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HOGAR\Pictures\PLATAFORMAS\1. PROCESOS CONTRACTUALES\2023\2. REPORTES PUBLICACIÓN\"/>
    </mc:Choice>
  </mc:AlternateContent>
  <xr:revisionPtr revIDLastSave="0" documentId="13_ncr:1_{73943D30-0670-4ED5-941B-EB757059EEDD}" xr6:coauthVersionLast="47" xr6:coauthVersionMax="47" xr10:uidLastSave="{00000000-0000-0000-0000-000000000000}"/>
  <bookViews>
    <workbookView xWindow="-120" yWindow="-120" windowWidth="20730" windowHeight="11040" xr2:uid="{B65A1C78-537A-4E1F-88D1-6CBBD32BCCA8}"/>
  </bookViews>
  <sheets>
    <sheet name="1.CPF" sheetId="3" r:id="rId1"/>
    <sheet name="2.CREO" sheetId="9" r:id="rId2"/>
    <sheet name="3.DAD" sheetId="14" r:id="rId3"/>
    <sheet name="4.FCB" sheetId="12" r:id="rId4"/>
    <sheet name="5.FCE" sheetId="10" r:id="rId5"/>
    <sheet name="6.FCS" sheetId="8" r:id="rId6"/>
    <sheet name="7.FEE" sheetId="11" r:id="rId7"/>
    <sheet name="8.FHU" sheetId="5" r:id="rId8"/>
    <sheet name="9.FIN" sheetId="13" r:id="rId9"/>
    <sheet name="10.VAC" sheetId="15" r:id="rId10"/>
    <sheet name="11. VAD ADM" sheetId="16" r:id="rId11"/>
    <sheet name="12.VAD.CONT" sheetId="7" r:id="rId12"/>
    <sheet name="13.VEX" sheetId="18" r:id="rId13"/>
    <sheet name="14.VIN" sheetId="17" r:id="rId14"/>
  </sheets>
  <externalReferences>
    <externalReference r:id="rId15"/>
    <externalReference r:id="rId16"/>
    <externalReference r:id="rId17"/>
    <externalReference r:id="rId18"/>
  </externalReferences>
  <definedNames>
    <definedName name="_xlnm._FilterDatabase" localSheetId="0" hidden="1">'1.CPF'!$A$6:$BU$64</definedName>
    <definedName name="_xlnm._FilterDatabase" localSheetId="9" hidden="1">'10.VAC'!$A$6:$BU$15</definedName>
    <definedName name="_xlnm._FilterDatabase" localSheetId="10" hidden="1">'11. VAD ADM'!$B$3:$BB$124</definedName>
    <definedName name="_xlnm._FilterDatabase" localSheetId="11" hidden="1">'12.VAD.CONT'!$A$6:$BU$1241</definedName>
    <definedName name="_xlnm._FilterDatabase" localSheetId="12" hidden="1">'13.VEX'!$A$6:$BU$1362</definedName>
    <definedName name="_xlnm._FilterDatabase" localSheetId="13" hidden="1">'14.VIN'!$A$6:$BU$544</definedName>
    <definedName name="_xlnm._FilterDatabase" localSheetId="1" hidden="1">'2.CREO'!$A$6:$BU$92</definedName>
    <definedName name="_xlnm._FilterDatabase" localSheetId="2" hidden="1">'3.DAD'!$A$6:$BU$298</definedName>
    <definedName name="_xlnm._FilterDatabase" localSheetId="3" hidden="1">'4.FCB'!$A$6:$BU$17</definedName>
    <definedName name="_xlnm._FilterDatabase" localSheetId="4" hidden="1">'5.FCE'!$A$6:$BU$35</definedName>
    <definedName name="_xlnm._FilterDatabase" localSheetId="5" hidden="1">'6.FCS'!$A$6:$BU$30</definedName>
    <definedName name="_xlnm._FilterDatabase" localSheetId="6" hidden="1">'7.FEE'!$A$6:$BU$47</definedName>
    <definedName name="_xlnm._FilterDatabase" localSheetId="7" hidden="1">'8.FHU'!$A$6:$BU$31</definedName>
    <definedName name="_xlnm._FilterDatabase" localSheetId="8" hidden="1">'9.FIN'!$A$6:$BU$35</definedName>
    <definedName name="cortea" localSheetId="0">[1]Datos!$C$2:$C$14</definedName>
    <definedName name="cortea" localSheetId="9">[2]Datos!$C$2:$C$14</definedName>
    <definedName name="cortea" localSheetId="11">[1]Datos!$C$2:$C$14</definedName>
    <definedName name="cortea" localSheetId="13">[1]Datos!$C$2:$C$14</definedName>
    <definedName name="cortea" localSheetId="1">[1]Datos!$C$2:$C$14</definedName>
    <definedName name="cortea" localSheetId="2">[3]Datos!$C$2:$C$14</definedName>
    <definedName name="cortea" localSheetId="3">[1]Datos!$C$2:$C$14</definedName>
    <definedName name="cortea" localSheetId="4">[1]Datos!$C$2:$C$14</definedName>
    <definedName name="cortea" localSheetId="5">[1]Datos!$C$2:$C$14</definedName>
    <definedName name="cortea" localSheetId="6">[1]Datos!$C$2:$C$14</definedName>
    <definedName name="cortea" localSheetId="7">[1]Datos!$C$2:$C$14</definedName>
    <definedName name="cortea" localSheetId="8">[1]Datos!$C$2:$C$14</definedName>
    <definedName name="cortea">[1]Datos!$C$2:$C$14</definedName>
    <definedName name="Delegatarios" localSheetId="0">[1]Datos!$B$2:$B$17</definedName>
    <definedName name="Delegatarios" localSheetId="9">[2]Datos!$B$2:$B$17</definedName>
    <definedName name="Delegatarios" localSheetId="11">[1]Datos!$B$2:$B$17</definedName>
    <definedName name="Delegatarios" localSheetId="13">[1]Datos!$B$2:$B$17</definedName>
    <definedName name="Delegatarios" localSheetId="1">[1]Datos!$B$2:$B$17</definedName>
    <definedName name="Delegatarios" localSheetId="2">[3]Datos!$B$2:$B$17</definedName>
    <definedName name="Delegatarios" localSheetId="3">[1]Datos!$B$2:$B$17</definedName>
    <definedName name="Delegatarios" localSheetId="4">[1]Datos!$B$2:$B$17</definedName>
    <definedName name="Delegatarios" localSheetId="5">[1]Datos!$B$2:$B$17</definedName>
    <definedName name="Delegatarios" localSheetId="6">[1]Datos!$B$2:$B$17</definedName>
    <definedName name="Delegatarios" localSheetId="7">[1]Datos!$B$2:$B$17</definedName>
    <definedName name="Delegatarios" localSheetId="8">[1]Datos!$B$2:$B$17</definedName>
    <definedName name="Delegatarios">[1]Datos!$B$2:$B$17</definedName>
    <definedName name="modalidad" localSheetId="0">[1]Datos!$E$2:$E$9</definedName>
    <definedName name="modalidad" localSheetId="9">[2]Datos!$E$2:$E$9</definedName>
    <definedName name="modalidad" localSheetId="11">[1]Datos!$E$2:$E$9</definedName>
    <definedName name="modalidad" localSheetId="13">[1]Datos!$E$2:$E$9</definedName>
    <definedName name="modalidad" localSheetId="1">[1]Datos!$E$2:$E$9</definedName>
    <definedName name="modalidad" localSheetId="2">[3]Datos!$E$2:$E$9</definedName>
    <definedName name="modalidad" localSheetId="3">[1]Datos!$E$2:$E$9</definedName>
    <definedName name="modalidad" localSheetId="4">[1]Datos!$E$2:$E$9</definedName>
    <definedName name="modalidad" localSheetId="5">[1]Datos!$E$2:$E$9</definedName>
    <definedName name="modalidad" localSheetId="6">[1]Datos!$E$2:$E$9</definedName>
    <definedName name="modalidad" localSheetId="7">[1]Datos!$E$2:$E$9</definedName>
    <definedName name="modalidad" localSheetId="8">[1]Datos!$E$2:$E$9</definedName>
    <definedName name="modalidad">[1]Datos!$E$2:$E$9</definedName>
    <definedName name="rubro" localSheetId="0">[1]Datos!$D$2:$D$6</definedName>
    <definedName name="rubro" localSheetId="9">[2]Datos!$D$2:$D$6</definedName>
    <definedName name="rubro" localSheetId="11">[1]Datos!$D$2:$D$6</definedName>
    <definedName name="rubro" localSheetId="13">[1]Datos!$D$2:$D$6</definedName>
    <definedName name="rubro" localSheetId="1">[1]Datos!$D$2:$D$6</definedName>
    <definedName name="rubro" localSheetId="2">[3]Datos!$D$2:$D$6</definedName>
    <definedName name="rubro" localSheetId="3">[1]Datos!$D$2:$D$6</definedName>
    <definedName name="rubro" localSheetId="4">[1]Datos!$D$2:$D$6</definedName>
    <definedName name="rubro" localSheetId="5">[1]Datos!$D$2:$D$6</definedName>
    <definedName name="rubro" localSheetId="6">[1]Datos!$D$2:$D$6</definedName>
    <definedName name="rubro" localSheetId="7">[1]Datos!$D$2:$D$6</definedName>
    <definedName name="rubro" localSheetId="8">[1]Datos!$D$2:$D$6</definedName>
    <definedName name="rubro">[1]Datos!$D$2:$D$6</definedName>
    <definedName name="tipologia" localSheetId="0">[1]Datos!$F$2:$F$10</definedName>
    <definedName name="tipologia" localSheetId="9">[2]Datos!$F$2:$F$10</definedName>
    <definedName name="tipologia" localSheetId="11">[1]Datos!$F$2:$F$10</definedName>
    <definedName name="tipologia" localSheetId="13">[1]Datos!$F$2:$F$10</definedName>
    <definedName name="tipologia" localSheetId="1">[1]Datos!$F$2:$F$10</definedName>
    <definedName name="tipologia" localSheetId="2">[3]Datos!$F$2:$F$10</definedName>
    <definedName name="tipologia" localSheetId="3">[1]Datos!$F$2:$F$10</definedName>
    <definedName name="tipologia" localSheetId="4">[1]Datos!$F$2:$F$10</definedName>
    <definedName name="tipologia" localSheetId="5">[1]Datos!$F$2:$F$10</definedName>
    <definedName name="tipologia" localSheetId="6">[1]Datos!$F$2:$F$10</definedName>
    <definedName name="tipologia" localSheetId="7">[1]Datos!$F$2:$F$10</definedName>
    <definedName name="tipologia" localSheetId="8">[1]Datos!$F$2:$F$10</definedName>
    <definedName name="tipologia">[1]Datos!$F$2:$F$10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362" i="18" l="1"/>
  <c r="AS1362" i="18"/>
  <c r="AM1362" i="18"/>
  <c r="AK1362" i="18"/>
  <c r="AJ1362" i="18"/>
  <c r="AG1362" i="18"/>
  <c r="AF1362" i="18"/>
  <c r="AE1362" i="18"/>
  <c r="E1362" i="18"/>
  <c r="AQ1361" i="18"/>
  <c r="AW1361" i="18" s="1"/>
  <c r="AD1361" i="18"/>
  <c r="AQ1360" i="18"/>
  <c r="AW1360" i="18" s="1"/>
  <c r="AD1360" i="18"/>
  <c r="AQ1359" i="18"/>
  <c r="AD1359" i="18"/>
  <c r="AQ1358" i="18"/>
  <c r="AW1358" i="18" s="1"/>
  <c r="AD1358" i="18"/>
  <c r="AQ1357" i="18"/>
  <c r="AW1357" i="18" s="1"/>
  <c r="AD1357" i="18"/>
  <c r="AQ1356" i="18"/>
  <c r="AW1356" i="18" s="1"/>
  <c r="AD1356" i="18"/>
  <c r="AQ1355" i="18"/>
  <c r="AW1355" i="18" s="1"/>
  <c r="AD1355" i="18"/>
  <c r="AQ1354" i="18"/>
  <c r="AD1354" i="18"/>
  <c r="AQ1353" i="18"/>
  <c r="AD1353" i="18"/>
  <c r="AQ1352" i="18"/>
  <c r="AW1352" i="18" s="1"/>
  <c r="AD1352" i="18"/>
  <c r="AQ1351" i="18"/>
  <c r="AV1351" i="18" s="1"/>
  <c r="AD1351" i="18"/>
  <c r="AQ1350" i="18"/>
  <c r="AD1350" i="18"/>
  <c r="AQ1349" i="18"/>
  <c r="AW1349" i="18" s="1"/>
  <c r="AD1349" i="18"/>
  <c r="AQ1348" i="18"/>
  <c r="AW1348" i="18" s="1"/>
  <c r="AD1348" i="18"/>
  <c r="AQ1347" i="18"/>
  <c r="AW1347" i="18" s="1"/>
  <c r="AD1347" i="18"/>
  <c r="AQ1346" i="18"/>
  <c r="AW1346" i="18" s="1"/>
  <c r="AD1346" i="18"/>
  <c r="AQ1345" i="18"/>
  <c r="AW1345" i="18" s="1"/>
  <c r="AD1345" i="18"/>
  <c r="AQ1344" i="18"/>
  <c r="AD1344" i="18"/>
  <c r="AQ1343" i="18"/>
  <c r="AW1343" i="18" s="1"/>
  <c r="AD1343" i="18"/>
  <c r="AQ1342" i="18"/>
  <c r="AW1342" i="18" s="1"/>
  <c r="AD1342" i="18"/>
  <c r="AQ1341" i="18"/>
  <c r="AW1341" i="18" s="1"/>
  <c r="AD1341" i="18"/>
  <c r="AQ1340" i="18"/>
  <c r="AW1340" i="18" s="1"/>
  <c r="AD1340" i="18"/>
  <c r="AQ1339" i="18"/>
  <c r="AD1339" i="18"/>
  <c r="AQ1338" i="18"/>
  <c r="AW1338" i="18" s="1"/>
  <c r="AD1338" i="18"/>
  <c r="AQ1337" i="18"/>
  <c r="AD1337" i="18"/>
  <c r="AQ1336" i="18"/>
  <c r="AW1336" i="18" s="1"/>
  <c r="AD1336" i="18"/>
  <c r="AQ1335" i="18"/>
  <c r="AD1335" i="18"/>
  <c r="AQ1334" i="18"/>
  <c r="AD1334" i="18"/>
  <c r="AQ1333" i="18"/>
  <c r="AW1333" i="18" s="1"/>
  <c r="AD1333" i="18"/>
  <c r="AQ1332" i="18"/>
  <c r="AW1332" i="18" s="1"/>
  <c r="AD1332" i="18"/>
  <c r="AQ1331" i="18"/>
  <c r="AD1331" i="18"/>
  <c r="AQ1330" i="18"/>
  <c r="AW1330" i="18" s="1"/>
  <c r="AD1330" i="18"/>
  <c r="AQ1329" i="18"/>
  <c r="AW1329" i="18" s="1"/>
  <c r="AD1329" i="18"/>
  <c r="AQ1328" i="18"/>
  <c r="AW1328" i="18" s="1"/>
  <c r="AD1328" i="18"/>
  <c r="AQ1327" i="18"/>
  <c r="AW1327" i="18" s="1"/>
  <c r="AD1327" i="18"/>
  <c r="AQ1326" i="18"/>
  <c r="AD1326" i="18"/>
  <c r="AQ1325" i="18"/>
  <c r="AW1325" i="18" s="1"/>
  <c r="AD1325" i="18"/>
  <c r="AQ1324" i="18"/>
  <c r="AW1324" i="18" s="1"/>
  <c r="AD1324" i="18"/>
  <c r="AQ1323" i="18"/>
  <c r="AD1323" i="18"/>
  <c r="AQ1322" i="18"/>
  <c r="AW1322" i="18" s="1"/>
  <c r="AD1322" i="18"/>
  <c r="AQ1321" i="18"/>
  <c r="AW1321" i="18" s="1"/>
  <c r="AD1321" i="18"/>
  <c r="AQ1320" i="18"/>
  <c r="AW1320" i="18" s="1"/>
  <c r="AD1320" i="18"/>
  <c r="AQ1319" i="18"/>
  <c r="AD1319" i="18"/>
  <c r="AQ1318" i="18"/>
  <c r="AD1318" i="18"/>
  <c r="AQ1317" i="18"/>
  <c r="AD1317" i="18"/>
  <c r="AQ1316" i="18"/>
  <c r="AW1316" i="18" s="1"/>
  <c r="AD1316" i="18"/>
  <c r="AQ1315" i="18"/>
  <c r="AW1315" i="18" s="1"/>
  <c r="AD1315" i="18"/>
  <c r="AQ1314" i="18"/>
  <c r="AD1314" i="18"/>
  <c r="AQ1313" i="18"/>
  <c r="AD1313" i="18"/>
  <c r="AQ1312" i="18"/>
  <c r="AD1312" i="18"/>
  <c r="AQ1311" i="18"/>
  <c r="AW1311" i="18" s="1"/>
  <c r="AD1311" i="18"/>
  <c r="AQ1310" i="18"/>
  <c r="AD1310" i="18"/>
  <c r="AQ1309" i="18"/>
  <c r="AW1309" i="18" s="1"/>
  <c r="AD1309" i="18"/>
  <c r="AQ1308" i="18"/>
  <c r="AD1308" i="18"/>
  <c r="AQ1307" i="18"/>
  <c r="AW1307" i="18" s="1"/>
  <c r="AD1307" i="18"/>
  <c r="AQ1306" i="18"/>
  <c r="AW1306" i="18" s="1"/>
  <c r="AD1306" i="18"/>
  <c r="AQ1305" i="18"/>
  <c r="AD1305" i="18"/>
  <c r="AQ1304" i="18"/>
  <c r="AW1304" i="18" s="1"/>
  <c r="AD1304" i="18"/>
  <c r="AQ1303" i="18"/>
  <c r="AW1303" i="18" s="1"/>
  <c r="AD1303" i="18"/>
  <c r="AQ1302" i="18"/>
  <c r="AW1302" i="18" s="1"/>
  <c r="AD1302" i="18"/>
  <c r="AQ1301" i="18"/>
  <c r="AW1301" i="18" s="1"/>
  <c r="AD1301" i="18"/>
  <c r="AQ1300" i="18"/>
  <c r="AW1300" i="18" s="1"/>
  <c r="AD1300" i="18"/>
  <c r="AQ1299" i="18"/>
  <c r="AD1299" i="18"/>
  <c r="AQ1298" i="18"/>
  <c r="AW1298" i="18" s="1"/>
  <c r="AD1298" i="18"/>
  <c r="AQ1297" i="18"/>
  <c r="AD1297" i="18"/>
  <c r="AQ1296" i="18"/>
  <c r="AD1296" i="18"/>
  <c r="AQ1295" i="18"/>
  <c r="AD1295" i="18"/>
  <c r="AQ1294" i="18"/>
  <c r="AD1294" i="18"/>
  <c r="AQ1293" i="18"/>
  <c r="AW1293" i="18" s="1"/>
  <c r="AD1293" i="18"/>
  <c r="AQ1292" i="18"/>
  <c r="AD1292" i="18"/>
  <c r="AQ1291" i="18"/>
  <c r="AW1291" i="18" s="1"/>
  <c r="AD1291" i="18"/>
  <c r="AQ1290" i="18"/>
  <c r="AD1290" i="18"/>
  <c r="AQ1289" i="18"/>
  <c r="AW1289" i="18" s="1"/>
  <c r="AD1289" i="18"/>
  <c r="AQ1288" i="18"/>
  <c r="AW1288" i="18" s="1"/>
  <c r="AD1288" i="18"/>
  <c r="AQ1287" i="18"/>
  <c r="AW1287" i="18" s="1"/>
  <c r="AD1287" i="18"/>
  <c r="AQ1286" i="18"/>
  <c r="AW1286" i="18" s="1"/>
  <c r="AD1286" i="18"/>
  <c r="AQ1285" i="18"/>
  <c r="AW1285" i="18" s="1"/>
  <c r="AD1285" i="18"/>
  <c r="AQ1284" i="18"/>
  <c r="AD1284" i="18"/>
  <c r="AQ1283" i="18"/>
  <c r="AW1283" i="18" s="1"/>
  <c r="AD1283" i="18"/>
  <c r="AQ1282" i="18"/>
  <c r="AW1282" i="18" s="1"/>
  <c r="AD1282" i="18"/>
  <c r="AQ1281" i="18"/>
  <c r="AW1281" i="18" s="1"/>
  <c r="AD1281" i="18"/>
  <c r="AQ1280" i="18"/>
  <c r="AW1280" i="18" s="1"/>
  <c r="AD1280" i="18"/>
  <c r="AQ1279" i="18"/>
  <c r="AW1279" i="18" s="1"/>
  <c r="AD1279" i="18"/>
  <c r="AQ1278" i="18"/>
  <c r="AV1278" i="18" s="1"/>
  <c r="AD1278" i="18"/>
  <c r="AQ1277" i="18"/>
  <c r="AD1277" i="18"/>
  <c r="AQ1276" i="18"/>
  <c r="AV1276" i="18" s="1"/>
  <c r="AD1276" i="18"/>
  <c r="AQ1275" i="18"/>
  <c r="AD1275" i="18"/>
  <c r="AQ1274" i="18"/>
  <c r="AW1274" i="18" s="1"/>
  <c r="AD1274" i="18"/>
  <c r="AQ1273" i="18"/>
  <c r="AD1273" i="18"/>
  <c r="AQ1272" i="18"/>
  <c r="AD1272" i="18"/>
  <c r="AQ1271" i="18"/>
  <c r="AD1271" i="18"/>
  <c r="AQ1270" i="18"/>
  <c r="AW1270" i="18" s="1"/>
  <c r="AD1270" i="18"/>
  <c r="AQ1269" i="18"/>
  <c r="AD1269" i="18"/>
  <c r="AQ1268" i="18"/>
  <c r="AD1268" i="18"/>
  <c r="AQ1267" i="18"/>
  <c r="AD1267" i="18"/>
  <c r="AQ1266" i="18"/>
  <c r="AW1266" i="18" s="1"/>
  <c r="AD1266" i="18"/>
  <c r="AQ1265" i="18"/>
  <c r="AD1265" i="18"/>
  <c r="AQ1264" i="18"/>
  <c r="AW1264" i="18" s="1"/>
  <c r="AD1264" i="18"/>
  <c r="AQ1263" i="18"/>
  <c r="AW1263" i="18" s="1"/>
  <c r="AD1263" i="18"/>
  <c r="AQ1262" i="18"/>
  <c r="AD1262" i="18"/>
  <c r="AQ1261" i="18"/>
  <c r="AV1261" i="18" s="1"/>
  <c r="AD1261" i="18"/>
  <c r="AQ1260" i="18"/>
  <c r="AD1260" i="18"/>
  <c r="AQ1259" i="18"/>
  <c r="AD1259" i="18"/>
  <c r="AQ1258" i="18"/>
  <c r="AV1258" i="18" s="1"/>
  <c r="AD1258" i="18"/>
  <c r="AQ1257" i="18"/>
  <c r="AV1257" i="18" s="1"/>
  <c r="AD1257" i="18"/>
  <c r="AQ1256" i="18"/>
  <c r="AW1256" i="18" s="1"/>
  <c r="AD1256" i="18"/>
  <c r="AQ1255" i="18"/>
  <c r="AD1255" i="18"/>
  <c r="AQ1254" i="18"/>
  <c r="AD1254" i="18"/>
  <c r="AQ1253" i="18"/>
  <c r="AW1253" i="18" s="1"/>
  <c r="AD1253" i="18"/>
  <c r="AQ1252" i="18"/>
  <c r="AW1252" i="18" s="1"/>
  <c r="AD1252" i="18"/>
  <c r="AQ1251" i="18"/>
  <c r="AD1251" i="18"/>
  <c r="AQ1250" i="18"/>
  <c r="AD1250" i="18"/>
  <c r="AQ1249" i="18"/>
  <c r="AV1249" i="18" s="1"/>
  <c r="AD1249" i="18"/>
  <c r="AQ1248" i="18"/>
  <c r="AD1248" i="18"/>
  <c r="AQ1247" i="18"/>
  <c r="AW1247" i="18" s="1"/>
  <c r="AD1247" i="18"/>
  <c r="AQ1246" i="18"/>
  <c r="AD1246" i="18"/>
  <c r="AQ1245" i="18"/>
  <c r="AW1245" i="18" s="1"/>
  <c r="AD1245" i="18"/>
  <c r="AQ1244" i="18"/>
  <c r="AW1244" i="18" s="1"/>
  <c r="AD1244" i="18"/>
  <c r="AQ1243" i="18"/>
  <c r="AD1243" i="18"/>
  <c r="AQ1242" i="18"/>
  <c r="AD1242" i="18"/>
  <c r="AQ1241" i="18"/>
  <c r="AD1241" i="18"/>
  <c r="AQ1240" i="18"/>
  <c r="AW1240" i="18" s="1"/>
  <c r="AD1240" i="18"/>
  <c r="AQ1239" i="18"/>
  <c r="AD1239" i="18"/>
  <c r="AQ1238" i="18"/>
  <c r="AW1238" i="18" s="1"/>
  <c r="AD1238" i="18"/>
  <c r="AQ1237" i="18"/>
  <c r="AW1237" i="18" s="1"/>
  <c r="AD1237" i="18"/>
  <c r="AQ1236" i="18"/>
  <c r="AD1236" i="18"/>
  <c r="AQ1235" i="18"/>
  <c r="AD1235" i="18"/>
  <c r="AQ1234" i="18"/>
  <c r="AD1234" i="18"/>
  <c r="AQ1233" i="18"/>
  <c r="AD1233" i="18"/>
  <c r="AQ1232" i="18"/>
  <c r="AD1232" i="18"/>
  <c r="AQ1231" i="18"/>
  <c r="AD1231" i="18"/>
  <c r="AQ1230" i="18"/>
  <c r="AW1230" i="18" s="1"/>
  <c r="AD1230" i="18"/>
  <c r="AQ1229" i="18"/>
  <c r="AD1229" i="18"/>
  <c r="AQ1228" i="18"/>
  <c r="AW1228" i="18" s="1"/>
  <c r="AD1228" i="18"/>
  <c r="AQ1227" i="18"/>
  <c r="AD1227" i="18"/>
  <c r="AQ1226" i="18"/>
  <c r="AD1226" i="18"/>
  <c r="AQ1225" i="18"/>
  <c r="AD1225" i="18"/>
  <c r="AQ1224" i="18"/>
  <c r="AD1224" i="18"/>
  <c r="AQ1223" i="18"/>
  <c r="AD1223" i="18"/>
  <c r="AQ1222" i="18"/>
  <c r="AD1222" i="18"/>
  <c r="AQ1221" i="18"/>
  <c r="AV1221" i="18" s="1"/>
  <c r="AD1221" i="18"/>
  <c r="AQ1220" i="18"/>
  <c r="AD1220" i="18"/>
  <c r="AQ1219" i="18"/>
  <c r="AW1219" i="18" s="1"/>
  <c r="AD1219" i="18"/>
  <c r="AQ1218" i="18"/>
  <c r="AD1218" i="18"/>
  <c r="AQ1217" i="18"/>
  <c r="AW1217" i="18" s="1"/>
  <c r="AD1217" i="18"/>
  <c r="AQ1216" i="18"/>
  <c r="AW1216" i="18" s="1"/>
  <c r="AD1216" i="18"/>
  <c r="AQ1215" i="18"/>
  <c r="AV1215" i="18" s="1"/>
  <c r="AD1215" i="18"/>
  <c r="AQ1214" i="18"/>
  <c r="AD1214" i="18"/>
  <c r="AQ1213" i="18"/>
  <c r="AD1213" i="18"/>
  <c r="AQ1212" i="18"/>
  <c r="AW1212" i="18" s="1"/>
  <c r="AD1212" i="18"/>
  <c r="AQ1211" i="18"/>
  <c r="AD1211" i="18"/>
  <c r="AQ1210" i="18"/>
  <c r="AW1210" i="18" s="1"/>
  <c r="AD1210" i="18"/>
  <c r="AQ1209" i="18"/>
  <c r="AV1209" i="18" s="1"/>
  <c r="AD1209" i="18"/>
  <c r="AQ1208" i="18"/>
  <c r="AW1208" i="18" s="1"/>
  <c r="AD1208" i="18"/>
  <c r="AQ1207" i="18"/>
  <c r="AW1207" i="18" s="1"/>
  <c r="AD1207" i="18"/>
  <c r="AQ1206" i="18"/>
  <c r="AV1206" i="18" s="1"/>
  <c r="AD1206" i="18"/>
  <c r="AQ1205" i="18"/>
  <c r="AD1205" i="18"/>
  <c r="AQ1204" i="18"/>
  <c r="AV1204" i="18" s="1"/>
  <c r="AD1204" i="18"/>
  <c r="AQ1203" i="18"/>
  <c r="AD1203" i="18"/>
  <c r="AQ1202" i="18"/>
  <c r="AW1202" i="18" s="1"/>
  <c r="AD1202" i="18"/>
  <c r="AQ1201" i="18"/>
  <c r="AW1201" i="18" s="1"/>
  <c r="AD1201" i="18"/>
  <c r="AQ1200" i="18"/>
  <c r="AW1200" i="18" s="1"/>
  <c r="AD1200" i="18"/>
  <c r="AQ1199" i="18"/>
  <c r="AD1199" i="18"/>
  <c r="AQ1198" i="18"/>
  <c r="AW1198" i="18" s="1"/>
  <c r="AD1198" i="18"/>
  <c r="AQ1197" i="18"/>
  <c r="AD1197" i="18"/>
  <c r="AQ1196" i="18"/>
  <c r="AW1196" i="18" s="1"/>
  <c r="AD1196" i="18"/>
  <c r="AQ1195" i="18"/>
  <c r="AD1195" i="18"/>
  <c r="AQ1194" i="18"/>
  <c r="AD1194" i="18"/>
  <c r="AQ1193" i="18"/>
  <c r="AW1193" i="18" s="1"/>
  <c r="AD1193" i="18"/>
  <c r="AQ1192" i="18"/>
  <c r="AD1192" i="18"/>
  <c r="AQ1191" i="18"/>
  <c r="AW1191" i="18" s="1"/>
  <c r="AD1191" i="18"/>
  <c r="AQ1190" i="18"/>
  <c r="AD1190" i="18"/>
  <c r="AQ1189" i="18"/>
  <c r="AW1189" i="18" s="1"/>
  <c r="AD1189" i="18"/>
  <c r="AQ1188" i="18"/>
  <c r="AV1188" i="18" s="1"/>
  <c r="AD1188" i="18"/>
  <c r="AQ1187" i="18"/>
  <c r="AD1187" i="18"/>
  <c r="AQ1186" i="18"/>
  <c r="AD1186" i="18"/>
  <c r="AQ1185" i="18"/>
  <c r="AV1185" i="18" s="1"/>
  <c r="AD1185" i="18"/>
  <c r="AQ1184" i="18"/>
  <c r="AD1184" i="18"/>
  <c r="AQ1183" i="18"/>
  <c r="AW1183" i="18" s="1"/>
  <c r="AD1183" i="18"/>
  <c r="AQ1182" i="18"/>
  <c r="AD1182" i="18"/>
  <c r="AQ1181" i="18"/>
  <c r="AW1181" i="18" s="1"/>
  <c r="AD1181" i="18"/>
  <c r="AQ1180" i="18"/>
  <c r="AD1180" i="18"/>
  <c r="AQ1179" i="18"/>
  <c r="AD1179" i="18"/>
  <c r="AQ1178" i="18"/>
  <c r="AW1178" i="18" s="1"/>
  <c r="AD1178" i="18"/>
  <c r="AQ1177" i="18"/>
  <c r="AW1177" i="18" s="1"/>
  <c r="AD1177" i="18"/>
  <c r="AQ1176" i="18"/>
  <c r="AW1176" i="18" s="1"/>
  <c r="AD1176" i="18"/>
  <c r="AQ1175" i="18"/>
  <c r="AD1175" i="18"/>
  <c r="AQ1174" i="18"/>
  <c r="AD1174" i="18"/>
  <c r="AQ1173" i="18"/>
  <c r="AV1173" i="18" s="1"/>
  <c r="AD1173" i="18"/>
  <c r="AQ1172" i="18"/>
  <c r="AD1172" i="18"/>
  <c r="AQ1171" i="18"/>
  <c r="AW1171" i="18" s="1"/>
  <c r="AD1171" i="18"/>
  <c r="AQ1170" i="18"/>
  <c r="AD1170" i="18"/>
  <c r="AQ1169" i="18"/>
  <c r="AD1169" i="18"/>
  <c r="AQ1168" i="18"/>
  <c r="AD1168" i="18"/>
  <c r="AQ1167" i="18"/>
  <c r="AD1167" i="18"/>
  <c r="AQ1166" i="18"/>
  <c r="AW1166" i="18" s="1"/>
  <c r="AD1166" i="18"/>
  <c r="AQ1165" i="18"/>
  <c r="AW1165" i="18" s="1"/>
  <c r="AD1165" i="18"/>
  <c r="AQ1164" i="18"/>
  <c r="AW1164" i="18" s="1"/>
  <c r="AD1164" i="18"/>
  <c r="AQ1163" i="18"/>
  <c r="AD1163" i="18"/>
  <c r="AQ1162" i="18"/>
  <c r="AW1162" i="18" s="1"/>
  <c r="AD1162" i="18"/>
  <c r="AQ1161" i="18"/>
  <c r="AV1161" i="18" s="1"/>
  <c r="AD1161" i="18"/>
  <c r="AQ1160" i="18"/>
  <c r="AW1160" i="18" s="1"/>
  <c r="AD1160" i="18"/>
  <c r="AQ1159" i="18"/>
  <c r="AW1159" i="18" s="1"/>
  <c r="AD1159" i="18"/>
  <c r="AQ1158" i="18"/>
  <c r="AD1158" i="18"/>
  <c r="AQ1157" i="18"/>
  <c r="AW1157" i="18" s="1"/>
  <c r="AD1157" i="18"/>
  <c r="AQ1156" i="18"/>
  <c r="AD1156" i="18"/>
  <c r="AQ1155" i="18"/>
  <c r="AV1155" i="18" s="1"/>
  <c r="AD1155" i="18"/>
  <c r="AQ1154" i="18"/>
  <c r="AD1154" i="18"/>
  <c r="AQ1153" i="18"/>
  <c r="AV1153" i="18" s="1"/>
  <c r="AD1153" i="18"/>
  <c r="AQ1152" i="18"/>
  <c r="AD1152" i="18"/>
  <c r="AQ1151" i="18"/>
  <c r="AD1151" i="18"/>
  <c r="AQ1150" i="18"/>
  <c r="AW1150" i="18" s="1"/>
  <c r="AD1150" i="18"/>
  <c r="AQ1149" i="18"/>
  <c r="AD1149" i="18"/>
  <c r="AQ1148" i="18"/>
  <c r="AD1148" i="18"/>
  <c r="AQ1147" i="18"/>
  <c r="AW1147" i="18" s="1"/>
  <c r="AD1147" i="18"/>
  <c r="AQ1146" i="18"/>
  <c r="AD1146" i="18"/>
  <c r="AQ1145" i="18"/>
  <c r="AD1145" i="18"/>
  <c r="AQ1144" i="18"/>
  <c r="AD1144" i="18"/>
  <c r="AQ1143" i="18"/>
  <c r="AV1143" i="18" s="1"/>
  <c r="AD1143" i="18"/>
  <c r="AQ1142" i="18"/>
  <c r="AD1142" i="18"/>
  <c r="AQ1141" i="18"/>
  <c r="AV1141" i="18" s="1"/>
  <c r="AD1141" i="18"/>
  <c r="AQ1140" i="18"/>
  <c r="AD1140" i="18"/>
  <c r="AQ1139" i="18"/>
  <c r="AD1139" i="18"/>
  <c r="AQ1138" i="18"/>
  <c r="AD1138" i="18"/>
  <c r="AQ1137" i="18"/>
  <c r="AV1137" i="18" s="1"/>
  <c r="AD1137" i="18"/>
  <c r="AQ1136" i="18"/>
  <c r="AD1136" i="18"/>
  <c r="AQ1135" i="18"/>
  <c r="AW1135" i="18" s="1"/>
  <c r="AD1135" i="18"/>
  <c r="AQ1134" i="18"/>
  <c r="AW1134" i="18" s="1"/>
  <c r="AD1134" i="18"/>
  <c r="AQ1133" i="18"/>
  <c r="AD1133" i="18"/>
  <c r="AQ1132" i="18"/>
  <c r="AW1132" i="18" s="1"/>
  <c r="AD1132" i="18"/>
  <c r="AQ1131" i="18"/>
  <c r="AW1131" i="18" s="1"/>
  <c r="AD1131" i="18"/>
  <c r="AQ1130" i="18"/>
  <c r="AW1130" i="18" s="1"/>
  <c r="AD1130" i="18"/>
  <c r="AQ1129" i="18"/>
  <c r="AW1129" i="18" s="1"/>
  <c r="AD1129" i="18"/>
  <c r="AQ1128" i="18"/>
  <c r="AW1128" i="18" s="1"/>
  <c r="AD1128" i="18"/>
  <c r="AQ1127" i="18"/>
  <c r="AD1127" i="18"/>
  <c r="AQ1126" i="18"/>
  <c r="AW1126" i="18" s="1"/>
  <c r="AD1126" i="18"/>
  <c r="AQ1125" i="18"/>
  <c r="AV1125" i="18" s="1"/>
  <c r="AD1125" i="18"/>
  <c r="AQ1124" i="18"/>
  <c r="AW1124" i="18" s="1"/>
  <c r="AD1124" i="18"/>
  <c r="AQ1123" i="18"/>
  <c r="AW1123" i="18" s="1"/>
  <c r="AD1123" i="18"/>
  <c r="AQ1122" i="18"/>
  <c r="AW1122" i="18" s="1"/>
  <c r="AD1122" i="18"/>
  <c r="AQ1121" i="18"/>
  <c r="AW1121" i="18" s="1"/>
  <c r="AD1121" i="18"/>
  <c r="AQ1120" i="18"/>
  <c r="AW1120" i="18" s="1"/>
  <c r="AD1120" i="18"/>
  <c r="AQ1119" i="18"/>
  <c r="AW1119" i="18" s="1"/>
  <c r="AD1119" i="18"/>
  <c r="AQ1118" i="18"/>
  <c r="AD1118" i="18"/>
  <c r="AQ1117" i="18"/>
  <c r="AW1117" i="18" s="1"/>
  <c r="AD1117" i="18"/>
  <c r="AQ1116" i="18"/>
  <c r="AV1116" i="18" s="1"/>
  <c r="AD1116" i="18"/>
  <c r="AQ1115" i="18"/>
  <c r="AD1115" i="18"/>
  <c r="AQ1114" i="18"/>
  <c r="AD1114" i="18"/>
  <c r="AQ1113" i="18"/>
  <c r="AV1113" i="18" s="1"/>
  <c r="AD1113" i="18"/>
  <c r="AQ1112" i="18"/>
  <c r="AD1112" i="18"/>
  <c r="AQ1111" i="18"/>
  <c r="AW1111" i="18" s="1"/>
  <c r="AD1111" i="18"/>
  <c r="AQ1110" i="18"/>
  <c r="AD1110" i="18"/>
  <c r="AQ1109" i="18"/>
  <c r="AV1109" i="18" s="1"/>
  <c r="AD1109" i="18"/>
  <c r="AQ1108" i="18"/>
  <c r="AV1108" i="18" s="1"/>
  <c r="AD1108" i="18"/>
  <c r="AQ1107" i="18"/>
  <c r="AV1107" i="18" s="1"/>
  <c r="AD1107" i="18"/>
  <c r="AQ1106" i="18"/>
  <c r="AV1106" i="18" s="1"/>
  <c r="AD1106" i="18"/>
  <c r="AQ1105" i="18"/>
  <c r="AW1105" i="18" s="1"/>
  <c r="AD1105" i="18"/>
  <c r="AQ1104" i="18"/>
  <c r="AD1104" i="18"/>
  <c r="AQ1103" i="18"/>
  <c r="AD1103" i="18"/>
  <c r="AQ1102" i="18"/>
  <c r="AD1102" i="18"/>
  <c r="AQ1101" i="18"/>
  <c r="AV1101" i="18" s="1"/>
  <c r="AD1101" i="18"/>
  <c r="AQ1100" i="18"/>
  <c r="AV1100" i="18" s="1"/>
  <c r="AD1100" i="18"/>
  <c r="AQ1099" i="18"/>
  <c r="AD1099" i="18"/>
  <c r="AQ1098" i="18"/>
  <c r="AW1098" i="18" s="1"/>
  <c r="AD1098" i="18"/>
  <c r="AQ1097" i="18"/>
  <c r="AD1097" i="18"/>
  <c r="AQ1096" i="18"/>
  <c r="AW1096" i="18" s="1"/>
  <c r="AD1096" i="18"/>
  <c r="AQ1095" i="18"/>
  <c r="AV1095" i="18" s="1"/>
  <c r="AD1095" i="18"/>
  <c r="AQ1094" i="18"/>
  <c r="AV1094" i="18" s="1"/>
  <c r="AD1094" i="18"/>
  <c r="AQ1093" i="18"/>
  <c r="AW1093" i="18" s="1"/>
  <c r="AD1093" i="18"/>
  <c r="AQ1092" i="18"/>
  <c r="AD1092" i="18"/>
  <c r="AQ1091" i="18"/>
  <c r="AD1091" i="18"/>
  <c r="AQ1090" i="18"/>
  <c r="AV1090" i="18" s="1"/>
  <c r="AD1090" i="18"/>
  <c r="AQ1089" i="18"/>
  <c r="AD1089" i="18"/>
  <c r="AQ1088" i="18"/>
  <c r="AD1088" i="18"/>
  <c r="AQ1087" i="18"/>
  <c r="AW1087" i="18" s="1"/>
  <c r="AD1087" i="18"/>
  <c r="AQ1086" i="18"/>
  <c r="AD1086" i="18"/>
  <c r="AQ1085" i="18"/>
  <c r="AD1085" i="18"/>
  <c r="AQ1084" i="18"/>
  <c r="AV1084" i="18" s="1"/>
  <c r="AD1084" i="18"/>
  <c r="AQ1083" i="18"/>
  <c r="AD1083" i="18"/>
  <c r="AQ1082" i="18"/>
  <c r="AV1082" i="18" s="1"/>
  <c r="AD1082" i="18"/>
  <c r="AQ1081" i="18"/>
  <c r="AW1081" i="18" s="1"/>
  <c r="AD1081" i="18"/>
  <c r="AQ1080" i="18"/>
  <c r="AD1080" i="18"/>
  <c r="AQ1079" i="18"/>
  <c r="AD1079" i="18"/>
  <c r="AQ1078" i="18"/>
  <c r="AD1078" i="18"/>
  <c r="AQ1077" i="18"/>
  <c r="AD1077" i="18"/>
  <c r="AQ1076" i="18"/>
  <c r="AV1076" i="18" s="1"/>
  <c r="AD1076" i="18"/>
  <c r="AQ1075" i="18"/>
  <c r="AW1075" i="18" s="1"/>
  <c r="AD1075" i="18"/>
  <c r="AQ1074" i="18"/>
  <c r="AW1074" i="18" s="1"/>
  <c r="AD1074" i="18"/>
  <c r="AQ1073" i="18"/>
  <c r="AV1073" i="18" s="1"/>
  <c r="AD1073" i="18"/>
  <c r="AQ1072" i="18"/>
  <c r="AV1072" i="18" s="1"/>
  <c r="AD1072" i="18"/>
  <c r="AQ1071" i="18"/>
  <c r="AV1071" i="18" s="1"/>
  <c r="AD1071" i="18"/>
  <c r="AQ1070" i="18"/>
  <c r="AD1070" i="18"/>
  <c r="AQ1069" i="18"/>
  <c r="AW1069" i="18" s="1"/>
  <c r="AD1069" i="18"/>
  <c r="AQ1068" i="18"/>
  <c r="AW1068" i="18" s="1"/>
  <c r="AD1068" i="18"/>
  <c r="AQ1067" i="18"/>
  <c r="AD1067" i="18"/>
  <c r="AQ1066" i="18"/>
  <c r="AD1066" i="18"/>
  <c r="AQ1065" i="18"/>
  <c r="AD1065" i="18"/>
  <c r="AQ1064" i="18"/>
  <c r="AV1064" i="18" s="1"/>
  <c r="AD1064" i="18"/>
  <c r="AQ1063" i="18"/>
  <c r="AW1063" i="18" s="1"/>
  <c r="AD1063" i="18"/>
  <c r="AQ1062" i="18"/>
  <c r="AW1062" i="18" s="1"/>
  <c r="AD1062" i="18"/>
  <c r="AQ1061" i="18"/>
  <c r="AD1061" i="18"/>
  <c r="AQ1060" i="18"/>
  <c r="AD1060" i="18"/>
  <c r="AQ1059" i="18"/>
  <c r="AD1059" i="18"/>
  <c r="AQ1058" i="18"/>
  <c r="AV1058" i="18" s="1"/>
  <c r="AD1058" i="18"/>
  <c r="AQ1057" i="18"/>
  <c r="AD1057" i="18"/>
  <c r="AQ1056" i="18"/>
  <c r="AW1056" i="18" s="1"/>
  <c r="AD1056" i="18"/>
  <c r="AQ1055" i="18"/>
  <c r="AD1055" i="18"/>
  <c r="AQ1054" i="18"/>
  <c r="AV1054" i="18" s="1"/>
  <c r="AD1054" i="18"/>
  <c r="AQ1053" i="18"/>
  <c r="AD1053" i="18"/>
  <c r="AQ1052" i="18"/>
  <c r="AV1052" i="18" s="1"/>
  <c r="AD1052" i="18"/>
  <c r="AQ1051" i="18"/>
  <c r="AW1051" i="18" s="1"/>
  <c r="AD1051" i="18"/>
  <c r="AQ1050" i="18"/>
  <c r="AW1050" i="18" s="1"/>
  <c r="AD1050" i="18"/>
  <c r="AQ1049" i="18"/>
  <c r="AD1049" i="18"/>
  <c r="AQ1048" i="18"/>
  <c r="AD1048" i="18"/>
  <c r="AQ1047" i="18"/>
  <c r="AD1047" i="18"/>
  <c r="AQ1046" i="18"/>
  <c r="AV1046" i="18" s="1"/>
  <c r="AD1046" i="18"/>
  <c r="AQ1045" i="18"/>
  <c r="AW1045" i="18" s="1"/>
  <c r="AD1045" i="18"/>
  <c r="AQ1044" i="18"/>
  <c r="AW1044" i="18" s="1"/>
  <c r="AD1044" i="18"/>
  <c r="AQ1043" i="18"/>
  <c r="AD1043" i="18"/>
  <c r="AQ1042" i="18"/>
  <c r="AW1042" i="18" s="1"/>
  <c r="AD1042" i="18"/>
  <c r="AQ1041" i="18"/>
  <c r="AD1041" i="18"/>
  <c r="AQ1040" i="18"/>
  <c r="AV1040" i="18" s="1"/>
  <c r="AD1040" i="18"/>
  <c r="AQ1039" i="18"/>
  <c r="AD1039" i="18"/>
  <c r="AQ1038" i="18"/>
  <c r="AW1038" i="18" s="1"/>
  <c r="AD1038" i="18"/>
  <c r="AQ1037" i="18"/>
  <c r="AD1037" i="18"/>
  <c r="AQ1036" i="18"/>
  <c r="AD1036" i="18"/>
  <c r="AQ1035" i="18"/>
  <c r="AD1035" i="18"/>
  <c r="AQ1034" i="18"/>
  <c r="AV1034" i="18" s="1"/>
  <c r="AD1034" i="18"/>
  <c r="AQ1033" i="18"/>
  <c r="AD1033" i="18"/>
  <c r="AQ1032" i="18"/>
  <c r="AW1032" i="18" s="1"/>
  <c r="AD1032" i="18"/>
  <c r="AQ1031" i="18"/>
  <c r="AD1031" i="18"/>
  <c r="AQ1030" i="18"/>
  <c r="AV1030" i="18" s="1"/>
  <c r="AD1030" i="18"/>
  <c r="AQ1029" i="18"/>
  <c r="AD1029" i="18"/>
  <c r="AQ1028" i="18"/>
  <c r="AV1028" i="18" s="1"/>
  <c r="AD1028" i="18"/>
  <c r="AQ1027" i="18"/>
  <c r="AW1027" i="18" s="1"/>
  <c r="AD1027" i="18"/>
  <c r="AQ1026" i="18"/>
  <c r="AD1026" i="18"/>
  <c r="AQ1025" i="18"/>
  <c r="AD1025" i="18"/>
  <c r="AQ1024" i="18"/>
  <c r="AD1024" i="18"/>
  <c r="AQ1023" i="18"/>
  <c r="AV1023" i="18" s="1"/>
  <c r="AD1023" i="18"/>
  <c r="AQ1022" i="18"/>
  <c r="AV1022" i="18" s="1"/>
  <c r="AD1022" i="18"/>
  <c r="AQ1021" i="18"/>
  <c r="AW1021" i="18" s="1"/>
  <c r="AD1021" i="18"/>
  <c r="AQ1020" i="18"/>
  <c r="AD1020" i="18"/>
  <c r="AQ1019" i="18"/>
  <c r="AV1019" i="18" s="1"/>
  <c r="AD1019" i="18"/>
  <c r="AQ1018" i="18"/>
  <c r="AV1018" i="18" s="1"/>
  <c r="AD1018" i="18"/>
  <c r="AQ1017" i="18"/>
  <c r="AV1017" i="18" s="1"/>
  <c r="AD1017" i="18"/>
  <c r="AQ1016" i="18"/>
  <c r="AV1016" i="18" s="1"/>
  <c r="AD1016" i="18"/>
  <c r="AQ1015" i="18"/>
  <c r="AD1015" i="18"/>
  <c r="AQ1014" i="18"/>
  <c r="AD1014" i="18"/>
  <c r="AQ1013" i="18"/>
  <c r="AD1013" i="18"/>
  <c r="AQ1012" i="18"/>
  <c r="AV1012" i="18" s="1"/>
  <c r="AD1012" i="18"/>
  <c r="AQ1011" i="18"/>
  <c r="AD1011" i="18"/>
  <c r="AQ1010" i="18"/>
  <c r="AV1010" i="18" s="1"/>
  <c r="AD1010" i="18"/>
  <c r="AQ1009" i="18"/>
  <c r="AW1009" i="18" s="1"/>
  <c r="AD1009" i="18"/>
  <c r="AQ1008" i="18"/>
  <c r="AW1008" i="18" s="1"/>
  <c r="AD1008" i="18"/>
  <c r="AQ1007" i="18"/>
  <c r="AD1007" i="18"/>
  <c r="AQ1006" i="18"/>
  <c r="AV1006" i="18" s="1"/>
  <c r="AD1006" i="18"/>
  <c r="AQ1005" i="18"/>
  <c r="AD1005" i="18"/>
  <c r="AQ1004" i="18"/>
  <c r="AV1004" i="18" s="1"/>
  <c r="AD1004" i="18"/>
  <c r="AQ1003" i="18"/>
  <c r="AD1003" i="18"/>
  <c r="AQ1002" i="18"/>
  <c r="AD1002" i="18"/>
  <c r="AQ1001" i="18"/>
  <c r="AV1001" i="18" s="1"/>
  <c r="AD1001" i="18"/>
  <c r="AQ1000" i="18"/>
  <c r="AD1000" i="18"/>
  <c r="AQ999" i="18"/>
  <c r="AV999" i="18" s="1"/>
  <c r="AD999" i="18"/>
  <c r="AQ998" i="18"/>
  <c r="AD998" i="18"/>
  <c r="AQ997" i="18"/>
  <c r="AD997" i="18"/>
  <c r="AQ996" i="18"/>
  <c r="AW996" i="18" s="1"/>
  <c r="AD996" i="18"/>
  <c r="AQ995" i="18"/>
  <c r="AD995" i="18"/>
  <c r="AQ994" i="18"/>
  <c r="AD994" i="18"/>
  <c r="AQ993" i="18"/>
  <c r="AV993" i="18" s="1"/>
  <c r="AD993" i="18"/>
  <c r="AQ992" i="18"/>
  <c r="AV992" i="18" s="1"/>
  <c r="AD992" i="18"/>
  <c r="AQ991" i="18"/>
  <c r="AV991" i="18" s="1"/>
  <c r="AD991" i="18"/>
  <c r="AQ990" i="18"/>
  <c r="AW990" i="18" s="1"/>
  <c r="AD990" i="18"/>
  <c r="AQ989" i="18"/>
  <c r="AI989" i="18"/>
  <c r="AD989" i="18"/>
  <c r="AQ988" i="18"/>
  <c r="AI988" i="18"/>
  <c r="AD988" i="18"/>
  <c r="AQ987" i="18"/>
  <c r="AW987" i="18" s="1"/>
  <c r="AI987" i="18"/>
  <c r="AD987" i="18"/>
  <c r="AQ986" i="18"/>
  <c r="AI986" i="18"/>
  <c r="AD986" i="18"/>
  <c r="AQ985" i="18"/>
  <c r="AV985" i="18" s="1"/>
  <c r="AI985" i="18"/>
  <c r="AD985" i="18"/>
  <c r="AQ984" i="18"/>
  <c r="AI984" i="18"/>
  <c r="AD984" i="18"/>
  <c r="AQ983" i="18"/>
  <c r="AI983" i="18"/>
  <c r="AD983" i="18"/>
  <c r="AQ982" i="18"/>
  <c r="AV982" i="18" s="1"/>
  <c r="AI982" i="18"/>
  <c r="AD982" i="18"/>
  <c r="AQ981" i="18"/>
  <c r="AV981" i="18" s="1"/>
  <c r="AI981" i="18"/>
  <c r="AD981" i="18"/>
  <c r="AQ980" i="18"/>
  <c r="AW980" i="18" s="1"/>
  <c r="AI980" i="18"/>
  <c r="AD980" i="18"/>
  <c r="AQ979" i="18"/>
  <c r="AI979" i="18"/>
  <c r="AD979" i="18"/>
  <c r="AQ978" i="18"/>
  <c r="AW978" i="18" s="1"/>
  <c r="AI978" i="18"/>
  <c r="AD978" i="18"/>
  <c r="AQ977" i="18"/>
  <c r="AI977" i="18"/>
  <c r="AD977" i="18"/>
  <c r="AQ976" i="18"/>
  <c r="AI976" i="18"/>
  <c r="AD976" i="18"/>
  <c r="AQ975" i="18"/>
  <c r="AV975" i="18" s="1"/>
  <c r="AI975" i="18"/>
  <c r="AD975" i="18"/>
  <c r="AQ974" i="18"/>
  <c r="AI974" i="18"/>
  <c r="AD974" i="18"/>
  <c r="AQ973" i="18"/>
  <c r="AW973" i="18" s="1"/>
  <c r="AI973" i="18"/>
  <c r="AD973" i="18"/>
  <c r="AQ972" i="18"/>
  <c r="AI972" i="18"/>
  <c r="AD972" i="18"/>
  <c r="AQ971" i="18"/>
  <c r="AI971" i="18"/>
  <c r="AD971" i="18"/>
  <c r="AQ970" i="18"/>
  <c r="AI970" i="18"/>
  <c r="AD970" i="18"/>
  <c r="AQ969" i="18"/>
  <c r="AW969" i="18" s="1"/>
  <c r="AI969" i="18"/>
  <c r="AD969" i="18"/>
  <c r="AQ968" i="18"/>
  <c r="AW968" i="18" s="1"/>
  <c r="AI968" i="18"/>
  <c r="AD968" i="18"/>
  <c r="AQ967" i="18"/>
  <c r="AI967" i="18"/>
  <c r="AD967" i="18"/>
  <c r="AQ966" i="18"/>
  <c r="AI966" i="18"/>
  <c r="AD966" i="18"/>
  <c r="AQ965" i="18"/>
  <c r="AI965" i="18"/>
  <c r="AD965" i="18"/>
  <c r="AQ964" i="18"/>
  <c r="AV964" i="18" s="1"/>
  <c r="AI964" i="18"/>
  <c r="AD964" i="18"/>
  <c r="AQ963" i="18"/>
  <c r="AV963" i="18" s="1"/>
  <c r="AI963" i="18"/>
  <c r="AD963" i="18"/>
  <c r="AQ962" i="18"/>
  <c r="AW962" i="18" s="1"/>
  <c r="AI962" i="18"/>
  <c r="AD962" i="18"/>
  <c r="AQ961" i="18"/>
  <c r="AI961" i="18"/>
  <c r="AD961" i="18"/>
  <c r="AQ960" i="18"/>
  <c r="AI960" i="18"/>
  <c r="AD960" i="18"/>
  <c r="AQ959" i="18"/>
  <c r="AI959" i="18"/>
  <c r="AD959" i="18"/>
  <c r="AQ958" i="18"/>
  <c r="AV958" i="18" s="1"/>
  <c r="AI958" i="18"/>
  <c r="AD958" i="18"/>
  <c r="AQ957" i="18"/>
  <c r="AI957" i="18"/>
  <c r="AD957" i="18"/>
  <c r="AQ956" i="18"/>
  <c r="AI956" i="18"/>
  <c r="AD956" i="18"/>
  <c r="AQ955" i="18"/>
  <c r="AV955" i="18" s="1"/>
  <c r="AI955" i="18"/>
  <c r="AD955" i="18"/>
  <c r="AQ954" i="18"/>
  <c r="AI954" i="18"/>
  <c r="AD954" i="18"/>
  <c r="AQ953" i="18"/>
  <c r="AV953" i="18" s="1"/>
  <c r="AI953" i="18"/>
  <c r="AD953" i="18"/>
  <c r="AQ952" i="18"/>
  <c r="AW952" i="18" s="1"/>
  <c r="AI952" i="18"/>
  <c r="AD952" i="18"/>
  <c r="AQ951" i="18"/>
  <c r="AW951" i="18" s="1"/>
  <c r="AI951" i="18"/>
  <c r="AD951" i="18"/>
  <c r="AQ950" i="18"/>
  <c r="AI950" i="18"/>
  <c r="AD950" i="18"/>
  <c r="AQ949" i="18"/>
  <c r="AV949" i="18" s="1"/>
  <c r="AI949" i="18"/>
  <c r="AD949" i="18"/>
  <c r="AQ948" i="18"/>
  <c r="AI948" i="18"/>
  <c r="AD948" i="18"/>
  <c r="AQ947" i="18"/>
  <c r="AI947" i="18"/>
  <c r="AD947" i="18"/>
  <c r="AQ946" i="18"/>
  <c r="AW946" i="18" s="1"/>
  <c r="AI946" i="18"/>
  <c r="AD946" i="18"/>
  <c r="AQ945" i="18"/>
  <c r="AI945" i="18"/>
  <c r="AD945" i="18"/>
  <c r="AQ944" i="18"/>
  <c r="AW944" i="18" s="1"/>
  <c r="AI944" i="18"/>
  <c r="AD944" i="18"/>
  <c r="AQ943" i="18"/>
  <c r="AI943" i="18"/>
  <c r="AD943" i="18"/>
  <c r="AQ942" i="18"/>
  <c r="AI942" i="18"/>
  <c r="AD942" i="18"/>
  <c r="AQ941" i="18"/>
  <c r="AI941" i="18"/>
  <c r="AD941" i="18"/>
  <c r="AQ940" i="18"/>
  <c r="AI940" i="18"/>
  <c r="AD940" i="18"/>
  <c r="AQ939" i="18"/>
  <c r="AW939" i="18" s="1"/>
  <c r="AI939" i="18"/>
  <c r="AD939" i="18"/>
  <c r="AQ938" i="18"/>
  <c r="AI938" i="18"/>
  <c r="AD938" i="18"/>
  <c r="AQ937" i="18"/>
  <c r="AV937" i="18" s="1"/>
  <c r="AI937" i="18"/>
  <c r="AD937" i="18"/>
  <c r="AQ936" i="18"/>
  <c r="AW936" i="18" s="1"/>
  <c r="AI936" i="18"/>
  <c r="AD936" i="18"/>
  <c r="AQ935" i="18"/>
  <c r="AI935" i="18"/>
  <c r="AD935" i="18"/>
  <c r="AQ934" i="18"/>
  <c r="AI934" i="18"/>
  <c r="AD934" i="18"/>
  <c r="AQ933" i="18"/>
  <c r="AW933" i="18" s="1"/>
  <c r="AI933" i="18"/>
  <c r="AD933" i="18"/>
  <c r="AQ932" i="18"/>
  <c r="AI932" i="18"/>
  <c r="AD932" i="18"/>
  <c r="AQ931" i="18"/>
  <c r="AI931" i="18"/>
  <c r="AD931" i="18"/>
  <c r="AQ930" i="18"/>
  <c r="AW930" i="18" s="1"/>
  <c r="AI930" i="18"/>
  <c r="AD930" i="18"/>
  <c r="AQ929" i="18"/>
  <c r="AI929" i="18"/>
  <c r="AD929" i="18"/>
  <c r="AQ928" i="18"/>
  <c r="AV928" i="18" s="1"/>
  <c r="AI928" i="18"/>
  <c r="AD928" i="18"/>
  <c r="AQ927" i="18"/>
  <c r="AI927" i="18"/>
  <c r="AD927" i="18"/>
  <c r="AQ926" i="18"/>
  <c r="AI926" i="18"/>
  <c r="AD926" i="18"/>
  <c r="AQ925" i="18"/>
  <c r="AI925" i="18"/>
  <c r="AD925" i="18"/>
  <c r="AQ924" i="18"/>
  <c r="AI924" i="18"/>
  <c r="AD924" i="18"/>
  <c r="AQ923" i="18"/>
  <c r="AW923" i="18" s="1"/>
  <c r="AI923" i="18"/>
  <c r="AD923" i="18"/>
  <c r="AQ922" i="18"/>
  <c r="AV922" i="18" s="1"/>
  <c r="AI922" i="18"/>
  <c r="AD922" i="18"/>
  <c r="AQ921" i="18"/>
  <c r="AI921" i="18"/>
  <c r="AD921" i="18"/>
  <c r="AQ920" i="18"/>
  <c r="AI920" i="18"/>
  <c r="AD920" i="18"/>
  <c r="AQ919" i="18"/>
  <c r="AW919" i="18" s="1"/>
  <c r="AI919" i="18"/>
  <c r="AD919" i="18"/>
  <c r="AQ918" i="18"/>
  <c r="AW918" i="18" s="1"/>
  <c r="AI918" i="18"/>
  <c r="AD918" i="18"/>
  <c r="AQ917" i="18"/>
  <c r="AW917" i="18" s="1"/>
  <c r="AI917" i="18"/>
  <c r="AD917" i="18"/>
  <c r="AQ916" i="18"/>
  <c r="AI916" i="18"/>
  <c r="AD916" i="18"/>
  <c r="AQ915" i="18"/>
  <c r="AI915" i="18"/>
  <c r="AD915" i="18"/>
  <c r="AQ914" i="18"/>
  <c r="AW914" i="18" s="1"/>
  <c r="AI914" i="18"/>
  <c r="AD914" i="18"/>
  <c r="AQ913" i="18"/>
  <c r="AW913" i="18" s="1"/>
  <c r="AI913" i="18"/>
  <c r="AD913" i="18"/>
  <c r="AQ912" i="18"/>
  <c r="AW912" i="18" s="1"/>
  <c r="AI912" i="18"/>
  <c r="AD912" i="18"/>
  <c r="AQ911" i="18"/>
  <c r="AI911" i="18"/>
  <c r="AD911" i="18"/>
  <c r="AQ910" i="18"/>
  <c r="AI910" i="18"/>
  <c r="AD910" i="18"/>
  <c r="AQ909" i="18"/>
  <c r="AW909" i="18" s="1"/>
  <c r="AI909" i="18"/>
  <c r="AD909" i="18"/>
  <c r="AQ908" i="18"/>
  <c r="AW908" i="18" s="1"/>
  <c r="AI908" i="18"/>
  <c r="AD908" i="18"/>
  <c r="AQ907" i="18"/>
  <c r="AI907" i="18"/>
  <c r="AD907" i="18"/>
  <c r="AQ906" i="18"/>
  <c r="AI906" i="18"/>
  <c r="AD906" i="18"/>
  <c r="AQ905" i="18"/>
  <c r="AW905" i="18" s="1"/>
  <c r="AI905" i="18"/>
  <c r="AD905" i="18"/>
  <c r="AQ904" i="18"/>
  <c r="AI904" i="18"/>
  <c r="AD904" i="18"/>
  <c r="AQ903" i="18"/>
  <c r="AW903" i="18" s="1"/>
  <c r="AI903" i="18"/>
  <c r="AD903" i="18"/>
  <c r="AQ902" i="18"/>
  <c r="AI902" i="18"/>
  <c r="AD902" i="18"/>
  <c r="AQ901" i="18"/>
  <c r="AI901" i="18"/>
  <c r="AD901" i="18"/>
  <c r="AQ900" i="18"/>
  <c r="AW900" i="18" s="1"/>
  <c r="AI900" i="18"/>
  <c r="AD900" i="18"/>
  <c r="AQ899" i="18"/>
  <c r="AW899" i="18" s="1"/>
  <c r="AI899" i="18"/>
  <c r="AD899" i="18"/>
  <c r="AQ898" i="18"/>
  <c r="AI898" i="18"/>
  <c r="AD898" i="18"/>
  <c r="AQ897" i="18"/>
  <c r="AW897" i="18" s="1"/>
  <c r="AI897" i="18"/>
  <c r="AD897" i="18"/>
  <c r="AQ896" i="18"/>
  <c r="AW896" i="18" s="1"/>
  <c r="AI896" i="18"/>
  <c r="AD896" i="18"/>
  <c r="AQ895" i="18"/>
  <c r="AW895" i="18" s="1"/>
  <c r="AI895" i="18"/>
  <c r="AD895" i="18"/>
  <c r="AQ894" i="18"/>
  <c r="AW894" i="18" s="1"/>
  <c r="AI894" i="18"/>
  <c r="AD894" i="18"/>
  <c r="AQ893" i="18"/>
  <c r="AI893" i="18"/>
  <c r="AD893" i="18"/>
  <c r="AQ892" i="18"/>
  <c r="AI892" i="18"/>
  <c r="AD892" i="18"/>
  <c r="AQ891" i="18"/>
  <c r="AI891" i="18"/>
  <c r="AD891" i="18"/>
  <c r="AQ890" i="18"/>
  <c r="AV890" i="18" s="1"/>
  <c r="AI890" i="18"/>
  <c r="AD890" i="18"/>
  <c r="AQ889" i="18"/>
  <c r="AI889" i="18"/>
  <c r="AD889" i="18"/>
  <c r="AQ888" i="18"/>
  <c r="AI888" i="18"/>
  <c r="AD888" i="18"/>
  <c r="AQ887" i="18"/>
  <c r="AI887" i="18"/>
  <c r="AD887" i="18"/>
  <c r="AQ886" i="18"/>
  <c r="AV886" i="18" s="1"/>
  <c r="AI886" i="18"/>
  <c r="AD886" i="18"/>
  <c r="AQ885" i="18"/>
  <c r="AV885" i="18" s="1"/>
  <c r="AI885" i="18"/>
  <c r="AD885" i="18"/>
  <c r="AQ884" i="18"/>
  <c r="AI884" i="18"/>
  <c r="AD884" i="18"/>
  <c r="AQ883" i="18"/>
  <c r="AI883" i="18"/>
  <c r="AD883" i="18"/>
  <c r="AQ882" i="18"/>
  <c r="AV882" i="18" s="1"/>
  <c r="AI882" i="18"/>
  <c r="AD882" i="18"/>
  <c r="AQ881" i="18"/>
  <c r="AW881" i="18" s="1"/>
  <c r="AI881" i="18"/>
  <c r="AD881" i="18"/>
  <c r="AQ880" i="18"/>
  <c r="AI880" i="18"/>
  <c r="AD880" i="18"/>
  <c r="AQ879" i="18"/>
  <c r="AI879" i="18"/>
  <c r="AD879" i="18"/>
  <c r="AQ878" i="18"/>
  <c r="AW878" i="18" s="1"/>
  <c r="AI878" i="18"/>
  <c r="AD878" i="18"/>
  <c r="AQ877" i="18"/>
  <c r="AI877" i="18"/>
  <c r="AD877" i="18"/>
  <c r="AQ876" i="18"/>
  <c r="AI876" i="18"/>
  <c r="AD876" i="18"/>
  <c r="AQ875" i="18"/>
  <c r="AI875" i="18"/>
  <c r="AD875" i="18"/>
  <c r="AQ874" i="18"/>
  <c r="AI874" i="18"/>
  <c r="AD874" i="18"/>
  <c r="AQ873" i="18"/>
  <c r="AV873" i="18" s="1"/>
  <c r="AI873" i="18"/>
  <c r="AD873" i="18"/>
  <c r="AQ872" i="18"/>
  <c r="AI872" i="18"/>
  <c r="AD872" i="18"/>
  <c r="AQ871" i="18"/>
  <c r="AI871" i="18"/>
  <c r="AD871" i="18"/>
  <c r="AQ870" i="18"/>
  <c r="AI870" i="18"/>
  <c r="AD870" i="18"/>
  <c r="AQ869" i="18"/>
  <c r="AW869" i="18" s="1"/>
  <c r="AI869" i="18"/>
  <c r="AD869" i="18"/>
  <c r="AQ868" i="18"/>
  <c r="AI868" i="18"/>
  <c r="AD868" i="18"/>
  <c r="AQ867" i="18"/>
  <c r="AV867" i="18" s="1"/>
  <c r="AI867" i="18"/>
  <c r="AD867" i="18"/>
  <c r="AQ866" i="18"/>
  <c r="AW866" i="18" s="1"/>
  <c r="AI866" i="18"/>
  <c r="AD866" i="18"/>
  <c r="AQ865" i="18"/>
  <c r="AI865" i="18"/>
  <c r="AD865" i="18"/>
  <c r="AQ864" i="18"/>
  <c r="AV864" i="18" s="1"/>
  <c r="AI864" i="18"/>
  <c r="AD864" i="18"/>
  <c r="AQ863" i="18"/>
  <c r="AI863" i="18"/>
  <c r="AD863" i="18"/>
  <c r="AQ862" i="18"/>
  <c r="AI862" i="18"/>
  <c r="AD862" i="18"/>
  <c r="AQ861" i="18"/>
  <c r="AW861" i="18" s="1"/>
  <c r="AI861" i="18"/>
  <c r="AD861" i="18"/>
  <c r="AQ860" i="18"/>
  <c r="AI860" i="18"/>
  <c r="AD860" i="18"/>
  <c r="AQ859" i="18"/>
  <c r="AI859" i="18"/>
  <c r="AD859" i="18"/>
  <c r="AQ858" i="18"/>
  <c r="AV858" i="18" s="1"/>
  <c r="AI858" i="18"/>
  <c r="AD858" i="18"/>
  <c r="AQ857" i="18"/>
  <c r="AW857" i="18" s="1"/>
  <c r="AI857" i="18"/>
  <c r="AD857" i="18"/>
  <c r="AQ856" i="18"/>
  <c r="AI856" i="18"/>
  <c r="AD856" i="18"/>
  <c r="AQ855" i="18"/>
  <c r="AI855" i="18"/>
  <c r="AD855" i="18"/>
  <c r="AQ854" i="18"/>
  <c r="AV854" i="18" s="1"/>
  <c r="AI854" i="18"/>
  <c r="AD854" i="18"/>
  <c r="AQ853" i="18"/>
  <c r="AW853" i="18" s="1"/>
  <c r="AI853" i="18"/>
  <c r="AD853" i="18"/>
  <c r="AQ852" i="18"/>
  <c r="AV852" i="18" s="1"/>
  <c r="AI852" i="18"/>
  <c r="AD852" i="18"/>
  <c r="AQ851" i="18"/>
  <c r="AI851" i="18"/>
  <c r="AD851" i="18"/>
  <c r="AQ850" i="18"/>
  <c r="AI850" i="18"/>
  <c r="AD850" i="18"/>
  <c r="AQ849" i="18"/>
  <c r="AI849" i="18"/>
  <c r="AD849" i="18"/>
  <c r="AQ848" i="18"/>
  <c r="AV848" i="18" s="1"/>
  <c r="AI848" i="18"/>
  <c r="AD848" i="18"/>
  <c r="AQ847" i="18"/>
  <c r="AI847" i="18"/>
  <c r="AD847" i="18"/>
  <c r="AQ846" i="18"/>
  <c r="AI846" i="18"/>
  <c r="AD846" i="18"/>
  <c r="AQ845" i="18"/>
  <c r="AW845" i="18" s="1"/>
  <c r="AI845" i="18"/>
  <c r="AD845" i="18"/>
  <c r="AQ844" i="18"/>
  <c r="AI844" i="18"/>
  <c r="AD844" i="18"/>
  <c r="AQ843" i="18"/>
  <c r="AI843" i="18"/>
  <c r="AD843" i="18"/>
  <c r="AQ842" i="18"/>
  <c r="AV842" i="18" s="1"/>
  <c r="AI842" i="18"/>
  <c r="AD842" i="18"/>
  <c r="AQ841" i="18"/>
  <c r="AV841" i="18" s="1"/>
  <c r="AI841" i="18"/>
  <c r="AD841" i="18"/>
  <c r="AQ840" i="18"/>
  <c r="AV840" i="18" s="1"/>
  <c r="AI840" i="18"/>
  <c r="AD840" i="18"/>
  <c r="AQ839" i="18"/>
  <c r="AI839" i="18"/>
  <c r="AD839" i="18"/>
  <c r="AQ838" i="18"/>
  <c r="AI838" i="18"/>
  <c r="AD838" i="18"/>
  <c r="AQ837" i="18"/>
  <c r="AI837" i="18"/>
  <c r="AD837" i="18"/>
  <c r="AQ836" i="18"/>
  <c r="AV836" i="18" s="1"/>
  <c r="AI836" i="18"/>
  <c r="AD836" i="18"/>
  <c r="AQ835" i="18"/>
  <c r="AI835" i="18"/>
  <c r="AD835" i="18"/>
  <c r="AQ834" i="18"/>
  <c r="AI834" i="18"/>
  <c r="AD834" i="18"/>
  <c r="AQ833" i="18"/>
  <c r="AI833" i="18"/>
  <c r="AD833" i="18"/>
  <c r="AQ832" i="18"/>
  <c r="AI832" i="18"/>
  <c r="AD832" i="18"/>
  <c r="AQ831" i="18"/>
  <c r="AI831" i="18"/>
  <c r="AD831" i="18"/>
  <c r="AQ830" i="18"/>
  <c r="AV830" i="18" s="1"/>
  <c r="AI830" i="18"/>
  <c r="AD830" i="18"/>
  <c r="AQ829" i="18"/>
  <c r="AW829" i="18" s="1"/>
  <c r="AI829" i="18"/>
  <c r="AD829" i="18"/>
  <c r="AQ828" i="18"/>
  <c r="AI828" i="18"/>
  <c r="AD828" i="18"/>
  <c r="AQ827" i="18"/>
  <c r="AI827" i="18"/>
  <c r="AD827" i="18"/>
  <c r="AQ826" i="18"/>
  <c r="AV826" i="18" s="1"/>
  <c r="AI826" i="18"/>
  <c r="AD826" i="18"/>
  <c r="AQ825" i="18"/>
  <c r="AW825" i="18" s="1"/>
  <c r="AI825" i="18"/>
  <c r="AD825" i="18"/>
  <c r="AQ824" i="18"/>
  <c r="AV824" i="18" s="1"/>
  <c r="AI824" i="18"/>
  <c r="AD824" i="18"/>
  <c r="AQ823" i="18"/>
  <c r="AW823" i="18" s="1"/>
  <c r="AI823" i="18"/>
  <c r="AD823" i="18"/>
  <c r="AQ822" i="18"/>
  <c r="AI822" i="18"/>
  <c r="AD822" i="18"/>
  <c r="AQ821" i="18"/>
  <c r="AW821" i="18" s="1"/>
  <c r="AI821" i="18"/>
  <c r="AD821" i="18"/>
  <c r="AQ820" i="18"/>
  <c r="AI820" i="18"/>
  <c r="AD820" i="18"/>
  <c r="AQ819" i="18"/>
  <c r="AV819" i="18" s="1"/>
  <c r="AI819" i="18"/>
  <c r="AD819" i="18"/>
  <c r="AQ818" i="18"/>
  <c r="AI818" i="18"/>
  <c r="AD818" i="18"/>
  <c r="AQ817" i="18"/>
  <c r="AI817" i="18"/>
  <c r="AD817" i="18"/>
  <c r="AQ816" i="18"/>
  <c r="AV816" i="18" s="1"/>
  <c r="AI816" i="18"/>
  <c r="AD816" i="18"/>
  <c r="AQ815" i="18"/>
  <c r="AI815" i="18"/>
  <c r="AD815" i="18"/>
  <c r="AQ814" i="18"/>
  <c r="AI814" i="18"/>
  <c r="AD814" i="18"/>
  <c r="AQ813" i="18"/>
  <c r="AW813" i="18" s="1"/>
  <c r="AI813" i="18"/>
  <c r="AD813" i="18"/>
  <c r="AQ812" i="18"/>
  <c r="AW812" i="18" s="1"/>
  <c r="AI812" i="18"/>
  <c r="AD812" i="18"/>
  <c r="AQ811" i="18"/>
  <c r="AI811" i="18"/>
  <c r="AD811" i="18"/>
  <c r="AQ810" i="18"/>
  <c r="AI810" i="18"/>
  <c r="AD810" i="18"/>
  <c r="AQ809" i="18"/>
  <c r="AI809" i="18"/>
  <c r="AD809" i="18"/>
  <c r="AQ808" i="18"/>
  <c r="AI808" i="18"/>
  <c r="AD808" i="18"/>
  <c r="AQ807" i="18"/>
  <c r="AI807" i="18"/>
  <c r="AD807" i="18"/>
  <c r="AQ806" i="18"/>
  <c r="AV806" i="18" s="1"/>
  <c r="AI806" i="18"/>
  <c r="AD806" i="18"/>
  <c r="AQ805" i="18"/>
  <c r="AI805" i="18"/>
  <c r="AD805" i="18"/>
  <c r="AQ804" i="18"/>
  <c r="AI804" i="18"/>
  <c r="AD804" i="18"/>
  <c r="AQ803" i="18"/>
  <c r="AW803" i="18" s="1"/>
  <c r="AI803" i="18"/>
  <c r="AD803" i="18"/>
  <c r="AQ802" i="18"/>
  <c r="AI802" i="18"/>
  <c r="AD802" i="18"/>
  <c r="AQ801" i="18"/>
  <c r="AV801" i="18" s="1"/>
  <c r="AI801" i="18"/>
  <c r="AD801" i="18"/>
  <c r="AQ800" i="18"/>
  <c r="AI800" i="18"/>
  <c r="AD800" i="18"/>
  <c r="AQ799" i="18"/>
  <c r="AV799" i="18" s="1"/>
  <c r="AI799" i="18"/>
  <c r="AD799" i="18"/>
  <c r="AQ798" i="18"/>
  <c r="AV798" i="18" s="1"/>
  <c r="AI798" i="18"/>
  <c r="AD798" i="18"/>
  <c r="AQ797" i="18"/>
  <c r="AI797" i="18"/>
  <c r="AD797" i="18"/>
  <c r="AQ796" i="18"/>
  <c r="AI796" i="18"/>
  <c r="AD796" i="18"/>
  <c r="AQ795" i="18"/>
  <c r="AW795" i="18" s="1"/>
  <c r="AI795" i="18"/>
  <c r="AD795" i="18"/>
  <c r="AQ794" i="18"/>
  <c r="AW794" i="18" s="1"/>
  <c r="AI794" i="18"/>
  <c r="AD794" i="18"/>
  <c r="AQ793" i="18"/>
  <c r="AI793" i="18"/>
  <c r="AD793" i="18"/>
  <c r="AQ792" i="18"/>
  <c r="AI792" i="18"/>
  <c r="AD792" i="18"/>
  <c r="AQ791" i="18"/>
  <c r="AI791" i="18"/>
  <c r="AD791" i="18"/>
  <c r="AQ790" i="18"/>
  <c r="AI790" i="18"/>
  <c r="AD790" i="18"/>
  <c r="AQ789" i="18"/>
  <c r="AW789" i="18" s="1"/>
  <c r="AI789" i="18"/>
  <c r="AD789" i="18"/>
  <c r="AQ788" i="18"/>
  <c r="AV788" i="18" s="1"/>
  <c r="AI788" i="18"/>
  <c r="AD788" i="18"/>
  <c r="AQ787" i="18"/>
  <c r="AI787" i="18"/>
  <c r="AD787" i="18"/>
  <c r="AQ786" i="18"/>
  <c r="AI786" i="18"/>
  <c r="AD786" i="18"/>
  <c r="AQ785" i="18"/>
  <c r="AW785" i="18" s="1"/>
  <c r="AI785" i="18"/>
  <c r="AD785" i="18"/>
  <c r="AQ784" i="18"/>
  <c r="AI784" i="18"/>
  <c r="AD784" i="18"/>
  <c r="AQ783" i="18"/>
  <c r="AW783" i="18" s="1"/>
  <c r="AI783" i="18"/>
  <c r="AD783" i="18"/>
  <c r="AQ782" i="18"/>
  <c r="AI782" i="18"/>
  <c r="AD782" i="18"/>
  <c r="AQ781" i="18"/>
  <c r="AI781" i="18"/>
  <c r="AD781" i="18"/>
  <c r="AQ780" i="18"/>
  <c r="AW780" i="18" s="1"/>
  <c r="AI780" i="18"/>
  <c r="AD780" i="18"/>
  <c r="AQ779" i="18"/>
  <c r="AI779" i="18"/>
  <c r="AD779" i="18"/>
  <c r="AQ778" i="18"/>
  <c r="AI778" i="18"/>
  <c r="AD778" i="18"/>
  <c r="AQ777" i="18"/>
  <c r="AI777" i="18"/>
  <c r="AD777" i="18"/>
  <c r="AQ776" i="18"/>
  <c r="AI776" i="18"/>
  <c r="AD776" i="18"/>
  <c r="AQ775" i="18"/>
  <c r="AW775" i="18" s="1"/>
  <c r="AI775" i="18"/>
  <c r="AD775" i="18"/>
  <c r="AQ774" i="18"/>
  <c r="AI774" i="18"/>
  <c r="AD774" i="18"/>
  <c r="AQ773" i="18"/>
  <c r="AI773" i="18"/>
  <c r="AD773" i="18"/>
  <c r="AQ772" i="18"/>
  <c r="AV772" i="18" s="1"/>
  <c r="AI772" i="18"/>
  <c r="AD772" i="18"/>
  <c r="AQ771" i="18"/>
  <c r="AI771" i="18"/>
  <c r="AD771" i="18"/>
  <c r="AQ770" i="18"/>
  <c r="AW770" i="18" s="1"/>
  <c r="AI770" i="18"/>
  <c r="AD770" i="18"/>
  <c r="AQ769" i="18"/>
  <c r="AW769" i="18" s="1"/>
  <c r="AI769" i="18"/>
  <c r="AD769" i="18"/>
  <c r="AQ768" i="18"/>
  <c r="AI768" i="18"/>
  <c r="AD768" i="18"/>
  <c r="AQ767" i="18"/>
  <c r="AW767" i="18" s="1"/>
  <c r="AI767" i="18"/>
  <c r="AD767" i="18"/>
  <c r="AQ766" i="18"/>
  <c r="AI766" i="18"/>
  <c r="AD766" i="18"/>
  <c r="AQ765" i="18"/>
  <c r="AW765" i="18" s="1"/>
  <c r="AI765" i="18"/>
  <c r="AD765" i="18"/>
  <c r="AQ764" i="18"/>
  <c r="AI764" i="18"/>
  <c r="AD764" i="18"/>
  <c r="AQ763" i="18"/>
  <c r="AI763" i="18"/>
  <c r="AD763" i="18"/>
  <c r="AQ762" i="18"/>
  <c r="AI762" i="18"/>
  <c r="AD762" i="18"/>
  <c r="AQ761" i="18"/>
  <c r="AI761" i="18"/>
  <c r="AD761" i="18"/>
  <c r="AQ760" i="18"/>
  <c r="AI760" i="18"/>
  <c r="AD760" i="18"/>
  <c r="AQ759" i="18"/>
  <c r="AW759" i="18" s="1"/>
  <c r="AI759" i="18"/>
  <c r="AD759" i="18"/>
  <c r="AQ758" i="18"/>
  <c r="AW758" i="18" s="1"/>
  <c r="AI758" i="18"/>
  <c r="AD758" i="18"/>
  <c r="AQ757" i="18"/>
  <c r="AI757" i="18"/>
  <c r="AD757" i="18"/>
  <c r="AQ756" i="18"/>
  <c r="AW756" i="18" s="1"/>
  <c r="AI756" i="18"/>
  <c r="AD756" i="18"/>
  <c r="AQ755" i="18"/>
  <c r="AI755" i="18"/>
  <c r="AD755" i="18"/>
  <c r="AQ754" i="18"/>
  <c r="AV754" i="18" s="1"/>
  <c r="AI754" i="18"/>
  <c r="AD754" i="18"/>
  <c r="AQ753" i="18"/>
  <c r="AI753" i="18"/>
  <c r="AD753" i="18"/>
  <c r="AQ752" i="18"/>
  <c r="AV752" i="18" s="1"/>
  <c r="AI752" i="18"/>
  <c r="AD752" i="18"/>
  <c r="AQ751" i="18"/>
  <c r="AI751" i="18"/>
  <c r="AD751" i="18"/>
  <c r="AQ750" i="18"/>
  <c r="AI750" i="18"/>
  <c r="AD750" i="18"/>
  <c r="AQ749" i="18"/>
  <c r="AW749" i="18" s="1"/>
  <c r="AI749" i="18"/>
  <c r="AD749" i="18"/>
  <c r="AQ748" i="18"/>
  <c r="AI748" i="18"/>
  <c r="AD748" i="18"/>
  <c r="AQ747" i="18"/>
  <c r="AW747" i="18" s="1"/>
  <c r="AI747" i="18"/>
  <c r="AD747" i="18"/>
  <c r="AQ746" i="18"/>
  <c r="AI746" i="18"/>
  <c r="AD746" i="18"/>
  <c r="AQ745" i="18"/>
  <c r="AV745" i="18" s="1"/>
  <c r="AI745" i="18"/>
  <c r="AD745" i="18"/>
  <c r="AQ744" i="18"/>
  <c r="AV744" i="18" s="1"/>
  <c r="AI744" i="18"/>
  <c r="AD744" i="18"/>
  <c r="AQ743" i="18"/>
  <c r="AW743" i="18" s="1"/>
  <c r="AI743" i="18"/>
  <c r="AD743" i="18"/>
  <c r="AQ742" i="18"/>
  <c r="AI742" i="18"/>
  <c r="AD742" i="18"/>
  <c r="AQ741" i="18"/>
  <c r="AI741" i="18"/>
  <c r="AD741" i="18"/>
  <c r="AQ740" i="18"/>
  <c r="AI740" i="18"/>
  <c r="AD740" i="18"/>
  <c r="AQ739" i="18"/>
  <c r="AI739" i="18"/>
  <c r="AD739" i="18"/>
  <c r="AQ738" i="18"/>
  <c r="AV738" i="18" s="1"/>
  <c r="AI738" i="18"/>
  <c r="AD738" i="18"/>
  <c r="AQ737" i="18"/>
  <c r="AV737" i="18" s="1"/>
  <c r="AI737" i="18"/>
  <c r="AD737" i="18"/>
  <c r="AQ736" i="18"/>
  <c r="AW736" i="18" s="1"/>
  <c r="AI736" i="18"/>
  <c r="AD736" i="18"/>
  <c r="AQ735" i="18"/>
  <c r="AW735" i="18" s="1"/>
  <c r="AI735" i="18"/>
  <c r="AD735" i="18"/>
  <c r="AQ734" i="18"/>
  <c r="AI734" i="18"/>
  <c r="AD734" i="18"/>
  <c r="AQ733" i="18"/>
  <c r="AW733" i="18" s="1"/>
  <c r="AI733" i="18"/>
  <c r="AD733" i="18"/>
  <c r="AQ732" i="18"/>
  <c r="AW732" i="18" s="1"/>
  <c r="AI732" i="18"/>
  <c r="AD732" i="18"/>
  <c r="AQ731" i="18"/>
  <c r="AI731" i="18"/>
  <c r="AD731" i="18"/>
  <c r="AQ730" i="18"/>
  <c r="AV730" i="18" s="1"/>
  <c r="AI730" i="18"/>
  <c r="AD730" i="18"/>
  <c r="AQ729" i="18"/>
  <c r="AI729" i="18"/>
  <c r="AD729" i="18"/>
  <c r="AQ728" i="18"/>
  <c r="AI728" i="18"/>
  <c r="AD728" i="18"/>
  <c r="AQ727" i="18"/>
  <c r="AW727" i="18" s="1"/>
  <c r="AI727" i="18"/>
  <c r="AD727" i="18"/>
  <c r="AQ726" i="18"/>
  <c r="AW726" i="18" s="1"/>
  <c r="AI726" i="18"/>
  <c r="AD726" i="18"/>
  <c r="AQ725" i="18"/>
  <c r="AW725" i="18" s="1"/>
  <c r="AI725" i="18"/>
  <c r="AD725" i="18"/>
  <c r="AQ724" i="18"/>
  <c r="AI724" i="18"/>
  <c r="AD724" i="18"/>
  <c r="AQ723" i="18"/>
  <c r="AW723" i="18" s="1"/>
  <c r="AI723" i="18"/>
  <c r="AD723" i="18"/>
  <c r="AQ722" i="18"/>
  <c r="AI722" i="18"/>
  <c r="AD722" i="18"/>
  <c r="AQ721" i="18"/>
  <c r="AV721" i="18" s="1"/>
  <c r="AI721" i="18"/>
  <c r="AD721" i="18"/>
  <c r="AQ720" i="18"/>
  <c r="AW720" i="18" s="1"/>
  <c r="AI720" i="18"/>
  <c r="AD720" i="18"/>
  <c r="AQ719" i="18"/>
  <c r="AW719" i="18" s="1"/>
  <c r="AI719" i="18"/>
  <c r="AD719" i="18"/>
  <c r="AQ718" i="18"/>
  <c r="AV718" i="18" s="1"/>
  <c r="AI718" i="18"/>
  <c r="AD718" i="18"/>
  <c r="AQ717" i="18"/>
  <c r="AI717" i="18"/>
  <c r="AD717" i="18"/>
  <c r="AQ716" i="18"/>
  <c r="AI716" i="18"/>
  <c r="AD716" i="18"/>
  <c r="AQ715" i="18"/>
  <c r="AI715" i="18"/>
  <c r="AD715" i="18"/>
  <c r="AQ714" i="18"/>
  <c r="AW714" i="18" s="1"/>
  <c r="AI714" i="18"/>
  <c r="AD714" i="18"/>
  <c r="AQ713" i="18"/>
  <c r="AI713" i="18"/>
  <c r="AD713" i="18"/>
  <c r="AQ712" i="18"/>
  <c r="AW712" i="18" s="1"/>
  <c r="AI712" i="18"/>
  <c r="AD712" i="18"/>
  <c r="AQ711" i="18"/>
  <c r="AW711" i="18" s="1"/>
  <c r="AI711" i="18"/>
  <c r="AD711" i="18"/>
  <c r="AQ710" i="18"/>
  <c r="AI710" i="18"/>
  <c r="AD710" i="18"/>
  <c r="AQ709" i="18"/>
  <c r="AW709" i="18" s="1"/>
  <c r="AI709" i="18"/>
  <c r="AD709" i="18"/>
  <c r="AQ708" i="18"/>
  <c r="AW708" i="18" s="1"/>
  <c r="AI708" i="18"/>
  <c r="AD708" i="18"/>
  <c r="AQ707" i="18"/>
  <c r="AI707" i="18"/>
  <c r="AD707" i="18"/>
  <c r="AQ706" i="18"/>
  <c r="AV706" i="18" s="1"/>
  <c r="AI706" i="18"/>
  <c r="AD706" i="18"/>
  <c r="AQ705" i="18"/>
  <c r="AI705" i="18"/>
  <c r="AD705" i="18"/>
  <c r="AQ704" i="18"/>
  <c r="AI704" i="18"/>
  <c r="AD704" i="18"/>
  <c r="AQ703" i="18"/>
  <c r="AW703" i="18" s="1"/>
  <c r="AI703" i="18"/>
  <c r="AD703" i="18"/>
  <c r="AQ702" i="18"/>
  <c r="AW702" i="18" s="1"/>
  <c r="AI702" i="18"/>
  <c r="AD702" i="18"/>
  <c r="AQ701" i="18"/>
  <c r="AI701" i="18"/>
  <c r="AD701" i="18"/>
  <c r="AQ700" i="18"/>
  <c r="AI700" i="18"/>
  <c r="AD700" i="18"/>
  <c r="AQ699" i="18"/>
  <c r="AW699" i="18" s="1"/>
  <c r="AI699" i="18"/>
  <c r="AD699" i="18"/>
  <c r="AQ698" i="18"/>
  <c r="AI698" i="18"/>
  <c r="AD698" i="18"/>
  <c r="AQ697" i="18"/>
  <c r="AW697" i="18" s="1"/>
  <c r="AI697" i="18"/>
  <c r="AD697" i="18"/>
  <c r="AQ696" i="18"/>
  <c r="AW696" i="18" s="1"/>
  <c r="AI696" i="18"/>
  <c r="AD696" i="18"/>
  <c r="AQ695" i="18"/>
  <c r="AI695" i="18"/>
  <c r="AD695" i="18"/>
  <c r="AQ694" i="18"/>
  <c r="AI694" i="18"/>
  <c r="AD694" i="18"/>
  <c r="AQ693" i="18"/>
  <c r="AI693" i="18"/>
  <c r="AD693" i="18"/>
  <c r="AQ692" i="18"/>
  <c r="AI692" i="18"/>
  <c r="AD692" i="18"/>
  <c r="AQ691" i="18"/>
  <c r="AI691" i="18"/>
  <c r="AD691" i="18"/>
  <c r="AQ690" i="18"/>
  <c r="AW690" i="18" s="1"/>
  <c r="AI690" i="18"/>
  <c r="AD690" i="18"/>
  <c r="AQ689" i="18"/>
  <c r="AW689" i="18" s="1"/>
  <c r="AI689" i="18"/>
  <c r="AD689" i="18"/>
  <c r="AQ688" i="18"/>
  <c r="AI688" i="18"/>
  <c r="AD688" i="18"/>
  <c r="AQ687" i="18"/>
  <c r="AW687" i="18" s="1"/>
  <c r="AI687" i="18"/>
  <c r="AD687" i="18"/>
  <c r="AQ686" i="18"/>
  <c r="AI686" i="18"/>
  <c r="AD686" i="18"/>
  <c r="AQ685" i="18"/>
  <c r="AW685" i="18" s="1"/>
  <c r="AI685" i="18"/>
  <c r="AD685" i="18"/>
  <c r="AQ684" i="18"/>
  <c r="AW684" i="18" s="1"/>
  <c r="AI684" i="18"/>
  <c r="AD684" i="18"/>
  <c r="AQ683" i="18"/>
  <c r="AI683" i="18"/>
  <c r="AD683" i="18"/>
  <c r="AQ682" i="18"/>
  <c r="AV682" i="18" s="1"/>
  <c r="AI682" i="18"/>
  <c r="AD682" i="18"/>
  <c r="AQ681" i="18"/>
  <c r="AI681" i="18"/>
  <c r="AD681" i="18"/>
  <c r="AQ680" i="18"/>
  <c r="AI680" i="18"/>
  <c r="AD680" i="18"/>
  <c r="AQ679" i="18"/>
  <c r="AW679" i="18" s="1"/>
  <c r="AI679" i="18"/>
  <c r="AD679" i="18"/>
  <c r="AQ678" i="18"/>
  <c r="AV678" i="18" s="1"/>
  <c r="AI678" i="18"/>
  <c r="AD678" i="18"/>
  <c r="AQ677" i="18"/>
  <c r="AI677" i="18"/>
  <c r="AD677" i="18"/>
  <c r="AQ676" i="18"/>
  <c r="AI676" i="18"/>
  <c r="AD676" i="18"/>
  <c r="AQ675" i="18"/>
  <c r="AW675" i="18" s="1"/>
  <c r="AI675" i="18"/>
  <c r="AD675" i="18"/>
  <c r="AQ674" i="18"/>
  <c r="AI674" i="18"/>
  <c r="AD674" i="18"/>
  <c r="AQ673" i="18"/>
  <c r="AW673" i="18" s="1"/>
  <c r="AI673" i="18"/>
  <c r="AD673" i="18"/>
  <c r="AQ672" i="18"/>
  <c r="AW672" i="18" s="1"/>
  <c r="AI672" i="18"/>
  <c r="AD672" i="18"/>
  <c r="AQ671" i="18"/>
  <c r="AI671" i="18"/>
  <c r="AD671" i="18"/>
  <c r="AQ670" i="18"/>
  <c r="AV670" i="18" s="1"/>
  <c r="AI670" i="18"/>
  <c r="AD670" i="18"/>
  <c r="AQ669" i="18"/>
  <c r="AI669" i="18"/>
  <c r="AD669" i="18"/>
  <c r="AQ668" i="18"/>
  <c r="AI668" i="18"/>
  <c r="AD668" i="18"/>
  <c r="AQ667" i="18"/>
  <c r="AI667" i="18"/>
  <c r="AD667" i="18"/>
  <c r="AQ666" i="18"/>
  <c r="AV666" i="18" s="1"/>
  <c r="AI666" i="18"/>
  <c r="AD666" i="18"/>
  <c r="AQ665" i="18"/>
  <c r="AW665" i="18" s="1"/>
  <c r="AI665" i="18"/>
  <c r="AD665" i="18"/>
  <c r="AQ664" i="18"/>
  <c r="AW664" i="18" s="1"/>
  <c r="AI664" i="18"/>
  <c r="AD664" i="18"/>
  <c r="AQ663" i="18"/>
  <c r="AW663" i="18" s="1"/>
  <c r="AI663" i="18"/>
  <c r="AD663" i="18"/>
  <c r="AQ662" i="18"/>
  <c r="AI662" i="18"/>
  <c r="AD662" i="18"/>
  <c r="AQ661" i="18"/>
  <c r="AW661" i="18" s="1"/>
  <c r="AI661" i="18"/>
  <c r="AD661" i="18"/>
  <c r="AQ660" i="18"/>
  <c r="AI660" i="18"/>
  <c r="AD660" i="18"/>
  <c r="AQ659" i="18"/>
  <c r="AI659" i="18"/>
  <c r="AD659" i="18"/>
  <c r="AQ658" i="18"/>
  <c r="AV658" i="18" s="1"/>
  <c r="AI658" i="18"/>
  <c r="AD658" i="18"/>
  <c r="AQ657" i="18"/>
  <c r="AI657" i="18"/>
  <c r="AD657" i="18"/>
  <c r="AQ656" i="18"/>
  <c r="AI656" i="18"/>
  <c r="AD656" i="18"/>
  <c r="AQ655" i="18"/>
  <c r="AI655" i="18"/>
  <c r="AD655" i="18"/>
  <c r="AQ654" i="18"/>
  <c r="AV654" i="18" s="1"/>
  <c r="AI654" i="18"/>
  <c r="AD654" i="18"/>
  <c r="AQ653" i="18"/>
  <c r="AW653" i="18" s="1"/>
  <c r="AI653" i="18"/>
  <c r="AD653" i="18"/>
  <c r="AQ652" i="18"/>
  <c r="AI652" i="18"/>
  <c r="AD652" i="18"/>
  <c r="AQ651" i="18"/>
  <c r="AW651" i="18" s="1"/>
  <c r="AI651" i="18"/>
  <c r="AD651" i="18"/>
  <c r="AQ650" i="18"/>
  <c r="AI650" i="18"/>
  <c r="AD650" i="18"/>
  <c r="AQ649" i="18"/>
  <c r="AI649" i="18"/>
  <c r="AD649" i="18"/>
  <c r="AQ648" i="18"/>
  <c r="AW648" i="18" s="1"/>
  <c r="AI648" i="18"/>
  <c r="AD648" i="18"/>
  <c r="AQ647" i="18"/>
  <c r="AV647" i="18" s="1"/>
  <c r="AI647" i="18"/>
  <c r="AD647" i="18"/>
  <c r="AQ646" i="18"/>
  <c r="AI646" i="18"/>
  <c r="AD646" i="18"/>
  <c r="AQ645" i="18"/>
  <c r="AW645" i="18" s="1"/>
  <c r="AI645" i="18"/>
  <c r="AD645" i="18"/>
  <c r="AQ644" i="18"/>
  <c r="AI644" i="18"/>
  <c r="AD644" i="18"/>
  <c r="AQ643" i="18"/>
  <c r="AI643" i="18"/>
  <c r="AD643" i="18"/>
  <c r="AQ642" i="18"/>
  <c r="AV642" i="18" s="1"/>
  <c r="AI642" i="18"/>
  <c r="AD642" i="18"/>
  <c r="AQ641" i="18"/>
  <c r="AI641" i="18"/>
  <c r="AD641" i="18"/>
  <c r="AQ640" i="18"/>
  <c r="AW640" i="18" s="1"/>
  <c r="AI640" i="18"/>
  <c r="AD640" i="18"/>
  <c r="AQ639" i="18"/>
  <c r="AI639" i="18"/>
  <c r="AD639" i="18"/>
  <c r="AQ638" i="18"/>
  <c r="AI638" i="18"/>
  <c r="AD638" i="18"/>
  <c r="AQ637" i="18"/>
  <c r="AV637" i="18" s="1"/>
  <c r="AI637" i="18"/>
  <c r="AD637" i="18"/>
  <c r="AQ636" i="18"/>
  <c r="AI636" i="18"/>
  <c r="AD636" i="18"/>
  <c r="AQ635" i="18"/>
  <c r="AV635" i="18" s="1"/>
  <c r="AI635" i="18"/>
  <c r="AD635" i="18"/>
  <c r="AQ634" i="18"/>
  <c r="AW634" i="18" s="1"/>
  <c r="AI634" i="18"/>
  <c r="AD634" i="18"/>
  <c r="AQ633" i="18"/>
  <c r="AW633" i="18" s="1"/>
  <c r="AI633" i="18"/>
  <c r="AD633" i="18"/>
  <c r="AQ632" i="18"/>
  <c r="AI632" i="18"/>
  <c r="AD632" i="18"/>
  <c r="AQ631" i="18"/>
  <c r="AI631" i="18"/>
  <c r="AD631" i="18"/>
  <c r="AQ630" i="18"/>
  <c r="AI630" i="18"/>
  <c r="AD630" i="18"/>
  <c r="AQ629" i="18"/>
  <c r="AI629" i="18"/>
  <c r="AD629" i="18"/>
  <c r="AQ628" i="18"/>
  <c r="AV628" i="18" s="1"/>
  <c r="AI628" i="18"/>
  <c r="AD628" i="18"/>
  <c r="AQ627" i="18"/>
  <c r="AW627" i="18" s="1"/>
  <c r="AI627" i="18"/>
  <c r="AD627" i="18"/>
  <c r="AQ626" i="18"/>
  <c r="AI626" i="18"/>
  <c r="AD626" i="18"/>
  <c r="AQ625" i="18"/>
  <c r="AV625" i="18" s="1"/>
  <c r="AI625" i="18"/>
  <c r="AD625" i="18"/>
  <c r="AQ624" i="18"/>
  <c r="AW624" i="18" s="1"/>
  <c r="AI624" i="18"/>
  <c r="AD624" i="18"/>
  <c r="AQ623" i="18"/>
  <c r="AI623" i="18"/>
  <c r="AD623" i="18"/>
  <c r="AQ622" i="18"/>
  <c r="AW622" i="18" s="1"/>
  <c r="AI622" i="18"/>
  <c r="AD622" i="18"/>
  <c r="AQ621" i="18"/>
  <c r="AW621" i="18" s="1"/>
  <c r="AI621" i="18"/>
  <c r="AD621" i="18"/>
  <c r="AQ620" i="18"/>
  <c r="AI620" i="18"/>
  <c r="AD620" i="18"/>
  <c r="AQ619" i="18"/>
  <c r="AV619" i="18" s="1"/>
  <c r="AI619" i="18"/>
  <c r="AD619" i="18"/>
  <c r="AQ618" i="18"/>
  <c r="AI618" i="18"/>
  <c r="AD618" i="18"/>
  <c r="AQ617" i="18"/>
  <c r="AV617" i="18" s="1"/>
  <c r="AI617" i="18"/>
  <c r="AD617" i="18"/>
  <c r="AQ616" i="18"/>
  <c r="AW616" i="18" s="1"/>
  <c r="AI616" i="18"/>
  <c r="AD616" i="18"/>
  <c r="AQ615" i="18"/>
  <c r="AW615" i="18" s="1"/>
  <c r="AI615" i="18"/>
  <c r="AD615" i="18"/>
  <c r="AQ614" i="18"/>
  <c r="AI614" i="18"/>
  <c r="AD614" i="18"/>
  <c r="AQ613" i="18"/>
  <c r="AW613" i="18" s="1"/>
  <c r="AI613" i="18"/>
  <c r="AD613" i="18"/>
  <c r="AQ612" i="18"/>
  <c r="AW612" i="18" s="1"/>
  <c r="AI612" i="18"/>
  <c r="AD612" i="18"/>
  <c r="AQ611" i="18"/>
  <c r="AW611" i="18" s="1"/>
  <c r="AI611" i="18"/>
  <c r="AD611" i="18"/>
  <c r="AQ610" i="18"/>
  <c r="AV610" i="18" s="1"/>
  <c r="AI610" i="18"/>
  <c r="AD610" i="18"/>
  <c r="AQ609" i="18"/>
  <c r="AI609" i="18"/>
  <c r="AD609" i="18"/>
  <c r="AQ608" i="18"/>
  <c r="AI608" i="18"/>
  <c r="AD608" i="18"/>
  <c r="AQ607" i="18"/>
  <c r="AI607" i="18"/>
  <c r="AD607" i="18"/>
  <c r="AQ606" i="18"/>
  <c r="AW606" i="18" s="1"/>
  <c r="AI606" i="18"/>
  <c r="AD606" i="18"/>
  <c r="AQ605" i="18"/>
  <c r="AW605" i="18" s="1"/>
  <c r="AI605" i="18"/>
  <c r="AD605" i="18"/>
  <c r="AQ604" i="18"/>
  <c r="AI604" i="18"/>
  <c r="AD604" i="18"/>
  <c r="AQ603" i="18"/>
  <c r="AW603" i="18" s="1"/>
  <c r="AI603" i="18"/>
  <c r="AD603" i="18"/>
  <c r="AQ602" i="18"/>
  <c r="AI602" i="18"/>
  <c r="AD602" i="18"/>
  <c r="AQ601" i="18"/>
  <c r="AV601" i="18" s="1"/>
  <c r="AI601" i="18"/>
  <c r="AD601" i="18"/>
  <c r="AQ600" i="18"/>
  <c r="AW600" i="18" s="1"/>
  <c r="AI600" i="18"/>
  <c r="AD600" i="18"/>
  <c r="AQ599" i="18"/>
  <c r="AW599" i="18" s="1"/>
  <c r="AI599" i="18"/>
  <c r="AD599" i="18"/>
  <c r="AQ598" i="18"/>
  <c r="AI598" i="18"/>
  <c r="AD598" i="18"/>
  <c r="AQ597" i="18"/>
  <c r="AI597" i="18"/>
  <c r="AD597" i="18"/>
  <c r="AQ596" i="18"/>
  <c r="AI596" i="18"/>
  <c r="AD596" i="18"/>
  <c r="AQ595" i="18"/>
  <c r="AV595" i="18" s="1"/>
  <c r="AI595" i="18"/>
  <c r="AD595" i="18"/>
  <c r="AQ594" i="18"/>
  <c r="AW594" i="18" s="1"/>
  <c r="AI594" i="18"/>
  <c r="AD594" i="18"/>
  <c r="AQ593" i="18"/>
  <c r="AW593" i="18" s="1"/>
  <c r="AI593" i="18"/>
  <c r="AD593" i="18"/>
  <c r="AQ592" i="18"/>
  <c r="AV592" i="18" s="1"/>
  <c r="AI592" i="18"/>
  <c r="AD592" i="18"/>
  <c r="AQ591" i="18"/>
  <c r="AI591" i="18"/>
  <c r="AD591" i="18"/>
  <c r="AQ590" i="18"/>
  <c r="AI590" i="18"/>
  <c r="AD590" i="18"/>
  <c r="AQ589" i="18"/>
  <c r="AI589" i="18"/>
  <c r="AD589" i="18"/>
  <c r="AQ588" i="18"/>
  <c r="AI588" i="18"/>
  <c r="AD588" i="18"/>
  <c r="AQ587" i="18"/>
  <c r="AV587" i="18" s="1"/>
  <c r="AI587" i="18"/>
  <c r="AD587" i="18"/>
  <c r="AQ586" i="18"/>
  <c r="AI586" i="18"/>
  <c r="AD586" i="18"/>
  <c r="AQ585" i="18"/>
  <c r="AW585" i="18" s="1"/>
  <c r="AI585" i="18"/>
  <c r="AD585" i="18"/>
  <c r="AQ584" i="18"/>
  <c r="AI584" i="18"/>
  <c r="AD584" i="18"/>
  <c r="AQ583" i="18"/>
  <c r="AV583" i="18" s="1"/>
  <c r="AI583" i="18"/>
  <c r="AD583" i="18"/>
  <c r="AQ582" i="18"/>
  <c r="AI582" i="18"/>
  <c r="AD582" i="18"/>
  <c r="AQ581" i="18"/>
  <c r="AW581" i="18" s="1"/>
  <c r="AI581" i="18"/>
  <c r="AD581" i="18"/>
  <c r="AQ580" i="18"/>
  <c r="AV580" i="18" s="1"/>
  <c r="AI580" i="18"/>
  <c r="AD580" i="18"/>
  <c r="AQ579" i="18"/>
  <c r="AI579" i="18"/>
  <c r="AD579" i="18"/>
  <c r="AQ578" i="18"/>
  <c r="AI578" i="18"/>
  <c r="AD578" i="18"/>
  <c r="AQ577" i="18"/>
  <c r="AV577" i="18" s="1"/>
  <c r="AI577" i="18"/>
  <c r="AD577" i="18"/>
  <c r="AQ576" i="18"/>
  <c r="AV576" i="18" s="1"/>
  <c r="AI576" i="18"/>
  <c r="AD576" i="18"/>
  <c r="AQ575" i="18"/>
  <c r="AW575" i="18" s="1"/>
  <c r="AI575" i="18"/>
  <c r="AD575" i="18"/>
  <c r="AQ574" i="18"/>
  <c r="AI574" i="18"/>
  <c r="AD574" i="18"/>
  <c r="AQ573" i="18"/>
  <c r="AW573" i="18" s="1"/>
  <c r="AI573" i="18"/>
  <c r="AD573" i="18"/>
  <c r="AQ572" i="18"/>
  <c r="AI572" i="18"/>
  <c r="AD572" i="18"/>
  <c r="AQ571" i="18"/>
  <c r="AI571" i="18"/>
  <c r="AD571" i="18"/>
  <c r="AQ570" i="18"/>
  <c r="AW570" i="18" s="1"/>
  <c r="AI570" i="18"/>
  <c r="AD570" i="18"/>
  <c r="AQ569" i="18"/>
  <c r="AI569" i="18"/>
  <c r="AD569" i="18"/>
  <c r="AQ568" i="18"/>
  <c r="AV568" i="18" s="1"/>
  <c r="AI568" i="18"/>
  <c r="AD568" i="18"/>
  <c r="AQ567" i="18"/>
  <c r="AI567" i="18"/>
  <c r="AD567" i="18"/>
  <c r="AQ566" i="18"/>
  <c r="AI566" i="18"/>
  <c r="AD566" i="18"/>
  <c r="AQ565" i="18"/>
  <c r="AV565" i="18" s="1"/>
  <c r="AI565" i="18"/>
  <c r="AD565" i="18"/>
  <c r="AQ564" i="18"/>
  <c r="AI564" i="18"/>
  <c r="AD564" i="18"/>
  <c r="AQ563" i="18"/>
  <c r="AW563" i="18" s="1"/>
  <c r="AI563" i="18"/>
  <c r="AD563" i="18"/>
  <c r="AQ562" i="18"/>
  <c r="AI562" i="18"/>
  <c r="AD562" i="18"/>
  <c r="AQ561" i="18"/>
  <c r="AI561" i="18"/>
  <c r="AD561" i="18"/>
  <c r="AQ560" i="18"/>
  <c r="AI560" i="18"/>
  <c r="AD560" i="18"/>
  <c r="AQ559" i="18"/>
  <c r="AI559" i="18"/>
  <c r="AD559" i="18"/>
  <c r="AQ558" i="18"/>
  <c r="AV558" i="18" s="1"/>
  <c r="AI558" i="18"/>
  <c r="AD558" i="18"/>
  <c r="AQ557" i="18"/>
  <c r="AV557" i="18" s="1"/>
  <c r="AI557" i="18"/>
  <c r="AD557" i="18"/>
  <c r="AQ556" i="18"/>
  <c r="AI556" i="18"/>
  <c r="AD556" i="18"/>
  <c r="AQ555" i="18"/>
  <c r="AW555" i="18" s="1"/>
  <c r="AI555" i="18"/>
  <c r="AD555" i="18"/>
  <c r="AQ554" i="18"/>
  <c r="AI554" i="18"/>
  <c r="AD554" i="18"/>
  <c r="AQ553" i="18"/>
  <c r="AV553" i="18" s="1"/>
  <c r="AI553" i="18"/>
  <c r="AD553" i="18"/>
  <c r="AQ552" i="18"/>
  <c r="AW552" i="18" s="1"/>
  <c r="AI552" i="18"/>
  <c r="AD552" i="18"/>
  <c r="AQ551" i="18"/>
  <c r="AV551" i="18" s="1"/>
  <c r="AI551" i="18"/>
  <c r="AD551" i="18"/>
  <c r="AQ550" i="18"/>
  <c r="AW550" i="18" s="1"/>
  <c r="AI550" i="18"/>
  <c r="AD550" i="18"/>
  <c r="AQ549" i="18"/>
  <c r="AW549" i="18" s="1"/>
  <c r="AI549" i="18"/>
  <c r="AD549" i="18"/>
  <c r="AQ548" i="18"/>
  <c r="AI548" i="18"/>
  <c r="AD548" i="18"/>
  <c r="AQ547" i="18"/>
  <c r="AI547" i="18"/>
  <c r="AD547" i="18"/>
  <c r="AQ546" i="18"/>
  <c r="AV546" i="18" s="1"/>
  <c r="AI546" i="18"/>
  <c r="AD546" i="18"/>
  <c r="AQ545" i="18"/>
  <c r="AI545" i="18"/>
  <c r="AD545" i="18"/>
  <c r="AQ544" i="18"/>
  <c r="AW544" i="18" s="1"/>
  <c r="AI544" i="18"/>
  <c r="AD544" i="18"/>
  <c r="AQ543" i="18"/>
  <c r="AI543" i="18"/>
  <c r="AD543" i="18"/>
  <c r="AQ542" i="18"/>
  <c r="AI542" i="18"/>
  <c r="AD542" i="18"/>
  <c r="AQ541" i="18"/>
  <c r="AV541" i="18" s="1"/>
  <c r="AI541" i="18"/>
  <c r="AD541" i="18"/>
  <c r="AQ540" i="18"/>
  <c r="AI540" i="18"/>
  <c r="AD540" i="18"/>
  <c r="AQ539" i="18"/>
  <c r="AV539" i="18" s="1"/>
  <c r="AI539" i="18"/>
  <c r="AD539" i="18"/>
  <c r="AQ538" i="18"/>
  <c r="AI538" i="18"/>
  <c r="AD538" i="18"/>
  <c r="AQ537" i="18"/>
  <c r="AW537" i="18" s="1"/>
  <c r="AI537" i="18"/>
  <c r="AD537" i="18"/>
  <c r="AQ536" i="18"/>
  <c r="AI536" i="18"/>
  <c r="AD536" i="18"/>
  <c r="AQ535" i="18"/>
  <c r="AV535" i="18" s="1"/>
  <c r="AI535" i="18"/>
  <c r="AD535" i="18"/>
  <c r="AQ534" i="18"/>
  <c r="AW534" i="18" s="1"/>
  <c r="AI534" i="18"/>
  <c r="AD534" i="18"/>
  <c r="AQ533" i="18"/>
  <c r="AV533" i="18" s="1"/>
  <c r="AI533" i="18"/>
  <c r="AD533" i="18"/>
  <c r="AQ532" i="18"/>
  <c r="AI532" i="18"/>
  <c r="AD532" i="18"/>
  <c r="AQ531" i="18"/>
  <c r="AI531" i="18"/>
  <c r="AD531" i="18"/>
  <c r="AQ530" i="18"/>
  <c r="AI530" i="18"/>
  <c r="AD530" i="18"/>
  <c r="AQ529" i="18"/>
  <c r="AV529" i="18" s="1"/>
  <c r="AI529" i="18"/>
  <c r="AD529" i="18"/>
  <c r="AQ528" i="18"/>
  <c r="AW528" i="18" s="1"/>
  <c r="AI528" i="18"/>
  <c r="AD528" i="18"/>
  <c r="AQ527" i="18"/>
  <c r="AI527" i="18"/>
  <c r="AD527" i="18"/>
  <c r="AQ526" i="18"/>
  <c r="AW526" i="18" s="1"/>
  <c r="AI526" i="18"/>
  <c r="AD526" i="18"/>
  <c r="AQ525" i="18"/>
  <c r="AW525" i="18" s="1"/>
  <c r="AI525" i="18"/>
  <c r="AD525" i="18"/>
  <c r="AQ524" i="18"/>
  <c r="AI524" i="18"/>
  <c r="AD524" i="18"/>
  <c r="AQ523" i="18"/>
  <c r="AV523" i="18" s="1"/>
  <c r="AI523" i="18"/>
  <c r="AD523" i="18"/>
  <c r="AQ522" i="18"/>
  <c r="AW522" i="18" s="1"/>
  <c r="AI522" i="18"/>
  <c r="AD522" i="18"/>
  <c r="AQ521" i="18"/>
  <c r="AV521" i="18" s="1"/>
  <c r="AI521" i="18"/>
  <c r="AD521" i="18"/>
  <c r="AQ520" i="18"/>
  <c r="AW520" i="18" s="1"/>
  <c r="AI520" i="18"/>
  <c r="AD520" i="18"/>
  <c r="AQ519" i="18"/>
  <c r="AW519" i="18" s="1"/>
  <c r="AI519" i="18"/>
  <c r="AD519" i="18"/>
  <c r="AQ518" i="18"/>
  <c r="AI518" i="18"/>
  <c r="AD518" i="18"/>
  <c r="AQ517" i="18"/>
  <c r="AV517" i="18" s="1"/>
  <c r="AI517" i="18"/>
  <c r="AD517" i="18"/>
  <c r="AQ516" i="18"/>
  <c r="AI516" i="18"/>
  <c r="AD516" i="18"/>
  <c r="AQ515" i="18"/>
  <c r="AV515" i="18" s="1"/>
  <c r="AI515" i="18"/>
  <c r="AD515" i="18"/>
  <c r="AQ514" i="18"/>
  <c r="AW514" i="18" s="1"/>
  <c r="AI514" i="18"/>
  <c r="AD514" i="18"/>
  <c r="AQ513" i="18"/>
  <c r="AI513" i="18"/>
  <c r="AD513" i="18"/>
  <c r="AQ512" i="18"/>
  <c r="AI512" i="18"/>
  <c r="AD512" i="18"/>
  <c r="AQ511" i="18"/>
  <c r="AV511" i="18" s="1"/>
  <c r="AI511" i="18"/>
  <c r="AD511" i="18"/>
  <c r="AQ510" i="18"/>
  <c r="AI510" i="18"/>
  <c r="AD510" i="18"/>
  <c r="AQ509" i="18"/>
  <c r="AI509" i="18"/>
  <c r="AD509" i="18"/>
  <c r="AQ508" i="18"/>
  <c r="AW508" i="18" s="1"/>
  <c r="AI508" i="18"/>
  <c r="AD508" i="18"/>
  <c r="AQ507" i="18"/>
  <c r="AW507" i="18" s="1"/>
  <c r="AI507" i="18"/>
  <c r="AD507" i="18"/>
  <c r="AQ506" i="18"/>
  <c r="AI506" i="18"/>
  <c r="AD506" i="18"/>
  <c r="AQ505" i="18"/>
  <c r="AI505" i="18"/>
  <c r="AD505" i="18"/>
  <c r="AQ504" i="18"/>
  <c r="AW504" i="18" s="1"/>
  <c r="AI504" i="18"/>
  <c r="AD504" i="18"/>
  <c r="AQ503" i="18"/>
  <c r="AV503" i="18" s="1"/>
  <c r="AI503" i="18"/>
  <c r="AD503" i="18"/>
  <c r="AQ502" i="18"/>
  <c r="AV502" i="18" s="1"/>
  <c r="AI502" i="18"/>
  <c r="AD502" i="18"/>
  <c r="AQ501" i="18"/>
  <c r="AW501" i="18" s="1"/>
  <c r="AI501" i="18"/>
  <c r="AD501" i="18"/>
  <c r="AQ500" i="18"/>
  <c r="AI500" i="18"/>
  <c r="AD500" i="18"/>
  <c r="AQ499" i="18"/>
  <c r="AI499" i="18"/>
  <c r="AD499" i="18"/>
  <c r="AQ498" i="18"/>
  <c r="AV498" i="18" s="1"/>
  <c r="AI498" i="18"/>
  <c r="AD498" i="18"/>
  <c r="AQ497" i="18"/>
  <c r="AV497" i="18" s="1"/>
  <c r="AI497" i="18"/>
  <c r="AD497" i="18"/>
  <c r="AQ496" i="18"/>
  <c r="AW496" i="18" s="1"/>
  <c r="AI496" i="18"/>
  <c r="AD496" i="18"/>
  <c r="AQ495" i="18"/>
  <c r="AI495" i="18"/>
  <c r="AD495" i="18"/>
  <c r="AQ494" i="18"/>
  <c r="AI494" i="18"/>
  <c r="AD494" i="18"/>
  <c r="AQ493" i="18"/>
  <c r="AV493" i="18" s="1"/>
  <c r="AI493" i="18"/>
  <c r="AD493" i="18"/>
  <c r="AQ492" i="18"/>
  <c r="AI492" i="18"/>
  <c r="AD492" i="18"/>
  <c r="AQ491" i="18"/>
  <c r="AI491" i="18"/>
  <c r="AD491" i="18"/>
  <c r="AQ490" i="18"/>
  <c r="AW490" i="18" s="1"/>
  <c r="AI490" i="18"/>
  <c r="AD490" i="18"/>
  <c r="AQ489" i="18"/>
  <c r="AW489" i="18" s="1"/>
  <c r="AI489" i="18"/>
  <c r="AD489" i="18"/>
  <c r="AQ488" i="18"/>
  <c r="AI488" i="18"/>
  <c r="AD488" i="18"/>
  <c r="AQ487" i="18"/>
  <c r="AV487" i="18" s="1"/>
  <c r="AI487" i="18"/>
  <c r="AD487" i="18"/>
  <c r="AQ486" i="18"/>
  <c r="AW486" i="18" s="1"/>
  <c r="AI486" i="18"/>
  <c r="AD486" i="18"/>
  <c r="AQ485" i="18"/>
  <c r="AV485" i="18" s="1"/>
  <c r="AI485" i="18"/>
  <c r="AD485" i="18"/>
  <c r="AQ484" i="18"/>
  <c r="AI484" i="18"/>
  <c r="AD484" i="18"/>
  <c r="AQ483" i="18"/>
  <c r="AW483" i="18" s="1"/>
  <c r="AI483" i="18"/>
  <c r="AD483" i="18"/>
  <c r="AQ482" i="18"/>
  <c r="AI482" i="18"/>
  <c r="AD482" i="18"/>
  <c r="AQ481" i="18"/>
  <c r="AV481" i="18" s="1"/>
  <c r="AI481" i="18"/>
  <c r="AD481" i="18"/>
  <c r="AQ480" i="18"/>
  <c r="AW480" i="18" s="1"/>
  <c r="AI480" i="18"/>
  <c r="AD480" i="18"/>
  <c r="AQ479" i="18"/>
  <c r="AV479" i="18" s="1"/>
  <c r="AI479" i="18"/>
  <c r="AD479" i="18"/>
  <c r="AQ478" i="18"/>
  <c r="AI478" i="18"/>
  <c r="AD478" i="18"/>
  <c r="AQ477" i="18"/>
  <c r="AW477" i="18" s="1"/>
  <c r="AI477" i="18"/>
  <c r="AD477" i="18"/>
  <c r="AQ476" i="18"/>
  <c r="AI476" i="18"/>
  <c r="AD476" i="18"/>
  <c r="AQ475" i="18"/>
  <c r="AV475" i="18" s="1"/>
  <c r="AI475" i="18"/>
  <c r="AD475" i="18"/>
  <c r="AQ474" i="18"/>
  <c r="AW474" i="18" s="1"/>
  <c r="AI474" i="18"/>
  <c r="AD474" i="18"/>
  <c r="AQ473" i="18"/>
  <c r="AI473" i="18"/>
  <c r="AD473" i="18"/>
  <c r="AQ472" i="18"/>
  <c r="AW472" i="18" s="1"/>
  <c r="AI472" i="18"/>
  <c r="AD472" i="18"/>
  <c r="AQ471" i="18"/>
  <c r="AW471" i="18" s="1"/>
  <c r="AI471" i="18"/>
  <c r="AD471" i="18"/>
  <c r="AQ470" i="18"/>
  <c r="AI470" i="18"/>
  <c r="AD470" i="18"/>
  <c r="AQ469" i="18"/>
  <c r="AV469" i="18" s="1"/>
  <c r="AI469" i="18"/>
  <c r="AD469" i="18"/>
  <c r="AQ468" i="18"/>
  <c r="AV468" i="18" s="1"/>
  <c r="AI468" i="18"/>
  <c r="AD468" i="18"/>
  <c r="AQ467" i="18"/>
  <c r="AV467" i="18" s="1"/>
  <c r="AI467" i="18"/>
  <c r="AD467" i="18"/>
  <c r="AQ466" i="18"/>
  <c r="AW466" i="18" s="1"/>
  <c r="AI466" i="18"/>
  <c r="AD466" i="18"/>
  <c r="AQ465" i="18"/>
  <c r="AW465" i="18" s="1"/>
  <c r="AI465" i="18"/>
  <c r="AD465" i="18"/>
  <c r="AQ464" i="18"/>
  <c r="AI464" i="18"/>
  <c r="AD464" i="18"/>
  <c r="AQ463" i="18"/>
  <c r="AV463" i="18" s="1"/>
  <c r="AI463" i="18"/>
  <c r="AD463" i="18"/>
  <c r="AQ462" i="18"/>
  <c r="AI462" i="18"/>
  <c r="AD462" i="18"/>
  <c r="AQ461" i="18"/>
  <c r="AV461" i="18" s="1"/>
  <c r="AI461" i="18"/>
  <c r="AD461" i="18"/>
  <c r="AQ460" i="18"/>
  <c r="AW460" i="18" s="1"/>
  <c r="AI460" i="18"/>
  <c r="AD460" i="18"/>
  <c r="AQ459" i="18"/>
  <c r="AW459" i="18" s="1"/>
  <c r="AI459" i="18"/>
  <c r="AD459" i="18"/>
  <c r="AQ458" i="18"/>
  <c r="AI458" i="18"/>
  <c r="AD458" i="18"/>
  <c r="AQ457" i="18"/>
  <c r="AV457" i="18" s="1"/>
  <c r="AI457" i="18"/>
  <c r="AD457" i="18"/>
  <c r="AQ456" i="18"/>
  <c r="AW456" i="18" s="1"/>
  <c r="AI456" i="18"/>
  <c r="AD456" i="18"/>
  <c r="AQ455" i="18"/>
  <c r="AI455" i="18"/>
  <c r="AD455" i="18"/>
  <c r="AQ454" i="18"/>
  <c r="AW454" i="18" s="1"/>
  <c r="AI454" i="18"/>
  <c r="AD454" i="18"/>
  <c r="AQ453" i="18"/>
  <c r="AI453" i="18"/>
  <c r="AD453" i="18"/>
  <c r="AQ452" i="18"/>
  <c r="AI452" i="18"/>
  <c r="AD452" i="18"/>
  <c r="AQ451" i="18"/>
  <c r="AV451" i="18" s="1"/>
  <c r="AI451" i="18"/>
  <c r="AD451" i="18"/>
  <c r="AQ450" i="18"/>
  <c r="AI450" i="18"/>
  <c r="AD450" i="18"/>
  <c r="AQ449" i="18"/>
  <c r="AV449" i="18" s="1"/>
  <c r="AI449" i="18"/>
  <c r="AD449" i="18"/>
  <c r="AQ448" i="18"/>
  <c r="AW448" i="18" s="1"/>
  <c r="AI448" i="18"/>
  <c r="AD448" i="18"/>
  <c r="AQ447" i="18"/>
  <c r="AW447" i="18" s="1"/>
  <c r="AI447" i="18"/>
  <c r="AD447" i="18"/>
  <c r="AQ446" i="18"/>
  <c r="AI446" i="18"/>
  <c r="AD446" i="18"/>
  <c r="AQ445" i="18"/>
  <c r="AV445" i="18" s="1"/>
  <c r="AI445" i="18"/>
  <c r="AD445" i="18"/>
  <c r="AQ444" i="18"/>
  <c r="AW444" i="18" s="1"/>
  <c r="AI444" i="18"/>
  <c r="AD444" i="18"/>
  <c r="AQ443" i="18"/>
  <c r="AV443" i="18" s="1"/>
  <c r="AI443" i="18"/>
  <c r="AD443" i="18"/>
  <c r="AQ442" i="18"/>
  <c r="AW442" i="18" s="1"/>
  <c r="AI442" i="18"/>
  <c r="AD442" i="18"/>
  <c r="AQ441" i="18"/>
  <c r="AW441" i="18" s="1"/>
  <c r="AI441" i="18"/>
  <c r="AD441" i="18"/>
  <c r="AQ440" i="18"/>
  <c r="AI440" i="18"/>
  <c r="AD440" i="18"/>
  <c r="AQ439" i="18"/>
  <c r="AI439" i="18"/>
  <c r="AD439" i="18"/>
  <c r="AQ438" i="18"/>
  <c r="AV438" i="18" s="1"/>
  <c r="AI438" i="18"/>
  <c r="AD438" i="18"/>
  <c r="AQ437" i="18"/>
  <c r="AI437" i="18"/>
  <c r="AD437" i="18"/>
  <c r="AQ436" i="18"/>
  <c r="AW436" i="18" s="1"/>
  <c r="AI436" i="18"/>
  <c r="AD436" i="18"/>
  <c r="AQ435" i="18"/>
  <c r="AW435" i="18" s="1"/>
  <c r="AI435" i="18"/>
  <c r="AD435" i="18"/>
  <c r="AQ434" i="18"/>
  <c r="AI434" i="18"/>
  <c r="AD434" i="18"/>
  <c r="AQ433" i="18"/>
  <c r="AV433" i="18" s="1"/>
  <c r="AI433" i="18"/>
  <c r="AD433" i="18"/>
  <c r="AQ432" i="18"/>
  <c r="AW432" i="18" s="1"/>
  <c r="AI432" i="18"/>
  <c r="AD432" i="18"/>
  <c r="AQ431" i="18"/>
  <c r="AV431" i="18" s="1"/>
  <c r="AI431" i="18"/>
  <c r="AD431" i="18"/>
  <c r="AQ430" i="18"/>
  <c r="AW430" i="18" s="1"/>
  <c r="AI430" i="18"/>
  <c r="AD430" i="18"/>
  <c r="AQ429" i="18"/>
  <c r="AW429" i="18" s="1"/>
  <c r="AI429" i="18"/>
  <c r="AD429" i="18"/>
  <c r="AQ428" i="18"/>
  <c r="AI428" i="18"/>
  <c r="AD428" i="18"/>
  <c r="AQ427" i="18"/>
  <c r="AI427" i="18"/>
  <c r="AD427" i="18"/>
  <c r="AQ426" i="18"/>
  <c r="AW426" i="18" s="1"/>
  <c r="AI426" i="18"/>
  <c r="AD426" i="18"/>
  <c r="AQ425" i="18"/>
  <c r="AV425" i="18" s="1"/>
  <c r="AI425" i="18"/>
  <c r="AD425" i="18"/>
  <c r="AQ424" i="18"/>
  <c r="AW424" i="18" s="1"/>
  <c r="AI424" i="18"/>
  <c r="AD424" i="18"/>
  <c r="AQ423" i="18"/>
  <c r="AW423" i="18" s="1"/>
  <c r="AI423" i="18"/>
  <c r="AD423" i="18"/>
  <c r="AQ422" i="18"/>
  <c r="AI422" i="18"/>
  <c r="AD422" i="18"/>
  <c r="AQ421" i="18"/>
  <c r="AV421" i="18" s="1"/>
  <c r="AI421" i="18"/>
  <c r="AD421" i="18"/>
  <c r="AQ420" i="18"/>
  <c r="AW420" i="18" s="1"/>
  <c r="AI420" i="18"/>
  <c r="AD420" i="18"/>
  <c r="AQ419" i="18"/>
  <c r="AI419" i="18"/>
  <c r="AD419" i="18"/>
  <c r="AQ418" i="18"/>
  <c r="AW418" i="18" s="1"/>
  <c r="AI418" i="18"/>
  <c r="AD418" i="18"/>
  <c r="AQ417" i="18"/>
  <c r="AI417" i="18"/>
  <c r="AD417" i="18"/>
  <c r="AQ416" i="18"/>
  <c r="AI416" i="18"/>
  <c r="AD416" i="18"/>
  <c r="AQ415" i="18"/>
  <c r="AI415" i="18"/>
  <c r="AD415" i="18"/>
  <c r="AQ414" i="18"/>
  <c r="AI414" i="18"/>
  <c r="AD414" i="18"/>
  <c r="AQ413" i="18"/>
  <c r="AV413" i="18" s="1"/>
  <c r="AI413" i="18"/>
  <c r="AD413" i="18"/>
  <c r="AQ412" i="18"/>
  <c r="AW412" i="18" s="1"/>
  <c r="AI412" i="18"/>
  <c r="AD412" i="18"/>
  <c r="AQ411" i="18"/>
  <c r="AW411" i="18" s="1"/>
  <c r="AI411" i="18"/>
  <c r="AD411" i="18"/>
  <c r="AQ410" i="18"/>
  <c r="AI410" i="18"/>
  <c r="AD410" i="18"/>
  <c r="AQ409" i="18"/>
  <c r="AV409" i="18" s="1"/>
  <c r="AI409" i="18"/>
  <c r="AD409" i="18"/>
  <c r="AQ408" i="18"/>
  <c r="AW408" i="18" s="1"/>
  <c r="AI408" i="18"/>
  <c r="AD408" i="18"/>
  <c r="AQ407" i="18"/>
  <c r="AV407" i="18" s="1"/>
  <c r="AI407" i="18"/>
  <c r="AD407" i="18"/>
  <c r="AQ406" i="18"/>
  <c r="AW406" i="18" s="1"/>
  <c r="AI406" i="18"/>
  <c r="AD406" i="18"/>
  <c r="AQ405" i="18"/>
  <c r="AW405" i="18" s="1"/>
  <c r="AI405" i="18"/>
  <c r="AD405" i="18"/>
  <c r="AQ404" i="18"/>
  <c r="AI404" i="18"/>
  <c r="AD404" i="18"/>
  <c r="AQ403" i="18"/>
  <c r="AI403" i="18"/>
  <c r="AD403" i="18"/>
  <c r="AQ402" i="18"/>
  <c r="AV402" i="18" s="1"/>
  <c r="AI402" i="18"/>
  <c r="AD402" i="18"/>
  <c r="AQ401" i="18"/>
  <c r="AI401" i="18"/>
  <c r="AD401" i="18"/>
  <c r="AQ400" i="18"/>
  <c r="AW400" i="18" s="1"/>
  <c r="AI400" i="18"/>
  <c r="AD400" i="18"/>
  <c r="AQ399" i="18"/>
  <c r="AW399" i="18" s="1"/>
  <c r="AI399" i="18"/>
  <c r="AD399" i="18"/>
  <c r="AQ398" i="18"/>
  <c r="AI398" i="18"/>
  <c r="AD398" i="18"/>
  <c r="AQ397" i="18"/>
  <c r="AV397" i="18" s="1"/>
  <c r="AI397" i="18"/>
  <c r="AD397" i="18"/>
  <c r="AQ396" i="18"/>
  <c r="AW396" i="18" s="1"/>
  <c r="AI396" i="18"/>
  <c r="AD396" i="18"/>
  <c r="AQ395" i="18"/>
  <c r="AV395" i="18" s="1"/>
  <c r="AI395" i="18"/>
  <c r="AD395" i="18"/>
  <c r="AQ394" i="18"/>
  <c r="AW394" i="18" s="1"/>
  <c r="AI394" i="18"/>
  <c r="AD394" i="18"/>
  <c r="AQ393" i="18"/>
  <c r="AW393" i="18" s="1"/>
  <c r="AI393" i="18"/>
  <c r="AD393" i="18"/>
  <c r="AQ392" i="18"/>
  <c r="AW392" i="18" s="1"/>
  <c r="AI392" i="18"/>
  <c r="AD392" i="18"/>
  <c r="AQ391" i="18"/>
  <c r="AW391" i="18" s="1"/>
  <c r="AI391" i="18"/>
  <c r="AD391" i="18"/>
  <c r="AQ390" i="18"/>
  <c r="AW390" i="18" s="1"/>
  <c r="AI390" i="18"/>
  <c r="AD390" i="18"/>
  <c r="AQ389" i="18"/>
  <c r="AW389" i="18" s="1"/>
  <c r="AI389" i="18"/>
  <c r="AD389" i="18"/>
  <c r="AQ388" i="18"/>
  <c r="AW388" i="18" s="1"/>
  <c r="AI388" i="18"/>
  <c r="AD388" i="18"/>
  <c r="AQ387" i="18"/>
  <c r="AW387" i="18" s="1"/>
  <c r="AI387" i="18"/>
  <c r="AD387" i="18"/>
  <c r="AQ386" i="18"/>
  <c r="AW386" i="18" s="1"/>
  <c r="AI386" i="18"/>
  <c r="AD386" i="18"/>
  <c r="AQ385" i="18"/>
  <c r="AW385" i="18" s="1"/>
  <c r="AI385" i="18"/>
  <c r="AD385" i="18"/>
  <c r="AQ384" i="18"/>
  <c r="AW384" i="18" s="1"/>
  <c r="AI384" i="18"/>
  <c r="AD384" i="18"/>
  <c r="AQ383" i="18"/>
  <c r="AW383" i="18" s="1"/>
  <c r="AI383" i="18"/>
  <c r="AD383" i="18"/>
  <c r="AQ382" i="18"/>
  <c r="AW382" i="18" s="1"/>
  <c r="AI382" i="18"/>
  <c r="AD382" i="18"/>
  <c r="AQ381" i="18"/>
  <c r="AW381" i="18" s="1"/>
  <c r="AI381" i="18"/>
  <c r="AD381" i="18"/>
  <c r="AQ380" i="18"/>
  <c r="AW380" i="18" s="1"/>
  <c r="AI380" i="18"/>
  <c r="AD380" i="18"/>
  <c r="AQ379" i="18"/>
  <c r="AW379" i="18" s="1"/>
  <c r="AI379" i="18"/>
  <c r="AD379" i="18"/>
  <c r="AQ378" i="18"/>
  <c r="AW378" i="18" s="1"/>
  <c r="AI378" i="18"/>
  <c r="AD378" i="18"/>
  <c r="AQ377" i="18"/>
  <c r="AW377" i="18" s="1"/>
  <c r="AI377" i="18"/>
  <c r="AD377" i="18"/>
  <c r="AQ376" i="18"/>
  <c r="AW376" i="18" s="1"/>
  <c r="AI376" i="18"/>
  <c r="AD376" i="18"/>
  <c r="AQ375" i="18"/>
  <c r="AW375" i="18" s="1"/>
  <c r="AI375" i="18"/>
  <c r="AD375" i="18"/>
  <c r="AQ374" i="18"/>
  <c r="AW374" i="18" s="1"/>
  <c r="AI374" i="18"/>
  <c r="AD374" i="18"/>
  <c r="AQ373" i="18"/>
  <c r="AW373" i="18" s="1"/>
  <c r="AI373" i="18"/>
  <c r="AD373" i="18"/>
  <c r="AQ372" i="18"/>
  <c r="AW372" i="18" s="1"/>
  <c r="AI372" i="18"/>
  <c r="AD372" i="18"/>
  <c r="AQ371" i="18"/>
  <c r="AW371" i="18" s="1"/>
  <c r="AI371" i="18"/>
  <c r="AD371" i="18"/>
  <c r="AQ370" i="18"/>
  <c r="AW370" i="18" s="1"/>
  <c r="AI370" i="18"/>
  <c r="AD370" i="18"/>
  <c r="AQ369" i="18"/>
  <c r="AW369" i="18" s="1"/>
  <c r="AI369" i="18"/>
  <c r="AD369" i="18"/>
  <c r="AQ368" i="18"/>
  <c r="AW368" i="18" s="1"/>
  <c r="AI368" i="18"/>
  <c r="AD368" i="18"/>
  <c r="AQ367" i="18"/>
  <c r="AW367" i="18" s="1"/>
  <c r="AI367" i="18"/>
  <c r="AD367" i="18"/>
  <c r="AQ366" i="18"/>
  <c r="AW366" i="18" s="1"/>
  <c r="AI366" i="18"/>
  <c r="AD366" i="18"/>
  <c r="AQ365" i="18"/>
  <c r="AW365" i="18" s="1"/>
  <c r="AI365" i="18"/>
  <c r="AD365" i="18"/>
  <c r="AQ364" i="18"/>
  <c r="AW364" i="18" s="1"/>
  <c r="AI364" i="18"/>
  <c r="AD364" i="18"/>
  <c r="AQ363" i="18"/>
  <c r="AW363" i="18" s="1"/>
  <c r="AI363" i="18"/>
  <c r="AD363" i="18"/>
  <c r="AQ362" i="18"/>
  <c r="AW362" i="18" s="1"/>
  <c r="AI362" i="18"/>
  <c r="AD362" i="18"/>
  <c r="AQ361" i="18"/>
  <c r="AW361" i="18" s="1"/>
  <c r="AI361" i="18"/>
  <c r="AD361" i="18"/>
  <c r="AQ360" i="18"/>
  <c r="AW360" i="18" s="1"/>
  <c r="AI360" i="18"/>
  <c r="AD360" i="18"/>
  <c r="AQ359" i="18"/>
  <c r="AW359" i="18" s="1"/>
  <c r="AI359" i="18"/>
  <c r="AD359" i="18"/>
  <c r="AQ358" i="18"/>
  <c r="AW358" i="18" s="1"/>
  <c r="AI358" i="18"/>
  <c r="AD358" i="18"/>
  <c r="AQ357" i="18"/>
  <c r="AW357" i="18" s="1"/>
  <c r="AI357" i="18"/>
  <c r="AD357" i="18"/>
  <c r="AQ356" i="18"/>
  <c r="AW356" i="18" s="1"/>
  <c r="AI356" i="18"/>
  <c r="AD356" i="18"/>
  <c r="AQ355" i="18"/>
  <c r="AW355" i="18" s="1"/>
  <c r="AI355" i="18"/>
  <c r="AD355" i="18"/>
  <c r="AQ354" i="18"/>
  <c r="AW354" i="18" s="1"/>
  <c r="AI354" i="18"/>
  <c r="AD354" i="18"/>
  <c r="AQ353" i="18"/>
  <c r="AW353" i="18" s="1"/>
  <c r="AI353" i="18"/>
  <c r="AD353" i="18"/>
  <c r="AQ352" i="18"/>
  <c r="AW352" i="18" s="1"/>
  <c r="AI352" i="18"/>
  <c r="AD352" i="18"/>
  <c r="AQ351" i="18"/>
  <c r="AW351" i="18" s="1"/>
  <c r="AI351" i="18"/>
  <c r="AD351" i="18"/>
  <c r="AQ350" i="18"/>
  <c r="AW350" i="18" s="1"/>
  <c r="AI350" i="18"/>
  <c r="AD350" i="18"/>
  <c r="AQ349" i="18"/>
  <c r="AW349" i="18" s="1"/>
  <c r="AI349" i="18"/>
  <c r="AD349" i="18"/>
  <c r="AQ348" i="18"/>
  <c r="AW348" i="18" s="1"/>
  <c r="AI348" i="18"/>
  <c r="AD348" i="18"/>
  <c r="AQ347" i="18"/>
  <c r="AW347" i="18" s="1"/>
  <c r="AI347" i="18"/>
  <c r="AD347" i="18"/>
  <c r="AQ346" i="18"/>
  <c r="AW346" i="18" s="1"/>
  <c r="AI346" i="18"/>
  <c r="AD346" i="18"/>
  <c r="AQ345" i="18"/>
  <c r="AW345" i="18" s="1"/>
  <c r="AI345" i="18"/>
  <c r="AD345" i="18"/>
  <c r="AQ344" i="18"/>
  <c r="AW344" i="18" s="1"/>
  <c r="AI344" i="18"/>
  <c r="AD344" i="18"/>
  <c r="AQ343" i="18"/>
  <c r="AW343" i="18" s="1"/>
  <c r="AI343" i="18"/>
  <c r="AD343" i="18"/>
  <c r="AQ342" i="18"/>
  <c r="AW342" i="18" s="1"/>
  <c r="AI342" i="18"/>
  <c r="AD342" i="18"/>
  <c r="AQ341" i="18"/>
  <c r="AW341" i="18" s="1"/>
  <c r="AI341" i="18"/>
  <c r="AD341" i="18"/>
  <c r="AQ340" i="18"/>
  <c r="AW340" i="18" s="1"/>
  <c r="AI340" i="18"/>
  <c r="AD340" i="18"/>
  <c r="AQ339" i="18"/>
  <c r="AW339" i="18" s="1"/>
  <c r="AI339" i="18"/>
  <c r="AD339" i="18"/>
  <c r="AQ338" i="18"/>
  <c r="AW338" i="18" s="1"/>
  <c r="AI338" i="18"/>
  <c r="AD338" i="18"/>
  <c r="AQ337" i="18"/>
  <c r="AW337" i="18" s="1"/>
  <c r="AI337" i="18"/>
  <c r="AD337" i="18"/>
  <c r="AQ336" i="18"/>
  <c r="AW336" i="18" s="1"/>
  <c r="AI336" i="18"/>
  <c r="AD336" i="18"/>
  <c r="AQ335" i="18"/>
  <c r="AW335" i="18" s="1"/>
  <c r="AI335" i="18"/>
  <c r="AD335" i="18"/>
  <c r="AQ334" i="18"/>
  <c r="AW334" i="18" s="1"/>
  <c r="AI334" i="18"/>
  <c r="AD334" i="18"/>
  <c r="AQ333" i="18"/>
  <c r="AW333" i="18" s="1"/>
  <c r="AI333" i="18"/>
  <c r="AD333" i="18"/>
  <c r="AQ332" i="18"/>
  <c r="AW332" i="18" s="1"/>
  <c r="AI332" i="18"/>
  <c r="AD332" i="18"/>
  <c r="AQ331" i="18"/>
  <c r="AW331" i="18" s="1"/>
  <c r="AI331" i="18"/>
  <c r="AD331" i="18"/>
  <c r="AQ330" i="18"/>
  <c r="AW330" i="18" s="1"/>
  <c r="AI330" i="18"/>
  <c r="AD330" i="18"/>
  <c r="AQ329" i="18"/>
  <c r="AW329" i="18" s="1"/>
  <c r="AI329" i="18"/>
  <c r="AD329" i="18"/>
  <c r="AQ328" i="18"/>
  <c r="AW328" i="18" s="1"/>
  <c r="AI328" i="18"/>
  <c r="AD328" i="18"/>
  <c r="AQ327" i="18"/>
  <c r="AW327" i="18" s="1"/>
  <c r="AI327" i="18"/>
  <c r="AD327" i="18"/>
  <c r="AQ326" i="18"/>
  <c r="AW326" i="18" s="1"/>
  <c r="AI326" i="18"/>
  <c r="AD326" i="18"/>
  <c r="AQ325" i="18"/>
  <c r="AW325" i="18" s="1"/>
  <c r="AI325" i="18"/>
  <c r="AD325" i="18"/>
  <c r="AQ324" i="18"/>
  <c r="AW324" i="18" s="1"/>
  <c r="AI324" i="18"/>
  <c r="AD324" i="18"/>
  <c r="AQ323" i="18"/>
  <c r="AW323" i="18" s="1"/>
  <c r="AI323" i="18"/>
  <c r="AD323" i="18"/>
  <c r="AQ322" i="18"/>
  <c r="AW322" i="18" s="1"/>
  <c r="AI322" i="18"/>
  <c r="AD322" i="18"/>
  <c r="AQ321" i="18"/>
  <c r="AW321" i="18" s="1"/>
  <c r="AI321" i="18"/>
  <c r="AD321" i="18"/>
  <c r="AQ320" i="18"/>
  <c r="AW320" i="18" s="1"/>
  <c r="AI320" i="18"/>
  <c r="AD320" i="18"/>
  <c r="AQ319" i="18"/>
  <c r="AW319" i="18" s="1"/>
  <c r="AI319" i="18"/>
  <c r="AD319" i="18"/>
  <c r="AQ318" i="18"/>
  <c r="AW318" i="18" s="1"/>
  <c r="AI318" i="18"/>
  <c r="AD318" i="18"/>
  <c r="AQ317" i="18"/>
  <c r="AW317" i="18" s="1"/>
  <c r="AI317" i="18"/>
  <c r="AD317" i="18"/>
  <c r="AQ316" i="18"/>
  <c r="AW316" i="18" s="1"/>
  <c r="AI316" i="18"/>
  <c r="AD316" i="18"/>
  <c r="AQ315" i="18"/>
  <c r="AW315" i="18" s="1"/>
  <c r="AI315" i="18"/>
  <c r="AD315" i="18"/>
  <c r="AQ314" i="18"/>
  <c r="AW314" i="18" s="1"/>
  <c r="AI314" i="18"/>
  <c r="AD314" i="18"/>
  <c r="AQ313" i="18"/>
  <c r="AW313" i="18" s="1"/>
  <c r="AI313" i="18"/>
  <c r="AD313" i="18"/>
  <c r="AQ312" i="18"/>
  <c r="AW312" i="18" s="1"/>
  <c r="AI312" i="18"/>
  <c r="AD312" i="18"/>
  <c r="AQ311" i="18"/>
  <c r="AW311" i="18" s="1"/>
  <c r="AI311" i="18"/>
  <c r="AD311" i="18"/>
  <c r="AQ310" i="18"/>
  <c r="AW310" i="18" s="1"/>
  <c r="AI310" i="18"/>
  <c r="AD310" i="18"/>
  <c r="AQ309" i="18"/>
  <c r="AW309" i="18" s="1"/>
  <c r="AI309" i="18"/>
  <c r="AD309" i="18"/>
  <c r="AQ308" i="18"/>
  <c r="AW308" i="18" s="1"/>
  <c r="AI308" i="18"/>
  <c r="AD308" i="18"/>
  <c r="AQ307" i="18"/>
  <c r="AW307" i="18" s="1"/>
  <c r="AI307" i="18"/>
  <c r="AD307" i="18"/>
  <c r="AQ306" i="18"/>
  <c r="AW306" i="18" s="1"/>
  <c r="AI306" i="18"/>
  <c r="AD306" i="18"/>
  <c r="AQ305" i="18"/>
  <c r="AW305" i="18" s="1"/>
  <c r="AI305" i="18"/>
  <c r="AD305" i="18"/>
  <c r="AQ304" i="18"/>
  <c r="AW304" i="18" s="1"/>
  <c r="AI304" i="18"/>
  <c r="AD304" i="18"/>
  <c r="AQ303" i="18"/>
  <c r="AW303" i="18" s="1"/>
  <c r="AI303" i="18"/>
  <c r="AD303" i="18"/>
  <c r="AQ302" i="18"/>
  <c r="AW302" i="18" s="1"/>
  <c r="AI302" i="18"/>
  <c r="AD302" i="18"/>
  <c r="AQ301" i="18"/>
  <c r="AW301" i="18" s="1"/>
  <c r="AI301" i="18"/>
  <c r="AD301" i="18"/>
  <c r="AQ300" i="18"/>
  <c r="AW300" i="18" s="1"/>
  <c r="AI300" i="18"/>
  <c r="AD300" i="18"/>
  <c r="AQ299" i="18"/>
  <c r="AP299" i="18"/>
  <c r="AI299" i="18"/>
  <c r="AD299" i="18"/>
  <c r="AQ298" i="18"/>
  <c r="AV298" i="18" s="1"/>
  <c r="AP298" i="18"/>
  <c r="AI298" i="18"/>
  <c r="AD298" i="18"/>
  <c r="AQ297" i="18"/>
  <c r="AV297" i="18" s="1"/>
  <c r="AP297" i="18"/>
  <c r="AI297" i="18"/>
  <c r="AD297" i="18"/>
  <c r="AQ296" i="18"/>
  <c r="AV296" i="18" s="1"/>
  <c r="AP296" i="18"/>
  <c r="AI296" i="18"/>
  <c r="AD296" i="18"/>
  <c r="AQ295" i="18"/>
  <c r="AV295" i="18" s="1"/>
  <c r="AP295" i="18"/>
  <c r="AI295" i="18"/>
  <c r="AD295" i="18"/>
  <c r="AQ294" i="18"/>
  <c r="AV294" i="18" s="1"/>
  <c r="AP294" i="18"/>
  <c r="AI294" i="18"/>
  <c r="AD294" i="18"/>
  <c r="AQ293" i="18"/>
  <c r="AV293" i="18" s="1"/>
  <c r="AP293" i="18"/>
  <c r="AI293" i="18"/>
  <c r="AD293" i="18"/>
  <c r="AQ292" i="18"/>
  <c r="AV292" i="18" s="1"/>
  <c r="AP292" i="18"/>
  <c r="AI292" i="18"/>
  <c r="AD292" i="18"/>
  <c r="AQ291" i="18"/>
  <c r="AV291" i="18" s="1"/>
  <c r="AP291" i="18"/>
  <c r="AI291" i="18"/>
  <c r="AD291" i="18"/>
  <c r="AQ290" i="18"/>
  <c r="AV290" i="18" s="1"/>
  <c r="AP290" i="18"/>
  <c r="AI290" i="18"/>
  <c r="AD290" i="18"/>
  <c r="AQ289" i="18"/>
  <c r="AV289" i="18" s="1"/>
  <c r="AP289" i="18"/>
  <c r="AI289" i="18"/>
  <c r="AD289" i="18"/>
  <c r="AQ288" i="18"/>
  <c r="AV288" i="18" s="1"/>
  <c r="AP288" i="18"/>
  <c r="AI288" i="18"/>
  <c r="AD288" i="18"/>
  <c r="AQ287" i="18"/>
  <c r="AV287" i="18" s="1"/>
  <c r="AP287" i="18"/>
  <c r="AI287" i="18"/>
  <c r="AD287" i="18"/>
  <c r="AQ286" i="18"/>
  <c r="AV286" i="18" s="1"/>
  <c r="AP286" i="18"/>
  <c r="AI286" i="18"/>
  <c r="AD286" i="18"/>
  <c r="AQ285" i="18"/>
  <c r="AV285" i="18" s="1"/>
  <c r="AP285" i="18"/>
  <c r="AI285" i="18"/>
  <c r="AD285" i="18"/>
  <c r="AQ284" i="18"/>
  <c r="AV284" i="18" s="1"/>
  <c r="AP284" i="18"/>
  <c r="AI284" i="18"/>
  <c r="AD284" i="18"/>
  <c r="AQ283" i="18"/>
  <c r="AV283" i="18" s="1"/>
  <c r="AP283" i="18"/>
  <c r="AI283" i="18"/>
  <c r="AD283" i="18"/>
  <c r="AQ282" i="18"/>
  <c r="AV282" i="18" s="1"/>
  <c r="AP282" i="18"/>
  <c r="AI282" i="18"/>
  <c r="AD282" i="18"/>
  <c r="AQ281" i="18"/>
  <c r="AP281" i="18"/>
  <c r="AI281" i="18"/>
  <c r="AD281" i="18"/>
  <c r="AQ280" i="18"/>
  <c r="AV280" i="18" s="1"/>
  <c r="AP280" i="18"/>
  <c r="AI280" i="18"/>
  <c r="AD280" i="18"/>
  <c r="AQ279" i="18"/>
  <c r="AV279" i="18" s="1"/>
  <c r="AP279" i="18"/>
  <c r="AI279" i="18"/>
  <c r="AD279" i="18"/>
  <c r="AQ278" i="18"/>
  <c r="AV278" i="18" s="1"/>
  <c r="AP278" i="18"/>
  <c r="AI278" i="18"/>
  <c r="AD278" i="18"/>
  <c r="AQ277" i="18"/>
  <c r="AV277" i="18" s="1"/>
  <c r="AP277" i="18"/>
  <c r="AI277" i="18"/>
  <c r="AD277" i="18"/>
  <c r="AQ276" i="18"/>
  <c r="AV276" i="18" s="1"/>
  <c r="AP276" i="18"/>
  <c r="AI276" i="18"/>
  <c r="AD276" i="18"/>
  <c r="AQ275" i="18"/>
  <c r="AV275" i="18" s="1"/>
  <c r="AP275" i="18"/>
  <c r="AI275" i="18"/>
  <c r="AD275" i="18"/>
  <c r="AQ274" i="18"/>
  <c r="AV274" i="18" s="1"/>
  <c r="AP274" i="18"/>
  <c r="AI274" i="18"/>
  <c r="AD274" i="18"/>
  <c r="AQ273" i="18"/>
  <c r="AV273" i="18" s="1"/>
  <c r="AP273" i="18"/>
  <c r="AI273" i="18"/>
  <c r="AD273" i="18"/>
  <c r="AQ272" i="18"/>
  <c r="AV272" i="18" s="1"/>
  <c r="AP272" i="18"/>
  <c r="AI272" i="18"/>
  <c r="AD272" i="18"/>
  <c r="AQ271" i="18"/>
  <c r="AV271" i="18" s="1"/>
  <c r="AP271" i="18"/>
  <c r="AI271" i="18"/>
  <c r="AD271" i="18"/>
  <c r="AQ270" i="18"/>
  <c r="AV270" i="18" s="1"/>
  <c r="AP270" i="18"/>
  <c r="AI270" i="18"/>
  <c r="AD270" i="18"/>
  <c r="AQ269" i="18"/>
  <c r="AV269" i="18" s="1"/>
  <c r="AP269" i="18"/>
  <c r="AI269" i="18"/>
  <c r="AD269" i="18"/>
  <c r="AQ268" i="18"/>
  <c r="AV268" i="18" s="1"/>
  <c r="AP268" i="18"/>
  <c r="AI268" i="18"/>
  <c r="AD268" i="18"/>
  <c r="AQ267" i="18"/>
  <c r="AV267" i="18" s="1"/>
  <c r="AP267" i="18"/>
  <c r="AI267" i="18"/>
  <c r="AD267" i="18"/>
  <c r="AQ266" i="18"/>
  <c r="AV266" i="18" s="1"/>
  <c r="AP266" i="18"/>
  <c r="AI266" i="18"/>
  <c r="AD266" i="18"/>
  <c r="AQ265" i="18"/>
  <c r="AV265" i="18" s="1"/>
  <c r="AP265" i="18"/>
  <c r="AI265" i="18"/>
  <c r="AD265" i="18"/>
  <c r="AQ264" i="18"/>
  <c r="AV264" i="18" s="1"/>
  <c r="AP264" i="18"/>
  <c r="AI264" i="18"/>
  <c r="AD264" i="18"/>
  <c r="AQ263" i="18"/>
  <c r="AP263" i="18"/>
  <c r="AI263" i="18"/>
  <c r="AD263" i="18"/>
  <c r="AQ262" i="18"/>
  <c r="AV262" i="18" s="1"/>
  <c r="AP262" i="18"/>
  <c r="AI262" i="18"/>
  <c r="AD262" i="18"/>
  <c r="AQ261" i="18"/>
  <c r="AP261" i="18"/>
  <c r="AI261" i="18"/>
  <c r="AD261" i="18"/>
  <c r="AQ260" i="18"/>
  <c r="AV260" i="18" s="1"/>
  <c r="AP260" i="18"/>
  <c r="AI260" i="18"/>
  <c r="AD260" i="18"/>
  <c r="AQ259" i="18"/>
  <c r="AV259" i="18" s="1"/>
  <c r="AP259" i="18"/>
  <c r="AI259" i="18"/>
  <c r="AD259" i="18"/>
  <c r="AQ258" i="18"/>
  <c r="AV258" i="18" s="1"/>
  <c r="AP258" i="18"/>
  <c r="AI258" i="18"/>
  <c r="AD258" i="18"/>
  <c r="AQ257" i="18"/>
  <c r="AP257" i="18"/>
  <c r="AI257" i="18"/>
  <c r="AD257" i="18"/>
  <c r="AQ256" i="18"/>
  <c r="AV256" i="18" s="1"/>
  <c r="AP256" i="18"/>
  <c r="AI256" i="18"/>
  <c r="AD256" i="18"/>
  <c r="AQ255" i="18"/>
  <c r="AV255" i="18" s="1"/>
  <c r="AP255" i="18"/>
  <c r="AI255" i="18"/>
  <c r="AD255" i="18"/>
  <c r="AQ254" i="18"/>
  <c r="AV254" i="18" s="1"/>
  <c r="AP254" i="18"/>
  <c r="AI254" i="18"/>
  <c r="AD254" i="18"/>
  <c r="AQ253" i="18"/>
  <c r="AV253" i="18" s="1"/>
  <c r="AP253" i="18"/>
  <c r="AI253" i="18"/>
  <c r="AD253" i="18"/>
  <c r="AQ252" i="18"/>
  <c r="AV252" i="18" s="1"/>
  <c r="AP252" i="18"/>
  <c r="AI252" i="18"/>
  <c r="AD252" i="18"/>
  <c r="AQ251" i="18"/>
  <c r="AV251" i="18" s="1"/>
  <c r="AP251" i="18"/>
  <c r="AI251" i="18"/>
  <c r="AD251" i="18"/>
  <c r="AQ250" i="18"/>
  <c r="AV250" i="18" s="1"/>
  <c r="AP250" i="18"/>
  <c r="AI250" i="18"/>
  <c r="AD250" i="18"/>
  <c r="AQ249" i="18"/>
  <c r="AV249" i="18" s="1"/>
  <c r="AP249" i="18"/>
  <c r="AI249" i="18"/>
  <c r="AD249" i="18"/>
  <c r="AQ248" i="18"/>
  <c r="AV248" i="18" s="1"/>
  <c r="AP248" i="18"/>
  <c r="AI248" i="18"/>
  <c r="AD248" i="18"/>
  <c r="AQ247" i="18"/>
  <c r="AV247" i="18" s="1"/>
  <c r="AP247" i="18"/>
  <c r="AI247" i="18"/>
  <c r="AD247" i="18"/>
  <c r="AQ246" i="18"/>
  <c r="AW246" i="18" s="1"/>
  <c r="AP246" i="18"/>
  <c r="AI246" i="18"/>
  <c r="AD246" i="18"/>
  <c r="AQ245" i="18"/>
  <c r="AV245" i="18" s="1"/>
  <c r="AP245" i="18"/>
  <c r="AI245" i="18"/>
  <c r="AD245" i="18"/>
  <c r="AQ244" i="18"/>
  <c r="AV244" i="18" s="1"/>
  <c r="AP244" i="18"/>
  <c r="AI244" i="18"/>
  <c r="AD244" i="18"/>
  <c r="AQ243" i="18"/>
  <c r="AV243" i="18" s="1"/>
  <c r="AP243" i="18"/>
  <c r="AI243" i="18"/>
  <c r="AD243" i="18"/>
  <c r="AQ242" i="18"/>
  <c r="AW242" i="18" s="1"/>
  <c r="AP242" i="18"/>
  <c r="AI242" i="18"/>
  <c r="AD242" i="18"/>
  <c r="AQ241" i="18"/>
  <c r="AV241" i="18" s="1"/>
  <c r="AP241" i="18"/>
  <c r="AI241" i="18"/>
  <c r="AD241" i="18"/>
  <c r="AQ240" i="18"/>
  <c r="AW240" i="18" s="1"/>
  <c r="AP240" i="18"/>
  <c r="AI240" i="18"/>
  <c r="AD240" i="18"/>
  <c r="AQ239" i="18"/>
  <c r="AV239" i="18" s="1"/>
  <c r="AP239" i="18"/>
  <c r="AI239" i="18"/>
  <c r="AD239" i="18"/>
  <c r="AQ238" i="18"/>
  <c r="AW238" i="18" s="1"/>
  <c r="AP238" i="18"/>
  <c r="AI238" i="18"/>
  <c r="AD238" i="18"/>
  <c r="AQ237" i="18"/>
  <c r="AV237" i="18" s="1"/>
  <c r="AP237" i="18"/>
  <c r="AI237" i="18"/>
  <c r="AD237" i="18"/>
  <c r="AQ236" i="18"/>
  <c r="AW236" i="18" s="1"/>
  <c r="AP236" i="18"/>
  <c r="AI236" i="18"/>
  <c r="AD236" i="18"/>
  <c r="AQ235" i="18"/>
  <c r="AV235" i="18" s="1"/>
  <c r="AP235" i="18"/>
  <c r="AI235" i="18"/>
  <c r="AD235" i="18"/>
  <c r="AQ234" i="18"/>
  <c r="AV234" i="18" s="1"/>
  <c r="AP234" i="18"/>
  <c r="AI234" i="18"/>
  <c r="AD234" i="18"/>
  <c r="AQ233" i="18"/>
  <c r="AV233" i="18" s="1"/>
  <c r="AP233" i="18"/>
  <c r="AI233" i="18"/>
  <c r="AD233" i="18"/>
  <c r="AQ232" i="18"/>
  <c r="AW232" i="18" s="1"/>
  <c r="AP232" i="18"/>
  <c r="AI232" i="18"/>
  <c r="AD232" i="18"/>
  <c r="AQ231" i="18"/>
  <c r="AW231" i="18" s="1"/>
  <c r="AP231" i="18"/>
  <c r="AI231" i="18"/>
  <c r="AD231" i="18"/>
  <c r="AQ230" i="18"/>
  <c r="AV230" i="18" s="1"/>
  <c r="AP230" i="18"/>
  <c r="AI230" i="18"/>
  <c r="AD230" i="18"/>
  <c r="AQ229" i="18"/>
  <c r="AV229" i="18" s="1"/>
  <c r="AP229" i="18"/>
  <c r="AI229" i="18"/>
  <c r="AD229" i="18"/>
  <c r="AQ228" i="18"/>
  <c r="AV228" i="18" s="1"/>
  <c r="AP228" i="18"/>
  <c r="AI228" i="18"/>
  <c r="AD228" i="18"/>
  <c r="AQ227" i="18"/>
  <c r="AW227" i="18" s="1"/>
  <c r="AP227" i="18"/>
  <c r="AI227" i="18"/>
  <c r="AD227" i="18"/>
  <c r="AQ226" i="18"/>
  <c r="AW226" i="18" s="1"/>
  <c r="AP226" i="18"/>
  <c r="AI226" i="18"/>
  <c r="AD226" i="18"/>
  <c r="AQ225" i="18"/>
  <c r="AV225" i="18" s="1"/>
  <c r="AP225" i="18"/>
  <c r="AI225" i="18"/>
  <c r="AD225" i="18"/>
  <c r="AQ224" i="18"/>
  <c r="AV224" i="18" s="1"/>
  <c r="AP224" i="18"/>
  <c r="AI224" i="18"/>
  <c r="AD224" i="18"/>
  <c r="AQ223" i="18"/>
  <c r="AV223" i="18" s="1"/>
  <c r="AP223" i="18"/>
  <c r="AI223" i="18"/>
  <c r="AD223" i="18"/>
  <c r="AQ222" i="18"/>
  <c r="AW222" i="18" s="1"/>
  <c r="AP222" i="18"/>
  <c r="AI222" i="18"/>
  <c r="AD222" i="18"/>
  <c r="AQ221" i="18"/>
  <c r="AV221" i="18" s="1"/>
  <c r="AP221" i="18"/>
  <c r="AI221" i="18"/>
  <c r="AD221" i="18"/>
  <c r="AQ220" i="18"/>
  <c r="AW220" i="18" s="1"/>
  <c r="AP220" i="18"/>
  <c r="AI220" i="18"/>
  <c r="AD220" i="18"/>
  <c r="AQ219" i="18"/>
  <c r="AW219" i="18" s="1"/>
  <c r="AP219" i="18"/>
  <c r="AI219" i="18"/>
  <c r="AD219" i="18"/>
  <c r="AQ218" i="18"/>
  <c r="AW218" i="18" s="1"/>
  <c r="AP218" i="18"/>
  <c r="AI218" i="18"/>
  <c r="AD218" i="18"/>
  <c r="AQ217" i="18"/>
  <c r="AV217" i="18" s="1"/>
  <c r="AP217" i="18"/>
  <c r="AI217" i="18"/>
  <c r="AD217" i="18"/>
  <c r="AQ216" i="18"/>
  <c r="AV216" i="18" s="1"/>
  <c r="AP216" i="18"/>
  <c r="AI216" i="18"/>
  <c r="AD216" i="18"/>
  <c r="AQ215" i="18"/>
  <c r="AW215" i="18" s="1"/>
  <c r="AP215" i="18"/>
  <c r="AI215" i="18"/>
  <c r="AD215" i="18"/>
  <c r="AQ214" i="18"/>
  <c r="AV214" i="18" s="1"/>
  <c r="AP214" i="18"/>
  <c r="AI214" i="18"/>
  <c r="AD214" i="18"/>
  <c r="AQ213" i="18"/>
  <c r="AV213" i="18" s="1"/>
  <c r="AP213" i="18"/>
  <c r="AI213" i="18"/>
  <c r="AD213" i="18"/>
  <c r="AQ212" i="18"/>
  <c r="AW212" i="18" s="1"/>
  <c r="AP212" i="18"/>
  <c r="AI212" i="18"/>
  <c r="AD212" i="18"/>
  <c r="AQ211" i="18"/>
  <c r="AW211" i="18" s="1"/>
  <c r="AP211" i="18"/>
  <c r="AI211" i="18"/>
  <c r="AD211" i="18"/>
  <c r="AQ210" i="18"/>
  <c r="AV210" i="18" s="1"/>
  <c r="AP210" i="18"/>
  <c r="AI210" i="18"/>
  <c r="AD210" i="18"/>
  <c r="AQ209" i="18"/>
  <c r="AW209" i="18" s="1"/>
  <c r="AP209" i="18"/>
  <c r="AI209" i="18"/>
  <c r="AD209" i="18"/>
  <c r="AQ208" i="18"/>
  <c r="AW208" i="18" s="1"/>
  <c r="AP208" i="18"/>
  <c r="AI208" i="18"/>
  <c r="AD208" i="18"/>
  <c r="AQ207" i="18"/>
  <c r="AV207" i="18" s="1"/>
  <c r="AP207" i="18"/>
  <c r="AI207" i="18"/>
  <c r="AD207" i="18"/>
  <c r="AQ206" i="18"/>
  <c r="AV206" i="18" s="1"/>
  <c r="AP206" i="18"/>
  <c r="AI206" i="18"/>
  <c r="AD206" i="18"/>
  <c r="AU205" i="18"/>
  <c r="AQ205" i="18"/>
  <c r="AP205" i="18"/>
  <c r="AI205" i="18"/>
  <c r="AD205" i="18"/>
  <c r="AU204" i="18"/>
  <c r="AQ204" i="18"/>
  <c r="AP204" i="18"/>
  <c r="AI204" i="18"/>
  <c r="AD204" i="18"/>
  <c r="AQ203" i="18"/>
  <c r="AV203" i="18" s="1"/>
  <c r="AP203" i="18"/>
  <c r="AI203" i="18"/>
  <c r="AD203" i="18"/>
  <c r="AQ202" i="18"/>
  <c r="AV202" i="18" s="1"/>
  <c r="AP202" i="18"/>
  <c r="AI202" i="18"/>
  <c r="AD202" i="18"/>
  <c r="AQ201" i="18"/>
  <c r="AP201" i="18"/>
  <c r="AI201" i="18"/>
  <c r="AD201" i="18"/>
  <c r="AQ200" i="18"/>
  <c r="AV200" i="18" s="1"/>
  <c r="AP200" i="18"/>
  <c r="AI200" i="18"/>
  <c r="AD200" i="18"/>
  <c r="AQ199" i="18"/>
  <c r="AP199" i="18"/>
  <c r="AI199" i="18"/>
  <c r="AD199" i="18"/>
  <c r="AQ198" i="18"/>
  <c r="AV198" i="18" s="1"/>
  <c r="AP198" i="18"/>
  <c r="AI198" i="18"/>
  <c r="AD198" i="18"/>
  <c r="AQ197" i="18"/>
  <c r="AV197" i="18" s="1"/>
  <c r="AP197" i="18"/>
  <c r="AI197" i="18"/>
  <c r="AD197" i="18"/>
  <c r="AQ196" i="18"/>
  <c r="AV196" i="18" s="1"/>
  <c r="AP196" i="18"/>
  <c r="AI196" i="18"/>
  <c r="AD196" i="18"/>
  <c r="AQ195" i="18"/>
  <c r="AV195" i="18" s="1"/>
  <c r="AP195" i="18"/>
  <c r="AI195" i="18"/>
  <c r="AD195" i="18"/>
  <c r="AQ194" i="18"/>
  <c r="AV194" i="18" s="1"/>
  <c r="AP194" i="18"/>
  <c r="AI194" i="18"/>
  <c r="AD194" i="18"/>
  <c r="AU193" i="18"/>
  <c r="AQ193" i="18"/>
  <c r="AP193" i="18"/>
  <c r="AI193" i="18"/>
  <c r="AD193" i="18"/>
  <c r="AQ192" i="18"/>
  <c r="AP192" i="18"/>
  <c r="AI192" i="18"/>
  <c r="AD192" i="18"/>
  <c r="AQ191" i="18"/>
  <c r="AP191" i="18"/>
  <c r="AI191" i="18"/>
  <c r="AD191" i="18"/>
  <c r="AQ190" i="18"/>
  <c r="AP190" i="18"/>
  <c r="AI190" i="18"/>
  <c r="AD190" i="18"/>
  <c r="AQ189" i="18"/>
  <c r="AP189" i="18"/>
  <c r="AI189" i="18"/>
  <c r="AD189" i="18"/>
  <c r="AQ188" i="18"/>
  <c r="AP188" i="18"/>
  <c r="AI188" i="18"/>
  <c r="AD188" i="18"/>
  <c r="AQ187" i="18"/>
  <c r="AP187" i="18"/>
  <c r="AI187" i="18"/>
  <c r="AD187" i="18"/>
  <c r="AQ186" i="18"/>
  <c r="AP186" i="18"/>
  <c r="AI186" i="18"/>
  <c r="AD186" i="18"/>
  <c r="AQ185" i="18"/>
  <c r="AP185" i="18"/>
  <c r="AI185" i="18"/>
  <c r="AD185" i="18"/>
  <c r="AQ184" i="18"/>
  <c r="AP184" i="18"/>
  <c r="AI184" i="18"/>
  <c r="AD184" i="18"/>
  <c r="AQ183" i="18"/>
  <c r="AP183" i="18"/>
  <c r="AI183" i="18"/>
  <c r="AD183" i="18"/>
  <c r="AU182" i="18"/>
  <c r="AQ182" i="18"/>
  <c r="AP182" i="18"/>
  <c r="AI182" i="18"/>
  <c r="AD182" i="18"/>
  <c r="AQ181" i="18"/>
  <c r="AW181" i="18" s="1"/>
  <c r="AP181" i="18"/>
  <c r="AI181" i="18"/>
  <c r="AD181" i="18"/>
  <c r="AQ180" i="18"/>
  <c r="AW180" i="18" s="1"/>
  <c r="AP180" i="18"/>
  <c r="AI180" i="18"/>
  <c r="AD180" i="18"/>
  <c r="AQ179" i="18"/>
  <c r="AW179" i="18" s="1"/>
  <c r="AP179" i="18"/>
  <c r="AI179" i="18"/>
  <c r="AD179" i="18"/>
  <c r="AU178" i="18"/>
  <c r="AQ178" i="18"/>
  <c r="AP178" i="18"/>
  <c r="AI178" i="18"/>
  <c r="AD178" i="18"/>
  <c r="AU177" i="18"/>
  <c r="AQ177" i="18"/>
  <c r="AV177" i="18" s="1"/>
  <c r="AP177" i="18"/>
  <c r="AI177" i="18"/>
  <c r="AD177" i="18"/>
  <c r="AQ176" i="18"/>
  <c r="AV176" i="18" s="1"/>
  <c r="AP176" i="18"/>
  <c r="AI176" i="18"/>
  <c r="AD176" i="18"/>
  <c r="AQ175" i="18"/>
  <c r="AW175" i="18" s="1"/>
  <c r="AP175" i="18"/>
  <c r="AI175" i="18"/>
  <c r="AD175" i="18"/>
  <c r="AU174" i="18"/>
  <c r="AQ174" i="18"/>
  <c r="AP174" i="18"/>
  <c r="AI174" i="18"/>
  <c r="AD174" i="18"/>
  <c r="AU173" i="18"/>
  <c r="AQ173" i="18"/>
  <c r="AW173" i="18" s="1"/>
  <c r="AP173" i="18"/>
  <c r="AI173" i="18"/>
  <c r="AD173" i="18"/>
  <c r="AQ172" i="18"/>
  <c r="AV172" i="18" s="1"/>
  <c r="AI172" i="18"/>
  <c r="AD172" i="18"/>
  <c r="AQ171" i="18"/>
  <c r="AW171" i="18" s="1"/>
  <c r="AI171" i="18"/>
  <c r="AD171" i="18"/>
  <c r="AQ170" i="18"/>
  <c r="AW170" i="18" s="1"/>
  <c r="AI170" i="18"/>
  <c r="AD170" i="18"/>
  <c r="AQ169" i="18"/>
  <c r="AI169" i="18"/>
  <c r="AD169" i="18"/>
  <c r="AQ168" i="18"/>
  <c r="AW168" i="18" s="1"/>
  <c r="AI168" i="18"/>
  <c r="AQ167" i="18"/>
  <c r="AV167" i="18" s="1"/>
  <c r="AI167" i="18"/>
  <c r="AD167" i="18"/>
  <c r="AQ166" i="18"/>
  <c r="AW166" i="18" s="1"/>
  <c r="AI166" i="18"/>
  <c r="AD166" i="18"/>
  <c r="AQ165" i="18"/>
  <c r="AV165" i="18" s="1"/>
  <c r="AI165" i="18"/>
  <c r="AD165" i="18"/>
  <c r="AQ164" i="18"/>
  <c r="AI164" i="18"/>
  <c r="AD164" i="18"/>
  <c r="AQ163" i="18"/>
  <c r="AW163" i="18" s="1"/>
  <c r="AI163" i="18"/>
  <c r="AD163" i="18"/>
  <c r="AQ162" i="18"/>
  <c r="AI162" i="18"/>
  <c r="AD162" i="18"/>
  <c r="AQ161" i="18"/>
  <c r="AV161" i="18" s="1"/>
  <c r="AI161" i="18"/>
  <c r="AD161" i="18"/>
  <c r="AQ160" i="18"/>
  <c r="AV160" i="18" s="1"/>
  <c r="AI160" i="18"/>
  <c r="AD160" i="18"/>
  <c r="AQ159" i="18"/>
  <c r="AW159" i="18" s="1"/>
  <c r="AI159" i="18"/>
  <c r="AD159" i="18"/>
  <c r="AQ158" i="18"/>
  <c r="AW158" i="18" s="1"/>
  <c r="AI158" i="18"/>
  <c r="AD158" i="18"/>
  <c r="AQ157" i="18"/>
  <c r="AW157" i="18" s="1"/>
  <c r="AI157" i="18"/>
  <c r="AD157" i="18"/>
  <c r="AQ156" i="18"/>
  <c r="AI156" i="18"/>
  <c r="AD156" i="18"/>
  <c r="AQ155" i="18"/>
  <c r="AV155" i="18" s="1"/>
  <c r="AI155" i="18"/>
  <c r="AD155" i="18"/>
  <c r="AQ154" i="18"/>
  <c r="AW154" i="18" s="1"/>
  <c r="AI154" i="18"/>
  <c r="AD154" i="18"/>
  <c r="AQ153" i="18"/>
  <c r="AV153" i="18" s="1"/>
  <c r="AI153" i="18"/>
  <c r="AD153" i="18"/>
  <c r="AQ152" i="18"/>
  <c r="AV152" i="18" s="1"/>
  <c r="AI152" i="18"/>
  <c r="AD152" i="18"/>
  <c r="AQ151" i="18"/>
  <c r="AW151" i="18" s="1"/>
  <c r="AI151" i="18"/>
  <c r="AD151" i="18"/>
  <c r="AQ150" i="18"/>
  <c r="AI150" i="18"/>
  <c r="AD150" i="18"/>
  <c r="AQ149" i="18"/>
  <c r="AV149" i="18" s="1"/>
  <c r="AI149" i="18"/>
  <c r="AD149" i="18"/>
  <c r="AQ148" i="18"/>
  <c r="AW148" i="18" s="1"/>
  <c r="AI148" i="18"/>
  <c r="AD148" i="18"/>
  <c r="AQ147" i="18"/>
  <c r="AV147" i="18" s="1"/>
  <c r="AI147" i="18"/>
  <c r="AD147" i="18"/>
  <c r="AQ146" i="18"/>
  <c r="AW146" i="18" s="1"/>
  <c r="AI146" i="18"/>
  <c r="AD146" i="18"/>
  <c r="AQ145" i="18"/>
  <c r="AW145" i="18" s="1"/>
  <c r="AI145" i="18"/>
  <c r="AD145" i="18"/>
  <c r="AQ144" i="18"/>
  <c r="AI144" i="18"/>
  <c r="AD144" i="18"/>
  <c r="AQ143" i="18"/>
  <c r="AV143" i="18" s="1"/>
  <c r="AI143" i="18"/>
  <c r="AD143" i="18"/>
  <c r="AQ142" i="18"/>
  <c r="AW142" i="18" s="1"/>
  <c r="AI142" i="18"/>
  <c r="AD142" i="18"/>
  <c r="AQ141" i="18"/>
  <c r="AW141" i="18" s="1"/>
  <c r="AI141" i="18"/>
  <c r="AD141" i="18"/>
  <c r="AQ140" i="18"/>
  <c r="AW140" i="18" s="1"/>
  <c r="AI140" i="18"/>
  <c r="AD140" i="18"/>
  <c r="AQ139" i="18"/>
  <c r="AW139" i="18" s="1"/>
  <c r="AI139" i="18"/>
  <c r="AD139" i="18"/>
  <c r="AQ138" i="18"/>
  <c r="AI138" i="18"/>
  <c r="AD138" i="18"/>
  <c r="AQ137" i="18"/>
  <c r="AV137" i="18" s="1"/>
  <c r="AI137" i="18"/>
  <c r="AD137" i="18"/>
  <c r="AQ136" i="18"/>
  <c r="AW136" i="18" s="1"/>
  <c r="AI136" i="18"/>
  <c r="AD136" i="18"/>
  <c r="AQ135" i="18"/>
  <c r="AW135" i="18" s="1"/>
  <c r="AI135" i="18"/>
  <c r="AD135" i="18"/>
  <c r="AQ134" i="18"/>
  <c r="AW134" i="18" s="1"/>
  <c r="AI134" i="18"/>
  <c r="AD134" i="18"/>
  <c r="AQ133" i="18"/>
  <c r="AW133" i="18" s="1"/>
  <c r="AI133" i="18"/>
  <c r="AD133" i="18"/>
  <c r="AQ132" i="18"/>
  <c r="AI132" i="18"/>
  <c r="AD132" i="18"/>
  <c r="AQ131" i="18"/>
  <c r="AI131" i="18"/>
  <c r="AD131" i="18"/>
  <c r="AQ130" i="18"/>
  <c r="AW130" i="18" s="1"/>
  <c r="AI130" i="18"/>
  <c r="AD130" i="18"/>
  <c r="AQ129" i="18"/>
  <c r="AV129" i="18" s="1"/>
  <c r="AI129" i="18"/>
  <c r="AD129" i="18"/>
  <c r="AQ128" i="18"/>
  <c r="AV128" i="18" s="1"/>
  <c r="AI128" i="18"/>
  <c r="AD128" i="18"/>
  <c r="AQ127" i="18"/>
  <c r="AW127" i="18" s="1"/>
  <c r="AI127" i="18"/>
  <c r="AD127" i="18"/>
  <c r="AQ126" i="18"/>
  <c r="AI126" i="18"/>
  <c r="AD126" i="18"/>
  <c r="AQ125" i="18"/>
  <c r="AI125" i="18"/>
  <c r="AD125" i="18"/>
  <c r="AQ124" i="18"/>
  <c r="AW124" i="18" s="1"/>
  <c r="AI124" i="18"/>
  <c r="AD124" i="18"/>
  <c r="AQ123" i="18"/>
  <c r="AW123" i="18" s="1"/>
  <c r="AI123" i="18"/>
  <c r="AD123" i="18"/>
  <c r="AQ122" i="18"/>
  <c r="AW122" i="18" s="1"/>
  <c r="AI122" i="18"/>
  <c r="AD122" i="18"/>
  <c r="AQ121" i="18"/>
  <c r="AW121" i="18" s="1"/>
  <c r="AI121" i="18"/>
  <c r="AD121" i="18"/>
  <c r="AQ120" i="18"/>
  <c r="AI120" i="18"/>
  <c r="AD120" i="18"/>
  <c r="AQ119" i="18"/>
  <c r="AI119" i="18"/>
  <c r="AD119" i="18"/>
  <c r="AQ118" i="18"/>
  <c r="AW118" i="18" s="1"/>
  <c r="AI118" i="18"/>
  <c r="AD118" i="18"/>
  <c r="AQ117" i="18"/>
  <c r="AW117" i="18" s="1"/>
  <c r="AI117" i="18"/>
  <c r="AD117" i="18"/>
  <c r="AQ116" i="18"/>
  <c r="AW116" i="18" s="1"/>
  <c r="AI116" i="18"/>
  <c r="AD116" i="18"/>
  <c r="AQ115" i="18"/>
  <c r="AW115" i="18" s="1"/>
  <c r="AI115" i="18"/>
  <c r="AD115" i="18"/>
  <c r="AQ114" i="18"/>
  <c r="AI114" i="18"/>
  <c r="AD114" i="18"/>
  <c r="AQ113" i="18"/>
  <c r="AV113" i="18" s="1"/>
  <c r="AI113" i="18"/>
  <c r="AD113" i="18"/>
  <c r="AQ112" i="18"/>
  <c r="AW112" i="18" s="1"/>
  <c r="AI112" i="18"/>
  <c r="AD112" i="18"/>
  <c r="AQ111" i="18"/>
  <c r="AV111" i="18" s="1"/>
  <c r="AI111" i="18"/>
  <c r="AD111" i="18"/>
  <c r="AQ110" i="18"/>
  <c r="AI110" i="18"/>
  <c r="AD110" i="18"/>
  <c r="AQ109" i="18"/>
  <c r="AW109" i="18" s="1"/>
  <c r="AI109" i="18"/>
  <c r="AD109" i="18"/>
  <c r="AQ108" i="18"/>
  <c r="AI108" i="18"/>
  <c r="AD108" i="18"/>
  <c r="AQ107" i="18"/>
  <c r="AV107" i="18" s="1"/>
  <c r="AI107" i="18"/>
  <c r="AD107" i="18"/>
  <c r="AQ106" i="18"/>
  <c r="AW106" i="18" s="1"/>
  <c r="AI106" i="18"/>
  <c r="AD106" i="18"/>
  <c r="AQ105" i="18"/>
  <c r="AW105" i="18" s="1"/>
  <c r="AI105" i="18"/>
  <c r="AD105" i="18"/>
  <c r="AQ104" i="18"/>
  <c r="AW104" i="18" s="1"/>
  <c r="AI104" i="18"/>
  <c r="AD104" i="18"/>
  <c r="AQ103" i="18"/>
  <c r="AW103" i="18" s="1"/>
  <c r="AI103" i="18"/>
  <c r="AD103" i="18"/>
  <c r="AQ102" i="18"/>
  <c r="AI102" i="18"/>
  <c r="AD102" i="18"/>
  <c r="AQ101" i="18"/>
  <c r="AV101" i="18" s="1"/>
  <c r="AI101" i="18"/>
  <c r="AD101" i="18"/>
  <c r="AQ100" i="18"/>
  <c r="AV100" i="18" s="1"/>
  <c r="AI100" i="18"/>
  <c r="AD100" i="18"/>
  <c r="AQ99" i="18"/>
  <c r="AV99" i="18" s="1"/>
  <c r="AI99" i="18"/>
  <c r="AD99" i="18"/>
  <c r="AQ98" i="18"/>
  <c r="AV98" i="18" s="1"/>
  <c r="AI98" i="18"/>
  <c r="AD98" i="18"/>
  <c r="AQ97" i="18"/>
  <c r="AW97" i="18" s="1"/>
  <c r="AI97" i="18"/>
  <c r="AD97" i="18"/>
  <c r="AQ96" i="18"/>
  <c r="AI96" i="18"/>
  <c r="AD96" i="18"/>
  <c r="AQ95" i="18"/>
  <c r="AV95" i="18" s="1"/>
  <c r="AI95" i="18"/>
  <c r="AD95" i="18"/>
  <c r="AQ94" i="18"/>
  <c r="AW94" i="18" s="1"/>
  <c r="AI94" i="18"/>
  <c r="AD94" i="18"/>
  <c r="AQ93" i="18"/>
  <c r="AV93" i="18" s="1"/>
  <c r="AI93" i="18"/>
  <c r="AD93" i="18"/>
  <c r="AQ92" i="18"/>
  <c r="AW92" i="18" s="1"/>
  <c r="AI92" i="18"/>
  <c r="AD92" i="18"/>
  <c r="AQ91" i="18"/>
  <c r="AW91" i="18" s="1"/>
  <c r="AI91" i="18"/>
  <c r="AD91" i="18"/>
  <c r="AQ90" i="18"/>
  <c r="AI90" i="18"/>
  <c r="AD90" i="18"/>
  <c r="AQ89" i="18"/>
  <c r="AV89" i="18" s="1"/>
  <c r="AI89" i="18"/>
  <c r="AD89" i="18"/>
  <c r="AQ88" i="18"/>
  <c r="AW88" i="18" s="1"/>
  <c r="AI88" i="18"/>
  <c r="AD88" i="18"/>
  <c r="AQ87" i="18"/>
  <c r="AW87" i="18" s="1"/>
  <c r="AI87" i="18"/>
  <c r="AD87" i="18"/>
  <c r="AQ86" i="18"/>
  <c r="AV86" i="18" s="1"/>
  <c r="AI86" i="18"/>
  <c r="AD86" i="18"/>
  <c r="AQ85" i="18"/>
  <c r="AW85" i="18" s="1"/>
  <c r="AI85" i="18"/>
  <c r="AD85" i="18"/>
  <c r="AQ84" i="18"/>
  <c r="AI84" i="18"/>
  <c r="AD84" i="18"/>
  <c r="AQ83" i="18"/>
  <c r="AV83" i="18" s="1"/>
  <c r="AI83" i="18"/>
  <c r="AD83" i="18"/>
  <c r="AQ82" i="18"/>
  <c r="AW82" i="18" s="1"/>
  <c r="AI82" i="18"/>
  <c r="AD82" i="18"/>
  <c r="AQ81" i="18"/>
  <c r="AV81" i="18" s="1"/>
  <c r="AI81" i="18"/>
  <c r="AD81" i="18"/>
  <c r="AQ80" i="18"/>
  <c r="AV80" i="18" s="1"/>
  <c r="AI80" i="18"/>
  <c r="AD80" i="18"/>
  <c r="AQ79" i="18"/>
  <c r="AW79" i="18" s="1"/>
  <c r="AI79" i="18"/>
  <c r="AD79" i="18"/>
  <c r="AQ78" i="18"/>
  <c r="AI78" i="18"/>
  <c r="AD78" i="18"/>
  <c r="AQ77" i="18"/>
  <c r="AI77" i="18"/>
  <c r="AD77" i="18"/>
  <c r="AQ76" i="18"/>
  <c r="AW76" i="18" s="1"/>
  <c r="AI76" i="18"/>
  <c r="AD76" i="18"/>
  <c r="AQ75" i="18"/>
  <c r="AV75" i="18" s="1"/>
  <c r="AI75" i="18"/>
  <c r="AD75" i="18"/>
  <c r="AQ74" i="18"/>
  <c r="AW74" i="18" s="1"/>
  <c r="AI74" i="18"/>
  <c r="AD74" i="18"/>
  <c r="AQ73" i="18"/>
  <c r="AW73" i="18" s="1"/>
  <c r="AI73" i="18"/>
  <c r="AD73" i="18"/>
  <c r="AQ72" i="18"/>
  <c r="AI72" i="18"/>
  <c r="AD72" i="18"/>
  <c r="AQ71" i="18"/>
  <c r="AI71" i="18"/>
  <c r="AD71" i="18"/>
  <c r="AQ70" i="18"/>
  <c r="AW70" i="18" s="1"/>
  <c r="AI70" i="18"/>
  <c r="AD70" i="18"/>
  <c r="AQ69" i="18"/>
  <c r="AW69" i="18" s="1"/>
  <c r="AI69" i="18"/>
  <c r="AD69" i="18"/>
  <c r="AQ68" i="18"/>
  <c r="AW68" i="18" s="1"/>
  <c r="AI68" i="18"/>
  <c r="AD68" i="18"/>
  <c r="AQ67" i="18"/>
  <c r="AW67" i="18" s="1"/>
  <c r="AI67" i="18"/>
  <c r="AD67" i="18"/>
  <c r="AQ66" i="18"/>
  <c r="AI66" i="18"/>
  <c r="AD66" i="18"/>
  <c r="AQ65" i="18"/>
  <c r="AI65" i="18"/>
  <c r="AD65" i="18"/>
  <c r="AQ64" i="18"/>
  <c r="AW64" i="18" s="1"/>
  <c r="AI64" i="18"/>
  <c r="AD64" i="18"/>
  <c r="AQ63" i="18"/>
  <c r="AW63" i="18" s="1"/>
  <c r="AI63" i="18"/>
  <c r="AD63" i="18"/>
  <c r="AQ62" i="18"/>
  <c r="AW62" i="18" s="1"/>
  <c r="AI62" i="18"/>
  <c r="AD62" i="18"/>
  <c r="AQ61" i="18"/>
  <c r="AW61" i="18" s="1"/>
  <c r="AI61" i="18"/>
  <c r="AD61" i="18"/>
  <c r="AQ60" i="18"/>
  <c r="AI60" i="18"/>
  <c r="AD60" i="18"/>
  <c r="AQ59" i="18"/>
  <c r="AV59" i="18" s="1"/>
  <c r="AI59" i="18"/>
  <c r="AD59" i="18"/>
  <c r="AQ58" i="18"/>
  <c r="AV58" i="18" s="1"/>
  <c r="AI58" i="18"/>
  <c r="AD58" i="18"/>
  <c r="AQ57" i="18"/>
  <c r="AW57" i="18" s="1"/>
  <c r="AI57" i="18"/>
  <c r="AD57" i="18"/>
  <c r="AQ56" i="18"/>
  <c r="AW56" i="18" s="1"/>
  <c r="AI56" i="18"/>
  <c r="AD56" i="18"/>
  <c r="AQ55" i="18"/>
  <c r="AW55" i="18" s="1"/>
  <c r="AI55" i="18"/>
  <c r="AD55" i="18"/>
  <c r="AQ54" i="18"/>
  <c r="AI54" i="18"/>
  <c r="AD54" i="18"/>
  <c r="AQ53" i="18"/>
  <c r="AV53" i="18" s="1"/>
  <c r="AI53" i="18"/>
  <c r="AD53" i="18"/>
  <c r="AQ52" i="18"/>
  <c r="AW52" i="18" s="1"/>
  <c r="AI52" i="18"/>
  <c r="AD52" i="18"/>
  <c r="AQ51" i="18"/>
  <c r="AW51" i="18" s="1"/>
  <c r="AI51" i="18"/>
  <c r="AD51" i="18"/>
  <c r="AQ50" i="18"/>
  <c r="AI50" i="18"/>
  <c r="AD50" i="18"/>
  <c r="AQ49" i="18"/>
  <c r="AW49" i="18" s="1"/>
  <c r="AI49" i="18"/>
  <c r="AD49" i="18"/>
  <c r="AQ48" i="18"/>
  <c r="AI48" i="18"/>
  <c r="AD48" i="18"/>
  <c r="AQ47" i="18"/>
  <c r="AV47" i="18" s="1"/>
  <c r="AI47" i="18"/>
  <c r="AD47" i="18"/>
  <c r="AQ46" i="18"/>
  <c r="AW46" i="18" s="1"/>
  <c r="AI46" i="18"/>
  <c r="AD46" i="18"/>
  <c r="AQ45" i="18"/>
  <c r="AW45" i="18" s="1"/>
  <c r="AI45" i="18"/>
  <c r="AD45" i="18"/>
  <c r="AQ44" i="18"/>
  <c r="AV44" i="18" s="1"/>
  <c r="AI44" i="18"/>
  <c r="AD44" i="18"/>
  <c r="AQ43" i="18"/>
  <c r="AW43" i="18" s="1"/>
  <c r="AI43" i="18"/>
  <c r="AD43" i="18"/>
  <c r="AQ42" i="18"/>
  <c r="AI42" i="18"/>
  <c r="AD42" i="18"/>
  <c r="AQ41" i="18"/>
  <c r="AV41" i="18" s="1"/>
  <c r="AI41" i="18"/>
  <c r="AD41" i="18"/>
  <c r="AQ40" i="18"/>
  <c r="AW40" i="18" s="1"/>
  <c r="AI40" i="18"/>
  <c r="AD40" i="18"/>
  <c r="AQ39" i="18"/>
  <c r="AI39" i="18"/>
  <c r="AD39" i="18"/>
  <c r="AQ38" i="18"/>
  <c r="AW38" i="18" s="1"/>
  <c r="AI38" i="18"/>
  <c r="AD38" i="18"/>
  <c r="AQ37" i="18"/>
  <c r="AW37" i="18" s="1"/>
  <c r="AI37" i="18"/>
  <c r="AD37" i="18"/>
  <c r="AQ36" i="18"/>
  <c r="AW36" i="18" s="1"/>
  <c r="AI36" i="18"/>
  <c r="AD36" i="18"/>
  <c r="AQ35" i="18"/>
  <c r="AV35" i="18" s="1"/>
  <c r="AI35" i="18"/>
  <c r="AD35" i="18"/>
  <c r="AQ34" i="18"/>
  <c r="AW34" i="18" s="1"/>
  <c r="AI34" i="18"/>
  <c r="AD34" i="18"/>
  <c r="AQ33" i="18"/>
  <c r="AW33" i="18" s="1"/>
  <c r="AI33" i="18"/>
  <c r="AD33" i="18"/>
  <c r="AQ32" i="18"/>
  <c r="AW32" i="18" s="1"/>
  <c r="AI32" i="18"/>
  <c r="AD32" i="18"/>
  <c r="AQ31" i="18"/>
  <c r="AW31" i="18" s="1"/>
  <c r="AI31" i="18"/>
  <c r="AD31" i="18"/>
  <c r="AQ30" i="18"/>
  <c r="AW30" i="18" s="1"/>
  <c r="AI30" i="18"/>
  <c r="AD30" i="18"/>
  <c r="AQ29" i="18"/>
  <c r="AV29" i="18" s="1"/>
  <c r="AI29" i="18"/>
  <c r="AD29" i="18"/>
  <c r="AQ28" i="18"/>
  <c r="AW28" i="18" s="1"/>
  <c r="AI28" i="18"/>
  <c r="AD28" i="18"/>
  <c r="AQ27" i="18"/>
  <c r="AW27" i="18" s="1"/>
  <c r="AI27" i="18"/>
  <c r="AD27" i="18"/>
  <c r="AQ26" i="18"/>
  <c r="AW26" i="18" s="1"/>
  <c r="AI26" i="18"/>
  <c r="AD26" i="18"/>
  <c r="AQ25" i="18"/>
  <c r="AI25" i="18"/>
  <c r="AD25" i="18"/>
  <c r="AQ24" i="18"/>
  <c r="AW24" i="18" s="1"/>
  <c r="AI24" i="18"/>
  <c r="AD24" i="18"/>
  <c r="AQ23" i="18"/>
  <c r="AV23" i="18" s="1"/>
  <c r="AI23" i="18"/>
  <c r="AD23" i="18"/>
  <c r="AQ22" i="18"/>
  <c r="AW22" i="18" s="1"/>
  <c r="AI22" i="18"/>
  <c r="AD22" i="18"/>
  <c r="AQ21" i="18"/>
  <c r="AW21" i="18" s="1"/>
  <c r="AI21" i="18"/>
  <c r="AD21" i="18"/>
  <c r="AQ20" i="18"/>
  <c r="AV20" i="18" s="1"/>
  <c r="AI20" i="18"/>
  <c r="AD20" i="18"/>
  <c r="AQ19" i="18"/>
  <c r="AW19" i="18" s="1"/>
  <c r="AI19" i="18"/>
  <c r="AD19" i="18"/>
  <c r="AQ18" i="18"/>
  <c r="AW18" i="18" s="1"/>
  <c r="AI18" i="18"/>
  <c r="AD18" i="18"/>
  <c r="AQ17" i="18"/>
  <c r="AV17" i="18" s="1"/>
  <c r="AI17" i="18"/>
  <c r="AD17" i="18"/>
  <c r="AQ16" i="18"/>
  <c r="AI16" i="18"/>
  <c r="AD16" i="18"/>
  <c r="AQ15" i="18"/>
  <c r="AV15" i="18" s="1"/>
  <c r="AI15" i="18"/>
  <c r="AD15" i="18"/>
  <c r="AQ14" i="18"/>
  <c r="AV14" i="18" s="1"/>
  <c r="AI14" i="18"/>
  <c r="AD14" i="18"/>
  <c r="AQ13" i="18"/>
  <c r="AW13" i="18" s="1"/>
  <c r="AI13" i="18"/>
  <c r="AD13" i="18"/>
  <c r="AQ12" i="18"/>
  <c r="AW12" i="18" s="1"/>
  <c r="AI12" i="18"/>
  <c r="AD12" i="18"/>
  <c r="AQ11" i="18"/>
  <c r="AV11" i="18" s="1"/>
  <c r="AI11" i="18"/>
  <c r="AD11" i="18"/>
  <c r="AQ10" i="18"/>
  <c r="AV10" i="18" s="1"/>
  <c r="AI10" i="18"/>
  <c r="AD10" i="18"/>
  <c r="AQ9" i="18"/>
  <c r="AW9" i="18" s="1"/>
  <c r="AI9" i="18"/>
  <c r="AD9" i="18"/>
  <c r="AQ8" i="18"/>
  <c r="AW8" i="18" s="1"/>
  <c r="AI8" i="18"/>
  <c r="AD8" i="18"/>
  <c r="AQ7" i="18"/>
  <c r="AW7" i="18" s="1"/>
  <c r="AP7" i="18"/>
  <c r="AI7" i="18"/>
  <c r="AD7" i="18"/>
  <c r="K4" i="18"/>
  <c r="AU544" i="17"/>
  <c r="AS544" i="17"/>
  <c r="AM544" i="17"/>
  <c r="AK544" i="17"/>
  <c r="AJ544" i="17"/>
  <c r="AG544" i="17"/>
  <c r="AF544" i="17"/>
  <c r="AE544" i="17"/>
  <c r="E544" i="17"/>
  <c r="AQ543" i="17"/>
  <c r="AW543" i="17" s="1"/>
  <c r="AP543" i="17"/>
  <c r="AI543" i="17"/>
  <c r="AD543" i="17"/>
  <c r="AQ542" i="17"/>
  <c r="AW542" i="17" s="1"/>
  <c r="AP542" i="17"/>
  <c r="AI542" i="17"/>
  <c r="AD542" i="17"/>
  <c r="S542" i="17"/>
  <c r="AQ541" i="17"/>
  <c r="AW541" i="17" s="1"/>
  <c r="AP541" i="17"/>
  <c r="AI541" i="17"/>
  <c r="AD541" i="17"/>
  <c r="AQ540" i="17"/>
  <c r="AW540" i="17" s="1"/>
  <c r="AP540" i="17"/>
  <c r="AI540" i="17"/>
  <c r="AD540" i="17"/>
  <c r="S540" i="17"/>
  <c r="AQ539" i="17"/>
  <c r="AV539" i="17" s="1"/>
  <c r="AP539" i="17"/>
  <c r="AI539" i="17"/>
  <c r="AD539" i="17"/>
  <c r="AQ538" i="17"/>
  <c r="AV538" i="17" s="1"/>
  <c r="AP538" i="17"/>
  <c r="AI538" i="17"/>
  <c r="AD538" i="17"/>
  <c r="AQ537" i="17"/>
  <c r="AP537" i="17"/>
  <c r="AI537" i="17"/>
  <c r="AD537" i="17"/>
  <c r="AQ536" i="17"/>
  <c r="AV536" i="17" s="1"/>
  <c r="AP536" i="17"/>
  <c r="AI536" i="17"/>
  <c r="AD536" i="17"/>
  <c r="AQ535" i="17"/>
  <c r="AV535" i="17" s="1"/>
  <c r="AP535" i="17"/>
  <c r="AI535" i="17"/>
  <c r="AD535" i="17"/>
  <c r="AQ534" i="17"/>
  <c r="AP534" i="17"/>
  <c r="AI534" i="17"/>
  <c r="AD534" i="17"/>
  <c r="AQ533" i="17"/>
  <c r="AV533" i="17" s="1"/>
  <c r="AP533" i="17"/>
  <c r="AI533" i="17"/>
  <c r="AD533" i="17"/>
  <c r="AQ532" i="17"/>
  <c r="AV532" i="17" s="1"/>
  <c r="AP532" i="17"/>
  <c r="AI532" i="17"/>
  <c r="AD532" i="17"/>
  <c r="AW531" i="17"/>
  <c r="AQ531" i="17"/>
  <c r="AV531" i="17" s="1"/>
  <c r="AP531" i="17"/>
  <c r="AI531" i="17"/>
  <c r="AD531" i="17"/>
  <c r="AQ530" i="17"/>
  <c r="AV530" i="17" s="1"/>
  <c r="AP530" i="17"/>
  <c r="AI530" i="17"/>
  <c r="AD530" i="17"/>
  <c r="AQ529" i="17"/>
  <c r="AV529" i="17" s="1"/>
  <c r="AP529" i="17"/>
  <c r="AI529" i="17"/>
  <c r="AD529" i="17"/>
  <c r="U529" i="17"/>
  <c r="L529" i="17"/>
  <c r="AW528" i="17"/>
  <c r="AP528" i="17"/>
  <c r="AI528" i="17"/>
  <c r="AD528" i="17"/>
  <c r="U528" i="17"/>
  <c r="L528" i="17"/>
  <c r="AQ528" i="17" s="1"/>
  <c r="AV528" i="17" s="1"/>
  <c r="AQ527" i="17"/>
  <c r="AW527" i="17" s="1"/>
  <c r="AP527" i="17"/>
  <c r="AI527" i="17"/>
  <c r="AD527" i="17"/>
  <c r="AQ526" i="17"/>
  <c r="AW526" i="17" s="1"/>
  <c r="AP526" i="17"/>
  <c r="AI526" i="17"/>
  <c r="AD526" i="17"/>
  <c r="AQ525" i="17"/>
  <c r="AW525" i="17" s="1"/>
  <c r="AP525" i="17"/>
  <c r="AI525" i="17"/>
  <c r="AD525" i="17"/>
  <c r="AQ524" i="17"/>
  <c r="AW524" i="17" s="1"/>
  <c r="AP524" i="17"/>
  <c r="AI524" i="17"/>
  <c r="AD524" i="17"/>
  <c r="AQ523" i="17"/>
  <c r="AP523" i="17"/>
  <c r="AI523" i="17"/>
  <c r="AD523" i="17"/>
  <c r="AQ522" i="17"/>
  <c r="AW522" i="17" s="1"/>
  <c r="AP522" i="17"/>
  <c r="AI522" i="17"/>
  <c r="AD522" i="17"/>
  <c r="AQ521" i="17"/>
  <c r="AW521" i="17" s="1"/>
  <c r="AP521" i="17"/>
  <c r="AI521" i="17"/>
  <c r="AD521" i="17"/>
  <c r="AQ520" i="17"/>
  <c r="AW520" i="17" s="1"/>
  <c r="AP520" i="17"/>
  <c r="AI520" i="17"/>
  <c r="AD520" i="17"/>
  <c r="U520" i="17"/>
  <c r="L520" i="17"/>
  <c r="AP519" i="17"/>
  <c r="AI519" i="17"/>
  <c r="AD519" i="17"/>
  <c r="U519" i="17"/>
  <c r="L519" i="17"/>
  <c r="AQ519" i="17" s="1"/>
  <c r="AQ518" i="17"/>
  <c r="AW518" i="17" s="1"/>
  <c r="AP518" i="17"/>
  <c r="AI518" i="17"/>
  <c r="AD518" i="17"/>
  <c r="AQ517" i="17"/>
  <c r="AW517" i="17" s="1"/>
  <c r="AP517" i="17"/>
  <c r="AI517" i="17"/>
  <c r="AD517" i="17"/>
  <c r="AP516" i="17"/>
  <c r="AI516" i="17"/>
  <c r="AD516" i="17"/>
  <c r="U516" i="17"/>
  <c r="L516" i="17"/>
  <c r="AQ516" i="17" s="1"/>
  <c r="AV516" i="17" s="1"/>
  <c r="AQ515" i="17"/>
  <c r="AP515" i="17"/>
  <c r="AI515" i="17"/>
  <c r="AD515" i="17"/>
  <c r="AP514" i="17"/>
  <c r="AI514" i="17"/>
  <c r="AD514" i="17"/>
  <c r="U514" i="17"/>
  <c r="L514" i="17"/>
  <c r="AQ514" i="17" s="1"/>
  <c r="AQ513" i="17"/>
  <c r="AW513" i="17" s="1"/>
  <c r="AP513" i="17"/>
  <c r="AI513" i="17"/>
  <c r="AD513" i="17"/>
  <c r="AQ512" i="17"/>
  <c r="AW512" i="17" s="1"/>
  <c r="AP512" i="17"/>
  <c r="AI512" i="17"/>
  <c r="AD512" i="17"/>
  <c r="AQ511" i="17"/>
  <c r="AP511" i="17"/>
  <c r="AI511" i="17"/>
  <c r="AD511" i="17"/>
  <c r="U511" i="17"/>
  <c r="L511" i="17"/>
  <c r="AW510" i="17"/>
  <c r="AP510" i="17"/>
  <c r="AI510" i="17"/>
  <c r="AD510" i="17"/>
  <c r="U510" i="17"/>
  <c r="L510" i="17"/>
  <c r="AQ510" i="17" s="1"/>
  <c r="AV510" i="17" s="1"/>
  <c r="AQ509" i="17"/>
  <c r="AP509" i="17"/>
  <c r="AI509" i="17"/>
  <c r="AD509" i="17"/>
  <c r="AQ508" i="17"/>
  <c r="AP508" i="17"/>
  <c r="AI508" i="17"/>
  <c r="AD508" i="17"/>
  <c r="AQ507" i="17"/>
  <c r="AP507" i="17"/>
  <c r="AI507" i="17"/>
  <c r="AD507" i="17"/>
  <c r="AP506" i="17"/>
  <c r="AI506" i="17"/>
  <c r="AD506" i="17"/>
  <c r="U506" i="17"/>
  <c r="L506" i="17"/>
  <c r="AQ506" i="17" s="1"/>
  <c r="AQ505" i="17"/>
  <c r="AP505" i="17"/>
  <c r="AI505" i="17"/>
  <c r="AD505" i="17"/>
  <c r="AQ504" i="17"/>
  <c r="AW504" i="17" s="1"/>
  <c r="AP504" i="17"/>
  <c r="AI504" i="17"/>
  <c r="AD504" i="17"/>
  <c r="AQ503" i="17"/>
  <c r="AP503" i="17"/>
  <c r="AI503" i="17"/>
  <c r="AD503" i="17"/>
  <c r="AQ502" i="17"/>
  <c r="AW502" i="17" s="1"/>
  <c r="AP502" i="17"/>
  <c r="AI502" i="17"/>
  <c r="AD502" i="17"/>
  <c r="AQ501" i="17"/>
  <c r="AW501" i="17" s="1"/>
  <c r="AP501" i="17"/>
  <c r="AI501" i="17"/>
  <c r="AD501" i="17"/>
  <c r="S501" i="17"/>
  <c r="AQ500" i="17"/>
  <c r="AW500" i="17" s="1"/>
  <c r="AP500" i="17"/>
  <c r="AI500" i="17"/>
  <c r="AD500" i="17"/>
  <c r="AQ499" i="17"/>
  <c r="AW499" i="17" s="1"/>
  <c r="AP499" i="17"/>
  <c r="AI499" i="17"/>
  <c r="AD499" i="17"/>
  <c r="AV498" i="17"/>
  <c r="AP498" i="17"/>
  <c r="AI498" i="17"/>
  <c r="AD498" i="17"/>
  <c r="U498" i="17"/>
  <c r="L498" i="17"/>
  <c r="AQ498" i="17" s="1"/>
  <c r="AW498" i="17" s="1"/>
  <c r="AQ497" i="17"/>
  <c r="AP497" i="17"/>
  <c r="AI497" i="17"/>
  <c r="AD497" i="17"/>
  <c r="U497" i="17"/>
  <c r="L497" i="17"/>
  <c r="AQ496" i="17"/>
  <c r="AP496" i="17"/>
  <c r="AI496" i="17"/>
  <c r="AD496" i="17"/>
  <c r="U496" i="17"/>
  <c r="L496" i="17"/>
  <c r="AQ495" i="17"/>
  <c r="AW495" i="17" s="1"/>
  <c r="AP495" i="17"/>
  <c r="AI495" i="17"/>
  <c r="AD495" i="17"/>
  <c r="AQ494" i="17"/>
  <c r="AW494" i="17" s="1"/>
  <c r="AP494" i="17"/>
  <c r="AI494" i="17"/>
  <c r="AD494" i="17"/>
  <c r="AQ493" i="17"/>
  <c r="AW493" i="17" s="1"/>
  <c r="AP493" i="17"/>
  <c r="AI493" i="17"/>
  <c r="AD493" i="17"/>
  <c r="AQ492" i="17"/>
  <c r="AW492" i="17" s="1"/>
  <c r="AP492" i="17"/>
  <c r="AI492" i="17"/>
  <c r="AD492" i="17"/>
  <c r="AQ491" i="17"/>
  <c r="AW491" i="17" s="1"/>
  <c r="AP491" i="17"/>
  <c r="AI491" i="17"/>
  <c r="AD491" i="17"/>
  <c r="AV490" i="17"/>
  <c r="AP490" i="17"/>
  <c r="AI490" i="17"/>
  <c r="AD490" i="17"/>
  <c r="U490" i="17"/>
  <c r="L490" i="17"/>
  <c r="AQ490" i="17" s="1"/>
  <c r="AW490" i="17" s="1"/>
  <c r="AQ489" i="17"/>
  <c r="AP489" i="17"/>
  <c r="AI489" i="17"/>
  <c r="AD489" i="17"/>
  <c r="U489" i="17"/>
  <c r="L489" i="17"/>
  <c r="AQ488" i="17"/>
  <c r="AP488" i="17"/>
  <c r="AI488" i="17"/>
  <c r="AD488" i="17"/>
  <c r="AQ487" i="17"/>
  <c r="AP487" i="17"/>
  <c r="AI487" i="17"/>
  <c r="AD487" i="17"/>
  <c r="U487" i="17"/>
  <c r="L487" i="17"/>
  <c r="AQ486" i="17"/>
  <c r="AP486" i="17"/>
  <c r="AI486" i="17"/>
  <c r="AD486" i="17"/>
  <c r="AQ485" i="17"/>
  <c r="AP485" i="17"/>
  <c r="AI485" i="17"/>
  <c r="AD485" i="17"/>
  <c r="AW484" i="17"/>
  <c r="AP484" i="17"/>
  <c r="AI484" i="17"/>
  <c r="AD484" i="17"/>
  <c r="L484" i="17"/>
  <c r="AQ484" i="17" s="1"/>
  <c r="AV484" i="17" s="1"/>
  <c r="AP483" i="17"/>
  <c r="AI483" i="17"/>
  <c r="AD483" i="17"/>
  <c r="L483" i="17"/>
  <c r="AQ483" i="17" s="1"/>
  <c r="AQ482" i="17"/>
  <c r="AP482" i="17"/>
  <c r="AI482" i="17"/>
  <c r="AD482" i="17"/>
  <c r="AQ481" i="17"/>
  <c r="AP481" i="17"/>
  <c r="AI481" i="17"/>
  <c r="AD481" i="17"/>
  <c r="AP480" i="17"/>
  <c r="AI480" i="17"/>
  <c r="AD480" i="17"/>
  <c r="L480" i="17"/>
  <c r="AQ480" i="17" s="1"/>
  <c r="AP479" i="17"/>
  <c r="AI479" i="17"/>
  <c r="AD479" i="17"/>
  <c r="L479" i="17"/>
  <c r="AQ479" i="17" s="1"/>
  <c r="AW479" i="17" s="1"/>
  <c r="AQ478" i="17"/>
  <c r="AW478" i="17" s="1"/>
  <c r="AP478" i="17"/>
  <c r="AI478" i="17"/>
  <c r="AD478" i="17"/>
  <c r="AQ477" i="17"/>
  <c r="AW477" i="17" s="1"/>
  <c r="AP477" i="17"/>
  <c r="AI477" i="17"/>
  <c r="AD477" i="17"/>
  <c r="AQ476" i="17"/>
  <c r="AW476" i="17" s="1"/>
  <c r="AP476" i="17"/>
  <c r="AI476" i="17"/>
  <c r="AD476" i="17"/>
  <c r="AQ475" i="17"/>
  <c r="AW475" i="17" s="1"/>
  <c r="AP475" i="17"/>
  <c r="AI475" i="17"/>
  <c r="AD475" i="17"/>
  <c r="AQ474" i="17"/>
  <c r="AW474" i="17" s="1"/>
  <c r="AP474" i="17"/>
  <c r="AI474" i="17"/>
  <c r="AD474" i="17"/>
  <c r="AQ473" i="17"/>
  <c r="AW473" i="17" s="1"/>
  <c r="AP473" i="17"/>
  <c r="AI473" i="17"/>
  <c r="AD473" i="17"/>
  <c r="AQ472" i="17"/>
  <c r="AW472" i="17" s="1"/>
  <c r="AP472" i="17"/>
  <c r="AI472" i="17"/>
  <c r="AD472" i="17"/>
  <c r="AQ471" i="17"/>
  <c r="AW471" i="17" s="1"/>
  <c r="AP471" i="17"/>
  <c r="AI471" i="17"/>
  <c r="AD471" i="17"/>
  <c r="AP470" i="17"/>
  <c r="AI470" i="17"/>
  <c r="AD470" i="17"/>
  <c r="L470" i="17"/>
  <c r="AQ470" i="17" s="1"/>
  <c r="AP469" i="17"/>
  <c r="AI469" i="17"/>
  <c r="AD469" i="17"/>
  <c r="L469" i="17"/>
  <c r="AQ469" i="17" s="1"/>
  <c r="AV469" i="17" s="1"/>
  <c r="AP468" i="17"/>
  <c r="AI468" i="17"/>
  <c r="AD468" i="17"/>
  <c r="L468" i="17"/>
  <c r="AQ468" i="17" s="1"/>
  <c r="AQ467" i="17"/>
  <c r="AW467" i="17" s="1"/>
  <c r="AP467" i="17"/>
  <c r="AI467" i="17"/>
  <c r="AD467" i="17"/>
  <c r="AQ466" i="17"/>
  <c r="AW466" i="17" s="1"/>
  <c r="AP466" i="17"/>
  <c r="AI466" i="17"/>
  <c r="AD466" i="17"/>
  <c r="AQ465" i="17"/>
  <c r="AP465" i="17"/>
  <c r="AI465" i="17"/>
  <c r="AD465" i="17"/>
  <c r="AQ464" i="17"/>
  <c r="AW464" i="17" s="1"/>
  <c r="AP464" i="17"/>
  <c r="AI464" i="17"/>
  <c r="AD464" i="17"/>
  <c r="AQ463" i="17"/>
  <c r="AW463" i="17" s="1"/>
  <c r="AP463" i="17"/>
  <c r="AI463" i="17"/>
  <c r="AD463" i="17"/>
  <c r="AQ462" i="17"/>
  <c r="AW462" i="17" s="1"/>
  <c r="AP462" i="17"/>
  <c r="AI462" i="17"/>
  <c r="AD462" i="17"/>
  <c r="AQ461" i="17"/>
  <c r="AW461" i="17" s="1"/>
  <c r="AP461" i="17"/>
  <c r="AI461" i="17"/>
  <c r="AD461" i="17"/>
  <c r="AQ460" i="17"/>
  <c r="AW460" i="17" s="1"/>
  <c r="AP460" i="17"/>
  <c r="AI460" i="17"/>
  <c r="AD460" i="17"/>
  <c r="AV459" i="17"/>
  <c r="AQ459" i="17"/>
  <c r="AW459" i="17" s="1"/>
  <c r="AP459" i="17"/>
  <c r="AI459" i="17"/>
  <c r="AD459" i="17"/>
  <c r="AQ458" i="17"/>
  <c r="AW458" i="17" s="1"/>
  <c r="AP458" i="17"/>
  <c r="AI458" i="17"/>
  <c r="AD458" i="17"/>
  <c r="AQ457" i="17"/>
  <c r="AW457" i="17" s="1"/>
  <c r="AP457" i="17"/>
  <c r="AI457" i="17"/>
  <c r="AD457" i="17"/>
  <c r="AQ456" i="17"/>
  <c r="AW456" i="17" s="1"/>
  <c r="AP456" i="17"/>
  <c r="AI456" i="17"/>
  <c r="AD456" i="17"/>
  <c r="AQ455" i="17"/>
  <c r="AW455" i="17" s="1"/>
  <c r="AP455" i="17"/>
  <c r="AI455" i="17"/>
  <c r="AD455" i="17"/>
  <c r="AQ454" i="17"/>
  <c r="AW454" i="17" s="1"/>
  <c r="AP454" i="17"/>
  <c r="AI454" i="17"/>
  <c r="AD454" i="17"/>
  <c r="AV453" i="17"/>
  <c r="AQ453" i="17"/>
  <c r="AW453" i="17" s="1"/>
  <c r="AP453" i="17"/>
  <c r="AI453" i="17"/>
  <c r="AD453" i="17"/>
  <c r="AQ452" i="17"/>
  <c r="AW452" i="17" s="1"/>
  <c r="AP452" i="17"/>
  <c r="AI452" i="17"/>
  <c r="AD452" i="17"/>
  <c r="AQ451" i="17"/>
  <c r="AW451" i="17" s="1"/>
  <c r="AP451" i="17"/>
  <c r="AI451" i="17"/>
  <c r="AD451" i="17"/>
  <c r="AQ450" i="17"/>
  <c r="AW450" i="17" s="1"/>
  <c r="AP450" i="17"/>
  <c r="AI450" i="17"/>
  <c r="AD450" i="17"/>
  <c r="AQ449" i="17"/>
  <c r="AW449" i="17" s="1"/>
  <c r="AP449" i="17"/>
  <c r="AI449" i="17"/>
  <c r="AD449" i="17"/>
  <c r="AQ448" i="17"/>
  <c r="AW448" i="17" s="1"/>
  <c r="AP448" i="17"/>
  <c r="AI448" i="17"/>
  <c r="AD448" i="17"/>
  <c r="AQ447" i="17"/>
  <c r="AP447" i="17"/>
  <c r="AI447" i="17"/>
  <c r="AD447" i="17"/>
  <c r="AQ446" i="17"/>
  <c r="AW446" i="17" s="1"/>
  <c r="AP446" i="17"/>
  <c r="AI446" i="17"/>
  <c r="AD446" i="17"/>
  <c r="AQ445" i="17"/>
  <c r="AW445" i="17" s="1"/>
  <c r="AP445" i="17"/>
  <c r="AI445" i="17"/>
  <c r="AD445" i="17"/>
  <c r="AQ444" i="17"/>
  <c r="AW444" i="17" s="1"/>
  <c r="AP444" i="17"/>
  <c r="AI444" i="17"/>
  <c r="AD444" i="17"/>
  <c r="AQ443" i="17"/>
  <c r="AW443" i="17" s="1"/>
  <c r="AP443" i="17"/>
  <c r="AI443" i="17"/>
  <c r="AD443" i="17"/>
  <c r="AQ442" i="17"/>
  <c r="AW442" i="17" s="1"/>
  <c r="AP442" i="17"/>
  <c r="AI442" i="17"/>
  <c r="AD442" i="17"/>
  <c r="AV441" i="17"/>
  <c r="AQ441" i="17"/>
  <c r="AW441" i="17" s="1"/>
  <c r="AP441" i="17"/>
  <c r="AI441" i="17"/>
  <c r="AD441" i="17"/>
  <c r="AQ440" i="17"/>
  <c r="AW440" i="17" s="1"/>
  <c r="AP440" i="17"/>
  <c r="AI440" i="17"/>
  <c r="AD440" i="17"/>
  <c r="AQ439" i="17"/>
  <c r="AW439" i="17" s="1"/>
  <c r="AP439" i="17"/>
  <c r="AI439" i="17"/>
  <c r="AD439" i="17"/>
  <c r="AQ438" i="17"/>
  <c r="AW438" i="17" s="1"/>
  <c r="AP438" i="17"/>
  <c r="AI438" i="17"/>
  <c r="AD438" i="17"/>
  <c r="AQ437" i="17"/>
  <c r="AW437" i="17" s="1"/>
  <c r="AP437" i="17"/>
  <c r="AI437" i="17"/>
  <c r="AD437" i="17"/>
  <c r="AQ436" i="17"/>
  <c r="AW436" i="17" s="1"/>
  <c r="AP436" i="17"/>
  <c r="AI436" i="17"/>
  <c r="AD436" i="17"/>
  <c r="AV435" i="17"/>
  <c r="AQ435" i="17"/>
  <c r="AW435" i="17" s="1"/>
  <c r="AP435" i="17"/>
  <c r="AI435" i="17"/>
  <c r="AD435" i="17"/>
  <c r="AQ434" i="17"/>
  <c r="AW434" i="17" s="1"/>
  <c r="AP434" i="17"/>
  <c r="AI434" i="17"/>
  <c r="AD434" i="17"/>
  <c r="AQ433" i="17"/>
  <c r="AW433" i="17" s="1"/>
  <c r="AP433" i="17"/>
  <c r="AI433" i="17"/>
  <c r="AD433" i="17"/>
  <c r="AQ432" i="17"/>
  <c r="AW432" i="17" s="1"/>
  <c r="AP432" i="17"/>
  <c r="AI432" i="17"/>
  <c r="AD432" i="17"/>
  <c r="AQ431" i="17"/>
  <c r="AW431" i="17" s="1"/>
  <c r="AP431" i="17"/>
  <c r="AI431" i="17"/>
  <c r="AD431" i="17"/>
  <c r="AQ430" i="17"/>
  <c r="AW430" i="17" s="1"/>
  <c r="AP430" i="17"/>
  <c r="AI430" i="17"/>
  <c r="AD430" i="17"/>
  <c r="AQ429" i="17"/>
  <c r="AP429" i="17"/>
  <c r="AI429" i="17"/>
  <c r="AD429" i="17"/>
  <c r="AQ428" i="17"/>
  <c r="AW428" i="17" s="1"/>
  <c r="AP428" i="17"/>
  <c r="AI428" i="17"/>
  <c r="AD428" i="17"/>
  <c r="AQ427" i="17"/>
  <c r="AW427" i="17" s="1"/>
  <c r="AP427" i="17"/>
  <c r="AI427" i="17"/>
  <c r="AD427" i="17"/>
  <c r="AQ426" i="17"/>
  <c r="AW426" i="17" s="1"/>
  <c r="AP426" i="17"/>
  <c r="AI426" i="17"/>
  <c r="AD426" i="17"/>
  <c r="AQ425" i="17"/>
  <c r="AW425" i="17" s="1"/>
  <c r="AP425" i="17"/>
  <c r="AI425" i="17"/>
  <c r="AD425" i="17"/>
  <c r="AQ424" i="17"/>
  <c r="AW424" i="17" s="1"/>
  <c r="AP424" i="17"/>
  <c r="AI424" i="17"/>
  <c r="AD424" i="17"/>
  <c r="AV423" i="17"/>
  <c r="AQ423" i="17"/>
  <c r="AW423" i="17" s="1"/>
  <c r="AP423" i="17"/>
  <c r="AI423" i="17"/>
  <c r="AD423" i="17"/>
  <c r="AQ422" i="17"/>
  <c r="AW422" i="17" s="1"/>
  <c r="AP422" i="17"/>
  <c r="AI422" i="17"/>
  <c r="AD422" i="17"/>
  <c r="AQ421" i="17"/>
  <c r="AW421" i="17" s="1"/>
  <c r="AP421" i="17"/>
  <c r="AI421" i="17"/>
  <c r="AD421" i="17"/>
  <c r="AQ420" i="17"/>
  <c r="AW420" i="17" s="1"/>
  <c r="AP420" i="17"/>
  <c r="AI420" i="17"/>
  <c r="AD420" i="17"/>
  <c r="AQ419" i="17"/>
  <c r="AW419" i="17" s="1"/>
  <c r="AP419" i="17"/>
  <c r="AI419" i="17"/>
  <c r="AD419" i="17"/>
  <c r="AQ418" i="17"/>
  <c r="AW418" i="17" s="1"/>
  <c r="AP418" i="17"/>
  <c r="AI418" i="17"/>
  <c r="AD418" i="17"/>
  <c r="AV417" i="17"/>
  <c r="AQ417" i="17"/>
  <c r="AW417" i="17" s="1"/>
  <c r="AP417" i="17"/>
  <c r="AI417" i="17"/>
  <c r="AD417" i="17"/>
  <c r="AQ416" i="17"/>
  <c r="AW416" i="17" s="1"/>
  <c r="AP416" i="17"/>
  <c r="AI416" i="17"/>
  <c r="AD416" i="17"/>
  <c r="AQ415" i="17"/>
  <c r="AW415" i="17" s="1"/>
  <c r="AP415" i="17"/>
  <c r="AI415" i="17"/>
  <c r="AD415" i="17"/>
  <c r="AQ414" i="17"/>
  <c r="AW414" i="17" s="1"/>
  <c r="AP414" i="17"/>
  <c r="AI414" i="17"/>
  <c r="AD414" i="17"/>
  <c r="AQ413" i="17"/>
  <c r="AW413" i="17" s="1"/>
  <c r="AP413" i="17"/>
  <c r="AI413" i="17"/>
  <c r="AD413" i="17"/>
  <c r="AQ412" i="17"/>
  <c r="AW412" i="17" s="1"/>
  <c r="AP412" i="17"/>
  <c r="AI412" i="17"/>
  <c r="AD412" i="17"/>
  <c r="AQ411" i="17"/>
  <c r="AP411" i="17"/>
  <c r="AI411" i="17"/>
  <c r="AD411" i="17"/>
  <c r="AQ410" i="17"/>
  <c r="AW410" i="17" s="1"/>
  <c r="AP410" i="17"/>
  <c r="AI410" i="17"/>
  <c r="AD410" i="17"/>
  <c r="AQ409" i="17"/>
  <c r="AW409" i="17" s="1"/>
  <c r="AP409" i="17"/>
  <c r="AI409" i="17"/>
  <c r="AD409" i="17"/>
  <c r="AQ408" i="17"/>
  <c r="AW408" i="17" s="1"/>
  <c r="AP408" i="17"/>
  <c r="AI408" i="17"/>
  <c r="AD408" i="17"/>
  <c r="AQ407" i="17"/>
  <c r="AW407" i="17" s="1"/>
  <c r="AP407" i="17"/>
  <c r="AI407" i="17"/>
  <c r="AD407" i="17"/>
  <c r="AQ406" i="17"/>
  <c r="AW406" i="17" s="1"/>
  <c r="AP406" i="17"/>
  <c r="AI406" i="17"/>
  <c r="AD406" i="17"/>
  <c r="AV405" i="17"/>
  <c r="AQ405" i="17"/>
  <c r="AW405" i="17" s="1"/>
  <c r="AP405" i="17"/>
  <c r="AI405" i="17"/>
  <c r="AD405" i="17"/>
  <c r="AQ404" i="17"/>
  <c r="AW404" i="17" s="1"/>
  <c r="AP404" i="17"/>
  <c r="AI404" i="17"/>
  <c r="AD404" i="17"/>
  <c r="AQ403" i="17"/>
  <c r="AW403" i="17" s="1"/>
  <c r="AP403" i="17"/>
  <c r="AI403" i="17"/>
  <c r="AD403" i="17"/>
  <c r="AQ402" i="17"/>
  <c r="AW402" i="17" s="1"/>
  <c r="AP402" i="17"/>
  <c r="AI402" i="17"/>
  <c r="AD402" i="17"/>
  <c r="AQ401" i="17"/>
  <c r="AW401" i="17" s="1"/>
  <c r="AP401" i="17"/>
  <c r="AI401" i="17"/>
  <c r="AD401" i="17"/>
  <c r="AQ400" i="17"/>
  <c r="AW400" i="17" s="1"/>
  <c r="AP400" i="17"/>
  <c r="AI400" i="17"/>
  <c r="AD400" i="17"/>
  <c r="AV399" i="17"/>
  <c r="AQ399" i="17"/>
  <c r="AW399" i="17" s="1"/>
  <c r="AP399" i="17"/>
  <c r="AI399" i="17"/>
  <c r="AD399" i="17"/>
  <c r="AQ398" i="17"/>
  <c r="AW398" i="17" s="1"/>
  <c r="AP398" i="17"/>
  <c r="AI398" i="17"/>
  <c r="AD398" i="17"/>
  <c r="AQ397" i="17"/>
  <c r="AW397" i="17" s="1"/>
  <c r="AP397" i="17"/>
  <c r="AI397" i="17"/>
  <c r="AD397" i="17"/>
  <c r="AQ396" i="17"/>
  <c r="AW396" i="17" s="1"/>
  <c r="AP396" i="17"/>
  <c r="AI396" i="17"/>
  <c r="AD396" i="17"/>
  <c r="AQ395" i="17"/>
  <c r="AW395" i="17" s="1"/>
  <c r="AP395" i="17"/>
  <c r="AI395" i="17"/>
  <c r="AD395" i="17"/>
  <c r="AV394" i="17"/>
  <c r="AQ394" i="17"/>
  <c r="AW394" i="17" s="1"/>
  <c r="AP394" i="17"/>
  <c r="AI394" i="17"/>
  <c r="AD394" i="17"/>
  <c r="AQ393" i="17"/>
  <c r="AW393" i="17" s="1"/>
  <c r="AP393" i="17"/>
  <c r="AI393" i="17"/>
  <c r="AD393" i="17"/>
  <c r="AQ392" i="17"/>
  <c r="AW392" i="17" s="1"/>
  <c r="AP392" i="17"/>
  <c r="AI392" i="17"/>
  <c r="AD392" i="17"/>
  <c r="AW391" i="17"/>
  <c r="AQ391" i="17"/>
  <c r="AV391" i="17" s="1"/>
  <c r="AP391" i="17"/>
  <c r="AI391" i="17"/>
  <c r="AD391" i="17"/>
  <c r="AW390" i="17"/>
  <c r="AQ390" i="17"/>
  <c r="AV390" i="17" s="1"/>
  <c r="AP390" i="17"/>
  <c r="AI390" i="17"/>
  <c r="AD390" i="17"/>
  <c r="AW389" i="17"/>
  <c r="AQ389" i="17"/>
  <c r="AV389" i="17" s="1"/>
  <c r="AP389" i="17"/>
  <c r="AI389" i="17"/>
  <c r="AD389" i="17"/>
  <c r="AW388" i="17"/>
  <c r="AQ388" i="17"/>
  <c r="AV388" i="17" s="1"/>
  <c r="AP388" i="17"/>
  <c r="AI388" i="17"/>
  <c r="AD388" i="17"/>
  <c r="AW387" i="17"/>
  <c r="AQ387" i="17"/>
  <c r="AV387" i="17" s="1"/>
  <c r="AP387" i="17"/>
  <c r="AI387" i="17"/>
  <c r="AD387" i="17"/>
  <c r="AW386" i="17"/>
  <c r="AQ386" i="17"/>
  <c r="AV386" i="17" s="1"/>
  <c r="AP386" i="17"/>
  <c r="AI386" i="17"/>
  <c r="AD386" i="17"/>
  <c r="AW385" i="17"/>
  <c r="AQ385" i="17"/>
  <c r="AV385" i="17" s="1"/>
  <c r="AP385" i="17"/>
  <c r="AI385" i="17"/>
  <c r="AD385" i="17"/>
  <c r="AW384" i="17"/>
  <c r="AQ384" i="17"/>
  <c r="AV384" i="17" s="1"/>
  <c r="AP384" i="17"/>
  <c r="AI384" i="17"/>
  <c r="AD384" i="17"/>
  <c r="AQ383" i="17"/>
  <c r="AW383" i="17" s="1"/>
  <c r="AP383" i="17"/>
  <c r="AI383" i="17"/>
  <c r="AD383" i="17"/>
  <c r="AQ382" i="17"/>
  <c r="AW382" i="17" s="1"/>
  <c r="AP382" i="17"/>
  <c r="AI382" i="17"/>
  <c r="AD382" i="17"/>
  <c r="AQ381" i="17"/>
  <c r="AW381" i="17" s="1"/>
  <c r="AP381" i="17"/>
  <c r="AI381" i="17"/>
  <c r="AD381" i="17"/>
  <c r="AQ380" i="17"/>
  <c r="AW380" i="17" s="1"/>
  <c r="AP380" i="17"/>
  <c r="AI380" i="17"/>
  <c r="AD380" i="17"/>
  <c r="AQ379" i="17"/>
  <c r="AW379" i="17" s="1"/>
  <c r="AP379" i="17"/>
  <c r="AI379" i="17"/>
  <c r="AD379" i="17"/>
  <c r="AQ378" i="17"/>
  <c r="AW378" i="17" s="1"/>
  <c r="AP378" i="17"/>
  <c r="AI378" i="17"/>
  <c r="AD378" i="17"/>
  <c r="AQ377" i="17"/>
  <c r="AW377" i="17" s="1"/>
  <c r="AP377" i="17"/>
  <c r="AI377" i="17"/>
  <c r="AD377" i="17"/>
  <c r="AQ376" i="17"/>
  <c r="AW376" i="17" s="1"/>
  <c r="AP376" i="17"/>
  <c r="AI376" i="17"/>
  <c r="AD376" i="17"/>
  <c r="AQ375" i="17"/>
  <c r="AW375" i="17" s="1"/>
  <c r="AP375" i="17"/>
  <c r="AI375" i="17"/>
  <c r="AD375" i="17"/>
  <c r="AQ374" i="17"/>
  <c r="AW374" i="17" s="1"/>
  <c r="AP374" i="17"/>
  <c r="AI374" i="17"/>
  <c r="AD374" i="17"/>
  <c r="AQ373" i="17"/>
  <c r="AW373" i="17" s="1"/>
  <c r="AP373" i="17"/>
  <c r="AI373" i="17"/>
  <c r="AD373" i="17"/>
  <c r="AQ372" i="17"/>
  <c r="AW372" i="17" s="1"/>
  <c r="AP372" i="17"/>
  <c r="AI372" i="17"/>
  <c r="AD372" i="17"/>
  <c r="AQ371" i="17"/>
  <c r="AW371" i="17" s="1"/>
  <c r="AP371" i="17"/>
  <c r="AI371" i="17"/>
  <c r="AD371" i="17"/>
  <c r="AQ370" i="17"/>
  <c r="AW370" i="17" s="1"/>
  <c r="AP370" i="17"/>
  <c r="AI370" i="17"/>
  <c r="AD370" i="17"/>
  <c r="AQ369" i="17"/>
  <c r="AW369" i="17" s="1"/>
  <c r="AP369" i="17"/>
  <c r="AI369" i="17"/>
  <c r="AD369" i="17"/>
  <c r="AQ368" i="17"/>
  <c r="AW368" i="17" s="1"/>
  <c r="AP368" i="17"/>
  <c r="AI368" i="17"/>
  <c r="AD368" i="17"/>
  <c r="AP367" i="17"/>
  <c r="AI367" i="17"/>
  <c r="AD367" i="17"/>
  <c r="U367" i="17"/>
  <c r="L367" i="17"/>
  <c r="AQ367" i="17" s="1"/>
  <c r="AQ366" i="17"/>
  <c r="AP366" i="17"/>
  <c r="AI366" i="17"/>
  <c r="AD366" i="17"/>
  <c r="AQ365" i="17"/>
  <c r="AW365" i="17" s="1"/>
  <c r="AP365" i="17"/>
  <c r="AI365" i="17"/>
  <c r="AD365" i="17"/>
  <c r="AP364" i="17"/>
  <c r="AI364" i="17"/>
  <c r="AD364" i="17"/>
  <c r="U364" i="17"/>
  <c r="L364" i="17"/>
  <c r="AQ364" i="17" s="1"/>
  <c r="AW364" i="17" s="1"/>
  <c r="AQ363" i="17"/>
  <c r="AV363" i="17" s="1"/>
  <c r="AP363" i="17"/>
  <c r="AI363" i="17"/>
  <c r="AD363" i="17"/>
  <c r="AW362" i="17"/>
  <c r="AQ362" i="17"/>
  <c r="AV362" i="17" s="1"/>
  <c r="AP362" i="17"/>
  <c r="AI362" i="17"/>
  <c r="AD362" i="17"/>
  <c r="AQ361" i="17"/>
  <c r="AV361" i="17" s="1"/>
  <c r="AP361" i="17"/>
  <c r="AI361" i="17"/>
  <c r="AD361" i="17"/>
  <c r="AW360" i="17"/>
  <c r="AQ360" i="17"/>
  <c r="AV360" i="17" s="1"/>
  <c r="AP360" i="17"/>
  <c r="AI360" i="17"/>
  <c r="AD360" i="17"/>
  <c r="AQ359" i="17"/>
  <c r="AV359" i="17" s="1"/>
  <c r="AP359" i="17"/>
  <c r="AI359" i="17"/>
  <c r="AD359" i="17"/>
  <c r="U359" i="17"/>
  <c r="S359" i="17"/>
  <c r="AP358" i="17"/>
  <c r="AI358" i="17"/>
  <c r="AD358" i="17"/>
  <c r="S358" i="17"/>
  <c r="L358" i="17"/>
  <c r="AQ357" i="17"/>
  <c r="AP357" i="17"/>
  <c r="AI357" i="17"/>
  <c r="AD357" i="17"/>
  <c r="S357" i="17"/>
  <c r="L357" i="17"/>
  <c r="AQ356" i="17"/>
  <c r="AW356" i="17" s="1"/>
  <c r="AP356" i="17"/>
  <c r="AI356" i="17"/>
  <c r="AD356" i="17"/>
  <c r="U356" i="17"/>
  <c r="AQ355" i="17"/>
  <c r="AP355" i="17"/>
  <c r="AI355" i="17"/>
  <c r="AD355" i="17"/>
  <c r="U355" i="17"/>
  <c r="AQ354" i="17"/>
  <c r="AP354" i="17"/>
  <c r="AI354" i="17"/>
  <c r="AD354" i="17"/>
  <c r="U354" i="17"/>
  <c r="AQ353" i="17"/>
  <c r="AW353" i="17" s="1"/>
  <c r="AP353" i="17"/>
  <c r="AI353" i="17"/>
  <c r="AD353" i="17"/>
  <c r="U353" i="17"/>
  <c r="AQ352" i="17"/>
  <c r="AW352" i="17" s="1"/>
  <c r="AP352" i="17"/>
  <c r="AI352" i="17"/>
  <c r="AD352" i="17"/>
  <c r="U352" i="17"/>
  <c r="AQ351" i="17"/>
  <c r="AW351" i="17" s="1"/>
  <c r="AP351" i="17"/>
  <c r="AI351" i="17"/>
  <c r="AD351" i="17"/>
  <c r="U351" i="17"/>
  <c r="AQ350" i="17"/>
  <c r="AV350" i="17" s="1"/>
  <c r="AP350" i="17"/>
  <c r="AI350" i="17"/>
  <c r="AD350" i="17"/>
  <c r="AW349" i="17"/>
  <c r="AQ349" i="17"/>
  <c r="AV349" i="17" s="1"/>
  <c r="AP349" i="17"/>
  <c r="AI349" i="17"/>
  <c r="AD349" i="17"/>
  <c r="AQ348" i="17"/>
  <c r="AV348" i="17" s="1"/>
  <c r="AP348" i="17"/>
  <c r="AI348" i="17"/>
  <c r="AD348" i="17"/>
  <c r="AQ347" i="17"/>
  <c r="AP347" i="17"/>
  <c r="AI347" i="17"/>
  <c r="AD347" i="17"/>
  <c r="AQ346" i="17"/>
  <c r="AV346" i="17" s="1"/>
  <c r="AP346" i="17"/>
  <c r="AI346" i="17"/>
  <c r="AD346" i="17"/>
  <c r="AW345" i="17"/>
  <c r="AQ345" i="17"/>
  <c r="AV345" i="17" s="1"/>
  <c r="AP345" i="17"/>
  <c r="AI345" i="17"/>
  <c r="AD345" i="17"/>
  <c r="AQ344" i="17"/>
  <c r="AV344" i="17" s="1"/>
  <c r="AP344" i="17"/>
  <c r="AI344" i="17"/>
  <c r="AD344" i="17"/>
  <c r="AW343" i="17"/>
  <c r="AQ343" i="17"/>
  <c r="AV343" i="17" s="1"/>
  <c r="AP343" i="17"/>
  <c r="AI343" i="17"/>
  <c r="AD343" i="17"/>
  <c r="AQ342" i="17"/>
  <c r="AV342" i="17" s="1"/>
  <c r="AP342" i="17"/>
  <c r="AI342" i="17"/>
  <c r="AD342" i="17"/>
  <c r="AQ341" i="17"/>
  <c r="AP341" i="17"/>
  <c r="AI341" i="17"/>
  <c r="AD341" i="17"/>
  <c r="AQ340" i="17"/>
  <c r="AV340" i="17" s="1"/>
  <c r="AP340" i="17"/>
  <c r="AI340" i="17"/>
  <c r="AD340" i="17"/>
  <c r="AW339" i="17"/>
  <c r="AQ339" i="17"/>
  <c r="AV339" i="17" s="1"/>
  <c r="AP339" i="17"/>
  <c r="AI339" i="17"/>
  <c r="AD339" i="17"/>
  <c r="AQ338" i="17"/>
  <c r="AV338" i="17" s="1"/>
  <c r="AP338" i="17"/>
  <c r="AI338" i="17"/>
  <c r="AD338" i="17"/>
  <c r="AW337" i="17"/>
  <c r="AQ337" i="17"/>
  <c r="AV337" i="17" s="1"/>
  <c r="AP337" i="17"/>
  <c r="AI337" i="17"/>
  <c r="AD337" i="17"/>
  <c r="AQ336" i="17"/>
  <c r="AV336" i="17" s="1"/>
  <c r="AP336" i="17"/>
  <c r="AI336" i="17"/>
  <c r="AD336" i="17"/>
  <c r="AQ335" i="17"/>
  <c r="AP335" i="17"/>
  <c r="AI335" i="17"/>
  <c r="AD335" i="17"/>
  <c r="AQ334" i="17"/>
  <c r="AV334" i="17" s="1"/>
  <c r="AP334" i="17"/>
  <c r="AI334" i="17"/>
  <c r="AD334" i="17"/>
  <c r="AQ333" i="17"/>
  <c r="AP333" i="17"/>
  <c r="AI333" i="17"/>
  <c r="AD333" i="17"/>
  <c r="AQ332" i="17"/>
  <c r="AV332" i="17" s="1"/>
  <c r="AP332" i="17"/>
  <c r="AI332" i="17"/>
  <c r="AD332" i="17"/>
  <c r="AQ331" i="17"/>
  <c r="AP331" i="17"/>
  <c r="AI331" i="17"/>
  <c r="AD331" i="17"/>
  <c r="AQ330" i="17"/>
  <c r="AV330" i="17" s="1"/>
  <c r="AP330" i="17"/>
  <c r="AI330" i="17"/>
  <c r="AD330" i="17"/>
  <c r="AQ329" i="17"/>
  <c r="AV329" i="17" s="1"/>
  <c r="AP329" i="17"/>
  <c r="AI329" i="17"/>
  <c r="AD329" i="17"/>
  <c r="AQ328" i="17"/>
  <c r="AV328" i="17" s="1"/>
  <c r="AP328" i="17"/>
  <c r="AI328" i="17"/>
  <c r="AD328" i="17"/>
  <c r="AQ327" i="17"/>
  <c r="AP327" i="17"/>
  <c r="AI327" i="17"/>
  <c r="AD327" i="17"/>
  <c r="AQ326" i="17"/>
  <c r="AV326" i="17" s="1"/>
  <c r="AP326" i="17"/>
  <c r="AI326" i="17"/>
  <c r="AD326" i="17"/>
  <c r="AW325" i="17"/>
  <c r="AQ325" i="17"/>
  <c r="AV325" i="17" s="1"/>
  <c r="AP325" i="17"/>
  <c r="AI325" i="17"/>
  <c r="AD325" i="17"/>
  <c r="AQ324" i="17"/>
  <c r="AV324" i="17" s="1"/>
  <c r="AP324" i="17"/>
  <c r="AI324" i="17"/>
  <c r="AD324" i="17"/>
  <c r="AQ323" i="17"/>
  <c r="AV323" i="17" s="1"/>
  <c r="AP323" i="17"/>
  <c r="AI323" i="17"/>
  <c r="AD323" i="17"/>
  <c r="AQ322" i="17"/>
  <c r="AV322" i="17" s="1"/>
  <c r="AP322" i="17"/>
  <c r="AI322" i="17"/>
  <c r="AD322" i="17"/>
  <c r="AQ321" i="17"/>
  <c r="AP321" i="17"/>
  <c r="AI321" i="17"/>
  <c r="AD321" i="17"/>
  <c r="AQ320" i="17"/>
  <c r="AV320" i="17" s="1"/>
  <c r="AP320" i="17"/>
  <c r="AI320" i="17"/>
  <c r="AD320" i="17"/>
  <c r="AW319" i="17"/>
  <c r="AQ319" i="17"/>
  <c r="AV319" i="17" s="1"/>
  <c r="AP319" i="17"/>
  <c r="AI319" i="17"/>
  <c r="AD319" i="17"/>
  <c r="AQ318" i="17"/>
  <c r="AV318" i="17" s="1"/>
  <c r="AP318" i="17"/>
  <c r="AI318" i="17"/>
  <c r="AD318" i="17"/>
  <c r="AQ317" i="17"/>
  <c r="AV317" i="17" s="1"/>
  <c r="AP317" i="17"/>
  <c r="AI317" i="17"/>
  <c r="AD317" i="17"/>
  <c r="AQ316" i="17"/>
  <c r="AP316" i="17"/>
  <c r="AI316" i="17"/>
  <c r="AD316" i="17"/>
  <c r="AQ315" i="17"/>
  <c r="AP315" i="17"/>
  <c r="AI315" i="17"/>
  <c r="AD315" i="17"/>
  <c r="AQ314" i="17"/>
  <c r="AV314" i="17" s="1"/>
  <c r="AP314" i="17"/>
  <c r="AI314" i="17"/>
  <c r="AD314" i="17"/>
  <c r="AW313" i="17"/>
  <c r="AQ313" i="17"/>
  <c r="AV313" i="17" s="1"/>
  <c r="AP313" i="17"/>
  <c r="AI313" i="17"/>
  <c r="AD313" i="17"/>
  <c r="AQ312" i="17"/>
  <c r="AV312" i="17" s="1"/>
  <c r="AP312" i="17"/>
  <c r="AI312" i="17"/>
  <c r="AD312" i="17"/>
  <c r="AQ311" i="17"/>
  <c r="AV311" i="17" s="1"/>
  <c r="AP311" i="17"/>
  <c r="AI311" i="17"/>
  <c r="AD311" i="17"/>
  <c r="AQ310" i="17"/>
  <c r="AV310" i="17" s="1"/>
  <c r="AP310" i="17"/>
  <c r="AI310" i="17"/>
  <c r="AD310" i="17"/>
  <c r="AQ309" i="17"/>
  <c r="AP309" i="17"/>
  <c r="AI309" i="17"/>
  <c r="AD309" i="17"/>
  <c r="AQ308" i="17"/>
  <c r="AV308" i="17" s="1"/>
  <c r="AP308" i="17"/>
  <c r="AI308" i="17"/>
  <c r="AD308" i="17"/>
  <c r="AQ307" i="17"/>
  <c r="AP307" i="17"/>
  <c r="AI307" i="17"/>
  <c r="AD307" i="17"/>
  <c r="AQ306" i="17"/>
  <c r="AV306" i="17" s="1"/>
  <c r="AP306" i="17"/>
  <c r="AI306" i="17"/>
  <c r="AD306" i="17"/>
  <c r="AQ305" i="17"/>
  <c r="AV305" i="17" s="1"/>
  <c r="AP305" i="17"/>
  <c r="AI305" i="17"/>
  <c r="AD305" i="17"/>
  <c r="AW304" i="17"/>
  <c r="AQ304" i="17"/>
  <c r="AV304" i="17" s="1"/>
  <c r="AP304" i="17"/>
  <c r="AI304" i="17"/>
  <c r="AD304" i="17"/>
  <c r="AQ303" i="17"/>
  <c r="AP303" i="17"/>
  <c r="AI303" i="17"/>
  <c r="AD303" i="17"/>
  <c r="AQ302" i="17"/>
  <c r="AV302" i="17" s="1"/>
  <c r="AP302" i="17"/>
  <c r="AI302" i="17"/>
  <c r="AD302" i="17"/>
  <c r="AQ301" i="17"/>
  <c r="AP301" i="17"/>
  <c r="AI301" i="17"/>
  <c r="AD301" i="17"/>
  <c r="AW300" i="17"/>
  <c r="AQ300" i="17"/>
  <c r="AV300" i="17" s="1"/>
  <c r="AP300" i="17"/>
  <c r="AI300" i="17"/>
  <c r="AD300" i="17"/>
  <c r="AQ299" i="17"/>
  <c r="AV299" i="17" s="1"/>
  <c r="AP299" i="17"/>
  <c r="AI299" i="17"/>
  <c r="AD299" i="17"/>
  <c r="AQ298" i="17"/>
  <c r="AV298" i="17" s="1"/>
  <c r="AP298" i="17"/>
  <c r="AI298" i="17"/>
  <c r="AD298" i="17"/>
  <c r="AQ297" i="17"/>
  <c r="AP297" i="17"/>
  <c r="AI297" i="17"/>
  <c r="AD297" i="17"/>
  <c r="U297" i="17"/>
  <c r="AQ296" i="17"/>
  <c r="AP296" i="17"/>
  <c r="AI296" i="17"/>
  <c r="AD296" i="17"/>
  <c r="U296" i="17"/>
  <c r="S296" i="17"/>
  <c r="AQ295" i="17"/>
  <c r="AW295" i="17" s="1"/>
  <c r="AP295" i="17"/>
  <c r="AI295" i="17"/>
  <c r="AD295" i="17"/>
  <c r="U295" i="17"/>
  <c r="AQ294" i="17"/>
  <c r="AP294" i="17"/>
  <c r="AI294" i="17"/>
  <c r="AD294" i="17"/>
  <c r="U294" i="17"/>
  <c r="AQ293" i="17"/>
  <c r="AP293" i="17"/>
  <c r="AI293" i="17"/>
  <c r="AD293" i="17"/>
  <c r="U293" i="17"/>
  <c r="AQ292" i="17"/>
  <c r="AV292" i="17" s="1"/>
  <c r="AP292" i="17"/>
  <c r="AI292" i="17"/>
  <c r="AD292" i="17"/>
  <c r="U292" i="17"/>
  <c r="AQ291" i="17"/>
  <c r="AP291" i="17"/>
  <c r="AI291" i="17"/>
  <c r="AD291" i="17"/>
  <c r="U291" i="17"/>
  <c r="AQ290" i="17"/>
  <c r="AP290" i="17"/>
  <c r="AI290" i="17"/>
  <c r="AD290" i="17"/>
  <c r="U290" i="17"/>
  <c r="AQ289" i="17"/>
  <c r="AW289" i="17" s="1"/>
  <c r="AP289" i="17"/>
  <c r="AI289" i="17"/>
  <c r="AD289" i="17"/>
  <c r="U289" i="17"/>
  <c r="AQ288" i="17"/>
  <c r="AW288" i="17" s="1"/>
  <c r="AP288" i="17"/>
  <c r="AI288" i="17"/>
  <c r="AD288" i="17"/>
  <c r="U288" i="17"/>
  <c r="AW287" i="17"/>
  <c r="AQ287" i="17"/>
  <c r="AV287" i="17" s="1"/>
  <c r="AP287" i="17"/>
  <c r="AI287" i="17"/>
  <c r="AD287" i="17"/>
  <c r="U287" i="17"/>
  <c r="AQ286" i="17"/>
  <c r="AP286" i="17"/>
  <c r="AI286" i="17"/>
  <c r="AD286" i="17"/>
  <c r="U286" i="17"/>
  <c r="AQ285" i="17"/>
  <c r="AP285" i="17"/>
  <c r="AI285" i="17"/>
  <c r="AD285" i="17"/>
  <c r="U285" i="17"/>
  <c r="AQ284" i="17"/>
  <c r="AW284" i="17" s="1"/>
  <c r="AP284" i="17"/>
  <c r="AI284" i="17"/>
  <c r="AD284" i="17"/>
  <c r="U284" i="17"/>
  <c r="AW283" i="17"/>
  <c r="AV283" i="17"/>
  <c r="AQ283" i="17"/>
  <c r="AP283" i="17"/>
  <c r="AI283" i="17"/>
  <c r="AD283" i="17"/>
  <c r="U283" i="17"/>
  <c r="AQ282" i="17"/>
  <c r="AW282" i="17" s="1"/>
  <c r="AP282" i="17"/>
  <c r="AI282" i="17"/>
  <c r="AD282" i="17"/>
  <c r="U282" i="17"/>
  <c r="AW281" i="17"/>
  <c r="AV281" i="17"/>
  <c r="AQ281" i="17"/>
  <c r="AP281" i="17"/>
  <c r="AI281" i="17"/>
  <c r="AD281" i="17"/>
  <c r="U281" i="17"/>
  <c r="AW280" i="17"/>
  <c r="AQ280" i="17"/>
  <c r="AV280" i="17" s="1"/>
  <c r="AP280" i="17"/>
  <c r="AI280" i="17"/>
  <c r="AD280" i="17"/>
  <c r="U280" i="17"/>
  <c r="AQ279" i="17"/>
  <c r="AP279" i="17"/>
  <c r="AI279" i="17"/>
  <c r="AD279" i="17"/>
  <c r="U279" i="17"/>
  <c r="AQ278" i="17"/>
  <c r="AW278" i="17" s="1"/>
  <c r="AP278" i="17"/>
  <c r="AI278" i="17"/>
  <c r="AD278" i="17"/>
  <c r="U278" i="17"/>
  <c r="AQ277" i="17"/>
  <c r="AW277" i="17" s="1"/>
  <c r="AP277" i="17"/>
  <c r="AI277" i="17"/>
  <c r="AD277" i="17"/>
  <c r="U277" i="17"/>
  <c r="AQ276" i="17"/>
  <c r="AP276" i="17"/>
  <c r="AI276" i="17"/>
  <c r="AD276" i="17"/>
  <c r="U276" i="17"/>
  <c r="AV275" i="17"/>
  <c r="AQ275" i="17"/>
  <c r="AW275" i="17" s="1"/>
  <c r="AP275" i="17"/>
  <c r="AI275" i="17"/>
  <c r="AD275" i="17"/>
  <c r="U275" i="17"/>
  <c r="AW274" i="17"/>
  <c r="AQ274" i="17"/>
  <c r="AV274" i="17" s="1"/>
  <c r="AP274" i="17"/>
  <c r="AI274" i="17"/>
  <c r="AD274" i="17"/>
  <c r="U274" i="17"/>
  <c r="AQ273" i="17"/>
  <c r="AP273" i="17"/>
  <c r="AI273" i="17"/>
  <c r="AD273" i="17"/>
  <c r="U273" i="17"/>
  <c r="AQ272" i="17"/>
  <c r="AP272" i="17"/>
  <c r="AI272" i="17"/>
  <c r="AD272" i="17"/>
  <c r="AQ271" i="17"/>
  <c r="AP271" i="17"/>
  <c r="AI271" i="17"/>
  <c r="AD271" i="17"/>
  <c r="AQ270" i="17"/>
  <c r="AW270" i="17" s="1"/>
  <c r="AP270" i="17"/>
  <c r="AI270" i="17"/>
  <c r="AD270" i="17"/>
  <c r="AQ269" i="17"/>
  <c r="AP269" i="17"/>
  <c r="AI269" i="17"/>
  <c r="AD269" i="17"/>
  <c r="AQ268" i="17"/>
  <c r="AW268" i="17" s="1"/>
  <c r="AP268" i="17"/>
  <c r="AI268" i="17"/>
  <c r="AD268" i="17"/>
  <c r="AQ267" i="17"/>
  <c r="AP267" i="17"/>
  <c r="AI267" i="17"/>
  <c r="AD267" i="17"/>
  <c r="AQ266" i="17"/>
  <c r="AW266" i="17" s="1"/>
  <c r="AP266" i="17"/>
  <c r="AI266" i="17"/>
  <c r="AD266" i="17"/>
  <c r="AQ265" i="17"/>
  <c r="AP265" i="17"/>
  <c r="AI265" i="17"/>
  <c r="AD265" i="17"/>
  <c r="AQ264" i="17"/>
  <c r="AW264" i="17" s="1"/>
  <c r="AP264" i="17"/>
  <c r="AI264" i="17"/>
  <c r="AD264" i="17"/>
  <c r="AQ263" i="17"/>
  <c r="AW263" i="17" s="1"/>
  <c r="AP263" i="17"/>
  <c r="AI263" i="17"/>
  <c r="AD263" i="17"/>
  <c r="AQ262" i="17"/>
  <c r="AP262" i="17"/>
  <c r="AI262" i="17"/>
  <c r="AD262" i="17"/>
  <c r="AQ261" i="17"/>
  <c r="AP261" i="17"/>
  <c r="AI261" i="17"/>
  <c r="AD261" i="17"/>
  <c r="AQ260" i="17"/>
  <c r="AW260" i="17" s="1"/>
  <c r="AP260" i="17"/>
  <c r="AI260" i="17"/>
  <c r="AD260" i="17"/>
  <c r="AQ259" i="17"/>
  <c r="AP259" i="17"/>
  <c r="AI259" i="17"/>
  <c r="AD259" i="17"/>
  <c r="AQ258" i="17"/>
  <c r="AW258" i="17" s="1"/>
  <c r="AP258" i="17"/>
  <c r="AI258" i="17"/>
  <c r="AD258" i="17"/>
  <c r="AQ257" i="17"/>
  <c r="AW257" i="17" s="1"/>
  <c r="AP257" i="17"/>
  <c r="AI257" i="17"/>
  <c r="AD257" i="17"/>
  <c r="AQ256" i="17"/>
  <c r="AP256" i="17"/>
  <c r="AI256" i="17"/>
  <c r="AD256" i="17"/>
  <c r="AQ255" i="17"/>
  <c r="AP255" i="17"/>
  <c r="AI255" i="17"/>
  <c r="AD255" i="17"/>
  <c r="AQ254" i="17"/>
  <c r="AP254" i="17"/>
  <c r="AI254" i="17"/>
  <c r="AD254" i="17"/>
  <c r="AQ253" i="17"/>
  <c r="AP253" i="17"/>
  <c r="AI253" i="17"/>
  <c r="AD253" i="17"/>
  <c r="AQ252" i="17"/>
  <c r="AW252" i="17" s="1"/>
  <c r="AP252" i="17"/>
  <c r="AI252" i="17"/>
  <c r="AD252" i="17"/>
  <c r="AQ251" i="17"/>
  <c r="AW251" i="17" s="1"/>
  <c r="AP251" i="17"/>
  <c r="AI251" i="17"/>
  <c r="AD251" i="17"/>
  <c r="AQ250" i="17"/>
  <c r="AP250" i="17"/>
  <c r="AI250" i="17"/>
  <c r="AD250" i="17"/>
  <c r="AQ249" i="17"/>
  <c r="AW249" i="17" s="1"/>
  <c r="AP249" i="17"/>
  <c r="AI249" i="17"/>
  <c r="AD249" i="17"/>
  <c r="AQ248" i="17"/>
  <c r="AP248" i="17"/>
  <c r="AI248" i="17"/>
  <c r="AD248" i="17"/>
  <c r="AQ247" i="17"/>
  <c r="AP247" i="17"/>
  <c r="AI247" i="17"/>
  <c r="AD247" i="17"/>
  <c r="AQ246" i="17"/>
  <c r="AW246" i="17" s="1"/>
  <c r="AP246" i="17"/>
  <c r="AI246" i="17"/>
  <c r="AD246" i="17"/>
  <c r="AV245" i="17"/>
  <c r="AQ245" i="17"/>
  <c r="AW245" i="17" s="1"/>
  <c r="AP245" i="17"/>
  <c r="AI245" i="17"/>
  <c r="AD245" i="17"/>
  <c r="AQ244" i="17"/>
  <c r="AW244" i="17" s="1"/>
  <c r="AP244" i="17"/>
  <c r="AI244" i="17"/>
  <c r="AD244" i="17"/>
  <c r="AQ243" i="17"/>
  <c r="AW243" i="17" s="1"/>
  <c r="AP243" i="17"/>
  <c r="AI243" i="17"/>
  <c r="AD243" i="17"/>
  <c r="AQ242" i="17"/>
  <c r="AW242" i="17" s="1"/>
  <c r="AP242" i="17"/>
  <c r="AI242" i="17"/>
  <c r="AD242" i="17"/>
  <c r="AQ241" i="17"/>
  <c r="AP241" i="17"/>
  <c r="AI241" i="17"/>
  <c r="AD241" i="17"/>
  <c r="AQ240" i="17"/>
  <c r="AW240" i="17" s="1"/>
  <c r="AP240" i="17"/>
  <c r="AI240" i="17"/>
  <c r="AD240" i="17"/>
  <c r="AQ239" i="17"/>
  <c r="AP239" i="17"/>
  <c r="AI239" i="17"/>
  <c r="AD239" i="17"/>
  <c r="AQ238" i="17"/>
  <c r="AW238" i="17" s="1"/>
  <c r="AP238" i="17"/>
  <c r="AI238" i="17"/>
  <c r="AD238" i="17"/>
  <c r="AQ237" i="17"/>
  <c r="AP237" i="17"/>
  <c r="AI237" i="17"/>
  <c r="AD237" i="17"/>
  <c r="AQ236" i="17"/>
  <c r="AW236" i="17" s="1"/>
  <c r="AP236" i="17"/>
  <c r="AI236" i="17"/>
  <c r="AD236" i="17"/>
  <c r="AQ235" i="17"/>
  <c r="AP235" i="17"/>
  <c r="AI235" i="17"/>
  <c r="AD235" i="17"/>
  <c r="AQ234" i="17"/>
  <c r="AW234" i="17" s="1"/>
  <c r="AP234" i="17"/>
  <c r="AI234" i="17"/>
  <c r="AD234" i="17"/>
  <c r="AQ233" i="17"/>
  <c r="AW233" i="17" s="1"/>
  <c r="AP233" i="17"/>
  <c r="AI233" i="17"/>
  <c r="AD233" i="17"/>
  <c r="AQ232" i="17"/>
  <c r="AW232" i="17" s="1"/>
  <c r="AP232" i="17"/>
  <c r="AI232" i="17"/>
  <c r="AD232" i="17"/>
  <c r="AQ231" i="17"/>
  <c r="AW231" i="17" s="1"/>
  <c r="AP231" i="17"/>
  <c r="AI231" i="17"/>
  <c r="AD231" i="17"/>
  <c r="AQ230" i="17"/>
  <c r="AP230" i="17"/>
  <c r="AI230" i="17"/>
  <c r="AD230" i="17"/>
  <c r="AQ229" i="17"/>
  <c r="AW229" i="17" s="1"/>
  <c r="AP229" i="17"/>
  <c r="AI229" i="17"/>
  <c r="AD229" i="17"/>
  <c r="AQ228" i="17"/>
  <c r="AW228" i="17" s="1"/>
  <c r="AP228" i="17"/>
  <c r="AI228" i="17"/>
  <c r="AD228" i="17"/>
  <c r="AQ227" i="17"/>
  <c r="AP227" i="17"/>
  <c r="AI227" i="17"/>
  <c r="AD227" i="17"/>
  <c r="AQ226" i="17"/>
  <c r="AW226" i="17" s="1"/>
  <c r="AP226" i="17"/>
  <c r="AI226" i="17"/>
  <c r="AD226" i="17"/>
  <c r="AQ225" i="17"/>
  <c r="AW225" i="17" s="1"/>
  <c r="AP225" i="17"/>
  <c r="AI225" i="17"/>
  <c r="AD225" i="17"/>
  <c r="AQ224" i="17"/>
  <c r="AP224" i="17"/>
  <c r="AI224" i="17"/>
  <c r="AD224" i="17"/>
  <c r="AQ223" i="17"/>
  <c r="AW223" i="17" s="1"/>
  <c r="AP223" i="17"/>
  <c r="AI223" i="17"/>
  <c r="AD223" i="17"/>
  <c r="AQ222" i="17"/>
  <c r="AW222" i="17" s="1"/>
  <c r="AP222" i="17"/>
  <c r="AI222" i="17"/>
  <c r="AD222" i="17"/>
  <c r="AQ221" i="17"/>
  <c r="AP221" i="17"/>
  <c r="AI221" i="17"/>
  <c r="AD221" i="17"/>
  <c r="AQ220" i="17"/>
  <c r="AP220" i="17"/>
  <c r="AI220" i="17"/>
  <c r="AD220" i="17"/>
  <c r="AQ219" i="17"/>
  <c r="AW219" i="17" s="1"/>
  <c r="AP219" i="17"/>
  <c r="AI219" i="17"/>
  <c r="AD219" i="17"/>
  <c r="AQ218" i="17"/>
  <c r="AP218" i="17"/>
  <c r="AI218" i="17"/>
  <c r="AD218" i="17"/>
  <c r="AV217" i="17"/>
  <c r="AQ217" i="17"/>
  <c r="AW217" i="17" s="1"/>
  <c r="AP217" i="17"/>
  <c r="AI217" i="17"/>
  <c r="AD217" i="17"/>
  <c r="AQ216" i="17"/>
  <c r="AW216" i="17" s="1"/>
  <c r="AP216" i="17"/>
  <c r="AI216" i="17"/>
  <c r="AD216" i="17"/>
  <c r="AQ215" i="17"/>
  <c r="AP215" i="17"/>
  <c r="AI215" i="17"/>
  <c r="AD215" i="17"/>
  <c r="AQ214" i="17"/>
  <c r="AW214" i="17" s="1"/>
  <c r="AP214" i="17"/>
  <c r="AI214" i="17"/>
  <c r="AD214" i="17"/>
  <c r="AQ213" i="17"/>
  <c r="AW213" i="17" s="1"/>
  <c r="AP213" i="17"/>
  <c r="AI213" i="17"/>
  <c r="AD213" i="17"/>
  <c r="AQ212" i="17"/>
  <c r="AP212" i="17"/>
  <c r="AI212" i="17"/>
  <c r="AD212" i="17"/>
  <c r="AQ211" i="17"/>
  <c r="AP211" i="17"/>
  <c r="AI211" i="17"/>
  <c r="AD211" i="17"/>
  <c r="AQ210" i="17"/>
  <c r="AW210" i="17" s="1"/>
  <c r="AP210" i="17"/>
  <c r="AI210" i="17"/>
  <c r="AD210" i="17"/>
  <c r="AQ209" i="17"/>
  <c r="AP209" i="17"/>
  <c r="AI209" i="17"/>
  <c r="AD209" i="17"/>
  <c r="AV208" i="17"/>
  <c r="AQ208" i="17"/>
  <c r="AW208" i="17" s="1"/>
  <c r="AP208" i="17"/>
  <c r="AI208" i="17"/>
  <c r="AD208" i="17"/>
  <c r="AQ207" i="17"/>
  <c r="AW207" i="17" s="1"/>
  <c r="AP207" i="17"/>
  <c r="AI207" i="17"/>
  <c r="AD207" i="17"/>
  <c r="AQ206" i="17"/>
  <c r="AP206" i="17"/>
  <c r="AI206" i="17"/>
  <c r="AD206" i="17"/>
  <c r="AQ205" i="17"/>
  <c r="AW205" i="17" s="1"/>
  <c r="AP205" i="17"/>
  <c r="AI205" i="17"/>
  <c r="AD205" i="17"/>
  <c r="AQ204" i="17"/>
  <c r="AW204" i="17" s="1"/>
  <c r="AP204" i="17"/>
  <c r="AI204" i="17"/>
  <c r="AD204" i="17"/>
  <c r="AQ203" i="17"/>
  <c r="AP203" i="17"/>
  <c r="AI203" i="17"/>
  <c r="AD203" i="17"/>
  <c r="AQ202" i="17"/>
  <c r="AP202" i="17"/>
  <c r="AI202" i="17"/>
  <c r="AD202" i="17"/>
  <c r="AQ201" i="17"/>
  <c r="AW201" i="17" s="1"/>
  <c r="AP201" i="17"/>
  <c r="AI201" i="17"/>
  <c r="AD201" i="17"/>
  <c r="AQ200" i="17"/>
  <c r="AP200" i="17"/>
  <c r="AI200" i="17"/>
  <c r="AD200" i="17"/>
  <c r="AQ199" i="17"/>
  <c r="AW199" i="17" s="1"/>
  <c r="AP199" i="17"/>
  <c r="AI199" i="17"/>
  <c r="AD199" i="17"/>
  <c r="AQ198" i="17"/>
  <c r="AW198" i="17" s="1"/>
  <c r="AP198" i="17"/>
  <c r="AI198" i="17"/>
  <c r="AD198" i="17"/>
  <c r="AQ197" i="17"/>
  <c r="AP197" i="17"/>
  <c r="AI197" i="17"/>
  <c r="AD197" i="17"/>
  <c r="AQ196" i="17"/>
  <c r="AW196" i="17" s="1"/>
  <c r="AP196" i="17"/>
  <c r="AI196" i="17"/>
  <c r="AD196" i="17"/>
  <c r="AQ195" i="17"/>
  <c r="AW195" i="17" s="1"/>
  <c r="AP195" i="17"/>
  <c r="AI195" i="17"/>
  <c r="AD195" i="17"/>
  <c r="AQ194" i="17"/>
  <c r="AP194" i="17"/>
  <c r="AI194" i="17"/>
  <c r="AD194" i="17"/>
  <c r="AQ193" i="17"/>
  <c r="AP193" i="17"/>
  <c r="AI193" i="17"/>
  <c r="AD193" i="17"/>
  <c r="AQ192" i="17"/>
  <c r="AW192" i="17" s="1"/>
  <c r="AP192" i="17"/>
  <c r="AI192" i="17"/>
  <c r="AD192" i="17"/>
  <c r="AQ191" i="17"/>
  <c r="AP191" i="17"/>
  <c r="AI191" i="17"/>
  <c r="AD191" i="17"/>
  <c r="AV190" i="17"/>
  <c r="AQ190" i="17"/>
  <c r="AW190" i="17" s="1"/>
  <c r="AP190" i="17"/>
  <c r="AI190" i="17"/>
  <c r="AD190" i="17"/>
  <c r="AQ189" i="17"/>
  <c r="AW189" i="17" s="1"/>
  <c r="AP189" i="17"/>
  <c r="AI189" i="17"/>
  <c r="AD189" i="17"/>
  <c r="AQ188" i="17"/>
  <c r="AP188" i="17"/>
  <c r="AI188" i="17"/>
  <c r="AD188" i="17"/>
  <c r="AQ187" i="17"/>
  <c r="AW187" i="17" s="1"/>
  <c r="AP187" i="17"/>
  <c r="AI187" i="17"/>
  <c r="AD187" i="17"/>
  <c r="AQ186" i="17"/>
  <c r="AW186" i="17" s="1"/>
  <c r="AP186" i="17"/>
  <c r="AI186" i="17"/>
  <c r="AD186" i="17"/>
  <c r="AQ185" i="17"/>
  <c r="AP185" i="17"/>
  <c r="AI185" i="17"/>
  <c r="AD185" i="17"/>
  <c r="AQ184" i="17"/>
  <c r="AP184" i="17"/>
  <c r="AI184" i="17"/>
  <c r="AD184" i="17"/>
  <c r="AQ183" i="17"/>
  <c r="AW183" i="17" s="1"/>
  <c r="AP183" i="17"/>
  <c r="AI183" i="17"/>
  <c r="AD183" i="17"/>
  <c r="AQ182" i="17"/>
  <c r="AP182" i="17"/>
  <c r="AI182" i="17"/>
  <c r="AD182" i="17"/>
  <c r="AQ181" i="17"/>
  <c r="AW181" i="17" s="1"/>
  <c r="AP181" i="17"/>
  <c r="AI181" i="17"/>
  <c r="AD181" i="17"/>
  <c r="AQ180" i="17"/>
  <c r="AW180" i="17" s="1"/>
  <c r="AP180" i="17"/>
  <c r="AI180" i="17"/>
  <c r="AD180" i="17"/>
  <c r="AQ179" i="17"/>
  <c r="AP179" i="17"/>
  <c r="AI179" i="17"/>
  <c r="AD179" i="17"/>
  <c r="AQ178" i="17"/>
  <c r="AW178" i="17" s="1"/>
  <c r="AP178" i="17"/>
  <c r="AI178" i="17"/>
  <c r="AD178" i="17"/>
  <c r="AQ177" i="17"/>
  <c r="AW177" i="17" s="1"/>
  <c r="AP177" i="17"/>
  <c r="AI177" i="17"/>
  <c r="AD177" i="17"/>
  <c r="AQ176" i="17"/>
  <c r="AP176" i="17"/>
  <c r="AI176" i="17"/>
  <c r="AD176" i="17"/>
  <c r="AQ175" i="17"/>
  <c r="AW175" i="17" s="1"/>
  <c r="AP175" i="17"/>
  <c r="AI175" i="17"/>
  <c r="AD175" i="17"/>
  <c r="AQ174" i="17"/>
  <c r="AW174" i="17" s="1"/>
  <c r="AP174" i="17"/>
  <c r="AI174" i="17"/>
  <c r="AD174" i="17"/>
  <c r="AQ173" i="17"/>
  <c r="AP173" i="17"/>
  <c r="AI173" i="17"/>
  <c r="AD173" i="17"/>
  <c r="AV172" i="17"/>
  <c r="AQ172" i="17"/>
  <c r="AW172" i="17" s="1"/>
  <c r="AP172" i="17"/>
  <c r="AI172" i="17"/>
  <c r="AD172" i="17"/>
  <c r="AQ171" i="17"/>
  <c r="AW171" i="17" s="1"/>
  <c r="AP171" i="17"/>
  <c r="AI171" i="17"/>
  <c r="AD171" i="17"/>
  <c r="AQ170" i="17"/>
  <c r="AP170" i="17"/>
  <c r="AI170" i="17"/>
  <c r="AD170" i="17"/>
  <c r="AQ169" i="17"/>
  <c r="AW169" i="17" s="1"/>
  <c r="AP169" i="17"/>
  <c r="AI169" i="17"/>
  <c r="AD169" i="17"/>
  <c r="AQ168" i="17"/>
  <c r="AW168" i="17" s="1"/>
  <c r="AP168" i="17"/>
  <c r="AI168" i="17"/>
  <c r="AD168" i="17"/>
  <c r="AQ167" i="17"/>
  <c r="AP167" i="17"/>
  <c r="AI167" i="17"/>
  <c r="AD167" i="17"/>
  <c r="AQ166" i="17"/>
  <c r="AP166" i="17"/>
  <c r="AI166" i="17"/>
  <c r="AD166" i="17"/>
  <c r="AQ165" i="17"/>
  <c r="AW165" i="17" s="1"/>
  <c r="AP165" i="17"/>
  <c r="AI165" i="17"/>
  <c r="AD165" i="17"/>
  <c r="AQ164" i="17"/>
  <c r="AP164" i="17"/>
  <c r="AI164" i="17"/>
  <c r="AD164" i="17"/>
  <c r="AQ163" i="17"/>
  <c r="AP163" i="17"/>
  <c r="AI163" i="17"/>
  <c r="AD163" i="17"/>
  <c r="AQ162" i="17"/>
  <c r="AW162" i="17" s="1"/>
  <c r="AP162" i="17"/>
  <c r="AI162" i="17"/>
  <c r="AD162" i="17"/>
  <c r="AQ161" i="17"/>
  <c r="AW161" i="17" s="1"/>
  <c r="AP161" i="17"/>
  <c r="AI161" i="17"/>
  <c r="AD161" i="17"/>
  <c r="AQ160" i="17"/>
  <c r="AW160" i="17" s="1"/>
  <c r="AP160" i="17"/>
  <c r="AI160" i="17"/>
  <c r="AD160" i="17"/>
  <c r="AQ159" i="17"/>
  <c r="AW159" i="17" s="1"/>
  <c r="AP159" i="17"/>
  <c r="AI159" i="17"/>
  <c r="AD159" i="17"/>
  <c r="AQ158" i="17"/>
  <c r="AP158" i="17"/>
  <c r="AI158" i="17"/>
  <c r="AD158" i="17"/>
  <c r="AQ157" i="17"/>
  <c r="AP157" i="17"/>
  <c r="AI157" i="17"/>
  <c r="AD157" i="17"/>
  <c r="AQ156" i="17"/>
  <c r="AW156" i="17" s="1"/>
  <c r="AP156" i="17"/>
  <c r="AI156" i="17"/>
  <c r="AD156" i="17"/>
  <c r="AQ155" i="17"/>
  <c r="AW155" i="17" s="1"/>
  <c r="AP155" i="17"/>
  <c r="AI155" i="17"/>
  <c r="AD155" i="17"/>
  <c r="AQ154" i="17"/>
  <c r="AW154" i="17" s="1"/>
  <c r="AP154" i="17"/>
  <c r="AI154" i="17"/>
  <c r="AD154" i="17"/>
  <c r="AQ153" i="17"/>
  <c r="AW153" i="17" s="1"/>
  <c r="AP153" i="17"/>
  <c r="AI153" i="17"/>
  <c r="AD153" i="17"/>
  <c r="AQ152" i="17"/>
  <c r="AP152" i="17"/>
  <c r="AI152" i="17"/>
  <c r="AD152" i="17"/>
  <c r="AQ151" i="17"/>
  <c r="AW151" i="17" s="1"/>
  <c r="AP151" i="17"/>
  <c r="AI151" i="17"/>
  <c r="AD151" i="17"/>
  <c r="AQ150" i="17"/>
  <c r="AW150" i="17" s="1"/>
  <c r="AP150" i="17"/>
  <c r="AI150" i="17"/>
  <c r="AD150" i="17"/>
  <c r="AQ149" i="17"/>
  <c r="AW149" i="17" s="1"/>
  <c r="AP149" i="17"/>
  <c r="AI149" i="17"/>
  <c r="AD149" i="17"/>
  <c r="AQ148" i="17"/>
  <c r="AW148" i="17" s="1"/>
  <c r="AP148" i="17"/>
  <c r="AI148" i="17"/>
  <c r="AD148" i="17"/>
  <c r="AQ147" i="17"/>
  <c r="AW147" i="17" s="1"/>
  <c r="AP147" i="17"/>
  <c r="AI147" i="17"/>
  <c r="AD147" i="17"/>
  <c r="AQ146" i="17"/>
  <c r="AP146" i="17"/>
  <c r="AI146" i="17"/>
  <c r="AD146" i="17"/>
  <c r="AQ145" i="17"/>
  <c r="AP145" i="17"/>
  <c r="AI145" i="17"/>
  <c r="AD145" i="17"/>
  <c r="AQ144" i="17"/>
  <c r="AW144" i="17" s="1"/>
  <c r="AP144" i="17"/>
  <c r="AI144" i="17"/>
  <c r="AD144" i="17"/>
  <c r="AQ143" i="17"/>
  <c r="AW143" i="17" s="1"/>
  <c r="AP143" i="17"/>
  <c r="AI143" i="17"/>
  <c r="AD143" i="17"/>
  <c r="AQ142" i="17"/>
  <c r="AW142" i="17" s="1"/>
  <c r="AP142" i="17"/>
  <c r="AI142" i="17"/>
  <c r="AD142" i="17"/>
  <c r="AQ141" i="17"/>
  <c r="AW141" i="17" s="1"/>
  <c r="AP141" i="17"/>
  <c r="AI141" i="17"/>
  <c r="AD141" i="17"/>
  <c r="AQ140" i="17"/>
  <c r="AP140" i="17"/>
  <c r="AI140" i="17"/>
  <c r="AD140" i="17"/>
  <c r="AQ139" i="17"/>
  <c r="AW139" i="17" s="1"/>
  <c r="AP139" i="17"/>
  <c r="AI139" i="17"/>
  <c r="AD139" i="17"/>
  <c r="AQ138" i="17"/>
  <c r="AW138" i="17" s="1"/>
  <c r="AP138" i="17"/>
  <c r="AI138" i="17"/>
  <c r="AD138" i="17"/>
  <c r="AQ137" i="17"/>
  <c r="AW137" i="17" s="1"/>
  <c r="AP137" i="17"/>
  <c r="AI137" i="17"/>
  <c r="AD137" i="17"/>
  <c r="AQ136" i="17"/>
  <c r="AW136" i="17" s="1"/>
  <c r="AP136" i="17"/>
  <c r="AI136" i="17"/>
  <c r="AD136" i="17"/>
  <c r="AQ135" i="17"/>
  <c r="AP135" i="17"/>
  <c r="AI135" i="17"/>
  <c r="AD135" i="17"/>
  <c r="AQ134" i="17"/>
  <c r="AP134" i="17"/>
  <c r="AI134" i="17"/>
  <c r="AD134" i="17"/>
  <c r="AQ133" i="17"/>
  <c r="AW133" i="17" s="1"/>
  <c r="AP133" i="17"/>
  <c r="AI133" i="17"/>
  <c r="AD133" i="17"/>
  <c r="AQ132" i="17"/>
  <c r="AW132" i="17" s="1"/>
  <c r="AP132" i="17"/>
  <c r="AI132" i="17"/>
  <c r="AD132" i="17"/>
  <c r="AQ131" i="17"/>
  <c r="AW131" i="17" s="1"/>
  <c r="AP131" i="17"/>
  <c r="AI131" i="17"/>
  <c r="AD131" i="17"/>
  <c r="AV130" i="17"/>
  <c r="AQ130" i="17"/>
  <c r="AW130" i="17" s="1"/>
  <c r="AP130" i="17"/>
  <c r="AI130" i="17"/>
  <c r="AD130" i="17"/>
  <c r="AQ129" i="17"/>
  <c r="AW129" i="17" s="1"/>
  <c r="AP129" i="17"/>
  <c r="AI129" i="17"/>
  <c r="AD129" i="17"/>
  <c r="AQ128" i="17"/>
  <c r="AP128" i="17"/>
  <c r="AI128" i="17"/>
  <c r="AD128" i="17"/>
  <c r="AQ127" i="17"/>
  <c r="AW127" i="17" s="1"/>
  <c r="AP127" i="17"/>
  <c r="AI127" i="17"/>
  <c r="AD127" i="17"/>
  <c r="AQ126" i="17"/>
  <c r="AW126" i="17" s="1"/>
  <c r="AP126" i="17"/>
  <c r="AI126" i="17"/>
  <c r="AD126" i="17"/>
  <c r="AQ125" i="17"/>
  <c r="AW125" i="17" s="1"/>
  <c r="AP125" i="17"/>
  <c r="AI125" i="17"/>
  <c r="AD125" i="17"/>
  <c r="AQ124" i="17"/>
  <c r="AW124" i="17" s="1"/>
  <c r="AP124" i="17"/>
  <c r="AI124" i="17"/>
  <c r="AD124" i="17"/>
  <c r="AQ123" i="17"/>
  <c r="AW123" i="17" s="1"/>
  <c r="AP123" i="17"/>
  <c r="AI123" i="17"/>
  <c r="AD123" i="17"/>
  <c r="AQ122" i="17"/>
  <c r="AP122" i="17"/>
  <c r="AI122" i="17"/>
  <c r="AD122" i="17"/>
  <c r="AQ121" i="17"/>
  <c r="AW121" i="17" s="1"/>
  <c r="AP121" i="17"/>
  <c r="AI121" i="17"/>
  <c r="AD121" i="17"/>
  <c r="AQ120" i="17"/>
  <c r="AP120" i="17"/>
  <c r="AI120" i="17"/>
  <c r="AD120" i="17"/>
  <c r="AQ119" i="17"/>
  <c r="AW119" i="17" s="1"/>
  <c r="AP119" i="17"/>
  <c r="AI119" i="17"/>
  <c r="AD119" i="17"/>
  <c r="AQ118" i="17"/>
  <c r="AW118" i="17" s="1"/>
  <c r="AP118" i="17"/>
  <c r="AI118" i="17"/>
  <c r="AD118" i="17"/>
  <c r="AQ117" i="17"/>
  <c r="AW117" i="17" s="1"/>
  <c r="AP117" i="17"/>
  <c r="AI117" i="17"/>
  <c r="AD117" i="17"/>
  <c r="AQ116" i="17"/>
  <c r="AP116" i="17"/>
  <c r="AI116" i="17"/>
  <c r="AD116" i="17"/>
  <c r="AQ115" i="17"/>
  <c r="AW115" i="17" s="1"/>
  <c r="AP115" i="17"/>
  <c r="AI115" i="17"/>
  <c r="AD115" i="17"/>
  <c r="AQ114" i="17"/>
  <c r="AW114" i="17" s="1"/>
  <c r="AP114" i="17"/>
  <c r="AI114" i="17"/>
  <c r="AD114" i="17"/>
  <c r="AQ113" i="17"/>
  <c r="AW113" i="17" s="1"/>
  <c r="AP113" i="17"/>
  <c r="AI113" i="17"/>
  <c r="AD113" i="17"/>
  <c r="AQ112" i="17"/>
  <c r="AW112" i="17" s="1"/>
  <c r="AP112" i="17"/>
  <c r="AI112" i="17"/>
  <c r="AD112" i="17"/>
  <c r="AQ111" i="17"/>
  <c r="AW111" i="17" s="1"/>
  <c r="AP111" i="17"/>
  <c r="AI111" i="17"/>
  <c r="AD111" i="17"/>
  <c r="AQ110" i="17"/>
  <c r="AP110" i="17"/>
  <c r="AI110" i="17"/>
  <c r="AD110" i="17"/>
  <c r="AV109" i="17"/>
  <c r="AQ109" i="17"/>
  <c r="AW109" i="17" s="1"/>
  <c r="AP109" i="17"/>
  <c r="AI109" i="17"/>
  <c r="AD109" i="17"/>
  <c r="AQ108" i="17"/>
  <c r="AW108" i="17" s="1"/>
  <c r="AP108" i="17"/>
  <c r="AI108" i="17"/>
  <c r="AD108" i="17"/>
  <c r="AQ107" i="17"/>
  <c r="AW107" i="17" s="1"/>
  <c r="AP107" i="17"/>
  <c r="AI107" i="17"/>
  <c r="AD107" i="17"/>
  <c r="AQ106" i="17"/>
  <c r="AW106" i="17" s="1"/>
  <c r="AP106" i="17"/>
  <c r="AI106" i="17"/>
  <c r="AD106" i="17"/>
  <c r="AQ105" i="17"/>
  <c r="AW105" i="17" s="1"/>
  <c r="AP105" i="17"/>
  <c r="AI105" i="17"/>
  <c r="AD105" i="17"/>
  <c r="AQ104" i="17"/>
  <c r="AP104" i="17"/>
  <c r="AI104" i="17"/>
  <c r="AD104" i="17"/>
  <c r="AQ103" i="17"/>
  <c r="AW103" i="17" s="1"/>
  <c r="AP103" i="17"/>
  <c r="AI103" i="17"/>
  <c r="AD103" i="17"/>
  <c r="AQ102" i="17"/>
  <c r="AW102" i="17" s="1"/>
  <c r="AP102" i="17"/>
  <c r="AI102" i="17"/>
  <c r="AD102" i="17"/>
  <c r="AQ101" i="17"/>
  <c r="AW101" i="17" s="1"/>
  <c r="AP101" i="17"/>
  <c r="AI101" i="17"/>
  <c r="AD101" i="17"/>
  <c r="AQ100" i="17"/>
  <c r="AW100" i="17" s="1"/>
  <c r="AP100" i="17"/>
  <c r="AI100" i="17"/>
  <c r="AD100" i="17"/>
  <c r="AQ99" i="17"/>
  <c r="AW99" i="17" s="1"/>
  <c r="AP99" i="17"/>
  <c r="AI99" i="17"/>
  <c r="AD99" i="17"/>
  <c r="AQ98" i="17"/>
  <c r="AW98" i="17" s="1"/>
  <c r="AP98" i="17"/>
  <c r="AI98" i="17"/>
  <c r="AD98" i="17"/>
  <c r="AQ97" i="17"/>
  <c r="AW97" i="17" s="1"/>
  <c r="AP97" i="17"/>
  <c r="AI97" i="17"/>
  <c r="AD97" i="17"/>
  <c r="AQ96" i="17"/>
  <c r="AW96" i="17" s="1"/>
  <c r="AP96" i="17"/>
  <c r="AI96" i="17"/>
  <c r="AD96" i="17"/>
  <c r="AQ95" i="17"/>
  <c r="AW95" i="17" s="1"/>
  <c r="AP95" i="17"/>
  <c r="AI95" i="17"/>
  <c r="AD95" i="17"/>
  <c r="AQ94" i="17"/>
  <c r="AW94" i="17" s="1"/>
  <c r="AP94" i="17"/>
  <c r="AI94" i="17"/>
  <c r="AD94" i="17"/>
  <c r="AQ93" i="17"/>
  <c r="AW93" i="17" s="1"/>
  <c r="AP93" i="17"/>
  <c r="AI93" i="17"/>
  <c r="AD93" i="17"/>
  <c r="AQ92" i="17"/>
  <c r="AW92" i="17" s="1"/>
  <c r="AP92" i="17"/>
  <c r="AI92" i="17"/>
  <c r="AD92" i="17"/>
  <c r="AQ91" i="17"/>
  <c r="AW91" i="17" s="1"/>
  <c r="AP91" i="17"/>
  <c r="AI91" i="17"/>
  <c r="AD91" i="17"/>
  <c r="AQ90" i="17"/>
  <c r="AW90" i="17" s="1"/>
  <c r="AP90" i="17"/>
  <c r="AI90" i="17"/>
  <c r="AD90" i="17"/>
  <c r="AQ89" i="17"/>
  <c r="AW89" i="17" s="1"/>
  <c r="AP89" i="17"/>
  <c r="AI89" i="17"/>
  <c r="AD89" i="17"/>
  <c r="AQ88" i="17"/>
  <c r="AW88" i="17" s="1"/>
  <c r="AP88" i="17"/>
  <c r="AI88" i="17"/>
  <c r="AD88" i="17"/>
  <c r="AQ87" i="17"/>
  <c r="AP87" i="17"/>
  <c r="AI87" i="17"/>
  <c r="AD87" i="17"/>
  <c r="AQ86" i="17"/>
  <c r="AW86" i="17" s="1"/>
  <c r="AP86" i="17"/>
  <c r="AI86" i="17"/>
  <c r="AD86" i="17"/>
  <c r="AQ85" i="17"/>
  <c r="AW85" i="17" s="1"/>
  <c r="AP85" i="17"/>
  <c r="AI85" i="17"/>
  <c r="AD85" i="17"/>
  <c r="AQ84" i="17"/>
  <c r="AW84" i="17" s="1"/>
  <c r="AP84" i="17"/>
  <c r="AI84" i="17"/>
  <c r="AD84" i="17"/>
  <c r="AQ83" i="17"/>
  <c r="AW83" i="17" s="1"/>
  <c r="AP83" i="17"/>
  <c r="AI83" i="17"/>
  <c r="AD83" i="17"/>
  <c r="AV82" i="17"/>
  <c r="AQ82" i="17"/>
  <c r="AW82" i="17" s="1"/>
  <c r="AP82" i="17"/>
  <c r="AI82" i="17"/>
  <c r="AD82" i="17"/>
  <c r="AQ81" i="17"/>
  <c r="AW81" i="17" s="1"/>
  <c r="AP81" i="17"/>
  <c r="AI81" i="17"/>
  <c r="AD81" i="17"/>
  <c r="AQ80" i="17"/>
  <c r="AW80" i="17" s="1"/>
  <c r="AP80" i="17"/>
  <c r="AI80" i="17"/>
  <c r="AD80" i="17"/>
  <c r="AQ79" i="17"/>
  <c r="AW79" i="17" s="1"/>
  <c r="AP79" i="17"/>
  <c r="AI79" i="17"/>
  <c r="AD79" i="17"/>
  <c r="AQ78" i="17"/>
  <c r="AW78" i="17" s="1"/>
  <c r="AP78" i="17"/>
  <c r="AI78" i="17"/>
  <c r="AD78" i="17"/>
  <c r="AQ77" i="17"/>
  <c r="AW77" i="17" s="1"/>
  <c r="AP77" i="17"/>
  <c r="AI77" i="17"/>
  <c r="AD77" i="17"/>
  <c r="AQ76" i="17"/>
  <c r="AW76" i="17" s="1"/>
  <c r="AP76" i="17"/>
  <c r="AI76" i="17"/>
  <c r="AD76" i="17"/>
  <c r="AQ75" i="17"/>
  <c r="AP75" i="17"/>
  <c r="AI75" i="17"/>
  <c r="AD75" i="17"/>
  <c r="AQ74" i="17"/>
  <c r="AW74" i="17" s="1"/>
  <c r="AP74" i="17"/>
  <c r="AI74" i="17"/>
  <c r="AD74" i="17"/>
  <c r="AQ73" i="17"/>
  <c r="AW73" i="17" s="1"/>
  <c r="AP73" i="17"/>
  <c r="AI73" i="17"/>
  <c r="AD73" i="17"/>
  <c r="AQ72" i="17"/>
  <c r="AW72" i="17" s="1"/>
  <c r="AP72" i="17"/>
  <c r="AI72" i="17"/>
  <c r="AD72" i="17"/>
  <c r="AQ71" i="17"/>
  <c r="AW71" i="17" s="1"/>
  <c r="AP71" i="17"/>
  <c r="AI71" i="17"/>
  <c r="AD71" i="17"/>
  <c r="AQ70" i="17"/>
  <c r="AW70" i="17" s="1"/>
  <c r="AP70" i="17"/>
  <c r="AI70" i="17"/>
  <c r="AD70" i="17"/>
  <c r="AQ69" i="17"/>
  <c r="AP69" i="17"/>
  <c r="AI69" i="17"/>
  <c r="AD69" i="17"/>
  <c r="AQ68" i="17"/>
  <c r="AW68" i="17" s="1"/>
  <c r="AP68" i="17"/>
  <c r="AI68" i="17"/>
  <c r="AD68" i="17"/>
  <c r="AQ67" i="17"/>
  <c r="AW67" i="17" s="1"/>
  <c r="AP67" i="17"/>
  <c r="AI67" i="17"/>
  <c r="AD67" i="17"/>
  <c r="AQ66" i="17"/>
  <c r="AW66" i="17" s="1"/>
  <c r="AP66" i="17"/>
  <c r="AI66" i="17"/>
  <c r="AD66" i="17"/>
  <c r="AQ65" i="17"/>
  <c r="AW65" i="17" s="1"/>
  <c r="AP65" i="17"/>
  <c r="AI65" i="17"/>
  <c r="AD65" i="17"/>
  <c r="AQ64" i="17"/>
  <c r="AW64" i="17" s="1"/>
  <c r="AP64" i="17"/>
  <c r="AI64" i="17"/>
  <c r="AD64" i="17"/>
  <c r="AQ63" i="17"/>
  <c r="AW63" i="17" s="1"/>
  <c r="AP63" i="17"/>
  <c r="AI63" i="17"/>
  <c r="AD63" i="17"/>
  <c r="AQ62" i="17"/>
  <c r="AW62" i="17" s="1"/>
  <c r="AP62" i="17"/>
  <c r="AI62" i="17"/>
  <c r="AD62" i="17"/>
  <c r="AQ61" i="17"/>
  <c r="AW61" i="17" s="1"/>
  <c r="AP61" i="17"/>
  <c r="AI61" i="17"/>
  <c r="AD61" i="17"/>
  <c r="AQ60" i="17"/>
  <c r="AW60" i="17" s="1"/>
  <c r="AP60" i="17"/>
  <c r="AI60" i="17"/>
  <c r="AD60" i="17"/>
  <c r="AQ59" i="17"/>
  <c r="AW59" i="17" s="1"/>
  <c r="AP59" i="17"/>
  <c r="AI59" i="17"/>
  <c r="AD59" i="17"/>
  <c r="AQ58" i="17"/>
  <c r="AW58" i="17" s="1"/>
  <c r="AP58" i="17"/>
  <c r="AI58" i="17"/>
  <c r="AD58" i="17"/>
  <c r="AV57" i="17"/>
  <c r="AQ57" i="17"/>
  <c r="AW57" i="17" s="1"/>
  <c r="AP57" i="17"/>
  <c r="AI57" i="17"/>
  <c r="AD57" i="17"/>
  <c r="AQ56" i="17"/>
  <c r="AW56" i="17" s="1"/>
  <c r="AP56" i="17"/>
  <c r="AI56" i="17"/>
  <c r="AD56" i="17"/>
  <c r="AQ55" i="17"/>
  <c r="AW55" i="17" s="1"/>
  <c r="AP55" i="17"/>
  <c r="AI55" i="17"/>
  <c r="AD55" i="17"/>
  <c r="AQ54" i="17"/>
  <c r="AW54" i="17" s="1"/>
  <c r="AP54" i="17"/>
  <c r="AI54" i="17"/>
  <c r="AD54" i="17"/>
  <c r="AQ53" i="17"/>
  <c r="AW53" i="17" s="1"/>
  <c r="AP53" i="17"/>
  <c r="AI53" i="17"/>
  <c r="AD53" i="17"/>
  <c r="AQ52" i="17"/>
  <c r="AW52" i="17" s="1"/>
  <c r="AP52" i="17"/>
  <c r="AI52" i="17"/>
  <c r="AD52" i="17"/>
  <c r="AQ51" i="17"/>
  <c r="AP51" i="17"/>
  <c r="AI51" i="17"/>
  <c r="AD51" i="17"/>
  <c r="AQ50" i="17"/>
  <c r="AW50" i="17" s="1"/>
  <c r="AP50" i="17"/>
  <c r="AI50" i="17"/>
  <c r="AD50" i="17"/>
  <c r="AQ49" i="17"/>
  <c r="AW49" i="17" s="1"/>
  <c r="AP49" i="17"/>
  <c r="AI49" i="17"/>
  <c r="AD49" i="17"/>
  <c r="AQ48" i="17"/>
  <c r="AW48" i="17" s="1"/>
  <c r="AP48" i="17"/>
  <c r="AI48" i="17"/>
  <c r="AD48" i="17"/>
  <c r="AQ47" i="17"/>
  <c r="AW47" i="17" s="1"/>
  <c r="AP47" i="17"/>
  <c r="AI47" i="17"/>
  <c r="AD47" i="17"/>
  <c r="AV46" i="17"/>
  <c r="AQ46" i="17"/>
  <c r="AW46" i="17" s="1"/>
  <c r="AP46" i="17"/>
  <c r="AI46" i="17"/>
  <c r="AD46" i="17"/>
  <c r="AQ45" i="17"/>
  <c r="AW45" i="17" s="1"/>
  <c r="AP45" i="17"/>
  <c r="AI45" i="17"/>
  <c r="AD45" i="17"/>
  <c r="AQ44" i="17"/>
  <c r="AW44" i="17" s="1"/>
  <c r="AP44" i="17"/>
  <c r="AI44" i="17"/>
  <c r="AD44" i="17"/>
  <c r="AQ43" i="17"/>
  <c r="AW43" i="17" s="1"/>
  <c r="AP43" i="17"/>
  <c r="AI43" i="17"/>
  <c r="AD43" i="17"/>
  <c r="AQ42" i="17"/>
  <c r="AW42" i="17" s="1"/>
  <c r="AP42" i="17"/>
  <c r="AI42" i="17"/>
  <c r="AD42" i="17"/>
  <c r="AQ41" i="17"/>
  <c r="AW41" i="17" s="1"/>
  <c r="AP41" i="17"/>
  <c r="AI41" i="17"/>
  <c r="AD41" i="17"/>
  <c r="AQ40" i="17"/>
  <c r="AW40" i="17" s="1"/>
  <c r="AP40" i="17"/>
  <c r="AI40" i="17"/>
  <c r="AD40" i="17"/>
  <c r="AQ39" i="17"/>
  <c r="AW39" i="17" s="1"/>
  <c r="AP39" i="17"/>
  <c r="AI39" i="17"/>
  <c r="AD39" i="17"/>
  <c r="AQ38" i="17"/>
  <c r="AW38" i="17" s="1"/>
  <c r="AP38" i="17"/>
  <c r="AI38" i="17"/>
  <c r="AD38" i="17"/>
  <c r="AQ37" i="17"/>
  <c r="AW37" i="17" s="1"/>
  <c r="AP37" i="17"/>
  <c r="AI37" i="17"/>
  <c r="AD37" i="17"/>
  <c r="AV36" i="17"/>
  <c r="AQ36" i="17"/>
  <c r="AW36" i="17" s="1"/>
  <c r="AP36" i="17"/>
  <c r="AI36" i="17"/>
  <c r="AD36" i="17"/>
  <c r="AQ35" i="17"/>
  <c r="AW35" i="17" s="1"/>
  <c r="AP35" i="17"/>
  <c r="AI35" i="17"/>
  <c r="AD35" i="17"/>
  <c r="AV34" i="17"/>
  <c r="AQ34" i="17"/>
  <c r="AW34" i="17" s="1"/>
  <c r="AP34" i="17"/>
  <c r="AI34" i="17"/>
  <c r="AD34" i="17"/>
  <c r="AQ33" i="17"/>
  <c r="AW33" i="17" s="1"/>
  <c r="AP33" i="17"/>
  <c r="AI33" i="17"/>
  <c r="AD33" i="17"/>
  <c r="AQ32" i="17"/>
  <c r="AW32" i="17" s="1"/>
  <c r="AP32" i="17"/>
  <c r="AI32" i="17"/>
  <c r="AD32" i="17"/>
  <c r="AQ31" i="17"/>
  <c r="AW31" i="17" s="1"/>
  <c r="AP31" i="17"/>
  <c r="AI31" i="17"/>
  <c r="AD31" i="17"/>
  <c r="AV30" i="17"/>
  <c r="AQ30" i="17"/>
  <c r="AW30" i="17" s="1"/>
  <c r="AP30" i="17"/>
  <c r="AI30" i="17"/>
  <c r="AD30" i="17"/>
  <c r="AQ29" i="17"/>
  <c r="AW29" i="17" s="1"/>
  <c r="AP29" i="17"/>
  <c r="AI29" i="17"/>
  <c r="AD29" i="17"/>
  <c r="AV28" i="17"/>
  <c r="AQ28" i="17"/>
  <c r="AW28" i="17" s="1"/>
  <c r="AP28" i="17"/>
  <c r="AI28" i="17"/>
  <c r="AD28" i="17"/>
  <c r="AQ27" i="17"/>
  <c r="AW27" i="17" s="1"/>
  <c r="AP27" i="17"/>
  <c r="AI27" i="17"/>
  <c r="AD27" i="17"/>
  <c r="AQ26" i="17"/>
  <c r="AW26" i="17" s="1"/>
  <c r="AP26" i="17"/>
  <c r="AI26" i="17"/>
  <c r="AD26" i="17"/>
  <c r="AQ25" i="17"/>
  <c r="AW25" i="17" s="1"/>
  <c r="AP25" i="17"/>
  <c r="AI25" i="17"/>
  <c r="AD25" i="17"/>
  <c r="AV24" i="17"/>
  <c r="AQ24" i="17"/>
  <c r="AW24" i="17" s="1"/>
  <c r="AP24" i="17"/>
  <c r="AI24" i="17"/>
  <c r="AD24" i="17"/>
  <c r="AQ23" i="17"/>
  <c r="AW23" i="17" s="1"/>
  <c r="AP23" i="17"/>
  <c r="AI23" i="17"/>
  <c r="AD23" i="17"/>
  <c r="AV22" i="17"/>
  <c r="AQ22" i="17"/>
  <c r="AW22" i="17" s="1"/>
  <c r="AP22" i="17"/>
  <c r="AI22" i="17"/>
  <c r="AD22" i="17"/>
  <c r="AQ21" i="17"/>
  <c r="AW21" i="17" s="1"/>
  <c r="AP21" i="17"/>
  <c r="AI21" i="17"/>
  <c r="AD21" i="17"/>
  <c r="AQ20" i="17"/>
  <c r="AW20" i="17" s="1"/>
  <c r="AP20" i="17"/>
  <c r="AI20" i="17"/>
  <c r="AD20" i="17"/>
  <c r="AQ19" i="17"/>
  <c r="AW19" i="17" s="1"/>
  <c r="AP19" i="17"/>
  <c r="AI19" i="17"/>
  <c r="AD19" i="17"/>
  <c r="AV18" i="17"/>
  <c r="AQ18" i="17"/>
  <c r="AW18" i="17" s="1"/>
  <c r="AP18" i="17"/>
  <c r="AI18" i="17"/>
  <c r="AD18" i="17"/>
  <c r="AQ17" i="17"/>
  <c r="AW17" i="17" s="1"/>
  <c r="AP17" i="17"/>
  <c r="AI17" i="17"/>
  <c r="AD17" i="17"/>
  <c r="AV16" i="17"/>
  <c r="AQ16" i="17"/>
  <c r="AW16" i="17" s="1"/>
  <c r="AP16" i="17"/>
  <c r="AI16" i="17"/>
  <c r="AD16" i="17"/>
  <c r="AQ15" i="17"/>
  <c r="AW15" i="17" s="1"/>
  <c r="AP15" i="17"/>
  <c r="AI15" i="17"/>
  <c r="AD15" i="17"/>
  <c r="AQ14" i="17"/>
  <c r="AW14" i="17" s="1"/>
  <c r="AP14" i="17"/>
  <c r="AI14" i="17"/>
  <c r="AD14" i="17"/>
  <c r="AQ13" i="17"/>
  <c r="AW13" i="17" s="1"/>
  <c r="AP13" i="17"/>
  <c r="AI13" i="17"/>
  <c r="AD13" i="17"/>
  <c r="AV12" i="17"/>
  <c r="AQ12" i="17"/>
  <c r="AW12" i="17" s="1"/>
  <c r="AP12" i="17"/>
  <c r="AI12" i="17"/>
  <c r="AD12" i="17"/>
  <c r="AQ11" i="17"/>
  <c r="AW11" i="17" s="1"/>
  <c r="AP11" i="17"/>
  <c r="AI11" i="17"/>
  <c r="AD11" i="17"/>
  <c r="AV10" i="17"/>
  <c r="AQ10" i="17"/>
  <c r="AW10" i="17" s="1"/>
  <c r="AP10" i="17"/>
  <c r="AI10" i="17"/>
  <c r="AD10" i="17"/>
  <c r="AQ9" i="17"/>
  <c r="AW9" i="17" s="1"/>
  <c r="AP9" i="17"/>
  <c r="AI9" i="17"/>
  <c r="AD9" i="17"/>
  <c r="AQ8" i="17"/>
  <c r="AW8" i="17" s="1"/>
  <c r="AP8" i="17"/>
  <c r="AI8" i="17"/>
  <c r="AD8" i="17"/>
  <c r="AQ7" i="17"/>
  <c r="AW7" i="17" s="1"/>
  <c r="AP7" i="17"/>
  <c r="AI7" i="17"/>
  <c r="AD7" i="17"/>
  <c r="K4" i="17"/>
  <c r="AV286" i="17" l="1"/>
  <c r="AW286" i="17"/>
  <c r="AV335" i="17"/>
  <c r="AW335" i="17"/>
  <c r="AV347" i="17"/>
  <c r="AW347" i="17"/>
  <c r="AV9" i="17"/>
  <c r="AV15" i="17"/>
  <c r="AV21" i="17"/>
  <c r="AV27" i="17"/>
  <c r="AV33" i="17"/>
  <c r="AV39" i="17"/>
  <c r="AW163" i="17"/>
  <c r="AV163" i="17"/>
  <c r="AW312" i="17"/>
  <c r="AW429" i="17"/>
  <c r="AV429" i="17"/>
  <c r="AV8" i="17"/>
  <c r="AV14" i="17"/>
  <c r="AV20" i="17"/>
  <c r="AV26" i="17"/>
  <c r="AV32" i="17"/>
  <c r="AV38" i="17"/>
  <c r="AW256" i="17"/>
  <c r="AV256" i="17"/>
  <c r="AW298" i="17"/>
  <c r="AV331" i="17"/>
  <c r="AW331" i="17"/>
  <c r="AW342" i="17"/>
  <c r="AW359" i="17"/>
  <c r="AV419" i="17"/>
  <c r="AV455" i="17"/>
  <c r="AV537" i="17"/>
  <c r="AW537" i="17"/>
  <c r="AV7" i="17"/>
  <c r="AV13" i="17"/>
  <c r="AV19" i="17"/>
  <c r="AV25" i="17"/>
  <c r="AV31" i="17"/>
  <c r="AV37" i="17"/>
  <c r="AW75" i="17"/>
  <c r="AV75" i="17"/>
  <c r="AV181" i="17"/>
  <c r="AW262" i="17"/>
  <c r="AV262" i="17"/>
  <c r="AV301" i="17"/>
  <c r="AW301" i="17"/>
  <c r="AV341" i="17"/>
  <c r="AW341" i="17"/>
  <c r="AQ358" i="17"/>
  <c r="AV358" i="17" s="1"/>
  <c r="U358" i="17"/>
  <c r="AV513" i="17"/>
  <c r="AW530" i="17"/>
  <c r="AW157" i="17"/>
  <c r="AV157" i="17"/>
  <c r="AV293" i="17"/>
  <c r="AW293" i="17"/>
  <c r="AV316" i="17"/>
  <c r="AW316" i="17"/>
  <c r="AV226" i="17"/>
  <c r="AV260" i="17"/>
  <c r="AW465" i="17"/>
  <c r="AV465" i="17"/>
  <c r="AW193" i="17"/>
  <c r="AV193" i="17"/>
  <c r="AV307" i="17"/>
  <c r="AW307" i="17"/>
  <c r="AW411" i="17"/>
  <c r="AV411" i="17"/>
  <c r="AW447" i="17"/>
  <c r="AV447" i="17"/>
  <c r="AV11" i="17"/>
  <c r="AV17" i="17"/>
  <c r="AV23" i="17"/>
  <c r="AV29" i="17"/>
  <c r="AV35" i="17"/>
  <c r="AV99" i="17"/>
  <c r="AV121" i="17"/>
  <c r="AV161" i="17"/>
  <c r="AW211" i="17"/>
  <c r="AV211" i="17"/>
  <c r="AW336" i="17"/>
  <c r="AW348" i="17"/>
  <c r="AV401" i="17"/>
  <c r="AV437" i="17"/>
  <c r="AW330" i="17"/>
  <c r="AW334" i="17"/>
  <c r="AW340" i="17"/>
  <c r="AW346" i="17"/>
  <c r="AW363" i="17"/>
  <c r="AV368" i="17"/>
  <c r="AV369" i="17"/>
  <c r="AV370" i="17"/>
  <c r="AV371" i="17"/>
  <c r="AV372" i="17"/>
  <c r="AV373" i="17"/>
  <c r="AV374" i="17"/>
  <c r="AV375" i="17"/>
  <c r="AV376" i="17"/>
  <c r="AV377" i="17"/>
  <c r="AV378" i="17"/>
  <c r="AV379" i="17"/>
  <c r="AV380" i="17"/>
  <c r="AV381" i="17"/>
  <c r="AV382" i="17"/>
  <c r="AV383" i="17"/>
  <c r="AV392" i="17"/>
  <c r="AV407" i="17"/>
  <c r="AV425" i="17"/>
  <c r="AV443" i="17"/>
  <c r="AV461" i="17"/>
  <c r="AW318" i="17"/>
  <c r="AW322" i="17"/>
  <c r="AW338" i="17"/>
  <c r="AW344" i="17"/>
  <c r="AW350" i="17"/>
  <c r="AV351" i="17"/>
  <c r="AW361" i="17"/>
  <c r="AV395" i="17"/>
  <c r="AV413" i="17"/>
  <c r="AV431" i="17"/>
  <c r="AV449" i="17"/>
  <c r="AV467" i="17"/>
  <c r="AW535" i="17"/>
  <c r="AV196" i="17"/>
  <c r="AV244" i="17"/>
  <c r="AV251" i="17"/>
  <c r="AW254" i="17"/>
  <c r="AV254" i="17"/>
  <c r="AV288" i="17"/>
  <c r="AV297" i="17"/>
  <c r="AW297" i="17"/>
  <c r="AW329" i="17"/>
  <c r="AV398" i="17"/>
  <c r="AV434" i="17"/>
  <c r="AV452" i="17"/>
  <c r="AV458" i="17"/>
  <c r="AV464" i="17"/>
  <c r="AW529" i="17"/>
  <c r="AV64" i="17"/>
  <c r="AW87" i="17"/>
  <c r="AV87" i="17"/>
  <c r="AV139" i="17"/>
  <c r="AW145" i="17"/>
  <c r="AV145" i="17"/>
  <c r="AV175" i="17"/>
  <c r="AV199" i="17"/>
  <c r="AW202" i="17"/>
  <c r="AV202" i="17"/>
  <c r="AV229" i="17"/>
  <c r="AV233" i="17"/>
  <c r="AV243" i="17"/>
  <c r="AW250" i="17"/>
  <c r="AV250" i="17"/>
  <c r="AW306" i="17"/>
  <c r="AW310" i="17"/>
  <c r="AW324" i="17"/>
  <c r="AW328" i="17"/>
  <c r="AW366" i="17"/>
  <c r="AV366" i="17"/>
  <c r="AV397" i="17"/>
  <c r="AV403" i="17"/>
  <c r="AV409" i="17"/>
  <c r="AV415" i="17"/>
  <c r="AV421" i="17"/>
  <c r="AV427" i="17"/>
  <c r="AV433" i="17"/>
  <c r="AV439" i="17"/>
  <c r="AV445" i="17"/>
  <c r="AV451" i="17"/>
  <c r="AV457" i="17"/>
  <c r="AV463" i="17"/>
  <c r="AV491" i="17"/>
  <c r="AV492" i="17"/>
  <c r="AV493" i="17"/>
  <c r="AV494" i="17"/>
  <c r="AV495" i="17"/>
  <c r="AV499" i="17"/>
  <c r="AV517" i="17"/>
  <c r="AV518" i="17"/>
  <c r="AV63" i="17"/>
  <c r="AV70" i="17"/>
  <c r="AV115" i="17"/>
  <c r="AV125" i="17"/>
  <c r="AW135" i="17"/>
  <c r="AV135" i="17"/>
  <c r="AV178" i="17"/>
  <c r="AV232" i="17"/>
  <c r="AV236" i="17"/>
  <c r="AW239" i="17"/>
  <c r="AV239" i="17"/>
  <c r="AW305" i="17"/>
  <c r="AV309" i="17"/>
  <c r="AW309" i="17"/>
  <c r="AW323" i="17"/>
  <c r="AV327" i="17"/>
  <c r="AW327" i="17"/>
  <c r="AV356" i="17"/>
  <c r="AV396" i="17"/>
  <c r="AV402" i="17"/>
  <c r="AV408" i="17"/>
  <c r="AV414" i="17"/>
  <c r="AV420" i="17"/>
  <c r="AV426" i="17"/>
  <c r="AV432" i="17"/>
  <c r="AV438" i="17"/>
  <c r="AV444" i="17"/>
  <c r="AV450" i="17"/>
  <c r="AV456" i="17"/>
  <c r="AV462" i="17"/>
  <c r="AV496" i="17"/>
  <c r="AW496" i="17"/>
  <c r="AW536" i="17"/>
  <c r="AW51" i="17"/>
  <c r="AV51" i="17"/>
  <c r="AW166" i="17"/>
  <c r="AV166" i="17"/>
  <c r="AW220" i="17"/>
  <c r="AV220" i="17"/>
  <c r="AV483" i="17"/>
  <c r="AW483" i="17"/>
  <c r="AV81" i="17"/>
  <c r="AV133" i="17"/>
  <c r="AV284" i="17"/>
  <c r="AW311" i="17"/>
  <c r="AV315" i="17"/>
  <c r="AW315" i="17"/>
  <c r="AV333" i="17"/>
  <c r="AW333" i="17"/>
  <c r="AV404" i="17"/>
  <c r="AV410" i="17"/>
  <c r="AV416" i="17"/>
  <c r="AV422" i="17"/>
  <c r="AV428" i="17"/>
  <c r="AV440" i="17"/>
  <c r="AV446" i="17"/>
  <c r="AW470" i="17"/>
  <c r="AV470" i="17"/>
  <c r="AW485" i="17"/>
  <c r="AV485" i="17"/>
  <c r="AV500" i="17"/>
  <c r="AW69" i="17"/>
  <c r="AV69" i="17"/>
  <c r="AW184" i="17"/>
  <c r="AV184" i="17"/>
  <c r="AW354" i="17"/>
  <c r="AV354" i="17"/>
  <c r="AW509" i="17"/>
  <c r="AV509" i="17"/>
  <c r="AV45" i="17"/>
  <c r="AV52" i="17"/>
  <c r="AW120" i="17"/>
  <c r="AV120" i="17"/>
  <c r="AV156" i="17"/>
  <c r="AV214" i="17"/>
  <c r="AV266" i="17"/>
  <c r="AW269" i="17"/>
  <c r="AV269" i="17"/>
  <c r="AW299" i="17"/>
  <c r="AV303" i="17"/>
  <c r="AW303" i="17"/>
  <c r="AW317" i="17"/>
  <c r="AV321" i="17"/>
  <c r="AW321" i="17"/>
  <c r="AV353" i="17"/>
  <c r="AV393" i="17"/>
  <c r="AV400" i="17"/>
  <c r="AV406" i="17"/>
  <c r="AV412" i="17"/>
  <c r="AV418" i="17"/>
  <c r="AV424" i="17"/>
  <c r="AV430" i="17"/>
  <c r="AV436" i="17"/>
  <c r="AV442" i="17"/>
  <c r="AV448" i="17"/>
  <c r="AV454" i="17"/>
  <c r="AV460" i="17"/>
  <c r="AV466" i="17"/>
  <c r="AW486" i="17"/>
  <c r="AV486" i="17"/>
  <c r="AV502" i="17"/>
  <c r="AW505" i="17"/>
  <c r="AV505" i="17"/>
  <c r="AV534" i="17"/>
  <c r="AW534" i="17"/>
  <c r="AV471" i="17"/>
  <c r="AV472" i="17"/>
  <c r="AV474" i="17"/>
  <c r="AV475" i="17"/>
  <c r="AV476" i="17"/>
  <c r="AV477" i="17"/>
  <c r="AV478" i="17"/>
  <c r="AV504" i="17"/>
  <c r="AV522" i="17"/>
  <c r="AW533" i="17"/>
  <c r="AW539" i="17"/>
  <c r="AV540" i="17"/>
  <c r="AV541" i="17"/>
  <c r="AV543" i="17"/>
  <c r="AV473" i="17"/>
  <c r="AV40" i="17"/>
  <c r="AV58" i="17"/>
  <c r="AV76" i="17"/>
  <c r="AV93" i="17"/>
  <c r="AV103" i="17"/>
  <c r="AV127" i="17"/>
  <c r="AV151" i="17"/>
  <c r="AV169" i="17"/>
  <c r="AV187" i="17"/>
  <c r="AV205" i="17"/>
  <c r="AV223" i="17"/>
  <c r="AV238" i="17"/>
  <c r="AV268" i="17"/>
  <c r="AW292" i="17"/>
  <c r="AW302" i="17"/>
  <c r="AW308" i="17"/>
  <c r="AW314" i="17"/>
  <c r="AW320" i="17"/>
  <c r="AW326" i="17"/>
  <c r="AW332" i="17"/>
  <c r="AV365" i="17"/>
  <c r="AV525" i="17"/>
  <c r="AW532" i="17"/>
  <c r="AW538" i="17"/>
  <c r="AV542" i="17"/>
  <c r="AV178" i="18"/>
  <c r="AV193" i="18"/>
  <c r="AW204" i="18"/>
  <c r="AW1351" i="18"/>
  <c r="AV1349" i="18"/>
  <c r="AV661" i="18"/>
  <c r="AW628" i="18"/>
  <c r="AW128" i="18"/>
  <c r="AV456" i="18"/>
  <c r="AW799" i="18"/>
  <c r="AV1237" i="18"/>
  <c r="AW1204" i="18"/>
  <c r="AV1293" i="18"/>
  <c r="AW35" i="18"/>
  <c r="AW642" i="18"/>
  <c r="AW744" i="18"/>
  <c r="AV825" i="18"/>
  <c r="AV951" i="18"/>
  <c r="AV1202" i="18"/>
  <c r="AW83" i="18"/>
  <c r="AV496" i="18"/>
  <c r="AV420" i="18"/>
  <c r="AV697" i="18"/>
  <c r="AV720" i="18"/>
  <c r="AW737" i="18"/>
  <c r="AW841" i="18"/>
  <c r="AV946" i="18"/>
  <c r="AV969" i="18"/>
  <c r="AW1141" i="18"/>
  <c r="AV1266" i="18"/>
  <c r="AV1274" i="18"/>
  <c r="AV1342" i="18"/>
  <c r="AV166" i="18"/>
  <c r="AW443" i="18"/>
  <c r="AW577" i="18"/>
  <c r="AV74" i="18"/>
  <c r="AW143" i="18"/>
  <c r="AV471" i="18"/>
  <c r="AW576" i="18"/>
  <c r="AV709" i="18"/>
  <c r="AW873" i="18"/>
  <c r="AW1004" i="18"/>
  <c r="AV1198" i="18"/>
  <c r="AW1249" i="18"/>
  <c r="AV30" i="18"/>
  <c r="AV645" i="18"/>
  <c r="AV696" i="18"/>
  <c r="AW745" i="18"/>
  <c r="AW830" i="18"/>
  <c r="AW937" i="18"/>
  <c r="AW964" i="18"/>
  <c r="AW1206" i="18"/>
  <c r="AV1247" i="18"/>
  <c r="AW553" i="18"/>
  <c r="AV765" i="18"/>
  <c r="AV829" i="18"/>
  <c r="AW836" i="18"/>
  <c r="AV845" i="18"/>
  <c r="AV866" i="18"/>
  <c r="AV897" i="18"/>
  <c r="AW955" i="18"/>
  <c r="AW1040" i="18"/>
  <c r="AV1132" i="18"/>
  <c r="AV1134" i="18"/>
  <c r="AV1162" i="18"/>
  <c r="AV1164" i="18"/>
  <c r="AV1177" i="18"/>
  <c r="AW1258" i="18"/>
  <c r="AV1333" i="18"/>
  <c r="AW511" i="18"/>
  <c r="AV689" i="18"/>
  <c r="AV154" i="18"/>
  <c r="AW493" i="18"/>
  <c r="AW535" i="18"/>
  <c r="AV552" i="18"/>
  <c r="AW601" i="18"/>
  <c r="AV606" i="18"/>
  <c r="AV758" i="18"/>
  <c r="AV952" i="18"/>
  <c r="AW963" i="18"/>
  <c r="AV1038" i="18"/>
  <c r="AV1130" i="18"/>
  <c r="AV68" i="18"/>
  <c r="AW75" i="18"/>
  <c r="AV106" i="18"/>
  <c r="AV459" i="18"/>
  <c r="AW502" i="18"/>
  <c r="AW541" i="18"/>
  <c r="AV600" i="18"/>
  <c r="AV605" i="18"/>
  <c r="AV673" i="18"/>
  <c r="AW678" i="18"/>
  <c r="AV785" i="18"/>
  <c r="AV857" i="18"/>
  <c r="AV919" i="18"/>
  <c r="AW949" i="18"/>
  <c r="AV996" i="18"/>
  <c r="AV1021" i="18"/>
  <c r="AW1046" i="18"/>
  <c r="AW1054" i="18"/>
  <c r="AW1153" i="18"/>
  <c r="AW1155" i="18"/>
  <c r="AV1189" i="18"/>
  <c r="AV1191" i="18"/>
  <c r="AV1196" i="18"/>
  <c r="AV1219" i="18"/>
  <c r="AW1221" i="18"/>
  <c r="AV1283" i="18"/>
  <c r="AV1304" i="18"/>
  <c r="AW468" i="18"/>
  <c r="AW637" i="18"/>
  <c r="AW730" i="18"/>
  <c r="AW816" i="18"/>
  <c r="AW922" i="18"/>
  <c r="AV1160" i="18"/>
  <c r="AW991" i="18"/>
  <c r="AV1044" i="18"/>
  <c r="AW1052" i="18"/>
  <c r="AV1069" i="18"/>
  <c r="AV1074" i="18"/>
  <c r="AW1100" i="18"/>
  <c r="AV1171" i="18"/>
  <c r="AV1176" i="18"/>
  <c r="AV1230" i="18"/>
  <c r="AV1281" i="18"/>
  <c r="AV1300" i="18"/>
  <c r="AV1302" i="18"/>
  <c r="AV1307" i="18"/>
  <c r="AV1327" i="18"/>
  <c r="AV1329" i="18"/>
  <c r="AW479" i="18"/>
  <c r="AV550" i="18"/>
  <c r="AV56" i="18"/>
  <c r="AW86" i="18"/>
  <c r="AV115" i="18"/>
  <c r="AV594" i="18"/>
  <c r="AV978" i="18"/>
  <c r="AW1116" i="18"/>
  <c r="AW20" i="18"/>
  <c r="AW275" i="18"/>
  <c r="AV412" i="18"/>
  <c r="AV423" i="18"/>
  <c r="AW647" i="18"/>
  <c r="AW666" i="18"/>
  <c r="AV714" i="18"/>
  <c r="AW848" i="18"/>
  <c r="AW999" i="18"/>
  <c r="AW1106" i="18"/>
  <c r="AV1123" i="18"/>
  <c r="AW1143" i="18"/>
  <c r="AV1238" i="18"/>
  <c r="AW1276" i="18"/>
  <c r="AV1298" i="18"/>
  <c r="AV1322" i="18"/>
  <c r="AW169" i="18"/>
  <c r="AV169" i="18"/>
  <c r="AV261" i="18"/>
  <c r="AW261" i="18"/>
  <c r="AV1036" i="18"/>
  <c r="AW1036" i="18"/>
  <c r="AW1234" i="18"/>
  <c r="AV1234" i="18"/>
  <c r="AW1296" i="18"/>
  <c r="AV1296" i="18"/>
  <c r="AV103" i="18"/>
  <c r="AW196" i="18"/>
  <c r="AW463" i="18"/>
  <c r="AW639" i="18"/>
  <c r="AV639" i="18"/>
  <c r="AV34" i="18"/>
  <c r="AV43" i="18"/>
  <c r="AV61" i="18"/>
  <c r="AV112" i="18"/>
  <c r="AW149" i="18"/>
  <c r="AW407" i="18"/>
  <c r="AW523" i="18"/>
  <c r="AW583" i="18"/>
  <c r="AW589" i="18"/>
  <c r="AV589" i="18"/>
  <c r="AV634" i="18"/>
  <c r="AV732" i="18"/>
  <c r="AV743" i="18"/>
  <c r="AV790" i="18"/>
  <c r="AW790" i="18"/>
  <c r="AV813" i="18"/>
  <c r="AW833" i="18"/>
  <c r="AV833" i="18"/>
  <c r="AW872" i="18"/>
  <c r="AV872" i="18"/>
  <c r="AV910" i="18"/>
  <c r="AW910" i="18"/>
  <c r="AV936" i="18"/>
  <c r="AV939" i="18"/>
  <c r="AW948" i="18"/>
  <c r="AV948" i="18"/>
  <c r="AW982" i="18"/>
  <c r="AV988" i="18"/>
  <c r="AW988" i="18"/>
  <c r="AW1170" i="18"/>
  <c r="AV1170" i="18"/>
  <c r="AW160" i="18"/>
  <c r="AW202" i="18"/>
  <c r="AW531" i="18"/>
  <c r="AV531" i="18"/>
  <c r="AW625" i="18"/>
  <c r="AW695" i="18"/>
  <c r="AV695" i="18"/>
  <c r="AW885" i="18"/>
  <c r="AW975" i="18"/>
  <c r="AW1028" i="18"/>
  <c r="AW1082" i="18"/>
  <c r="AV1088" i="18"/>
  <c r="AW1088" i="18"/>
  <c r="AW10" i="18"/>
  <c r="AV57" i="18"/>
  <c r="AW58" i="18"/>
  <c r="AW89" i="18"/>
  <c r="AW100" i="18"/>
  <c r="AW129" i="18"/>
  <c r="AW174" i="18"/>
  <c r="AV201" i="18"/>
  <c r="AW201" i="18"/>
  <c r="AW297" i="18"/>
  <c r="AV406" i="18"/>
  <c r="AV442" i="18"/>
  <c r="AW451" i="18"/>
  <c r="AW462" i="18"/>
  <c r="AV462" i="18"/>
  <c r="AV522" i="18"/>
  <c r="AW565" i="18"/>
  <c r="AW582" i="18"/>
  <c r="AV582" i="18"/>
  <c r="AV599" i="18"/>
  <c r="AW610" i="18"/>
  <c r="AV631" i="18"/>
  <c r="AW631" i="18"/>
  <c r="AW658" i="18"/>
  <c r="AV665" i="18"/>
  <c r="AV672" i="18"/>
  <c r="AW682" i="18"/>
  <c r="AW706" i="18"/>
  <c r="AV726" i="18"/>
  <c r="AV769" i="18"/>
  <c r="AW771" i="18"/>
  <c r="AV771" i="18"/>
  <c r="AV812" i="18"/>
  <c r="AV878" i="18"/>
  <c r="AV933" i="18"/>
  <c r="AV968" i="18"/>
  <c r="AW1001" i="18"/>
  <c r="AV1009" i="18"/>
  <c r="AW1015" i="18"/>
  <c r="AV1015" i="18"/>
  <c r="AW1023" i="18"/>
  <c r="AV1042" i="18"/>
  <c r="AV1077" i="18"/>
  <c r="AW1077" i="18"/>
  <c r="AW1168" i="18"/>
  <c r="AV1168" i="18"/>
  <c r="AV1183" i="18"/>
  <c r="AW1188" i="18"/>
  <c r="AW1195" i="18"/>
  <c r="AV1195" i="18"/>
  <c r="AV1217" i="18"/>
  <c r="AV1240" i="18"/>
  <c r="AV1246" i="18"/>
  <c r="AW1246" i="18"/>
  <c r="AW1265" i="18"/>
  <c r="AV1265" i="18"/>
  <c r="AW1292" i="18"/>
  <c r="AV1292" i="18"/>
  <c r="AV1315" i="18"/>
  <c r="AV1338" i="18"/>
  <c r="AW776" i="18"/>
  <c r="AV776" i="18"/>
  <c r="AW1213" i="18"/>
  <c r="AV1213" i="18"/>
  <c r="AW1255" i="18"/>
  <c r="AV1255" i="18"/>
  <c r="AW510" i="18"/>
  <c r="AV510" i="18"/>
  <c r="AV727" i="18"/>
  <c r="AW921" i="18"/>
  <c r="AV921" i="18"/>
  <c r="AV1325" i="18"/>
  <c r="AW182" i="18"/>
  <c r="AW195" i="18"/>
  <c r="AV257" i="18"/>
  <c r="AW257" i="18"/>
  <c r="AV415" i="18"/>
  <c r="AW415" i="18"/>
  <c r="AW636" i="18"/>
  <c r="AV636" i="18"/>
  <c r="AW713" i="18"/>
  <c r="AV713" i="18"/>
  <c r="AV861" i="18"/>
  <c r="AW865" i="18"/>
  <c r="AV865" i="18"/>
  <c r="AV891" i="18"/>
  <c r="AW891" i="18"/>
  <c r="AV918" i="18"/>
  <c r="AV945" i="18"/>
  <c r="AW945" i="18"/>
  <c r="AW1140" i="18"/>
  <c r="AV1140" i="18"/>
  <c r="AW1227" i="18"/>
  <c r="AV1227" i="18"/>
  <c r="AW1248" i="18"/>
  <c r="AV1248" i="18"/>
  <c r="AW1294" i="18"/>
  <c r="AV1294" i="18"/>
  <c r="AV1340" i="18"/>
  <c r="AW95" i="18"/>
  <c r="AW137" i="18"/>
  <c r="AV157" i="18"/>
  <c r="AW172" i="18"/>
  <c r="AV173" i="18"/>
  <c r="AW293" i="18"/>
  <c r="AV612" i="18"/>
  <c r="AW618" i="18"/>
  <c r="AV618" i="18"/>
  <c r="AW787" i="18"/>
  <c r="AV787" i="18"/>
  <c r="AV901" i="18"/>
  <c r="AW901" i="18"/>
  <c r="AW915" i="18"/>
  <c r="AV915" i="18"/>
  <c r="AW974" i="18"/>
  <c r="AV974" i="18"/>
  <c r="AW1138" i="18"/>
  <c r="AV1138" i="18"/>
  <c r="AW1186" i="18"/>
  <c r="AV1186" i="18"/>
  <c r="AW1225" i="18"/>
  <c r="AV1225" i="18"/>
  <c r="AW1313" i="18"/>
  <c r="AV1313" i="18"/>
  <c r="AV1336" i="18"/>
  <c r="AW1020" i="18"/>
  <c r="AV1020" i="18"/>
  <c r="AV1060" i="18"/>
  <c r="AW1060" i="18"/>
  <c r="AV1093" i="18"/>
  <c r="AV1201" i="18"/>
  <c r="AV1347" i="18"/>
  <c r="AV140" i="18"/>
  <c r="AV525" i="18"/>
  <c r="AV427" i="18"/>
  <c r="AW427" i="18"/>
  <c r="AW513" i="18"/>
  <c r="AV513" i="18"/>
  <c r="AW556" i="18"/>
  <c r="AV556" i="18"/>
  <c r="AV649" i="18"/>
  <c r="AW649" i="18"/>
  <c r="AW701" i="18"/>
  <c r="AV701" i="18"/>
  <c r="AW807" i="18"/>
  <c r="AV807" i="18"/>
  <c r="AW877" i="18"/>
  <c r="AV877" i="18"/>
  <c r="AW926" i="18"/>
  <c r="AV926" i="18"/>
  <c r="AV997" i="18"/>
  <c r="AW997" i="18"/>
  <c r="AW1174" i="18"/>
  <c r="AV1174" i="18"/>
  <c r="AW1334" i="18"/>
  <c r="AV1334" i="18"/>
  <c r="AV426" i="18"/>
  <c r="AV448" i="18"/>
  <c r="AW517" i="18"/>
  <c r="AW533" i="18"/>
  <c r="AW546" i="18"/>
  <c r="AW558" i="18"/>
  <c r="AV690" i="18"/>
  <c r="AV712" i="18"/>
  <c r="AW718" i="18"/>
  <c r="AW721" i="18"/>
  <c r="AW738" i="18"/>
  <c r="AW752" i="18"/>
  <c r="AV759" i="18"/>
  <c r="AV775" i="18"/>
  <c r="AV789" i="18"/>
  <c r="AV794" i="18"/>
  <c r="AW819" i="18"/>
  <c r="AW842" i="18"/>
  <c r="AV853" i="18"/>
  <c r="AW858" i="18"/>
  <c r="AV895" i="18"/>
  <c r="AV900" i="18"/>
  <c r="AV909" i="18"/>
  <c r="AV912" i="18"/>
  <c r="AW928" i="18"/>
  <c r="AW958" i="18"/>
  <c r="AW981" i="18"/>
  <c r="AW993" i="18"/>
  <c r="AW1010" i="18"/>
  <c r="AW1022" i="18"/>
  <c r="AV1027" i="18"/>
  <c r="AV1032" i="18"/>
  <c r="AW1034" i="18"/>
  <c r="AV1056" i="18"/>
  <c r="AW1058" i="18"/>
  <c r="AV1063" i="18"/>
  <c r="AV1075" i="18"/>
  <c r="AV1105" i="18"/>
  <c r="AV1147" i="18"/>
  <c r="AV1166" i="18"/>
  <c r="AV1244" i="18"/>
  <c r="AV1253" i="18"/>
  <c r="AV1270" i="18"/>
  <c r="AV1285" i="18"/>
  <c r="AV1287" i="18"/>
  <c r="AV1311" i="18"/>
  <c r="AV1328" i="18"/>
  <c r="AV1330" i="18"/>
  <c r="AV1343" i="18"/>
  <c r="AW279" i="18"/>
  <c r="AW39" i="18"/>
  <c r="AV39" i="18"/>
  <c r="AV77" i="18"/>
  <c r="AW77" i="18"/>
  <c r="AW110" i="18"/>
  <c r="AV110" i="18"/>
  <c r="AV414" i="18"/>
  <c r="AW414" i="18"/>
  <c r="AV505" i="18"/>
  <c r="AW505" i="18"/>
  <c r="AW588" i="18"/>
  <c r="AV588" i="18"/>
  <c r="AW630" i="18"/>
  <c r="AV630" i="18"/>
  <c r="AV694" i="18"/>
  <c r="AW694" i="18"/>
  <c r="AW763" i="18"/>
  <c r="AV763" i="18"/>
  <c r="AW16" i="18"/>
  <c r="AV16" i="18"/>
  <c r="AW25" i="18"/>
  <c r="AV25" i="18"/>
  <c r="AV119" i="18"/>
  <c r="AW119" i="18"/>
  <c r="AW177" i="18"/>
  <c r="AW194" i="18"/>
  <c r="AW249" i="18"/>
  <c r="AW285" i="18"/>
  <c r="AV516" i="18"/>
  <c r="AW516" i="18"/>
  <c r="AW543" i="18"/>
  <c r="AV543" i="18"/>
  <c r="AW652" i="18"/>
  <c r="AV652" i="18"/>
  <c r="AW883" i="18"/>
  <c r="AV883" i="18"/>
  <c r="AV65" i="18"/>
  <c r="AW65" i="18"/>
  <c r="AV125" i="18"/>
  <c r="AW125" i="18"/>
  <c r="AV139" i="18"/>
  <c r="AV142" i="18"/>
  <c r="AV168" i="18"/>
  <c r="AV171" i="18"/>
  <c r="AV281" i="18"/>
  <c r="AW281" i="18"/>
  <c r="AW495" i="18"/>
  <c r="AV495" i="18"/>
  <c r="AW660" i="18"/>
  <c r="AV660" i="18"/>
  <c r="AW677" i="18"/>
  <c r="AV677" i="18"/>
  <c r="AW688" i="18"/>
  <c r="AV688" i="18"/>
  <c r="AW757" i="18"/>
  <c r="AV757" i="18"/>
  <c r="AV781" i="18"/>
  <c r="AW781" i="18"/>
  <c r="AW1331" i="18"/>
  <c r="AV1331" i="18"/>
  <c r="AV71" i="18"/>
  <c r="AW71" i="18"/>
  <c r="AV85" i="18"/>
  <c r="AV88" i="18"/>
  <c r="AV136" i="18"/>
  <c r="AV151" i="18"/>
  <c r="AW165" i="18"/>
  <c r="AW453" i="18"/>
  <c r="AV453" i="18"/>
  <c r="AV478" i="18"/>
  <c r="AW478" i="18"/>
  <c r="AW540" i="18"/>
  <c r="AV540" i="18"/>
  <c r="AV571" i="18"/>
  <c r="AW571" i="18"/>
  <c r="AW941" i="18"/>
  <c r="AV941" i="18"/>
  <c r="AW1099" i="18"/>
  <c r="AV1099" i="18"/>
  <c r="AW1203" i="18"/>
  <c r="AV1203" i="18"/>
  <c r="AV40" i="18"/>
  <c r="AV82" i="18"/>
  <c r="AV97" i="18"/>
  <c r="AW111" i="18"/>
  <c r="AV148" i="18"/>
  <c r="AW200" i="18"/>
  <c r="AW267" i="18"/>
  <c r="AW417" i="18"/>
  <c r="AV417" i="18"/>
  <c r="AV439" i="18"/>
  <c r="AW439" i="18"/>
  <c r="AW484" i="18"/>
  <c r="AV484" i="18"/>
  <c r="AV492" i="18"/>
  <c r="AW492" i="18"/>
  <c r="AV499" i="18"/>
  <c r="AW499" i="18"/>
  <c r="AV598" i="18"/>
  <c r="AW598" i="18"/>
  <c r="AW646" i="18"/>
  <c r="AV646" i="18"/>
  <c r="AW655" i="18"/>
  <c r="AV655" i="18"/>
  <c r="AW671" i="18"/>
  <c r="AV671" i="18"/>
  <c r="AV748" i="18"/>
  <c r="AW748" i="18"/>
  <c r="AW1002" i="18"/>
  <c r="AV1002" i="18"/>
  <c r="AW1144" i="18"/>
  <c r="AV1144" i="18"/>
  <c r="AV1152" i="18"/>
  <c r="AW1152" i="18"/>
  <c r="AV1197" i="18"/>
  <c r="AW1197" i="18"/>
  <c r="AW17" i="18"/>
  <c r="AV26" i="18"/>
  <c r="AW50" i="18"/>
  <c r="AV50" i="18"/>
  <c r="AV94" i="18"/>
  <c r="AV122" i="18"/>
  <c r="AV131" i="18"/>
  <c r="AW131" i="18"/>
  <c r="AV164" i="18"/>
  <c r="AW164" i="18"/>
  <c r="AV199" i="18"/>
  <c r="AW199" i="18"/>
  <c r="AV263" i="18"/>
  <c r="AW263" i="18"/>
  <c r="AV299" i="18"/>
  <c r="AW299" i="18"/>
  <c r="AV403" i="18"/>
  <c r="AW403" i="18"/>
  <c r="AV450" i="18"/>
  <c r="AW450" i="18"/>
  <c r="AV562" i="18"/>
  <c r="AW562" i="18"/>
  <c r="AW683" i="18"/>
  <c r="AV683" i="18"/>
  <c r="AV742" i="18"/>
  <c r="AW742" i="18"/>
  <c r="AW811" i="18"/>
  <c r="AV811" i="18"/>
  <c r="AV860" i="18"/>
  <c r="AW860" i="18"/>
  <c r="AW1136" i="18"/>
  <c r="AV1136" i="18"/>
  <c r="AV846" i="18"/>
  <c r="AW846" i="18"/>
  <c r="AW855" i="18"/>
  <c r="AV855" i="18"/>
  <c r="AV607" i="18"/>
  <c r="AW607" i="18"/>
  <c r="AW700" i="18"/>
  <c r="AV700" i="18"/>
  <c r="AW793" i="18"/>
  <c r="AV793" i="18"/>
  <c r="AV817" i="18"/>
  <c r="AW817" i="18"/>
  <c r="AV834" i="18"/>
  <c r="AW834" i="18"/>
  <c r="AV892" i="18"/>
  <c r="AW892" i="18"/>
  <c r="AV1000" i="18"/>
  <c r="AW1000" i="18"/>
  <c r="AV1053" i="18"/>
  <c r="AW1053" i="18"/>
  <c r="AV1114" i="18"/>
  <c r="AW1114" i="18"/>
  <c r="AW1142" i="18"/>
  <c r="AV1142" i="18"/>
  <c r="AW1184" i="18"/>
  <c r="AV1184" i="18"/>
  <c r="AW1222" i="18"/>
  <c r="AV1222" i="18"/>
  <c r="AW1267" i="18"/>
  <c r="AV1267" i="18"/>
  <c r="AW1318" i="18"/>
  <c r="AV1318" i="18"/>
  <c r="AV405" i="18"/>
  <c r="AW445" i="18"/>
  <c r="AV504" i="18"/>
  <c r="AV507" i="18"/>
  <c r="AV547" i="18"/>
  <c r="AW547" i="18"/>
  <c r="AV624" i="18"/>
  <c r="AV685" i="18"/>
  <c r="AV703" i="18"/>
  <c r="AV708" i="18"/>
  <c r="AV736" i="18"/>
  <c r="AV783" i="18"/>
  <c r="AV903" i="18"/>
  <c r="AV908" i="18"/>
  <c r="AW956" i="18"/>
  <c r="AV956" i="18"/>
  <c r="AV980" i="18"/>
  <c r="AV983" i="18"/>
  <c r="AW983" i="18"/>
  <c r="AV998" i="18"/>
  <c r="AW998" i="18"/>
  <c r="AV38" i="18"/>
  <c r="AV64" i="18"/>
  <c r="AV67" i="18"/>
  <c r="AV70" i="18"/>
  <c r="AV76" i="18"/>
  <c r="AV79" i="18"/>
  <c r="AW93" i="18"/>
  <c r="AV104" i="18"/>
  <c r="AV118" i="18"/>
  <c r="AV121" i="18"/>
  <c r="AV124" i="18"/>
  <c r="AV130" i="18"/>
  <c r="AV133" i="18"/>
  <c r="AW147" i="18"/>
  <c r="AV158" i="18"/>
  <c r="AW198" i="18"/>
  <c r="AW255" i="18"/>
  <c r="AW273" i="18"/>
  <c r="AW291" i="18"/>
  <c r="AV394" i="18"/>
  <c r="AW397" i="18"/>
  <c r="AW402" i="18"/>
  <c r="AV408" i="18"/>
  <c r="AV424" i="18"/>
  <c r="AV430" i="18"/>
  <c r="AW433" i="18"/>
  <c r="AW438" i="18"/>
  <c r="AV444" i="18"/>
  <c r="AV460" i="18"/>
  <c r="AV466" i="18"/>
  <c r="AV474" i="18"/>
  <c r="AV477" i="18"/>
  <c r="AW481" i="18"/>
  <c r="AV486" i="18"/>
  <c r="AV489" i="18"/>
  <c r="AW498" i="18"/>
  <c r="AW515" i="18"/>
  <c r="AW529" i="18"/>
  <c r="AV534" i="18"/>
  <c r="AW539" i="18"/>
  <c r="AW559" i="18"/>
  <c r="AV559" i="18"/>
  <c r="AV570" i="18"/>
  <c r="AW587" i="18"/>
  <c r="AV616" i="18"/>
  <c r="AW619" i="18"/>
  <c r="AV629" i="18"/>
  <c r="AW629" i="18"/>
  <c r="AW654" i="18"/>
  <c r="AW659" i="18"/>
  <c r="AV659" i="18"/>
  <c r="AW670" i="18"/>
  <c r="AW676" i="18"/>
  <c r="AV676" i="18"/>
  <c r="AW691" i="18"/>
  <c r="AV691" i="18"/>
  <c r="AV702" i="18"/>
  <c r="AV719" i="18"/>
  <c r="AV733" i="18"/>
  <c r="AW739" i="18"/>
  <c r="AV739" i="18"/>
  <c r="AW754" i="18"/>
  <c r="AW762" i="18"/>
  <c r="AV762" i="18"/>
  <c r="AV780" i="18"/>
  <c r="AV795" i="18"/>
  <c r="AW798" i="18"/>
  <c r="AW801" i="18"/>
  <c r="AV808" i="18"/>
  <c r="AW808" i="18"/>
  <c r="AV821" i="18"/>
  <c r="AW826" i="18"/>
  <c r="AW831" i="18"/>
  <c r="AV831" i="18"/>
  <c r="AW867" i="18"/>
  <c r="AW882" i="18"/>
  <c r="AW887" i="18"/>
  <c r="AV887" i="18"/>
  <c r="AV896" i="18"/>
  <c r="AV914" i="18"/>
  <c r="AW970" i="18"/>
  <c r="AV970" i="18"/>
  <c r="AW1039" i="18"/>
  <c r="AV1039" i="18"/>
  <c r="AV1068" i="18"/>
  <c r="AW1092" i="18"/>
  <c r="AV1092" i="18"/>
  <c r="AW1125" i="18"/>
  <c r="AW1257" i="18"/>
  <c r="AW1261" i="18"/>
  <c r="AW1273" i="18"/>
  <c r="AV1273" i="18"/>
  <c r="AW1314" i="18"/>
  <c r="AV1314" i="18"/>
  <c r="AW1319" i="18"/>
  <c r="AV1319" i="18"/>
  <c r="AW532" i="18"/>
  <c r="AV532" i="18"/>
  <c r="AW1086" i="18"/>
  <c r="AV1086" i="18"/>
  <c r="AW1172" i="18"/>
  <c r="AV1172" i="18"/>
  <c r="AW1229" i="18"/>
  <c r="AV1229" i="18"/>
  <c r="AW409" i="18"/>
  <c r="AW425" i="18"/>
  <c r="AV441" i="18"/>
  <c r="AW475" i="18"/>
  <c r="AV627" i="18"/>
  <c r="AV22" i="18"/>
  <c r="AV28" i="18"/>
  <c r="AV8" i="18"/>
  <c r="AV21" i="18"/>
  <c r="AV46" i="18"/>
  <c r="AV49" i="18"/>
  <c r="AV52" i="18"/>
  <c r="AW59" i="18"/>
  <c r="AV92" i="18"/>
  <c r="AW101" i="18"/>
  <c r="AW107" i="18"/>
  <c r="AW113" i="18"/>
  <c r="AV146" i="18"/>
  <c r="AW155" i="18"/>
  <c r="AW161" i="18"/>
  <c r="AW167" i="18"/>
  <c r="AW197" i="18"/>
  <c r="AW203" i="18"/>
  <c r="AV204" i="18"/>
  <c r="AV205" i="18"/>
  <c r="AW251" i="18"/>
  <c r="AW269" i="18"/>
  <c r="AW287" i="18"/>
  <c r="AV396" i="18"/>
  <c r="AV399" i="18"/>
  <c r="AW421" i="18"/>
  <c r="AV432" i="18"/>
  <c r="AV435" i="18"/>
  <c r="AW457" i="18"/>
  <c r="AW469" i="18"/>
  <c r="AV480" i="18"/>
  <c r="AW497" i="18"/>
  <c r="AW503" i="18"/>
  <c r="AV514" i="18"/>
  <c r="AV520" i="18"/>
  <c r="AV528" i="18"/>
  <c r="AW551" i="18"/>
  <c r="AV613" i="18"/>
  <c r="AV621" i="18"/>
  <c r="AV648" i="18"/>
  <c r="AV653" i="18"/>
  <c r="AV664" i="18"/>
  <c r="AV679" i="18"/>
  <c r="AV684" i="18"/>
  <c r="AW707" i="18"/>
  <c r="AV707" i="18"/>
  <c r="AW724" i="18"/>
  <c r="AV724" i="18"/>
  <c r="AV749" i="18"/>
  <c r="AV767" i="18"/>
  <c r="AW772" i="18"/>
  <c r="AV803" i="18"/>
  <c r="AW805" i="18"/>
  <c r="AV805" i="18"/>
  <c r="AV823" i="18"/>
  <c r="AW849" i="18"/>
  <c r="AV849" i="18"/>
  <c r="AV869" i="18"/>
  <c r="AV899" i="18"/>
  <c r="AV905" i="18"/>
  <c r="AW907" i="18"/>
  <c r="AV907" i="18"/>
  <c r="AW927" i="18"/>
  <c r="AV927" i="18"/>
  <c r="AV944" i="18"/>
  <c r="AV962" i="18"/>
  <c r="AV965" i="18"/>
  <c r="AW965" i="18"/>
  <c r="AV979" i="18"/>
  <c r="AW979" i="18"/>
  <c r="AW1006" i="18"/>
  <c r="AW1014" i="18"/>
  <c r="AV1014" i="18"/>
  <c r="AV1066" i="18"/>
  <c r="AW1066" i="18"/>
  <c r="AV1087" i="18"/>
  <c r="AW1158" i="18"/>
  <c r="AV1158" i="18"/>
  <c r="AW1312" i="18"/>
  <c r="AV1312" i="18"/>
  <c r="AW564" i="18"/>
  <c r="AV564" i="18"/>
  <c r="AW715" i="18"/>
  <c r="AV715" i="18"/>
  <c r="AW731" i="18"/>
  <c r="AV731" i="18"/>
  <c r="AW461" i="18"/>
  <c r="AW487" i="18"/>
  <c r="AV575" i="18"/>
  <c r="AV643" i="18"/>
  <c r="AW643" i="18"/>
  <c r="AV725" i="18"/>
  <c r="AW843" i="18"/>
  <c r="AV843" i="18"/>
  <c r="AW932" i="18"/>
  <c r="AV932" i="18"/>
  <c r="AV1041" i="18"/>
  <c r="AW1041" i="18"/>
  <c r="AV1051" i="18"/>
  <c r="AW1072" i="18"/>
  <c r="AW1076" i="18"/>
  <c r="AV1081" i="18"/>
  <c r="AW1101" i="18"/>
  <c r="AW1104" i="18"/>
  <c r="AV1104" i="18"/>
  <c r="AV1263" i="18"/>
  <c r="AW1275" i="18"/>
  <c r="AV1275" i="18"/>
  <c r="AV1321" i="18"/>
  <c r="AV1361" i="18"/>
  <c r="AW47" i="18"/>
  <c r="AW53" i="18"/>
  <c r="AW538" i="18"/>
  <c r="AV538" i="18"/>
  <c r="AW569" i="18"/>
  <c r="AV569" i="18"/>
  <c r="AW586" i="18"/>
  <c r="AV586" i="18"/>
  <c r="AW667" i="18"/>
  <c r="AV667" i="18"/>
  <c r="AW753" i="18"/>
  <c r="AV753" i="18"/>
  <c r="AW777" i="18"/>
  <c r="AV777" i="18"/>
  <c r="AW837" i="18"/>
  <c r="AV837" i="18"/>
  <c r="AV879" i="18"/>
  <c r="AW879" i="18"/>
  <c r="AW1033" i="18"/>
  <c r="AV1033" i="18"/>
  <c r="AW1110" i="18"/>
  <c r="AV1110" i="18"/>
  <c r="AW1192" i="18"/>
  <c r="AV1192" i="18"/>
  <c r="AV1224" i="18"/>
  <c r="AW1224" i="18"/>
  <c r="AW1235" i="18"/>
  <c r="AV1235" i="18"/>
  <c r="AW1310" i="18"/>
  <c r="AV1310" i="18"/>
  <c r="AW1354" i="18"/>
  <c r="AV1354" i="18"/>
  <c r="AW1156" i="18"/>
  <c r="AV1156" i="18"/>
  <c r="AW1220" i="18"/>
  <c r="AV1220" i="18"/>
  <c r="AW1231" i="18"/>
  <c r="AV1231" i="18"/>
  <c r="AW1243" i="18"/>
  <c r="AV1243" i="18"/>
  <c r="AW1284" i="18"/>
  <c r="AV1284" i="18"/>
  <c r="AW943" i="18"/>
  <c r="AV943" i="18"/>
  <c r="AV961" i="18"/>
  <c r="AW961" i="18"/>
  <c r="AV1047" i="18"/>
  <c r="AW1047" i="18"/>
  <c r="AV1112" i="18"/>
  <c r="AW1112" i="18"/>
  <c r="AV1122" i="18"/>
  <c r="AV1129" i="18"/>
  <c r="AV1150" i="18"/>
  <c r="AV1159" i="18"/>
  <c r="AW1167" i="18"/>
  <c r="AV1167" i="18"/>
  <c r="AW1180" i="18"/>
  <c r="AV1180" i="18"/>
  <c r="AW1194" i="18"/>
  <c r="AV1194" i="18"/>
  <c r="AV1210" i="18"/>
  <c r="AV1212" i="18"/>
  <c r="AV1216" i="18"/>
  <c r="AW1254" i="18"/>
  <c r="AV1254" i="18"/>
  <c r="AW1271" i="18"/>
  <c r="AV1271" i="18"/>
  <c r="AV1280" i="18"/>
  <c r="AV1282" i="18"/>
  <c r="AV1291" i="18"/>
  <c r="AW1297" i="18"/>
  <c r="AV1297" i="18"/>
  <c r="AV1306" i="18"/>
  <c r="AW1339" i="18"/>
  <c r="AV1339" i="18"/>
  <c r="AW1350" i="18"/>
  <c r="AV1350" i="18"/>
  <c r="AV1357" i="18"/>
  <c r="AV549" i="18"/>
  <c r="AW580" i="18"/>
  <c r="AW592" i="18"/>
  <c r="AW595" i="18"/>
  <c r="AW854" i="18"/>
  <c r="AW864" i="18"/>
  <c r="AV870" i="18"/>
  <c r="AW870" i="18"/>
  <c r="AV881" i="18"/>
  <c r="AV894" i="18"/>
  <c r="AV973" i="18"/>
  <c r="AW976" i="18"/>
  <c r="AV976" i="18"/>
  <c r="AW992" i="18"/>
  <c r="AW1029" i="18"/>
  <c r="AV1029" i="18"/>
  <c r="AV1045" i="18"/>
  <c r="AV1055" i="18"/>
  <c r="AW1055" i="18"/>
  <c r="AW1095" i="18"/>
  <c r="AV1120" i="18"/>
  <c r="AV1131" i="18"/>
  <c r="AW1148" i="18"/>
  <c r="AV1148" i="18"/>
  <c r="AW1161" i="18"/>
  <c r="AV1165" i="18"/>
  <c r="AV1208" i="18"/>
  <c r="AW1214" i="18"/>
  <c r="AV1214" i="18"/>
  <c r="AW1239" i="18"/>
  <c r="AV1239" i="18"/>
  <c r="AV1252" i="18"/>
  <c r="AW1278" i="18"/>
  <c r="AV1289" i="18"/>
  <c r="AW1295" i="18"/>
  <c r="AV1295" i="18"/>
  <c r="AW1337" i="18"/>
  <c r="AV1337" i="18"/>
  <c r="AV1346" i="18"/>
  <c r="AV1348" i="18"/>
  <c r="AV1355" i="18"/>
  <c r="AV923" i="18"/>
  <c r="AW953" i="18"/>
  <c r="AV1050" i="18"/>
  <c r="AW1064" i="18"/>
  <c r="AW1090" i="18"/>
  <c r="AW1094" i="18"/>
  <c r="AV1096" i="18"/>
  <c r="AV1098" i="18"/>
  <c r="AW1108" i="18"/>
  <c r="AV1117" i="18"/>
  <c r="AV1119" i="18"/>
  <c r="AV1124" i="18"/>
  <c r="AV1126" i="18"/>
  <c r="AV1128" i="18"/>
  <c r="AV1135" i="18"/>
  <c r="AV1178" i="18"/>
  <c r="AV1207" i="18"/>
  <c r="AV1228" i="18"/>
  <c r="AV1245" i="18"/>
  <c r="AV1256" i="18"/>
  <c r="AV1264" i="18"/>
  <c r="AV1279" i="18"/>
  <c r="AV1286" i="18"/>
  <c r="AV1288" i="18"/>
  <c r="AV1301" i="18"/>
  <c r="AV1303" i="18"/>
  <c r="AV1309" i="18"/>
  <c r="AV1316" i="18"/>
  <c r="AV1320" i="18"/>
  <c r="AV1324" i="18"/>
  <c r="AV1341" i="18"/>
  <c r="AV1345" i="18"/>
  <c r="AV1352" i="18"/>
  <c r="AV1356" i="18"/>
  <c r="AV1360" i="18"/>
  <c r="AV1358" i="18"/>
  <c r="AW188" i="18"/>
  <c r="AV188" i="18"/>
  <c r="AW584" i="18"/>
  <c r="AV584" i="18"/>
  <c r="AV784" i="18"/>
  <c r="AW784" i="18"/>
  <c r="AW984" i="18"/>
  <c r="AV984" i="18"/>
  <c r="AV1085" i="18"/>
  <c r="AW1085" i="18"/>
  <c r="AW1145" i="18"/>
  <c r="AV1145" i="18"/>
  <c r="AW1223" i="18"/>
  <c r="AV1223" i="18"/>
  <c r="AV45" i="18"/>
  <c r="AV212" i="18"/>
  <c r="AV220" i="18"/>
  <c r="AV227" i="18"/>
  <c r="AV238" i="18"/>
  <c r="AV246" i="18"/>
  <c r="AW254" i="18"/>
  <c r="AW266" i="18"/>
  <c r="AW272" i="18"/>
  <c r="AW278" i="18"/>
  <c r="AW284" i="18"/>
  <c r="AW290" i="18"/>
  <c r="AW296" i="18"/>
  <c r="AW401" i="18"/>
  <c r="AV401" i="18"/>
  <c r="AW413" i="18"/>
  <c r="AW416" i="18"/>
  <c r="AV416" i="18"/>
  <c r="AW455" i="18"/>
  <c r="AV455" i="18"/>
  <c r="AW482" i="18"/>
  <c r="AV482" i="18"/>
  <c r="AW485" i="18"/>
  <c r="AW488" i="18"/>
  <c r="AV488" i="18"/>
  <c r="AW561" i="18"/>
  <c r="AV561" i="18"/>
  <c r="AW609" i="18"/>
  <c r="AV609" i="18"/>
  <c r="AW623" i="18"/>
  <c r="AV623" i="18"/>
  <c r="AW657" i="18"/>
  <c r="AV657" i="18"/>
  <c r="AW681" i="18"/>
  <c r="AV681" i="18"/>
  <c r="AW705" i="18"/>
  <c r="AV705" i="18"/>
  <c r="AW729" i="18"/>
  <c r="AV729" i="18"/>
  <c r="AW751" i="18"/>
  <c r="AV751" i="18"/>
  <c r="AV774" i="18"/>
  <c r="AW774" i="18"/>
  <c r="AV828" i="18"/>
  <c r="AW828" i="18"/>
  <c r="AW889" i="18"/>
  <c r="AV889" i="18"/>
  <c r="AW42" i="18"/>
  <c r="AV42" i="18"/>
  <c r="AW114" i="18"/>
  <c r="AV114" i="18"/>
  <c r="AW132" i="18"/>
  <c r="AV132" i="18"/>
  <c r="AW473" i="18"/>
  <c r="AV473" i="18"/>
  <c r="AW500" i="18"/>
  <c r="AV500" i="18"/>
  <c r="AW835" i="18"/>
  <c r="AV835" i="18"/>
  <c r="AV24" i="18"/>
  <c r="AV208" i="18"/>
  <c r="AV211" i="18"/>
  <c r="AV215" i="18"/>
  <c r="AV218" i="18"/>
  <c r="AV222" i="18"/>
  <c r="AV226" i="18"/>
  <c r="AV232" i="18"/>
  <c r="AV240" i="18"/>
  <c r="AI1362" i="18"/>
  <c r="AW15" i="18"/>
  <c r="AV32" i="18"/>
  <c r="AV73" i="18"/>
  <c r="AW81" i="18"/>
  <c r="AV109" i="18"/>
  <c r="AV116" i="18"/>
  <c r="AW120" i="18"/>
  <c r="AV120" i="18"/>
  <c r="AV145" i="18"/>
  <c r="AW153" i="18"/>
  <c r="AV175" i="18"/>
  <c r="AV180" i="18"/>
  <c r="AW187" i="18"/>
  <c r="AV187" i="18"/>
  <c r="AW206" i="18"/>
  <c r="AW210" i="18"/>
  <c r="AW214" i="18"/>
  <c r="AW216" i="18"/>
  <c r="AW224" i="18"/>
  <c r="AW228" i="18"/>
  <c r="AW230" i="18"/>
  <c r="AW234" i="18"/>
  <c r="AW237" i="18"/>
  <c r="AW239" i="18"/>
  <c r="AW241" i="18"/>
  <c r="AW243" i="18"/>
  <c r="AW245" i="18"/>
  <c r="AW247" i="18"/>
  <c r="AW259" i="18"/>
  <c r="AW265" i="18"/>
  <c r="AW277" i="18"/>
  <c r="AW283" i="18"/>
  <c r="AW410" i="18"/>
  <c r="AV410" i="18"/>
  <c r="AW467" i="18"/>
  <c r="AW470" i="18"/>
  <c r="AV470" i="18"/>
  <c r="AW574" i="18"/>
  <c r="AV574" i="18"/>
  <c r="AW632" i="18"/>
  <c r="AV632" i="18"/>
  <c r="AW635" i="18"/>
  <c r="AW638" i="18"/>
  <c r="AV638" i="18"/>
  <c r="AW650" i="18"/>
  <c r="AV650" i="18"/>
  <c r="AW674" i="18"/>
  <c r="AV674" i="18"/>
  <c r="AW698" i="18"/>
  <c r="AV698" i="18"/>
  <c r="AW722" i="18"/>
  <c r="AV722" i="18"/>
  <c r="AW746" i="18"/>
  <c r="AV746" i="18"/>
  <c r="AV766" i="18"/>
  <c r="AW766" i="18"/>
  <c r="AW797" i="18"/>
  <c r="AV797" i="18"/>
  <c r="AW800" i="18"/>
  <c r="AV800" i="18"/>
  <c r="AV820" i="18"/>
  <c r="AW820" i="18"/>
  <c r="AW868" i="18"/>
  <c r="AV868" i="18"/>
  <c r="AV876" i="18"/>
  <c r="AW876" i="18"/>
  <c r="AW902" i="18"/>
  <c r="AV902" i="18"/>
  <c r="AW950" i="18"/>
  <c r="AV950" i="18"/>
  <c r="AV1059" i="18"/>
  <c r="AW1059" i="18"/>
  <c r="AW1083" i="18"/>
  <c r="AV1083" i="18"/>
  <c r="AW1269" i="18"/>
  <c r="AV1269" i="18"/>
  <c r="AW150" i="18"/>
  <c r="AV150" i="18"/>
  <c r="AW191" i="18"/>
  <c r="AV191" i="18"/>
  <c r="AW428" i="18"/>
  <c r="AV428" i="18"/>
  <c r="AV33" i="18"/>
  <c r="AV37" i="18"/>
  <c r="AV63" i="18"/>
  <c r="AV117" i="18"/>
  <c r="AV135" i="18"/>
  <c r="AV209" i="18"/>
  <c r="AV219" i="18"/>
  <c r="AV231" i="18"/>
  <c r="AV236" i="18"/>
  <c r="AV242" i="18"/>
  <c r="AV62" i="18"/>
  <c r="AW66" i="18"/>
  <c r="AV66" i="18"/>
  <c r="AW99" i="18"/>
  <c r="AV127" i="18"/>
  <c r="AV134" i="18"/>
  <c r="AW138" i="18"/>
  <c r="AV138" i="18"/>
  <c r="AW156" i="18"/>
  <c r="AV156" i="18"/>
  <c r="AV174" i="18"/>
  <c r="AW190" i="18"/>
  <c r="AV190" i="18"/>
  <c r="AW205" i="18"/>
  <c r="AW207" i="18"/>
  <c r="AW213" i="18"/>
  <c r="AW217" i="18"/>
  <c r="AW221" i="18"/>
  <c r="AW223" i="18"/>
  <c r="AW225" i="18"/>
  <c r="AW229" i="18"/>
  <c r="AW233" i="18"/>
  <c r="AW235" i="18"/>
  <c r="AW244" i="18"/>
  <c r="AW253" i="18"/>
  <c r="AW271" i="18"/>
  <c r="AW289" i="18"/>
  <c r="AW295" i="18"/>
  <c r="AW464" i="18"/>
  <c r="AV464" i="18"/>
  <c r="AW545" i="18"/>
  <c r="AV545" i="18"/>
  <c r="AW597" i="18"/>
  <c r="AV597" i="18"/>
  <c r="AV9" i="18"/>
  <c r="AV13" i="18"/>
  <c r="AW14" i="18"/>
  <c r="AV18" i="18"/>
  <c r="AW23" i="18"/>
  <c r="AV27" i="18"/>
  <c r="AV31" i="18"/>
  <c r="AV36" i="18"/>
  <c r="AW41" i="18"/>
  <c r="AW44" i="18"/>
  <c r="AV51" i="18"/>
  <c r="AV69" i="18"/>
  <c r="AW80" i="18"/>
  <c r="AV87" i="18"/>
  <c r="AW98" i="18"/>
  <c r="AV105" i="18"/>
  <c r="AV123" i="18"/>
  <c r="AV141" i="18"/>
  <c r="AW152" i="18"/>
  <c r="AV159" i="18"/>
  <c r="AV170" i="18"/>
  <c r="AW176" i="18"/>
  <c r="AW178" i="18"/>
  <c r="AV179" i="18"/>
  <c r="AW252" i="18"/>
  <c r="AW258" i="18"/>
  <c r="AW264" i="18"/>
  <c r="AW270" i="18"/>
  <c r="AW276" i="18"/>
  <c r="AW282" i="18"/>
  <c r="AW288" i="18"/>
  <c r="AW294" i="18"/>
  <c r="AW395" i="18"/>
  <c r="AW398" i="18"/>
  <c r="AV398" i="18"/>
  <c r="AW437" i="18"/>
  <c r="AV437" i="18"/>
  <c r="AW449" i="18"/>
  <c r="AW452" i="18"/>
  <c r="AV452" i="18"/>
  <c r="AW527" i="18"/>
  <c r="AV527" i="18"/>
  <c r="AW554" i="18"/>
  <c r="AV554" i="18"/>
  <c r="AW557" i="18"/>
  <c r="AW568" i="18"/>
  <c r="AW614" i="18"/>
  <c r="AV614" i="18"/>
  <c r="AW617" i="18"/>
  <c r="AW620" i="18"/>
  <c r="AV620" i="18"/>
  <c r="AW768" i="18"/>
  <c r="AV768" i="18"/>
  <c r="AV810" i="18"/>
  <c r="AW810" i="18"/>
  <c r="AW60" i="18"/>
  <c r="AV60" i="18"/>
  <c r="AW506" i="18"/>
  <c r="AV506" i="18"/>
  <c r="AW641" i="18"/>
  <c r="AV641" i="18"/>
  <c r="AW815" i="18"/>
  <c r="AV815" i="18"/>
  <c r="AW11" i="18"/>
  <c r="AV181" i="18"/>
  <c r="AW248" i="18"/>
  <c r="AW260" i="18"/>
  <c r="AV55" i="18"/>
  <c r="AW84" i="18"/>
  <c r="AV84" i="18"/>
  <c r="AV91" i="18"/>
  <c r="AW102" i="18"/>
  <c r="AV102" i="18"/>
  <c r="AV163" i="18"/>
  <c r="AW184" i="18"/>
  <c r="AV184" i="18"/>
  <c r="AQ1362" i="18"/>
  <c r="AW54" i="18"/>
  <c r="AV54" i="18"/>
  <c r="AW72" i="18"/>
  <c r="AV72" i="18"/>
  <c r="AW90" i="18"/>
  <c r="AV90" i="18"/>
  <c r="AW108" i="18"/>
  <c r="AV108" i="18"/>
  <c r="AW126" i="18"/>
  <c r="AV126" i="18"/>
  <c r="AW144" i="18"/>
  <c r="AV144" i="18"/>
  <c r="AW162" i="18"/>
  <c r="AV162" i="18"/>
  <c r="AW183" i="18"/>
  <c r="AV183" i="18"/>
  <c r="AW186" i="18"/>
  <c r="AV186" i="18"/>
  <c r="AW189" i="18"/>
  <c r="AV189" i="18"/>
  <c r="AW192" i="18"/>
  <c r="AV192" i="18"/>
  <c r="AW193" i="18"/>
  <c r="AW446" i="18"/>
  <c r="AV446" i="18"/>
  <c r="AW509" i="18"/>
  <c r="AV509" i="18"/>
  <c r="AW536" i="18"/>
  <c r="AV536" i="18"/>
  <c r="AW542" i="18"/>
  <c r="AV542" i="18"/>
  <c r="AW579" i="18"/>
  <c r="AV579" i="18"/>
  <c r="AW591" i="18"/>
  <c r="AV591" i="18"/>
  <c r="AW669" i="18"/>
  <c r="AV669" i="18"/>
  <c r="AW693" i="18"/>
  <c r="AV693" i="18"/>
  <c r="AW717" i="18"/>
  <c r="AV717" i="18"/>
  <c r="AW741" i="18"/>
  <c r="AV741" i="18"/>
  <c r="AW779" i="18"/>
  <c r="AV779" i="18"/>
  <c r="AW782" i="18"/>
  <c r="AV782" i="18"/>
  <c r="AV802" i="18"/>
  <c r="AW802" i="18"/>
  <c r="AW839" i="18"/>
  <c r="AV839" i="18"/>
  <c r="AW863" i="18"/>
  <c r="AV863" i="18"/>
  <c r="AW78" i="18"/>
  <c r="AV78" i="18"/>
  <c r="AW96" i="18"/>
  <c r="AV96" i="18"/>
  <c r="AW185" i="18"/>
  <c r="AV185" i="18"/>
  <c r="AW818" i="18"/>
  <c r="AV818" i="18"/>
  <c r="AW986" i="18"/>
  <c r="AV986" i="18"/>
  <c r="AV1091" i="18"/>
  <c r="AW1091" i="18"/>
  <c r="AV1179" i="18"/>
  <c r="AW1179" i="18"/>
  <c r="AV19" i="18"/>
  <c r="AW29" i="18"/>
  <c r="AW48" i="18"/>
  <c r="AV48" i="18"/>
  <c r="AV7" i="18"/>
  <c r="AV12" i="18"/>
  <c r="AV182" i="18"/>
  <c r="AW250" i="18"/>
  <c r="AW256" i="18"/>
  <c r="AW262" i="18"/>
  <c r="AW268" i="18"/>
  <c r="AW274" i="18"/>
  <c r="AW280" i="18"/>
  <c r="AW286" i="18"/>
  <c r="AW292" i="18"/>
  <c r="AW298" i="18"/>
  <c r="AW419" i="18"/>
  <c r="AV419" i="18"/>
  <c r="AW431" i="18"/>
  <c r="AW434" i="18"/>
  <c r="AV434" i="18"/>
  <c r="AW491" i="18"/>
  <c r="AV491" i="18"/>
  <c r="AW518" i="18"/>
  <c r="AV518" i="18"/>
  <c r="AW521" i="18"/>
  <c r="AW524" i="18"/>
  <c r="AV524" i="18"/>
  <c r="AW567" i="18"/>
  <c r="AV567" i="18"/>
  <c r="AW604" i="18"/>
  <c r="AV604" i="18"/>
  <c r="AW662" i="18"/>
  <c r="AV662" i="18"/>
  <c r="AW686" i="18"/>
  <c r="AV686" i="18"/>
  <c r="AW710" i="18"/>
  <c r="AV710" i="18"/>
  <c r="AW734" i="18"/>
  <c r="AV734" i="18"/>
  <c r="AW755" i="18"/>
  <c r="AV755" i="18"/>
  <c r="AW761" i="18"/>
  <c r="AV761" i="18"/>
  <c r="AV792" i="18"/>
  <c r="AW792" i="18"/>
  <c r="AW572" i="18"/>
  <c r="AV572" i="18"/>
  <c r="AW602" i="18"/>
  <c r="AV602" i="18"/>
  <c r="AW851" i="18"/>
  <c r="AV851" i="18"/>
  <c r="AV880" i="18"/>
  <c r="AW880" i="18"/>
  <c r="AW935" i="18"/>
  <c r="AV935" i="18"/>
  <c r="AW954" i="18"/>
  <c r="AV954" i="18"/>
  <c r="AV1061" i="18"/>
  <c r="AW1061" i="18"/>
  <c r="AW560" i="18"/>
  <c r="AV560" i="18"/>
  <c r="AW578" i="18"/>
  <c r="AV578" i="18"/>
  <c r="AW590" i="18"/>
  <c r="AV590" i="18"/>
  <c r="AW608" i="18"/>
  <c r="AV608" i="18"/>
  <c r="AW656" i="18"/>
  <c r="AV656" i="18"/>
  <c r="AW668" i="18"/>
  <c r="AV668" i="18"/>
  <c r="AW680" i="18"/>
  <c r="AV680" i="18"/>
  <c r="AW692" i="18"/>
  <c r="AV692" i="18"/>
  <c r="AW704" i="18"/>
  <c r="AV704" i="18"/>
  <c r="AW716" i="18"/>
  <c r="AV716" i="18"/>
  <c r="AW728" i="18"/>
  <c r="AV728" i="18"/>
  <c r="AW740" i="18"/>
  <c r="AV740" i="18"/>
  <c r="AW750" i="18"/>
  <c r="AV750" i="18"/>
  <c r="AV778" i="18"/>
  <c r="AW778" i="18"/>
  <c r="AW786" i="18"/>
  <c r="AV786" i="18"/>
  <c r="AV796" i="18"/>
  <c r="AW796" i="18"/>
  <c r="AW804" i="18"/>
  <c r="AV804" i="18"/>
  <c r="AV814" i="18"/>
  <c r="AW814" i="18"/>
  <c r="AW822" i="18"/>
  <c r="AV822" i="18"/>
  <c r="AW832" i="18"/>
  <c r="AV832" i="18"/>
  <c r="AW847" i="18"/>
  <c r="AV847" i="18"/>
  <c r="AW875" i="18"/>
  <c r="AV875" i="18"/>
  <c r="AW929" i="18"/>
  <c r="AV929" i="18"/>
  <c r="AW931" i="18"/>
  <c r="AV931" i="18"/>
  <c r="AV947" i="18"/>
  <c r="AW947" i="18"/>
  <c r="AV967" i="18"/>
  <c r="AW967" i="18"/>
  <c r="AV1007" i="18"/>
  <c r="AW1007" i="18"/>
  <c r="AW1057" i="18"/>
  <c r="AV1057" i="18"/>
  <c r="AV1070" i="18"/>
  <c r="AW1070" i="18"/>
  <c r="AV400" i="18"/>
  <c r="AW404" i="18"/>
  <c r="AV404" i="18"/>
  <c r="AV411" i="18"/>
  <c r="AV418" i="18"/>
  <c r="AW422" i="18"/>
  <c r="AV422" i="18"/>
  <c r="AV429" i="18"/>
  <c r="AV436" i="18"/>
  <c r="AW440" i="18"/>
  <c r="AV440" i="18"/>
  <c r="AV447" i="18"/>
  <c r="AV454" i="18"/>
  <c r="AW458" i="18"/>
  <c r="AV458" i="18"/>
  <c r="AV465" i="18"/>
  <c r="AV472" i="18"/>
  <c r="AW476" i="18"/>
  <c r="AV476" i="18"/>
  <c r="AV483" i="18"/>
  <c r="AV490" i="18"/>
  <c r="AW494" i="18"/>
  <c r="AV494" i="18"/>
  <c r="AV501" i="18"/>
  <c r="AV508" i="18"/>
  <c r="AW512" i="18"/>
  <c r="AV512" i="18"/>
  <c r="AV519" i="18"/>
  <c r="AV526" i="18"/>
  <c r="AW530" i="18"/>
  <c r="AV530" i="18"/>
  <c r="AV537" i="18"/>
  <c r="AV544" i="18"/>
  <c r="AW548" i="18"/>
  <c r="AV548" i="18"/>
  <c r="AV555" i="18"/>
  <c r="AV563" i="18"/>
  <c r="AV581" i="18"/>
  <c r="AV585" i="18"/>
  <c r="AV593" i="18"/>
  <c r="AV611" i="18"/>
  <c r="AV615" i="18"/>
  <c r="AV622" i="18"/>
  <c r="AW626" i="18"/>
  <c r="AV626" i="18"/>
  <c r="AV633" i="18"/>
  <c r="AV640" i="18"/>
  <c r="AW644" i="18"/>
  <c r="AV644" i="18"/>
  <c r="AV651" i="18"/>
  <c r="AV663" i="18"/>
  <c r="AV675" i="18"/>
  <c r="AV687" i="18"/>
  <c r="AV699" i="18"/>
  <c r="AV711" i="18"/>
  <c r="AV723" i="18"/>
  <c r="AV735" i="18"/>
  <c r="AV747" i="18"/>
  <c r="AV756" i="18"/>
  <c r="AW764" i="18"/>
  <c r="AV764" i="18"/>
  <c r="AV770" i="18"/>
  <c r="AW840" i="18"/>
  <c r="AW844" i="18"/>
  <c r="AV844" i="18"/>
  <c r="AW859" i="18"/>
  <c r="AV859" i="18"/>
  <c r="AW890" i="18"/>
  <c r="AW893" i="18"/>
  <c r="AV893" i="18"/>
  <c r="AV904" i="18"/>
  <c r="AW904" i="18"/>
  <c r="AW925" i="18"/>
  <c r="AV925" i="18"/>
  <c r="AV940" i="18"/>
  <c r="AW940" i="18"/>
  <c r="AV1005" i="18"/>
  <c r="AW1005" i="18"/>
  <c r="AV1102" i="18"/>
  <c r="AW1102" i="18"/>
  <c r="AU1362" i="18"/>
  <c r="AW566" i="18"/>
  <c r="AV566" i="18"/>
  <c r="AV573" i="18"/>
  <c r="AW596" i="18"/>
  <c r="AV596" i="18"/>
  <c r="AV603" i="18"/>
  <c r="AV760" i="18"/>
  <c r="AW760" i="18"/>
  <c r="AW773" i="18"/>
  <c r="AV773" i="18"/>
  <c r="AW788" i="18"/>
  <c r="AW791" i="18"/>
  <c r="AV791" i="18"/>
  <c r="AW806" i="18"/>
  <c r="AW809" i="18"/>
  <c r="AV809" i="18"/>
  <c r="AW824" i="18"/>
  <c r="AW827" i="18"/>
  <c r="AV827" i="18"/>
  <c r="AW852" i="18"/>
  <c r="AW856" i="18"/>
  <c r="AV856" i="18"/>
  <c r="AW871" i="18"/>
  <c r="AV871" i="18"/>
  <c r="AV916" i="18"/>
  <c r="AW916" i="18"/>
  <c r="AW942" i="18"/>
  <c r="AV942" i="18"/>
  <c r="AW1003" i="18"/>
  <c r="AV1003" i="18"/>
  <c r="AV1048" i="18"/>
  <c r="AW1048" i="18"/>
  <c r="AV1149" i="18"/>
  <c r="AW1149" i="18"/>
  <c r="AW884" i="18"/>
  <c r="AV884" i="18"/>
  <c r="AV898" i="18"/>
  <c r="AW898" i="18"/>
  <c r="AW911" i="18"/>
  <c r="AV911" i="18"/>
  <c r="AV971" i="18"/>
  <c r="AW971" i="18"/>
  <c r="AV977" i="18"/>
  <c r="AW977" i="18"/>
  <c r="AW1011" i="18"/>
  <c r="AV1011" i="18"/>
  <c r="AW1026" i="18"/>
  <c r="AV1026" i="18"/>
  <c r="AW1078" i="18"/>
  <c r="AV1078" i="18"/>
  <c r="AW1118" i="18"/>
  <c r="AV1118" i="18"/>
  <c r="AW1127" i="18"/>
  <c r="AV1127" i="18"/>
  <c r="AW1151" i="18"/>
  <c r="AV1151" i="18"/>
  <c r="AW1190" i="18"/>
  <c r="AV1190" i="18"/>
  <c r="AW1199" i="18"/>
  <c r="AV1199" i="18"/>
  <c r="AW1308" i="18"/>
  <c r="AV1308" i="18"/>
  <c r="AW1323" i="18"/>
  <c r="AV1323" i="18"/>
  <c r="AW924" i="18"/>
  <c r="AV924" i="18"/>
  <c r="AW1024" i="18"/>
  <c r="AV1024" i="18"/>
  <c r="AV1079" i="18"/>
  <c r="AW1079" i="18"/>
  <c r="AV1089" i="18"/>
  <c r="AW1089" i="18"/>
  <c r="AW1226" i="18"/>
  <c r="AV1226" i="18"/>
  <c r="AW1250" i="18"/>
  <c r="AV1250" i="18"/>
  <c r="AW886" i="18"/>
  <c r="AW906" i="18"/>
  <c r="AV906" i="18"/>
  <c r="AV913" i="18"/>
  <c r="AV917" i="18"/>
  <c r="AV930" i="18"/>
  <c r="AW938" i="18"/>
  <c r="AV938" i="18"/>
  <c r="AW960" i="18"/>
  <c r="AV960" i="18"/>
  <c r="AV987" i="18"/>
  <c r="AV990" i="18"/>
  <c r="AV994" i="18"/>
  <c r="AW994" i="18"/>
  <c r="AW1012" i="18"/>
  <c r="AW1018" i="18"/>
  <c r="AV1031" i="18"/>
  <c r="AW1031" i="18"/>
  <c r="AV1037" i="18"/>
  <c r="AW1037" i="18"/>
  <c r="AW1107" i="18"/>
  <c r="AW1109" i="18"/>
  <c r="AW1115" i="18"/>
  <c r="AV1115" i="18"/>
  <c r="AW1154" i="18"/>
  <c r="AV1154" i="18"/>
  <c r="AW1163" i="18"/>
  <c r="AV1163" i="18"/>
  <c r="AV1181" i="18"/>
  <c r="AW1185" i="18"/>
  <c r="AW1187" i="18"/>
  <c r="AV1187" i="18"/>
  <c r="AW1241" i="18"/>
  <c r="AV1241" i="18"/>
  <c r="AV1260" i="18"/>
  <c r="AW1260" i="18"/>
  <c r="AW838" i="18"/>
  <c r="AV838" i="18"/>
  <c r="AW850" i="18"/>
  <c r="AV850" i="18"/>
  <c r="AW862" i="18"/>
  <c r="AV862" i="18"/>
  <c r="AW874" i="18"/>
  <c r="AV874" i="18"/>
  <c r="AW888" i="18"/>
  <c r="AV888" i="18"/>
  <c r="AW920" i="18"/>
  <c r="AV920" i="18"/>
  <c r="AV934" i="18"/>
  <c r="AW934" i="18"/>
  <c r="AV957" i="18"/>
  <c r="AW957" i="18"/>
  <c r="AW1016" i="18"/>
  <c r="AV1025" i="18"/>
  <c r="AW1025" i="18"/>
  <c r="AV1035" i="18"/>
  <c r="AW1035" i="18"/>
  <c r="AW1065" i="18"/>
  <c r="AV1065" i="18"/>
  <c r="AW1080" i="18"/>
  <c r="AV1080" i="18"/>
  <c r="AV1111" i="18"/>
  <c r="AW1113" i="18"/>
  <c r="AW1215" i="18"/>
  <c r="AW1236" i="18"/>
  <c r="AV1236" i="18"/>
  <c r="AW1344" i="18"/>
  <c r="AV1344" i="18"/>
  <c r="AW1359" i="18"/>
  <c r="AV1359" i="18"/>
  <c r="AV1013" i="18"/>
  <c r="AW1013" i="18"/>
  <c r="AV1067" i="18"/>
  <c r="AW1067" i="18"/>
  <c r="AW1133" i="18"/>
  <c r="AV1133" i="18"/>
  <c r="AW1169" i="18"/>
  <c r="AV1169" i="18"/>
  <c r="AW1205" i="18"/>
  <c r="AV1205" i="18"/>
  <c r="AW1232" i="18"/>
  <c r="AV1232" i="18"/>
  <c r="AW1251" i="18"/>
  <c r="AV1251" i="18"/>
  <c r="AW1262" i="18"/>
  <c r="AV1262" i="18"/>
  <c r="AW1277" i="18"/>
  <c r="AV1277" i="18"/>
  <c r="AW1290" i="18"/>
  <c r="AV1290" i="18"/>
  <c r="AW1305" i="18"/>
  <c r="AV1305" i="18"/>
  <c r="AW1326" i="18"/>
  <c r="AV1326" i="18"/>
  <c r="AW966" i="18"/>
  <c r="AV966" i="18"/>
  <c r="AW972" i="18"/>
  <c r="AV972" i="18"/>
  <c r="AV989" i="18"/>
  <c r="AW989" i="18"/>
  <c r="AV1043" i="18"/>
  <c r="AW1043" i="18"/>
  <c r="AV1097" i="18"/>
  <c r="AW1097" i="18"/>
  <c r="AW1146" i="18"/>
  <c r="AV1146" i="18"/>
  <c r="AW1182" i="18"/>
  <c r="AV1182" i="18"/>
  <c r="AV1200" i="18"/>
  <c r="AW1218" i="18"/>
  <c r="AV1218" i="18"/>
  <c r="AV1242" i="18"/>
  <c r="AW1242" i="18"/>
  <c r="AW1272" i="18"/>
  <c r="AV1272" i="18"/>
  <c r="AV959" i="18"/>
  <c r="AW959" i="18"/>
  <c r="AW985" i="18"/>
  <c r="AV995" i="18"/>
  <c r="AW995" i="18"/>
  <c r="AV1008" i="18"/>
  <c r="AW1017" i="18"/>
  <c r="AW1019" i="18"/>
  <c r="AW1030" i="18"/>
  <c r="AV1049" i="18"/>
  <c r="AW1049" i="18"/>
  <c r="AV1062" i="18"/>
  <c r="AW1071" i="18"/>
  <c r="AW1073" i="18"/>
  <c r="AW1084" i="18"/>
  <c r="AV1103" i="18"/>
  <c r="AW1103" i="18"/>
  <c r="AV1121" i="18"/>
  <c r="AW1137" i="18"/>
  <c r="AW1139" i="18"/>
  <c r="AV1139" i="18"/>
  <c r="AV1157" i="18"/>
  <c r="AW1173" i="18"/>
  <c r="AW1175" i="18"/>
  <c r="AV1175" i="18"/>
  <c r="AV1193" i="18"/>
  <c r="AW1209" i="18"/>
  <c r="AW1211" i="18"/>
  <c r="AV1211" i="18"/>
  <c r="AV1233" i="18"/>
  <c r="AW1233" i="18"/>
  <c r="AW1317" i="18"/>
  <c r="AV1317" i="18"/>
  <c r="AV1332" i="18"/>
  <c r="AW1259" i="18"/>
  <c r="AV1259" i="18"/>
  <c r="AW1268" i="18"/>
  <c r="AV1268" i="18"/>
  <c r="AW1335" i="18"/>
  <c r="AV1335" i="18"/>
  <c r="AW1299" i="18"/>
  <c r="AV1299" i="18"/>
  <c r="AW1353" i="18"/>
  <c r="AV1353" i="18"/>
  <c r="AW104" i="17"/>
  <c r="AV104" i="17"/>
  <c r="AW170" i="17"/>
  <c r="AV170" i="17"/>
  <c r="AW179" i="17"/>
  <c r="AV179" i="17"/>
  <c r="AW197" i="17"/>
  <c r="AV197" i="17"/>
  <c r="AW215" i="17"/>
  <c r="AV215" i="17"/>
  <c r="AW224" i="17"/>
  <c r="AV224" i="17"/>
  <c r="AW237" i="17"/>
  <c r="AV237" i="17"/>
  <c r="AV74" i="17"/>
  <c r="AV80" i="17"/>
  <c r="AV86" i="17"/>
  <c r="AV92" i="17"/>
  <c r="AV119" i="17"/>
  <c r="AV124" i="17"/>
  <c r="AW134" i="17"/>
  <c r="AV134" i="17"/>
  <c r="AW507" i="17"/>
  <c r="AV507" i="17"/>
  <c r="AW508" i="17"/>
  <c r="AV508" i="17"/>
  <c r="AW519" i="17"/>
  <c r="AV519" i="17"/>
  <c r="AV68" i="17"/>
  <c r="AV114" i="17"/>
  <c r="AV129" i="17"/>
  <c r="AV150" i="17"/>
  <c r="AV155" i="17"/>
  <c r="AV160" i="17"/>
  <c r="AV165" i="17"/>
  <c r="AV174" i="17"/>
  <c r="AV183" i="17"/>
  <c r="AV192" i="17"/>
  <c r="AV201" i="17"/>
  <c r="AV210" i="17"/>
  <c r="AV219" i="17"/>
  <c r="AV228" i="17"/>
  <c r="AV249" i="17"/>
  <c r="AW253" i="17"/>
  <c r="AV253" i="17"/>
  <c r="AW357" i="17"/>
  <c r="AV357" i="17"/>
  <c r="AW503" i="17"/>
  <c r="AV503" i="17"/>
  <c r="AV49" i="17"/>
  <c r="AV61" i="17"/>
  <c r="AV79" i="17"/>
  <c r="AV91" i="17"/>
  <c r="AV97" i="17"/>
  <c r="AV108" i="17"/>
  <c r="AV113" i="17"/>
  <c r="AV118" i="17"/>
  <c r="AW128" i="17"/>
  <c r="AV128" i="17"/>
  <c r="AV144" i="17"/>
  <c r="AV149" i="17"/>
  <c r="AV154" i="17"/>
  <c r="AW164" i="17"/>
  <c r="AV164" i="17"/>
  <c r="AW173" i="17"/>
  <c r="AV173" i="17"/>
  <c r="AW191" i="17"/>
  <c r="AV191" i="17"/>
  <c r="AW200" i="17"/>
  <c r="AV200" i="17"/>
  <c r="AW209" i="17"/>
  <c r="AV209" i="17"/>
  <c r="AW218" i="17"/>
  <c r="AV218" i="17"/>
  <c r="AW267" i="17"/>
  <c r="AV267" i="17"/>
  <c r="AV48" i="17"/>
  <c r="AV60" i="17"/>
  <c r="AV72" i="17"/>
  <c r="AV84" i="17"/>
  <c r="AV90" i="17"/>
  <c r="AV96" i="17"/>
  <c r="AV117" i="17"/>
  <c r="AW122" i="17"/>
  <c r="AV122" i="17"/>
  <c r="AV168" i="17"/>
  <c r="AV177" i="17"/>
  <c r="AW235" i="17"/>
  <c r="AV235" i="17"/>
  <c r="AW259" i="17"/>
  <c r="AV259" i="17"/>
  <c r="AV367" i="17"/>
  <c r="AW367" i="17"/>
  <c r="AV41" i="17"/>
  <c r="AV47" i="17"/>
  <c r="AV53" i="17"/>
  <c r="AV59" i="17"/>
  <c r="AV65" i="17"/>
  <c r="AV71" i="17"/>
  <c r="AV77" i="17"/>
  <c r="AV83" i="17"/>
  <c r="AV89" i="17"/>
  <c r="AV95" i="17"/>
  <c r="AV101" i="17"/>
  <c r="AV106" i="17"/>
  <c r="AV111" i="17"/>
  <c r="AW116" i="17"/>
  <c r="AV116" i="17"/>
  <c r="AV132" i="17"/>
  <c r="AV137" i="17"/>
  <c r="AV142" i="17"/>
  <c r="AV147" i="17"/>
  <c r="AW152" i="17"/>
  <c r="AV152" i="17"/>
  <c r="AW167" i="17"/>
  <c r="AV167" i="17"/>
  <c r="AW176" i="17"/>
  <c r="AV176" i="17"/>
  <c r="AW185" i="17"/>
  <c r="AV185" i="17"/>
  <c r="AW194" i="17"/>
  <c r="AV194" i="17"/>
  <c r="AW203" i="17"/>
  <c r="AV203" i="17"/>
  <c r="AW212" i="17"/>
  <c r="AV212" i="17"/>
  <c r="AW221" i="17"/>
  <c r="AV221" i="17"/>
  <c r="AW230" i="17"/>
  <c r="AV230" i="17"/>
  <c r="AW247" i="17"/>
  <c r="AV247" i="17"/>
  <c r="AW255" i="17"/>
  <c r="AV255" i="17"/>
  <c r="AV289" i="17"/>
  <c r="AV364" i="17"/>
  <c r="AW469" i="17"/>
  <c r="AV479" i="17"/>
  <c r="AW487" i="17"/>
  <c r="AV487" i="17"/>
  <c r="AV501" i="17"/>
  <c r="AV512" i="17"/>
  <c r="AW514" i="17"/>
  <c r="AV514" i="17"/>
  <c r="AV524" i="17"/>
  <c r="AW140" i="17"/>
  <c r="AV140" i="17"/>
  <c r="AW188" i="17"/>
  <c r="AV188" i="17"/>
  <c r="AW206" i="17"/>
  <c r="AV206" i="17"/>
  <c r="AW261" i="17"/>
  <c r="AV261" i="17"/>
  <c r="AW272" i="17"/>
  <c r="AV272" i="17"/>
  <c r="AW506" i="17"/>
  <c r="AV506" i="17"/>
  <c r="AW515" i="17"/>
  <c r="AV515" i="17"/>
  <c r="AV44" i="17"/>
  <c r="AV50" i="17"/>
  <c r="AV56" i="17"/>
  <c r="AV62" i="17"/>
  <c r="AV98" i="17"/>
  <c r="AV43" i="17"/>
  <c r="AV55" i="17"/>
  <c r="AV67" i="17"/>
  <c r="AV73" i="17"/>
  <c r="AV85" i="17"/>
  <c r="AV123" i="17"/>
  <c r="AV159" i="17"/>
  <c r="AW182" i="17"/>
  <c r="AV182" i="17"/>
  <c r="AW227" i="17"/>
  <c r="AV227" i="17"/>
  <c r="AW248" i="17"/>
  <c r="AV248" i="17"/>
  <c r="AI544" i="17"/>
  <c r="AV42" i="17"/>
  <c r="AV54" i="17"/>
  <c r="AV66" i="17"/>
  <c r="AV78" i="17"/>
  <c r="AV102" i="17"/>
  <c r="AV107" i="17"/>
  <c r="AV112" i="17"/>
  <c r="AV138" i="17"/>
  <c r="AV143" i="17"/>
  <c r="AV148" i="17"/>
  <c r="AV153" i="17"/>
  <c r="AW158" i="17"/>
  <c r="AV158" i="17"/>
  <c r="AV186" i="17"/>
  <c r="AV195" i="17"/>
  <c r="AV204" i="17"/>
  <c r="AV213" i="17"/>
  <c r="AV222" i="17"/>
  <c r="AV231" i="17"/>
  <c r="AW290" i="17"/>
  <c r="AV290" i="17"/>
  <c r="AW480" i="17"/>
  <c r="AV480" i="17"/>
  <c r="AW497" i="17"/>
  <c r="AV497" i="17"/>
  <c r="AQ544" i="17"/>
  <c r="AV88" i="17"/>
  <c r="AV94" i="17"/>
  <c r="AV100" i="17"/>
  <c r="AV105" i="17"/>
  <c r="AW110" i="17"/>
  <c r="AV110" i="17"/>
  <c r="AV126" i="17"/>
  <c r="AV131" i="17"/>
  <c r="AV136" i="17"/>
  <c r="AV141" i="17"/>
  <c r="AW146" i="17"/>
  <c r="AV146" i="17"/>
  <c r="AV162" i="17"/>
  <c r="AV171" i="17"/>
  <c r="AV180" i="17"/>
  <c r="AV189" i="17"/>
  <c r="AV198" i="17"/>
  <c r="AV207" i="17"/>
  <c r="AV216" i="17"/>
  <c r="AV225" i="17"/>
  <c r="AV242" i="17"/>
  <c r="AW265" i="17"/>
  <c r="AV265" i="17"/>
  <c r="AW511" i="17"/>
  <c r="AV511" i="17"/>
  <c r="AW273" i="17"/>
  <c r="AV273" i="17"/>
  <c r="AW276" i="17"/>
  <c r="AV276" i="17"/>
  <c r="AW241" i="17"/>
  <c r="AV241" i="17"/>
  <c r="AW271" i="17"/>
  <c r="AV271" i="17"/>
  <c r="AW291" i="17"/>
  <c r="AV291" i="17"/>
  <c r="AW294" i="17"/>
  <c r="AV294" i="17"/>
  <c r="U357" i="17"/>
  <c r="L544" i="17"/>
  <c r="AW468" i="17"/>
  <c r="AV468" i="17"/>
  <c r="AW488" i="17"/>
  <c r="AV488" i="17"/>
  <c r="AW523" i="17"/>
  <c r="AV523" i="17"/>
  <c r="AW482" i="17"/>
  <c r="AV482" i="17"/>
  <c r="AW516" i="17"/>
  <c r="AV277" i="17"/>
  <c r="AW279" i="17"/>
  <c r="AV279" i="17"/>
  <c r="AV295" i="17"/>
  <c r="AW489" i="17"/>
  <c r="AV489" i="17"/>
  <c r="AV234" i="17"/>
  <c r="AV240" i="17"/>
  <c r="AV246" i="17"/>
  <c r="AV252" i="17"/>
  <c r="AV258" i="17"/>
  <c r="AV264" i="17"/>
  <c r="AV270" i="17"/>
  <c r="AV278" i="17"/>
  <c r="AV282" i="17"/>
  <c r="AW296" i="17"/>
  <c r="AV296" i="17"/>
  <c r="AV352" i="17"/>
  <c r="AW481" i="17"/>
  <c r="AV481" i="17"/>
  <c r="AV521" i="17"/>
  <c r="AV527" i="17"/>
  <c r="AV257" i="17"/>
  <c r="AV263" i="17"/>
  <c r="AW285" i="17"/>
  <c r="AV285" i="17"/>
  <c r="AW355" i="17"/>
  <c r="AV355" i="17"/>
  <c r="AV520" i="17"/>
  <c r="AV526" i="17"/>
  <c r="AW358" i="17" l="1"/>
  <c r="AV544" i="17"/>
  <c r="AV1362" i="18"/>
  <c r="AK124" i="16"/>
  <c r="AF124" i="16"/>
  <c r="AU124" i="16"/>
  <c r="AS124" i="16"/>
  <c r="AM124" i="16"/>
  <c r="AJ124" i="16"/>
  <c r="AG124" i="16"/>
  <c r="AE124" i="16"/>
  <c r="L124" i="16"/>
  <c r="E124" i="16"/>
  <c r="AV123" i="16"/>
  <c r="AP123" i="16"/>
  <c r="AD123" i="16"/>
  <c r="AV122" i="16"/>
  <c r="AP122" i="16"/>
  <c r="AD122" i="16"/>
  <c r="AV121" i="16"/>
  <c r="AP121" i="16"/>
  <c r="AD121" i="16"/>
  <c r="AV120" i="16"/>
  <c r="AP120" i="16"/>
  <c r="AD120" i="16"/>
  <c r="AV119" i="16"/>
  <c r="AP119" i="16"/>
  <c r="AD119" i="16"/>
  <c r="AV118" i="16"/>
  <c r="AP118" i="16"/>
  <c r="AD118" i="16"/>
  <c r="AV117" i="16"/>
  <c r="AP117" i="16"/>
  <c r="AD117" i="16"/>
  <c r="AV116" i="16"/>
  <c r="AP116" i="16"/>
  <c r="AD116" i="16"/>
  <c r="AV115" i="16"/>
  <c r="AP115" i="16"/>
  <c r="AD115" i="16"/>
  <c r="AV114" i="16"/>
  <c r="AP114" i="16"/>
  <c r="AD114" i="16"/>
  <c r="AV113" i="16"/>
  <c r="AP113" i="16"/>
  <c r="AD113" i="16"/>
  <c r="AV112" i="16"/>
  <c r="AP112" i="16"/>
  <c r="AD112" i="16"/>
  <c r="AQ111" i="16"/>
  <c r="AW111" i="16" s="1"/>
  <c r="AP111" i="16"/>
  <c r="AD111" i="16"/>
  <c r="AQ110" i="16"/>
  <c r="AP110" i="16"/>
  <c r="AI110" i="16"/>
  <c r="AD110" i="16"/>
  <c r="AQ109" i="16"/>
  <c r="AP109" i="16"/>
  <c r="AI109" i="16"/>
  <c r="AD109" i="16"/>
  <c r="AQ108" i="16"/>
  <c r="AP108" i="16"/>
  <c r="AI108" i="16"/>
  <c r="AD108" i="16"/>
  <c r="AQ107" i="16"/>
  <c r="AP107" i="16"/>
  <c r="AI107" i="16"/>
  <c r="AD107" i="16"/>
  <c r="AQ106" i="16"/>
  <c r="AP106" i="16"/>
  <c r="AI106" i="16"/>
  <c r="AD106" i="16"/>
  <c r="AQ105" i="16"/>
  <c r="AP105" i="16"/>
  <c r="AI105" i="16"/>
  <c r="AD105" i="16"/>
  <c r="AQ104" i="16"/>
  <c r="AP104" i="16"/>
  <c r="AI104" i="16"/>
  <c r="AD104" i="16"/>
  <c r="AV103" i="16"/>
  <c r="AP103" i="16"/>
  <c r="AI103" i="16"/>
  <c r="AD103" i="16"/>
  <c r="AV102" i="16"/>
  <c r="AP102" i="16"/>
  <c r="AI102" i="16"/>
  <c r="AD102" i="16"/>
  <c r="AV101" i="16"/>
  <c r="AP101" i="16"/>
  <c r="AI101" i="16"/>
  <c r="AD101" i="16"/>
  <c r="AV100" i="16"/>
  <c r="AP100" i="16"/>
  <c r="AI100" i="16"/>
  <c r="AD100" i="16"/>
  <c r="AV99" i="16"/>
  <c r="AP99" i="16"/>
  <c r="AI99" i="16"/>
  <c r="AD99" i="16"/>
  <c r="AV98" i="16"/>
  <c r="AP98" i="16"/>
  <c r="AI98" i="16"/>
  <c r="AD98" i="16"/>
  <c r="AQ97" i="16"/>
  <c r="AP97" i="16"/>
  <c r="AI97" i="16"/>
  <c r="AD97" i="16"/>
  <c r="AQ96" i="16"/>
  <c r="AP96" i="16"/>
  <c r="AI96" i="16"/>
  <c r="AD96" i="16"/>
  <c r="AQ95" i="16"/>
  <c r="AP95" i="16"/>
  <c r="AI95" i="16"/>
  <c r="AD95" i="16"/>
  <c r="AQ94" i="16"/>
  <c r="AP94" i="16"/>
  <c r="AI94" i="16"/>
  <c r="AD94" i="16"/>
  <c r="AQ93" i="16"/>
  <c r="AP93" i="16"/>
  <c r="AI93" i="16"/>
  <c r="AD93" i="16"/>
  <c r="AQ92" i="16"/>
  <c r="AP92" i="16"/>
  <c r="AI92" i="16"/>
  <c r="AD92" i="16"/>
  <c r="AQ91" i="16"/>
  <c r="AP91" i="16"/>
  <c r="AI91" i="16"/>
  <c r="AD91" i="16"/>
  <c r="AQ90" i="16"/>
  <c r="AP90" i="16"/>
  <c r="AI90" i="16"/>
  <c r="AD90" i="16"/>
  <c r="AQ89" i="16"/>
  <c r="AP89" i="16"/>
  <c r="AI89" i="16"/>
  <c r="AD89" i="16"/>
  <c r="AQ88" i="16"/>
  <c r="AP88" i="16"/>
  <c r="AI88" i="16"/>
  <c r="AD88" i="16"/>
  <c r="AQ87" i="16"/>
  <c r="AP87" i="16"/>
  <c r="AI87" i="16"/>
  <c r="AD87" i="16"/>
  <c r="AQ86" i="16"/>
  <c r="AP86" i="16"/>
  <c r="AI86" i="16"/>
  <c r="AD86" i="16"/>
  <c r="AQ85" i="16"/>
  <c r="AP85" i="16"/>
  <c r="AI85" i="16"/>
  <c r="AD85" i="16"/>
  <c r="AQ84" i="16"/>
  <c r="AP84" i="16"/>
  <c r="AI84" i="16"/>
  <c r="AD84" i="16"/>
  <c r="AQ83" i="16"/>
  <c r="AP83" i="16"/>
  <c r="AI83" i="16"/>
  <c r="AD83" i="16"/>
  <c r="AQ82" i="16"/>
  <c r="AP82" i="16"/>
  <c r="AI82" i="16"/>
  <c r="AD82" i="16"/>
  <c r="AQ81" i="16"/>
  <c r="AP81" i="16"/>
  <c r="AI81" i="16"/>
  <c r="AD81" i="16"/>
  <c r="AQ80" i="16"/>
  <c r="AP80" i="16"/>
  <c r="AI80" i="16"/>
  <c r="AD80" i="16"/>
  <c r="AQ79" i="16"/>
  <c r="AP79" i="16"/>
  <c r="AI79" i="16"/>
  <c r="AD79" i="16"/>
  <c r="AQ78" i="16"/>
  <c r="AP78" i="16"/>
  <c r="AI78" i="16"/>
  <c r="AD78" i="16"/>
  <c r="AQ77" i="16"/>
  <c r="AP77" i="16"/>
  <c r="AI77" i="16"/>
  <c r="AD77" i="16"/>
  <c r="AQ76" i="16"/>
  <c r="AP76" i="16"/>
  <c r="AI76" i="16"/>
  <c r="AD76" i="16"/>
  <c r="AQ75" i="16"/>
  <c r="AP75" i="16"/>
  <c r="AI75" i="16"/>
  <c r="AD75" i="16"/>
  <c r="AQ74" i="16"/>
  <c r="AP74" i="16"/>
  <c r="AI74" i="16"/>
  <c r="AD74" i="16"/>
  <c r="AQ73" i="16"/>
  <c r="AP73" i="16"/>
  <c r="AI73" i="16"/>
  <c r="AD73" i="16"/>
  <c r="AQ72" i="16"/>
  <c r="AW72" i="16" s="1"/>
  <c r="AP72" i="16"/>
  <c r="AI72" i="16"/>
  <c r="AD72" i="16"/>
  <c r="AQ71" i="16"/>
  <c r="AW71" i="16" s="1"/>
  <c r="AP71" i="16"/>
  <c r="AI71" i="16"/>
  <c r="AD71" i="16"/>
  <c r="AQ70" i="16"/>
  <c r="AW70" i="16" s="1"/>
  <c r="AP70" i="16"/>
  <c r="AI70" i="16"/>
  <c r="AD70" i="16"/>
  <c r="AQ69" i="16"/>
  <c r="AW69" i="16" s="1"/>
  <c r="AP69" i="16"/>
  <c r="AI69" i="16"/>
  <c r="AD69" i="16"/>
  <c r="AV68" i="16"/>
  <c r="AP68" i="16"/>
  <c r="AD68" i="16"/>
  <c r="AV67" i="16"/>
  <c r="AP67" i="16"/>
  <c r="AD67" i="16"/>
  <c r="AV66" i="16"/>
  <c r="AP66" i="16"/>
  <c r="AD66" i="16"/>
  <c r="AV65" i="16"/>
  <c r="AP65" i="16"/>
  <c r="AD65" i="16"/>
  <c r="AV64" i="16"/>
  <c r="AP64" i="16"/>
  <c r="AD64" i="16"/>
  <c r="AW63" i="16"/>
  <c r="AV63" i="16"/>
  <c r="AP63" i="16"/>
  <c r="AD63" i="16"/>
  <c r="AW62" i="16"/>
  <c r="AV62" i="16"/>
  <c r="AP62" i="16"/>
  <c r="AD62" i="16"/>
  <c r="AQ61" i="16"/>
  <c r="AP61" i="16"/>
  <c r="AI61" i="16"/>
  <c r="AD61" i="16"/>
  <c r="AQ60" i="16"/>
  <c r="AP60" i="16"/>
  <c r="AI60" i="16"/>
  <c r="AD60" i="16"/>
  <c r="AQ59" i="16"/>
  <c r="AP59" i="16"/>
  <c r="AI59" i="16"/>
  <c r="AD59" i="16"/>
  <c r="AQ58" i="16"/>
  <c r="AP58" i="16"/>
  <c r="AI58" i="16"/>
  <c r="AD58" i="16"/>
  <c r="AQ57" i="16"/>
  <c r="AP57" i="16"/>
  <c r="AI57" i="16"/>
  <c r="AD57" i="16"/>
  <c r="AQ56" i="16"/>
  <c r="AP56" i="16"/>
  <c r="AI56" i="16"/>
  <c r="AD56" i="16"/>
  <c r="AQ55" i="16"/>
  <c r="AP55" i="16"/>
  <c r="AI55" i="16"/>
  <c r="AD55" i="16"/>
  <c r="AQ54" i="16"/>
  <c r="AP54" i="16"/>
  <c r="AI54" i="16"/>
  <c r="AD54" i="16"/>
  <c r="AQ53" i="16"/>
  <c r="AP53" i="16"/>
  <c r="AI53" i="16"/>
  <c r="AD53" i="16"/>
  <c r="AQ52" i="16"/>
  <c r="AP52" i="16"/>
  <c r="AI52" i="16"/>
  <c r="AD52" i="16"/>
  <c r="AQ51" i="16"/>
  <c r="AP51" i="16"/>
  <c r="AI51" i="16"/>
  <c r="AD51" i="16"/>
  <c r="AQ50" i="16"/>
  <c r="AP50" i="16"/>
  <c r="AI50" i="16"/>
  <c r="AD50" i="16"/>
  <c r="AQ49" i="16"/>
  <c r="AP49" i="16"/>
  <c r="AI49" i="16"/>
  <c r="AD49" i="16"/>
  <c r="AQ48" i="16"/>
  <c r="AP48" i="16"/>
  <c r="AI48" i="16"/>
  <c r="AD48" i="16"/>
  <c r="AQ47" i="16"/>
  <c r="AP47" i="16"/>
  <c r="AI47" i="16"/>
  <c r="AD47" i="16"/>
  <c r="AQ46" i="16"/>
  <c r="AP46" i="16"/>
  <c r="AI46" i="16"/>
  <c r="AD46" i="16"/>
  <c r="AQ45" i="16"/>
  <c r="AV45" i="16" s="1"/>
  <c r="AP45" i="16"/>
  <c r="AD45" i="16"/>
  <c r="AQ44" i="16"/>
  <c r="AV44" i="16" s="1"/>
  <c r="AP44" i="16"/>
  <c r="AI44" i="16"/>
  <c r="AD44" i="16"/>
  <c r="AQ43" i="16"/>
  <c r="AW43" i="16" s="1"/>
  <c r="AP43" i="16"/>
  <c r="AI43" i="16"/>
  <c r="AD43" i="16"/>
  <c r="AQ42" i="16"/>
  <c r="AW42" i="16" s="1"/>
  <c r="AP42" i="16"/>
  <c r="AI42" i="16"/>
  <c r="AD42" i="16"/>
  <c r="AQ41" i="16"/>
  <c r="AW41" i="16" s="1"/>
  <c r="AP41" i="16"/>
  <c r="AI41" i="16"/>
  <c r="AD41" i="16"/>
  <c r="AQ40" i="16"/>
  <c r="AW40" i="16" s="1"/>
  <c r="AP40" i="16"/>
  <c r="AI40" i="16"/>
  <c r="AD40" i="16"/>
  <c r="AQ39" i="16"/>
  <c r="AW39" i="16" s="1"/>
  <c r="AP39" i="16"/>
  <c r="AI39" i="16"/>
  <c r="AD39" i="16"/>
  <c r="AV38" i="16"/>
  <c r="AP38" i="16"/>
  <c r="AD38" i="16"/>
  <c r="AQ37" i="16"/>
  <c r="AW37" i="16" s="1"/>
  <c r="AP37" i="16"/>
  <c r="AI37" i="16"/>
  <c r="AD37" i="16"/>
  <c r="AV36" i="16"/>
  <c r="AP36" i="16"/>
  <c r="AW35" i="16"/>
  <c r="AQ35" i="16"/>
  <c r="AV35" i="16" s="1"/>
  <c r="AP35" i="16"/>
  <c r="AI35" i="16"/>
  <c r="AD35" i="16"/>
  <c r="AW34" i="16"/>
  <c r="AQ34" i="16"/>
  <c r="AV34" i="16" s="1"/>
  <c r="AP34" i="16"/>
  <c r="AI34" i="16"/>
  <c r="AD34" i="16"/>
  <c r="AW33" i="16"/>
  <c r="AQ33" i="16"/>
  <c r="AV33" i="16" s="1"/>
  <c r="AP33" i="16"/>
  <c r="AI33" i="16"/>
  <c r="AD33" i="16"/>
  <c r="AW32" i="16"/>
  <c r="AQ32" i="16"/>
  <c r="AV32" i="16" s="1"/>
  <c r="AP32" i="16"/>
  <c r="AI32" i="16"/>
  <c r="AD32" i="16"/>
  <c r="AW31" i="16"/>
  <c r="AQ31" i="16"/>
  <c r="AV31" i="16" s="1"/>
  <c r="AP31" i="16"/>
  <c r="AI31" i="16"/>
  <c r="AD31" i="16"/>
  <c r="AW30" i="16"/>
  <c r="AQ30" i="16"/>
  <c r="AV30" i="16" s="1"/>
  <c r="AP30" i="16"/>
  <c r="AI30" i="16"/>
  <c r="AD30" i="16"/>
  <c r="AW29" i="16"/>
  <c r="AQ29" i="16"/>
  <c r="AV29" i="16" s="1"/>
  <c r="AP29" i="16"/>
  <c r="AI29" i="16"/>
  <c r="AD29" i="16"/>
  <c r="AV28" i="16"/>
  <c r="AP28" i="16"/>
  <c r="AV27" i="16"/>
  <c r="AP27" i="16"/>
  <c r="AW26" i="16"/>
  <c r="AV26" i="16"/>
  <c r="AP26" i="16"/>
  <c r="AV25" i="16"/>
  <c r="AP25" i="16"/>
  <c r="AQ24" i="16"/>
  <c r="AP24" i="16"/>
  <c r="AQ23" i="16"/>
  <c r="AV23" i="16" s="1"/>
  <c r="AP23" i="16"/>
  <c r="AI23" i="16"/>
  <c r="AD23" i="16"/>
  <c r="AQ22" i="16"/>
  <c r="AV22" i="16" s="1"/>
  <c r="AP22" i="16"/>
  <c r="AI22" i="16"/>
  <c r="AD22" i="16"/>
  <c r="AQ21" i="16"/>
  <c r="AV21" i="16" s="1"/>
  <c r="AP21" i="16"/>
  <c r="AI21" i="16"/>
  <c r="AD21" i="16"/>
  <c r="AQ20" i="16"/>
  <c r="AV20" i="16" s="1"/>
  <c r="AP20" i="16"/>
  <c r="AI20" i="16"/>
  <c r="AD20" i="16"/>
  <c r="AQ19" i="16"/>
  <c r="AV19" i="16" s="1"/>
  <c r="AP19" i="16"/>
  <c r="AI19" i="16"/>
  <c r="AD19" i="16"/>
  <c r="AQ18" i="16"/>
  <c r="AV18" i="16" s="1"/>
  <c r="AP18" i="16"/>
  <c r="AI18" i="16"/>
  <c r="AD18" i="16"/>
  <c r="AQ17" i="16"/>
  <c r="AV17" i="16" s="1"/>
  <c r="AP17" i="16"/>
  <c r="AI17" i="16"/>
  <c r="AD17" i="16"/>
  <c r="AQ16" i="16"/>
  <c r="AV16" i="16" s="1"/>
  <c r="AP16" i="16"/>
  <c r="AI16" i="16"/>
  <c r="AD16" i="16"/>
  <c r="AQ15" i="16"/>
  <c r="AV15" i="16" s="1"/>
  <c r="AP15" i="16"/>
  <c r="AI15" i="16"/>
  <c r="AD15" i="16"/>
  <c r="AQ14" i="16"/>
  <c r="AV14" i="16" s="1"/>
  <c r="AP14" i="16"/>
  <c r="AI14" i="16"/>
  <c r="AD14" i="16"/>
  <c r="AQ13" i="16"/>
  <c r="AV13" i="16" s="1"/>
  <c r="AP13" i="16"/>
  <c r="AI13" i="16"/>
  <c r="AD13" i="16"/>
  <c r="AQ12" i="16"/>
  <c r="AV12" i="16" s="1"/>
  <c r="AP12" i="16"/>
  <c r="AI12" i="16"/>
  <c r="AD12" i="16"/>
  <c r="AQ11" i="16"/>
  <c r="AV11" i="16" s="1"/>
  <c r="AP11" i="16"/>
  <c r="AI11" i="16"/>
  <c r="AD11" i="16"/>
  <c r="AQ10" i="16"/>
  <c r="AV10" i="16" s="1"/>
  <c r="AP10" i="16"/>
  <c r="AI10" i="16"/>
  <c r="AD10" i="16"/>
  <c r="AQ9" i="16"/>
  <c r="AV9" i="16" s="1"/>
  <c r="AI9" i="16"/>
  <c r="AD9" i="16"/>
  <c r="AW8" i="16"/>
  <c r="AQ8" i="16"/>
  <c r="AV8" i="16" s="1"/>
  <c r="AP8" i="16"/>
  <c r="AI8" i="16"/>
  <c r="AD8" i="16"/>
  <c r="AQ7" i="16"/>
  <c r="AV7" i="16" s="1"/>
  <c r="AP7" i="16"/>
  <c r="AI7" i="16"/>
  <c r="AD7" i="16"/>
  <c r="K4" i="16"/>
  <c r="AW7" i="16" l="1"/>
  <c r="AW13" i="16"/>
  <c r="AW19" i="16"/>
  <c r="AW12" i="16"/>
  <c r="AW18" i="16"/>
  <c r="AV111" i="16"/>
  <c r="AW11" i="16"/>
  <c r="AW17" i="16"/>
  <c r="AW23" i="16"/>
  <c r="AW10" i="16"/>
  <c r="AW16" i="16"/>
  <c r="AW22" i="16"/>
  <c r="AV39" i="16"/>
  <c r="AV40" i="16"/>
  <c r="AV41" i="16"/>
  <c r="AV42" i="16"/>
  <c r="AV43" i="16"/>
  <c r="AW44" i="16"/>
  <c r="AW9" i="16"/>
  <c r="AW15" i="16"/>
  <c r="AW21" i="16"/>
  <c r="AW14" i="16"/>
  <c r="AW20" i="16"/>
  <c r="AW46" i="16"/>
  <c r="AV46" i="16"/>
  <c r="AW52" i="16"/>
  <c r="AV52" i="16"/>
  <c r="AI124" i="16"/>
  <c r="AW105" i="16"/>
  <c r="AV105" i="16"/>
  <c r="AV49" i="16"/>
  <c r="AW49" i="16"/>
  <c r="AV55" i="16"/>
  <c r="AW55" i="16"/>
  <c r="AW58" i="16"/>
  <c r="AV58" i="16"/>
  <c r="AW61" i="16"/>
  <c r="AV61" i="16"/>
  <c r="AV72" i="16"/>
  <c r="AW75" i="16"/>
  <c r="AV75" i="16"/>
  <c r="AW78" i="16"/>
  <c r="AV78" i="16"/>
  <c r="AW81" i="16"/>
  <c r="AV81" i="16"/>
  <c r="AW84" i="16"/>
  <c r="AV84" i="16"/>
  <c r="AW87" i="16"/>
  <c r="AV87" i="16"/>
  <c r="AW90" i="16"/>
  <c r="AV90" i="16"/>
  <c r="AW93" i="16"/>
  <c r="AV93" i="16"/>
  <c r="AW96" i="16"/>
  <c r="AV96" i="16"/>
  <c r="AW108" i="16"/>
  <c r="AV108" i="16"/>
  <c r="AW48" i="16"/>
  <c r="AV48" i="16"/>
  <c r="AV51" i="16"/>
  <c r="AW51" i="16"/>
  <c r="AW54" i="16"/>
  <c r="AV54" i="16"/>
  <c r="AV57" i="16"/>
  <c r="AW57" i="16"/>
  <c r="AW60" i="16"/>
  <c r="AV60" i="16"/>
  <c r="AV71" i="16"/>
  <c r="AV37" i="16"/>
  <c r="AV70" i="16"/>
  <c r="AW74" i="16"/>
  <c r="AV74" i="16"/>
  <c r="AW77" i="16"/>
  <c r="AV77" i="16"/>
  <c r="AW80" i="16"/>
  <c r="AV80" i="16"/>
  <c r="AW83" i="16"/>
  <c r="AV83" i="16"/>
  <c r="AW86" i="16"/>
  <c r="AV86" i="16"/>
  <c r="AW89" i="16"/>
  <c r="AV89" i="16"/>
  <c r="AW92" i="16"/>
  <c r="AV92" i="16"/>
  <c r="AW95" i="16"/>
  <c r="AV95" i="16"/>
  <c r="AW104" i="16"/>
  <c r="AV104" i="16"/>
  <c r="AW107" i="16"/>
  <c r="AV107" i="16"/>
  <c r="AW110" i="16"/>
  <c r="AV110" i="16"/>
  <c r="AV47" i="16"/>
  <c r="AW47" i="16"/>
  <c r="AW50" i="16"/>
  <c r="AV50" i="16"/>
  <c r="AV53" i="16"/>
  <c r="AW53" i="16"/>
  <c r="AW56" i="16"/>
  <c r="AV56" i="16"/>
  <c r="AV59" i="16"/>
  <c r="AW59" i="16"/>
  <c r="AV69" i="16"/>
  <c r="AQ124" i="16"/>
  <c r="AV24" i="16"/>
  <c r="AW24" i="16"/>
  <c r="AW73" i="16"/>
  <c r="AV73" i="16"/>
  <c r="AW76" i="16"/>
  <c r="AV76" i="16"/>
  <c r="AW79" i="16"/>
  <c r="AV79" i="16"/>
  <c r="AW82" i="16"/>
  <c r="AV82" i="16"/>
  <c r="AW85" i="16"/>
  <c r="AV85" i="16"/>
  <c r="AW88" i="16"/>
  <c r="AV88" i="16"/>
  <c r="AW91" i="16"/>
  <c r="AV91" i="16"/>
  <c r="AW94" i="16"/>
  <c r="AV94" i="16"/>
  <c r="AW97" i="16"/>
  <c r="AV97" i="16"/>
  <c r="AW106" i="16"/>
  <c r="AV106" i="16"/>
  <c r="AW109" i="16"/>
  <c r="AV109" i="16"/>
  <c r="AV124" i="16" l="1"/>
  <c r="AU15" i="15"/>
  <c r="AS15" i="15"/>
  <c r="AM15" i="15"/>
  <c r="AK15" i="15"/>
  <c r="AJ15" i="15"/>
  <c r="AG15" i="15"/>
  <c r="AF15" i="15"/>
  <c r="AE15" i="15"/>
  <c r="L15" i="15"/>
  <c r="E15" i="15"/>
  <c r="AQ14" i="15"/>
  <c r="AW14" i="15" s="1"/>
  <c r="AP14" i="15"/>
  <c r="AI14" i="15"/>
  <c r="AD14" i="15"/>
  <c r="AQ13" i="15"/>
  <c r="AW13" i="15" s="1"/>
  <c r="AP13" i="15"/>
  <c r="AI13" i="15"/>
  <c r="AD13" i="15"/>
  <c r="AQ12" i="15"/>
  <c r="AW12" i="15" s="1"/>
  <c r="AP12" i="15"/>
  <c r="AI12" i="15"/>
  <c r="AD12" i="15"/>
  <c r="AQ11" i="15"/>
  <c r="AW11" i="15" s="1"/>
  <c r="AP11" i="15"/>
  <c r="AI11" i="15"/>
  <c r="AD11" i="15"/>
  <c r="AQ10" i="15"/>
  <c r="AW10" i="15" s="1"/>
  <c r="AP10" i="15"/>
  <c r="AI10" i="15"/>
  <c r="AD10" i="15"/>
  <c r="AQ9" i="15"/>
  <c r="AW9" i="15" s="1"/>
  <c r="AP9" i="15"/>
  <c r="AI9" i="15"/>
  <c r="AD9" i="15"/>
  <c r="AQ8" i="15"/>
  <c r="AW8" i="15" s="1"/>
  <c r="AP8" i="15"/>
  <c r="AI8" i="15"/>
  <c r="AD8" i="15"/>
  <c r="AQ7" i="15"/>
  <c r="AW7" i="15" s="1"/>
  <c r="AP7" i="15"/>
  <c r="AI7" i="15"/>
  <c r="AI15" i="15" s="1"/>
  <c r="AD7" i="15"/>
  <c r="K4" i="15"/>
  <c r="AQ15" i="15" l="1"/>
  <c r="AV7" i="15"/>
  <c r="AV8" i="15"/>
  <c r="AV9" i="15"/>
  <c r="AV10" i="15"/>
  <c r="AV11" i="15"/>
  <c r="AV12" i="15"/>
  <c r="AV13" i="15"/>
  <c r="AV14" i="15"/>
  <c r="AV15" i="15" l="1"/>
  <c r="AU298" i="14"/>
  <c r="AS298" i="14"/>
  <c r="AM298" i="14"/>
  <c r="AK298" i="14"/>
  <c r="AJ298" i="14"/>
  <c r="AI298" i="14"/>
  <c r="AG298" i="14"/>
  <c r="AF298" i="14"/>
  <c r="AE298" i="14"/>
  <c r="L298" i="14"/>
  <c r="E298" i="14"/>
  <c r="AD297" i="14"/>
  <c r="AW296" i="14"/>
  <c r="AV296" i="14"/>
  <c r="AD296" i="14"/>
  <c r="AW295" i="14"/>
  <c r="AV295" i="14"/>
  <c r="AD295" i="14"/>
  <c r="AQ294" i="14"/>
  <c r="AP294" i="14"/>
  <c r="AD294" i="14"/>
  <c r="AQ293" i="14"/>
  <c r="AW293" i="14" s="1"/>
  <c r="AP293" i="14"/>
  <c r="AD293" i="14"/>
  <c r="AQ292" i="14"/>
  <c r="AW292" i="14" s="1"/>
  <c r="AP292" i="14"/>
  <c r="AD292" i="14"/>
  <c r="AQ291" i="14"/>
  <c r="AV291" i="14" s="1"/>
  <c r="AP291" i="14"/>
  <c r="AD291" i="14"/>
  <c r="AD290" i="14"/>
  <c r="AD289" i="14"/>
  <c r="AD288" i="14"/>
  <c r="AQ287" i="14"/>
  <c r="AP287" i="14"/>
  <c r="AD287" i="14"/>
  <c r="AQ286" i="14"/>
  <c r="AW286" i="14" s="1"/>
  <c r="AP286" i="14"/>
  <c r="AD286" i="14"/>
  <c r="AQ285" i="14"/>
  <c r="AV285" i="14" s="1"/>
  <c r="AP285" i="14"/>
  <c r="AD285" i="14"/>
  <c r="AQ284" i="14"/>
  <c r="AW284" i="14" s="1"/>
  <c r="AP284" i="14"/>
  <c r="AD284" i="14"/>
  <c r="AQ283" i="14"/>
  <c r="AV283" i="14" s="1"/>
  <c r="AP283" i="14"/>
  <c r="AD283" i="14"/>
  <c r="AQ282" i="14"/>
  <c r="AW282" i="14" s="1"/>
  <c r="AP282" i="14"/>
  <c r="AD282" i="14"/>
  <c r="AQ281" i="14"/>
  <c r="AW281" i="14" s="1"/>
  <c r="AP281" i="14"/>
  <c r="AD281" i="14"/>
  <c r="AQ280" i="14"/>
  <c r="AW280" i="14" s="1"/>
  <c r="AP280" i="14"/>
  <c r="AD280" i="14"/>
  <c r="AQ279" i="14"/>
  <c r="AV279" i="14" s="1"/>
  <c r="AP279" i="14"/>
  <c r="AD279" i="14"/>
  <c r="AQ278" i="14"/>
  <c r="AW278" i="14" s="1"/>
  <c r="AP278" i="14"/>
  <c r="AD278" i="14"/>
  <c r="AQ277" i="14"/>
  <c r="AV277" i="14" s="1"/>
  <c r="AP277" i="14"/>
  <c r="AD277" i="14"/>
  <c r="AQ276" i="14"/>
  <c r="AW276" i="14" s="1"/>
  <c r="AP276" i="14"/>
  <c r="AD276" i="14"/>
  <c r="AQ275" i="14"/>
  <c r="AW275" i="14" s="1"/>
  <c r="AP275" i="14"/>
  <c r="AD275" i="14"/>
  <c r="AQ274" i="14"/>
  <c r="AW274" i="14" s="1"/>
  <c r="AP274" i="14"/>
  <c r="AD274" i="14"/>
  <c r="AQ273" i="14"/>
  <c r="AV273" i="14" s="1"/>
  <c r="AP273" i="14"/>
  <c r="AD273" i="14"/>
  <c r="AQ272" i="14"/>
  <c r="AP272" i="14"/>
  <c r="AD272" i="14"/>
  <c r="AQ271" i="14"/>
  <c r="AV271" i="14" s="1"/>
  <c r="AP271" i="14"/>
  <c r="AD271" i="14"/>
  <c r="AQ270" i="14"/>
  <c r="AV270" i="14" s="1"/>
  <c r="AP270" i="14"/>
  <c r="AD270" i="14"/>
  <c r="AQ269" i="14"/>
  <c r="AP269" i="14"/>
  <c r="AD269" i="14"/>
  <c r="AQ268" i="14"/>
  <c r="AW268" i="14" s="1"/>
  <c r="AP268" i="14"/>
  <c r="AD268" i="14"/>
  <c r="AQ267" i="14"/>
  <c r="AV267" i="14" s="1"/>
  <c r="AP267" i="14"/>
  <c r="AD267" i="14"/>
  <c r="AQ266" i="14"/>
  <c r="AW266" i="14" s="1"/>
  <c r="AP266" i="14"/>
  <c r="AD266" i="14"/>
  <c r="AQ265" i="14"/>
  <c r="AV265" i="14" s="1"/>
  <c r="AP265" i="14"/>
  <c r="AD265" i="14"/>
  <c r="AQ264" i="14"/>
  <c r="AW264" i="14" s="1"/>
  <c r="AP264" i="14"/>
  <c r="AD264" i="14"/>
  <c r="AQ263" i="14"/>
  <c r="AW263" i="14" s="1"/>
  <c r="AP263" i="14"/>
  <c r="AD263" i="14"/>
  <c r="AQ262" i="14"/>
  <c r="AW262" i="14" s="1"/>
  <c r="AP262" i="14"/>
  <c r="AD262" i="14"/>
  <c r="AQ261" i="14"/>
  <c r="AV261" i="14" s="1"/>
  <c r="AP261" i="14"/>
  <c r="AD261" i="14"/>
  <c r="AQ260" i="14"/>
  <c r="AW260" i="14" s="1"/>
  <c r="AP260" i="14"/>
  <c r="AD260" i="14"/>
  <c r="AQ259" i="14"/>
  <c r="AV259" i="14" s="1"/>
  <c r="AP259" i="14"/>
  <c r="AD259" i="14"/>
  <c r="AQ258" i="14"/>
  <c r="AW258" i="14" s="1"/>
  <c r="AP258" i="14"/>
  <c r="AD258" i="14"/>
  <c r="AQ257" i="14"/>
  <c r="AW257" i="14" s="1"/>
  <c r="AP257" i="14"/>
  <c r="AD257" i="14"/>
  <c r="AQ256" i="14"/>
  <c r="AW256" i="14" s="1"/>
  <c r="AP256" i="14"/>
  <c r="AD256" i="14"/>
  <c r="AQ255" i="14"/>
  <c r="AV255" i="14" s="1"/>
  <c r="AP255" i="14"/>
  <c r="AD255" i="14"/>
  <c r="AQ254" i="14"/>
  <c r="AP254" i="14"/>
  <c r="AD254" i="14"/>
  <c r="AQ253" i="14"/>
  <c r="AV253" i="14" s="1"/>
  <c r="AP253" i="14"/>
  <c r="AD253" i="14"/>
  <c r="AD252" i="14"/>
  <c r="AD251" i="14"/>
  <c r="AD250" i="14"/>
  <c r="AD249" i="14"/>
  <c r="AD248" i="14"/>
  <c r="AD247" i="14"/>
  <c r="AD246" i="14"/>
  <c r="AD245" i="14"/>
  <c r="AD244" i="14"/>
  <c r="AD243" i="14"/>
  <c r="AD242" i="14"/>
  <c r="AV241" i="14"/>
  <c r="AD241" i="14"/>
  <c r="AV240" i="14"/>
  <c r="AD240" i="14"/>
  <c r="AV239" i="14"/>
  <c r="AD239" i="14"/>
  <c r="AV238" i="14"/>
  <c r="AD238" i="14"/>
  <c r="AV237" i="14"/>
  <c r="AD237" i="14"/>
  <c r="AV236" i="14"/>
  <c r="AD236" i="14"/>
  <c r="AV235" i="14"/>
  <c r="AD235" i="14"/>
  <c r="AQ234" i="14"/>
  <c r="AV234" i="14" s="1"/>
  <c r="AP234" i="14"/>
  <c r="AD234" i="14"/>
  <c r="AQ233" i="14"/>
  <c r="AP233" i="14"/>
  <c r="AD233" i="14"/>
  <c r="S233" i="14"/>
  <c r="AQ232" i="14"/>
  <c r="AP232" i="14"/>
  <c r="AD232" i="14"/>
  <c r="AQ231" i="14"/>
  <c r="AV231" i="14" s="1"/>
  <c r="AP231" i="14"/>
  <c r="AD231" i="14"/>
  <c r="AQ230" i="14"/>
  <c r="AW230" i="14" s="1"/>
  <c r="AP230" i="14"/>
  <c r="AD230" i="14"/>
  <c r="AQ229" i="14"/>
  <c r="AV229" i="14" s="1"/>
  <c r="AP229" i="14"/>
  <c r="AD229" i="14"/>
  <c r="AQ228" i="14"/>
  <c r="AW228" i="14" s="1"/>
  <c r="AP228" i="14"/>
  <c r="AD228" i="14"/>
  <c r="AQ227" i="14"/>
  <c r="AV227" i="14" s="1"/>
  <c r="AP227" i="14"/>
  <c r="AD227" i="14"/>
  <c r="AQ226" i="14"/>
  <c r="AW226" i="14" s="1"/>
  <c r="AP226" i="14"/>
  <c r="AD226" i="14"/>
  <c r="AQ225" i="14"/>
  <c r="AV225" i="14" s="1"/>
  <c r="AP225" i="14"/>
  <c r="AD225" i="14"/>
  <c r="AQ224" i="14"/>
  <c r="AW224" i="14" s="1"/>
  <c r="AP224" i="14"/>
  <c r="AD224" i="14"/>
  <c r="AQ223" i="14"/>
  <c r="AV223" i="14" s="1"/>
  <c r="AP223" i="14"/>
  <c r="AD223" i="14"/>
  <c r="AQ222" i="14"/>
  <c r="AW222" i="14" s="1"/>
  <c r="AP222" i="14"/>
  <c r="AD222" i="14"/>
  <c r="AQ221" i="14"/>
  <c r="AV221" i="14" s="1"/>
  <c r="AP221" i="14"/>
  <c r="AD221" i="14"/>
  <c r="AQ220" i="14"/>
  <c r="AW220" i="14" s="1"/>
  <c r="AP220" i="14"/>
  <c r="AD220" i="14"/>
  <c r="AQ219" i="14"/>
  <c r="AV219" i="14" s="1"/>
  <c r="AP219" i="14"/>
  <c r="AD219" i="14"/>
  <c r="AQ218" i="14"/>
  <c r="AW218" i="14" s="1"/>
  <c r="AP218" i="14"/>
  <c r="AD218" i="14"/>
  <c r="AQ217" i="14"/>
  <c r="AV217" i="14" s="1"/>
  <c r="AP217" i="14"/>
  <c r="AD217" i="14"/>
  <c r="AQ216" i="14"/>
  <c r="AW216" i="14" s="1"/>
  <c r="AP216" i="14"/>
  <c r="AD216" i="14"/>
  <c r="AQ215" i="14"/>
  <c r="AV215" i="14" s="1"/>
  <c r="AP215" i="14"/>
  <c r="AD215" i="14"/>
  <c r="AQ214" i="14"/>
  <c r="AW214" i="14" s="1"/>
  <c r="AP214" i="14"/>
  <c r="AD214" i="14"/>
  <c r="AQ213" i="14"/>
  <c r="AV213" i="14" s="1"/>
  <c r="AP213" i="14"/>
  <c r="AD213" i="14"/>
  <c r="AQ212" i="14"/>
  <c r="AW212" i="14" s="1"/>
  <c r="AP212" i="14"/>
  <c r="AD212" i="14"/>
  <c r="AQ211" i="14"/>
  <c r="AV211" i="14" s="1"/>
  <c r="AP211" i="14"/>
  <c r="AD211" i="14"/>
  <c r="AQ210" i="14"/>
  <c r="AW210" i="14" s="1"/>
  <c r="AP210" i="14"/>
  <c r="AD210" i="14"/>
  <c r="AQ209" i="14"/>
  <c r="AV209" i="14" s="1"/>
  <c r="AP209" i="14"/>
  <c r="AD209" i="14"/>
  <c r="AQ208" i="14"/>
  <c r="AV208" i="14" s="1"/>
  <c r="AP208" i="14"/>
  <c r="AD208" i="14"/>
  <c r="AQ207" i="14"/>
  <c r="AV207" i="14" s="1"/>
  <c r="AP207" i="14"/>
  <c r="AD207" i="14"/>
  <c r="AQ206" i="14"/>
  <c r="AW206" i="14" s="1"/>
  <c r="AP206" i="14"/>
  <c r="AD206" i="14"/>
  <c r="AQ205" i="14"/>
  <c r="AV205" i="14" s="1"/>
  <c r="AP205" i="14"/>
  <c r="AD205" i="14"/>
  <c r="AQ204" i="14"/>
  <c r="AW204" i="14" s="1"/>
  <c r="AP204" i="14"/>
  <c r="AD204" i="14"/>
  <c r="AQ203" i="14"/>
  <c r="AV203" i="14" s="1"/>
  <c r="AP203" i="14"/>
  <c r="AD203" i="14"/>
  <c r="AQ202" i="14"/>
  <c r="AP202" i="14"/>
  <c r="AD202" i="14"/>
  <c r="AQ201" i="14"/>
  <c r="AW201" i="14" s="1"/>
  <c r="AP201" i="14"/>
  <c r="AD201" i="14"/>
  <c r="AQ200" i="14"/>
  <c r="AW200" i="14" s="1"/>
  <c r="AP200" i="14"/>
  <c r="AD200" i="14"/>
  <c r="AQ199" i="14"/>
  <c r="AV199" i="14" s="1"/>
  <c r="AP199" i="14"/>
  <c r="AD199" i="14"/>
  <c r="AQ198" i="14"/>
  <c r="AW198" i="14" s="1"/>
  <c r="AP198" i="14"/>
  <c r="AD198" i="14"/>
  <c r="AQ197" i="14"/>
  <c r="AV197" i="14" s="1"/>
  <c r="AP197" i="14"/>
  <c r="AD197" i="14"/>
  <c r="AQ196" i="14"/>
  <c r="AW196" i="14" s="1"/>
  <c r="AP196" i="14"/>
  <c r="AD196" i="14"/>
  <c r="AQ195" i="14"/>
  <c r="AV195" i="14" s="1"/>
  <c r="AP195" i="14"/>
  <c r="AD195" i="14"/>
  <c r="AQ194" i="14"/>
  <c r="AW194" i="14" s="1"/>
  <c r="AP194" i="14"/>
  <c r="AD194" i="14"/>
  <c r="AQ193" i="14"/>
  <c r="AV193" i="14" s="1"/>
  <c r="AP193" i="14"/>
  <c r="AD193" i="14"/>
  <c r="AQ192" i="14"/>
  <c r="AW192" i="14" s="1"/>
  <c r="AP192" i="14"/>
  <c r="AD192" i="14"/>
  <c r="AQ191" i="14"/>
  <c r="AV191" i="14" s="1"/>
  <c r="AP191" i="14"/>
  <c r="AD191" i="14"/>
  <c r="AQ190" i="14"/>
  <c r="AW190" i="14" s="1"/>
  <c r="AP190" i="14"/>
  <c r="AD190" i="14"/>
  <c r="AQ189" i="14"/>
  <c r="AV189" i="14" s="1"/>
  <c r="AP189" i="14"/>
  <c r="AD189" i="14"/>
  <c r="AQ188" i="14"/>
  <c r="AW188" i="14" s="1"/>
  <c r="AP188" i="14"/>
  <c r="AD188" i="14"/>
  <c r="AQ187" i="14"/>
  <c r="AV187" i="14" s="1"/>
  <c r="AP187" i="14"/>
  <c r="AD187" i="14"/>
  <c r="AQ186" i="14"/>
  <c r="AW186" i="14" s="1"/>
  <c r="AP186" i="14"/>
  <c r="AD186" i="14"/>
  <c r="AQ185" i="14"/>
  <c r="AV185" i="14" s="1"/>
  <c r="AP185" i="14"/>
  <c r="AD185" i="14"/>
  <c r="AQ184" i="14"/>
  <c r="AV184" i="14" s="1"/>
  <c r="AP184" i="14"/>
  <c r="AD184" i="14"/>
  <c r="AQ183" i="14"/>
  <c r="AW183" i="14" s="1"/>
  <c r="AP183" i="14"/>
  <c r="AD183" i="14"/>
  <c r="AQ182" i="14"/>
  <c r="AW182" i="14" s="1"/>
  <c r="AP182" i="14"/>
  <c r="AD182" i="14"/>
  <c r="AQ181" i="14"/>
  <c r="AV181" i="14" s="1"/>
  <c r="AP181" i="14"/>
  <c r="AD181" i="14"/>
  <c r="AD180" i="14"/>
  <c r="AD179" i="14"/>
  <c r="AD178" i="14"/>
  <c r="AD177" i="14"/>
  <c r="AD176" i="14"/>
  <c r="AD175" i="14"/>
  <c r="AD174" i="14"/>
  <c r="AD173" i="14"/>
  <c r="AD172" i="14"/>
  <c r="AD171" i="14"/>
  <c r="AD170" i="14"/>
  <c r="AD169" i="14"/>
  <c r="AD168" i="14"/>
  <c r="AD167" i="14"/>
  <c r="AD166" i="14"/>
  <c r="AD165" i="14"/>
  <c r="AD164" i="14"/>
  <c r="AD163" i="14"/>
  <c r="AQ162" i="14"/>
  <c r="AW162" i="14" s="1"/>
  <c r="AP162" i="14"/>
  <c r="AD162" i="14"/>
  <c r="AQ161" i="14"/>
  <c r="AV161" i="14" s="1"/>
  <c r="AP161" i="14"/>
  <c r="AD161" i="14"/>
  <c r="AQ160" i="14"/>
  <c r="AW160" i="14" s="1"/>
  <c r="AP160" i="14"/>
  <c r="AD160" i="14"/>
  <c r="AQ159" i="14"/>
  <c r="AV159" i="14" s="1"/>
  <c r="AP159" i="14"/>
  <c r="AD159" i="14"/>
  <c r="AQ158" i="14"/>
  <c r="AW158" i="14" s="1"/>
  <c r="AP158" i="14"/>
  <c r="AD158" i="14"/>
  <c r="AQ157" i="14"/>
  <c r="AV157" i="14" s="1"/>
  <c r="AP157" i="14"/>
  <c r="AD157" i="14"/>
  <c r="AQ156" i="14"/>
  <c r="AW156" i="14" s="1"/>
  <c r="AP156" i="14"/>
  <c r="AD156" i="14"/>
  <c r="AQ155" i="14"/>
  <c r="AV155" i="14" s="1"/>
  <c r="AP155" i="14"/>
  <c r="AD155" i="14"/>
  <c r="AQ154" i="14"/>
  <c r="AW154" i="14" s="1"/>
  <c r="AP154" i="14"/>
  <c r="AD154" i="14"/>
  <c r="AQ153" i="14"/>
  <c r="AV153" i="14" s="1"/>
  <c r="AP153" i="14"/>
  <c r="AD153" i="14"/>
  <c r="AQ152" i="14"/>
  <c r="AW152" i="14" s="1"/>
  <c r="AP152" i="14"/>
  <c r="AD152" i="14"/>
  <c r="AQ151" i="14"/>
  <c r="AV151" i="14" s="1"/>
  <c r="AP151" i="14"/>
  <c r="AD151" i="14"/>
  <c r="AQ150" i="14"/>
  <c r="AP150" i="14"/>
  <c r="AD150" i="14"/>
  <c r="AQ149" i="14"/>
  <c r="AV149" i="14" s="1"/>
  <c r="AP149" i="14"/>
  <c r="AD149" i="14"/>
  <c r="AQ148" i="14"/>
  <c r="AW148" i="14" s="1"/>
  <c r="AP148" i="14"/>
  <c r="AD148" i="14"/>
  <c r="AQ147" i="14"/>
  <c r="AW147" i="14" s="1"/>
  <c r="AP147" i="14"/>
  <c r="AD147" i="14"/>
  <c r="AQ146" i="14"/>
  <c r="AW146" i="14" s="1"/>
  <c r="AP146" i="14"/>
  <c r="AD146" i="14"/>
  <c r="AQ145" i="14"/>
  <c r="AV145" i="14" s="1"/>
  <c r="AP145" i="14"/>
  <c r="AD145" i="14"/>
  <c r="AQ144" i="14"/>
  <c r="AW144" i="14" s="1"/>
  <c r="AP144" i="14"/>
  <c r="AD144" i="14"/>
  <c r="AQ143" i="14"/>
  <c r="AV143" i="14" s="1"/>
  <c r="AP143" i="14"/>
  <c r="AD143" i="14"/>
  <c r="AQ142" i="14"/>
  <c r="AW142" i="14" s="1"/>
  <c r="AP142" i="14"/>
  <c r="AD142" i="14"/>
  <c r="AQ141" i="14"/>
  <c r="AV141" i="14" s="1"/>
  <c r="AP141" i="14"/>
  <c r="AD141" i="14"/>
  <c r="AQ140" i="14"/>
  <c r="AW140" i="14" s="1"/>
  <c r="AP140" i="14"/>
  <c r="AD140" i="14"/>
  <c r="AQ139" i="14"/>
  <c r="AV139" i="14" s="1"/>
  <c r="AP139" i="14"/>
  <c r="AD139" i="14"/>
  <c r="AQ138" i="14"/>
  <c r="AW138" i="14" s="1"/>
  <c r="AP138" i="14"/>
  <c r="AD138" i="14"/>
  <c r="AQ137" i="14"/>
  <c r="AV137" i="14" s="1"/>
  <c r="AP137" i="14"/>
  <c r="AD137" i="14"/>
  <c r="AQ136" i="14"/>
  <c r="AW136" i="14" s="1"/>
  <c r="AP136" i="14"/>
  <c r="AD136" i="14"/>
  <c r="AQ135" i="14"/>
  <c r="AV135" i="14" s="1"/>
  <c r="AP135" i="14"/>
  <c r="AD135" i="14"/>
  <c r="AQ134" i="14"/>
  <c r="AW134" i="14" s="1"/>
  <c r="AP134" i="14"/>
  <c r="AD134" i="14"/>
  <c r="AQ133" i="14"/>
  <c r="AV133" i="14" s="1"/>
  <c r="AP133" i="14"/>
  <c r="AD133" i="14"/>
  <c r="AQ132" i="14"/>
  <c r="AW132" i="14" s="1"/>
  <c r="AP132" i="14"/>
  <c r="AD132" i="14"/>
  <c r="AQ131" i="14"/>
  <c r="AV131" i="14" s="1"/>
  <c r="AP131" i="14"/>
  <c r="AD131" i="14"/>
  <c r="AQ130" i="14"/>
  <c r="AP130" i="14"/>
  <c r="AD130" i="14"/>
  <c r="AQ129" i="14"/>
  <c r="AW129" i="14" s="1"/>
  <c r="AP129" i="14"/>
  <c r="AD129" i="14"/>
  <c r="AQ128" i="14"/>
  <c r="AW128" i="14" s="1"/>
  <c r="AP128" i="14"/>
  <c r="AD128" i="14"/>
  <c r="AQ127" i="14"/>
  <c r="AV127" i="14" s="1"/>
  <c r="AP127" i="14"/>
  <c r="AD127" i="14"/>
  <c r="AQ126" i="14"/>
  <c r="AW126" i="14" s="1"/>
  <c r="AP126" i="14"/>
  <c r="AD126" i="14"/>
  <c r="AQ125" i="14"/>
  <c r="AV125" i="14" s="1"/>
  <c r="AP125" i="14"/>
  <c r="AD125" i="14"/>
  <c r="AQ124" i="14"/>
  <c r="AW124" i="14" s="1"/>
  <c r="AP124" i="14"/>
  <c r="AD124" i="14"/>
  <c r="AQ123" i="14"/>
  <c r="AV123" i="14" s="1"/>
  <c r="AP123" i="14"/>
  <c r="AD123" i="14"/>
  <c r="AQ122" i="14"/>
  <c r="AW122" i="14" s="1"/>
  <c r="AP122" i="14"/>
  <c r="AD122" i="14"/>
  <c r="AQ121" i="14"/>
  <c r="AV121" i="14" s="1"/>
  <c r="AP121" i="14"/>
  <c r="AD121" i="14"/>
  <c r="AQ120" i="14"/>
  <c r="AW120" i="14" s="1"/>
  <c r="AP120" i="14"/>
  <c r="AD120" i="14"/>
  <c r="AQ119" i="14"/>
  <c r="AV119" i="14" s="1"/>
  <c r="AP119" i="14"/>
  <c r="AD119" i="14"/>
  <c r="AQ118" i="14"/>
  <c r="AW118" i="14" s="1"/>
  <c r="AP118" i="14"/>
  <c r="AD118" i="14"/>
  <c r="AQ117" i="14"/>
  <c r="AV117" i="14" s="1"/>
  <c r="AP117" i="14"/>
  <c r="AD117" i="14"/>
  <c r="AQ116" i="14"/>
  <c r="AW116" i="14" s="1"/>
  <c r="AP116" i="14"/>
  <c r="AD116" i="14"/>
  <c r="AQ115" i="14"/>
  <c r="AV115" i="14" s="1"/>
  <c r="AP115" i="14"/>
  <c r="AD115" i="14"/>
  <c r="AQ114" i="14"/>
  <c r="AW114" i="14" s="1"/>
  <c r="AP114" i="14"/>
  <c r="AD114" i="14"/>
  <c r="AQ113" i="14"/>
  <c r="AV113" i="14" s="1"/>
  <c r="AP113" i="14"/>
  <c r="AD113" i="14"/>
  <c r="AQ112" i="14"/>
  <c r="AV112" i="14" s="1"/>
  <c r="AP112" i="14"/>
  <c r="AD112" i="14"/>
  <c r="AQ111" i="14"/>
  <c r="AW111" i="14" s="1"/>
  <c r="AP111" i="14"/>
  <c r="AD111" i="14"/>
  <c r="AQ110" i="14"/>
  <c r="AW110" i="14" s="1"/>
  <c r="AP110" i="14"/>
  <c r="AD110" i="14"/>
  <c r="AQ109" i="14"/>
  <c r="AV109" i="14" s="1"/>
  <c r="AP109" i="14"/>
  <c r="AD109" i="14"/>
  <c r="AQ108" i="14"/>
  <c r="AW108" i="14" s="1"/>
  <c r="AP108" i="14"/>
  <c r="AD108" i="14"/>
  <c r="AQ107" i="14"/>
  <c r="AV107" i="14" s="1"/>
  <c r="AP107" i="14"/>
  <c r="AD107" i="14"/>
  <c r="AQ106" i="14"/>
  <c r="AW106" i="14" s="1"/>
  <c r="AP106" i="14"/>
  <c r="AD106" i="14"/>
  <c r="AQ105" i="14"/>
  <c r="AV105" i="14" s="1"/>
  <c r="AP105" i="14"/>
  <c r="AD105" i="14"/>
  <c r="AQ104" i="14"/>
  <c r="AW104" i="14" s="1"/>
  <c r="AP104" i="14"/>
  <c r="AD104" i="14"/>
  <c r="AQ103" i="14"/>
  <c r="AV103" i="14" s="1"/>
  <c r="AP103" i="14"/>
  <c r="AD103" i="14"/>
  <c r="AQ102" i="14"/>
  <c r="AW102" i="14" s="1"/>
  <c r="AP102" i="14"/>
  <c r="AD102" i="14"/>
  <c r="AQ101" i="14"/>
  <c r="AV101" i="14" s="1"/>
  <c r="AP101" i="14"/>
  <c r="AD101" i="14"/>
  <c r="AQ100" i="14"/>
  <c r="AW100" i="14" s="1"/>
  <c r="AP100" i="14"/>
  <c r="AD100" i="14"/>
  <c r="AQ99" i="14"/>
  <c r="AV99" i="14" s="1"/>
  <c r="AP99" i="14"/>
  <c r="AD99" i="14"/>
  <c r="AQ98" i="14"/>
  <c r="AW98" i="14" s="1"/>
  <c r="AP98" i="14"/>
  <c r="AD98" i="14"/>
  <c r="AQ97" i="14"/>
  <c r="AV97" i="14" s="1"/>
  <c r="AP97" i="14"/>
  <c r="AD97" i="14"/>
  <c r="AQ96" i="14"/>
  <c r="AP96" i="14"/>
  <c r="AD96" i="14"/>
  <c r="AQ95" i="14"/>
  <c r="AV95" i="14" s="1"/>
  <c r="AP95" i="14"/>
  <c r="AD95" i="14"/>
  <c r="AQ94" i="14"/>
  <c r="AW94" i="14" s="1"/>
  <c r="AP94" i="14"/>
  <c r="AD94" i="14"/>
  <c r="AQ93" i="14"/>
  <c r="AV93" i="14" s="1"/>
  <c r="AP93" i="14"/>
  <c r="AD93" i="14"/>
  <c r="AQ92" i="14"/>
  <c r="AW92" i="14" s="1"/>
  <c r="AP92" i="14"/>
  <c r="AD92" i="14"/>
  <c r="AQ91" i="14"/>
  <c r="AV91" i="14" s="1"/>
  <c r="AP91" i="14"/>
  <c r="AD91" i="14"/>
  <c r="AQ90" i="14"/>
  <c r="AW90" i="14" s="1"/>
  <c r="AP90" i="14"/>
  <c r="AD90" i="14"/>
  <c r="AQ89" i="14"/>
  <c r="AV89" i="14" s="1"/>
  <c r="AP89" i="14"/>
  <c r="AD89" i="14"/>
  <c r="AQ88" i="14"/>
  <c r="AW88" i="14" s="1"/>
  <c r="AP88" i="14"/>
  <c r="AD88" i="14"/>
  <c r="AQ87" i="14"/>
  <c r="AW87" i="14" s="1"/>
  <c r="AP87" i="14"/>
  <c r="AD87" i="14"/>
  <c r="AQ86" i="14"/>
  <c r="AW86" i="14" s="1"/>
  <c r="AP86" i="14"/>
  <c r="AD86" i="14"/>
  <c r="AQ85" i="14"/>
  <c r="AV85" i="14" s="1"/>
  <c r="AP85" i="14"/>
  <c r="AD85" i="14"/>
  <c r="AQ84" i="14"/>
  <c r="AP84" i="14"/>
  <c r="AD84" i="14"/>
  <c r="AQ83" i="14"/>
  <c r="AV83" i="14" s="1"/>
  <c r="AP83" i="14"/>
  <c r="AD83" i="14"/>
  <c r="AQ82" i="14"/>
  <c r="AW82" i="14" s="1"/>
  <c r="AP82" i="14"/>
  <c r="AD82" i="14"/>
  <c r="AQ81" i="14"/>
  <c r="AP81" i="14"/>
  <c r="AD81" i="14"/>
  <c r="AQ80" i="14"/>
  <c r="AW80" i="14" s="1"/>
  <c r="AP80" i="14"/>
  <c r="AD80" i="14"/>
  <c r="AQ79" i="14"/>
  <c r="AV79" i="14" s="1"/>
  <c r="AP79" i="14"/>
  <c r="AD79" i="14"/>
  <c r="AQ78" i="14"/>
  <c r="AW78" i="14" s="1"/>
  <c r="AP78" i="14"/>
  <c r="AD78" i="14"/>
  <c r="AQ77" i="14"/>
  <c r="AV77" i="14" s="1"/>
  <c r="AP77" i="14"/>
  <c r="AD77" i="14"/>
  <c r="AQ76" i="14"/>
  <c r="AP76" i="14"/>
  <c r="AD76" i="14"/>
  <c r="AQ75" i="14"/>
  <c r="AW75" i="14" s="1"/>
  <c r="AP75" i="14"/>
  <c r="AD75" i="14"/>
  <c r="AQ74" i="14"/>
  <c r="AW74" i="14" s="1"/>
  <c r="AP74" i="14"/>
  <c r="AD74" i="14"/>
  <c r="AQ73" i="14"/>
  <c r="AV73" i="14" s="1"/>
  <c r="AP73" i="14"/>
  <c r="AD73" i="14"/>
  <c r="AQ72" i="14"/>
  <c r="AW72" i="14" s="1"/>
  <c r="AP72" i="14"/>
  <c r="AD72" i="14"/>
  <c r="AQ71" i="14"/>
  <c r="AV71" i="14" s="1"/>
  <c r="AP71" i="14"/>
  <c r="AD71" i="14"/>
  <c r="AQ70" i="14"/>
  <c r="AV70" i="14" s="1"/>
  <c r="AP70" i="14"/>
  <c r="AD70" i="14"/>
  <c r="AQ69" i="14"/>
  <c r="AW69" i="14" s="1"/>
  <c r="AP69" i="14"/>
  <c r="AD69" i="14"/>
  <c r="AQ68" i="14"/>
  <c r="AW68" i="14" s="1"/>
  <c r="AP68" i="14"/>
  <c r="AD68" i="14"/>
  <c r="AQ67" i="14"/>
  <c r="AV67" i="14" s="1"/>
  <c r="AP67" i="14"/>
  <c r="AD67" i="14"/>
  <c r="AQ66" i="14"/>
  <c r="AW66" i="14" s="1"/>
  <c r="AP66" i="14"/>
  <c r="AD66" i="14"/>
  <c r="AQ65" i="14"/>
  <c r="AV65" i="14" s="1"/>
  <c r="AP65" i="14"/>
  <c r="AD65" i="14"/>
  <c r="AQ64" i="14"/>
  <c r="AP64" i="14"/>
  <c r="AD64" i="14"/>
  <c r="AQ63" i="14"/>
  <c r="AV63" i="14" s="1"/>
  <c r="AP63" i="14"/>
  <c r="AD63" i="14"/>
  <c r="AQ62" i="14"/>
  <c r="AW62" i="14" s="1"/>
  <c r="AP62" i="14"/>
  <c r="AD62" i="14"/>
  <c r="AQ61" i="14"/>
  <c r="AV61" i="14" s="1"/>
  <c r="AP61" i="14"/>
  <c r="AD61" i="14"/>
  <c r="AQ60" i="14"/>
  <c r="AW60" i="14" s="1"/>
  <c r="AP60" i="14"/>
  <c r="AD60" i="14"/>
  <c r="AQ59" i="14"/>
  <c r="AV59" i="14" s="1"/>
  <c r="AP59" i="14"/>
  <c r="AD59" i="14"/>
  <c r="AQ58" i="14"/>
  <c r="AV58" i="14" s="1"/>
  <c r="AP58" i="14"/>
  <c r="AD58" i="14"/>
  <c r="AQ57" i="14"/>
  <c r="AW57" i="14" s="1"/>
  <c r="AP57" i="14"/>
  <c r="AD57" i="14"/>
  <c r="AQ56" i="14"/>
  <c r="AW56" i="14" s="1"/>
  <c r="AP56" i="14"/>
  <c r="AD56" i="14"/>
  <c r="AQ55" i="14"/>
  <c r="AV55" i="14" s="1"/>
  <c r="AP55" i="14"/>
  <c r="AD55" i="14"/>
  <c r="AQ54" i="14"/>
  <c r="AW54" i="14" s="1"/>
  <c r="AP54" i="14"/>
  <c r="AD54" i="14"/>
  <c r="AQ53" i="14"/>
  <c r="AV53" i="14" s="1"/>
  <c r="AP53" i="14"/>
  <c r="AD53" i="14"/>
  <c r="AQ52" i="14"/>
  <c r="AW52" i="14" s="1"/>
  <c r="AP52" i="14"/>
  <c r="AD52" i="14"/>
  <c r="AQ51" i="14"/>
  <c r="AW51" i="14" s="1"/>
  <c r="AP51" i="14"/>
  <c r="AD51" i="14"/>
  <c r="AQ50" i="14"/>
  <c r="AW50" i="14" s="1"/>
  <c r="AP50" i="14"/>
  <c r="AD50" i="14"/>
  <c r="AQ49" i="14"/>
  <c r="AV49" i="14" s="1"/>
  <c r="AP49" i="14"/>
  <c r="AD49" i="14"/>
  <c r="AQ48" i="14"/>
  <c r="AW48" i="14" s="1"/>
  <c r="AP48" i="14"/>
  <c r="AD48" i="14"/>
  <c r="AQ47" i="14"/>
  <c r="AV47" i="14" s="1"/>
  <c r="AP47" i="14"/>
  <c r="AD47" i="14"/>
  <c r="AQ46" i="14"/>
  <c r="AV46" i="14" s="1"/>
  <c r="AP46" i="14"/>
  <c r="AD46" i="14"/>
  <c r="AQ45" i="14"/>
  <c r="AV45" i="14" s="1"/>
  <c r="AP45" i="14"/>
  <c r="AD45" i="14"/>
  <c r="AQ44" i="14"/>
  <c r="AW44" i="14" s="1"/>
  <c r="AP44" i="14"/>
  <c r="AD44" i="14"/>
  <c r="AQ43" i="14"/>
  <c r="AV43" i="14" s="1"/>
  <c r="AP43" i="14"/>
  <c r="AD43" i="14"/>
  <c r="AQ42" i="14"/>
  <c r="AP42" i="14"/>
  <c r="AD42" i="14"/>
  <c r="AQ41" i="14"/>
  <c r="AV41" i="14" s="1"/>
  <c r="AP41" i="14"/>
  <c r="AD41" i="14"/>
  <c r="AQ40" i="14"/>
  <c r="AW40" i="14" s="1"/>
  <c r="AP40" i="14"/>
  <c r="AD40" i="14"/>
  <c r="AQ39" i="14"/>
  <c r="AW39" i="14" s="1"/>
  <c r="AP39" i="14"/>
  <c r="AD39" i="14"/>
  <c r="AQ38" i="14"/>
  <c r="AW38" i="14" s="1"/>
  <c r="AP38" i="14"/>
  <c r="AD38" i="14"/>
  <c r="AQ37" i="14"/>
  <c r="AV37" i="14" s="1"/>
  <c r="AP37" i="14"/>
  <c r="AD37" i="14"/>
  <c r="AQ36" i="14"/>
  <c r="AW36" i="14" s="1"/>
  <c r="AP36" i="14"/>
  <c r="AD36" i="14"/>
  <c r="AQ35" i="14"/>
  <c r="AV35" i="14" s="1"/>
  <c r="AP35" i="14"/>
  <c r="AD35" i="14"/>
  <c r="AQ34" i="14"/>
  <c r="AW34" i="14" s="1"/>
  <c r="AP34" i="14"/>
  <c r="AD34" i="14"/>
  <c r="AQ33" i="14"/>
  <c r="AW33" i="14" s="1"/>
  <c r="AP33" i="14"/>
  <c r="AD33" i="14"/>
  <c r="AQ32" i="14"/>
  <c r="AW32" i="14" s="1"/>
  <c r="AP32" i="14"/>
  <c r="AD32" i="14"/>
  <c r="AQ31" i="14"/>
  <c r="AV31" i="14" s="1"/>
  <c r="AP31" i="14"/>
  <c r="AD31" i="14"/>
  <c r="AQ30" i="14"/>
  <c r="AP30" i="14"/>
  <c r="AD30" i="14"/>
  <c r="AQ29" i="14"/>
  <c r="AV29" i="14" s="1"/>
  <c r="AP29" i="14"/>
  <c r="AD29" i="14"/>
  <c r="AQ28" i="14"/>
  <c r="AW28" i="14" s="1"/>
  <c r="AP28" i="14"/>
  <c r="AD28" i="14"/>
  <c r="AQ27" i="14"/>
  <c r="AP27" i="14"/>
  <c r="AD27" i="14"/>
  <c r="AQ26" i="14"/>
  <c r="AW26" i="14" s="1"/>
  <c r="AP26" i="14"/>
  <c r="AD26" i="14"/>
  <c r="AQ25" i="14"/>
  <c r="AV25" i="14" s="1"/>
  <c r="AP25" i="14"/>
  <c r="AD25" i="14"/>
  <c r="AQ24" i="14"/>
  <c r="AW24" i="14" s="1"/>
  <c r="AP24" i="14"/>
  <c r="AD24" i="14"/>
  <c r="AQ23" i="14"/>
  <c r="AV23" i="14" s="1"/>
  <c r="AP23" i="14"/>
  <c r="AD23" i="14"/>
  <c r="AQ22" i="14"/>
  <c r="AP22" i="14"/>
  <c r="AD22" i="14"/>
  <c r="AQ21" i="14"/>
  <c r="AV21" i="14" s="1"/>
  <c r="AP21" i="14"/>
  <c r="AD21" i="14"/>
  <c r="AQ20" i="14"/>
  <c r="AW20" i="14" s="1"/>
  <c r="AP20" i="14"/>
  <c r="AD20" i="14"/>
  <c r="AQ19" i="14"/>
  <c r="AV19" i="14" s="1"/>
  <c r="AP19" i="14"/>
  <c r="AD19" i="14"/>
  <c r="AQ18" i="14"/>
  <c r="AW18" i="14" s="1"/>
  <c r="AP18" i="14"/>
  <c r="AD18" i="14"/>
  <c r="AQ17" i="14"/>
  <c r="AV17" i="14" s="1"/>
  <c r="AP17" i="14"/>
  <c r="AD17" i="14"/>
  <c r="AQ16" i="14"/>
  <c r="AV16" i="14" s="1"/>
  <c r="AP16" i="14"/>
  <c r="AD16" i="14"/>
  <c r="AQ15" i="14"/>
  <c r="AW15" i="14" s="1"/>
  <c r="AP15" i="14"/>
  <c r="AD15" i="14"/>
  <c r="AQ14" i="14"/>
  <c r="AW14" i="14" s="1"/>
  <c r="AP14" i="14"/>
  <c r="AD14" i="14"/>
  <c r="AQ13" i="14"/>
  <c r="AV13" i="14" s="1"/>
  <c r="AP13" i="14"/>
  <c r="AD13" i="14"/>
  <c r="AQ12" i="14"/>
  <c r="AW12" i="14" s="1"/>
  <c r="AP12" i="14"/>
  <c r="AD12" i="14"/>
  <c r="AQ11" i="14"/>
  <c r="AV11" i="14" s="1"/>
  <c r="AP11" i="14"/>
  <c r="AD11" i="14"/>
  <c r="AQ10" i="14"/>
  <c r="AP10" i="14"/>
  <c r="AD10" i="14"/>
  <c r="AQ9" i="14"/>
  <c r="AV9" i="14" s="1"/>
  <c r="AP9" i="14"/>
  <c r="AD9" i="14"/>
  <c r="AQ8" i="14"/>
  <c r="AW8" i="14" s="1"/>
  <c r="AP8" i="14"/>
  <c r="AD8" i="14"/>
  <c r="AQ7" i="14"/>
  <c r="AV7" i="14" s="1"/>
  <c r="AP7" i="14"/>
  <c r="AD7" i="14"/>
  <c r="K4" i="14"/>
  <c r="AU35" i="13"/>
  <c r="AS35" i="13"/>
  <c r="AM35" i="13"/>
  <c r="AK35" i="13"/>
  <c r="AJ35" i="13"/>
  <c r="AG35" i="13"/>
  <c r="AF35" i="13"/>
  <c r="AE35" i="13"/>
  <c r="L35" i="13"/>
  <c r="E35" i="13"/>
  <c r="AQ34" i="13"/>
  <c r="AW34" i="13" s="1"/>
  <c r="AP34" i="13"/>
  <c r="AI34" i="13"/>
  <c r="AD34" i="13"/>
  <c r="AQ33" i="13"/>
  <c r="AW33" i="13" s="1"/>
  <c r="AD33" i="13"/>
  <c r="AQ32" i="13"/>
  <c r="AW32" i="13" s="1"/>
  <c r="AP32" i="13"/>
  <c r="AI32" i="13"/>
  <c r="AD32" i="13"/>
  <c r="AQ31" i="13"/>
  <c r="AW31" i="13" s="1"/>
  <c r="AP31" i="13"/>
  <c r="AI31" i="13"/>
  <c r="AD31" i="13"/>
  <c r="AQ30" i="13"/>
  <c r="AW30" i="13" s="1"/>
  <c r="AP30" i="13"/>
  <c r="AI30" i="13"/>
  <c r="AD30" i="13"/>
  <c r="AQ29" i="13"/>
  <c r="AW29" i="13" s="1"/>
  <c r="AP29" i="13"/>
  <c r="AI29" i="13"/>
  <c r="AD29" i="13"/>
  <c r="AQ28" i="13"/>
  <c r="AW28" i="13" s="1"/>
  <c r="AP28" i="13"/>
  <c r="AI28" i="13"/>
  <c r="AD28" i="13"/>
  <c r="AQ27" i="13"/>
  <c r="AW27" i="13" s="1"/>
  <c r="AP27" i="13"/>
  <c r="AI27" i="13"/>
  <c r="AD27" i="13"/>
  <c r="AQ26" i="13"/>
  <c r="AW26" i="13" s="1"/>
  <c r="AP26" i="13"/>
  <c r="AI26" i="13"/>
  <c r="AD26" i="13"/>
  <c r="AQ25" i="13"/>
  <c r="AW25" i="13" s="1"/>
  <c r="AP25" i="13"/>
  <c r="AI25" i="13"/>
  <c r="AD25" i="13"/>
  <c r="AQ24" i="13"/>
  <c r="AW24" i="13" s="1"/>
  <c r="AP24" i="13"/>
  <c r="AI24" i="13"/>
  <c r="AD24" i="13"/>
  <c r="AQ23" i="13"/>
  <c r="AW23" i="13" s="1"/>
  <c r="AP23" i="13"/>
  <c r="AI23" i="13"/>
  <c r="AD23" i="13"/>
  <c r="AQ22" i="13"/>
  <c r="AW22" i="13" s="1"/>
  <c r="AP22" i="13"/>
  <c r="AI22" i="13"/>
  <c r="AD22" i="13"/>
  <c r="AQ21" i="13"/>
  <c r="AW21" i="13" s="1"/>
  <c r="AP21" i="13"/>
  <c r="AI21" i="13"/>
  <c r="AD21" i="13"/>
  <c r="AQ20" i="13"/>
  <c r="AW20" i="13" s="1"/>
  <c r="AP20" i="13"/>
  <c r="AI20" i="13"/>
  <c r="AD20" i="13"/>
  <c r="AQ19" i="13"/>
  <c r="AW19" i="13" s="1"/>
  <c r="AP19" i="13"/>
  <c r="AI19" i="13"/>
  <c r="AD19" i="13"/>
  <c r="AQ18" i="13"/>
  <c r="AW18" i="13" s="1"/>
  <c r="AP18" i="13"/>
  <c r="AI18" i="13"/>
  <c r="AD18" i="13"/>
  <c r="AQ17" i="13"/>
  <c r="AW17" i="13" s="1"/>
  <c r="AP17" i="13"/>
  <c r="AI17" i="13"/>
  <c r="AD17" i="13"/>
  <c r="AQ16" i="13"/>
  <c r="AW16" i="13" s="1"/>
  <c r="AP16" i="13"/>
  <c r="AI16" i="13"/>
  <c r="AD16" i="13"/>
  <c r="AQ15" i="13"/>
  <c r="AW15" i="13" s="1"/>
  <c r="AP15" i="13"/>
  <c r="AI15" i="13"/>
  <c r="AD15" i="13"/>
  <c r="AQ14" i="13"/>
  <c r="AW14" i="13" s="1"/>
  <c r="AP14" i="13"/>
  <c r="AI14" i="13"/>
  <c r="AD14" i="13"/>
  <c r="AQ13" i="13"/>
  <c r="AW13" i="13" s="1"/>
  <c r="AP13" i="13"/>
  <c r="AI13" i="13"/>
  <c r="AD13" i="13"/>
  <c r="AQ12" i="13"/>
  <c r="AW12" i="13" s="1"/>
  <c r="AP12" i="13"/>
  <c r="AI12" i="13"/>
  <c r="AD12" i="13"/>
  <c r="AQ11" i="13"/>
  <c r="AW11" i="13" s="1"/>
  <c r="AP11" i="13"/>
  <c r="AI11" i="13"/>
  <c r="AD11" i="13"/>
  <c r="AQ10" i="13"/>
  <c r="AW10" i="13" s="1"/>
  <c r="AP10" i="13"/>
  <c r="AI10" i="13"/>
  <c r="AD10" i="13"/>
  <c r="AQ9" i="13"/>
  <c r="AW9" i="13" s="1"/>
  <c r="AP9" i="13"/>
  <c r="AI9" i="13"/>
  <c r="AD9" i="13"/>
  <c r="AQ8" i="13"/>
  <c r="AW8" i="13" s="1"/>
  <c r="AP8" i="13"/>
  <c r="AI8" i="13"/>
  <c r="AD8" i="13"/>
  <c r="AQ7" i="13"/>
  <c r="AW7" i="13" s="1"/>
  <c r="AP7" i="13"/>
  <c r="AI7" i="13"/>
  <c r="AD7" i="13"/>
  <c r="K4" i="13"/>
  <c r="AU17" i="12"/>
  <c r="AS17" i="12"/>
  <c r="AM17" i="12"/>
  <c r="AK17" i="12"/>
  <c r="AJ17" i="12"/>
  <c r="AG17" i="12"/>
  <c r="AF17" i="12"/>
  <c r="AE17" i="12"/>
  <c r="L17" i="12"/>
  <c r="E17" i="12"/>
  <c r="AQ16" i="12"/>
  <c r="AW16" i="12" s="1"/>
  <c r="AP16" i="12"/>
  <c r="AI16" i="12"/>
  <c r="AQ15" i="12"/>
  <c r="AW15" i="12" s="1"/>
  <c r="AP15" i="12"/>
  <c r="AI15" i="12"/>
  <c r="AD15" i="12"/>
  <c r="AQ14" i="12"/>
  <c r="AW14" i="12" s="1"/>
  <c r="AP14" i="12"/>
  <c r="AI14" i="12"/>
  <c r="AD14" i="12"/>
  <c r="AQ13" i="12"/>
  <c r="AW13" i="12" s="1"/>
  <c r="AP13" i="12"/>
  <c r="AI13" i="12"/>
  <c r="AD13" i="12"/>
  <c r="AQ12" i="12"/>
  <c r="AW12" i="12" s="1"/>
  <c r="AP12" i="12"/>
  <c r="AI12" i="12"/>
  <c r="AD12" i="12"/>
  <c r="AQ11" i="12"/>
  <c r="AW11" i="12" s="1"/>
  <c r="AP11" i="12"/>
  <c r="AI11" i="12"/>
  <c r="AD11" i="12"/>
  <c r="AQ10" i="12"/>
  <c r="AW10" i="12" s="1"/>
  <c r="AP10" i="12"/>
  <c r="AI10" i="12"/>
  <c r="AD10" i="12"/>
  <c r="AQ9" i="12"/>
  <c r="AW9" i="12" s="1"/>
  <c r="AP9" i="12"/>
  <c r="AI9" i="12"/>
  <c r="AD9" i="12"/>
  <c r="AQ8" i="12"/>
  <c r="AW8" i="12" s="1"/>
  <c r="AP8" i="12"/>
  <c r="AI8" i="12"/>
  <c r="AD8" i="12"/>
  <c r="AQ7" i="12"/>
  <c r="AW7" i="12" s="1"/>
  <c r="AP7" i="12"/>
  <c r="AI7" i="12"/>
  <c r="AD7" i="12"/>
  <c r="K4" i="12"/>
  <c r="AI35" i="13" l="1"/>
  <c r="AW270" i="14"/>
  <c r="AW70" i="14"/>
  <c r="AV118" i="14"/>
  <c r="AV144" i="14"/>
  <c r="AW208" i="14"/>
  <c r="AW16" i="14"/>
  <c r="AV18" i="14"/>
  <c r="AV90" i="14"/>
  <c r="AV124" i="14"/>
  <c r="AV156" i="14"/>
  <c r="AV258" i="14"/>
  <c r="AV36" i="14"/>
  <c r="AV94" i="14"/>
  <c r="AW141" i="14"/>
  <c r="AW184" i="14"/>
  <c r="AV216" i="14"/>
  <c r="AV276" i="14"/>
  <c r="AW46" i="14"/>
  <c r="AV196" i="14"/>
  <c r="AV228" i="14"/>
  <c r="AW255" i="14"/>
  <c r="AW58" i="14"/>
  <c r="AV102" i="14"/>
  <c r="AV136" i="14"/>
  <c r="AV264" i="14"/>
  <c r="AW213" i="14"/>
  <c r="AW273" i="14"/>
  <c r="AV282" i="14"/>
  <c r="AW112" i="14"/>
  <c r="AW22" i="14"/>
  <c r="AV22" i="14"/>
  <c r="AW287" i="14"/>
  <c r="AV287" i="14"/>
  <c r="AV28" i="14"/>
  <c r="AW96" i="14"/>
  <c r="AV96" i="14"/>
  <c r="AV138" i="14"/>
  <c r="AV160" i="14"/>
  <c r="AW233" i="14"/>
  <c r="AV233" i="14"/>
  <c r="AW261" i="14"/>
  <c r="AV275" i="14"/>
  <c r="AW30" i="14"/>
  <c r="AV30" i="14"/>
  <c r="AV48" i="14"/>
  <c r="AV72" i="14"/>
  <c r="AW76" i="14"/>
  <c r="AV76" i="14"/>
  <c r="AW195" i="14"/>
  <c r="AV198" i="14"/>
  <c r="AW202" i="14"/>
  <c r="AV202" i="14"/>
  <c r="AV220" i="14"/>
  <c r="AW272" i="14"/>
  <c r="AV272" i="14"/>
  <c r="AW10" i="14"/>
  <c r="AV10" i="14"/>
  <c r="AV27" i="14"/>
  <c r="AW27" i="14"/>
  <c r="AW45" i="14"/>
  <c r="AV52" i="14"/>
  <c r="AV82" i="14"/>
  <c r="AV106" i="14"/>
  <c r="AV186" i="14"/>
  <c r="AW232" i="14"/>
  <c r="AV232" i="14"/>
  <c r="AW269" i="14"/>
  <c r="AV269" i="14"/>
  <c r="AV40" i="14"/>
  <c r="AW84" i="14"/>
  <c r="AV84" i="14"/>
  <c r="AW123" i="14"/>
  <c r="AV126" i="14"/>
  <c r="AW130" i="14"/>
  <c r="AV130" i="14"/>
  <c r="AV148" i="14"/>
  <c r="AV190" i="14"/>
  <c r="AV257" i="14"/>
  <c r="AW279" i="14"/>
  <c r="AV292" i="14"/>
  <c r="AW294" i="14"/>
  <c r="AV294" i="14"/>
  <c r="AW42" i="14"/>
  <c r="AV42" i="14"/>
  <c r="AV60" i="14"/>
  <c r="AW64" i="14"/>
  <c r="AV64" i="14"/>
  <c r="AV81" i="14"/>
  <c r="AW81" i="14"/>
  <c r="AV114" i="14"/>
  <c r="AW150" i="14"/>
  <c r="AV150" i="14"/>
  <c r="AV210" i="14"/>
  <c r="AW254" i="14"/>
  <c r="AV254" i="14"/>
  <c r="AV222" i="14"/>
  <c r="AV260" i="14"/>
  <c r="AV266" i="14"/>
  <c r="AV278" i="14"/>
  <c r="AV284" i="14"/>
  <c r="AW291" i="14"/>
  <c r="AV34" i="14"/>
  <c r="AV54" i="14"/>
  <c r="AV88" i="14"/>
  <c r="AV100" i="14"/>
  <c r="AW105" i="14"/>
  <c r="AV108" i="14"/>
  <c r="AV120" i="14"/>
  <c r="AV142" i="14"/>
  <c r="AV154" i="14"/>
  <c r="AW159" i="14"/>
  <c r="AV162" i="14"/>
  <c r="AV192" i="14"/>
  <c r="AV214" i="14"/>
  <c r="AV226" i="14"/>
  <c r="AW231" i="14"/>
  <c r="AV268" i="14"/>
  <c r="AV286" i="14"/>
  <c r="AW9" i="14"/>
  <c r="AV12" i="14"/>
  <c r="AV24" i="14"/>
  <c r="AW63" i="14"/>
  <c r="AV66" i="14"/>
  <c r="AV78" i="14"/>
  <c r="AV132" i="14"/>
  <c r="AV204" i="14"/>
  <c r="AW259" i="14"/>
  <c r="AV262" i="14"/>
  <c r="AW265" i="14"/>
  <c r="AW277" i="14"/>
  <c r="AV280" i="14"/>
  <c r="AW283" i="14"/>
  <c r="AW99" i="14"/>
  <c r="AW117" i="14"/>
  <c r="AW135" i="14"/>
  <c r="AW153" i="14"/>
  <c r="AW189" i="14"/>
  <c r="AW207" i="14"/>
  <c r="AW225" i="14"/>
  <c r="AV8" i="14"/>
  <c r="AV15" i="14"/>
  <c r="AW19" i="14"/>
  <c r="AW23" i="14"/>
  <c r="AV26" i="14"/>
  <c r="AV33" i="14"/>
  <c r="AW37" i="14"/>
  <c r="AW41" i="14"/>
  <c r="AV44" i="14"/>
  <c r="AV51" i="14"/>
  <c r="AW55" i="14"/>
  <c r="AW59" i="14"/>
  <c r="AV62" i="14"/>
  <c r="AV69" i="14"/>
  <c r="AW73" i="14"/>
  <c r="AW77" i="14"/>
  <c r="AV80" i="14"/>
  <c r="AV87" i="14"/>
  <c r="AW91" i="14"/>
  <c r="AW95" i="14"/>
  <c r="AV98" i="14"/>
  <c r="AW109" i="14"/>
  <c r="AW113" i="14"/>
  <c r="AV116" i="14"/>
  <c r="AW127" i="14"/>
  <c r="AW131" i="14"/>
  <c r="AV134" i="14"/>
  <c r="AW145" i="14"/>
  <c r="AW149" i="14"/>
  <c r="AV152" i="14"/>
  <c r="AW181" i="14"/>
  <c r="AW185" i="14"/>
  <c r="AV188" i="14"/>
  <c r="AW199" i="14"/>
  <c r="AW203" i="14"/>
  <c r="AV206" i="14"/>
  <c r="AW217" i="14"/>
  <c r="AW221" i="14"/>
  <c r="AV224" i="14"/>
  <c r="AW11" i="14"/>
  <c r="AV14" i="14"/>
  <c r="AW25" i="14"/>
  <c r="AV32" i="14"/>
  <c r="AW43" i="14"/>
  <c r="AV57" i="14"/>
  <c r="AV75" i="14"/>
  <c r="AW83" i="14"/>
  <c r="AV86" i="14"/>
  <c r="AW97" i="14"/>
  <c r="AV111" i="14"/>
  <c r="AV129" i="14"/>
  <c r="AW137" i="14"/>
  <c r="AV147" i="14"/>
  <c r="AW155" i="14"/>
  <c r="AV158" i="14"/>
  <c r="AW205" i="14"/>
  <c r="AW223" i="14"/>
  <c r="AW227" i="14"/>
  <c r="AV230" i="14"/>
  <c r="AW21" i="14"/>
  <c r="AW93" i="14"/>
  <c r="AW219" i="14"/>
  <c r="AV274" i="14"/>
  <c r="AW7" i="14"/>
  <c r="AW29" i="14"/>
  <c r="AV39" i="14"/>
  <c r="AW47" i="14"/>
  <c r="AV50" i="14"/>
  <c r="AW61" i="14"/>
  <c r="AW65" i="14"/>
  <c r="AV68" i="14"/>
  <c r="AW79" i="14"/>
  <c r="AW101" i="14"/>
  <c r="AV104" i="14"/>
  <c r="AW115" i="14"/>
  <c r="AW119" i="14"/>
  <c r="AV122" i="14"/>
  <c r="AW133" i="14"/>
  <c r="AV140" i="14"/>
  <c r="AW151" i="14"/>
  <c r="AV183" i="14"/>
  <c r="AW187" i="14"/>
  <c r="AW191" i="14"/>
  <c r="AV194" i="14"/>
  <c r="AV201" i="14"/>
  <c r="AW209" i="14"/>
  <c r="AV212" i="14"/>
  <c r="AQ298" i="14"/>
  <c r="AW253" i="14"/>
  <c r="AV256" i="14"/>
  <c r="AV263" i="14"/>
  <c r="AW267" i="14"/>
  <c r="AW271" i="14"/>
  <c r="AV281" i="14"/>
  <c r="AW285" i="14"/>
  <c r="AV293" i="14"/>
  <c r="AW13" i="14"/>
  <c r="AW17" i="14"/>
  <c r="AV20" i="14"/>
  <c r="AW31" i="14"/>
  <c r="AW35" i="14"/>
  <c r="AV38" i="14"/>
  <c r="AW49" i="14"/>
  <c r="AW53" i="14"/>
  <c r="AV56" i="14"/>
  <c r="AW67" i="14"/>
  <c r="AW71" i="14"/>
  <c r="AV74" i="14"/>
  <c r="AW85" i="14"/>
  <c r="AW89" i="14"/>
  <c r="AV92" i="14"/>
  <c r="AW103" i="14"/>
  <c r="AW107" i="14"/>
  <c r="AV110" i="14"/>
  <c r="AW121" i="14"/>
  <c r="AW125" i="14"/>
  <c r="AV128" i="14"/>
  <c r="AW139" i="14"/>
  <c r="AW143" i="14"/>
  <c r="AV146" i="14"/>
  <c r="AW157" i="14"/>
  <c r="AW161" i="14"/>
  <c r="AV182" i="14"/>
  <c r="AW193" i="14"/>
  <c r="AW197" i="14"/>
  <c r="AV200" i="14"/>
  <c r="AW211" i="14"/>
  <c r="AW215" i="14"/>
  <c r="AV218" i="14"/>
  <c r="AW229" i="14"/>
  <c r="AW234" i="14"/>
  <c r="AV7" i="12"/>
  <c r="AV8" i="12"/>
  <c r="AV9" i="12"/>
  <c r="AV10" i="12"/>
  <c r="AV11" i="12"/>
  <c r="AV12" i="12"/>
  <c r="AV13" i="12"/>
  <c r="AV14" i="12"/>
  <c r="AV15" i="12"/>
  <c r="AI17" i="12"/>
  <c r="AQ35" i="13"/>
  <c r="AV34" i="13"/>
  <c r="AV7" i="13"/>
  <c r="AV8" i="13"/>
  <c r="AV9" i="13"/>
  <c r="AV10" i="13"/>
  <c r="AV11" i="13"/>
  <c r="AV12" i="13"/>
  <c r="AV13" i="13"/>
  <c r="AV14" i="13"/>
  <c r="AV15" i="13"/>
  <c r="AV16" i="13"/>
  <c r="AV17" i="13"/>
  <c r="AV18" i="13"/>
  <c r="AV19" i="13"/>
  <c r="AV20" i="13"/>
  <c r="AV21" i="13"/>
  <c r="AV22" i="13"/>
  <c r="AV23" i="13"/>
  <c r="AV24" i="13"/>
  <c r="AV25" i="13"/>
  <c r="AV26" i="13"/>
  <c r="AV27" i="13"/>
  <c r="AV28" i="13"/>
  <c r="AV29" i="13"/>
  <c r="AV30" i="13"/>
  <c r="AV31" i="13"/>
  <c r="AV32" i="13"/>
  <c r="AQ17" i="12"/>
  <c r="AV17" i="12" l="1"/>
  <c r="AV298" i="14"/>
  <c r="AV35" i="13"/>
  <c r="AU47" i="11"/>
  <c r="AS47" i="11"/>
  <c r="AM47" i="11"/>
  <c r="AK47" i="11"/>
  <c r="AJ47" i="11"/>
  <c r="AG47" i="11"/>
  <c r="AF47" i="11"/>
  <c r="AE47" i="11"/>
  <c r="L47" i="11"/>
  <c r="E47" i="11"/>
  <c r="AW46" i="11"/>
  <c r="AV46" i="11"/>
  <c r="AD46" i="11"/>
  <c r="AW45" i="11"/>
  <c r="AV45" i="11"/>
  <c r="AD45" i="11"/>
  <c r="AW44" i="11"/>
  <c r="AV44" i="11"/>
  <c r="AD44" i="11"/>
  <c r="AW43" i="11"/>
  <c r="AV43" i="11"/>
  <c r="AP43" i="11"/>
  <c r="AD43" i="11"/>
  <c r="AW42" i="11"/>
  <c r="AV42" i="11"/>
  <c r="AP42" i="11"/>
  <c r="AD42" i="11"/>
  <c r="AW41" i="11"/>
  <c r="AV41" i="11"/>
  <c r="AD41" i="11"/>
  <c r="AW40" i="11"/>
  <c r="AV40" i="11"/>
  <c r="AP40" i="11"/>
  <c r="AD40" i="11"/>
  <c r="AW39" i="11"/>
  <c r="AV39" i="11"/>
  <c r="AP39" i="11"/>
  <c r="AD39" i="11"/>
  <c r="AW38" i="11"/>
  <c r="AV38" i="11"/>
  <c r="AD38" i="11"/>
  <c r="AQ37" i="11"/>
  <c r="AW37" i="11" s="1"/>
  <c r="AP37" i="11"/>
  <c r="AI37" i="11"/>
  <c r="AD37" i="11"/>
  <c r="AQ36" i="11"/>
  <c r="AV36" i="11" s="1"/>
  <c r="AP36" i="11"/>
  <c r="AI36" i="11"/>
  <c r="AD36" i="11"/>
  <c r="AQ35" i="11"/>
  <c r="AV35" i="11" s="1"/>
  <c r="AP35" i="11"/>
  <c r="AI35" i="11"/>
  <c r="AD35" i="11"/>
  <c r="AQ34" i="11"/>
  <c r="AW34" i="11" s="1"/>
  <c r="AP34" i="11"/>
  <c r="AI34" i="11"/>
  <c r="AD34" i="11"/>
  <c r="AQ33" i="11"/>
  <c r="AW33" i="11" s="1"/>
  <c r="AP33" i="11"/>
  <c r="AI33" i="11"/>
  <c r="AD33" i="11"/>
  <c r="AQ32" i="11"/>
  <c r="AW32" i="11" s="1"/>
  <c r="AP32" i="11"/>
  <c r="AI32" i="11"/>
  <c r="AD32" i="11"/>
  <c r="AQ31" i="11"/>
  <c r="AW31" i="11" s="1"/>
  <c r="AP31" i="11"/>
  <c r="AI31" i="11"/>
  <c r="AD31" i="11"/>
  <c r="AQ30" i="11"/>
  <c r="AV30" i="11" s="1"/>
  <c r="AP30" i="11"/>
  <c r="AI30" i="11"/>
  <c r="AD30" i="11"/>
  <c r="AQ29" i="11"/>
  <c r="AV29" i="11" s="1"/>
  <c r="AP29" i="11"/>
  <c r="AI29" i="11"/>
  <c r="AD29" i="11"/>
  <c r="AQ28" i="11"/>
  <c r="AW28" i="11" s="1"/>
  <c r="AP28" i="11"/>
  <c r="AI28" i="11"/>
  <c r="AD28" i="11"/>
  <c r="AQ27" i="11"/>
  <c r="AV27" i="11" s="1"/>
  <c r="AP27" i="11"/>
  <c r="AI27" i="11"/>
  <c r="AD27" i="11"/>
  <c r="AQ26" i="11"/>
  <c r="AV26" i="11" s="1"/>
  <c r="AP26" i="11"/>
  <c r="AI26" i="11"/>
  <c r="AD26" i="11"/>
  <c r="AQ25" i="11"/>
  <c r="AW25" i="11" s="1"/>
  <c r="AP25" i="11"/>
  <c r="AI25" i="11"/>
  <c r="AD25" i="11"/>
  <c r="AQ24" i="11"/>
  <c r="AW24" i="11" s="1"/>
  <c r="AP24" i="11"/>
  <c r="AI24" i="11"/>
  <c r="AD24" i="11"/>
  <c r="AQ23" i="11"/>
  <c r="AV23" i="11" s="1"/>
  <c r="AP23" i="11"/>
  <c r="AI23" i="11"/>
  <c r="AD23" i="11"/>
  <c r="AQ22" i="11"/>
  <c r="AW22" i="11" s="1"/>
  <c r="AP22" i="11"/>
  <c r="AI22" i="11"/>
  <c r="AD22" i="11"/>
  <c r="AQ21" i="11"/>
  <c r="AW21" i="11" s="1"/>
  <c r="AP21" i="11"/>
  <c r="AI21" i="11"/>
  <c r="AD21" i="11"/>
  <c r="AQ20" i="11"/>
  <c r="AV20" i="11" s="1"/>
  <c r="AP20" i="11"/>
  <c r="AI20" i="11"/>
  <c r="AD20" i="11"/>
  <c r="AQ19" i="11"/>
  <c r="AW19" i="11" s="1"/>
  <c r="AP19" i="11"/>
  <c r="AI19" i="11"/>
  <c r="AD19" i="11"/>
  <c r="AQ18" i="11"/>
  <c r="AW18" i="11" s="1"/>
  <c r="AP18" i="11"/>
  <c r="AI18" i="11"/>
  <c r="AD18" i="11"/>
  <c r="AQ17" i="11"/>
  <c r="AV17" i="11" s="1"/>
  <c r="AP17" i="11"/>
  <c r="AI17" i="11"/>
  <c r="AD17" i="11"/>
  <c r="AQ16" i="11"/>
  <c r="AV16" i="11" s="1"/>
  <c r="AP16" i="11"/>
  <c r="AI16" i="11"/>
  <c r="AD16" i="11"/>
  <c r="AQ15" i="11"/>
  <c r="AW15" i="11" s="1"/>
  <c r="AP15" i="11"/>
  <c r="AI15" i="11"/>
  <c r="AD15" i="11"/>
  <c r="AQ14" i="11"/>
  <c r="AW14" i="11" s="1"/>
  <c r="AP14" i="11"/>
  <c r="AI14" i="11"/>
  <c r="AD14" i="11"/>
  <c r="AQ13" i="11"/>
  <c r="AV13" i="11" s="1"/>
  <c r="AP13" i="11"/>
  <c r="AI13" i="11"/>
  <c r="AD13" i="11"/>
  <c r="AQ12" i="11"/>
  <c r="AW12" i="11" s="1"/>
  <c r="AP12" i="11"/>
  <c r="AI12" i="11"/>
  <c r="AD12" i="11"/>
  <c r="AQ11" i="11"/>
  <c r="AW11" i="11" s="1"/>
  <c r="AP11" i="11"/>
  <c r="AI11" i="11"/>
  <c r="AD11" i="11"/>
  <c r="AQ10" i="11"/>
  <c r="AV10" i="11" s="1"/>
  <c r="AP10" i="11"/>
  <c r="AI10" i="11"/>
  <c r="AD10" i="11"/>
  <c r="AQ9" i="11"/>
  <c r="AW9" i="11" s="1"/>
  <c r="AP9" i="11"/>
  <c r="AI9" i="11"/>
  <c r="AD9" i="11"/>
  <c r="AQ8" i="11"/>
  <c r="AW8" i="11" s="1"/>
  <c r="AP8" i="11"/>
  <c r="AI8" i="11"/>
  <c r="AD8" i="11"/>
  <c r="AQ7" i="11"/>
  <c r="AV7" i="11" s="1"/>
  <c r="AP7" i="11"/>
  <c r="AI7" i="11"/>
  <c r="AD7" i="11"/>
  <c r="K4" i="11"/>
  <c r="AI47" i="11" l="1"/>
  <c r="AV8" i="11"/>
  <c r="AV12" i="11"/>
  <c r="AV15" i="11"/>
  <c r="AV18" i="11"/>
  <c r="AV21" i="11"/>
  <c r="AV24" i="11"/>
  <c r="AV28" i="11"/>
  <c r="AV33" i="11"/>
  <c r="AW7" i="11"/>
  <c r="AW10" i="11"/>
  <c r="AW13" i="11"/>
  <c r="AW17" i="11"/>
  <c r="AW20" i="11"/>
  <c r="AW23" i="11"/>
  <c r="AW26" i="11"/>
  <c r="AW29" i="11"/>
  <c r="AW36" i="11"/>
  <c r="AQ47" i="11"/>
  <c r="AV9" i="11"/>
  <c r="AV11" i="11"/>
  <c r="AV14" i="11"/>
  <c r="AV32" i="11"/>
  <c r="AW16" i="11"/>
  <c r="AW27" i="11"/>
  <c r="AW30" i="11"/>
  <c r="AW35" i="11"/>
  <c r="AV19" i="11"/>
  <c r="AV22" i="11"/>
  <c r="AV25" i="11"/>
  <c r="AV31" i="11"/>
  <c r="AV34" i="11"/>
  <c r="AV37" i="11"/>
  <c r="AV47" i="11" l="1"/>
  <c r="AS35" i="10"/>
  <c r="AM35" i="10"/>
  <c r="AK35" i="10"/>
  <c r="AJ35" i="10"/>
  <c r="AG35" i="10"/>
  <c r="AF35" i="10"/>
  <c r="AE35" i="10"/>
  <c r="L35" i="10"/>
  <c r="E35" i="10"/>
  <c r="AQ34" i="10"/>
  <c r="AW34" i="10" s="1"/>
  <c r="AP34" i="10"/>
  <c r="AI34" i="10"/>
  <c r="AD34" i="10"/>
  <c r="AQ33" i="10"/>
  <c r="AW33" i="10" s="1"/>
  <c r="AP33" i="10"/>
  <c r="AI33" i="10"/>
  <c r="AD33" i="10"/>
  <c r="AQ32" i="10"/>
  <c r="AW32" i="10" s="1"/>
  <c r="AP32" i="10"/>
  <c r="AI32" i="10"/>
  <c r="AD32" i="10"/>
  <c r="AU31" i="10"/>
  <c r="AW31" i="10" s="1"/>
  <c r="AP31" i="10"/>
  <c r="AI31" i="10"/>
  <c r="AD31" i="10"/>
  <c r="AU30" i="10"/>
  <c r="AP30" i="10"/>
  <c r="AI30" i="10"/>
  <c r="AD30" i="10"/>
  <c r="AQ29" i="10"/>
  <c r="AW29" i="10" s="1"/>
  <c r="AP29" i="10"/>
  <c r="AI29" i="10"/>
  <c r="AD29" i="10"/>
  <c r="AQ28" i="10"/>
  <c r="AW28" i="10" s="1"/>
  <c r="AP28" i="10"/>
  <c r="AI28" i="10"/>
  <c r="AD28" i="10"/>
  <c r="AQ27" i="10"/>
  <c r="AW27" i="10" s="1"/>
  <c r="AP27" i="10"/>
  <c r="AI27" i="10"/>
  <c r="AD27" i="10"/>
  <c r="AQ26" i="10"/>
  <c r="AW26" i="10" s="1"/>
  <c r="AP26" i="10"/>
  <c r="AI26" i="10"/>
  <c r="AD26" i="10"/>
  <c r="AQ25" i="10"/>
  <c r="AW25" i="10" s="1"/>
  <c r="AP25" i="10"/>
  <c r="AI25" i="10"/>
  <c r="AD25" i="10"/>
  <c r="AQ24" i="10"/>
  <c r="AW24" i="10" s="1"/>
  <c r="AP24" i="10"/>
  <c r="AI24" i="10"/>
  <c r="AD24" i="10"/>
  <c r="AQ23" i="10"/>
  <c r="AW23" i="10" s="1"/>
  <c r="AP23" i="10"/>
  <c r="AI23" i="10"/>
  <c r="AD23" i="10"/>
  <c r="AQ22" i="10"/>
  <c r="AW22" i="10" s="1"/>
  <c r="AP22" i="10"/>
  <c r="AI22" i="10"/>
  <c r="AD22" i="10"/>
  <c r="AQ21" i="10"/>
  <c r="AW21" i="10" s="1"/>
  <c r="AP21" i="10"/>
  <c r="AI21" i="10"/>
  <c r="AD21" i="10"/>
  <c r="AQ20" i="10"/>
  <c r="AW20" i="10" s="1"/>
  <c r="AP20" i="10"/>
  <c r="AI20" i="10"/>
  <c r="AD20" i="10"/>
  <c r="AQ19" i="10"/>
  <c r="AW19" i="10" s="1"/>
  <c r="AP19" i="10"/>
  <c r="AI19" i="10"/>
  <c r="AD19" i="10"/>
  <c r="AQ18" i="10"/>
  <c r="AW18" i="10" s="1"/>
  <c r="AP18" i="10"/>
  <c r="AI18" i="10"/>
  <c r="AD18" i="10"/>
  <c r="AQ17" i="10"/>
  <c r="AW17" i="10" s="1"/>
  <c r="AP17" i="10"/>
  <c r="AI17" i="10"/>
  <c r="AD17" i="10"/>
  <c r="AQ16" i="10"/>
  <c r="AW16" i="10" s="1"/>
  <c r="AP16" i="10"/>
  <c r="AI16" i="10"/>
  <c r="AD16" i="10"/>
  <c r="AQ15" i="10"/>
  <c r="AW15" i="10" s="1"/>
  <c r="AP15" i="10"/>
  <c r="AI15" i="10"/>
  <c r="AD15" i="10"/>
  <c r="AQ14" i="10"/>
  <c r="AW14" i="10" s="1"/>
  <c r="AP14" i="10"/>
  <c r="AI14" i="10"/>
  <c r="AD14" i="10"/>
  <c r="AQ13" i="10"/>
  <c r="AW13" i="10" s="1"/>
  <c r="AP13" i="10"/>
  <c r="AI13" i="10"/>
  <c r="AD13" i="10"/>
  <c r="AQ12" i="10"/>
  <c r="AW12" i="10" s="1"/>
  <c r="AP12" i="10"/>
  <c r="AI12" i="10"/>
  <c r="AD12" i="10"/>
  <c r="AQ11" i="10"/>
  <c r="AW11" i="10" s="1"/>
  <c r="AP11" i="10"/>
  <c r="AI11" i="10"/>
  <c r="AD11" i="10"/>
  <c r="AQ10" i="10"/>
  <c r="AW10" i="10" s="1"/>
  <c r="AP10" i="10"/>
  <c r="AI10" i="10"/>
  <c r="AD10" i="10"/>
  <c r="AQ9" i="10"/>
  <c r="AW9" i="10" s="1"/>
  <c r="AP9" i="10"/>
  <c r="AI9" i="10"/>
  <c r="AD9" i="10"/>
  <c r="AQ8" i="10"/>
  <c r="AW8" i="10" s="1"/>
  <c r="AP8" i="10"/>
  <c r="AI8" i="10"/>
  <c r="AD8" i="10"/>
  <c r="AQ7" i="10"/>
  <c r="AW7" i="10" s="1"/>
  <c r="AP7" i="10"/>
  <c r="AI7" i="10"/>
  <c r="AD7" i="10"/>
  <c r="K4" i="10"/>
  <c r="AU35" i="10" l="1"/>
  <c r="AI35" i="10"/>
  <c r="AQ35" i="10"/>
  <c r="AV7" i="10"/>
  <c r="AV8" i="10"/>
  <c r="AV9" i="10"/>
  <c r="AV10" i="10"/>
  <c r="AV11" i="10"/>
  <c r="AV12" i="10"/>
  <c r="AV13" i="10"/>
  <c r="AV14" i="10"/>
  <c r="AV15" i="10"/>
  <c r="AV16" i="10"/>
  <c r="AV17" i="10"/>
  <c r="AV18" i="10"/>
  <c r="AV19" i="10"/>
  <c r="AV20" i="10"/>
  <c r="AV21" i="10"/>
  <c r="AV22" i="10"/>
  <c r="AV23" i="10"/>
  <c r="AV24" i="10"/>
  <c r="AV25" i="10"/>
  <c r="AV26" i="10"/>
  <c r="AV27" i="10"/>
  <c r="AV28" i="10"/>
  <c r="AV29" i="10"/>
  <c r="AV30" i="10"/>
  <c r="AV31" i="10"/>
  <c r="AV32" i="10"/>
  <c r="AV33" i="10"/>
  <c r="AV34" i="10"/>
  <c r="AW30" i="10"/>
  <c r="AV35" i="10" l="1"/>
  <c r="AU92" i="9" l="1"/>
  <c r="AS92" i="9"/>
  <c r="AM92" i="9"/>
  <c r="AK92" i="9"/>
  <c r="AJ92" i="9"/>
  <c r="AG92" i="9"/>
  <c r="AF92" i="9"/>
  <c r="AE92" i="9"/>
  <c r="L92" i="9"/>
  <c r="E92" i="9"/>
  <c r="AQ91" i="9"/>
  <c r="AI91" i="9"/>
  <c r="AD91" i="9"/>
  <c r="AQ90" i="9"/>
  <c r="AW90" i="9" s="1"/>
  <c r="AI90" i="9"/>
  <c r="AD90" i="9"/>
  <c r="AQ89" i="9"/>
  <c r="AV89" i="9" s="1"/>
  <c r="AI89" i="9"/>
  <c r="AD89" i="9"/>
  <c r="AQ88" i="9"/>
  <c r="AV88" i="9" s="1"/>
  <c r="AI88" i="9"/>
  <c r="AD88" i="9"/>
  <c r="AQ87" i="9"/>
  <c r="AV87" i="9" s="1"/>
  <c r="AI87" i="9"/>
  <c r="AD87" i="9"/>
  <c r="AQ86" i="9"/>
  <c r="AW86" i="9" s="1"/>
  <c r="AI86" i="9"/>
  <c r="AD86" i="9"/>
  <c r="AQ85" i="9"/>
  <c r="AI85" i="9"/>
  <c r="AD85" i="9"/>
  <c r="AQ84" i="9"/>
  <c r="AW84" i="9" s="1"/>
  <c r="AI84" i="9"/>
  <c r="AD84" i="9"/>
  <c r="AQ83" i="9"/>
  <c r="AV83" i="9" s="1"/>
  <c r="AI83" i="9"/>
  <c r="AD83" i="9"/>
  <c r="AQ82" i="9"/>
  <c r="AW82" i="9" s="1"/>
  <c r="AI82" i="9"/>
  <c r="AD82" i="9"/>
  <c r="AQ81" i="9"/>
  <c r="AV81" i="9" s="1"/>
  <c r="AI81" i="9"/>
  <c r="AD81" i="9"/>
  <c r="AQ80" i="9"/>
  <c r="AW80" i="9" s="1"/>
  <c r="AI80" i="9"/>
  <c r="AD80" i="9"/>
  <c r="AQ79" i="9"/>
  <c r="AI79" i="9"/>
  <c r="AD79" i="9"/>
  <c r="AQ78" i="9"/>
  <c r="AW78" i="9" s="1"/>
  <c r="AI78" i="9"/>
  <c r="AD78" i="9"/>
  <c r="AQ77" i="9"/>
  <c r="AV77" i="9" s="1"/>
  <c r="AI77" i="9"/>
  <c r="AD77" i="9"/>
  <c r="AQ76" i="9"/>
  <c r="AW76" i="9" s="1"/>
  <c r="AI76" i="9"/>
  <c r="AD76" i="9"/>
  <c r="AQ75" i="9"/>
  <c r="AV75" i="9" s="1"/>
  <c r="AI75" i="9"/>
  <c r="AD75" i="9"/>
  <c r="AQ74" i="9"/>
  <c r="AW74" i="9" s="1"/>
  <c r="AI74" i="9"/>
  <c r="AD74" i="9"/>
  <c r="AQ73" i="9"/>
  <c r="AI73" i="9"/>
  <c r="AD73" i="9"/>
  <c r="AQ72" i="9"/>
  <c r="AW72" i="9" s="1"/>
  <c r="AI72" i="9"/>
  <c r="AD72" i="9"/>
  <c r="AQ71" i="9"/>
  <c r="AV71" i="9" s="1"/>
  <c r="AI71" i="9"/>
  <c r="AD71" i="9"/>
  <c r="AQ70" i="9"/>
  <c r="AW70" i="9" s="1"/>
  <c r="AI70" i="9"/>
  <c r="AD70" i="9"/>
  <c r="AQ69" i="9"/>
  <c r="AV69" i="9" s="1"/>
  <c r="AI69" i="9"/>
  <c r="AD69" i="9"/>
  <c r="AQ68" i="9"/>
  <c r="AW68" i="9" s="1"/>
  <c r="AI68" i="9"/>
  <c r="AD68" i="9"/>
  <c r="AQ67" i="9"/>
  <c r="AI67" i="9"/>
  <c r="AD67" i="9"/>
  <c r="AQ66" i="9"/>
  <c r="AW66" i="9" s="1"/>
  <c r="AI66" i="9"/>
  <c r="AD66" i="9"/>
  <c r="AQ65" i="9"/>
  <c r="AV65" i="9" s="1"/>
  <c r="AI65" i="9"/>
  <c r="AD65" i="9"/>
  <c r="AQ64" i="9"/>
  <c r="AW64" i="9" s="1"/>
  <c r="AI64" i="9"/>
  <c r="AD64" i="9"/>
  <c r="AQ63" i="9"/>
  <c r="AV63" i="9" s="1"/>
  <c r="AI63" i="9"/>
  <c r="AD63" i="9"/>
  <c r="AQ62" i="9"/>
  <c r="AW62" i="9" s="1"/>
  <c r="AI62" i="9"/>
  <c r="AD62" i="9"/>
  <c r="AQ61" i="9"/>
  <c r="AI61" i="9"/>
  <c r="AD61" i="9"/>
  <c r="AQ60" i="9"/>
  <c r="AW60" i="9" s="1"/>
  <c r="AI60" i="9"/>
  <c r="AD60" i="9"/>
  <c r="AQ59" i="9"/>
  <c r="AV59" i="9" s="1"/>
  <c r="AI59" i="9"/>
  <c r="AD59" i="9"/>
  <c r="AQ58" i="9"/>
  <c r="AW58" i="9" s="1"/>
  <c r="AI58" i="9"/>
  <c r="AD58" i="9"/>
  <c r="AQ57" i="9"/>
  <c r="AV57" i="9" s="1"/>
  <c r="AI57" i="9"/>
  <c r="AD57" i="9"/>
  <c r="AQ56" i="9"/>
  <c r="AW56" i="9" s="1"/>
  <c r="AI56" i="9"/>
  <c r="AD56" i="9"/>
  <c r="AQ55" i="9"/>
  <c r="AI55" i="9"/>
  <c r="AD55" i="9"/>
  <c r="AQ54" i="9"/>
  <c r="AW54" i="9" s="1"/>
  <c r="AI54" i="9"/>
  <c r="AD54" i="9"/>
  <c r="AQ53" i="9"/>
  <c r="AV53" i="9" s="1"/>
  <c r="AI53" i="9"/>
  <c r="AD53" i="9"/>
  <c r="AQ52" i="9"/>
  <c r="AV52" i="9" s="1"/>
  <c r="AI52" i="9"/>
  <c r="AD52" i="9"/>
  <c r="AQ51" i="9"/>
  <c r="AV51" i="9" s="1"/>
  <c r="AI51" i="9"/>
  <c r="AD51" i="9"/>
  <c r="AQ50" i="9"/>
  <c r="AW50" i="9" s="1"/>
  <c r="AI50" i="9"/>
  <c r="AD50" i="9"/>
  <c r="AQ49" i="9"/>
  <c r="AI49" i="9"/>
  <c r="AD49" i="9"/>
  <c r="AQ48" i="9"/>
  <c r="AW48" i="9" s="1"/>
  <c r="AI48" i="9"/>
  <c r="AD48" i="9"/>
  <c r="AQ47" i="9"/>
  <c r="AV47" i="9" s="1"/>
  <c r="AI47" i="9"/>
  <c r="AD47" i="9"/>
  <c r="AQ46" i="9"/>
  <c r="AV46" i="9" s="1"/>
  <c r="AI46" i="9"/>
  <c r="AD46" i="9"/>
  <c r="AQ45" i="9"/>
  <c r="AV45" i="9" s="1"/>
  <c r="AI45" i="9"/>
  <c r="AD45" i="9"/>
  <c r="AQ44" i="9"/>
  <c r="AW44" i="9" s="1"/>
  <c r="AI44" i="9"/>
  <c r="AD44" i="9"/>
  <c r="AQ43" i="9"/>
  <c r="AI43" i="9"/>
  <c r="AD43" i="9"/>
  <c r="AQ42" i="9"/>
  <c r="AW42" i="9" s="1"/>
  <c r="AI42" i="9"/>
  <c r="AD42" i="9"/>
  <c r="AQ41" i="9"/>
  <c r="AV41" i="9" s="1"/>
  <c r="AI41" i="9"/>
  <c r="AD41" i="9"/>
  <c r="AQ40" i="9"/>
  <c r="AW40" i="9" s="1"/>
  <c r="AI40" i="9"/>
  <c r="AD40" i="9"/>
  <c r="AQ39" i="9"/>
  <c r="AW39" i="9" s="1"/>
  <c r="AI39" i="9"/>
  <c r="AD39" i="9"/>
  <c r="AQ38" i="9"/>
  <c r="AW38" i="9" s="1"/>
  <c r="AI38" i="9"/>
  <c r="AD38" i="9"/>
  <c r="AQ37" i="9"/>
  <c r="AI37" i="9"/>
  <c r="AD37" i="9"/>
  <c r="AQ36" i="9"/>
  <c r="AW36" i="9" s="1"/>
  <c r="AI36" i="9"/>
  <c r="AD36" i="9"/>
  <c r="AQ35" i="9"/>
  <c r="AV35" i="9" s="1"/>
  <c r="AI35" i="9"/>
  <c r="AD35" i="9"/>
  <c r="AQ34" i="9"/>
  <c r="AV34" i="9" s="1"/>
  <c r="AI34" i="9"/>
  <c r="AD34" i="9"/>
  <c r="AQ33" i="9"/>
  <c r="AW33" i="9" s="1"/>
  <c r="AI33" i="9"/>
  <c r="AD33" i="9"/>
  <c r="AQ32" i="9"/>
  <c r="AW32" i="9" s="1"/>
  <c r="AI32" i="9"/>
  <c r="AD32" i="9"/>
  <c r="AQ31" i="9"/>
  <c r="AI31" i="9"/>
  <c r="AD31" i="9"/>
  <c r="AQ30" i="9"/>
  <c r="AW30" i="9" s="1"/>
  <c r="AI30" i="9"/>
  <c r="AD30" i="9"/>
  <c r="AQ29" i="9"/>
  <c r="AV29" i="9" s="1"/>
  <c r="AI29" i="9"/>
  <c r="AD29" i="9"/>
  <c r="AQ28" i="9"/>
  <c r="AW28" i="9" s="1"/>
  <c r="AI28" i="9"/>
  <c r="AD28" i="9"/>
  <c r="AQ27" i="9"/>
  <c r="AW27" i="9" s="1"/>
  <c r="AI27" i="9"/>
  <c r="AD27" i="9"/>
  <c r="AQ26" i="9"/>
  <c r="AW26" i="9" s="1"/>
  <c r="AI26" i="9"/>
  <c r="AD26" i="9"/>
  <c r="AQ25" i="9"/>
  <c r="AI25" i="9"/>
  <c r="AD25" i="9"/>
  <c r="AQ24" i="9"/>
  <c r="AW24" i="9" s="1"/>
  <c r="AI24" i="9"/>
  <c r="AD24" i="9"/>
  <c r="AQ23" i="9"/>
  <c r="AV23" i="9" s="1"/>
  <c r="AI23" i="9"/>
  <c r="AD23" i="9"/>
  <c r="AQ22" i="9"/>
  <c r="AV22" i="9" s="1"/>
  <c r="AI22" i="9"/>
  <c r="AD22" i="9"/>
  <c r="AQ21" i="9"/>
  <c r="AW21" i="9" s="1"/>
  <c r="AI21" i="9"/>
  <c r="AD21" i="9"/>
  <c r="AQ20" i="9"/>
  <c r="AW20" i="9" s="1"/>
  <c r="AI20" i="9"/>
  <c r="AD20" i="9"/>
  <c r="AQ19" i="9"/>
  <c r="AI19" i="9"/>
  <c r="AD19" i="9"/>
  <c r="AQ18" i="9"/>
  <c r="AW18" i="9" s="1"/>
  <c r="AI18" i="9"/>
  <c r="AD18" i="9"/>
  <c r="AQ17" i="9"/>
  <c r="AV17" i="9" s="1"/>
  <c r="AI17" i="9"/>
  <c r="AD17" i="9"/>
  <c r="AQ16" i="9"/>
  <c r="AV16" i="9" s="1"/>
  <c r="AI16" i="9"/>
  <c r="AD16" i="9"/>
  <c r="AQ15" i="9"/>
  <c r="AW15" i="9" s="1"/>
  <c r="AI15" i="9"/>
  <c r="AD15" i="9"/>
  <c r="AQ14" i="9"/>
  <c r="AW14" i="9" s="1"/>
  <c r="AI14" i="9"/>
  <c r="AD14" i="9"/>
  <c r="AQ13" i="9"/>
  <c r="AI13" i="9"/>
  <c r="AD13" i="9"/>
  <c r="AQ12" i="9"/>
  <c r="AI12" i="9"/>
  <c r="AD12" i="9"/>
  <c r="AQ11" i="9"/>
  <c r="AV11" i="9" s="1"/>
  <c r="AI11" i="9"/>
  <c r="AD11" i="9"/>
  <c r="AQ10" i="9"/>
  <c r="AW10" i="9" s="1"/>
  <c r="AI10" i="9"/>
  <c r="AD10" i="9"/>
  <c r="AQ9" i="9"/>
  <c r="AW9" i="9" s="1"/>
  <c r="AI9" i="9"/>
  <c r="AD9" i="9"/>
  <c r="AQ8" i="9"/>
  <c r="AW8" i="9" s="1"/>
  <c r="AI8" i="9"/>
  <c r="AD8" i="9"/>
  <c r="AQ7" i="9"/>
  <c r="AW7" i="9" s="1"/>
  <c r="AI7" i="9"/>
  <c r="AD7" i="9"/>
  <c r="K4" i="9"/>
  <c r="AW16" i="9" l="1"/>
  <c r="AV76" i="9"/>
  <c r="AW11" i="9"/>
  <c r="AV26" i="9"/>
  <c r="AW52" i="9"/>
  <c r="AV86" i="9"/>
  <c r="AW34" i="9"/>
  <c r="AV68" i="9"/>
  <c r="AW29" i="9"/>
  <c r="AV44" i="9"/>
  <c r="AV8" i="9"/>
  <c r="AW71" i="9"/>
  <c r="AW47" i="9"/>
  <c r="AV62" i="9"/>
  <c r="AV7" i="9"/>
  <c r="AV20" i="9"/>
  <c r="AW23" i="9"/>
  <c r="AW41" i="9"/>
  <c r="AW46" i="9"/>
  <c r="AV40" i="9"/>
  <c r="AV58" i="9"/>
  <c r="AW69" i="9"/>
  <c r="AV82" i="9"/>
  <c r="AW88" i="9"/>
  <c r="AV14" i="9"/>
  <c r="AW17" i="9"/>
  <c r="AW22" i="9"/>
  <c r="AV32" i="9"/>
  <c r="AW35" i="9"/>
  <c r="AV50" i="9"/>
  <c r="AW53" i="9"/>
  <c r="AW63" i="9"/>
  <c r="AV74" i="9"/>
  <c r="AW77" i="9"/>
  <c r="AV10" i="9"/>
  <c r="AV28" i="9"/>
  <c r="AW65" i="9"/>
  <c r="AV70" i="9"/>
  <c r="AW89" i="9"/>
  <c r="AV38" i="9"/>
  <c r="AV56" i="9"/>
  <c r="AW59" i="9"/>
  <c r="AV64" i="9"/>
  <c r="AV80" i="9"/>
  <c r="AW83" i="9"/>
  <c r="AW49" i="9"/>
  <c r="AV49" i="9"/>
  <c r="AW85" i="9"/>
  <c r="AV85" i="9"/>
  <c r="AW25" i="9"/>
  <c r="AV25" i="9"/>
  <c r="AW37" i="9"/>
  <c r="AV37" i="9"/>
  <c r="AW43" i="9"/>
  <c r="AV43" i="9"/>
  <c r="AW57" i="9"/>
  <c r="AW73" i="9"/>
  <c r="AV73" i="9"/>
  <c r="AV9" i="9"/>
  <c r="AV15" i="9"/>
  <c r="AV21" i="9"/>
  <c r="AV27" i="9"/>
  <c r="AV33" i="9"/>
  <c r="AV39" i="9"/>
  <c r="AW45" i="9"/>
  <c r="AW67" i="9"/>
  <c r="AV67" i="9"/>
  <c r="AW81" i="9"/>
  <c r="AW87" i="9"/>
  <c r="AQ92" i="9"/>
  <c r="AW91" i="9"/>
  <c r="AV91" i="9"/>
  <c r="AW13" i="9"/>
  <c r="AV13" i="9"/>
  <c r="AW31" i="9"/>
  <c r="AV31" i="9"/>
  <c r="AW79" i="9"/>
  <c r="AV79" i="9"/>
  <c r="AW51" i="9"/>
  <c r="AI92" i="9"/>
  <c r="AW12" i="9"/>
  <c r="AV12" i="9"/>
  <c r="AW61" i="9"/>
  <c r="AV61" i="9"/>
  <c r="AW75" i="9"/>
  <c r="AW19" i="9"/>
  <c r="AV19" i="9"/>
  <c r="AW55" i="9"/>
  <c r="AV55" i="9"/>
  <c r="AV18" i="9"/>
  <c r="AV24" i="9"/>
  <c r="AV30" i="9"/>
  <c r="AV36" i="9"/>
  <c r="AV42" i="9"/>
  <c r="AV48" i="9"/>
  <c r="AV54" i="9"/>
  <c r="AV60" i="9"/>
  <c r="AV66" i="9"/>
  <c r="AV72" i="9"/>
  <c r="AV78" i="9"/>
  <c r="AV84" i="9"/>
  <c r="AV90" i="9"/>
  <c r="AV92" i="9" l="1"/>
  <c r="AU30" i="8"/>
  <c r="AS30" i="8"/>
  <c r="AM30" i="8"/>
  <c r="AK30" i="8"/>
  <c r="AJ30" i="8"/>
  <c r="AG30" i="8"/>
  <c r="AF30" i="8"/>
  <c r="AE30" i="8"/>
  <c r="L30" i="8"/>
  <c r="E30" i="8"/>
  <c r="AQ29" i="8"/>
  <c r="AW29" i="8" s="1"/>
  <c r="AD29" i="8"/>
  <c r="AQ28" i="8"/>
  <c r="AW28" i="8" s="1"/>
  <c r="AP28" i="8"/>
  <c r="AI28" i="8"/>
  <c r="AD28" i="8"/>
  <c r="AQ27" i="8"/>
  <c r="AW27" i="8" s="1"/>
  <c r="AP27" i="8"/>
  <c r="AI27" i="8"/>
  <c r="AD27" i="8"/>
  <c r="AQ26" i="8"/>
  <c r="AW26" i="8" s="1"/>
  <c r="AP26" i="8"/>
  <c r="AI26" i="8"/>
  <c r="AD26" i="8"/>
  <c r="AQ25" i="8"/>
  <c r="AW25" i="8" s="1"/>
  <c r="AP25" i="8"/>
  <c r="AI25" i="8"/>
  <c r="AD25" i="8"/>
  <c r="AQ24" i="8"/>
  <c r="AW24" i="8" s="1"/>
  <c r="AP24" i="8"/>
  <c r="AI24" i="8"/>
  <c r="AD24" i="8"/>
  <c r="AQ23" i="8"/>
  <c r="AW23" i="8" s="1"/>
  <c r="AP23" i="8"/>
  <c r="AI23" i="8"/>
  <c r="AD23" i="8"/>
  <c r="AQ22" i="8"/>
  <c r="AW22" i="8" s="1"/>
  <c r="AP22" i="8"/>
  <c r="AI22" i="8"/>
  <c r="AD22" i="8"/>
  <c r="AQ21" i="8"/>
  <c r="AW21" i="8" s="1"/>
  <c r="AP21" i="8"/>
  <c r="AI21" i="8"/>
  <c r="AD21" i="8"/>
  <c r="AQ20" i="8"/>
  <c r="AW20" i="8" s="1"/>
  <c r="AP20" i="8"/>
  <c r="AI20" i="8"/>
  <c r="AD20" i="8"/>
  <c r="AQ19" i="8"/>
  <c r="AW19" i="8" s="1"/>
  <c r="AP19" i="8"/>
  <c r="AI19" i="8"/>
  <c r="AD19" i="8"/>
  <c r="AQ18" i="8"/>
  <c r="AW18" i="8" s="1"/>
  <c r="AP18" i="8"/>
  <c r="AI18" i="8"/>
  <c r="AD18" i="8"/>
  <c r="AQ17" i="8"/>
  <c r="AW17" i="8" s="1"/>
  <c r="AP17" i="8"/>
  <c r="AI17" i="8"/>
  <c r="AD17" i="8"/>
  <c r="AQ16" i="8"/>
  <c r="AW16" i="8" s="1"/>
  <c r="AP16" i="8"/>
  <c r="AI16" i="8"/>
  <c r="AD16" i="8"/>
  <c r="AQ15" i="8"/>
  <c r="AW15" i="8" s="1"/>
  <c r="AP15" i="8"/>
  <c r="AI15" i="8"/>
  <c r="AD15" i="8"/>
  <c r="AQ14" i="8"/>
  <c r="AW14" i="8" s="1"/>
  <c r="AP14" i="8"/>
  <c r="AI14" i="8"/>
  <c r="AD14" i="8"/>
  <c r="AQ13" i="8"/>
  <c r="AW13" i="8" s="1"/>
  <c r="AP13" i="8"/>
  <c r="AI13" i="8"/>
  <c r="AD13" i="8"/>
  <c r="AQ12" i="8"/>
  <c r="AW12" i="8" s="1"/>
  <c r="AP12" i="8"/>
  <c r="AI12" i="8"/>
  <c r="AD12" i="8"/>
  <c r="AQ11" i="8"/>
  <c r="AW11" i="8" s="1"/>
  <c r="AP11" i="8"/>
  <c r="AI11" i="8"/>
  <c r="AD11" i="8"/>
  <c r="AQ10" i="8"/>
  <c r="AW10" i="8" s="1"/>
  <c r="AP10" i="8"/>
  <c r="AI10" i="8"/>
  <c r="AD10" i="8"/>
  <c r="AQ9" i="8"/>
  <c r="AW9" i="8" s="1"/>
  <c r="AP9" i="8"/>
  <c r="AI9" i="8"/>
  <c r="AD9" i="8"/>
  <c r="AQ8" i="8"/>
  <c r="AW8" i="8" s="1"/>
  <c r="AP8" i="8"/>
  <c r="AI8" i="8"/>
  <c r="AD8" i="8"/>
  <c r="AQ7" i="8"/>
  <c r="AW7" i="8" s="1"/>
  <c r="AP7" i="8"/>
  <c r="AI7" i="8"/>
  <c r="AD7" i="8"/>
  <c r="K4" i="8"/>
  <c r="AI30" i="8" l="1"/>
  <c r="AV7" i="8"/>
  <c r="AV8" i="8"/>
  <c r="AV9" i="8"/>
  <c r="AV10" i="8"/>
  <c r="AV11" i="8"/>
  <c r="AV12" i="8"/>
  <c r="AV13" i="8"/>
  <c r="AV14" i="8"/>
  <c r="AV15" i="8"/>
  <c r="AV16" i="8"/>
  <c r="AV17" i="8"/>
  <c r="AV18" i="8"/>
  <c r="AV19" i="8"/>
  <c r="AV20" i="8"/>
  <c r="AV21" i="8"/>
  <c r="AV22" i="8"/>
  <c r="AV23" i="8"/>
  <c r="AV24" i="8"/>
  <c r="AV25" i="8"/>
  <c r="AV26" i="8"/>
  <c r="AV27" i="8"/>
  <c r="AV28" i="8"/>
  <c r="AQ30" i="8"/>
  <c r="AV29" i="8"/>
  <c r="AV30" i="8" l="1"/>
  <c r="AU1241" i="7"/>
  <c r="AS1241" i="7"/>
  <c r="AM1241" i="7"/>
  <c r="AK1241" i="7"/>
  <c r="AJ1241" i="7"/>
  <c r="AG1241" i="7"/>
  <c r="AF1241" i="7"/>
  <c r="AE1241" i="7"/>
  <c r="E1241" i="7"/>
  <c r="AQ1240" i="7"/>
  <c r="AP1240" i="7"/>
  <c r="AI1240" i="7"/>
  <c r="AD1240" i="7"/>
  <c r="AQ1239" i="7"/>
  <c r="AP1239" i="7"/>
  <c r="AI1239" i="7"/>
  <c r="AD1239" i="7"/>
  <c r="AQ1238" i="7"/>
  <c r="AP1238" i="7"/>
  <c r="AI1238" i="7"/>
  <c r="AD1238" i="7"/>
  <c r="AQ1237" i="7"/>
  <c r="AP1237" i="7"/>
  <c r="AI1237" i="7"/>
  <c r="AD1237" i="7"/>
  <c r="AQ1236" i="7"/>
  <c r="AP1236" i="7"/>
  <c r="AI1236" i="7"/>
  <c r="AD1236" i="7"/>
  <c r="AQ1235" i="7"/>
  <c r="AW1235" i="7" s="1"/>
  <c r="AP1235" i="7"/>
  <c r="AI1235" i="7"/>
  <c r="AD1235" i="7"/>
  <c r="AQ1234" i="7"/>
  <c r="AW1234" i="7" s="1"/>
  <c r="AP1234" i="7"/>
  <c r="AI1234" i="7"/>
  <c r="AD1234" i="7"/>
  <c r="AQ1233" i="7"/>
  <c r="AP1233" i="7"/>
  <c r="AI1233" i="7"/>
  <c r="AD1233" i="7"/>
  <c r="AQ1232" i="7"/>
  <c r="AW1232" i="7" s="1"/>
  <c r="AP1232" i="7"/>
  <c r="AI1232" i="7"/>
  <c r="AD1232" i="7"/>
  <c r="AQ1231" i="7"/>
  <c r="AW1231" i="7" s="1"/>
  <c r="AP1231" i="7"/>
  <c r="AI1231" i="7"/>
  <c r="AD1231" i="7"/>
  <c r="AQ1230" i="7"/>
  <c r="AP1230" i="7"/>
  <c r="AI1230" i="7"/>
  <c r="AD1230" i="7"/>
  <c r="AQ1229" i="7"/>
  <c r="AW1229" i="7" s="1"/>
  <c r="AP1229" i="7"/>
  <c r="AI1229" i="7"/>
  <c r="AD1229" i="7"/>
  <c r="AQ1228" i="7"/>
  <c r="AW1228" i="7" s="1"/>
  <c r="AP1228" i="7"/>
  <c r="AI1228" i="7"/>
  <c r="AD1228" i="7"/>
  <c r="AQ1227" i="7"/>
  <c r="AW1227" i="7" s="1"/>
  <c r="AP1227" i="7"/>
  <c r="AI1227" i="7"/>
  <c r="AD1227" i="7"/>
  <c r="AQ1226" i="7"/>
  <c r="AP1226" i="7"/>
  <c r="AI1226" i="7"/>
  <c r="AD1226" i="7"/>
  <c r="AQ1225" i="7"/>
  <c r="AP1225" i="7"/>
  <c r="AI1225" i="7"/>
  <c r="AD1225" i="7"/>
  <c r="AQ1224" i="7"/>
  <c r="AP1224" i="7"/>
  <c r="AI1224" i="7"/>
  <c r="AD1224" i="7"/>
  <c r="AQ1223" i="7"/>
  <c r="AW1223" i="7" s="1"/>
  <c r="AP1223" i="7"/>
  <c r="AI1223" i="7"/>
  <c r="AD1223" i="7"/>
  <c r="AQ1222" i="7"/>
  <c r="AW1222" i="7" s="1"/>
  <c r="AP1222" i="7"/>
  <c r="AI1222" i="7"/>
  <c r="AD1222" i="7"/>
  <c r="AQ1221" i="7"/>
  <c r="AP1221" i="7"/>
  <c r="AI1221" i="7"/>
  <c r="AD1221" i="7"/>
  <c r="AQ1220" i="7"/>
  <c r="AW1220" i="7" s="1"/>
  <c r="AP1220" i="7"/>
  <c r="AI1220" i="7"/>
  <c r="AD1220" i="7"/>
  <c r="AQ1219" i="7"/>
  <c r="AP1219" i="7"/>
  <c r="AI1219" i="7"/>
  <c r="AD1219" i="7"/>
  <c r="AQ1218" i="7"/>
  <c r="AP1218" i="7"/>
  <c r="AI1218" i="7"/>
  <c r="AD1218" i="7"/>
  <c r="AQ1217" i="7"/>
  <c r="AW1217" i="7" s="1"/>
  <c r="AP1217" i="7"/>
  <c r="AI1217" i="7"/>
  <c r="AD1217" i="7"/>
  <c r="AQ1216" i="7"/>
  <c r="AP1216" i="7"/>
  <c r="AI1216" i="7"/>
  <c r="AD1216" i="7"/>
  <c r="AQ1215" i="7"/>
  <c r="AP1215" i="7"/>
  <c r="AI1215" i="7"/>
  <c r="AD1215" i="7"/>
  <c r="AQ1214" i="7"/>
  <c r="AW1214" i="7" s="1"/>
  <c r="AP1214" i="7"/>
  <c r="AI1214" i="7"/>
  <c r="AD1214" i="7"/>
  <c r="AQ1213" i="7"/>
  <c r="AW1213" i="7" s="1"/>
  <c r="AP1213" i="7"/>
  <c r="AI1213" i="7"/>
  <c r="AD1213" i="7"/>
  <c r="AQ1212" i="7"/>
  <c r="AP1212" i="7"/>
  <c r="AI1212" i="7"/>
  <c r="AD1212" i="7"/>
  <c r="AQ1211" i="7"/>
  <c r="AW1211" i="7" s="1"/>
  <c r="AP1211" i="7"/>
  <c r="AI1211" i="7"/>
  <c r="AD1211" i="7"/>
  <c r="AQ1210" i="7"/>
  <c r="AW1210" i="7" s="1"/>
  <c r="AP1210" i="7"/>
  <c r="AI1210" i="7"/>
  <c r="AD1210" i="7"/>
  <c r="AQ1209" i="7"/>
  <c r="AW1209" i="7" s="1"/>
  <c r="AP1209" i="7"/>
  <c r="AI1209" i="7"/>
  <c r="AD1209" i="7"/>
  <c r="AQ1208" i="7"/>
  <c r="AW1208" i="7" s="1"/>
  <c r="AP1208" i="7"/>
  <c r="AI1208" i="7"/>
  <c r="AD1208" i="7"/>
  <c r="AQ1207" i="7"/>
  <c r="AW1207" i="7" s="1"/>
  <c r="AP1207" i="7"/>
  <c r="AI1207" i="7"/>
  <c r="AD1207" i="7"/>
  <c r="AQ1206" i="7"/>
  <c r="AP1206" i="7"/>
  <c r="AI1206" i="7"/>
  <c r="AD1206" i="7"/>
  <c r="AQ1205" i="7"/>
  <c r="AW1205" i="7" s="1"/>
  <c r="AP1205" i="7"/>
  <c r="AI1205" i="7"/>
  <c r="AD1205" i="7"/>
  <c r="AQ1204" i="7"/>
  <c r="AW1204" i="7" s="1"/>
  <c r="AP1204" i="7"/>
  <c r="AI1204" i="7"/>
  <c r="AD1204" i="7"/>
  <c r="AQ1203" i="7"/>
  <c r="AW1203" i="7" s="1"/>
  <c r="AP1203" i="7"/>
  <c r="AI1203" i="7"/>
  <c r="AD1203" i="7"/>
  <c r="AQ1202" i="7"/>
  <c r="AP1202" i="7"/>
  <c r="AI1202" i="7"/>
  <c r="AD1202" i="7"/>
  <c r="AQ1201" i="7"/>
  <c r="AP1201" i="7"/>
  <c r="AI1201" i="7"/>
  <c r="AD1201" i="7"/>
  <c r="AQ1200" i="7"/>
  <c r="AP1200" i="7"/>
  <c r="AI1200" i="7"/>
  <c r="AD1200" i="7"/>
  <c r="AQ1199" i="7"/>
  <c r="AW1199" i="7" s="1"/>
  <c r="AP1199" i="7"/>
  <c r="AI1199" i="7"/>
  <c r="AD1199" i="7"/>
  <c r="AQ1198" i="7"/>
  <c r="AP1198" i="7"/>
  <c r="AI1198" i="7"/>
  <c r="AD1198" i="7"/>
  <c r="AQ1197" i="7"/>
  <c r="AP1197" i="7"/>
  <c r="AI1197" i="7"/>
  <c r="AD1197" i="7"/>
  <c r="AQ1196" i="7"/>
  <c r="AW1196" i="7" s="1"/>
  <c r="AP1196" i="7"/>
  <c r="AI1196" i="7"/>
  <c r="AD1196" i="7"/>
  <c r="AQ1195" i="7"/>
  <c r="AW1195" i="7" s="1"/>
  <c r="AP1195" i="7"/>
  <c r="AI1195" i="7"/>
  <c r="AD1195" i="7"/>
  <c r="AQ1194" i="7"/>
  <c r="AP1194" i="7"/>
  <c r="AI1194" i="7"/>
  <c r="AD1194" i="7"/>
  <c r="AQ1193" i="7"/>
  <c r="AW1193" i="7" s="1"/>
  <c r="AP1193" i="7"/>
  <c r="AI1193" i="7"/>
  <c r="AD1193" i="7"/>
  <c r="AQ1192" i="7"/>
  <c r="AP1192" i="7"/>
  <c r="AI1192" i="7"/>
  <c r="AD1192" i="7"/>
  <c r="AQ1191" i="7"/>
  <c r="AW1191" i="7" s="1"/>
  <c r="AP1191" i="7"/>
  <c r="AI1191" i="7"/>
  <c r="AD1191" i="7"/>
  <c r="AP1190" i="7"/>
  <c r="AI1190" i="7"/>
  <c r="AD1190" i="7"/>
  <c r="L1190" i="7"/>
  <c r="AP1189" i="7"/>
  <c r="AI1189" i="7"/>
  <c r="AD1189" i="7"/>
  <c r="L1189" i="7"/>
  <c r="AQ1189" i="7" s="1"/>
  <c r="AP1188" i="7"/>
  <c r="AI1188" i="7"/>
  <c r="AD1188" i="7"/>
  <c r="L1188" i="7"/>
  <c r="U1188" i="7" s="1"/>
  <c r="AP1187" i="7"/>
  <c r="AI1187" i="7"/>
  <c r="AD1187" i="7"/>
  <c r="L1187" i="7"/>
  <c r="AP1186" i="7"/>
  <c r="AI1186" i="7"/>
  <c r="AD1186" i="7"/>
  <c r="L1186" i="7"/>
  <c r="U1186" i="7" s="1"/>
  <c r="AP1185" i="7"/>
  <c r="AI1185" i="7"/>
  <c r="AD1185" i="7"/>
  <c r="L1185" i="7"/>
  <c r="U1185" i="7" s="1"/>
  <c r="AP1184" i="7"/>
  <c r="AI1184" i="7"/>
  <c r="AD1184" i="7"/>
  <c r="L1184" i="7"/>
  <c r="AP1183" i="7"/>
  <c r="AI1183" i="7"/>
  <c r="AD1183" i="7"/>
  <c r="L1183" i="7"/>
  <c r="U1183" i="7" s="1"/>
  <c r="AP1182" i="7"/>
  <c r="AI1182" i="7"/>
  <c r="AD1182" i="7"/>
  <c r="L1182" i="7"/>
  <c r="AQ1182" i="7" s="1"/>
  <c r="AV1182" i="7" s="1"/>
  <c r="AP1181" i="7"/>
  <c r="AI1181" i="7"/>
  <c r="AD1181" i="7"/>
  <c r="L1181" i="7"/>
  <c r="AP1180" i="7"/>
  <c r="AI1180" i="7"/>
  <c r="AD1180" i="7"/>
  <c r="L1180" i="7"/>
  <c r="U1180" i="7" s="1"/>
  <c r="AP1179" i="7"/>
  <c r="AI1179" i="7"/>
  <c r="AD1179" i="7"/>
  <c r="L1179" i="7"/>
  <c r="AQ1179" i="7" s="1"/>
  <c r="AP1178" i="7"/>
  <c r="AI1178" i="7"/>
  <c r="AD1178" i="7"/>
  <c r="L1178" i="7"/>
  <c r="AP1177" i="7"/>
  <c r="AI1177" i="7"/>
  <c r="AD1177" i="7"/>
  <c r="L1177" i="7"/>
  <c r="U1177" i="7" s="1"/>
  <c r="AP1176" i="7"/>
  <c r="AI1176" i="7"/>
  <c r="AD1176" i="7"/>
  <c r="L1176" i="7"/>
  <c r="AQ1176" i="7" s="1"/>
  <c r="AW1176" i="7" s="1"/>
  <c r="AP1175" i="7"/>
  <c r="AI1175" i="7"/>
  <c r="AD1175" i="7"/>
  <c r="L1175" i="7"/>
  <c r="U1175" i="7" s="1"/>
  <c r="AP1174" i="7"/>
  <c r="AI1174" i="7"/>
  <c r="AD1174" i="7"/>
  <c r="L1174" i="7"/>
  <c r="AQ1174" i="7" s="1"/>
  <c r="AW1174" i="7" s="1"/>
  <c r="AP1173" i="7"/>
  <c r="AI1173" i="7"/>
  <c r="AD1173" i="7"/>
  <c r="L1173" i="7"/>
  <c r="AQ1173" i="7" s="1"/>
  <c r="AW1173" i="7" s="1"/>
  <c r="AP1172" i="7"/>
  <c r="AI1172" i="7"/>
  <c r="AD1172" i="7"/>
  <c r="L1172" i="7"/>
  <c r="U1172" i="7" s="1"/>
  <c r="AP1171" i="7"/>
  <c r="AI1171" i="7"/>
  <c r="AD1171" i="7"/>
  <c r="L1171" i="7"/>
  <c r="U1171" i="7" s="1"/>
  <c r="AP1170" i="7"/>
  <c r="AI1170" i="7"/>
  <c r="AD1170" i="7"/>
  <c r="L1170" i="7"/>
  <c r="AQ1170" i="7" s="1"/>
  <c r="AW1170" i="7" s="1"/>
  <c r="AP1169" i="7"/>
  <c r="AI1169" i="7"/>
  <c r="AD1169" i="7"/>
  <c r="L1169" i="7"/>
  <c r="AP1168" i="7"/>
  <c r="AI1168" i="7"/>
  <c r="AD1168" i="7"/>
  <c r="L1168" i="7"/>
  <c r="AQ1168" i="7" s="1"/>
  <c r="AW1168" i="7" s="1"/>
  <c r="AP1167" i="7"/>
  <c r="AI1167" i="7"/>
  <c r="AD1167" i="7"/>
  <c r="L1167" i="7"/>
  <c r="AQ1167" i="7" s="1"/>
  <c r="AP1166" i="7"/>
  <c r="AI1166" i="7"/>
  <c r="AD1166" i="7"/>
  <c r="L1166" i="7"/>
  <c r="U1166" i="7" s="1"/>
  <c r="AP1165" i="7"/>
  <c r="AI1165" i="7"/>
  <c r="AD1165" i="7"/>
  <c r="L1165" i="7"/>
  <c r="AP1164" i="7"/>
  <c r="AI1164" i="7"/>
  <c r="AD1164" i="7"/>
  <c r="L1164" i="7"/>
  <c r="AQ1164" i="7" s="1"/>
  <c r="AP1163" i="7"/>
  <c r="AI1163" i="7"/>
  <c r="AD1163" i="7"/>
  <c r="L1163" i="7"/>
  <c r="AP1162" i="7"/>
  <c r="AI1162" i="7"/>
  <c r="AD1162" i="7"/>
  <c r="L1162" i="7"/>
  <c r="AP1161" i="7"/>
  <c r="AI1161" i="7"/>
  <c r="AD1161" i="7"/>
  <c r="L1161" i="7"/>
  <c r="AP1160" i="7"/>
  <c r="AI1160" i="7"/>
  <c r="AD1160" i="7"/>
  <c r="L1160" i="7"/>
  <c r="AP1159" i="7"/>
  <c r="AI1159" i="7"/>
  <c r="AD1159" i="7"/>
  <c r="L1159" i="7"/>
  <c r="U1159" i="7" s="1"/>
  <c r="AP1158" i="7"/>
  <c r="AI1158" i="7"/>
  <c r="AD1158" i="7"/>
  <c r="L1158" i="7"/>
  <c r="AQ1158" i="7" s="1"/>
  <c r="AW1158" i="7" s="1"/>
  <c r="AP1157" i="7"/>
  <c r="AI1157" i="7"/>
  <c r="AD1157" i="7"/>
  <c r="L1157" i="7"/>
  <c r="U1157" i="7" s="1"/>
  <c r="AP1156" i="7"/>
  <c r="AI1156" i="7"/>
  <c r="AD1156" i="7"/>
  <c r="L1156" i="7"/>
  <c r="AQ1156" i="7" s="1"/>
  <c r="AP1155" i="7"/>
  <c r="AI1155" i="7"/>
  <c r="AD1155" i="7"/>
  <c r="L1155" i="7"/>
  <c r="AP1154" i="7"/>
  <c r="AI1154" i="7"/>
  <c r="AD1154" i="7"/>
  <c r="L1154" i="7"/>
  <c r="AP1153" i="7"/>
  <c r="AI1153" i="7"/>
  <c r="AD1153" i="7"/>
  <c r="L1153" i="7"/>
  <c r="U1153" i="7" s="1"/>
  <c r="AP1152" i="7"/>
  <c r="AI1152" i="7"/>
  <c r="AD1152" i="7"/>
  <c r="L1152" i="7"/>
  <c r="AQ1152" i="7" s="1"/>
  <c r="AW1152" i="7" s="1"/>
  <c r="AP1151" i="7"/>
  <c r="AI1151" i="7"/>
  <c r="AD1151" i="7"/>
  <c r="L1151" i="7"/>
  <c r="U1151" i="7" s="1"/>
  <c r="AP1150" i="7"/>
  <c r="AI1150" i="7"/>
  <c r="AD1150" i="7"/>
  <c r="L1150" i="7"/>
  <c r="U1150" i="7" s="1"/>
  <c r="AP1149" i="7"/>
  <c r="AI1149" i="7"/>
  <c r="AD1149" i="7"/>
  <c r="L1149" i="7"/>
  <c r="AP1148" i="7"/>
  <c r="AI1148" i="7"/>
  <c r="AD1148" i="7"/>
  <c r="L1148" i="7"/>
  <c r="U1148" i="7" s="1"/>
  <c r="AP1147" i="7"/>
  <c r="AI1147" i="7"/>
  <c r="AD1147" i="7"/>
  <c r="L1147" i="7"/>
  <c r="U1147" i="7" s="1"/>
  <c r="AP1146" i="7"/>
  <c r="AI1146" i="7"/>
  <c r="AD1146" i="7"/>
  <c r="L1146" i="7"/>
  <c r="AP1145" i="7"/>
  <c r="AI1145" i="7"/>
  <c r="AD1145" i="7"/>
  <c r="L1145" i="7"/>
  <c r="AP1144" i="7"/>
  <c r="AI1144" i="7"/>
  <c r="AD1144" i="7"/>
  <c r="L1144" i="7"/>
  <c r="U1144" i="7" s="1"/>
  <c r="AP1143" i="7"/>
  <c r="AI1143" i="7"/>
  <c r="AD1143" i="7"/>
  <c r="L1143" i="7"/>
  <c r="AQ1143" i="7" s="1"/>
  <c r="AV1143" i="7" s="1"/>
  <c r="AP1142" i="7"/>
  <c r="AI1142" i="7"/>
  <c r="AD1142" i="7"/>
  <c r="L1142" i="7"/>
  <c r="U1142" i="7" s="1"/>
  <c r="AP1141" i="7"/>
  <c r="AI1141" i="7"/>
  <c r="AD1141" i="7"/>
  <c r="L1141" i="7"/>
  <c r="U1141" i="7" s="1"/>
  <c r="AP1140" i="7"/>
  <c r="AI1140" i="7"/>
  <c r="AD1140" i="7"/>
  <c r="L1140" i="7"/>
  <c r="AQ1140" i="7" s="1"/>
  <c r="AW1140" i="7" s="1"/>
  <c r="AP1139" i="7"/>
  <c r="AI1139" i="7"/>
  <c r="AD1139" i="7"/>
  <c r="L1139" i="7"/>
  <c r="AP1138" i="7"/>
  <c r="AI1138" i="7"/>
  <c r="AD1138" i="7"/>
  <c r="L1138" i="7"/>
  <c r="AQ1138" i="7" s="1"/>
  <c r="AV1138" i="7" s="1"/>
  <c r="AP1137" i="7"/>
  <c r="AI1137" i="7"/>
  <c r="AD1137" i="7"/>
  <c r="L1137" i="7"/>
  <c r="AQ1137" i="7" s="1"/>
  <c r="AV1137" i="7" s="1"/>
  <c r="AP1136" i="7"/>
  <c r="AI1136" i="7"/>
  <c r="AD1136" i="7"/>
  <c r="L1136" i="7"/>
  <c r="AP1135" i="7"/>
  <c r="AI1135" i="7"/>
  <c r="AD1135" i="7"/>
  <c r="L1135" i="7"/>
  <c r="AP1134" i="7"/>
  <c r="AI1134" i="7"/>
  <c r="AD1134" i="7"/>
  <c r="L1134" i="7"/>
  <c r="AQ1134" i="7" s="1"/>
  <c r="AW1134" i="7" s="1"/>
  <c r="AP1133" i="7"/>
  <c r="AI1133" i="7"/>
  <c r="AD1133" i="7"/>
  <c r="L1133" i="7"/>
  <c r="U1133" i="7" s="1"/>
  <c r="AP1132" i="7"/>
  <c r="AI1132" i="7"/>
  <c r="AD1132" i="7"/>
  <c r="L1132" i="7"/>
  <c r="AP1131" i="7"/>
  <c r="AI1131" i="7"/>
  <c r="AD1131" i="7"/>
  <c r="L1131" i="7"/>
  <c r="AP1130" i="7"/>
  <c r="AI1130" i="7"/>
  <c r="AD1130" i="7"/>
  <c r="L1130" i="7"/>
  <c r="U1130" i="7" s="1"/>
  <c r="AP1129" i="7"/>
  <c r="AI1129" i="7"/>
  <c r="AD1129" i="7"/>
  <c r="L1129" i="7"/>
  <c r="U1129" i="7" s="1"/>
  <c r="AP1128" i="7"/>
  <c r="AI1128" i="7"/>
  <c r="AD1128" i="7"/>
  <c r="L1128" i="7"/>
  <c r="AP1127" i="7"/>
  <c r="AI1127" i="7"/>
  <c r="AD1127" i="7"/>
  <c r="L1127" i="7"/>
  <c r="U1127" i="7" s="1"/>
  <c r="AP1126" i="7"/>
  <c r="AI1126" i="7"/>
  <c r="AD1126" i="7"/>
  <c r="L1126" i="7"/>
  <c r="AP1125" i="7"/>
  <c r="AI1125" i="7"/>
  <c r="AD1125" i="7"/>
  <c r="L1125" i="7"/>
  <c r="AP1124" i="7"/>
  <c r="AI1124" i="7"/>
  <c r="AD1124" i="7"/>
  <c r="L1124" i="7"/>
  <c r="U1124" i="7" s="1"/>
  <c r="AP1123" i="7"/>
  <c r="AI1123" i="7"/>
  <c r="AD1123" i="7"/>
  <c r="L1123" i="7"/>
  <c r="U1123" i="7" s="1"/>
  <c r="AP1122" i="7"/>
  <c r="AI1122" i="7"/>
  <c r="AD1122" i="7"/>
  <c r="L1122" i="7"/>
  <c r="AP1121" i="7"/>
  <c r="AI1121" i="7"/>
  <c r="AD1121" i="7"/>
  <c r="L1121" i="7"/>
  <c r="AP1120" i="7"/>
  <c r="AI1120" i="7"/>
  <c r="AD1120" i="7"/>
  <c r="L1120" i="7"/>
  <c r="AQ1120" i="7" s="1"/>
  <c r="AV1120" i="7" s="1"/>
  <c r="AP1119" i="7"/>
  <c r="AI1119" i="7"/>
  <c r="AD1119" i="7"/>
  <c r="L1119" i="7"/>
  <c r="AQ1119" i="7" s="1"/>
  <c r="AV1119" i="7" s="1"/>
  <c r="AP1118" i="7"/>
  <c r="AI1118" i="7"/>
  <c r="AD1118" i="7"/>
  <c r="L1118" i="7"/>
  <c r="AP1117" i="7"/>
  <c r="AI1117" i="7"/>
  <c r="AD1117" i="7"/>
  <c r="L1117" i="7"/>
  <c r="AP1116" i="7"/>
  <c r="AI1116" i="7"/>
  <c r="AD1116" i="7"/>
  <c r="L1116" i="7"/>
  <c r="AQ1116" i="7" s="1"/>
  <c r="AW1116" i="7" s="1"/>
  <c r="AP1115" i="7"/>
  <c r="AI1115" i="7"/>
  <c r="AD1115" i="7"/>
  <c r="L1115" i="7"/>
  <c r="U1115" i="7" s="1"/>
  <c r="AP1114" i="7"/>
  <c r="AI1114" i="7"/>
  <c r="AD1114" i="7"/>
  <c r="L1114" i="7"/>
  <c r="U1114" i="7" s="1"/>
  <c r="AP1113" i="7"/>
  <c r="AI1113" i="7"/>
  <c r="AD1113" i="7"/>
  <c r="L1113" i="7"/>
  <c r="AP1112" i="7"/>
  <c r="AI1112" i="7"/>
  <c r="AD1112" i="7"/>
  <c r="L1112" i="7"/>
  <c r="U1112" i="7" s="1"/>
  <c r="AP1111" i="7"/>
  <c r="AI1111" i="7"/>
  <c r="AD1111" i="7"/>
  <c r="L1111" i="7"/>
  <c r="U1111" i="7" s="1"/>
  <c r="AP1110" i="7"/>
  <c r="AI1110" i="7"/>
  <c r="AD1110" i="7"/>
  <c r="L1110" i="7"/>
  <c r="AP1109" i="7"/>
  <c r="AI1109" i="7"/>
  <c r="AD1109" i="7"/>
  <c r="L1109" i="7"/>
  <c r="U1109" i="7" s="1"/>
  <c r="AP1108" i="7"/>
  <c r="AI1108" i="7"/>
  <c r="AD1108" i="7"/>
  <c r="L1108" i="7"/>
  <c r="AP1107" i="7"/>
  <c r="AI1107" i="7"/>
  <c r="AD1107" i="7"/>
  <c r="L1107" i="7"/>
  <c r="AP1106" i="7"/>
  <c r="AI1106" i="7"/>
  <c r="AD1106" i="7"/>
  <c r="L1106" i="7"/>
  <c r="U1106" i="7" s="1"/>
  <c r="AP1105" i="7"/>
  <c r="AI1105" i="7"/>
  <c r="AD1105" i="7"/>
  <c r="L1105" i="7"/>
  <c r="U1105" i="7" s="1"/>
  <c r="AP1104" i="7"/>
  <c r="AI1104" i="7"/>
  <c r="AD1104" i="7"/>
  <c r="L1104" i="7"/>
  <c r="AP1103" i="7"/>
  <c r="AI1103" i="7"/>
  <c r="AD1103" i="7"/>
  <c r="L1103" i="7"/>
  <c r="AP1102" i="7"/>
  <c r="AI1102" i="7"/>
  <c r="AD1102" i="7"/>
  <c r="L1102" i="7"/>
  <c r="AQ1102" i="7" s="1"/>
  <c r="AV1102" i="7" s="1"/>
  <c r="AP1101" i="7"/>
  <c r="AI1101" i="7"/>
  <c r="AD1101" i="7"/>
  <c r="L1101" i="7"/>
  <c r="AQ1101" i="7" s="1"/>
  <c r="AV1101" i="7" s="1"/>
  <c r="AP1100" i="7"/>
  <c r="AI1100" i="7"/>
  <c r="AD1100" i="7"/>
  <c r="L1100" i="7"/>
  <c r="AP1099" i="7"/>
  <c r="AI1099" i="7"/>
  <c r="AD1099" i="7"/>
  <c r="L1099" i="7"/>
  <c r="AP1098" i="7"/>
  <c r="AI1098" i="7"/>
  <c r="AD1098" i="7"/>
  <c r="L1098" i="7"/>
  <c r="AQ1098" i="7" s="1"/>
  <c r="AW1098" i="7" s="1"/>
  <c r="AP1097" i="7"/>
  <c r="AI1097" i="7"/>
  <c r="AD1097" i="7"/>
  <c r="L1097" i="7"/>
  <c r="AP1096" i="7"/>
  <c r="AI1096" i="7"/>
  <c r="AD1096" i="7"/>
  <c r="L1096" i="7"/>
  <c r="U1096" i="7" s="1"/>
  <c r="AP1095" i="7"/>
  <c r="AI1095" i="7"/>
  <c r="AD1095" i="7"/>
  <c r="L1095" i="7"/>
  <c r="AP1094" i="7"/>
  <c r="AI1094" i="7"/>
  <c r="AD1094" i="7"/>
  <c r="L1094" i="7"/>
  <c r="U1094" i="7" s="1"/>
  <c r="AP1093" i="7"/>
  <c r="AI1093" i="7"/>
  <c r="AD1093" i="7"/>
  <c r="L1093" i="7"/>
  <c r="AP1092" i="7"/>
  <c r="AI1092" i="7"/>
  <c r="AD1092" i="7"/>
  <c r="L1092" i="7"/>
  <c r="AP1091" i="7"/>
  <c r="AI1091" i="7"/>
  <c r="AD1091" i="7"/>
  <c r="L1091" i="7"/>
  <c r="AP1090" i="7"/>
  <c r="AI1090" i="7"/>
  <c r="AD1090" i="7"/>
  <c r="L1090" i="7"/>
  <c r="U1090" i="7" s="1"/>
  <c r="AP1089" i="7"/>
  <c r="AI1089" i="7"/>
  <c r="AD1089" i="7"/>
  <c r="L1089" i="7"/>
  <c r="AQ1089" i="7" s="1"/>
  <c r="AV1089" i="7" s="1"/>
  <c r="AP1088" i="7"/>
  <c r="AI1088" i="7"/>
  <c r="AD1088" i="7"/>
  <c r="L1088" i="7"/>
  <c r="U1088" i="7" s="1"/>
  <c r="AP1087" i="7"/>
  <c r="AI1087" i="7"/>
  <c r="AD1087" i="7"/>
  <c r="L1087" i="7"/>
  <c r="U1087" i="7" s="1"/>
  <c r="AP1086" i="7"/>
  <c r="AI1086" i="7"/>
  <c r="AD1086" i="7"/>
  <c r="L1086" i="7"/>
  <c r="AQ1086" i="7" s="1"/>
  <c r="AW1086" i="7" s="1"/>
  <c r="AP1085" i="7"/>
  <c r="AI1085" i="7"/>
  <c r="AD1085" i="7"/>
  <c r="L1085" i="7"/>
  <c r="AP1084" i="7"/>
  <c r="AI1084" i="7"/>
  <c r="AD1084" i="7"/>
  <c r="L1084" i="7"/>
  <c r="AQ1084" i="7" s="1"/>
  <c r="AV1084" i="7" s="1"/>
  <c r="AP1083" i="7"/>
  <c r="AI1083" i="7"/>
  <c r="AD1083" i="7"/>
  <c r="L1083" i="7"/>
  <c r="AQ1083" i="7" s="1"/>
  <c r="AV1083" i="7" s="1"/>
  <c r="AP1082" i="7"/>
  <c r="AI1082" i="7"/>
  <c r="AD1082" i="7"/>
  <c r="L1082" i="7"/>
  <c r="AP1081" i="7"/>
  <c r="AI1081" i="7"/>
  <c r="AD1081" i="7"/>
  <c r="L1081" i="7"/>
  <c r="AP1080" i="7"/>
  <c r="AI1080" i="7"/>
  <c r="AD1080" i="7"/>
  <c r="L1080" i="7"/>
  <c r="AQ1080" i="7" s="1"/>
  <c r="AW1080" i="7" s="1"/>
  <c r="AP1079" i="7"/>
  <c r="AI1079" i="7"/>
  <c r="AD1079" i="7"/>
  <c r="L1079" i="7"/>
  <c r="AP1078" i="7"/>
  <c r="AI1078" i="7"/>
  <c r="AD1078" i="7"/>
  <c r="L1078" i="7"/>
  <c r="AP1077" i="7"/>
  <c r="AI1077" i="7"/>
  <c r="AD1077" i="7"/>
  <c r="L1077" i="7"/>
  <c r="AP1076" i="7"/>
  <c r="AI1076" i="7"/>
  <c r="AD1076" i="7"/>
  <c r="L1076" i="7"/>
  <c r="AP1075" i="7"/>
  <c r="AI1075" i="7"/>
  <c r="AD1075" i="7"/>
  <c r="L1075" i="7"/>
  <c r="AP1074" i="7"/>
  <c r="AI1074" i="7"/>
  <c r="AD1074" i="7"/>
  <c r="L1074" i="7"/>
  <c r="AP1073" i="7"/>
  <c r="AI1073" i="7"/>
  <c r="AD1073" i="7"/>
  <c r="L1073" i="7"/>
  <c r="U1073" i="7" s="1"/>
  <c r="AP1072" i="7"/>
  <c r="AI1072" i="7"/>
  <c r="AD1072" i="7"/>
  <c r="L1072" i="7"/>
  <c r="AP1071" i="7"/>
  <c r="AI1071" i="7"/>
  <c r="AD1071" i="7"/>
  <c r="L1071" i="7"/>
  <c r="AP1070" i="7"/>
  <c r="AI1070" i="7"/>
  <c r="AD1070" i="7"/>
  <c r="L1070" i="7"/>
  <c r="U1070" i="7" s="1"/>
  <c r="AP1069" i="7"/>
  <c r="AI1069" i="7"/>
  <c r="AD1069" i="7"/>
  <c r="L1069" i="7"/>
  <c r="U1069" i="7" s="1"/>
  <c r="AP1068" i="7"/>
  <c r="AI1068" i="7"/>
  <c r="AD1068" i="7"/>
  <c r="L1068" i="7"/>
  <c r="AP1067" i="7"/>
  <c r="AI1067" i="7"/>
  <c r="AD1067" i="7"/>
  <c r="L1067" i="7"/>
  <c r="AP1066" i="7"/>
  <c r="AI1066" i="7"/>
  <c r="AD1066" i="7"/>
  <c r="L1066" i="7"/>
  <c r="AQ1066" i="7" s="1"/>
  <c r="AV1066" i="7" s="1"/>
  <c r="AP1065" i="7"/>
  <c r="AI1065" i="7"/>
  <c r="AD1065" i="7"/>
  <c r="L1065" i="7"/>
  <c r="AQ1065" i="7" s="1"/>
  <c r="AV1065" i="7" s="1"/>
  <c r="AP1064" i="7"/>
  <c r="AI1064" i="7"/>
  <c r="AD1064" i="7"/>
  <c r="L1064" i="7"/>
  <c r="AP1063" i="7"/>
  <c r="AI1063" i="7"/>
  <c r="AD1063" i="7"/>
  <c r="L1063" i="7"/>
  <c r="AP1062" i="7"/>
  <c r="AI1062" i="7"/>
  <c r="AD1062" i="7"/>
  <c r="L1062" i="7"/>
  <c r="AQ1062" i="7" s="1"/>
  <c r="AW1062" i="7" s="1"/>
  <c r="AP1061" i="7"/>
  <c r="AI1061" i="7"/>
  <c r="AD1061" i="7"/>
  <c r="L1061" i="7"/>
  <c r="U1061" i="7" s="1"/>
  <c r="AP1060" i="7"/>
  <c r="AI1060" i="7"/>
  <c r="AD1060" i="7"/>
  <c r="L1060" i="7"/>
  <c r="AP1059" i="7"/>
  <c r="AI1059" i="7"/>
  <c r="AD1059" i="7"/>
  <c r="L1059" i="7"/>
  <c r="AP1058" i="7"/>
  <c r="AI1058" i="7"/>
  <c r="AD1058" i="7"/>
  <c r="L1058" i="7"/>
  <c r="U1058" i="7" s="1"/>
  <c r="AP1057" i="7"/>
  <c r="AI1057" i="7"/>
  <c r="AD1057" i="7"/>
  <c r="L1057" i="7"/>
  <c r="U1057" i="7" s="1"/>
  <c r="AP1056" i="7"/>
  <c r="AI1056" i="7"/>
  <c r="AD1056" i="7"/>
  <c r="L1056" i="7"/>
  <c r="AP1055" i="7"/>
  <c r="AI1055" i="7"/>
  <c r="AD1055" i="7"/>
  <c r="L1055" i="7"/>
  <c r="U1055" i="7" s="1"/>
  <c r="AP1054" i="7"/>
  <c r="AI1054" i="7"/>
  <c r="AD1054" i="7"/>
  <c r="L1054" i="7"/>
  <c r="AP1053" i="7"/>
  <c r="AI1053" i="7"/>
  <c r="AD1053" i="7"/>
  <c r="L1053" i="7"/>
  <c r="AP1052" i="7"/>
  <c r="AI1052" i="7"/>
  <c r="AD1052" i="7"/>
  <c r="L1052" i="7"/>
  <c r="U1052" i="7" s="1"/>
  <c r="AP1051" i="7"/>
  <c r="AI1051" i="7"/>
  <c r="AD1051" i="7"/>
  <c r="L1051" i="7"/>
  <c r="AP1050" i="7"/>
  <c r="AI1050" i="7"/>
  <c r="AD1050" i="7"/>
  <c r="L1050" i="7"/>
  <c r="AQ1050" i="7" s="1"/>
  <c r="AW1050" i="7" s="1"/>
  <c r="AP1049" i="7"/>
  <c r="AI1049" i="7"/>
  <c r="AD1049" i="7"/>
  <c r="L1049" i="7"/>
  <c r="U1049" i="7" s="1"/>
  <c r="AP1048" i="7"/>
  <c r="AI1048" i="7"/>
  <c r="AD1048" i="7"/>
  <c r="L1048" i="7"/>
  <c r="U1048" i="7" s="1"/>
  <c r="AP1047" i="7"/>
  <c r="AI1047" i="7"/>
  <c r="AD1047" i="7"/>
  <c r="L1047" i="7"/>
  <c r="AQ1047" i="7" s="1"/>
  <c r="AW1047" i="7" s="1"/>
  <c r="AP1046" i="7"/>
  <c r="AI1046" i="7"/>
  <c r="AD1046" i="7"/>
  <c r="L1046" i="7"/>
  <c r="U1046" i="7" s="1"/>
  <c r="AP1045" i="7"/>
  <c r="AI1045" i="7"/>
  <c r="AD1045" i="7"/>
  <c r="L1045" i="7"/>
  <c r="AP1044" i="7"/>
  <c r="AI1044" i="7"/>
  <c r="AD1044" i="7"/>
  <c r="L1044" i="7"/>
  <c r="AQ1044" i="7" s="1"/>
  <c r="AW1044" i="7" s="1"/>
  <c r="AP1043" i="7"/>
  <c r="AI1043" i="7"/>
  <c r="AD1043" i="7"/>
  <c r="L1043" i="7"/>
  <c r="U1043" i="7" s="1"/>
  <c r="AP1042" i="7"/>
  <c r="AI1042" i="7"/>
  <c r="AD1042" i="7"/>
  <c r="L1042" i="7"/>
  <c r="U1042" i="7" s="1"/>
  <c r="AP1041" i="7"/>
  <c r="AI1041" i="7"/>
  <c r="AD1041" i="7"/>
  <c r="L1041" i="7"/>
  <c r="AQ1041" i="7" s="1"/>
  <c r="AW1041" i="7" s="1"/>
  <c r="AP1040" i="7"/>
  <c r="AI1040" i="7"/>
  <c r="AD1040" i="7"/>
  <c r="L1040" i="7"/>
  <c r="U1040" i="7" s="1"/>
  <c r="AP1039" i="7"/>
  <c r="AI1039" i="7"/>
  <c r="AD1039" i="7"/>
  <c r="L1039" i="7"/>
  <c r="AP1038" i="7"/>
  <c r="AI1038" i="7"/>
  <c r="AD1038" i="7"/>
  <c r="L1038" i="7"/>
  <c r="AQ1038" i="7" s="1"/>
  <c r="AW1038" i="7" s="1"/>
  <c r="AP1037" i="7"/>
  <c r="AI1037" i="7"/>
  <c r="AD1037" i="7"/>
  <c r="L1037" i="7"/>
  <c r="U1037" i="7" s="1"/>
  <c r="AP1036" i="7"/>
  <c r="AI1036" i="7"/>
  <c r="AD1036" i="7"/>
  <c r="L1036" i="7"/>
  <c r="U1036" i="7" s="1"/>
  <c r="AP1035" i="7"/>
  <c r="AI1035" i="7"/>
  <c r="AD1035" i="7"/>
  <c r="L1035" i="7"/>
  <c r="AQ1035" i="7" s="1"/>
  <c r="AW1035" i="7" s="1"/>
  <c r="AP1034" i="7"/>
  <c r="AI1034" i="7"/>
  <c r="AD1034" i="7"/>
  <c r="L1034" i="7"/>
  <c r="AP1033" i="7"/>
  <c r="AI1033" i="7"/>
  <c r="AD1033" i="7"/>
  <c r="L1033" i="7"/>
  <c r="AP1032" i="7"/>
  <c r="AI1032" i="7"/>
  <c r="AD1032" i="7"/>
  <c r="L1032" i="7"/>
  <c r="AQ1032" i="7" s="1"/>
  <c r="AW1032" i="7" s="1"/>
  <c r="AP1031" i="7"/>
  <c r="AI1031" i="7"/>
  <c r="AD1031" i="7"/>
  <c r="L1031" i="7"/>
  <c r="U1031" i="7" s="1"/>
  <c r="AP1030" i="7"/>
  <c r="AI1030" i="7"/>
  <c r="AD1030" i="7"/>
  <c r="L1030" i="7"/>
  <c r="AP1029" i="7"/>
  <c r="AI1029" i="7"/>
  <c r="AD1029" i="7"/>
  <c r="L1029" i="7"/>
  <c r="AQ1029" i="7" s="1"/>
  <c r="AP1028" i="7"/>
  <c r="AI1028" i="7"/>
  <c r="AD1028" i="7"/>
  <c r="L1028" i="7"/>
  <c r="U1028" i="7" s="1"/>
  <c r="AP1027" i="7"/>
  <c r="AI1027" i="7"/>
  <c r="AD1027" i="7"/>
  <c r="L1027" i="7"/>
  <c r="AP1026" i="7"/>
  <c r="AI1026" i="7"/>
  <c r="AD1026" i="7"/>
  <c r="L1026" i="7"/>
  <c r="AQ1026" i="7" s="1"/>
  <c r="AW1026" i="7" s="1"/>
  <c r="AP1025" i="7"/>
  <c r="AI1025" i="7"/>
  <c r="AD1025" i="7"/>
  <c r="L1025" i="7"/>
  <c r="AP1024" i="7"/>
  <c r="AI1024" i="7"/>
  <c r="AD1024" i="7"/>
  <c r="L1024" i="7"/>
  <c r="AP1023" i="7"/>
  <c r="AI1023" i="7"/>
  <c r="AD1023" i="7"/>
  <c r="L1023" i="7"/>
  <c r="AQ1023" i="7" s="1"/>
  <c r="AW1023" i="7" s="1"/>
  <c r="AP1022" i="7"/>
  <c r="AI1022" i="7"/>
  <c r="AD1022" i="7"/>
  <c r="L1022" i="7"/>
  <c r="U1022" i="7" s="1"/>
  <c r="AP1021" i="7"/>
  <c r="AI1021" i="7"/>
  <c r="AD1021" i="7"/>
  <c r="L1021" i="7"/>
  <c r="AP1020" i="7"/>
  <c r="AI1020" i="7"/>
  <c r="AD1020" i="7"/>
  <c r="L1020" i="7"/>
  <c r="AQ1020" i="7" s="1"/>
  <c r="AW1020" i="7" s="1"/>
  <c r="AP1019" i="7"/>
  <c r="AI1019" i="7"/>
  <c r="AD1019" i="7"/>
  <c r="L1019" i="7"/>
  <c r="U1019" i="7" s="1"/>
  <c r="AP1018" i="7"/>
  <c r="AI1018" i="7"/>
  <c r="AD1018" i="7"/>
  <c r="L1018" i="7"/>
  <c r="U1018" i="7" s="1"/>
  <c r="AP1017" i="7"/>
  <c r="AI1017" i="7"/>
  <c r="AD1017" i="7"/>
  <c r="L1017" i="7"/>
  <c r="AQ1017" i="7" s="1"/>
  <c r="AP1016" i="7"/>
  <c r="AI1016" i="7"/>
  <c r="AD1016" i="7"/>
  <c r="L1016" i="7"/>
  <c r="AP1015" i="7"/>
  <c r="AI1015" i="7"/>
  <c r="AD1015" i="7"/>
  <c r="L1015" i="7"/>
  <c r="AP1014" i="7"/>
  <c r="AI1014" i="7"/>
  <c r="AD1014" i="7"/>
  <c r="L1014" i="7"/>
  <c r="AQ1014" i="7" s="1"/>
  <c r="AW1014" i="7" s="1"/>
  <c r="AP1013" i="7"/>
  <c r="AI1013" i="7"/>
  <c r="AD1013" i="7"/>
  <c r="L1013" i="7"/>
  <c r="U1013" i="7" s="1"/>
  <c r="AP1012" i="7"/>
  <c r="AI1012" i="7"/>
  <c r="AD1012" i="7"/>
  <c r="L1012" i="7"/>
  <c r="U1012" i="7" s="1"/>
  <c r="AP1011" i="7"/>
  <c r="AI1011" i="7"/>
  <c r="AD1011" i="7"/>
  <c r="L1011" i="7"/>
  <c r="AQ1011" i="7" s="1"/>
  <c r="AW1011" i="7" s="1"/>
  <c r="AP1010" i="7"/>
  <c r="AI1010" i="7"/>
  <c r="AD1010" i="7"/>
  <c r="L1010" i="7"/>
  <c r="AP1009" i="7"/>
  <c r="AI1009" i="7"/>
  <c r="AD1009" i="7"/>
  <c r="L1009" i="7"/>
  <c r="AP1008" i="7"/>
  <c r="AI1008" i="7"/>
  <c r="AD1008" i="7"/>
  <c r="L1008" i="7"/>
  <c r="AP1007" i="7"/>
  <c r="AI1007" i="7"/>
  <c r="AD1007" i="7"/>
  <c r="L1007" i="7"/>
  <c r="AP1006" i="7"/>
  <c r="AI1006" i="7"/>
  <c r="AD1006" i="7"/>
  <c r="L1006" i="7"/>
  <c r="AP1005" i="7"/>
  <c r="AI1005" i="7"/>
  <c r="AD1005" i="7"/>
  <c r="L1005" i="7"/>
  <c r="AP1004" i="7"/>
  <c r="AI1004" i="7"/>
  <c r="AD1004" i="7"/>
  <c r="L1004" i="7"/>
  <c r="AP1003" i="7"/>
  <c r="AI1003" i="7"/>
  <c r="AD1003" i="7"/>
  <c r="L1003" i="7"/>
  <c r="U1003" i="7" s="1"/>
  <c r="AP1002" i="7"/>
  <c r="AI1002" i="7"/>
  <c r="AD1002" i="7"/>
  <c r="L1002" i="7"/>
  <c r="AP1001" i="7"/>
  <c r="AI1001" i="7"/>
  <c r="AD1001" i="7"/>
  <c r="L1001" i="7"/>
  <c r="AQ1001" i="7" s="1"/>
  <c r="AP1000" i="7"/>
  <c r="AI1000" i="7"/>
  <c r="AD1000" i="7"/>
  <c r="L1000" i="7"/>
  <c r="U1000" i="7" s="1"/>
  <c r="AP999" i="7"/>
  <c r="AI999" i="7"/>
  <c r="AD999" i="7"/>
  <c r="L999" i="7"/>
  <c r="U999" i="7" s="1"/>
  <c r="AP998" i="7"/>
  <c r="AI998" i="7"/>
  <c r="AD998" i="7"/>
  <c r="L998" i="7"/>
  <c r="AP997" i="7"/>
  <c r="AI997" i="7"/>
  <c r="AD997" i="7"/>
  <c r="L997" i="7"/>
  <c r="AQ997" i="7" s="1"/>
  <c r="AP996" i="7"/>
  <c r="AI996" i="7"/>
  <c r="AD996" i="7"/>
  <c r="L996" i="7"/>
  <c r="AP995" i="7"/>
  <c r="AI995" i="7"/>
  <c r="AD995" i="7"/>
  <c r="L995" i="7"/>
  <c r="AQ995" i="7" s="1"/>
  <c r="AW995" i="7" s="1"/>
  <c r="AP994" i="7"/>
  <c r="AI994" i="7"/>
  <c r="AD994" i="7"/>
  <c r="L994" i="7"/>
  <c r="U994" i="7" s="1"/>
  <c r="AP993" i="7"/>
  <c r="AI993" i="7"/>
  <c r="AD993" i="7"/>
  <c r="L993" i="7"/>
  <c r="U993" i="7" s="1"/>
  <c r="AP992" i="7"/>
  <c r="AI992" i="7"/>
  <c r="AD992" i="7"/>
  <c r="L992" i="7"/>
  <c r="AP991" i="7"/>
  <c r="AI991" i="7"/>
  <c r="AD991" i="7"/>
  <c r="L991" i="7"/>
  <c r="U991" i="7" s="1"/>
  <c r="AP990" i="7"/>
  <c r="AI990" i="7"/>
  <c r="AD990" i="7"/>
  <c r="L990" i="7"/>
  <c r="AP989" i="7"/>
  <c r="AI989" i="7"/>
  <c r="AD989" i="7"/>
  <c r="L989" i="7"/>
  <c r="AQ989" i="7" s="1"/>
  <c r="AW989" i="7" s="1"/>
  <c r="AP988" i="7"/>
  <c r="AI988" i="7"/>
  <c r="AD988" i="7"/>
  <c r="L988" i="7"/>
  <c r="U988" i="7" s="1"/>
  <c r="AP987" i="7"/>
  <c r="AI987" i="7"/>
  <c r="AD987" i="7"/>
  <c r="L987" i="7"/>
  <c r="U987" i="7" s="1"/>
  <c r="AP986" i="7"/>
  <c r="AI986" i="7"/>
  <c r="AD986" i="7"/>
  <c r="L986" i="7"/>
  <c r="AP985" i="7"/>
  <c r="AI985" i="7"/>
  <c r="AD985" i="7"/>
  <c r="L985" i="7"/>
  <c r="AP984" i="7"/>
  <c r="AI984" i="7"/>
  <c r="AD984" i="7"/>
  <c r="L984" i="7"/>
  <c r="AP983" i="7"/>
  <c r="AI983" i="7"/>
  <c r="AD983" i="7"/>
  <c r="L983" i="7"/>
  <c r="AQ983" i="7" s="1"/>
  <c r="AW983" i="7" s="1"/>
  <c r="AP982" i="7"/>
  <c r="AI982" i="7"/>
  <c r="AD982" i="7"/>
  <c r="L982" i="7"/>
  <c r="U982" i="7" s="1"/>
  <c r="AP981" i="7"/>
  <c r="AI981" i="7"/>
  <c r="AD981" i="7"/>
  <c r="L981" i="7"/>
  <c r="AP980" i="7"/>
  <c r="AI980" i="7"/>
  <c r="AD980" i="7"/>
  <c r="L980" i="7"/>
  <c r="AP979" i="7"/>
  <c r="AI979" i="7"/>
  <c r="AD979" i="7"/>
  <c r="L979" i="7"/>
  <c r="AQ979" i="7" s="1"/>
  <c r="AP978" i="7"/>
  <c r="AI978" i="7"/>
  <c r="AD978" i="7"/>
  <c r="L978" i="7"/>
  <c r="AP977" i="7"/>
  <c r="AI977" i="7"/>
  <c r="AD977" i="7"/>
  <c r="L977" i="7"/>
  <c r="AQ977" i="7" s="1"/>
  <c r="AP976" i="7"/>
  <c r="AI976" i="7"/>
  <c r="AD976" i="7"/>
  <c r="L976" i="7"/>
  <c r="U976" i="7" s="1"/>
  <c r="AP975" i="7"/>
  <c r="AI975" i="7"/>
  <c r="AD975" i="7"/>
  <c r="L975" i="7"/>
  <c r="U975" i="7" s="1"/>
  <c r="AP974" i="7"/>
  <c r="AI974" i="7"/>
  <c r="AD974" i="7"/>
  <c r="L974" i="7"/>
  <c r="AP973" i="7"/>
  <c r="AI973" i="7"/>
  <c r="AD973" i="7"/>
  <c r="L973" i="7"/>
  <c r="U973" i="7" s="1"/>
  <c r="AP972" i="7"/>
  <c r="AI972" i="7"/>
  <c r="AD972" i="7"/>
  <c r="L972" i="7"/>
  <c r="AP971" i="7"/>
  <c r="AI971" i="7"/>
  <c r="AD971" i="7"/>
  <c r="L971" i="7"/>
  <c r="AQ971" i="7" s="1"/>
  <c r="AW971" i="7" s="1"/>
  <c r="AP970" i="7"/>
  <c r="AI970" i="7"/>
  <c r="AD970" i="7"/>
  <c r="L970" i="7"/>
  <c r="U970" i="7" s="1"/>
  <c r="AP969" i="7"/>
  <c r="AI969" i="7"/>
  <c r="AD969" i="7"/>
  <c r="L969" i="7"/>
  <c r="U969" i="7" s="1"/>
  <c r="AP968" i="7"/>
  <c r="AI968" i="7"/>
  <c r="AD968" i="7"/>
  <c r="L968" i="7"/>
  <c r="AP967" i="7"/>
  <c r="AI967" i="7"/>
  <c r="AD967" i="7"/>
  <c r="L967" i="7"/>
  <c r="AP966" i="7"/>
  <c r="AI966" i="7"/>
  <c r="AD966" i="7"/>
  <c r="L966" i="7"/>
  <c r="AP965" i="7"/>
  <c r="AI965" i="7"/>
  <c r="AD965" i="7"/>
  <c r="L965" i="7"/>
  <c r="AQ965" i="7" s="1"/>
  <c r="AW965" i="7" s="1"/>
  <c r="AP964" i="7"/>
  <c r="AI964" i="7"/>
  <c r="AD964" i="7"/>
  <c r="L964" i="7"/>
  <c r="AQ964" i="7" s="1"/>
  <c r="AP963" i="7"/>
  <c r="AI963" i="7"/>
  <c r="AD963" i="7"/>
  <c r="L963" i="7"/>
  <c r="U963" i="7" s="1"/>
  <c r="AP962" i="7"/>
  <c r="AI962" i="7"/>
  <c r="AD962" i="7"/>
  <c r="L962" i="7"/>
  <c r="AP961" i="7"/>
  <c r="AI961" i="7"/>
  <c r="AD961" i="7"/>
  <c r="L961" i="7"/>
  <c r="AP960" i="7"/>
  <c r="AI960" i="7"/>
  <c r="AD960" i="7"/>
  <c r="L960" i="7"/>
  <c r="AP959" i="7"/>
  <c r="AI959" i="7"/>
  <c r="AD959" i="7"/>
  <c r="L959" i="7"/>
  <c r="U959" i="7" s="1"/>
  <c r="AP958" i="7"/>
  <c r="AI958" i="7"/>
  <c r="AD958" i="7"/>
  <c r="L958" i="7"/>
  <c r="AQ958" i="7" s="1"/>
  <c r="AQ957" i="7"/>
  <c r="AP957" i="7"/>
  <c r="AI957" i="7"/>
  <c r="AD957" i="7"/>
  <c r="U957" i="7"/>
  <c r="AQ956" i="7"/>
  <c r="AW956" i="7" s="1"/>
  <c r="AP956" i="7"/>
  <c r="AI956" i="7"/>
  <c r="AD956" i="7"/>
  <c r="U956" i="7"/>
  <c r="AQ955" i="7"/>
  <c r="AP955" i="7"/>
  <c r="AI955" i="7"/>
  <c r="AD955" i="7"/>
  <c r="U955" i="7"/>
  <c r="AQ954" i="7"/>
  <c r="AP954" i="7"/>
  <c r="AI954" i="7"/>
  <c r="AD954" i="7"/>
  <c r="U954" i="7"/>
  <c r="AQ953" i="7"/>
  <c r="AV953" i="7" s="1"/>
  <c r="AP953" i="7"/>
  <c r="AI953" i="7"/>
  <c r="AD953" i="7"/>
  <c r="U953" i="7"/>
  <c r="AQ952" i="7"/>
  <c r="AP952" i="7"/>
  <c r="AI952" i="7"/>
  <c r="AD952" i="7"/>
  <c r="U952" i="7"/>
  <c r="AQ951" i="7"/>
  <c r="AW951" i="7" s="1"/>
  <c r="AP951" i="7"/>
  <c r="AI951" i="7"/>
  <c r="AD951" i="7"/>
  <c r="U951" i="7"/>
  <c r="AQ950" i="7"/>
  <c r="AV950" i="7" s="1"/>
  <c r="AP950" i="7"/>
  <c r="AI950" i="7"/>
  <c r="AD950" i="7"/>
  <c r="U950" i="7"/>
  <c r="AQ949" i="7"/>
  <c r="AP949" i="7"/>
  <c r="AI949" i="7"/>
  <c r="AD949" i="7"/>
  <c r="U949" i="7"/>
  <c r="AQ948" i="7"/>
  <c r="AP948" i="7"/>
  <c r="AI948" i="7"/>
  <c r="AD948" i="7"/>
  <c r="U948" i="7"/>
  <c r="AQ947" i="7"/>
  <c r="AP947" i="7"/>
  <c r="AI947" i="7"/>
  <c r="AD947" i="7"/>
  <c r="U947" i="7"/>
  <c r="AQ946" i="7"/>
  <c r="AP946" i="7"/>
  <c r="AI946" i="7"/>
  <c r="AD946" i="7"/>
  <c r="U946" i="7"/>
  <c r="AQ945" i="7"/>
  <c r="AV945" i="7" s="1"/>
  <c r="AP945" i="7"/>
  <c r="AI945" i="7"/>
  <c r="AD945" i="7"/>
  <c r="U945" i="7"/>
  <c r="AQ944" i="7"/>
  <c r="AW944" i="7" s="1"/>
  <c r="AP944" i="7"/>
  <c r="AI944" i="7"/>
  <c r="AD944" i="7"/>
  <c r="U944" i="7"/>
  <c r="AQ943" i="7"/>
  <c r="AP943" i="7"/>
  <c r="AI943" i="7"/>
  <c r="AD943" i="7"/>
  <c r="U943" i="7"/>
  <c r="AQ942" i="7"/>
  <c r="AW942" i="7" s="1"/>
  <c r="AP942" i="7"/>
  <c r="AI942" i="7"/>
  <c r="AD942" i="7"/>
  <c r="U942" i="7"/>
  <c r="AQ941" i="7"/>
  <c r="AW941" i="7" s="1"/>
  <c r="AP941" i="7"/>
  <c r="AI941" i="7"/>
  <c r="AD941" i="7"/>
  <c r="U941" i="7"/>
  <c r="AQ940" i="7"/>
  <c r="AP940" i="7"/>
  <c r="AI940" i="7"/>
  <c r="AD940" i="7"/>
  <c r="U940" i="7"/>
  <c r="AQ939" i="7"/>
  <c r="AP939" i="7"/>
  <c r="AI939" i="7"/>
  <c r="AD939" i="7"/>
  <c r="U939" i="7"/>
  <c r="AQ938" i="7"/>
  <c r="AW938" i="7" s="1"/>
  <c r="AP938" i="7"/>
  <c r="AI938" i="7"/>
  <c r="AD938" i="7"/>
  <c r="U938" i="7"/>
  <c r="AQ937" i="7"/>
  <c r="AP937" i="7"/>
  <c r="AI937" i="7"/>
  <c r="AD937" i="7"/>
  <c r="U937" i="7"/>
  <c r="AQ936" i="7"/>
  <c r="AV936" i="7" s="1"/>
  <c r="AP936" i="7"/>
  <c r="AI936" i="7"/>
  <c r="AD936" i="7"/>
  <c r="U936" i="7"/>
  <c r="AQ935" i="7"/>
  <c r="AP935" i="7"/>
  <c r="AI935" i="7"/>
  <c r="AD935" i="7"/>
  <c r="U935" i="7"/>
  <c r="AQ934" i="7"/>
  <c r="AP934" i="7"/>
  <c r="AI934" i="7"/>
  <c r="AD934" i="7"/>
  <c r="U934" i="7"/>
  <c r="AQ933" i="7"/>
  <c r="AW933" i="7" s="1"/>
  <c r="AP933" i="7"/>
  <c r="AI933" i="7"/>
  <c r="AD933" i="7"/>
  <c r="U933" i="7"/>
  <c r="AQ932" i="7"/>
  <c r="AW932" i="7" s="1"/>
  <c r="AP932" i="7"/>
  <c r="AI932" i="7"/>
  <c r="AD932" i="7"/>
  <c r="U932" i="7"/>
  <c r="AQ931" i="7"/>
  <c r="AP931" i="7"/>
  <c r="AI931" i="7"/>
  <c r="AD931" i="7"/>
  <c r="U931" i="7"/>
  <c r="AQ930" i="7"/>
  <c r="AP930" i="7"/>
  <c r="AI930" i="7"/>
  <c r="AD930" i="7"/>
  <c r="U930" i="7"/>
  <c r="AQ929" i="7"/>
  <c r="AV929" i="7" s="1"/>
  <c r="AP929" i="7"/>
  <c r="AI929" i="7"/>
  <c r="AD929" i="7"/>
  <c r="U929" i="7"/>
  <c r="AQ928" i="7"/>
  <c r="AP928" i="7"/>
  <c r="AI928" i="7"/>
  <c r="AD928" i="7"/>
  <c r="U928" i="7"/>
  <c r="AQ927" i="7"/>
  <c r="AV927" i="7" s="1"/>
  <c r="AP927" i="7"/>
  <c r="AI927" i="7"/>
  <c r="AD927" i="7"/>
  <c r="U927" i="7"/>
  <c r="AQ926" i="7"/>
  <c r="AW926" i="7" s="1"/>
  <c r="AP926" i="7"/>
  <c r="AI926" i="7"/>
  <c r="AD926" i="7"/>
  <c r="U926" i="7"/>
  <c r="AQ925" i="7"/>
  <c r="AP925" i="7"/>
  <c r="AI925" i="7"/>
  <c r="AD925" i="7"/>
  <c r="U925" i="7"/>
  <c r="AQ924" i="7"/>
  <c r="AW924" i="7" s="1"/>
  <c r="AP924" i="7"/>
  <c r="AI924" i="7"/>
  <c r="AD924" i="7"/>
  <c r="U924" i="7"/>
  <c r="AQ923" i="7"/>
  <c r="AW923" i="7" s="1"/>
  <c r="AP923" i="7"/>
  <c r="AI923" i="7"/>
  <c r="AD923" i="7"/>
  <c r="U923" i="7"/>
  <c r="AQ922" i="7"/>
  <c r="AP922" i="7"/>
  <c r="AI922" i="7"/>
  <c r="AD922" i="7"/>
  <c r="U922" i="7"/>
  <c r="AQ921" i="7"/>
  <c r="AP921" i="7"/>
  <c r="AI921" i="7"/>
  <c r="AD921" i="7"/>
  <c r="U921" i="7"/>
  <c r="AQ920" i="7"/>
  <c r="AW920" i="7" s="1"/>
  <c r="AP920" i="7"/>
  <c r="AI920" i="7"/>
  <c r="AD920" i="7"/>
  <c r="U920" i="7"/>
  <c r="AQ919" i="7"/>
  <c r="AW919" i="7" s="1"/>
  <c r="AP919" i="7"/>
  <c r="AI919" i="7"/>
  <c r="AD919" i="7"/>
  <c r="U919" i="7"/>
  <c r="AQ918" i="7"/>
  <c r="AW918" i="7" s="1"/>
  <c r="AP918" i="7"/>
  <c r="AI918" i="7"/>
  <c r="AD918" i="7"/>
  <c r="U918" i="7"/>
  <c r="AQ917" i="7"/>
  <c r="AV917" i="7" s="1"/>
  <c r="AP917" i="7"/>
  <c r="AI917" i="7"/>
  <c r="AD917" i="7"/>
  <c r="U917" i="7"/>
  <c r="AQ916" i="7"/>
  <c r="AW916" i="7" s="1"/>
  <c r="AP916" i="7"/>
  <c r="AI916" i="7"/>
  <c r="AD916" i="7"/>
  <c r="U916" i="7"/>
  <c r="AQ915" i="7"/>
  <c r="AV915" i="7" s="1"/>
  <c r="AP915" i="7"/>
  <c r="AI915" i="7"/>
  <c r="AD915" i="7"/>
  <c r="U915" i="7"/>
  <c r="AQ914" i="7"/>
  <c r="AW914" i="7" s="1"/>
  <c r="AP914" i="7"/>
  <c r="AI914" i="7"/>
  <c r="AD914" i="7"/>
  <c r="U914" i="7"/>
  <c r="AQ913" i="7"/>
  <c r="AW913" i="7" s="1"/>
  <c r="AP913" i="7"/>
  <c r="AI913" i="7"/>
  <c r="AD913" i="7"/>
  <c r="U913" i="7"/>
  <c r="AQ912" i="7"/>
  <c r="AV912" i="7" s="1"/>
  <c r="AP912" i="7"/>
  <c r="AI912" i="7"/>
  <c r="AD912" i="7"/>
  <c r="U912" i="7"/>
  <c r="AQ911" i="7"/>
  <c r="AP911" i="7"/>
  <c r="AI911" i="7"/>
  <c r="AD911" i="7"/>
  <c r="U911" i="7"/>
  <c r="AQ910" i="7"/>
  <c r="AP910" i="7"/>
  <c r="AI910" i="7"/>
  <c r="AD910" i="7"/>
  <c r="U910" i="7"/>
  <c r="AQ909" i="7"/>
  <c r="AW909" i="7" s="1"/>
  <c r="AP909" i="7"/>
  <c r="AI909" i="7"/>
  <c r="AD909" i="7"/>
  <c r="U909" i="7"/>
  <c r="AQ908" i="7"/>
  <c r="AV908" i="7" s="1"/>
  <c r="AP908" i="7"/>
  <c r="AI908" i="7"/>
  <c r="AD908" i="7"/>
  <c r="U908" i="7"/>
  <c r="AQ907" i="7"/>
  <c r="AW907" i="7" s="1"/>
  <c r="AP907" i="7"/>
  <c r="AI907" i="7"/>
  <c r="AD907" i="7"/>
  <c r="U907" i="7"/>
  <c r="AQ906" i="7"/>
  <c r="AW906" i="7" s="1"/>
  <c r="AP906" i="7"/>
  <c r="AI906" i="7"/>
  <c r="AD906" i="7"/>
  <c r="U906" i="7"/>
  <c r="AQ905" i="7"/>
  <c r="AW905" i="7" s="1"/>
  <c r="AP905" i="7"/>
  <c r="AI905" i="7"/>
  <c r="AD905" i="7"/>
  <c r="U905" i="7"/>
  <c r="AQ904" i="7"/>
  <c r="AW904" i="7" s="1"/>
  <c r="AP904" i="7"/>
  <c r="AI904" i="7"/>
  <c r="AD904" i="7"/>
  <c r="U904" i="7"/>
  <c r="AQ903" i="7"/>
  <c r="AP903" i="7"/>
  <c r="AI903" i="7"/>
  <c r="AD903" i="7"/>
  <c r="U903" i="7"/>
  <c r="AQ902" i="7"/>
  <c r="AW902" i="7" s="1"/>
  <c r="AP902" i="7"/>
  <c r="AI902" i="7"/>
  <c r="AD902" i="7"/>
  <c r="U902" i="7"/>
  <c r="AQ901" i="7"/>
  <c r="AW901" i="7" s="1"/>
  <c r="AP901" i="7"/>
  <c r="AI901" i="7"/>
  <c r="AD901" i="7"/>
  <c r="U901" i="7"/>
  <c r="AQ900" i="7"/>
  <c r="AW900" i="7" s="1"/>
  <c r="AP900" i="7"/>
  <c r="AI900" i="7"/>
  <c r="AD900" i="7"/>
  <c r="U900" i="7"/>
  <c r="AQ899" i="7"/>
  <c r="AP899" i="7"/>
  <c r="AI899" i="7"/>
  <c r="AD899" i="7"/>
  <c r="U899" i="7"/>
  <c r="AQ898" i="7"/>
  <c r="AW898" i="7" s="1"/>
  <c r="AP898" i="7"/>
  <c r="AI898" i="7"/>
  <c r="AD898" i="7"/>
  <c r="U898" i="7"/>
  <c r="AQ897" i="7"/>
  <c r="AV897" i="7" s="1"/>
  <c r="AP897" i="7"/>
  <c r="AI897" i="7"/>
  <c r="AD897" i="7"/>
  <c r="U897" i="7"/>
  <c r="AQ896" i="7"/>
  <c r="AV896" i="7" s="1"/>
  <c r="AP896" i="7"/>
  <c r="AI896" i="7"/>
  <c r="AD896" i="7"/>
  <c r="U896" i="7"/>
  <c r="AQ895" i="7"/>
  <c r="AW895" i="7" s="1"/>
  <c r="AP895" i="7"/>
  <c r="AI895" i="7"/>
  <c r="AD895" i="7"/>
  <c r="U895" i="7"/>
  <c r="AQ894" i="7"/>
  <c r="AP894" i="7"/>
  <c r="AI894" i="7"/>
  <c r="AD894" i="7"/>
  <c r="U894" i="7"/>
  <c r="AQ893" i="7"/>
  <c r="AW893" i="7" s="1"/>
  <c r="AP893" i="7"/>
  <c r="AI893" i="7"/>
  <c r="AD893" i="7"/>
  <c r="U893" i="7"/>
  <c r="AQ892" i="7"/>
  <c r="AP892" i="7"/>
  <c r="AI892" i="7"/>
  <c r="AD892" i="7"/>
  <c r="U892" i="7"/>
  <c r="AQ891" i="7"/>
  <c r="AW891" i="7" s="1"/>
  <c r="AP891" i="7"/>
  <c r="AI891" i="7"/>
  <c r="AD891" i="7"/>
  <c r="U891" i="7"/>
  <c r="AQ890" i="7"/>
  <c r="AW890" i="7" s="1"/>
  <c r="AP890" i="7"/>
  <c r="AI890" i="7"/>
  <c r="AD890" i="7"/>
  <c r="U890" i="7"/>
  <c r="AQ889" i="7"/>
  <c r="AP889" i="7"/>
  <c r="AI889" i="7"/>
  <c r="AD889" i="7"/>
  <c r="U889" i="7"/>
  <c r="AQ888" i="7"/>
  <c r="AW888" i="7" s="1"/>
  <c r="AP888" i="7"/>
  <c r="AI888" i="7"/>
  <c r="AD888" i="7"/>
  <c r="U888" i="7"/>
  <c r="AQ887" i="7"/>
  <c r="AV887" i="7" s="1"/>
  <c r="AP887" i="7"/>
  <c r="AI887" i="7"/>
  <c r="AD887" i="7"/>
  <c r="U887" i="7"/>
  <c r="AQ886" i="7"/>
  <c r="AP886" i="7"/>
  <c r="AI886" i="7"/>
  <c r="AD886" i="7"/>
  <c r="U886" i="7"/>
  <c r="AQ885" i="7"/>
  <c r="AW885" i="7" s="1"/>
  <c r="AP885" i="7"/>
  <c r="AI885" i="7"/>
  <c r="AD885" i="7"/>
  <c r="U885" i="7"/>
  <c r="AQ884" i="7"/>
  <c r="AP884" i="7"/>
  <c r="AI884" i="7"/>
  <c r="AD884" i="7"/>
  <c r="U884" i="7"/>
  <c r="AQ883" i="7"/>
  <c r="AW883" i="7" s="1"/>
  <c r="AP883" i="7"/>
  <c r="AI883" i="7"/>
  <c r="AD883" i="7"/>
  <c r="U883" i="7"/>
  <c r="AQ882" i="7"/>
  <c r="AW882" i="7" s="1"/>
  <c r="AP882" i="7"/>
  <c r="AI882" i="7"/>
  <c r="AD882" i="7"/>
  <c r="U882" i="7"/>
  <c r="AQ881" i="7"/>
  <c r="AV881" i="7" s="1"/>
  <c r="AP881" i="7"/>
  <c r="AI881" i="7"/>
  <c r="AD881" i="7"/>
  <c r="U881" i="7"/>
  <c r="AQ880" i="7"/>
  <c r="AW880" i="7" s="1"/>
  <c r="AP880" i="7"/>
  <c r="AI880" i="7"/>
  <c r="AD880" i="7"/>
  <c r="U880" i="7"/>
  <c r="AQ879" i="7"/>
  <c r="AP879" i="7"/>
  <c r="AI879" i="7"/>
  <c r="AD879" i="7"/>
  <c r="U879" i="7"/>
  <c r="AQ878" i="7"/>
  <c r="AW878" i="7" s="1"/>
  <c r="AP878" i="7"/>
  <c r="AI878" i="7"/>
  <c r="AD878" i="7"/>
  <c r="U878" i="7"/>
  <c r="AQ877" i="7"/>
  <c r="AP877" i="7"/>
  <c r="AI877" i="7"/>
  <c r="AD877" i="7"/>
  <c r="U877" i="7"/>
  <c r="AQ876" i="7"/>
  <c r="AV876" i="7" s="1"/>
  <c r="AP876" i="7"/>
  <c r="AI876" i="7"/>
  <c r="AD876" i="7"/>
  <c r="U876" i="7"/>
  <c r="AQ875" i="7"/>
  <c r="AP875" i="7"/>
  <c r="AI875" i="7"/>
  <c r="AD875" i="7"/>
  <c r="U875" i="7"/>
  <c r="AQ874" i="7"/>
  <c r="AW874" i="7" s="1"/>
  <c r="AP874" i="7"/>
  <c r="AI874" i="7"/>
  <c r="AD874" i="7"/>
  <c r="U874" i="7"/>
  <c r="AQ873" i="7"/>
  <c r="AP873" i="7"/>
  <c r="AI873" i="7"/>
  <c r="AD873" i="7"/>
  <c r="U873" i="7"/>
  <c r="AQ872" i="7"/>
  <c r="AV872" i="7" s="1"/>
  <c r="AP872" i="7"/>
  <c r="AI872" i="7"/>
  <c r="AD872" i="7"/>
  <c r="U872" i="7"/>
  <c r="AQ871" i="7"/>
  <c r="AW871" i="7" s="1"/>
  <c r="AP871" i="7"/>
  <c r="AI871" i="7"/>
  <c r="AD871" i="7"/>
  <c r="U871" i="7"/>
  <c r="AQ870" i="7"/>
  <c r="AP870" i="7"/>
  <c r="AI870" i="7"/>
  <c r="AD870" i="7"/>
  <c r="U870" i="7"/>
  <c r="AQ869" i="7"/>
  <c r="AV869" i="7" s="1"/>
  <c r="AP869" i="7"/>
  <c r="AI869" i="7"/>
  <c r="AD869" i="7"/>
  <c r="U869" i="7"/>
  <c r="AQ868" i="7"/>
  <c r="AW868" i="7" s="1"/>
  <c r="AP868" i="7"/>
  <c r="AI868" i="7"/>
  <c r="AD868" i="7"/>
  <c r="U868" i="7"/>
  <c r="AQ867" i="7"/>
  <c r="AP867" i="7"/>
  <c r="AI867" i="7"/>
  <c r="AD867" i="7"/>
  <c r="U867" i="7"/>
  <c r="AQ866" i="7"/>
  <c r="AV866" i="7" s="1"/>
  <c r="AP866" i="7"/>
  <c r="AI866" i="7"/>
  <c r="AD866" i="7"/>
  <c r="U866" i="7"/>
  <c r="AQ865" i="7"/>
  <c r="AW865" i="7" s="1"/>
  <c r="AP865" i="7"/>
  <c r="AI865" i="7"/>
  <c r="AD865" i="7"/>
  <c r="U865" i="7"/>
  <c r="AQ864" i="7"/>
  <c r="AW864" i="7" s="1"/>
  <c r="AP864" i="7"/>
  <c r="AI864" i="7"/>
  <c r="AD864" i="7"/>
  <c r="U864" i="7"/>
  <c r="AQ863" i="7"/>
  <c r="AP863" i="7"/>
  <c r="AI863" i="7"/>
  <c r="AD863" i="7"/>
  <c r="U863" i="7"/>
  <c r="AQ862" i="7"/>
  <c r="AP862" i="7"/>
  <c r="AI862" i="7"/>
  <c r="AD862" i="7"/>
  <c r="U862" i="7"/>
  <c r="AQ861" i="7"/>
  <c r="AV861" i="7" s="1"/>
  <c r="AP861" i="7"/>
  <c r="AI861" i="7"/>
  <c r="AD861" i="7"/>
  <c r="U861" i="7"/>
  <c r="AQ860" i="7"/>
  <c r="AV860" i="7" s="1"/>
  <c r="AP860" i="7"/>
  <c r="AI860" i="7"/>
  <c r="AD860" i="7"/>
  <c r="U860" i="7"/>
  <c r="AQ859" i="7"/>
  <c r="AP859" i="7"/>
  <c r="AI859" i="7"/>
  <c r="AD859" i="7"/>
  <c r="U859" i="7"/>
  <c r="AQ858" i="7"/>
  <c r="AP858" i="7"/>
  <c r="AI858" i="7"/>
  <c r="AD858" i="7"/>
  <c r="U858" i="7"/>
  <c r="AQ857" i="7"/>
  <c r="AV857" i="7" s="1"/>
  <c r="AP857" i="7"/>
  <c r="AI857" i="7"/>
  <c r="AD857" i="7"/>
  <c r="U857" i="7"/>
  <c r="AQ856" i="7"/>
  <c r="AW856" i="7" s="1"/>
  <c r="AP856" i="7"/>
  <c r="AI856" i="7"/>
  <c r="AD856" i="7"/>
  <c r="U856" i="7"/>
  <c r="AQ855" i="7"/>
  <c r="AW855" i="7" s="1"/>
  <c r="AP855" i="7"/>
  <c r="AI855" i="7"/>
  <c r="AD855" i="7"/>
  <c r="U855" i="7"/>
  <c r="AQ854" i="7"/>
  <c r="AP854" i="7"/>
  <c r="AI854" i="7"/>
  <c r="AD854" i="7"/>
  <c r="U854" i="7"/>
  <c r="AQ853" i="7"/>
  <c r="AW853" i="7" s="1"/>
  <c r="AP853" i="7"/>
  <c r="AI853" i="7"/>
  <c r="AD853" i="7"/>
  <c r="U853" i="7"/>
  <c r="AQ852" i="7"/>
  <c r="AP852" i="7"/>
  <c r="AI852" i="7"/>
  <c r="AD852" i="7"/>
  <c r="U852" i="7"/>
  <c r="AQ851" i="7"/>
  <c r="AP851" i="7"/>
  <c r="AI851" i="7"/>
  <c r="AD851" i="7"/>
  <c r="U851" i="7"/>
  <c r="AQ850" i="7"/>
  <c r="AW850" i="7" s="1"/>
  <c r="AP850" i="7"/>
  <c r="AI850" i="7"/>
  <c r="AD850" i="7"/>
  <c r="U850" i="7"/>
  <c r="AQ849" i="7"/>
  <c r="AV849" i="7" s="1"/>
  <c r="AP849" i="7"/>
  <c r="AI849" i="7"/>
  <c r="AD849" i="7"/>
  <c r="U849" i="7"/>
  <c r="AQ848" i="7"/>
  <c r="AP848" i="7"/>
  <c r="AI848" i="7"/>
  <c r="AD848" i="7"/>
  <c r="U848" i="7"/>
  <c r="AQ847" i="7"/>
  <c r="AW847" i="7" s="1"/>
  <c r="AP847" i="7"/>
  <c r="AI847" i="7"/>
  <c r="AD847" i="7"/>
  <c r="U847" i="7"/>
  <c r="AQ846" i="7"/>
  <c r="AW846" i="7" s="1"/>
  <c r="AP846" i="7"/>
  <c r="AI846" i="7"/>
  <c r="AD846" i="7"/>
  <c r="U846" i="7"/>
  <c r="AQ845" i="7"/>
  <c r="AW845" i="7" s="1"/>
  <c r="AP845" i="7"/>
  <c r="AI845" i="7"/>
  <c r="AD845" i="7"/>
  <c r="U845" i="7"/>
  <c r="AQ844" i="7"/>
  <c r="AW844" i="7" s="1"/>
  <c r="AP844" i="7"/>
  <c r="AI844" i="7"/>
  <c r="AD844" i="7"/>
  <c r="U844" i="7"/>
  <c r="AQ843" i="7"/>
  <c r="AV843" i="7" s="1"/>
  <c r="AP843" i="7"/>
  <c r="AI843" i="7"/>
  <c r="AD843" i="7"/>
  <c r="U843" i="7"/>
  <c r="AQ842" i="7"/>
  <c r="AW842" i="7" s="1"/>
  <c r="AP842" i="7"/>
  <c r="AI842" i="7"/>
  <c r="AD842" i="7"/>
  <c r="U842" i="7"/>
  <c r="AQ841" i="7"/>
  <c r="AP841" i="7"/>
  <c r="AI841" i="7"/>
  <c r="AD841" i="7"/>
  <c r="U841" i="7"/>
  <c r="AQ840" i="7"/>
  <c r="AW840" i="7" s="1"/>
  <c r="AP840" i="7"/>
  <c r="AI840" i="7"/>
  <c r="AD840" i="7"/>
  <c r="U840" i="7"/>
  <c r="AQ839" i="7"/>
  <c r="AV839" i="7" s="1"/>
  <c r="AP839" i="7"/>
  <c r="AI839" i="7"/>
  <c r="AD839" i="7"/>
  <c r="U839" i="7"/>
  <c r="AQ838" i="7"/>
  <c r="AP838" i="7"/>
  <c r="AI838" i="7"/>
  <c r="AD838" i="7"/>
  <c r="U838" i="7"/>
  <c r="AQ837" i="7"/>
  <c r="AP837" i="7"/>
  <c r="AI837" i="7"/>
  <c r="AD837" i="7"/>
  <c r="U837" i="7"/>
  <c r="AQ836" i="7"/>
  <c r="AP836" i="7"/>
  <c r="AI836" i="7"/>
  <c r="AD836" i="7"/>
  <c r="U836" i="7"/>
  <c r="AQ835" i="7"/>
  <c r="AW835" i="7" s="1"/>
  <c r="AP835" i="7"/>
  <c r="AI835" i="7"/>
  <c r="AD835" i="7"/>
  <c r="U835" i="7"/>
  <c r="AQ834" i="7"/>
  <c r="AP834" i="7"/>
  <c r="AI834" i="7"/>
  <c r="AD834" i="7"/>
  <c r="U834" i="7"/>
  <c r="AQ833" i="7"/>
  <c r="AW833" i="7" s="1"/>
  <c r="AP833" i="7"/>
  <c r="AI833" i="7"/>
  <c r="AD833" i="7"/>
  <c r="U833" i="7"/>
  <c r="AQ832" i="7"/>
  <c r="AW832" i="7" s="1"/>
  <c r="AP832" i="7"/>
  <c r="AI832" i="7"/>
  <c r="AD832" i="7"/>
  <c r="U832" i="7"/>
  <c r="AQ831" i="7"/>
  <c r="AP831" i="7"/>
  <c r="AI831" i="7"/>
  <c r="AD831" i="7"/>
  <c r="U831" i="7"/>
  <c r="AQ830" i="7"/>
  <c r="AW830" i="7" s="1"/>
  <c r="AP830" i="7"/>
  <c r="AI830" i="7"/>
  <c r="AD830" i="7"/>
  <c r="U830" i="7"/>
  <c r="AQ829" i="7"/>
  <c r="AW829" i="7" s="1"/>
  <c r="AP829" i="7"/>
  <c r="AI829" i="7"/>
  <c r="AD829" i="7"/>
  <c r="U829" i="7"/>
  <c r="AQ828" i="7"/>
  <c r="AW828" i="7" s="1"/>
  <c r="AP828" i="7"/>
  <c r="AI828" i="7"/>
  <c r="AD828" i="7"/>
  <c r="U828" i="7"/>
  <c r="AQ827" i="7"/>
  <c r="AV827" i="7" s="1"/>
  <c r="AP827" i="7"/>
  <c r="AI827" i="7"/>
  <c r="AD827" i="7"/>
  <c r="U827" i="7"/>
  <c r="AQ826" i="7"/>
  <c r="AP826" i="7"/>
  <c r="AI826" i="7"/>
  <c r="AD826" i="7"/>
  <c r="U826" i="7"/>
  <c r="AQ825" i="7"/>
  <c r="AP825" i="7"/>
  <c r="AI825" i="7"/>
  <c r="AD825" i="7"/>
  <c r="U825" i="7"/>
  <c r="AQ824" i="7"/>
  <c r="AW824" i="7" s="1"/>
  <c r="AP824" i="7"/>
  <c r="AI824" i="7"/>
  <c r="AD824" i="7"/>
  <c r="U824" i="7"/>
  <c r="AQ823" i="7"/>
  <c r="AP823" i="7"/>
  <c r="AI823" i="7"/>
  <c r="AD823" i="7"/>
  <c r="U823" i="7"/>
  <c r="AQ822" i="7"/>
  <c r="AV822" i="7" s="1"/>
  <c r="AP822" i="7"/>
  <c r="AI822" i="7"/>
  <c r="AD822" i="7"/>
  <c r="U822" i="7"/>
  <c r="AQ821" i="7"/>
  <c r="AV821" i="7" s="1"/>
  <c r="AP821" i="7"/>
  <c r="AI821" i="7"/>
  <c r="AD821" i="7"/>
  <c r="U821" i="7"/>
  <c r="AQ820" i="7"/>
  <c r="AP820" i="7"/>
  <c r="AI820" i="7"/>
  <c r="AD820" i="7"/>
  <c r="U820" i="7"/>
  <c r="AQ819" i="7"/>
  <c r="AW819" i="7" s="1"/>
  <c r="AP819" i="7"/>
  <c r="AI819" i="7"/>
  <c r="AD819" i="7"/>
  <c r="U819" i="7"/>
  <c r="AQ818" i="7"/>
  <c r="AV818" i="7" s="1"/>
  <c r="AP818" i="7"/>
  <c r="AI818" i="7"/>
  <c r="AD818" i="7"/>
  <c r="U818" i="7"/>
  <c r="AQ817" i="7"/>
  <c r="AW817" i="7" s="1"/>
  <c r="AP817" i="7"/>
  <c r="AI817" i="7"/>
  <c r="AD817" i="7"/>
  <c r="U817" i="7"/>
  <c r="AQ816" i="7"/>
  <c r="AP816" i="7"/>
  <c r="AI816" i="7"/>
  <c r="AD816" i="7"/>
  <c r="U816" i="7"/>
  <c r="AQ815" i="7"/>
  <c r="AV815" i="7" s="1"/>
  <c r="AP815" i="7"/>
  <c r="AI815" i="7"/>
  <c r="AD815" i="7"/>
  <c r="U815" i="7"/>
  <c r="AQ814" i="7"/>
  <c r="AW814" i="7" s="1"/>
  <c r="AP814" i="7"/>
  <c r="AI814" i="7"/>
  <c r="AD814" i="7"/>
  <c r="U814" i="7"/>
  <c r="AQ813" i="7"/>
  <c r="AP813" i="7"/>
  <c r="AI813" i="7"/>
  <c r="AD813" i="7"/>
  <c r="U813" i="7"/>
  <c r="AQ812" i="7"/>
  <c r="AW812" i="7" s="1"/>
  <c r="AP812" i="7"/>
  <c r="AI812" i="7"/>
  <c r="AD812" i="7"/>
  <c r="U812" i="7"/>
  <c r="AQ811" i="7"/>
  <c r="AW811" i="7" s="1"/>
  <c r="AP811" i="7"/>
  <c r="AI811" i="7"/>
  <c r="AD811" i="7"/>
  <c r="U811" i="7"/>
  <c r="AQ810" i="7"/>
  <c r="AW810" i="7" s="1"/>
  <c r="AP810" i="7"/>
  <c r="AI810" i="7"/>
  <c r="AD810" i="7"/>
  <c r="U810" i="7"/>
  <c r="AQ809" i="7"/>
  <c r="AW809" i="7" s="1"/>
  <c r="AP809" i="7"/>
  <c r="AI809" i="7"/>
  <c r="AD809" i="7"/>
  <c r="U809" i="7"/>
  <c r="AQ808" i="7"/>
  <c r="AP808" i="7"/>
  <c r="AI808" i="7"/>
  <c r="AD808" i="7"/>
  <c r="U808" i="7"/>
  <c r="AQ807" i="7"/>
  <c r="AV807" i="7" s="1"/>
  <c r="AP807" i="7"/>
  <c r="AI807" i="7"/>
  <c r="AD807" i="7"/>
  <c r="U807" i="7"/>
  <c r="AQ806" i="7"/>
  <c r="AV806" i="7" s="1"/>
  <c r="AP806" i="7"/>
  <c r="AI806" i="7"/>
  <c r="AD806" i="7"/>
  <c r="U806" i="7"/>
  <c r="AQ805" i="7"/>
  <c r="AP805" i="7"/>
  <c r="AI805" i="7"/>
  <c r="AD805" i="7"/>
  <c r="U805" i="7"/>
  <c r="AQ804" i="7"/>
  <c r="AW804" i="7" s="1"/>
  <c r="AP804" i="7"/>
  <c r="AI804" i="7"/>
  <c r="AD804" i="7"/>
  <c r="U804" i="7"/>
  <c r="AQ803" i="7"/>
  <c r="AP803" i="7"/>
  <c r="AI803" i="7"/>
  <c r="AD803" i="7"/>
  <c r="U803" i="7"/>
  <c r="AQ802" i="7"/>
  <c r="AP802" i="7"/>
  <c r="AI802" i="7"/>
  <c r="AD802" i="7"/>
  <c r="U802" i="7"/>
  <c r="AQ801" i="7"/>
  <c r="AP801" i="7"/>
  <c r="AI801" i="7"/>
  <c r="AD801" i="7"/>
  <c r="U801" i="7"/>
  <c r="AQ800" i="7"/>
  <c r="AV800" i="7" s="1"/>
  <c r="AP800" i="7"/>
  <c r="AI800" i="7"/>
  <c r="AD800" i="7"/>
  <c r="U800" i="7"/>
  <c r="AQ799" i="7"/>
  <c r="AW799" i="7" s="1"/>
  <c r="AP799" i="7"/>
  <c r="AI799" i="7"/>
  <c r="AD799" i="7"/>
  <c r="U799" i="7"/>
  <c r="AQ798" i="7"/>
  <c r="AP798" i="7"/>
  <c r="AI798" i="7"/>
  <c r="AD798" i="7"/>
  <c r="U798" i="7"/>
  <c r="AQ797" i="7"/>
  <c r="AW797" i="7" s="1"/>
  <c r="AP797" i="7"/>
  <c r="AI797" i="7"/>
  <c r="AD797" i="7"/>
  <c r="U797" i="7"/>
  <c r="AQ796" i="7"/>
  <c r="AW796" i="7" s="1"/>
  <c r="AP796" i="7"/>
  <c r="AI796" i="7"/>
  <c r="AD796" i="7"/>
  <c r="U796" i="7"/>
  <c r="AQ795" i="7"/>
  <c r="AP795" i="7"/>
  <c r="AI795" i="7"/>
  <c r="AD795" i="7"/>
  <c r="U795" i="7"/>
  <c r="AQ794" i="7"/>
  <c r="AP794" i="7"/>
  <c r="AI794" i="7"/>
  <c r="AD794" i="7"/>
  <c r="U794" i="7"/>
  <c r="AQ793" i="7"/>
  <c r="AW793" i="7" s="1"/>
  <c r="AP793" i="7"/>
  <c r="AI793" i="7"/>
  <c r="AD793" i="7"/>
  <c r="U793" i="7"/>
  <c r="AQ792" i="7"/>
  <c r="AW792" i="7" s="1"/>
  <c r="AP792" i="7"/>
  <c r="AI792" i="7"/>
  <c r="AD792" i="7"/>
  <c r="U792" i="7"/>
  <c r="AQ791" i="7"/>
  <c r="AW791" i="7" s="1"/>
  <c r="AP791" i="7"/>
  <c r="AI791" i="7"/>
  <c r="AD791" i="7"/>
  <c r="U791" i="7"/>
  <c r="AQ790" i="7"/>
  <c r="AW790" i="7" s="1"/>
  <c r="AP790" i="7"/>
  <c r="AI790" i="7"/>
  <c r="AD790" i="7"/>
  <c r="U790" i="7"/>
  <c r="AQ789" i="7"/>
  <c r="AV789" i="7" s="1"/>
  <c r="AP789" i="7"/>
  <c r="AI789" i="7"/>
  <c r="AD789" i="7"/>
  <c r="U789" i="7"/>
  <c r="AQ788" i="7"/>
  <c r="AV788" i="7" s="1"/>
  <c r="AP788" i="7"/>
  <c r="AI788" i="7"/>
  <c r="AD788" i="7"/>
  <c r="U788" i="7"/>
  <c r="AQ787" i="7"/>
  <c r="AW787" i="7" s="1"/>
  <c r="AP787" i="7"/>
  <c r="AI787" i="7"/>
  <c r="AD787" i="7"/>
  <c r="U787" i="7"/>
  <c r="AQ786" i="7"/>
  <c r="AW786" i="7" s="1"/>
  <c r="AP786" i="7"/>
  <c r="AI786" i="7"/>
  <c r="AD786" i="7"/>
  <c r="U786" i="7"/>
  <c r="AQ785" i="7"/>
  <c r="AV785" i="7" s="1"/>
  <c r="AP785" i="7"/>
  <c r="AI785" i="7"/>
  <c r="AD785" i="7"/>
  <c r="U785" i="7"/>
  <c r="AQ784" i="7"/>
  <c r="AP784" i="7"/>
  <c r="AI784" i="7"/>
  <c r="AD784" i="7"/>
  <c r="U784" i="7"/>
  <c r="AQ783" i="7"/>
  <c r="AW783" i="7" s="1"/>
  <c r="AP783" i="7"/>
  <c r="AI783" i="7"/>
  <c r="AD783" i="7"/>
  <c r="U783" i="7"/>
  <c r="AQ782" i="7"/>
  <c r="AP782" i="7"/>
  <c r="AI782" i="7"/>
  <c r="AD782" i="7"/>
  <c r="U782" i="7"/>
  <c r="AQ781" i="7"/>
  <c r="AW781" i="7" s="1"/>
  <c r="AP781" i="7"/>
  <c r="AI781" i="7"/>
  <c r="AD781" i="7"/>
  <c r="U781" i="7"/>
  <c r="AQ780" i="7"/>
  <c r="AP780" i="7"/>
  <c r="AI780" i="7"/>
  <c r="AD780" i="7"/>
  <c r="U780" i="7"/>
  <c r="AQ779" i="7"/>
  <c r="AV779" i="7" s="1"/>
  <c r="AP779" i="7"/>
  <c r="AI779" i="7"/>
  <c r="AD779" i="7"/>
  <c r="U779" i="7"/>
  <c r="AQ778" i="7"/>
  <c r="AW778" i="7" s="1"/>
  <c r="AP778" i="7"/>
  <c r="AI778" i="7"/>
  <c r="AD778" i="7"/>
  <c r="U778" i="7"/>
  <c r="AQ777" i="7"/>
  <c r="AP777" i="7"/>
  <c r="AI777" i="7"/>
  <c r="AD777" i="7"/>
  <c r="U777" i="7"/>
  <c r="AQ776" i="7"/>
  <c r="AV776" i="7" s="1"/>
  <c r="AP776" i="7"/>
  <c r="AI776" i="7"/>
  <c r="AD776" i="7"/>
  <c r="U776" i="7"/>
  <c r="AQ775" i="7"/>
  <c r="AP775" i="7"/>
  <c r="AI775" i="7"/>
  <c r="AD775" i="7"/>
  <c r="U775" i="7"/>
  <c r="AQ774" i="7"/>
  <c r="AW774" i="7" s="1"/>
  <c r="AP774" i="7"/>
  <c r="AI774" i="7"/>
  <c r="AD774" i="7"/>
  <c r="U774" i="7"/>
  <c r="AQ773" i="7"/>
  <c r="AP773" i="7"/>
  <c r="AI773" i="7"/>
  <c r="AD773" i="7"/>
  <c r="U773" i="7"/>
  <c r="AQ772" i="7"/>
  <c r="AW772" i="7" s="1"/>
  <c r="AP772" i="7"/>
  <c r="AI772" i="7"/>
  <c r="AD772" i="7"/>
  <c r="U772" i="7"/>
  <c r="AQ771" i="7"/>
  <c r="AV771" i="7" s="1"/>
  <c r="AP771" i="7"/>
  <c r="AI771" i="7"/>
  <c r="AD771" i="7"/>
  <c r="U771" i="7"/>
  <c r="AQ770" i="7"/>
  <c r="AV770" i="7" s="1"/>
  <c r="AP770" i="7"/>
  <c r="AI770" i="7"/>
  <c r="AD770" i="7"/>
  <c r="U770" i="7"/>
  <c r="AQ769" i="7"/>
  <c r="AP769" i="7"/>
  <c r="AI769" i="7"/>
  <c r="AD769" i="7"/>
  <c r="U769" i="7"/>
  <c r="AQ768" i="7"/>
  <c r="AV768" i="7" s="1"/>
  <c r="AP768" i="7"/>
  <c r="AI768" i="7"/>
  <c r="AD768" i="7"/>
  <c r="U768" i="7"/>
  <c r="AQ767" i="7"/>
  <c r="AW767" i="7" s="1"/>
  <c r="AP767" i="7"/>
  <c r="AI767" i="7"/>
  <c r="AD767" i="7"/>
  <c r="U767" i="7"/>
  <c r="AQ766" i="7"/>
  <c r="AP766" i="7"/>
  <c r="AI766" i="7"/>
  <c r="AD766" i="7"/>
  <c r="U766" i="7"/>
  <c r="AQ765" i="7"/>
  <c r="AP765" i="7"/>
  <c r="AI765" i="7"/>
  <c r="AD765" i="7"/>
  <c r="U765" i="7"/>
  <c r="AQ764" i="7"/>
  <c r="AV764" i="7" s="1"/>
  <c r="AP764" i="7"/>
  <c r="AI764" i="7"/>
  <c r="AD764" i="7"/>
  <c r="U764" i="7"/>
  <c r="AQ763" i="7"/>
  <c r="AW763" i="7" s="1"/>
  <c r="AP763" i="7"/>
  <c r="AI763" i="7"/>
  <c r="AD763" i="7"/>
  <c r="U763" i="7"/>
  <c r="AQ762" i="7"/>
  <c r="AW762" i="7" s="1"/>
  <c r="AP762" i="7"/>
  <c r="AI762" i="7"/>
  <c r="AD762" i="7"/>
  <c r="U762" i="7"/>
  <c r="AQ761" i="7"/>
  <c r="AV761" i="7" s="1"/>
  <c r="AP761" i="7"/>
  <c r="AI761" i="7"/>
  <c r="AD761" i="7"/>
  <c r="U761" i="7"/>
  <c r="AQ760" i="7"/>
  <c r="AW760" i="7" s="1"/>
  <c r="AP760" i="7"/>
  <c r="AI760" i="7"/>
  <c r="AD760" i="7"/>
  <c r="U760" i="7"/>
  <c r="AQ759" i="7"/>
  <c r="AP759" i="7"/>
  <c r="AI759" i="7"/>
  <c r="AD759" i="7"/>
  <c r="U759" i="7"/>
  <c r="AQ758" i="7"/>
  <c r="AV758" i="7" s="1"/>
  <c r="AP758" i="7"/>
  <c r="AI758" i="7"/>
  <c r="AD758" i="7"/>
  <c r="U758" i="7"/>
  <c r="AQ757" i="7"/>
  <c r="AP757" i="7"/>
  <c r="AI757" i="7"/>
  <c r="AD757" i="7"/>
  <c r="U757" i="7"/>
  <c r="AQ756" i="7"/>
  <c r="AW756" i="7" s="1"/>
  <c r="AP756" i="7"/>
  <c r="AI756" i="7"/>
  <c r="AD756" i="7"/>
  <c r="U756" i="7"/>
  <c r="AQ755" i="7"/>
  <c r="AV755" i="7" s="1"/>
  <c r="AP755" i="7"/>
  <c r="AI755" i="7"/>
  <c r="AD755" i="7"/>
  <c r="U755" i="7"/>
  <c r="AQ754" i="7"/>
  <c r="AW754" i="7" s="1"/>
  <c r="AP754" i="7"/>
  <c r="AI754" i="7"/>
  <c r="AD754" i="7"/>
  <c r="U754" i="7"/>
  <c r="AQ753" i="7"/>
  <c r="AV753" i="7" s="1"/>
  <c r="AP753" i="7"/>
  <c r="AI753" i="7"/>
  <c r="AD753" i="7"/>
  <c r="U753" i="7"/>
  <c r="AQ752" i="7"/>
  <c r="AV752" i="7" s="1"/>
  <c r="AP752" i="7"/>
  <c r="AI752" i="7"/>
  <c r="AD752" i="7"/>
  <c r="U752" i="7"/>
  <c r="AQ751" i="7"/>
  <c r="AP751" i="7"/>
  <c r="AI751" i="7"/>
  <c r="AD751" i="7"/>
  <c r="U751" i="7"/>
  <c r="AQ750" i="7"/>
  <c r="AW750" i="7" s="1"/>
  <c r="AP750" i="7"/>
  <c r="AI750" i="7"/>
  <c r="AD750" i="7"/>
  <c r="U750" i="7"/>
  <c r="AQ749" i="7"/>
  <c r="AW749" i="7" s="1"/>
  <c r="AP749" i="7"/>
  <c r="AI749" i="7"/>
  <c r="AD749" i="7"/>
  <c r="U749" i="7"/>
  <c r="AQ748" i="7"/>
  <c r="AP748" i="7"/>
  <c r="AI748" i="7"/>
  <c r="AD748" i="7"/>
  <c r="U748" i="7"/>
  <c r="AQ747" i="7"/>
  <c r="AV747" i="7" s="1"/>
  <c r="AP747" i="7"/>
  <c r="AI747" i="7"/>
  <c r="AD747" i="7"/>
  <c r="U747" i="7"/>
  <c r="AQ746" i="7"/>
  <c r="AW746" i="7" s="1"/>
  <c r="AP746" i="7"/>
  <c r="AI746" i="7"/>
  <c r="AD746" i="7"/>
  <c r="U746" i="7"/>
  <c r="AQ745" i="7"/>
  <c r="AW745" i="7" s="1"/>
  <c r="AP745" i="7"/>
  <c r="AI745" i="7"/>
  <c r="AD745" i="7"/>
  <c r="U745" i="7"/>
  <c r="AQ744" i="7"/>
  <c r="AP744" i="7"/>
  <c r="AI744" i="7"/>
  <c r="AD744" i="7"/>
  <c r="U744" i="7"/>
  <c r="AQ743" i="7"/>
  <c r="AV743" i="7" s="1"/>
  <c r="AP743" i="7"/>
  <c r="AI743" i="7"/>
  <c r="AD743" i="7"/>
  <c r="U743" i="7"/>
  <c r="AQ742" i="7"/>
  <c r="AW742" i="7" s="1"/>
  <c r="AP742" i="7"/>
  <c r="AI742" i="7"/>
  <c r="AD742" i="7"/>
  <c r="U742" i="7"/>
  <c r="AQ741" i="7"/>
  <c r="AP741" i="7"/>
  <c r="AI741" i="7"/>
  <c r="AD741" i="7"/>
  <c r="U741" i="7"/>
  <c r="AQ740" i="7"/>
  <c r="AV740" i="7" s="1"/>
  <c r="AP740" i="7"/>
  <c r="AI740" i="7"/>
  <c r="AD740" i="7"/>
  <c r="U740" i="7"/>
  <c r="AQ739" i="7"/>
  <c r="AW739" i="7" s="1"/>
  <c r="AP739" i="7"/>
  <c r="AI739" i="7"/>
  <c r="AD739" i="7"/>
  <c r="U739" i="7"/>
  <c r="AQ738" i="7"/>
  <c r="AW738" i="7" s="1"/>
  <c r="AP738" i="7"/>
  <c r="AI738" i="7"/>
  <c r="AD738" i="7"/>
  <c r="U738" i="7"/>
  <c r="AQ737" i="7"/>
  <c r="AW737" i="7" s="1"/>
  <c r="AP737" i="7"/>
  <c r="AI737" i="7"/>
  <c r="AD737" i="7"/>
  <c r="U737" i="7"/>
  <c r="AQ736" i="7"/>
  <c r="AW736" i="7" s="1"/>
  <c r="AP736" i="7"/>
  <c r="AI736" i="7"/>
  <c r="AD736" i="7"/>
  <c r="U736" i="7"/>
  <c r="AQ735" i="7"/>
  <c r="AV735" i="7" s="1"/>
  <c r="AP735" i="7"/>
  <c r="AI735" i="7"/>
  <c r="AD735" i="7"/>
  <c r="U735" i="7"/>
  <c r="AQ734" i="7"/>
  <c r="AW734" i="7" s="1"/>
  <c r="AP734" i="7"/>
  <c r="AI734" i="7"/>
  <c r="AD734" i="7"/>
  <c r="U734" i="7"/>
  <c r="AQ733" i="7"/>
  <c r="AP733" i="7"/>
  <c r="AI733" i="7"/>
  <c r="AD733" i="7"/>
  <c r="U733" i="7"/>
  <c r="AQ732" i="7"/>
  <c r="AP732" i="7"/>
  <c r="AI732" i="7"/>
  <c r="AD732" i="7"/>
  <c r="U732" i="7"/>
  <c r="AQ731" i="7"/>
  <c r="AW731" i="7" s="1"/>
  <c r="AP731" i="7"/>
  <c r="AI731" i="7"/>
  <c r="AD731" i="7"/>
  <c r="U731" i="7"/>
  <c r="AQ730" i="7"/>
  <c r="AP730" i="7"/>
  <c r="AI730" i="7"/>
  <c r="AD730" i="7"/>
  <c r="U730" i="7"/>
  <c r="AQ729" i="7"/>
  <c r="AP729" i="7"/>
  <c r="AI729" i="7"/>
  <c r="AD729" i="7"/>
  <c r="U729" i="7"/>
  <c r="AQ728" i="7"/>
  <c r="AW728" i="7" s="1"/>
  <c r="AP728" i="7"/>
  <c r="AI728" i="7"/>
  <c r="AD728" i="7"/>
  <c r="U728" i="7"/>
  <c r="AQ727" i="7"/>
  <c r="AW727" i="7" s="1"/>
  <c r="AP727" i="7"/>
  <c r="AI727" i="7"/>
  <c r="AD727" i="7"/>
  <c r="U727" i="7"/>
  <c r="AQ726" i="7"/>
  <c r="AW726" i="7" s="1"/>
  <c r="AP726" i="7"/>
  <c r="AI726" i="7"/>
  <c r="AD726" i="7"/>
  <c r="U726" i="7"/>
  <c r="AQ725" i="7"/>
  <c r="AP725" i="7"/>
  <c r="AI725" i="7"/>
  <c r="AD725" i="7"/>
  <c r="U725" i="7"/>
  <c r="AQ724" i="7"/>
  <c r="AW724" i="7" s="1"/>
  <c r="AP724" i="7"/>
  <c r="AI724" i="7"/>
  <c r="AD724" i="7"/>
  <c r="U724" i="7"/>
  <c r="AQ723" i="7"/>
  <c r="AP723" i="7"/>
  <c r="AI723" i="7"/>
  <c r="AD723" i="7"/>
  <c r="U723" i="7"/>
  <c r="AQ722" i="7"/>
  <c r="AV722" i="7" s="1"/>
  <c r="AP722" i="7"/>
  <c r="AI722" i="7"/>
  <c r="AD722" i="7"/>
  <c r="U722" i="7"/>
  <c r="AQ721" i="7"/>
  <c r="AW721" i="7" s="1"/>
  <c r="AP721" i="7"/>
  <c r="AI721" i="7"/>
  <c r="AD721" i="7"/>
  <c r="U721" i="7"/>
  <c r="AQ720" i="7"/>
  <c r="AW720" i="7" s="1"/>
  <c r="AP720" i="7"/>
  <c r="AI720" i="7"/>
  <c r="AD720" i="7"/>
  <c r="U720" i="7"/>
  <c r="AQ719" i="7"/>
  <c r="AW719" i="7" s="1"/>
  <c r="AP719" i="7"/>
  <c r="AI719" i="7"/>
  <c r="AD719" i="7"/>
  <c r="U719" i="7"/>
  <c r="AQ718" i="7"/>
  <c r="AW718" i="7" s="1"/>
  <c r="AP718" i="7"/>
  <c r="AI718" i="7"/>
  <c r="AD718" i="7"/>
  <c r="U718" i="7"/>
  <c r="AQ717" i="7"/>
  <c r="AV717" i="7" s="1"/>
  <c r="AP717" i="7"/>
  <c r="AI717" i="7"/>
  <c r="AD717" i="7"/>
  <c r="U717" i="7"/>
  <c r="AQ716" i="7"/>
  <c r="AP716" i="7"/>
  <c r="AI716" i="7"/>
  <c r="AD716" i="7"/>
  <c r="U716" i="7"/>
  <c r="AQ715" i="7"/>
  <c r="AW715" i="7" s="1"/>
  <c r="AP715" i="7"/>
  <c r="AI715" i="7"/>
  <c r="AD715" i="7"/>
  <c r="U715" i="7"/>
  <c r="AQ714" i="7"/>
  <c r="AW714" i="7" s="1"/>
  <c r="AP714" i="7"/>
  <c r="AI714" i="7"/>
  <c r="AD714" i="7"/>
  <c r="U714" i="7"/>
  <c r="AQ713" i="7"/>
  <c r="AW713" i="7" s="1"/>
  <c r="AP713" i="7"/>
  <c r="AI713" i="7"/>
  <c r="AD713" i="7"/>
  <c r="U713" i="7"/>
  <c r="AQ712" i="7"/>
  <c r="AP712" i="7"/>
  <c r="AI712" i="7"/>
  <c r="AD712" i="7"/>
  <c r="U712" i="7"/>
  <c r="AQ711" i="7"/>
  <c r="AP711" i="7"/>
  <c r="AI711" i="7"/>
  <c r="AD711" i="7"/>
  <c r="U711" i="7"/>
  <c r="AQ710" i="7"/>
  <c r="AV710" i="7" s="1"/>
  <c r="AP710" i="7"/>
  <c r="AI710" i="7"/>
  <c r="AD710" i="7"/>
  <c r="U710" i="7"/>
  <c r="AQ709" i="7"/>
  <c r="AW709" i="7" s="1"/>
  <c r="AP709" i="7"/>
  <c r="AI709" i="7"/>
  <c r="AD709" i="7"/>
  <c r="U709" i="7"/>
  <c r="AQ708" i="7"/>
  <c r="AP708" i="7"/>
  <c r="AI708" i="7"/>
  <c r="AD708" i="7"/>
  <c r="U708" i="7"/>
  <c r="AQ707" i="7"/>
  <c r="AW707" i="7" s="1"/>
  <c r="AP707" i="7"/>
  <c r="AI707" i="7"/>
  <c r="AD707" i="7"/>
  <c r="U707" i="7"/>
  <c r="AQ706" i="7"/>
  <c r="AW706" i="7" s="1"/>
  <c r="AP706" i="7"/>
  <c r="AI706" i="7"/>
  <c r="AD706" i="7"/>
  <c r="U706" i="7"/>
  <c r="AQ705" i="7"/>
  <c r="AP705" i="7"/>
  <c r="AI705" i="7"/>
  <c r="AD705" i="7"/>
  <c r="U705" i="7"/>
  <c r="AQ704" i="7"/>
  <c r="AW704" i="7" s="1"/>
  <c r="AP704" i="7"/>
  <c r="AI704" i="7"/>
  <c r="AD704" i="7"/>
  <c r="U704" i="7"/>
  <c r="AQ703" i="7"/>
  <c r="AP703" i="7"/>
  <c r="AI703" i="7"/>
  <c r="AD703" i="7"/>
  <c r="U703" i="7"/>
  <c r="AQ702" i="7"/>
  <c r="AW702" i="7" s="1"/>
  <c r="AP702" i="7"/>
  <c r="AI702" i="7"/>
  <c r="AD702" i="7"/>
  <c r="U702" i="7"/>
  <c r="AQ701" i="7"/>
  <c r="AV701" i="7" s="1"/>
  <c r="AP701" i="7"/>
  <c r="AI701" i="7"/>
  <c r="AD701" i="7"/>
  <c r="U701" i="7"/>
  <c r="AQ700" i="7"/>
  <c r="AW700" i="7" s="1"/>
  <c r="AP700" i="7"/>
  <c r="AI700" i="7"/>
  <c r="AD700" i="7"/>
  <c r="U700" i="7"/>
  <c r="AQ699" i="7"/>
  <c r="AP699" i="7"/>
  <c r="AI699" i="7"/>
  <c r="AD699" i="7"/>
  <c r="U699" i="7"/>
  <c r="AQ698" i="7"/>
  <c r="AV698" i="7" s="1"/>
  <c r="AP698" i="7"/>
  <c r="AI698" i="7"/>
  <c r="AD698" i="7"/>
  <c r="U698" i="7"/>
  <c r="AQ697" i="7"/>
  <c r="AP697" i="7"/>
  <c r="AI697" i="7"/>
  <c r="AD697" i="7"/>
  <c r="U697" i="7"/>
  <c r="AQ696" i="7"/>
  <c r="AW696" i="7" s="1"/>
  <c r="AP696" i="7"/>
  <c r="AI696" i="7"/>
  <c r="AD696" i="7"/>
  <c r="U696" i="7"/>
  <c r="AQ695" i="7"/>
  <c r="AV695" i="7" s="1"/>
  <c r="AP695" i="7"/>
  <c r="AI695" i="7"/>
  <c r="AD695" i="7"/>
  <c r="U695" i="7"/>
  <c r="AQ694" i="7"/>
  <c r="AP694" i="7"/>
  <c r="AI694" i="7"/>
  <c r="AD694" i="7"/>
  <c r="U694" i="7"/>
  <c r="AQ693" i="7"/>
  <c r="AP693" i="7"/>
  <c r="AI693" i="7"/>
  <c r="AD693" i="7"/>
  <c r="U693" i="7"/>
  <c r="AQ692" i="7"/>
  <c r="AV692" i="7" s="1"/>
  <c r="AP692" i="7"/>
  <c r="AI692" i="7"/>
  <c r="AD692" i="7"/>
  <c r="U692" i="7"/>
  <c r="AQ691" i="7"/>
  <c r="AW691" i="7" s="1"/>
  <c r="AP691" i="7"/>
  <c r="AI691" i="7"/>
  <c r="AD691" i="7"/>
  <c r="U691" i="7"/>
  <c r="AQ690" i="7"/>
  <c r="AW690" i="7" s="1"/>
  <c r="AP690" i="7"/>
  <c r="AI690" i="7"/>
  <c r="AD690" i="7"/>
  <c r="U690" i="7"/>
  <c r="AQ689" i="7"/>
  <c r="AV689" i="7" s="1"/>
  <c r="AP689" i="7"/>
  <c r="AI689" i="7"/>
  <c r="AD689" i="7"/>
  <c r="U689" i="7"/>
  <c r="AQ688" i="7"/>
  <c r="AW688" i="7" s="1"/>
  <c r="AP688" i="7"/>
  <c r="AI688" i="7"/>
  <c r="AD688" i="7"/>
  <c r="U688" i="7"/>
  <c r="AQ687" i="7"/>
  <c r="AP687" i="7"/>
  <c r="AI687" i="7"/>
  <c r="AD687" i="7"/>
  <c r="U687" i="7"/>
  <c r="AQ686" i="7"/>
  <c r="AW686" i="7" s="1"/>
  <c r="AP686" i="7"/>
  <c r="AI686" i="7"/>
  <c r="AD686" i="7"/>
  <c r="U686" i="7"/>
  <c r="AQ685" i="7"/>
  <c r="AW685" i="7" s="1"/>
  <c r="AP685" i="7"/>
  <c r="AI685" i="7"/>
  <c r="AD685" i="7"/>
  <c r="U685" i="7"/>
  <c r="AQ684" i="7"/>
  <c r="AW684" i="7" s="1"/>
  <c r="AP684" i="7"/>
  <c r="AI684" i="7"/>
  <c r="AD684" i="7"/>
  <c r="U684" i="7"/>
  <c r="AQ683" i="7"/>
  <c r="AV683" i="7" s="1"/>
  <c r="AP683" i="7"/>
  <c r="AI683" i="7"/>
  <c r="AD683" i="7"/>
  <c r="U683" i="7"/>
  <c r="AQ682" i="7"/>
  <c r="AW682" i="7" s="1"/>
  <c r="AP682" i="7"/>
  <c r="AI682" i="7"/>
  <c r="AD682" i="7"/>
  <c r="U682" i="7"/>
  <c r="AQ681" i="7"/>
  <c r="AV681" i="7" s="1"/>
  <c r="AP681" i="7"/>
  <c r="AI681" i="7"/>
  <c r="AD681" i="7"/>
  <c r="U681" i="7"/>
  <c r="AQ680" i="7"/>
  <c r="AW680" i="7" s="1"/>
  <c r="AP680" i="7"/>
  <c r="AI680" i="7"/>
  <c r="AD680" i="7"/>
  <c r="U680" i="7"/>
  <c r="AQ679" i="7"/>
  <c r="AW679" i="7" s="1"/>
  <c r="AP679" i="7"/>
  <c r="AI679" i="7"/>
  <c r="AD679" i="7"/>
  <c r="U679" i="7"/>
  <c r="AQ678" i="7"/>
  <c r="AW678" i="7" s="1"/>
  <c r="AP678" i="7"/>
  <c r="AI678" i="7"/>
  <c r="AD678" i="7"/>
  <c r="U678" i="7"/>
  <c r="AQ677" i="7"/>
  <c r="AV677" i="7" s="1"/>
  <c r="AP677" i="7"/>
  <c r="AI677" i="7"/>
  <c r="AD677" i="7"/>
  <c r="U677" i="7"/>
  <c r="AQ676" i="7"/>
  <c r="AP676" i="7"/>
  <c r="AI676" i="7"/>
  <c r="AD676" i="7"/>
  <c r="U676" i="7"/>
  <c r="AQ675" i="7"/>
  <c r="AW675" i="7" s="1"/>
  <c r="AP675" i="7"/>
  <c r="AI675" i="7"/>
  <c r="AD675" i="7"/>
  <c r="U675" i="7"/>
  <c r="AQ674" i="7"/>
  <c r="AW674" i="7" s="1"/>
  <c r="AP674" i="7"/>
  <c r="AI674" i="7"/>
  <c r="AD674" i="7"/>
  <c r="U674" i="7"/>
  <c r="AQ673" i="7"/>
  <c r="AW673" i="7" s="1"/>
  <c r="AP673" i="7"/>
  <c r="AI673" i="7"/>
  <c r="AD673" i="7"/>
  <c r="U673" i="7"/>
  <c r="AQ672" i="7"/>
  <c r="AP672" i="7"/>
  <c r="AI672" i="7"/>
  <c r="AD672" i="7"/>
  <c r="U672" i="7"/>
  <c r="AQ671" i="7"/>
  <c r="AV671" i="7" s="1"/>
  <c r="AP671" i="7"/>
  <c r="AI671" i="7"/>
  <c r="AD671" i="7"/>
  <c r="U671" i="7"/>
  <c r="AQ670" i="7"/>
  <c r="AW670" i="7" s="1"/>
  <c r="AP670" i="7"/>
  <c r="AI670" i="7"/>
  <c r="AD670" i="7"/>
  <c r="U670" i="7"/>
  <c r="AQ669" i="7"/>
  <c r="AP669" i="7"/>
  <c r="AI669" i="7"/>
  <c r="AD669" i="7"/>
  <c r="U669" i="7"/>
  <c r="AQ668" i="7"/>
  <c r="AP668" i="7"/>
  <c r="AI668" i="7"/>
  <c r="AD668" i="7"/>
  <c r="U668" i="7"/>
  <c r="AQ667" i="7"/>
  <c r="AW667" i="7" s="1"/>
  <c r="AP667" i="7"/>
  <c r="AI667" i="7"/>
  <c r="AD667" i="7"/>
  <c r="U667" i="7"/>
  <c r="AQ666" i="7"/>
  <c r="AW666" i="7" s="1"/>
  <c r="AP666" i="7"/>
  <c r="AI666" i="7"/>
  <c r="AD666" i="7"/>
  <c r="U666" i="7"/>
  <c r="AQ665" i="7"/>
  <c r="AP665" i="7"/>
  <c r="AI665" i="7"/>
  <c r="AD665" i="7"/>
  <c r="U665" i="7"/>
  <c r="AQ664" i="7"/>
  <c r="AW664" i="7" s="1"/>
  <c r="AP664" i="7"/>
  <c r="AI664" i="7"/>
  <c r="AD664" i="7"/>
  <c r="U664" i="7"/>
  <c r="AQ663" i="7"/>
  <c r="AW663" i="7" s="1"/>
  <c r="AP663" i="7"/>
  <c r="AI663" i="7"/>
  <c r="AD663" i="7"/>
  <c r="U663" i="7"/>
  <c r="AQ662" i="7"/>
  <c r="AP662" i="7"/>
  <c r="AI662" i="7"/>
  <c r="AD662" i="7"/>
  <c r="U662" i="7"/>
  <c r="AQ661" i="7"/>
  <c r="AV661" i="7" s="1"/>
  <c r="AP661" i="7"/>
  <c r="AI661" i="7"/>
  <c r="AD661" i="7"/>
  <c r="U661" i="7"/>
  <c r="AQ660" i="7"/>
  <c r="AW660" i="7" s="1"/>
  <c r="AP660" i="7"/>
  <c r="AI660" i="7"/>
  <c r="AD660" i="7"/>
  <c r="U660" i="7"/>
  <c r="AQ659" i="7"/>
  <c r="AP659" i="7"/>
  <c r="AI659" i="7"/>
  <c r="AD659" i="7"/>
  <c r="U659" i="7"/>
  <c r="AQ658" i="7"/>
  <c r="AW658" i="7" s="1"/>
  <c r="AP658" i="7"/>
  <c r="AI658" i="7"/>
  <c r="AD658" i="7"/>
  <c r="U658" i="7"/>
  <c r="AQ657" i="7"/>
  <c r="AW657" i="7" s="1"/>
  <c r="AP657" i="7"/>
  <c r="AI657" i="7"/>
  <c r="AD657" i="7"/>
  <c r="U657" i="7"/>
  <c r="AQ656" i="7"/>
  <c r="AW656" i="7" s="1"/>
  <c r="AP656" i="7"/>
  <c r="AI656" i="7"/>
  <c r="AD656" i="7"/>
  <c r="U656" i="7"/>
  <c r="AQ655" i="7"/>
  <c r="AW655" i="7" s="1"/>
  <c r="AP655" i="7"/>
  <c r="AI655" i="7"/>
  <c r="AD655" i="7"/>
  <c r="U655" i="7"/>
  <c r="AQ654" i="7"/>
  <c r="AW654" i="7" s="1"/>
  <c r="AP654" i="7"/>
  <c r="AI654" i="7"/>
  <c r="AD654" i="7"/>
  <c r="U654" i="7"/>
  <c r="AQ653" i="7"/>
  <c r="AP653" i="7"/>
  <c r="AI653" i="7"/>
  <c r="AD653" i="7"/>
  <c r="U653" i="7"/>
  <c r="AQ652" i="7"/>
  <c r="AV652" i="7" s="1"/>
  <c r="AP652" i="7"/>
  <c r="AI652" i="7"/>
  <c r="AD652" i="7"/>
  <c r="U652" i="7"/>
  <c r="AQ651" i="7"/>
  <c r="AW651" i="7" s="1"/>
  <c r="AP651" i="7"/>
  <c r="AI651" i="7"/>
  <c r="AD651" i="7"/>
  <c r="U651" i="7"/>
  <c r="AQ650" i="7"/>
  <c r="AP650" i="7"/>
  <c r="AI650" i="7"/>
  <c r="AD650" i="7"/>
  <c r="U650" i="7"/>
  <c r="AQ649" i="7"/>
  <c r="AV649" i="7" s="1"/>
  <c r="AP649" i="7"/>
  <c r="AI649" i="7"/>
  <c r="AD649" i="7"/>
  <c r="U649" i="7"/>
  <c r="AQ648" i="7"/>
  <c r="AW648" i="7" s="1"/>
  <c r="AP648" i="7"/>
  <c r="AI648" i="7"/>
  <c r="AD648" i="7"/>
  <c r="U648" i="7"/>
  <c r="AQ647" i="7"/>
  <c r="AP647" i="7"/>
  <c r="AI647" i="7"/>
  <c r="AD647" i="7"/>
  <c r="U647" i="7"/>
  <c r="AQ646" i="7"/>
  <c r="AW646" i="7" s="1"/>
  <c r="AP646" i="7"/>
  <c r="AI646" i="7"/>
  <c r="AD646" i="7"/>
  <c r="U646" i="7"/>
  <c r="AQ645" i="7"/>
  <c r="AW645" i="7" s="1"/>
  <c r="AP645" i="7"/>
  <c r="AI645" i="7"/>
  <c r="AD645" i="7"/>
  <c r="U645" i="7"/>
  <c r="AQ644" i="7"/>
  <c r="AW644" i="7" s="1"/>
  <c r="AP644" i="7"/>
  <c r="AI644" i="7"/>
  <c r="AD644" i="7"/>
  <c r="U644" i="7"/>
  <c r="AQ643" i="7"/>
  <c r="AW643" i="7" s="1"/>
  <c r="AP643" i="7"/>
  <c r="AI643" i="7"/>
  <c r="AD643" i="7"/>
  <c r="U643" i="7"/>
  <c r="AQ642" i="7"/>
  <c r="AW642" i="7" s="1"/>
  <c r="AP642" i="7"/>
  <c r="AI642" i="7"/>
  <c r="AD642" i="7"/>
  <c r="U642" i="7"/>
  <c r="AQ641" i="7"/>
  <c r="AP641" i="7"/>
  <c r="AI641" i="7"/>
  <c r="AD641" i="7"/>
  <c r="U641" i="7"/>
  <c r="AQ640" i="7"/>
  <c r="AW640" i="7" s="1"/>
  <c r="AP640" i="7"/>
  <c r="AI640" i="7"/>
  <c r="AD640" i="7"/>
  <c r="U640" i="7"/>
  <c r="AQ639" i="7"/>
  <c r="AW639" i="7" s="1"/>
  <c r="AP639" i="7"/>
  <c r="AI639" i="7"/>
  <c r="AD639" i="7"/>
  <c r="U639" i="7"/>
  <c r="AQ638" i="7"/>
  <c r="AW638" i="7" s="1"/>
  <c r="AP638" i="7"/>
  <c r="AI638" i="7"/>
  <c r="AD638" i="7"/>
  <c r="U638" i="7"/>
  <c r="AQ637" i="7"/>
  <c r="AW637" i="7" s="1"/>
  <c r="AP637" i="7"/>
  <c r="AI637" i="7"/>
  <c r="AD637" i="7"/>
  <c r="U637" i="7"/>
  <c r="AQ636" i="7"/>
  <c r="AW636" i="7" s="1"/>
  <c r="AP636" i="7"/>
  <c r="AI636" i="7"/>
  <c r="AD636" i="7"/>
  <c r="U636" i="7"/>
  <c r="AQ635" i="7"/>
  <c r="AP635" i="7"/>
  <c r="AI635" i="7"/>
  <c r="AD635" i="7"/>
  <c r="U635" i="7"/>
  <c r="AQ634" i="7"/>
  <c r="AV634" i="7" s="1"/>
  <c r="AP634" i="7"/>
  <c r="AI634" i="7"/>
  <c r="AD634" i="7"/>
  <c r="U634" i="7"/>
  <c r="AQ633" i="7"/>
  <c r="AW633" i="7" s="1"/>
  <c r="AP633" i="7"/>
  <c r="AI633" i="7"/>
  <c r="AD633" i="7"/>
  <c r="U633" i="7"/>
  <c r="AQ632" i="7"/>
  <c r="AP632" i="7"/>
  <c r="AI632" i="7"/>
  <c r="AD632" i="7"/>
  <c r="U632" i="7"/>
  <c r="AQ631" i="7"/>
  <c r="AV631" i="7" s="1"/>
  <c r="AP631" i="7"/>
  <c r="AI631" i="7"/>
  <c r="AD631" i="7"/>
  <c r="U631" i="7"/>
  <c r="AQ630" i="7"/>
  <c r="AW630" i="7" s="1"/>
  <c r="AP630" i="7"/>
  <c r="AI630" i="7"/>
  <c r="AD630" i="7"/>
  <c r="U630" i="7"/>
  <c r="AQ629" i="7"/>
  <c r="AP629" i="7"/>
  <c r="AI629" i="7"/>
  <c r="AD629" i="7"/>
  <c r="U629" i="7"/>
  <c r="AQ628" i="7"/>
  <c r="AW628" i="7" s="1"/>
  <c r="AP628" i="7"/>
  <c r="AI628" i="7"/>
  <c r="AD628" i="7"/>
  <c r="U628" i="7"/>
  <c r="AQ627" i="7"/>
  <c r="AW627" i="7" s="1"/>
  <c r="AP627" i="7"/>
  <c r="AI627" i="7"/>
  <c r="AD627" i="7"/>
  <c r="U627" i="7"/>
  <c r="AQ626" i="7"/>
  <c r="AP626" i="7"/>
  <c r="AI626" i="7"/>
  <c r="AD626" i="7"/>
  <c r="U626" i="7"/>
  <c r="AQ625" i="7"/>
  <c r="AP625" i="7"/>
  <c r="AI625" i="7"/>
  <c r="AD625" i="7"/>
  <c r="U625" i="7"/>
  <c r="AQ624" i="7"/>
  <c r="AW624" i="7" s="1"/>
  <c r="AP624" i="7"/>
  <c r="AI624" i="7"/>
  <c r="AD624" i="7"/>
  <c r="U624" i="7"/>
  <c r="AQ623" i="7"/>
  <c r="AP623" i="7"/>
  <c r="AI623" i="7"/>
  <c r="AD623" i="7"/>
  <c r="U623" i="7"/>
  <c r="AQ622" i="7"/>
  <c r="AW622" i="7" s="1"/>
  <c r="AP622" i="7"/>
  <c r="AI622" i="7"/>
  <c r="AD622" i="7"/>
  <c r="U622" i="7"/>
  <c r="AQ621" i="7"/>
  <c r="AW621" i="7" s="1"/>
  <c r="AP621" i="7"/>
  <c r="AI621" i="7"/>
  <c r="AD621" i="7"/>
  <c r="U621" i="7"/>
  <c r="AQ620" i="7"/>
  <c r="AW620" i="7" s="1"/>
  <c r="AP620" i="7"/>
  <c r="AI620" i="7"/>
  <c r="AD620" i="7"/>
  <c r="U620" i="7"/>
  <c r="AQ619" i="7"/>
  <c r="AW619" i="7" s="1"/>
  <c r="AP619" i="7"/>
  <c r="AI619" i="7"/>
  <c r="AD619" i="7"/>
  <c r="U619" i="7"/>
  <c r="AQ618" i="7"/>
  <c r="AW618" i="7" s="1"/>
  <c r="AP618" i="7"/>
  <c r="AI618" i="7"/>
  <c r="AD618" i="7"/>
  <c r="U618" i="7"/>
  <c r="AQ617" i="7"/>
  <c r="AP617" i="7"/>
  <c r="AI617" i="7"/>
  <c r="AD617" i="7"/>
  <c r="U617" i="7"/>
  <c r="AQ616" i="7"/>
  <c r="AP616" i="7"/>
  <c r="AI616" i="7"/>
  <c r="AD616" i="7"/>
  <c r="U616" i="7"/>
  <c r="AQ615" i="7"/>
  <c r="AW615" i="7" s="1"/>
  <c r="AP615" i="7"/>
  <c r="AI615" i="7"/>
  <c r="AD615" i="7"/>
  <c r="U615" i="7"/>
  <c r="AQ614" i="7"/>
  <c r="AW614" i="7" s="1"/>
  <c r="AP614" i="7"/>
  <c r="AI614" i="7"/>
  <c r="AD614" i="7"/>
  <c r="U614" i="7"/>
  <c r="AQ613" i="7"/>
  <c r="AV613" i="7" s="1"/>
  <c r="AP613" i="7"/>
  <c r="AI613" i="7"/>
  <c r="AD613" i="7"/>
  <c r="U613" i="7"/>
  <c r="AQ612" i="7"/>
  <c r="AW612" i="7" s="1"/>
  <c r="AP612" i="7"/>
  <c r="AI612" i="7"/>
  <c r="AD612" i="7"/>
  <c r="U612" i="7"/>
  <c r="AQ611" i="7"/>
  <c r="AP611" i="7"/>
  <c r="AI611" i="7"/>
  <c r="AD611" i="7"/>
  <c r="U611" i="7"/>
  <c r="AQ610" i="7"/>
  <c r="AV610" i="7" s="1"/>
  <c r="AP610" i="7"/>
  <c r="AI610" i="7"/>
  <c r="AD610" i="7"/>
  <c r="U610" i="7"/>
  <c r="AQ609" i="7"/>
  <c r="AW609" i="7" s="1"/>
  <c r="AP609" i="7"/>
  <c r="AI609" i="7"/>
  <c r="AD609" i="7"/>
  <c r="U609" i="7"/>
  <c r="AQ608" i="7"/>
  <c r="AW608" i="7" s="1"/>
  <c r="AP608" i="7"/>
  <c r="AI608" i="7"/>
  <c r="AD608" i="7"/>
  <c r="U608" i="7"/>
  <c r="AQ607" i="7"/>
  <c r="AW607" i="7" s="1"/>
  <c r="AP607" i="7"/>
  <c r="AI607" i="7"/>
  <c r="AD607" i="7"/>
  <c r="U607" i="7"/>
  <c r="AQ606" i="7"/>
  <c r="AW606" i="7" s="1"/>
  <c r="AP606" i="7"/>
  <c r="AI606" i="7"/>
  <c r="AD606" i="7"/>
  <c r="U606" i="7"/>
  <c r="AQ605" i="7"/>
  <c r="AP605" i="7"/>
  <c r="AI605" i="7"/>
  <c r="AD605" i="7"/>
  <c r="U605" i="7"/>
  <c r="AQ604" i="7"/>
  <c r="AW604" i="7" s="1"/>
  <c r="AP604" i="7"/>
  <c r="AI604" i="7"/>
  <c r="AD604" i="7"/>
  <c r="U604" i="7"/>
  <c r="AQ603" i="7"/>
  <c r="AW603" i="7" s="1"/>
  <c r="AP603" i="7"/>
  <c r="AI603" i="7"/>
  <c r="AD603" i="7"/>
  <c r="U603" i="7"/>
  <c r="AQ602" i="7"/>
  <c r="AW602" i="7" s="1"/>
  <c r="AP602" i="7"/>
  <c r="AI602" i="7"/>
  <c r="AD602" i="7"/>
  <c r="U602" i="7"/>
  <c r="AQ601" i="7"/>
  <c r="AV601" i="7" s="1"/>
  <c r="AP601" i="7"/>
  <c r="AI601" i="7"/>
  <c r="AD601" i="7"/>
  <c r="U601" i="7"/>
  <c r="AQ600" i="7"/>
  <c r="AW600" i="7" s="1"/>
  <c r="AP600" i="7"/>
  <c r="AI600" i="7"/>
  <c r="AD600" i="7"/>
  <c r="U600" i="7"/>
  <c r="AQ599" i="7"/>
  <c r="AP599" i="7"/>
  <c r="AI599" i="7"/>
  <c r="AD599" i="7"/>
  <c r="U599" i="7"/>
  <c r="AQ598" i="7"/>
  <c r="AP598" i="7"/>
  <c r="AI598" i="7"/>
  <c r="AD598" i="7"/>
  <c r="U598" i="7"/>
  <c r="AQ597" i="7"/>
  <c r="AW597" i="7" s="1"/>
  <c r="AP597" i="7"/>
  <c r="AI597" i="7"/>
  <c r="AD597" i="7"/>
  <c r="U597" i="7"/>
  <c r="AQ596" i="7"/>
  <c r="AW596" i="7" s="1"/>
  <c r="AP596" i="7"/>
  <c r="AI596" i="7"/>
  <c r="AD596" i="7"/>
  <c r="U596" i="7"/>
  <c r="AQ595" i="7"/>
  <c r="AV595" i="7" s="1"/>
  <c r="AP595" i="7"/>
  <c r="AI595" i="7"/>
  <c r="AD595" i="7"/>
  <c r="U595" i="7"/>
  <c r="AQ594" i="7"/>
  <c r="AW594" i="7" s="1"/>
  <c r="AP594" i="7"/>
  <c r="AI594" i="7"/>
  <c r="AD594" i="7"/>
  <c r="U594" i="7"/>
  <c r="AQ593" i="7"/>
  <c r="AP593" i="7"/>
  <c r="AI593" i="7"/>
  <c r="AD593" i="7"/>
  <c r="U593" i="7"/>
  <c r="AQ592" i="7"/>
  <c r="AV592" i="7" s="1"/>
  <c r="AP592" i="7"/>
  <c r="AI592" i="7"/>
  <c r="AD592" i="7"/>
  <c r="U592" i="7"/>
  <c r="AQ591" i="7"/>
  <c r="AW591" i="7" s="1"/>
  <c r="AP591" i="7"/>
  <c r="AI591" i="7"/>
  <c r="AD591" i="7"/>
  <c r="U591" i="7"/>
  <c r="AQ590" i="7"/>
  <c r="AP590" i="7"/>
  <c r="AI590" i="7"/>
  <c r="AD590" i="7"/>
  <c r="U590" i="7"/>
  <c r="AQ589" i="7"/>
  <c r="AW589" i="7" s="1"/>
  <c r="AP589" i="7"/>
  <c r="AI589" i="7"/>
  <c r="AD589" i="7"/>
  <c r="U589" i="7"/>
  <c r="AQ588" i="7"/>
  <c r="AW588" i="7" s="1"/>
  <c r="AP588" i="7"/>
  <c r="AI588" i="7"/>
  <c r="AD588" i="7"/>
  <c r="U588" i="7"/>
  <c r="AQ587" i="7"/>
  <c r="AP587" i="7"/>
  <c r="AI587" i="7"/>
  <c r="AD587" i="7"/>
  <c r="U587" i="7"/>
  <c r="AQ586" i="7"/>
  <c r="AW586" i="7" s="1"/>
  <c r="AP586" i="7"/>
  <c r="AI586" i="7"/>
  <c r="AD586" i="7"/>
  <c r="U586" i="7"/>
  <c r="AQ585" i="7"/>
  <c r="AW585" i="7" s="1"/>
  <c r="AP585" i="7"/>
  <c r="AI585" i="7"/>
  <c r="AD585" i="7"/>
  <c r="U585" i="7"/>
  <c r="AQ584" i="7"/>
  <c r="AW584" i="7" s="1"/>
  <c r="AP584" i="7"/>
  <c r="AI584" i="7"/>
  <c r="AD584" i="7"/>
  <c r="U584" i="7"/>
  <c r="AQ583" i="7"/>
  <c r="AW583" i="7" s="1"/>
  <c r="AP583" i="7"/>
  <c r="AI583" i="7"/>
  <c r="AD583" i="7"/>
  <c r="U583" i="7"/>
  <c r="AQ582" i="7"/>
  <c r="AW582" i="7" s="1"/>
  <c r="AP582" i="7"/>
  <c r="AI582" i="7"/>
  <c r="AD582" i="7"/>
  <c r="U582" i="7"/>
  <c r="AQ581" i="7"/>
  <c r="AP581" i="7"/>
  <c r="AI581" i="7"/>
  <c r="AD581" i="7"/>
  <c r="U581" i="7"/>
  <c r="AQ580" i="7"/>
  <c r="AW580" i="7" s="1"/>
  <c r="AP580" i="7"/>
  <c r="AI580" i="7"/>
  <c r="AD580" i="7"/>
  <c r="U580" i="7"/>
  <c r="AQ579" i="7"/>
  <c r="AW579" i="7" s="1"/>
  <c r="AP579" i="7"/>
  <c r="AI579" i="7"/>
  <c r="AD579" i="7"/>
  <c r="U579" i="7"/>
  <c r="AQ578" i="7"/>
  <c r="AW578" i="7" s="1"/>
  <c r="AP578" i="7"/>
  <c r="AI578" i="7"/>
  <c r="AD578" i="7"/>
  <c r="U578" i="7"/>
  <c r="AQ577" i="7"/>
  <c r="AV577" i="7" s="1"/>
  <c r="AP577" i="7"/>
  <c r="AI577" i="7"/>
  <c r="AD577" i="7"/>
  <c r="U577" i="7"/>
  <c r="AQ576" i="7"/>
  <c r="AW576" i="7" s="1"/>
  <c r="AP576" i="7"/>
  <c r="AI576" i="7"/>
  <c r="AD576" i="7"/>
  <c r="U576" i="7"/>
  <c r="AQ575" i="7"/>
  <c r="AP575" i="7"/>
  <c r="AI575" i="7"/>
  <c r="AD575" i="7"/>
  <c r="U575" i="7"/>
  <c r="AQ574" i="7"/>
  <c r="AV574" i="7" s="1"/>
  <c r="AP574" i="7"/>
  <c r="AI574" i="7"/>
  <c r="AD574" i="7"/>
  <c r="U574" i="7"/>
  <c r="AQ573" i="7"/>
  <c r="AW573" i="7" s="1"/>
  <c r="AP573" i="7"/>
  <c r="AI573" i="7"/>
  <c r="AD573" i="7"/>
  <c r="U573" i="7"/>
  <c r="AQ572" i="7"/>
  <c r="AP572" i="7"/>
  <c r="AI572" i="7"/>
  <c r="AD572" i="7"/>
  <c r="U572" i="7"/>
  <c r="AQ571" i="7"/>
  <c r="AW571" i="7" s="1"/>
  <c r="AP571" i="7"/>
  <c r="AI571" i="7"/>
  <c r="AD571" i="7"/>
  <c r="U571" i="7"/>
  <c r="AQ570" i="7"/>
  <c r="AW570" i="7" s="1"/>
  <c r="AP570" i="7"/>
  <c r="AI570" i="7"/>
  <c r="AD570" i="7"/>
  <c r="U570" i="7"/>
  <c r="AQ569" i="7"/>
  <c r="AP569" i="7"/>
  <c r="AI569" i="7"/>
  <c r="AD569" i="7"/>
  <c r="U569" i="7"/>
  <c r="AQ568" i="7"/>
  <c r="AW568" i="7" s="1"/>
  <c r="AP568" i="7"/>
  <c r="AI568" i="7"/>
  <c r="AD568" i="7"/>
  <c r="U568" i="7"/>
  <c r="AQ567" i="7"/>
  <c r="AW567" i="7" s="1"/>
  <c r="AP567" i="7"/>
  <c r="AI567" i="7"/>
  <c r="AD567" i="7"/>
  <c r="U567" i="7"/>
  <c r="AQ566" i="7"/>
  <c r="AW566" i="7" s="1"/>
  <c r="AP566" i="7"/>
  <c r="AI566" i="7"/>
  <c r="AD566" i="7"/>
  <c r="U566" i="7"/>
  <c r="AQ565" i="7"/>
  <c r="AP565" i="7"/>
  <c r="AI565" i="7"/>
  <c r="AD565" i="7"/>
  <c r="U565" i="7"/>
  <c r="AQ564" i="7"/>
  <c r="AW564" i="7" s="1"/>
  <c r="AP564" i="7"/>
  <c r="AI564" i="7"/>
  <c r="AD564" i="7"/>
  <c r="U564" i="7"/>
  <c r="AQ563" i="7"/>
  <c r="AP563" i="7"/>
  <c r="AI563" i="7"/>
  <c r="AD563" i="7"/>
  <c r="U563" i="7"/>
  <c r="AQ562" i="7"/>
  <c r="AV562" i="7" s="1"/>
  <c r="AP562" i="7"/>
  <c r="AI562" i="7"/>
  <c r="AD562" i="7"/>
  <c r="U562" i="7"/>
  <c r="AQ561" i="7"/>
  <c r="AW561" i="7" s="1"/>
  <c r="AP561" i="7"/>
  <c r="AI561" i="7"/>
  <c r="AD561" i="7"/>
  <c r="U561" i="7"/>
  <c r="AQ560" i="7"/>
  <c r="AW560" i="7" s="1"/>
  <c r="AP560" i="7"/>
  <c r="AI560" i="7"/>
  <c r="AD560" i="7"/>
  <c r="U560" i="7"/>
  <c r="AQ559" i="7"/>
  <c r="AV559" i="7" s="1"/>
  <c r="AP559" i="7"/>
  <c r="AI559" i="7"/>
  <c r="AD559" i="7"/>
  <c r="U559" i="7"/>
  <c r="AQ558" i="7"/>
  <c r="AW558" i="7" s="1"/>
  <c r="AP558" i="7"/>
  <c r="AI558" i="7"/>
  <c r="AD558" i="7"/>
  <c r="U558" i="7"/>
  <c r="AQ557" i="7"/>
  <c r="AP557" i="7"/>
  <c r="AI557" i="7"/>
  <c r="AD557" i="7"/>
  <c r="U557" i="7"/>
  <c r="AQ556" i="7"/>
  <c r="AW556" i="7" s="1"/>
  <c r="AP556" i="7"/>
  <c r="AI556" i="7"/>
  <c r="AD556" i="7"/>
  <c r="U556" i="7"/>
  <c r="AQ555" i="7"/>
  <c r="AW555" i="7" s="1"/>
  <c r="AP555" i="7"/>
  <c r="AI555" i="7"/>
  <c r="AD555" i="7"/>
  <c r="U555" i="7"/>
  <c r="AQ554" i="7"/>
  <c r="AP554" i="7"/>
  <c r="AI554" i="7"/>
  <c r="AD554" i="7"/>
  <c r="U554" i="7"/>
  <c r="AQ553" i="7"/>
  <c r="AW553" i="7" s="1"/>
  <c r="AP553" i="7"/>
  <c r="AI553" i="7"/>
  <c r="AD553" i="7"/>
  <c r="U553" i="7"/>
  <c r="AQ552" i="7"/>
  <c r="AW552" i="7" s="1"/>
  <c r="AP552" i="7"/>
  <c r="AI552" i="7"/>
  <c r="AD552" i="7"/>
  <c r="U552" i="7"/>
  <c r="AQ551" i="7"/>
  <c r="AP551" i="7"/>
  <c r="AI551" i="7"/>
  <c r="AD551" i="7"/>
  <c r="U551" i="7"/>
  <c r="AQ550" i="7"/>
  <c r="AW550" i="7" s="1"/>
  <c r="AP550" i="7"/>
  <c r="AI550" i="7"/>
  <c r="AD550" i="7"/>
  <c r="U550" i="7"/>
  <c r="AQ549" i="7"/>
  <c r="AW549" i="7" s="1"/>
  <c r="AP549" i="7"/>
  <c r="AI549" i="7"/>
  <c r="AD549" i="7"/>
  <c r="U549" i="7"/>
  <c r="AQ548" i="7"/>
  <c r="AW548" i="7" s="1"/>
  <c r="AP548" i="7"/>
  <c r="AI548" i="7"/>
  <c r="AD548" i="7"/>
  <c r="U548" i="7"/>
  <c r="AQ547" i="7"/>
  <c r="AP547" i="7"/>
  <c r="AI547" i="7"/>
  <c r="AD547" i="7"/>
  <c r="U547" i="7"/>
  <c r="AQ546" i="7"/>
  <c r="AW546" i="7" s="1"/>
  <c r="AP546" i="7"/>
  <c r="AI546" i="7"/>
  <c r="AD546" i="7"/>
  <c r="U546" i="7"/>
  <c r="AQ545" i="7"/>
  <c r="AP545" i="7"/>
  <c r="AI545" i="7"/>
  <c r="AD545" i="7"/>
  <c r="U545" i="7"/>
  <c r="AQ544" i="7"/>
  <c r="AW544" i="7" s="1"/>
  <c r="AP544" i="7"/>
  <c r="AI544" i="7"/>
  <c r="AD544" i="7"/>
  <c r="U544" i="7"/>
  <c r="AQ543" i="7"/>
  <c r="AW543" i="7" s="1"/>
  <c r="AP543" i="7"/>
  <c r="AI543" i="7"/>
  <c r="AD543" i="7"/>
  <c r="U543" i="7"/>
  <c r="AQ542" i="7"/>
  <c r="AW542" i="7" s="1"/>
  <c r="AP542" i="7"/>
  <c r="AI542" i="7"/>
  <c r="AD542" i="7"/>
  <c r="U542" i="7"/>
  <c r="AQ541" i="7"/>
  <c r="AV541" i="7" s="1"/>
  <c r="AP541" i="7"/>
  <c r="AI541" i="7"/>
  <c r="AD541" i="7"/>
  <c r="U541" i="7"/>
  <c r="AQ540" i="7"/>
  <c r="AW540" i="7" s="1"/>
  <c r="AP540" i="7"/>
  <c r="AI540" i="7"/>
  <c r="AD540" i="7"/>
  <c r="U540" i="7"/>
  <c r="AQ539" i="7"/>
  <c r="AP539" i="7"/>
  <c r="AI539" i="7"/>
  <c r="AD539" i="7"/>
  <c r="U539" i="7"/>
  <c r="AQ538" i="7"/>
  <c r="AP538" i="7"/>
  <c r="AI538" i="7"/>
  <c r="AD538" i="7"/>
  <c r="U538" i="7"/>
  <c r="AQ537" i="7"/>
  <c r="AW537" i="7" s="1"/>
  <c r="AP537" i="7"/>
  <c r="AI537" i="7"/>
  <c r="AD537" i="7"/>
  <c r="U537" i="7"/>
  <c r="AQ536" i="7"/>
  <c r="AW536" i="7" s="1"/>
  <c r="AP536" i="7"/>
  <c r="AI536" i="7"/>
  <c r="AD536" i="7"/>
  <c r="U536" i="7"/>
  <c r="AQ535" i="7"/>
  <c r="AW535" i="7" s="1"/>
  <c r="AP535" i="7"/>
  <c r="AI535" i="7"/>
  <c r="AD535" i="7"/>
  <c r="U535" i="7"/>
  <c r="AQ534" i="7"/>
  <c r="AW534" i="7" s="1"/>
  <c r="AP534" i="7"/>
  <c r="AI534" i="7"/>
  <c r="AD534" i="7"/>
  <c r="U534" i="7"/>
  <c r="AQ533" i="7"/>
  <c r="AP533" i="7"/>
  <c r="AI533" i="7"/>
  <c r="AD533" i="7"/>
  <c r="U533" i="7"/>
  <c r="AQ532" i="7"/>
  <c r="AW532" i="7" s="1"/>
  <c r="AP532" i="7"/>
  <c r="AI532" i="7"/>
  <c r="AD532" i="7"/>
  <c r="U532" i="7"/>
  <c r="AQ531" i="7"/>
  <c r="AW531" i="7" s="1"/>
  <c r="AP531" i="7"/>
  <c r="AI531" i="7"/>
  <c r="AD531" i="7"/>
  <c r="U531" i="7"/>
  <c r="AQ530" i="7"/>
  <c r="AW530" i="7" s="1"/>
  <c r="AP530" i="7"/>
  <c r="AI530" i="7"/>
  <c r="AD530" i="7"/>
  <c r="U530" i="7"/>
  <c r="AQ529" i="7"/>
  <c r="AW529" i="7" s="1"/>
  <c r="AP529" i="7"/>
  <c r="AI529" i="7"/>
  <c r="AD529" i="7"/>
  <c r="U529" i="7"/>
  <c r="AQ528" i="7"/>
  <c r="AW528" i="7" s="1"/>
  <c r="AP528" i="7"/>
  <c r="AI528" i="7"/>
  <c r="AD528" i="7"/>
  <c r="U528" i="7"/>
  <c r="AQ527" i="7"/>
  <c r="AP527" i="7"/>
  <c r="AI527" i="7"/>
  <c r="AD527" i="7"/>
  <c r="U527" i="7"/>
  <c r="AQ526" i="7"/>
  <c r="AV526" i="7" s="1"/>
  <c r="AP526" i="7"/>
  <c r="AI526" i="7"/>
  <c r="AD526" i="7"/>
  <c r="U526" i="7"/>
  <c r="AQ525" i="7"/>
  <c r="AW525" i="7" s="1"/>
  <c r="AP525" i="7"/>
  <c r="AI525" i="7"/>
  <c r="AD525" i="7"/>
  <c r="U525" i="7"/>
  <c r="AQ524" i="7"/>
  <c r="AW524" i="7" s="1"/>
  <c r="AP524" i="7"/>
  <c r="AI524" i="7"/>
  <c r="AD524" i="7"/>
  <c r="U524" i="7"/>
  <c r="AQ523" i="7"/>
  <c r="AV523" i="7" s="1"/>
  <c r="AP523" i="7"/>
  <c r="AI523" i="7"/>
  <c r="AD523" i="7"/>
  <c r="U523" i="7"/>
  <c r="AQ522" i="7"/>
  <c r="AW522" i="7" s="1"/>
  <c r="AP522" i="7"/>
  <c r="AI522" i="7"/>
  <c r="AD522" i="7"/>
  <c r="U522" i="7"/>
  <c r="AQ521" i="7"/>
  <c r="AP521" i="7"/>
  <c r="AI521" i="7"/>
  <c r="AD521" i="7"/>
  <c r="U521" i="7"/>
  <c r="AQ520" i="7"/>
  <c r="AW520" i="7" s="1"/>
  <c r="AP520" i="7"/>
  <c r="AI520" i="7"/>
  <c r="AD520" i="7"/>
  <c r="U520" i="7"/>
  <c r="AQ519" i="7"/>
  <c r="AW519" i="7" s="1"/>
  <c r="AP519" i="7"/>
  <c r="AI519" i="7"/>
  <c r="AD519" i="7"/>
  <c r="U519" i="7"/>
  <c r="AQ518" i="7"/>
  <c r="AP518" i="7"/>
  <c r="AI518" i="7"/>
  <c r="AD518" i="7"/>
  <c r="U518" i="7"/>
  <c r="AQ517" i="7"/>
  <c r="AW517" i="7" s="1"/>
  <c r="AP517" i="7"/>
  <c r="AI517" i="7"/>
  <c r="AD517" i="7"/>
  <c r="U517" i="7"/>
  <c r="AQ516" i="7"/>
  <c r="AW516" i="7" s="1"/>
  <c r="AP516" i="7"/>
  <c r="AI516" i="7"/>
  <c r="AD516" i="7"/>
  <c r="U516" i="7"/>
  <c r="AQ515" i="7"/>
  <c r="AP515" i="7"/>
  <c r="AI515" i="7"/>
  <c r="AD515" i="7"/>
  <c r="U515" i="7"/>
  <c r="AQ514" i="7"/>
  <c r="AV514" i="7" s="1"/>
  <c r="AP514" i="7"/>
  <c r="AI514" i="7"/>
  <c r="AD514" i="7"/>
  <c r="U514" i="7"/>
  <c r="AQ513" i="7"/>
  <c r="AW513" i="7" s="1"/>
  <c r="AP513" i="7"/>
  <c r="AI513" i="7"/>
  <c r="AD513" i="7"/>
  <c r="U513" i="7"/>
  <c r="AQ512" i="7"/>
  <c r="AW512" i="7" s="1"/>
  <c r="AP512" i="7"/>
  <c r="AI512" i="7"/>
  <c r="AD512" i="7"/>
  <c r="U512" i="7"/>
  <c r="AQ511" i="7"/>
  <c r="AW511" i="7" s="1"/>
  <c r="AP511" i="7"/>
  <c r="AI511" i="7"/>
  <c r="AD511" i="7"/>
  <c r="U511" i="7"/>
  <c r="AQ510" i="7"/>
  <c r="AW510" i="7" s="1"/>
  <c r="AP510" i="7"/>
  <c r="AI510" i="7"/>
  <c r="AD510" i="7"/>
  <c r="U510" i="7"/>
  <c r="AQ509" i="7"/>
  <c r="AP509" i="7"/>
  <c r="AI509" i="7"/>
  <c r="AD509" i="7"/>
  <c r="U509" i="7"/>
  <c r="AQ508" i="7"/>
  <c r="AW508" i="7" s="1"/>
  <c r="AP508" i="7"/>
  <c r="AI508" i="7"/>
  <c r="AD508" i="7"/>
  <c r="U508" i="7"/>
  <c r="AQ507" i="7"/>
  <c r="AW507" i="7" s="1"/>
  <c r="AP507" i="7"/>
  <c r="AI507" i="7"/>
  <c r="AD507" i="7"/>
  <c r="U507" i="7"/>
  <c r="AQ506" i="7"/>
  <c r="AW506" i="7" s="1"/>
  <c r="AP506" i="7"/>
  <c r="AI506" i="7"/>
  <c r="AD506" i="7"/>
  <c r="U506" i="7"/>
  <c r="AQ505" i="7"/>
  <c r="AP505" i="7"/>
  <c r="AI505" i="7"/>
  <c r="AD505" i="7"/>
  <c r="U505" i="7"/>
  <c r="AQ504" i="7"/>
  <c r="AW504" i="7" s="1"/>
  <c r="AP504" i="7"/>
  <c r="AI504" i="7"/>
  <c r="AD504" i="7"/>
  <c r="U504" i="7"/>
  <c r="AQ503" i="7"/>
  <c r="AP503" i="7"/>
  <c r="AI503" i="7"/>
  <c r="AD503" i="7"/>
  <c r="U503" i="7"/>
  <c r="AQ502" i="7"/>
  <c r="AW502" i="7" s="1"/>
  <c r="AP502" i="7"/>
  <c r="AI502" i="7"/>
  <c r="AD502" i="7"/>
  <c r="U502" i="7"/>
  <c r="AQ501" i="7"/>
  <c r="AW501" i="7" s="1"/>
  <c r="AP501" i="7"/>
  <c r="AI501" i="7"/>
  <c r="AD501" i="7"/>
  <c r="U501" i="7"/>
  <c r="AQ500" i="7"/>
  <c r="AW500" i="7" s="1"/>
  <c r="AP500" i="7"/>
  <c r="AI500" i="7"/>
  <c r="AD500" i="7"/>
  <c r="U500" i="7"/>
  <c r="AQ499" i="7"/>
  <c r="AV499" i="7" s="1"/>
  <c r="AP499" i="7"/>
  <c r="AI499" i="7"/>
  <c r="AD499" i="7"/>
  <c r="U499" i="7"/>
  <c r="AQ498" i="7"/>
  <c r="AW498" i="7" s="1"/>
  <c r="AP498" i="7"/>
  <c r="AI498" i="7"/>
  <c r="AD498" i="7"/>
  <c r="U498" i="7"/>
  <c r="AQ497" i="7"/>
  <c r="AP497" i="7"/>
  <c r="AI497" i="7"/>
  <c r="AD497" i="7"/>
  <c r="U497" i="7"/>
  <c r="AQ496" i="7"/>
  <c r="AW496" i="7" s="1"/>
  <c r="AP496" i="7"/>
  <c r="AI496" i="7"/>
  <c r="AD496" i="7"/>
  <c r="U496" i="7"/>
  <c r="AQ495" i="7"/>
  <c r="AW495" i="7" s="1"/>
  <c r="AP495" i="7"/>
  <c r="AI495" i="7"/>
  <c r="AD495" i="7"/>
  <c r="U495" i="7"/>
  <c r="AQ494" i="7"/>
  <c r="AW494" i="7" s="1"/>
  <c r="AP494" i="7"/>
  <c r="AI494" i="7"/>
  <c r="AD494" i="7"/>
  <c r="U494" i="7"/>
  <c r="AQ493" i="7"/>
  <c r="AW493" i="7" s="1"/>
  <c r="AP493" i="7"/>
  <c r="AI493" i="7"/>
  <c r="AD493" i="7"/>
  <c r="U493" i="7"/>
  <c r="AQ492" i="7"/>
  <c r="AW492" i="7" s="1"/>
  <c r="AP492" i="7"/>
  <c r="AI492" i="7"/>
  <c r="AD492" i="7"/>
  <c r="U492" i="7"/>
  <c r="AQ491" i="7"/>
  <c r="AP491" i="7"/>
  <c r="AI491" i="7"/>
  <c r="AD491" i="7"/>
  <c r="U491" i="7"/>
  <c r="AQ490" i="7"/>
  <c r="AP490" i="7"/>
  <c r="AI490" i="7"/>
  <c r="AD490" i="7"/>
  <c r="U490" i="7"/>
  <c r="AQ489" i="7"/>
  <c r="AW489" i="7" s="1"/>
  <c r="AP489" i="7"/>
  <c r="AI489" i="7"/>
  <c r="AD489" i="7"/>
  <c r="U489" i="7"/>
  <c r="AQ488" i="7"/>
  <c r="AW488" i="7" s="1"/>
  <c r="AP488" i="7"/>
  <c r="AI488" i="7"/>
  <c r="AD488" i="7"/>
  <c r="U488" i="7"/>
  <c r="AQ487" i="7"/>
  <c r="AW487" i="7" s="1"/>
  <c r="AP487" i="7"/>
  <c r="AI487" i="7"/>
  <c r="AD487" i="7"/>
  <c r="U487" i="7"/>
  <c r="AQ486" i="7"/>
  <c r="AW486" i="7" s="1"/>
  <c r="AP486" i="7"/>
  <c r="AI486" i="7"/>
  <c r="AD486" i="7"/>
  <c r="U486" i="7"/>
  <c r="AQ485" i="7"/>
  <c r="AP485" i="7"/>
  <c r="AI485" i="7"/>
  <c r="AD485" i="7"/>
  <c r="U485" i="7"/>
  <c r="AQ484" i="7"/>
  <c r="AV484" i="7" s="1"/>
  <c r="AP484" i="7"/>
  <c r="AI484" i="7"/>
  <c r="AD484" i="7"/>
  <c r="U484" i="7"/>
  <c r="AQ483" i="7"/>
  <c r="AW483" i="7" s="1"/>
  <c r="AP483" i="7"/>
  <c r="AI483" i="7"/>
  <c r="AD483" i="7"/>
  <c r="U483" i="7"/>
  <c r="AQ482" i="7"/>
  <c r="AP482" i="7"/>
  <c r="AI482" i="7"/>
  <c r="AD482" i="7"/>
  <c r="U482" i="7"/>
  <c r="AQ481" i="7"/>
  <c r="AW481" i="7" s="1"/>
  <c r="AP481" i="7"/>
  <c r="AI481" i="7"/>
  <c r="AD481" i="7"/>
  <c r="U481" i="7"/>
  <c r="AQ480" i="7"/>
  <c r="AW480" i="7" s="1"/>
  <c r="AP480" i="7"/>
  <c r="AI480" i="7"/>
  <c r="AD480" i="7"/>
  <c r="U480" i="7"/>
  <c r="AQ479" i="7"/>
  <c r="AP479" i="7"/>
  <c r="AI479" i="7"/>
  <c r="AD479" i="7"/>
  <c r="U479" i="7"/>
  <c r="AQ478" i="7"/>
  <c r="AV478" i="7" s="1"/>
  <c r="AP478" i="7"/>
  <c r="AI478" i="7"/>
  <c r="AD478" i="7"/>
  <c r="U478" i="7"/>
  <c r="AQ477" i="7"/>
  <c r="AW477" i="7" s="1"/>
  <c r="AP477" i="7"/>
  <c r="AI477" i="7"/>
  <c r="AD477" i="7"/>
  <c r="U477" i="7"/>
  <c r="AQ476" i="7"/>
  <c r="AW476" i="7" s="1"/>
  <c r="AP476" i="7"/>
  <c r="AI476" i="7"/>
  <c r="AD476" i="7"/>
  <c r="U476" i="7"/>
  <c r="AQ475" i="7"/>
  <c r="AW475" i="7" s="1"/>
  <c r="AP475" i="7"/>
  <c r="AI475" i="7"/>
  <c r="AD475" i="7"/>
  <c r="U475" i="7"/>
  <c r="AQ474" i="7"/>
  <c r="AW474" i="7" s="1"/>
  <c r="AP474" i="7"/>
  <c r="AI474" i="7"/>
  <c r="AD474" i="7"/>
  <c r="U474" i="7"/>
  <c r="AQ473" i="7"/>
  <c r="AP473" i="7"/>
  <c r="AI473" i="7"/>
  <c r="AD473" i="7"/>
  <c r="U473" i="7"/>
  <c r="AQ472" i="7"/>
  <c r="AV472" i="7" s="1"/>
  <c r="AP472" i="7"/>
  <c r="AI472" i="7"/>
  <c r="AD472" i="7"/>
  <c r="U472" i="7"/>
  <c r="AQ471" i="7"/>
  <c r="AW471" i="7" s="1"/>
  <c r="AP471" i="7"/>
  <c r="AI471" i="7"/>
  <c r="AD471" i="7"/>
  <c r="U471" i="7"/>
  <c r="AQ470" i="7"/>
  <c r="AW470" i="7" s="1"/>
  <c r="AP470" i="7"/>
  <c r="AI470" i="7"/>
  <c r="AD470" i="7"/>
  <c r="U470" i="7"/>
  <c r="AQ469" i="7"/>
  <c r="AP469" i="7"/>
  <c r="AI469" i="7"/>
  <c r="AD469" i="7"/>
  <c r="U469" i="7"/>
  <c r="AQ468" i="7"/>
  <c r="AW468" i="7" s="1"/>
  <c r="AP468" i="7"/>
  <c r="AI468" i="7"/>
  <c r="AD468" i="7"/>
  <c r="U468" i="7"/>
  <c r="AQ467" i="7"/>
  <c r="AP467" i="7"/>
  <c r="AI467" i="7"/>
  <c r="AD467" i="7"/>
  <c r="U467" i="7"/>
  <c r="AQ466" i="7"/>
  <c r="AW466" i="7" s="1"/>
  <c r="AP466" i="7"/>
  <c r="AI466" i="7"/>
  <c r="AD466" i="7"/>
  <c r="U466" i="7"/>
  <c r="AQ465" i="7"/>
  <c r="AW465" i="7" s="1"/>
  <c r="AP465" i="7"/>
  <c r="AI465" i="7"/>
  <c r="AD465" i="7"/>
  <c r="U465" i="7"/>
  <c r="AQ464" i="7"/>
  <c r="AW464" i="7" s="1"/>
  <c r="AP464" i="7"/>
  <c r="AI464" i="7"/>
  <c r="AD464" i="7"/>
  <c r="U464" i="7"/>
  <c r="AQ463" i="7"/>
  <c r="AV463" i="7" s="1"/>
  <c r="AP463" i="7"/>
  <c r="AI463" i="7"/>
  <c r="AD463" i="7"/>
  <c r="U463" i="7"/>
  <c r="AQ462" i="7"/>
  <c r="AW462" i="7" s="1"/>
  <c r="AP462" i="7"/>
  <c r="AI462" i="7"/>
  <c r="AD462" i="7"/>
  <c r="U462" i="7"/>
  <c r="AQ461" i="7"/>
  <c r="AP461" i="7"/>
  <c r="AI461" i="7"/>
  <c r="AD461" i="7"/>
  <c r="U461" i="7"/>
  <c r="AQ460" i="7"/>
  <c r="AW460" i="7" s="1"/>
  <c r="AP460" i="7"/>
  <c r="AI460" i="7"/>
  <c r="AD460" i="7"/>
  <c r="U460" i="7"/>
  <c r="AQ459" i="7"/>
  <c r="AW459" i="7" s="1"/>
  <c r="AP459" i="7"/>
  <c r="AI459" i="7"/>
  <c r="AD459" i="7"/>
  <c r="U459" i="7"/>
  <c r="AQ458" i="7"/>
  <c r="AW458" i="7" s="1"/>
  <c r="AP458" i="7"/>
  <c r="AI458" i="7"/>
  <c r="AD458" i="7"/>
  <c r="U458" i="7"/>
  <c r="AQ457" i="7"/>
  <c r="AV457" i="7" s="1"/>
  <c r="AP457" i="7"/>
  <c r="AI457" i="7"/>
  <c r="AD457" i="7"/>
  <c r="U457" i="7"/>
  <c r="AQ456" i="7"/>
  <c r="AW456" i="7" s="1"/>
  <c r="AP456" i="7"/>
  <c r="AI456" i="7"/>
  <c r="AD456" i="7"/>
  <c r="U456" i="7"/>
  <c r="AQ455" i="7"/>
  <c r="AP455" i="7"/>
  <c r="AI455" i="7"/>
  <c r="AD455" i="7"/>
  <c r="U455" i="7"/>
  <c r="AQ454" i="7"/>
  <c r="AP454" i="7"/>
  <c r="AI454" i="7"/>
  <c r="AD454" i="7"/>
  <c r="U454" i="7"/>
  <c r="AQ453" i="7"/>
  <c r="AW453" i="7" s="1"/>
  <c r="AP453" i="7"/>
  <c r="AI453" i="7"/>
  <c r="AD453" i="7"/>
  <c r="U453" i="7"/>
  <c r="AQ452" i="7"/>
  <c r="AW452" i="7" s="1"/>
  <c r="AP452" i="7"/>
  <c r="AI452" i="7"/>
  <c r="AD452" i="7"/>
  <c r="U452" i="7"/>
  <c r="AQ451" i="7"/>
  <c r="AV451" i="7" s="1"/>
  <c r="AP451" i="7"/>
  <c r="AI451" i="7"/>
  <c r="AD451" i="7"/>
  <c r="U451" i="7"/>
  <c r="AQ450" i="7"/>
  <c r="AW450" i="7" s="1"/>
  <c r="AP450" i="7"/>
  <c r="AI450" i="7"/>
  <c r="AD450" i="7"/>
  <c r="U450" i="7"/>
  <c r="AQ449" i="7"/>
  <c r="AP449" i="7"/>
  <c r="AI449" i="7"/>
  <c r="AD449" i="7"/>
  <c r="U449" i="7"/>
  <c r="AQ448" i="7"/>
  <c r="AV448" i="7" s="1"/>
  <c r="AP448" i="7"/>
  <c r="AI448" i="7"/>
  <c r="AD448" i="7"/>
  <c r="U448" i="7"/>
  <c r="AQ447" i="7"/>
  <c r="AW447" i="7" s="1"/>
  <c r="AP447" i="7"/>
  <c r="AI447" i="7"/>
  <c r="AD447" i="7"/>
  <c r="U447" i="7"/>
  <c r="AQ446" i="7"/>
  <c r="AP446" i="7"/>
  <c r="AI446" i="7"/>
  <c r="AD446" i="7"/>
  <c r="U446" i="7"/>
  <c r="AQ445" i="7"/>
  <c r="AW445" i="7" s="1"/>
  <c r="AP445" i="7"/>
  <c r="AI445" i="7"/>
  <c r="AD445" i="7"/>
  <c r="U445" i="7"/>
  <c r="AQ444" i="7"/>
  <c r="AW444" i="7" s="1"/>
  <c r="AP444" i="7"/>
  <c r="AI444" i="7"/>
  <c r="AD444" i="7"/>
  <c r="U444" i="7"/>
  <c r="AQ443" i="7"/>
  <c r="AP443" i="7"/>
  <c r="AI443" i="7"/>
  <c r="AD443" i="7"/>
  <c r="U443" i="7"/>
  <c r="AQ442" i="7"/>
  <c r="AW442" i="7" s="1"/>
  <c r="AP442" i="7"/>
  <c r="AI442" i="7"/>
  <c r="AD442" i="7"/>
  <c r="U442" i="7"/>
  <c r="AQ441" i="7"/>
  <c r="AW441" i="7" s="1"/>
  <c r="AP441" i="7"/>
  <c r="AI441" i="7"/>
  <c r="AD441" i="7"/>
  <c r="U441" i="7"/>
  <c r="AQ440" i="7"/>
  <c r="AW440" i="7" s="1"/>
  <c r="AP440" i="7"/>
  <c r="AI440" i="7"/>
  <c r="AD440" i="7"/>
  <c r="U440" i="7"/>
  <c r="AQ439" i="7"/>
  <c r="AW439" i="7" s="1"/>
  <c r="AP439" i="7"/>
  <c r="AI439" i="7"/>
  <c r="AD439" i="7"/>
  <c r="U439" i="7"/>
  <c r="AQ438" i="7"/>
  <c r="AW438" i="7" s="1"/>
  <c r="AP438" i="7"/>
  <c r="AI438" i="7"/>
  <c r="AD438" i="7"/>
  <c r="U438" i="7"/>
  <c r="AQ437" i="7"/>
  <c r="AP437" i="7"/>
  <c r="AI437" i="7"/>
  <c r="AD437" i="7"/>
  <c r="U437" i="7"/>
  <c r="AQ436" i="7"/>
  <c r="AV436" i="7" s="1"/>
  <c r="AP436" i="7"/>
  <c r="AI436" i="7"/>
  <c r="AD436" i="7"/>
  <c r="U436" i="7"/>
  <c r="AQ435" i="7"/>
  <c r="AW435" i="7" s="1"/>
  <c r="AP435" i="7"/>
  <c r="AI435" i="7"/>
  <c r="AD435" i="7"/>
  <c r="U435" i="7"/>
  <c r="AQ434" i="7"/>
  <c r="AW434" i="7" s="1"/>
  <c r="AP434" i="7"/>
  <c r="AI434" i="7"/>
  <c r="AD434" i="7"/>
  <c r="U434" i="7"/>
  <c r="AQ433" i="7"/>
  <c r="AP433" i="7"/>
  <c r="AI433" i="7"/>
  <c r="AD433" i="7"/>
  <c r="U433" i="7"/>
  <c r="AQ432" i="7"/>
  <c r="AW432" i="7" s="1"/>
  <c r="AP432" i="7"/>
  <c r="AI432" i="7"/>
  <c r="AD432" i="7"/>
  <c r="U432" i="7"/>
  <c r="AQ431" i="7"/>
  <c r="AP431" i="7"/>
  <c r="AI431" i="7"/>
  <c r="AD431" i="7"/>
  <c r="U431" i="7"/>
  <c r="AQ430" i="7"/>
  <c r="AW430" i="7" s="1"/>
  <c r="AP430" i="7"/>
  <c r="AI430" i="7"/>
  <c r="AD430" i="7"/>
  <c r="U430" i="7"/>
  <c r="AQ429" i="7"/>
  <c r="AW429" i="7" s="1"/>
  <c r="AP429" i="7"/>
  <c r="AI429" i="7"/>
  <c r="AD429" i="7"/>
  <c r="U429" i="7"/>
  <c r="AQ428" i="7"/>
  <c r="AW428" i="7" s="1"/>
  <c r="AP428" i="7"/>
  <c r="AI428" i="7"/>
  <c r="AD428" i="7"/>
  <c r="U428" i="7"/>
  <c r="AQ427" i="7"/>
  <c r="AV427" i="7" s="1"/>
  <c r="AP427" i="7"/>
  <c r="AI427" i="7"/>
  <c r="AD427" i="7"/>
  <c r="U427" i="7"/>
  <c r="AQ426" i="7"/>
  <c r="AW426" i="7" s="1"/>
  <c r="AP426" i="7"/>
  <c r="AI426" i="7"/>
  <c r="AD426" i="7"/>
  <c r="U426" i="7"/>
  <c r="AQ425" i="7"/>
  <c r="AP425" i="7"/>
  <c r="AI425" i="7"/>
  <c r="AD425" i="7"/>
  <c r="U425" i="7"/>
  <c r="AQ424" i="7"/>
  <c r="AW424" i="7" s="1"/>
  <c r="AP424" i="7"/>
  <c r="AI424" i="7"/>
  <c r="AD424" i="7"/>
  <c r="U424" i="7"/>
  <c r="AQ423" i="7"/>
  <c r="AW423" i="7" s="1"/>
  <c r="AP423" i="7"/>
  <c r="AI423" i="7"/>
  <c r="AD423" i="7"/>
  <c r="U423" i="7"/>
  <c r="AQ422" i="7"/>
  <c r="AW422" i="7" s="1"/>
  <c r="AP422" i="7"/>
  <c r="AI422" i="7"/>
  <c r="AD422" i="7"/>
  <c r="U422" i="7"/>
  <c r="AQ421" i="7"/>
  <c r="AW421" i="7" s="1"/>
  <c r="AP421" i="7"/>
  <c r="AI421" i="7"/>
  <c r="AD421" i="7"/>
  <c r="U421" i="7"/>
  <c r="AQ420" i="7"/>
  <c r="AW420" i="7" s="1"/>
  <c r="AP420" i="7"/>
  <c r="AI420" i="7"/>
  <c r="AD420" i="7"/>
  <c r="U420" i="7"/>
  <c r="AQ419" i="7"/>
  <c r="AP419" i="7"/>
  <c r="AI419" i="7"/>
  <c r="AD419" i="7"/>
  <c r="U419" i="7"/>
  <c r="AQ418" i="7"/>
  <c r="AP418" i="7"/>
  <c r="AI418" i="7"/>
  <c r="AD418" i="7"/>
  <c r="U418" i="7"/>
  <c r="AQ417" i="7"/>
  <c r="AW417" i="7" s="1"/>
  <c r="AP417" i="7"/>
  <c r="AI417" i="7"/>
  <c r="AD417" i="7"/>
  <c r="U417" i="7"/>
  <c r="AQ416" i="7"/>
  <c r="AW416" i="7" s="1"/>
  <c r="AP416" i="7"/>
  <c r="AI416" i="7"/>
  <c r="AD416" i="7"/>
  <c r="U416" i="7"/>
  <c r="AQ415" i="7"/>
  <c r="AV415" i="7" s="1"/>
  <c r="AP415" i="7"/>
  <c r="AI415" i="7"/>
  <c r="AD415" i="7"/>
  <c r="U415" i="7"/>
  <c r="AQ414" i="7"/>
  <c r="AW414" i="7" s="1"/>
  <c r="AP414" i="7"/>
  <c r="AI414" i="7"/>
  <c r="AD414" i="7"/>
  <c r="U414" i="7"/>
  <c r="AQ413" i="7"/>
  <c r="AP413" i="7"/>
  <c r="AI413" i="7"/>
  <c r="AD413" i="7"/>
  <c r="U413" i="7"/>
  <c r="AQ412" i="7"/>
  <c r="AV412" i="7" s="1"/>
  <c r="AP412" i="7"/>
  <c r="AI412" i="7"/>
  <c r="AD412" i="7"/>
  <c r="U412" i="7"/>
  <c r="AQ411" i="7"/>
  <c r="AW411" i="7" s="1"/>
  <c r="AP411" i="7"/>
  <c r="AI411" i="7"/>
  <c r="AD411" i="7"/>
  <c r="U411" i="7"/>
  <c r="AQ410" i="7"/>
  <c r="AP410" i="7"/>
  <c r="AI410" i="7"/>
  <c r="AD410" i="7"/>
  <c r="U410" i="7"/>
  <c r="AQ409" i="7"/>
  <c r="AW409" i="7" s="1"/>
  <c r="AP409" i="7"/>
  <c r="AI409" i="7"/>
  <c r="AD409" i="7"/>
  <c r="U409" i="7"/>
  <c r="AQ408" i="7"/>
  <c r="AW408" i="7" s="1"/>
  <c r="AP408" i="7"/>
  <c r="AI408" i="7"/>
  <c r="AD408" i="7"/>
  <c r="U408" i="7"/>
  <c r="AQ407" i="7"/>
  <c r="AP407" i="7"/>
  <c r="AI407" i="7"/>
  <c r="AD407" i="7"/>
  <c r="U407" i="7"/>
  <c r="AQ406" i="7"/>
  <c r="AV406" i="7" s="1"/>
  <c r="AP406" i="7"/>
  <c r="AI406" i="7"/>
  <c r="AD406" i="7"/>
  <c r="U406" i="7"/>
  <c r="AQ405" i="7"/>
  <c r="AW405" i="7" s="1"/>
  <c r="AP405" i="7"/>
  <c r="AI405" i="7"/>
  <c r="AD405" i="7"/>
  <c r="U405" i="7"/>
  <c r="AQ404" i="7"/>
  <c r="AW404" i="7" s="1"/>
  <c r="AP404" i="7"/>
  <c r="AI404" i="7"/>
  <c r="AD404" i="7"/>
  <c r="U404" i="7"/>
  <c r="AQ403" i="7"/>
  <c r="AW403" i="7" s="1"/>
  <c r="AP403" i="7"/>
  <c r="AI403" i="7"/>
  <c r="AD403" i="7"/>
  <c r="U403" i="7"/>
  <c r="AQ402" i="7"/>
  <c r="AW402" i="7" s="1"/>
  <c r="AP402" i="7"/>
  <c r="AI402" i="7"/>
  <c r="AD402" i="7"/>
  <c r="U402" i="7"/>
  <c r="AQ401" i="7"/>
  <c r="AP401" i="7"/>
  <c r="AI401" i="7"/>
  <c r="AD401" i="7"/>
  <c r="U401" i="7"/>
  <c r="AQ400" i="7"/>
  <c r="AW400" i="7" s="1"/>
  <c r="AP400" i="7"/>
  <c r="AI400" i="7"/>
  <c r="AD400" i="7"/>
  <c r="U400" i="7"/>
  <c r="AQ399" i="7"/>
  <c r="AW399" i="7" s="1"/>
  <c r="AP399" i="7"/>
  <c r="AI399" i="7"/>
  <c r="AD399" i="7"/>
  <c r="U399" i="7"/>
  <c r="AQ398" i="7"/>
  <c r="AW398" i="7" s="1"/>
  <c r="AP398" i="7"/>
  <c r="AI398" i="7"/>
  <c r="AD398" i="7"/>
  <c r="U398" i="7"/>
  <c r="AQ397" i="7"/>
  <c r="AP397" i="7"/>
  <c r="AI397" i="7"/>
  <c r="AD397" i="7"/>
  <c r="U397" i="7"/>
  <c r="AQ396" i="7"/>
  <c r="AW396" i="7" s="1"/>
  <c r="AP396" i="7"/>
  <c r="AI396" i="7"/>
  <c r="AD396" i="7"/>
  <c r="U396" i="7"/>
  <c r="AQ395" i="7"/>
  <c r="AP395" i="7"/>
  <c r="AI395" i="7"/>
  <c r="AD395" i="7"/>
  <c r="U395" i="7"/>
  <c r="AQ394" i="7"/>
  <c r="AW394" i="7" s="1"/>
  <c r="AP394" i="7"/>
  <c r="AI394" i="7"/>
  <c r="AD394" i="7"/>
  <c r="U394" i="7"/>
  <c r="AQ393" i="7"/>
  <c r="AW393" i="7" s="1"/>
  <c r="AP393" i="7"/>
  <c r="AI393" i="7"/>
  <c r="AD393" i="7"/>
  <c r="U393" i="7"/>
  <c r="AQ392" i="7"/>
  <c r="AW392" i="7" s="1"/>
  <c r="AP392" i="7"/>
  <c r="AI392" i="7"/>
  <c r="AD392" i="7"/>
  <c r="U392" i="7"/>
  <c r="AQ391" i="7"/>
  <c r="AV391" i="7" s="1"/>
  <c r="AP391" i="7"/>
  <c r="AI391" i="7"/>
  <c r="AD391" i="7"/>
  <c r="U391" i="7"/>
  <c r="AQ390" i="7"/>
  <c r="AW390" i="7" s="1"/>
  <c r="AP390" i="7"/>
  <c r="AI390" i="7"/>
  <c r="AD390" i="7"/>
  <c r="U390" i="7"/>
  <c r="AQ389" i="7"/>
  <c r="AP389" i="7"/>
  <c r="AI389" i="7"/>
  <c r="AD389" i="7"/>
  <c r="U389" i="7"/>
  <c r="AQ388" i="7"/>
  <c r="AW388" i="7" s="1"/>
  <c r="AP388" i="7"/>
  <c r="AI388" i="7"/>
  <c r="AD388" i="7"/>
  <c r="U388" i="7"/>
  <c r="AQ387" i="7"/>
  <c r="AW387" i="7" s="1"/>
  <c r="AP387" i="7"/>
  <c r="AI387" i="7"/>
  <c r="AD387" i="7"/>
  <c r="U387" i="7"/>
  <c r="AQ386" i="7"/>
  <c r="AW386" i="7" s="1"/>
  <c r="AP386" i="7"/>
  <c r="AI386" i="7"/>
  <c r="AD386" i="7"/>
  <c r="U386" i="7"/>
  <c r="AQ385" i="7"/>
  <c r="AV385" i="7" s="1"/>
  <c r="AP385" i="7"/>
  <c r="AI385" i="7"/>
  <c r="AD385" i="7"/>
  <c r="U385" i="7"/>
  <c r="AQ384" i="7"/>
  <c r="AW384" i="7" s="1"/>
  <c r="AP384" i="7"/>
  <c r="AI384" i="7"/>
  <c r="AD384" i="7"/>
  <c r="U384" i="7"/>
  <c r="AQ383" i="7"/>
  <c r="AP383" i="7"/>
  <c r="AI383" i="7"/>
  <c r="AD383" i="7"/>
  <c r="U383" i="7"/>
  <c r="AQ382" i="7"/>
  <c r="AP382" i="7"/>
  <c r="AI382" i="7"/>
  <c r="AD382" i="7"/>
  <c r="U382" i="7"/>
  <c r="AQ381" i="7"/>
  <c r="AW381" i="7" s="1"/>
  <c r="AP381" i="7"/>
  <c r="AI381" i="7"/>
  <c r="AD381" i="7"/>
  <c r="U381" i="7"/>
  <c r="AQ380" i="7"/>
  <c r="AW380" i="7" s="1"/>
  <c r="AP380" i="7"/>
  <c r="AI380" i="7"/>
  <c r="AD380" i="7"/>
  <c r="U380" i="7"/>
  <c r="AQ379" i="7"/>
  <c r="AW379" i="7" s="1"/>
  <c r="AP379" i="7"/>
  <c r="AI379" i="7"/>
  <c r="AD379" i="7"/>
  <c r="U379" i="7"/>
  <c r="AQ378" i="7"/>
  <c r="AW378" i="7" s="1"/>
  <c r="AP378" i="7"/>
  <c r="AI378" i="7"/>
  <c r="AD378" i="7"/>
  <c r="U378" i="7"/>
  <c r="AQ377" i="7"/>
  <c r="AP377" i="7"/>
  <c r="AI377" i="7"/>
  <c r="AD377" i="7"/>
  <c r="U377" i="7"/>
  <c r="AQ376" i="7"/>
  <c r="AV376" i="7" s="1"/>
  <c r="AP376" i="7"/>
  <c r="AI376" i="7"/>
  <c r="AD376" i="7"/>
  <c r="U376" i="7"/>
  <c r="AQ375" i="7"/>
  <c r="AW375" i="7" s="1"/>
  <c r="AP375" i="7"/>
  <c r="AI375" i="7"/>
  <c r="AD375" i="7"/>
  <c r="U375" i="7"/>
  <c r="AQ374" i="7"/>
  <c r="AP374" i="7"/>
  <c r="AI374" i="7"/>
  <c r="AD374" i="7"/>
  <c r="U374" i="7"/>
  <c r="AQ373" i="7"/>
  <c r="AW373" i="7" s="1"/>
  <c r="AP373" i="7"/>
  <c r="AI373" i="7"/>
  <c r="AD373" i="7"/>
  <c r="U373" i="7"/>
  <c r="AQ372" i="7"/>
  <c r="AW372" i="7" s="1"/>
  <c r="AP372" i="7"/>
  <c r="AI372" i="7"/>
  <c r="AD372" i="7"/>
  <c r="U372" i="7"/>
  <c r="AQ371" i="7"/>
  <c r="AP371" i="7"/>
  <c r="AI371" i="7"/>
  <c r="AD371" i="7"/>
  <c r="U371" i="7"/>
  <c r="AQ370" i="7"/>
  <c r="AW370" i="7" s="1"/>
  <c r="AP370" i="7"/>
  <c r="AI370" i="7"/>
  <c r="AD370" i="7"/>
  <c r="U370" i="7"/>
  <c r="AQ369" i="7"/>
  <c r="AP369" i="7"/>
  <c r="AI369" i="7"/>
  <c r="AD369" i="7"/>
  <c r="U369" i="7"/>
  <c r="AQ368" i="7"/>
  <c r="AV368" i="7" s="1"/>
  <c r="AP368" i="7"/>
  <c r="AI368" i="7"/>
  <c r="AD368" i="7"/>
  <c r="U368" i="7"/>
  <c r="AQ367" i="7"/>
  <c r="AW367" i="7" s="1"/>
  <c r="AP367" i="7"/>
  <c r="AI367" i="7"/>
  <c r="AD367" i="7"/>
  <c r="U367" i="7"/>
  <c r="AQ366" i="7"/>
  <c r="AP366" i="7"/>
  <c r="AI366" i="7"/>
  <c r="AD366" i="7"/>
  <c r="U366" i="7"/>
  <c r="AQ365" i="7"/>
  <c r="AW365" i="7" s="1"/>
  <c r="AP365" i="7"/>
  <c r="AI365" i="7"/>
  <c r="AD365" i="7"/>
  <c r="U365" i="7"/>
  <c r="AQ364" i="7"/>
  <c r="AW364" i="7" s="1"/>
  <c r="AP364" i="7"/>
  <c r="AI364" i="7"/>
  <c r="AD364" i="7"/>
  <c r="U364" i="7"/>
  <c r="AQ363" i="7"/>
  <c r="AP363" i="7"/>
  <c r="AI363" i="7"/>
  <c r="AD363" i="7"/>
  <c r="U363" i="7"/>
  <c r="AQ362" i="7"/>
  <c r="AP362" i="7"/>
  <c r="AI362" i="7"/>
  <c r="AD362" i="7"/>
  <c r="U362" i="7"/>
  <c r="AQ361" i="7"/>
  <c r="AV361" i="7" s="1"/>
  <c r="AP361" i="7"/>
  <c r="AI361" i="7"/>
  <c r="AD361" i="7"/>
  <c r="U361" i="7"/>
  <c r="AQ360" i="7"/>
  <c r="AP360" i="7"/>
  <c r="AI360" i="7"/>
  <c r="AD360" i="7"/>
  <c r="U360" i="7"/>
  <c r="AQ359" i="7"/>
  <c r="AP359" i="7"/>
  <c r="AI359" i="7"/>
  <c r="AD359" i="7"/>
  <c r="U359" i="7"/>
  <c r="AQ358" i="7"/>
  <c r="AW358" i="7" s="1"/>
  <c r="AP358" i="7"/>
  <c r="AI358" i="7"/>
  <c r="AD358" i="7"/>
  <c r="U358" i="7"/>
  <c r="AQ357" i="7"/>
  <c r="AP357" i="7"/>
  <c r="AI357" i="7"/>
  <c r="AD357" i="7"/>
  <c r="U357" i="7"/>
  <c r="AQ356" i="7"/>
  <c r="AV356" i="7" s="1"/>
  <c r="AP356" i="7"/>
  <c r="AI356" i="7"/>
  <c r="AD356" i="7"/>
  <c r="U356" i="7"/>
  <c r="AQ355" i="7"/>
  <c r="AV355" i="7" s="1"/>
  <c r="AP355" i="7"/>
  <c r="AI355" i="7"/>
  <c r="AD355" i="7"/>
  <c r="U355" i="7"/>
  <c r="AQ354" i="7"/>
  <c r="AP354" i="7"/>
  <c r="AI354" i="7"/>
  <c r="AD354" i="7"/>
  <c r="U354" i="7"/>
  <c r="AQ353" i="7"/>
  <c r="AP353" i="7"/>
  <c r="AI353" i="7"/>
  <c r="AD353" i="7"/>
  <c r="U353" i="7"/>
  <c r="AQ352" i="7"/>
  <c r="AW352" i="7" s="1"/>
  <c r="AP352" i="7"/>
  <c r="AI352" i="7"/>
  <c r="AD352" i="7"/>
  <c r="U352" i="7"/>
  <c r="AQ351" i="7"/>
  <c r="AP351" i="7"/>
  <c r="AI351" i="7"/>
  <c r="AD351" i="7"/>
  <c r="U351" i="7"/>
  <c r="AQ350" i="7"/>
  <c r="AV350" i="7" s="1"/>
  <c r="AP350" i="7"/>
  <c r="AI350" i="7"/>
  <c r="AD350" i="7"/>
  <c r="U350" i="7"/>
  <c r="AQ349" i="7"/>
  <c r="AW349" i="7" s="1"/>
  <c r="AP349" i="7"/>
  <c r="AI349" i="7"/>
  <c r="AD349" i="7"/>
  <c r="U349" i="7"/>
  <c r="AQ348" i="7"/>
  <c r="AP348" i="7"/>
  <c r="AI348" i="7"/>
  <c r="AD348" i="7"/>
  <c r="U348" i="7"/>
  <c r="AQ347" i="7"/>
  <c r="AV347" i="7" s="1"/>
  <c r="AP347" i="7"/>
  <c r="AI347" i="7"/>
  <c r="AD347" i="7"/>
  <c r="U347" i="7"/>
  <c r="AQ346" i="7"/>
  <c r="AP346" i="7"/>
  <c r="AI346" i="7"/>
  <c r="AD346" i="7"/>
  <c r="U346" i="7"/>
  <c r="AQ345" i="7"/>
  <c r="AP345" i="7"/>
  <c r="AI345" i="7"/>
  <c r="AD345" i="7"/>
  <c r="U345" i="7"/>
  <c r="AQ344" i="7"/>
  <c r="AP344" i="7"/>
  <c r="AI344" i="7"/>
  <c r="AD344" i="7"/>
  <c r="U344" i="7"/>
  <c r="AQ343" i="7"/>
  <c r="AW343" i="7" s="1"/>
  <c r="AP343" i="7"/>
  <c r="AI343" i="7"/>
  <c r="AD343" i="7"/>
  <c r="U343" i="7"/>
  <c r="AQ342" i="7"/>
  <c r="AP342" i="7"/>
  <c r="AI342" i="7"/>
  <c r="AD342" i="7"/>
  <c r="U342" i="7"/>
  <c r="AQ341" i="7"/>
  <c r="AV341" i="7" s="1"/>
  <c r="AP341" i="7"/>
  <c r="AI341" i="7"/>
  <c r="AD341" i="7"/>
  <c r="U341" i="7"/>
  <c r="AQ340" i="7"/>
  <c r="AV340" i="7" s="1"/>
  <c r="AP340" i="7"/>
  <c r="AI340" i="7"/>
  <c r="AD340" i="7"/>
  <c r="U340" i="7"/>
  <c r="AQ339" i="7"/>
  <c r="AP339" i="7"/>
  <c r="AI339" i="7"/>
  <c r="AD339" i="7"/>
  <c r="U339" i="7"/>
  <c r="AQ338" i="7"/>
  <c r="AP338" i="7"/>
  <c r="AI338" i="7"/>
  <c r="AD338" i="7"/>
  <c r="U338" i="7"/>
  <c r="AQ337" i="7"/>
  <c r="AW337" i="7" s="1"/>
  <c r="AP337" i="7"/>
  <c r="AI337" i="7"/>
  <c r="AD337" i="7"/>
  <c r="U337" i="7"/>
  <c r="AQ336" i="7"/>
  <c r="AP336" i="7"/>
  <c r="AI336" i="7"/>
  <c r="AD336" i="7"/>
  <c r="U336" i="7"/>
  <c r="AQ335" i="7"/>
  <c r="AP335" i="7"/>
  <c r="AI335" i="7"/>
  <c r="AD335" i="7"/>
  <c r="U335" i="7"/>
  <c r="AQ334" i="7"/>
  <c r="AW334" i="7" s="1"/>
  <c r="AP334" i="7"/>
  <c r="AI334" i="7"/>
  <c r="AD334" i="7"/>
  <c r="U334" i="7"/>
  <c r="AQ333" i="7"/>
  <c r="AP333" i="7"/>
  <c r="AI333" i="7"/>
  <c r="AD333" i="7"/>
  <c r="U333" i="7"/>
  <c r="AQ332" i="7"/>
  <c r="AV332" i="7" s="1"/>
  <c r="AP332" i="7"/>
  <c r="AI332" i="7"/>
  <c r="AD332" i="7"/>
  <c r="U332" i="7"/>
  <c r="AQ331" i="7"/>
  <c r="AW331" i="7" s="1"/>
  <c r="AP331" i="7"/>
  <c r="AI331" i="7"/>
  <c r="AD331" i="7"/>
  <c r="U331" i="7"/>
  <c r="AQ330" i="7"/>
  <c r="AP330" i="7"/>
  <c r="AI330" i="7"/>
  <c r="AD330" i="7"/>
  <c r="U330" i="7"/>
  <c r="AQ329" i="7"/>
  <c r="AV329" i="7" s="1"/>
  <c r="AP329" i="7"/>
  <c r="AI329" i="7"/>
  <c r="AD329" i="7"/>
  <c r="U329" i="7"/>
  <c r="AQ328" i="7"/>
  <c r="AV328" i="7" s="1"/>
  <c r="AP328" i="7"/>
  <c r="AI328" i="7"/>
  <c r="AD328" i="7"/>
  <c r="U328" i="7"/>
  <c r="AQ327" i="7"/>
  <c r="AP327" i="7"/>
  <c r="AI327" i="7"/>
  <c r="AD327" i="7"/>
  <c r="U327" i="7"/>
  <c r="AQ326" i="7"/>
  <c r="AP326" i="7"/>
  <c r="AI326" i="7"/>
  <c r="AD326" i="7"/>
  <c r="U326" i="7"/>
  <c r="AQ325" i="7"/>
  <c r="AW325" i="7" s="1"/>
  <c r="AP325" i="7"/>
  <c r="AI325" i="7"/>
  <c r="AD325" i="7"/>
  <c r="U325" i="7"/>
  <c r="AQ324" i="7"/>
  <c r="AV324" i="7" s="1"/>
  <c r="AP324" i="7"/>
  <c r="AI324" i="7"/>
  <c r="AD324" i="7"/>
  <c r="U324" i="7"/>
  <c r="AQ323" i="7"/>
  <c r="AW323" i="7" s="1"/>
  <c r="AP323" i="7"/>
  <c r="AI323" i="7"/>
  <c r="AD323" i="7"/>
  <c r="U323" i="7"/>
  <c r="AQ322" i="7"/>
  <c r="AW322" i="7" s="1"/>
  <c r="AP322" i="7"/>
  <c r="AI322" i="7"/>
  <c r="AD322" i="7"/>
  <c r="U322" i="7"/>
  <c r="AQ321" i="7"/>
  <c r="AP321" i="7"/>
  <c r="AI321" i="7"/>
  <c r="AD321" i="7"/>
  <c r="U321" i="7"/>
  <c r="AQ320" i="7"/>
  <c r="AW320" i="7" s="1"/>
  <c r="AP320" i="7"/>
  <c r="AI320" i="7"/>
  <c r="AD320" i="7"/>
  <c r="U320" i="7"/>
  <c r="AQ319" i="7"/>
  <c r="AV319" i="7" s="1"/>
  <c r="AP319" i="7"/>
  <c r="AI319" i="7"/>
  <c r="AD319" i="7"/>
  <c r="U319" i="7"/>
  <c r="AQ318" i="7"/>
  <c r="AV318" i="7" s="1"/>
  <c r="AP318" i="7"/>
  <c r="AI318" i="7"/>
  <c r="AD318" i="7"/>
  <c r="U318" i="7"/>
  <c r="AQ317" i="7"/>
  <c r="AW317" i="7" s="1"/>
  <c r="AP317" i="7"/>
  <c r="AI317" i="7"/>
  <c r="AD317" i="7"/>
  <c r="U317" i="7"/>
  <c r="AQ316" i="7"/>
  <c r="AW316" i="7" s="1"/>
  <c r="AP316" i="7"/>
  <c r="AI316" i="7"/>
  <c r="AD316" i="7"/>
  <c r="U316" i="7"/>
  <c r="AQ315" i="7"/>
  <c r="AV315" i="7" s="1"/>
  <c r="AP315" i="7"/>
  <c r="AI315" i="7"/>
  <c r="AD315" i="7"/>
  <c r="U315" i="7"/>
  <c r="AQ314" i="7"/>
  <c r="AW314" i="7" s="1"/>
  <c r="AP314" i="7"/>
  <c r="AI314" i="7"/>
  <c r="AD314" i="7"/>
  <c r="U314" i="7"/>
  <c r="AQ313" i="7"/>
  <c r="AW313" i="7" s="1"/>
  <c r="AP313" i="7"/>
  <c r="AI313" i="7"/>
  <c r="AD313" i="7"/>
  <c r="U313" i="7"/>
  <c r="AQ312" i="7"/>
  <c r="AP312" i="7"/>
  <c r="AI312" i="7"/>
  <c r="AD312" i="7"/>
  <c r="U312" i="7"/>
  <c r="AQ311" i="7"/>
  <c r="AW311" i="7" s="1"/>
  <c r="AP311" i="7"/>
  <c r="AI311" i="7"/>
  <c r="AD311" i="7"/>
  <c r="U311" i="7"/>
  <c r="AQ310" i="7"/>
  <c r="AW310" i="7" s="1"/>
  <c r="AP310" i="7"/>
  <c r="AI310" i="7"/>
  <c r="AD310" i="7"/>
  <c r="U310" i="7"/>
  <c r="AQ309" i="7"/>
  <c r="AV309" i="7" s="1"/>
  <c r="AP309" i="7"/>
  <c r="AI309" i="7"/>
  <c r="AD309" i="7"/>
  <c r="U309" i="7"/>
  <c r="AQ308" i="7"/>
  <c r="AW308" i="7" s="1"/>
  <c r="AP308" i="7"/>
  <c r="AI308" i="7"/>
  <c r="AD308" i="7"/>
  <c r="U308" i="7"/>
  <c r="AQ307" i="7"/>
  <c r="AW307" i="7" s="1"/>
  <c r="AP307" i="7"/>
  <c r="AI307" i="7"/>
  <c r="AD307" i="7"/>
  <c r="U307" i="7"/>
  <c r="AQ306" i="7"/>
  <c r="AV306" i="7" s="1"/>
  <c r="AP306" i="7"/>
  <c r="AI306" i="7"/>
  <c r="AD306" i="7"/>
  <c r="U306" i="7"/>
  <c r="AQ305" i="7"/>
  <c r="AP305" i="7"/>
  <c r="AI305" i="7"/>
  <c r="AD305" i="7"/>
  <c r="U305" i="7"/>
  <c r="AQ304" i="7"/>
  <c r="AW304" i="7" s="1"/>
  <c r="AP304" i="7"/>
  <c r="AI304" i="7"/>
  <c r="AD304" i="7"/>
  <c r="U304" i="7"/>
  <c r="AQ303" i="7"/>
  <c r="AV303" i="7" s="1"/>
  <c r="AP303" i="7"/>
  <c r="AI303" i="7"/>
  <c r="AD303" i="7"/>
  <c r="U303" i="7"/>
  <c r="AQ302" i="7"/>
  <c r="AW302" i="7" s="1"/>
  <c r="AP302" i="7"/>
  <c r="AI302" i="7"/>
  <c r="AD302" i="7"/>
  <c r="U302" i="7"/>
  <c r="AQ301" i="7"/>
  <c r="AV301" i="7" s="1"/>
  <c r="AP301" i="7"/>
  <c r="AI301" i="7"/>
  <c r="AD301" i="7"/>
  <c r="U301" i="7"/>
  <c r="AQ300" i="7"/>
  <c r="AV300" i="7" s="1"/>
  <c r="AP300" i="7"/>
  <c r="AI300" i="7"/>
  <c r="AD300" i="7"/>
  <c r="U300" i="7"/>
  <c r="AQ299" i="7"/>
  <c r="AW299" i="7" s="1"/>
  <c r="AP299" i="7"/>
  <c r="AI299" i="7"/>
  <c r="AD299" i="7"/>
  <c r="U299" i="7"/>
  <c r="AQ298" i="7"/>
  <c r="AW298" i="7" s="1"/>
  <c r="AP298" i="7"/>
  <c r="AI298" i="7"/>
  <c r="AD298" i="7"/>
  <c r="U298" i="7"/>
  <c r="AQ297" i="7"/>
  <c r="AP297" i="7"/>
  <c r="AI297" i="7"/>
  <c r="AD297" i="7"/>
  <c r="U297" i="7"/>
  <c r="AQ296" i="7"/>
  <c r="AW296" i="7" s="1"/>
  <c r="AP296" i="7"/>
  <c r="AI296" i="7"/>
  <c r="AD296" i="7"/>
  <c r="U296" i="7"/>
  <c r="AQ295" i="7"/>
  <c r="AW295" i="7" s="1"/>
  <c r="AP295" i="7"/>
  <c r="AI295" i="7"/>
  <c r="AD295" i="7"/>
  <c r="U295" i="7"/>
  <c r="AQ294" i="7"/>
  <c r="AV294" i="7" s="1"/>
  <c r="AP294" i="7"/>
  <c r="AI294" i="7"/>
  <c r="AD294" i="7"/>
  <c r="U294" i="7"/>
  <c r="AQ293" i="7"/>
  <c r="AW293" i="7" s="1"/>
  <c r="AP293" i="7"/>
  <c r="AI293" i="7"/>
  <c r="AD293" i="7"/>
  <c r="U293" i="7"/>
  <c r="AQ292" i="7"/>
  <c r="AP292" i="7"/>
  <c r="AI292" i="7"/>
  <c r="AD292" i="7"/>
  <c r="U292" i="7"/>
  <c r="AQ291" i="7"/>
  <c r="AV291" i="7" s="1"/>
  <c r="AP291" i="7"/>
  <c r="AI291" i="7"/>
  <c r="AD291" i="7"/>
  <c r="U291" i="7"/>
  <c r="AQ290" i="7"/>
  <c r="AW290" i="7" s="1"/>
  <c r="AP290" i="7"/>
  <c r="AI290" i="7"/>
  <c r="AD290" i="7"/>
  <c r="U290" i="7"/>
  <c r="AQ289" i="7"/>
  <c r="AW289" i="7" s="1"/>
  <c r="AP289" i="7"/>
  <c r="AI289" i="7"/>
  <c r="AD289" i="7"/>
  <c r="U289" i="7"/>
  <c r="AQ288" i="7"/>
  <c r="AV288" i="7" s="1"/>
  <c r="AP288" i="7"/>
  <c r="AI288" i="7"/>
  <c r="AD288" i="7"/>
  <c r="U288" i="7"/>
  <c r="AQ287" i="7"/>
  <c r="AW287" i="7" s="1"/>
  <c r="AP287" i="7"/>
  <c r="AI287" i="7"/>
  <c r="AD287" i="7"/>
  <c r="U287" i="7"/>
  <c r="AQ286" i="7"/>
  <c r="AW286" i="7" s="1"/>
  <c r="AP286" i="7"/>
  <c r="AI286" i="7"/>
  <c r="AD286" i="7"/>
  <c r="U286" i="7"/>
  <c r="AQ285" i="7"/>
  <c r="AP285" i="7"/>
  <c r="AI285" i="7"/>
  <c r="AD285" i="7"/>
  <c r="U285" i="7"/>
  <c r="AQ284" i="7"/>
  <c r="AW284" i="7" s="1"/>
  <c r="AP284" i="7"/>
  <c r="AI284" i="7"/>
  <c r="AD284" i="7"/>
  <c r="U284" i="7"/>
  <c r="AQ283" i="7"/>
  <c r="AV283" i="7" s="1"/>
  <c r="AP283" i="7"/>
  <c r="AI283" i="7"/>
  <c r="AD283" i="7"/>
  <c r="U283" i="7"/>
  <c r="AQ282" i="7"/>
  <c r="AV282" i="7" s="1"/>
  <c r="AP282" i="7"/>
  <c r="AI282" i="7"/>
  <c r="AD282" i="7"/>
  <c r="U282" i="7"/>
  <c r="AQ281" i="7"/>
  <c r="AW281" i="7" s="1"/>
  <c r="AP281" i="7"/>
  <c r="AI281" i="7"/>
  <c r="AD281" i="7"/>
  <c r="U281" i="7"/>
  <c r="AQ280" i="7"/>
  <c r="AW280" i="7" s="1"/>
  <c r="AP280" i="7"/>
  <c r="AI280" i="7"/>
  <c r="AD280" i="7"/>
  <c r="U280" i="7"/>
  <c r="AQ279" i="7"/>
  <c r="AV279" i="7" s="1"/>
  <c r="AP279" i="7"/>
  <c r="AI279" i="7"/>
  <c r="AD279" i="7"/>
  <c r="U279" i="7"/>
  <c r="AQ278" i="7"/>
  <c r="AP278" i="7"/>
  <c r="AI278" i="7"/>
  <c r="AD278" i="7"/>
  <c r="U278" i="7"/>
  <c r="AQ277" i="7"/>
  <c r="AW277" i="7" s="1"/>
  <c r="AP277" i="7"/>
  <c r="AI277" i="7"/>
  <c r="AD277" i="7"/>
  <c r="U277" i="7"/>
  <c r="AQ276" i="7"/>
  <c r="AV276" i="7" s="1"/>
  <c r="AP276" i="7"/>
  <c r="AI276" i="7"/>
  <c r="AD276" i="7"/>
  <c r="U276" i="7"/>
  <c r="AQ275" i="7"/>
  <c r="AW275" i="7" s="1"/>
  <c r="AP275" i="7"/>
  <c r="AI275" i="7"/>
  <c r="AD275" i="7"/>
  <c r="U275" i="7"/>
  <c r="AQ274" i="7"/>
  <c r="AV274" i="7" s="1"/>
  <c r="AP274" i="7"/>
  <c r="AI274" i="7"/>
  <c r="AD274" i="7"/>
  <c r="U274" i="7"/>
  <c r="AQ273" i="7"/>
  <c r="AV273" i="7" s="1"/>
  <c r="AP273" i="7"/>
  <c r="AI273" i="7"/>
  <c r="AD273" i="7"/>
  <c r="U273" i="7"/>
  <c r="AQ272" i="7"/>
  <c r="AP272" i="7"/>
  <c r="AI272" i="7"/>
  <c r="AD272" i="7"/>
  <c r="U272" i="7"/>
  <c r="AQ271" i="7"/>
  <c r="AW271" i="7" s="1"/>
  <c r="AP271" i="7"/>
  <c r="AI271" i="7"/>
  <c r="AD271" i="7"/>
  <c r="U271" i="7"/>
  <c r="AQ270" i="7"/>
  <c r="AV270" i="7" s="1"/>
  <c r="AP270" i="7"/>
  <c r="AI270" i="7"/>
  <c r="AD270" i="7"/>
  <c r="U270" i="7"/>
  <c r="AQ269" i="7"/>
  <c r="AW269" i="7" s="1"/>
  <c r="AP269" i="7"/>
  <c r="AI269" i="7"/>
  <c r="AD269" i="7"/>
  <c r="U269" i="7"/>
  <c r="AQ268" i="7"/>
  <c r="AW268" i="7" s="1"/>
  <c r="AP268" i="7"/>
  <c r="AI268" i="7"/>
  <c r="AD268" i="7"/>
  <c r="U268" i="7"/>
  <c r="AQ267" i="7"/>
  <c r="AV267" i="7" s="1"/>
  <c r="AP267" i="7"/>
  <c r="AI267" i="7"/>
  <c r="AD267" i="7"/>
  <c r="U267" i="7"/>
  <c r="AQ266" i="7"/>
  <c r="AW266" i="7" s="1"/>
  <c r="AP266" i="7"/>
  <c r="AI266" i="7"/>
  <c r="AD266" i="7"/>
  <c r="U266" i="7"/>
  <c r="AQ265" i="7"/>
  <c r="AP265" i="7"/>
  <c r="AI265" i="7"/>
  <c r="AD265" i="7"/>
  <c r="U265" i="7"/>
  <c r="AQ264" i="7"/>
  <c r="AV264" i="7" s="1"/>
  <c r="AP264" i="7"/>
  <c r="AI264" i="7"/>
  <c r="AD264" i="7"/>
  <c r="U264" i="7"/>
  <c r="AQ263" i="7"/>
  <c r="AW263" i="7" s="1"/>
  <c r="AP263" i="7"/>
  <c r="AI263" i="7"/>
  <c r="AD263" i="7"/>
  <c r="U263" i="7"/>
  <c r="AQ262" i="7"/>
  <c r="AV262" i="7" s="1"/>
  <c r="AP262" i="7"/>
  <c r="AI262" i="7"/>
  <c r="AD262" i="7"/>
  <c r="U262" i="7"/>
  <c r="AQ261" i="7"/>
  <c r="AV261" i="7" s="1"/>
  <c r="AP261" i="7"/>
  <c r="AI261" i="7"/>
  <c r="AD261" i="7"/>
  <c r="U261" i="7"/>
  <c r="AQ260" i="7"/>
  <c r="AW260" i="7" s="1"/>
  <c r="AP260" i="7"/>
  <c r="AI260" i="7"/>
  <c r="AD260" i="7"/>
  <c r="U260" i="7"/>
  <c r="AQ259" i="7"/>
  <c r="AW259" i="7" s="1"/>
  <c r="AP259" i="7"/>
  <c r="AI259" i="7"/>
  <c r="AD259" i="7"/>
  <c r="U259" i="7"/>
  <c r="AQ258" i="7"/>
  <c r="AP258" i="7"/>
  <c r="AI258" i="7"/>
  <c r="AD258" i="7"/>
  <c r="U258" i="7"/>
  <c r="AQ257" i="7"/>
  <c r="AW257" i="7" s="1"/>
  <c r="AP257" i="7"/>
  <c r="AI257" i="7"/>
  <c r="AD257" i="7"/>
  <c r="U257" i="7"/>
  <c r="AQ256" i="7"/>
  <c r="AV256" i="7" s="1"/>
  <c r="AP256" i="7"/>
  <c r="AI256" i="7"/>
  <c r="AD256" i="7"/>
  <c r="U256" i="7"/>
  <c r="AQ255" i="7"/>
  <c r="AV255" i="7" s="1"/>
  <c r="AP255" i="7"/>
  <c r="AI255" i="7"/>
  <c r="AD255" i="7"/>
  <c r="U255" i="7"/>
  <c r="AQ254" i="7"/>
  <c r="AW254" i="7" s="1"/>
  <c r="AP254" i="7"/>
  <c r="AI254" i="7"/>
  <c r="AD254" i="7"/>
  <c r="U254" i="7"/>
  <c r="AQ253" i="7"/>
  <c r="AW253" i="7" s="1"/>
  <c r="AP253" i="7"/>
  <c r="AI253" i="7"/>
  <c r="AD253" i="7"/>
  <c r="U253" i="7"/>
  <c r="AQ252" i="7"/>
  <c r="AV252" i="7" s="1"/>
  <c r="AP252" i="7"/>
  <c r="AI252" i="7"/>
  <c r="AD252" i="7"/>
  <c r="U252" i="7"/>
  <c r="AQ251" i="7"/>
  <c r="AW251" i="7" s="1"/>
  <c r="AP251" i="7"/>
  <c r="AI251" i="7"/>
  <c r="AD251" i="7"/>
  <c r="U251" i="7"/>
  <c r="AQ250" i="7"/>
  <c r="AW250" i="7" s="1"/>
  <c r="AP250" i="7"/>
  <c r="AI250" i="7"/>
  <c r="AD250" i="7"/>
  <c r="U250" i="7"/>
  <c r="AQ249" i="7"/>
  <c r="AP249" i="7"/>
  <c r="AI249" i="7"/>
  <c r="AD249" i="7"/>
  <c r="U249" i="7"/>
  <c r="AQ248" i="7"/>
  <c r="AW248" i="7" s="1"/>
  <c r="AP248" i="7"/>
  <c r="AI248" i="7"/>
  <c r="AD248" i="7"/>
  <c r="U248" i="7"/>
  <c r="AQ247" i="7"/>
  <c r="AW247" i="7" s="1"/>
  <c r="AP247" i="7"/>
  <c r="AI247" i="7"/>
  <c r="AD247" i="7"/>
  <c r="U247" i="7"/>
  <c r="AQ246" i="7"/>
  <c r="AV246" i="7" s="1"/>
  <c r="AP246" i="7"/>
  <c r="AI246" i="7"/>
  <c r="AD246" i="7"/>
  <c r="U246" i="7"/>
  <c r="AQ245" i="7"/>
  <c r="AW245" i="7" s="1"/>
  <c r="AP245" i="7"/>
  <c r="AI245" i="7"/>
  <c r="AD245" i="7"/>
  <c r="U245" i="7"/>
  <c r="AQ244" i="7"/>
  <c r="AV244" i="7" s="1"/>
  <c r="AP244" i="7"/>
  <c r="AI244" i="7"/>
  <c r="AD244" i="7"/>
  <c r="U244" i="7"/>
  <c r="AQ243" i="7"/>
  <c r="AV243" i="7" s="1"/>
  <c r="AP243" i="7"/>
  <c r="AI243" i="7"/>
  <c r="AD243" i="7"/>
  <c r="U243" i="7"/>
  <c r="AQ242" i="7"/>
  <c r="AW242" i="7" s="1"/>
  <c r="AP242" i="7"/>
  <c r="AI242" i="7"/>
  <c r="AD242" i="7"/>
  <c r="U242" i="7"/>
  <c r="AQ241" i="7"/>
  <c r="AW241" i="7" s="1"/>
  <c r="AP241" i="7"/>
  <c r="AI241" i="7"/>
  <c r="AD241" i="7"/>
  <c r="U241" i="7"/>
  <c r="AQ240" i="7"/>
  <c r="AP240" i="7"/>
  <c r="AI240" i="7"/>
  <c r="AD240" i="7"/>
  <c r="U240" i="7"/>
  <c r="AQ239" i="7"/>
  <c r="AW239" i="7" s="1"/>
  <c r="AP239" i="7"/>
  <c r="AI239" i="7"/>
  <c r="AD239" i="7"/>
  <c r="U239" i="7"/>
  <c r="AQ238" i="7"/>
  <c r="AV238" i="7" s="1"/>
  <c r="AP238" i="7"/>
  <c r="AI238" i="7"/>
  <c r="AD238" i="7"/>
  <c r="U238" i="7"/>
  <c r="AQ237" i="7"/>
  <c r="AV237" i="7" s="1"/>
  <c r="AP237" i="7"/>
  <c r="AI237" i="7"/>
  <c r="AD237" i="7"/>
  <c r="U237" i="7"/>
  <c r="AQ236" i="7"/>
  <c r="AW236" i="7" s="1"/>
  <c r="AP236" i="7"/>
  <c r="AI236" i="7"/>
  <c r="AD236" i="7"/>
  <c r="U236" i="7"/>
  <c r="AQ235" i="7"/>
  <c r="AW235" i="7" s="1"/>
  <c r="AP235" i="7"/>
  <c r="AI235" i="7"/>
  <c r="AD235" i="7"/>
  <c r="U235" i="7"/>
  <c r="AQ234" i="7"/>
  <c r="AV234" i="7" s="1"/>
  <c r="AP234" i="7"/>
  <c r="AI234" i="7"/>
  <c r="AD234" i="7"/>
  <c r="U234" i="7"/>
  <c r="AQ233" i="7"/>
  <c r="AW233" i="7" s="1"/>
  <c r="AP233" i="7"/>
  <c r="AI233" i="7"/>
  <c r="AD233" i="7"/>
  <c r="U233" i="7"/>
  <c r="AQ232" i="7"/>
  <c r="AP232" i="7"/>
  <c r="AI232" i="7"/>
  <c r="AD232" i="7"/>
  <c r="U232" i="7"/>
  <c r="AQ231" i="7"/>
  <c r="AV231" i="7" s="1"/>
  <c r="AP231" i="7"/>
  <c r="AI231" i="7"/>
  <c r="AD231" i="7"/>
  <c r="U231" i="7"/>
  <c r="AQ230" i="7"/>
  <c r="AW230" i="7" s="1"/>
  <c r="AP230" i="7"/>
  <c r="AI230" i="7"/>
  <c r="AD230" i="7"/>
  <c r="U230" i="7"/>
  <c r="AQ229" i="7"/>
  <c r="AV229" i="7" s="1"/>
  <c r="AP229" i="7"/>
  <c r="AI229" i="7"/>
  <c r="AD229" i="7"/>
  <c r="U229" i="7"/>
  <c r="AQ228" i="7"/>
  <c r="AV228" i="7" s="1"/>
  <c r="AP228" i="7"/>
  <c r="AI228" i="7"/>
  <c r="AD228" i="7"/>
  <c r="U228" i="7"/>
  <c r="AQ227" i="7"/>
  <c r="AW227" i="7" s="1"/>
  <c r="AP227" i="7"/>
  <c r="AI227" i="7"/>
  <c r="AD227" i="7"/>
  <c r="U227" i="7"/>
  <c r="AQ226" i="7"/>
  <c r="AW226" i="7" s="1"/>
  <c r="AP226" i="7"/>
  <c r="AI226" i="7"/>
  <c r="AD226" i="7"/>
  <c r="U226" i="7"/>
  <c r="AQ225" i="7"/>
  <c r="AP225" i="7"/>
  <c r="AI225" i="7"/>
  <c r="AD225" i="7"/>
  <c r="U225" i="7"/>
  <c r="AQ224" i="7"/>
  <c r="AW224" i="7" s="1"/>
  <c r="AP224" i="7"/>
  <c r="AI224" i="7"/>
  <c r="AD224" i="7"/>
  <c r="U224" i="7"/>
  <c r="AQ223" i="7"/>
  <c r="AW223" i="7" s="1"/>
  <c r="AP223" i="7"/>
  <c r="AI223" i="7"/>
  <c r="AD223" i="7"/>
  <c r="U223" i="7"/>
  <c r="AQ222" i="7"/>
  <c r="AV222" i="7" s="1"/>
  <c r="AP222" i="7"/>
  <c r="AI222" i="7"/>
  <c r="AD222" i="7"/>
  <c r="U222" i="7"/>
  <c r="AQ221" i="7"/>
  <c r="AW221" i="7" s="1"/>
  <c r="AP221" i="7"/>
  <c r="AI221" i="7"/>
  <c r="AD221" i="7"/>
  <c r="U221" i="7"/>
  <c r="AQ220" i="7"/>
  <c r="AW220" i="7" s="1"/>
  <c r="AP220" i="7"/>
  <c r="AI220" i="7"/>
  <c r="AD220" i="7"/>
  <c r="U220" i="7"/>
  <c r="AQ219" i="7"/>
  <c r="AV219" i="7" s="1"/>
  <c r="AP219" i="7"/>
  <c r="AI219" i="7"/>
  <c r="AD219" i="7"/>
  <c r="U219" i="7"/>
  <c r="AQ218" i="7"/>
  <c r="AW218" i="7" s="1"/>
  <c r="AP218" i="7"/>
  <c r="AI218" i="7"/>
  <c r="AD218" i="7"/>
  <c r="U218" i="7"/>
  <c r="AQ217" i="7"/>
  <c r="AP217" i="7"/>
  <c r="AI217" i="7"/>
  <c r="AD217" i="7"/>
  <c r="U217" i="7"/>
  <c r="AQ216" i="7"/>
  <c r="AV216" i="7" s="1"/>
  <c r="AP216" i="7"/>
  <c r="AI216" i="7"/>
  <c r="AD216" i="7"/>
  <c r="U216" i="7"/>
  <c r="AQ215" i="7"/>
  <c r="AW215" i="7" s="1"/>
  <c r="AP215" i="7"/>
  <c r="AI215" i="7"/>
  <c r="AD215" i="7"/>
  <c r="U215" i="7"/>
  <c r="AQ214" i="7"/>
  <c r="AW214" i="7" s="1"/>
  <c r="AP214" i="7"/>
  <c r="AI214" i="7"/>
  <c r="AD214" i="7"/>
  <c r="U214" i="7"/>
  <c r="AQ213" i="7"/>
  <c r="AV213" i="7" s="1"/>
  <c r="AP213" i="7"/>
  <c r="AI213" i="7"/>
  <c r="AD213" i="7"/>
  <c r="U213" i="7"/>
  <c r="AQ212" i="7"/>
  <c r="AW212" i="7" s="1"/>
  <c r="AP212" i="7"/>
  <c r="AI212" i="7"/>
  <c r="AD212" i="7"/>
  <c r="U212" i="7"/>
  <c r="AQ211" i="7"/>
  <c r="AP211" i="7"/>
  <c r="AI211" i="7"/>
  <c r="AD211" i="7"/>
  <c r="U211" i="7"/>
  <c r="AQ210" i="7"/>
  <c r="AV210" i="7" s="1"/>
  <c r="AP210" i="7"/>
  <c r="AI210" i="7"/>
  <c r="AD210" i="7"/>
  <c r="U210" i="7"/>
  <c r="AQ209" i="7"/>
  <c r="AW209" i="7" s="1"/>
  <c r="AP209" i="7"/>
  <c r="AI209" i="7"/>
  <c r="AD209" i="7"/>
  <c r="U209" i="7"/>
  <c r="AQ208" i="7"/>
  <c r="AW208" i="7" s="1"/>
  <c r="AP208" i="7"/>
  <c r="AI208" i="7"/>
  <c r="AD208" i="7"/>
  <c r="U208" i="7"/>
  <c r="AQ207" i="7"/>
  <c r="AV207" i="7" s="1"/>
  <c r="AP207" i="7"/>
  <c r="AI207" i="7"/>
  <c r="AD207" i="7"/>
  <c r="U207" i="7"/>
  <c r="AQ206" i="7"/>
  <c r="AW206" i="7" s="1"/>
  <c r="AP206" i="7"/>
  <c r="AI206" i="7"/>
  <c r="AD206" i="7"/>
  <c r="U206" i="7"/>
  <c r="AQ205" i="7"/>
  <c r="AW205" i="7" s="1"/>
  <c r="AP205" i="7"/>
  <c r="AI205" i="7"/>
  <c r="AD205" i="7"/>
  <c r="U205" i="7"/>
  <c r="AQ204" i="7"/>
  <c r="AP204" i="7"/>
  <c r="AI204" i="7"/>
  <c r="AD204" i="7"/>
  <c r="U204" i="7"/>
  <c r="AQ203" i="7"/>
  <c r="AW203" i="7" s="1"/>
  <c r="AP203" i="7"/>
  <c r="AI203" i="7"/>
  <c r="AD203" i="7"/>
  <c r="U203" i="7"/>
  <c r="AQ202" i="7"/>
  <c r="AW202" i="7" s="1"/>
  <c r="AP202" i="7"/>
  <c r="AI202" i="7"/>
  <c r="AD202" i="7"/>
  <c r="U202" i="7"/>
  <c r="AQ201" i="7"/>
  <c r="AV201" i="7" s="1"/>
  <c r="AP201" i="7"/>
  <c r="AI201" i="7"/>
  <c r="AD201" i="7"/>
  <c r="U201" i="7"/>
  <c r="AQ200" i="7"/>
  <c r="AW200" i="7" s="1"/>
  <c r="AP200" i="7"/>
  <c r="AI200" i="7"/>
  <c r="AD200" i="7"/>
  <c r="U200" i="7"/>
  <c r="AQ199" i="7"/>
  <c r="AW199" i="7" s="1"/>
  <c r="AP199" i="7"/>
  <c r="AI199" i="7"/>
  <c r="AD199" i="7"/>
  <c r="U199" i="7"/>
  <c r="AQ198" i="7"/>
  <c r="AV198" i="7" s="1"/>
  <c r="AP198" i="7"/>
  <c r="AI198" i="7"/>
  <c r="AD198" i="7"/>
  <c r="U198" i="7"/>
  <c r="AQ197" i="7"/>
  <c r="AW197" i="7" s="1"/>
  <c r="AP197" i="7"/>
  <c r="AI197" i="7"/>
  <c r="AD197" i="7"/>
  <c r="U197" i="7"/>
  <c r="AQ196" i="7"/>
  <c r="AW196" i="7" s="1"/>
  <c r="AP196" i="7"/>
  <c r="AI196" i="7"/>
  <c r="AD196" i="7"/>
  <c r="U196" i="7"/>
  <c r="AQ195" i="7"/>
  <c r="AP195" i="7"/>
  <c r="AI195" i="7"/>
  <c r="AD195" i="7"/>
  <c r="U195" i="7"/>
  <c r="AQ194" i="7"/>
  <c r="AW194" i="7" s="1"/>
  <c r="AP194" i="7"/>
  <c r="AI194" i="7"/>
  <c r="AD194" i="7"/>
  <c r="U194" i="7"/>
  <c r="AQ193" i="7"/>
  <c r="AV193" i="7" s="1"/>
  <c r="AP193" i="7"/>
  <c r="AI193" i="7"/>
  <c r="AD193" i="7"/>
  <c r="U193" i="7"/>
  <c r="AQ192" i="7"/>
  <c r="AV192" i="7" s="1"/>
  <c r="AP192" i="7"/>
  <c r="AI192" i="7"/>
  <c r="AD192" i="7"/>
  <c r="U192" i="7"/>
  <c r="AQ191" i="7"/>
  <c r="AW191" i="7" s="1"/>
  <c r="AP191" i="7"/>
  <c r="AI191" i="7"/>
  <c r="AD191" i="7"/>
  <c r="U191" i="7"/>
  <c r="AQ190" i="7"/>
  <c r="AW190" i="7" s="1"/>
  <c r="AP190" i="7"/>
  <c r="AI190" i="7"/>
  <c r="AD190" i="7"/>
  <c r="U190" i="7"/>
  <c r="AQ189" i="7"/>
  <c r="AV189" i="7" s="1"/>
  <c r="AP189" i="7"/>
  <c r="AI189" i="7"/>
  <c r="AD189" i="7"/>
  <c r="U189" i="7"/>
  <c r="AQ188" i="7"/>
  <c r="AW188" i="7" s="1"/>
  <c r="AP188" i="7"/>
  <c r="AI188" i="7"/>
  <c r="AD188" i="7"/>
  <c r="U188" i="7"/>
  <c r="AQ187" i="7"/>
  <c r="AW187" i="7" s="1"/>
  <c r="AP187" i="7"/>
  <c r="AI187" i="7"/>
  <c r="AD187" i="7"/>
  <c r="U187" i="7"/>
  <c r="AQ186" i="7"/>
  <c r="AP186" i="7"/>
  <c r="AI186" i="7"/>
  <c r="AD186" i="7"/>
  <c r="U186" i="7"/>
  <c r="AQ185" i="7"/>
  <c r="AW185" i="7" s="1"/>
  <c r="AP185" i="7"/>
  <c r="AI185" i="7"/>
  <c r="AD185" i="7"/>
  <c r="U185" i="7"/>
  <c r="AQ184" i="7"/>
  <c r="AV184" i="7" s="1"/>
  <c r="AP184" i="7"/>
  <c r="AI184" i="7"/>
  <c r="AD184" i="7"/>
  <c r="U184" i="7"/>
  <c r="AQ183" i="7"/>
  <c r="AV183" i="7" s="1"/>
  <c r="AP183" i="7"/>
  <c r="AI183" i="7"/>
  <c r="AD183" i="7"/>
  <c r="U183" i="7"/>
  <c r="AQ182" i="7"/>
  <c r="AW182" i="7" s="1"/>
  <c r="AP182" i="7"/>
  <c r="AI182" i="7"/>
  <c r="AD182" i="7"/>
  <c r="U182" i="7"/>
  <c r="AQ181" i="7"/>
  <c r="AW181" i="7" s="1"/>
  <c r="AP181" i="7"/>
  <c r="AI181" i="7"/>
  <c r="AD181" i="7"/>
  <c r="U181" i="7"/>
  <c r="AQ180" i="7"/>
  <c r="AV180" i="7" s="1"/>
  <c r="AP180" i="7"/>
  <c r="AI180" i="7"/>
  <c r="AD180" i="7"/>
  <c r="U180" i="7"/>
  <c r="AQ179" i="7"/>
  <c r="AW179" i="7" s="1"/>
  <c r="AP179" i="7"/>
  <c r="AI179" i="7"/>
  <c r="AD179" i="7"/>
  <c r="U179" i="7"/>
  <c r="AQ178" i="7"/>
  <c r="AP178" i="7"/>
  <c r="AI178" i="7"/>
  <c r="AD178" i="7"/>
  <c r="U178" i="7"/>
  <c r="AQ177" i="7"/>
  <c r="AV177" i="7" s="1"/>
  <c r="AP177" i="7"/>
  <c r="AI177" i="7"/>
  <c r="AD177" i="7"/>
  <c r="U177" i="7"/>
  <c r="AQ176" i="7"/>
  <c r="AW176" i="7" s="1"/>
  <c r="AP176" i="7"/>
  <c r="AI176" i="7"/>
  <c r="AD176" i="7"/>
  <c r="U176" i="7"/>
  <c r="AQ175" i="7"/>
  <c r="AW175" i="7" s="1"/>
  <c r="AP175" i="7"/>
  <c r="AI175" i="7"/>
  <c r="AD175" i="7"/>
  <c r="U175" i="7"/>
  <c r="AQ174" i="7"/>
  <c r="AV174" i="7" s="1"/>
  <c r="AP174" i="7"/>
  <c r="AI174" i="7"/>
  <c r="AD174" i="7"/>
  <c r="U174" i="7"/>
  <c r="AQ173" i="7"/>
  <c r="AW173" i="7" s="1"/>
  <c r="AP173" i="7"/>
  <c r="AI173" i="7"/>
  <c r="AD173" i="7"/>
  <c r="U173" i="7"/>
  <c r="AQ172" i="7"/>
  <c r="AW172" i="7" s="1"/>
  <c r="AP172" i="7"/>
  <c r="AI172" i="7"/>
  <c r="AD172" i="7"/>
  <c r="U172" i="7"/>
  <c r="AQ171" i="7"/>
  <c r="AP171" i="7"/>
  <c r="AI171" i="7"/>
  <c r="AD171" i="7"/>
  <c r="U171" i="7"/>
  <c r="AQ170" i="7"/>
  <c r="AW170" i="7" s="1"/>
  <c r="AP170" i="7"/>
  <c r="AI170" i="7"/>
  <c r="AD170" i="7"/>
  <c r="U170" i="7"/>
  <c r="AQ169" i="7"/>
  <c r="AW169" i="7" s="1"/>
  <c r="AP169" i="7"/>
  <c r="AI169" i="7"/>
  <c r="AD169" i="7"/>
  <c r="U169" i="7"/>
  <c r="AQ168" i="7"/>
  <c r="AV168" i="7" s="1"/>
  <c r="AP168" i="7"/>
  <c r="AI168" i="7"/>
  <c r="AD168" i="7"/>
  <c r="U168" i="7"/>
  <c r="AQ167" i="7"/>
  <c r="AW167" i="7" s="1"/>
  <c r="AP167" i="7"/>
  <c r="AI167" i="7"/>
  <c r="AD167" i="7"/>
  <c r="U167" i="7"/>
  <c r="AQ166" i="7"/>
  <c r="AV166" i="7" s="1"/>
  <c r="AP166" i="7"/>
  <c r="AI166" i="7"/>
  <c r="AD166" i="7"/>
  <c r="U166" i="7"/>
  <c r="AQ165" i="7"/>
  <c r="AV165" i="7" s="1"/>
  <c r="AP165" i="7"/>
  <c r="AI165" i="7"/>
  <c r="AD165" i="7"/>
  <c r="U165" i="7"/>
  <c r="AQ164" i="7"/>
  <c r="AW164" i="7" s="1"/>
  <c r="AP164" i="7"/>
  <c r="AI164" i="7"/>
  <c r="AD164" i="7"/>
  <c r="U164" i="7"/>
  <c r="AQ163" i="7"/>
  <c r="AP163" i="7"/>
  <c r="AI163" i="7"/>
  <c r="AD163" i="7"/>
  <c r="U163" i="7"/>
  <c r="AQ162" i="7"/>
  <c r="AV162" i="7" s="1"/>
  <c r="AP162" i="7"/>
  <c r="AI162" i="7"/>
  <c r="AD162" i="7"/>
  <c r="U162" i="7"/>
  <c r="AQ161" i="7"/>
  <c r="AW161" i="7" s="1"/>
  <c r="AP161" i="7"/>
  <c r="AI161" i="7"/>
  <c r="AD161" i="7"/>
  <c r="U161" i="7"/>
  <c r="AQ160" i="7"/>
  <c r="AW160" i="7" s="1"/>
  <c r="AP160" i="7"/>
  <c r="AI160" i="7"/>
  <c r="AD160" i="7"/>
  <c r="U160" i="7"/>
  <c r="AQ159" i="7"/>
  <c r="AV159" i="7" s="1"/>
  <c r="AP159" i="7"/>
  <c r="AI159" i="7"/>
  <c r="AD159" i="7"/>
  <c r="U159" i="7"/>
  <c r="AQ158" i="7"/>
  <c r="AW158" i="7" s="1"/>
  <c r="AP158" i="7"/>
  <c r="AI158" i="7"/>
  <c r="AD158" i="7"/>
  <c r="U158" i="7"/>
  <c r="AQ157" i="7"/>
  <c r="AW157" i="7" s="1"/>
  <c r="AP157" i="7"/>
  <c r="AI157" i="7"/>
  <c r="AD157" i="7"/>
  <c r="U157" i="7"/>
  <c r="AQ156" i="7"/>
  <c r="AV156" i="7" s="1"/>
  <c r="AP156" i="7"/>
  <c r="AI156" i="7"/>
  <c r="AD156" i="7"/>
  <c r="U156" i="7"/>
  <c r="AQ155" i="7"/>
  <c r="AW155" i="7" s="1"/>
  <c r="AP155" i="7"/>
  <c r="AI155" i="7"/>
  <c r="AD155" i="7"/>
  <c r="U155" i="7"/>
  <c r="AQ154" i="7"/>
  <c r="AV154" i="7" s="1"/>
  <c r="AP154" i="7"/>
  <c r="AI154" i="7"/>
  <c r="AD154" i="7"/>
  <c r="U154" i="7"/>
  <c r="AQ153" i="7"/>
  <c r="AV153" i="7" s="1"/>
  <c r="AP153" i="7"/>
  <c r="AI153" i="7"/>
  <c r="AD153" i="7"/>
  <c r="U153" i="7"/>
  <c r="AQ152" i="7"/>
  <c r="AW152" i="7" s="1"/>
  <c r="AP152" i="7"/>
  <c r="AI152" i="7"/>
  <c r="AD152" i="7"/>
  <c r="U152" i="7"/>
  <c r="AQ151" i="7"/>
  <c r="AV151" i="7" s="1"/>
  <c r="AP151" i="7"/>
  <c r="AI151" i="7"/>
  <c r="AD151" i="7"/>
  <c r="U151" i="7"/>
  <c r="AQ150" i="7"/>
  <c r="AP150" i="7"/>
  <c r="AI150" i="7"/>
  <c r="AD150" i="7"/>
  <c r="U150" i="7"/>
  <c r="AQ149" i="7"/>
  <c r="AW149" i="7" s="1"/>
  <c r="AP149" i="7"/>
  <c r="AI149" i="7"/>
  <c r="AD149" i="7"/>
  <c r="U149" i="7"/>
  <c r="AQ148" i="7"/>
  <c r="AV148" i="7" s="1"/>
  <c r="AP148" i="7"/>
  <c r="AI148" i="7"/>
  <c r="AD148" i="7"/>
  <c r="U148" i="7"/>
  <c r="AQ147" i="7"/>
  <c r="AV147" i="7" s="1"/>
  <c r="AP147" i="7"/>
  <c r="AI147" i="7"/>
  <c r="AD147" i="7"/>
  <c r="U147" i="7"/>
  <c r="AQ146" i="7"/>
  <c r="AW146" i="7" s="1"/>
  <c r="AP146" i="7"/>
  <c r="AI146" i="7"/>
  <c r="AD146" i="7"/>
  <c r="U146" i="7"/>
  <c r="AQ145" i="7"/>
  <c r="AV145" i="7" s="1"/>
  <c r="AP145" i="7"/>
  <c r="AI145" i="7"/>
  <c r="AD145" i="7"/>
  <c r="U145" i="7"/>
  <c r="AQ144" i="7"/>
  <c r="AV144" i="7" s="1"/>
  <c r="AP144" i="7"/>
  <c r="AI144" i="7"/>
  <c r="AD144" i="7"/>
  <c r="U144" i="7"/>
  <c r="AQ143" i="7"/>
  <c r="AW143" i="7" s="1"/>
  <c r="AP143" i="7"/>
  <c r="AI143" i="7"/>
  <c r="AD143" i="7"/>
  <c r="U143" i="7"/>
  <c r="AQ142" i="7"/>
  <c r="AW142" i="7" s="1"/>
  <c r="AP142" i="7"/>
  <c r="AI142" i="7"/>
  <c r="AD142" i="7"/>
  <c r="U142" i="7"/>
  <c r="AQ141" i="7"/>
  <c r="AV141" i="7" s="1"/>
  <c r="AP141" i="7"/>
  <c r="AI141" i="7"/>
  <c r="AD141" i="7"/>
  <c r="U141" i="7"/>
  <c r="AQ140" i="7"/>
  <c r="AW140" i="7" s="1"/>
  <c r="AP140" i="7"/>
  <c r="AI140" i="7"/>
  <c r="AD140" i="7"/>
  <c r="U140" i="7"/>
  <c r="AQ139" i="7"/>
  <c r="AW139" i="7" s="1"/>
  <c r="AP139" i="7"/>
  <c r="AI139" i="7"/>
  <c r="AD139" i="7"/>
  <c r="U139" i="7"/>
  <c r="AQ138" i="7"/>
  <c r="AV138" i="7" s="1"/>
  <c r="AP138" i="7"/>
  <c r="AI138" i="7"/>
  <c r="AD138" i="7"/>
  <c r="U138" i="7"/>
  <c r="AQ137" i="7"/>
  <c r="AW137" i="7" s="1"/>
  <c r="AP137" i="7"/>
  <c r="AI137" i="7"/>
  <c r="AD137" i="7"/>
  <c r="U137" i="7"/>
  <c r="AQ136" i="7"/>
  <c r="AP136" i="7"/>
  <c r="AI136" i="7"/>
  <c r="AD136" i="7"/>
  <c r="U136" i="7"/>
  <c r="AQ135" i="7"/>
  <c r="AV135" i="7" s="1"/>
  <c r="AP135" i="7"/>
  <c r="AI135" i="7"/>
  <c r="AD135" i="7"/>
  <c r="U135" i="7"/>
  <c r="AQ134" i="7"/>
  <c r="AW134" i="7" s="1"/>
  <c r="AP134" i="7"/>
  <c r="AI134" i="7"/>
  <c r="AD134" i="7"/>
  <c r="U134" i="7"/>
  <c r="AQ133" i="7"/>
  <c r="AW133" i="7" s="1"/>
  <c r="AP133" i="7"/>
  <c r="AI133" i="7"/>
  <c r="AD133" i="7"/>
  <c r="U133" i="7"/>
  <c r="AQ132" i="7"/>
  <c r="AV132" i="7" s="1"/>
  <c r="AP132" i="7"/>
  <c r="AI132" i="7"/>
  <c r="AD132" i="7"/>
  <c r="U132" i="7"/>
  <c r="AQ131" i="7"/>
  <c r="AW131" i="7" s="1"/>
  <c r="AP131" i="7"/>
  <c r="AI131" i="7"/>
  <c r="AD131" i="7"/>
  <c r="U131" i="7"/>
  <c r="AQ130" i="7"/>
  <c r="AV130" i="7" s="1"/>
  <c r="AP130" i="7"/>
  <c r="AI130" i="7"/>
  <c r="AD130" i="7"/>
  <c r="U130" i="7"/>
  <c r="AQ129" i="7"/>
  <c r="AV129" i="7" s="1"/>
  <c r="AP129" i="7"/>
  <c r="AI129" i="7"/>
  <c r="AD129" i="7"/>
  <c r="U129" i="7"/>
  <c r="AQ128" i="7"/>
  <c r="AW128" i="7" s="1"/>
  <c r="AP128" i="7"/>
  <c r="AI128" i="7"/>
  <c r="AD128" i="7"/>
  <c r="U128" i="7"/>
  <c r="AQ127" i="7"/>
  <c r="AP127" i="7"/>
  <c r="AI127" i="7"/>
  <c r="AD127" i="7"/>
  <c r="U127" i="7"/>
  <c r="AQ126" i="7"/>
  <c r="AV126" i="7" s="1"/>
  <c r="AP126" i="7"/>
  <c r="AI126" i="7"/>
  <c r="AD126" i="7"/>
  <c r="U126" i="7"/>
  <c r="AQ125" i="7"/>
  <c r="AW125" i="7" s="1"/>
  <c r="AP125" i="7"/>
  <c r="AI125" i="7"/>
  <c r="AD125" i="7"/>
  <c r="U125" i="7"/>
  <c r="AQ124" i="7"/>
  <c r="AW124" i="7" s="1"/>
  <c r="AP124" i="7"/>
  <c r="AI124" i="7"/>
  <c r="AD124" i="7"/>
  <c r="U124" i="7"/>
  <c r="AQ123" i="7"/>
  <c r="AV123" i="7" s="1"/>
  <c r="AP123" i="7"/>
  <c r="AI123" i="7"/>
  <c r="AD123" i="7"/>
  <c r="U123" i="7"/>
  <c r="AQ122" i="7"/>
  <c r="AW122" i="7" s="1"/>
  <c r="AP122" i="7"/>
  <c r="AI122" i="7"/>
  <c r="AD122" i="7"/>
  <c r="U122" i="7"/>
  <c r="AQ121" i="7"/>
  <c r="AV121" i="7" s="1"/>
  <c r="AP121" i="7"/>
  <c r="AI121" i="7"/>
  <c r="AD121" i="7"/>
  <c r="U121" i="7"/>
  <c r="AQ120" i="7"/>
  <c r="AV120" i="7" s="1"/>
  <c r="AP120" i="7"/>
  <c r="AI120" i="7"/>
  <c r="AD120" i="7"/>
  <c r="U120" i="7"/>
  <c r="AQ119" i="7"/>
  <c r="AW119" i="7" s="1"/>
  <c r="AP119" i="7"/>
  <c r="AI119" i="7"/>
  <c r="AD119" i="7"/>
  <c r="U119" i="7"/>
  <c r="AQ118" i="7"/>
  <c r="AP118" i="7"/>
  <c r="AI118" i="7"/>
  <c r="AD118" i="7"/>
  <c r="U118" i="7"/>
  <c r="AQ117" i="7"/>
  <c r="AV117" i="7" s="1"/>
  <c r="AP117" i="7"/>
  <c r="AI117" i="7"/>
  <c r="AD117" i="7"/>
  <c r="U117" i="7"/>
  <c r="AQ116" i="7"/>
  <c r="AW116" i="7" s="1"/>
  <c r="AP116" i="7"/>
  <c r="AI116" i="7"/>
  <c r="AD116" i="7"/>
  <c r="U116" i="7"/>
  <c r="AQ115" i="7"/>
  <c r="AV115" i="7" s="1"/>
  <c r="AP115" i="7"/>
  <c r="AI115" i="7"/>
  <c r="AD115" i="7"/>
  <c r="U115" i="7"/>
  <c r="AQ114" i="7"/>
  <c r="AV114" i="7" s="1"/>
  <c r="AP114" i="7"/>
  <c r="AI114" i="7"/>
  <c r="AD114" i="7"/>
  <c r="U114" i="7"/>
  <c r="AQ113" i="7"/>
  <c r="AW113" i="7" s="1"/>
  <c r="AP113" i="7"/>
  <c r="AI113" i="7"/>
  <c r="AD113" i="7"/>
  <c r="U113" i="7"/>
  <c r="AQ112" i="7"/>
  <c r="AV112" i="7" s="1"/>
  <c r="AP112" i="7"/>
  <c r="AI112" i="7"/>
  <c r="AD112" i="7"/>
  <c r="U112" i="7"/>
  <c r="AQ111" i="7"/>
  <c r="AV111" i="7" s="1"/>
  <c r="AP111" i="7"/>
  <c r="AI111" i="7"/>
  <c r="AD111" i="7"/>
  <c r="U111" i="7"/>
  <c r="AQ110" i="7"/>
  <c r="AW110" i="7" s="1"/>
  <c r="AP110" i="7"/>
  <c r="AI110" i="7"/>
  <c r="AD110" i="7"/>
  <c r="U110" i="7"/>
  <c r="AQ109" i="7"/>
  <c r="AP109" i="7"/>
  <c r="AI109" i="7"/>
  <c r="AD109" i="7"/>
  <c r="U109" i="7"/>
  <c r="AQ108" i="7"/>
  <c r="AV108" i="7" s="1"/>
  <c r="AP108" i="7"/>
  <c r="AI108" i="7"/>
  <c r="AD108" i="7"/>
  <c r="U108" i="7"/>
  <c r="AQ107" i="7"/>
  <c r="AW107" i="7" s="1"/>
  <c r="AP107" i="7"/>
  <c r="AI107" i="7"/>
  <c r="AD107" i="7"/>
  <c r="U107" i="7"/>
  <c r="AQ106" i="7"/>
  <c r="AV106" i="7" s="1"/>
  <c r="AP106" i="7"/>
  <c r="AI106" i="7"/>
  <c r="AD106" i="7"/>
  <c r="U106" i="7"/>
  <c r="AQ105" i="7"/>
  <c r="AV105" i="7" s="1"/>
  <c r="AP105" i="7"/>
  <c r="AI105" i="7"/>
  <c r="AD105" i="7"/>
  <c r="U105" i="7"/>
  <c r="AQ104" i="7"/>
  <c r="AW104" i="7" s="1"/>
  <c r="AP104" i="7"/>
  <c r="AI104" i="7"/>
  <c r="AD104" i="7"/>
  <c r="U104" i="7"/>
  <c r="AQ103" i="7"/>
  <c r="AW103" i="7" s="1"/>
  <c r="AP103" i="7"/>
  <c r="AI103" i="7"/>
  <c r="AD103" i="7"/>
  <c r="U103" i="7"/>
  <c r="AQ102" i="7"/>
  <c r="AV102" i="7" s="1"/>
  <c r="AP102" i="7"/>
  <c r="AI102" i="7"/>
  <c r="AD102" i="7"/>
  <c r="U102" i="7"/>
  <c r="AQ101" i="7"/>
  <c r="AW101" i="7" s="1"/>
  <c r="AP101" i="7"/>
  <c r="AI101" i="7"/>
  <c r="AD101" i="7"/>
  <c r="U101" i="7"/>
  <c r="AQ100" i="7"/>
  <c r="AP100" i="7"/>
  <c r="AI100" i="7"/>
  <c r="AD100" i="7"/>
  <c r="U100" i="7"/>
  <c r="AQ99" i="7"/>
  <c r="AV99" i="7" s="1"/>
  <c r="AP99" i="7"/>
  <c r="AI99" i="7"/>
  <c r="AD99" i="7"/>
  <c r="U99" i="7"/>
  <c r="AQ98" i="7"/>
  <c r="AW98" i="7" s="1"/>
  <c r="AP98" i="7"/>
  <c r="AI98" i="7"/>
  <c r="AD98" i="7"/>
  <c r="U98" i="7"/>
  <c r="AQ97" i="7"/>
  <c r="AV97" i="7" s="1"/>
  <c r="AP97" i="7"/>
  <c r="AI97" i="7"/>
  <c r="AD97" i="7"/>
  <c r="U97" i="7"/>
  <c r="AQ96" i="7"/>
  <c r="AV96" i="7" s="1"/>
  <c r="AP96" i="7"/>
  <c r="AI96" i="7"/>
  <c r="AD96" i="7"/>
  <c r="U96" i="7"/>
  <c r="AQ95" i="7"/>
  <c r="AW95" i="7" s="1"/>
  <c r="AP95" i="7"/>
  <c r="AI95" i="7"/>
  <c r="AD95" i="7"/>
  <c r="U95" i="7"/>
  <c r="AQ94" i="7"/>
  <c r="AW94" i="7" s="1"/>
  <c r="AP94" i="7"/>
  <c r="AI94" i="7"/>
  <c r="AD94" i="7"/>
  <c r="U94" i="7"/>
  <c r="AQ93" i="7"/>
  <c r="AV93" i="7" s="1"/>
  <c r="AP93" i="7"/>
  <c r="AI93" i="7"/>
  <c r="AD93" i="7"/>
  <c r="U93" i="7"/>
  <c r="AQ92" i="7"/>
  <c r="AW92" i="7" s="1"/>
  <c r="AP92" i="7"/>
  <c r="AI92" i="7"/>
  <c r="AD92" i="7"/>
  <c r="U92" i="7"/>
  <c r="AQ91" i="7"/>
  <c r="AP91" i="7"/>
  <c r="AI91" i="7"/>
  <c r="AD91" i="7"/>
  <c r="U91" i="7"/>
  <c r="AQ90" i="7"/>
  <c r="AV90" i="7" s="1"/>
  <c r="AP90" i="7"/>
  <c r="AI90" i="7"/>
  <c r="AD90" i="7"/>
  <c r="U90" i="7"/>
  <c r="AQ89" i="7"/>
  <c r="AW89" i="7" s="1"/>
  <c r="AP89" i="7"/>
  <c r="AI89" i="7"/>
  <c r="AD89" i="7"/>
  <c r="U89" i="7"/>
  <c r="AQ88" i="7"/>
  <c r="AW88" i="7" s="1"/>
  <c r="AP88" i="7"/>
  <c r="AI88" i="7"/>
  <c r="AD88" i="7"/>
  <c r="U88" i="7"/>
  <c r="AQ87" i="7"/>
  <c r="AV87" i="7" s="1"/>
  <c r="AP87" i="7"/>
  <c r="AI87" i="7"/>
  <c r="AD87" i="7"/>
  <c r="U87" i="7"/>
  <c r="AQ86" i="7"/>
  <c r="AW86" i="7" s="1"/>
  <c r="AP86" i="7"/>
  <c r="AI86" i="7"/>
  <c r="AD86" i="7"/>
  <c r="U86" i="7"/>
  <c r="AQ85" i="7"/>
  <c r="AW85" i="7" s="1"/>
  <c r="AP85" i="7"/>
  <c r="AI85" i="7"/>
  <c r="AD85" i="7"/>
  <c r="U85" i="7"/>
  <c r="AQ84" i="7"/>
  <c r="AV84" i="7" s="1"/>
  <c r="AP84" i="7"/>
  <c r="AI84" i="7"/>
  <c r="AD84" i="7"/>
  <c r="U84" i="7"/>
  <c r="AQ83" i="7"/>
  <c r="AW83" i="7" s="1"/>
  <c r="AP83" i="7"/>
  <c r="AI83" i="7"/>
  <c r="AD83" i="7"/>
  <c r="U83" i="7"/>
  <c r="AQ82" i="7"/>
  <c r="AP82" i="7"/>
  <c r="AI82" i="7"/>
  <c r="AD82" i="7"/>
  <c r="U82" i="7"/>
  <c r="AQ81" i="7"/>
  <c r="AV81" i="7" s="1"/>
  <c r="AP81" i="7"/>
  <c r="AI81" i="7"/>
  <c r="AD81" i="7"/>
  <c r="U81" i="7"/>
  <c r="AQ80" i="7"/>
  <c r="AW80" i="7" s="1"/>
  <c r="AP80" i="7"/>
  <c r="AI80" i="7"/>
  <c r="AD80" i="7"/>
  <c r="U80" i="7"/>
  <c r="AQ79" i="7"/>
  <c r="AV79" i="7" s="1"/>
  <c r="AP79" i="7"/>
  <c r="AI79" i="7"/>
  <c r="AD79" i="7"/>
  <c r="U79" i="7"/>
  <c r="AQ78" i="7"/>
  <c r="AV78" i="7" s="1"/>
  <c r="AP78" i="7"/>
  <c r="AI78" i="7"/>
  <c r="AD78" i="7"/>
  <c r="U78" i="7"/>
  <c r="AQ77" i="7"/>
  <c r="AW77" i="7" s="1"/>
  <c r="AP77" i="7"/>
  <c r="AI77" i="7"/>
  <c r="AD77" i="7"/>
  <c r="U77" i="7"/>
  <c r="AQ76" i="7"/>
  <c r="AW76" i="7" s="1"/>
  <c r="AP76" i="7"/>
  <c r="AI76" i="7"/>
  <c r="AD76" i="7"/>
  <c r="U76" i="7"/>
  <c r="AQ75" i="7"/>
  <c r="AV75" i="7" s="1"/>
  <c r="AP75" i="7"/>
  <c r="AI75" i="7"/>
  <c r="AD75" i="7"/>
  <c r="U75" i="7"/>
  <c r="AQ74" i="7"/>
  <c r="AW74" i="7" s="1"/>
  <c r="AP74" i="7"/>
  <c r="AI74" i="7"/>
  <c r="AD74" i="7"/>
  <c r="U74" i="7"/>
  <c r="AQ73" i="7"/>
  <c r="AP73" i="7"/>
  <c r="AI73" i="7"/>
  <c r="AD73" i="7"/>
  <c r="U73" i="7"/>
  <c r="AQ72" i="7"/>
  <c r="AV72" i="7" s="1"/>
  <c r="AP72" i="7"/>
  <c r="AI72" i="7"/>
  <c r="AD72" i="7"/>
  <c r="U72" i="7"/>
  <c r="AQ71" i="7"/>
  <c r="AW71" i="7" s="1"/>
  <c r="AP71" i="7"/>
  <c r="AI71" i="7"/>
  <c r="AD71" i="7"/>
  <c r="U71" i="7"/>
  <c r="AQ70" i="7"/>
  <c r="AV70" i="7" s="1"/>
  <c r="AP70" i="7"/>
  <c r="AI70" i="7"/>
  <c r="AD70" i="7"/>
  <c r="U70" i="7"/>
  <c r="AQ69" i="7"/>
  <c r="AV69" i="7" s="1"/>
  <c r="AP69" i="7"/>
  <c r="AI69" i="7"/>
  <c r="AD69" i="7"/>
  <c r="U69" i="7"/>
  <c r="AQ68" i="7"/>
  <c r="AW68" i="7" s="1"/>
  <c r="AP68" i="7"/>
  <c r="AI68" i="7"/>
  <c r="AD68" i="7"/>
  <c r="U68" i="7"/>
  <c r="AQ67" i="7"/>
  <c r="AW67" i="7" s="1"/>
  <c r="AP67" i="7"/>
  <c r="AI67" i="7"/>
  <c r="AD67" i="7"/>
  <c r="U67" i="7"/>
  <c r="AQ66" i="7"/>
  <c r="AV66" i="7" s="1"/>
  <c r="AP66" i="7"/>
  <c r="AI66" i="7"/>
  <c r="AD66" i="7"/>
  <c r="U66" i="7"/>
  <c r="AQ65" i="7"/>
  <c r="AW65" i="7" s="1"/>
  <c r="AP65" i="7"/>
  <c r="AI65" i="7"/>
  <c r="AD65" i="7"/>
  <c r="U65" i="7"/>
  <c r="AQ64" i="7"/>
  <c r="AP64" i="7"/>
  <c r="AI64" i="7"/>
  <c r="AD64" i="7"/>
  <c r="U64" i="7"/>
  <c r="AQ63" i="7"/>
  <c r="AV63" i="7" s="1"/>
  <c r="AP63" i="7"/>
  <c r="AI63" i="7"/>
  <c r="AD63" i="7"/>
  <c r="U63" i="7"/>
  <c r="AQ62" i="7"/>
  <c r="AW62" i="7" s="1"/>
  <c r="AP62" i="7"/>
  <c r="AI62" i="7"/>
  <c r="AD62" i="7"/>
  <c r="U62" i="7"/>
  <c r="AQ61" i="7"/>
  <c r="AW61" i="7" s="1"/>
  <c r="AP61" i="7"/>
  <c r="AI61" i="7"/>
  <c r="AD61" i="7"/>
  <c r="U61" i="7"/>
  <c r="AQ60" i="7"/>
  <c r="AV60" i="7" s="1"/>
  <c r="AP60" i="7"/>
  <c r="AI60" i="7"/>
  <c r="AD60" i="7"/>
  <c r="U60" i="7"/>
  <c r="AQ59" i="7"/>
  <c r="AW59" i="7" s="1"/>
  <c r="AP59" i="7"/>
  <c r="AI59" i="7"/>
  <c r="AD59" i="7"/>
  <c r="U59" i="7"/>
  <c r="AQ58" i="7"/>
  <c r="AW58" i="7" s="1"/>
  <c r="AP58" i="7"/>
  <c r="AI58" i="7"/>
  <c r="AD58" i="7"/>
  <c r="U58" i="7"/>
  <c r="AQ57" i="7"/>
  <c r="AV57" i="7" s="1"/>
  <c r="AP57" i="7"/>
  <c r="AI57" i="7"/>
  <c r="AD57" i="7"/>
  <c r="U57" i="7"/>
  <c r="AQ56" i="7"/>
  <c r="AW56" i="7" s="1"/>
  <c r="AP56" i="7"/>
  <c r="AI56" i="7"/>
  <c r="AD56" i="7"/>
  <c r="U56" i="7"/>
  <c r="AQ55" i="7"/>
  <c r="AP55" i="7"/>
  <c r="AI55" i="7"/>
  <c r="AD55" i="7"/>
  <c r="U55" i="7"/>
  <c r="AQ54" i="7"/>
  <c r="AV54" i="7" s="1"/>
  <c r="AP54" i="7"/>
  <c r="AI54" i="7"/>
  <c r="AD54" i="7"/>
  <c r="U54" i="7"/>
  <c r="AQ53" i="7"/>
  <c r="AW53" i="7" s="1"/>
  <c r="AP53" i="7"/>
  <c r="AI53" i="7"/>
  <c r="AD53" i="7"/>
  <c r="U53" i="7"/>
  <c r="AQ52" i="7"/>
  <c r="AV52" i="7" s="1"/>
  <c r="AP52" i="7"/>
  <c r="AI52" i="7"/>
  <c r="AD52" i="7"/>
  <c r="U52" i="7"/>
  <c r="AQ51" i="7"/>
  <c r="AV51" i="7" s="1"/>
  <c r="AP51" i="7"/>
  <c r="AI51" i="7"/>
  <c r="AD51" i="7"/>
  <c r="U51" i="7"/>
  <c r="AQ50" i="7"/>
  <c r="AW50" i="7" s="1"/>
  <c r="AP50" i="7"/>
  <c r="AI50" i="7"/>
  <c r="AD50" i="7"/>
  <c r="U50" i="7"/>
  <c r="AQ49" i="7"/>
  <c r="AW49" i="7" s="1"/>
  <c r="AP49" i="7"/>
  <c r="AI49" i="7"/>
  <c r="AD49" i="7"/>
  <c r="U49" i="7"/>
  <c r="AQ48" i="7"/>
  <c r="AV48" i="7" s="1"/>
  <c r="AP48" i="7"/>
  <c r="AI48" i="7"/>
  <c r="AD48" i="7"/>
  <c r="U48" i="7"/>
  <c r="AQ47" i="7"/>
  <c r="AW47" i="7" s="1"/>
  <c r="AP47" i="7"/>
  <c r="AI47" i="7"/>
  <c r="AD47" i="7"/>
  <c r="U47" i="7"/>
  <c r="AQ46" i="7"/>
  <c r="AP46" i="7"/>
  <c r="AI46" i="7"/>
  <c r="AD46" i="7"/>
  <c r="U46" i="7"/>
  <c r="AQ45" i="7"/>
  <c r="AV45" i="7" s="1"/>
  <c r="AP45" i="7"/>
  <c r="AI45" i="7"/>
  <c r="AD45" i="7"/>
  <c r="U45" i="7"/>
  <c r="AQ44" i="7"/>
  <c r="AW44" i="7" s="1"/>
  <c r="AP44" i="7"/>
  <c r="AI44" i="7"/>
  <c r="AD44" i="7"/>
  <c r="U44" i="7"/>
  <c r="AQ43" i="7"/>
  <c r="AV43" i="7" s="1"/>
  <c r="AP43" i="7"/>
  <c r="AI43" i="7"/>
  <c r="AD43" i="7"/>
  <c r="U43" i="7"/>
  <c r="AQ42" i="7"/>
  <c r="AV42" i="7" s="1"/>
  <c r="AP42" i="7"/>
  <c r="AI42" i="7"/>
  <c r="AD42" i="7"/>
  <c r="U42" i="7"/>
  <c r="AQ41" i="7"/>
  <c r="AW41" i="7" s="1"/>
  <c r="AP41" i="7"/>
  <c r="AI41" i="7"/>
  <c r="AD41" i="7"/>
  <c r="U41" i="7"/>
  <c r="AQ40" i="7"/>
  <c r="AW40" i="7" s="1"/>
  <c r="AP40" i="7"/>
  <c r="AI40" i="7"/>
  <c r="AD40" i="7"/>
  <c r="U40" i="7"/>
  <c r="AQ39" i="7"/>
  <c r="AV39" i="7" s="1"/>
  <c r="AP39" i="7"/>
  <c r="AI39" i="7"/>
  <c r="AD39" i="7"/>
  <c r="U39" i="7"/>
  <c r="AQ38" i="7"/>
  <c r="AW38" i="7" s="1"/>
  <c r="AP38" i="7"/>
  <c r="AI38" i="7"/>
  <c r="AD38" i="7"/>
  <c r="U38" i="7"/>
  <c r="AQ37" i="7"/>
  <c r="AP37" i="7"/>
  <c r="AI37" i="7"/>
  <c r="AD37" i="7"/>
  <c r="U37" i="7"/>
  <c r="AQ36" i="7"/>
  <c r="AV36" i="7" s="1"/>
  <c r="AP36" i="7"/>
  <c r="AI36" i="7"/>
  <c r="AD36" i="7"/>
  <c r="U36" i="7"/>
  <c r="AQ35" i="7"/>
  <c r="AW35" i="7" s="1"/>
  <c r="AP35" i="7"/>
  <c r="AI35" i="7"/>
  <c r="AD35" i="7"/>
  <c r="U35" i="7"/>
  <c r="AQ34" i="7"/>
  <c r="AW34" i="7" s="1"/>
  <c r="AP34" i="7"/>
  <c r="AI34" i="7"/>
  <c r="AD34" i="7"/>
  <c r="U34" i="7"/>
  <c r="AQ33" i="7"/>
  <c r="AV33" i="7" s="1"/>
  <c r="AP33" i="7"/>
  <c r="AI33" i="7"/>
  <c r="AD33" i="7"/>
  <c r="U33" i="7"/>
  <c r="AQ32" i="7"/>
  <c r="AW32" i="7" s="1"/>
  <c r="AP32" i="7"/>
  <c r="AI32" i="7"/>
  <c r="AD32" i="7"/>
  <c r="U32" i="7"/>
  <c r="AQ31" i="7"/>
  <c r="AV31" i="7" s="1"/>
  <c r="AP31" i="7"/>
  <c r="AI31" i="7"/>
  <c r="AD31" i="7"/>
  <c r="U31" i="7"/>
  <c r="AQ30" i="7"/>
  <c r="AV30" i="7" s="1"/>
  <c r="AP30" i="7"/>
  <c r="AI30" i="7"/>
  <c r="AD30" i="7"/>
  <c r="U30" i="7"/>
  <c r="AQ29" i="7"/>
  <c r="AW29" i="7" s="1"/>
  <c r="AP29" i="7"/>
  <c r="AI29" i="7"/>
  <c r="AD29" i="7"/>
  <c r="U29" i="7"/>
  <c r="AQ28" i="7"/>
  <c r="AP28" i="7"/>
  <c r="AI28" i="7"/>
  <c r="AD28" i="7"/>
  <c r="U28" i="7"/>
  <c r="AQ27" i="7"/>
  <c r="AV27" i="7" s="1"/>
  <c r="AP27" i="7"/>
  <c r="AI27" i="7"/>
  <c r="AD27" i="7"/>
  <c r="U27" i="7"/>
  <c r="AQ26" i="7"/>
  <c r="AW26" i="7" s="1"/>
  <c r="AP26" i="7"/>
  <c r="AI26" i="7"/>
  <c r="AD26" i="7"/>
  <c r="U26" i="7"/>
  <c r="AQ25" i="7"/>
  <c r="AW25" i="7" s="1"/>
  <c r="AP25" i="7"/>
  <c r="AI25" i="7"/>
  <c r="AD25" i="7"/>
  <c r="U25" i="7"/>
  <c r="AQ24" i="7"/>
  <c r="AV24" i="7" s="1"/>
  <c r="AP24" i="7"/>
  <c r="AI24" i="7"/>
  <c r="AD24" i="7"/>
  <c r="U24" i="7"/>
  <c r="AQ23" i="7"/>
  <c r="AW23" i="7" s="1"/>
  <c r="AP23" i="7"/>
  <c r="AI23" i="7"/>
  <c r="AD23" i="7"/>
  <c r="U23" i="7"/>
  <c r="AQ22" i="7"/>
  <c r="AW22" i="7" s="1"/>
  <c r="AP22" i="7"/>
  <c r="AI22" i="7"/>
  <c r="AD22" i="7"/>
  <c r="U22" i="7"/>
  <c r="AQ21" i="7"/>
  <c r="AV21" i="7" s="1"/>
  <c r="AP21" i="7"/>
  <c r="AI21" i="7"/>
  <c r="AD21" i="7"/>
  <c r="U21" i="7"/>
  <c r="AQ20" i="7"/>
  <c r="AW20" i="7" s="1"/>
  <c r="AP20" i="7"/>
  <c r="AI20" i="7"/>
  <c r="AD20" i="7"/>
  <c r="U20" i="7"/>
  <c r="AQ19" i="7"/>
  <c r="AP19" i="7"/>
  <c r="AI19" i="7"/>
  <c r="AD19" i="7"/>
  <c r="U19" i="7"/>
  <c r="AQ18" i="7"/>
  <c r="AV18" i="7" s="1"/>
  <c r="AP18" i="7"/>
  <c r="AI18" i="7"/>
  <c r="AD18" i="7"/>
  <c r="U18" i="7"/>
  <c r="AQ17" i="7"/>
  <c r="AW17" i="7" s="1"/>
  <c r="AP17" i="7"/>
  <c r="AI17" i="7"/>
  <c r="AD17" i="7"/>
  <c r="U17" i="7"/>
  <c r="AQ16" i="7"/>
  <c r="AW16" i="7" s="1"/>
  <c r="AP16" i="7"/>
  <c r="AI16" i="7"/>
  <c r="AD16" i="7"/>
  <c r="U16" i="7"/>
  <c r="AQ15" i="7"/>
  <c r="AV15" i="7" s="1"/>
  <c r="AP15" i="7"/>
  <c r="AI15" i="7"/>
  <c r="AD15" i="7"/>
  <c r="U15" i="7"/>
  <c r="AQ14" i="7"/>
  <c r="AW14" i="7" s="1"/>
  <c r="AP14" i="7"/>
  <c r="AI14" i="7"/>
  <c r="AD14" i="7"/>
  <c r="U14" i="7"/>
  <c r="AQ13" i="7"/>
  <c r="AV13" i="7" s="1"/>
  <c r="AP13" i="7"/>
  <c r="AI13" i="7"/>
  <c r="AD13" i="7"/>
  <c r="U13" i="7"/>
  <c r="AQ12" i="7"/>
  <c r="AV12" i="7" s="1"/>
  <c r="AP12" i="7"/>
  <c r="AI12" i="7"/>
  <c r="AD12" i="7"/>
  <c r="U12" i="7"/>
  <c r="AQ11" i="7"/>
  <c r="AW11" i="7" s="1"/>
  <c r="AP11" i="7"/>
  <c r="AI11" i="7"/>
  <c r="AD11" i="7"/>
  <c r="U11" i="7"/>
  <c r="AQ10" i="7"/>
  <c r="AP10" i="7"/>
  <c r="AI10" i="7"/>
  <c r="AD10" i="7"/>
  <c r="U10" i="7"/>
  <c r="AQ9" i="7"/>
  <c r="AV9" i="7" s="1"/>
  <c r="AP9" i="7"/>
  <c r="AI9" i="7"/>
  <c r="AD9" i="7"/>
  <c r="U9" i="7"/>
  <c r="AQ8" i="7"/>
  <c r="AW8" i="7" s="1"/>
  <c r="AP8" i="7"/>
  <c r="AI8" i="7"/>
  <c r="AD8" i="7"/>
  <c r="U8" i="7"/>
  <c r="AQ7" i="7"/>
  <c r="AP7" i="7"/>
  <c r="AI7" i="7"/>
  <c r="AD7" i="7"/>
  <c r="K4" i="7"/>
  <c r="AV220" i="7" l="1"/>
  <c r="AW274" i="7"/>
  <c r="AW340" i="7"/>
  <c r="AW574" i="7"/>
  <c r="AW689" i="7"/>
  <c r="AV532" i="7"/>
  <c r="AV855" i="7"/>
  <c r="AQ973" i="7"/>
  <c r="AV983" i="7"/>
  <c r="AQ993" i="7"/>
  <c r="AW993" i="7" s="1"/>
  <c r="AW1084" i="7"/>
  <c r="AW661" i="7"/>
  <c r="AW908" i="7"/>
  <c r="AQ976" i="7"/>
  <c r="AV976" i="7" s="1"/>
  <c r="AV989" i="7"/>
  <c r="AW361" i="7"/>
  <c r="AW406" i="7"/>
  <c r="AW758" i="7"/>
  <c r="AV1170" i="7"/>
  <c r="AW752" i="7"/>
  <c r="AW93" i="7"/>
  <c r="AW129" i="7"/>
  <c r="AV797" i="7"/>
  <c r="AQ1018" i="7"/>
  <c r="AW1018" i="7" s="1"/>
  <c r="AQ1112" i="7"/>
  <c r="AV445" i="7"/>
  <c r="AW610" i="7"/>
  <c r="AW692" i="7"/>
  <c r="AW818" i="7"/>
  <c r="AW30" i="7"/>
  <c r="AW252" i="7"/>
  <c r="AV466" i="7"/>
  <c r="AV637" i="7"/>
  <c r="AV734" i="7"/>
  <c r="AW822" i="7"/>
  <c r="AQ1177" i="7"/>
  <c r="AW1177" i="7" s="1"/>
  <c r="AW953" i="7"/>
  <c r="AV506" i="7"/>
  <c r="AW849" i="7"/>
  <c r="AV1047" i="7"/>
  <c r="AW1102" i="7"/>
  <c r="AQ1127" i="7"/>
  <c r="AW1127" i="7" s="1"/>
  <c r="AW193" i="7"/>
  <c r="AV394" i="7"/>
  <c r="AW559" i="7"/>
  <c r="AV787" i="7"/>
  <c r="AW876" i="7"/>
  <c r="AQ1000" i="7"/>
  <c r="AW1000" i="7" s="1"/>
  <c r="AQ1037" i="7"/>
  <c r="AW1037" i="7" s="1"/>
  <c r="AW484" i="7"/>
  <c r="AW710" i="7"/>
  <c r="AV750" i="7"/>
  <c r="AW806" i="7"/>
  <c r="AW839" i="7"/>
  <c r="AW857" i="7"/>
  <c r="AW887" i="7"/>
  <c r="AW929" i="7"/>
  <c r="AW145" i="7"/>
  <c r="AW283" i="7"/>
  <c r="AV373" i="7"/>
  <c r="AW415" i="7"/>
  <c r="AW541" i="7"/>
  <c r="AV584" i="7"/>
  <c r="AW701" i="7"/>
  <c r="AW743" i="7"/>
  <c r="AV767" i="7"/>
  <c r="AW800" i="7"/>
  <c r="AV1228" i="7"/>
  <c r="AW78" i="7"/>
  <c r="AW180" i="7"/>
  <c r="AW238" i="7"/>
  <c r="AW309" i="7"/>
  <c r="AV334" i="7"/>
  <c r="AW385" i="7"/>
  <c r="AW436" i="7"/>
  <c r="AW499" i="7"/>
  <c r="AV556" i="7"/>
  <c r="AV607" i="7"/>
  <c r="AV646" i="7"/>
  <c r="AV680" i="7"/>
  <c r="AV719" i="7"/>
  <c r="AW776" i="7"/>
  <c r="AV812" i="7"/>
  <c r="AV840" i="7"/>
  <c r="AW860" i="7"/>
  <c r="AV893" i="7"/>
  <c r="AV944" i="7"/>
  <c r="AV971" i="7"/>
  <c r="AQ1058" i="7"/>
  <c r="AW1058" i="7" s="1"/>
  <c r="AQ1185" i="7"/>
  <c r="AV1185" i="7" s="1"/>
  <c r="AV783" i="7"/>
  <c r="AV844" i="7"/>
  <c r="AW866" i="7"/>
  <c r="AQ1150" i="7"/>
  <c r="AV1150" i="7" s="1"/>
  <c r="AW48" i="7"/>
  <c r="AW478" i="7"/>
  <c r="AW671" i="7"/>
  <c r="AW827" i="7"/>
  <c r="AW917" i="7"/>
  <c r="AW60" i="7"/>
  <c r="AW166" i="7"/>
  <c r="AW228" i="7"/>
  <c r="AV293" i="7"/>
  <c r="AV422" i="7"/>
  <c r="AV548" i="7"/>
  <c r="AW592" i="7"/>
  <c r="AV643" i="7"/>
  <c r="AV675" i="7"/>
  <c r="AW12" i="7"/>
  <c r="AW111" i="7"/>
  <c r="AW207" i="7"/>
  <c r="AV266" i="7"/>
  <c r="AW350" i="7"/>
  <c r="AW457" i="7"/>
  <c r="AV520" i="7"/>
  <c r="AV568" i="7"/>
  <c r="AV620" i="7"/>
  <c r="AW652" i="7"/>
  <c r="AV726" i="7"/>
  <c r="AW872" i="7"/>
  <c r="AW896" i="7"/>
  <c r="AQ991" i="7"/>
  <c r="AW991" i="7" s="1"/>
  <c r="AW21" i="7"/>
  <c r="AW51" i="7"/>
  <c r="AW84" i="7"/>
  <c r="AW114" i="7"/>
  <c r="AW154" i="7"/>
  <c r="AW189" i="7"/>
  <c r="AV212" i="7"/>
  <c r="AW234" i="7"/>
  <c r="AW261" i="7"/>
  <c r="AV281" i="7"/>
  <c r="AW300" i="7"/>
  <c r="AW355" i="7"/>
  <c r="AV421" i="7"/>
  <c r="AV442" i="7"/>
  <c r="AV458" i="7"/>
  <c r="AV481" i="7"/>
  <c r="AV502" i="7"/>
  <c r="AV544" i="7"/>
  <c r="AV571" i="7"/>
  <c r="AV589" i="7"/>
  <c r="AV628" i="7"/>
  <c r="AV656" i="7"/>
  <c r="AV674" i="7"/>
  <c r="AW681" i="7"/>
  <c r="AW698" i="7"/>
  <c r="AV713" i="7"/>
  <c r="AV731" i="7"/>
  <c r="AV749" i="7"/>
  <c r="AW753" i="7"/>
  <c r="AW768" i="7"/>
  <c r="AW807" i="7"/>
  <c r="AV819" i="7"/>
  <c r="AV833" i="7"/>
  <c r="AV847" i="7"/>
  <c r="AW869" i="7"/>
  <c r="AW881" i="7"/>
  <c r="AW912" i="7"/>
  <c r="AV938" i="7"/>
  <c r="AQ970" i="7"/>
  <c r="AW970" i="7" s="1"/>
  <c r="AQ975" i="7"/>
  <c r="AW975" i="7" s="1"/>
  <c r="AQ982" i="7"/>
  <c r="AW982" i="7" s="1"/>
  <c r="AV995" i="7"/>
  <c r="U997" i="7"/>
  <c r="AQ999" i="7"/>
  <c r="AW999" i="7" s="1"/>
  <c r="AQ1003" i="7"/>
  <c r="AW1003" i="7" s="1"/>
  <c r="AV1023" i="7"/>
  <c r="U1035" i="7"/>
  <c r="U1050" i="7"/>
  <c r="AQ1052" i="7"/>
  <c r="AV1052" i="7" s="1"/>
  <c r="U1101" i="7"/>
  <c r="AW1120" i="7"/>
  <c r="AQ1172" i="7"/>
  <c r="AW1172" i="7" s="1"/>
  <c r="AV1176" i="7"/>
  <c r="AQ1180" i="7"/>
  <c r="AV1180" i="7" s="1"/>
  <c r="AQ1188" i="7"/>
  <c r="AV1188" i="7" s="1"/>
  <c r="AV1207" i="7"/>
  <c r="AW24" i="7"/>
  <c r="AW57" i="7"/>
  <c r="AW87" i="7"/>
  <c r="AW120" i="7"/>
  <c r="AV215" i="7"/>
  <c r="AW262" i="7"/>
  <c r="AW301" i="7"/>
  <c r="AV337" i="7"/>
  <c r="AV358" i="7"/>
  <c r="AW376" i="7"/>
  <c r="AV398" i="7"/>
  <c r="AW463" i="7"/>
  <c r="AW523" i="7"/>
  <c r="AV644" i="7"/>
  <c r="AV658" i="7"/>
  <c r="AW683" i="7"/>
  <c r="AV700" i="7"/>
  <c r="AW755" i="7"/>
  <c r="AW770" i="7"/>
  <c r="AW785" i="7"/>
  <c r="AV811" i="7"/>
  <c r="AV882" i="7"/>
  <c r="AV913" i="7"/>
  <c r="AQ969" i="7"/>
  <c r="AV969" i="7" s="1"/>
  <c r="AQ994" i="7"/>
  <c r="AW994" i="7" s="1"/>
  <c r="AQ1022" i="7"/>
  <c r="AW1022" i="7" s="1"/>
  <c r="AQ1055" i="7"/>
  <c r="AW1055" i="7" s="1"/>
  <c r="AQ1151" i="7"/>
  <c r="AW1151" i="7" s="1"/>
  <c r="AQ1171" i="7"/>
  <c r="AW1171" i="7" s="1"/>
  <c r="AQ1175" i="7"/>
  <c r="AW1175" i="7" s="1"/>
  <c r="AV1203" i="7"/>
  <c r="AW33" i="7"/>
  <c r="AV865" i="7"/>
  <c r="AV874" i="7"/>
  <c r="AV902" i="7"/>
  <c r="AV924" i="7"/>
  <c r="AQ988" i="7"/>
  <c r="AW988" i="7" s="1"/>
  <c r="AV1011" i="7"/>
  <c r="AQ1028" i="7"/>
  <c r="AW1028" i="7" s="1"/>
  <c r="AQ1036" i="7"/>
  <c r="AV1036" i="7" s="1"/>
  <c r="AQ1043" i="7"/>
  <c r="AV1043" i="7" s="1"/>
  <c r="AQ1111" i="7"/>
  <c r="AV1111" i="7" s="1"/>
  <c r="AQ1115" i="7"/>
  <c r="AW1115" i="7" s="1"/>
  <c r="AQ1166" i="7"/>
  <c r="AW1166" i="7" s="1"/>
  <c r="AW1182" i="7"/>
  <c r="AQ1186" i="7"/>
  <c r="AV1186" i="7" s="1"/>
  <c r="AW66" i="7"/>
  <c r="AW102" i="7"/>
  <c r="AW132" i="7"/>
  <c r="AW168" i="7"/>
  <c r="AW198" i="7"/>
  <c r="AW243" i="7"/>
  <c r="AV269" i="7"/>
  <c r="AV287" i="7"/>
  <c r="AW315" i="7"/>
  <c r="AV349" i="7"/>
  <c r="AV370" i="7"/>
  <c r="AW427" i="7"/>
  <c r="AW448" i="7"/>
  <c r="AV470" i="7"/>
  <c r="AV493" i="7"/>
  <c r="AV512" i="7"/>
  <c r="AV535" i="7"/>
  <c r="AV550" i="7"/>
  <c r="AW562" i="7"/>
  <c r="AW577" i="7"/>
  <c r="AW601" i="7"/>
  <c r="AV614" i="7"/>
  <c r="AV664" i="7"/>
  <c r="AV678" i="7"/>
  <c r="AV707" i="7"/>
  <c r="AW735" i="7"/>
  <c r="AW788" i="7"/>
  <c r="AV804" i="7"/>
  <c r="AV824" i="7"/>
  <c r="AW39" i="7"/>
  <c r="AW75" i="7"/>
  <c r="AW105" i="7"/>
  <c r="AW141" i="7"/>
  <c r="AW174" i="7"/>
  <c r="AV202" i="7"/>
  <c r="AW222" i="7"/>
  <c r="AV247" i="7"/>
  <c r="AV290" i="7"/>
  <c r="AW324" i="7"/>
  <c r="AW328" i="7"/>
  <c r="AW391" i="7"/>
  <c r="AW412" i="7"/>
  <c r="AV434" i="7"/>
  <c r="AW514" i="7"/>
  <c r="AV566" i="7"/>
  <c r="AV580" i="7"/>
  <c r="AV604" i="7"/>
  <c r="AV619" i="7"/>
  <c r="AV640" i="7"/>
  <c r="AW649" i="7"/>
  <c r="AV721" i="7"/>
  <c r="AW740" i="7"/>
  <c r="AW761" i="7"/>
  <c r="AW779" i="7"/>
  <c r="AV793" i="7"/>
  <c r="AV856" i="7"/>
  <c r="AV891" i="7"/>
  <c r="AW950" i="7"/>
  <c r="AQ987" i="7"/>
  <c r="AW987" i="7" s="1"/>
  <c r="AQ1031" i="7"/>
  <c r="AW1031" i="7" s="1"/>
  <c r="AV1035" i="7"/>
  <c r="AQ1094" i="7"/>
  <c r="AV1094" i="7" s="1"/>
  <c r="AQ1159" i="7"/>
  <c r="AV1159" i="7" s="1"/>
  <c r="AV714" i="7"/>
  <c r="AW722" i="7"/>
  <c r="AW725" i="7"/>
  <c r="AV725" i="7"/>
  <c r="AV746" i="7"/>
  <c r="AW771" i="7"/>
  <c r="AW836" i="7"/>
  <c r="AV836" i="7"/>
  <c r="AW858" i="7"/>
  <c r="AV858" i="7"/>
  <c r="AV905" i="7"/>
  <c r="AV941" i="7"/>
  <c r="U1024" i="7"/>
  <c r="AQ1024" i="7"/>
  <c r="AW1024" i="7" s="1"/>
  <c r="U1034" i="7"/>
  <c r="AQ1034" i="7"/>
  <c r="AW1034" i="7" s="1"/>
  <c r="U1060" i="7"/>
  <c r="AQ1060" i="7"/>
  <c r="AW1060" i="7" s="1"/>
  <c r="U1075" i="7"/>
  <c r="AQ1075" i="7"/>
  <c r="AV1075" i="7" s="1"/>
  <c r="AW28" i="7"/>
  <c r="AV28" i="7"/>
  <c r="AV41" i="7"/>
  <c r="AV171" i="7"/>
  <c r="AW171" i="7"/>
  <c r="AW183" i="7"/>
  <c r="AW318" i="7"/>
  <c r="AV364" i="7"/>
  <c r="AV428" i="7"/>
  <c r="AV439" i="7"/>
  <c r="AV460" i="7"/>
  <c r="AV524" i="7"/>
  <c r="AW538" i="7"/>
  <c r="AV538" i="7"/>
  <c r="AW69" i="7"/>
  <c r="AW159" i="7"/>
  <c r="AV343" i="7"/>
  <c r="AV409" i="7"/>
  <c r="AV430" i="7"/>
  <c r="AW451" i="7"/>
  <c r="AW472" i="7"/>
  <c r="AV494" i="7"/>
  <c r="AV517" i="7"/>
  <c r="AW526" i="7"/>
  <c r="AW572" i="7"/>
  <c r="AV572" i="7"/>
  <c r="AV586" i="7"/>
  <c r="AW595" i="7"/>
  <c r="AW631" i="7"/>
  <c r="AW632" i="7"/>
  <c r="AV632" i="7"/>
  <c r="AV655" i="7"/>
  <c r="AV667" i="7"/>
  <c r="AW668" i="7"/>
  <c r="AV668" i="7"/>
  <c r="AV686" i="7"/>
  <c r="AV696" i="7"/>
  <c r="AV736" i="7"/>
  <c r="AV762" i="7"/>
  <c r="AV772" i="7"/>
  <c r="AW773" i="7"/>
  <c r="AV773" i="7"/>
  <c r="AW789" i="7"/>
  <c r="AW803" i="7"/>
  <c r="AV803" i="7"/>
  <c r="AW894" i="7"/>
  <c r="AV894" i="7"/>
  <c r="U1016" i="7"/>
  <c r="AQ1016" i="7"/>
  <c r="AW1016" i="7" s="1"/>
  <c r="AV1234" i="7"/>
  <c r="AW1240" i="7"/>
  <c r="AV1240" i="7"/>
  <c r="AW650" i="7"/>
  <c r="AV650" i="7"/>
  <c r="AW820" i="7"/>
  <c r="AV820" i="7"/>
  <c r="AV954" i="7"/>
  <c r="AW954" i="7"/>
  <c r="AW977" i="7"/>
  <c r="AV977" i="7"/>
  <c r="AW1001" i="7"/>
  <c r="AV1001" i="7"/>
  <c r="AW54" i="7"/>
  <c r="AV170" i="7"/>
  <c r="AW294" i="7"/>
  <c r="AW305" i="7"/>
  <c r="AV305" i="7"/>
  <c r="AV331" i="7"/>
  <c r="AW397" i="7"/>
  <c r="AV397" i="7"/>
  <c r="AV685" i="7"/>
  <c r="AW276" i="7"/>
  <c r="AW18" i="7"/>
  <c r="AW19" i="7"/>
  <c r="AV19" i="7"/>
  <c r="AV32" i="7"/>
  <c r="AW45" i="7"/>
  <c r="AW46" i="7"/>
  <c r="AV46" i="7"/>
  <c r="AV59" i="7"/>
  <c r="AW72" i="7"/>
  <c r="AW73" i="7"/>
  <c r="AV73" i="7"/>
  <c r="AV86" i="7"/>
  <c r="AW99" i="7"/>
  <c r="AW100" i="7"/>
  <c r="AV100" i="7"/>
  <c r="AV113" i="7"/>
  <c r="AW126" i="7"/>
  <c r="AW127" i="7"/>
  <c r="AV127" i="7"/>
  <c r="AW144" i="7"/>
  <c r="AW162" i="7"/>
  <c r="AV163" i="7"/>
  <c r="AW163" i="7"/>
  <c r="AV175" i="7"/>
  <c r="AW184" i="7"/>
  <c r="AV186" i="7"/>
  <c r="AW186" i="7"/>
  <c r="AW201" i="7"/>
  <c r="AW210" i="7"/>
  <c r="AW211" i="7"/>
  <c r="AV211" i="7"/>
  <c r="AW231" i="7"/>
  <c r="AW232" i="7"/>
  <c r="AV232" i="7"/>
  <c r="AW246" i="7"/>
  <c r="AW256" i="7"/>
  <c r="AV258" i="7"/>
  <c r="AW258" i="7"/>
  <c r="AW267" i="7"/>
  <c r="AV277" i="7"/>
  <c r="AW278" i="7"/>
  <c r="AV278" i="7"/>
  <c r="AW288" i="7"/>
  <c r="AV296" i="7"/>
  <c r="AV297" i="7"/>
  <c r="AW297" i="7"/>
  <c r="AV310" i="7"/>
  <c r="AW319" i="7"/>
  <c r="AV321" i="7"/>
  <c r="AW321" i="7"/>
  <c r="AW346" i="7"/>
  <c r="AV346" i="7"/>
  <c r="AW356" i="7"/>
  <c r="AV367" i="7"/>
  <c r="AV379" i="7"/>
  <c r="AV388" i="7"/>
  <c r="AV400" i="7"/>
  <c r="AW410" i="7"/>
  <c r="AV410" i="7"/>
  <c r="AW433" i="7"/>
  <c r="AV433" i="7"/>
  <c r="AV452" i="7"/>
  <c r="AW454" i="7"/>
  <c r="AV454" i="7"/>
  <c r="AV464" i="7"/>
  <c r="AV475" i="7"/>
  <c r="AV487" i="7"/>
  <c r="AV496" i="7"/>
  <c r="AV508" i="7"/>
  <c r="AW518" i="7"/>
  <c r="AV518" i="7"/>
  <c r="AV529" i="7"/>
  <c r="AV542" i="7"/>
  <c r="AV553" i="7"/>
  <c r="AV560" i="7"/>
  <c r="AV596" i="7"/>
  <c r="AV598" i="7"/>
  <c r="AW598" i="7"/>
  <c r="AV622" i="7"/>
  <c r="AV679" i="7"/>
  <c r="AV699" i="7"/>
  <c r="AW699" i="7"/>
  <c r="AV715" i="7"/>
  <c r="AV716" i="7"/>
  <c r="AW716" i="7"/>
  <c r="AV728" i="7"/>
  <c r="AV737" i="7"/>
  <c r="AW764" i="7"/>
  <c r="AV791" i="7"/>
  <c r="AW813" i="7"/>
  <c r="AV813" i="7"/>
  <c r="AW851" i="7"/>
  <c r="AV851" i="7"/>
  <c r="AV883" i="7"/>
  <c r="AW884" i="7"/>
  <c r="AV884" i="7"/>
  <c r="AV926" i="7"/>
  <c r="U1006" i="7"/>
  <c r="AQ1006" i="7"/>
  <c r="AW1006" i="7" s="1"/>
  <c r="AW1164" i="7"/>
  <c r="AV1164" i="7"/>
  <c r="AW782" i="7"/>
  <c r="AV782" i="7"/>
  <c r="AW798" i="7"/>
  <c r="AV798" i="7"/>
  <c r="AW808" i="7"/>
  <c r="AV808" i="7"/>
  <c r="AW867" i="7"/>
  <c r="AV867" i="7"/>
  <c r="AV14" i="7"/>
  <c r="AW27" i="7"/>
  <c r="AW55" i="7"/>
  <c r="AV55" i="7"/>
  <c r="AV68" i="7"/>
  <c r="AW82" i="7"/>
  <c r="AV82" i="7"/>
  <c r="AV95" i="7"/>
  <c r="AW109" i="7"/>
  <c r="AV109" i="7"/>
  <c r="AV122" i="7"/>
  <c r="AV136" i="7"/>
  <c r="AW136" i="7"/>
  <c r="AW156" i="7"/>
  <c r="AV217" i="7"/>
  <c r="AW217" i="7"/>
  <c r="AW265" i="7"/>
  <c r="AV265" i="7"/>
  <c r="AW303" i="7"/>
  <c r="AW374" i="7"/>
  <c r="AV374" i="7"/>
  <c r="AW418" i="7"/>
  <c r="AV418" i="7"/>
  <c r="AW505" i="7"/>
  <c r="AV505" i="7"/>
  <c r="AV536" i="7"/>
  <c r="AW15" i="7"/>
  <c r="AW96" i="7"/>
  <c r="AW229" i="7"/>
  <c r="AW554" i="7"/>
  <c r="AV554" i="7"/>
  <c r="AW565" i="7"/>
  <c r="AV565" i="7"/>
  <c r="AW625" i="7"/>
  <c r="AV625" i="7"/>
  <c r="AW711" i="7"/>
  <c r="AV711" i="7"/>
  <c r="AW757" i="7"/>
  <c r="AV757" i="7"/>
  <c r="AW794" i="7"/>
  <c r="AV794" i="7"/>
  <c r="AV825" i="7"/>
  <c r="AW825" i="7"/>
  <c r="AW875" i="7"/>
  <c r="AV875" i="7"/>
  <c r="AV1179" i="7"/>
  <c r="AW1179" i="7"/>
  <c r="AW1192" i="7"/>
  <c r="AV1192" i="7"/>
  <c r="AW616" i="7"/>
  <c r="AV616" i="7"/>
  <c r="AW703" i="7"/>
  <c r="AV703" i="7"/>
  <c r="AW81" i="7"/>
  <c r="AW108" i="7"/>
  <c r="AW135" i="7"/>
  <c r="AV195" i="7"/>
  <c r="AW195" i="7"/>
  <c r="AV208" i="7"/>
  <c r="AW216" i="7"/>
  <c r="AV240" i="7"/>
  <c r="AW240" i="7"/>
  <c r="AW255" i="7"/>
  <c r="AW264" i="7"/>
  <c r="AV285" i="7"/>
  <c r="AW285" i="7"/>
  <c r="AW341" i="7"/>
  <c r="AV352" i="7"/>
  <c r="AV416" i="7"/>
  <c r="AW482" i="7"/>
  <c r="AV482" i="7"/>
  <c r="AW695" i="7"/>
  <c r="AW42" i="7"/>
  <c r="AW123" i="7"/>
  <c r="AV295" i="7"/>
  <c r="AV386" i="7"/>
  <c r="AW9" i="7"/>
  <c r="AW10" i="7"/>
  <c r="AV10" i="7"/>
  <c r="AV23" i="7"/>
  <c r="AW36" i="7"/>
  <c r="AW37" i="7"/>
  <c r="AV37" i="7"/>
  <c r="AV50" i="7"/>
  <c r="AW63" i="7"/>
  <c r="AW64" i="7"/>
  <c r="AV64" i="7"/>
  <c r="AV77" i="7"/>
  <c r="AW90" i="7"/>
  <c r="AW91" i="7"/>
  <c r="AV91" i="7"/>
  <c r="AV104" i="7"/>
  <c r="AW117" i="7"/>
  <c r="AW118" i="7"/>
  <c r="AV118" i="7"/>
  <c r="AV131" i="7"/>
  <c r="AW147" i="7"/>
  <c r="AV150" i="7"/>
  <c r="AW150" i="7"/>
  <c r="AW177" i="7"/>
  <c r="AW178" i="7"/>
  <c r="AV178" i="7"/>
  <c r="AW192" i="7"/>
  <c r="AV204" i="7"/>
  <c r="AW204" i="7"/>
  <c r="AW213" i="7"/>
  <c r="AV224" i="7"/>
  <c r="AV225" i="7"/>
  <c r="AW225" i="7"/>
  <c r="AW237" i="7"/>
  <c r="AV249" i="7"/>
  <c r="AW249" i="7"/>
  <c r="AW270" i="7"/>
  <c r="AW272" i="7"/>
  <c r="AV272" i="7"/>
  <c r="AW282" i="7"/>
  <c r="AW291" i="7"/>
  <c r="AW292" i="7"/>
  <c r="AV292" i="7"/>
  <c r="AV311" i="7"/>
  <c r="AV312" i="7"/>
  <c r="AW312" i="7"/>
  <c r="AV325" i="7"/>
  <c r="AV338" i="7"/>
  <c r="AW338" i="7"/>
  <c r="AV359" i="7"/>
  <c r="AW359" i="7"/>
  <c r="AV380" i="7"/>
  <c r="AW382" i="7"/>
  <c r="AV382" i="7"/>
  <c r="AV392" i="7"/>
  <c r="AV403" i="7"/>
  <c r="AV424" i="7"/>
  <c r="AW446" i="7"/>
  <c r="AV446" i="7"/>
  <c r="AW469" i="7"/>
  <c r="AV469" i="7"/>
  <c r="AV488" i="7"/>
  <c r="AW490" i="7"/>
  <c r="AV490" i="7"/>
  <c r="AV500" i="7"/>
  <c r="AV511" i="7"/>
  <c r="AW547" i="7"/>
  <c r="AV547" i="7"/>
  <c r="AV578" i="7"/>
  <c r="AV602" i="7"/>
  <c r="AW613" i="7"/>
  <c r="AV638" i="7"/>
  <c r="AW662" i="7"/>
  <c r="AV662" i="7"/>
  <c r="AW732" i="7"/>
  <c r="AV732" i="7"/>
  <c r="AW751" i="7"/>
  <c r="AV751" i="7"/>
  <c r="AV786" i="7"/>
  <c r="AV842" i="7"/>
  <c r="AV914" i="7"/>
  <c r="U1005" i="7"/>
  <c r="AQ1005" i="7"/>
  <c r="AW1005" i="7" s="1"/>
  <c r="U1076" i="7"/>
  <c r="AQ1076" i="7"/>
  <c r="AW1076" i="7" s="1"/>
  <c r="U1079" i="7"/>
  <c r="AQ1079" i="7"/>
  <c r="AW1079" i="7" s="1"/>
  <c r="U1160" i="7"/>
  <c r="AQ1160" i="7"/>
  <c r="AW1160" i="7" s="1"/>
  <c r="U1163" i="7"/>
  <c r="AQ1163" i="7"/>
  <c r="AW1163" i="7" s="1"/>
  <c r="U961" i="7"/>
  <c r="AQ961" i="7"/>
  <c r="AW961" i="7" s="1"/>
  <c r="U967" i="7"/>
  <c r="AQ967" i="7"/>
  <c r="AW967" i="7" s="1"/>
  <c r="U1009" i="7"/>
  <c r="AQ1009" i="7"/>
  <c r="AV1009" i="7" s="1"/>
  <c r="U1030" i="7"/>
  <c r="AQ1030" i="7"/>
  <c r="AW1030" i="7" s="1"/>
  <c r="AW1156" i="7"/>
  <c r="AV1156" i="7"/>
  <c r="AW1198" i="7"/>
  <c r="AV1198" i="7"/>
  <c r="AW590" i="7"/>
  <c r="AV590" i="7"/>
  <c r="AW821" i="7"/>
  <c r="AV829" i="7"/>
  <c r="AW838" i="7"/>
  <c r="AV838" i="7"/>
  <c r="AV845" i="7"/>
  <c r="AW854" i="7"/>
  <c r="AV854" i="7"/>
  <c r="AV878" i="7"/>
  <c r="AV909" i="7"/>
  <c r="AV919" i="7"/>
  <c r="AV932" i="7"/>
  <c r="U1097" i="7"/>
  <c r="AQ1097" i="7"/>
  <c r="AV1097" i="7" s="1"/>
  <c r="U1169" i="7"/>
  <c r="AQ1169" i="7"/>
  <c r="AW1169" i="7" s="1"/>
  <c r="U1178" i="7"/>
  <c r="AQ1178" i="7"/>
  <c r="AW1178" i="7" s="1"/>
  <c r="AW1226" i="7"/>
  <c r="AV1226" i="7"/>
  <c r="AW138" i="7"/>
  <c r="AW153" i="7"/>
  <c r="AW165" i="7"/>
  <c r="AV173" i="7"/>
  <c r="AV179" i="7"/>
  <c r="AV188" i="7"/>
  <c r="AV197" i="7"/>
  <c r="AV206" i="7"/>
  <c r="AW219" i="7"/>
  <c r="AV227" i="7"/>
  <c r="AV233" i="7"/>
  <c r="AV242" i="7"/>
  <c r="AV251" i="7"/>
  <c r="AV260" i="7"/>
  <c r="AW273" i="7"/>
  <c r="AW279" i="7"/>
  <c r="AV286" i="7"/>
  <c r="AV299" i="7"/>
  <c r="AW306" i="7"/>
  <c r="AV314" i="7"/>
  <c r="AV323" i="7"/>
  <c r="AW332" i="7"/>
  <c r="AW368" i="7"/>
  <c r="AV404" i="7"/>
  <c r="AV440" i="7"/>
  <c r="AV476" i="7"/>
  <c r="AV530" i="7"/>
  <c r="AV583" i="7"/>
  <c r="AV608" i="7"/>
  <c r="AW626" i="7"/>
  <c r="AV626" i="7"/>
  <c r="AW634" i="7"/>
  <c r="AW677" i="7"/>
  <c r="AV690" i="7"/>
  <c r="AV704" i="7"/>
  <c r="AW717" i="7"/>
  <c r="AV739" i="7"/>
  <c r="AW747" i="7"/>
  <c r="AW775" i="7"/>
  <c r="AV775" i="7"/>
  <c r="AV809" i="7"/>
  <c r="AW815" i="7"/>
  <c r="AV830" i="7"/>
  <c r="AW861" i="7"/>
  <c r="AW863" i="7"/>
  <c r="AV863" i="7"/>
  <c r="AV879" i="7"/>
  <c r="AW879" i="7"/>
  <c r="AV888" i="7"/>
  <c r="AW889" i="7"/>
  <c r="AV889" i="7"/>
  <c r="AW897" i="7"/>
  <c r="AW899" i="7"/>
  <c r="AV899" i="7"/>
  <c r="AW911" i="7"/>
  <c r="AV911" i="7"/>
  <c r="AV920" i="7"/>
  <c r="AW935" i="7"/>
  <c r="AV935" i="7"/>
  <c r="AW945" i="7"/>
  <c r="AW947" i="7"/>
  <c r="AV947" i="7"/>
  <c r="AW1029" i="7"/>
  <c r="AV1029" i="7"/>
  <c r="U1093" i="7"/>
  <c r="AQ1093" i="7"/>
  <c r="AW1093" i="7" s="1"/>
  <c r="U1165" i="7"/>
  <c r="AQ1165" i="7"/>
  <c r="AW1165" i="7" s="1"/>
  <c r="AW831" i="7"/>
  <c r="AV831" i="7"/>
  <c r="AW848" i="7"/>
  <c r="AV848" i="7"/>
  <c r="U981" i="7"/>
  <c r="AQ981" i="7"/>
  <c r="AV981" i="7" s="1"/>
  <c r="U985" i="7"/>
  <c r="AQ985" i="7"/>
  <c r="AW985" i="7" s="1"/>
  <c r="AQ1007" i="7"/>
  <c r="U1007" i="7"/>
  <c r="AW1017" i="7"/>
  <c r="AV1017" i="7"/>
  <c r="U1025" i="7"/>
  <c r="AQ1025" i="7"/>
  <c r="AV1025" i="7" s="1"/>
  <c r="AV1210" i="7"/>
  <c r="AW1216" i="7"/>
  <c r="AV1216" i="7"/>
  <c r="AV880" i="7"/>
  <c r="AV890" i="7"/>
  <c r="AV906" i="7"/>
  <c r="AW915" i="7"/>
  <c r="AV923" i="7"/>
  <c r="AW927" i="7"/>
  <c r="AV942" i="7"/>
  <c r="AV956" i="7"/>
  <c r="AV1222" i="7"/>
  <c r="AW843" i="7"/>
  <c r="AV885" i="7"/>
  <c r="AV895" i="7"/>
  <c r="AV901" i="7"/>
  <c r="AW936" i="7"/>
  <c r="U989" i="7"/>
  <c r="U1014" i="7"/>
  <c r="U1119" i="7"/>
  <c r="AV1204" i="7"/>
  <c r="AV1208" i="7"/>
  <c r="U958" i="7"/>
  <c r="U1020" i="7"/>
  <c r="U1041" i="7"/>
  <c r="U1066" i="7"/>
  <c r="U1138" i="7"/>
  <c r="U995" i="7"/>
  <c r="U1011" i="7"/>
  <c r="U1026" i="7"/>
  <c r="U1065" i="7"/>
  <c r="U1167" i="7"/>
  <c r="U983" i="7"/>
  <c r="U1001" i="7"/>
  <c r="AQ1013" i="7"/>
  <c r="AW1013" i="7" s="1"/>
  <c r="U1023" i="7"/>
  <c r="AV1034" i="7"/>
  <c r="U1038" i="7"/>
  <c r="AQ1040" i="7"/>
  <c r="AQ1042" i="7"/>
  <c r="AW1042" i="7" s="1"/>
  <c r="AQ1049" i="7"/>
  <c r="AV1049" i="7" s="1"/>
  <c r="AQ1057" i="7"/>
  <c r="AW1057" i="7" s="1"/>
  <c r="AQ1073" i="7"/>
  <c r="AW1073" i="7" s="1"/>
  <c r="U1083" i="7"/>
  <c r="AQ1096" i="7"/>
  <c r="AV1096" i="7" s="1"/>
  <c r="AQ1105" i="7"/>
  <c r="AQ1106" i="7"/>
  <c r="AW1106" i="7" s="1"/>
  <c r="AQ1114" i="7"/>
  <c r="AW1114" i="7" s="1"/>
  <c r="AQ1130" i="7"/>
  <c r="AV1130" i="7" s="1"/>
  <c r="AV1158" i="7"/>
  <c r="AV1168" i="7"/>
  <c r="AV1174" i="7"/>
  <c r="U1189" i="7"/>
  <c r="U964" i="7"/>
  <c r="U965" i="7"/>
  <c r="U979" i="7"/>
  <c r="U1062" i="7"/>
  <c r="U1134" i="7"/>
  <c r="U971" i="7"/>
  <c r="U1047" i="7"/>
  <c r="U1137" i="7"/>
  <c r="U1173" i="7"/>
  <c r="U1182" i="7"/>
  <c r="U977" i="7"/>
  <c r="U1017" i="7"/>
  <c r="U1032" i="7"/>
  <c r="U1080" i="7"/>
  <c r="U1084" i="7"/>
  <c r="U1152" i="7"/>
  <c r="U1179" i="7"/>
  <c r="AQ963" i="7"/>
  <c r="AW963" i="7" s="1"/>
  <c r="AV965" i="7"/>
  <c r="AQ1012" i="7"/>
  <c r="AW1012" i="7" s="1"/>
  <c r="AQ1019" i="7"/>
  <c r="AW1019" i="7" s="1"/>
  <c r="U1029" i="7"/>
  <c r="AV1041" i="7"/>
  <c r="U1044" i="7"/>
  <c r="AQ1046" i="7"/>
  <c r="AQ1048" i="7"/>
  <c r="AW1048" i="7" s="1"/>
  <c r="AQ1061" i="7"/>
  <c r="AV1061" i="7" s="1"/>
  <c r="AW1066" i="7"/>
  <c r="U1098" i="7"/>
  <c r="U1102" i="7"/>
  <c r="AQ1109" i="7"/>
  <c r="AW1109" i="7" s="1"/>
  <c r="U1116" i="7"/>
  <c r="U1120" i="7"/>
  <c r="AQ1129" i="7"/>
  <c r="AW1129" i="7" s="1"/>
  <c r="AQ1133" i="7"/>
  <c r="AW1133" i="7" s="1"/>
  <c r="AQ1147" i="7"/>
  <c r="AQ1148" i="7"/>
  <c r="AW1148" i="7" s="1"/>
  <c r="AQ1153" i="7"/>
  <c r="AW1153" i="7" s="1"/>
  <c r="AQ1157" i="7"/>
  <c r="AW1157" i="7" s="1"/>
  <c r="U1176" i="7"/>
  <c r="AQ1183" i="7"/>
  <c r="AW1183" i="7" s="1"/>
  <c r="AW413" i="7"/>
  <c r="AV413" i="7"/>
  <c r="AW449" i="7"/>
  <c r="AV449" i="7"/>
  <c r="AW485" i="7"/>
  <c r="AV485" i="7"/>
  <c r="AW521" i="7"/>
  <c r="AV521" i="7"/>
  <c r="AW557" i="7"/>
  <c r="AV557" i="7"/>
  <c r="AW593" i="7"/>
  <c r="AV593" i="7"/>
  <c r="AW629" i="7"/>
  <c r="AV629" i="7"/>
  <c r="AW665" i="7"/>
  <c r="AV665" i="7"/>
  <c r="AW708" i="7"/>
  <c r="AV708" i="7"/>
  <c r="AW784" i="7"/>
  <c r="AV784" i="7"/>
  <c r="AW801" i="7"/>
  <c r="AV801" i="7"/>
  <c r="AW877" i="7"/>
  <c r="AV877" i="7"/>
  <c r="AQ1125" i="7"/>
  <c r="U1125" i="7"/>
  <c r="U1162" i="7"/>
  <c r="AQ1162" i="7"/>
  <c r="AW1202" i="7"/>
  <c r="AV1202" i="7"/>
  <c r="AW333" i="7"/>
  <c r="AV333" i="7"/>
  <c r="AW339" i="7"/>
  <c r="AV339" i="7"/>
  <c r="AW419" i="7"/>
  <c r="AV419" i="7"/>
  <c r="AW455" i="7"/>
  <c r="AV455" i="7"/>
  <c r="AW527" i="7"/>
  <c r="AV527" i="7"/>
  <c r="AW672" i="7"/>
  <c r="AV672" i="7"/>
  <c r="AQ1010" i="7"/>
  <c r="U1010" i="7"/>
  <c r="AV25" i="7"/>
  <c r="AV61" i="7"/>
  <c r="AV88" i="7"/>
  <c r="AV92" i="7"/>
  <c r="AV101" i="7"/>
  <c r="AV110" i="7"/>
  <c r="AV142" i="7"/>
  <c r="AV146" i="7"/>
  <c r="AV160" i="7"/>
  <c r="AV218" i="7"/>
  <c r="AV223" i="7"/>
  <c r="AV257" i="7"/>
  <c r="AW377" i="7"/>
  <c r="AV377" i="7"/>
  <c r="AW43" i="7"/>
  <c r="AW52" i="7"/>
  <c r="AW70" i="7"/>
  <c r="AW79" i="7"/>
  <c r="AW97" i="7"/>
  <c r="AV190" i="7"/>
  <c r="AV307" i="7"/>
  <c r="AV320" i="7"/>
  <c r="AW371" i="7"/>
  <c r="AV371" i="7"/>
  <c r="AW587" i="7"/>
  <c r="AV587" i="7"/>
  <c r="AW659" i="7"/>
  <c r="AV659" i="7"/>
  <c r="AW697" i="7"/>
  <c r="AV697" i="7"/>
  <c r="AV8" i="7"/>
  <c r="AV49" i="7"/>
  <c r="AV53" i="7"/>
  <c r="AV58" i="7"/>
  <c r="AV67" i="7"/>
  <c r="AV71" i="7"/>
  <c r="AV94" i="7"/>
  <c r="AV107" i="7"/>
  <c r="AV134" i="7"/>
  <c r="AV157" i="7"/>
  <c r="AV161" i="7"/>
  <c r="AV181" i="7"/>
  <c r="AV235" i="7"/>
  <c r="AV239" i="7"/>
  <c r="AW244" i="7"/>
  <c r="AV280" i="7"/>
  <c r="AW330" i="7"/>
  <c r="AV330" i="7"/>
  <c r="AW347" i="7"/>
  <c r="AW360" i="7"/>
  <c r="AV360" i="7"/>
  <c r="AW366" i="7"/>
  <c r="AV366" i="7"/>
  <c r="AW437" i="7"/>
  <c r="AV437" i="7"/>
  <c r="AW473" i="7"/>
  <c r="AV473" i="7"/>
  <c r="AW509" i="7"/>
  <c r="AV509" i="7"/>
  <c r="AW617" i="7"/>
  <c r="AV617" i="7"/>
  <c r="AW653" i="7"/>
  <c r="AV653" i="7"/>
  <c r="AW733" i="7"/>
  <c r="AV733" i="7"/>
  <c r="AW780" i="7"/>
  <c r="AV780" i="7"/>
  <c r="AW841" i="7"/>
  <c r="AV841" i="7"/>
  <c r="AW862" i="7"/>
  <c r="AV862" i="7"/>
  <c r="AQ1071" i="7"/>
  <c r="U1071" i="7"/>
  <c r="AW357" i="7"/>
  <c r="AV357" i="7"/>
  <c r="AW369" i="7"/>
  <c r="AV369" i="7"/>
  <c r="AW383" i="7"/>
  <c r="AV383" i="7"/>
  <c r="AW599" i="7"/>
  <c r="AV599" i="7"/>
  <c r="AW635" i="7"/>
  <c r="AV635" i="7"/>
  <c r="AW748" i="7"/>
  <c r="AV748" i="7"/>
  <c r="AW765" i="7"/>
  <c r="AV765" i="7"/>
  <c r="AV20" i="7"/>
  <c r="AV34" i="7"/>
  <c r="AV56" i="7"/>
  <c r="AV65" i="7"/>
  <c r="AV74" i="7"/>
  <c r="AV83" i="7"/>
  <c r="AV124" i="7"/>
  <c r="AV133" i="7"/>
  <c r="AV137" i="7"/>
  <c r="AV169" i="7"/>
  <c r="AV199" i="7"/>
  <c r="AV203" i="7"/>
  <c r="AV289" i="7"/>
  <c r="AW106" i="7"/>
  <c r="AW115" i="7"/>
  <c r="AW151" i="7"/>
  <c r="AV194" i="7"/>
  <c r="AV209" i="7"/>
  <c r="AV263" i="7"/>
  <c r="AV268" i="7"/>
  <c r="AV365" i="7"/>
  <c r="AW407" i="7"/>
  <c r="AV407" i="7"/>
  <c r="AW443" i="7"/>
  <c r="AV443" i="7"/>
  <c r="AW551" i="7"/>
  <c r="AV551" i="7"/>
  <c r="AQ990" i="7"/>
  <c r="U990" i="7"/>
  <c r="AV22" i="7"/>
  <c r="AV26" i="7"/>
  <c r="AV40" i="7"/>
  <c r="AV44" i="7"/>
  <c r="AV76" i="7"/>
  <c r="AV80" i="7"/>
  <c r="AV85" i="7"/>
  <c r="AV89" i="7"/>
  <c r="AV103" i="7"/>
  <c r="AV139" i="7"/>
  <c r="AV152" i="7"/>
  <c r="AV185" i="7"/>
  <c r="AV205" i="7"/>
  <c r="AW329" i="7"/>
  <c r="AW545" i="7"/>
  <c r="AV545" i="7"/>
  <c r="AW581" i="7"/>
  <c r="AV581" i="7"/>
  <c r="AW13" i="7"/>
  <c r="AW31" i="7"/>
  <c r="AW112" i="7"/>
  <c r="AW121" i="7"/>
  <c r="AW130" i="7"/>
  <c r="AW148" i="7"/>
  <c r="AV172" i="7"/>
  <c r="AV176" i="7"/>
  <c r="AV191" i="7"/>
  <c r="AV196" i="7"/>
  <c r="AV226" i="7"/>
  <c r="AV230" i="7"/>
  <c r="AV245" i="7"/>
  <c r="AV250" i="7"/>
  <c r="AV275" i="7"/>
  <c r="AV302" i="7"/>
  <c r="AV316" i="7"/>
  <c r="AW395" i="7"/>
  <c r="AV395" i="7"/>
  <c r="AW431" i="7"/>
  <c r="AV431" i="7"/>
  <c r="AW467" i="7"/>
  <c r="AV467" i="7"/>
  <c r="AW503" i="7"/>
  <c r="AV503" i="7"/>
  <c r="AW539" i="7"/>
  <c r="AV539" i="7"/>
  <c r="AW575" i="7"/>
  <c r="AV575" i="7"/>
  <c r="AW611" i="7"/>
  <c r="AV611" i="7"/>
  <c r="AW647" i="7"/>
  <c r="AV647" i="7"/>
  <c r="AW676" i="7"/>
  <c r="AV676" i="7"/>
  <c r="AW693" i="7"/>
  <c r="AV693" i="7"/>
  <c r="AW769" i="7"/>
  <c r="AV769" i="7"/>
  <c r="AW837" i="7"/>
  <c r="AV837" i="7"/>
  <c r="U1063" i="7"/>
  <c r="AQ1063" i="7"/>
  <c r="AW351" i="7"/>
  <c r="AV351" i="7"/>
  <c r="AW491" i="7"/>
  <c r="AV491" i="7"/>
  <c r="AW563" i="7"/>
  <c r="AV563" i="7"/>
  <c r="AW937" i="7"/>
  <c r="AV937" i="7"/>
  <c r="AW943" i="7"/>
  <c r="AV943" i="7"/>
  <c r="AV7" i="7"/>
  <c r="AV11" i="7"/>
  <c r="AV16" i="7"/>
  <c r="AV29" i="7"/>
  <c r="AV38" i="7"/>
  <c r="AV47" i="7"/>
  <c r="AV119" i="7"/>
  <c r="AV128" i="7"/>
  <c r="AV155" i="7"/>
  <c r="AV164" i="7"/>
  <c r="AV253" i="7"/>
  <c r="AW7" i="7"/>
  <c r="AV214" i="7"/>
  <c r="AV248" i="7"/>
  <c r="AV284" i="7"/>
  <c r="AW335" i="7"/>
  <c r="AV335" i="7"/>
  <c r="AW353" i="7"/>
  <c r="AV353" i="7"/>
  <c r="AW479" i="7"/>
  <c r="AV479" i="7"/>
  <c r="AW515" i="7"/>
  <c r="AV515" i="7"/>
  <c r="AW623" i="7"/>
  <c r="AV623" i="7"/>
  <c r="AW744" i="7"/>
  <c r="AV744" i="7"/>
  <c r="AW873" i="7"/>
  <c r="AV873" i="7"/>
  <c r="AV17" i="7"/>
  <c r="AV35" i="7"/>
  <c r="AV62" i="7"/>
  <c r="AV98" i="7"/>
  <c r="AV116" i="7"/>
  <c r="AV125" i="7"/>
  <c r="AV143" i="7"/>
  <c r="AV200" i="7"/>
  <c r="AV254" i="7"/>
  <c r="AV259" i="7"/>
  <c r="AW342" i="7"/>
  <c r="AV342" i="7"/>
  <c r="AW348" i="7"/>
  <c r="AV348" i="7"/>
  <c r="AW401" i="7"/>
  <c r="AV401" i="7"/>
  <c r="AV140" i="7"/>
  <c r="AV149" i="7"/>
  <c r="AV158" i="7"/>
  <c r="AV167" i="7"/>
  <c r="AV182" i="7"/>
  <c r="AV187" i="7"/>
  <c r="AV221" i="7"/>
  <c r="AV236" i="7"/>
  <c r="AV241" i="7"/>
  <c r="AV271" i="7"/>
  <c r="AV298" i="7"/>
  <c r="AW326" i="7"/>
  <c r="AV326" i="7"/>
  <c r="AW344" i="7"/>
  <c r="AV344" i="7"/>
  <c r="AW362" i="7"/>
  <c r="AV362" i="7"/>
  <c r="AW389" i="7"/>
  <c r="AV389" i="7"/>
  <c r="AW425" i="7"/>
  <c r="AV425" i="7"/>
  <c r="AW461" i="7"/>
  <c r="AV461" i="7"/>
  <c r="AW497" i="7"/>
  <c r="AV497" i="7"/>
  <c r="AW533" i="7"/>
  <c r="AV533" i="7"/>
  <c r="AW569" i="7"/>
  <c r="AV569" i="7"/>
  <c r="AW605" i="7"/>
  <c r="AV605" i="7"/>
  <c r="AW641" i="7"/>
  <c r="AV641" i="7"/>
  <c r="AW712" i="7"/>
  <c r="AV712" i="7"/>
  <c r="AW729" i="7"/>
  <c r="AV729" i="7"/>
  <c r="AW805" i="7"/>
  <c r="AV805" i="7"/>
  <c r="AW826" i="7"/>
  <c r="AV826" i="7"/>
  <c r="AW948" i="7"/>
  <c r="AV948" i="7"/>
  <c r="AW687" i="7"/>
  <c r="AV687" i="7"/>
  <c r="AV723" i="7"/>
  <c r="AW723" i="7"/>
  <c r="AV759" i="7"/>
  <c r="AW759" i="7"/>
  <c r="AW795" i="7"/>
  <c r="AV795" i="7"/>
  <c r="AW816" i="7"/>
  <c r="AV816" i="7"/>
  <c r="AW852" i="7"/>
  <c r="AV852" i="7"/>
  <c r="AW930" i="7"/>
  <c r="AV930" i="7"/>
  <c r="AQ978" i="7"/>
  <c r="U978" i="7"/>
  <c r="AQ1053" i="7"/>
  <c r="U1053" i="7"/>
  <c r="AV304" i="7"/>
  <c r="AV308" i="7"/>
  <c r="AV313" i="7"/>
  <c r="AV317" i="7"/>
  <c r="AV322" i="7"/>
  <c r="AW327" i="7"/>
  <c r="AV327" i="7"/>
  <c r="AW336" i="7"/>
  <c r="AV336" i="7"/>
  <c r="AW345" i="7"/>
  <c r="AV345" i="7"/>
  <c r="AW354" i="7"/>
  <c r="AV354" i="7"/>
  <c r="AW363" i="7"/>
  <c r="AV363" i="7"/>
  <c r="AV682" i="7"/>
  <c r="AW694" i="7"/>
  <c r="AV694" i="7"/>
  <c r="AV718" i="7"/>
  <c r="AW730" i="7"/>
  <c r="AV730" i="7"/>
  <c r="AV754" i="7"/>
  <c r="AW766" i="7"/>
  <c r="AV766" i="7"/>
  <c r="AV790" i="7"/>
  <c r="AW802" i="7"/>
  <c r="AV802" i="7"/>
  <c r="AW903" i="7"/>
  <c r="AV903" i="7"/>
  <c r="AW925" i="7"/>
  <c r="AV925" i="7"/>
  <c r="AQ1008" i="7"/>
  <c r="U1008" i="7"/>
  <c r="AQ1045" i="7"/>
  <c r="U1045" i="7"/>
  <c r="AW823" i="7"/>
  <c r="AV823" i="7"/>
  <c r="AW859" i="7"/>
  <c r="AV859" i="7"/>
  <c r="AV898" i="7"/>
  <c r="AW910" i="7"/>
  <c r="AV910" i="7"/>
  <c r="AQ966" i="7"/>
  <c r="U966" i="7"/>
  <c r="U1100" i="7"/>
  <c r="AQ1100" i="7"/>
  <c r="AW669" i="7"/>
  <c r="AV669" i="7"/>
  <c r="AV705" i="7"/>
  <c r="AW705" i="7"/>
  <c r="AW741" i="7"/>
  <c r="AV741" i="7"/>
  <c r="AW777" i="7"/>
  <c r="AV777" i="7"/>
  <c r="AW834" i="7"/>
  <c r="AV834" i="7"/>
  <c r="AW870" i="7"/>
  <c r="AV870" i="7"/>
  <c r="AW955" i="7"/>
  <c r="AV955" i="7"/>
  <c r="AQ992" i="7"/>
  <c r="U992" i="7"/>
  <c r="AQ1027" i="7"/>
  <c r="U1027" i="7"/>
  <c r="U1091" i="7"/>
  <c r="AQ1091" i="7"/>
  <c r="AQ1104" i="7"/>
  <c r="U1104" i="7"/>
  <c r="AW886" i="7"/>
  <c r="AV886" i="7"/>
  <c r="AQ962" i="7"/>
  <c r="U962" i="7"/>
  <c r="AQ974" i="7"/>
  <c r="U974" i="7"/>
  <c r="AQ986" i="7"/>
  <c r="U986" i="7"/>
  <c r="AQ1004" i="7"/>
  <c r="U1004" i="7"/>
  <c r="AQ1015" i="7"/>
  <c r="U1015" i="7"/>
  <c r="AQ1033" i="7"/>
  <c r="U1033" i="7"/>
  <c r="AQ1051" i="7"/>
  <c r="U1051" i="7"/>
  <c r="U1099" i="7"/>
  <c r="AQ1099" i="7"/>
  <c r="AQ1128" i="7"/>
  <c r="U1128" i="7"/>
  <c r="AV933" i="7"/>
  <c r="AW939" i="7"/>
  <c r="AV939" i="7"/>
  <c r="AV951" i="7"/>
  <c r="AW957" i="7"/>
  <c r="AV957" i="7"/>
  <c r="AQ960" i="7"/>
  <c r="U960" i="7"/>
  <c r="AQ972" i="7"/>
  <c r="U972" i="7"/>
  <c r="AQ984" i="7"/>
  <c r="U984" i="7"/>
  <c r="AQ1002" i="7"/>
  <c r="U1002" i="7"/>
  <c r="AQ1074" i="7"/>
  <c r="U1074" i="7"/>
  <c r="U1108" i="7"/>
  <c r="AQ1108" i="7"/>
  <c r="AW1112" i="7"/>
  <c r="AV1112" i="7"/>
  <c r="U1132" i="7"/>
  <c r="AQ1132" i="7"/>
  <c r="U1136" i="7"/>
  <c r="AQ1136" i="7"/>
  <c r="AQ1146" i="7"/>
  <c r="U1146" i="7"/>
  <c r="AW1239" i="7"/>
  <c r="AV1239" i="7"/>
  <c r="AI1241" i="7"/>
  <c r="AV372" i="7"/>
  <c r="AV375" i="7"/>
  <c r="AV378" i="7"/>
  <c r="AV381" i="7"/>
  <c r="AV384" i="7"/>
  <c r="AV387" i="7"/>
  <c r="AV390" i="7"/>
  <c r="AV393" i="7"/>
  <c r="AV396" i="7"/>
  <c r="AV399" i="7"/>
  <c r="AV402" i="7"/>
  <c r="AV405" i="7"/>
  <c r="AV408" i="7"/>
  <c r="AV411" i="7"/>
  <c r="AV414" i="7"/>
  <c r="AV417" i="7"/>
  <c r="AV420" i="7"/>
  <c r="AV423" i="7"/>
  <c r="AV426" i="7"/>
  <c r="AV429" i="7"/>
  <c r="AV432" i="7"/>
  <c r="AV435" i="7"/>
  <c r="AV438" i="7"/>
  <c r="AV441" i="7"/>
  <c r="AV444" i="7"/>
  <c r="AV447" i="7"/>
  <c r="AV450" i="7"/>
  <c r="AV453" i="7"/>
  <c r="AV456" i="7"/>
  <c r="AV459" i="7"/>
  <c r="AV462" i="7"/>
  <c r="AV465" i="7"/>
  <c r="AV468" i="7"/>
  <c r="AV471" i="7"/>
  <c r="AV474" i="7"/>
  <c r="AV477" i="7"/>
  <c r="AV480" i="7"/>
  <c r="AV483" i="7"/>
  <c r="AV486" i="7"/>
  <c r="AV489" i="7"/>
  <c r="AV492" i="7"/>
  <c r="AV495" i="7"/>
  <c r="AV498" i="7"/>
  <c r="AV501" i="7"/>
  <c r="AV504" i="7"/>
  <c r="AV507" i="7"/>
  <c r="AV510" i="7"/>
  <c r="AV513" i="7"/>
  <c r="AV516" i="7"/>
  <c r="AV519" i="7"/>
  <c r="AV522" i="7"/>
  <c r="AV525" i="7"/>
  <c r="AV528" i="7"/>
  <c r="AV531" i="7"/>
  <c r="AV534" i="7"/>
  <c r="AV537" i="7"/>
  <c r="AV540" i="7"/>
  <c r="AV543" i="7"/>
  <c r="AV546" i="7"/>
  <c r="AV549" i="7"/>
  <c r="AV552" i="7"/>
  <c r="AV555" i="7"/>
  <c r="AV558" i="7"/>
  <c r="AV561" i="7"/>
  <c r="AV564" i="7"/>
  <c r="AV567" i="7"/>
  <c r="AV570" i="7"/>
  <c r="AV573" i="7"/>
  <c r="AV576" i="7"/>
  <c r="AV579" i="7"/>
  <c r="AV582" i="7"/>
  <c r="AV585" i="7"/>
  <c r="AV588" i="7"/>
  <c r="AV591" i="7"/>
  <c r="AV594" i="7"/>
  <c r="AV597" i="7"/>
  <c r="AV600" i="7"/>
  <c r="AV603" i="7"/>
  <c r="AV606" i="7"/>
  <c r="AV609" i="7"/>
  <c r="AV612" i="7"/>
  <c r="AV615" i="7"/>
  <c r="AV618" i="7"/>
  <c r="AV621" i="7"/>
  <c r="AV624" i="7"/>
  <c r="AV627" i="7"/>
  <c r="AV630" i="7"/>
  <c r="AV633" i="7"/>
  <c r="AV636" i="7"/>
  <c r="AV639" i="7"/>
  <c r="AV642" i="7"/>
  <c r="AV645" i="7"/>
  <c r="AV648" i="7"/>
  <c r="AV651" i="7"/>
  <c r="AV654" i="7"/>
  <c r="AV657" i="7"/>
  <c r="AV660" i="7"/>
  <c r="AV663" i="7"/>
  <c r="AV666" i="7"/>
  <c r="AV673" i="7"/>
  <c r="AV684" i="7"/>
  <c r="AV691" i="7"/>
  <c r="AV702" i="7"/>
  <c r="AV709" i="7"/>
  <c r="AV720" i="7"/>
  <c r="AV727" i="7"/>
  <c r="AV738" i="7"/>
  <c r="AV745" i="7"/>
  <c r="AV756" i="7"/>
  <c r="AV763" i="7"/>
  <c r="AV774" i="7"/>
  <c r="AV781" i="7"/>
  <c r="AV792" i="7"/>
  <c r="AV799" i="7"/>
  <c r="AV810" i="7"/>
  <c r="AV817" i="7"/>
  <c r="AV828" i="7"/>
  <c r="AV835" i="7"/>
  <c r="AV846" i="7"/>
  <c r="AV853" i="7"/>
  <c r="AV864" i="7"/>
  <c r="AV871" i="7"/>
  <c r="AW892" i="7"/>
  <c r="AV892" i="7"/>
  <c r="AV916" i="7"/>
  <c r="AW928" i="7"/>
  <c r="AV928" i="7"/>
  <c r="AW934" i="7"/>
  <c r="AV934" i="7"/>
  <c r="AW946" i="7"/>
  <c r="AV946" i="7"/>
  <c r="AW952" i="7"/>
  <c r="AV952" i="7"/>
  <c r="AQ998" i="7"/>
  <c r="U998" i="7"/>
  <c r="AQ1021" i="7"/>
  <c r="U1021" i="7"/>
  <c r="AQ1039" i="7"/>
  <c r="U1039" i="7"/>
  <c r="U1054" i="7"/>
  <c r="AQ1054" i="7"/>
  <c r="U1078" i="7"/>
  <c r="AQ1078" i="7"/>
  <c r="U1082" i="7"/>
  <c r="AQ1082" i="7"/>
  <c r="AQ1122" i="7"/>
  <c r="U1122" i="7"/>
  <c r="AQ1126" i="7"/>
  <c r="U1126" i="7"/>
  <c r="AW1225" i="7"/>
  <c r="AV1225" i="7"/>
  <c r="AW921" i="7"/>
  <c r="AV921" i="7"/>
  <c r="AV670" i="7"/>
  <c r="AV688" i="7"/>
  <c r="AV706" i="7"/>
  <c r="AV724" i="7"/>
  <c r="AV742" i="7"/>
  <c r="AV760" i="7"/>
  <c r="AV778" i="7"/>
  <c r="AV796" i="7"/>
  <c r="AV814" i="7"/>
  <c r="AV832" i="7"/>
  <c r="AV850" i="7"/>
  <c r="AV868" i="7"/>
  <c r="AQ968" i="7"/>
  <c r="U968" i="7"/>
  <c r="AQ980" i="7"/>
  <c r="U980" i="7"/>
  <c r="AQ996" i="7"/>
  <c r="U996" i="7"/>
  <c r="AW1036" i="7"/>
  <c r="AQ1068" i="7"/>
  <c r="U1068" i="7"/>
  <c r="AQ1072" i="7"/>
  <c r="U1072" i="7"/>
  <c r="AQ1092" i="7"/>
  <c r="U1092" i="7"/>
  <c r="AQ1107" i="7"/>
  <c r="U1107" i="7"/>
  <c r="U1117" i="7"/>
  <c r="AQ1117" i="7"/>
  <c r="U1145" i="7"/>
  <c r="AQ1145" i="7"/>
  <c r="AW1221" i="7"/>
  <c r="AV1221" i="7"/>
  <c r="AW973" i="7"/>
  <c r="AV973" i="7"/>
  <c r="AW979" i="7"/>
  <c r="AV979" i="7"/>
  <c r="AW997" i="7"/>
  <c r="AV997" i="7"/>
  <c r="U1067" i="7"/>
  <c r="AQ1067" i="7"/>
  <c r="AQ1077" i="7"/>
  <c r="U1077" i="7"/>
  <c r="U1121" i="7"/>
  <c r="AQ1121" i="7"/>
  <c r="AQ1131" i="7"/>
  <c r="U1131" i="7"/>
  <c r="AQ1059" i="7"/>
  <c r="U1059" i="7"/>
  <c r="AV1086" i="7"/>
  <c r="AQ1087" i="7"/>
  <c r="AQ1088" i="7"/>
  <c r="AW1089" i="7"/>
  <c r="AQ1090" i="7"/>
  <c r="U1103" i="7"/>
  <c r="AQ1103" i="7"/>
  <c r="AQ1113" i="7"/>
  <c r="U1113" i="7"/>
  <c r="AV1140" i="7"/>
  <c r="AQ1141" i="7"/>
  <c r="AQ1142" i="7"/>
  <c r="AW1143" i="7"/>
  <c r="AQ1144" i="7"/>
  <c r="U1190" i="7"/>
  <c r="AQ1190" i="7"/>
  <c r="AW1206" i="7"/>
  <c r="AV1206" i="7"/>
  <c r="AV900" i="7"/>
  <c r="AV907" i="7"/>
  <c r="AV918" i="7"/>
  <c r="AW922" i="7"/>
  <c r="AV922" i="7"/>
  <c r="AW931" i="7"/>
  <c r="AV931" i="7"/>
  <c r="AW940" i="7"/>
  <c r="AV940" i="7"/>
  <c r="AW949" i="7"/>
  <c r="AV949" i="7"/>
  <c r="AW958" i="7"/>
  <c r="AV958" i="7"/>
  <c r="AW964" i="7"/>
  <c r="AV964" i="7"/>
  <c r="AW976" i="7"/>
  <c r="AV982" i="7"/>
  <c r="AQ1056" i="7"/>
  <c r="U1056" i="7"/>
  <c r="U1064" i="7"/>
  <c r="AQ1064" i="7"/>
  <c r="U1081" i="7"/>
  <c r="AQ1081" i="7"/>
  <c r="AQ1110" i="7"/>
  <c r="U1110" i="7"/>
  <c r="U1118" i="7"/>
  <c r="AQ1118" i="7"/>
  <c r="U1135" i="7"/>
  <c r="AQ1135" i="7"/>
  <c r="AW1138" i="7"/>
  <c r="U1156" i="7"/>
  <c r="AV1189" i="7"/>
  <c r="AW1189" i="7"/>
  <c r="AW1201" i="7"/>
  <c r="AV1201" i="7"/>
  <c r="AV1220" i="7"/>
  <c r="AW1224" i="7"/>
  <c r="AV1224" i="7"/>
  <c r="AW1238" i="7"/>
  <c r="AV1238" i="7"/>
  <c r="AV904" i="7"/>
  <c r="AQ959" i="7"/>
  <c r="L1241" i="7"/>
  <c r="AQ1069" i="7"/>
  <c r="AQ1070" i="7"/>
  <c r="U1085" i="7"/>
  <c r="AQ1085" i="7"/>
  <c r="U1086" i="7"/>
  <c r="U1089" i="7"/>
  <c r="AQ1095" i="7"/>
  <c r="U1095" i="7"/>
  <c r="AQ1123" i="7"/>
  <c r="AQ1124" i="7"/>
  <c r="U1139" i="7"/>
  <c r="AQ1139" i="7"/>
  <c r="U1140" i="7"/>
  <c r="U1143" i="7"/>
  <c r="AQ1149" i="7"/>
  <c r="U1149" i="7"/>
  <c r="AQ1155" i="7"/>
  <c r="U1155" i="7"/>
  <c r="U1187" i="7"/>
  <c r="AQ1187" i="7"/>
  <c r="AQ1161" i="7"/>
  <c r="U1161" i="7"/>
  <c r="U1184" i="7"/>
  <c r="AQ1184" i="7"/>
  <c r="AW1194" i="7"/>
  <c r="AV1194" i="7"/>
  <c r="AW1197" i="7"/>
  <c r="AV1197" i="7"/>
  <c r="AW1219" i="7"/>
  <c r="AV1219" i="7"/>
  <c r="AV1014" i="7"/>
  <c r="AV1020" i="7"/>
  <c r="AV1026" i="7"/>
  <c r="AV1032" i="7"/>
  <c r="AV1038" i="7"/>
  <c r="AV1044" i="7"/>
  <c r="AV1050" i="7"/>
  <c r="AV1062" i="7"/>
  <c r="AW1065" i="7"/>
  <c r="AV1080" i="7"/>
  <c r="AW1083" i="7"/>
  <c r="AV1098" i="7"/>
  <c r="AW1101" i="7"/>
  <c r="AV1116" i="7"/>
  <c r="AW1119" i="7"/>
  <c r="AV1134" i="7"/>
  <c r="AW1137" i="7"/>
  <c r="AV1152" i="7"/>
  <c r="U1158" i="7"/>
  <c r="AW1212" i="7"/>
  <c r="AV1212" i="7"/>
  <c r="AW1215" i="7"/>
  <c r="AV1215" i="7"/>
  <c r="AW1237" i="7"/>
  <c r="AV1237" i="7"/>
  <c r="U1154" i="7"/>
  <c r="AQ1154" i="7"/>
  <c r="AW1230" i="7"/>
  <c r="AV1230" i="7"/>
  <c r="AW1233" i="7"/>
  <c r="AV1233" i="7"/>
  <c r="AW1167" i="7"/>
  <c r="AV1167" i="7"/>
  <c r="U1168" i="7"/>
  <c r="U1174" i="7"/>
  <c r="AV1196" i="7"/>
  <c r="AW1200" i="7"/>
  <c r="AV1200" i="7"/>
  <c r="AV1214" i="7"/>
  <c r="AW1218" i="7"/>
  <c r="AV1218" i="7"/>
  <c r="AV1232" i="7"/>
  <c r="AW1236" i="7"/>
  <c r="AV1236" i="7"/>
  <c r="U1164" i="7"/>
  <c r="U1170" i="7"/>
  <c r="U1181" i="7"/>
  <c r="AQ1181" i="7"/>
  <c r="AV1191" i="7"/>
  <c r="AV1195" i="7"/>
  <c r="AV1209" i="7"/>
  <c r="AV1213" i="7"/>
  <c r="AV1227" i="7"/>
  <c r="AV1231" i="7"/>
  <c r="AV1173" i="7"/>
  <c r="AV1193" i="7"/>
  <c r="AV1199" i="7"/>
  <c r="AV1205" i="7"/>
  <c r="AV1211" i="7"/>
  <c r="AV1217" i="7"/>
  <c r="AV1223" i="7"/>
  <c r="AV1229" i="7"/>
  <c r="AV1235" i="7"/>
  <c r="AW1159" i="7" l="1"/>
  <c r="AV1058" i="7"/>
  <c r="AW1097" i="7"/>
  <c r="AV993" i="7"/>
  <c r="AV1175" i="7"/>
  <c r="AW1150" i="7"/>
  <c r="AW1180" i="7"/>
  <c r="AW969" i="7"/>
  <c r="AV1153" i="7"/>
  <c r="AV1133" i="7"/>
  <c r="AV1018" i="7"/>
  <c r="AW1049" i="7"/>
  <c r="AW1052" i="7"/>
  <c r="AV1127" i="7"/>
  <c r="AV1079" i="7"/>
  <c r="AW1025" i="7"/>
  <c r="AW1043" i="7"/>
  <c r="AV1030" i="7"/>
  <c r="AV991" i="7"/>
  <c r="AV961" i="7"/>
  <c r="AV963" i="7"/>
  <c r="AW1188" i="7"/>
  <c r="AW1130" i="7"/>
  <c r="AW1186" i="7"/>
  <c r="AV1115" i="7"/>
  <c r="AV1151" i="7"/>
  <c r="AV1003" i="7"/>
  <c r="AV1160" i="7"/>
  <c r="AW1094" i="7"/>
  <c r="AV999" i="7"/>
  <c r="AW1111" i="7"/>
  <c r="AV1006" i="7"/>
  <c r="AV1171" i="7"/>
  <c r="AV1093" i="7"/>
  <c r="AW981" i="7"/>
  <c r="AV1037" i="7"/>
  <c r="AV1060" i="7"/>
  <c r="AW1061" i="7"/>
  <c r="AW1009" i="7"/>
  <c r="AV1177" i="7"/>
  <c r="AV1165" i="7"/>
  <c r="AV1000" i="7"/>
  <c r="AV1172" i="7"/>
  <c r="AV1163" i="7"/>
  <c r="AV1012" i="7"/>
  <c r="AW1075" i="7"/>
  <c r="AV987" i="7"/>
  <c r="AV994" i="7"/>
  <c r="AW1096" i="7"/>
  <c r="AV1042" i="7"/>
  <c r="AV1055" i="7"/>
  <c r="AV1028" i="7"/>
  <c r="AV1076" i="7"/>
  <c r="AV1166" i="7"/>
  <c r="AV975" i="7"/>
  <c r="AV1024" i="7"/>
  <c r="AV1169" i="7"/>
  <c r="AV988" i="7"/>
  <c r="AV970" i="7"/>
  <c r="AV1183" i="7"/>
  <c r="AV967" i="7"/>
  <c r="AV1005" i="7"/>
  <c r="AW1185" i="7"/>
  <c r="AV1022" i="7"/>
  <c r="AV1016" i="7"/>
  <c r="AV1148" i="7"/>
  <c r="AV985" i="7"/>
  <c r="AV1109" i="7"/>
  <c r="AV1031" i="7"/>
  <c r="AV1178" i="7"/>
  <c r="AW1007" i="7"/>
  <c r="AV1007" i="7"/>
  <c r="AV1129" i="7"/>
  <c r="AV1157" i="7"/>
  <c r="AW1046" i="7"/>
  <c r="AV1046" i="7"/>
  <c r="AV1106" i="7"/>
  <c r="AV1057" i="7"/>
  <c r="AV1019" i="7"/>
  <c r="AV1048" i="7"/>
  <c r="AV1073" i="7"/>
  <c r="AV1013" i="7"/>
  <c r="AV1114" i="7"/>
  <c r="AW1147" i="7"/>
  <c r="AV1147" i="7"/>
  <c r="AW1105" i="7"/>
  <c r="AV1105" i="7"/>
  <c r="AW1040" i="7"/>
  <c r="AV1040" i="7"/>
  <c r="AW959" i="7"/>
  <c r="AV959" i="7"/>
  <c r="AW1087" i="7"/>
  <c r="AV1087" i="7"/>
  <c r="AW1099" i="7"/>
  <c r="AV1099" i="7"/>
  <c r="AW1123" i="7"/>
  <c r="AV1123" i="7"/>
  <c r="AW1072" i="7"/>
  <c r="AV1072" i="7"/>
  <c r="AV1051" i="7"/>
  <c r="AW1051" i="7"/>
  <c r="AV962" i="7"/>
  <c r="AW962" i="7"/>
  <c r="AW1187" i="7"/>
  <c r="AV1187" i="7"/>
  <c r="AW1056" i="7"/>
  <c r="AV1056" i="7"/>
  <c r="AW1142" i="7"/>
  <c r="AV1142" i="7"/>
  <c r="AW1121" i="7"/>
  <c r="AV1121" i="7"/>
  <c r="AW1067" i="7"/>
  <c r="AV1067" i="7"/>
  <c r="AW1117" i="7"/>
  <c r="AV1117" i="7"/>
  <c r="AW1082" i="7"/>
  <c r="AV1082" i="7"/>
  <c r="AW1054" i="7"/>
  <c r="AV1054" i="7"/>
  <c r="AW1008" i="7"/>
  <c r="AV1008" i="7"/>
  <c r="AW990" i="7"/>
  <c r="AV990" i="7"/>
  <c r="AW1162" i="7"/>
  <c r="AV1162" i="7"/>
  <c r="AV1113" i="7"/>
  <c r="AW1113" i="7"/>
  <c r="AW1091" i="7"/>
  <c r="AV1091" i="7"/>
  <c r="AV1149" i="7"/>
  <c r="AW1149" i="7"/>
  <c r="AW1118" i="7"/>
  <c r="AV1118" i="7"/>
  <c r="AV1131" i="7"/>
  <c r="AW1131" i="7"/>
  <c r="AV980" i="7"/>
  <c r="AW980" i="7"/>
  <c r="AW984" i="7"/>
  <c r="AV984" i="7"/>
  <c r="AV1004" i="7"/>
  <c r="AW1004" i="7"/>
  <c r="AW1070" i="7"/>
  <c r="AV1070" i="7"/>
  <c r="AW1135" i="7"/>
  <c r="AV1135" i="7"/>
  <c r="AW1141" i="7"/>
  <c r="AV1141" i="7"/>
  <c r="AW1090" i="7"/>
  <c r="AV1090" i="7"/>
  <c r="AV1059" i="7"/>
  <c r="AW1059" i="7"/>
  <c r="AW1092" i="7"/>
  <c r="AV1092" i="7"/>
  <c r="AV1068" i="7"/>
  <c r="AW1068" i="7"/>
  <c r="AW1126" i="7"/>
  <c r="AV1126" i="7"/>
  <c r="AV1021" i="7"/>
  <c r="AW1021" i="7"/>
  <c r="AW1146" i="7"/>
  <c r="AV1146" i="7"/>
  <c r="AW1074" i="7"/>
  <c r="AV1074" i="7"/>
  <c r="AW972" i="7"/>
  <c r="AV972" i="7"/>
  <c r="AV1015" i="7"/>
  <c r="AW1015" i="7"/>
  <c r="AV974" i="7"/>
  <c r="AW974" i="7"/>
  <c r="AV1027" i="7"/>
  <c r="AW1027" i="7"/>
  <c r="AW978" i="7"/>
  <c r="AV978" i="7"/>
  <c r="AV1071" i="7"/>
  <c r="AW1071" i="7"/>
  <c r="AV1125" i="7"/>
  <c r="AW1125" i="7"/>
  <c r="AW1144" i="7"/>
  <c r="AV1144" i="7"/>
  <c r="AW1132" i="7"/>
  <c r="AV1132" i="7"/>
  <c r="AV1161" i="7"/>
  <c r="AW1161" i="7"/>
  <c r="AW1085" i="7"/>
  <c r="AV1085" i="7"/>
  <c r="AW1081" i="7"/>
  <c r="AV1081" i="7"/>
  <c r="AW1103" i="7"/>
  <c r="AV1103" i="7"/>
  <c r="AV1077" i="7"/>
  <c r="AW1077" i="7"/>
  <c r="AV1107" i="7"/>
  <c r="AW1107" i="7"/>
  <c r="AV998" i="7"/>
  <c r="AW998" i="7"/>
  <c r="AV992" i="7"/>
  <c r="AW992" i="7"/>
  <c r="AV1095" i="7"/>
  <c r="AW1095" i="7"/>
  <c r="AW1181" i="7"/>
  <c r="AV1181" i="7"/>
  <c r="AW1184" i="7"/>
  <c r="AV1184" i="7"/>
  <c r="AW1139" i="7"/>
  <c r="AV1139" i="7"/>
  <c r="AW1069" i="7"/>
  <c r="AV1069" i="7"/>
  <c r="AW1110" i="7"/>
  <c r="AV1110" i="7"/>
  <c r="AW1190" i="7"/>
  <c r="AV1190" i="7"/>
  <c r="AW1145" i="7"/>
  <c r="AV1145" i="7"/>
  <c r="AW1078" i="7"/>
  <c r="AV1078" i="7"/>
  <c r="AW1136" i="7"/>
  <c r="AV1136" i="7"/>
  <c r="AW1108" i="7"/>
  <c r="AV1108" i="7"/>
  <c r="AW1100" i="7"/>
  <c r="AV1100" i="7"/>
  <c r="AV1045" i="7"/>
  <c r="AW1045" i="7"/>
  <c r="AW1063" i="7"/>
  <c r="AV1063" i="7"/>
  <c r="AV1010" i="7"/>
  <c r="AW1010" i="7"/>
  <c r="AW1124" i="7"/>
  <c r="AV1124" i="7"/>
  <c r="AW1154" i="7"/>
  <c r="AV1154" i="7"/>
  <c r="AV1155" i="7"/>
  <c r="AW1155" i="7"/>
  <c r="AW1064" i="7"/>
  <c r="AV1064" i="7"/>
  <c r="AW1088" i="7"/>
  <c r="AV1088" i="7"/>
  <c r="AW996" i="7"/>
  <c r="AV996" i="7"/>
  <c r="AV968" i="7"/>
  <c r="AW968" i="7"/>
  <c r="AV1122" i="7"/>
  <c r="AW1122" i="7"/>
  <c r="AV1039" i="7"/>
  <c r="AW1039" i="7"/>
  <c r="AW1002" i="7"/>
  <c r="AV1002" i="7"/>
  <c r="AW960" i="7"/>
  <c r="AV960" i="7"/>
  <c r="AW1128" i="7"/>
  <c r="AV1128" i="7"/>
  <c r="AV1033" i="7"/>
  <c r="AW1033" i="7"/>
  <c r="AV986" i="7"/>
  <c r="AW986" i="7"/>
  <c r="AV1104" i="7"/>
  <c r="AW1104" i="7"/>
  <c r="AW966" i="7"/>
  <c r="AV966" i="7"/>
  <c r="AV1053" i="7"/>
  <c r="AW1053" i="7"/>
  <c r="AQ1241" i="7"/>
  <c r="AV1241" i="7" l="1"/>
  <c r="AU31" i="5"/>
  <c r="AS31" i="5"/>
  <c r="AM31" i="5"/>
  <c r="AK31" i="5"/>
  <c r="AJ31" i="5"/>
  <c r="AG31" i="5"/>
  <c r="AF31" i="5"/>
  <c r="AE31" i="5"/>
  <c r="L31" i="5"/>
  <c r="E31" i="5"/>
  <c r="AQ30" i="5"/>
  <c r="AW30" i="5" s="1"/>
  <c r="AP30" i="5"/>
  <c r="AI30" i="5"/>
  <c r="AD30" i="5"/>
  <c r="AQ29" i="5"/>
  <c r="AW29" i="5" s="1"/>
  <c r="AP29" i="5"/>
  <c r="AI29" i="5"/>
  <c r="AD29" i="5"/>
  <c r="AQ28" i="5"/>
  <c r="AW28" i="5" s="1"/>
  <c r="AP28" i="5"/>
  <c r="AI28" i="5"/>
  <c r="AD28" i="5"/>
  <c r="AQ27" i="5"/>
  <c r="AW27" i="5" s="1"/>
  <c r="AP27" i="5"/>
  <c r="AI27" i="5"/>
  <c r="AD27" i="5"/>
  <c r="AQ26" i="5"/>
  <c r="AW26" i="5" s="1"/>
  <c r="AP26" i="5"/>
  <c r="AI26" i="5"/>
  <c r="AD26" i="5"/>
  <c r="AQ25" i="5"/>
  <c r="AW25" i="5" s="1"/>
  <c r="AP25" i="5"/>
  <c r="AI25" i="5"/>
  <c r="AD25" i="5"/>
  <c r="AQ24" i="5"/>
  <c r="AW24" i="5" s="1"/>
  <c r="AP24" i="5"/>
  <c r="AI24" i="5"/>
  <c r="AD24" i="5"/>
  <c r="AQ23" i="5"/>
  <c r="AW23" i="5" s="1"/>
  <c r="AP23" i="5"/>
  <c r="AI23" i="5"/>
  <c r="AD23" i="5"/>
  <c r="AQ22" i="5"/>
  <c r="AW22" i="5" s="1"/>
  <c r="AP22" i="5"/>
  <c r="AD22" i="5"/>
  <c r="AQ21" i="5"/>
  <c r="AV21" i="5" s="1"/>
  <c r="AP21" i="5"/>
  <c r="AI21" i="5"/>
  <c r="AD21" i="5"/>
  <c r="AQ20" i="5"/>
  <c r="AV20" i="5" s="1"/>
  <c r="AP20" i="5"/>
  <c r="AI20" i="5"/>
  <c r="AD20" i="5"/>
  <c r="AQ19" i="5"/>
  <c r="AV19" i="5" s="1"/>
  <c r="AP19" i="5"/>
  <c r="AI19" i="5"/>
  <c r="AD19" i="5"/>
  <c r="AQ18" i="5"/>
  <c r="AV18" i="5" s="1"/>
  <c r="AP18" i="5"/>
  <c r="AI18" i="5"/>
  <c r="AD18" i="5"/>
  <c r="AQ17" i="5"/>
  <c r="AV17" i="5" s="1"/>
  <c r="AP17" i="5"/>
  <c r="AI17" i="5"/>
  <c r="AD17" i="5"/>
  <c r="AQ16" i="5"/>
  <c r="AV16" i="5" s="1"/>
  <c r="AP16" i="5"/>
  <c r="AI16" i="5"/>
  <c r="AD16" i="5"/>
  <c r="AQ15" i="5"/>
  <c r="AV15" i="5" s="1"/>
  <c r="AP15" i="5"/>
  <c r="AI15" i="5"/>
  <c r="AD15" i="5"/>
  <c r="AQ14" i="5"/>
  <c r="AV14" i="5" s="1"/>
  <c r="AP14" i="5"/>
  <c r="AI14" i="5"/>
  <c r="AD14" i="5"/>
  <c r="AW13" i="5"/>
  <c r="AV13" i="5"/>
  <c r="AP13" i="5"/>
  <c r="AI13" i="5"/>
  <c r="AD13" i="5"/>
  <c r="AQ12" i="5"/>
  <c r="AW12" i="5" s="1"/>
  <c r="AP12" i="5"/>
  <c r="AI12" i="5"/>
  <c r="AD12" i="5"/>
  <c r="AQ11" i="5"/>
  <c r="AW11" i="5" s="1"/>
  <c r="AP11" i="5"/>
  <c r="AI11" i="5"/>
  <c r="AD11" i="5"/>
  <c r="AQ10" i="5"/>
  <c r="AW10" i="5" s="1"/>
  <c r="AP10" i="5"/>
  <c r="AI10" i="5"/>
  <c r="AD10" i="5"/>
  <c r="AQ9" i="5"/>
  <c r="AW9" i="5" s="1"/>
  <c r="AP9" i="5"/>
  <c r="AI9" i="5"/>
  <c r="AD9" i="5"/>
  <c r="AQ8" i="5"/>
  <c r="AW8" i="5" s="1"/>
  <c r="AP8" i="5"/>
  <c r="AI8" i="5"/>
  <c r="AD8" i="5"/>
  <c r="AQ7" i="5"/>
  <c r="AW7" i="5" s="1"/>
  <c r="AP7" i="5"/>
  <c r="AI7" i="5"/>
  <c r="AD7" i="5"/>
  <c r="K4" i="5"/>
  <c r="AV7" i="5" l="1"/>
  <c r="AV8" i="5"/>
  <c r="AV9" i="5"/>
  <c r="AV10" i="5"/>
  <c r="AV11" i="5"/>
  <c r="AV12" i="5"/>
  <c r="AW19" i="5"/>
  <c r="AW18" i="5"/>
  <c r="AW17" i="5"/>
  <c r="AI31" i="5"/>
  <c r="AW16" i="5"/>
  <c r="AW15" i="5"/>
  <c r="AW21" i="5"/>
  <c r="AW14" i="5"/>
  <c r="AW20" i="5"/>
  <c r="AQ31" i="5"/>
  <c r="AV22" i="5"/>
  <c r="AV23" i="5"/>
  <c r="AV24" i="5"/>
  <c r="AV25" i="5"/>
  <c r="AV26" i="5"/>
  <c r="AV27" i="5"/>
  <c r="AV28" i="5"/>
  <c r="AV29" i="5"/>
  <c r="AV30" i="5"/>
  <c r="AV31" i="5" l="1"/>
  <c r="AU64" i="3" l="1"/>
  <c r="AS64" i="3"/>
  <c r="AM64" i="3"/>
  <c r="AK64" i="3"/>
  <c r="AJ64" i="3"/>
  <c r="AG64" i="3"/>
  <c r="AF64" i="3"/>
  <c r="AE64" i="3"/>
  <c r="L64" i="3"/>
  <c r="E64" i="3"/>
  <c r="AQ63" i="3"/>
  <c r="AP63" i="3"/>
  <c r="AI63" i="3"/>
  <c r="AD63" i="3"/>
  <c r="AQ62" i="3"/>
  <c r="AP62" i="3"/>
  <c r="AI62" i="3"/>
  <c r="AD62" i="3"/>
  <c r="AQ61" i="3"/>
  <c r="AP61" i="3"/>
  <c r="AI61" i="3"/>
  <c r="AD61" i="3"/>
  <c r="AQ60" i="3"/>
  <c r="AP60" i="3"/>
  <c r="AI60" i="3"/>
  <c r="AD60" i="3"/>
  <c r="AQ59" i="3"/>
  <c r="AP59" i="3"/>
  <c r="AI59" i="3"/>
  <c r="AD59" i="3"/>
  <c r="AQ58" i="3"/>
  <c r="AP58" i="3"/>
  <c r="AI58" i="3"/>
  <c r="AD58" i="3"/>
  <c r="AQ57" i="3"/>
  <c r="AP57" i="3"/>
  <c r="AI57" i="3"/>
  <c r="AD57" i="3"/>
  <c r="AQ56" i="3"/>
  <c r="AP56" i="3"/>
  <c r="AI56" i="3"/>
  <c r="AD56" i="3"/>
  <c r="AQ55" i="3"/>
  <c r="AP55" i="3"/>
  <c r="AI55" i="3"/>
  <c r="AD55" i="3"/>
  <c r="AQ54" i="3"/>
  <c r="AP54" i="3"/>
  <c r="AI54" i="3"/>
  <c r="AD54" i="3"/>
  <c r="AQ53" i="3"/>
  <c r="AP53" i="3"/>
  <c r="AI53" i="3"/>
  <c r="AD53" i="3"/>
  <c r="AQ52" i="3"/>
  <c r="AP52" i="3"/>
  <c r="AI52" i="3"/>
  <c r="AD52" i="3"/>
  <c r="AQ51" i="3"/>
  <c r="AP51" i="3"/>
  <c r="AI51" i="3"/>
  <c r="AD51" i="3"/>
  <c r="AQ50" i="3"/>
  <c r="AP50" i="3"/>
  <c r="AI50" i="3"/>
  <c r="AD50" i="3"/>
  <c r="AQ49" i="3"/>
  <c r="AP49" i="3"/>
  <c r="AI49" i="3"/>
  <c r="AD49" i="3"/>
  <c r="AQ48" i="3"/>
  <c r="AP48" i="3"/>
  <c r="AI48" i="3"/>
  <c r="AD48" i="3"/>
  <c r="AQ47" i="3"/>
  <c r="AP47" i="3"/>
  <c r="AI47" i="3"/>
  <c r="AD47" i="3"/>
  <c r="AQ46" i="3"/>
  <c r="AP46" i="3"/>
  <c r="AI46" i="3"/>
  <c r="AD46" i="3"/>
  <c r="AQ45" i="3"/>
  <c r="AP45" i="3"/>
  <c r="AI45" i="3"/>
  <c r="AD45" i="3"/>
  <c r="AQ44" i="3"/>
  <c r="AP44" i="3"/>
  <c r="AI44" i="3"/>
  <c r="AD44" i="3"/>
  <c r="AQ43" i="3"/>
  <c r="AP43" i="3"/>
  <c r="AI43" i="3"/>
  <c r="AD43" i="3"/>
  <c r="AQ42" i="3"/>
  <c r="AP42" i="3"/>
  <c r="AI42" i="3"/>
  <c r="AD42" i="3"/>
  <c r="AQ41" i="3"/>
  <c r="AP41" i="3"/>
  <c r="AI41" i="3"/>
  <c r="AD41" i="3"/>
  <c r="AQ40" i="3"/>
  <c r="AP40" i="3"/>
  <c r="AI40" i="3"/>
  <c r="AD40" i="3"/>
  <c r="AQ39" i="3"/>
  <c r="AP39" i="3"/>
  <c r="AI39" i="3"/>
  <c r="AD39" i="3"/>
  <c r="AQ38" i="3"/>
  <c r="AP38" i="3"/>
  <c r="AI38" i="3"/>
  <c r="AD38" i="3"/>
  <c r="AQ37" i="3"/>
  <c r="AP37" i="3"/>
  <c r="AI37" i="3"/>
  <c r="AD37" i="3"/>
  <c r="AQ36" i="3"/>
  <c r="AP36" i="3"/>
  <c r="AI36" i="3"/>
  <c r="AD36" i="3"/>
  <c r="AQ35" i="3"/>
  <c r="AP35" i="3"/>
  <c r="AI35" i="3"/>
  <c r="AD35" i="3"/>
  <c r="AQ34" i="3"/>
  <c r="AP34" i="3"/>
  <c r="AI34" i="3"/>
  <c r="AD34" i="3"/>
  <c r="AQ33" i="3"/>
  <c r="AP33" i="3"/>
  <c r="AI33" i="3"/>
  <c r="AD33" i="3"/>
  <c r="AQ32" i="3"/>
  <c r="AP32" i="3"/>
  <c r="AI32" i="3"/>
  <c r="AD32" i="3"/>
  <c r="AQ31" i="3"/>
  <c r="AP31" i="3"/>
  <c r="AI31" i="3"/>
  <c r="AD31" i="3"/>
  <c r="AQ30" i="3"/>
  <c r="AP30" i="3"/>
  <c r="AI30" i="3"/>
  <c r="AD30" i="3"/>
  <c r="AQ29" i="3"/>
  <c r="AP29" i="3"/>
  <c r="AI29" i="3"/>
  <c r="AD29" i="3"/>
  <c r="AQ28" i="3"/>
  <c r="AP28" i="3"/>
  <c r="AI28" i="3"/>
  <c r="AD28" i="3"/>
  <c r="AQ27" i="3"/>
  <c r="AP27" i="3"/>
  <c r="AI27" i="3"/>
  <c r="AD27" i="3"/>
  <c r="AQ26" i="3"/>
  <c r="AP26" i="3"/>
  <c r="AI26" i="3"/>
  <c r="AD26" i="3"/>
  <c r="AQ25" i="3"/>
  <c r="AP25" i="3"/>
  <c r="AI25" i="3"/>
  <c r="AD25" i="3"/>
  <c r="AQ24" i="3"/>
  <c r="AW24" i="3" s="1"/>
  <c r="AP24" i="3"/>
  <c r="AI24" i="3"/>
  <c r="AD24" i="3"/>
  <c r="AQ23" i="3"/>
  <c r="AW23" i="3" s="1"/>
  <c r="AP23" i="3"/>
  <c r="AI23" i="3"/>
  <c r="AD23" i="3"/>
  <c r="AQ22" i="3"/>
  <c r="AW22" i="3" s="1"/>
  <c r="AP22" i="3"/>
  <c r="AI22" i="3"/>
  <c r="AD22" i="3"/>
  <c r="AQ21" i="3"/>
  <c r="AW21" i="3" s="1"/>
  <c r="AP21" i="3"/>
  <c r="AI21" i="3"/>
  <c r="AD21" i="3"/>
  <c r="AQ20" i="3"/>
  <c r="AW20" i="3" s="1"/>
  <c r="AP20" i="3"/>
  <c r="AI20" i="3"/>
  <c r="AD20" i="3"/>
  <c r="AQ19" i="3"/>
  <c r="AW19" i="3" s="1"/>
  <c r="AP19" i="3"/>
  <c r="AI19" i="3"/>
  <c r="AD19" i="3"/>
  <c r="AQ18" i="3"/>
  <c r="AW18" i="3" s="1"/>
  <c r="AP18" i="3"/>
  <c r="AI18" i="3"/>
  <c r="AD18" i="3"/>
  <c r="AQ17" i="3"/>
  <c r="AW17" i="3" s="1"/>
  <c r="AP17" i="3"/>
  <c r="AI17" i="3"/>
  <c r="AD17" i="3"/>
  <c r="AQ16" i="3"/>
  <c r="AW16" i="3" s="1"/>
  <c r="AP16" i="3"/>
  <c r="AI16" i="3"/>
  <c r="AD16" i="3"/>
  <c r="AQ15" i="3"/>
  <c r="AW15" i="3" s="1"/>
  <c r="AP15" i="3"/>
  <c r="AI15" i="3"/>
  <c r="AD15" i="3"/>
  <c r="AQ14" i="3"/>
  <c r="AW14" i="3" s="1"/>
  <c r="AP14" i="3"/>
  <c r="AI14" i="3"/>
  <c r="AD14" i="3"/>
  <c r="AQ13" i="3"/>
  <c r="AW13" i="3" s="1"/>
  <c r="AP13" i="3"/>
  <c r="AI13" i="3"/>
  <c r="AD13" i="3"/>
  <c r="AQ12" i="3"/>
  <c r="AW12" i="3" s="1"/>
  <c r="AP12" i="3"/>
  <c r="AI12" i="3"/>
  <c r="AD12" i="3"/>
  <c r="AQ11" i="3"/>
  <c r="AW11" i="3" s="1"/>
  <c r="AP11" i="3"/>
  <c r="AI11" i="3"/>
  <c r="AD11" i="3"/>
  <c r="AQ10" i="3"/>
  <c r="AW10" i="3" s="1"/>
  <c r="AP10" i="3"/>
  <c r="AI10" i="3"/>
  <c r="AD10" i="3"/>
  <c r="AQ9" i="3"/>
  <c r="AW9" i="3" s="1"/>
  <c r="AP9" i="3"/>
  <c r="AI9" i="3"/>
  <c r="AD9" i="3"/>
  <c r="AQ8" i="3"/>
  <c r="AW8" i="3" s="1"/>
  <c r="AP8" i="3"/>
  <c r="AI8" i="3"/>
  <c r="AD8" i="3"/>
  <c r="AQ7" i="3"/>
  <c r="AW7" i="3" s="1"/>
  <c r="AP7" i="3"/>
  <c r="AI7" i="3"/>
  <c r="AD7" i="3"/>
  <c r="K4" i="3"/>
  <c r="AV12" i="3" l="1"/>
  <c r="AV18" i="3"/>
  <c r="AV24" i="3"/>
  <c r="AV48" i="3"/>
  <c r="AW48" i="3"/>
  <c r="AW54" i="3"/>
  <c r="AV54" i="3"/>
  <c r="AW57" i="3"/>
  <c r="AV57" i="3"/>
  <c r="AW60" i="3"/>
  <c r="AV60" i="3"/>
  <c r="AW63" i="3"/>
  <c r="AV63" i="3"/>
  <c r="AI64" i="3"/>
  <c r="AV10" i="3"/>
  <c r="AV22" i="3"/>
  <c r="AW32" i="3"/>
  <c r="AV32" i="3"/>
  <c r="AV35" i="3"/>
  <c r="AW35" i="3"/>
  <c r="AW38" i="3"/>
  <c r="AV38" i="3"/>
  <c r="AV41" i="3"/>
  <c r="AW41" i="3"/>
  <c r="AV44" i="3"/>
  <c r="AW44" i="3"/>
  <c r="AW47" i="3"/>
  <c r="AV47" i="3"/>
  <c r="AW56" i="3"/>
  <c r="AV56" i="3"/>
  <c r="AV9" i="3"/>
  <c r="AV15" i="3"/>
  <c r="AV21" i="3"/>
  <c r="AV8" i="3"/>
  <c r="AV14" i="3"/>
  <c r="AV20" i="3"/>
  <c r="AV25" i="3"/>
  <c r="AW25" i="3"/>
  <c r="AW28" i="3"/>
  <c r="AV28" i="3"/>
  <c r="AV31" i="3"/>
  <c r="AW31" i="3"/>
  <c r="AW34" i="3"/>
  <c r="AV34" i="3"/>
  <c r="AV37" i="3"/>
  <c r="AW37" i="3"/>
  <c r="AW40" i="3"/>
  <c r="AV40" i="3"/>
  <c r="AW43" i="3"/>
  <c r="AV43" i="3"/>
  <c r="AW46" i="3"/>
  <c r="AV46" i="3"/>
  <c r="AW49" i="3"/>
  <c r="AV49" i="3"/>
  <c r="AW52" i="3"/>
  <c r="AV52" i="3"/>
  <c r="AW55" i="3"/>
  <c r="AV55" i="3"/>
  <c r="AW58" i="3"/>
  <c r="AV58" i="3"/>
  <c r="AW61" i="3"/>
  <c r="AV61" i="3"/>
  <c r="AV27" i="3"/>
  <c r="AW27" i="3"/>
  <c r="AW30" i="3"/>
  <c r="AV30" i="3"/>
  <c r="AV33" i="3"/>
  <c r="AW33" i="3"/>
  <c r="AW36" i="3"/>
  <c r="AV36" i="3"/>
  <c r="AV39" i="3"/>
  <c r="AW39" i="3"/>
  <c r="AW42" i="3"/>
  <c r="AV42" i="3"/>
  <c r="AW45" i="3"/>
  <c r="AV45" i="3"/>
  <c r="AW51" i="3"/>
  <c r="AV51" i="3"/>
  <c r="AV11" i="3"/>
  <c r="AV17" i="3"/>
  <c r="AV23" i="3"/>
  <c r="AV16" i="3"/>
  <c r="AW26" i="3"/>
  <c r="AV26" i="3"/>
  <c r="AV29" i="3"/>
  <c r="AW29" i="3"/>
  <c r="AW50" i="3"/>
  <c r="AV50" i="3"/>
  <c r="AW53" i="3"/>
  <c r="AV53" i="3"/>
  <c r="AW59" i="3"/>
  <c r="AV59" i="3"/>
  <c r="AV62" i="3"/>
  <c r="AW62" i="3"/>
  <c r="AQ64" i="3"/>
  <c r="AV7" i="3"/>
  <c r="AV13" i="3"/>
  <c r="AV19" i="3"/>
  <c r="AV64"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ESTEFANIA DE JESUS VASQUEZ CAMPO</author>
  </authors>
  <commentList>
    <comment ref="AA1293" authorId="0" shapeId="0" xr:uid="{9D2CA417-501D-4D1D-955D-EE1AF9D11469}">
      <text>
        <r>
          <rPr>
            <b/>
            <sz val="9"/>
            <color indexed="81"/>
            <rFont val="Tahoma"/>
            <family val="2"/>
          </rPr>
          <t>ESTEFANIA DE JESUS VASQUEZ CAMPO:</t>
        </r>
        <r>
          <rPr>
            <sz val="9"/>
            <color indexed="81"/>
            <rFont val="Tahoma"/>
            <family val="2"/>
          </rPr>
          <t xml:space="preserve">
SIN ACTA DE INCIO</t>
        </r>
      </text>
    </comment>
  </commentList>
</comments>
</file>

<file path=xl/sharedStrings.xml><?xml version="1.0" encoding="utf-8"?>
<sst xmlns="http://schemas.openxmlformats.org/spreadsheetml/2006/main" count="85409" uniqueCount="18022">
  <si>
    <t>MAXIMA Cuantia Delegada 
para Contratar:</t>
  </si>
  <si>
    <t>SMMLV</t>
  </si>
  <si>
    <t>PERIODO DEL REPORTE CONSOLIDADO (corte a):</t>
  </si>
  <si>
    <t>PESOS</t>
  </si>
  <si>
    <t>NOVEDADES</t>
  </si>
  <si>
    <t>DELEGATARIO DEL GASTO:</t>
  </si>
  <si>
    <r>
      <t xml:space="preserve">Valor Salario Minimo en pesos </t>
    </r>
    <r>
      <rPr>
        <b/>
        <sz val="8"/>
        <color rgb="FFFF0000"/>
        <rFont val="Calibri"/>
        <family val="2"/>
        <scheme val="minor"/>
      </rPr>
      <t>(2023)</t>
    </r>
  </si>
  <si>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</si>
  <si>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</si>
  <si>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</si>
  <si>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</si>
  <si>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</si>
  <si>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</si>
  <si>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</si>
  <si>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</si>
  <si>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</si>
  <si>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PUBLICACION EN PLATAFORMAS</t>
  </si>
  <si>
    <t>AÑO</t>
  </si>
  <si>
    <t>(N) NIT ENTIDAD REPORTANTE</t>
  </si>
  <si>
    <t>(C ) NOMBRE ENTIDAD REPORTANTE</t>
  </si>
  <si>
    <t>(N) NUMERO DEL CONTRATO</t>
  </si>
  <si>
    <t xml:space="preserve">ID PROCESO 
SECOP II </t>
  </si>
  <si>
    <t>(N) NUMERO BPIN</t>
  </si>
  <si>
    <t>(C)LINEA O ESTRATEGIA DESARROLLADA</t>
  </si>
  <si>
    <t>(C)FUENTE DE RECURSO</t>
  </si>
  <si>
    <t>(C)OBJETO</t>
  </si>
  <si>
    <t>(N) VALOR INICIAL DEL CONTRATO</t>
  </si>
  <si>
    <t>(C)FORMA DE CONTRATACIÓN</t>
  </si>
  <si>
    <t>(C)UNIDAD EJECUCION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</si>
  <si>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</si>
  <si>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</si>
  <si>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</si>
  <si>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</si>
  <si>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</si>
  <si>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</si>
  <si>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</si>
  <si>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</si>
  <si>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</si>
  <si>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</si>
  <si>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(C)TIPO VINCULACION INTERVENTOR O SUPERVISOR</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</si>
  <si>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</si>
  <si>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</si>
  <si>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</si>
  <si>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</si>
  <si>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</si>
  <si>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</si>
  <si>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</si>
  <si>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</si>
  <si>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</si>
  <si>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</si>
  <si>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</si>
  <si>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</si>
  <si>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</si>
  <si>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</si>
  <si>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</si>
  <si>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</si>
  <si>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</si>
  <si>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</si>
  <si>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</si>
  <si>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</si>
  <si>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</si>
  <si>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</si>
  <si>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(N) PORCENTAJE DE EJECUCION (%)</t>
  </si>
  <si>
    <t>(F) FECHA ACTA LIQUIDACIÓN (YYYY-MM-DD)</t>
  </si>
  <si>
    <t>(C)ESTADO CONTRATO</t>
  </si>
  <si>
    <t>SECOP II(Link)</t>
  </si>
  <si>
    <t>SIA OBSERVA</t>
  </si>
  <si>
    <t>SIGEP II</t>
  </si>
  <si>
    <t>UNIVERSIDAD DEL MAGDALENA</t>
  </si>
  <si>
    <t>?</t>
  </si>
  <si>
    <t>S</t>
  </si>
  <si>
    <t>SI</t>
  </si>
  <si>
    <t>En ejecucion</t>
  </si>
  <si>
    <t>DIRECTA</t>
  </si>
  <si>
    <t>TOTALES</t>
  </si>
  <si>
    <t>(F) FECHA FIRMA DEL CONTRATO (YYYY-MM-DD)</t>
  </si>
  <si>
    <t>PROCESOS  CONTRACTUALES</t>
  </si>
  <si>
    <t>(C)RUBRO PRESUPUESTAL DE GASTOS QUE SE AFECTA AL CELEBRAR EL CONTRATO</t>
  </si>
  <si>
    <t>OTRO SECTOR</t>
  </si>
  <si>
    <t>ESTADO DEL CONTRATO</t>
  </si>
  <si>
    <t>1800-01-01</t>
  </si>
  <si>
    <t>VICERRECTORIA DE EXTENSION Y PROYECCION SOCIAL</t>
  </si>
  <si>
    <t>1800-01-02</t>
  </si>
  <si>
    <t>1800-01-03</t>
  </si>
  <si>
    <t>1800-01-04</t>
  </si>
  <si>
    <t>1800-01-05</t>
  </si>
  <si>
    <t>1800-01-06</t>
  </si>
  <si>
    <t>1800-01-07</t>
  </si>
  <si>
    <t>1800-01-08</t>
  </si>
  <si>
    <t>1800-01-09</t>
  </si>
  <si>
    <t>1800-01-10</t>
  </si>
  <si>
    <t>1800-01-11</t>
  </si>
  <si>
    <t>1800-01-12</t>
  </si>
  <si>
    <t>1800-01-13</t>
  </si>
  <si>
    <t>1800-01-14</t>
  </si>
  <si>
    <t>1800-01-15</t>
  </si>
  <si>
    <t>1800-01-16</t>
  </si>
  <si>
    <t>1800-01-17</t>
  </si>
  <si>
    <t>1800-01-18</t>
  </si>
  <si>
    <t>1800-01-19</t>
  </si>
  <si>
    <t>1800-01-20</t>
  </si>
  <si>
    <t>1800-01-21</t>
  </si>
  <si>
    <t>1800-01-22</t>
  </si>
  <si>
    <t>1800-01-23</t>
  </si>
  <si>
    <t>1800-01-24</t>
  </si>
  <si>
    <t>1800-01-25</t>
  </si>
  <si>
    <t>1800-01-26</t>
  </si>
  <si>
    <t>1800-01-27</t>
  </si>
  <si>
    <t>1800-01-28</t>
  </si>
  <si>
    <t>1800-01-29</t>
  </si>
  <si>
    <t>1800-01-30</t>
  </si>
  <si>
    <t>1800-01-31</t>
  </si>
  <si>
    <t>1800-01-32</t>
  </si>
  <si>
    <t>1800-01-33</t>
  </si>
  <si>
    <t>1800-01-34</t>
  </si>
  <si>
    <t>N</t>
  </si>
  <si>
    <t>VICERRECTOR DE EXTENSION Y PROYECCION SOCIAL</t>
  </si>
  <si>
    <t>NA por TIPO Contrato</t>
  </si>
  <si>
    <t>JEAN ROGELIO LINERO CUETO</t>
  </si>
  <si>
    <t>OCTUBRE</t>
  </si>
  <si>
    <t>INVERSION</t>
  </si>
  <si>
    <t>OPSP-VEX-0362-2023</t>
  </si>
  <si>
    <t>CO1.REQ.4940024</t>
  </si>
  <si>
    <t>OPSP-VEX-0396-2023</t>
  </si>
  <si>
    <t>CO1.REQ.4940038</t>
  </si>
  <si>
    <t>OPSP-VEX-0397-2023</t>
  </si>
  <si>
    <t>CO1.REQ.4940041</t>
  </si>
  <si>
    <t>OPSP-VEX-0398-2023</t>
  </si>
  <si>
    <t>CO1.REQ.4940127</t>
  </si>
  <si>
    <t>OPSP-VEX-0402-2023</t>
  </si>
  <si>
    <t>CO1.REQ.4129012</t>
  </si>
  <si>
    <t>OPSP-VEX-0403-2023</t>
  </si>
  <si>
    <t>CO1.REQ.4128852</t>
  </si>
  <si>
    <t>OAG-VEX-0427-2023</t>
  </si>
  <si>
    <t>CO1.REQ.4168005</t>
  </si>
  <si>
    <t xml:space="preserve">OSM-VEX-0003-2023 </t>
  </si>
  <si>
    <t>CO1.REQ.4198040</t>
  </si>
  <si>
    <t xml:space="preserve">OPS-VEX-0446-2023 </t>
  </si>
  <si>
    <t>CO1.REQ.4198412</t>
  </si>
  <si>
    <t>OPS-VEX- 0462-2023</t>
  </si>
  <si>
    <t>CO1.REQ.4237991</t>
  </si>
  <si>
    <t xml:space="preserve">OSM-VEX-0004-2023 </t>
  </si>
  <si>
    <t>CO1.REQ.4262088</t>
  </si>
  <si>
    <t>OPS-VEX-0479-2023</t>
  </si>
  <si>
    <t>CO1.REQ.4267240</t>
  </si>
  <si>
    <t>OAG-VEX-0478-2023</t>
  </si>
  <si>
    <t>CO1.REQ.4267870</t>
  </si>
  <si>
    <t>OAG-VEX-0565-2023</t>
  </si>
  <si>
    <t>CO1.REQ.4471004</t>
  </si>
  <si>
    <t>OAG-VEX-0566-2023</t>
  </si>
  <si>
    <t>CO1.REQ.4471115</t>
  </si>
  <si>
    <t>OAG-VEX-0567-2023</t>
  </si>
  <si>
    <t>CO1.REQ.4471125</t>
  </si>
  <si>
    <t>OAG-VEX-0568 -2023</t>
  </si>
  <si>
    <t>CO1.REQ.4471133</t>
  </si>
  <si>
    <t>OPSP-VEX-0569-2023</t>
  </si>
  <si>
    <t>CO1.REQ.4471027</t>
  </si>
  <si>
    <t xml:space="preserve">OPSP-VEX-0596-2023    </t>
  </si>
  <si>
    <t>CO1.REQ.4549581</t>
  </si>
  <si>
    <t xml:space="preserve">OPSP-VEX-0598-2023 </t>
  </si>
  <si>
    <t>CO1.REQ.4566220</t>
  </si>
  <si>
    <t xml:space="preserve">OAG-VEX-0599-2023 </t>
  </si>
  <si>
    <t>CO1.REQ.4566903</t>
  </si>
  <si>
    <t>OAG-VEX-0597-2023</t>
  </si>
  <si>
    <t>CO1.REQ.4565292</t>
  </si>
  <si>
    <t xml:space="preserve">OPSP-VEX-0600-2023 </t>
  </si>
  <si>
    <t>CO1.REQ.4567935</t>
  </si>
  <si>
    <t xml:space="preserve">OPSP-VEX- 0608-2023   </t>
  </si>
  <si>
    <t>CO1.REQ.4576704</t>
  </si>
  <si>
    <t xml:space="preserve">OPSP-VEX-0614-2023 </t>
  </si>
  <si>
    <t>CO1.REQ.4579452</t>
  </si>
  <si>
    <t xml:space="preserve">OPSP-VEX-0611-2023  </t>
  </si>
  <si>
    <t>CO1.REQ.4579456</t>
  </si>
  <si>
    <t xml:space="preserve">OAG-VEX-0635-2023 </t>
  </si>
  <si>
    <t>CO1.REQ.4647806</t>
  </si>
  <si>
    <t>OPSP-VEX-0634-2023</t>
  </si>
  <si>
    <t>CO1.REQ.4647955</t>
  </si>
  <si>
    <t>OAG-VEX-0633-2023</t>
  </si>
  <si>
    <t>CO1.REQ.4648150</t>
  </si>
  <si>
    <t>OAG-VEX-0700-2023</t>
  </si>
  <si>
    <t>CO1.REQ.4828926</t>
  </si>
  <si>
    <t xml:space="preserve">OPSP-VEX-0703-2023 </t>
  </si>
  <si>
    <t>CO1.REQ.4829181</t>
  </si>
  <si>
    <t>ODC-VEX-0022-2023</t>
  </si>
  <si>
    <t>CO1.REQ.5113492</t>
  </si>
  <si>
    <t>ODC-VEX-0025-2023</t>
  </si>
  <si>
    <t>CO1.REQ.5200969</t>
  </si>
  <si>
    <t>PRESTAR SERVICIOS PROFESIONALES EN EL MARCO DEL CONVENIO ESPECÍFICO NO. 3051459 DE 2022, SUSCRITO ENTRE ECOPETROL S.A Y LA UNIVERSIDAD DEL MAGDALENA, PARA EL DESARROLLO DE LAS SIGUIENTES ACTIVIDADES: 1) ELABORAR PROYECTO DE ADICIÓN PRESUPUESTAL PARA LA EJECUCIÓN DEL CONVENIO. 2). PROYECTAR CERTIFICADOS DE DISPONIBILIDAD PRESUPUESTAL Y ESTUDIOS DE CONVENIENCIA PARA EL PROCESO DE CONTRATACIÓN 3). RECAUDAR Y REVISAR LA DOCUMENTACIÓN REQUERIDA PARA LA CONTRATACIÓN DEL TALENTO HUMANO Y PROVEEDORES NECESARIOS PARA LA EJECUCIÓN DEL CONVENIO.  4) PROYECTAR ÓRDENES DE PRESTACIÓN DE SERVICIOS PARA LA CONTRATACIÓN DEL TALENTO HUMANO Y PROVEEDORES  5) PROYECTAR RESOLUCIONES PARA EL PAGO DE VIÁTICOS Y DESPLAZAMIENTOS DEL TALENTO HUMANO DEL PROYECTO.  6) RECAUDAR Y REVISAR LA DOCUMENTACIÓN PARA EL TRÁMITE DE PAGO DE HONORARIOS DEL TALENTO HUMANO Y PAGO DE PROVEEDORES. 7) ELABORAR INFORME DE EJECUCIÓN PRESUPUESTAL DEL PROGRAMA. 8)  ELABORACIÓN DE CUENTA DE COBRO Y SEGUIMIENTO A LOS DESEMBOLSOS DEL CONVENIO.  9) REALIZAR EL REGISTRO DE LAS ORDENES Y CONTRATOS QUE SE GENEREN DEL PROYECTO EN LAS PLATAFORMAS SECOP 2 Y SIA OBSERVA</t>
  </si>
  <si>
    <t xml:space="preserve">PRESTAR SERVICIOS PROFESIONALES EN EL MARCO DEL CONVENIO ESPECÍFICO NO. 3051459 DE 2022, SUSCRITO ENTRE ECOPETROL S.A Y LA UNIVERSIDAD DEL MAGDALENA, PARA EL DESARROLLO DE LAS SIGUIENTES ACTIVIDADES: 1).ELABORAR PLAN DE TRABAJO DEL COMPONENTE DE ARTESANAS. 2). PLANEAR LOS PROCESOS DE CAPACITACIÓN DE LAS ARTESANAS. 3). ESTRUCTURAR PRIMERA FERIA ARTESANAL LOCAL. 4). COORDINAR LA ACTIVIDAD DE ENTREGA DE DOTACIÓN DIRIGIDA A LAS ARTESANAS. 5). REALIZAR REUNIONES DE SOCIALIZACIÓN Y SEGUIMIENTO CON LOS DIFERENTES ACTORES DEL TERRITORIO. 6). ELABORAR INFORMES DE AVANCE DEL COMPONENTE. 7). HACER SEGUIMIENTO A LOS AVANCES DEL COMPONENTE. </t>
  </si>
  <si>
    <t>PRESTAR SERVICIOS PROFESIONALES EN EL MARCO DEL CONVENIO ESPECÍFICO NO. 3051459 DE 2022, SUSCRITO ENTRE ECOPETROL S.A Y LA UNIVERSIDAD DEL MAGDALENA, PARA EL DESARROLLO DE LAS SIGUIENTES ACTIVIDADES: 1). ELABORAR PLAN DE TRABAJO DEL COMPONENTE DE LOS PRESTADORES DE SERVICIOS TURÍSTICOS. 2). PLANEAR LOS PROCESOS DE CAPACITACIÓN DE LOS PRESTADORES DE SERVICIOS TURÍSTICOS. 3). ESTRUCTURAR LA RUEDA DE NEGOCIOS PARA DINAMIZAR EL TEJIDO EMPRESARIAL DE LOS PRESTADORES DE SERVICIOS TURÍSTICOS. 4). COORDINAR LA ACTIVIDAD DE ENTREGA DE DOTACIÓN DIRIGIDO A LOS PRESTADORES DE SERVICIOS TURÍSTICOS. 5). REALIZAR REUNIONES DE SOCIALIZACIÓN Y SEGUIMIENTO CON LOS DIFERENTES ACTORES DEL TERRITORIO. 6). ELABORAR INFORMES DE AVANCE DEL COMPONENTE. 7). HACER SEGUIMIENTO A LOS AVANCES DEL COMPONENTE</t>
  </si>
  <si>
    <t>PRESTAR SERVICIOS PROFESIONALES EN EL MARCO DEL CONVENIO ESPECÍFICO NO. 3051459 DE 2022, SUSCRITO ENTRE ECOPETROL S.A Y LA UNIVERSIDAD DEL MAGDALENA, PARA EL DESARROLLO DE LAS SIGUIENTES ACTIVIDADES: 1). COORDINAR LOGÍSTICAMENTE EL DESARROLLO DE LOS PROCESOS DE CAPACITACIÓN DE LOS PRESTADORES DE SERVICIOS TURÍSTICOS. 2). APOYAR EN LA ORGANIZACIÓN DE LA RUEDA DE NEGOCIOS. 3). APOYAR EN LA ACTIVIDAD DE ENTREGA DE DOTACIÓN DIRIGIDO A LOS PRESTADORES DE SERVICIOS TURÍSTICOS. 4). PARTICIPAR DE LAS REUNIONES DE SEGUIMIENTO CON LOS DIFERENTES ACTORES DEL TERRITORIO. 5). APOYAR EN LA ELABORACIÓN DE INFORMES DE AVANCE DEL COMPONENTE</t>
  </si>
  <si>
    <t>PLANEAR, ORGANIZAR, DIRIGIR Y CONTROLAR LOS PROCESOS Y ACTIVIDADES DEL CONTRATO A CARGO DE LA UNIVERSIDAD DEL MAGDALENA. 2. DEFINIR LISTA DE TAREAS DEL CONTRATO A CARGO DE LA UNIVERSIDAD DEL MAGDALENA. 3. REALIZAR LA SUPERVISIÓN DE LOS CONTRATOS CELEBRADOS POR LA UNIVERSIDAD DEL MAGDALENA. 4. PROYECTAR Y SUSTENTAR EL PRESUPUESTO INICIAL PARA LA CONTRATACIÓN. 5. HACER SEGUIMIENTO Y CONTROL DE LAS ACTIVIDADES PROGRAMADAS PARA EL CUMPLIMIENTO DEL CONTRATO. 6. ASISTIR A LAS REUNIONES PROGRAMADAS EN DESARROLLO DEL CONTRATO. 7. REALIZAR LAS ACTIVIDADES DE COORDINACIÓN DE EQUIPO DE TRABAJO. 8. GESTIONAR EL RECURSO HUMANO VINCULADO POR LA UNIVERSIDAD. 9. IDENTIFICAR PERFILES NECESARIOS PARA CUMPLIR CON LAS TAREAS. 10. CONSTRUIR MATRIZ DE CONTRATACIÓN INCLUYENDO ROLES Y RESPONSABILIDADES. 11. DISEÑAR PROTOCOLO O PROCEDIMIENTO DE CAMBIOS. 12. VERIFICAR CAMBIOS EN EL ALCANCE</t>
  </si>
  <si>
    <t>PLANIFICAR Y SUPERVISAR LA GESTIÓN EFICIENTE Y OPORTUNA DE LOS PLANES DE TRABAJO DEFINIDOS PARA LOS PROYECTOS DE EXTENSIÓN Y PROYECCIÓN SOCIAL. 2) APOYAR EN LA ELABORACIÓN DE LOS INFORMES Y CONCEPTOS TÉCNICOS, PROCESOS DE RECOLECCIÓN Y ANÁLISIS DE INFORMACIÓN, SEGUIMIENTO DE INDICADORES, ASÍ COMO SOLICITUDES DE INFORMACIÓN INTERNA Y EXTERNA DE ACUERDO CON EL PLAN DE TRABAJO ESTABLECIDO PARA LOS PROYECTOS DE EXTENSIÓN Y PROYECCIÓN SOCIAL. 3) APOYAR Y DISEÑAR TALLERES, CAPACITACIONES Y ESPACIOS DE ACERCAMIENTO CON LAS PARTES INTERESADAS DE LOS PROYECTOS DE EXTENSIÓN Y PROYECCIÓN SOCIAL.</t>
  </si>
  <si>
    <t xml:space="preserve">PRESTAR SERVICIOS DE APOYO A LA GESTIÓN EN EL MARCO DEL CONVENIO ESPECÍFICO NO. 3051459 DE 2022, SUSCRITO ENTRE ECOPETROL S.A Y LA UNIVERSIDAD DEL MAGDALENA, PARA EL DESARROLLO DE LAS SIGUIENTES ACTIVIDADES: 1).COORDINAR LOGÍSTICAMENTE EL DESARROLLO DE LOS PROCESOS DE CAPACITACIÓN DE LAS ARTESANAS. 2). APOYAR EN LA ORGANIZACIÓN DE LA PRIMERA FERIA LOCAL. 3). APOYAR EN LA ACTIVIDAD DE ENTREGA DE DOTACIÓN DIRIGIDA A LAS ARTESANAS. 4). PARTICIPAR DE LAS REUNIONES DE SEGUIMIENTO CON LOS DIFERENTES ACTORES DEL TERRITORIO. 5). APOYAR EN LA ELABORACIÓN DE INFORMES DE AVANCE DEL COMPONENTE. </t>
  </si>
  <si>
    <t xml:space="preserve">LA PRESENTE ORDEN TIENE POR OBJETO, SUMINISTRAR 6.640 REFRIGERIOS TIPO1, 353 REFRIGERIOS TIPO 2 Y 60 REFRIGERIOS TIPO 3, NECESARIOS PARA LA REALIZACIÓN DE EVENTO DE LANZAMIENTO, FOROS, SESIONES DE FORMACIÓN Y EVENTOS DE CERTIFICACIÓN DE DIPLOMADOS; A DESARROLLARSE EN EL MARCO  DEL CONVENIO ESPECÍFICO  N° 3051459,  SUSCRITO ENTRE UNIMAGDALENA Y LA EMPRESA ECOPETROL S.A, CUYO OBJETO ES “FORTALECER LA CALIDAD EN LA PRESTACIÓN DE SERVICIOS TURÍSTICOS Y ARTESANAS EN EL MUNICIPIO DE URIBIA(LA GUAJIRA)". </t>
  </si>
  <si>
    <t xml:space="preserve">LA PRESENTE ORDEN TIENE POR OBJETO PRESTAR SERVICIOS TECNICOS DE DISEÑO E IMPLEMENTACIÓN DE INSTRUMENTOS DE CARACTERIZACIÓN, SISTEMATIZACIÓN, DIGITALIZACION DE INFORMACIÓN, DISEÑO DE ESTRATEGIAS DE DIVULGACIÓN, DISEÑO DE TERMINOS DE DIPLOMADO, DISEÑO DE ESTRATEGIAS PARA SELECCIÓN Y EVALUACIÓN DE PARTICIPANTES; REQUERIDOS PARA EL DESARROLLO DE LAS ACTIVIDADES DEL CONVENIO ESPECÍFICO NO. 3051459 SUSCRITO ENTRE ECOPETROL S.A Y UNIMAGDALENA, CUYO OBJETO ES: "FORTALECER LA CALIDAD EN LA PRESTACIÓN DE SERVICIOS TURÍSTICOS Y ARTESANAS EN EL MUNICIPIO DE URIBIA(LA GUAJIRA)". </t>
  </si>
  <si>
    <t>LA PRESENTE ORDEN TIENE POR OBJETO PRESTAR SERVICIOS DE APOYO LOGISTICO; REQUERIDOS PARA EL DESARROLLO DE LAS ACTIVIDADES DEL CONVENIO ESPECÍFICO NO. 3051459 SUSCRITO ENTRE ECOPETROL S.A Y UNIMAGDALENA, CUYO OBJETO ES: "FORTALECER LA CALIDAD EN LA PRESTACIÓN DE SERVICIOS TURÍSTICOS Y ARTESANAS EN EL MUNICIPIO DE URIBIA(LA GUAJIRA)".</t>
  </si>
  <si>
    <t xml:space="preserve"> LA PRESENTE ORDEN TIENE POR OBJETO, EL SUMINISTRO DE PRODUCTOS ALIMENTICIOS PREPARADOS (DESAYUNOS, REFRIGERIOS ESPECIALES, ALMUERZOS Y CENAS, TIPO EJECUTIVO O TIPO BUFFET) Y BEBIDAS (AGUA, GASEOSA, JUGOS) NECESARIOS PARA FORTALECER LAS RELACIONES CON EL ENTORNO, INVITADOS ACADÉMICOS, GREMIALES O SECTORIALES DE LA VICERRECTORÍA DE EXTENSIÓN Y PROYECCIÓN SOCIAL Y SUS UNIDADES, EN EL MARCO DE REUNIONES DE TRABAJO O DE TALLERES DE CUMPLIMIENTOS DE LOS INDICADORES DEL PLAN DE ACCIÓN DE LA VEX Y LAS METAS DEL PLAN DE DESARROLLO INSTITUCIONAL "UNIMAGDALENA COMPROMETIDA 2020-2030".</t>
  </si>
  <si>
    <t>LA PRESENTE ORDEN TIENE POR OBJETO PRESTAR SERVICIOS DE DISEÑO Y ELABORACIÓN DE PIEZAS DE VISIBILIZACIÓN COMO PENDONES, TULAS, LAPICEROS, AGENDAS, MEMORIAS Y BACKING, ASÍ COMO LA IMPRESIÓN DE MÓDULOS Y CERTIFICADOS, REQUERIDOS PARA EL DESARROLLO DE LAS ACTIVIDADES DEL CONVENIO ESPECÍFICO NO. 3051459 SUSCRITO ENTRE ECOPETROL S.A Y UNIMAGDALENA, CUYO OBJETO ES: "FORTALECER LA CALIDAD EN LA PRESTACIÓN DE SERVICIOS TURÍSTICOS Y ARTESANAS EN EL MUNICIPIO DE URIBIA(LA GUAJIRA)"</t>
  </si>
  <si>
    <t xml:space="preserve">PRESTAR SERVICIOS DE APOYO A LA GESTIÓN EN EL MARCO DEL CONVENIO ESPECÍFICO NO. 3051459 DE 2022, SUSCRITO ENTRE ECOPETROL S.A Y LA UNIVERSIDAD DEL MAGDALENA, PARA EL DESARROLLO DE LAS SIGUIENTES ACTIVIDADES: 1). APOYAR EN LA LOGÍSTICA Y SEGUIMIENTO EN CAMPO DEL DIPLOMADO FORMACIÓN Y ORGANIZACIÓN EMPRESARIAL. 2). APOYAR EN LA LOGÍSTICA Y SEGUIMIENTO EN CAMPO DEL DIPLOMADO DISEÑO Y COMERCIALIZACIÓN DE PRODUCTOS ARTESANALES. </t>
  </si>
  <si>
    <t>PRESTAR SERVICIOS DE APOYO A LA GESTIÓN EN EL MARCO DEL CONVENIO ESPECÍFICO NO. 3051459 DE 2022, SUSCRITO ENTRE ECOPETROL S.A Y LA UNIVERSIDAD DEL MAGDALENA, PARA EL DESARROLLO DE LAS SIGUIENTES ACTIVIDADES: 1). DESARROLLAR MÓDULO DE DISEÑO Y COMBINACIÓN DE COLORES DEL DIPLOMADO DISEÑO Y COMERCIALIZACIÓN DE PRODUCTOS ARTESANALES - GRUPO PUERTO ESTRELLA.</t>
  </si>
  <si>
    <t>PRESTAR SERVICIOS DE APOYO A LA GESTIÓN EN EL MARCO DEL CONVENIO ESPECÍFICO NO. 3051459 DE 2022, SUSCRITO ENTRE ECOPETROL S.A Y LA UNIVERSIDAD DEL MAGDALENA, PARA EL DESARROLLO DE LAS SIGUIENTES ACTIVIDADES: 1). DESARROLLAR MÓDULOS DE FORMALIZACIÓN EMPRESARIAL Y GESTIÓN DE RELACIONES ESTRATÉGICAS EN EL DIPLOMADO FORMACIÓN Y ORGANIZACIÓN EMPRESARIAL GRUPO NAZARETH</t>
  </si>
  <si>
    <t xml:space="preserve">PRESTAR SERVICIOS DE APOYO A LA GESTIÓN EN EL MARCO DEL CONVENIO ESPECÍFICO NO. 3051459 DE 2022, SUSCRITO ENTRE ECOPETROL S.A Y LA UNIVERSIDAD DEL MAGDALENA, PARA EL DESARROLLO DE LAS SIGUIENTES ACTIVIDADES: 1). DESARROLLAR LOS MÓDULOS DE FORMALIZACIÓN EMPRESARIAL Y GESTIÓN DE RELACIONES ESTRATÉGICAS EN EL DIPLOMADO FORMACIÓN Y ORGANIZACIÓN EMPRESARIAL GRUPO PUERTO ESTRELLA. </t>
  </si>
  <si>
    <t xml:space="preserve">PRESTAR SERVICIOS DE APOYO A LA GESTIÓN EN EL MARCO DEL CONVENIO ESPECÍFICO NO. 3051459 DE 2022, SUSCRITO ENTRE ECOPETROL S.A Y LA UNIVERSIDAD DEL MAGDALENA, PARA EL DESARROLLO DE LAS SIGUIENTES ACTIVIDADES: 1). DESARROLLAR MÓDULO DE DISEÑO Y COMBINACIÓN DE COLORES DEL DIPLOMADO DISEÑO Y COMERCIALIZACIÓN DE PRODUCTOS ARTESANALES - GRUPO CABECERA. </t>
  </si>
  <si>
    <t xml:space="preserve">PRESTAR SERVICIOS PROFESIONALES EN EL MARCO DEL CONVENIO ESPECÍFICO NO. 3051459 DE 2022, SUSCRITO ENTRE ECOPETROL S.A Y LA UNIVERSIDAD DEL MAGDALENA, PARA EL DESARROLLO DE LAS SIGUIENTES ACTIVIDADES: 1) DESARROLLAR LOS MÓDULOS DE FORMACIÓN EMPRESARIAL - GRUPO CABECERA Y CABO DE LA VELA, Y FORMALIZACIÓN EMPRESARIAL - GRUPO NAZARETH DEL DIPLOMADO FORMACIÓN Y ORGANIZACIÓN EMPRESARIAL. </t>
  </si>
  <si>
    <t>PRESTAR SERVICIOS PROFESIONALES EN EL MARCO DEL CONVENIO ESPECÍFICO NO. 3051459 DE 2022, SUSCRITO ENTRE ECOPETROL S.A Y LA UNIVERSIDAD DEL MAGDALENA, PARA EL DESARROLLO DE LAS SIGUIENTES ACTIVIDADES: 1). DESARROLLAR EL MÓDULO FORMALIZACIÓN EMPRESARIAL EN EL DIPLOMADO FORMACIÓN Y ORGANIZACIÓN EMPRESARIAL GRUPO CABECERA Y CABO DE LA VELA</t>
  </si>
  <si>
    <t xml:space="preserve">PRESTAR SERVICIOS PROFESIONALES EN EL MARCO DEL CONVENIO ESPECÍFICO NO. 3051459 DE 2022, SUSCRITO ENTRE ECOPETROL S.A Y LA UNIVERSIDAD DEL MAGDALENA, PARA EL DESARROLLO DE LAS SIGUIENTES ACTIVIDADES: 1). DESARROLLAR EL MÓDULO ATENCIÓN AL CLIENTE EN EL DIPLOMADO DISEÑO Y COMERCIALIZACIÓN DE PRODUCTOS ARTESANALES - GRUPO CABECERA. </t>
  </si>
  <si>
    <t xml:space="preserve">PRESTAR SERVICIOS DE APOYO A LA GESTIÓN EN EL MARCO DEL CONVENIO ESPECÍFICO NO. 3051459 DE 2022, SUSCRITO ENTRE ECOPETROL S.A Y LA UNIVERSIDAD DEL MAGDALENA, PARA EL DESARROLLO DE LAS SIGUIENTES ACTIVIDADES: 1). DESARROLLAR EL MÓDULO E-COMMERCE EN EL DIPLOMADO DISEÑO Y COMERCIALIZACIÓN DE PRODUCTOS ARTESANALES - GRUPO CABO DE LA VELA. </t>
  </si>
  <si>
    <t>PRESTAR SERVICIOS DE APOYO A LA GESTIÓN EN EL MARCO DEL CONVENIO ESPECÍFICO NO. 3051459 DE 2022, SUSCRITO ENTRE ECOPETROL S.A Y LA UNIVERSIDAD DEL MAGDALENA, PARA EL DESARROLLO DE LAS SIGUIENTES ACTIVIDADES: 1). DESARROLLAR EL MÓDULO E-COMMERCE EN EL DIPLOMADO DISEÑO Y COMERCIALIZACIÓN DE PRODUCTOS ARTESANALES - GRUPO CABECERA</t>
  </si>
  <si>
    <t>PRESTAR SERVICIOS PROFESIONALES EN EL MARCO DEL CONVENIO ESPECÍFICO NO. 3051459 DE 2022, SUSCRITO ENTRE ECOPETROL S.A Y LA UNIVERSIDAD DEL MAGDALENA, PARA EL DESARROLLO DE LAS SIGUIENTES ACTIVIDADES: 1) DESARROLLAR LOS MÓDULOS: FORMALIZACIÓN EMPRESARIAL EN EL DIPLOMADO FORMACIÓN Y ORGANIZACIÓN EMPRESARIAL GRUPO CABO DE LA VELA 2 Y GESTIÓN DE RELACIONES ESTRATÉGICAS EN EL DIPLOMADO FORMACIÓN Y ORGANIZACIÓN EMPRESARIAL GRUPO CABO DE LA VELA.</t>
  </si>
  <si>
    <t xml:space="preserve">PRESTAR SERVICIOS PROFESIONALES EN EL MARCO DEL CONTRATO NO. 013 DEL 23 DE SEPTIEMBRE DE 2021, SUSCRITO ENTRE INNOVANEX Y LA UNIVERSIDAD DEL MAGDALENA, PARA EL DESARROLLO DE LAS SIGUIENTES ACTIVIDADES: 1).HACER UN BALANCE DEL ESTADO DE CUMPLIMIENTO DE LA UNIVERSIDAD DEL MAGDALENA CON RELACIÓN A LOS ALCANCES Y ENTREGABLES DEL CONTRATO PRESTACIÓN DE SERVICIOS SUSCRITO UNIÓN TEMPORAL INNOVANEX EL 23 DE SEPTIEMBRE DE 2021 CON MIRAS A SU FINALIZACIÓN Y LIQUIDACIÓN. 2). REVISAR LOS ACTOS ADMINISTRATIVOS QUE SE EMITAN CON OCASIÓN DEL CONTRATO PRESTACIÓN DE SERVICIOS SUSCRITO CON LA UNIÓN TEMPORAL INNOVANEX DEL 23 DE SEPTIEMBRE DE 2021. </t>
  </si>
  <si>
    <t>PRESTAR SERVICIOS PROFESIONALES EN EL MARCO DEL CONVENIO ESPECÍFICO NO. 3051459 DE 2022, SUSCRITO ENTRE ECOPETROL S.A Y LA UNIVERSIDAD DEL MAGDALENA, PARA EL DESARROLLO DE LAS SIGUIENTES ACTIVIDADES:  1). DESARROLLAR EL MÓDULO GESTIÓN DE RELACIONES ESTRATÉGICAS EN EL DIPLOMADO FORMACIÓN Y ORGANIZACIÓN EMPRESARIAL CABO DE LA VELA-GRUPO 2 Y DESARROLLAR EL MÓDULO MERCADEO Y COMERCIALIZACIÓN EN EL DIPLOMADO DISEÑO Y COMERCIALIZACIÓN DE PRODUCTOS ARTESANALES – GRUPO PUERTO ESTRELLA Y CABO DE LA VELA.</t>
  </si>
  <si>
    <t>PRESTAR SERVICIOS PROFESIONALES EN EL MARCO DEL CONVENIO ESPECÍFICO NO. 3051459 DE 2022, SUSCRITO ENTRE ECOPETROL S.A Y LA UNIVERSIDAD DEL MAGDALENA, PARA EL DESARROLLO DE LAS SIGUIENTES ACTIVIDADES:  1). DESARROLLAR EL MÓDULO MERCADEO Y COMERCIALIZACIÓN EN EL DIPLOMADO DISEÑO Y COMERCIALIZACIÓN DE PRODUCTOS ARTESANALES - GRUPO CABECERA Y DESARROLLO DEL MÓDULO E-COMMERCE EN EL DIPLOMADO DISEÑO Y COMERCIALIZACIÓN DE PRODUCTOS ARTESANALES - GRUPO PUERTO ESTRELLA</t>
  </si>
  <si>
    <t>PRESTAR SERVICIOS DE APOYO A LA GESTIÓN EN EL MARCO DEL CONVENIO ESPECÍFICO NO. 3051459 DE 2022, SUSCRITO ENTRE ECOPETROL S.A Y LA UNIVERSIDAD DEL MAGDALENA, PARA EL DESARROLLO DE LAS SIGUIENTES ACTIVIDADES: 1). DESARROLLAR EL MÓDULO INGLÉS PARA EL TURISMO EN EL DIPLOMADO DISEÑO Y COMERCIALIZACIÓN DE PRODUCTOS ARTESANALES - GRUPO CABECERA, CABO DE LA VELA Y PUERTO ESTRELLA</t>
  </si>
  <si>
    <t xml:space="preserve">
PRESTAR SERVICIOS PROFESIONALES EN EL MARCO DEL CONVENIO ESPECÍFICO NO. 3051459 DE 2022, SUSCRITO ENTRE ECOPETROL S.A Y LA UNIVERSIDAD DEL MAGDALENA, PARA EL DESARROLLO DE LAS SIGUIENTES ACTIVIDADES:  1). DESARROLLAR EL MÓDULO GESTIÓN DE RELACIONES ESTRATÉGICAS EN EL DIPLOMADO FORMACIÓN Y ORGANIZACIÓN EMPRESARIAL - GRUPO CABECERA.
</t>
  </si>
  <si>
    <t>PRESTAR SERVICIOS DE APOYO A LA GESTIÓN EN EL MARCO DEL CONVENIO ESPECÍFICO NO. 3051459 DE 2022, SUSCRITO ENTRE ECOPETROL S.A Y LA UNIVERSIDAD DEL MAGDALENA, PARA EL DESARROLLO DE LAS SIGUIENTES ACTIVIDADES: 1). DESARROLLAR EL MÓDULO ATENCIÓN AL CLIENTE EN EL DIPLOMADO DISEÑO Y COMERCIALIZACIÓN DE PRODUCTOS ARTESANALES GRUPO CABO DE LA VELA.</t>
  </si>
  <si>
    <t>PRESTAR SERVICIOS DE APOYO A LA GESTIÓN EN EL MARCO DEL CONVENIO ESPECÍFICO NO.3051459 DE 2022, SUSCRITO ENTRE ECOPETROL S.A Y LA UNIVERSIDAD DEL MAGDALENA, PARA EL DESARROLLO DE LAS SIGUIENTES ACTIVIDADES: 1). DESARROLLAR LOS MÓDULOS DE FORMALIZACIÓN EMPRESARIAL Y GESTIÓN DE RELACIONES ESTRATÉGICAS EN EL DIPLOMADO FORMACIÓN Y ORGANIZACIÓN EMPRESARIAL GRUPO PUNTA GALLINAS. 2) ARCHIVAR LA INFORMACIÓN GENERADA EN EL MARCO DEL CONVENIO EN LOS MEDIOS TECNOLÓGICOS DESIGNADOS POR LA VICERRECTORÍA DE EXTENSIÓN Y PROYECCIÓN SOCIAL</t>
  </si>
  <si>
    <t>PRESTAR SERVICIOS PROFESIONALES EN EL MARCO DEL CONVENIO ESPECÍFICO NO. 3051459 DE 2022, SUSCRITO ENTRE ECOPETROL S.A Y LA UNIVERSIDAD DEL MAGDALENA, PARA EL DESARROLLO DE LAS SIGUIENTES ACTIVIDADES: 1) DESARROLLAR EL MÓDULO DE FORMACIÓN EMPRESARIAL EN EL DIPLOMADO FORMACIÓN Y ORGANIZACIÓN EMPRESARIAL GRUPO PUNTA GALLINAS.</t>
  </si>
  <si>
    <t>COMPRA DE MATERIALES PARA LA CONFORMACIÓN DE KITS ARTESANALES, REQUERIDOS PARA EL DESARROLLO DE LAS ACTIVIDADES DE FORTALECIMIENTO DEL COMPONENTE ARTESANAL, EN EL MARCO DEL CONVENIO ESPECÍFICO NO. 3051459 DE 2022 SUSCRITO ENTRE ECOPETROL S.A Y LA UNIVERSIDAD DEL MAGDALENA</t>
  </si>
  <si>
    <t xml:space="preserve">COMPRA DE ELEMENTOS DE BIOSEGURIDAD, REQUERIDOS PARA EL DESARROLLO DE LAS ACTIVIDADES DEL CONVENIO ESPECÍFICO NO. 3051459 DE 2022 SUSCRITO ENTRE ECOPETROL S.A Y LA UNIVERSIDAD DEL MAGDALENA. </t>
  </si>
  <si>
    <t>SANDRA PATRICIA ZAPATA FRAGOSO</t>
  </si>
  <si>
    <t>MIRIAN ESTHER SIERRA HERNANDEZ</t>
  </si>
  <si>
    <t>MARIA JOSE CASTILLO VIANA</t>
  </si>
  <si>
    <t>HEIDY CRISTINA CAMPO BELTRAN</t>
  </si>
  <si>
    <t>MANUEL ALEXANDER MUÑOZ BANDERA</t>
  </si>
  <si>
    <t>MARTINEZ &amp; RUIZ S.A.S.</t>
  </si>
  <si>
    <t>INNMAKERS S.A.S.</t>
  </si>
  <si>
    <t>INVERSIONES TIERRA FERTIL</t>
  </si>
  <si>
    <t>FABIO ANDRES FERNANDEZ PINTO</t>
  </si>
  <si>
    <t>CLARA PATRICIA ROLDAN</t>
  </si>
  <si>
    <t>NICOL CAROLINA SIERRA SANCHEZ</t>
  </si>
  <si>
    <t>CELMIRIA PANA IPUANA</t>
  </si>
  <si>
    <t>CESAR ALBERTO MERA RUIZ</t>
  </si>
  <si>
    <t>EILEEN MARGARITA VILORIA FERNANDEZ</t>
  </si>
  <si>
    <t>LUZANGELA BRITO CARRILLO</t>
  </si>
  <si>
    <t>ESPERANZA MOSQUERA MATURANA</t>
  </si>
  <si>
    <t>FRAND ALEXANDER AMILCAR PINTO OJEDA</t>
  </si>
  <si>
    <t>MARTHA JOHANA SANCHEZ GARCIA</t>
  </si>
  <si>
    <t>GINA MARIA ARTEAGA DIAZ</t>
  </si>
  <si>
    <t>RAFAEL HERNANDO TAPIA PEREZ</t>
  </si>
  <si>
    <t>EDUARDO JOSE BARRENECHE AVILA</t>
  </si>
  <si>
    <t>COLOMBIA SANDRA PATRICIA JARAMILLO BOTERO</t>
  </si>
  <si>
    <t>PEDRO LUIS NAVARRO HERNÁNDEZ</t>
  </si>
  <si>
    <t>LAURA MARIA CORREA GONZALEZ</t>
  </si>
  <si>
    <t>CLARA MARCELA MONTES MORENO</t>
  </si>
  <si>
    <t>MIRIAM LUZ CASTILLO VIANA</t>
  </si>
  <si>
    <t>COMERCIALIZADORA BEDOYA GIRALDO SOCIEDAD ANONIMA</t>
  </si>
  <si>
    <t>JOHN ALEXANDER TABORDA</t>
  </si>
  <si>
    <t>DOCENTE DE PLANTA</t>
  </si>
  <si>
    <t>https://community.secop.gov.co/Public/Tendering/OpportunityDetail/Index?noticeUID=CO1.NTC.4005290&amp;isFromPublicArea=True&amp;isModal=False</t>
  </si>
  <si>
    <t xml:space="preserve">https://community.secop.gov.co/Public/Tendering/OpportunityDetail/Index?noticeUID=CO1.NTC.4013673&amp;isFromPublicArea=True&amp;isModal=False   </t>
  </si>
  <si>
    <t>https://community.secop.gov.co/Public/Tendering/OpportunityDetail/Index?noticeUID=CO1.NTC.4013191&amp;isFromPublicArea=True&amp;isModal=False</t>
  </si>
  <si>
    <t>https://community.secop.gov.co/Public/Tendering/OpportunityDetail/Index?noticeUID=CO1.NTC.4013220&amp;isFromPublicArea=True&amp;isModal=False</t>
  </si>
  <si>
    <t>Liquidado</t>
  </si>
  <si>
    <t>https://community.secop.gov.co/Public/Tendering/OpportunityDetail/Index?noticeUID=CO1.NTC.4034227&amp;isFromPublicArea=True&amp;isModal=False</t>
  </si>
  <si>
    <t>https://community.secop.gov.co/Public/Tendering/OpportunityDetail/Index?noticeUID=CO1.NTC.4034414&amp;isFromPublicArea=True&amp;isModal=False</t>
  </si>
  <si>
    <t>https://community.secop.gov.co/Public/Tendering/OpportunityDetail/Index?noticeUID=CO1.NTC.4072100&amp;isFromPublicArea=True&amp;isModal=False</t>
  </si>
  <si>
    <t xml:space="preserve">https://community.secop.gov.co/Public/Tendering/OpportunityDetail/Index?noticeUID=CO1.NTC.4102097&amp;isFromPublicArea=True&amp;isModal=False
</t>
  </si>
  <si>
    <t>https://community.secop.gov.co/Public/Tendering/OpportunityDetail/Index?noticeUID=CO1.NTC.4102957&amp;isFromPublicArea=True&amp;isModal=False</t>
  </si>
  <si>
    <t>https://community.secop.gov.co/Public/Tendering/OpportunityDetail/Index?noticeUID=CO1.NTC.4142638&amp;isFromPublicArea=True&amp;isModal=False</t>
  </si>
  <si>
    <t>https://community.secop.gov.co/Public/Tendering/OpportunityDetail/Index?noticeUID=CO1.NTC.4166763&amp;isFromPublicArea=True&amp;isModal=False</t>
  </si>
  <si>
    <t>https://community.secop.gov.co/Public/Tendering/OpportunityDetail/Index?noticeUID=CO1.NTC.4171708&amp;isFromPublicArea=True&amp;isModal=False</t>
  </si>
  <si>
    <t>https://community.secop.gov.co/Public/Tendering/OpportunityDetail/Index?noticeUID=CO1.NTC.4172378&amp;isFromPublicArea=True&amp;isModal=False</t>
  </si>
  <si>
    <t>https://community.secop.gov.co/Public/Tendering/OpportunityDetail/Index?noticeUID=CO1.NTC.4372577&amp;isFromPublicArea=True&amp;isModal=False</t>
  </si>
  <si>
    <t>https://community.secop.gov.co/Public/Tendering/OpportunityDetail/Index?noticeUID=CO1.NTC.4372824&amp;isFromPublicArea=True&amp;isModal=False</t>
  </si>
  <si>
    <t>https://community.secop.gov.co/Public/Tendering/OpportunityDetail/Index?noticeUID=CO1.NTC.4372923&amp;isFromPublicArea=True&amp;isModal=False</t>
  </si>
  <si>
    <t>https://community.secop.gov.co/Public/Tendering/OpportunityDetail/Index?noticeUID=CO1.NTC.4373201&amp;isFromPublicArea=True&amp;isModal=False</t>
  </si>
  <si>
    <t>https://community.secop.gov.co/Public/Tendering/OpportunityDetail/Index?noticeUID=CO1.NTC.4373125&amp;isFromPublicArea=True&amp;isModal=False</t>
  </si>
  <si>
    <t>https://community.secop.gov.co/Public/Tendering/OpportunityDetail/Index?noticeUID=CO1.NTC.4451567&amp;isFromPublicArea=True&amp;isModal=False</t>
  </si>
  <si>
    <t>https://community.secop.gov.co/Public/Tendering/OpportunityDetail/Index?noticeUID=CO1.NTC.4467298&amp;isFromPublicArea=True&amp;isModal=False</t>
  </si>
  <si>
    <t>https://community.secop.gov.co/Public/Tendering/OpportunityDetail/Index?noticeUID=CO1.NTC.4467962&amp;isFromPublicArea=True&amp;isModal=False</t>
  </si>
  <si>
    <t>https://community.secop.gov.co/Public/Tendering/OpportunityDetail/Index?noticeUID=CO1.NTC.4467123&amp;isFromPublicArea=True&amp;isModal=False</t>
  </si>
  <si>
    <t>https://community.secop.gov.co/Public/Tendering/OpportunityDetail/Index?noticeUID=CO1.NTC.4469363&amp;isFromPublicArea=True&amp;isModal=False</t>
  </si>
  <si>
    <t xml:space="preserve">https://community.secop.gov.co/Public/Tendering/OpportunityDetail/Index?noticeUID=CO1.NTC.4478354&amp;isFromPublicArea=True&amp;isModal=False
</t>
  </si>
  <si>
    <t xml:space="preserve">https://community.secop.gov.co/Public/Tendering/OpportunityDetail/Index?noticeUID=CO1.NTC.4482350&amp;isFromPublicArea=True&amp;isModal=False
</t>
  </si>
  <si>
    <t>https://community.secop.gov.co/Public/Tendering/OpportunityDetail/Index?noticeUID=CO1.NTC.4482172&amp;isFromPublicArea=True&amp;isModal=False</t>
  </si>
  <si>
    <t>https://community.secop.gov.co/Public/Tendering/OpportunityDetail/Index?noticeUID=CO1.NTC.4550026&amp;isFromPublicArea=True&amp;isModal=False</t>
  </si>
  <si>
    <t>https://community.secop.gov.co/Public/Tendering/OpportunityDetail/Index?noticeUID=CO1.NTC.4550323&amp;isFromPublicArea=True&amp;isModal=False</t>
  </si>
  <si>
    <t>https://community.secop.gov.co/Public/Tendering/OpportunityDetail/Index?noticeUID=CO1.NTC.4550259&amp;isFromPublicArea=True&amp;isModal=False</t>
  </si>
  <si>
    <t>https://community.secop.gov.co/Public/Tendering/OpportunityDetail/Index?noticeUID=CO1.NTC.4730620&amp;isFromPublicArea=True&amp;isModal=False</t>
  </si>
  <si>
    <t>https://community.secop.gov.co/Public/Tendering/OpportunityDetail/Index?noticeUID=CO1.NTC.4730991&amp;isFromPublicArea=True&amp;isModal=False</t>
  </si>
  <si>
    <t>https://community.secop.gov.co/Public/Tendering/OpportunityDetail/Index?noticeUID=CO1.NTC.5012717&amp;isFromPublicArea=True&amp;isModal=False</t>
  </si>
  <si>
    <t>https://community.secop.gov.co/Public/Tendering/OpportunityDetail/Index?noticeUID=CO1.NTC.5099768&amp;isFromPublicArea=True&amp;isModal=False</t>
  </si>
  <si>
    <t>ODC-VEX-0007-2023</t>
  </si>
  <si>
    <t>CO1.REQ.4571307</t>
  </si>
  <si>
    <t>OPSP-VEX-0601-2023</t>
  </si>
  <si>
    <t>CO1.REQ.4572846</t>
  </si>
  <si>
    <t>OPSP-VEX-0602-2023</t>
  </si>
  <si>
    <t>CO1.REQ.4572162</t>
  </si>
  <si>
    <t>OPS-VEX-0609-2023</t>
  </si>
  <si>
    <t>CO1.REQ.4587248</t>
  </si>
  <si>
    <t>OPSP-VEX-0617-2023</t>
  </si>
  <si>
    <t>CO1.REQ.4593632</t>
  </si>
  <si>
    <t>OPSP-VEX-0618-2023</t>
  </si>
  <si>
    <t>CO1.REQ.4593284</t>
  </si>
  <si>
    <t>OPS-VEX-0619-2023</t>
  </si>
  <si>
    <t>CO1.REQ.4611034</t>
  </si>
  <si>
    <t>OPS-VEX-0628-2023</t>
  </si>
  <si>
    <t>CO1.REQ.4643113</t>
  </si>
  <si>
    <t>OPS-VEX-0631-2023</t>
  </si>
  <si>
    <t>CO1.REQ.4645182</t>
  </si>
  <si>
    <t>OPSP-VEX-0632-2023</t>
  </si>
  <si>
    <t>CO1.REQ.4661123</t>
  </si>
  <si>
    <t>ODC-VEX-0008-2023</t>
  </si>
  <si>
    <t>CO1.REQ.4663556</t>
  </si>
  <si>
    <t>OPSP-VEX-0638-2023</t>
  </si>
  <si>
    <t>CO1.REQ.4695224</t>
  </si>
  <si>
    <t>OPSP-VEX-0660-2023</t>
  </si>
  <si>
    <t>CO1.REQ.4695649</t>
  </si>
  <si>
    <t>OPS-VEX-0662-2023</t>
  </si>
  <si>
    <t>CO1.REQ.4704003</t>
  </si>
  <si>
    <t>OPSP-VEX-0667-2023</t>
  </si>
  <si>
    <t>CO1.REQ.4731888</t>
  </si>
  <si>
    <t>OPS-VEX-668-2023</t>
  </si>
  <si>
    <t>CO1.REQ.4733588</t>
  </si>
  <si>
    <t>OPSP-VEX-0669-2023</t>
  </si>
  <si>
    <t>CO1.REQ.4732178</t>
  </si>
  <si>
    <t>OPS-VEX-0670-2023</t>
  </si>
  <si>
    <t>CO1.REQ.4753377</t>
  </si>
  <si>
    <t>OPS-VEX-0690-2023</t>
  </si>
  <si>
    <t>CO1.REQ.4819658</t>
  </si>
  <si>
    <t>OPSP-VEX-0692-2023</t>
  </si>
  <si>
    <t>CO1.REQ.4819439</t>
  </si>
  <si>
    <t>OPSP-VEX-0693-2023</t>
  </si>
  <si>
    <t>CO1.REQ.4819383</t>
  </si>
  <si>
    <t>OPSP-VEX-0695-2023</t>
  </si>
  <si>
    <t>CO1.REQ.4819753</t>
  </si>
  <si>
    <t>OPSP-VEX-0699-2023</t>
  </si>
  <si>
    <t>CO1.REQ.4827941</t>
  </si>
  <si>
    <t>OPSP-VEX-0704-2023</t>
  </si>
  <si>
    <t>CO1.REQ.4831386</t>
  </si>
  <si>
    <t>ODC-VEX-0012-2023</t>
  </si>
  <si>
    <t>CO1.REQ.4832068</t>
  </si>
  <si>
    <t>OPSP-VEX-0706-2023</t>
  </si>
  <si>
    <t>CO1.REQ.4832592</t>
  </si>
  <si>
    <t>OPSP-VEX-0707-2023</t>
  </si>
  <si>
    <t>CO1.REQ.4832822</t>
  </si>
  <si>
    <t>OPSP-VEX-0724-2023</t>
  </si>
  <si>
    <t>CO1.REQ.4859098</t>
  </si>
  <si>
    <t>OPSP-VEX-0726-2023</t>
  </si>
  <si>
    <t>CO1.REQ.4864451</t>
  </si>
  <si>
    <t>OPSP-VEX-0727-2023</t>
  </si>
  <si>
    <t>CO1.REQ.4864558</t>
  </si>
  <si>
    <t>OPSP-VEX-0728-2023</t>
  </si>
  <si>
    <t>CO1.REQ.4864490</t>
  </si>
  <si>
    <t>OPSP-VEX-0729-2023</t>
  </si>
  <si>
    <t>CO1.REQ.4864714</t>
  </si>
  <si>
    <t>OPSP-VEX-0745-2023</t>
  </si>
  <si>
    <t>CO1.REQ.4886020</t>
  </si>
  <si>
    <t>OPSP-VEX-0746-2023</t>
  </si>
  <si>
    <t>CO1.REQ.4885565</t>
  </si>
  <si>
    <t>OPSP-VEX-0751-2023</t>
  </si>
  <si>
    <t>CO1.REQ.4902041</t>
  </si>
  <si>
    <t>OPSP-VEX-0761-2023</t>
  </si>
  <si>
    <t>CO1.REQ.4902100</t>
  </si>
  <si>
    <t>OPSP-VEX-0762-2023</t>
  </si>
  <si>
    <t>CO1.REQ.4902056</t>
  </si>
  <si>
    <t>OPSP-VEX-0763-2023</t>
  </si>
  <si>
    <t>CO1.REQ.4902465</t>
  </si>
  <si>
    <t>OPSP-VEX-0764-2023</t>
  </si>
  <si>
    <t>CO1.REQ.4902790</t>
  </si>
  <si>
    <t>OPSP-VEX-0765-2023</t>
  </si>
  <si>
    <t>CO1.REQ.4903077</t>
  </si>
  <si>
    <t>OPSP-VEX-0766-2023</t>
  </si>
  <si>
    <t>CO1.REQ.4903605</t>
  </si>
  <si>
    <t>OPSP-VEX-0772-2023</t>
  </si>
  <si>
    <t>CO1.REQ.4915228</t>
  </si>
  <si>
    <t>OPSP-VEX-0782-2023</t>
  </si>
  <si>
    <t>CO1.REQ.4924452</t>
  </si>
  <si>
    <t>OPSP-VEX-0783-2023</t>
  </si>
  <si>
    <t>CO1.REQ.4924500</t>
  </si>
  <si>
    <t>OPSP-VEX-0784-2023</t>
  </si>
  <si>
    <t>CO1.REQ.4930103</t>
  </si>
  <si>
    <t>ODC-VEX-0013-2023</t>
  </si>
  <si>
    <t>CO1.REQ.4947024</t>
  </si>
  <si>
    <t>OPS-VEX-0863-2023</t>
  </si>
  <si>
    <t>CO1.REQ.4955054</t>
  </si>
  <si>
    <t>OPSP-VEX-0866-2023</t>
  </si>
  <si>
    <t>CO1.REQ.4967878</t>
  </si>
  <si>
    <t>OPSP-VEX-0869-2023</t>
  </si>
  <si>
    <t>CO1.REQ.4968841</t>
  </si>
  <si>
    <t>OPSP-VEX-0870-2023</t>
  </si>
  <si>
    <t>CO1.REQ.4968680</t>
  </si>
  <si>
    <t>OPSP-VEX-0872-2023</t>
  </si>
  <si>
    <t>CO1.REQ.4969129</t>
  </si>
  <si>
    <t>OPSP-VEX-0873-2023</t>
  </si>
  <si>
    <t>CO1.REQ.4969167</t>
  </si>
  <si>
    <t>OPSP-VEX-0874-2023</t>
  </si>
  <si>
    <t>CO1.REQ.4968148</t>
  </si>
  <si>
    <t>OPSP-VEX-0875-2023</t>
  </si>
  <si>
    <t>CO1.REQ.4968256</t>
  </si>
  <si>
    <t>OPSP-VEX-0876-2023</t>
  </si>
  <si>
    <t>CO1.REQ.4969202</t>
  </si>
  <si>
    <t>ODC-VEX-0014-2023</t>
  </si>
  <si>
    <t>CO1.REQ.4975467</t>
  </si>
  <si>
    <t>OPSP-VEX-0878-2023</t>
  </si>
  <si>
    <t>CO1.REQ.4989078</t>
  </si>
  <si>
    <t>OPSP-VEX-0879-2023</t>
  </si>
  <si>
    <t>CO1.REQ.4987680</t>
  </si>
  <si>
    <t>OPSP-VEX-0880-2023</t>
  </si>
  <si>
    <t>CO1.REQ.4989179</t>
  </si>
  <si>
    <t>OPSP-VEX-0881-2023</t>
  </si>
  <si>
    <t>CO1.REQ.4989658</t>
  </si>
  <si>
    <t>OPSP-VEX-0882-2023</t>
  </si>
  <si>
    <t>CO1.REQ.4987651</t>
  </si>
  <si>
    <t>OPSP-VEX-0883-2023</t>
  </si>
  <si>
    <t>CO1.REQ.4987565</t>
  </si>
  <si>
    <t>OPSP-VEX-0887-2023</t>
  </si>
  <si>
    <t>CO1.REQ.4988058</t>
  </si>
  <si>
    <t>OPSP-VEX-0909-2023</t>
  </si>
  <si>
    <t>CO1.REQ.5031936</t>
  </si>
  <si>
    <t>OPSP-VEX-1239-2023</t>
  </si>
  <si>
    <t>CO1.REQ.5055675</t>
  </si>
  <si>
    <t>OPSP-VEX-1261-2023</t>
  </si>
  <si>
    <t>CO1.REQ.5092587</t>
  </si>
  <si>
    <t>ODC-VEX-0019-2023</t>
  </si>
  <si>
    <t>CO1.REQ.5093872</t>
  </si>
  <si>
    <t>ODC-VEX-0020-2023</t>
  </si>
  <si>
    <t>CO1.REQ.5093825</t>
  </si>
  <si>
    <t>ODC-VEX-0024-2023</t>
  </si>
  <si>
    <t>CO1.REQ.5161439</t>
  </si>
  <si>
    <t>OPSP-VEX-1403-2023</t>
  </si>
  <si>
    <t>CO1.REQ.5164645 </t>
  </si>
  <si>
    <t>ODC-VEX-0026-2023</t>
  </si>
  <si>
    <t>CO1.REQ.5201895</t>
  </si>
  <si>
    <t>OPSP-VEX-1481-2023</t>
  </si>
  <si>
    <t>CO1.REQ.5217940</t>
  </si>
  <si>
    <t>OPSP-VEX-1483-2023</t>
  </si>
  <si>
    <t>CO1.REQ.5217950</t>
  </si>
  <si>
    <t>OPSP-VEX-1484-2023</t>
  </si>
  <si>
    <t>CO1.REQ.5218225</t>
  </si>
  <si>
    <t>OPSP-VEX-1485-2023</t>
  </si>
  <si>
    <t>CO1.REQ.5217972</t>
  </si>
  <si>
    <t>OPSP-VEX-0428-2023</t>
  </si>
  <si>
    <t>OPSP-VEX-0429-2023</t>
  </si>
  <si>
    <t>OPSP-VEX-0430-2023</t>
  </si>
  <si>
    <t>OPSP-VEX-0431-2023</t>
  </si>
  <si>
    <t>OPSP-VEX-0432-2023</t>
  </si>
  <si>
    <t>OPSP-VEX-0433-2023</t>
  </si>
  <si>
    <t>OPSP-VEX-0434-2023</t>
  </si>
  <si>
    <t>OPSP-VEX-0435-2023</t>
  </si>
  <si>
    <t>OPSP-VEX-0436-2023</t>
  </si>
  <si>
    <t>OPSP-VEX-0437-2023</t>
  </si>
  <si>
    <t>OPSP-VEX-0438-2023</t>
  </si>
  <si>
    <t>OPSP-VEX-0439-2023</t>
  </si>
  <si>
    <t>OPSP-VEX-0440-2023</t>
  </si>
  <si>
    <t>OPSP-VEX-0448-2023</t>
  </si>
  <si>
    <t>OPSP-VEX-0449-2023</t>
  </si>
  <si>
    <t>OPSP-VEX-0455-2023</t>
  </si>
  <si>
    <t>OPSP-VEX-0456-2023</t>
  </si>
  <si>
    <t>OPSP-VEX-0466-2023</t>
  </si>
  <si>
    <t>OPSP-VEX-0469-2023</t>
  </si>
  <si>
    <t>OPSP-VEX-0470-2023</t>
  </si>
  <si>
    <t>OPSP-VEX-0471-2023</t>
  </si>
  <si>
    <t>OPSP-VEX-0472-2023</t>
  </si>
  <si>
    <t>OPSP-VEX-0473-2023</t>
  </si>
  <si>
    <t>OPSP-VEX-0474-2023</t>
  </si>
  <si>
    <t>OPSP-VEX-0475-2023</t>
  </si>
  <si>
    <t>OPSP-VEX-0476-2023</t>
  </si>
  <si>
    <t>OPSP-VEX-0477-2023</t>
  </si>
  <si>
    <t>OPSP-VEX-0481-2023</t>
  </si>
  <si>
    <t>OPSP-VEX-0494-2023</t>
  </si>
  <si>
    <t>OPSP-VEX-0495-2023</t>
  </si>
  <si>
    <t>OPSP-VEX-0496-2023</t>
  </si>
  <si>
    <t>OPSP-VEX-0497-2023</t>
  </si>
  <si>
    <t>OPSP-VEX-0498-2023</t>
  </si>
  <si>
    <t>OPSP-VEX-0499-2023</t>
  </si>
  <si>
    <t>OPSP-VEX-0500-2023</t>
  </si>
  <si>
    <t>OPSP-VEX-0501-2023</t>
  </si>
  <si>
    <t>OPSP-VEX-0523-2023</t>
  </si>
  <si>
    <t>OPSP-VEX-0524-2023</t>
  </si>
  <si>
    <t>OPSP-VEX-0525-2023</t>
  </si>
  <si>
    <t>OPSP-VEX-0526-2023</t>
  </si>
  <si>
    <t>OPSP-VEX-0527-2023</t>
  </si>
  <si>
    <t>OPSP-VEX-0528-2023</t>
  </si>
  <si>
    <t>OPSP-VEX-0530-2023</t>
  </si>
  <si>
    <t>OPSP-VEX-0541-2023</t>
  </si>
  <si>
    <t>ODC-VEX-0003-2023</t>
  </si>
  <si>
    <t>OPS-VEX-0554-2023</t>
  </si>
  <si>
    <t>OPS-VEX-0560-2023</t>
  </si>
  <si>
    <t>ODC-VEX-0005-2023</t>
  </si>
  <si>
    <t>OPS-VEX-0576-2023</t>
  </si>
  <si>
    <t>OPS-VEX-0577-2023</t>
  </si>
  <si>
    <t>OPSP-VEX-0580-2023</t>
  </si>
  <si>
    <t>OPSP-VEX-0581-2023</t>
  </si>
  <si>
    <t>OPSP-VEX-0584-2023</t>
  </si>
  <si>
    <t>OPSP-VEX-0589-2023</t>
  </si>
  <si>
    <t>OPSP-VEX-0590-2023</t>
  </si>
  <si>
    <t>OPSP-VEX-0594-2023</t>
  </si>
  <si>
    <t>OPSP-VEX-0595-2023</t>
  </si>
  <si>
    <t>CO1.REQ.4182170</t>
  </si>
  <si>
    <t>CO1.REQ.4182473</t>
  </si>
  <si>
    <t>CO1.REQ.4182470</t>
  </si>
  <si>
    <t>CO1.REQ.4182535</t>
  </si>
  <si>
    <t>CO1.REQ.4196093</t>
  </si>
  <si>
    <t>CO1.REQ.4197622</t>
  </si>
  <si>
    <t>CO1.REQ.4197223</t>
  </si>
  <si>
    <t>CO1.REQ.4197214</t>
  </si>
  <si>
    <t>CO1.REQ.4197579</t>
  </si>
  <si>
    <t>CO1.REQ.4205751</t>
  </si>
  <si>
    <t>CO1.REQ.4197236</t>
  </si>
  <si>
    <t>CO1.REQ.4197523</t>
  </si>
  <si>
    <t>CO1.REQ.4205727</t>
  </si>
  <si>
    <t>CO1.REQ.4211510</t>
  </si>
  <si>
    <t>CO1.REQ.4211718</t>
  </si>
  <si>
    <t>CO1.REQ.4221715</t>
  </si>
  <si>
    <t>CO1.REQ.4222204</t>
  </si>
  <si>
    <t>CO1.REQ.4243851</t>
  </si>
  <si>
    <t>CO1.REQ.4250027</t>
  </si>
  <si>
    <t>CO1.REQ.4250092</t>
  </si>
  <si>
    <t>CO1.REQ.4258718</t>
  </si>
  <si>
    <t>CO1.REQ.4258992</t>
  </si>
  <si>
    <t>CO1.REQ.4259646</t>
  </si>
  <si>
    <t>CO1.REQ.4260448</t>
  </si>
  <si>
    <t>CO1.REQ.4260630</t>
  </si>
  <si>
    <t>CO1.REQ.4259894</t>
  </si>
  <si>
    <t>CO1.REQ.4273668</t>
  </si>
  <si>
    <t>CO1.REQ.4270334</t>
  </si>
  <si>
    <t>CO1.REQ.4285436</t>
  </si>
  <si>
    <t>CO1.REQ.4290321</t>
  </si>
  <si>
    <t>CO1.REQ.4290533</t>
  </si>
  <si>
    <t>CO1.REQ.4290386</t>
  </si>
  <si>
    <t>CO1.REQ.4300750</t>
  </si>
  <si>
    <t>CO1.REQ.4302471</t>
  </si>
  <si>
    <t>CO1.REQ.4302271</t>
  </si>
  <si>
    <t>CO1.REQ.4304768</t>
  </si>
  <si>
    <t>CO1.REQ.4337234</t>
  </si>
  <si>
    <t>CO1.REQ.4337418</t>
  </si>
  <si>
    <t>CO1.REQ.4337551</t>
  </si>
  <si>
    <t>CO1.REQ.4337905</t>
  </si>
  <si>
    <t>CO1.REQ.4338014</t>
  </si>
  <si>
    <t>CO1.REQ.4338347</t>
  </si>
  <si>
    <t>CO1.REQ.4340288</t>
  </si>
  <si>
    <t>CO1.REQ.4383750</t>
  </si>
  <si>
    <t>CO1.REQ.4405526</t>
  </si>
  <si>
    <t>CO1.REQ.4422381</t>
  </si>
  <si>
    <t>CO1.REQ.4445094</t>
  </si>
  <si>
    <t>CO1.REQ.4476032</t>
  </si>
  <si>
    <t>CO1.REQ.4507563</t>
  </si>
  <si>
    <t>CO1.REQ.4525816</t>
  </si>
  <si>
    <t>CO1.REQ.4527214</t>
  </si>
  <si>
    <t>CO1.REQ.4527413</t>
  </si>
  <si>
    <t>CO1.REQ.4534462</t>
  </si>
  <si>
    <t>CO1.REQ.4540424</t>
  </si>
  <si>
    <t>CO1.REQ.4540462</t>
  </si>
  <si>
    <t>CO1.REQ.4559826</t>
  </si>
  <si>
    <t>CO1.REQ.4559326</t>
  </si>
  <si>
    <t>PRESTAR SERVICIOS PROFESIONALES INDEPENDIENTES COMO ASISTENTE DE INVESTIGACIÓN DE LAS ACTIVIDADES 1.1.2, 1.1.3, 2.1.1, 2.1.2, 2.1.5, 3.1.2, 3.1.5, 4.1.2, 4.1.3 Y 4.1.5 DE LOS OBJETIVOS 1, 2, 3 Y 4 DEL PROYECTO PARA PARTICIPAR EN LA IMPLEMENTACIÓN DE LAS ACCIONES QUE CONCIERNEN AL DESARROLLO DE LAS ACTIVIDADES GLOBALES DEL PROYECTO FINANCIADO CON RECURSOS DEL SISTEMA GENERAL DE REGALÍAS, CUMPLIENDO CON LAS SIGUIENTES ACTIVIDADES: 1) ASISTIR Y ELABORAR INFORME DE LAS SALIDAS DE CAMPO PARA TOMA DE INFORMACIÓN PRIMARIA Y SECUNDARIA (APLICACIÓN DE ENCUESTAS, CHECKLIST, ENTREVISTA SEMI ESTRUCTURADA Y OBSERVACIÓN DIRECTA). 2) ARTICULACIÓN Y PARTICIPACIÓN EN ENTREGA DEL DOCUMENTO DIAGNÓSTICO DE LA CADENA DE SUMINISTRO DEL QUESO COSTEÑO RESPECTO A LA CAPACIDAD DE PROCESOS, INDICADORES KPI´S, COSTOS, PRECIOS, RENTABILIDAD, FLUJOS DE INFORMACIÓN Y NIVELES DE PRODUCTIVIDAD (ALCANCE CON INFORMACIÓN PRIMARIA DE LA SALIDA DE CAMPO POR DEPARTAMENTO DEL AÑO 2022). 3) ASISTIR Y ELABORAR INFORME DE TOMA DE MUESTRAS DE LECHE Y QUESO COSTEÑO, MEDIANTE SALIDAS DE CAMPO EN LOS MUNICIPIOS DEL DEPARTAMENTO DE LA GUAJIRA. 4) ASISTIR Y ELABORAR INFORME DE EJECUCIÓN DE TALLERES DE CAPACITACIÓN Y ENTRENAMIENTO PARA EL TRABAJO EN: I. MANIPULACIÓN E HIGIENE DE ALIMENTOS, II. BUENAS PRÁCTICAS DE MANUFACTURA BPM DE ELABORACIÓN DE QUESO COSTEÑO Y III. GESTIÓN EMPRESARIAL Y ASOCIATIVIDAD (FORMULACIÓN DEL NUEVO MODELO DE NEGOCIOS, DE PLAN DE MARKETING DIGITAL Y SPIN OFF UNIVERSITARIA). 5) FACILITAR PROCESO DE FORMALIZACIÓN Y ASOCIATIVIDAD PRODUCTIVA Y ELABORAR INFORME PARA EL DEPARTAMENTO DE LA GUAJIRA. 6) DISEÑO Y DESARROLLO DE PLAN DE COMUNICACIÓN Y DISEÑO DE RED DE COMERCIALIZACIÓN DE QUESO COSTEÑO (ENTREGA DE DOCUMENTO DPTO. LA GUAJIRA). 7) DISEÑO DE RED COLABORATIVA DE ACTORES DE LA CADENA DE SUMINISTRO DE QUESO COSTEÑO, DISEÑO DE GUÍA PARA LA DEFINICIÓN DE ACUERDOS Y PACTOS ENTRE ACTORES DE LA CADENA DE SUMINISTRO DE QUESO COSTEÑO (ENTREGA DE DOCUMENTO DPTO. DE LA GUAJIRA); 8) ELABORACIÓN CONJUNTA DE ARTICULO CIENTÍFICO CON EL CODIRECTOR GUAJIRA Y DIRECTOR GENERAL DEL PROYECTO.</t>
  </si>
  <si>
    <t>PRESTAR SERVICIOS PROFESIONALES DE EDAFOLOGÍA 1, PARA EL DESARROLLO DE LA ACTIVIDAD MGA 1.2.1 DEL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MUESTREOS DE SUELOS EN LAS 33 PARCELAS DE LOS 11 MUNICIPIOS PREVIOS A LA SIEMBRA EN COORDINACIÓN CON EL COINVESTIGADOR DEL ÁREA. 2) COORDINACIÓN DE LAS SIEMBRAS DE ABONOS VERDES, PREVIOS A LA SIEMBRA DE CULTIVO PRINCIPAL. 3) TOMA DE REGISTROS FOTOGRÁFICOS EN CAMPO. 4) CONSOLIDAR LAS MATRICES DE INFORMACIÓN SISTEMATIZADAS DE LOS DATOS DE ANÁLISIS DE SUELOS. 5) APOYAR LOS PROCESOS DE ENVÍO DE MUESTRAS DE SUELOS CON EL ASISTENTE OPERATIVO DEL PROYECTO Y HACER SEGUIMIENTO AL ENVÍO DE LOS RESULTADOS EN COORDINACIÓN CON LA ENTIDAD CONTRATADA PARA REALIZAR LOS ANÁLISIS. 6) APOYAR EL ESTABLECIMIENTO DE BIO INSUMOS EN LAS PARCELAS DE LOS MUNICIPIOS EN COORDINACIÓN CON LOS INGENIEROS AGRÓNOMOS Y LOS OPERARIOS DE LOS PREDIOS. 7) APOYAR LA ELABORACIÓN DE RECOMENDACIONES PARA LA FERTILIZACIÓN DE PARCELAS. 8) ELABORACIÓN DE INFORMES MENSUALES SOBRE LAS ACTIVIDADES DE CAMPO</t>
  </si>
  <si>
    <t>COMPRA E INSTALACIÓN DE VEINTITRÉS (23) SISTEMAS DE POTABILIZACIÓN DE AGUA (FILTROS DE ÓSMOSIS INVERSA) PARA LA MEJORA DE LA CALIDAD DE AGUA EN LAS RESTANTES 23 PARCELAS EN LOS MUNICIPIOS DEL DEPARTAMENTO DEL MAGDALENA, ASÍ: (ARIGUANÍ 3, CIÉNAGA 3, EL PIÑÓN 3, PIVIJAY 3, PLATO 3, SANTA MARTA 2, SITIO NUEVO 3, ZONA BANANERA 3.) EN EL DESARROLLO DE LA ACTIVIDAD 2 DEL OBJETIVO ESPECÍFICO NO. 1 CONTEMPLADO EN EL MGA DEL PROYECTO CÓDIGO BPIN 202000010076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 LA PROPUESTA HACE PARTE INTEGRAL DE LA PRESENTE ORDEN.</t>
  </si>
  <si>
    <t>SERVICIO ESPECIALIZADO DE ANÁLISIS DE 66 MUESTRAS DE SUELO PARA LA ADECUACIÓN DE TIERRAS DE 33 PARCELAS EXPERIMENTALES INSTALADAS EN 11 MUNICIPIOS DEL DEPARTAMENTO DEL MAGDALENA, PERTENECIENTES AL PROYECTO E-COMMERCE BPIN 2020000100768 “DESARROLLO TRANSFERENCIA DE TECNOLOGÍA Y CONOCIMIENTO PARA LA INNOVACIÓN ATENDIENDO LAS PROBLEMÁTICAS ASOCIADAS CON OFERTA DE PRODUCTOS HORTOFRUTÍCOLAS DERIVADAS DE LA EMERGENCIA ECONÓMICA SOCIAL Y ECOLÓGICA CAUSADA POR EL COVID-19 EN EL MAGDALENA”</t>
  </si>
  <si>
    <t>COMPRA DE UNA (1) BALANZA MODELO ENTRIS BCE3202-1S CON CAPACIDAD DE 3200 GRAMOS, MARCA SARTORIUS DE ALEMANIA, CALIBRACIÓN EXTERNA, NECESARIA PARA LA EJECUCIÓN DE LA ACTIVIDAD 2 PROPUESTA EN EL OBJETIVO 1, PARA CUMPLIMIENTO DE ACTIVIDADES EN LAS TREINTA Y TRES (33) PARCELAS EXPERIMENTALES UBICADAS EN LOS ONCE (11) MUNICIPIOS DEL DEPARTAMENTO DEL MAGDALENA, DE CONFORMIDAD CON EL DOCUMENTO TÉCNICO DEL PROYECTO CON CÓDIGO BPIN 2020000100768,</t>
  </si>
  <si>
    <t>SERVICIO TECNOLÓGICO WEB HOSTING, DOMINIO Y CORREO CORPORATIVO (BUSINESS PLAN) PARA EL ALOJAMIENTO DE PLATAFORMA DIGITAL QUE PERMITA PROPONER UN NUEVO PROCESO DE COMERCIALIZACIÓN A TRAVÉS DE MEDIOS DIGITALES, TALES COMO E-COMERCE, MARKET PLACE E INBOUND MARKETING, EN CUMPLIMIENTO DE LAS ACTIVIDADES PROPUESTAS EN EL OBJETIVO 3 - ACTIVIDAD 3.1.3 RELACIONADOS EN EL DOCUMENTO TÉCNICO DEL PROYECTO "FORTALECIMIENTO DE LA CAPACIDAD PRODUCTIVA Y COMERCIAL DE LA CADENA DE SUMINISTRO DEL QUESO COSTEÑO EN LAS SUBREGIONES DEL CARIBE COLOMBIANO, DEPARTAMENTO DEL MAGDALENA, CÓRDOBA, LA GUAJIRA” CON CÓDIGO BPIN 202000010011</t>
  </si>
  <si>
    <t>SERVICIO DE LOGÍSTICA (TRANSPORTE, ALIMENTACIÓN Y HOSPEDAJE) PARA LA MOVILIZACIÓN DE INVESTIGADORES EN LOS MUNICIPIOS DE ACCIÓN E INTERVENCIÓN CON EL OBJETO DE REALIZAR SALIDA DE CAMPO DEL PROYECTO BPIN 2019000100064 DENOMINADO: "FORTALECIMIENTO DE HABILIDADES Y COMPETENCIAS COMUNICATIVAS, INVESTIGATIVAS Y TECNOLÓGICAS ALREDEDOR DE LA MEMORIA HISTÓRICA Y CULTURAL EN NIÑOS, ADOLESCENTES Y JÓVENES DEL DEPARTAMENTO DEL CESAR”.</t>
  </si>
  <si>
    <t>DESARROLLO DE LAS SIGUIENTES ACTIVIDADES: 1. ASESORAR AL DIRECTOR Y A LOS COORDINADORES EN LOS TEMAS DE ALCANCE TÉCNICO DEL PROYECTO, 2. ASESORAR EL PROCESO DE SELECCIÓN Y CONTRATACIÓN DE LAS COMPRAS DE BIENES Y SERVICIOS A LA VICERRECTORIA DE EXTENSIÓN Y PROYECCIÓN SOCIAL, 3. APOYAR EL PROCESO DE SELECCIÓN DEL PERSONAL DEL EQUIPO BASE DEL PROYECTO BASADO EN CONOCIMIENTOS Y ENTREVISTAS TÉCNICAS QUE PERMITAN EL CUMPLIMIENTO DE LOS OBJETIVOS DEL PROYECTO, 4. APOYAR LA COMUNICACIÓN ENTRE LA ANT Y LA UNIMAGDALENA PARA EL CUMPLIMIENTO DE LOS OBJETIVOS DEL PROYECTO, 5. APOYAR AL DIRECTOR EN EL SEGUIMIENTO PRESUPUESTAL Y DE CRONOGRAMA CON LAS RECOMENDACIONES NECESARIAS PARA LOGRAR LOS OBJETIVOS DEL PROYECTO, 6. ASESORAR LAS DEMÁS ACTIVIDADES DERIVADAS DEL OBJETO DEL CONTRATO ADMINISTRATIVO ANT-20232685 RELACIONADAS CON EL CORRECTO DESARROLLO Y CUMPLIMIENTO DE OBJETIVOS DEL PROYECTO</t>
  </si>
  <si>
    <t>DESARROLLO DE LAS SIGUIENTES ACTIVIDADES: 1. ELABORAR Y REALIZAR EL SEGUIMIENTO DE LAS COMUNICACIONES DEL PROYECTO CON LA AGENCIA NACIONAL DE TIERRAS 2. CONTROLAR EL FLUJO DE ASIGNACIONES DE GRUPOS DE PREDIOS A LAS EMPRESAS ALIADAS DE LEVANTAMIENTOS TOPOGRÁFICOS Y VALORACIÓN ECONÓMICA 3. APOYAR EL SEGUIMIENTO DE CONTRATACIONES Y PAGOS DEL PERSONAL BASE DEL PROYECTO Y LAS EMPRESAS ALIADAS 4. REALIZAR LAS EVALUACIONES DE LAS INVITACIONES PARA CONFIRMACIÓN DE BANCO DE ELEGIBLES 5. ACTUALIZAR EL PRESUPUESTO DE FORMA CONSTANTE Y REALIZAR LOS INFORMES SOLICITADOS POR LA VICERRECTORIA DE EXTENSIÓN Y PROYECCIÓN SOCIAL O EL DIRECTOR DEL PROYECTO 6. FACILITAR LA INTERACCIÓN DE LOS ACTORES INVOLUCRADOS EN EL PROCESO Y LA AGENCIA NACIONAL DE TIERRAS PARA LA CORRECTA EJECUCIÓN DEL PROYECTO 7. ORGANIZAR LAS REUNIONES REQUERIDAS EN LA EJECUCIÓN DEL PROYECTO 8. ATENDER LOS DEMÁS REQUERIMIENTOS ADMINISTRATIVOS DERIVADOS DEL OBJETO DEL CONTRATO ADMINISTRATIVO ANT-20232685.</t>
  </si>
  <si>
    <t>PRESTAR SERVICIOS PROFESIONALES COMO PERSONAL DE APOYO - ASISTENTE DE INVESTIGACIÓN EN EL DESARROLLO DE LAS ACTIVIDADES NECESARIAS PARA LA ELABORACIÓN DEL PRODUCTO 2.1; PRODUCTOS DE INVESTIGACIÓN EN ARTES, ARQUITECTURA Y DISEÑO Y LAS ACTIVIDADES MGA 2.1.2 Y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SERVIR DE ENLACE TERRITORIAL Y DE MONITOREO DE LAS INSTITUCIONES EDUCATIVAS DEL CESAR SELECCIONADAS A TRAVÉS DEL CONTACTO VIRTUAL, TELEFÓNICO Y/O PRESENCIAL SEGÚN LO REQUIERA EL PROYECTO. 2) DISEÑAR E IMPLEMENTAR UN PLAN DE ACERCAMIENTO Y TRABAJO METODOLÓGICO - PEDAGÓGICO CON LAS IE A LO LARGO DE LA VISITA QUE SE HARÁ A ESTAS INSTITUCIONES. 3) DISEÑAR E IMPLEMENTAR UN ACTA DE PARTICIPACIÓN QUE PERMITA EVIDENCIAR Y DOCUMENTAR EL INICIO DE LA FASE DE DESARROLLO DE LOS PLANES DE AULA POR CADA INSTITUCIÓN. 5) ESCRIBIR UN INFORME QUE SIRVA COMO MEMORIA DEL PROCESO DE APROPIACIÓN DE LOS DOCENTES DE LOS CONOCIMIENTOS ADQUIRIDOS Y QUE EVIDENCIE EL DISEÑO E INICIACIÓN DE LOS PROYECTOS DE AULA. 6) DESARROLLAR CARACTERIZACIÓN Y DEFINICIÓN DE LUGARES Y PERSONAJES PARA RECORRIDO VIRTUAL 360/ REALIDAD AUMENTADA/REALIDAD VIRTUAL. 7) ATENDER LOS REQUERIMIENTOS SOLICITADOS POR EL SUPERVISOR Y LOS LÍDERES PEDAGÓGICOS ASIGNADOS, PARTICIPAR DE LAS REUNIONES PROGRAMADAS Y CUMPLIR CON LOS CRONOGRAMAS DE ENTREGA PACTADOS. 8) DISEÑAR UN PLAN PARA DESARROLLAR UNA SEGUNDA VISITA A LAS COMUNIDADES SELECCIONADAS Y QUE POSIBILITE RECOPILACIÓN Y DOCUMENTACIÓN DE LOS PROYECTOS DE AULA.</t>
  </si>
  <si>
    <t>1. CONSTRUIR UNA MATRIZ DE CONTROL DE LOS PREDIOS A NIVEL PROCESAMIENTO ENTREGADOS POR LOS ACTORES INVOLUCRADOS EN EL PROYECTO; 2. RECIBIR INFORMACIÓN DE CAMPO GNSS Y GENERAR CONTROL DE CALIDAD PARA INTERACTUAR CON LOS ACTORES INVOLUCRADOS EN EL PROYECTO; 3. PROGRAMAR Y DESIGNAR LOS PROCESAMIENTOS A LOS ACTORES INVOLUCRADOS EN EL PROYECTO; 4. ATENDER REQUERIMIENTOS Y SUBSANACIONES RELACIONADAS CON EL PROCESAMIENTO DE FOTOGRAMETRÍA HASTA QUE LA AGENCIA NACIONAL DE TIERRAS RECIBA A SATISFACCIÓN</t>
  </si>
  <si>
    <t>DESARROLLO DE LAS SIGUIENTES ACTIVIDADES: 1. CONSTRUIR UNA MATRIZ DE CONTROL DE DOCUMENTACIÓN ENTREGADA Y SOLICITADA A LOS ACTORES INVOLUCRADOS EN EL PROYECTO; 2. TRAMITAR, DESCARGAR Y ANALIZAR DOCUMENTACIÓN ENTREGADA POR LOS ACTORES INVOLUCRADOS EN EL PROYECTO; 3. ASISTIR A REUNIONES PARA INFORMAR EL ESTADO DE LA DOCUMENTACIÓN ENTRE LA UNIVERSIDAD DEL MAGDALENA Y LA AGENCIA NACIONAL DE TIERRAS. 4. VALIDAR LA CALIDAD DE LOS PLANOS DESARROLLADOS POR LA ALIADA DE SOFTWARE PARA LA AUTOMATIZACIÓN DE PLANOS; 5. LAS DEMÁS ACTIVIDADES DERIVADAS DEL OBJETO DEL CONTRATO ADMINISTRATIVO ANT_x0002_20232685.</t>
  </si>
  <si>
    <t>PRESTAR SERVICIOS PROFESIONALES COMO PERSONAL DE APOYO - SONIDISTA EN EL DESARROLLO DE LAS ACTIVIDADES NECESARIAS PARA LA ELABORACIÓN DEL PRODUCTO 2.1; PRODUCTOS DE INVESTIGACIÓN EN ARTES, ARQUITECTURA, Y DISEÑO Y LAS ACTIVIDADES MGA 2.1.2 Y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EVIDENCIAR LA ORGANIZACIÓN DEL MATERIAL SONORO DE 2 (DOS) OBRAS DOCUMENTALES REALIZADOS EN ATÁNQUÉZ Y BADILLO. 2) EVIDENCIAR LA ORGANIZACIÓN DEL MATERIAL SONORO REQUERIDO PARA LA RUTA 360 DE ATÁNQUEZ Y 360 DE BADILLO. 3) CREAR UN PLAN DE TRABAJO SONORO JUNTAMENTE CON EL DEPARTAMENTO DE PRODUCCIÓN PARA DOS (2) OBRAS DOCUMENTALES, DOS (2) EXPERIENCIAS 360, UNA (1) EXPERIENCIA DE REALIDAD VIRTUAL. 4) ATENDER LOS REQUERIMIENTOS SOLICITADOS POR EL SUPERVISOR Y LOS LÍDERES ASIGNADOS. ASÍ MISMO, PARTICIPAR DE LAS REUNIONES PROGRAMADAS Y CUMPLIR CON LOS CRONOGRAMAS DE ENTREGA PACTADOS. 5) SONORIZAR LA RUTA 360 DE ATANQUEZ Y LA RUTA 360 BADILLO. 6) SONORIZAR LAS CAPSULAS DE VIDEO DE LA RUTA ATANQUEZ Y LAS CAPSULAS DE VIDEO DE LA RUTA BADILLO. 7) CREAR EL DISEÑO SONORO DE LA CO-CREACIÓN DOCUMENTAL DE ATANQUEZ Y DE LA CO-CREACIÓN DOCUMENTAL DE BADILLO. 8) DESARROLLAR AVANCES DE LA EXPERIENCIA VIRTUAL DE LA PIRAGUA EN CUANTO A FOLEYS, AMBIENTES Y EFECTOS. 9) IMPLEMENTAR CAMBIOS QUE TENGAN LUGAR EN LAS CO-CREACIONES DOCUMENTALES. 10) APOYAR EN LA IMPLEMENTACIÓN DE LA MÚSICA DE LAS OBRAS DOCUMENTALES Y CAPSULAS. 11) REALIZAR LA MEZCLA FINAL DE LAS CO-CREACIONES DOCUMENTALES. 12) ENTREGAR LA EXPERIENCIA VIRTUAL SONORIZADA</t>
  </si>
  <si>
    <t>PRESTAR SERVICIOS PROFESIONALES EN EL ÁREA DE ENTOMOLOGÍA 2, PARA EL DESARROLLO DE LA ACTIVIDAD MGA 1.2.1 DEL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MUESTREOS SEMANALES DE ARTROPOFAUNA EN LAS 33 PARCELAS DE LOS 11 MUNICIPIOS DEL DEPARTAMENTO Y ROTULADO DE INSECTOS CUANDO SE REQUIERA. 2) LLEVAR LIBROS DE REGISTROS DE COMPORTAMIENTO DE LAS POBLACIONES DE INSECTOS EN LAS PARCELAS Y TOMA DE FOTOGRAFÍAS DE MUESTRAS DE LABORATORIO. 3) CONSOLIDAR LAS MATRICES DE INFORMACIÓN DE LOS DATOS DE INCIDENCIA Y SEVERIDAD DE INSECTOS EN LAS PARCELAS. 4) REALIZAR LOS PROCESOS DE CURADURÍA DE INSECTOS EN LABORATORIO CUANDO SE REQUIERA. 5) APOYAR EL DISEÑO DE CONTENIDOS DE CARTILLAS DEL ÁREA AGRÍCOLA PARA LAS CAPACITACIONES, DE ACUERDO CON SU EXPERIENCIA DE CAMPO. 6) INFORMAR OPORTUNAMENTE CUALQUIER EVENTUALIDAD QUE SE REGISTRE EN LAS PARCELAS DURANTE LAS VISITAS. 7) COORDINAR CON EL PROFESIONAL EN FITOPATOLOGÍA EL ANÁLISIS DE LAS VARIABLES FITOSANITARIAS. 8) ELABORACIÓN DE INFORMES MENSUALES SOBRE LAS ACTIVIDADES DE CAMPO</t>
  </si>
  <si>
    <t>COMPRA DE MATERIALES Y EQUIPOS DE LABORATORIO NECESARIAS PARA LA EJECUCIÓN DE LAS ACTIVIDADES PROPUESTAS EN EL OBJETIVO 1- ACTIVIDAD 2 REFERENCIADAS EN EL DOCUMENTO TÉCNICO DEL PROYECTO CON CÓDIGO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LOS MATERIALES Y EQUIPOS DEBEN CUMPLIR CON LAS SIGUIENTES ESPECIFICACIONES Y CANTIDADES: 1) TRES MIL TRESCIENTAS (3.300) BOLSAS INDUSTRIALES DE COLOR BLANCO, TAMAÑO: 100X120 CM CAPACIDAD DE CARGA: 35 KG VOLUMEN MÍNIMO: 120 LITROS. 2) TRES MIL TRESCIENTAS (3.300) BOLSAS INDUSTRIALES DE COLOR NEGRO, TAMAÑO: 100X120 CM CAPACIDAD DE CARGA: 35 KG VOLUMEN MÍNIMO: 120 LITROS. 3) TRES MIL TRESCIENTAS (3.300) BOLSAS INDUSTRIALES DE COLOR VERDE, TAMAÑO: 100X120 CM CAPACIDAD DE CARGA: 35 KG VOLUMEN MÍNIMO: 120 LITROS. 4) DIEZ (10) VASOS DE PRECIPITADOS DE 250 ML, FORMA BAJA, EN VIDRIO. 5) VEINTE (20) VASOS DE PRECIPITADOS DE 100 ML, FORMA BAJA, EN VIDRIO. 6) VEINTE (20) VASOS DE PRECIPITADOS DE 50 ML, FORMA BAJA, EN VIDRIO. 7) SEIS (6) VASOS DE PRECIPITADOS DE 50 ML EN PP, FORMA BAJA, EN PP. 8) UNA (1) BOMBA DE VACÍO, POR DIAFRAGMA CON MANÓMETRO, DE 1/6 HP, 650 MM HG, 110V. LA PROPUESTA HACE PARTE INTEGRAL DE LA PRESENTE ORDEN</t>
  </si>
  <si>
    <t>1. CONSTRUIR UNA MATRIZ DE CONTROL DE LOS PREDIOS A NIVEL LEVANTAMIENTOS TOPOGRÁFICOS ASIGNADOS POR LA AGENCIA NACIONAL DE TIERRAS; 2. RECIBIR INFORMACIÓN DE LEVANTAMIENTO TOPOGRÁFICO Y FOTOGRAMÉTRICO POR PARTE DE LOS ACTORES INVOLUCRADOS EN EL PROYECTO; 3. REALIZAR INFORME DE REVISIÓN DE CORRECCIONES DE PRODUCTOS GRÁFICOS REALIZADOS POR LOS ACTORES INVOLUCRADOS EN EL PROYECTO; 4. ATENDER REQUERIMIENTOS Y SUBSANACIONES RELACIONADAS CON LA COORDINACIÓN DE LEVANTAMIENTOS TOPOGRÁFICOS HASTA QUE LA AGENCIA NACIONAL DE TIERRAS RECIBA A SATISFACCIÓN.</t>
  </si>
  <si>
    <t>1. CONSTRUIR UNA MATRIZ DE CONTROL DE LOS PREDIOS A NIVEL JURÍDICO, 2. REVISIÓN DE ASPECTOS JURÍDICOS DE LOS INFORMES, 3. ASISTIR A MESAS TÉCNICAS DE TRABAJO CON LOS ACTORES INVOLUCRADOS EN EL PROYECTO, 4. ATENDER REQUERIMIENTOS Y SUBSANACIONES RELACIONADAS CON LOS PROCESOS JURÍDICOS DEL PROYECTO HASTA QUE LA AGENCIA NACIONAL DE TIERRAS RECIBA A SATISFACCIÓN.</t>
  </si>
  <si>
    <t>EL SERVICIO REALIZAR AVALÚO COMERCIAL DE HASTA 155 PREDIOS RURALES EN EL MARCO DEL CONTRATO ANT-20232685. CADA AVALÚO COMERCIAL DEBERÁ ELABORARSE BAJO LAS CONDICIONES Y PROCEDIMIENTOS ESPECIFICADOS EN LA RESOLUCIÓN 620 DE 2008 Y CUMPLIR CON LAS NTS QUE SEAN PERTINENTES:
1. CLASE DE AVALÚO (AVALÚO COMERCIAL PREDIO RURAL)
2. LOCALIZACIÓN DEL INMUEBLE
3. METODOLOGÍA APLICADA
4. IDENTIFICACIÓN DEL PREDIO
5. DOCUMENTOS O FUENTES CONSULTADAS
6. PROPÓSITO DEL AVALÚO
7. FECHAS (VISITA, INFORME Y APORTE DE DOCUMENTOS)
8. ASPECTOS JURÍDICOS BÁSICOS
8.1 PROPIETARIOS, TÍTULOS DE ADQUISICIÓN
8.2 MATRÍCULA INMOBILIARIA
8.3 CÓDIGO CATASTRAL
9. GENERALIDADES DEL SECTOR
10.LINDEROS, ÁREA
11.NORMATIVIDAD
12.DETERMINACIÓN DEL VALOR
13.REGISTRO FOTOGRÁFICO
14.CERTIFICADO RAA VALUADOR VIGENTE.
15. ACTA DE AVALUO CON LOS PROFESIONALES REQUERIDOS.</t>
  </si>
  <si>
    <t>PRESTAR SERVICIOS PROFESIONALES COMO PRODUCTOR DE CAMPO EN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COORDINAR CON EL RECURSO HUMANO Y TÉCNICO NECESARIO PARA PRODUCIR CO-CREACIONES AUDIOVISUALES E INCORPORAR TECNOLOGÍA 360, REALIDAD VIRTUAL Y AUMENTADA. 2) PARTICIPAR EN LOS PROCESOS PROGRAMADOS PARA LA ESTRUCTURACIÓN DE LOS INSUMOS TÉCNICOS RELACIONADOS CON LA ACTIVIDAD MGA 2.1.2 EN RELACIÓN CON LA PREPRODUCCIÓN, PRODUCCIÓN, POSTPRODUCCIÓN Y SOCIALIZACIÓN. 3) ACOMPAÑAR LA IMPLEMENTACIÓN DE LAS ACCIONES PROGRAMADAS PARA LA OBTENCIÓN DE RESULTADOS DE DESARROLLO TECNOLÓGICO, NUEVO CONOCIMIENTO O INNOVACIÓN, RELACIONADOS CON LAS ACTIVIDADES MGA 2.1.2.</t>
  </si>
  <si>
    <t>PRESTAR SERVICIOS PROFESIONALES COMO ANIMADOR EN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DISEÑAR LAS PIEZAS GRÁFICAS DE LOS PRODUCTOS RA RV DEL PROYECTO. 2) REALIZAR LAS ANIMACIONES 3D DE LOS PERSONAJES MODELADOS DEL UNIVERSO PIRAGUA PARA LOS PRODUCTOS RA Y RV: TOÑO, JAIRO, PILANDERA, TEJEDORA, MOHÁN Y DOS ANIMACIONES EXTRA. 3) ATENDER LAS SUGERENCIAS DE LÍDERES Y SUPERVISOR DE LA ORDEN. 4) ENTREGAR SUS AVANCES EN LOS DIFERENTES FORMATOS QUE REQUIERA EL PROYECTO. 5) PARTICIPAR DE LAS REUNIONES QUE LE SEAN DESIGNADAS POR LÍDERES Y SUPERVISOR DEL PROYECTO. 6) REALIZAR UN DOCUMENTO FINAL CON TODOS LOS ENTREGABLES Y AVANCES SOLICITADOS EN LA ORDEN.</t>
  </si>
  <si>
    <t>SERVICIO DE LEVANTAMIENTO TOPOGRÁFICO DE SIETE (7) PREDIOS UBICADOS EN EL DEPARTAMENTO DE CÓRDOBA Y VEINTE TRES (23) PREDIOS UBICADOS EN EL DEPARTAMENTO DE SUCRE, SEGÚN LOS LINEAMIENTOS DE ANT EN EL MARCO DEL CONTRATO ANT-20232685.</t>
  </si>
  <si>
    <t>PRESTAR SERVICIOS PROFESIONALES EN EL MARCO DEL CONTRATO INTERADMINISTRATIVO ELECTRÓNICO NO, 1001 - SGR DE 2022, CELEBRADO ENTRE EL MUNICIPIO DE VALLEDUPAR; CESAR Y LA UNIVERSIDAD DEL MAGDALENA, PARA EL DESARROLLO DE LAS SIGUIENTES ACTIVIDADES: 1) DIRECCIONAR LA CARTOGRAFÍA GENERAL DEL POT VALLEDUPAR 2) APOYO A LA REALIZACIÓN DEL DOCUMENTO DE PERFIL CLIMÁTICO Y FORMULAR LA AGENDA DE CAMBIO CLIMÁTICO EN EL MARCO DE LA LEY 1931 DE 2018 DEL MUNICIPIO DE VALLEDUPAR 3) BRINDAR APOYO EN LA ACTUALIZACIÓN DEL PLAN MUNICIPAL DE GESTIÓN DE RIESGOS Y DESASTRES 4) ASISTIR EN LA ELABORACIÓN DE CARTOGRAFÍA CON IMÁGENES SATELITALES PARA EL DOCUMENTO DE DINÁMICA POBLACIONAL MUNICIPAL DE VALLEDUPAR 5) BRINDAR ASISTENCIA AL EQUIPO DE TRABAJO Y PARTICIPANTES EN LA REALIZACIÓN DE LOS TALLERES URBANOS Y RURALES, ASÍ COMO EN LAS REUNIONES DE SEGUIMIENTO PLANIFICADAS DENTRO DEL PROYECTO. 6) LAS DEMÁS ACTIVIDADES QUE SE DERIVEN DE LA EJECUCIÓN DE LA ORDEN Y QUE TENGAN RELACIÓN DIRECTA CON EL OBJETO CONTRACTUAL. 7)LAS DEMÁS ACTIVIDADES QUE SE DERIVEN DE LA EJECUCIÓN DE LA ORDEN Y QUE TENGAN RELACIÓN DIRECTA CON EL OBJETO CONTRACTUAL.</t>
  </si>
  <si>
    <t>PRESTAR SERVICIOS PROFESIONALES EN EL MARCO DEL CONTRATO INTERADMINISTRATIVO ELECTRÓNICO NO, 1001 - SGR DE 2022, CELEBRADO ENTRE EL MUNICIPIO DE VALLEDUPAR; CESAR Y LA UNIVERSIDAD DEL MAGDALENA, PARA EL DESARROLLO DE LAS SIGUIENTES ACTIVIDADES: 1) VERIFICAR Y DAR SEGUIMIENTO DE LAS FASES DE DIAGNÓSTICO Y FORMULACIÓN EN EL COMPONENTE AMBIENTAL. 2) APOYAR A LA CONSTRUCCIÓN DEL DOCUMENTO DEL PERFIL CLIMÁTICO Y FORMULAR LA AGENDA DE CAMBIO CLIMÁTICO EN EL MARCO DE LA LEY 1931 DE 2018 DEL MUNICIPIO DE VALLEDUPAR 3) BRINDAR APOYO EN LA ACTUALIZACIÓN DEL PLAN DE GESTIÓN DE RIESGO DE DESASTRES DEL MUNICIPIO DE VALLEDUPAR 4) PARTICIPAR EN LA REALIZACIÓN DE LOS TALLERES DE DIAGNÓSTICO Y FORMULACIÓN OBJETO DE LA REVISIÓN DEL POT DE VALLEDUPAR. 5) ASISTIR A MESAS DE TRABAJO Y DEMÁS ENCUENTROS QUE SE DESARROLLEN EN MARCO DE LA EJECUCIÓN DEL CONTRATO. 6) LAS DEMÁS ACTIVIDADES QUE SE DERIVEN DE LA EJECUCIÓN DE LA ORDEN Y QUE TENGAN RELACIÓN DIRECTA CON EL OBJETO CONTRACTUAL</t>
  </si>
  <si>
    <t>PRESTAR SERVICIOS PROFESIONALES EN EL MARCO DEL CONTRATO INTERADMINISTRATIVO ELECTRÓNICO NO, 1001 - SGR DE 2022, CELEBRADO ENTRE EL MUNICIPIO DE VALLEDUPAR; CESAR Y LA UNIVERSIDAD DEL MAGDALENA, PARA EL DESARROLLO DE LAS SIGUIENTES ACTIVIDADES: 1) INFORME DEL ANÁLISIS ESTRATÉGICO PARA EL PERFIL CLIMÁTICO Y AGENDA DE CAMBIO CLIMÁTICO EN EL MARCO DE LA LEY 1931 DE 2018 DEL MUNICIPIO DE VALLEDUPAR. 2) INFORME DE ESTRATEGIAS PARA LA ACCIÓN, PLANIFICACIÓN PRESUPUESTAL Y COSTOS PARA EL PLAN DE GESTIÓN DE RIESGO Y DESASTRES. 3) ASISTIR A MESAS DE TRABAJO Y DEMÁS ENCUENTROS QUE SE DESARROLLEN EN MARCO DE LA EJECUCIÓN DEL CONTRATO. 4)LAS DEMÁS ACTIVIDADES QUE SE DERIVEN DE LA EJECUCIÓN DE LA ORDEN Y QUE TENGAN RELACIÓN DIRECTA CON EL OBJETO CONTRACTUAL.</t>
  </si>
  <si>
    <t>PRESTAR SERVICIOS PROFESIONALES EN EL MARCO DEL CONTRATO INTERADMINISTRATIVO ELECTRÓNICO NO, 1001 - SGR DE 2022, CELEBRADO ENTRE EL MUNICIPIO DE VALLEDUPAR; CESAR Y LA UNIVERSIDAD DEL MAGDALENA, PARA EL DESARROLLO DE LAS SIGUIENTES ACTIVIDADES:1) DIRIGIR Y DIRECCIONAR LA CARTOGRAFÍA TEMÁTICA PARA EL COMPONTE AMBIENTAL EN LAS FASES DE DIAGNÓSTICO Y FORMULACIÓN 2) PARTICIPAR EN LA ELABORACIÓN DEL EXPEDIENTE MUNICIPAL Y EL DOCUMENTO DE SEGUIMIENTO Y EVALUACIÓN, DESDE EL COMPONENTE AMBIENTAL DEL POT DE VALLEDUPAR 3) APOYAR AL EQUIPO DE TRABAJO E INVITADOS EN LA REALIZACIÓN DE LOS TALLERES URBANOS Y RURALES ASÍ COMO REUNIONES DE SEGUIMIENTO CONTEMPLADOS EN EL MARCO DEL PROYECTO. 4) PARTICIPAR EN LA REALIZACIÓN DE LOS TALLERES DE DIAGNÓSTICO Y FORMULACIÓN OBJETO DE LA REVISIÓN DEL POT DE VALLEDUPAR. 5) ASISTIR A MESAS DE TRABAJO Y DEMÁS ENCUENTROS QUE SE DESARROLLEN EN MARCO DE LA EJECUCIÓN DEL CONTRATO 6) -ELABORAR EL COMPONENTE AMBIENTAL DEL PLAN DE ORDENAMIENTO TERRITORIAL DESDE SUS FASES DE DIAGNÓSTICO Y FORMULACIÓN PROSPECTIVA ESTRATÉGICA. 7) LAS DEMÁS ACTIVIDADES QUE SE DERIVEN DE LA EJECUCIÓN DE LA ORDEN Y QUE TENGAN RELACIÓN DIRECTA CON EL OBJETO CONTRACTUAL</t>
  </si>
  <si>
    <t>PRESTAR SERVICIOS PROFESIONALES EN EL MARCO DEL CONTRATO INTERADMINISTRATIVO ELECTRÓNICO NO, 1001 - SGR DE 2022, CELEBRADO ENTRE EL MUNICIPIO DE VALLEDUPAR; CESAR Y LA UNIVERSIDAD DEL MAGDALENA, PARA EL DESARROLLO DE LAS SIGUIENTES ACTIVIDADES: 1) APOYAR EN LA ORGANIZACIÓN Y CLASIFICACIÓN DE LOS SOPORTES DOCUMENTALES DEL CONTRATO. 2) APOYAR EN LOS PROCEDIMIENTOS PRESUPUESTALES, FINANCIEROS Y ADMINISTRATIVOS REQUERIDOS DURANTE LA EJECUCIÓN DEL PROYECTO 3) REDACTAR ACTAS Y DEMÁS SOPORTES DE MESAS DE TRABAJO INHERENTES A LA COORDINACIÓN ADMINISTRATIVA Y SEGUIMIENTO DE ELABORACIÓN DEL PROYECTO. 4) ASISTIR A MESAS DE TRABAJO Y DEMÁS ENCUENTROS QUE SE DESARROLLEN EN MARCO DE LA EJECUCIÓN DEL CONTRATO 5) LAS DEMÁS ACTIVIDADES QUE SE DERIVEN DE LA EJECUCIÓN DE LA ORDEN Y QUE TENGAN RELACIÓN DIRECTA CON EL OBJETO CONTRACTUAL</t>
  </si>
  <si>
    <t>PRESTAR SERVICIOS PROFESIONALES EN EL MARCO DEL CONTRATO INTERADMINISTRATIVO ELECTRÓNICO NO, 1001 - SGR DE 2022, CELEBRADO ENTRE EL MUNICIPIO DE VALLEDUPAR; CESAR Y LA UNIVERSIDAD DEL MAGDALENA, PARA EL DESARROLLO DE LAS SIGUIENTES ACTIVIDADES: 1) REVISIÓN DE LA NORMATIVA LEGAL APLICABLE A LOS ESTUDIOS ESPECÍFICOS FINANCIEROS CARGAS URBANÍSTICAS POT 2) REALIZAR UNA REVISIÓN DEL ACUERDO 011 DEL 2015 PARA LA REALIZACIÓN DEL REPARTO DE CARGAS Y BENEFICIOS ENTRE UNIDADES DE ACTUACIÓN URBANÍSTICA 3) ASISTIR A MESAS DE TRABAJO Y DEMÁS ENCUENTROS QUE SE DESARROLLEN EN MARCO DE LA EJECUCIÓN DEL CONTRATO 4)PRESENTAR INFORME DE LAS MESAS DE TRABAJO QUE SE DESARROLLEN EN EL MARCO DE LA EJECUCIÓN DEL CONTRATO. 5) LAS DEMÁS ACTIVIDADES QUE SE DERIVEN DE LA EJECUCIÓN DE LA ORDEN Y QUE TENGAN RELACIÓN DIRECTA CON EL OBJETO CONTRACTUAL.</t>
  </si>
  <si>
    <t>PRESTAR SERVICIOS PROFESIONALES INDEPENDIENTES COMO PERSONAL DE APOYO - ANIMADOR EN EL DESARROLLO DE LAS ACTIVIDADES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CREAR DIEZ (10) ILUSTRACIONES EN ALTA DEFINICIÓN PARA LA HISTORIA GRÁFICA DE LA PIRAGUA. 2) CREAR LA ANIMACIÓN DE SEIS (6) MAPAS EN FORMATO 2K. 3) CREAR DIEZ (10) ILUSTRACIONES Y TRES (3) PLANTILLAS DE CRÉDITOS PARA LAS COCREACIONES DOCUMENTALES.</t>
  </si>
  <si>
    <t>PRESTAR SERVICIOS PROFESIONALES EN EL MARCO DEL CONTRATO INTERADMINISTRATIVO ELECTRÓNICO NO, 1001 - SGR DE 2022, CELEBRADO ENTRE EL MUNICIPIO DE VALLEDUPAR; CESAR Y LA UNIVERSIDAD DEL MAGDALENA, PARA EL DESARROLLO DE LAS SIGUIENTES ACTIVIDADES: 1) BRINDAR ACOMPAÑAMIENTO TÉCNICO EN LOS PROCESOS DE PARTICIPACIÓN CIUDADANA Y CONCERTACIÓN CON LOS ACTORES LOCALES Y COMUNIDAD EN GENERAL EN EL MARCO DE LA REVISIÓN Y MODIFICACIÓN EXCEPCIONAL DEL POT DE VALLEDUPAR. 2) REDACTAR Y SISTEMATIZAR LA RELATORÍA DE LAS ACTAS GENERADAS EN EL MARCO DE LOS PROCESOS DE PARTICIPACIÓN CIUDADANA. 3) APOYAR EN LA CONSTRUCCIÓN Y APLICACIÓN DE LOS INSTRUMENTOS DE RECOLECCIÓN DE DATOS DE LOS PROCESOS DE PARTICIPACIÓN CIUDADANA. 4) REALIZAR LOS PROCESOS DE FORMULACIÓN, DISEÑO, IMPLEMENTACIÓN, SEGUIMIENTO Y EVALUACIÓN DE LA INFORMACIÓN RECOLECTADA EN LOS EVENTOS Y TALLERES REALIZADOS EN VIRTUD DEL POT. 5) ASISTIR A MESAS DE TRABAJO Y DEMÁS ENCUENTROS QUE SE DESARROLLEN EN MARCO DE LA EJECUCIÓN DEL CONTRATO 6) LAS DEMÁS ACTIVIDADES QUE SE DERIVEN DE LA EJECUCIÓN DE LA ORDEN Y QUE TENGAN RELACIÓN DIRECTA CON EL OBJETO CONTRACTUA</t>
  </si>
  <si>
    <t>PRESTAR SERVICIOS PROFESIONALES EN EL MARCO DEL CONTRATO INTERADMINISTRATIVO ELECTRÓNICO NO, 1001 - SGR DE 2022, CELEBRADO ENTRE EL MUNICIPIO DE VALLEDUPAR; CESAR Y LA UNIVERSIDAD DEL MAGDALENA, PARA EL DESARROLLO DE LAS SIGUIENTES ACTIVIDADES: 1)BRINDAR APOYO EN LA ELABORACIÓN DE LA CARTOGRAFÍA Y LA GDB DEL POT 2) PROPORCIONAR ASISTENCIA EN LA CREACIÓN DE MAPAS PARA EL EL PERFIL CLIMÁTICO Y FORMULAR LA AGENDA DE CAMBIO CLIMÁTICO EN EL MARCO DE LA LEY 1931 DE 2018 DEL MUNICIPIO DE VALLEDUPAR 3) OFRECER APOYO EN LA ACTUALIZACIÓN DE MAPAS DE RIESGO PARA EL PLAN MUNICIPAL DE GESTIÓN DE RIESGOS Y DESASTRES EN EL MUNICIPIO DE VALLEDUPAR 4) ASISTIR A MESAS DE TRABAJO Y DEMÁS ENCUENTROS QUE SE DESARROLLEN EN MARCO DE LA EJECUCIÓN DEL CONTRATO. 5)LAS DEMÁS ACTIVIDADES QUE SE DERIVEN DE LA EJECUCIÓN DE LA ORDEN Y QUE TENGAN RELACIÓN DIRECTA CON EL OBJETO CONTRACTUAL.</t>
  </si>
  <si>
    <t>PRESTAR SERVICIOS PROFESIONALES EN EL MARCO DEL CONTRATO INTERADMINISTRATIVO ELECTRÓNICO NO, 1001 - SGR DE 2022, CELEBRADO ENTRE EL MUNICIPIO DE VALLEDUPAR; CESAR Y LA UNIVERSIDAD DEL MAGDALENA, PARA EL DESARROLLO DE LAS SIGUIENTES ACTIVIDADES: 1) APOYO EN LA CONSTRUCCIÓN DE CARTOGRAFÍA PARA DIAGNÓSTICO Y FORMULACIÓN 2)SOPORTE EN LA REALIZACIÓN DE CARTOGRAFÍA PARA EL PERFIL CLIMÁTICO Y FORMULAR LA AGENDA DE CAMBIO CLIMÁTICO EN EL MARCO DE LA LEY 1931 DE 2018 DEL MUNICIPIO DE VALLEDUPAR 3) PRESTAR ACOMPAÑAMIENTO PARA ACTUALIZAR LA CARTOGRAFÍA DEL PLAN MUNICIPAL DE GESTIÓN DE RIESGOS Y DESASTRES DEL MUNICIPIO DE VALLEDUPAR. 4) LAS DEMÁS ACTIVIDADES QUE SE DERIVEN DE LA EJECUCIÓN DE LA ORDEN Y QUE TENGAN RELACIÓN DIRECTA CON EL OBJETO CONTRACTUAL. 5) LAS DEMÁS ACTIVIDADES QUE SE DERIVEN DE LA EJECUCIÓN DE LA ORDEN Y QUE TENGAN RELACIÓN DIRECTA CON EL OBJETO CONTRACTUAL</t>
  </si>
  <si>
    <t>1) ANÁLISIS DE LOS INSTRUMENTOS DE PLANIFICACIÓN Y POLÍTICAS QUE SE ARTICULAN CON LA GESTIÓN INTEGRAL DEL CAMBIO CLIMÁTICO PARA EL PERFIL CLIMÁTICO Y AGENDA DE CAMBIO CLIMÁTICO EN EL MARCO DE LA LEY 1931 DE 2018 DEL MUNICIPIO DE VALLEDUPAR. 2) CARACTERIZACIÓN DEL MUNICIPIO DE VALLEDUPAR PARA EL PLAN DE GESTIÓN DE RIESGO Y DESASTRES. 3) ASISTIR A MESAS DE TRABAJO Y DEMÁS ENCUENTROS QUE SE DESARROLLEN EN MARCO DE LA EJECUCIÓN DEL CONTRATO. 4)LAS DEMÁS ACTIVIDADES QUE SE DERIVEN DE LA EJECUCIÓN DE LA ORDEN Y QUE TENGAN RELACIÓN DIRECTA CON EL OBJETO CONTRACTUAL.</t>
  </si>
  <si>
    <t>PRESTAR SERVICIOS PROFESIONALES EN EL MARCO DEL CONTRATO INTERADMINISTRATIVO ELECTRÓNICO NO, 1001 - SGR DE 2022, CELEBRADO ENTRE EL MUNICIPIO DE VALLEDUPAR; CESAR Y LA UNIVERSIDAD DEL MAGDALENA, PARA EL DESARROLLO DE LAS SIGUIENTES ACTIVIDADES: 1) APOYAR LA PROYECCIÓN DE ÓRDENES DE SERVICIOS PROFESIONALES Y DE APOYO A LA GESTIÓN, REQUERIDAS DURANTE LA EJECUCIÓN DEL CONTRATO. 2) APOYAR LA PROYECCIÓN DE ACTOS ADMINISTRATIVOS QUE SE REQUIERAN DURANTE LA EJECUCIÓN DEL PROYECTO. 3) BRINDAR APOYO EN EL DESARROLLO DE LOS COMITÉS DE SUPERVISIÓN QUE SE REALICEN EN EL MARCO DEL PROYECTO. 4) PARTICIPAR EN EL DESARROLLO DE REUNIONES, MESAS DE TRABAJO, TALLERES Y DEMÁS ENCUENTROS A DESARROLLARSE DURANTE LA EJECUCIÓN DEL PROYECTO. 5) ASISTIR A MESAS DE TRABAJO Y DEMÁS ENCUENTROS QUE SE DESARROLLEN EN MARCO DE LA EJECUCIÓN DEL CONTRATO. 6)LAS DEMÁS ACTIVIDADES QUE SE DERIVEN DE LA EJECUCIÓN DE LA ORDEN Y QUE TENGAN RELACIÓN DIRECTA CON EL OBJETO CONTRACTUAL</t>
  </si>
  <si>
    <t>PRESTAR SERVICIOS PROFESIONALES EN EL MARCO DEL CONTRATO INTERADMINISTRATIVO ELECTRÓNICO NO, 1001 - SGR DE 2022, CELEBRADO ENTRE EL MUNICIPIO DE VALLEDUPAR; CESAR Y LA UNIVERSIDAD DEL MAGDALENA, PARA EL DESARROLLO DE LAS SIGUIENTES ACTIVIDADES: 1) MANTENER Y ACTUALIZAR LOS ARCHIVOS DE GESTIÓN DEL POT DE VALLEDUPAR, CESAR, APLICANDO LAS TABLAS DE RETENCIÓN DOCUMENTAL Y NORMATIVIDAD VIGENTE. 2) REALIZAR LA REVISIÓN Y AJUSTES DEL MAPEO DE ACTORES Y AGENTES TERRITORIALES EN VIRTUD DEL POT. 3) REALIZAR TABULACIÓN Y ORGANIZACIÓN DE ARCHIVOS DIGITALES GENERADO EN EL MARCO DE LOS PROCESOS DE PARTICIPACIÓN CIUDADANA. 4) SERVIR DE APOYO TÉCNICO Y LOGÍSTICO PARA EL DESARROLLO DE LAS REUNIONES Y TALLERES DE LAS DIFERENTES ÁREAS TEMÁTICAS DEL POT DE VALLEDUPAR. 5) ASISTIR A MESAS DE TRABAJO Y DEMÁS ENCUENTROS QUE SE DESARROLLEN EN MARCO DE LA EJECUCIÓN DEL CONTRATO 6) LAS DEMÁS ACTIVIDADES QUE SE DERIVEN DE LA EJECUCIÓN DE LA ORDEN Y QUE TENGAN RELACIÓN DIRECTA CON EL OBJETO CONTRACTUAL.</t>
  </si>
  <si>
    <t>PRESTAR SERVICIOS PROFESIONALES EN EL MARCO DEL CONTRATO INTERADMINISTRATIVO ELECTRÓNICO NO, 1001 - SGR DE 2022, CELEBRADO ENTRE EL MUNICIPIO DE VALLEDUPAR; CESAR Y LA UNIVERSIDAD DEL MAGDALENA, PARA EL DESARROLLO DE LAS SIGUIENTES ACTIVIDADES: 1) DEFINIR LA METODOLOGÍA EN MATERIA AMBIENTAL, PARA EL DESARROLLO DE TALLERES TENDIENTES A LA CONSTRUCCIÓN DE LA AGENDA DE ADAPTACIÓN AL CAMBIO CLIMÁTICO. 2) CONTRIBUIR A LA ELABORACIÓN DEL COMPONENTE AMBIENTAL DEL PLAN DE ORDENAMIENTO TERRITORIAL DESDE SUS FASES DE DIAGNÓSTICO Y FORMULACIÓN PROSPECTIVA ESTRATÉGICA. 3) COORDINAR ESPACIOS DE PARTICIPACIÓN CIUDADANA A TRAVÉS DE MESAS TEMÁTICAS AMBIENTALES QUE PERMITAN REUNIR LAS PERSPECTIVAS Y LA TOMA DE DECISIONES DE LOS DIFERENTES ACTORES SOCIALES DE INTERÉS EN LA PLANIFICACIÓN TERRITORIAL AMBIENTAL PARA LOGRAR UN EQUILIBRIO ENTRE LAS DIFERENTES PARTES. 4) ELABORAR INFORMES DE SISTEMATIZACIÓN DE LA EXPERIENCIA EN DONDE SE CONSIGNEN LOS TEMAS, COMPROMISOS Y DECISIONES TOMADAS EN LOS ESPACIOS DE PARTICIPACIÓN CIUDADANA. 5) VERIFICAR Y HACER SEGUIMIENTO DE LOS DOCUMENTOS FINALES EN MATERIA AMBIENTAL EN CADA UNA DE LAS ETAPAS QUE COMPONEN EL POT. 6) REALIZAR TALLERES DE DIAGNÓSTICO Y FORMULACIÓN OBJETO DE LA REVISIÓN DEL POT DE VALLEDUPAR Y ELABORACIÓN DE LA AGENDA DE ADAPTACIÓN AL CAMBIO CLIMÁTICO. 7) ASISTIR A MESAS DE TRABAJO Y DEMÁS ENCUENTROS QUE SE DESARROLLEN EN MARCO DE LA EJECUCIÓN DEL CONTRATO. 8) LAS DEMÁS ACTIVIDADES QUE DERIVEN DE LA EJECUCIÓN DE LA ORDEN Y QUE TENGAN RELACIÓN DIRECTA CON EL OBJETO CONTRACTUAL.</t>
  </si>
  <si>
    <t>PRESTAR SERVICIOS PROFESIONALES EN EL MARCO DEL CONTRATO INTERADMINISTRATIVO ELECTRÓNICO NO, 1001 - SGR DE 2022, CELEBRADO ENTRE EL MUNICIPIO DE VALLEDUPAR; CESAR Y LA UNIVERSIDAD DEL MAGDALENA, PARA EL DESARROLLO DE LAS SIGUIENTES ACTIVIDADES: 1) REALIZAR REVISIÓN DE SUELO BRUTO Y SUELO A URBANIZAR PARA LES ESTUDIOS ESPECÍFICOS FINANCIEROS CARGAS URBANÍSTICAS POT 2) APOYO PARA ANALIZAR TRATAMIENTO EN EL REPARTO DE CARGAS Y BENEFICIOS ENTRE UNIDADES DE ACTUACIÓN URBANÍSTICA 3) ASISTIR A MESAS DE TRABAJO Y DEMÁS ENCUENTROS QUE SE DESARROLLEN EN MARCO DE LA EJECUCIÓN DEL CONTRATO 4) LAS DEMÁS ACTIVIDADES QUE SE DERIVEN DE LA EJECUCIÓN DE LA ORDEN Y QUE TENGAN RELACIÓN DIRECTA CON EL OBJETO CONTRACTUAL</t>
  </si>
  <si>
    <t>PRESTAR SERVICIOS PROFESIONALES EN EL MARCO DEL CONTRATO INTERADMINISTRATIVO ELECTRÓNICO NO, 1001 - SGR DE 2022, CELEBRADO ENTRE EL MUNICIPIO DE VALLEDUPAR; CESAR Y LA UNIVERSIDAD DEL MAGDALENA, PARA EL DESARROLLO DE LAS SIGUIENTES ACTIVIDADES: 1) APOYAR EN LA ELABORACIÓN DEL EXPEDIENTE MUNICIPAL Y EL DOCUMENTO DE SEGUIMIENTO Y EVALUACIÓN, DESDE EL COMPONENTE INSTITUCIONAL DEL POT DE VALLEDUPAR. 2) BRINDAR APOYO DENTRO DEL COMPONENTE INSTITUCIONAL A LA ELABORACIÓN DE LA MEMORIA JUSTIFICATIVA DEL PLAN DE ORDENAMIENTO TERRITORIAL (POT). 3) CONSTRUIR LA SÍNTESIS DEL DIAGNÓSTICO TERRITORIAL DESDE EL ENFOQUE INSTITUCIONAL. 4) DESARROLLAR EL COMPONENTE INSTITUCIONAL DEL PLAN DE ORDENAMIENTO TERRITORIAL DESDE SUS FASES DE DIAGNÓSTICO Y FORMULACIÓN PROSPECTIVA ESTRATÉGICA. 5) EVALUAR Y ACTUALIZAR LAS FASES DE DIAGNÓSTICO Y FORMULACIÓN DEL COMPONENTE INSTITUCIONAL DEL PLAN DE ORDENAMIENTO TERRITORIAL. 6) PROPONER INICIATIVAS PARA LA CONSTRUCCIÓN DEL ACUERDO DEL PLAN DE ORDENAMIENTO TERRITORIAL POT DE VALLEDUPAR DESDE EL COMPONTE INSTITUCIONAL. 7) LAS DEMÁS ACTIVIDADES QUE SE DERIVEN DE LA EJECUCIÓN DE LA ORDEN Y QUE TENGAN RELACIÓN DIRECTA CON EL OBJETO CONTRACTUAL.</t>
  </si>
  <si>
    <t>PRESTAR SERVICIOS PROFESIONALES EN EL MARCO DEL CONTRATO INTERADMINISTRATIVO ELECTRÓNICO NO, 1001 - SGR DE 2022, CELEBRADO ENTRE EL MUNICIPIO DE VALLEDUPAR; CESAR Y LA UNIVERSIDAD DEL MAGDALENA, PARA EL DESARROLLO DE LAS SIGUIENTES ACTIVIDADES: 1) APOYO EN EL ANÁLISIS DE VIVIENDA Y PREDIOS PARA LOS ESTUDIOS ESPECÍFICOS FINANCIEROS CARGAS URBANÍSTICAS POT 2) BRINDAR SOPORTE EN EL ESTUDIO DE SUELOS PARA ANALIZAR EL REPARTO DE CARGAS Y BENEFICIOS ENTRE UNIDADES DE ACTUACIÓN URBANÍSTICA 3) ASISTIR A MESAS DE TRABAJO Y DEMÁS ENCUENTROS QUE SE DESARROLLEN EN MARCO DE LA EJECUCIÓN DEL CONTRATO 4) LAS DEMÁS ACTIVIDADES QUE SE DERIVEN DE LA EJECUCIÓN DE LA ORDEN Y QUE TENGAN RELACIÓN DIRECTA CON EL OBJETO CONTRACTUA</t>
  </si>
  <si>
    <t>PRESTAR SERVICIOS PROFESIONALES EN EL MARCO DEL CONTRATO INTERADMINISTRATIVO ELECTRÓNICO NO, 1001 - SGR DE 2022, CELEBRADO ENTRE EL MUNICIPIO DE VALLEDUPAR; CESAR Y LA UNIVERSIDAD DEL MAGDALENA, PARA EL DESARROLLO DE LAS SIGUIENTES ACTIVIDADES: 1) APOYAR EN LA REALIZACIÓN DE ESTUDIOS ESPECÍFICOS FINANCIEROS CARGAS URBANÍSTICAS POT 2) ANALIZAR EL REPARTO DE CARGAS Y BENEFICIOS ENTRE UNIDADES DE ACTUACIÓN URBANÍSTICA 3) EVALUAR Y ACTUALIZAR LA MEMORIA JUSTIFICATIVA 4) BRINDAR APOYO AL EQUIPO DE TRABAJO EN LA IMPLEMENTACIÓN DE LOS TALLERES URBANOS Y RURALES PLANIFICADOS DENTRO DEL PROYECTO. 5) ASISTIR A MESAS DE TRABAJO Y DEMÁS ENCUENTROS QUE SE DESARROLLEN EN MARCO DE LA EJECUCIÓN DEL CONTRATO 6).LAS DEMÁS ACTIVIDADES QUE SE DERIVEN DE LA EJECUCIÓN DE LA ORDEN Y QUE TENGAN RELACIÓN DIRECTA CON EL OBJETO CONTRACTUAL</t>
  </si>
  <si>
    <t>PRESTAR SERVICIOS PROFESIONALES EN EL MARCO DEL CONTRATO INTERADMINISTRATIVO ELECTRÓNICO NO, 1001 - SGR DE 2022, CELEBRADO ENTRE EL MUNICIPIO DE VALLEDUPAR; CESAR Y LA UNIVERSIDAD DEL MAGDALENA, PARA EL DESARROLLO DE LAS SIGUIENTES ACTIVIDADES: 1) REVISAR, ANALIZAR Y AJUSTAR LOS DOCUMENTOS RELACIONADOS CON LOS PRODUCTOS RESULTANTES DEL PROYECTO DE MODIFICACIÓN EXCEPCIONAL DEL PLAN DE ORDENAMIENTO TERRITORIAL DEL MUNICIPIO DE VALLEDUPAR: DIAGNOSTICO INTEGRAL Y DOCUMENTO DE FORMULACIÓN, ESTUDIOS DE RIESGOS, ESTUDIOS DETALLADOS DE RIESGOS, PERFIL DEL CAMBIO CLIMÁTICO MUNICIPAL Y PROYECTO DE ACUERDO. 2) ACOMPAÑAR Y APOYAR AL EQUIPO TÉCNICO DE LA UNIVERSIDAD DEL MAGDALENA EN EL PROCESO DE GESTIÓN Y CONCERTACIÓN DEL PROYECTO DE MODIFICACIÓN EXCEPCIONAL DEL PLAN DE ORDENAMIENTO TERRITORIAL DEL MUNICIPIO DE VALLEDUPAR ANTE LAS INSTANCIAS ESTABLECIDAS POR LA LEY 388 DE 1997. 3)APOYAR Y ACOMPAÑAR AL EQUIPO TÉCNICO DE LA UNIVERSIDAD DEL MAGDALENA EN EL PROCESO DE RELACIONAMIENTO DE CONCERTACIÓN DEL PROYECTO DE MODIFICACIÓN EXCEPCIONAL DEL PLAN DE ORDENAMIENTO TERRITORIAL DEL MUNICIPIO DE VALLEDUPAR CON LOS DIFERENTES ACTORES Y GRUPOS DE INTERÉS. 4)ASESORAR, INTERACTUAR Y APOYAR AL EQUIPO TÉCNICO DE LA UNIVERSIDAD DEL MAGDALENA EN LA REDACCIÓN DEL DOCUMENTO DEL PROYECTO DE ACUERDO DE LA MODIFICACIÓN EXCEPCIONAL DEL PLAN DE ORDENAMIENTO TERRITORIAL DEL MUNICIPIO DE VALLEDUPAR. 5)ASISTIR Y PARTICIPAR ACTIVAMENTE EN LA REALIZACIÓN DE LAS MESAS O TALLERES URBANOS, RURALES Y CON ACTORES ESPECÍFICOS EN EL MARCO DE LA SOCIALIZACIÓN DE LOS DOCUMENTOS RESULTANTES DEL PROYECTO DE MODIFICACIÓN EXCEPCIONAL DEL PLAN DE ORDENAMIENTO TERRITORIAL DEL MUNICIPIO DE VALLEDUPAR. 6)ASISTIR A LAS REUNIONES A LAS QUE SE LES CONVOQUE EN EL MARCO DEL DESARROLLO DEL CONVENIO INTERADMINISTRATIVO SUSCRITO ENTRE LA UNIVERSIDAD DEL MAGDALENA Y LA ALCALDÍA DE VALLEDUPAR EN EL MARCO DEL PROYECTO DE MODIFICACIÓN EXCEPCIONAL DEL PLAN DE ORDENAMIENTO TERRITORIAL DEL VALLEDUPAR. 6) ASISTIR A MESAS DE TRABAJO Y DEMÁS ENCUENTROS QUE SE DESARROLLEN EN MARCO DE LA EJECUCIÓN DEL CONTRATO 7) LAS DEMÁS ACTIVIDADES QUE SEAN NECESARIO PARA EL CUMPLIMIENTO DEL CONTRATO EN EL MARCO DEL CONVENIO INTERADMINISTRATIVO SUSCRITO ENTRE LA UNIVERSIDAD DEL MAGDALENA Y LA ALCALDÍA DE VALLEDUPAR.</t>
  </si>
  <si>
    <t>PRESTAR SERVICIOS PROFESIONALES EN EL MARCO DEL CONTRATO INTERADMINISTRATIVO ELECTRÓNICO NO, 1001 - SGR DE 2022, CELEBRADO ENTRE EL MUNICIPIO DE VALLEDUPAR; CESAR Y LA UNIVERSIDAD DEL MAGDALENA, PARA EL DESARROLLO DE LAS SIGUIENTES ACTIVIDADES: 1) APOYO A LA CONSTRUCCIÓN DE CARTOGRAFÍA DE RIESGO 2) SOPORTE A LA CONSTRUCCIÓN DE CARTOGRAFÍA DE PERFIL PARA ALIMENTAR LA PÁGINA WEB Y LOS APLICATIVOS 3) ASISTIR A MESAS DE TRABAJO Y DEMÁS ENCUENTROS QUE SE DESARROLLEN EN MARCO DE LA EJECUCIÓN DEL CONTRATO. 4)LAS DEMÁS ACTIVIDADES QUE SE DERIVEN DE LA EJECUCIÓN DE LA ORDEN Y QUE TENGAN RELACIÓN DIRECTA CON EL OBJETO CONTRACTUAL.</t>
  </si>
  <si>
    <t>PRESTAR SERVICIOS PROFESIONALES INDEPENDIENTES COMO COINVESTIGADOR DE LAS ACTIVIDADES 1.1.2, 1.1.3, 2.1.3, 2.1.4, 2.1.7, 3.1.1, 3.1.4, 3.1.5 Y 4.1.3 DE LOS OBJETIVOS 1, 2, 3 Y 4 DEL PROYECTO DE INVESTIGACIÓN BPIN 2020000100116 DENOMINADO “FORTALECIMIENTO DE LA CAPACIDAD PRODUCTIVA Y COMERCIAL DE LA CADENA DE SUMINISTRO DEL QUESO COSTEÑO EN LAS SUBREGIONES DEL CARIBE COLOMBIANO, DEPARTAMENTO DEL MAGDALENA, CÓRDOBA, LA GUAJIRA”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REALIZAR LAS SALIDAS DE CAMPO Y RESPECTIVOS INFORMES DE LA APLICACIÓN DE ENCUESTAS, LISTAS DE CHEQUEO Y TOMA DE INFORMACIÓN PRIMARIA A ACTORES DE LA CADENA DE SUMINISTRO DE QUESO COSTEÑO. 2) ARTICULACIÓN Y ENTREGA DEL DOCUMENTO Y BASES DE DATOS DEL DIAGNÓSTICO DE LA CADENA DE SUMINISTRO DEL QUESO COSTEÑO RESPECTO A LA CAPACIDAD DE PROCESOS, INDICADORES KPI´S, COSTOS, PRECIOS, RENTABILIDAD, FLUJOS DE INFORMACIÓN Y NIVELES DE PRODUCTIVIDAD (ALCANCE CON INFORMACIÓN PRIMARIA DE LA SALIDA DE CAMPO POR DEPARTAMENTO DEL AÑO 2023). 3) ENTREGAR UN DOCUMENTO CIENTÍFICO CON SERIES DE TIEMPO DEL PRECIO DE LA LECHE Y DE LA PRODUCCIÓN DEL QUESO COSTEÑO. 4) ENTREGAR UN DOCUMENTO GUÍA METODOLÓGICA PARA LA DEFINICIÓN DE ACUERDOS Y PACTOS ENTRE ACTORES DE LA CADENA DE SUMINISTRO DE QUESO COSTEÑO Y SUSCRIPCIÓN DE ALIANZAS Y ACUERDOS DE ENTENDIMIENTO INTERINSTITUCIONALES PARA LA FORMALIZACIÓN DEL ENCADENAMIENTO PRODUCTIVO DE QUESO COSTEÑO. 5) ENTREGAR EL INFORME DEL DESARROLLO DE LOS TALLERES DE TALLERES DE CAPACITACIÓN Y ENTRENAMIENTO PARA EL TRABAJO EN: I. MANIPULACIÓN DE ALIMENTOS, HIGIENE Y CONDICIONES SANITARIAS, II. BUENAS PRÁCTICAS DE MANUFACTURA BPM DE ELABORACIÓN DE QUESO COSTEÑO Y III. GESTIÓN EMPRESARIAL Y ASOCIATIVIDAD DE LOS DEPARTAMENTOS DEL MAGDALENA, CÓRDOBA Y LA GUAJIRA. 6). ENTREGA DE DOCUMENTO PARA REGLAMENTACIÓN Y GOBERNANZA PARA LA MARCA COLECTIVA Y DOCUMENTO BASE PARA LA DENOMINACIÓN DE ORIGEN. 7) ENTREGAR UN (1) ARTICULO CIENTÍFICO ESCRITO CON EL DIRECTOR DEL PROYECTO.</t>
  </si>
  <si>
    <t>SERVICIO TECNOLÓGICO DE POSPRODUCCIÓN DOCUMENTAL, PROGRAMACIÓN UNITY, MODELACIÓN 3D Y ANIMACIÓN NECESARIOS PARA DESARROLLAR DOCUMENTAL COLABORATIVO QUE PERMITIRÁ AL USUARIO NAVEGAR ENTRE LOS ESCENARIOS DE DISTINTAS FORMAS, MEDIANTE RECORRIDO 360 EN LA WEB O POR RA PARA EL EN CUMPLIMIENTO DE LA ACTIVIDAD MGA.2.1.2 QUE PERMITA LA PARTICIPACIÓN EN LA RECONSTRUCCIÓN DE MEMORIA Y LA RECUPERACIÓN DE LOS SABERES LOCALES EN EL MARCO DEL PROYECTO BPIN 201900100064</t>
  </si>
  <si>
    <t>PRESTACIÓN DEL SERVICIO TECNOLÓGICO DE MANTENIMIENTO PREVENTIVO Y ACTUALIZACIÓN EN LOS COMPONENTES SOFTWARE DE LA PLATAFORMA DIGITAL "LA PIRAGUA” Y LA APPTARRAYA EN EL MARCO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DISEÑAR Y DESARROLLAR COMPONENTES SOFTWARE DE LOS SISTEMAS DE INFORMACIÓN DE LA PIRAGUA. 2) REALIZAR AJUSTES VISUALES QUE INTEGREN Y DEN UNIFORMIDAD A LA APPTARRAYA Y LA PIRAGUA. 3) DISEÑAR LA ARQUITECTURA DE COMUNICACIÓN ENTRE COMPONENTES DEL SISTEMA DE INFORMACIÓN. 4) AJUSTAR BUGS REPORTADOS POR USUARIOS. 5) REALIZAR COPIAS DE SEGURIDAD PERIÓDICA DE LOS DATOS ALMACENADOS. 6) DISEÑAR Y EJECUTAR PRUEBAS DE UNIDAD E INTEGRACIÓN EN LOS DIFERENTES COMPONENTES CONSTRUIDOS. 7) REALIZAR PRUEBAS AUTOMATIZADAS DE COMPORTAMIENTO DE LA APLICACIÓN. 8) ACOMPAÑAMIENTO Y CAPACITACIÓN AL EQUIPO DISPUESTO POR EL PROYECTO. LA PROPUESTA HACE PARTE INTEGRAL DE LA PRESENTE ORDEN)</t>
  </si>
  <si>
    <t>DESARROLLAR LOS COMPONENTES DE SOFTWARE SIG PARA LA GENERACIÓN DE PLANOS AUTOMATIZADOS DE LEVANTAMIENTOS TOPOGRÁFICOS A DIFERENTES ESCALAS EN EL MARCO DEL CONTRATO ANT-20232685.</t>
  </si>
  <si>
    <t>1. GENERAR LOS INFORMES RESULTANTES DE LOS LEVANTAMIENTOS TOPOGRÁFICOS CORRESPONDIENTES A LOS DEPARTAMENTOS DE SUCRE Y EL MAGDALENA. 2. CONTROLAR QUE EL PROCESO DE PLANOS E INFORMES DE LEVANTAMIENTOS TOPOGRÁFICOS PARA LOS DEPARTAMENTOS DE SUCRE Y EL MAGDALENA, Y SE REALICE DE ACUERDO CON LOS REQUERIMIENTOS DE LA AGENCIA NACIONAL DE TIERRAS CUMPLIENDO CON LA NORMATIVIDAD APLICABLE DEL IGAC. 4. GENERAR SOPORTES PARA EL PROCESO DE FACTURACIÓN REQUERIDOS EN EL MARCO DEL PROYECTO</t>
  </si>
  <si>
    <t>COMPRA DE VEHICULO NO TRIPULADO DE ALA FIJA CON SOFTWARE DE VUELO, SENSOR, OPERACIONES DE SEGURIDAD AVANZADA Y CERTIFICACIONES DEL FABRICANTE EN EL MARCO DEL CONTRATO ANT-20232680035</t>
  </si>
  <si>
    <t>1. GESTIONAR LA ENTREGA DE LAS ACTIVIDADES CONDUCENTES A LOGRAR LA RECEPCIÓN Y APROBACIÓN DE LOS INFORMES DE AVALÚOS POR PARTE DE LA ANT. 2. REVISAR Y APORTAR EN LA MEJORA DE LOS PROCEDIMIENTOS Y DATOS EN TODO LO REFERENTE A CALIDAD EL PROCESO DE VALORACIÓN DE MERCADO DE INFORMES DE AVALÚOS Y LOS FORMATOS USADOS PARA LAS VISITAS A PREDIOS PARA LOS AVALÚOS ASIGNADOS. 3. REALIZAR LA PLANEACIÓN LOGÍSTICA PARA VISITAS A PREDIOS REQUERIDAS PARA LA RECOLECCIÓN DE LA INFORMACIÓN COMO COMPLEMENTO DE LOS AVALÚOS. 4. ASISTIR A LAS REUNIONES DE TRABAJO REALIZADAS EN EL MARCO DEL SEGUIMIENTO DEL CONTRATO ADMINISTRATIVO ANT-20232685, QUE LE SEAN ASIGNADAS. 5. REALIZAR LA REVISIÓN DE LA INFORMACIÓN PRESENTADA EN LOS INFORMES DE SEGUIMIENTO REQUERIDOS PARA FACTURACIÓN EN EL MARCO DEL PROYECTO</t>
  </si>
  <si>
    <t xml:space="preserve">1) REVISAR DOCUMENTOS PRESENTADOS POR LOS CONTRATISTAS PARA LA GESTIÓN DE SUS PAGOS. 2) BRINDAR APOYO EN LA COORDINACIÓN CON LAS DIFERENTES UNIDADES A LOS TRÁMITES NECESARIOS PARA LOS PAGOS. 3) REALIZAR EL CARGUE DE LA INFORMACIÓN REQUERIDA EN EL MARCO DEL PROYECTO EN LAS DIFERENTES PLATAFORMAS SIA OBSERVA Y SECOP II, DENTRO DE LOS TIEMPOS CORRESPONDIENTES POR NORMATIVIDAD. 4) APOYAR EN EL DESARROLLO DE LAS ACTIVIDADES DE GESTIÓN Y SEGUIMIENTO A LOS PROCESOS ADMINISTRATIVOS Y FINANCIEROS DEL PROYECTO. </t>
  </si>
  <si>
    <t>SERVICIO DE LEVANTAMIENTO TOPOGRÁFICO DE CUATRO (4) PREDIOS UBICADOS EN EL DEPARTAMENTO DE SUCRE, SEGÚN LOS LINEAMIENTOS DE ANT EN EL MARCO DEL CONTRATO ANT-20232685.</t>
  </si>
  <si>
    <t>SERVICIOS PROFESIONALES INDEPENDIENTES COMO COINVESTIGADOR DE LAS ACTIVIDADES 2.1.5, 2.1.6, 2.1.7, 3.1.2, 3.1.6 Y 4.1.5 DE LOS OBJETIVOS 2, 3 Y 4 DEL PROYECTO BPIN 2020000100116 DENOMINADO: "FORTALECIMIENTO DE LA CAPACIDAD PRODUCTIVA Y COMERCIAL DE LA CADENA DE SUMINISTRO DEL QUESO COSTEÑO EN LAS SUBREGIONES DEL CARIBE COLOMBIANO, DEPARTAMENTO DEL MAGDALENA, CÓRDOBA, LA GUAJIRA” CUMPLIENDO CON LAS SIGUIENTES ACTIVIDADES: 1) APOYO A DISEÑO DE LA CADENA DE SUMINISTRO MEDIANTE MODELO SCOR (ENTREGA DE DOCUMENTO Y BASE DE DATOS). 2) DISEÑO DE LA CADENA DE SUMINISTRO DE QUESO COSTEÑO EN LOS DEPARTAMENTOS DEL MAGDALENA, CÓRDOBA Y LA GUAJIRA, MEDIANTE MODELO DE SIMULACIÓN CON APLICACIÓN DE SOFTWARE GAMS, CPLEX, PROMODEL (ENTREGA DE DOCUMENTO Y BASE DE DATOS DEL MODELO). 3) APOYO A FORMULACIÓN DEL NUEVO MODELO DE NEGOCIOS, DE PLAN DE MARKETING DIGITAL Y SPIN OFF UNIVERSITARIA. 4) APOYO A FORMULACIÓN Y REGISTRO DE SPIN OFF UNIVERSITARIA, QUE GARANTICE LA SOSTENIBILIDAD DE LA PLATAFORMA DIGITAL Y LA IMPLEMENTACIÓN DEL PAQUETE TECNOLÓGICO DISEÑADO EN EL TIEMPO. 5) ELABORACIÓN CONJUNTA DE CIENTÍFICO CON EL DIRECTOR GENERAL DEL PROYECTO PARA SOMETER A REVISTA CIENTÍFICA ARTICULO</t>
  </si>
  <si>
    <t>SERVICIO DE ARRENDAMIENTO DE UN INVERNADERO, SUMINISTRO DE AGUA CONSTANTE Y SUMINISTRO DE LOS TIPOS DE SUELO QUE SEAN NECESARIOS PARA EL EXPERIMENTO (SEGÚN REQUERIMIENTO TÉCNICO). SUMINISTRO DE 340 MACETAS EN CEMENTO. SUMINISTRO DE MANO DE OBRA CALIFICADA PARA EL CUIDADO Y MANTENIMIENTO DE LA PLANTACIÓN DURANTE DOCE (12) MESES. SUMINISTRO DE TRESCIENTAS CUARENTA (340) PLANTAS TIPO WILLIAM CERTIFICADAS CON 6 SEMANAS DE VIDA Y SUMINISTRO DE FERTILIZANTES PARA LA PLANTACIÓN DURANTE DOCE (12) MESES, PARA LA REALIZACIÓN DE UN ESTUDIO DE ESTRÉS HÍDRICO EN LAS PLANTACIONES DE BANANO, ACORDE A LAS INDICACIONES DEL PROYECTO Y DE CONFORMIDAD CON LOS REQUERIMIENTOS Y DOCUMENTOS TÉCNICOS, EN EL MARCO DE LA EJECUCIÓN DEL PROYECTO CÓDIGO BPIN 2020000100417 DENOMINADO: "DISEÑO E IMPLEMENTACIÓN DE SISTEMAS INTELIGENTES PARA LA GESTIÓN DE RECURSOS Y DETECCIÓN DE ENFERMEDADES EN SISTEMAS DE PRODUCCIÓN EN BANANO EN LOS DEPARTAMENTOS DE LA GUAJIRA, MAGDALENA"</t>
  </si>
  <si>
    <t>SERVICIOS PROFESIONALES INDEPENDIENTES COMO COINVESTIGADOR DE LAS ACTIVIDADES 2.1.5, 2.1.6, 2.1.7, 3.1.2, 3.1.6 Y 4.1.5 DE LOS OBJETIVOS 2, 3 Y 4 DEL PROYECTO BPIN 2020000100116 DENOMINADO: "FORTALECIMIENTO DE LA CAPACIDAD PRODUCTIVA Y COMERCIAL DE LA CADENA DE SUMINISTRO DEL QUESO COSTEÑO EN LAS SUBREGIONES DEL CARIBE COLOMBIANO, DEPARTAMENTO DEL MAGDALENA, CÓRDOBA, LA GUAJIRA” CUMPLIENDO CON LAS SIGUIENTES ACTIVIDADES: 1) APOYO A DISEÑO DE LA CADENA DE SUMINISTRO MEDIANTE MODELO SCOR (ENTREGA DE DOCUMENTO Y BASE DE DATOS). 2) DISEÑO DE LA CADENA DE SUMINISTRO DE QUESO COSTEÑO EN LOS DEPARTAMENTOS DEL MAGDALENA, CÓRDOBA Y LA GUAJIRA, MEDIANTE MODELO DE SIMULACIÓN CON APLICACIÓN DE SOFTWARE GAMS, CPLEX, PROMODEL (ENTREGA DE DOCUMENTO Y BASE DE DATOS DEL MODELO). 3) APOYO A FORMULACIÓN DEL NUEVO MODELO DE NEGOCIOS, DE PLAN DE MARKETING DIGITAL Y SPIN OFF UNIVERSITARIA. 4) APOYO A FORMULACIÓN Y REGISTRO DE SPIN OFF UNIVERSITARIA, QUE GARANTICE LA SOSTENIBILIDAD DE LA PLATAFORMA DIGITAL Y LA IMPLEMENTACIÓN DEL PAQUETE TECNOLÓGICO DISEÑADO EN EL TIEMPO. 5) ELABORACIÓN CONJUNTA DE ARTICULO CIENTÍFICO CON EL DIRECTOR GENERAL DEL PROYECTO PARA SOMETER A REVISTA CIENTÍFICA</t>
  </si>
  <si>
    <t>SERVICIO AVALÚO COMERCIAL DE VEINTIDÓS (22) PREDIOS RURALES EN DIFERENTES SECTORES DEL PAÍS, SEGÚN LOS LINEAMIENTOS REQUERIDOS POR LA ANT EN EL CONTRATO ANT-20232685</t>
  </si>
  <si>
    <t>SERVICIO ESPECIALIZADO DE IDENTIFICACIÓN MOLECULAR DE PATÓGENOS (HONGOS Y BACTERIAS) CON MARCADOR 16S, ITS Y UNO ADICIONAL PARA CADA PATÓGENO, PARA EL DESARROLLO DE LAS ACTIVIDADES ESTABLECIDAS EN EL OBJETIVO ESPECIFICO 1-ACTIVIDAD 2, DEL PROYECTO ON CODIGO BPIN 2020000100768, DENOMINADO: “DESARROLLO TRANSFERENCIA DE TECNOLOGIA Y CONOCIMIENTO PARA LA INNOVACION ATENDIENDO LAS PROBLEMATICAS ASOCIADAS CON OFERTA DE PRODUCTOS HORTOFRUTICOLAS DERIVADAS DE LA EMERGENCIA ECONÓMICA SOCIAL Y ECOLBGICA CAUSADA POR EL COVID-19 EN EL MAGDALENA"</t>
  </si>
  <si>
    <t>PRESTAR SERVICIOS PROFESIONALES COMO PERSONAL DE APOYO - COORDINADOR DE POSTPRODUCCIÓN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APOYAR EN LA ORGANIZACIÓN Y DISTRIBUCIÓN DE LA INFORMACIÓN DEL PROYECTO LA PIRAGUA. 2) COADYUVAR EN LA ORGANIZACIÓN DE LOS DISCOS DUROS, EN SU REPARACIÓN, LIMPIEZA Y ENTREGA DE EQUIPOS. 3) APOYAR CON EL ALOJAMIENTO Y ORGANIZACIÓN DE LA INFORMACIÓN EN LA NUBE DE INFORMACIÓN DEL PROYECTO LA PIRAGUA. 4) APOYAR EN LA REALIZACIÓN DE COPIAS DE SEGURIDAD DE LA UNIDAD DE ALMACENAMIENTO PRINCIPAL DE INFORMACIÓN. 5) AYUDAR EN LA REALIZACIÓN DE LOS PROCESOS DE ORGANIZACIÓN DE ARCHIVES DE LA INFORMACIÓN EN PREMIER. 6) AYUDAR EN LAS SINCRONIZACIONES DE AUDIO Y VIDEO EN EL PREMIER. 7) VELAR POR EL CUIDADO Y LA SEGURIDAD DE LOS EQUIPOS DESIGNADOS A SU CARGO. 8) ESTABLECER REUNIONES Y ACTIVIDADES DE MANEJO DE LA INFORMACIÓN. 9) LIDERAR PROCESOS DE ARTICULACIÓN ENTRE LOS COMPONENTES AUDIOVISUAL-TECNOLÓGICO. 10) VELAR POR LOS DEBIDOS PROCESOS DE POSPRODUCCIÓN</t>
  </si>
  <si>
    <t>PRESTAR SERVICIOS PROFESIONALES COMO PERSONAL DE APOYO - ANIMADOR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CREAR NARRACIÓN GRAFICA FINALIZADA. 2) ELABORAR DIEZ (10) POSTALES DE HISTORIAS (PARA IMPRESIÓN). 3) ELABORAR UN LOGO ANIMADO. 4) ELABORAR OCHO (8) ILUSTRACIONES Y/O CONTENIDOS GRÁFICOS PARA REDES.</t>
  </si>
  <si>
    <t>1. PRESTAR ASISTENCIA Y ASESORIA JURIDICA EN EL PROYECTO EN LAS ETAPAS PRECONTRACTUALES, CONTRACTUALES Y POST-CONTRACTUALES, REQUERIDAS EN EL MARCO DEL PROYECTO. 2. REVISAR REVISION JURIDICA DE LOS DOCUMENTOS QUE IO REQUIERAN CON OCASIÓN DE GARANTIZAR EL DESARROLLO CONTRACTUAL DEL PROYECTO. 3. ASESORAR JURIDICAMENTE AL DIRECTOR DEL PROYECTO EN LAS REUNIONES DE SEGUIMIENTO DEL PROYECTO, QUE LE SEAN REQUERIDOS. 4. ELABORAR LOS CONCEPTOS JURIDICOS QUE SEAN SOLICITADOS EN EL MARCO DEL PROYECTO. 5. HACER UN BALANCE DEL ESTADO DE CUMPLIMIENTO DE LA UNIVERSIDAD DEL MAGDALENA CON RELACIÓN A LOS ALCANCES Y ENTREGABLES DEL CONTRATO INTERADMINISTRATIVO NO. 20232685, SUSCRITO CON LA AGENCIA NACIONAL DE TIERRAS ANT CON MIRAS A SU FINALIZACIÓN Y LIQUIDACIÓN.</t>
  </si>
  <si>
    <t>1. REALIZAR LA ELABORACIÓN DEL PLAN DE CALIDAD DEL PROYECTO, CONFORME A LO REQUERIDO. 2. INFORME DE SEGUIMIENTO Y MONITOREO AL DESARROLLO DEL PLAN DE CALIDAD ADSCRITO AL PROYECTO 3. ASESORAR EN LAS GESTIONES ADMINISTRATIVAS Y FINANCIERAS CORRESPONDIENTES AL DESARROLLO, EJECUCIÓN Y CIERRE DEL PROYECTO, EN LOS CASOS QUE SE REQUIERA. 4. APOYO A LA ELABORACIÓN DEL INFORME FINAL DEL BALANCE DEL ESTADO DEL PROYECTO CON MIRAS A SU FINALIZACIÓN Y LIQUIDACIÓN.</t>
  </si>
  <si>
    <t>PRESTAR SERVICIOS PROFESIONALES COMO PERSONAL DE APOYO - COLORIZADOR AUDIOVISUAL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CREAR UN LOOK CINEMATOGRÁFICO PARA CADA UNA DE LAS DOS CO-CREACIONES DOCUMENTALES EN ACUERDO CON EL DIRECTOR Y MONTAJISTA DE LAS OBRAS. 2. ESTABLECER UN PROCESO DE COLORIZACIÓN PARA CADA UNA DE LAS CO-CREACIDNES DOCUMENTALES. 3. REALIZAR LAS CORRECCIONES DE COLOR Y TRATAMIENTO DE IMAGEN QUE TENGA LUGAR Y SEGUIR LAS RECOMENDACIONES DEL DIRECTOR Y MONTAJISTA DE LAS OBRAS. 4. ENTREGAR DELIVERYS (EN LOS FORMATOS H264, MOV, MXF Y LOS ESPACIOS DE COLOR, REC 709, DCIP3) TENIENDO EN CUENTA QUE CADA OBRA TIENE UNA DURACIÓN DE 20 APROXIMADAMENTE. 5. APOYAR EN EL TRATAMIENTO DE IMAGEN DE LAS CAPSULAS DE VIDEO</t>
  </si>
  <si>
    <t>COMPRA DE 500 UNIDADES DE CUADERNOS DE TAPA DURA, DE TAMAÑO: 13.7 X 21.5 CM. (CERRADO) CON ACABADOS: ARGOLLADO DOBLE O "BLANCO O NEGRO" POR EL LADO DE 21.5 CON HOJAS INTERNAS: CANTIDAD: 100 HOJAS. PAPEL: BOND 75 G. IMPRESIÓN: 1X1 TINTAS. TAPAS: (DELANTERA Y TRASERA) PAPEL: PROPALCOTE 150 G. IMPRESIÓN: 4X0 TINTAS. ACABADOS: LAMINADO MATE 1 LADO. SANDUCHADO EN CARTON INDUSTRIAL 1,5 MM. INSERTOS: SEPARADORES. CANTIDAD: 5 HOJAS. PAPEL: PROPALCOTE 115 G. IMPRESIÓN: 4X4 TINTAS. (FULL COLOR) Y 1500 UNIDADES DE CARTILLAS - TIPO LIBRO. A) 500 UNIDADES DE 87 PAGINAS. B) 500 UNIDADES DE 71 PÁGINAS. C) 500 UNIDADES DE 70 PAGINAS. SEGUN LAS SIGUIENTES ESPECIFICACIONES: TAMAÑO: 27.5 X 21.5 CM (CERRADO). REFILADOS, INTERCALADOS, EMBLOCADO AL LOMO CON HOTMELT. INTERNAS: IMPRESIÓN: 4X4 TINTAS / PAPEL: BOND 75G. PORTADA: IMPRESIÓN: 4X0 TINTAS / PAPEL: PROPALCOTE 300G / LAMINADO MATE 1 LADO, PARA EL CUMPLIMIENTO DE LAS ACTIVIDADES MGA: 2.1.2, 2.1.3, Y 4.1.4. QUE PERMITE GENERAR CAPACITACIÓN, TRANSFERENCIA Y APROPIACIÓN SOCIAL DEL CONOCIMIENTO, A FIN DE FACILITARLES INFORMACIÓN OPORTUNA PARA LA OBTENCIÓN OPTIMA DE ENTENDIMIENTO, POR PARTE DE LOS ACTORES DE LA CADENA DE SUMINISTRO DEL QUESO COSTEÑO, EN LOS DEPARTAMENTOS DEL MAGDALENA, CÓRDOBA Y LA GUAJIRA, EN EL MARCO DE LA EJECUCIÓN DEL PROYECTO CÓDIGO BPIN 2020000100116. LA PROPUESTA HACE PARTE INTEGRAL DE LA PRESENTE ORDEN.</t>
  </si>
  <si>
    <t>1. ELABORAR LOS INFORMES FINANCIEROS DEL PROYECTO. 2. GESTIONAR LOS PROCESOS DE FACTURACIÓN REQUERIDOS EN EL MARCO DEL PROYECTO. 3. GESTIONAR Y REALIZAR SEGUIMIENTO CON LAS DIFERENTES UNIDADES FINANCIERAS ELABORACIÓN DE COMPROMISOS Y ÓRDENES DE PAGO DE LOS CONTRATISTAS DEL PROYECTO. 4. HACER SEGUIMIENTO AL FLUJO DE CAJA DEL PROYECTO. 5. APOYO A LA ELABORACIÓN DEL INFORME FINAL DEL BALANCE FINANCIERO DEL PROYECTO CON MIRAS A SU FINALIZACIÓN Y LIQUIDACIÓN.</t>
  </si>
  <si>
    <t>1. REALIZAR SEGUIMIENTO A LOS AVANCES TÉCNICOS DEL PROYECTO. 2. COORDINAR Y HACER SEGUIMIENTO A LA CONTRATACIÓN DEL PROYECTO. 3. ASISTIR A LAS REUNIONES QUE LE SEAN ASIGNADAS CON OCASIÓN DE SEGUIMIENTO DEL PROYECTO Y SU DESARROLLO. 4. ELABORAR INFORMES DE AVANCE DE LA EJECUCIÓN DEL PROYECTO QUE SEAN SOLICITADOS POR LA ENTIDAD ALIADA Y/O POR LA VICERRECTORÍA DE EXTENSIÓN Y PROYECCIÓN SOCIAL. 5. APOYO A LA ELABORACIÓN DEL INFORME FINAL DEL BALANCE TÉCNICO DEL PROYECTO CON MIRAS A SU FINALIZACIÓN Y LIQUIDACIÓN.</t>
  </si>
  <si>
    <t>PRESTAR SERVICIOS PROFESIONALES COMO PERSONAL DE APOYO - INVESTIGADOR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LIDERAR LA REDACCIÓN DE AL MENOS UN ARTÍCULO CIENTÍFICO DE INVESTIGACIÓN. 2) LIDERAR Y APOYAR ACTIVIDADES RELACIONADAS CON LA INVESTIGACIÓN (IDENTIFICACIÓN DE REVISTAS DE IMPACTO, DETECCIÓN DE CONVOCATORIAS Y CONGRESOS AFINES AL GRUPO, DISEÑO DE INSTRUMENTOS, USO DE SOFTWARES DE INVESTIGACIÓN). 3) TUTORIZAR Y COLABORAR A LOS DIFERENTES GRUPOS DEL PROYECTO PARA LA REDACCIÓN DE SUS INFORMES FINALES. 4) PRESENTAR EL INFORME DE ÉTICA. 5) CONSOLIDAR EL INFORME FINAL DEL GRUPO AUDIOVISUAL- COCREACIÓN. 6) APOYAR LOS LÍDERES CIENTÍFICOS EN LA ELABORACIÓN DEL INFORME SOBRE EL PROCESO DE APROPIACIÓN AUDIOVISUAL Y TECNOLÓGICA DE LOS NNAJ DURANTE LAS JORNADAS DE TALLERES</t>
  </si>
  <si>
    <t>PRESTAR SERVICIOS PROFESIONALES COMO INGENIERO AGRÓNOMO DE CAMPO SANTA MARTA PARA EL DESARROLLO DE LA ACTIVIDAD 2 DEL OBJETIVO 1 DEL PROYECTO DEL PROYECTO BPIN2020000100768 Y EN ESPECIAL PARA EL CUMPLIMIENTO DE LAS ACTIVIDADES ASOCIADAS AL OBJETIVO DE REFERENDA, TALES COMO: 1) PARTICIPAR EN LAS REUNIONES TÉCNICAS Y DE SEGUIMIENTO EN QUE SEAN REQUERIDOS. 2) BRINDAR SOPORTE TÉCNICO Y CIENTÍFICO A PARCELAS DE LA SUBREGIÓN SANTA MARTA DEL DEPARTAMENTO DEL MAGDALENA (INCLUIDO LA CASA DE MALLA DE LA UNIVERSIDAD) Y AL MUNICIPIO DE SITIO NUEVO. 3) REALIZAR VISITAS AL MENOS TRES VECES POR MES A LAS PARCELAS. 4) PROGRAMAR ACTIVIDADES DE CAMPO EN LAS PARCELAS ASIGNADAS (SIEMBRA, FERTILIZACIONES, PREPARACIÓN DE TERRENOS, PRÁCTICAS CULTURALES Y FITOSANITARIAS, MANTENIMIENTO DE BIOINSUMOS, TOMA DE DATOS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</si>
  <si>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PRESTAR SERVICIOS PROFESIONALES COMO INGENIERO AGRÓNOMO DE ZONA CAMPO RIO SUR PARA EL DESARROLLO DE LA ACTIVIDAD 2 DEL OBJETIVO 1 DEL PROYECTO DEL PROYECTO BPIN2020000100768 Y EN ESPECIAL PARA EL CUMPLIMIENTO DE LAS ACTIVIDADES ASOCIADAS AL OBJETIVO DE REFERENCIA, TALES COMO: 1) PARTICIPAR EN LAS REUNIONES TÉCNICAS Y DE SEGUIMIENTO EN QUE SEAN REQUERIDOS. 2) BRINDAR SOPORTE TÉCNICO Y CIENTÍFICO A PARCELAS DE LA SUBREGIÓN RIO DEL DEPARTAMENTO DEL MAGDALENA. 3) REALIZAR VISITAS AL MENOS TRES VECES POR MES A LAS PARCELAS. 4) PROGRAMAR ACTIVIDADES DE CAMPO EN LAS PARCELAS ASIGNADAS (SIEMBRA, FERTILIZACIONES, PREPARACIÓN DE TERRENES, PRÁCTICAS CULTURALES Y FITOSANITARIAS, MANTENIMIENTO DE BIOINSUMOS, TOMA DE DATES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</si>
  <si>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PRESTAR SERVICIOS PROFESIONALES COMO ASISTENTE OPERATIVA DEL PROYECTO BPIN2020000100768 Y EN ESPECIAL PARA EL CUMPLIMIENTO DEL OBJETIVO 1 (ACTIVIDADES 1, 2 Y 3). EN CUMPLIMIENTO DE DICHAS ACTIVIDADES SE COMPROMETE A CUMPLIR CON LOS SIGUIENTES COMPROMISOS: 1) BRINDAR APOYO A LABORES ADMINISTRATIVAS DE LAS SUBREGIONES DE LAS ACTIVIDADES 1, 2 Y 3 DEL OBJETIVO 1 DEL PROYECTO: COTIZACIONES, PEDIDOS, COORDINACIÓN DE ENVÍOS DE INSUMOS CON LOS AGRÓNOMOS DE LAS SUBREGIONES, LLEVAR ACTAS DE REUNIONES, COORDINACIÓN PARA LA ASISTENCIA DE LOS PRODUCTORES A LAS CAPACITACIONES, ATENCIÓN A INQUIETUDES DE LOS PRODUCTORES Y MANEJO DE CORRESPONDENCIA. 2) BRINDAR APOYO TÉCNICO EN LAS LABORES DE LABORATORIO DE LOS COINVESTIGADORES, PROFESIONALES Y ESTUDIANTES. 3) MANTENER COMUNICACIÓN CON LOS AGRÓNOMOS DE CAMPO PARA PROGRAMAR ACTIVIDADES Y RESOLVER REQUERIMIENTOS DE LOS PRODUCTORES. 4) CONSOLIDAR LAS MATRICES DE INFORMACIÓN EXPERIMENTAL Y APOYAR LOS PROCESOS DE ANÁLISIS DE INFORMACIÓN ORIENTADOS POR LOS COINVESTIGADORES. 5) CONSOLIDAR LOS ARCHIVES DE REGISTROS DE ACTIVIDADES Y SOPORTES PARA EL MOMENTO DE VISITAS O AUDITORIAS. 6) SERVIR COMO PUENTE DE COMUNICACIÓN ENTRE LAS ASOCIACIONES BENEFICIARIAS Y LOS COINVESTIGADORES DEL PROYECTO. 7) INFORMAR OPORTUNAMENTE EVENTUALIDADES EN EL DESARROLLO OPERATIVE DEL PROYECTO. 8) ELABORACIÓN DE INFORMES MENSUALES SOBRE EL AVANCE DE LAS LABORES DE CAMPO Y DE LABORATORIO DEL PROYECTO. 9) COORDINAR EL REGISTRO DE INFORMES ANTE LAS AUTORIDADES AMBIENTALES CON RESPECTO A LA RECOLECCIÓN DE MUESTRAS BIOLÓGICAS</t>
  </si>
  <si>
    <t>PRESTAR SERVICIOS PROFESIONALES COMO INGENIERO AGRÓNOMO DE CAMPO ZONA SUR PARA EL DESARROLLO DE LA ACTIVIDAD 2 DEL OBJETIVO 1 DEL PROYECTO DEL PROYECTO BPIN2020000100768 Y EN ESPECIAL PARA EL CUMPLIMIENTO DE LAS ACTIVIDADES ASOCIADAS AL OBJETIVO DE REFERENCIA, TALES COMO: 1) PARTICIPAR EN LAS REUNIONES TÉCNICAS Y DE SEGUIMIENTO EN QUE SEAN REQUERIDOS. 2) BRINDAR SOPORTE TÉCNICO Y CIENTÍFICO A PARCELAS DE LA SUBREGIÓN SUR DEL DEPARTAMENTO DEL MAGDALENA. 3) REALIZAR VISITAS AL MENOS TRES VECES POR MES A LAS PARCELAS. 4) PROGRAMAR ACTIVIDADES DE CAMPO EN LAS PARCELAS ASIGNADAS (SIEMBRA, FERTILIZACIONES, PREPARACIÓN DE TERRENOS, PRACTICAS CULTURALES Y FITOSANITARIAS, MANTENIMIENTO DE BIOINSUMOS, TOMA DE DATOS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</si>
  <si>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PRESTAR SERVICIOS PROFESIONALES COMO ASESOR DE ÁREA DEL PROCESAMIENTO DE ALIMENTOS DE ORIGEN ANIMAL Y VEGETAL DEL PROYECTO BPIN 2020000100768 FINANCIADO CON RECURSOS DEL SISTEMA GENERAL DE REGALÍAS, PARA EL DESARROLLO DE LAS SIGUIENTES ACTIVIDADES: 1) COORDINAR CON EL ESPECIALISTA EN CIENCIAS Y TECNOLOGÍAS DE ALIMENTOS ASIGNADO EN LAS ACTIVIDADES PROPIAS DE LOS PROCESOS EN LA FORMULACIÓN Y ESTANDARIZACIÓN EN LA ELABORACIÓN DE PRODUCTOS TERMINADOS. 2) APOYAR LA TOMA DE DATOS EN LOS LABORATORIOS Y EN LOS PRODUCTOS A ELABORAR. 3) INFORMAR CUALQUIER EVENTUALIDAD EN EL DESARROLLO DE NUEVOS PRODUCTOS DEPENDIENDO DE LA VOCACIÓN DE CULTIVO Y DE CULTIVOS DE PAN COGER. 4) ENTREGABLES EN EL ÁREA DE PROCESOS DE PRODUCTOS ELABORADOS, ASÍ COMO DE LAS CAPACITACIONES O LO QUE SOLICITEN LOS COINVESTIGADORES EN EL ÁREA DE SU SABER Y CONOCIMIENTOS. 5) LAS DEMÁS ACTIVIDADES QUE SE DERIVEN DE LA EJECUCIÓN DEL OBJETO CONTRACTUAL.</t>
  </si>
  <si>
    <t>PRESTAR SERVICIOS PROFESIONALES COMO ASESOR DE ÁREA DEL PROCESAMIENTO DE ALIMENTOS DE ORIGEN ANIMAL Y VEGETAL DEL PROYECTO BPIN2020000100768 FINANCIADO CON RECURSOS DEL SISTEMA GENERAL DE REGALÍAS, PARA EL DESARROLLO DE LAS SIGUIENTES ACTIVIDADES: 1) COORDINAR CON EL ESPECIALISTA EN CIENCIAS Y TECNOLOGÍAS DE ALIMENTOS ASIGNADO EN LAS ACTIVIDADES PROPIAS DE LOS PROCESOS EN LA FORMULACIÓN Y ESTANDARIZACIÓN EN LA ELABORACIÓN DE PRODUCTOS TERMINADOS. 2) APOYAR LA TOMA DE DATOS EN LOS LABORATORIOS Y EN LOS PRODUCTOS A ELABORAR. 3) INFORMAR CUALQUIER EVENTUALIDAD EN EL DESARROLLO DE NUEVOS PRODUCTOS DEPENDIENDO DE LA VOCACIÓN DE CULTIVO Y DE CULTIVOS DE PAN COGER. 4) ENTREGABLES EN EL ÁREA DE PROCESOS DE PRODUCTOS ELABORADOS, ASÍ COMO DE LAS CAPACITACIONES O IO QUE SOLICITEN LOS COINVESTIGADORES EN EL ÁREA DE SU SABER Y CONOCIMIENTOS. 5) LAS DEMÁS ACTIVIDADES QUE DERIVEN DE LA EJECUCIÓN DE LA ORDEN Y QUE TENGAN RELACIÓN DIRECTA CON EL OBJETO CONTRACTUAL.</t>
  </si>
  <si>
    <t>PRESTAR SERVICIOS INDEPENDIENTES COMO PERSONAL DE APOYO EN LA IMPLEMENTACIÓN DE LOS PLANES DE AULA Y ACTIVIDADES DE POSPRODUCCIÓN ACTIVIDADES NECESARIAS PARA LA ELABORACIÓN DEL PRODUCTO 2.1: PRODUCTOS DE INVESTIGACIÓN EN ARTES, ARQUITECTURA Y DISEÑO Y LAS ACTIVIDADES MGA 2.1.2 Y 2.1.3 PROPIAS DEL PROYECTO DENOMINADO BPIN 2019000100064 DENOMINADO: "FORTALECIMIENTO DE HABILIDADES Y COMPETENCIAS COMUNICATIVAS, INVESTIGATIVAS Y TECNOLÓGICAS ALREDEDOR DE LA MEMORIA HISTÓRICA Y CULTURAL EN NIÑOS, ADOLESCENTES Y JÓVENES DEL DEPARTAMENTO DEL CESAR” CUMPLIMIENTO CON LAS SIGUIENTES ACTIVIDADES: 1) APOYAR EN EL DISEÑO E IMPLEMENTACIÓN DE PLANES DE PRODUCCIÓN PROYECTADOS PARA LAS SALIDAS DE CAMPO Y ACTIVIDADES DE POSTPRODUCCIÓN. 2) VELAR POR EL CUMPLIMIENTO DE LOS PLANES DE TRABAJO Y CRONOGRAMA. 3) LLEVAR CHEQUEO Y CONTROL DEL LISTADO DE EQUIPOS TECNOLÓGICOS USADOS EN CADA UNA DE LAS ACTIVIDADES. 4) PRESENTAR LOS INFORMES TÉCNICOS REQUERIDOS POR EL COORDINADOR DE OBJETIVOS INHERENTES AL AVANCE DE LAS ACTIVIDADES MGA DE LOS OBJETIVOS 1 Y 2 COMO INSUMO TÉCNICO A LOS INFORMES TRIMESTRALES DE LAS ACTIVIDADES REALIZADAS EN EL MARCO DEL PROYECTO. 5) ASISTIR A LAS REUNIONES Y/O ENCUENTROS VIRTUALES Y PRESENCIALES AGENDADOS. 6) COORDINAR REUNIONES DE SEGUIMIENTO A LAS ACTIVIDADES Y ENTREGABLES DESARROLLADOS POR OTROS PROFESIONALES. 7) PLANIFICAR Y APOYAR LA GESTIÓN DE EVENTOS Y/O SOCIALIZACIONES QUE PUEDAN PRESENTARSE EN EL PROYECTO. 8) RECOLECTAR Y ENTREGAR DOCUMENTACIÓN E INFORMES REQUERIDOS POR EL SUPERVISOR DE LA ORDEN. 9) ACOMPAÑAR LAS JORNADAS DE TRABAJO EN CAMPO EN EL MARCO DE LA MATERIALIZACIÓN DE LOS PROYECTOS EDUCATIVOS AL INTERIOR DE SUS AULAS QUE IMPLEMENTEN LA ESTRATEGIA DEL PROYECTO. 10) GESTIONAR LA PRESENTACIÓN DE LA SOCIALIZACIÓN FINAL QUE SE HARÁ ANTE LAS INSTITUCIONES Y PRESENTAR LOS INFORMES RESPECTIVOS, SEGÚN LOS LINEAMIENTOS DE LA DIRECCIÓN DEL PROYECTO. 11) APOYAR LA PRODUCCIÓN DE LA SALIDA DE CAMPO DE LOS PLANES DE AULA Y SOCIALIZACIONES FINALES DEL PROYECTO. 12) RECOPILAR EVIDENCIA DOCUMENTAL SOBRE LA SOCIALIZACIÓN FINAL DEL PROYECTO, GESTIONANDO LA FIRMA DE LAS ACTAS CORRESPONDIENTES POR PARTE DE LAS INSTITUCIONES. 13) APOYAR EL DISEÑO DE LOS EVENTOS DE SOCIALIZACIÓN FINAL DEL PROYECTO. 14) GENERAR INFORME DE SOCIALIZACIÓN FINAL DEL PROYECTO EN LAS INSTITUCIONES EDUCATIVAS, SEGÚN LOS LINEAMIENTOS DE LA DIRECCIÓN. 15) ATENDER LOS REQUERIMIENTOS SOLICITADOS POR EL SUPERVISOR, PARTICIPAR DE LAS REUNIONES PROGRAMADAS Y CUMPLIR CON LOS CRONOGRAMAS DE ENTREGA PACTADOS. 16) CONSTRUIR RESEÑA DE EXPERIENCIA DE LOS 11 PRODUCTOS AUDIOVISUALES DE EVIDENCIACIÓN.</t>
  </si>
  <si>
    <t>PRESTAR SERVICIOS PROFESIONALES COMO DIRECTOR ADMINISTRATIVO Y FINANCIERO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LA GESTIÓN OPERATIVA E INTEGRAL DEL PROYECTO EN RELACIÓN CON LA PLANIFICACIÓN, IMPLEMENTACIÓN Y SEGUIMIENTO A LOS PLANES Y CRONOGRAMAS APROBADOS. 2) DISEÑAR E IMPLEMENTAR LOS INSTRUMENTOS REQUERIDOS PARA LA EJECUCIÓN DEL PROYECTO. 3) ALINEAR EN CONJUNTO CON EL LÍDER CIENTÍFICO DEL PROYECTO, LAS ESTRATEGIAS PROPUESTAS PARA LA IMPLEMENTACIÓN DE LA RUTA METODOLÓGICA DE LAS ACTIVIDADES DEL PROYECTO DE CTEL CON LOS MÉTODOS DE PLANIFICACIÓN DE LOS PROYECTOS DE INVERSIÓN PÚBLICA. 4) COORDINAR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REALIZAR INFORMES DE SEGUIMIENTO Y AVANCES DEL PROYECTO Y PRESENTARLOS ANTE LAS INSTANCIAS DE SUPERVISIÓN DEL PROYECTO. 7) HACER SEGUIMIENTO DEL PROYECTO EN LA PLATAFORMA DEL GESPROY. 8) COORDINAR LAS COMPRAS DE INSUMOS Y EQUIPOS REQUERIDOS PARA EL DESARROLLO DE LAS ACTIVIDADES DEL PROYECTO. 9) HACER SEGUIMIENTO DE LA LOGÍSTICA DE ENTREGA Y UTILIZACIÓN DE LOS INSUMOS Y REQUERIMIENTOS NECESARIOS PARA EL DESARROLLO DE LAS ACTIVIDADES DEL PROYECTO</t>
  </si>
  <si>
    <t>PRESTAR SERVICIOS PROFESIONALES COMO INGENIERO AGRÓNOMO DE ZONA CAMPO ZONA CENTRO PARA LA ACTIVIDAD 2 DEL OBJETIVO 1 DEL PROYECTO FINANCIADO CON RECURSOS DEL SISTEMA GENERAL DE REGALÍAS Y EN ESPECIAL A LAS ACTIVIDADES ASOCIADAS AL OBJETIVO DE REFERENCIA. EN EJERCICIO DE SU CARGO SE COMPROMETE A CUMPLIR CON LOS SIGUIENTES COMPROMISOS: 1) PARTICIPAR EN LAS REUNIONES TÉCNICAS Y DE SEGUIMIENTO EN QUE SEAN REQUERIDOS. 2) BRINDAR SOPORTE TÉCNICO Y CIENTÍFICO A PARCELAS DE LA SUBREGIÓN CENTRO DEL DEPARTAMENTO DEL MAGDALENA Y A LA ASOCIACIÓN ASOLAFE EN SANTA ANA. 3) REALIZAR VISITAS AL MENOS TRES VECES A POR MES A LAS PARCELAS ASIGNADAS. 4) PROGRAMAR ACTIVIDADES DE CAMPO EN LAS PARCELAS ASIGNADAS (SIEMBRA, FERTILIZACIONES, PREPARACIÓN DE TERRENES, PRÁCTICAS CULTURALES Y FITOSANITARIAS, MANTENIMIENTO DE BIOINSUMOS, TOMA DE DATES EXPERIMENTALES Y COSECHA) EN COORDINACIÓN CON LOS INVESTIGADORES DE CADA DISCIPLINA (SUELOS, AGUA FITO 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</si>
  <si>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PRESTAR SERVICIOS COMO PROFESIONAL DE ENTOMOLOGÍA 1,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SI SE REQUIERE LOS MUESTREOS DE CAMPO DE ARTROPOFAUNA EN LAS 11 PARCELAS DE LOS MUNICIPIOS DEL DEPARTAMENTO Y ROTULADO DE INSECTOS. 2) CONSOLIDAR LAS MATRICES DE INFORMACIÓN DE LOS DATOS DE LOS INSECTOS PROCESADOS. 3) APOYAR LOS PROCESOS DE CURADURÍA DE INSECTOS EN LABORATORIO CUANDO SE REQUIERA. 4) INFORMAR OPORTUNAMENTE CUALQUIER EVENTUALIDAD QUE SE REGISTRE EN LAS PARCELAS DURANTE LAS VISITAS. 5) COORDINAR CON LOS PROFESIONALES DEL ÁREA FITOSANITARIA LOS ANÁLISIS DE LAS VARIABLES. 6) ELABORACIÓN DE INFORMES MENSUALES E INFORME FINAL SOBRE LAS ACTIVIDADES</t>
  </si>
  <si>
    <t>PRESTAR SUS SERVICIOS PROFESIONALES COMO INGENIERO AMBIENTAL PARA EL DESARROLLO DE LA ACTIVIDAD MGA 2 DEL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EL ANÁLISIS DE LA LÍNEA BASE AMBIENTAL DEL PROYECTO. 2) DISEÑAR E IMPLEMENTAR EL PLAN DE MANEJO AMBIENTAL PARA LAS PARCELAS SELECCIONADAS. 3) REALIZAR EL ANÁLISIS DE IMPACTO AMBIENTAL DEL PROYECTO CON SU EQUIPO DE TRABAJO. 4) COORDINAR CON EMPRESAS PROVEEDORAS Y CON LOS OPERARIOS DE LOS PREDIOS LA RECEPCIÓN DE INSUMOS RELACIONADOS CON LA IMPLEMENTACIÓN DEL PLAN DE MANEJO AMBIENTAL. 5) INFORMAR OPORTUNAMENTE CUALQUIER EVENTUALIDAD QUE SE REGISTRE EN LAS PARCELAS DURANTE LAS VISITAS. 6) ELABORACIÓN DE INFORMES MENSUALES SOBRE LAS ACTIVIDADES DESARROLLADAS Y APOYAR LA ELABORACIÓN DEL INFORME FINAL DEL PROYECTO</t>
  </si>
  <si>
    <t>PRESTAR SUS SERVICIOS PROFESIONALES INDEPENDIENTES EN EL ÁREA DEL PROCESAMIENTO DE ALIMENTOS DE ORIGEN ANIMAL Y VEGETAL PARA EL DESARROLLO DE LA ACTIVIDAD MGA 1.2.3; QUE COMPONEN 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COORDINAR CON EL ESPECIALISTA EN CIENCIAS Y TECNOLOGÍAS DE ALIMENTOS ASIGNADO EN LAS ACTIVIDADES PROPIAS DE LOS PROCESOS EN LA FORMULACIÓN Y ESTANDARIZACIÓN EN LA ELABORACIÓN DE PRODUCTOS TERMINADOS. 2) APOYAR LA TOMA DE DATOS EN LOS LABORATORIOS Y EN LOS PRODUCTOS A ELABORAR. 3) INFORMAR CUALQUIER EVENTUALIDAD EN EL DESARROLLO DE NUEVOS PRODUCTOS DEPENDIENDO DE LA VOCACIÓN DE CULTIVO Y DE CULTIVOS DE PAN. 4) REALIZAR INFORMES EN EL ÁREA DE PROCESOS DE PRODUCTOS ELABORADOS, ASÍ COMO DE LAS CAPACITACIONES O IO QUE SOLICITEN LOS COINVESTIGADORES EN EL ÁREA DE SU SABER Y CONOCIMIENTOS.</t>
  </si>
  <si>
    <t>PRESTAR SUS SERVICIOS COMO PROFESIONAL DE FITOPATOLOGÍA 1,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MUESTREOS DE MICROORGANISMOS EN PARCELAS DE 11 MUNICIPIOS DEL DEPARTAMENTO Y REALIZAR TODOS LOS PROCESOS DE AISLAMIENTO, SIEMBRA E IDENTIFICACIÓN EN EL LABORATORIO. 2) CONSOLIDAR LAS MATRICES DE INFORMACIÓN DE LOS DATOS DE INCIDENCIA Y SEVERIDAD DE ENFERMEDADES EN LAS PARCELAS Y REALIZAR LOS ANÁLISIS A LOS QUE LLEVE A LUGAR EN CONCORDANCIA CON EL COORDINADOR DE ÁREA. 3) INFORMAR OPORTUNAMENTE CUALQUIER EVENTUALIDAD QUE SE REGISTRE EN LAS PARCELAS DURANTE LAS VISITAS. 4) COORDINAR CON EL PROFESIONAL EN ENTOMOLOGÍA EL ANÁLISIS DE LAS VARIABLES FITOSANITARIAS. 5) ELABORAR INFORMES MENSUALES SOBRE LAS ACTIVIDADES DE CAMPO Y UN INFORME FINAL.</t>
  </si>
  <si>
    <t>PRESTAR SERVICIOS COMO PROFESIONAL DE EDAFOLOGÍA 1,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COORDINAR LA RECEPCIÓN DE RESULTADOS DE ANÁLISIS DE SUELOS Y TABULAR LA INFORMACIÓN. 2) APOYAR LOS RESULTADOS DEL ANÁLISIS DE SUELO DE LAS 33 PARCELAS DEL PROYECTO. 3) TOMA DE REGISTROS FOTOGRÁFICOS EN LA UNIVERSIDAD DEL MAGDALENA DEL PROYECTO SOLICITADAS POR LA COORDINACIÓN DEL OBJETIVO. 4) CONSOLIDAR LAS MATRICES DE INFORMACIÓN QUE SE SOLICITEN DESDE LA COORDINACIÓN DE OBJETIVO. 5) ASESORAR A LOS INGENIEROS AGRÓNOMOS DE ZONA EN EL ESTABLECIMIENTO Y MANTENIMIENTO DE BIOINSUMOS VIA CORREO ELECTRÓNICO O A TRAVÉS DE REUNIONES VIRTUALES. 6) APOYAR LA ELABORACIÓN DE RECOMENDACIONES PARA LA FERTILIZACIÓN DE PARCELAS. 7) ELABORACIÓN DE INFORMES MENSUALES SOBRE LAS ACTIVIDADES.</t>
  </si>
  <si>
    <t>PRESTAR SERVICIOS PROFESIONALES COMO INGENIERO AGRÓNOMO DE CAMPO ZONA NORTE PARA EL DESARROLLO DE LA ACTIVIDAD 2 QUE COMPONEN EL OBJETIVO 1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PARTICIPAR EN LAS REUNIONES TÉCNICAS Y DE SEGUIMIENTO QUE SEAN REQUERIDAS. 2) BRINDAR SOPORTE TÉCNICO Y CIENTÍFICO A PARCELAS DE LA SUBREGIÓN NORTE DEL DEPARTAMENTO DEL MAGDALENA. 3) REALIZAR VISITAS AL MENOS TRES VECES POR MES A LAS PARCELAS. 4) PROGRAMAR ACTIVIDADES DE CAMPO EN LAS PARCELAS ASIGNADAS (SIEMBRA, FERTILIZACIONES, PREPARACIÓN DE TERRENES, PRÁCTICAS CULTURALES Y FITOSANITARIAS, MANTENIMIENTO DE BIOINSUMOS, TOMA DE DATOS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ENLACE DE COMUNICACIÓN ENTRE LAS ASOCIACIONES BENEFICIARIAS Y LOS COINVESTIGADORES DEL PROYECTO. 8) APOYAR LAS ACTIVIDADES DE CAPACITACIÓN EN LA SUBREGIÓN NORTE DEL DEPARTAMENTO DEL MAGDALENA.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</si>
  <si>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PRESTAR SERVICIOS PROFESIONALES INDEPENDIENTES COMO ANALISTA BIOESTADÍSTICO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ASESORAR LA CONSTRUCCIÓN DE MATRICES PARA EL ANÁLISIS DE DATES BIOLÓGICOS DEL OBJETIVO 1. 2) REALIZAR LOS DIFERENTES ANÁLISIS EXPLORATORIOS DE LAS MATRICES. 3) REALIZAR ANÁLISIS DESCRIPTIVOS DE LOS DATOS. 4) ELABORAR ANÁLISIS INFERENCIAL DE LOS DATOS EN COORDINACIÓN EL ÁREA DE SANIDAD VEGETAL. 5) REALIZAR ANÁLISIS INFERENCIAL EN COORDINACIÓN CON EL ÁREA AMBIENTAL. 6) EFECTUAR LOS ANÁLISIS INFERENCIALES EN COORDINACIÓN CON EL ÁREA DE SUELOS. 7) ENTREGAR INFORMES MENSUALES DE LAS ACTIVIDADES Y UN INFORME FINAL.</t>
  </si>
  <si>
    <t>PRESTAR SERVICIOS PROFESIONALES COMO INGENIERO AMBIENTAL 2,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EL ANÁLISIS DE LA LÍNEA BASE AMBIENTAL DEL PROYECTO. 2) APOYAR EL DISEÑO DEL PLAN DE MANEJO AMBIENTAL PARA LAS PARCELAS SELECCIONADAS Y SU IMPLEMENTACIÓN. 3) COORDINAR CON EMPRESAS PROVEEDORAS Y CON LOS OPERARIOS DE LOS PREDIOS LA RECEPCIÓN DE INSUMOS RELACIONADOS CON LA IMPLEMENTACIÓN DEL PLAN DE MANEJO AMBIENTAL. 4) INFORMAR OPORTUNAMENTE CUALQUIER EVENTUALIDAD QUE SE REGISTRE EN LAS PARCELAS DURANTE LAS VISITAS. 5) ELABORACIÓN DE INFORMES MENSUALES SOBRE LAS ACTIVIDADES DESARROLLADAS Y APOYAR LA ELABORACIÓN DEL INFORME FINAL DEL PROYECTO.</t>
  </si>
  <si>
    <t>COMPRA DE TIQUETES AÉREOS A NIVEL NACIONAL E INTERNACIONAL, PARA REALIZAR VISITA TÉCNICA EMPRESARIAL, E INDUSTRIAL DE INTERCAMBIO DE EXPERIENCIAS PRODUCTIVAS EN PRÁCTICAS DE QUESO, EN EL PAÍS DE HOLANDA. PARA EL DESARROLLO DEL EJERCICIO DE LA MANUFACTURACIÓN DE QUESO FRESCO, QUESO DE CABRA Y MADURADO. QUE PERMITE GENERAR CAPACITACIÓN, TRANSFERENCIA Y APROPIACIÓN SOCIAL DEL CONOCIMIENTO, A FIN DE FACILITARNOS INFORMACIÓN OPORTUNA PARA LA OBTENCIÓN OPTIMA DE HABILIDADES DE APRENDIZAJE; CON EL OBJETO DE CUMPLIR CON EL DESARROLLO DE LA ACTIVIDAD MGA 2.1.4 EN EL MARCO DE LA EJECUCIÓN DEL PROYECTO CÓDIGO BPIN 2020000100116 DENOMINADO: "FORTALECIMIENTO DE LA CAPACIDAD PRODUCTIVA Y COMERCIAL DE LA CADENA DE SUMINISTRO DEL QUESO COSTEÑO EN LAS SUBREGIONES DEL CARIBE COLOMBIANO, DEPARTAMENTO DEL MAGDALENA, CÓRDOBA Y LA GUAJIRA”. LA PROPUESTA HACE PARTE INTEGRAL DE LA PRESENTE ORDEN</t>
  </si>
  <si>
    <t>PRESTACIÓN DE LOS SERVICIOS LOGÍSTICOS DE TRANSPORTE TERRESTRE, ALOJAMIENTOS, ALIMENTACIÓN Y PÓLIZA DE SEGUROS INTERNACIONAL EN EL PAÍS DE HOLANDA. PARA REALIZAR EL RECORRIDO DE LAS VISITAS TÉCNICAS EMPRESARIALES E INDUSTRIALES DE INTERCAMBIOS DE EXPERIENCIAS PRODUCTIVAS EN LAS PRÁCTICAS DE QUESO, PROGRAMADAS EN EL PAÍS DE HOLANDA, PARA EL DESARROLLO DEL EJERCICIO DE MANUFACTURACIÓN DE QUESO FRESCO, QUESO DE CABRA Y MADURADO. QUE PERMITE GENERAR CAPACITACIÓN, TRANSFERENCIA Y APROPIACIÓN SOCIAL DEL CONOCIMIENTO A FIN DE FACILITARNOS INFORMACIÓN OPORTUNA PARA LA OBTENCIÓN OPTIMA DE HABILIDADES DE APRENDIZAJE; CON EL OBJETO DE CUMPLIR CON EL DESARROLLO DE LA ACTIVIDAD MGA 2.1.4 EN EL MARCO DE LA EJECUCIÓN DEL PROYECTO CÓDIGO BPIN 2020000100116 DENOMINADO: "FORTALECIMIENTO DE LA CAPACIDAD PRODUCTIVA Y COMERCIAL DE LA CADENA DE SUMINISTRO DEL QUESO COSTEÑO EN LAS SUBREGIONES DEL CARIBE COLOMBIANO, DEPARTAMENTO DEL MAGDALENA, CÓRDOBA Y LA GUAJIRA."</t>
  </si>
  <si>
    <t>PRESTAR SUS SERVICIOS PROFESIONALES INDEPENDIENTES COMO COORDINADOR PARA EL DESARROLLO DE LA ACTIVIDAD MGA 2.1.1 QUE COMPONEN EL OBJETIVO 2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ELABORAR EL PLAN OPERATIVE DE ACTIVIDADES DEL OBJETIVO 2 PARA DAR CUMPLIMIENTO A LA IMPLEMENTACIÓN DEL PROYECTO. 2) CONSOLIDAR LA INFORMACIÓN REQUERIDA PARA EL CARGUE Y SISTEMATIZACIÓN DEL AVANCE DEL PROYECTO Y REPORTE EN EL GESPROY. 3) COORDINAR LA IMPLEMENTACIÓN DE LAS ACTIVIDADES ASOCIADAS AL CUMPLIMIENTO DEL OBJETIVO RELACIONADO.</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</si>
  <si>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CUÁLES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DATOS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ROCÍO), EN ENFERMEDADES FOLIARES TALES COMO SIGATOKA NEGRA (MYCOSPHAERELLA FIJIENSIS) Y FUSARIUM R4T (FUSARIUM OXYSPORUM). 7) IMPLEMENTAR UNA RED DE SENSORES QUE PERMITAN MONITOREAR LAS CONDICIONES EN LAS CUALES SE ENCUENTRA EL CULTIVO, TOMANDO LOS DATOS DE LOS FACTORES CLIMÁTICOS PREDISPONENTES MENCIONADOS ANTERIORMENTE. 8) REALIZAR MONITOREO DE LOS FACTORES CLIMÁTICOS PREDISPONENTES EN LAS ENFERMEDADES FOLIARES PRESENTES EN EL BANANO MENCIONADAS ANTERIORMENTE. 9) CREAR UNA BASE DATOS DE LOS FACTORES CLIMÁTICOS MONITOREADOS EN LOS DIFERENTES SISTEMAS DE PRODUCCIÓN EN BANANO TOMADOS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INTELIGENTE.13) DOCUMENTAR EL HISTÓRICO DE PRODUCTIVIDAD DE LOS SISTEMAS DE PRODUCCIÓN ESCOGIDOS. 14) REALIZAR PRUEBAS DE VALIDACIÓN CORRESPONDIENTES EN UN ESCENARIO PREVIAMENTE DETERMINADO.15)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t>
  </si>
  <si>
    <t>PRESTAR SERVICIOS PROFESIONALES COMO ASISTENTE DE INVESTIGACIÓN DE LAS ACTIVIDADES 1.1.2, 2.1.1, 3.1.2, 3.2.1, RELACIONADAS CON LOS OBJETIVOS 1,2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ROCÍO), EN ENFERMEDADES FOLIARES TALES COMO SIGATOKA NEGRA (MYCOSPHAERELLA FIJIENSIS) Y FUSARIUM R4T (FUSARIUM OXYSPORUM). 4) DOCUMENTAR EL HISTÓRICO DE PRODUCTIVIDAD DE LOS SISTEMAS DE PRODUCCIÓN ESCOGIDOS. 5) ELABORAR INFORMES Y REPORTES DE LA INVESTIGACIÓN.</t>
  </si>
  <si>
    <t>PRESTAR SERVICIOS PROFESIONALES COMO ASISTENTE DE INVESTIGACIÓN DE LAS ACTIVIDADES 1.1.2, 2.1.1, 3.1.2,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CUÁLES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ROCÍO), EN ENFERMEDADES FOLIARES TALES COMO SIGATOKA NEGRA (MYCOSPHAERELLA FIJIENSIS) Y FUSARIUM R4T (FUSARIUM OXYSPORUM). 4) DOCUMENTAR EL HISTÓRICO DE PRODUCTIVIDAD DE LOS SISTEMAS DE PRODUCCIÓN ESCOGIDOS. 5) ELABORAR INFORMES Y REPORTES DE LA INVESTIGACIÓN</t>
  </si>
  <si>
    <t>PRESTAR SUS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CUÁLES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DATOS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ROCÍO), EN ENFERMEDADES FOLIARES TALES COMO SIGATOKA NEGRA (MYCOSPHAERELLA FIJIENSIS) Y FUSARIUM R4T (FUSARIUM OXYSPORUM). 7) IMPLEMENTAR UNA RED DE SENSORES QUE PERMITAN MONITOREAR LAS CONDICIONES EN LAS CUALES SE ENCUENTRA EL CULTIVO, TOMANDO LOS DATOS DE LOS FACTORES CLIMÁTICOS PREDISPONENTES MENCIONADOS ANTERIORMENTE. 8) REALIZAR MONITOREO DE LOS FACTORES CLIMÁTICOS PREDISPONENTES EN LAS ENFERMEDADES FOLIARES PRESENTES EN EL BANANO MENCIONADAS ANTERIORMENTE. 9) CREAR UNA BASE DATOS DE LOS FACTORES CLIMÁTICOS MONITOREADOS EN LOS DIFERENTES SISTEMAS DE PRODUCCIÓN EN BANANO TOMADOS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INTELIGENTE.13) DOCUMENTAR EL HISTÓRICO DE PRODUCTIVIDAD DE LOS SISTEMAS DE PRODUCCIÓN ESCOGIDOS. 14) REALIZAR PRUEBAS DE VALIDACIÓN CORRESPONDIENTES EN UN ESCENARIO PREVIAMENTE DETERMINADO. 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t>
  </si>
  <si>
    <t>PRESTAR SERVICIOS PROFESIONALES COMO INGENIERO INDUSTRIAL PARA REALIZAR ACTIVIDADES DE APOYO EN LA TOMA DE DATOS E INFORMACIÓN DEL SISTEMA ESTADÍSTICO AGROPECUARIO SEAM EN EL DESARROLLO DE LA ACTIVIDAD 2.1.1 DEL OBJETIVO 2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INTERACTUAR CON EL EQUIPO DE CAMPO DEL OBJETIVO 1 PARA OBTENER INFORMACIÓN CLAVE PARA EL SERVICIO ESTADÍSTICO AGROPECUARIO DEL MAGDALENA (SEAM). 2) CONTRIBUIR EN EL ANÁLISIS DE LOS DATOS DEL SEAM. 3) ELABORACIÓN DE INFORMES MENSUALES DE MONITOREO A LA INFORMACIÓN DEL SEAM. 4) TODAS AQUELLAS ACTIVIDADES QUE EL INVESTIGADOR DE ÁREA DESIGNE PARA EL LOGRO DEL OBJETIVO GENERAL DEL PROYECTO.</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</si>
  <si>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CUMPLIMENTO DE LAS ACTIVIDADES PROPUESTAS Y DE LAS DEMÁS COMPROMETIDAS EN EL DESARROLLO GLOBAL DEL PROYECTO. 2) ASESORAR EN LA TOMA DE DECISIONES RELACIONADAS CON LOS MUESTREOS EN CAMPO DE LAS ENFERMEDADES: SIGATOKA NEGRA (PSEUDOCERCOSPORA FIJIENSIS) Y EL MARCHITAMIENTO VASCULAR DE LAS MUSÁCEAS FUSARIUM R4T (FUSARIUM OXYSPORUM F.SP. CUBENCE RAZA 4 TROPICAL) Y MOKO (RALSTONIA SOLANACEARUM). 3) ASESORAR EN LA TOMA DE DECISIONES RELACIONADAS CON EL TIPO DE SENSORES A DESARROLLAR PARA MUESTREOS EN CAMPO DE LAS ENFERMEDADES: SIGATOKA NEGRA (PSEUDOCERCOSPORA FIJIENSIS) Y EL MARCHITAMIENTO VASCULAR DE LAS MUSÁCEAS FUSARIUM R4T (FUSARIUM OXYSPORUM F.SP. CUBENCE RAZA 4 TROPICAL) Y MOKO (RALSTONIA SOLANACEARUM). 4) DISEÑAR UNA ESTRATEGIA DE EVALUACIÓN DEL USO EFICIENTE DE LOS SENSORES CLIMÁTICOS PARA EL MONITOREO DE LAS ENFERMEDADES EN BANANO: SIGATOKA NEGRA (PSEUDOCERCOSPORA FIJIENSIS) Y EL MARCHITAMIENTO VASCULAR DE LAS MUSÁCEAS FUSARIUM R4T (FUSARIUM OXYSPORUM F.SP. CUBENCE RAZA 4 TROPICAL) Y MOKO (RALSTONIA SOLANACEARUM). 5) DOCUMENTAR LOS FACTORES CLIMÁTICOS PREDISPONENTES (PRECIPITACIÓN, TEMPERATURA, HUMEDAD RELATIVA Y PUNTO DE ROCÍO) EN ENFERMEDADES TALES COMO LA SIGATOKA NEGRA (PSEUDOCERCOSPORA FIJIENSIS) Y EL MARCHITAMIENTO VASCULAR DE LAS MUSÁCEAS FUSARIUM R4T (FUSARIUM OXYSPORUM F.SP. CUBENCE RAZA 4 TROPICAL) Y MOKO (RALSTONIA SOLANACEARUM). 6) DISEÑAR UN MODELO EPIDEMIOLÓGICO A PARTIR DE LAS VARIABLES CLIMÁTICAS (PRECIPITACIÓN, TEMPERATURA, HUMEDAD RELATIVA Y PUNTO DE ROCÍO), QUE ESTABLEZCA RELACIONES DE CAUSALIDAD DE LAS ENFERMEDADES TALES COMO LA SIGATOKA NEGRA (PSEUDOCERCOSPORA FIJIENSIS) Y EL MARCHITAMIENTO VASCULAR DE LAS MUSÁCEAS FUSARIUM R4T (FUSARIUM OXYSPORUM F.SP. CUBENCE RAZA 4 TROPICAL) Y MOKO (RALSTONIA SOLANACEARUM). 7) DESARROLLAR UNA PROPUESTA DE TESIS PARA EL PROGRAMA DE INGENIERÍA AGRONÓMICA QUE INTEGRE EL USO DE LOS SENSORES DISEÑADOS POR UN ESTUDIANTE DEL PROGRAMA DE INGENIERÍA ELECTRÓNICA, PARA LA AVALUACIÓN BAJO INVERNADERO DE LAS VARIABLES CLIMÁTICAS (PRECIPITACIÓN, TEMPERATURA, HUMEDAD RELATIVA Y PUNTO DE ROCÍO) Y GENERAR UN MODELO EPIDEMIOLÓGICO DE LA SIGATOKA NEGRA DEL BANANO. 8) REALIZAR MONITOREOS DE LOS FACTORES CLIMÁTICOS PREDISPONENTES EN LAS ENFERMEDADES PRESENTES EN EL BANANO MENCIONADAS ANTERIORMENTE. 9) ESTABLECER UNA ESTRATEGIA DE DETECCIÓN TEMPRANA DE ENFERMEDADES BASADO EN LAS BASES DE DATOS PREVIAS Y LOS MONITOREOS. 10) REALIZAR INFORMES DE SEGUIMIENTO Y AVANCES DEL PROYECTO Y PRESENTARLOS ANTE LAS INSTANCIAS DE SUPERVISIÓN DEL PROYECTO.</t>
  </si>
  <si>
    <t>COMPRA DE EQUIPOS, ELEMENTOS, COMPONENTES Y DISPOSITIVOS ELECTRÓNICOS PARA LA IMPLEMENTACIÓN DE UNA RED DE SENSORES Y UN SISTEMA DE SEGUIMIENTO DE CRECIMIENTO DEL CULTIVO DE BANANO, PARA EL DESARROLLO DEL OBJETIVO ESPECÍFICO MGA 1: IMPLEMENTAR UN SISTEMA DE MONITOREO PARA LA GESTIÓN DE RECURSOS EN LOS SISTEMAS DE PRODUCCIÓN DE BANANO. EN EL MARCO DE LA EJECUCIÓN DEL PROYECTO BPIN 2020000100417 DENOMINADO "DISEÑO E IMPLEMENTACIÓN DE SISTEMAS INTELIGENTES PARA LA GESTIÓN DE RECURSOS Y DETECCIÓN DE ENFERMEDADES EN SISTEMAS DE PRODUCCIÓN EN BANANO EN LOS DEPARTAMENTOS DE LA GUAJIRA, MAGDALENA"</t>
  </si>
  <si>
    <t>PRESTAR SERVICIOS PROFESIONALES COMO ASISTENTE DE INVESTIGACIÓN DE LAS ACTIVIDADES 1.1.2, 1.1.3, 2.1.1,2.1.2,2.1.3. 3.1.2.3.1.3. 3.2.1. RELACIONADAS CON LOS OBJETIVOS 1,2 Y 3 DEL PROYECTO BPIN 2020000100417 PARA PARTICIPAR EN LA IMPLEMENTACIÓN DE LAS ACCIONES QUE CONCIERNEN A LAS ACTIVIDADES GLOBALES DEL PROYECTO FINANCIADO CON RECURSOS DEL SISTEMA GENERAL DE REGALÍAS Y EN ESPECIAL A LAS ACTIVIDADES ASOCIADAS AL OBJETIVO DE REFERENCIA CUMPLIENDO CON LAS SIGUIENTES: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CUALES SON LAS CONDICIONES IDEALES QUE SE DEBEN CUMPLIR EN LOS CULTIVOS, TENIENDO EN CUENTA FACTORES CLIMÁTICOS PREDISPONENTES PARA LOS REQUERIMIENTOS HÍDRICOS Y ASÍ AUMENTAR LA PRODUCTIVIDAD Y CALIDAD DE ESTOS. 4) IMPLEMENTAR UNA RED DE SENSORES QUE PERMITAN MONITOREAR LAS CONDICIONES EN LAS CUALES SE ENCUENTRA EL CULTIVO, TOMANDO DATES TALES COMO TEMPERATURA Y HUMEDAD. 5) DETERMINAR UNA ESTRATEGIA DE TOMA DE DECISIONES DE ACUERDO CON EL MONITOREO REALIZADOS PARA GENERAR UN PLAN DE MANEJO INTEGRADO PARA EL USO EFICIENTE Y RACIONAL DEL RECURSO HÍDRICO. 6) DOCUMENTAR LOS FACTORES CLIMÁTICOS PREDISPONENTES (PRECIPITACIÓN, TEMPERATURA. HUMEDAD RELATIVA Y PUNTO DE ROCFO), EN ENFERMEDADES FOLIARES TALES COMO SIGATOKA NEGRA (MYCOSPHAERELLA FIJIENSIS) Y FUSARIUM R4T (FUSARIUM OXYSPORUM). 7) IMPLEMENTAR UNA RED DE SENSORES QUE PERMITAN MONITOREAR LAS CONDICIONES EN LAS CUALES SE ENCUENTRA EL CULTIVO TOMANDO LOS DATES DE LOS FACTORES CLIMÁTICOS PREDISPONENTES MENCIONADOS ANTERIORMENTE. 8) REALIZAR MONITOREOS DE LOS FACTORES CLIMÁTICOS PREDISPONENTES EN LAS ENFERMEDADES FOLIARES “ PIESENTES EN EL BANANO MENCIONADAS ANTERIORMENTE. 9) CREAR UNA BASE DATOS DE LOS FACTORES CLIMÁTICOS MONITOREADOS EN LOS DIFERENTES SISTEMAS DE PRODUCCIÓN EN BANANO TORNADOS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 13) DOCUMENTAR EL HISTÓRICO DE PRODUCTIVIDAD DE LOS SISTEMAS DE PRODUCCIÓN ESCOGIDOS. 14) REALIZAR PRUEBAS DE VALIDACIÓN CORRESPONDIENTES EN UN ESCENARIO PREVIAMENTE DETERMINADO. 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 17) REALIZAR TOMA DE DATOS EN SITIO DE ENSAYO PARA CAPTURAR INFORMACIÓN RELACIONADA CON LA VARIABILIDAD DE LAS PLANTACIONES DE BANANO BAJO CONDICIONES DE ESTRES HIDRICO</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</si>
  <si>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CUALES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DATES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ROCIO), EN ENFERMEDADES FOLIARES TALES COMO SIGATOKA NEGRA (MYCOSPHAERELLA FIJIENSIS) Y FUSARIUM R4T (FUSARIUM OXYSPORUM). 7) IMPLEMENTAR UNA RED DE SENSORES QUE PERMITAN MONITOREAR IPS CONDICIONES EN LAS CUALES SE ENCUENTRA EL CULTIVO, TOMANDO LOS DATES DE LOS FACTORES CLIMÁTICOS PREDISPONENTES MENCIONADOS ANTERIORMENTE. 8) REALIZAR MONITOREO DE LOS FACTORES CLIMÁTICOS PREDISPONENTES EN LAS ENFERMEDADES FOLIARES PRESENTES EN EL BANANO MENCIONADAS ANTERIORMENTE. 9) CREAR UNA BASE DATES DE LOS FACTORES CLIMÁTICOS MONITOREADOS EN LOS DIFERENTES SISTEMAS DE PRODUCCIÓN EN BANANO TORNADOS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 13) DOCUMENTAR EL HISTÓRICO DE PRODUCTIVIDAD DE LOS SISTEMAS DE PRODUCCIÓN ESCOGIDOS. 14) REALIZAR PRUEBAS DE VALIDACIÓN CORRESPONDIENTES EN UN ESCENARIO PREVIAMENTE DETERMINADO.15)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 17) REALIZAR TOMA DE DATOS EN SITIO DE ENSAYO PARA CAPTURAR INFORMACIÓN RELACIONADA CON LA VARIABILIDAD DE LAS PLANTACIONES DE BANANO BAJO CONDICIONES DE ESTRES HIDRICO.</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</si>
  <si>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CUALES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DATOS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ROCIO), EN ENFERMEDADES FOLIARES TALES COMO SIGATOKA NEGRA (MYCOSPHAERELLA FIJIENSIS) Y FUSARIUM R4T (FUSARIUM OXYSPORUM). 7) IMPLEMENTAR UNA RED DE SENSORES QUE PERMITAN MONITOREAR LAS CONDICIONES EN LAS CUALES SE ENCUENTRA EL CULTIVO, TOMANDO LOS DATOS DE LOS FACTORES CLIMÁTICOS PREDISPONENTES MENCIONADOS ANTERIORMENTE. 8) REALIZAR MONITOREO DE LOS FACTORES CLIMÁTICOS PREDISPONENTES EN LAS ENFERMEDADES FOLIARES PRESENTES EN EL BANANO MENCIONADAS ANTERIORMENTE. 9) CREAR UNA BASE DATOS DE LOS FACTORES CLIMÁTICOS MONITOREADOS EN LOS DIFERENTES SISTEMAS DE PRODUCCIÓN EN BANANO TORNADOS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 13) DOCUMENTAR EL HISTÓRICO DE PRODUCTIVIDAD DE LOS SISTEMAS DE PRODUCCIÓN ESCOGIDOS. 14) REALIZAR PRUEBAS DE VALIDACIÓN CORRESPONDIENTES EN UN ESCENARIO PREVIAMENTE DETERMINADO. 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 17) REALIZAR TOMA DE DATOS EN SITIO DE ENSAYO PARA CAPTURAR INFORMACIÓN RELACIONADA CON LA VARIABILIDAD DE LAS PLANTACIONES DE BANANO BAJO CONDICIONES DE ESTRES HIDRICO.</t>
  </si>
  <si>
    <t>PRESTAR SERVICIOS PROFESIONALES COMO ASISTENTE INVESTIGACIÓN DE LAS ACTIVIDADES 1.1.2, 1.1.3, 2.1.1, 2.1.2, 2.1.3, 3.1.2, 3.1.3, 3.2.1, RELACIONADAS CON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APOYAR LA IMPLEMENTACIÓN DE UNA RED DE SENSORES QUE PERMITAN MONITOREAR LAS CONDICIONES EN LAS CUALES SE ENCUENTRA EL CULTIVO, TOMANDO DATOS TALES COMO TEMPERATURA Y HUMEDAD. 6) REALIZAR MONITOREOS DE LOS FACTORES CLIMÁTICOS PREDISPONENTES EN LAS ENFERMEDADES FOLIARES PRESENTES EN EL BANANO MENCIONADAS ANTERIORMENTE. 7) APOYAR EN LA REALIZACIÓN DE PRUEBAS DE VALIDACIÓN CORRESPONDIENTES EN UN ESCENARIO PREVIAMENTE DETERMINADO. 8) ELABORAR LOS INFORMES MENSUALES Y REPORTES DE LA INVESTIGACIÓN.</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</si>
  <si>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REALIZAR INFORMES DE SEGUIMIENTO Y AVANCES DEL PROYECTO Y PRESENTARLOS ANTE LAS INSTANCIAS DE SUPERVISIÓN DEL PROYECTO</t>
  </si>
  <si>
    <t>PRESTAR SERVICIOS COMO PROFESIONAL DE ENTOMOLOGÍA 2, PARA EL DESARROLLO DE LA ACTIVIDAD MGA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LOS MUESTREOS DE ARTROPOFAUNA QUE SE REQUIERAN EN LAS 11 PARCELAS. 2) REGISTRAR LA INFORMACIÓN RECOLECTADA EN CAMPO. 3) CONSOLIDAR LAS MATRICES DE INCIDENCIA DE PROBLEMAS SANITARIOS. 4) REALIZAR LOS PROCESOS DE CURADURÍA DE INSECTOS EN LABORATORIO CUANDO SE REQUIERA. 5) INFORMAR OPORTUNAMENTE CUALQUIER EVENTUALIDAD QUE SE REGISTRE EN LAS PARCELAS DURANTE LAS VISITAS. 6) COORDINAR CON LOS PROFESIONALES DEL ÁREA FITOSANITARIA EL ANÁLISIS DE LAS VARIABLES. 7) ELABORACIÓN DE INFORMES MENSUALES SOBRE LAS ACTIVIDADES DE CAMPO Y UN INFORME FINAL.</t>
  </si>
  <si>
    <t>PRESTAR SERVICIOS PROFESIONALES INDEPENDIENTES COMO ASISTENTE OPERATIVA PARA EL DESARROLLO DE LAS ACTIVIDADES 1, 2 Y 3 ASOCIADAS AL OBJETIVO 1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EL ALISTAMIENTO Y DESARROLLO DE LAS ACTIVIDADES TÉCNICAS EN CAMPO CON LOS ACTORES BENEFICIARIOS. 2. CONSOLIDAR INSUMOS NECESARIOS PARA REPORTAR LOS AVANCES TÉCNICOS DE ACUERDO A LAS ACTIVIDADES PROGRAMADAS. 3. ELABORAR CONSOLIDADO DEL INFORME TÉCNICO Y/O CIENTÍFICO DEL PROYECTO, 4. VELAR POR LA GESTIÓN DOCUMENTAL QUE SOPORTA LOS INFORMES DE ACTIVIDADES MENSUAL QUE REPORTAN LOS COORDINADORES DE OBJETIVO, 5. APOYAR LOS PROCESOS DE COMPRA DE MATERIALES Y EQUIPOS Y CONTRATACIÓN DE SERVICIOS PARA EL DESARROLLO DE ACTIVIDADES ASOCIADAS AL OBJETIVO 1.</t>
  </si>
  <si>
    <t>PRESTAR SERVICIOS PROFESIONALES COMO INGENIERO INDUSTRIAL PARA REALIZAR ACTIVIDADES DE APOYO EN LA TOMA DE DATOS E INFORMACIÓN DEL SISTEMA ESTADÍSTICO AGROPECUARIO SEAM EN EL DESARROLLO DE LA ACTIVIDAD 2.1.1 DEL OBJETIVO 2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INTERACTUAR CON EL EQUIPO DE CAMPO DEL OBJETIVO 1 PARA OBTENER INFORMACIÓN CLAVE PARA EL SERVICIO ESTADÍSTICO AGROPECUARIO DEL MAGDALENA (SEAM). 2) CONTRIBUIR EN EL ANÁLISIS DE LOS DATOS DEL SEAM. 3) ELABORACIÓN DE INFORMES MENSUALES DE MONITOREO A LA INFORMACIÓN DEL SEAM. 4) TODAS AQUELLAS ACTIVIDADES RELACIONADAS CON EL PROYECTO QUE EL INVESTIGADOR DE ÁREA DESIGNE PARA EL LOGRO DEL OBJETIVO GENERAL DEL PROYECTO.</t>
  </si>
  <si>
    <t>PRESTAR SERVICIOS PROFESIONALES INDEPENDIENTES COMO COINVESTIGADOR DE LAS ACTIVIDADES MGA 1.1.3, 2.1.1, 2.1.7, 3.1.6, 4.1.1 Y 4.1.2 DE LOS OBJETIVOS 1, 2, 3 Y 4 DEL PROYECTO DE INVESTIGACIÓN CÓDIGO BPIN 2020000100116 DENOMINADO: "FORTALECIMIENTO DE LA CAPACIDAD PRODUCTIVA Y COMERCIAL DE LA CADENA DE SUMINISTRO DEL QUESO COSTEÑO EN LAS SUBREGIONES DEL CARIBE COLOMBIANO, DEPARTAMENTO DEL MAGDALENA. CÓRDOBA Y LA GUAJIRA"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DISEÑAR LA CADENA DE SUMINISTRO MEDIANTE MODELO SCOR PARA LOS DEPARTAMENTOS DEL MAGDALENA, CÓRDOBA Y LA GUAJIRA, (ENTREGA DE DOCUMENTO TÉCNICO Y BASE DE DATOS). 2) ASISTIR A LA TOMA DE MUESTRAS DE LECHE Y QUESO COSTEÑO, MEDIANTE SALIDAS DE CAMPO PARA DETERMINACIÓN DE PARÁMETROS BROMATOLÓGICOS Y MICROBIOLÓGICOS DE ACUERDO CON LA NORMA TÉCNICA NTC 750 DE 2009 (ENTREGA DE INFORME DE LA SALIDA DE CAMPO). 3) COORDINAR Y ASISTIR A LAS SALIDAS DE CAMPO PARA TOMA DE INFORMACIÓN PRIMARIA Y SECUNDARIA (APLICACIÓN DE ENCUESTAS, CHECK LIST, ENTREVISTA SEMI ESTRUCTURADA, Y OBSERVACIÓN DIRECTA), RETROALIMENTAR EN EL INTERCAMBIO DE PARADIGMAS CON PRODUCTORES DE QUESO COSTEÑO EN LOS DEPARTAMENTOS DEL MAGDALENA, CÓRDOBA Y LA GUAJIRA (ENTREGA DE BASE DE DATOS DE ENCUESTAS TABULADAS POR DEPARTAMENTO DEL AHO 2023 E INFORME DE SALIDA DE CAMPO). 4) FORMULAR SPIN OFF UNIVERSITARIA (ENTREGA DE DOCUMENTOS TÉCNICOS). 5) FORMULAR EL PLAN DE NEGOCIOS DE LA PLATAFORMA TECNOLÓGICA (ENTREGA DE DOCUMENTO TÉCNICO). 6) ENTREGAR UN (1) ARTICULO CIENTÍFICO ESCRITO CON EL DIRECTOR DEL PROYECTO PARA SOMETER A REVISTA INDEXADA. 7) APOYAR A LAS DEMÁS ACTIVIDADES QUE ASIGNE LA DIRECCIÓN DEL PROYECTO.</t>
  </si>
  <si>
    <t>PRESTAR SERVICIOS COMO PROFESIONAL DE FITOPATOLOGÍA 2, PARA EL DESARROLLO DE LA ACTIVIDAD 2 QUE COMPONE EL OBJETIVO 1 DEL PROYECTO BPIN 2020000100768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 CUMPLIENDO CON LAS SIGUIENTES ACTIVIDADES: 1) APOYAR MUESTREOS DE MICROORGANISMOS EN PARCELAS DE 11 MUNICIPIOS DEL DEPARTAMENTO MAGDALENA Y REALIZAR TODOS LOS PROCESOS DE AISLAMIENTO, SIEMBRA E IDENTIFICACIÓN EN EL LABORATORIO. 2) CONSOLIDAR LAS MATRICES DE INFORMACIÓN DE LOS DATOS DE INCIDENCIA Y SEVERIDAD DE ENFERMEDADES EN LAS PARCELAS. 3) REALIZAR LOS ANÁLISIS NECESARIOS EN COORDINACIÓN CON EL COORDINADOR DE ÁREA. 4) INFORMAR OPORTUNAMENTE CUALQUIER EVENTUALIDAD QUE SE REGISTRE EN LAS PARCELAS DURANTE LAS VISITAS. 5) COORDINAR CON EL PROFESIONAL EN ENTOMOLOGÍA EL ANÁLISIS DE LAS VARIABLES FITOSANITARIAS. 6) ELABORAR INFORMES MENSUALES SOBRE LAS ACTIVIDADES DE CAMPO Y ELABORACIÓN DE INFORME FINAL.</t>
  </si>
  <si>
    <t>COMPRA DE MATERIALES ELÉCTRICOS (CABLES Y CONECTORES), QUE PERMITIRÁ CONDUCIR LA ELECTRICIDAD DE LOS PANELES SOLARES INSTALADOS EN LAS 33 PARCELAS BENEFICIARIAS, HASTA LOS PUNTOS DE ESTALACIÓN DE LAS MOTOBOMBAS PARA FACILITAR EL SUMINISTRO DE AGUA A LOS CULTIVOS, EN EL DESARROLLO DE LA ACTIVIDAD MGA 1.2.1 RELACIONADA CON EL OBJETIVO 1 EN EL MARCO DE LA EJECUCIÓN DEL PROYECTO BPIN 2020000100768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t>
  </si>
  <si>
    <t>COMPRA E INSTALACIÓN DE UNA (1) ESTACIÓN METEOROLÓGICA Y UN (1) SERVICIO DE PRONÓSTICO CLIMÁTICO + SIM CARD Y PLAN DE DATES PARA CUMPLIR CON EL DESARROLLO DE LA ACTIVIDAD MGA: 2.1.2 RELACIONADOS EN EL OBJETIVO 2 DEL PROYECTO BPIN 2020000100417 DENOMINADO “DISEÑO E IMPLEMENTACIÓN DE SISTEMAS INTELIGENTES PARA LA GESTIÓN DE RECURSOS Y DETECCIÓN DE ENFERMEDADES EN SISTEMAS DE PRODUCCIÓN EN BANANO EN LOS DEPARTAMENTOS DE LA GUAJIRA Y MAGDALENA". LA PROPUESTA HACE PARTE INTEGRAL DE LA PRESENTE ORDEN</t>
  </si>
  <si>
    <t>COMPRA DE UN (1) DISPOSITIVO TIPO DRONE (SISTEMA AÉREO NO TRIPULADO) MARCA DJI REF. MAVIC 3 MULTIESPECTRAL (M3M) Y EL SERVICIO DE CAPACITACIÓN PARA CERTIFICACIÓN EN CURSO PROFESIONAL PARA EL MANEJO ADECUADO DE DISPOSITIVO DRONE (CURSO TEÓRICO - PRACTICO), PARA CUMPLIR CON EL DESARROLLO DE LA ACTIVIDAD MGA 2.1.5. DEL OBJETIVO 2 DEL PROYECTO CÓDIGO BPIN 2020000100417 DENOMINADO: "DISEÑO E IMPLEMENTACIÓN DE SISTEMAS INTELIGENTES PARA LA GESTIÓN DE RECURSOS Y DETECCIÓN DE ENFERMEDADES EN SISTEMAS DE PRODUCCIÓN EN BANANO EN LOS DEPARTAMENTOS DE LA GUAJIRA Y MAGDALENA".</t>
  </si>
  <si>
    <t>PRESTAR SERVICIOS PROFESIONALES INDEPENDIENTES COMO COINVESTIGADOR DE LAS ACTIVIDADES MGA 2.1.2, 2.1.5, 3.1.6, 4.1.2 Y 4.1.4 DE LOS OBJETIVOS 2, 3 Y 4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DISEÑO Y REGISTRO DE LA EMPRESA ASOCIATIVA DE PRODUCCIÓN Y/O COMERCIALIZACIÓN DE QUESO COSTEÑO (REGISTRO MERCANTIL ANTE CÁMARA DE COMERCIO Y DOCUMENTO DE CONFORMACIÓN Y REGLAMENTACIÓN DE EMPRESA). 2) COORDINAR Y ASISTIR A TALLERES DE CAPACITACIÓN, PARA REGISTRO DE EMPRESA ASOCIATIVA, REGISTRO DE MARCA COLECTIVA, REGISTRO DE DENOMINACIÓN DE ORIGEN, Y PRESENTACIÓN DE PROPUESTA DE SPIN OFF, DE MANERA VIRTUAL Y/O PRESENCIAL (ENTREGA DE INFORME DE LOS TALLERES DE REGISTRO DE EMPRESA ASOCIATIVA, MARCA COLECTIVA, DENOMINACIÓN DE ORIGEN Y SPIN OFF EN LA CADENA DE SUMINISTRO DEL QUESO COSTEÑO). 3) DISEÑO Y REGISTRO DE MARCA COLECTIVA PARA EL QUESO COSTEÑO (REGISTRO DE MARCA COLECTIVA ANTE LA SUPERINTENDENCIA DE INDUSTRIA Y COMERCIO Y DOCUMENTO DE USO Y MANEJO DE LA MARCA COLECTIVA). 4) ELABORACIÓN DE DOCUMENTOS PARA REGISTRO DE DENOMINACIÓN DE ORIGEN PARA EL QUESO COSTEÑO (REGISTRO DE DENOMINACIÓN DE ORIGEN ANTE LA SUPERINTENDENCIA DE INDUSTRIA Y COMERCIO Y DOCUMENTO DE USO Y MANEJO DE LA DENOMINACIÓN DE ORIGEN). 5) ELABORACIÓN DE DOCUMENTOS PARA PRESENTACIÓN DE PROPUESTA DE SPIN OFF PARA EL QUESO COSTEÑO (REGISTRO DE SPIN OFF ANTE LA CÁMARA DE COMERCIO; DOCUMENTO DE CONTRATO DE PARTICIPACIÓN CONJUNTA ENTRE ACTORES CONSTITUYENTES, Y DOCUMENTO DE USO Y MANEJO DEL SPIN OFF). 6) ENTREGA DE 1 ARTICULO CIENTÍFICO ESCRITO CON EL DIRECTOR DEL PROYECTO PARA SOMETER A REVISTA INDEXADA.</t>
  </si>
  <si>
    <t>COMPRA DE MOLINOS-TRITURADORAS QUE AYUDARAN EN LA FRAGMENTACIÓN DE GRANDES PIEZAS VEGETALES PARA SET USADOS COMO MULCH O COMO ABONO VERDE EN LAS PARCELAS DE LA UNIVERSIDAD DEL MAGDALENA O COMO PRE-TRATAMIENTO PARA ANALIZAR LA PRESENCIA DE PATÓGENOS COMO NEMATODOS EN LOS CULTIVOS CORRESPONDIENTES A LA ACTIVIDAD 2 DEL OBJETIVO ESPECÍFICO NO. 1 CONTEMPLADO EN LA MGA 1.2.1 DEL PROYECTO CON CÓDIGO BPIN 2020000100768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t>
  </si>
  <si>
    <t>PRESTAR SERVICIOS PROFESIONALES EN EL MARCO DEL CONTRATO INTERADMINISTRATIVO ELECTRÓNICO NO, 1001 - SGR DE 2022, CELEBRADO ENTRE EL MUNICIPIO DE VALLEDUPAR Y LA UNIVERSIDAD DEL MAGDALENA, PARA CONCERTAR CON LAS ENTIDADES, INSTANCIAS, ACTORES SOCIALES Y GRUPOS DE INTERÉS LOS DOCUMENTOS TÉCNICOS QUE HACEN PARTE DE LAS DIFERENTES DIMENSIONES DEL DESARROLLO (AMBIENTAL, ECONÓMICA, FUNCIONAL, INSTITUCIONAL Y SOCIOCULTURAL) QUE CONFORMAN LA MODIFICACIÓN EXCEPCIONAL DE NORMAS URBANÍSTICAS DEL PLAN DE ORDENAMIENTO TERRITORIAL (POT) DEL MUNICIPIO DE VALLEDUPAR, LAS CUALES INCLUYEN LAS SIGUIENTES ACTIVIDADES: 1. ANÁLISIS Y ACTUALIZACIÓN DEL DOCUMENTO DE SEGUIMIENTO Y EVALUACIÓN AL POT VIGENTE EN LA DIMENSIÓN AMBIENTAL Y GESTIÓN DE RIESGO; 2. REVISIÓN Y COMPLEMENTO DE LA MEMORIA JUSTIFICATIVA DE LA MODIFICACIÓN EXCEPCIONAL DEL POT, EN LA DIMENSIÓN AMBIENTAL Y GESTIÓN DE RIESGO; 3. ADECUACIÓN Y COMPLEMENTO DEL PROYECTO DE ACUERDO MUNICIPAL DE ADOPCIÓN DE LA MODIFICACIÓN EXCEPCIONAL DEL POT, EN LA DIMENSIÓN AMBIENTAL Y GESTIÓN DE RIESGO; 4. ACOGER Y REALIZAR MODIFICACIONES CARTOGRÁFICAS Y GDB EN TEMAS AMBIENTALES Y RIESGOS DERIVADAS DE LAS MESAS DE CONCERTACIÓN CON LAS INSTANCIAS VALIDADAS EN LA LEY 388 DE 1997; 5. ASISTIR Y PARTICIPAR ACTIVAMENTE EN LAS REUNIONES, TALLERES, MESAS DE CONCERTACIÓN Y DEMÁS EVENTOS CONVOCADOS POR LA UNIVERSIDAD DEL MAGDALENA PARA LA SOCIALIZACIÓN, ANÁLISIS Y CONSTRUCCIÓN CONJUNTA DE LA MODIFICACIÓN EXCEPCIONAL DEL POT DE VALLEDUPAR; 6. ACOMPAÑAR, ASESORAR Y REALIZAR INFORME DE ACOMPAÑAMIENTO EN LOS PROCESOS DE CONCERTACIÓN, CONSULTA Y APROBACIÓN DE LA MODIFICACIÓN EXCEPCIONAL DEL POT. DERIVADO DE LA REUNIONES, TALLERES Y EVENTOS DE CONCERTACIÓN QUE SE DESARROLLEN EN LOS TEMAS QUE SE IDENTIFICAN CON LA MODIFICACIÓN EXCEPCIONAL DE NORMAS URBANÍSTICAS DEL PLAN DE ORDENAMIENTO TERRITORIAL (POT) DEL MUNICIPIO DE VALLEDUPAR, QUE SE REALICEN CON LA AUTORIDAD AMBIENTAL DEPARTAMENTAL (CORPOCESAR), ÁREA METROPOLITANA, CONSEJO TERRITORIAL DE PLANEACIÓN Y EL CONCEJO MUNICIPAL DE VALLEDUPAR EN CONJUNTO CON EL EQUIPO TÉCNICO DE LA UNIVERSIDAD DEL MAGDALENA; ESPECÍFICAMENTE EN LOS TEMAS DE CAMBIO CLIMÁTICO, ESTUDIOS BÁSICOS Y DETALLADOS DE RIESGO Y LA INCORPORACIÓN DE LOS DETERMINANTES AMBIENTALES DEL MUNICIPIO DE VALLEDUPAR.</t>
  </si>
  <si>
    <t>PRESTAR SERVICIOS PROFESIONALES EN EL MARCO DEL CONTRATO INTERADMINISTRATIVO ELECTRÓNICO N° 1001 - SGR DE 2022, CELEBRADO ENTRE EL MUNICIPIO DE VALLEDUPAR Y LA UNIVERSIDAD DEL MAGDALENA, PARA CONCERTAR CON LAS ENTIDADES, INSTANCIAS, ACTORES SOCIALES Y GRUPOS DE INTERÉS LOS DOCUMENTOS TÉCNICOS QUE HACEN PARTE DE LOS TEMAS FUNCIONALES, VÍAS, VIVIENDA, RELACIONADOS CON LA MODIFICACIÓN EXCEPCIONAL DE NORMAS URBANÍSTICAS DEL PLAN DE ORDENAMIENTO TERRITORIAL (POT) DEL MUNICIPIO DE VALLEDUPAR, LAS CUALES INCLUYEN LAS SIGUIENTES ACTIVIDADES: 1. ANÁLISIS Y ACTUALIZACIÓN DEL DOCUMENTO DE SEGUIMIENTO Y EVALUACIÓN AL POT VIGENTE EN LA DIMENSIÓN FUNCIONAL; 2. REVISIÓN Y COMPLEMENTO DE LA MEMORIA JUSTIFICATIVA DE LA MODIFICACIÓN EXCEPCIONAL DEL POT EN LA DIMENSIÓN SOCIOECONÓMICA; 3. ADECUACIÓN Y COMPLEMENTO DEL PROYECTO DE ACUERDO MUNICIPAL DE ADOPCIÓN DE LA MODIFICACIÓN EXCEPCIONAL DE NORMAS URBANÍSTICAS DEL POT DEL MUNICIPIO DE VALLEDUPAR EN LA DIMENSIÓN FUNCIONAL; 4. ACOMPAÑAR Y ASESORAR AL EQUIPO TÉCNICO DE LA UNIVERSIDAD DEL MAGDALENA EN LAS REUNIONES, TALLERES Y EVENTOS DE SOCIALIZACIÓN CON LOS ACTORES GREMIALES, ACADÉMICOS, VEEDURÍA, COMUNITARIOS Y OTROS GRUPOS DE INTERÉS EN EL PROCESO DE MODIFICACIÓN EXCEPCIONAL DE NORMAS URBANÍSTICAS DEL PLAN DE ORDENAMIENTO TERRITORIAL (POT) DEL MUNICIPIO DE VALLEDUPAR, QUE SE REALICEN EN EL TERRITORIO; 5. ACOMPAÑAR, ASESORAR Y REALIZAR INFORME DE ACOMPAÑAMIENTO EN LOS PROCESOS DE CONCERTACIÓN, CONSULTA Y APROBACIÓN DE LA MODIFICACIÓN EXCEPCIONAL DE NORMAS URBANÍSTICAS DEL POT DEL MUNICIPIO DE VALLEDUPAR, DERIVADO DE LA REUNIONES, TALLERES Y EVENTOS DE CONCERTACIÓN QUE SE DESARROLLEN EN LOS TEMAS QUE SE IDENTIFICAN CON LA MODIFICACIÓN EXCEPCIONAL DE NORMAS URBANÍSTICAS DEL PLAN DE ORDENAMIENTO TERRITORIAL (POT) DEL MUNICIPIO DE VALLEDUPAR, QUE SE REALICEN CON LA AUTORIDAD AMBIENTAL DEPARTAMENTAL (CORPOCESAR), ÁREA METROPOLITANA, CONSEJO TERRITORIAL DE PLANEACIÓN Y EL CONCEJO MUNICIPAL DE VALLEDUPAR EN CONJUNTO CON EL EQUIPO TÉCNICO DE LA UNIVERSIDAD DEL MAGDALENA; ESPECÍFICAMENTE EN LOS TEMAS DE NORMAS URBANÍSTICAS Y COMPONENTE FUNCIONAL DEL MUNICIPIO DE VALLEDUPAR.</t>
  </si>
  <si>
    <t>PRESTAR SERVICIOS PROFESIONALES EN EL MARCO DEL CONTRATO INTERADMINISTRATIVO ELECTRÓNICO N° 1001 - SGR DE 2022, CELEBRADO ENTRE EL MUNICIPIO DE VALLEDUPAR Y LA UNIVERSIDAD DEL MAGDALENA, PARA CONCERTAR CON LAS ENTIDADES, INSTANCIAS, AUTORIDADES, ACTORES SOCIALES Y GRUPOS DE INTERÉS LA CARTOGRAFÍA BÁSICA Y ESPECIFICA DE LAS DIMENSIONES DEL DESARROLLO RELACIONADAS CON LA MODIFICACIÓN EXCEPCIONAL DE NORMAS URBANÍSTICAS DEL PLAN DE ORDENAMIENTO TERRITORIAL (POT) DEL MUNICIPIO DE VALLEDUPAR POR MEDIO DE LAS SIGUIENTES ACTIVIDADES: 1. REVISIÓN Y COMPLEMENTO DE LA CARTOGRAFÍA AMBIENTAL Y FUNCIONAL PARA LA MEMORIA JUSTIFICATIVA DE LA MODIFICACIÓN EXCEPCIONAL DEL POT; 2. ADECUACIÓN Y COMPLEMENTO DEL PROYECTO DE ACUERDO MUNICIPAL DE ADOPCIÓN DE LA MODIFICACIÓN EXCEPCIONAL DEL POT, RESPECTO A CARTOGRAFÍA AMBIENTAL Y FUNCIONAL; 3. ASISTIR Y PARTICIPAR ACTIVAMENTE EN LAS REUNIONES, TALLERES, MESAS DE CONCERTACIÓN Y DEMÁS EVENTOS CONVOCADOS POR LA UNIVERSIDAD DEL MAGDALENA PARA LA SOCIALIZACIÓN, ANÁLISIS Y CONSTRUCCIÓN CONJUNTA DE LA MODIFICACIÓN EXCEPCIONAL DEL POT DEL MUNICIPIO DE VALLEDUPAR; 4. REALIZAR, AJUSTAR Y ACTUALIZAR LA CARTOGRAFÍA EN LOS TEMAS RELACIONADOS CON DETERMINANTES AMBIENTALES Y FUNCIONAL QUE SURJA DE LAS REUNIONES Y EVENTOS DE CONCERTACIÓN CON LOS DIFERENTES ACTORES SOCIALES, ACADEMIA, ENTIDADES, INSTANCIAS, GREMIOS, CONCEJO MUNICIPAL DE VALLEDUPAR QUE SE IDENTIFICAN CON LA MODIFICACIÓN EXCEPCIONAL DE NORMAS URBANÍSTICAS DEL PLAN DE ORDENAMIENTO TERRITORIAL (POT) DEL MUNICIPIO DE VALLEDUPAR; 5. ACOMPAÑAR, ASESORAR Y REALIZAR INFORME DE ACOMPAÑAMIENTO EN LOS PROCESOS DE CONCERTACIÓN, CONSULTA Y APROBACIÓN DE LA MODIFICACIÓN EXCEPCIONAL DEL POT. DERIVADO DE LA REUNIONES, TALLERES Y EVENTOS DE CONCERTACIÓN QUE SE DESARROLLEN EN LOS TEMAS QUE SE IDENTIFICAN CON LA MODIFICACIÓN EXCEPCIONAL DE NORMAS URBANÍSTICAS DEL PLAN DE ORDENAMIENTO TERRITORIAL (POT) DEL MUNICIPIO DE VALLEDUPAR, QUE SE REALICEN CON LA AUTORIDAD AMBIENTAL DEPARTAMENTAL (CORPOCESAR), ÁREA METROPOLITANA, CONSEJO TERRITORIAL DE PLANEACIÓN Y EL CONCEJO MUNICIPAL DE VALLEDUPAR EN CONJUNTO CON EL EQUIPO TÉCNICO DE LA UNIVERSIDAD DEL MAGDALENA; ESPECÍFICAMENTE EN LOS TEMAS DE CARTOGRÁFICOS Y GDB DE DETERMINANTES AMBIENTALES Y DIMENSIÓN FUNCIONAL DEL MUNICIPIO DE VALLEDUPAR</t>
  </si>
  <si>
    <t>PRESTAR SERVICIOS PROFESIONALES EN EL MARCO DEL CONTRATO INTERADMINISTRATIVO ELECTRÓNICO N° 1001 - SGR DE 2022, CELEBRADO ENTRE EL MUNICIPIO DE VALLEDUPAR Y LA UNIVERSIDAD DEL MAGDALENA, PARA CONCERTAR CON LAS ENTIDADES, INSTANCIAS, AUTORIDADES, ACTORES SOCIALES Y GRUPOS DE INTERÉS LA CARTOGRAFÍA BÁSICA Y ESPECIFICA DE LAS DIMENSIONES DEL DESARROLLO RELACIONADAS CON LA MODIFICACIÓN EXCEPCIONAL DE NORMAS URBANÍSTICAS DEL PLAN DE ORDENAMIENTO TERRITORIAL (POT) DEL MUNICIPIO DE VALLEDUPAR, POR LO ANTERIOR EL CONTRATISTA SE OBLIGA A: 1. REVISIÓN Y COMPLEMENTO DE LA CARTOGRAFÍA DE CAMBIO CLIMÁTICO Y ESTUDIOS DE RIESGO PARA LA MEMORIA JUSTIFICATIVA DE LA MODIFICACIÓN EXCEPCIONAL DEL POT; 2. ADECUACIÓN Y COMPLEMENTO DEL PROYECTO DE ACUERDO MUNICIPAL DE ADOPCIÓN DE LA MODIFICACIÓN EXCEPCIONAL DEL POT, RESPECTO A CARTOGRAFÍA CAMBIO CLIMÁTICO Y ESTUDIOS DE RIESGO; 3. ELABORAR LOS MAPAS DE LOS TEMAS DE DISCUSIÓN SURGIDOS EN LOS ACUERDOS DE CONCERTACIÓN CON CORPOCESAR, ÁREA METROPOLITANA DE VALLEDUPAR, CONSEJO TERRITORIAL DE PLANEACIÓN, GREMIOS, ACADÉMICOS, Y, CONCEJO MUNICIPAL QUE PERMITA AVANZAR EN EL PROCESO DE MODIFICACIÓN EXCEPCIONAL DE NORMAS URBANÍSTICAS DEL POT DE VALLEDUPAR; 4. ASISTIR Y PARTICIPAR ACTIVAMENTE EN LAS REUNIONES, TALLERES, MESAS DE CONCERTACIÓN Y DEMÁS EVENTOS CONVOCADOS POR LA UNIVERSIDAD DEL MAGDALENA PARA LA SOCIALIZACIÓN, ANÁLISIS Y CONSTRUCCIÓN CONJUNTA DE LA MODIFICACIÓN EXCEPCIONAL DEL POT DE VALLEDUPAR; 5. ACOMPAÑAR, ASESORAR Y REALIZAR INFORME DE ACOMPAÑAMIENTO EN LOS PROCESOS DE CONCERTACIÓN, CONSULTA Y APROBACIÓN DE LA MODIFICACIÓN EXCEPCIONAL DEL POT. DERIVADO DE LA REUNIONES, TALLERES Y EVENTOS DE CONCERTACIÓN QUE SE DESARROLLEN EN LOS TEMAS QUE SE IDENTIFICAN CON LA MODIFICACIÓN EXCEPCIONAL DE NORMAS URBANÍSTICAS DEL PLAN DE ORDENAMIENTO TERRITORIAL (POT) DEL MUNICIPIO DE VALLEDUPAR, QUE SE REALICEN CON LA AUTORIDAD AMBIENTAL DEPARTAMENTAL (CORPOCESAR), ÁREA METROPOLITANA, CONSEJO TERRITORIAL DE PLANEACIÓN Y EL CONCEJO MUNICIPAL DE VALLEDUPAR EN CONJUNTO CON EL EQUIPO TÉCNICO DE LA UNIVERSIDAD DEL MAGDALENA; ESPECÍFICAMENTE EN LOS TEMAS DE CARTOGRÁFICOS Y GDB DE CAMBIO CLIMÁTICO Y ESTUDIOS DE RIESGO MUNICIPIO DE VALLEDUPAR.</t>
  </si>
  <si>
    <t>ANDRES FELIPE GIL LOZANO</t>
  </si>
  <si>
    <t>JOHANNA PATRICIA FONSECA TOVAR</t>
  </si>
  <si>
    <t>GERMAN FIDEL VILLALOBOS PEREZ</t>
  </si>
  <si>
    <t>SARA CRISTINA HERNANDEZ HERNANDEZ</t>
  </si>
  <si>
    <t>ALEXANDER ESTEBAN ESPINOSA VALDEZ</t>
  </si>
  <si>
    <t>ERICK MARTINEZ DIAZ</t>
  </si>
  <si>
    <t>JAIRO RENE ESCOBAR VILLANUEVA</t>
  </si>
  <si>
    <t>JESUS JOSE MAESTRE AVENDAÑO</t>
  </si>
  <si>
    <t>JOSE FERNANDO SALGADO COMAS</t>
  </si>
  <si>
    <t>LUIS JOSE CASTRILLO FERNANDEZ</t>
  </si>
  <si>
    <t>LUIS MIGUEL TORRES USTATE</t>
  </si>
  <si>
    <t>MIGUEL ANGEL GUTIERREZ ESTRADA</t>
  </si>
  <si>
    <t>MIGUEL ANGEL POLO CASTANEDA</t>
  </si>
  <si>
    <t>TANIA KARELYS FRANCO CASTILLA</t>
  </si>
  <si>
    <t>JORGE LUIS MUNIVE ZABALETA</t>
  </si>
  <si>
    <t>RUTH ESTHER PAREJO HIDALGO</t>
  </si>
  <si>
    <t>PEDRO LUIS PORTO FRAGOZO</t>
  </si>
  <si>
    <t>EDGAR ALBERTO DE LUQUE JACOME</t>
  </si>
  <si>
    <t>WENDY JOHANY CABALLERO ZAMBRANO</t>
  </si>
  <si>
    <t>WILLIN ARTURO PIMIENTA MORENO</t>
  </si>
  <si>
    <t>ANDREA PATRICIA MANRIQUE CANTILLO</t>
  </si>
  <si>
    <t>JAIME DE JESUS RODRIGUEZ CURCIO</t>
  </si>
  <si>
    <t>JENNIFER PAOLA TRILLOS GRANADOS</t>
  </si>
  <si>
    <t>MARJE MELIZA MARTINEZ MARRIAGA</t>
  </si>
  <si>
    <t>MELANEI BRIYITH GARCIA TORRES</t>
  </si>
  <si>
    <t>LIZETH MELIZA CAMPO MONSALVO</t>
  </si>
  <si>
    <t>MONICA ANDREA SILVA SOTO</t>
  </si>
  <si>
    <t>MIGUEL ANGEL ORTEGA GAMARRA</t>
  </si>
  <si>
    <t>ANDREA LUCIA DAZA GAMBOA</t>
  </si>
  <si>
    <t>ARTURO ROZO CELEMIN</t>
  </si>
  <si>
    <t>BRAYAN CARLOS VARGAS ACOSTA</t>
  </si>
  <si>
    <t>JAKELINE PEREZ DURAN</t>
  </si>
  <si>
    <t>JENNIFER PEÑARANDA GONZALEZ</t>
  </si>
  <si>
    <t>LISETH PAOLA BACCA GONZALES</t>
  </si>
  <si>
    <t>MARÍA CAMILA CELEDÓN TACHE</t>
  </si>
  <si>
    <t>JAISON ALBERTO DIAZ PISCIOTTI</t>
  </si>
  <si>
    <t>ADRIANA MERCEDES CORSO</t>
  </si>
  <si>
    <t>DIVIER JOSE PEREZ SOLANO</t>
  </si>
  <si>
    <t>JAIRO RAFAEL AMOR MONTALVO</t>
  </si>
  <si>
    <t>ORANGEL DE JESUS NORIEGA</t>
  </si>
  <si>
    <t>YONIS RAFAEL DAZA RAMIREZ</t>
  </si>
  <si>
    <t>MARIA ISABEL PEDROZO ACOSTA</t>
  </si>
  <si>
    <t>ANA ROSA RONDON MARTINEZ</t>
  </si>
  <si>
    <t>MADELEINE CAMPOS FERNANDEZ</t>
  </si>
  <si>
    <t>ANA MURCIA JIMENEZ (OZONO MAR)</t>
  </si>
  <si>
    <t>AGRILAB LABORATORIOS S.A.S</t>
  </si>
  <si>
    <t>PRIMERA PERSONA SAS</t>
  </si>
  <si>
    <t>KAIKA SAS</t>
  </si>
  <si>
    <t>JOHNNY ALBERTO DE CASTRO MARTINEZ</t>
  </si>
  <si>
    <t>ENLACES L&amp;J SAS</t>
  </si>
  <si>
    <t>PEDRO FABIAN PEREZ ARTEAGA</t>
  </si>
  <si>
    <t>STEPHANY CANTOR CASTAÑEDA</t>
  </si>
  <si>
    <t>AIDE MENDOZA BLANCO</t>
  </si>
  <si>
    <t>FAIDER CRUZ SANCHEZ</t>
  </si>
  <si>
    <t>MAYRA ALEJANDRA PERDOMO HERRADA</t>
  </si>
  <si>
    <t>LUIS DE JESUS JIMENEZ LABASTIDAS</t>
  </si>
  <si>
    <t>RAFAEL ENRIQUE HAYDAR MARQUEZ</t>
  </si>
  <si>
    <t>SOLUCIONES EN LABORATORIO Y METROLOGÍA S.A.S - SOLMETRIC S.A.S</t>
  </si>
  <si>
    <t>IRIS GISEL MAHECHA AMADO</t>
  </si>
  <si>
    <t>YENNY PAOLA TORRES ACHURY</t>
  </si>
  <si>
    <t>CORPORACIÓN LONJA NACIONAL DE PROPIEDAD RAIZ</t>
  </si>
  <si>
    <t>EVILA ROJAS PARRA</t>
  </si>
  <si>
    <t>JOSE DAVID MOLINA HERNANDEZ</t>
  </si>
  <si>
    <t>FORMAR TIERRAS Y DESARROLLO SAS</t>
  </si>
  <si>
    <t>SOFTSIMULATION SAS</t>
  </si>
  <si>
    <t>SURESTEPS SAS</t>
  </si>
  <si>
    <t>DANNA CAROLINA VELÁSQUEZ CORTÉS</t>
  </si>
  <si>
    <t>ECOMPASS SAS</t>
  </si>
  <si>
    <t>JOSÉ FELIX ZAMORA MORENO</t>
  </si>
  <si>
    <t>TATIANA PAOLA LAGUNA PANETTA</t>
  </si>
  <si>
    <t>ENGINERING CONSTRUCTION AND SERVICES S.A.S</t>
  </si>
  <si>
    <t>LEANDRO JOSE PEÑA RODRIGUEZ</t>
  </si>
  <si>
    <t>C.I. AGROSOSA S.A.S.</t>
  </si>
  <si>
    <t>DANNA CAROLINA PALMETT MONTIEL</t>
  </si>
  <si>
    <t>CORPORACIÓN LONJA INMOBILIARIA DE BOGOTA D.C</t>
  </si>
  <si>
    <t>UNIVERSIDAD DE ANTIOQUIA</t>
  </si>
  <si>
    <t>LEONOR MARIA MANOTAS GARCIA</t>
  </si>
  <si>
    <t>MIGUEL ALEJANDRO ORTEGA GAMARRA</t>
  </si>
  <si>
    <t>FRANCISCO JAVIER GARCERANT VILLEGAS</t>
  </si>
  <si>
    <t>GINELLE DEUDITH GALVIS DOMINGUEZ</t>
  </si>
  <si>
    <t>JAMES FERNANDO GARCIA FUENTES</t>
  </si>
  <si>
    <t>ROBERTO ANIBAL CORREA TAMAYO-ROCCO GRAFICAS</t>
  </si>
  <si>
    <t>MIRIAN ESTHER SIERRA HERNÁNDEZ</t>
  </si>
  <si>
    <t>STEPHANIE CHAVEZ DONADO</t>
  </si>
  <si>
    <t>ALEXANDER BALLESTEROS PINEDA</t>
  </si>
  <si>
    <t>FERNEY TAVERA GALEANO</t>
  </si>
  <si>
    <t>MIGUEL RAFAEL SALAS ROMO</t>
  </si>
  <si>
    <t>ANGELA LILIANA CANTILLO MATOS</t>
  </si>
  <si>
    <t>ANGELA VANESSA IBARRA BOLAÑOS</t>
  </si>
  <si>
    <t>WILFRIDO JOSE ROCA LANOA</t>
  </si>
  <si>
    <t>LEINER ENRIQUE BENAVIDES RIVAS</t>
  </si>
  <si>
    <t>HAZZIR ALBERTO PAEZ ALVAREZ</t>
  </si>
  <si>
    <t xml:space="preserve">PEDRO LUIS PORTO FRAGOZO </t>
  </si>
  <si>
    <t>JULITZA MARCELA FUENTES POLO</t>
  </si>
  <si>
    <t>SULMERIS SERRANO OLIVO</t>
  </si>
  <si>
    <t>NATALY DE LA PAVA SUAREZ</t>
  </si>
  <si>
    <t>JOSE RAFAEL CARPINTERO TETE</t>
  </si>
  <si>
    <t>AGENCIA DE VIAJES Y TURISMO AVIATUR SAS</t>
  </si>
  <si>
    <t>GRUPO EMPRESARIAL GAVA SAS</t>
  </si>
  <si>
    <t>LUIS OTHON GOMEZ RUEDA</t>
  </si>
  <si>
    <t>KARLA BEATRIZ SCHILLER OTERO</t>
  </si>
  <si>
    <t>DANIELA PLATA ACEVEDO</t>
  </si>
  <si>
    <t>ANDRES FELIPE QUINTERO MERCADO</t>
  </si>
  <si>
    <t>TESLATRÓNICA SUMADOR S.A.S.</t>
  </si>
  <si>
    <t>HAROLD DAVID HERNANDEZ SOLORZANO</t>
  </si>
  <si>
    <t>DAYANA SOFIA VALENCIA CUELLAR</t>
  </si>
  <si>
    <t>ANDRES MAURICIO PENALOZA FERNANDEZ</t>
  </si>
  <si>
    <t>ANA MARIA GOMEZ DE LA ROSA</t>
  </si>
  <si>
    <t>SOLUCIONES EN LABORATORIO Y METROLOGIA S.A.S. - SOLMETRIC S.A.S.</t>
  </si>
  <si>
    <t>900815934-7</t>
  </si>
  <si>
    <t>APLICACIONES CORPORATIVAS S.A.S.</t>
  </si>
  <si>
    <t>GEOINSTRUMENTOS TOPOGRAFICOS S.A.S - GEOINSTRUMENTOS S.A.S</t>
  </si>
  <si>
    <t>900410611-4</t>
  </si>
  <si>
    <t>YARLEMIS LORAINE COHEN RODRIGUEZ</t>
  </si>
  <si>
    <t>LUXURY INSTRUMENTS S.A.S.</t>
  </si>
  <si>
    <t>900792287-9</t>
  </si>
  <si>
    <t>JAIME DE JESÚS RODRIGUEZ CURCIO</t>
  </si>
  <si>
    <t>ARTURO ROZO CELEMÍN</t>
  </si>
  <si>
    <t>108
109</t>
  </si>
  <si>
    <t>2023/02/22
2023/02/22</t>
  </si>
  <si>
    <t>440287947
285140121</t>
  </si>
  <si>
    <t>153
156</t>
  </si>
  <si>
    <t>2023/07/12
2023/07/18</t>
  </si>
  <si>
    <t>152631121
148124128</t>
  </si>
  <si>
    <t>114
156</t>
  </si>
  <si>
    <t>2023/02/22
2023/07/18</t>
  </si>
  <si>
    <t>157873725
148124128</t>
  </si>
  <si>
    <t>2023-18-07</t>
  </si>
  <si>
    <t>2023-22-02</t>
  </si>
  <si>
    <t>160
129</t>
  </si>
  <si>
    <t>2023/09/11
2023/02/22</t>
  </si>
  <si>
    <t>72871600
31056300</t>
  </si>
  <si>
    <t>SORANY MARIN TREJOS</t>
  </si>
  <si>
    <t>ISAAC MANUEL ROMERO BORJA</t>
  </si>
  <si>
    <t>JORGE GOMEZ ROJAS</t>
  </si>
  <si>
    <t>HUGO MERCADO CERVERA</t>
  </si>
  <si>
    <t>JEAN LINERO CUETO</t>
  </si>
  <si>
    <t>EDWIN CAUSADO RODRIGUEZ</t>
  </si>
  <si>
    <t>EDWIN CAUSADO</t>
  </si>
  <si>
    <t>ROBERTO AGUAS NUÑEZ</t>
  </si>
  <si>
    <t>EFRAIN OLIVOS CEBALLOS</t>
  </si>
  <si>
    <t>LAURA MORALES GUERRERO</t>
  </si>
  <si>
    <t>ALBERTO PAEZ REDONDO</t>
  </si>
  <si>
    <t>Terminado</t>
  </si>
  <si>
    <t>https://community.secop.gov.co/Public/Tendering/OpportunityDetail/Index?noticeUID=CO1.NTC.4094363&amp;isFromPublicArea=True&amp;isModal=False</t>
  </si>
  <si>
    <t>https://community.secop.gov.co/Public/Tendering/OpportunityDetail/Index?noticeUID=CO1.NTC.4094543&amp;isFromPublicArea=True&amp;isModal=False</t>
  </si>
  <si>
    <t>https://community.secop.gov.co/Public/Tendering/OpportunityDetail/Index?noticeUID=CO1.NTC.4094544&amp;isFromPublicArea=True&amp;isModal=False</t>
  </si>
  <si>
    <t>https://community.secop.gov.co/Public/Tendering/OpportunityDetail/Index?noticeUID=CO1.NTC.4094368&amp;isFromPublicArea=True&amp;isModal=False</t>
  </si>
  <si>
    <t>https://community.secop.gov.co/Public/Tendering/OpportunityDetail/Index?noticeUID=CO1.NTC.4112462&amp;isFromPublicArea=True&amp;isModal=False</t>
  </si>
  <si>
    <t>https://community.secop.gov.co/Public/Tendering/OpportunityDetail/Index?noticeUID=CO1.NTC.4116619&amp;isFromPublicArea=True&amp;isModal=False</t>
  </si>
  <si>
    <t>https://community.secop.gov.co/Public/Tendering/OpportunityDetail/Index?noticeUID=CO1.NTC.4117599&amp;isFromPublicArea=True&amp;isModal=False</t>
  </si>
  <si>
    <t>https://community.secop.gov.co/Public/Tendering/OpportunityDetail/Index?noticeUID=CO1.NTC.4118121&amp;isFromPublicArea=True&amp;isModal=False</t>
  </si>
  <si>
    <t>https://community.secop.gov.co/Public/Tendering/OpportunityDetail/Index?noticeUID=CO1.NTC.4117754&amp;isFromPublicArea=True&amp;isModal=False</t>
  </si>
  <si>
    <t>https://community.secop.gov.co/Public/Tendering/OpportunityDetail/Index?noticeUID=CO1.NTC.4117944&amp;isFromPublicArea=True&amp;isModal=False</t>
  </si>
  <si>
    <t>https://community.secop.gov.co/Public/Tendering/OpportunityDetail/Index?noticeUID=CO1.NTC.4117769&amp;isFromPublicArea=True&amp;isModal=False</t>
  </si>
  <si>
    <t>https://community.secop.gov.co/Public/Tendering/OpportunityDetail/Index?noticeUID=CO1.NTC.4117790&amp;isFromPublicArea=True&amp;isModal=False</t>
  </si>
  <si>
    <t>https://community.secop.gov.co/Public/Tendering/OpportunityDetail/Index?noticeUID=CO1.NTC.4117791&amp;isFromPublicArea=True&amp;isModal=False</t>
  </si>
  <si>
    <t>https://community.secop.gov.co/Public/Tendering/OpportunityDetail/Index?noticeUID=CO1.NTC.4120129&amp;isFromPublicArea=True&amp;isModal=False</t>
  </si>
  <si>
    <t>https://community.secop.gov.co/Public/Tendering/OpportunityDetail/Index?noticeUID=CO1.NTC.4136853&amp;isFromPublicArea=True&amp;isModal=False</t>
  </si>
  <si>
    <t>https://community.secop.gov.co/Public/Tendering/OpportunityDetail/Index?noticeUID=CO1.NTC.4138973&amp;isFromPublicArea=True&amp;isModal=False</t>
  </si>
  <si>
    <t>https://community.secop.gov.co/Public/Tendering/OpportunityDetail/Index?noticeUID=CO1.NTC.4138794&amp;isFromPublicArea=True&amp;isModal=False</t>
  </si>
  <si>
    <t>https://community.secop.gov.co/Public/Tendering/OpportunityDetail/Index?noticeUID=CO1.NTC.4153030&amp;isFromPublicArea=True&amp;isModal=False</t>
  </si>
  <si>
    <t>https://community.secop.gov.co/Public/Tendering/OpportunityDetail/Index?noticeUID=CO1.NTC.4161934&amp;isFromPublicArea=True&amp;isModal=False</t>
  </si>
  <si>
    <t>https://community.secop.gov.co/Public/Tendering/OpportunityDetail/Index?noticeUID=CO1.NTC.4163109&amp;isFromPublicArea=True&amp;isModal=False</t>
  </si>
  <si>
    <t>https://community.secop.gov.co/Public/Tendering/OpportunityDetail/Index?noticeUID=CO1.NTC.4163748&amp;isFromPublicArea=True&amp;isModal=False</t>
  </si>
  <si>
    <t>https://community.secop.gov.co/Public/Tendering/OpportunityDetail/Index?noticeUID=CO1.NTC.4165843&amp;isFromPublicArea=True&amp;isModal=False</t>
  </si>
  <si>
    <t>https://community.secop.gov.co/Public/Tendering/OpportunityDetail/Index?noticeUID=CO1.NTC.4165751&amp;isFromPublicArea=True&amp;isModal=False</t>
  </si>
  <si>
    <t>https://community.secop.gov.co/Public/Tendering/OpportunityDetail/Index?noticeUID=CO1.NTC.4165640&amp;isFromPublicArea=True&amp;isModal=False</t>
  </si>
  <si>
    <t>https://community.secop.gov.co/Public/Tendering/OpportunityDetail/Index?noticeUID=CO1.NTC.4165624&amp;isFromPublicArea=True&amp;isModal=False</t>
  </si>
  <si>
    <t>https://community.secop.gov.co/Public/Tendering/OpportunityDetail/Index?noticeUID=CO1.NTC.4165922&amp;isFromPublicArea=True&amp;isModal=False</t>
  </si>
  <si>
    <t>https://community.secop.gov.co/Public/Tendering/OpportunityDetail/Index?noticeUID=CO1.NTC.4177651&amp;isFromPublicArea=True&amp;isModal=False</t>
  </si>
  <si>
    <t>https://community.secop.gov.co/Public/Tendering/OpportunityDetail/Index?noticeUID=CO1.NTC.4175043&amp;isFromPublicArea=True&amp;isModal=False</t>
  </si>
  <si>
    <t>https://community.secop.gov.co/Public/Tendering/OpportunityDetail/Index?noticeUID=CO1.NTC.4189456&amp;isFromPublicArea=True&amp;isModal=False</t>
  </si>
  <si>
    <t>https://community.secop.gov.co/Public/Tendering/OpportunityDetail/Index?noticeUID=CO1.NTC.4194728&amp;isFromPublicArea=True&amp;isModal=False</t>
  </si>
  <si>
    <t>https://community.secop.gov.co/Public/Tendering/OpportunityDetail/Index?noticeUID=CO1.NTC.4194808&amp;isFromPublicArea=True&amp;isModal=False</t>
  </si>
  <si>
    <t>https://community.secop.gov.co/Public/Tendering/OpportunityDetail/Index?noticeUID=CO1.NTC.4195010&amp;isFromPublicArea=True&amp;isModal=False</t>
  </si>
  <si>
    <t>https://community.secop.gov.co/Public/Tendering/OpportunityDetail/Index?noticeUID=CO1.NTC.4204486&amp;isFromPublicArea=True&amp;isModal=False</t>
  </si>
  <si>
    <t>https://community.secop.gov.co/Public/Tendering/OpportunityDetail/Index?noticeUID=CO1.NTC.4206142&amp;isFromPublicArea=True&amp;isModal=False</t>
  </si>
  <si>
    <t>https://community.secop.gov.co/Public/Tendering/OpportunityDetail/Index?noticeUID=CO1.NTC.4206369&amp;isFromPublicArea=True&amp;isModal=False</t>
  </si>
  <si>
    <t>https://community.secop.gov.co/Public/Tendering/OpportunityDetail/Index?noticeUID=CO1.NTC.4208627&amp;isFromPublicArea=True&amp;isModal=False</t>
  </si>
  <si>
    <t>https://community.secop.gov.co/Public/Tendering/OpportunityDetail/Index?noticeUID=CO1.NTC.4240463&amp;isFromPublicArea=True&amp;isModal=False</t>
  </si>
  <si>
    <t>https://community.secop.gov.co/Public/Tendering/OpportunityDetail/Index?noticeUID=CO1.NTC.4240613&amp;isFromPublicArea=True&amp;isModal=False</t>
  </si>
  <si>
    <t>https://community.secop.gov.co/Public/Tendering/OpportunityDetail/Index?noticeUID=CO1.NTC.4240743&amp;isFromPublicArea=True&amp;isModal=False</t>
  </si>
  <si>
    <t>https://community.secop.gov.co/Public/Tendering/OpportunityDetail/Index?noticeUID=CO1.NTC.4240695&amp;isFromPublicArea=True&amp;isModal=False</t>
  </si>
  <si>
    <t>https://community.secop.gov.co/Public/Tendering/OpportunityDetail/Index?noticeUID=CO1.NTC.4240992&amp;isFromPublicArea=True&amp;isModal=False</t>
  </si>
  <si>
    <t>https://community.secop.gov.co/Public/Tendering/OpportunityDetail/Index?noticeUID=CO1.NTC.4243701&amp;isFromPublicArea=True&amp;isModal=False</t>
  </si>
  <si>
    <t>https://community.secop.gov.co/Public/Tendering/OpportunityDetail/Index?noticeUID=CO1.NTC.4244019&amp;isFromPublicArea=True&amp;isModal=False</t>
  </si>
  <si>
    <t>https://community.secop.gov.co/Public/Tendering/OpportunityDetail/Index?noticeUID=CO1.NTC.4290401&amp;isFromPublicArea=True&amp;isModal=False</t>
  </si>
  <si>
    <t>https://community.secop.gov.co/Public/Tendering/OpportunityDetail/Index?noticeUID=CO1.NTC.4310259&amp;isFromPublicArea=True&amp;isModal=False</t>
  </si>
  <si>
    <t>https://community.secop.gov.co/Public/Tendering/OpportunityDetail/Index?noticeUID=CO1.NTC.4325340&amp;isFromPublicArea=True&amp;isModal=False</t>
  </si>
  <si>
    <t>https://community.secop.gov.co/Public/Tendering/OpportunityDetail/Index?noticeUID=CO1.NTC.4348271&amp;isFromPublicArea=True&amp;isModal=False</t>
  </si>
  <si>
    <t>https://community.secop.gov.co/Public/Tendering/OpportunityDetail/Index?noticeUID=CO1.NTC.4378260&amp;isFromPublicArea=True&amp;isModal=False</t>
  </si>
  <si>
    <t>https://community.secop.gov.co/Public/Tendering/OpportunityDetail/Index?noticeUID=CO1.NTC.4408710&amp;isFromPublicArea=True&amp;isModal=False</t>
  </si>
  <si>
    <t>https://community.secop.gov.co/Public/Tendering/OpportunityDetail/Index?noticeUID=CO1.NTC.4427375&amp;isFromPublicArea=True&amp;isModal=False</t>
  </si>
  <si>
    <t>https://community.secop.gov.co/Public/Tendering/OpportunityDetail/Index?noticeUID=CO1.NTC.4428365&amp;isFromPublicArea=True&amp;isModal=False</t>
  </si>
  <si>
    <t>https://community.secop.gov.co/Public/Tendering/OpportunityDetail/Index?noticeUID=CO1.NTC.4428392&amp;isFromPublicArea=True&amp;isModal=False</t>
  </si>
  <si>
    <t>https://community.secop.gov.co/Public/Tendering/OpportunityDetail/Index?noticeUID=CO1.NTC.4435931&amp;isFromPublicArea=True&amp;isModal=False</t>
  </si>
  <si>
    <t>https://community.secop.gov.co/Public/Tendering/OpportunityDetail/Index?noticeUID=CO1.NTC.4444628&amp;isFromPublicArea=True&amp;isModal=False</t>
  </si>
  <si>
    <t>https://community.secop.gov.co/Public/Tendering/OpportunityDetail/Index?noticeUID=CO1.NTC.4444597&amp;isFromPublicArea=True&amp;isModal=False</t>
  </si>
  <si>
    <t>https://community.secop.gov.co/Public/Tendering/OpportunityDetail/Index?noticeUID=CO1.NTC.4470668&amp;isFromPublicArea=True&amp;isModal=False</t>
  </si>
  <si>
    <t>https://community.secop.gov.co/Public/Tendering/OpportunityDetail/Index?noticeUID=CO1.NTC.4461253&amp;isFromPublicArea=True&amp;isModal=False</t>
  </si>
  <si>
    <t>https://community.secop.gov.co/Public/Tendering/OpportunityDetail/Index?noticeUID=CO1.NTC.4473131&amp;isFromPublicArea=True&amp;isModal=False</t>
  </si>
  <si>
    <t>https://community.secop.gov.co/Public/Tendering/OpportunityDetail/Index?noticeUID=CO1.NTC.4474359&amp;isFromPublicArea=True&amp;isModal=False</t>
  </si>
  <si>
    <t>https://community.secop.gov.co/Public/Tendering/OpportunityDetail/Index?noticeUID=CO1.NTC.4473791&amp;isFromPublicArea=True&amp;isModal=False</t>
  </si>
  <si>
    <t>https://community.secop.gov.co/Public/Tendering/OpportunityDetail/Index?noticeUID=CO1.NTC.4491481&amp;isFromPublicArea=True&amp;isModal=False</t>
  </si>
  <si>
    <t>https://community.secop.gov.co/Public/Tendering/OpportunityDetail/Index?noticeUID=CO1.NTC.4499426&amp;isFromPublicArea=True&amp;isModal=False</t>
  </si>
  <si>
    <t>https://community.secop.gov.co/Public/Tendering/OpportunityDetail/Index?noticeUID=CO1.NTC.4499113&amp;isFromPublicArea=True&amp;isModal=False</t>
  </si>
  <si>
    <t>https://community.secop.gov.co/Public/Tendering/OpportunityDetail/Index?noticeUID=CO1.NTC.4514315&amp;isFromPublicArea=True&amp;isModal=False</t>
  </si>
  <si>
    <t>https://community.secop.gov.co/Public/Tendering/OpportunityDetail/Index?noticeUID=CO1.NTC.4548909&amp;isFromPublicArea=True&amp;isModal=False</t>
  </si>
  <si>
    <t>https://community.secop.gov.co/Public/Tendering/OpportunityDetail/Index?noticeUID=CO1.NTC.4547638&amp;isFromPublicArea=True&amp;isModal=False</t>
  </si>
  <si>
    <t>https://community.secop.gov.co/Public/Tendering/OpportunityDetail/Index?noticeUID=CO1.NTC.4564299&amp;isFromPublicArea=True&amp;isModal=False</t>
  </si>
  <si>
    <t>https://community.secop.gov.co/Public/Tendering/OpportunityDetail/Index?noticeUID=CO1.NTC.4565646&amp;isFromPublicArea=True&amp;isModal=False</t>
  </si>
  <si>
    <t>https://community.secop.gov.co/Public/Tendering/OpportunityDetail/Index?noticeUID=CO1.NTC.4597768&amp;isFromPublicArea=True&amp;isModal=False</t>
  </si>
  <si>
    <t>https://community.secop.gov.co/Public/Tendering/OpportunityDetail/Index?noticeUID=CO1.NTC.4599491&amp;isFromPublicArea=True&amp;isModal=False</t>
  </si>
  <si>
    <t>https://community.secop.gov.co/Public/Tendering/OpportunityDetail/Index?noticeUID=CO1.NTC.4607724&amp;isFromPublicArea=True&amp;isModal=False</t>
  </si>
  <si>
    <t>https://community.secop.gov.co/Public/Tendering/OpportunityDetail/Index?noticeUID=CO1.NTC.4633218&amp;isFromPublicArea=True&amp;isModal=False</t>
  </si>
  <si>
    <t>https://community.secop.gov.co/Public/Tendering/OpportunityDetail/Index?noticeUID=CO1.NTC.4642958&amp;isFromPublicArea=True&amp;isModal=False</t>
  </si>
  <si>
    <t>https://community.secop.gov.co/Public/Tendering/OpportunityDetail/Index?noticeUID=CO1.NTC.4633642&amp;isFromPublicArea=True&amp;isModal=False</t>
  </si>
  <si>
    <t>https://community.secop.gov.co/Public/Tendering/OpportunityDetail/Index?noticeUID=CO1.NTC.4654584&amp;isFromPublicArea=True&amp;isModal=False</t>
  </si>
  <si>
    <t>https://community.secop.gov.co/Public/Tendering/OpportunityDetail/Index?noticeUID=CO1.NTC.4721082&amp;isFromPublicArea=True&amp;isModal=False</t>
  </si>
  <si>
    <t>https://community.secop.gov.co/Public/Tendering/OpportunityDetail/Index?noticeUID=CO1.NTC.4720381&amp;isFromPublicArea=True&amp;isModal=False</t>
  </si>
  <si>
    <t>https://community.secop.gov.co/Public/Tendering/OpportunityDetail/Index?noticeUID=CO1.NTC.4720464&amp;isFromPublicArea=True&amp;isModal=False</t>
  </si>
  <si>
    <t>https://community.secop.gov.co/Public/Tendering/OpportunityDetail/Index?noticeUID=CO1.NTC.4720837&amp;isFromPublicArea=True&amp;isModal=False</t>
  </si>
  <si>
    <t>https://community.secop.gov.co/Public/Tendering/OpportunityDetail/Index?noticeUID=CO1.NTC.4729179&amp;isFromPublicArea=True&amp;isModal=False</t>
  </si>
  <si>
    <t>https://community.secop.gov.co/Public/Tendering/OpportunityDetail/Index?noticeUID=CO1.NTC.4732878&amp;isFromPublicArea=True&amp;isModal=False</t>
  </si>
  <si>
    <t>https://community.secop.gov.co/Public/Tendering/OpportunityDetail/Index?noticeUID=CO1.NTC.4737758&amp;isFromPublicArea=True&amp;isModal=False</t>
  </si>
  <si>
    <t>https://community.secop.gov.co/Public/Tendering/OpportunityDetail/Index?noticeUID=CO1.NTC.4734245&amp;isFromPublicArea=True&amp;isModal=False</t>
  </si>
  <si>
    <t>https://community.secop.gov.co/Public/Tendering/OpportunityDetail/Index?noticeUID=CO1.NTC.4734193&amp;isFromPublicArea=True&amp;isModal=False</t>
  </si>
  <si>
    <t>https://community.secop.gov.co/Public/Tendering/OpportunityDetail/Index?noticeUID=CO1.NTC.4765842&amp;isFromPublicArea=True&amp;isModal=False</t>
  </si>
  <si>
    <t>https://community.secop.gov.co/Public/Tendering/OpportunityDetail/Index?noticeUID=CO1.NTC.4773437&amp;isFromPublicArea=True&amp;isModal=False</t>
  </si>
  <si>
    <t>https://community.secop.gov.co/Public/Tendering/OpportunityDetail/Index?noticeUID=CO1.NTC.4772943&amp;isFromPublicArea=True&amp;isModal=False</t>
  </si>
  <si>
    <t>https://community.secop.gov.co/Public/Tendering/OpportunityDetail/Index?noticeUID=CO1.NTC.4773059&amp;isFromPublicArea=True&amp;isModal=False</t>
  </si>
  <si>
    <t>https://community.secop.gov.co/Public/Tendering/OpportunityDetail/Index?noticeUID=CO1.NTC.4773052&amp;isFromPublicArea=True&amp;isModal=False</t>
  </si>
  <si>
    <t>https://community.secop.gov.co/Public/Tendering/OpportunityDetail/Index?noticeUID=CO1.NTC.4786958&amp;isFromPublicArea=True&amp;isModal=False</t>
  </si>
  <si>
    <t>https://community.secop.gov.co/Public/Tendering/OpportunityDetail/Index?noticeUID=CO1.NTC.4786963&amp;isFromPublicArea=True&amp;isModal=False</t>
  </si>
  <si>
    <t>https://community.secop.gov.co/Public/Tendering/OpportunityDetail/Index?noticeUID=CO1.NTC.4803045&amp;isFromPublicArea=True&amp;isModal=False</t>
  </si>
  <si>
    <t>https://community.secop.gov.co/Public/Tendering/OpportunityDetail/Index?noticeUID=CO1.NTC.4803507&amp;isFromPublicArea=True&amp;isModal=False</t>
  </si>
  <si>
    <t>https://community.secop.gov.co/Public/Tendering/OpportunityDetail/Index?noticeUID=CO1.NTC.4803336&amp;isFromPublicArea=True&amp;isModal=False</t>
  </si>
  <si>
    <t>https://community.secop.gov.co/Public/Tendering/OpportunityDetail/Index?noticeUID=CO1.NTC.4803616&amp;isFromPublicArea=True&amp;isModal=False</t>
  </si>
  <si>
    <t>https://community.secop.gov.co/Public/Tendering/OpportunityDetail/Index?noticeUID=CO1.NTC.4803841&amp;isFromPublicArea=True&amp;isModal=False</t>
  </si>
  <si>
    <t>https://community.secop.gov.co/Public/Tendering/OpportunityDetail/Index?noticeUID=CO1.NTC.4804013&amp;isFromPublicArea=True&amp;isModal=False</t>
  </si>
  <si>
    <t>https://community.secop.gov.co/Public/Tendering/OpportunityDetail/Index?noticeUID=CO1.NTC.4804030&amp;isFromPublicArea=True&amp;isModal=False</t>
  </si>
  <si>
    <t>https://community.secop.gov.co/Public/Tendering/OpportunityDetail/Index?noticeUID=CO1.NTC.4820651&amp;isFromPublicArea=True&amp;isModal=False</t>
  </si>
  <si>
    <t>https://community.secop.gov.co/Public/Tendering/OpportunityDetail/Index?noticeUID=CO1.NTC.4826105&amp;isFromPublicArea=True&amp;isModal=False</t>
  </si>
  <si>
    <t>https://community.secop.gov.co/Public/Tendering/OpportunityDetail/Index?noticeUID=CO1.NTC.4826203&amp;isFromPublicArea=True&amp;isModal=False</t>
  </si>
  <si>
    <t>https://community.secop.gov.co/Public/Tendering/OpportunityDetail/Index?noticeUID=CO1.NTC.4830607&amp;isFromPublicArea=True&amp;isModal=False</t>
  </si>
  <si>
    <t>https://community.secop.gov.co/Public/Tendering/OpportunityDetail/Index?noticeUID=CO1.NTC.4846797&amp;isFromPublicArea=True&amp;isModal=False</t>
  </si>
  <si>
    <t>https://community.secop.gov.co/Public/Tendering/OpportunityDetail/Index?noticeUID=CO1.NTC.4856791&amp;isFromPublicArea=True&amp;isModal=False</t>
  </si>
  <si>
    <t>https://community.secop.gov.co/Public/Tendering/OpportunityDetail/Index?noticeUID=CO1.NTC.4867499&amp;isFromPublicArea=True&amp;isModal=False</t>
  </si>
  <si>
    <t>https://community.secop.gov.co/Public/Tendering/OpportunityDetail/Index?noticeUID=CO1.NTC.4868395&amp;isFromPublicArea=True&amp;isModal=False</t>
  </si>
  <si>
    <t>https://community.secop.gov.co/Public/Tendering/OpportunityDetail/Index?noticeUID=CO1.NTC.4868802&amp;isFromPublicArea=True&amp;isModal=False</t>
  </si>
  <si>
    <t>https://community.secop.gov.co/Public/Tendering/OpportunityDetail/Index?noticeUID=CO1.NTC.4868826&amp;isFromPublicArea=True&amp;isModal=False</t>
  </si>
  <si>
    <t>https://community.secop.gov.co/Public/Tendering/OpportunityDetail/Index?noticeUID=CO1.NTC.4868935&amp;isFromPublicArea=True&amp;isModal=False</t>
  </si>
  <si>
    <t>https://community.secop.gov.co/Public/Tendering/OpportunityDetail/Index?noticeUID=CO1.NTC.4868108&amp;isFromPublicArea=True&amp;isModal=False</t>
  </si>
  <si>
    <t>https://community.secop.gov.co/Public/Tendering/OpportunityDetail/Index?noticeUID=CO1.NTC.4867896&amp;isFromPublicArea=True&amp;isModal=False</t>
  </si>
  <si>
    <t>https://community.secop.gov.co/Public/Tendering/OpportunityDetail/Index?noticeUID=CO1.NTC.4868909&amp;isFromPublicArea=True&amp;isModal=False</t>
  </si>
  <si>
    <t>https://community.secop.gov.co/Public/Tendering/OpportunityDetail/Index?noticeUID=CO1.NTC.4875161&amp;isFromPublicArea=True&amp;isModal=False</t>
  </si>
  <si>
    <t>https://community.secop.gov.co/Public/Tendering/OpportunityDetail/Index?noticeUID=CO1.NTC.4889402&amp;isFromPublicArea=True&amp;isModal=False</t>
  </si>
  <si>
    <t>https://community.secop.gov.co/Public/Tendering/OpportunityDetail/Index?noticeUID=CO1.NTC.4887849&amp;isFromPublicArea=True&amp;isModal=False</t>
  </si>
  <si>
    <t>https://community.secop.gov.co/Public/Tendering/OpportunityDetail/Index?noticeUID=CO1.NTC.4889079&amp;isFromPublicArea=True&amp;isModal=False</t>
  </si>
  <si>
    <t>https://community.secop.gov.co/Public/Tendering/OpportunityDetail/Index?noticeUID=CO1.NTC.4889732&amp;isFromPublicArea=True&amp;isModal=False</t>
  </si>
  <si>
    <t>https://community.secop.gov.co/Public/Tendering/OpportunityDetail/Index?noticeUID=CO1.NTC.4887810&amp;isFromPublicArea=True&amp;isModal=False</t>
  </si>
  <si>
    <t>https://community.secop.gov.co/Public/Tendering/OpportunityDetail/Index?noticeUID=CO1.NTC.4887702&amp;isFromPublicArea=True&amp;isModal=False</t>
  </si>
  <si>
    <t>https://community.secop.gov.co/Public/Tendering/OpportunityDetail/Index?noticeUID=CO1.NTC.4887791&amp;isFromPublicArea=True&amp;isModal=False</t>
  </si>
  <si>
    <t>https://community.secop.gov.co/Public/Tendering/OpportunityDetail/Index?noticeUID=CO1.NTC.4931958&amp;isFromPublicArea=True&amp;isModal=False</t>
  </si>
  <si>
    <t>https://community.secop.gov.co/Public/Tendering/OpportunityDetail/Index?noticeUID=CO1.NTC.4955127&amp;isFromPublicArea=True&amp;isModal=False</t>
  </si>
  <si>
    <t>https://community.secop.gov.co/Public/Tendering/OpportunityDetail/Index?noticeUID=CO1.NTC.4991866&amp;isFromPublicArea=True&amp;isModal=False</t>
  </si>
  <si>
    <t>https://community.secop.gov.co/Public/Tendering/OpportunityDetail/Index?noticeUID=CO1.NTC.4992967&amp;isFromPublicArea=True&amp;isModal=False</t>
  </si>
  <si>
    <t>https://community.secop.gov.co/Public/Tendering/OpportunityDetail/Index?noticeUID=CO1.NTC.4992747&amp;isFromPublicArea=True&amp;isModal=False</t>
  </si>
  <si>
    <t>https://community.secop.gov.co/Public/Tendering/OpportunityDetail/Index?noticeUID=CO1.NTC.5062773&amp;isFromPublicArea=True&amp;isModal=False</t>
  </si>
  <si>
    <t>https://community.secop.gov.co/Public/Tendering/OpportunityDetail/Index?noticeUID=CO1.NTC.5063121&amp;isFromPublicArea=True&amp;isModal=False</t>
  </si>
  <si>
    <t>https://community.secop.gov.co/Public/Tendering/OpportunityDetail/Index?noticeUID=CO1.NTC.5101077&amp;isFromPublicArea=True&amp;isModal=False</t>
  </si>
  <si>
    <t>https://community.secop.gov.co/Public/Tendering/OpportunityDetail/Index?noticeUID=CO1.NTC.5116424&amp;isFromPublicArea=True&amp;isModal=False</t>
  </si>
  <si>
    <t>https://community.secop.gov.co/Public/Tendering/OpportunityDetail/Index?noticeUID=CO1.NTC.5116513&amp;isFromPublicArea=True&amp;isModal=False</t>
  </si>
  <si>
    <t>https://community.secop.gov.co/Public/Tendering/OpportunityDetail/Index?noticeUID=CO1.NTC.5116370&amp;isFromPublicArea=True&amp;isModal=False</t>
  </si>
  <si>
    <t>https://community.secop.gov.co/Public/Tendering/OpportunityDetail/Index?noticeUID=CO1.NTC.5116378&amp;isFromPublicArea=True&amp;isModal=False</t>
  </si>
  <si>
    <t>OPSP-VEX-407-2023</t>
  </si>
  <si>
    <t>CO1.REQ.4156581</t>
  </si>
  <si>
    <t>OPSP-VEX-408-2023</t>
  </si>
  <si>
    <t>CO1.REQ.4157006</t>
  </si>
  <si>
    <t>OPSP-VEX-406-2023</t>
  </si>
  <si>
    <t>CO1.REQ.4157033</t>
  </si>
  <si>
    <t>OPSP-VEX-409-2023</t>
  </si>
  <si>
    <t>CO1.REQ.4157040</t>
  </si>
  <si>
    <t>OPSP-VEX-410-2023</t>
  </si>
  <si>
    <t>CO1.REQ.4156885</t>
  </si>
  <si>
    <t>OPSP-VEX-411-2023</t>
  </si>
  <si>
    <t>CO1.REQ.4157119</t>
  </si>
  <si>
    <t>OPSP-VEX-412-2023</t>
  </si>
  <si>
    <t>CO1.REQ.4157202</t>
  </si>
  <si>
    <t>OPS-VEX-0399-2023</t>
  </si>
  <si>
    <t>CO1.REQ.4108320</t>
  </si>
  <si>
    <t>OPS-VEX-0521-2023</t>
  </si>
  <si>
    <t>CO1.REQ.4329263</t>
  </si>
  <si>
    <t>OSM-VEX-0005-2023</t>
  </si>
  <si>
    <t>CO1.REQ.4329692</t>
  </si>
  <si>
    <t>OPSP-VEX-0571-2023</t>
  </si>
  <si>
    <t>CO1.REQ.4477902</t>
  </si>
  <si>
    <t>OPSP-VEX-0572-2023</t>
  </si>
  <si>
    <t>CO1.REQ.4478188</t>
  </si>
  <si>
    <t>CA-VEX-0001-2023</t>
  </si>
  <si>
    <t>CO1.REQ.4496536</t>
  </si>
  <si>
    <t>OPSP-VEX-0585-2023</t>
  </si>
  <si>
    <t>CO1.REQ.4530692</t>
  </si>
  <si>
    <t>OPSP-VEX-0586-2023</t>
  </si>
  <si>
    <t>CO1.REQ.4531013</t>
  </si>
  <si>
    <t>OPSP-VEX-0587-2023</t>
  </si>
  <si>
    <t>CO1.REQ.4531032</t>
  </si>
  <si>
    <t>OPSP-VEX-0588-2023</t>
  </si>
  <si>
    <t>CO1.REQ.4531052</t>
  </si>
  <si>
    <t>OPS-VEX-0593-2023</t>
  </si>
  <si>
    <t>CO1.REQ.4544323</t>
  </si>
  <si>
    <t>OSM-VEX-0006-2023</t>
  </si>
  <si>
    <t>CO1.REQ.4567271</t>
  </si>
  <si>
    <t>OPSP-VEX-0605-2023</t>
  </si>
  <si>
    <t>CO1.REQ.4573624</t>
  </si>
  <si>
    <t>OAG-VEX-0606-2023</t>
  </si>
  <si>
    <t>CO1.REQ.4573460</t>
  </si>
  <si>
    <t>OAG-VEX-0626-2023</t>
  </si>
  <si>
    <t>CO1.REQ.4625170</t>
  </si>
  <si>
    <t>OAG-VEX-0625-2023</t>
  </si>
  <si>
    <t>CO1.REQ.4624976</t>
  </si>
  <si>
    <t>OAG-VEX-0624-2023</t>
  </si>
  <si>
    <t>CO1.REQ.4624964</t>
  </si>
  <si>
    <t>OPSP-VEX-0623-2023</t>
  </si>
  <si>
    <t>CO1.REQ.4624948</t>
  </si>
  <si>
    <t>OPSP-VEX-0622-2023</t>
  </si>
  <si>
    <t>CO1.REQ.4625142</t>
  </si>
  <si>
    <t>OPSP-VEX-0658-2023</t>
  </si>
  <si>
    <t>CO1.REQ.4681151</t>
  </si>
  <si>
    <t>OPSP-VEX-0659-2023</t>
  </si>
  <si>
    <t>CO1.REQ.4681241</t>
  </si>
  <si>
    <t>OPS-VEX-0665-2023</t>
  </si>
  <si>
    <t>CO1.REQ.4725195</t>
  </si>
  <si>
    <t>ODC-VEX-0010-2023</t>
  </si>
  <si>
    <t>CO1.REQ.4740818</t>
  </si>
  <si>
    <t>OPSP-VEX-0671-2023</t>
  </si>
  <si>
    <t>CO1.REQ.4773487</t>
  </si>
  <si>
    <t>OPSP-VEX-0687-2023</t>
  </si>
  <si>
    <t>CO1.REQ.4810315</t>
  </si>
  <si>
    <t>OPSP-VEX-0688-2023</t>
  </si>
  <si>
    <t>CO1.REQ.4810000</t>
  </si>
  <si>
    <t>OPSP-VEX-0689-2023</t>
  </si>
  <si>
    <t>CO1.REQ.4810263</t>
  </si>
  <si>
    <t>OPSP-VEX-0694-2023</t>
  </si>
  <si>
    <t>CO1.REQ.4810174</t>
  </si>
  <si>
    <t>OPS-VEX-0691-2023</t>
  </si>
  <si>
    <t>CO1.REQ.4810420</t>
  </si>
  <si>
    <t>OSM-VEX-0007-2023</t>
  </si>
  <si>
    <t>CO1.REQ.4810557</t>
  </si>
  <si>
    <t>OPSP-VEX-0718-2023</t>
  </si>
  <si>
    <t>CO1.REQ.4855998</t>
  </si>
  <si>
    <t>OPSP-VEX-0719-2023</t>
  </si>
  <si>
    <t>CO1.REQ.4855988</t>
  </si>
  <si>
    <t>OPS-VEX-0732-2023</t>
  </si>
  <si>
    <t>CO1.REQ.4868012</t>
  </si>
  <si>
    <t>OAG-VEX-0734-2023</t>
  </si>
  <si>
    <t>CO1.REQ.4871814</t>
  </si>
  <si>
    <t>OAG-VEX-0736-2023</t>
  </si>
  <si>
    <t>CO1.REQ.4871907</t>
  </si>
  <si>
    <t>OAG-VEX-0735-2023</t>
  </si>
  <si>
    <t>CO1.REQ.4872134</t>
  </si>
  <si>
    <t>OPSP-VEX-0737-2023</t>
  </si>
  <si>
    <t>CO1.REQ.4872087</t>
  </si>
  <si>
    <t>OPS-VEX-0733-2023</t>
  </si>
  <si>
    <t>CO1.REQ.4877767</t>
  </si>
  <si>
    <t>OPSP-VEX-0749-2023</t>
  </si>
  <si>
    <t>CO1.REQ.4886633</t>
  </si>
  <si>
    <t>OPSP-VEX-0750-2023</t>
  </si>
  <si>
    <t>CO1.REQ.4886647</t>
  </si>
  <si>
    <t>OPSP-VEX-0754-2023</t>
  </si>
  <si>
    <t>CO1.REQ.4899043</t>
  </si>
  <si>
    <t>OPSP-VEX-0755-2023</t>
  </si>
  <si>
    <t>CO1.REQ.4899234</t>
  </si>
  <si>
    <t>OPSP-VEX-0756-2023</t>
  </si>
  <si>
    <t>CO1.REQ.4899050</t>
  </si>
  <si>
    <t>OPSP-VEX-0757-2023</t>
  </si>
  <si>
    <t>CO1.REQ.4899411</t>
  </si>
  <si>
    <t>OPSP-VEX-0758-2023</t>
  </si>
  <si>
    <t>CO1.REQ.4899313</t>
  </si>
  <si>
    <t>OPSP-VEX-0759-2023</t>
  </si>
  <si>
    <t>CO1.REQ.4898993</t>
  </si>
  <si>
    <t>OPSP-VEX-0760-2023</t>
  </si>
  <si>
    <t>CO1.REQ.4904485</t>
  </si>
  <si>
    <t>OPSP-VEX-0770-2023</t>
  </si>
  <si>
    <t>CO1.REQ.4914795</t>
  </si>
  <si>
    <t>OPSP-VEX-0835-2023</t>
  </si>
  <si>
    <t>CO1.REQ.4933378</t>
  </si>
  <si>
    <t>OPSP-VEX-0843-2023</t>
  </si>
  <si>
    <t>CO1.REQ.4944906</t>
  </si>
  <si>
    <t>OPSP-VEX-0844-2023</t>
  </si>
  <si>
    <t>CO1.REQ.4945014</t>
  </si>
  <si>
    <t>OAG-VEX-0845-2023</t>
  </si>
  <si>
    <t>CO1.REQ.4944496</t>
  </si>
  <si>
    <t>OPSP-VEX-0865-2023</t>
  </si>
  <si>
    <t>CO1.REQ.4963653</t>
  </si>
  <si>
    <t>OPSP-VEX-0867-2023</t>
  </si>
  <si>
    <t>CO1.REQ.4963918</t>
  </si>
  <si>
    <t>OPS-VEX-0891-2023</t>
  </si>
  <si>
    <t>CO1.REQ.4995350</t>
  </si>
  <si>
    <t>OAG-VEX-0912-2023</t>
  </si>
  <si>
    <t>CO1.REQ.5033052</t>
  </si>
  <si>
    <t>OAG-VEX-0913-2023</t>
  </si>
  <si>
    <t>CO1.REQ.5033220</t>
  </si>
  <si>
    <t>OPSP-VEX-0914-2023</t>
  </si>
  <si>
    <t>CO1.REQ.5038083</t>
  </si>
  <si>
    <t>ODC-VEX-0017-2023</t>
  </si>
  <si>
    <t>OPSP-VEX-0907-2023</t>
  </si>
  <si>
    <t>CO1.REQ.5033075 </t>
  </si>
  <si>
    <t>OPSP-VEX-0915-2023</t>
  </si>
  <si>
    <t>CO1.REQ.5038342</t>
  </si>
  <si>
    <t>OPSP-VEX-1255-2023</t>
  </si>
  <si>
    <t>CO1.REQ.5080712</t>
  </si>
  <si>
    <t>OPSP-VEX-1315-2023</t>
  </si>
  <si>
    <t>CO1.REQ.5099630</t>
  </si>
  <si>
    <t>OPSP-VEX-1316-2023</t>
  </si>
  <si>
    <t>CO1.REQ.5099650</t>
  </si>
  <si>
    <t>OPSP-VEX-1317-2023</t>
  </si>
  <si>
    <t>CO1.REQ.5099718</t>
  </si>
  <si>
    <t>OPSP-VEX-1318-2023</t>
  </si>
  <si>
    <t>CO1.REQ.5099816</t>
  </si>
  <si>
    <t>OPSP-VEX-1319-2023</t>
  </si>
  <si>
    <t>CO1.REQ.5099739</t>
  </si>
  <si>
    <t>OPSP-VEX-1320-2023</t>
  </si>
  <si>
    <t>CO1.REQ.5099742</t>
  </si>
  <si>
    <t>OPSP-VEX-1321-2023</t>
  </si>
  <si>
    <t>CO1.REQ.5099284</t>
  </si>
  <si>
    <t>OPSP-VEX-1322-2023</t>
  </si>
  <si>
    <t>CO1.REQ.5099289</t>
  </si>
  <si>
    <t>OPSP-VEX-1323-2023</t>
  </si>
  <si>
    <t> CO1.REQ.5100013</t>
  </si>
  <si>
    <t>OPSP-VEX-1324-2023</t>
  </si>
  <si>
    <t> CO1.REQ.5099769</t>
  </si>
  <si>
    <t>OPSP-VEX-1325-2023</t>
  </si>
  <si>
    <t>CO1.REQ.5100019</t>
  </si>
  <si>
    <t>OPSP-VEX-1326-2023</t>
  </si>
  <si>
    <t>CO1.REQ.5099947</t>
  </si>
  <si>
    <t>OSM-VEX-0011-2023</t>
  </si>
  <si>
    <t>CO1.REQ.5117072</t>
  </si>
  <si>
    <t>OPS-VEX-1342-2023</t>
  </si>
  <si>
    <t>CO1.REQ.5118543</t>
  </si>
  <si>
    <t>OPSP-VEX-1379-2023</t>
  </si>
  <si>
    <t>CO1.REQ.5124077</t>
  </si>
  <si>
    <t>OPSP-VEX-1386-2023</t>
  </si>
  <si>
    <t>CO1.REQ.5149195</t>
  </si>
  <si>
    <t>OPSP-VEX-1387-2023</t>
  </si>
  <si>
    <t>CO1.REQ.5149756</t>
  </si>
  <si>
    <t>OPSP-VEX-1388-2023</t>
  </si>
  <si>
    <t>CO1.REQ.5149656</t>
  </si>
  <si>
    <t>OPSP-VEX-1389-2023</t>
  </si>
  <si>
    <t>CO1.REQ.5150013</t>
  </si>
  <si>
    <t>OPSP-VEX-1390-2023</t>
  </si>
  <si>
    <t> CO1.REQ.5149663</t>
  </si>
  <si>
    <t>OPSP-VEX-1391-2023</t>
  </si>
  <si>
    <t>CO1.REQ.5150113</t>
  </si>
  <si>
    <t>OPSP-VEX-1392-2023</t>
  </si>
  <si>
    <t>CO1.REQ.5149665</t>
  </si>
  <si>
    <t>OPSP-VEX-1393-2023</t>
  </si>
  <si>
    <t>CO1.REQ.5149671</t>
  </si>
  <si>
    <t>OPSP-VEX-1398-2023</t>
  </si>
  <si>
    <t>CO1.REQ.5160513</t>
  </si>
  <si>
    <t>OSM-VEX-0013-2023</t>
  </si>
  <si>
    <t>OSM-VEX-0014-2023</t>
  </si>
  <si>
    <t>CO1.REQ.5161872</t>
  </si>
  <si>
    <t>OSM-VEX-0015-2023</t>
  </si>
  <si>
    <t>CO1.REQ.5161307</t>
  </si>
  <si>
    <t>OPS-VEX-1396-2023</t>
  </si>
  <si>
    <t>OPSP-VEX-1397-2023</t>
  </si>
  <si>
    <t>CO1.REQ.5161466</t>
  </si>
  <si>
    <t>OAG-VEX-1415-2023</t>
  </si>
  <si>
    <t>CO1.REQ.5175057</t>
  </si>
  <si>
    <t>OPSP-VEX-1416-2023</t>
  </si>
  <si>
    <t>CO1.REQ.5174852</t>
  </si>
  <si>
    <t>OPSP-VEX-1417-2023</t>
  </si>
  <si>
    <t>CO1.REQ.5175131</t>
  </si>
  <si>
    <t>OPSP-VEX-1418-2023</t>
  </si>
  <si>
    <t>CO1.REQ.5174855 </t>
  </si>
  <si>
    <t>OPSP-VEX-1419-2023</t>
  </si>
  <si>
    <t>CO1.REQ.5175065</t>
  </si>
  <si>
    <t>OPSP-VEX-1420-2023</t>
  </si>
  <si>
    <t>CO1.REQ.5179131</t>
  </si>
  <si>
    <t>OPSP-VEX-1421-2023</t>
  </si>
  <si>
    <t>CO1.REQ.5179344</t>
  </si>
  <si>
    <t>OPSP-VEX-1423-2023</t>
  </si>
  <si>
    <t>CO1.REQ.5174952</t>
  </si>
  <si>
    <t>OSM-VEX-0017-2023</t>
  </si>
  <si>
    <t>OPSP-VEX-1424-2023</t>
  </si>
  <si>
    <t>CO1.REQ.5181669</t>
  </si>
  <si>
    <t>OPSP-VEX-1429-2023</t>
  </si>
  <si>
    <t>OPSP-VEX-1430-2023</t>
  </si>
  <si>
    <t>CO1.REQ.5184424</t>
  </si>
  <si>
    <t>OAG-VEX-1474-2023</t>
  </si>
  <si>
    <t>CO1.REQ.5204579</t>
  </si>
  <si>
    <t>OPSP-VEX-1475-2023</t>
  </si>
  <si>
    <t>CO1.REQ.5204763</t>
  </si>
  <si>
    <t>OAG-VEX-1476-2023</t>
  </si>
  <si>
    <t>CO1.REQ.5205201</t>
  </si>
  <si>
    <t>OPS-VEX-1478-2023</t>
  </si>
  <si>
    <t>CO1.REQ.5205210</t>
  </si>
  <si>
    <t>OPS-VEX-1479-2023</t>
  </si>
  <si>
    <t> CO1.REQ.5205221</t>
  </si>
  <si>
    <t>ODC-VEX-0027-2023</t>
  </si>
  <si>
    <t>CO1.REQ.5220134 </t>
  </si>
  <si>
    <t>PRESTAR SERVICIOS PROFESIONALES EN EL MARCO DEL CONVENIO NO. 7000000013 DE 2021, CELEBRADO ENTRE CENIT LOGÍSTICA Y TRANSPORTE DE HIDROCARBUROS SAS Y LA UNIVERSIDAD DEL MAGDALENA, PARA EL DESARROLLO DE LAS SIGUIENTES ACTIVIDADES: 1) EJERCER EL ROL DE PROFESIONAL LOGÍSTICO DEL COMPONENTE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1 – SECTOR CRISTO REY. 2) APOYAR EN LA GESTIÓN DE ESPACIOS Y ELEMENTOS NECESARIOS PARA LA REALIZACIÓN DE SOCIALIZACIONES, FOROS, CURSOS Y ACTIVIDADES TENDIENTES AL FORTALECIMIENTO DE LOS MIEMBROS DE ASOCIACIONES DE PESCADORES EN EL ÁREA DE INFLUENCIA DEL TERMINAL DE POZOS COLORADOS DEL GRUPO ASIGNADO. 3) ORGANIZAR CON LOS PROVEEDORES, LA LOGÍSTICA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ASIGNADAS. 6) PRESTAR SERVICIO PROFESIONAL LOGÍSTICO EN LOS PROCESOS DE CONSERVACIÓN Y RESTAURACIÓN DE PLAYAS DONDE PARTICIPE EL GRUPO ASIGNADO. 7) PRESTAR SERVICIO PROFESIONAL LOGÍSTICO EN EL EVENTO DE CERTIFICACIÓN Y CLAUSURA DEL PROCESO FORMATIVO. 8) PRESTAR SERVICIO PROFESIONAL LOGÍSTICO EN LA ENTREGA DE DOTACIONES A LOS BENEFICIARIOS DEL COMPONENTE.</t>
  </si>
  <si>
    <t>PRESTAR SERVICIOS PROFESIONALES EN EL MARCO DEL CONVENIO NO. 7000000013 DE 2021, CELEBRADO ENTRE CENIT LOGÍSTICA Y TRANSPORTE DE HIDROCARBUROS SAS Y LA UNIVERSIDAD DEL MAGDALENA, PARA EL DESARROLLO DE LAS SIGUIENTES ACTIVIDADES: 1) DESARROLLAR EL CURSO DENOMINADO “SALVAMENTO ACUÁTICO”, DIRIGIDO A OPERADORES TURÍSTICOS DEL ÁREA DE INFLUENCIA DEL TERMINAL DE POZOS COLORADOS DE SANTA MARTA. 2) REALIZAR LA PROGRAMACIÓN ACADÉMICA DEL CURSO Y/O ACTIVIDADES ASIGNADAS. 3) PRESENTAR INFORMES, LISTAS DE ASISTENCIA Y DEMÁS DOCUMENTOS AL SUPERVISOR</t>
  </si>
  <si>
    <t>PRESTAR SERVICIOS PROFESIONALES EN EL MARCO DEL CONVENIO NO. 7000000013 DE 2021, CELEBRADO ENTRE CENIT LOGÍSTICA Y TRANSPORTE DE HIDROCARBUROS SAS Y LA UNIVERSIDAD DEL MAGDALENA, PARA EL DESARROLLO DE LAS SIGUIENTES ACTIVIDADES: 1) EJERCER EL ROL DE COORDINADOR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COORDINAR EL DESARROLLO DE LOS MÓDULOS, CURSOS, FOROS, FERIAS Y DEMÁS ACTIVIDADES RELACIONADAS CON EL COMPONENTE DE PESCADORES DEL PROYECTO. 3) COORDINAR EL DESARROLLO DE LOS PROCESOS DE CONSERVACIÓN Y RESTAURACIÓN DE PLAYAS. 4) COORDINAR EL EVENTO DE CERTIFICACIÓN Y CLAUSURA DEL PROCESO FORMATIVO. 5) COORDINAR LA ENTREGA DE DOTACIONES A LOS BENEFICIARIOS DEL COMPONENTE.</t>
  </si>
  <si>
    <t>PRESTAR SERVICIOS PROFESIONALES EN EL MARCO DEL CONVENIO NO. 7000000013 DE 2021, CELEBRADO ENTRE CENIT LOGÍSTICA Y TRANSPORTE DE HIDROCARBUROS SAS Y LA UNIVERSIDAD DEL MAGDALENA, PARA EL DESARROLLO DE LAS SIGUIENTES ACTIVIDADES: 1) EJERCER EL ROL DE PROFESIONAL ADMINISTRATIVO DE LAS ACTIVIDADES DEL COMPONENTE DE FORTALECIMIENTO DE OPERADORES TURÍSTICOS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MÓDULOS, REUNIONES, MESAS DE TRABAJO, Y SOCIALIZACIONES DEL COMPONENTE DE OPERADORES TURÍSTICOS DEL PROYECTO. 3) REALIZAR Y PRESENTAR INFORMES MENSUALES DE LA EJECUCIÓN FINANCIERA DEL COMPONENTE DE OPERADORES TURÍSTICOS DEL PROYECTO. 4) PARTICIPAR EN LA ELABORACIÓN DE INFORMES TÉCNICOS DEL COMPONENTE DE OPERADORES TURÍSTICOS DEL PROYECTO. 5) REALIZAR REPORTES A CENIT LOGÍSTICA Y TRANSPORTE DE HIDROCARBUROS S.A.S SOBRE LOS TRABAJOS REALIZADOS EN CAMPO CON RESPECTO AL COMPONENTE DE OPERADORES TURÍSTICOS. 6) REALIZAR SEGUIMIENTO PRESUPUESTAL A CADA UNO DE LOS CERTIFICADOS DE DISPONIBILIDAD DE PRESUPUESTAL (CDP) EXPEDIDOS PARA EL COMPONENTE. 7) VELAR POR QUE SE CUMPLA LA EJECUCIÓN FINANCIERA SEGÚN LO ESTABLECIDO EN EL PLAN ANUAL MENSUALIZADO DE CAJA - PAC –Y EL PLAN DE GASTOS E INVERSIONES - PGI DEL COMPONENTE. 8) SOLICITAR LAS RESPECTIVAS CUENTAS DE COBRO AL GRUPO DE FACTURACIÓN Y CARTERA DE LA UNIVERSIDAD, PARA SER PRESENTADAS A CENIT LOGÍSTICA Y TRANSPORTE DE HIDROCARBUROS S.A.S. 9) REVISAR Y HACER SEGUIMIENTO A LOS PAGOS DE HONORARIOS Y ESTÍMULOS ECONÓMICOS PARA DOCENTES. 10) CARGAR AL DRIVE DEL PROYECTO, TODA LA INFORMACIÓN TÉCNICA Y FINANCIERA DEL COMPONENTE DE OPERADORES TURÍSTICOS.</t>
  </si>
  <si>
    <t>PRESTAR SERVICIOS PROFESIONALES EN EL MARCO DEL CONVENIO NO. 7000000013 DE 2021, CELEBRADO ENTRE CENIT LOGÍSTICA Y TRANSPORTE DE HIDROCARBUROS SAS Y LA UNIVERSIDAD DEL MAGDALENA, PARA EL DESARROLLO DE LAS SIGUIENTES ACTIVIDADES: 1) EJERCER EL ROL DE PROFESIONAL LOGÍSTICO DEL COMPONENTE DE OPERADORES TURÍSTICOS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APOYAR EN LA GESTIÓN DE ESPACIOS Y ELEMENTOS NECESARIOS PARA LA REALIZACIÓN DE MÓDULOS, SOCIALIZACIONES, FOROS, CURSOS Y ACTIVIDADES TENDIENTES AL FORTALECIMIENTO DE LOS MIEMBROS DE ASOCIACIONES DE OPERADORES TURÍSTICOS EN EL ÁREA DE INFLUENCIA DEL TERMINAL DE POZOS COLORADOS. 3) ORGANIZAR CON LOS PROVEEDORES, LA LOGÍSTICA DE LOS EVENTOS DIRIGIDOS A LOS MIEMBROS DE ASOCIACIONES DE OPERADORES TURÍSTICOS. 4) BRINDAR ACOMPAÑAMIENTO A LOS PROVEEDORES EN LA EJECUCIÓN DE LAS FERIAS TURÍSTICAS Y GASTRONÓMICAS, CURSOS DE COCINA, PRIMEROS AUXILIOS Y SALVAMENTO ACUÁTICO. 5) DILIGENCIAR FORMATOS DE CONSENTIMIENTO INFORMADO DE LOS PARTICIPANTES DE OPERADORES TURÍSTICOS EN LAS REUNIONES Y MESAS DE TRABAJO. 6) APOYAR LA SISTEMATIZACIÓN DE LA EXPERIENCIA EN CADA UNA DE LAS ACTIVIDADES DESARROLLADAS EN EL MARCO DEL COMPONENTE. 7) PRESTAR SERVICIO PROFESIONAL LOGÍSTICO EN EL EVENTO DE CERTIFICACIÓN Y CLAUSURA DEL PROCESO FORMATIVO. 8) PRESTAR SERVICIO PROFESIONAL LOGÍSTICO EN LA ENTREGA DE DOTACIONES A LOS BENEFICIARIOS DEL COMPONENTE.</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</si>
  <si>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 LOS EVENTOS DE CLAUSURA Y CERTIFICACIÓN DE LOS PROCESOS FORMATIVOS QUE CONTEMPLAN LOS COMPONENTES DE JUNTAS DE ACCIÓN COMUNAL (JAC) Y PESCADORES DEL PROYECTO. EL SERVICIO CONTRATADO COMPRENDE: I) ALQUILER DE 2 SALONES DE EVENTOS CLIMATIZADOS, CADA UNO CON CAPACIDAD PARA 100 PERSONAS APROXIMADAMENTE. II) SERVICIO DE TRASLADO DE LOS BENEFICIARIOS DE LOS COMPONENTES DE JAC Y PESCADORES DEL PROYECTO, IDA Y VUELTA PARA ASISTENCIA A LOS EVENTOS DE CLAUSURA Y CERTIFICACIÓN. III) 300 REFRIGERIOS, 3 OPCIONES: CREPE DE POLLO, JAMÓN, CHAMPIÑONES O QUESO, SANDUCHES MIXTOS GRATINADOS, O FLAUTAS MEXICANAS, CON JUGO O GASEOSA. IV) ALQUILER DE 2 EQUIPOS DE SONIDO TIPO CABINA CON TRÍPODE SOPORTE, MEZCLADOR Y 2 MICRÓFONOS INALÁMBRICOS. V) ALQUILER DE 2 EQUIPOS AUDIOVISUALES: VIDEO BEAM ESTÁNDAR VI) ALQUILER DE 200 SILLAS CHIAVARI VII) ALQUILER DE 4 MESAS VESTIDAS VIII) 4 ARREGLOS FLORALES IX) 2 ESTACIONES DE AGUA Y CAFÉ X) 2 MAESTROS DE CEREMONIA PARA EVENTOS DE CLAUSURA Y CERTIFICACIÓN. XI) SERVICIO DE 8 MESEROS XII) DISEÑO DE CERTIFICADOS DE CLAUSURA DE 2 COMPONENTES DEL PROYECTO XIII) 140 IMPRESIONES DE CERTIFICADOS XIV) 681 IMPRESIONES FULL COLOR PARA ACTA DE RECIBIDOS, CONSENTIMIENTOS INFORMADOS Y ACTAS DE ASISTENCIA CONTINUACIÓN ORDEN DE SERVICIOS N° 0399-2023 CÓDIGO: CO-F-025 APROBACIÓN: 19/09/2019 VERSIÓN: 11 PÁGINA 2 DE 5 XV) 25 ALMUERZOS, CADA UNO CONSTA DE DOS PORCIONES DE PROTEÍNA DE 250 GRAMOS, UNA PORCIÓN DE CARBOHIDRATO (ARROZ), ENSALADA, BEBIDA EQUIVALENTE A 250 ML, TODO DEBIDAMENTE SERVIDO, PARA SER DISTRIBUIDOS ENTRE EL EQUIPO TÉCNICO DE LA UNIVERSIDAD DEL MAGDALENA Y LOS ASISTENTES POR PARTE DE CENIT.</t>
  </si>
  <si>
    <t>LA PRESENTE ORDEN TIENE POR OBJETO PRESTAR SERVICIO REQUERIDO EN EL COMPONENTE DE OPERADORES TURÍSTICOS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EL SERVICIO CONTRATADO COMPRENDE:
DIAGRAMACIÓN E IMPRESIÓN DE 4 PENDONES FULL COLOR EN BANNER DE ALTA RESOLUCIÓN 100X200 CM, INCLUYE PORTA PENDONES Y ARAÑAS. LA PROPUESTA HACE PARTE INTEGRAL DE LA PRESENTE ORDEN.</t>
  </si>
  <si>
    <t>LA PRESENTE ORDEN TIENE POR OBJETO, EL SUMINISTRO DE 3.640 REFRIGERIOS AM Y PM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SER DISTRIBUIDOS DURANTE EL DESARROLLO DE SESIONES FORMATIVAS Y TALLERES DE PROSPECTIVA TURÍSTICAS DEL COMPONENTE DIRIGIDO A OPERADORES TURÍSTICOS. LOS REFRIGERIOS CONTRATADOS CONSTAN DE UNA PORCIÓN DE HARINA CON RELLENO DE UNA PROTEÍNA (CARNE RES, POLLO, ATÚN O SIMILAR) EQUIVALENTE A 100 GRAMOS, REFRESCO NATURAL O CARBONATADO DE MÍNIMO 300 ML DEBIDAMENTE ENVASADO Y SERVIDO Y CHOCOLATINA DE 30 GR. PARÁGRAFO I. LA PROPUESTA HACE PARTE INTEGRAL DE LA PRESENTE ORDEN. PARÁGRAFO II. EL CONTRATISTA DEBERÁ ENTREGAR LOS ELEMENTOS CONTRATADOS DE CONFORMIDAD CON LAS ESPECIFICACIONES Y LAS CANTIDADES SOLICITADAS POR UNIMAGDALENA. SÓLO SE PAGARÁN LOS ELEMENTOS Y
CANTIDADES REALMENTE RECIBIDAS POR PARTE DEL SUPERVISOR.</t>
  </si>
  <si>
    <t>LA PRESENTE ORDEN TIENE POR OBJETO: PRESTAR SERVICIOS PROFESIONALES EN EL MARCO DEL CONVENIO INTERADMINISTRATIVO NO. CONV-002-2023, CELEBRADO ENTRE EL MUNICIPIO DE EL CARMEN DE BOLÍVAR, BOLÍVAR Y LA UNIVERSIDAD DEL MAGDALENA, PARA EL DESARROLLO DE LAS SIGUIENTES ACTIVIDADES: 1) PROYECTAR RESOLUCIONES, ÓRDENES DE SERVICIOS PROFESIONALES, DE APOYO A LA GESTIÓN, COMPRAS, SERVICIOS, SUMINISTROS Y DEMÁS QUE SE REQUIERAN PARA EL CUMPLIMIENTO DEL OBJETO CONTRACTUAL. 2) REVISAR Y APROBAR EN SIGEP II Y EN GEDOCO LOS DATOS Y DOCUMENTOS CARGADOS POR LAS PERSONAS QUE SE VINCULARÁN. 3) INTERACTUAR CON LA OFICINA ASESORA JURÍDICA Y LA VICERRECTORÍA DE EXTENSIÓN Y PROYECCIÓN SOCIAL CON LA FINALIDAD DE SOLUCIONAR CON PRONTITUD LAS DIVERSAS SITUACIONES JURÍDICAS QUE SE PUEDAN PRESENTAR EN EL DESARROLLO DEL CONVENIO</t>
  </si>
  <si>
    <t>LA PRESENTE ORDEN TIENE POR OBJETO: PRESTAR SERVICIOS PROFESIONALES EN EL MARCO DEL CONVENIO NO. 7000000013 DE 2021, CELEBRADO ENTRE CENIT LOGÍSTICA Y TRANSPORTE DE HIDROCARBUROS SAS Y LA UNIVERSIDAD DEL MAGDALENA, PARA: 1) ELABORAR DOCUMENTO DIAGNÓSTICO DEL AVANCE EN EL QUE SE ENCUENTRAN LOS NEGOCIOS O EMPRENDIMIENTOS A CARGO DEL GRUPO DE MUJERES BENEFICIARIAS DEL PROYECTO, TANTO DEL COMPONENTE EMPRESARIAL COMO DE LIDERAZGO. 2) DISEÑAR LAS METODOLOGÍAS QUE SE IMPLEMENTARÁN EN EL TALLER DE FORMALIZACIÓN DE NEGOCIOS Y EN EL EVENTO DE RUEDA DE NEGOCIOS. 3) DISEÑAR CATÁLOGOS VIRTUALES DE VENTA PARA CADA UNO DE LOS NEGOCIOS, LOS CUALES DEBERÁN CONTENER: I) DESCRIPCIÓN DEL PRODUCTO O SERVICIO; II) IMÁGENES O VIDEOS DEL PRODUCTO O SERVICIO; III) VALOR; IV) FORMA Y MEDIOS DE PAGO; V) FECHAS DE ENTREGA. 4) COORDINAR CON LA CÁMARA DE COMERCIO Y FENALCO JORNADAS DE CAPACITACIONES DIRIGIDAS AL GRUPO DE MUJERES BENEFICIARIAS DEL PROYECTO, PARA EL FORTALECIMIENTO DE SUS NEGOCIOS.</t>
  </si>
  <si>
    <t>LA PRESENTE ORDEN TIENE POR OBJETO“DESARROLLAR LA INTERVENTORIA TÉCNICA, ADMINISTRATIVA, JURÍDICA Y FINANCIERA PARA LA EJECUCIÓN DEL PROYECTO DENOMINADO "DESARROLLO DE CAPACIDADES EN GESTION DE LA INNOVACION EMPRESARIAL PARA LAS MIPYMES DEL DEPARTAMENTO DE NORTE DE SANTANDER", CON CÓDIGO BPIN 2018000100077, CONFORME LO ESTABLECIDO EN EL DOCUMENTO TÉCNICO Y SUS ANEXOS, LA MGA, EL PRESUPUESTO APROBADO POR EL OCAD Y LOS ESTUDIOS PREVIOS DE CONVENIENCIA Y OPORTUNIDAD, LOS CUALES HARÁN PARTE INTEGRAL DEL CONTRATO</t>
  </si>
  <si>
    <t>LA PRESENTE ORDEN TIENE POR OBJETO: PRESTAR SERVICIOS PROFESIONALES EN EL MARCO DEL CONVENIO INTERADMINISTRATIVO NO. CONV-002-2023, CELEBRADO ENTRE EL MUNICIPIO DE EL CARMEN DE BOLÍVAR, BOLÍVAR Y LA UNIVERSIDAD DEL MAGDALENA, PARA: 1) COORDINAR EL DESARROLLO METODOLÓGICO DE LAS MESAS DE TRABAJO PARA LA FORMULACIÓN DEL EXPEDIENTE MUNICIPAL DE EL CARMEN DE BOLÍVAR, BOLÍVAR. 2) REALIZAR CAPACITACIÓN AL EQUIPO TÉCNICO RESPECTO A LA GUÍA EMITIDA POR EL MINISTERIO DE CIUDAD, VIVIENDA Y TERRITORIO PARA LA CONFORMACIÓN Y PUESTA EN MARCHA DE EXPEDIENTES MUNICIPALES. 3) ELABORAR EL ARCHIVO TÉCNICO E HISTÓRICO DEL EXPEDIENTE MUNICIPAL DEL PLAN BÁSICO DE ORDENAMIENTO TERRITORIAL (PBOT) DEL EL CARMEN DE BOLÍVAR, BOLÍVAR. 4) HACER SEGUIMIENTO TÉCNICO AL PROCESO DE CONSTRUCCIÓN DEL DOCUMENTO DE EVALUACIÓN Y SEGUIMIENTO DEL PBOT MUNICIPAL. 5) SOCIALIZAR ANTE LA SECRETARÍA DE PLANEACIÓN, LOS RESULTADOS OBTENIDOS DURANTE LA CONSTRUCCIÓN DEL EXPEDIENTE MUNICIPAL. 6) BRINDAR ASESORÍA Y ACOMPAÑAMIENTO TÉCNICO AL ENTE TERRITORIAL DURANTE LA PRESENTACIÓN DEL EXPEDIENTE MUNICIPAL ANTE EL CONSEJO TERRITORIAL DE PLANEACIÓN (CTP) Y EL CONCEJO MUNICIPAL</t>
  </si>
  <si>
    <t>LA PRESENTE ORDEN TIENE POR OBJETO: PRESTAR SERVICIOS PROFESIONALES EN EL MARCO DEL CONVENIO INTERADMINISTRATIVO NO. CONV-002-2023, CELEBRADO ENTRE EL MUNICIPIO DE EL CARMEN DE BOLÍVAR, BOLÍVAR Y LA UNIVERSIDAD DEL MAGDALENA, PARA: ELABORAR DOCUMENTO TÉCNICO DE CARACTERIZACIÓN SOCIODEMOGRÁFICA DEL MUNICIPIO DE EL CARMEN DE BOLÍVAR, BOLÍVAR</t>
  </si>
  <si>
    <t>LA PRESENTE ORDEN TIENE POR OBJETO: PRESTAR SERVICIOS PROFESIONALES EN EL MARCO DEL CONVENIO INTERADMINISTRATIVO NO. CONV-002-2023, CELEBRADO ENTRE EL MUNICIPIO DE EL CARMEN DE BOLÍVAR, BOLÍVAR Y LA UNIVERSIDAD DEL MAGDALENA, PARA: 1) ELABORAR DOCUMENTO TÉCNICO DE ANÁLISIS DE SUFICIENCIAS DE CONTENIDOS DEL PLAN BÁSICO DE ORDENAMIENTO TERRITORIAL – PBOT – VIGENTE DEL MUNICIPIO DE EL CARMEN DE BOLÍVAR, BOLÍVAR. 2) RECOPILAR Y ANALIZAR LA NORMATIVIDAD (RESOLUCIONES, DECRETOS, ACUERDOS Y/U ORDENANZAS) VIGENTE Y APLICABLE AL MUNICIPIO DE EL CARMEN DE BOLÍVAR, BOLÍVAR, EN TEMAS DE ORDENAMIENTO TERRITORIAL, PARA SU INCORPORACIÓN AL EXPEDIENTE MUNICIPAL. 3) PRESTAR ASESORÍA LEGAL DURANTE EL DESARROLLO DE REUNIONES Y MESAS DE TRABAJO CON EL EQUIPO TÉCNICO DE PLANEACIÓN MUNICIPAL DE EL CARMEN DE BOLÍVAR, BOLÍVAR</t>
  </si>
  <si>
    <t>LA PRESENTE ORDEN TIENE POR OBJETO: PRESTAR SERVICIOS PROFESIONALES EN EL MARCO DEL CONVENIO INTERADMINISTRATIVO NO. CONV-002-2023, CELEBRADO ENTRE EL MUNICIPIO DE EL CARMEN DE BOLÍVAR, BOLÍVAR Y LA UNIVERSIDAD DEL MAGDALENA, PARA: 1) REVISAR LOS PAGOS DE HONORARIOS Y ESTÍMULOS DOCENTES DEL PERSONAL VINCULADO AL PROYECTO Y HACER SEGUIMIENTO HASTA EL DESEMBOLSO DE LOS MISMOS. 2) REALIZAR LIQUIDACIONES DE VIÁTICOS REQUERIDOS EN EL PROYECTO. 3) VELAR POR QUE SE CUMPLA LA EJECUCIÓN FINANCIERA SEGÚN LO ESTABLECIDO EN EL PLAN ANUAL MENSUALIZADO DE CAJA - PAC - DEL PROYECTO. 4) ELABORAR LOS INFORMES FINANCIEROS REQUERIDOS EN EL MARCO DEL PROYECTO.</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</si>
  <si>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DEL FORO DE PESCA Y ACUICULTURA Y LOS EVENTOS DE CLAUSURA Y CERTIFICACIÓN DE LOS PROCESOS FORMATIVOS QUE CONTEMPLA EL COMPONENTE DE MUJERES EN SUS DOS ENFOQUES: EMPRESARIAL Y LIDERAZGO.
EL SERVICIO CONTRATADO COMPRENDE:
I) ALQUILER DE 3 SALONES DE EVENTOS CLIMATIZADO, CADA UNO CON CAPACIDAD PARA 150 PERSONAS APROXIMADAMENTE.
II) 120 SOUVENIRES (LAPICERO, LIBRETA Y BOLSA CAMBRELA CON LOS DISTINTIVOS DEL PROYECTO)
III) 2 SERVICIOS DE TRASLADO DE LOS BENEFICIARIOS IDA Y VUELTA PARA ASISTENCIA A LOS EVENTOS.
IV) 500 REFRIGERIOS 3 OPCIONES: CREPE DE POLLO, JAMÓN Y QUESO O CHAMPIÑONES, SANDUCHES MIXTOS GRATINADOS O FLAUTAS MEXICANAS, CON JUGO O GASEOSA.
V) ALQUILER DE 3 EQUIPOS DE SONIDO TIPO CABINA CON TRÍPODE SOPORTE, MEZCLADOR Y MICRÓFONOS INALÁMBRICOS
VI) ALQUILER DE 3 EQUIPOS AUDIOVISUALES: VIDEO BEAM ESTÁNDAR
VII) ALQUILER DE 380 SILLAS CHIAVARI
VIII) ALQUILER DE 6 MESAS VESTIDAS
IX) 3 ARREGLOS FLORALES
X) 3 ESTACIONES DE AGUA Y CAFÉ
XI) MODERADOR PARA FORO DE PESCA Y ACUICULTURA
XII) 145 ALMUERZOS, CONSTA DE DOS PORCIONES DE PROTEÍNA DE 250 GRAMOS CADA UNO, UNA PORCIÓN DE CARBOHIDRATO (ARROZ), ENSALADAS, BEBIDA EQUIVALENTE A 250 ML, DEBIDAMENTE SERVIDO
XIII) SERVICIO DE 8 MESEROS
XIV) ALQUILER DE 1 SALA LOUNGE
XV) 25 ESTATUILLA DE RECONOCIMIENTO PARA EL COMPONENTE DE MUJERES
XVI) VIDEO CLIP, DE DURACIÓN DE 4 A 5 MIN CON LA TÉCNICA DE VOZ EN OFF, GALERÍA DE FOTOS, EDICIÓN EN ALTA RESOLUCIÓN DE LAS EXPERIENCIAS SIGNIFICATIVAS DEL PROYECTO
XVII) 2 MAESTROS DE CEREMONIA PARA LOS EVENTOS DE CERTIFICACIÓN Y CLAUSURA DEL COMPONENTE DE MUJERES
XVIII) DISEÑO DE 2 CERTIFICADOS DE LA CLAUSURA DEL COMPONENTE DE MUJERES
XIX) IMPRESIÓN DE 200 CERTIFICADOS DE CLAUSURA</t>
  </si>
  <si>
    <t xml:space="preserve">LA PRESENTE ORDEN TIENE POR OBJETO, EL SUMINISTRO REQUERIDO EN EL MARCO DEL PROYECTO DE EXTENSIÓN DENOMINADO “CAPACITACIÓN Y ACTUALIZACIÓN ACADÉMICA EN LOS TEMAS PRIORITARIOS DEFINIDOS EN EL PLAN INSTITUCIONAL DE CAPACITACIÓN PIC 2023 DIRIGIDA A LOS SERVIDORES PÚBLICOS DEL SERVICIO NACIONAL DE APRENDIZAJE SENA- REGIONAL MAGDALENA EN EL PIC 2023", PARA SER DISTRIBUIDO DURANTE EL DESARROLLO DE SESIONES FORMATIVAS. EL SUMINISTRO COMPRENDE: I) 90 KITS DE FORMACIÓN, CADA UNO CONSTA DE AGENDA, ESFERO Y TULA MARCADA CON LOGOS E IMAGEN DEL PROYECTO. II) 1.660 REFRIGERIOS A.M Y P.M, CADA UNO CONSTA DE UNA PORCIÓN DE HARINA CON RELLENO DE UNA PROTEÍNA (CARNE RES, POLLO, ATÚN O SIMILAR) EQUIVALENTE A 150 GRAMOS, REFRESCO NATURAL O CARBONATADO DE MÍNIMO 300 ML DEBIDAMENTE ENVASADO Y SERVIDO Y CHOCOLATINA DE 30 GR. </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</si>
  <si>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O PROGRAMACIÓN DEL DIPLOMADO DENOMINADO “LEGALIDAD INSTITUCIONAL” EL CUAL DEBERÁ COMPRENDER: I) CÓDIGO DE PROCEDIMIENTO ADMINISTRATIVO. II) FORTALECIMIENTO DE LA INTEGRIDAD EN LOS PROCESOS INSTITUCIONALES. III) CONFLICTOS DE INTERESES. IV) TRANSPARENCIA. V) DERECHO DE ACCESO A LA INFORMACIÓN PÚBLICA. 2) DESARROLLAR EL CONTENIDO ACADÉMICO DEL DIPLOMADO, EL CUAL ESTARÁ DIRIGIDO A SERVIDORES PÚBLICOS DEL SERVICIO NACIONAL DE APRENDIZAJE – SENA, REGIONAL MAGDALENA. 3) REALIZAR LAS LABORES ACADÉMICO - ADMINISTRATIVAS QUE SE REQUIERAN PARA EL CIERRE DEL DIPLOMADO: I) EVALUACIÓN DEL CURSO. II) PRESENTACIÓN DE INFORME FINAL.</t>
  </si>
  <si>
    <t>LA PRESENTE ORDEN TIENE POR OBJETO: PRESTAR SERVICIOS DE APOYO A LA GESTIÓN EN EL MARCO DEL CONTRATO INTERADMINISTRATIVO NO. CO1.PCCNTR.4825193 DE 2023, CELEBRADO ENTRE EL SERVICIO NACIONAL DE APRENDIZAJE – SENA – REGIONAL MAGDALENA Y LA UNIVERSIDAD DEL MAGDALENA, PARA EL DESARROLLO DE LAS SIGUIENTES ACTIVIDADES: 1) GESTIONAR A TRAVÉS DEL SIARE - UNIMAGDALENA, LOS ESPACIOS FÍSICOS DONDE SE LLEVARÁN A CABO LOS PROCESOS FORMATIVOS QUE CONTEMPLA EL PROYECTO. 2) REALIZAR LAS CONVOCATORIAS PARA GARANTIZAR LA ASISTENCIA DE LOS PARTICIPANTES A LAS SESIONES FORMATIVAS. 3) ORGANIZAR Y CLASIFICAR LOS SOPORTES DOCUMENTALES QUE SE GENEREN DURANTE LA EJECUCIÓN DEL CONTRATO. 4) REVISAR PAGOS Y PLANILLAS DE APORTES A SEGURIDAD SOCIAL QUE SE GENEREN Y PRESENTEN DURANTE LA EJECUCIÓN DEL PROYECTO.</t>
  </si>
  <si>
    <t>LA PRESENTE ORDEN TIENE POR OBJETO: PRESTAR SERVICIOS DE APOYO A LA GESTIÓN EN EL MARCO DEL CONVENIO NO. 70000000013 DE 2021, CELEBRADO ENTRE CENIT LOGÍSTICA Y TRANSPORTE DE HIDROCARBUROS SAS Y LA UNIVERSIDAD DEL MAGDALENA, PARA EL DESARROLLO DE LAS SIGUIENTES ACTIVIDADES: 1) ELABORAR EL MICRODISEÑO O PROGRAMACIÓN DEL CURSO DENOMINADO “PRIMEROS AUXILIOS”. 2) DESARROLLAR EL CONTENIDO ACADÉMICO Y PRÁCTICO DEL CURSO, EL CUAL ESTARÁ DIRIGIDO A OPERADORES TURÍSTICOS DEL SECTOR GAIRA, DEL ÁREA DE INFLUENCIA DEL TERMINAL DE POZOS COLORADOS, SANTA MARTA. 3) REALIZAR LAS LABORES ACADÉMICO - ADMINISTRATIVAS QUE SE REQUIERAN PARA EL CIERRE DEL CURSO: I) EVALUACIÓN DEL CURSO. II) PRESENTACIÓN DE INFORME FINAL. PARÁGRAFO PRIMERO: EN EL CASO QUE EL CONTRATISTA LO REQUIERA, UNIMAGDALENA PODRÁ FACILITARLE LOS EQUIPOS Y ESPACIO FÍSICO NECESARIO DENTRO DEL CAMPUS PARA LA EJECUCIÓN DEL OBJETO DE LA PRESENTE ORDEN.</t>
  </si>
  <si>
    <t xml:space="preserve">LA PRESENTE ORDEN TIENE POR OBJETO: PRESTAR SERVICIOS DE APOYO A LA GESTIÓN EN EL MARCO DEL CONVENIO NO. 70000000013 DE 2021, CELEBRADO ENTRE CENIT LOGÍSTICA Y TRANSPORTE DE HIDROCARBUROS SAS Y LA UNIVERSIDAD DEL MAGDALENA, PARA EL DESARROLLO DE LAS SIGUIENTES ACTIVIDADES: 1) ELABORAR EL MICRODISEÑO O PROGRAMACIÓN DEL CURSO DENOMINADO “PRIMEROS AUXILIOS”. 2) DESARROLLAR EL CONTENIDO ACADÉMICO Y PRÁCTICO DEL CURSO, EL CUAL ESTARÁ DIRIGIDO A OPERADORES TURÍSTICOS DEL SECTOR CRISTO REY, DEL ÁREA DE INFLUENCIA DEL TERMINAL DE POZOS COLORADOS, SANTA MARTA. 3) REALIZAR LAS LABORES ACADÉMICO - ADMINISTRATIVAS QUE SE REQUIERAN PARA EL CIERRE DEL CURSO: I) EVALUACIÓN DEL CURSO. II) PRESENTACIÓN DE INFORME FINAL.
</t>
  </si>
  <si>
    <t>LA PRESENTE ORDEN TIENE POR OBJETO: PRESTAR SERVICIOS DE APOYO A LA GESTIÓN EN EL MARCO DEL CONVENIO INTERADMINISTRATIVO NO. CONV-002-2023, CELEBRADO ENTRE EL MUNICIPIO DE EL CARMEN DE BOLÍVAR, BOLÍVAR Y LA UNIVERSIDAD DEL MAGDALENA, PARA: 1) GESTIONAR LOS ESPACIOS Y ELEMENTOS NECESARIOS PARA LA REALIZACIÓN DE LAS REUNIONES Y MESAS DE TRABAJO DEL PROYECTO. 2) REALIZAR LAS CONVOCATORIAS PARA GARANTIZAR LA ASISTENCIA DE LOS PARTICIPANTES A LAS MESAS DE TRABAJO. 3) ORGANIZAR Y CLASIFICAR LOS SOPORTES DOCUMENTALES QUE SE GENEREN DURANTE LA EJECUCIÓN DEL CONVENIO. 4) SISTEMATIZAR LA INFORMACIÓN PRIMARIA Y SECUNDARIA OBTENIDA EN LA EJECUCIÓN DEL PROYECTO</t>
  </si>
  <si>
    <t>LA PRESENTE ORDEN TIENE POR OBJETO: PRESTAR SERVICIOS PROFESIONALES EN EL MARCO DEL CONVENIO INTERADMINISTRATIVO NO. CONV-002-2023, CELEBRADO ENTRE EL MUNICIPIO DE EL CARMEN DE BOLÍVAR, BOLÍVAR Y LA UNIVERSIDAD DEL MAGDALENA, PARA: 1) CONSTRUIR DOCUMENTO TÉCNICO DE DIAGNÓSTICO GENERAL DEL PLAN BÁSICO DE ORDENAMIENTO TERRITORIAL – PBOT – VIGENTE DEL MUNICIPIO DE EL CARMEN DE BOLÍVAR, BOLÍVAR. 2) REALIZAR REVISIÓN Y ANÁLISIS DE LA CARTOGRAFÍA URBANA Y RURAL EXISTENTE EN EL MUNICIPIO DE EL CARMEN DE BOLÍVAR, BOLÍVAR. 3) BRINDAR ASESORÍA Y ACOMPAÑAMIENTO TÉCNICO AL ENTE TERRITORIAL DURANTE LA PRESENTACIÓN DEL EXPEDIENTE MUNICIPAL ANTE EL CONSEJO TERRITORIAL DE PLANEACIÓN (CTP) Y EL CONCEJO MUNICIPAL</t>
  </si>
  <si>
    <t>LA PRESENTE ORDEN TIENE POR OBJETO: PRESTAR SERVICIOS PROFESIONALES EN EL MARCO DEL CONVENIO INTERADMINISTRATIVO NO. CONV-002-2023, CELEBRADO ENTRE EL MUNICIPIO DE EL CARMEN DE BOLÍVAR, BOLÍVAR Y LA UNIVERSIDAD DEL MAGDALENA, PARA: 1) RECOPILAR Y REVISAR LA INFORMACIÓN SECUNDARIA EXISTENTE EN LA SECRETARÍA DE PLANEACIÓN MUNICIPAL DE EL CARMEN DE BOLÍVAR, BOLÍVAR, PARA LA CONFORMACIÓN DEL ARCHIVO TÉCNICO E HISTÓRICO. 2) REALIZAR MAPEO DE ACTORES CLAVES PARA EL ORDENAMIENTO TERRITORIAL EN EL MUNICIPIO DE EL CARMEN DE BOLÍVAR, BOLÍVAR. 3) REALIZAR INFORMES TÉCNICOS DE EJECUCIÓN DEL PROYECTO</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</si>
  <si>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O PROGRAMACIÓN DEL DIPLOMADO DENOMINADO “DERECHOS HUMANOS PARA EL TRABAJO” EL CUAL DEBERÁ COMPRENDER LA SIGUIENTE TEMÁTICA: I) NEGOCIACIÓN COLECTIVA. II) TRABAJO DECENTE. III) TRABAJO DIGNO. IV) RESPETO A LA DIGNIDAD HUMANA. 2) DESARROLLAR EL CONTENIDO ACADÉMICO DEL DIPLOMADO, EL CUAL ESTARÁ DIRIGIDO A SERVIDORES PÚBLICOS DEL SERVICIO NACIONAL DE APRENDIZAJE – SENA, REGIONAL MAGDALENA. 3) REALIZAR LAS LABORES ACADÉMICO - ADMINISTRATIVAS QUE SE REQUIERAN PARA EL CIERRE DEL DIPLOMADO: I) EVALUACIÓN DEL CURSO. II) PRESENTACIÓN DE INFORME FINAL
.</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</si>
  <si>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O PROGRAMACIÓN DEL CURSO DENOMINADO “EXCEL PARA EJECUTIVOS: ELABORACIÓN DE INDICADORES, EL CUAL DEBERÁ COMPRENDER: I) EXCEL NIVEL I. II) EXCEL NIVEL II. III) CONSTRUCCIÓN Y ANÁLISIS DE INDICADORES. 2) DESARROLLAR EL CONTENIDO ACADÉMICO DEL CURSO, EL CUAL ESTARÁ DIRIGIDO A SERVIDORES PÚBLICOS DEL SERVICIO NACIONAL DE APRENDIZAJE – SENA, REGIONAL MAGDALENA. 3) REALIZAR LAS LABORES ACADÉMICO - ADMINISTRATIVAS QUE SE REQUIERAN PARA EL CIERRE DEL CURSO: I) EVALUACIÓN. II) PRESENTACIÓN DE INFORME FINAL</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</si>
  <si>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DEL EVENTO DE ARTE DE PESCA, CORRESPONDIENTE AL COMPONENTE DE ASOCIACIONES DE PESCADORES</t>
  </si>
  <si>
    <t>LA PRESENTE ORDEN TIENE POR OBJETO LA COMPRA DE ELECTRODOMÉSTICOS, MUEBLES Y OTROS BIENES QUE SE ENTREGARÁN COMO INCENTIVOS A LAS MUJERES CABEZA DE HOGAR Y/O VÍCTIMAS DEL CONFLICTO ARMADO QUE FUERON SELECCIONADAS PARA EL FORTALECIMIENTO DE SU EMPRENDIMIENTO O DESARROLLO EMPRESARIAL,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t>
  </si>
  <si>
    <t>LA PRESENTE ORDEN TIENE POR OBJETO: PRESTAR SERVICIOS PROFESIONALES EN EL MARCO DEL CONVENIO INTERADMINISTRATIVO NO. 004 DE 2023, CELEBRADO ENTRE EL MUNICIPIO DE ZONA BANANERA Y LA UNIVERSIDAD DEL MAGDALENA, PARA EL DESARROLLO DE LAS SIGUIENTES ACTIVIDADES: 1) PARTICIPAR EN EL EVENTO DE SOCIALIZACIÓN DE ALCANCES DEL PROYECTO. 2) COORDINAR JUNTO AL PROFESIONAL SOCIAL LA CONSTRUCCIÓN DE LOS FORMATOS DE INSCRIPCIÓN Y CARACTERIZACIÓN DE LOS PRODUCTORES BENEFICIARIOS DE LOS SISTEMAS AGROFORESTALES Y RESTAURACIÓN PASIVA. 3) PRESTAR ASISTENCIA TÉCNICA EN LA JORNADA DE ARBORIZACIÓN CON LAS INSTITUCIONES EDUCATIVAS. 4) COORDINAR JUNTO AL PROFESIONAL SOCIAL EL PROCESO DE SELECCIÓN DE LOS QUINCE (15) PRODUCTORES BENEFICIARIOS DE LOS SISTEMAS AGROFORESTALES Y RESTAURACIÓN PASIVA. 5) COORDINAR JUNTO AL PROFESIONAL SOCIAL EL PROCESO DE CARACTERIZACIÓN SOCIOECONÓMICA Y AMBIENTAL DE LOS QUINCE (15) PRODUCTORES BENEFICIARIOS DE LOS SISTEMAS AGROFORESTALES Y RESTAURACIÓN PASIVA. 6) COORDINAR LA IMPLEMENTACIÓN DE LAS QUINCE (15) HECTÁREAS DE SISTEMAS AGROFORESTALES Y RESTAURACIÓN PASIVA. 7) ASISTIR COMO MIEMBRO DEL EQUIPO TÉCNICO A LAS 6 JORNADAS DE RECUPERACIÓN DE FOCOS DE CONTAMINACIÓN. 8) PRESTAR ASISTENCIA TÉCNICA AGROFORESTAL A LOS QUINCE (15) PRODUCTORES BENEFICIARIOS DE LOS SISTEMAS AGROFORESTALES Y RESTAURACIÓN PASIVA. 9) ELABORAR EL DOCUMENTO DE CARACTERIZACIÓN SOCIOECONÓMICA Y AMBIENTAL DE LOS 15 BENEFICIARIOS DIRECTOS Y SUS PREDIOS. 10) ELABORAR QUINCE (15) FICHAS TÉCNICAS (UNA POR PREDIO) CON SUS RESPECTIVOS ACUERDOS VOLUNTARIOS FORMALIZADOS, ESTOS ÚLTIMOS DEBERÁN CONTAR CON VISTO BUENO DE PROFESIONALES JURÍDICOS VINCULADOS A LA UNIVERSIDAD DEL MAGDALENA. 11) ELABORAR EL INFORME DE IMPLEMENTACIÓN DE SISTEMAS AGROFORESTALES Y CERCAS VIVAS IMPLEMENTADOS</t>
  </si>
  <si>
    <t>LA PRESENTE ORDEN TIENE POR OBJETO: PRESTAR SERVICIOS PROFESIONALES EN EL MARCO DEL CONVENIO INTERADMINISTRATIVO NO. 004 DE 2023, CELEBRADO ENTRE EL MUNICIPIO DE ZONA BANANERA Y LA UNIVERSIDAD DEL MAGDALENA, PARA EL DESARROLLO DE LAS SIGUIENTES ACTIVIDADES: 1) REVISAR LOS PAGES DE HONORARIOS Y ESTIMULOS DOCENTES DEL PERSONAL VINCULADO AL PROYECTO Y HACER SEGUIMIENTO HASTA EL DESEMBOLSO DE LOS MISMOS. 2) REALIZAR LIQUIDACIONES DE VIATICOS REQUERIDOS EN EL PROYECTO. 3) CARGAR LA  NFORMACION FINANCIERA DEL PROYECTO EN EL TEAMS DE LA VICERRECTORFA DE EXTENSION Y PROYECCIDN SOCIAL. 4) REALIZAR REPORTE EN LAS PLATAFORMAS SIA Y SECOP DE LAS ACTUACIONES CONTRACTUALES QUE SE GENEREN EN LA EJECUCION DEL PROYECTO</t>
  </si>
  <si>
    <t>LA PRESENTE ORDEN TIENE POR OBJETO: PRESTAR SERVICIOS PROFESIONALES EN EL MARCO DEL CONVENIO INTERADMINISTRATIVO NO. 004 DE 2023, CELEBRADO ENTRE EL MUNICIPIO DE ZONA BANANERA Y LA UNIVERSIDAD DEL MAGDALENA, PARA EL DESARROLLO DE LAS SIGUIENTES ACTIVIDADES: 1) PROYECTAR RESOLUCIONES, ORDENES DE SERVICIOS PROFESIONALES, DE APOYO A LA GESTION, COMPRAS, SERVICIOS, SUMINISTROS Y DEMAS QUE SE REQUIERAN PARA EL CUMPLIMIENTO DEL OBJETO CONTRACTUAL. 2) REVISAR Y APROBAR EN SIGEP II Y EN GEDOCO LOS DATOS Y DOCUMENTOS CARGADOS POR LAS PERSONAS QUE SE VINCULARAN. 3) CARGAR LA INFORMACION CONTRACTUAL DEL PROYECTO EN EL TEAMS DE LA VICERRECTORIA DE EXTENSION Y PROYECCIBN SOCIAL. 4) INTERACTUAR CON LA OFICINA ASESORA JURIDICA Y LA
VICERRECTORIA DE EXTENSION Y PROYECCIBN SOCIAL CON LA FINALIDAD DE SOLUCIONAR CON PRONTITUD LAS DIVERSAS SITUACIONES JUN'DICAS QUE SE PUEDAN PRESENTAR EN EL DESARROLLO DEL CONVENIO.</t>
  </si>
  <si>
    <t>LA PRESENTE ORDEN TIENE POR OBJETO: PRESTAR SERVICIOS PROFESIONALES EN EL MARCO DEL CONVENIO INTERADMINISTRATIVO NO. 004 DE 2023, CELEBRADO ENTRE EL MUNICIPIO DE ZONA BANANERA Y LA UNIVERSIDAD DEL MAGDALENA, PARA EL DESARROLLO DE LAS SIGUIENTES ACTIVIDADES: 1) CONSTRUIR JUNTO AL PROFESIONAL SOCIAL Y EL COORDINADOR DE JORNADAS DE FORMACION DE SENSIBILIZACIDN AMBIENTAL EL MAPEO DE ACTORES CLAVE PARA LAS ACTIVI DADES DE SOCIALIZACION, CAPACITACION Y CERTIFICACIDN CONTEMPLADAS EN EL CONVENIO. 2) ELABORAR Y HACER SEGUIMIENTO AL PLAN OPERATIVE DE LAS ACTIVIDADES DEL PROYECTO; ASI COMO LA CONSTRUCCION DE LOS INFORMES TECNICOS DE EJECUCIDN. 3) COORDINAR LA REALIZACION DEL EVENTO DE SOCIALIZACION DE LOS ALCANCES DEL PROYECTO. 4) CONTRIBUIR EN LA COORDINACION DE LAS JORNADAS DE FORMACION DE SENSIBILIZACIDN AMBIENTAL Y EL PROCESO DE SENSIBILIZACIDN A LOS INTEGRANTES DE LA COMUNIDAD EDUCATIVA. 5) CONTRIBUIR EN LA CONSTRUCCION DE LOS FORMATES DE INSCRIPCIDN Y SELECCIDN DE LOS BENEFICIARIOS DEL PROCESO DE SENSIBILIZACIDN Y FORMACION AMBIENTAL. 6) BRINDAR APOYO AL DIRECTOR Y COORDINADORES DE FORMACION Y ARBORIZACIDN, PARA LA PROGRAMACIDN DEL DESARROLLO DE LAS ACTIVIDADES DE FORMACION Y SENSIBILIZACIDN AMBIENTAL, LAS SEIS (6) CAMPANAS DE RECUPERACIDN DE FOCOS DE CONTAMINACIDN Y LA JORNADA DE ARBORIZACIDN. 7) GESTIONAR LA CONVOCATORIA Y EJECUCIDN DE LA ESTRATEGIA DE COMUNICACIDN PARA GARANTIZAR LA PARTICIPACIDN DE LA COMUNIDAD. 8) COORDINAR EL PROCESO DE DIVULGACIDN Y PROMOCIDN DE LAS ACTIVIDADES DEL PROYECTO. 9) EJERCER SEGUIMIENTO DE LA DE SISTEMATIZACIDN DEL PROCESO DE SOCIALIZACION, DIVULGACIDN Y PROMOCIDN DEL PROYECTO. 10) CONSOLIDARLA INFORMACIDN FINAL DE LA EJECUCIDN DEL  ONVENIO/PROYECTO, EN EL CUAL SE EVIDENCIE EL INICIO Y EJECUCIDN -AVANCES- DEL OBJETO DEL CONVENIO, DISCRIMINADO POR: (ETAPAS, FASES, PRODUCTOS, OBJETIVOS, ENTREGABLES) SOLUCIONES Y DETALLES DE ACTIVIDADES CUMPLIDA, DE TAI FORMA QUE PERMITA UNA VISION CLARA Y COMPLETA DEL ESTADO DE EJECUCIDN.</t>
  </si>
  <si>
    <t>LA PRESENTE ORDEN TIENE POR OBJETO: PRESTAR SERVICIOS DE APOYO A LA GESTIBN EN EL MARCO DEL CONVENIO INTERADMINISTRATIVO NO. 004 DE 2023, CELEBRADO ENTRE EL MUNICIPIO DE ZONA BANANERA Y LA UNIVERSIDAD DEL MAGDALENA, PARA EL DESARROLLO DE LAS SIGUIENTES ACTIVIDADES: 1. REALIZAR LA GESTION DOCUMENTAL DE LOS DISTINTOS PROCESOS ADMINISTRATIVOS Y DE PAGOS GESTIONADOS DESDE LA VICERRECTORIA ADMINISTRATIVA Y VICERRECTORIA DE EXTENSION DE LA UNIVERSIDAD DEL MAGDALENA PARA EL PROYECTO ENMARCADO EN EL OBJETO DE LA PRESENTE ORDEN DE PRESTACION DE SERVICIOS. 2. REALIZAR EL SEGUIMIENTO A LOS INVESTIGADORES Y GESTORES DEL PROYECTO DE GARANTIZAR EL USO ADECUADO DE LOS RECURSOS FINANCIEROS PARA LA CONTRATACION DEL TALENTO HUMANO, EQUIPOS Y SOFTWARES,  SERVICIOS TECNOLOGICOS, MATERIALES E INSUMOS, GASTOS DE VIAJE Y ADICIONALES; DE ACUERDO CON LAS NECESIDADES EN TBRMINOS DE TIEMPO Y CANTIDAD SEGIM LOS TBRMINOS APROBADOS EN EL PRESUPUESTO, MGA Y DEMAS DOCUMENTOS SOPORTE DEL PROYECTO. 3. APOYAR LA GESTION ADMINISTRATIVA DEL PROYECTO, EN RELACION CON LOS PROCESOS PRECONTRACTUALES Y  ONTRACTUALES. 4. CUMPLIR CON LOS PROCEDIMIENTOS DEL PROCESO GESTION DE CONTRATACIBN Y
GESTION JURIDICA DEL SISTEMA DE GESTION INTEGRAL DE LA CALIDAD "COGUI". 5. APOYAR LA ARTICULACIBN DE LOS RECURSOS TECNICOS TECNOLOGICOS Y LOGISTICOS DE LOS PROYECTOS Y LAS DIFERENTES DEPENDENCIAS, CON LA ESTRATEGIA DE ADMINISTRACIBN ADECUADA PARA EL DESARROLLO DE LAS ACTIVIDADES DE LOS PROYECTOS. 6. GESTIONAR EL TRAMITE DE PAGOS DE BRDENES Y CONTRATOS SUSCRITOS POR LA UNIVERSIDAD DEL MAGDALENA EN RELACION CON LA EJECUCION DEL PROYECTO Y CON CARGO AL PRESUPUESTO ASIGNADO PARA ESTE POR EL FONDO DE CIENCIAS, TECNOLOGIAS E INNOVACIBN
DEL SISTEMA GENERAL DE REGALIAS Y MINCIENCIAS. 7) CUMPLIR CON EL PROCESO DE INCLUSION DE DOCUMENTOS EN LAS PLATAFORMAS SIA OBSERVA Y SECOP II.</t>
  </si>
  <si>
    <t>PRESTAR SERVICIO DE APOYO LOGISTIC© REQUERIDO EN EL MARCO DEL PROYECTO DE EXTENSION DENOMINADO “IMPLEMENTACLTIN DE ESTRATEGIAS DE EDUCACION AMBIENTAL Y CONSERVACION DEL RECURSO HIDRICO ENEL MUNI CL PIO DE ZONA BANANERA". EL SERVICIO CONTRATADO COMPRENDE: I) 4.432 REFRIGERIOS AM Y PM, CADA UNO CONSTA DE UNA PORCION DE HARINA RELLENO DE UNA PROTEINA (OPCION: CAME, POLIO, ATUN O SIMILAR), UNA BEBIDA Y UNA CHOCOLATINA, TODO SERVIDO, CON SU EMPAQUE Y PUESTO EN SITIO, PARA SER DISTRIBUIDOS DURANTE LA REALIZACION DE LOS TALLERES. II) 2.216 ALMUERZOS, CADA UNO CONSTA DE UNA PORCION DE SOPA, PROTEINA (OPCION DE CAME, POLIO O CERDO), JUGO, PORCION DE ARROZ, ENSALADA Y GRANO (OPCIONAL). TODO SERVIDO, CON SU EMPAQUE Y PUESTO EN EL SITIO,
PARA SER DISTRIBUIDOS DURANTE LA REALIZACION DE LOS TALLERES. III) 72 ESTACIONES DE AGUA Y CAFE PARA LA REALIZACION DE LOS TALLERES IV) 200 REFRIGERIOS, CADA UNO CONSTA DE UNA PORCION DE HARINA RELLENO DE UNA PROTEINA (OPCION: CAME, POLIO, ATUN O SIMILAR), UNA BEBIDA Y UNA CHOCOLATINA, TODO SERVIDO, CON SU EMPAQUE Y PUESTO EN SITIO, PARA SER DISTRIBUIDOS DURANTE LA ACTIVIDAD DE ARBORIZACION CON INSTITUCIONES EDUCATIVAS V) 200 UNIDADES DE BEBIDAS HIDRATANTES (AGUA O JUGO NATURAL), PARA SER DISTRIBUIDAS DURANTEEL DESARROLLO
DE LA ACTIVIDAD DE ARBORIZACION CON INSTITUCIONES EDUCATIVAS
VI) 180 REFRIGERIOS, CADA UNO CONSTA DE UNA PORCION DE HARINA RELLENO DE UNA PROTEINA (OPCION: CARNE,
POLIO, ATUN O SIMILAR), UNA BEBIDA Y UNA CHOCOLATINA, TODO SERVIDO, CON SU EMPAQUE Y PUESTO EN SITIO, PARA
SER DISTRIBUIDOS DURANTE EL PROCESO DE SENSIBILIZACIDN A LOS INTEGRANTES DE LA COMUNIDAD EDUCATIVA
VII) APOYO DE PERSONA LOGISTICA PARA EL PROCESO DE SENSIBILIZACIDN A LOS INTEGRANTES DE LA COMUNIDAD
EDUCATIVA.
VIII) 6 ESTACIONES DE AGUA Y CAFE PARA EL PROCESO DE SENSIBILIZACIDN A LOS INTEGRANTES DE LA COMUNIDAD
EDUCATIVA</t>
  </si>
  <si>
    <t xml:space="preserve">LA PRESENTE ORDEN SUMINISTRO DE MATERIALES E INSUMOS REQUERIDOS EN EL MARCO DEL PROYECTO DE EXTENSION DENOMINADO “IMPLEMENTACION DE ESTRATEGIAS DE EDUCACION AMBIENTAL Y
CONSERVACION DEL RECURSO HIDRICO EN EL MUNI CL PIO DE ZONA BANANERA”, PARA ACTIVIDADES DE RESTAURACION PASIVA, DELIMITACION Y AISLAMIENTO DE SISTEMAS AGROFORESTALES Y RECUPERACIBN DE FOCOS DE CONTAMINACION POR RESIDUES SOLIDOS MAL DISPUESTOS EN AREAS COMUNES. EL SUMINISTRO CONTRATADO COMPRENDE: I) 530 POSTES DE MADERA (ALTURA 2.0 MTS X 10 EMS DIAMETRO)
II) 2.100 POSTES VIVOS (MATARRATON, MINIMO UN METRO DE ALTURA) III) 120 MADRINAS (ALTURA 2.0 MTS X DIAMETRO 25 EMS) IV) 60 ROLLOS DE ALAMBRE K 16 X 400 MTS V) 15 KG DE ALAMBRE NEGRO CALIBRE 18
VI) 23 KG DE GRAPAS VII) 1.650 ARBOLES FRUTALES, ALTURA MINIMA DE 1 METRO (MAS 10% ADICIONAL PARA RESIEMBRA) VIII) 8.325 PLANTULAS MADERABLE, ALTURA MINIMA 40 CM IX) 9.000 KG DE ABONO ORGANICO X) 45 LITRES DE INSECTICIDAS ORGANICOS XI) 600 KG DE ESPECIES DE PANCOGER XII) 4.665 KG DE MICORRIZAS XIII) 915 LITRES DE TRICHODERMA XIV) 75 LITRES DE INSECTICIDAS ORGANICO XV) 1.500 POSTES DE MADERA (ALTURA 2.0 M*10 CM DIAMETRO) XVI) 60 ROLLOS DE ALAMBRE DE PUA C=16, 60 X 400 MTS XVII) 23 KG DE GRAPAS XVIII) 600 BOLSAS PLASTICAS PARA EMPACAR LOS RESIDUES XIX) 100 PLANTULAS FRUTALES O FORESTALES NATIVAS DE LA REGION XX) 1.000 KG DE ABONO XXI) 2 KG DE HIDRORETENEDOR XXII) 100 TUTORADORES </t>
  </si>
  <si>
    <t>LA PRESENTE ORDEN TIENE POR OBJETO: PRESTAR SERVICIOS PROFESIONALES EN EL MARCO DEL CONVENIO INTERADMINISTRATIVO NO. 420 DE 2023, CELEBRADO ENTRE EL MINISTERIO DE TRABAJO Y LA UNIVERSIDAD DEL MAGDALENA, PARA EL DESARROLLO DE LAS SIGUIENTES ACTIVIDADES: 1) ELABORAR DOCUMENTO TECNICO DE MAPEO DE ACTORES CLAVES DEL PROYECTO. 2) ELABORAR EL MARCO O ESTRUCTURA METODOLDGICA PARA LA CONSTRUCCIDN DEL DOCUMENTO DE CARACTERÍSTICAS SOCIOECONBMICAS DEL TERRITORIO Y DEL SECTOR PRODUCTIVE. 3) COORDINAR EL PROCESO DE ENTREVISTAS QUE CONTEMPLA EL PROYECTO. 4) IDENTIFICAR LA BRECHA DE CAPITAL HUMANO EN LA POBLACIDN REINCORPORADA. 5) ELABORAR DOCUMENTO QUE EXPONGA LOS RESULTADOS OBTENIDOS A IO LARGO DE LA INVESTIGACIBN, CON RESPECTO AL PERFIL OCUPACIONAL DE LA POBLACIDN EN PROCESO DE REINCORPORACIDN DESDE LA PERSPECTIVA DE GENERO. 6) PRESENTAR ANTE LOS ALIADOS DEL ORMET MAGDALENA, LOS RESULTADOS Y RECOMENDACIONES DE LA INVESTIGACIBN, PARA FOMENTAR LA EMPLEABILIDAD DE LA POBLACIDN EN PROCESO DE REINCORPORACIDN.</t>
  </si>
  <si>
    <t>LA PRESENTS ORDEN TIENE POR OBJETO: PRESTAR SERVICIOS PROFESIONALES EN EL MARCO DEL CONVENIO INTERADMINISTRATIVO NO. 420 DE 2023, CELEBRADO ENTRE EL MINISTERIO DE TRABAJO Y LA UNIVERSIDAD DEL MAGDALENA, OARA EL DESARROLLO DE LA SIGUIENTE ACTIVIDAD: ELABORAR MARCO NORMATIVO SOBRE LA  REINCORPORACIDN SOCIAL, CON PROFUNDIZACIBN EN LOS DERECHOS QUE LE ASISTEN A DICHA POBLACIBN</t>
  </si>
  <si>
    <t xml:space="preserve">PRESTAR SERVICIO TECNICO REQUERIDO EN EL MARCO DEL PROYECTO DE EXTENSION DENOMINADO "IMPLEMENTACION DE ESTRATEGIAS DE EDUCACION AMBIENTAL Y CONSERVACION DEL RECURSO HIDRICO EN EL MUNICIPIO DE ZONA BANANERA", PARA LA RESTAURACIDN E IMPLEMENTACIDN DE SISTEMAS AGROFORESTALES Y LABORES DE SILVIOULTURA QUE CONTEMPLA EL PROYECTO. EL SERVICIO OONTRATADO COMPRENDE:
I) IMPLEMENTACIDN DE 6.000 METROS LINEALES DE CERCAS VIVAS: IMPLEMENTACIDN DE 6,000 METROS LINEALES DE CERCAS VIVAS EN 15 HECTAREAS DEFINIDAS POR EL PROYECTO; EL SERVICIO INCLUYE MANO DE OBRA NO CALIFICADA Y LAS HERRAMIENTAS NECESARIAS PARA LA ADECUACIDN DE TERRENO, REALIZAR EL CERCADO CON LAS ESPECIFICACIONES TECNICAS DEFINIDAS POR EL PROYECTO, FIJACIDN DE MADRINAS, POSTES Y ESTACAS DE MATARRATDN, ASI COMO EXTENSION DEL ALAMBRE PUA, ADEMAS DEL TRANSPORTE DE INSUMOS REQUERIDOS PARA LA ACTIVIDAD EN CADA UNA DE LAS AREAS. II) IMPLEMENTACIDN DE 15 HECTAREAS DE SISTEMAS AGROFORESTALES Y 6.000 METROS LINEALES: IMPLEMENTACIDN DE 15 HECTAREAS DE SISTEMA AGROFORESTALES A TRAVES DEL DESARROLLO DE LAS SIGUIENTES TAREAS EN CADA UNA DE
LAS PARCELAS O PREDIOS DEFINIDOS POR EL PROYECTO EN EL MUNICIPIO DE ZONA BANANERA; EL SERVICIO INCLUYE MANO DE OBRA NO CALIFICADA Y LAS HERRAMIENTAS NECESARIAS PARA LA ADECUACIDN DE TERRENO: - LIMPIEZA DE AREAS DE SIEMBRA. - TRAZADO. - REALIZACIDN DE PLATEO Y AHOYADO. - SIEMBRA O PLANTACIDN DE MATERIAL VEGETAL (FORESTALES Y FRUTALES). - ABONAMIENTO DE MATERIAL VEGETAL (FORESTALES Y FRUTALES). - CONTROL FITOSANITARIO A FORESTALES Y FRUTALES. - CONTROL DE MALEZA A FORESTALES Y FRUTALES. - ABONAMIENTO AREAS DE SIEMBRA DEL PANCOGER. - SIEMBRA DE PANCOGER. - CONTROL FITOSANITARIO DEL PANCOGER. - CONTROL DE MALEZA DEL PANCOGER. - AISLAMIENTO DEL AREA DEL SISTEMA AGROFORESTAL. - GEORREFERENCIACIDN Y DISEHO DE MAPA DEL PREDIO EN SIG. -TRANSPORTE DE INSUMOS A CADA UNA DE LAS PARCELAS ESCOGIDAS. III) APOYO LOGISTICO Y OPERATIVE EN LAS CAMPAHAS DE LIMPIEZA, COMPRENDE PONER A DISPOSICIBN DEL EQUIPO TECNICO DEL PROYECTO LA MANO DE OBRA NO CALIFICADA, LAS MAQUINARIAS Y HERRAMIENTAS (PALA, RASTRILLO, PALIN, MACHETE) NECESARIA PARA REALIZAR SEIS (6) JORNADAS DE LIMPIEZA EN EL MUNICIPIO DE ZONA BANANERA.
IV) IMPLEMENTACIDN DE ARBORIZACIBN CON INSTITUCIONES EDUCATIVAS. COMPRENDE PONER A DISPOSICIBN DEL EQUIPO TECNICO DEL PROYECTO LA MANO DE OBRA NO CALIFICADA, Y HERRAMIENTAS (PALA, RASTRILLO, PALIN, MACHETE) NECESARIA PARA REALIZAR SEIS (6) JORNADAS DE ARBORIZACIBN CON INSTITUCIONES EDUCATIVAS DEL MUNICIPIO DE ZONA BANANERA. </t>
  </si>
  <si>
    <t>LA PRESENTE ORDEN TIENE POR OBJETO: PRESTAR SERVICIOS DE APOYO A LA GESTIBN EN EL MARCO DEL CONVENIO INTERADMINISTRATIVO NO. 420 DE 2023, CELEBRADO ENTRE EL MINISTERIO DE TRABAJO Y LA UNIVERSIDAD DEL MAGDALENA, PARA EL DESARROLLO DE LAS SIGUIENTES ACTIVIDADES: 1) GESTIONAR LA PARTICIPACIBN DE LA POBLACIBN EN PROCESO DE REINCORPORACIBN A NIVEL LOCAL, PARA EL DESARROLLO DE MESAS DE TRABAJO Y LA CONSTRUCCIBN DEL MAPEO DE ACTORES DEL PROYECTO. 2) BRINDAR APOYO EN LA ELABORACIBN DE LAS ENCUESTAS DE OFERTA Y DEMANDA LABORAL DE LA POBLACIBN EN PROCESO DE REINCORPORACIBN QUE HABITA EN LA CIUDAD DE SANTA MARTA. 3) APOYAR EL PROCESO DE IDENTIFICACIBN DEL PERFILAMIENTO OCUPACIONAL DE LA POBLACIBN REINCORPORADA DEL DISTRITO DE SANTA MARTA. 4)
SISTEMATIZAR LAS ENTREVISTAS QUE SE DESARROLLEN EN EL PROYECTO. 5) APOYAR EN EL ANALISIS DE LA INFORMACIBN OBTENIDA EN EL PERFILAMIENTO OCUPACIONAL, LO CUAL DEBERA COMPRENDER: I) HALLAZGOS O RESULTADOS. II) RECOMENDACIONES. III) METODOLOGIA. 6) ORGANIZAR LA LOGISTICA PARA EL EVENTO DE PRESENTACIBN DE RESULTADOS Y RECOMENDACIONES DE LA INVESTIGACIBN.</t>
  </si>
  <si>
    <t>LA PRESENTE ORDEN TIENE POR OBJETO: PRESTAR SERVICIOS DE APOYO A LA GESTIBN EN EL MARCO DEL CONVENIO INTERADMINISTRATIVO NO. 420 DE 2023, CELEBRADO ENTRE EL MINISTERIO DE TRABAJO Y LA UNIVERSIDAD DEL MAGDALENA, PARA EL DESARROLLO DE LAS SIGUIENTES ACTIVIDADES: 1) RECOPILAR Y ANALIZAR DATES EN FUENTES PRIMARIAS Y SECUNDARIAS QUE SIRVAN DE INSUMO PARA LA ELABORACIBN DEL MAPEO DE ACTORES DEL PROYECTO. 2) APOYAR LA ELABORACIBN DEL MARCO O ESTRUCTURA METODOLBGICA PARA LA CONSTRUCCIBN DEL DOCUMENTO DE CARACTERISTICAS  SOCIOECONBMICAS DEL TERRITORIO Y DEL SECTOR PRODUCTIVO. 3) GESTIONAR LOS ESPACIOS Y ELEMENTOS NECESARIOS PARA LA REALIZACIBN DE LAS ENTREVISTAS Y MESAS DE TRABAJO QUE CONTEMPLA EL PROYECTO. 4) ORGANIZAR Y CLASIFICAR LOS SOPORTES DOCUMENTALES QUE SE GENEREN DURANTE LA EJECUCIBN DEL CONVENIO</t>
  </si>
  <si>
    <t>LA PRESENTE ORDEN TIENE POR OBJETO: PRESTAR SERVICIOS DE APOYO A LA GESTIBN EN EL MARCO DEL CONVENIO INTERADMINISTRATIVO NO. 420 DE 2023, CELEBRADO ENTRE EL MINISTERIO DE TRABAJO Y LA UNIVERSIDAD DEL MAGDALENA, PARA EL DESARROLLO DE LAS SIGUIENTES ACTIVIDADES: 1) RECOPILAR Y ANALIZAR DATOS EN FUENTES PRIMARIAS Y SECUNDARIAS QUE SIRVAN DE INSUMO PARA LA ELABORACIBN DEL MAPEO DE ACTORES DEL PROYECTO. 2) APOYAR LA ELABORACIBN DEL MARCO O ESTRUCTURA METODOLBGICA PARA LA CONSTRUCCIBN DEL  DOCUMENTO DE CARACTERISTICAS SOCIOECONBMICAS DEL TERRITORIO Y DEL SECTOR PRODUCTIVE. 3) GESTIONAR LOS ESPACIOS Y ELEMENTOS NECESARIOS PARA LA REALIZACIBN DE LAS ENTREVISTAS Y MESAS DE TRABAJO QUE CONTEMPLA EL PROYECTO. 4) ORGANIZAR Y CLASIFICAR LOS SOPORTES DOCUMENTALES QUE SE GENEREN DURANTE LA EJECUCIBN DEL CONVENIO</t>
  </si>
  <si>
    <t>LA PRESENTE ORDEN TIENE POR OBJETO: PRESTAR SERVICIOS PROFESIONALES EN EL MARCO DEL CONVENIO NO.7000000013 DE 2021, CELEBRADO ENTRE CENIT LOGISTICA Y TRANSPORTE DE HIDROCARBUROS SAS Y LA UNIVERSIDAD DEL MAGDALENA, PARA EL DESARROLLO DE LA SIGUIENTE ACTIVIDAD: REALIZAR LA SISTEMATIZACIBN DE LA EXPERIENCIA DE LAS ACTIVIDADES CONTEMPLADAS EN EL PROCESO DE FORTALECIMIENTO DE LOS CURSOS DE PRIMEROS AUXILIOS Y CURSO DE COCINA DIRIGIDOS A LOS PRESTADORES DE SERVICIOS TURISTICOS DEL AREA DE INFLUENCIA DEL TERMINAL POZOS COLORADOS.</t>
  </si>
  <si>
    <t xml:space="preserve">PRESTAR SERVICIOS REQUERIDOS EN EL MARCO DEL PROYECTO DE EXTENSION DENOMINADO “IMPLEMENTACLTIN DE ESTRATEGIAS DE EDUCACION AMBIENTAL Y CONSERVACIGN DEL RECURSO HIDRICO EN EL MUNI CL PIO DE ZONA BANANERA". EL SERVICIO CONTRATADO COMPRENDE: I) REGISTRO DOCUMENTAL DE CADA UNA DE LAS ACTIVIDADES DEL PROYECTO MEDIANTE LA TOMA DE FOTOGRAFIAS EN FORMATO DIGITAL. TODAS LAS ACTIVIDADES DEL PROYECTO TENDRAN UN SEGUIMIENTO FOTOGRAFICO Y DE VIDEO QUE PERMITA REALIZAR LA DIVULGACIDN DEL PROCESO POR TODOS LOS MEDIOS DE DIVULGACIBN INCLUIDOS RADIO, TELEVISION Y PRENSA. ESTE DEBE COMPRENDER: A) CUBRIMIENTO A CADA UNA DE LAS ACTIVIDADES DEL PROYECTO DURANTE TODO EL TIEMPO DE LA EJECUCIBN. B) CONSTRUCCIBN DE INFORME DE SISTEMATIZACIBN DE EVENTOS DE LANZAMIENTO Y SOCIALIZACIBN DEL PROYECTO. C) CONSTRUCCIBN DE INFORME DE LA JORNADA DE LIMPIEZA REALIZADAS, ARBORIZACIBN Y JORNADAS DE CAPACITACIBN Y SENSIBILIZACIBN. D) REALIZAR REGISTRO Y EDICIBN FOTOGRAFICA DE LOS EVENTOS Y/O ACTIVIDADES DEL PROYECTO. E) REALIZAR REGISTRO Y EDICIBN AUDIOVISUAL DE LOS EVENTOS Y/O ACTIVIDADES DEL
PROYECTO. F) ELABORACIBN DE NOTA DE PRENSA </t>
  </si>
  <si>
    <t xml:space="preserve">LA PRESENTE ORDEN TIENE POR OBJETO: PRESTAR SERVICIOS PROFESIONALES EN EL MARCO DEL CONVENIO INTERADMINISTRATIVO NO. 004 DE 2023, CELEBRADO ENTRE EL MUNICIPIO DE ZONA BANANERA Y LA UNIVERSIDAD DEL MAGDALENA, PARA EL DESARROLLO DE LAS SIGUIENTES ACTIVIDADES: 1) ELABORAR LA PROGRAMACIBN O MICRODISENO DEL MODULO DENOMINADO "PRODUCCIBN SOSTENIBLE Y CAMBIO CLIMATICO". 2) DESARROLLAR EL CONTENIDO ACADEMICO DEL MODULO DENOMINADO "PRODUCCIBN SOSTENIBLE Y CAMBIO CLIMATICO", DIRIGIDO A LOS HABITANTES DE LOS CORREGIMIENTOS DE TUCURINCA, PRADO SEVILLA, Y GUACAMAYAL. 3. PRESENTAR INFORME DONDE SE EVIDENCIE EL DESARROLLO DE LAS ACTIVIDADES DE APRENDIZAJE REALIZADAS Y LA RETROALIMENTACIBN DE LAS MISMAS </t>
  </si>
  <si>
    <t>LA PRESENTS ORDEN TIENE POR OBJETO: PRESTAR SERVICIOS PROFESIONALES EN EL MARCO DEL CONVENIO INTERADMINISTRATIVO NO. 004 DE 2023, CELEBRADO ENTRE EL MUNICIPIO DE ZONA BANANERA Y LA UNIVERSIDAD DEL MAGDALENA, PARA EL DESARROLLO DE LAS SIGUIENTES ACTIVIDADES: 1) REALIZAR TUTORLA Y PRESTAR ACOMPAÑAMIENTO PERSONALIZADO A LOS 15 PRODUCTORES BENEFICIARIOS DEL PROYECTO. PARA IO CUAL DEBERA: I) DISENAR PLAN DE FORMACIBN PRACTICA SOBRE AGRICULTURA CLIMATICAMENTE INTELIGENTE DE ACUERDO CON LAS SIGUIENTES TEMATICAS: ¿A) ^CDMO CONTRIBUIR CON EL ADECUADO MANEJO DE CULTIVOS A LA MITIGACIBN DEL CAMBIO Y LA VARIABILIDAD CLIMATICA? B) ^CBMO  ¿IMPLEMENTAR PRACTICAS DE AGRICULTURA CLIMATICAMENTE INTELIGENTE EN LOS PREDIOS? II) REALIZARJORNADA DE FORMACIBN INDIVIDUAL EN LOS TEMAS DEL PLAN DE FORMACIBN DISENADO, DIRIGIDO A LOS 15 PRODUCTORES. III) CONTRIBUIR EN LA ELABORACIBN DEL INFORME FINAL DE CAPACITACIONES. 2) REALIZAR CAPACITACIBN GRUPAL DEL MODULO DENOMINADO "ADAPTACIBN Y MITIGACIBN DEL CAMBIO CLIMATICO", DIRIGIDA A LOS HABITANTES DE LOS CORREGIMIENTOS DE TUCURINCA, PRADO SEVILLA Y GUACAMAYAL. 3) REALIZAR CAPACITACIBN GRUPAL DEL MODULO DENOMINADO "AGRICULTURA CLIMATICAMENTE INTELIGENTE", DIRIGIDA A LOS HABITANTES DE LOS CORREGIMIENTOS DE TUCURINCA, PRADO SEVILLA, GUACAMAYAL, RIO FRIO, GRAN VIA, Y ORIHUECA.</t>
  </si>
  <si>
    <t xml:space="preserve">LA PRESENTE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DE LA ZONA DE CIICUTA, SELECCIONADOS EN LA CONVOCATORIA DEL PROYECTO “NORTE INNOVATE”, CON SUS RESPECTIVOS CRITERIOS DE PARTICIPACIBN, TENIENDO EN CUENTA LOS INDICADORES GENERALES Y ESPECIFICOS DEL PROYECTO.
2) ACOMPAHAR LA IMPLEMENTACIBN DE LOS PROYECTOS BENEFICIADOS POR LA CONVOCATORIA DEL PROYECTO “NORTE INNOVATE" EN LOS COMPONENTES TECNICOS, ADMINISTRATIVOS, FINANCIEROS Y JURIDICOS. 3) EVALUAR LOS PROYECTOS DE INNOVACIBN ASIGNADOS QUE APUNTEN AL INCREMENTO EN % DE VENTAS NACIONALES Y EXPORTACIONES. 4) REALIZAR EL SEGUIMIENTO TECNICO EN LA IMPLEMENTACIBN DE LOS PROYECTOS: REPORTAR EN LA EJECUCIBN DE LAS ACTIVIDADES SEGUN LOS FORMATOS,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ACOMPANAMIENTO TECNICO, SEGUIMIENTO Y CONTROL DE LA IMPLEMENTACIBN DE UN PROGRAMA DE INNOVACIBN EMPRESARIAL. 9) CONSTRUIR Y ENTREGAR INFORMES MENSUALES DE
SEGUIMIENTO Y CONTROL DE LOS PROYECTOS BENEFICIADOS ASIGNADOS. </t>
  </si>
  <si>
    <t>LA PRESENTE ORDEN TIENE POR OBJETO: PRESTAR SERVICIOS PROFESIONALES EN EL MARCO DEL CONVENIO INTERADMINISTRATIVO NO. INTER-SDEYP-01222-2021, CELEBRADO ENTRE EL DEPARTAMENTO DE NORTE DE SANTANDER Y LA UNRVERSIDAD DEL MAGDALENA, PARA EL DESARROLLO DE LAS SIGUIENTES ACTIVIDADES: 1) EFECTUAR LA REVISION DE 10 PROYECTOS DE LA ZONA DE CUCUTA, SELECTIONADOS EN LA CONVOCATORIA DEL PROYECTO 'NORTE INNOVATE’, CON SUS RESPECTIVOS CRITERIOS DE PARTICIPATION, TENIENDO EN CUENTA LOS INDICADORES GENERALES Y ESPECIFICOS DEL PROYECTO. 2) ACOMPAFIAR LA IMPLEMENTATION DE LOS PROYECTOS BENEFICIADOS POR LA CONVOCATORIA DEL PROYECTO “NORTE INNOVATE’ EN LOS COMPONENTES TOCNICOS, ADMINISTRATIVOS, FINANCIEROS Y JURIDICOS. 3) EVALUAR LOS PROYECTOS DE INNOVATION ASIGNADOS QUE APUNTEN AL INCREMENTO EN % DE VENTAS NACIONALES Y EXPORTACIONES. 4) REALIZAR EL SEGUIMIENTO TOCNICO EN LA IMPLEMENTATION DE LOS PROYECTOS: REPORTAR EN LA EJECUCION DE LAS ACTIVIDADES SEGUN LOS FORMATOS, CRONOGRAMA Y PRESUPUESTO. 5) MONITOREAR Y REPORTAR MEDIANTE INFORMES MENSUALES LOS AVANCES DEL PRESUPUESTO DE LOS PROYECTOS BENEFICIADOS QUE LE FUERON ASIGNADOS. 6) ACTUALIZAR LA INFORMACION DE LOS PROYECTOS ASIGNADOS: AVANCES FINANCIEROS, JURIDICOS, ADMINISTRATIVOS Y TOCNICOS MINIMO UNA VEZ POR SEMANA. 7) BRINDAR RECOMENDATIONES Y CONCLUSIONES EN CADA UNO DE LOS INFORMES DE PROYECTOS DE INNOVATION ASIGNADOS. 8) DESARROLLAR HERRAMIENTAS Y PLAN DE ACCIDN PARA EL ACORN PA AAMIENTO TECNICO, SEGUIMIENTO Y CONTROL DE LA IMPLEMENTATION DE UN PROGRAMA DE INNOVATION EMPRESARIAL. 9) CONSTRUIR Y ENTREGAR INFORMES MENSUALES DE SEGUIMIENTO Y CONTROL DE LOS PROYECTOS BENEFICIADOS ASIGNADOS.</t>
  </si>
  <si>
    <t xml:space="preserve">LA PRESENT©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DE LA ZONA DE OCARIA, SELECCIONADOS EN LA CONVOCATORIA DEL PROYECTO “NORTE INNOVATE”, CON SUS RESPECTIVOS CRITERIOS DE PARTICIPACIBN, TENIENDO EN CUENTA LOS INDICADORES GENERALES Y ESPECIFICOS DEL PROYECTO. 2) ACOMPAHAR LA IMPLEMENTACIBN DE LOS PROYECTOS BENEFICIADOS POR LA CONVOCATORIA DEL PROYECTO "NORTE INNOVATE” EN LOS COMPONENTES TECNICOS, ADMINISTRATIVOS, FINANCIEROS Y JURIDICOS. 3) EVALUAR LOS PROYECTOS DE INNOVACIDN ASIGNADOS QUE APUNTEN AL INCREMENTO EN % DE VENTAS NACIONALES Y EXPORTACIONES. 4) REALIZAR EL SEGUIMIENTO TECNICO EN LA IMPLEMENTACIBN DE LOS PROYECTOS: REPORTAR EN LA EJECUCIBN DE LAS ACTIVIDADES SEGIIN LOS FORMATOS,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ACOMPANAMIENTO TECNICO, SEGUIMIENTO Y CONTROL DE LA IMPLEMENTACIBN DE UN PROGRAMA DE INNOVACIBN EMPRESARIAL. 9) CONSTRUIR Y ENTREGAR INFORMES MENSUALES DE SEGUIMIENTO Y CONTROL DE LOS PROYECTOS BENEFICIADOS ASIGNADOS. </t>
  </si>
  <si>
    <t>LA PRESENTE ORDEN TIENE POR OBJETO: PRESTAR SERVICIOS PROFESIONALES EN EL MARCO DEL CONVENIO LNTERADMINISTRALIVO NO .. INTER-SDEYP-01222-2021, CELEBRADO ENTRE EL DEPARTAMENTO DE NORTE DE SANTANDER Y LA UNIVERSIDAD DEL MAGDALENA, PARA EL DESARROLLO DE LAS SIGUIENTES ACTIVIDADES: 1) EFECTUAR LA REVISIÓN DE 10 PROYECTOS DE LA ZONA DE CÚCUTA, SELECCIONADOS EN LA CONVOCATORIA DEL PROYECTO "NORTE LNNÓVATE", CON SUS RESPECTIVOS CRITERIOS DE PARTICIPACIÓN, TENIENDO EN CUENTA LOS INDICADORES GENERALES Y ESPECÍFICOS DEL PROYECTO._ 2) ACOMPAÑAR LA IMPLEMENTACIÓN DE LOS PROYECTOS BENEFICIADOS POR LA CONVOCATORIA DEL PROYECTO "NORTE LNNÓVATE" EN LOS COMPONENTES TÉCNICOS, ADMINISTRATIVOS, FINANCIEROS Y JURÍDICOS. 3) EVALUAR LOS PROYECTOS DE INNOVACIÓN ASIGNADOS QUE APUNTEN AL INCREMENTO EN % DE VENTAS NACIONALES Y EXPORTACIONES. 4) REALIZAR EL SEGUIMIENTO TÉCNICO EN LA IMPLEMENTACIÓN DE LOS PROYECTOS: REPORTAR EN LA EJECUCIÓN DE LAS ACTIVIDADES SEGÚN .. LOS FORMATOS, CRONOGRAMA Y PRESUPUESTO. 5) MONITOREAR Y REPORTAR MEDIANTE INFORMES MENSUALES LOS AVANCES ' AÉL PRESUPUESTO DE LOS PROYECTOS BENEFICIADOS QUE LE FUERON ASIGNADOS. 6) ACTUALIZAR LA INFORMACIÓN DE LOS  PROYECTOS ASIGNADOS: AVANCES FINANCIEROS, JURÍDICOS, ADMINISTRATIVOS Y TÉCNICOS MÍNIMO UNA VEZ POR SEMANA. 7) BRINDAR RECOMENDACIONES Y CONCLUSIONES EN CADA UNO DE LOS INFORMES DE PROYECTOS DE INNOVACIÓN ASIGNADOS 8) DESARROLLAR HERRAMIENTAS Y PLAN DE ACCIÓN PARA EL ACOMPAÑAMIENTO TÉCNICO, SEGUIMIENTO Y CONTROL DE LA · IMPLEMENTACIÓN DE UN PROGRAMA DE INNOVACIÓN EMPRESARIAL. 9) CONSTRUIR Y ENTREGAR INFORMES MENSUALES DE SEGUIMIENTO Y CONTRNL DE LOS PROYECTOS BENEFICIADOS ASIGNADOS.</t>
  </si>
  <si>
    <t>LA PRESENTE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DE LA ZONA DE ARBOLEDAS Y CHINACOTA, SELECCIONADOS EN LA CONVOCATORIA DEL PROYECTO "NORTE INNOVATE", CON SUS RESPECTIVOS CRITERIOS DE PARTICIPACIBN, TENIENDO EN CUENTA LOS INDICADORES GENERALES Y ESPECIFICOS DEL PROYECTO. 2) ACOMPAHAR LA IMPLEMENTACIBN DE LOS PROYECTOS BENEFICIADOS POR LA CONVOCATORIA DEL PROYECTO “NORTE INNOVATE” EN LOS COMPONENTES TECNICOS, ADMINISTRATIVOS, FINANCIEROS Y JURIDICOS. 3) EVALUAR LOS PROYECTOS DE INNOVACIBN ASIGNADOS QUE APUNTEN AL INCREMENTO EN % DE VENTAS NACIONALES Y EXPORTACIONES.
4) REALIZAR EL SEGUIMIENTO TECNICO EN LA IMPLEMENTACIBN DE LOS PROYECTOS: REPORTAR EN LA EJECUCIBN DE LAS ACTIVIDADES SEGUN LOS FORMATES,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ACOMPANAMIENTO TECNICO, SEGUIMIENTO Y CONTROL DE LA IMPLEMENTACIBN DE UN PROGRAMA DE INNOVACIBN EMPRESARIAL. 9) CONSTRUIR Y ENTREGAR INFORMES MENSUALES DE SEGUIMIENTO Y CONTROL DE LOS PROYECTOS BENEFICIADOS ASIGNADOS</t>
  </si>
  <si>
    <t>LA PRESENTE ORDEN TIENE POR OBJETO: PRESTAR SERVICIOS PROFESIONALES EN EL MARCO DEL CONVENIO INTERADMINISTRATIVO NO. INTER-SDEYP-01222-2021, CELEBRADO ENTRE EL DEPARTAMENTO DE NORTE DE SANTANDER Y LA UNIVERSIDAD DEL MAGDALENA, PARA EL DESARROLLO DE LAS SIGUIENTES ACTIVIDADES: 1) COORDINAR LA REVISION DE LOS 86 PROYECTOS SELECCIONADOS EN LA CONVOCATORIA DEL PROYECTO “NORTE INNOVATE”, TENIENDO EN CUENTA LOS CRITERIOS DE PARTICIPACIBN Y LOS INDICADORES GENERALES Y ESPECLFICOS DEL PROYECTO. 2) COORDINAR EL ACOMPANAMIENTO DE LA  IMPLEMENTACIBN DE LOS PROYECTOS BENEFICIADOS POR LA CONVOCATORIA DEL PROYECTO “NORTE INNOVATE” EN LOS COMPONENTES TECNICOS, ADMINISTRATIVOS, FINANCIEROS Y JURIDICOS. 3) EVALUAR LOS AVANCES DE LOS 86 PROYECTOS DE INNOVACIBN QUE APUNTEN AL INCREMENTO EN % DE VENTAS NACIONALES Y EXPORTACIONES. 4) ELABORAR LOS FORMATOS DE MONITOREO, SEGUIMIENTO Y CONTROL PARA APROBACIBN DE LA DIRECCIBN DE INTERVENTORIA. 5) ELABORAR LOS PLANES DE ACCIBN O SEGUIMIENTO PARA CADA UNO DE LOS MIEMBROS DEL EQUIPO DE INTERVENTORIA. 6) PLANEAR Y MONITOREAR EL . SEGUIMIENTO TECNICO EN LA IMPLEMENTACIBN DE LOS PROYECTOS: REPORTAR EN LA EJECUCIBN DE LAS ACTIVIDADES DE LOS 86 PROYECTOS SEGUN LOS FORMATOS, CRONOGRAMA Y PRESUPUESTO. 7) MONITOREAR Y REPORTAR MEDIANTE INFORMES MENSUALES LOS AVANCES DEL PRESUPUESTO DE LOS 86 PROYECTOS BENEFICIADOS ASIGNADOS. 8) ACTUALIZAR LA INFORMACIBN DE LOS 86 PROYECTOS ASIGNADOS: AVANCES FINANCIEROS, JURIDICOS, ADMINISTRATIVOS Y TECNICOS MINIMO UNA VEZ POR SEMANA. 9) BNNDAR RECOMENDACIONES Y CONCLUSIONES EN CADA UNO DE LOS INFORMES DE PROYECTOS DE INNOVACIBN. 10) DESARROLLAR HERRAMIENTAS Y PLAN DE ACCIBN PARA EL ACOMPANAMIENTO TECNICO, SEGUIMIENTO Y CONTROL DE LA IMPLEMENTACIBN DE UN PROGRAMA DE INNOVACIBN EMPRESARIAL. 11) CONSTRUIR, CONSOLIDAR Y ENTREGAR INFORMES MENSUALES DE SEGUIMIENTO Y CONTROL DE LOS PROYECTOS BENEFICIADOS ASIGNADOS.</t>
  </si>
  <si>
    <t>LA PRESENTE ORDEN TIENE POR OBJETO: PRESTAR SERVICIOS PROFESIONALES EN EL MARCO DEL CONVENIO INTERADMINISTRATIVO NO. INTER-SDEYP-01222-2021, CELEBRADO ENTRE EL DEPARTAMENTO DE NORTE DE SANTANDER Y LA UNIVERSIDAD DEL MAGDALENA, PARA EL DESARROLLO DE LAS SIGUIENTES ACTIVIDADES: 1) EFECTUAR LA REVISIÓN DE 9 PROYECTOS DE LA ZONA DE PAMPLONA - DURANIA, SELECCIONADOS EN LA CONVOCATORIA DEL PROYECTO “NORTE INNÓVATE”, CON SUS RESPECTIVOS CRITERIOS DE PARTICIPACIÓN, TENIENDO EN CUENTA LOS INDICADORES GENERALES Y ESPECÍFICOS DEL PROYECTO. 2) ACOMPAÑAR LA IMPLEMENTACIÓN DE LOS PROYECTOS BENEFICIADOS POR LA CONVOCATORIA DEL PROYECTO “NORTE INNÓVATE” EN LOS COMPONENTES TÉCNICOS, ADMINISTRATIVOS, FINANCIEROS Y JURÍDICOS. 3) EVALUAR LOS PROYECTOS DE INNOVACIÓN ASIGNADOS QUE APUNTEN AL INCREMENTO EN % DE VENTAS NACIONALES Y EXPORTACIONES. 4) REALIZAR EL SEGUIMIENTO TÉCNICO EN LA IMPLEMENTACIÓN DE LOS PROYECTOS: REPORTAR EN LA EJECUCIÓN DE LAS ACTIVIDADES SEGÚN LOS FORMATOS, CRONOGRAMA Y PRESUPUESTO. 5) MONITOREAR Y REPORTAR MEDIANTE INFORMES MENSUALES LOS AVANCES DEL PRESUPUESTO DE LOS PROYECTOS BENEFICIADOS QUE LE FUERON ASIGNADOS. 6) ACTUALIZAR LA INFORMACIÓN DE LOS PROYECTOS ASIGNADOS: AVANCES FINANCIEROS, JURÍDICOS, ADMINISTRATIVOS Y TÉCNICOS MÍNIMO UNA VEZ POR SEMANA. 7) BRINDAR RECOMENDACIONES Y CONCLUSIONES EN CADA UNO DE LOS INFORMES DE PROYECTOS DE INNOVACIÓN ASIGNADOS. 8) DESARROLLAR HERRAMIENTAS Y PLAN DE ACCIÓN PARA EL ACOMPAÑAMIENTO TÉCNICO, SEGUIMIENTO Y CONTROL DE LA IMPLEMENTACIÓN DE UN PROGRAMA DE INNOVACIÓN EMPRESARIAL. 9) CONSTRUIR Y ENTREGAR INFORMES MENSUALES DE SEGUIMIENTO Y CONTROL DE LOS PROYECTOS BENEFICIADOS ASIGNADOS</t>
  </si>
  <si>
    <t>LA PRESENTE ORDEN TIENE POR OBJETO: PRESTAR SERVICIOS PROFESIONALES EN EL MARCO DEL CONTRATO NO. CO1 .PCCNTR.4825193 DE 2023, CELEBRADO ENTRE EL SERVICIO NACIONAL DE APRENDIZAJE - SENA Y LA UNIVERSIDAD DEL MAGDALENA, PARA EL DESARROLLO DE LAS SIGUIENTES ACTIVIDADES: 1) ELABORAR EL  ICRODISEHO O PROGRAMACION DEL DIPLOMADO DENOMINADO "COMUNICACIBN ASERTIVA”. 2) DESARROLLAR EL CONTENIDO ACADEMICO DEL DIPLOMADO, EL CUAL ESTARA DIRIGIDO A SERVIDORES PUBLICOS DEL SERVICIO NACIONAL DE APRENDIZAJE - SENA, REGIONAL MAGDALENA. 3) REALIZAR LAS LABORES ACADEMICO - ADMINISTRATIVAS QUE SE REQUIERAN PARA EL CIERRE DEL DIPLOMADO: I) EVALUACIBN DEL CURSO. II) PRESENTACIBN DE INFORME FINAL</t>
  </si>
  <si>
    <t>LA PRESENTE ORDEN TIENE POR OBJETO: PRESTAR SERVICIOS PROFESIONALES INDEPENDIENTES PARA EL CUMPLIMIENTO DE LA ACTIVIDAD 2.1.2 CORRESPONDIENTE AL OBJETIVO 2 DEL PROYECTO IDENTIFICADO CON BPIN 2023479800032, EN EL MARCO DEL CONVENIO INTERADMINISTRATIVO NO. 004 DE 2023, CELEBRADO ENTRE EL MUNICIPIO DE ZONA BANANERA Y LA UNIVERSIDAD DEL MAGDALENA, POR MEDIO DE LA EJECUCION DE LAS SIGUIENTES ACTIVIDADES: 1) ELABORAR LA PROGRAMACION O MICRODISEHO DEL MODULO DENOMINADO "PRODUCCION SOSTENIBLE Y CAMBIO CLIMATICO”. 2) DESARROLLAR EL CONTENIDO ACADEMICO DEL MODULO DENOMINADO "PRODUCCION SOSTENIBLE Y CAMBIO CLIMATICO", DIRIGIDO A LOS HABITANTES DE LOS CORREGIMIENTOS DE RIO FRIO, GRAN VIA, Y ORIHUECA. 3) PRESENTAR INFORME DONDE SE EVIDENCIE EL DESARROLLO DE LAS ACTIVIDADES DE APRENDIZAJE REALIZADAS Y LA RETROALIMENTACIDN DE LAS MISMAS</t>
  </si>
  <si>
    <t xml:space="preserve">LA PRESENTS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9 PROYECTOS EN LA ZONA DE ABREGO, CONVENCIBN Y EL ZULIA, SELECCIONADOS EN LA CONVOCATORIA DEL PROYECTO “NORTE INNOVATE”, CON SUS RESPECTIVOS CRITERIOS DE PARTICIPACIBN, TENIENDO EN CUENTA LOS INDICADORES GENERALES Y ESPECIFICOS DEL PROYECTO. 2) ACOMPANAR LA IMPLEMENTACIBN DE LOS PROYECTOS BENEFICIADOS POR LA CONVOCATORIA DEL PROYECTO “NORTE INNOVATE” EN LOS COMPONENTES TECNICOS, ADMINISTRATIVOS. FINANCIEROS Y JURLDICOS. 3) EVALUAR LOS PROYECTOS DE INNOVACIBN ASIGNADOS QUE APUNTEN AL INCREMENTO EN % DE VENTAS NACIONALES Y EXPORTACIONES. 4) REALIZAR EL SEGUIMIENTO TECNICO EN LA IMPLEMENTACIBN DE LOS PROYECTOS: REPORTAR EN LA EJECUCIBN DE LAS ACTIVIDADES SEGIIN LOS FORMATOS, CRONOGRAMA Y PRESUPUESTO. 5) MONITOREAR Y REPORTAR MEDIANTE INFORMES
MENSUALES LOS AVANCES DEL PRESUPUESTO DE LOS PROYECTOS BENEFICIADOS QUE LE FUERON ASIGNADOS. 6) ACTUALIZAR LA INFORMACIBN DE LOS PROYECTOS ASIGNADOS: AVANCES FINANCIEROS, JURLDICOS, ADMINISTRATIVOS Y TECNICOS MLNIMO UNA VEZ POR SEMANA. 7) BRINDAR RECOMENDACIONES Y CONCLUSIONES EN CADA UNO DE LOS INFORMES DE PROYECTOS DE INNOVACIBN ASIGNADOS. 8) DESARROLLAR HERRAMIENTAS Y PLAN DE ACCIBN PARA EL ACOMPAHAMIENTO TECNICO, SEGUIMIENTO Y CONTROL DE LA IMPLEMENTACIBN DE UN PROGRAMA DE INNOVACIBN EMPRESARIAL. 9) CONSTRUIRY ENTREGAR INFORMES MENSUALES DE SEGUIMIENTO Y CONTROL DE LOS PROYECTOS BENEFICIADOS ASIGNADOS </t>
  </si>
  <si>
    <t xml:space="preserve">LA PRESENTS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EN LA ZONA DE CUCUTA, LOS PATIOS Y SARDINITA, SELECCIONADOS EN LA CONVOCATORIA DEL PROYECTO “NORTE INNOVATE”, CON SUS RESPECTIVOS CRITERIOS DE PARTICIPACIBN, TENIENDO EN CUENTA LOS INDICADORES GENERALES Y ESPECIFICOS DEL PROYECTO. 2) ACOMPANAR LA IMPLEMENTACIBN DE LOS PROYECTOS BENEFICIADOS POR LA CONVOCATORIA DEL PROYECTO “NORTE INNOVATE” EN LOS COMPONENTES TECNICOS, ADMINISTRATIVOS, FINANCIEROS Y JURIDICOS. 3) EVALUAR LOS PROYECTOS DE INNOVACIBN ASIGNADOS QUE APUNTEN AL INCREMENTO EN % DE VENTAS NACIONALES Y EXPORTACIONES. 4) REALIZAR EL SEGUIMIENTO TECNICO EN LA IMPLEMENTACIBN DE LOS PROYECTOS: REPORTAR EN LA EJECUCIBN DE LAS ACTIVIDADES SEGUN LOS FORMATES,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ACOMPAFIAMIENTO TECNICO, SEGUIMIENTO Y CONTROL DE LA IMPLEMENTACIBN DE UN PROGRAMA DE INNOVACIBN EMPRESARIAL. 9) CONSTRUIRY ENTREGAR INFORMES MENSUALES DE SEGUIMIENTO Y CONTROL DE LOS PROYECTOS BENEFICIADOS ASIGNADOS </t>
  </si>
  <si>
    <t>LA PRESENTE ORDEN TIENE POR OBJETO: PRESTAR SERVICIOS DE APOYO A LA GESTIBN EN EL MARCO DEL CONTRATO INTERADMINISTRATIVO NO. CO1  PCCNTR.4825193 DE 2023, CELEBRADO ENTRE EL SERVICIO NACIONAL DE APRENDIZAJE - SENA - REGIONAL MAGDALENA Y LA UNIVERSIDAD DEL MAGDALENA, PARA EL DESARROLLO DE LAS SIGUIENTES ACTIVIDADES: 1) GESTIONAR A TRAVES DEL SIARE - UNIMAGDALENA, LOS ESPACIOS FISICOS DONDE SE LIEVARAN A CABO LOS PROCESOS FORMATIVOS QUE CONTEMPLA EL PROYECTO. 2) REALIZAR LAS CONVOCATORIAS PARA GARANTIZAR LA ASISTENCIA DE LOS PARTICIPANTES A LAS SESIONES FORMATIVAS. 3) ORGANIZAR Y CLASIFICAR LOS SOPORTES DOCUMENTALES QUE SE GENEREN DURANTE LA EJECUCIBN DEL CONTRATO. 4) REVISAR PAGOS Y PLANILLAS DE APORTES A SEGURIDAD SOCIAL QUE SE GENEREN Y PRESENTEN DURANTE LA EJECUCIBN DEL PROYECTO</t>
  </si>
  <si>
    <t xml:space="preserve">LA PRESENTE ORDEN TIENE POR OBJETO: PRESTAR SERVICIOS PROFESIONALES INDEPENDIENTES PARA EL CUMPLIMIENTO DE LA ACTIVIDAD 2.1.2 CORRESPONDIENTE AL OBJETIVO 2 DEL PROYECTO IDENTIFICADO CON BPIN 2023479800032, EN EL MARCO DEL CONVENIO INTERADMINISTRATIVO NO. 004 DE 2023, CELEBRADO ENTRE EL MUNICIPIO DE ZONA BANANERA Y LA UNIVERSIDAD DEL MAGDALENA, POR MEDIO DE LA EJECUCIBN DE LAS SIGUIENTES ACTIVIDADES: 1) REALIZAR TUTORIA Y PRESTAR ACOMPAHAMIENTO PERSONALIZADO A LOS 15 PRODUCTORES BENEFICIARIOS DEL PROYECTO, PARA LO CUAL DEBERA: I) DISEHAR PLAN DE FORMACIBN PRACTICA SOBRE PRODUCCIBN SOSTENIBLE Y CAMBIO CLIMATICO DE ACUERDO CON LAS SIGUIENTES TEMATICAS: A) ^CBMO REDUCIR LAS EMISIONES DE GASES DE EFECTO INVERNADERO EN EL SECTOR AGROPECUARIO?. B) ^CBMO FRENAR LA DEGRADACIBN DE LA TIERRA POR PARTE DE LAS ACTIVIDADES AGROPECUARIAS?. C) ^CBMO REDUCIR LA INSEGURIDAD ALIMENTARIA EN EL SECTOR RURAL? II) REALIZAR JORNADA DE FORMACIBN INDIVIDUAL EN LOS TEMAS DEL PLAN DE FORMACIBN DISENADO, DIRIGIDO A LOS 15 PRODUCTORES. III) CONTRIBUIR EN LA ELABORACIBN DEL INFORME
FINAL DE CAPACITACIONES. 2) REALIZAR CAPACITACIBN GRUPAL DEL MODULO DENOMINADO "SILVICULTURE", DIRIGIDA A LOS HABITANTES DE LOS CORREGIMIENTOS DE TUCURINCA, PRADO SEVILLA, GUACAMAYAL, RIO FRIO, GRAN VIA, Y ORIHUECA. </t>
  </si>
  <si>
    <t>LA PRESENTS ORDEN TIENE POR OBJETO: PRESTAR SERVICIOS PROFESIONALES INDEPENDIENTES PARA EL CUMPLIMIENTO DE LAS ACTIVIDADES 1.1.1 Y 1.1.2 DEL OBJETIVO 1 Y LA ACTIVIDAD 2.1.2 DEL OBJETIVO 2 DEL PROYECTO IDENTIFICADO CON BPIN 2023479800032, EN EL MARCO DEL CONVENIO INTERADMINISTRATIVO NO. 004 DE 2023, CELEBRADO ENTRE EL MUNICIPIO DE ZONA BANANERA Y LA UNIVERSIDAD DEL MAGDALENA, POR MEDIO DE LA EJECUCIBN DE LAS SIGUIENTES ACTIVIDADES: 1) CONSTRUIR JUNTO AL PROFESIONAL SOCIAL Y EL COORDINADOR TECNICO DEL PROYECTO, EL MAPEO DE ACTORES CLAVES PARA LAS ACTIVIDADES DE SOCIALIZACIBN, CAPACITACIBN Y CERTIFICACIBN CONTEMPLADAS EN EL CONVENIO. 2) COORDINAR, ORGANIZAR Y APOYAR LAS ACTIVIDADES ACADEMICAS RELACIONADAS CON EL FUNCIONAMIENTO DE LAS JORNADAS DE FORMACIBN Y SENSIBILIZACIBN AMBIENTAL: I) CAPACITACIBN EN ADAPTACIBN Y MITIGACIBN DEL CAMBIO CLIMATICO. II) CAPACITACIBN EN AGRICULTURA CLIMATICAMENTE INTELIGENTE. III) TALLER SOBRE PRODUCCIBN SOSTENIBLE Y CAMBIO CLIMATICO. 3) CONSTRUIR PROGRAMACIBN DE ACTIVIDADES ACADEMICAS DE LAS JORNADAS DE FORMACIBN Y SENSIBILIZACIBN AMBIENTAL. 4) ELABORAR INFORME SOBRE LAS 180 PERSONAS CAPACITADAS Y CERTIFICADAS EN LA TEMATICA DE ADAPTACIBN Y MITIGACIBN DEL CAMBIO CLIMATICO. 5) ELABORAR INFORME SOBRE LAS 180 PERSONAS CAPACITADAS Y CERTIFICADAS EN LA TEMATICA DE AGRICULTURA CLIMATICAMENTE INTELIGENTE. 6) ELABORAR INFORME SOBRE LAS 180 PERSONAS CAPACITADAS Y CERTIFICADAS EN LA TEMATICA DE PRODUCCIBN SOSTENIBLE Y CAMBIO CLIMATICO.</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</si>
  <si>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DEL FORO DENOMINADO "OPORTUNIDADES Y DESAFÍOS DE LA PESCA EN LA REGIÓN CARIBE". EL SERVICIO CONTRATADO COMPRENDE: I) ALQUILER DE 1 SALÓN DE EVENTOS CLIMATIZADO, CON CAPACIDAD PARA 150 PERSONAS APROXIMADAMENTE. II) 120 SOUVENIRES (LAPICERO, LIBRETA Y BOLSA CAMBRELA CON LOS DISTINTIVOS DEL PROYECTO), PARA SER ENTREGADOS A LOS INVITADOS DEL FORO. III) SERVICIO DE TRANSPORTE IDA Y VUELTA DE LOS BENEFICIARIOS PARA ASISTENCIA AL EVENTO (VEHÍCULO CLIMATIZADO CON CAPACIDAD PARA 40 PASAJEROS. DEBERÁ REALIZAR 6 VIAJES: 3 PARA RECOGER A LOS BENEFICIARIOS Y 3 PARA LLEVARLO DE VUELTA) IV) 140 REFRIGERIOS 3 OPCIONES: CREPE DE POLLO, JAMÓN Y QUESO O CHAMPIÑONES, SANDUCHES MIXTOS GRATINADOS O CAYEYE CON CHICHARRONES, CON JUGO O GASEOSA. V) ALQUILER DE 1 EQUIPOS DE SONIDO TIPO CABINA CON TRÍPODE SOPORTE, MEZCLADOR Y MICRÓFONOS INALÁMBRICOS VI) ALQUILER DE 1 EQUIPO AUDIOVISUAL: VIDEO BEAM ESTÁNDAR VII) ALQUILER DE 140 SILLAS CHIAVARI VIII) ALQUILER DE 2 MESAS VESTIDAS IX) 1 ARREGLO FLORAL
X) 1 ESTACIÓN DE AGUA Y CAFÉ XI) MODERADOR PARA EL EVENTO DE FORO XII) 25 ALMUERZOS, CONSTA DE DOS PORCIONES DE PROTEÍNA DE 250 GRAMOS CADA UNO, UNA PORCIÓN DE CARBOHIDRATO (ARROZ), ENSALADAS, BEBIDA EQUIVALENTE A 250 ML, DEBIDAMENTE SERVIDO. PARA SER DISTRIBUIDOS ENTRE EL EQUIPO TÉCNICO DEL PROYECTO. XIII) SERVICIO DE 4 MESEROS XIV) ALQUILER DE 1 SALA LOUNGE</t>
  </si>
  <si>
    <t xml:space="preserve">LA PRESENTS ORDEN TIENE POR OBJETO: PRESTAR SERVICIOS DE APOYO A LA GESTIDN PARA EL CUMPLIMIENTO DE LAS ACTIVIDADES 1.1.1, 1.1.2, 1.1.3, 1.1.4 Y 1.1.5 DEL OBJETIVO 1 Y LA ACTIVIDAD 2.1.3 DEL OBJETIVO 2 DEL PROYECTO IDENTIFICADO CON BPIN 2023479800032, EN EL MARCO DEL CONVENIO INTERADMINISTRATIVO NO. 004 DE 2023, CELEBRADO ENTRE EL MUNICIPIO DE ZONA BANANERA Y LA UNIVERSIDAD DEL MAGDALENA, POR MEDIO DE LA EJECUCIDN DE LAS SIGUIENTES ACTIVIDADES: 1) APOYAR A LA COORDINACIBN AGROFORESTAL DEL PROYECTO, EN LA REALIZACION DE LA CARACTERIZACIDN AMBIENTAL DE LOS QUINCE (15) PREDIOS DE LOS QUINCE (15) PRODUCTORES BENEFICIARIES DE LOS SISTEMAS AGROFORESTALES Y RESTAURACIDN PASIVA. 2) PRESTAR ASISTENCIA TECNICA EN LAS JORNADAS DE ARBORIZACIBN CON
LAS INSTITUCIONES EDUCATIVAS. 3) ASISTIR A LA COORDINACIBN AGROFORESTAL DEL PROYECTO, EN EL PROCESO DE SELECCIBN DE LP.S QUINCE (15) PRODUCTORES BENEFICIARIES DE LOS SISTEMAS AGROFORESTALES Y RESTAURACIDN PASIVA. 4) BRINDAR APOYO EN LA IMPLEMENTACIBN DE LOS SISTEMAS AGROFORESTALES Y RESTAURACIDN PASIVA. 5) ASISTIR COMO MIEMBRO DEL EQUIPO TECNICO A LAS 6 JORNADAS DE RECUPERACIBN DE FOCOS DE CONTAMINACIDN.          </t>
  </si>
  <si>
    <t>LA PRESENTE ORDEN TIENE POR OBJETO: PRESTAR SERVICIOS DE APOYO A LA GESTIÓN PARA EL CUMPLIMIENTO DE LA ACTIVIDAD 1.1.6 DEL OBJETIVO 1 Y LA ACTIVIDAD 2.1.3 DEL OBJETIVO 2 DEL PROYECTO IDENTIFICADO CON BPIN 2023479800032, EN EL MARCO DEL CONVENIO LNTERADMINISTRATIVO NO. 004 DE 2023, CELEBRADO ENTRE EL MUNICIPIO DE ZONA BANANERA Y LA UNIVERSIDAD DEL MAGDALENA, POR MEDIO DE LA EJECUCIÓN DE LAS SIGUIENTES ACTIVIDADES: 1) ELABORAR Y GESTIONAR LA FIRMA DE LOS ACUERDOS VOLUNTARIOS QUE ESTABLECE EL DECRETO 1007 DEL 14 DE JUNIO DE 2018, DONDE LOS QUINCE (15) PRODUCTORES BENEFICIARIOS CEDERÁN 1 HA DE SU PREDIO PARA LA IMPLEMENTACIÓN DE LOS SISTEMAS AGROFORESTALES Y LA RESTAURACIÓN PASIVA. 2) ELABORAR Y GESTIONAR LA FIRMA DE LAS ACTAS DE ENTREGA DE INSUMOS Y SISTEMAS AGROFORESTALES Y RESTAURACIÓN PASIVA IMPLEMENTADOS. 3) APOYAR EN LA ORGANIZACIÓN Y CLASIFICACIÓN DE LOS SOPORTES DOCUMENTALES QUE SE GENEREN EN LOS PROCESOS DE ARBORIZACIÓN Y RECUPERACIÓN DE FOCOS DE CONTAMINACIÓN POR RESIDUOS SÓLIDOS MAL DISPUESTOS.</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</si>
  <si>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DEL MÓDULO CJENOMINADO "PROGRAMACIÓN NEUROLINGÜÍSTICA". 2) IMPARTIR LAS CLASES DEL MÓDULO DENOMINADO "PROGRAMACIÓN NEUROLINGÜÍSTICA", EL CUAL ESTARÁ DIRIGIDO A SERVIDORES PÚBLICOS DEL SERVICIO NACIONAL DE APRENDIZAJE - SENA, REGIONAL MAGDALENA. 3) EVALUAR EL DESEMPEÑO DE LOS BENEFICIARIOS DEL MÓDULO DENOMINADO "PROGRAMACIÓN NEUROLINGÜÍSTICA"</t>
  </si>
  <si>
    <t>LA PRESENTE ORDEN TIENE POR OBJETO LA COMPRA DE BIENES QUE SE ENTREGARÁN EN EL COMPONENTE DE PESCADORES EN EL MARCO DEL PROYECTO DE EXTENSIÓN DENOMINADO "CONTRIBUCIÓN AL DESARROLLO LABORAL, EMPODERAMIENTO LOCAL Y REPRESENTA TIVIDAD DE JUNTAS DE ACCIÓN COMUNAL, OPERADORES TURF STICOS, ASOCIACIONES DE PESCADORES Y MUJERES CABEZA DE HOGAR, A TRAVÉS DEL FORTALECIMIENTO DE COMPETENCIAS DE  IDERAZGO, EMPRENDIMIENTO Y DESARROLLO EMPRESARIAL DEL ÁREA DE INFLUENCIA DEL TERMINAL DE POZOS COLORADOS EN SANTA MARTA, MAGDALENA". LA PRESENTE COMPRA COMPRENDE: I)	6 PUNTOS ECOLÓGICOS DE 35L, PERSONALIZADOS CON LOGO INSTITUCIONALII)	85 CAVAS PLÁSTICAS ESTRA 22 LTS 30 LATAS, PERSONALIZADOS CON LOGO INSTITUCIONAL</t>
  </si>
  <si>
    <t xml:space="preserve">LA PRESENTE ORDEN TIENE POR OBJETO: PRESTAR SERVICIOS PROFESIONALES INDEPENDIENTES PARA EL CUMPLIMIENTO DE LA ACTIVIDAD 2.1.2 DEL OBJETIVO 2 DEL PROYECTO IDENTIFICADO CON BPIN 2023479800032, EN EL MARCO DEL CONVENIO INTERADMINISTRATIVO NO. 004 DE 2023, CELEBRADO ENTRE EL MUNICIPIO DE ZONA BANANERA Y LA UNIVERSIDAD DEL MAGDALENA, POR MEDIO DE LA EJECUCIBN DE LAS SIGUIENTES ACTIVIDADES: 1) REALIZAR TUTORIA Y PRESTAR ACOMPANAMIENTO PERSONALIZADO A LOS 15 PRODUCTORES BENEFICIARIES DEL PROYECTO. PARA IO CUAL DEBERA: I) DISENAR PLAN DE FORMACIBN PRACTICA SOBRE ADAPTACIBN Y MITIGACIBN DEL CAMBIO CLIMATICO EN LA PRODUCCIBN AGRICOLA DE ACUERDO CON LAS SIGUIENTES TEMATICAS: A) ^CBMO LOS PROCESOS PRODUCTIVOS CONTRIBUYEN AL CAMBIO Y VARIABILIDAD CLIMATICA?. B) IMPACTO, VULNERABILIDAD, RIESGO Y ADAPTACIBN AL CAMBIO CLIMATICO SOBRE LOS PROCESOS PRODUCTIVOS EN LAS PARCELAS. C) MEDIDAS DE ADAPTACIBN Y MITIGACIBN DEL CAMBIO CLIMATICO EN LOS PROCESOS PRODUCTIVOS AGROPECUARIOS. II) REALIZAR JORNADA DE FORMACIBN INDIVIDUAL EN LOS TEMAS DEL PLAN DE FORMACIBN DISEHADO, DIRIGIDO A LOS 15 PRODUCTORES. 2) REALIZAR CAPACITACIBN TECNICA A CADA BENEFICIARIO DE LOS SISTEMAS AGROFORESTALES CON EL OBJETO DE TRANSMITIR CONOCIMIENTOS SOBRE EL SISTEMA IMPLEMENTADO, SU FORMA DE MANTENIMIENTO, RIEGO, Y EL CONTROL FITOSANITARIO QUE DEBEN REALIZAR, DE CONFORMIDAD CON EL ACUERDO VOLUNTARIO FIRMADO AL MOMENTO DE LA IMPLEMENTACIBN. 3) REALIZAR CAPACITACIBN TECNICA A CADA BENEFICIARIO DE LOS SISTEMAS DE RESTAURACIBN PASIVA CON EL OBJETO DE TRANSMITIR CONOCIMIENTOS SOBRE EL SISTEMA IMPLEMENTADO, SU FORMA DE MANTENIMIENTO, RIEGO, Y CONTROL FITOSANITARIO QUE DEBEN REALIZAR, DE CONFORMIDAD CON EL ACUERDO VOLUNTARIO FIRMADO AL MOMENTO DE LA IMPLEMENTACIBN. 4) ELABORAR Y PRESENTAR INFORME DONDE SE EVIDENCIEN LAS ACTIVIDADES DE APRENDIZAJE REALIZADAS CON LOS PRODUCTORES Y LA RETROALIMENTACIBN DE LA MISMA. </t>
  </si>
  <si>
    <t>LA PRESENTE ORDEN TIENE POR OBJETO: PRESTAR SERVICIOS PROFESIONALES INDEPENDIENTES PARA EL CUMPLIMIENTO DE LAS ACTIVIDADES 1.1.1, 1.1.2, 1.1.3, 1.1.4 Y 1.1.5 DEL OBJETIVO 1 Y LAS ACTIVIDADES 2.1.1, 2.1.2 Y 2.1.3 DEL OBJETIVO 2 DEL PROYECTO IDENTIFICADO CON BPIN 2023479800032, EN EL MARCO DEL CONVENIO LNTERADMINISTRATIVO NO. 004 DE 2023, CELEBRADO ENTRE EL MUNICIPIO DE ZONA BANANERA Y LA UNIVERSIDAD DEL MAGDALENA, POR MEDIO DE LA EJECUCIÓN DE LAS SIGUIENTES ACTIVIDADES: 1) REALIZAR LA CARACTERIZACIÓN SOCIAL DE LOS QUINCE (15) PRODUCTORES BENEFICIARIOS DE LOS SISTEMAS AGROFORESTALES Y RESTAURACIÓN PASIVA. 2) LIDERAR LA REALIZACIÓN DE SEIS (6) JORNADAS DE RECUPERACIÓN DE FOCOS DE CONTAMINACIÓN POR RESIDUOS SÓLIDOS MAL DISPUESTOS EN ÁREAS COMUNES DEL MUNICIPIO DE ZONA BANANERA. 3) LIDERAR LA PROGRAMACIÓN Y REALIZACIÓN DE LAS CAMPAÑAS DE ARBORIZACIÓN CON INSTITUCIONES EDUCATIVAS. 4) REALIZAR CAPACITACIÓN A LOS QUINCE (15) PRODUCTORES BENEFICIARIOS DEL PROYECTO, SOBRE LOS TÉRMINOS Y ENTIDADES COMPETENTES QUE OTORGAN BENEFICIOS ECONÓMICOS DE PAGOS POR SERVICIOS AMBIENTALES Y FINANCIACIÓN DE NEGOCIOS VERDES. 5) REALIZAR SENSIBILIZACIÓN A LOS QUINCE (15) BENEFICIARIOS SOBRE LA IMPORTANCIA DE REALIZAR LAS TAREAS A LAS QUE SE COMPROMETERÁN EN EL ACUERDO VOLUNTARIO PARA LA SOSTENIBILIDAD DE LAS CERCAS VIVAS Y DEL SISTEMA AGROFORESTAL. 6. ELABORAR DOCUMENTO TÉCNICO DE CARACTERIZACIÓN SOCIAL DE LOS QUINCE (15) PRODUCTORES BENEFICIARIOS DE LOS SISTEMAS AGROFORESTALES Y RESTAURACIÓN PASIVA, QUE SERVIRÁ DE INSUMO PARA EL DOCUMENTO DE CARACTERIZACIÓN SOCIOECONÓMICA Y AMBIENTAL</t>
  </si>
  <si>
    <t>LA PRESENTE ORDEN TIENE POR OBJETO: PRESTAR SERVICIOS PROFESIONALES INDEPENDIENTES PARA EL CUMPLIMIENTO DE LA ACTIVIDAD 2.1.3 DEL OBJETIVO 2 DEL PROYECTO IDENTIFICADO CON BPIN 2023M000380001, EN EL MARCO DEL CONVENIO INTERADMINISTRATIVO NO. 005 DE 2023, CELEBRADO ENTRE EL MUNICIPIO DE CIÉNAGA, MAGDALENA Y LA UNIVERSIDAD DEL MAGDALENA, POR MEDIO DE LA EJECUCIÓN DE LAS SIGUIENTES ACTIVIDADES: 1) PROYECTAR ÓRDENES DE SERVICIOS PROFESIONALES, DE APOYO A LA GESTIÓN, COMPRAS, SERVICIOS, SUMINISTROS Y DEMÁS QUE SE REQUIERAN PARA EL CUMPLIMIENTO DEL OBJETO CONTRACTUAL. 2) PROYECTAR RESOLUCIONES Y DEMÁS ACTOS ADMINISTRATIVOS QUE SE REQUIERAN DURANTE LA EJECUCIÓN DEL PROYECTO. 3) PROYECTAR LAS ACTAS DE INICIO, ADICIONES, MODIFICATORIOS Y DEMÁS QUE SE REQUIERAN EN VIRTUD DE LAS ÓRDENES CELEBRADAS. 4) CREAR, REVISAR Y APROBAR EN SIGEP II Y EN GEDOCO LOS DATOS Y DOCUMENTOS CARGADOS POR LAS PERSONAS QUE SE VINCULARÁN AL PROYECTO. 5) REVISAR LAS PÓLIZAS QUE SE CONSTITUYAN EN EL MARCO DE LAS ÓRDENES CELEBRADAS DENTRO DEL PROYECTO</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</si>
  <si>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BRINDAR ASISTENCIA JURÍDICA AL PROYECTO DE EXTENSIÓN DENOMINADO  FORTALECIMIENTO DE LAS COMPETENCIAS COMUNICATIVAS EN LOS PROCESOS DE ENSEÑANZA Y APRENDIZAJE EN LAS IE OFICIALES DEL  MUNICIPIO DE CIÉNAGA, MAGDALENA". 2) PROYECTAR RESOLUCIONES, ÓRDENES DE SERVICIOS PROFESIONALES, DE  APOYO A LA GESTIÓN, COMPRAS, SERVICIOS, SUMINISTROS Y DEMÁS QUE SE REQUIERAN PARA EL CUMPLIMIENTO DEL OBJETO CONTRACTUAL. 3) PRESTAR ACOMPAÑAMIENTO AL DIRECTOR DEL PROYECTO EN REUNIONES Y DEMÁS EVENTOS EN EL QUE SE  REQUIERA SU PARTICIPACIÓN EN VIRTUD DEL PROYECTO. 4) PROYECTAR SOLICITUDES, CONTESTACIONES O REQUERIMIENTOS DE ACUERDO A LA EJECUCIÓN DEL PROYECTO. 5) PROYECTAR ACTAS, MODIFICATORIOS, ADICIONES Y CUALQUIER OTRA ACTUACIÓN QUE SE LLEGARE A NECESITAR DURANTE LA EJECUCIÓN DEL PROYECTO. 6) INTERACTUAR CON LA OFICINA ASESORA JURÍDICA Y LA  VICERRECTORÍA DE EXTENSIÓN Y PROYECCIÓN SOCIAL CON LA FINALIDAD DE SOLUCIONAR CON PRONTITUD  LAS DIVERSAS SITUACIONES JURÍDICAS QUE SE PUEDAN PRESENTAR EN EL DESARROLLO DEL CONTRATO</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</si>
  <si>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CARGAR LA INFORMACIÓN FINANCIERA DEL PROYECTO EN EL TEAMS DE LA VICERRECTORÍA DE EXTENSIÓN Y PROYECCIÓN SOCIAL. 2) ASISTIR AL COORDINADOR FINANCIERO DEL PROYECTO EN LA REVISIÓN Y SEGUIMIENTO A LOS PAGOS DE HONORARIOS Y ESTÍMULOS ECONÓMICOS PARA DOCENTES. 3) DILIGENCIAR FORMATOS DE SOLICITUDES DE TRASLADO DE RECURSOS DENTRO DEL PROYECTO CUANDO SEA REQUERIDO. 4) REALIZAR SOLICITUDES DE LOS CDP QUE SEAN NECESARIOS OBTENER DURANTE LA EJECUCIÓN DEL PROYECTO. 5) APOYAR LA REVISIÓN Y SEGUIMIENTO DE LA EJECUCIÓN PRESUPUESTA! DEL PROYECTO QUE SE EJECUTA EN EL MARCO DEL CONTRATO LNTERADMINISTRATIVO Nº001 DE 2023</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</si>
  <si>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LA GESTIÓN DE ESPACIOS, RECURSOS EDUCATIVOS Y PEDAGÓGICOS DIDÁCTICOS QUE SEAN NECESARIOS PARA DESARROLLAR LAS SESIONES DE CLASES EN MARCO DEL DIPLOMADO FORTALECIMIENTO DE LAS COMPETENCIAS COMUNICATIVAS EN LOS PROCESOS DE ENSEÑANZA Y APRENDIZAJE EN LAS IE OFICIALES DEL MUNICIPIO DE CIÉNAGA, MAGDALENA. 2) CONSOLIDAR BASE DE DATOS DE ASISTENCIA DE LOS DOCENTES PARTICIPANTES DENTRO DEL PROCESO FORMATIVO Y ELABORAR UN REPORTE QUE PERMITA ESTABLECER EL CUMPLIMIENTO DEL PORCENTAJE DE ASISTENCIA PARA LA APROBACIÓN DEL DIPLOMADO. 3) REALIZAR LA ENTREGA DE LOS FORMATOS DE CONSENTIMIENTOS INFORMADOS DE LOS PARTICIPANTES DEL PROCESO FORMATIVO Y VERIFICAR LA INFORMACIÓN SUMINISTRADA. 4) ASISTIR AL DOCENTE EN LA REALIZACIÓN DE LAS ACTIVIDADES DIDÁCTICAS PROPUESTAS EN CADA UNO DE LOS MÓDULOS CON FA ENTREGA DE MATERIAL DIDÁCTICO, ORGANIZACIÓN DE EQUIPOS DE TRABAJO Y RECOPILACIÓN DE LAS EVIDENCIAS LUEGO DEL DESARROLLO DE LAS CLASES. 5) REALIZAR UN INFORME POR CADA MÓDULO QUE CONTENGA LOS RESULTADOS DEL ACOMPAÑAMIENTO REALIZADO EN EL MARCO DE LAS ACTIVIDADES PRESENCIALES, VIRTUALES Y AUTÓNOMAS A LOS 100 DOCENTES EN FORMACIÓN QUE LE FUERON ASIGNADOS. 6) ORGANIZAR EN MEDIO FÍSICO Y DIGITAL LAS EVIDENCIAS DE TODAS LAS ACTIVIDADES REALIZADAS POR MÓDULO.</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</si>
  <si>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LA GESTIÓN DE ESPACIOS, RECURSOS EDUCATIVOS Y PEDAGÓGICOS DIDÁCTICOS QUE SEAN NECESARIOS PARA DESARROLLAR LAS SESIONES DE CLASES EN MARCO DEL DIPLOMADO FORTALECIMIENTO DE LAS COMPETENCIAS COMUNICATIVAS EN LOS PROCESOS DE ENSEÑANZA Y APRENDIZAJE EN LAS IE OFICIALES DEL MUNICIPIO DE CIÉNAGA, MAGDALENA. 2) CONSOLIDAR BASE DE DATOS DE ASISTENCIA DE LOS DOCENTES PARTICIPANTES DENTRO DEL PROCESO FORMATIVO Y ELABORAR UN REPORTE QUE PERMITA ESTABLECER EL CUMPLIMIENTO DEL PORCENTAJE DE ASISTENCIA PARA LA APROBACIÓN DEL DIPLOMADO. 3) REALIZAR LA ENTREGA DE LOS FORMATOS DE CONSENTIMIENTOS INFORMADOS DE LOS PARTICIPANTES DEL PROCESO FORMATIVO Y VERIFICAR LA INFORMACIÓN SUMINISTRADA. 4) ASISTIR AL DOCENTE EN LA REALIZACIÓN DE LAS ACTIVIDADES DIDÁCTICAS PROPUESTAS EN CADA UNO DE LOS MÓDULOS CON LA ENTREGA DE MATERIAL DIDÁCTICO, ORGANIZACIÓN DE EQUIPOS DE TRABAJO Y RECOPILACIÓN DE LAS EVIDENCIAS LUEGO DEL DESARROLLO DE LAS CLASES. 5) REALIZAR UN INFORME POR CADA MÓDULO QUE CONTENGA LOS RESULTADOS DEL ACOMPAÑAMIENTO REALIZADO EN EL MARCO DE LAS ACTIVIDADES PRESENCIALES, VIRTUALES Y AUTÓNOMAS A LOS 100 DOCENTES EN FORMACIÓN QUE LE FUERON ASIGNADOS. 6) ORGANIZAR EN MEDIO FÍSICO Y DIGITAL LAS EVIDENCIAS DE TODAS LAS ACTIVIDADES REALIZADAS POR MÓDULO</t>
  </si>
  <si>
    <t xml:space="preserve">LA PRESENTE ORDEN TIENE POR OBJETO: PRESTAR SERVICIOS PROFESIONALES INDEPENDIENTES EN EL MARCO DEL CONTRATO POR MEDIO LNTERADMINISTRATIVO DE LA NO. EJECUCIÓN 001 DE DE 2023, LAS CELEBRADO ENTRE EL MUNICIPIO DE CIENAGA, MAGDALENA Y LA  UNIVERSIDAD DEL MAGFALENA POR MEDIO DE LA EJECUCION DE LAS SIGUIENTES ENTRE EL ACTIVIDADES: MUNICIPIO 1) DE EJERCER CIÉNAGA, LA GESTIÓN MAGDALENA DE Y LA ESPACIOS, UNIVERSIDAD RECURSOS DEL EDUCATIVOS MAGDALENA, Y PEDAGÓGICOS DIDÁCTÍCOS QUE SEAN NECESARIOS PARA DESARROLLAR LAS SESIONES DE CLASES EN MARCO DEL DIPLOMADO MUNICIPIO FORTALECIMIENTO DE DE CIÉNAGA, LAS MAGDALENA. COMPETENCIAS 2) CONSOLIDAR COMUNICATIVAS BASE EN DE LOS DATOS PROCESOS DE DE ASISTENCIA ENSEÑANZA DE LOS Y DOCENTES APRENDIZAJE EN PARTICIPANTES LAS IE OFICIALES DENTRO DEL DEL PROCESO FORMATIVO Y ELABORAR UN REPORTE QUE PERMITA ESTABLECER EL CUMPLIMIENTO DEL PORCENTAJE DE ASISTENCIA PARA LA PROCESO APROBACIÓN FORMATIVO DEL Y DIPLOMADO. VERIFICAR 3) LA REALIZAR INFORMACIÓN LA ENTREGA SUMINISTRADA. DE LOS 4)ASISTIR AL DE DOCENTE CONSENTIMIENTOS EN LA REALIZACIÓN INFORMADOS DE LAS DE LOS ACTIVIDADES PARTICIPANTES DIDÁCTICASDEL PROPUESTAS RECOPILACIÓN EN DE LAS CADA UNO EVIDENCIAS DE LOS LUEGO DEL MÓDULOS DESARROLLO CON LA DE ENTREGA LAS CLASES. DE 5) MATERIAL REALIZAR DIDÁCTICO, UN INFORME POR ORGANIZACIÓN CADA DE MÓDULO EQUIPOS QUE DE CONTENGA TRABAJO </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</si>
  <si>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LA GESTIÓN DE ESPACIOS, RECURSOS EDUCATIVOS Y PEDAGÓGICOS DIDÁCTICOS QUE SEAN NECESARIOS PARA DESARROLLAR LAS SESIONES DE CLASES EN MARCO DEL DIPLOMADO FORTALECIMIENTO DE LAS COMPETENCIAS COMUNICATIVAS EN LOS PROCESOS DE ENSEÑANZA Y APRENDIZAJE EN LAS IE OFICIALES DEL MUNICIPIO DE CIÉNAGA, MAGDALENA. 2) CONSOLIDAR BASE DE DATOS DE ASISTENCIA DE LOS DOCENTES PARTICIPANTES DENTRO DEL PROCESO FORMATIVO Y ELABORAR UN REPORTE QUE PERMITA ESTABLECER EL CUMPLIMIENTO DEL PORCENTAJE DE ASISTENCIA PARA LA APROBACIÓN DEL DIPLOMADO. 3) REALIZAR LA ENTREGA DE LOS FORMATOS DE CONSENTIMIENTOS INFORMADOS DE LOS PARTICIPANTES DEL PROCESO FORMATIVO Y VERIFICAR LA INFORMACIÓN SUMINISTRADA. 4) ASISTIR AL DOCENTE EN LA REALIZACIÓN DE LAS ACTIVIDADES DIDÁCTICAS PROPUESTAS EN CADA UNO DE LOS MÓDULOS CON LA ENTREGA DE MATERIAL DIDÁCTICO, ORGANIZACIÓN DE EQUIPOS DE TRABAJO Y RECOPILACIÓN DE LAS EVIDENCIAS LUEGO DEL DESARROLLO DE LAS CLASES. 5) REALIZAR UN INFORME POR CADA MÓDULO QUE CONTENGA LOS RESULTADOS DEL ACOMPAÑAMIENTO REALIZADO EN EL MARCO DE LAS ACTIVIDADES PRESENCIALES, VIRTUALES Y AUTÓNOMAS A LOS 100 DOCENTES EN FORMACIÓN QUE LE FUERON ASIGNADOS. 6) ORGANIZAR EN MEDIO FÍSICO Y DIGITAL LAS EVIDENCIAS DE TODAS LAS ACTIVIDADES REALIZADAS POR MÓDULO.</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</si>
  <si>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LA GESTIÓN DE ESPACIOS, RECURSOS EDUCATIVOS Y PEDAGÓGICOS DIDÁCTICOS QUE SEAN NECESARIOS PARA DESARROLLAR LAS SESIONES DE CLASES EN MARCO DEL DIPLOMADO FORTALECIMIENTO DE LAS COMPETENCIAS COMUNICATIVAS EN LOS PROCESOS DE ENSEÑANZA Y APRENDIZAJE EN LAS IE OFICIALES DEL MUNICIPIO DE CIÉNAGA, MAGDALENA. 2) CONSOLIDAR BASE DE DATOS DE ASISTENCIA DE LOS DOCENTES PARTICIPANTES DENTRO DEL
PROCESO FORMATIVO Y ELABORAR UN REPORTE QUE PERMITA ESTABLECER EL CUMPLIMIENTO DEL PORCENTAJE DE ASISTENCIA PARA LA APROBACIÓN DEL DIPLOMADO. 3) REALIZAR LA ENTREGA DE LOS FORMATOS DE CONSENTIMIENTOS INFORMADOS DE LOS PARTICIPANTES DEL PROCESO FORMATIVO Y VERIFICAR LA INFORMACIÓN SUMINISTRADA. 4) ASISTIR AL DOCENTE EN LA REALIZACIÓN DE LAS ACTIVIDADES DIDÁCTICAS PROPUESTAS EN CADA UNO DE LOS MÓDULOS CON LA ENTREGA DE MATERIAL DIDÁCTICO, ORGANIZACIÓN DE EQUIPOS DE TRABAJO Y RECOPILACIÓN DE LAS EVIDENCIAS LUEGO DEL DESARROLLO DE LAS CLASES. 5) REALIZAR UN INFORME POR CADA MÓDULO QUE CONTENGA LOS RESULTADOS DEL ACOMPAÑAMIENTO REALIZADO EN EL MARCO DE LAS ACTIVIDADES PRESENCIALES, VIRTUALES Y AUTÓNOMAS A LOS 100 DOCENTES EN FORMACIÓN QUE LE FUERON ASIGNADOS. 6) ORGANIZAR EN MEDIO FÍSICO Y DIGITAL LAS EVIDENCIAS DE TODAS LAS ACTIVIDADES REALIZADAS POR MÓDULO.</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</si>
  <si>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ASISTIR AL COORDINADOR TÉCNICO EN LA ORGANIZACIÓN DE LAS ACTIVIDADES QUE EJECUTAN LOS COORDINADORES DE CAMPO EN LA ZONA URBANA Y RURAL DEL MUNICIPIO DE CIÉNAGA. APOYAR EN LA REVISIÓN Y VERIFICACIÓN DE QUE LOS COORDINADORES DE CAMPO TANTO DE LA ZONA RURAL COMO URBANA CUMPLAN CON EL CRONOGRAMA DE ACTIVIDADES Y EL HORARIO DE LAS CLASES PARA CADA UNO DE LOS MÓDULOS ESTABLECIDOS EN EL DIPLOMADO. 3) RECOPILAR Y ORGANIZAR LOS INFORMES DE LOS COORDINADORES DE CAMPO, PARA UNA POSTERIOR REVISIÓN POR PARTE DEL COORDINADOR TÉCNICO DEL DIPLOMADO. 4) ASISTIR A LOS ENCUENTROS PROGRAMADOS POR LA SE PARA HACER SEGUIMIENTO Y MONITOREO A LA EJECUCIÓN DEL DIPLOMADO. PARTICIPAR EN LA APLICACIÓN Y RECOLECCIÓN DE LAS EVALUACIONES A REALIZAR A LOS ESTUDIANTES AL COMIENZO Y AL FINAL EN EL MARCO DEL DIPLOMADO. 6) ORGANIZAR LAS CARPETA FÍSICAS Y DIGITALES DE LOS INFORMES PRESENTADOS POR LOS COORDINADORES DE CAMPO CON SUS RESPECTIVAS EVIDENCIAS.</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</si>
  <si>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ASISTIR AL COORDINADOR TÉCNICO EN LA ORGANIZACIÓN DE LAS ACTIVIDADES QUE EJECUTAN LOS COORDINADORES DE CAMPO EN LA ZONA URBANA Y RURAL DEL MUNICIPIO DE CIÉNAGA. 2) APOYAR EN LA REVISIÓN Y VERIFICACIÓN DE QUE LOS COORDINADORES DE CAMPO TANTO DE LA ZONA RURAL COMO URBANA CUMPLAN CON EL CRONOGRAMA DE ACTIVIDADES Y EL HORARIO DE LAS CLASES PARA CADA UNO DE LOS MÓDULOS ESTABLECIDOS EN EL DIPLOMADO. 3) RECOPILAR Y ORGANIZAR LOS INFORMES DE LOS COORDINADORES DE CAMPO, PARA UNA POSTERIOR REVISIÓN POR PARTE DEL COORDINADOR TÉCNICO DEL DIPLOMADO. 4) ASISTIR A LOS ENCUENTROS PROGRAMADOS POR LA SE PARA HACER SEGUIMIENTO Y MONITOREO A LA EJECUCIÓN DEL DIPLOMADO. 5) PARTICIPAR EN LA APLICACIÓN Y RECOLECCIÓN DE LAS EVALUACIONES A REALIZAR A LOS ESTUDIANTES AL COMIENZO Y _AL FINAL EN EL MARCO DEL DIPLOMADO. 6) ORGANIZAR LAS CARPETA FÍSICAS Y DIGITALES DE LOS INFORMES PRESENTADOS POR LOS COORDINADORES DE CAMPO CON SUS RESPECTIVAS EVIDENCIAS.</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</si>
  <si>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EJERCER EL ROL DE COORDINADOR FINANCIERO DE LAS ACTIVIDADES A DESARROLLAR EN EL DIPLOMADO FORTALECIMIENTO DE LAS COMPETENCIAS COMUNICATIVAS EN LOS PROCESOS DE ENSEÑANZA Y APRENDIZAJE EN LAS IE OFICIALES DEL MUNICIPIO DE CIÉNAGA, MAGDALENA. 2. REVISAR Y HACER SEGUIMIENTO A LOS PAGOS DE HONORARIOS, PROVEEDORES Y ESTÍMULOS ECONÓMICOS PARA DOCENTES. 3) VELAR POR QUE SE CUMPLA LA EJECUCIÓN FINANCIERA SEGÚN LO ESTABLECIDO EN EL PLAN ANUAL MENSUALIZADO DE CAJA -PAC -Y EL PLAN DE GASTOS E INVERSIONES -PGI DEL PROYECTO. 4) REALIZAR Y PRESENTAR INFORMES MENSUALES DE LA EJECUCIÓN FINANCIERA DEL PROYECTO. 5) REALIZAR REPORTE EN LAS PLATAFORMAS SIA Y SECOP DE LAS ACTUACIONES CONTRACTUALES QUE SE GENEREN EN LA EJECUCIÓN DEL PROYECTO. PARÁGRAFO PRIMERO: EL CONTRATISTA SE OBLIGA A PROPORCIONAR LOS SIGUIENTES ENTREGABLES: I) PGI DEL DIPLOMADO. II) INFORMES FINANCIEROS MENSUALES. INFORME FINAL DE EJECUCIÓN FINANCIERA.</t>
  </si>
  <si>
    <t xml:space="preserve">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COORDINAR LAS ACTIVIDADES TÉCNICAS Y DE CAMPO EN EL MARCO DEL  DIPLOMADO FORTALECIMIENTO DE LAS COMPETENCIAS COMUNICATIVAS EN LOS PROCESOS DE ENSEÑANZA Y APRENDIZAJE EN LAS IE OFICIALES DEL MUNICIPIO DE CIÉNAGA, MAGDALENA. 2) DEFINIR LA RUTA TÉCNICA DE LOS MÓDULOS DEL DIPLOMADO EN LA ORGANIZACIÓN DE LOS GRUPOS DE TRABAJO, CRONOGRAMA Y HORARIOS. 3) EN ACOMPAÑAMIENTO DEL COORDINADOR METODOLÓGICO ASIGNAR LOS ROLES DE LOS COORDINADORES DE CAMPO, TUTORES Y DOCENTES QUE ACOMPAÑARÁN CADA UNO DE LOS MÓDULOS. 4) REVISAR LOS INFORMES DE LOS COORDINADORES DE CAMPO POR MÓDULOS COMO INSUMO PARA EL INFORME TÉCNICO POR MÓDULOS Y EL FINAL. 5) ARTICULAR LAS ACTIVIDADES CON EL DEPARTAMENTO DE CALIDAD EDUCATIVA DE LA SE, ENCARGADO DEL SEGUIMIENTO Y MONITOREO DEL DIPLOMADO </t>
  </si>
  <si>
    <t>LA PRESENTE ORDEN TIENE POR OBJETO EL SUMINISTRO DE INSUMOS Y HERRAMIENTAS AGRÍCOLAS REQUERIDOS EN EL MARCO DEL MARCO DEL CONVENIO LNTERADMINISTRATIVO NO. 005 DE 2023 DE FECHA 16 DE JUNIO DE 2023, DENOMINADO "FORTALECIMIENTO TÉCNICO Y SOCIO EMPRESARIAL EN LA PRODUCCIÓN AGRÍCOLA PARA LA SEGURIDAD ALIMENTARIA DE LAS COMUNIDADES KOGU/ DEL MUNICIPIO DE CIÉNAGA, MAGDALENA".</t>
  </si>
  <si>
    <t>LA PRESENTE ORDEN TIENE POR OBJETO EL SERVICIO DE TRANSPORTE DE CARGA DE LOS INSUMOS Y HERRAMIENTAS AGRICOLAS DESDE LA CABECERA MUNICIPAL DE CIENAGA, MAGDALENA, HASTA PALMOR Y DESDE PALMOR HACIA LOS ASENTAMIENTOS DE LAS COMUNIDADES INDIGENAS DE MULKAWI, CHERUA, MAMARONGO, Y KOKLDAXA (SIERRA NEVADA), REQUERIDOS EN EL MARCO DEL MARCO DEL CONVENIO INTERADMINISTRATIVO NO. 005 DE 2023 DE FECHA 16 DE JUNIO DE 2023, DENOMINADO “FORTALECIMIENTO TECNICO Y SOCIO EMPRESARIAL EN LA PRODUCCICN AGRICOLA PARA LA SEGURIDAD ALIMENTARIA DE LAS COMUNIDADES KOGUI DEL MUNICIPIO DE CIENAGA, MAGDALENA</t>
  </si>
  <si>
    <t>LA PRESENTE ORDEN TIENE POR OBJETO: PRESTAR SERVICIOS PROFESIONALES INDEPENDIENTES PARA EL CUMPLIMIENTO DE LA ACTIVIDAD 2.1.3 DEL OBJETIVO 2 DEL PROYECTO IDENTIFICADO CON BPIN 2023M000380001, EN EL MARCO DEL CONVENIO INTERADMINISTRATIVO NO. 005 DE 2023, CELEBRADO ENTRE EL MUNICIPIO DE CIÉNAGA, MAGDALENA Y LA UNIVERSIDAD DEL MAGDALENA, POR MEDIO DE LA EJECUCIÓN DE LAS SIGUIENTES ACTIVIDADES: 1) REALIZAR REPORTE EN LAS PLATAFORMAS SIA Y SECOP DE LAS ACTUACIONES CONTRACTUALES QUE SE GENEREN EN LA EJECUCIÓN DEL PROYECTO. 2) APOYAR LA GESTIÓN ADMINISTRATIVA DEL PROYECTO, EN RELACIÓN CON LOS PROCESOS PRECONTRACTUALES Y CONTRACTUALES. 3)REALIZAR LA GESTIÓN DOCUMENTAL DE LOS DISTINTOS PROCESOS ADMINISTRATIVOS GESTIONADOS DESDE LA VICERRECTORÍA DE EXTENSIÓN Y PROYECCIÓN SOCIAL PARA EL PROYECTO ENMARCADO EN EL OBJETO DE LA PRESENTE ORDEN DE PRESTACIÓN DE SERVICIOS. 4) CARGAR LA INFORMACIÓN CONTRACTUAL DEL PROYECTO EN EL TEAMS DE LA VICERRECTORÍA DE EXTENSIÓN Y PROYECCIÓN SOCIAL.</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</si>
  <si>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REALIZAR SISTEMATIZACIÓN DE LA EXPERIENCIA DEL DIPLOMADO DENOMINADO FORTALECIMIENTO DE LAS COMPETENCIAS COMUNICATIVAS EN LOS PROCESOS DE ENSEÑANZA Y APRENDIZAJE EN LAS IE OFICIALES DEL MUNICIPIO DE CIÉNAGA, MAGDALENA. 2) RECOPILAR Y MAGNETIZAR LA INFORMACIÓN OBTENIDA EN CADA ACTIVIDAD (DATOS, TESTIMONIOS, FOTOGRAFÍA, INFOGRAFÍAS, CARTOGRAFÍA, ETC.). 3) REALIZAR LA IDENTIFICACIÓN DE APRENDIZAJE (TEST DE ENTRA Y SALIDA).</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</si>
  <si>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DESARROLLAR PROCESOS DE ACOMPAÑAMIENTO A LOS DOCENTES EN FORMACIÓN DURANTE EL TRABAJO AUTÓNOMO. 2) ASISTIR EN LA IMPLEMENTACIÓN DE UNA ESTRATEGIA PEDAGÓGICA RELACIONADA CON EL FORTALECIMIENTO DE LAS COMPETENCIAS COMUNICATIVAS EN LAS DIFERENTES INSTITUCIONES EDUCATIVAS POR PARTE DEL DOCENTE EN FORMACIÓN PARA LA EXPERIENCIA SIGNIFICATIVA. 3) APOYAR EN LA REVISIÓN DE LOS AVANCES DEL DOCUMENTO TÉCNICO DE EXPERIENCIA SIGNIFICATIVA ELABORADO POR CADA UNO DE LOS DOCENTES DURANTE EL TRABAJO AUTÓNOMO.</t>
  </si>
  <si>
    <t xml:space="preserve">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DISEÑAR EL MICRODISEÑO CURRICULAR DE CADA UNO DE LOS MÓDULOS RELACIONANDO EL OBJETIVO, LOS CONTENIDOS A DESARROLLAR, LOS DESEMPEÑOS ESPERADOS, LA METODOLOGÍA, LA EVALUACIÓN Y LOS RECURSOS. 2) PRESENTAR UN INFORME PEDAGÓGICO POR CADA UNO DE LOS MÓDULOS DESARROLLADOS EN EL DIPLOMADO. 3) APORTAR A LA CONSTRUCCIÓN DE LA CARTILLA DIDÁCTICA DE ACTIVIDADES Y ESTRATEGIAS PARA EL FORTALECIMIENTO DE LAS COMPETENCIAS COMUNICATIVAS. 4) ORIENTAR LOS SEIS MÓDULOS EN EL MARCO DEL DIPLOMADO A CADA UNO DE LOS 15 GRUPOS DE MAESTROS EN FORMACIÓN. 5) PROPONER ESTRATEGIAS QUE FACILITEN LA COMPRENSIÓN, SEGUIMIENTO Y RETROALIMENTACIÓN DE LOS APRENDIZAJES FORTALECIDOS EN EL DIPLOMADO. </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</si>
  <si>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DESARROLLAR PROCESOS DE ACOMPAÑAMIENTO A LOS DOCENTES EN FORMACIÓN DURANTE EL TRABAJO AUTÓNOMO. 2) ASISTIR EN LA IMPLEMENTACIÓN DE UNA ESTRATEGIA PEDAGÓGICA RELACIONADA CON EL FORTALECIMIENTO DE LAS COMPETENCIAS COMUNICATIVAS EN LAS DIFERENTES INSTITUCIONES EDUCATIVAS POR PARTE DEL DOCENTE EN FORMACIÓN PARA LA EXPERIENCIA SIGNIFICATIVA. 3) APOYAR EN LA REVISIÓN DE LOS AVANCES DEL DOCUMENTO TÉCNICO DE EXPERIENCIA SIGNIFICATIVA ELABORADO POR CADA UNO DE LOS DOCENTES DURANTE EL TRABAJO AUTÓNOMO.</t>
  </si>
  <si>
    <t>LA PRESENTE ORDEN TIENE POR OBJETO: PRESTAR SERVICIOS PROFESIONALES INDEPENDIENTES EN EL MARCO DEL CONTRATO LNTERADMINISTRATIVO NO. 001 DE 2023, CELEBRADO ENTRE EL MUNICIPIO DE CIÉNAGA, MAGDALENA Y LA UNIVERSIDAD DEL MAGDALENA, POR MEDIO DE LA EJECUCIÓN DE LAS SIGUIENTES ACTIVIDADES: 1) DISEÑAR EL MICRODISEÑO CURRICULAR DE CADA UNO DE LOS MÓDULOS RELACIONANDO EL OBJETIVO, LOS CONTENIDOS A DESARROLLAR, LOS DESEMPEÑOS ESPERADOS, LA METODOLOGÍA, LA EVALUACIÓN Y LOS RECURSOS. 2) PRESENTAR UN INFORME PEDAGÓGICO POR CADA UNO DE LOS MÓDULOS DESARROLLADOS EN EL DIPLOMADO. 3) APORTAR A LA CONSTRUCCIÓN DE LA CARTILLA DIDÁCTICA DE ACTIVIDADES Y ESTRATEGIAS PARA EL FORTALECIMIENTO DE LAS COMPETENCIAS COMUNICATIVAS. 4) ORIENTAR LOS SEIS MÓDULOS EN EL MARCO DEL DIPLOMADO A CADA UNO DE LOS 15 GRUPOS DE MAESTROS EN FORMACIÓN. 5) PROPONER ESTRATEGIAS QUE FACILITEN LA COMPRENSIÓN, SEGUIMIENTO Y RETROALIMENTACIÓN DE LOS APRENDIZAJES FORTALECIDOS EN EL DIPLOMADO.</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</si>
  <si>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DEL CURSO DENOMINADO "FORMULACIÓN Y EVALUACIÓN DE PROYECTOS". 2) IMPARTIR LAS CLASES DEL CURSO DENOMINADO "FORMULACIÓN Y EVALUACIÓN DE PROYECTOS", EL CUAL ESTARÁ DIRIGIDO A SERVIDORES PÚBLICOS DEL SERVICIO NACIONAL DE APRENDIZAJE - SENA, REGIONAL MAGDALENA. 3) EVALUAR EL DESEMPEÑO DE LOS BENEFICIARIOS DEL CURSO DENOMINADO "FORMULACIÓN Y EVALUACIÓN DE PROYECTOS".</t>
  </si>
  <si>
    <t>LA PRESENTE ORDEN TIENE POR OBJETO, EL SUMINISTRO DE REFRIGERIOS, ESTACIONES DE AGUA Y CAFÉ, PARA SER DISTRIBUIDOS DURANTE LAS SESIONES DE LOS PROCESOS FORMATIVOS EN EL MARCO DEL CONTRATO LNTERADMINISTRATIVO NO. 001 DE 2023 DENOMINADO "FORTALECIMIENTO DE LAS COMPETENCIAS COMUNICATIVAS EN LOS PROCESOS DE ENSEÑANZA Y APRENDIZAJE EN LAS IE OFICIALES DEL MUNICIPIO DE CIÉNAGA, MAGDALENA".</t>
  </si>
  <si>
    <t>LA PRESENTE ORDEN TIENE POR OBJETO EL SUMINISTRO DE MATERIALES E INSUMOS DE PAPELERIA Y OTROS ELEMENTOS, QUE INCLUYEN EL MANUAL DE IDENTIDAD CORPORATIVA EN EL MARCO DEL CONVENIO INTERADMINISTRATIVO NO. 005 DE 2023 DE FECHA 16 DE JUNIO DE 2023, DENOMINADO "FORTALECIMIENTO TGCNICO Y SOCIO EMPRESARIAL EN LA PRODUCCLON AGRÍCOLA PARA LA SEGURIDAD ALIMENTARIA DE LAS COMUNIDADES KOGUI DEL MUNICIPIO DE CLTNAGA, MAGDALENA".</t>
  </si>
  <si>
    <t>LA PRESENTE ORDEN TIENE POR OBJETO EL SUMINISTRO DE ALMUERZOS, PARA SER DISTRIBUIDOS DURANTE LAS SESIONES DE LOS PROCESOS FORMATIVOS EN EL MARCO DEL CONTRATO LNTERADMINISTRATIVO NO. 001 DE 2023 DENOMINADO "FORTALECIMIENTO DE LAS COMPETENCIAS COMUNICATIVAS EN LOS PROCESOS DE ENSEÑANZA Y APRENDIZAJE EN LAS IE OFICIALES DEL MUNICIPIO DE CIÉNAGA, MAGDALENA".</t>
  </si>
  <si>
    <t>LA PRESENTE ORDEN TIENE POR OBJETO EL SERVICIO DE APOYO LOGÍSTICO PARA LOS EVENTOS DE LANZAMIENTO Y CLAUSURAS REQUERIDO EN EL MARCO DEL CONTRATO INTERADMINISTRATIVO NO. 001 DE 2023 DENOMINADO “FORTALECIMIENTO DE LAS COMPETENCIAS COMUNICATIVAS EN LOS PROCESOS DE ENSENANZA Y APRENDIZAJE EN LAS IE OFICIALES DEL MUNICIPIO DE CIENAGA - MAGDALENA”.</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</si>
  <si>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DEL CURSO DENOMINADO "EXPEDIENTE, FIRMA Y DOCUMENTO ELECTRÓNICO". 2) IMPARTIR LAS CLASES DEL CURSO DENOMINADO "EXPEDIENTE, FIRMA Y DOCUMENTO ELECTRÓNICO", EL CUAL ESTARÁ DIRIGIDO A SERVIDORES PÚBLICOS DEL SERVICIO NACIONAL DE APRENDIZAJE - SENA, REGIONAL MAGDALENA. 3) EVALUAR EL DESEMPEÑO DE LOS BENEFICIARIOS DEL CURSO DENOMINADO "EXPEDIENTE, FIRMA Y DOCUMENTO ELECTRÓNICO".</t>
  </si>
  <si>
    <t>LA PRESENTE ORDEN TIENE POR OBJETO: PRESTAR SERVICIOS INDEPENDIENTES PARA EL CUMPLIMIENTO DE LAS ACTIVIDADES 1.1.1., 1.1.2., 1.1.3., 1.1.4., 1.2.1., 1.2.2. 2.1.1., 2.1.2 CORRESPONDIENTE A LOS OBJETIVOS 1 Y 2 DEL PROYECTO IDENTIFICADO CON BPI N 2023M000380001, EN EL MARCO DEL CONVENIO I NTERADMINISTRATIVO NO. 005 DE 2023, CELEBRADO ENTRE EL MUNICIPIO DE CIÉNAGA, MAGDALENA Y LA UNIVERSIDAD DEL MAGDALENA, POR MEDIO DE LA EJECUCIÓN DE LAS SIGUIENTES ACTIVIDADES: 1) APOYAR LA CONSTRUCCIÓN LA METODOLOGÍA DE CARACTERIZACIÓN PRODUCTIVA DE LOS BENEFICIARIOS; 2) ASISTIR AL AGRÓNOMO EN LA IMPLEMENTACIÓN DE 48 HUERTAS PRODUCTIVAS EN LA COMUNIDAD INDÍGENA KOGUI DE MUÑKUAWI-PALMAR, CHERUA Y KOKLDDAXA EN LA ZONA RURAL DEL MUNICIPIO DE CIÉNAGA; 3) PRESTAR ASISTENCIA TÉCNICA EN MANEJO AMBIENTAL DEL CULTIVOS A 48 FAMILIAS BENEFICIARIAS DE LAS HUERTAS PRODUCTIVAS EN LA COMUNIDAD INDÍGENA KOGUI DE MUÑKUAWI-PALMAR, CHERUA Y KOKLDDAXA DEL MUNICIPIO DE CIÉNAGA; 4) ASISTIR AL AGRÓNOMO EN LA PROYECCIÓN Y/O CONSTRUCCIÓN DE 48 FICHAS TÉCNICAS DE LAS HUERTAS PRODUCTIVAS EN LA COMUNIDAD INDÍGENA KOGUI DE MUÑKUAWI-PALMAR, CHERUA Y KOKLDDAXA DEL MUNICIPIO DE CIÉNAGA; 5) ASISTIR AL AGRÓNOMO EN EL DISEÑO O CONSTRUCCIÓN DE 48 PLANES DE INTERVENCIÓN PARA HUERTAS PRODUCTIVAS EN LA COMUNIDAD INDÍGENA KOGUI DE MUÑKUAWI-PALMAR, CHERUA Y KOKLDDAXADEL MUNICIPIO DE CIÉNAGA; 6) APLICAR INSTRUMENTOS DE RECOLECCIÓN DE INFORMACIÓN PRIMARIA PARA LA CARACTERIZACIÓN AMBIENTAL DE :.:-S PREDIOS O UNIDADES PRODUCTIVAS UBICADAS EN LA COMUNIDAD INDÍGENA KOGUI DE MUÑKUAWI-PALMAR, CHERUA Y KOKLDDAXA; 7) ASISTIR AL AGRÓNOMO EN LA VALIDACIÓN CON LOS BENEFICIARIOS DE CADA UNA DE LAS FICHAS TÉCNICAS Y PLANES DE INTERVENCIÓN; 8) APOYAR AL AGRÓNOMO EN LA REDACCIÓN DEL INFORME DE LA IMPLEMENTACIÓN DE 48 HUERTAS PRODUCTIVAS EN LA COMUNIDAD INDÍGENA KOGUI DE MUÑKUAWI-PALMAR, CHERUA Y KOKLDDAXA DEL MUNICIPIO DE CIÉNAGA.</t>
  </si>
  <si>
    <t>LA PRESENTE ORDEN TIENE POR OBJETO: PRESTAR SERVICIOS PROFESIONALES INDEPENDIENTES PARA EL CUMPLIMIENTO DE LAS ACTIVIDADES 1.1.1, 1.1.2, 1.1.3, 1.1 .4, 1.2.1, 1.2.2, 1.2.3, 2.1.1 Y 2.1.2 CORRESPONDIENTE A LOS OBJETIVOS 1 Y 2 DEL PROYECTO IDENTIFICADO CON BPIN 2023M000380001, EN EL MARCO DEL CONVENIO LNTERADMINISTRATIVO NO. 005 DE 2023, CELEBRADO ENTRE EL MUNICIPIO DE CIÉNAGA, MAGDALENA Y LA UNIVERSIDAD DEL MAGDALENA, POR MEDIO DE LA EJECUCIÓN DE LAS SIGUIENTES ACTIVIDADES: 1) ASISTIR Y APOYAR AL DIRECTOR A TRAVÉS DE LA ORGANIZACIÓN Y SEGUIMIENTO A LAS ACTIVIDADES DE IMPLEMENTACIÓN DE LAS 100 HUERTAS TRADICIONALES; 2) APOYAR AL DIRECTOR Y AL COORDINADOR GENERAL EN LA PROGRAMACIÓN DE ACTIVIDADES DE IMPLEMENTACIÓN, ENTREGA DE SUMINISTROS AGRÍCOLAS POR PARTE DE LOS PROVEEDORES, E ITINERARIOS DE TRANSPORTE DEL PERSONAL Y CARGA; 3) APOYAR LA LOGÍSTICA DE LAS ACTIVIDADES DE CAMPO RELACIONADAS CON LA IMPLEMENTACIÓN DE LAS HUERTAS PRODUCTIVAS TRADICIONALES; 4) COORDINAR CON LOS PROVEEDORES Y PRESTADORES DE SERVICIO DE TRANSPORTE LAS FECHAS, Y SITIOS DE ENTREGA O PRESTACIÓN DEL SERVICIO; 5) COORDINAR CON EL CONTRATISTA DEL SERVICIO DE IMPLEMENTACIÓN DE LAS HUERTAS PRODUCTIVAS TRADICIONALES LAS FECHAS, LUGARES, HERRAMIENTAS, Y PERSONAL NECESARIO PARA CADA ACTIVIDAD.</t>
  </si>
  <si>
    <t>LA PRESENTE ORDEN TIENE POR OBJETO: PRESTAR SERVICIOS PROFESIONALES INDEPENDIENTES PARA EL CUMPLIMIENTO DE LA ACTIVIDAD 2.1.3 DEL OBJETIVO 2 DEL PROYECTO IDENTIFICADO CON BPIN 2023M000380001, EN EL MARCO DEL CONVENIO LNTERADMINISTRATIVO NO. 005 DE 2023, CELEBRADO ENTRE EL MUNICIPIO DE CIÉNAGA, MAGDALENA Y LA UNIVERSIDAD DEL MAGDALENA, POR MEDIO DE LA EJECUCIÓN DE LAS SIGUIENTES ACTIVIDADES: 1) COORDINAR LA ARTICULACIÓN DE LOS RECURSOS TÉCNICOS, TECNOLÓGICOS, LOGÍSTICOS Y FINANCIEROS EN CONJUNTO CON EL DIRECTOR Y LAS DIFERENTES DEPENDENCIAS, CON LA ESTRATEGIA DE ADMINISTRACIÓN ADECUADA PARA EL DESARROLLO DE LAS ACTIVIDADES DEL PROYECTO. 2) ORIENTAR LOS LINEAMIENTOS DE PLANIFICACIÓN, DISEÑO E IMPLEMENTACIÓN DE LOS INSTRUMENTOS REQUERIDOS PARA EL SEGUIMIENTO DE LA EJECUCIÓN DEL PROYECTO. 3) REALIZAR VALIDACIÓN DE LOS COMPROMISOS ENTRE EL CONVENIO Y/O CONTRATO EN FUNCIÓN DEL PRESUPUESTO Y LA PROPUESTA TÉCNICA. 4) COORDINAR Y ARTICULAR CON LAS DEPENDENCIAS ADSCRITAS A LA DIRECCIÓN FINANCIERA LOS TRÁMITES PRESUPUESTALES, ADMINISTRATIVOS, CONTABLES Y FINANCIEROS QUE SE REQUIERAN PARA LA ADECUADA EJECUCIÓN DEL PLAN ANUAL DE CAJA (PAC) DEL PROYECTO. 5) RECOPILAR Y ACTUALIZAR PERMANENTEMENTE EL ARCHIVO DIGITAL DEL PROYECTO EN LOS ALMACENAMIENTOS INSTITUCIONALES, CORRESPONDIENTES A LOS TRÁMITES NORMATIVOS Y CONSECUTIVOS PROPIOS DE LOS PROTOCOLOS DE LA GESTIÓN DOCUMENTAL. 6) ELABORAR INFORME DE SEGUIMIENTO AL CUMPLIMIENTO DE LOS COMPROMISOS ESTABLECIDOS EN EL CONVENIO Y/O CONTRATO QUE CONLLEVAN A RECIBIR LOS DESEMBOLSOS ESTABLECIDOS EN LA FORMA DE PAGO. 7) PARTICIPAR EN LAS MESAS DE TRABAJO, CAPACITACIONES Y/O REUNIONES NECESARIAS PARA EL ÓPTIMO CUMPLIMIENTO DEL CONVENIO, CONTRATO O FIGURA JURÍDICA QUE CORRESPONDA. 8) REVISAR LOS PAGOS DE HONORARIOS Y ESTÍMULOS DOCENTES DEL PERSONAL VINCULADO AL PROYECTO.</t>
  </si>
  <si>
    <t>LA PRESENTE ORDEN TIENE POR OBJETO: PRESTAR SERVICIOS PROFESIONALES INDEPENDIENTES PARA EL CUMPLIMIENTO DE LAS ACTIVIDADES 1.1.1., 1.1.2., 1.1.3., 1.1.4., 1.2.1., 1.2.2. 2.1.1., 2.1.2 CORRESPONDIENTE A LOS OBJETIVOS 1 Y 2 DEL PROYECTO IDENTIFICADO CON BPIN 2023M000380001, EN EL MARCO DEL CONVENIO INTERADMINISTRATIVO NO. 005 DE 2023, CELEBRADO ENTRE EL MUNICIPIO DE CIENAGA Y LA UNIVERSIDAD DEL MAGDALENA, POR MEDIO DE LA EJECUCIBN DE LAS SIGUIENTES ACTIVIDADES: 1) APOYAR LA CREACIBN DE BASE DE DATOS CON INFORMACIBN SOCIOECONBMICA DE LOS BENEFICIARIOS. 2) REALIZAR LA DEPURACIBN DE LA INFORMACIBN REGISTRADA EN LAS BASES DE DATOS DE CARACTERIZACIBN SOCIOECONBMICA, AMBIENTAL Y PRODUCTIVA. 3) REALIZAR ANALISIS ESTADLSTICO DE VARIABLES SOCIOECONBMICAS, AMBIENTALES Y PRODUCTIVAS. 4) CONSTRUIR INFORME INTERPRETATIVE DEL ANALISIS ESTADLSTICO DE VARIABLES SOCIOECONBMICAS, AMBIENTALES Y PRODUCTIVAS, QUE INCLUYA INTERPRETACIBN ESTADISTICA Y GRAFICOS CORRESPONDIENTES. 5) DEFINIR E IMPLEMENTAR LOS APLICATIVOS PARA LA CAPTURA DE DATOS SOCIALES Y SOCIOECONBMICOS, REQUERIDOS PARA LA CONSTRUCCIBN DE DOCUMENTOS DE CARACTERIZACIBN SOCIAL Y SOCIOECONBMICA. 6) ALMACENAR LAS BASES DE DATOS DE CARACTERIZACIBN SOCIAL, AMBIENTAL Y SOCIOECONBMICA, MEDIANTE SISTEMAS DE ALMACENAMIENTOS ON LINE, AL IGUAL QUE LA INFORMACIBN SIN PROCESAR.</t>
  </si>
  <si>
    <t>LA PRESENTE ORDEN TIENE POR OBJETO: PRESTAR SERVICIOS PROFESIONALES INDEPENDIENTES PARA ELCUMPLIMIENTO DE LA ACTIVIDAD 1.2.2. CORRESPONDIENTE AL OBJETIVO 1 DEL PROYECTO IDENTIFICADO CON BPIN  2023M000380001, EN EL MARCO DEL CONVENIO INTERADMINISTRATIVO NO. 005 DE 2023, CELEBRADO ENTRE EL MUNICIPIO DE CIENAGA, MAGDALENA Y LA UNIVERSIDAD DEL MAGDALENA, POR MEDIO DE LA EJECUCIBN DE LAS SIGUIENTES ACTIVIDADES: 1) ELABORAR DISEHO DE FORMACIBN ACADEMICA EN PROPUESTA ESCRITA QUE ESPECIFIQUEN: TEMAS, METODOLOGIA, INTENSIDAD HORARIA, IMPLEMENTACIBN REQUERIDA Y SISTEMA DE APRENDIZAJE; 2) DESARROLLAR LA CAPACITACIBN A LOS BENEFICIARIES EN TEMAS SOCIO EMPRESARIAL Y CONTABLES EN EL MARCO DEL PROYECTO "FORTALECIMIENTO TECNICO Y SOCIO EMPRESARIAL EN LA PRODUCCIBN AGRICOLA PARA LA SEGURIDAD ALIMENTARIA DE LAS COMUNIDADES KOGUI DEL MUNICIPIO DE CIENAGA", EN LAS COMUNIDADES INDIGENA KOGUI DE MUHKUAWI - PALMOR, MAMARONGO, CHERUA, Y KOKLDAXA; 3) ELABORAR INFORME DONDE SE EVIDENCIE LAS ACTIVIDADES DE APRENDIZAJE REALIZADAS CON LOS PRODUCTORES Y LA RETROALIMENTACIBN DE LAS MISMAS.</t>
  </si>
  <si>
    <t>LA PRESENTE ORDEN TIENE POR OBJETO: PRESTAR SERVICIOS PROFESIONALES INDEPENDIENTES PARA EL CUMPLIMIENTO DE LAS ACTIVIDADES 1.1.1., 1.1.2., 1.1.3., 1.1.4., 1.2.1., 1.2.2. 1.2.3., 2.1.1., 2.1.2 CORRESPONDIENTE A LOS OBJETIVOS 1 Y 2 DEL PROYECTO IDENTIFICADO CON BPIN 2023M000380001, EN EL MARCO DEL CONVENIO INTERADMINISTRATIVO NO. 005 DE 2023, CELEBRADO ENTRE EL MUNICIPIO DE CIENAGA, MAGDALENA Y LA UNIVERSIDAD DEL MAGDALENA, POR MEDIO DE LA EJECUCIBN DE LAS SIGUIENTES ACTIVIDADES: 1) ELABORAR Y HACER SEGUIMIENTO AL PLAN OPERATIVE DE LAS ACTIVIDADES DEL PROYECTO; ASI COMO LA CONSTRUCCIBN DE LOS INFORMES TECNICOS DE EJECUCIBN. 2) COORDINAR LA REALIZACIBN DEL EVENTO DE SOCIALIZACIBN DE LOS ALCANCES DEL PROYECTO. 3) PROGRAMAR EL DESARROLLO DE LAS ACTIVIDADES DE FORMACIBN Y CAPACITACIBN A LOS BENEFICIARIOS. 4) GESTIONAR LA CONVOCATORIA Y EJECUCIBN DE LA ESTRATEGIA DE COMUNICACIBN PARA GARANTIZAR LA PARTICIPACIBN EN TODAS LAS ACTIVIDADES DEL PROYECTO. 5) COORDINAR EL PROCESO DE DIVULGACIBN Y PROMOCIBN DE LAS ACTIVIDADES DEL PROYECTO 6) EJERCER SEGUIMIENTO DE LA DE SISTEMATIZACIBN DEL PROCESO DE SOCIALIZACIBN, DIVULGACIBN Y PROMOCIBN DEL PROYECTO. 7) CONSOLIDAR LA INFORMACIBN FINAL DE LA EJECUCIBN DEL CONVENIO/PROYECTO, EN EL CUAL SE EVIDENCIE EL INICIO Y EJECUCIBN –AVANCESDEL OBJETO DEL CONVENIO, DISCRIMINADO POR: (ETAPAS, FASES, PRODUCTOS, OBJETIVOS, ENTREGABLES) SOLUCIONES Y DETALLES DE ACTIVIDADES CUMPLIDA, DE TAI FORMA QUE PERMITA UNA VISION CLARA Y COMPLETA DEL ESTADO DE EJECUCIBN.</t>
  </si>
  <si>
    <t>LA PRESENTE ORDEN TIENE POR OBJETO: PRESTAR SERVICIOS PROFESIONALES INDEPENDIENTES PARA EL  CUMPLIMIENTO DE LAS ACTIVIDADES 1.1.1., 1.1.2., 1.1.3., 1.1.4., 1.2.1., 1.2.2. 1.2.3., 2.1.1., 2.1.2 CORRESPONDIENTE A LOS OBJETIVOS 1 Y 2 DEL PROYECTO IDENTIFICADO CON BPIN 2023M000380001, EN EL MARCO DEL CONVENIO LNTERADMINISTRATIVO NO. 005 DE 2023, CELEBRADO ENTRE EL MUNICIPIO DE CIÉNAGA Y LA UNIVERSIDAD DEL MAGDALENA, POR MEDIO DE LA EJECUCIÓN DE LAS SIGUIENTES ACTIVIDADES: 1) ORGANIZAR E INSPECCIONAR LAS ACTIVIDADES DE FORMACIÓN Y CAPACITACIÓN DE LAS JORNADAS ACADÉMICAS SOBRE TEMAS AGRÍCOLAS, EMPRENDIMIENTO SOCIOEMPRESARIALES Y CONTABLES; 2) CONSTRUIR PROGRAMACIÓN DE ACTIVIDADES ACADÉMICAS DE LAS JORNADAS DE FORMACIÓN Y CAPACITACIÓN; 3) COORDINAR LA PROGRAMACIÓN Y REALIZACIÓN DE ACTIVIDADES ACADÉMICAS Y SALIDAS DE CAMPO DEL PROYECTO; 4) COORDINAR LA CONVOCATORIA Y REALIZACIÓN DEL EVENTO DE LANZAMIENTO Y SOCIALIZACIÓN DEL PROYECTO; 5) ELABORAR INFORME DE FORMACIÓN Y CAPACITACIÓN A LOS CIEN (100) BENEFICIARIOS DIRECTOS DEL PROYECTO CON ARCHIVOS FOTOGRÁFICOS Y AUDIOVISUALES</t>
  </si>
  <si>
    <t>LA PRESENTE ORDEN TIENE POR OBJETO: PRESTAR SERVICIOS PROFESIONALES EN EL MARCO DEL CONVENIO NO. 7000000013 DE 2021, CELEBRADO ENTRE CENIT LOGISTICA Y TRANSPORTE DE HIDROCARBUROS SAS Y LA UNIVERSIDAD DEL MAGDALENA, PARA EL DESARROLLO DE LAS SIGUIENTES ACTIVIDADES: 1) ELABORAR EL MICRODISEÑO DEL CURSO DENOMINADO "COCINA NACIONAL E INTERNACIONAL", QUE CONTEMPLA EL PROYECTO. 2) IMPARTIR LAS CLASES DEL CURSO DENOMINADO "COCINA NACIONAL E INTERNACIONAL", EL CUAL ESTARÁ DIRIGIDO A OPERADORES TURÍSTICOS DEL SECTOR DE POZOS COLORADOS EN LA CIUDAD DE SANTA MARTA. 3) EVALUAR EL DESEMPEÑO DE LOS BENEFICIARIOS DEL CURSO DENOMINADO "COCINA NACIONAL E INTERNACIONAL</t>
  </si>
  <si>
    <t>LA PRESENTE ORDEN TIENE POR OBJETO EL SUMINISTRO DE COMIDAS Y BEBIDAS PREPARADAS Y EL SERVICIO DE CATERING, REQUERIDO EN EL MARCO DEL PROYECTO DE EXTENSIÓN DENOMINADO "FORTALECIMIENTO TÉCNICO Y SOCIO EMPRESARIAL EN LA PRODUCCIÓN AGRICOLA PARA LA SEGURIDAD ALIMENTARIA DE LAS COMUNIDADES KOGUI DEL MUNICIPIO DE CIÉNAGA, MAGDALENA", EL CUAL SE EJECUTA EN VIRTUD DEL CONVENIO LNTERADMINISTRATIVO NO. 005 DE 2023, CELEBRADO ENTRE EL MUNICIPIO DE CIÉNAGA-MAGDALENA Y LA UNIVERSIDAD DEL MAGDALENA.</t>
  </si>
  <si>
    <t xml:space="preserve">lA PRESENTE ORDEN TIENE COMO OBJETO PRESTAR SERVICIOS PROFESIONALES INDEPENDIENTES PARA EL CUMPLIMIENTO DE LAS ACTIVIDADES 1.1.1., 1.1.2., 1.1.3., 1.1.4., 1.2.1., 1.2.2. 1.2.3., 2.1.1., 2.1.2 CORRESPONDIENTE A LOS OBJETIVOS 1 Y 2 DEL PROYECTO IDENTIFICADO CON BPIN 2023M000380001, EN EL MARCO DEL CONVENIO INTERADMINISTRATIVO NO. 005 DE 2023, CELEBRADO ENTRE EL MUNICIPIO DE CIÉNAGA, MAGDALENA Y LA UNIVERSIDAD DEL MAGDALENA, POR MEDIO DE LA EJECUCIÓN DE LAS SIGUIENTES ACTIVIDADES:  1) REALIZAR LA EVALUACIÓN DEL IMPACTO SOCIOECONÓMICO DEL PROYECTO Y PRESENTAR INFORME CORRESPONDIENTE; 2) COORDINAR LA CARACTERIZACIÓN SOCIOECONÓMICA Y LA APLICACIÓN DE INSTRUMENTO DE CARACTERIZACIÓN SOCIOECONÓMICA; 3) DISEÑAR LA METODOLOGÍA DE CARACTERIZACIÓN ECONÓMICA Y SOCIAL Y CONSTRUIR INFORME DE RESULTADO DE LA APLICACIÓN; 4) COORDINAR LA CONSTRUCCIÓN DE INFORME CARACTERIZACIÓN SOCIAL SOCIOECONÓMICA PRODUCTIVA; 5) ELABORAR INFORME DE CARACTERIZACIÓN SOCIOECONÓMICA QUE INCLUYA ANÁLISIS ESTADÍSTICO DE LA INFORMACIÓN RECOLECTADA MEDIANTE INSTRUMENTO DE CARACTERIZACIÓN Y ANÁLISIS DE APLICACIÓN DE LA METODOLOGÍA DE CARACTERIZACIÓN. PARÁGRAFO PRIMERO: EL CONTRATISTA SE OBLIGA A HACER ENTREGA DE: I) INFORME DE EVALUACIÓN DE IMPACTO DE SOCIOECONÓMICO DEL PROYECTO. II) DOCUMENTO DE CARACTERIZACIÓN SOCIOECONÓMICA DE BENEFICIARIOS Y SUS PREDIOS. PARÁGRAFO SEGUNDO: EN EL CASO QUE EL CONTRATISTA LO REQUIERA, UNIMAGDALENA PODRÁ FACILITARLE LOS EQUIPOS Y ESPACIO FÍSICO NECESARIO DENTRO DEL CAMPUS PARA LA EJECUCIÓN DEL OBJETO DE LA PRESENTE ORDEN. PARÁGRAFO TERCERO: EL CONTRATISTA PODRÁ ACORDAR CON EL SUPERVISOR DE LA PRESENTE ORDEN CRONOGRAMAS PARA EL DESARROLLO DE LAS ACTIVIDADES OBJETO DE LA PRESENTE ORDEN, DE LO CUAL DEBERÁ DEJARSE CONSTANCIA ESCRITA. </t>
  </si>
  <si>
    <t>LA PRESENTE ORDEN TIENE POR OBJETO: PRESTAR SERVICIOS PROFESIONALES INDEPENDIENTES PARA EL CUMPLIMIENTO DE LAS ACTIVIDADES 1.1.1., 1.1.2., 1.1.3., 1.1.4., 1.2.1., 1.2.2. 2.1.1., 2.1.2 CORRESPONDIENTE A LOS OBJETIVOS 1 Y 2 DEL PROYECTO IDENTIFICADO CON BPIN 2023M000380001, EN EL MARCO DEL CONVENIO LNTERADMINISTRATIVO NO. 005 DE 2023, CELEBRADO ENTRE EL MUNICIPIO DE CIÉNAGA, MAGDALENA Y LA UNIVERSIDAD DEL MAGDALENA, POR MEDIO DE LA EJECUCIÓN DE LAS SIGUIENTES ACTIVIDADES: 1) DISEÑAR LA METODOLOGÍA DE CARACTERIZACIÓN PRODUCTIVA DE LOS BENEFICIARIOS; 2) COORDINAR LA CARACTERIZACIÓN PRODUCTIVA DE LOS BENEFICIARIOS; 3) COORDINAR LA IMPLEMENTACIÓN DE 52 HUERTAS PRODUCTIVAS EN LAS COMUNIDADES INDÍGENAS KOGUI MAMARONGO EN LAZONA RURAL DEL MUNICIPIO DE CIÉNAGA. 4) PRESTAR ASISTENCIA TÉCNICA AGRÍCOLA A 52 FAMILIA BENEFICIARIA DE LAS HUERTAS PRODUCTIVAS EN LAS COMUNIDADES INDÍGENAS KOGUI DE MAMARONGO EN LA ZONA RURAL DEL MUNICIPIO DE CIÉNAGA; 5) PROYECTAR Y/O  ¿0NSTRUIR 52 FICHAS TÉCNICAS DE LAS HUERTAS PRODUCTIVAS EN LAS COMUNIDADES INDÍGENAS KOGUI DE MAMARONGO EN LA ZONA RURAL DEL MUNICIPIO DE CIÉNAGA; 6) DISEÑAR O CONSTRUIR 52 PLANES DE INTERVENCIÓN PARA LAS HUERTAS PRODUCTIVAS EN LA COMUNIDAD INDÍGENAS KOGUI DE MAMARONGO EN LA ZONA RURAL DEL MUNICIPIO DE CIÉNAGA; 7) VALIDAR CON LOS BENEFICIARIOS CADA UNA DE LAS FICHAS TÉCNICAS Y PLANES DE INTERVENCIÓN</t>
  </si>
  <si>
    <t>LA PRESENTE ORDEN TIENE POR OBJETO: PRESTAR SERVICIOS PROFESIONALES INDEPENDIENTES PARA EL CUMPLIMIENTO DE LAS ACTIVIDADES 1.1.1., 1.1.2., 1.1.3., 1.1.4., 1.2.1., 1.2.2. 2.1.1., 2.1.2 CORRESPONDIENTE A LOS 0.BJETIVOS 1 Y 2 DEL PROYECTO IDENTIFICADO CON BPIN 2023M000380001, EN EL MARCO DEL CONVENIO LNTERADMINISTRATIVO NO. 005 DE 2023, CELEBRADO ENTRE EL MUNICIPIO DE CIÉNAGA, MAGDALENA Y LA UNIVERSIDAD DEL MAGDALENA, POR MEDIO DE LA EJECUCIÓN DE LAS SIGUIENTES ACTIVIDADES: 1) DISEÑAR LA METODOLOGÍA DE CARACTERIZACIÓN PRODUCTIVA DE LOS BENEFICIARIOS; 2) COORDINAR LA CARACTERIZACIÓN PRODUCTIVA DE LOS BENEFICIARIOS; 3)COORDINAR LA IMPLEMENTACIÓN DE 48 HUERTAS PRODUCTIVAS EN LAS COMUNIDADES INDÍGENAS KOGUI KOGUI DE MUÑKUAWI-PALMOR, CHERUA Y KOKLDAXA EN LA ZONA RURAL DEL MUNICIPIO DE CIÉNAGA. 4) PRESTAR ASISTENCIA TÉCNICA AGRÍCOLA A 48 FAMILIA BENEFICIARIA DE LAS HUERTAS PRODUCTIVAS EN LAS COMUNIDADES INDÍGENAS KOGUI DE MUÑKUAWI­PALMOR, CHERUA Y KOKLDAXA EN LA ZONA RURAL DEL MUNICIPIO DE CIÉNAGA; 5) PROYECTAR Y/O CONSTRUIR 48 FICHAS TÉCNICAS DE LAS HUERTAS PRODUCTIVAS EN LAS COMUNIDADES INDLGENAS KOGUI DE MUÑKUAWI-PALMOR, CHERUA Y KOKLDAXA EN LA ZONA RURAL DEL MUNICIPIO DE CIÉNAGA; 6) DISEÑAR O CONSTRUIR 48 PLANES DE INTERVENCIÓN PARA LAS HUERTAS PRODUCTIVAS EN LA COMUNIDAD INDLGENAS KOGUI DE MUÑKUAWI-PALMOR, CHERUA Y KOKLDAXA EN LA ZONA RURAL DEL MUNICIPIO</t>
  </si>
  <si>
    <t>LA PRESENTE ORDEN TIENE POR OBJETO: PRESTAR SERVICIOS INDEPENDIENTES, DE APOYO A LA GESTIÓN PARA EL CUMPLIMIENTO DE LA ACTIVIDAD 1.2.3. CORRESPONDIENTE AL OBJETIVOS 1 DEL PROYECTO IDENTIFICADO CON BPIN 2023M000380001, EN EL MARCO DEL CONVENIO LNTERADMINISTRATIVO NO. 005 DE 2023, CELEBRADO ENTRE EL MUNICIPIO DE CIÉNAGA, MAGDALENA Y LA UNIVERSIDAD DEL MAGDALENA, POR MEDIO DE LA EJECUCIÓN DE LAS SIGUIENTES ACTIVIDADES: 1) ELABORAR Y GESTIONAR LA FIRMA DEL ACUERDO U ACTA DE CONCILIACIÓN DE LAS FICHAS TÉCNICAS DE LOS PREDIOS DONDE SE REALIZARÁ LA IMPLEMENTACIÓN DE LAS HUERTAS EN CADA COMUNIDAD CON LA AUTORIDAD TRADICIONAL; 2) ELABORAR Y GESTIONAR LA FIRMA DEL ACUERDO U ACTA DE CONCILIACIÓN DE LOS 100 PLANES DE INTERVENCIÓN CON LA AUTORIDAD TRADICIONAL; 3) ELABORAR Y GESTIONAR LA FIRMA DE LAS ACTAS DE ENTREGA DE SEMILLAS, ABONOS, Y KIFS AGRÍCOLAS A CADA UNO DE LOS BENEFICIARIOS; 4) APOYAR EN LA ORGANIZACIÓN Y CLASIFICACIÓN DE LOS SOPORTES DOCUMENTALES QUE SE GENEREN EN LOS PROCESOS DE VERIFICACIÓN DE BENEFICIARIOS Y PREDIOS, IMPLEMENTACIÓN DE HUERTAS, ENTREGA DE KIT AGRÍCOLAS Y CAPACITACIONES.</t>
  </si>
  <si>
    <t xml:space="preserve"> LA PRESENTE ORDEN TIENE POR OBJETO: PRESTAR SERVICIOS PROFESIONALES INDEPENDIENTES PARA EL CUMPLIMIENTO DE LAS ACTIVIDADES 1.1.1., 1.1.2., 1.1.3., 1.1.4., 1.2.1., 1.2.2. 2.1.1., 2.1.2 CORRESPONDIENTE A LOS OBJETIVOS 1 Y 2 DEL PROYECTO IDENTIFICADO CON BPIN 2023M000380001, EN EL MARCO DEL CONVENIO LNTERADMINISTRATIVO NO. 005 DE 2023, CELEBRADO ENTRE EL MUNICIPIO DE CIÉNAGA, MAGDALENA LA UNIVERSIDAD DEL MAGDALENA, POR MEDIO DE LA EJECUCIÓN DE LAS SIGUIENTES ACTIVIDADES: 1) APOYAR LA Y CONSTRUCCIÓN DE LA METODOLOGÍA DE CARACTERIZACIÓN PRODUCTIVA DE LOS BENEFICIARIOS; 2) ASISTIR AL AGRÓNOMO EN LA IMPLEMENTACIÓN DE 52 HUERTAS PRODUCTIVAS EN LA COMUNIDAD INDÍGENA KOGUI DE MAMARONGO EN LA ZONA RURAL DEL MUNICIPIO DE CIÉNAGA; 3) PRESTAR ASISTENCIA TÉCNICA EN MANEJO AMBIENTAL DEL CULTIVOS A 52 FAMILIAS BENEFICIARIAS DE LAS HUERTAS PRODUCTIVAS EN LA COMUNIDAD INDÍGENA KOGUI DE MAMARONGO EN LA ZONA RURAL DEL MUNICIPIO DE CIÉNAGA; 4) ASISTIR AL AGRÓNOMO EN LA PROYECCIÓN Y/O CONSTRUCCIÓN DE 52 FICHAS TÉCNICAS DE LAS HUERTAS PRODUCTIVAS DE LA   COMUNIDAD INDÍGENA KOGUI DE MAMARONGO EN LA ZONA RURAL DEL MUNICIPIO DE CIÉNAGA; 5) ASISTIR AL AGRÓNOMO EN </t>
  </si>
  <si>
    <t>LA PRESENTE ORDEN TIENE POR OBJETO: PRESTAR SERVICIOS INDEPENDIENTES PARA EL CUMPLIMIENTO DE LAS ACTIVIDADES 1.1.1., 1.1.2., 1.1.3., 1.1.4., 1.2.1., 1.2.2. 2.1.1., 2.1.2 CORRESPONDIENTE A LOS OBJETIVOS 1 Y 2 DEL PROYECTO IDENTIFICADO CON BPIN 2023M000380001, EN EL MARCO DEL CONVENIO LNTERADMINISTRATIVO NO. 005 DE 2023, CELEBRADO ENTRE EL MUNICIPIO DE CIÉNAGA, MAGDALENA Y LA UNIVERSIDAD DEL MAGDALENA, POR MEDIO DE LA 􀀥JECUCIÓN DE LAS SIGUIENTES ACTIVIDADES: 1) DESARROLLAR ACTIVIDADES DE ENLACE ENTRE LA UNIVERSIDAD Y LA AUTORIDAD IÑDÍGENA Y LA ASOCIACION DE AUTORIDADES TRADICIONALES KOGUI DEL MAGDALENA MUÑKUAWINMAKU; 2) ACOMPAÑAR AL EQUIPO TÉCNICO EN LOS RECORRIDOS POR LAS COMUNIDADES KOGUI DE KOKLDAXA Y MUÑKUAWI; 3) REALIZAR ACTIVIDADES DE TRADUCCIÓN DEL IDIOMA ESPAÑOL AL LENGUAJE O IDIOMA DE LAS COMUNIDADES KOGUI DE KOKLDAXA Y MUÑKUAWI</t>
  </si>
  <si>
    <t>LA PRESENTE ORDEN TIENE POR OBJETO EL SERVICIO DE TRANSPORTE PARA MOVILIZAR EL EQUIPO TECNICO REQUERIDO EN EL MARCO DEL PROYECTO DE EXTENSIÓN DENOMINADO "FORTALECIMIENTO TÉCNICO Y SOCIO EMPRESARIAL EN LA PRODUCCIÓN AGRÍCOLA PARA LA SEGURIDAD  ALIMENTAR/A DE LAS COMUNIDADES KOGUI DEL MUNICIPIO DE CIÉNAGA,  MAGDALENA", EL CUAL SE EJECUTA EN VIRTUD DEL CONVENIO LNTERADMINISTRATIVO NO. 005 DE 2023,  CELEBRADO ENTRE EL MUNICIPIO DE CIÉNAGA-MAGDALENA Y LA UNIVERSIDAD DEL MAGDALENA. EL SERVICIO CONTRATADO COMPRENDE: SERVICIO DE TRANSPORTE IDA Y VUELTA QUE ABARCA LAS SIGUIENTES RUTAS: I) DESDE SANTA MARTA HASTA EL CORREGIMIENTO DE PALMAR EN LA SIERRA NEVADA DE SANTA MARTA, ZONA  RURAL DEL MUNICIPIO DE CIÉNAGA II) SERVICIO DE TRANSPORTE DE PASAJEROS Y SUS EQUIPAJES, IDA Y VUELTA, EN MEDIOS DE TRANSPORTE NO CONVENCIONALES O ALTERNATIVOS DESDE PALMAR EN LA SIERRA NEVADA DE SANTA MARTA, ZONA RURAL DEL MUNCIPI0 DE CIÉNAGA, MAGDALENA, HACIA LAS COMUNIDADES  INDÍGENAS KOGUI DE MUÑKAWI, CHERUA, MAMARONGO Y KOKLDAXA.</t>
  </si>
  <si>
    <t>LA PRESENTE ORDEN TIENE POR OBJETO EL SERVICIO DE DISEÑO E IMPLEMENTACIÓN DE UNIDADES PRODUCTIVAS EN LAS COMUNIDADES PALMAR, MAMARONGO, CHERUA, Y KOKLDAXA, EN LA ZONA RURAL DEL MUNICIPIO DE CIÉNAGA MAGDALENA REQUERIDO EN EL MARCO DEL PROYECTO DE EXTENSIÓN DENOMINADO "FORTALECIMIENTO TÉCNICO Y SOCIO EMPRESARIAL EN LA PRODUCCIÓN AGRÍCOLA PARA LA SEGURIDAD ALIMENTARIA DE LAS COMUNIDADES KOGUI DEL MUNICIPIO DE CIÉNAGA, MAGDALENA", EJECUTADO EN VIRTUD DEL CONVENIO LNTERADMINISTRATIVO NO. 005 DE 2023. EL SERVICIO COMPRENDE: I) DISEÑO DE ESPECIFICACIONES TÉCNICAS PARA EL ESTABLECIMIENTO DE HUERTAS TRADICIONALES DEL PUEBLO KOGUI. II) IMPLEMENTACIÓN O ESTABLECIMIENTO DE 100 HUERTAS TRADICIONALES DEL PUEBLO KOGUI, LO CUAL COMPRENDE: - LOCALIZACIÓN, DESCAPOTE, LIMPIEZA Y GUARDA RAYA DEL ÁREA PERIMETRAL DE CADA UNA DE LAS 100 HUERTAS. - ADECUACIÓN DE TERRENO Y DEMARCACIÓN O PARCELACIÓN DE CADA UNA DE LAS 100 HUERTAS. - ABONAMIENTO DE CADA UNA DE LAS 100 HUERTAS. - IMPLEMENTACIÓN DE SEMILLEROS Y GERMINACIÓN EN LAS 100 HUERTAS. - SIEMBRA DE 100 HUERTAS.</t>
  </si>
  <si>
    <t>LA PRESENTE ORDEN TIENE POR OBJETO LA COMPRA DE QUINCE (15) VIDEOS PROYECTORES EPSON POWERLITE E20 -PROYECTOR 3LCD -PORTÁTIL, RESOLUCIÓN XGA (1024 X 768), BRILLO A BLANCO Y A COLOR DE 3400 LÚMENES, LÁMPARA UHE 210 VATIOS DE EQUIPOS REQUERIDOS EN EL MARCO DEL PROYECTO DE EXTENSIÓN DENOMINADO "FORTALECIMIENTO DE LAS COMPETENCIAS COMUNICATIVAS EN LOS PROCESOS DE ENSEÑANZA Y APRENDIZAJE EN LAS JE OFICIALES DEL MUNICIPIO DE CIENAGA­MAGDALENA ", EL CUAL SE EJECUTA EN VIRTUD DEL CONTRATO LNTERADRNINISTRATIVO NO. 001 DE 2023. PARÁGRAFO PRIMERO: LA PROPESTA HACE PARTE INTEGRAL DE LA ORDEN.</t>
  </si>
  <si>
    <t xml:space="preserve"> ANGIE LICETH HENAO ROA</t>
  </si>
  <si>
    <t xml:space="preserve"> ARANTXA CLEMENTINA TOLOZA ROYERO</t>
  </si>
  <si>
    <t>JAIME JOSE PEREZ ARIAS</t>
  </si>
  <si>
    <t>OMAR MAURICIO PINZON CANTILLO</t>
  </si>
  <si>
    <t xml:space="preserve"> PABLO ROSSY MELO NORIEGA</t>
  </si>
  <si>
    <t>ROBERTO ALFONSO GARCIA CAMPO</t>
  </si>
  <si>
    <t>YESENIA VILLALOBOS</t>
  </si>
  <si>
    <t>GRUPO J&amp;L CARIBE SAS_x000D_</t>
  </si>
  <si>
    <t>900687982-0</t>
  </si>
  <si>
    <t>INGRID PAOLA AMADOR MARTINEZ</t>
  </si>
  <si>
    <t>GAFIMOPE SAS</t>
  </si>
  <si>
    <t>901231329-7</t>
  </si>
  <si>
    <t>DRAYDA CAROLINA SANTIZ ROSAS</t>
  </si>
  <si>
    <t xml:space="preserve">MARIA ALEJANDRA TABORDA DE LA HOZ </t>
  </si>
  <si>
    <t xml:space="preserve">AGENCIA DE VIAJES Y TURISMO JUMBO L'ALIANXA S.A.S </t>
  </si>
  <si>
    <t>890.501.631-7</t>
  </si>
  <si>
    <t>DANIEL ARNULFO BALLESTAS LOPEZ</t>
  </si>
  <si>
    <t>CRISTIAN EDUARDO CARREÑO MARTINEZ</t>
  </si>
  <si>
    <t>GIANCARLOS HERNANDEZ ARGOTA</t>
  </si>
  <si>
    <t>MARTHA SHIRLEY QUINTERO PEREZ</t>
  </si>
  <si>
    <t>GRUPO J&amp;L CARIBE SAS</t>
  </si>
  <si>
    <t>900845290-0</t>
  </si>
  <si>
    <t>TANIA MATILDE CORTINA MARBELLO</t>
  </si>
  <si>
    <t>MELANIE ALEJANDRA GONZALEZ DURAN</t>
  </si>
  <si>
    <t>MARIA JOSE PEDROZA MANJARRES</t>
  </si>
  <si>
    <t>ANDERSON JESUS ESTREMOR LOPEZ</t>
  </si>
  <si>
    <t>EDGAR ENRIQUE CORREA BULA</t>
  </si>
  <si>
    <t>IVETH ANDREA MONROY MOLINA</t>
  </si>
  <si>
    <t>TATIANA DE JESUS HERNANDEZ ANTEQUERA</t>
  </si>
  <si>
    <t>ALDO ANTONIO BUSTAMANTE CAMPO</t>
  </si>
  <si>
    <t>AUDIO PIONNER 2 SAS</t>
  </si>
  <si>
    <t>DENNIS MARGARITA MOLINA CERVANTES</t>
  </si>
  <si>
    <t>ELIANA CASTELLANOS BOTTO</t>
  </si>
  <si>
    <t xml:space="preserve">MARIA CAMILA CELEDON TACHE </t>
  </si>
  <si>
    <t>LIZETH MARIA CAMPO MONSALVO</t>
  </si>
  <si>
    <t>GESTION DEL DESARROLLO
TERRITORIAL SOSTENIBLE SAS</t>
  </si>
  <si>
    <t>SERGIO ARTURO HERNANDEZ GUILLOT</t>
  </si>
  <si>
    <t>FUNDACION PARA EL DESARROLLO SOCIAL DE LAS REGIONES</t>
  </si>
  <si>
    <t>900206543-8</t>
  </si>
  <si>
    <t>ADRIANA MARCELA LOPEZ GONZALEZ</t>
  </si>
  <si>
    <t>GISELLE MELISA PARDO EGUIS</t>
  </si>
  <si>
    <t>DANILO ALEXANDER VANOY CAMPOS</t>
  </si>
  <si>
    <t>DISTRIBUIDORA NACIONAL C&amp;M S.A.S</t>
  </si>
  <si>
    <t>901295462-3</t>
  </si>
  <si>
    <t>ANGELICA PATRICIA CARREÑO</t>
  </si>
  <si>
    <t>MARIA ESTHER GOMEZ</t>
  </si>
  <si>
    <t>ARIADNA HAZEL VERGEL SUAREZ</t>
  </si>
  <si>
    <t>ASTRID CECILIA CAMACHO</t>
  </si>
  <si>
    <t xml:space="preserve">JAIME ENRIQUE VARELA ORTIZ </t>
  </si>
  <si>
    <t>DARWIN DAYAN NOVOA LIZCANO</t>
  </si>
  <si>
    <t xml:space="preserve">JOHANA ESTHER ROYERO NORIEGA </t>
  </si>
  <si>
    <t xml:space="preserve">JOHANA NORIANNE FUENMAYOR MEDINA </t>
  </si>
  <si>
    <t>SANDRA ROCIO PABON MARIñO</t>
  </si>
  <si>
    <t>JHAN CARLOS STAND FLOREZ</t>
  </si>
  <si>
    <t>CINDI NATALI GUETE SALAZAR</t>
  </si>
  <si>
    <t>SEBASTIAN JAIR SOSA CELIN</t>
  </si>
  <si>
    <t>SERGIO ENRIQUE VALENZUELA ROBAYO</t>
  </si>
  <si>
    <t>JOSE LUIS LINAN VALAGUERA</t>
  </si>
  <si>
    <t>HENRY CARVAJAL SIMANCA</t>
  </si>
  <si>
    <t>CRISTIAN ANDRES HERNANDEZ ARENILLA</t>
  </si>
  <si>
    <t>DANIELA ESNEDA AVENDANO LARA</t>
  </si>
  <si>
    <t>MILEIDIS MARCELA TORRES OÑATE</t>
  </si>
  <si>
    <t>DANIELA JOSE ALEAN MOLINARES</t>
  </si>
  <si>
    <t>SERGIO LUIS PEREZ PEREZ</t>
  </si>
  <si>
    <t>ANA ZAFIRA NUNEZ GOMEZ</t>
  </si>
  <si>
    <t>LUIS ALBERTO MEJIA MARTINEZ</t>
  </si>
  <si>
    <t xml:space="preserve">WILMER ALBEIRO TRONCOSO REYES </t>
  </si>
  <si>
    <t>VALENTINA IGLESIAS UTRIA</t>
  </si>
  <si>
    <t>ALFONSO JOSÉ ALVAREZ GUTIERREZ</t>
  </si>
  <si>
    <t>LORENA SAILETH MANJARRES IBARRA</t>
  </si>
  <si>
    <t xml:space="preserve">JHONATAN ALBARRACIN CONTRERAS </t>
  </si>
  <si>
    <t>ANGIE LICETH HENAO ROA</t>
  </si>
  <si>
    <t>KEITA FIORELLA BUSTAMANTE TORRES</t>
  </si>
  <si>
    <t>MIL TON JOSÉ MANJARRES MARTÍNEZ</t>
  </si>
  <si>
    <t>ELVIS MERCADO LASCARRO</t>
  </si>
  <si>
    <t>CARLOS IVAN MAESTRE CASTRILLON</t>
  </si>
  <si>
    <t>MARCO ANTONIO SARMIENTO ESCAÑO</t>
  </si>
  <si>
    <t>JENNIFER PAOLA LOAIZA RADA</t>
  </si>
  <si>
    <t>MAS SERSOLUTIONS S.A.S</t>
  </si>
  <si>
    <t>900652022-4</t>
  </si>
  <si>
    <t>ANDREA CAROLINA GRANADOS ARANGO</t>
  </si>
  <si>
    <t xml:space="preserve">KAREN JOHANA GUTIERREZ CARRASCAL </t>
  </si>
  <si>
    <t xml:space="preserve">ALBA LILIANA GALLO GARCIA </t>
  </si>
  <si>
    <t xml:space="preserve">MARTHA JOHANA SANCHEZ GARCIA </t>
  </si>
  <si>
    <t xml:space="preserve">ROSA ANGELICA LÓPEZ LÓPEZ </t>
  </si>
  <si>
    <t xml:space="preserve">SANDRA MILENA ROMERO CANTILLO </t>
  </si>
  <si>
    <t xml:space="preserve">ZULLY MILENA FONTALVO MONTERO </t>
  </si>
  <si>
    <t xml:space="preserve">XILIANA CAROLINA POLO MANJARRES </t>
  </si>
  <si>
    <t>YAISSALES MAYTTE BUSTAMANTES TORRES</t>
  </si>
  <si>
    <t>JESUS ALFONSO ARRIETA CUASES</t>
  </si>
  <si>
    <t>LUIS ALBERTO MOZO ACOSTA</t>
  </si>
  <si>
    <t>KATERINE BARROS PEREZ</t>
  </si>
  <si>
    <t>XIOMARA CABANA PARDO</t>
  </si>
  <si>
    <t>KELLY JOHANNA PEREA CAJAL</t>
  </si>
  <si>
    <t xml:space="preserve">MARIA DEL CARMEN FONTALVO CALANCHE </t>
  </si>
  <si>
    <t>FREDIS MELENDEZ TRASLADINO</t>
  </si>
  <si>
    <t>PABLO ROSSY MELO NORIEGA</t>
  </si>
  <si>
    <t>YEISON DAVID DE LA TORRE CASILLO</t>
  </si>
  <si>
    <t>ENEILA LITH CAMPO MOVIL</t>
  </si>
  <si>
    <t>FRANCYS MARY DEL PRADO CASTANEDA</t>
  </si>
  <si>
    <t>SILVIA MERCEDES ARRIETA SANCHEZ</t>
  </si>
  <si>
    <t>GRUPO J&amp;L CARIBE S.A.S.</t>
  </si>
  <si>
    <t>NIVER ALBERTO QUIROZ MORA</t>
  </si>
  <si>
    <t>KELMIS PATRCIA SILVERA BERDUGO</t>
  </si>
  <si>
    <t>JAVITH SAITH PERALTA MORA</t>
  </si>
  <si>
    <t>ANDREA CAROLINA SANTANA CAÑAS</t>
  </si>
  <si>
    <t>JOSE RIVELINO ALBIS SALGADO</t>
  </si>
  <si>
    <t>BERTOURS S.A S</t>
  </si>
  <si>
    <t xml:space="preserve">CENTRO DE DESARROLLO TECNOLOGICO E INNOVACION TERRITORIAL SOSTENIBLE DEL CARIBE· TESNOVA </t>
  </si>
  <si>
    <t>901664401-8</t>
  </si>
  <si>
    <t>2023/04/26
2023/04/26</t>
  </si>
  <si>
    <t>2023/06/22
2023/06/22
2023/06/23</t>
  </si>
  <si>
    <t>63010000
252196800
174617420</t>
  </si>
  <si>
    <t>219966165
2300000</t>
  </si>
  <si>
    <t>2023/06/22
2023/06/23
2023/06/23</t>
  </si>
  <si>
    <t>63010000
94207183.12
174617420</t>
  </si>
  <si>
    <t>1919    1920    1921   1920    1921</t>
  </si>
  <si>
    <t>2023/09/08   2023/09/09  2023/09/08  2023/09/12   2023/09/12</t>
  </si>
  <si>
    <t xml:space="preserve">1919    1936 </t>
  </si>
  <si>
    <t>2023/09/08  2023/09/12</t>
  </si>
  <si>
    <t>55916722           150986811</t>
  </si>
  <si>
    <t>JAIME MORON CARDENAS</t>
  </si>
  <si>
    <t>https://community.secop.gov.co/Public/Tendering/OpportunityDetail/Index?noticeUID=CO1.NTC.4061974&amp;isFromPublicArea=True&amp;isModal=False</t>
  </si>
  <si>
    <t>https://community.secop.gov.co/Public/Tendering/OpportunityDetail/Index?noticeUID=CO1.NTC.4062065&amp;isFromPublicArea=True&amp;isModal=False</t>
  </si>
  <si>
    <t>https://community.secop.gov.co/Public/Tendering/OpportunityDetail/Index?noticeUID=CO1.NTC.4062030&amp;isFromPublicArea=True&amp;isModal=False</t>
  </si>
  <si>
    <t>https://community.secop.gov.co/Public/Tendering/OpportunityDetail/Index?noticeUID=CO1.NTC.4062111&amp;isFromPublicArea=True&amp;isModal=False</t>
  </si>
  <si>
    <t>https://community.secop.gov.co/Public/Tendering/OpportunityDetail/Index?noticeUID=CO1.NTC.4062050&amp;isFromPublicArea=True&amp;isModal=False</t>
  </si>
  <si>
    <t>https://community.secop.gov.co/Public/Tendering/OpportunityDetail/Index?noticeUID=CO1.NTC.4061966&amp;isFromPublicArea=True&amp;isModal=False</t>
  </si>
  <si>
    <t>https://community.secop.gov.co/Public/Tendering/OpportunityDetail/Index?noticeUID=CO1.NTC.4061973&amp;isFromPublicArea=True&amp;isModal=False</t>
  </si>
  <si>
    <t>https://community.secop.gov.co/Public/Tendering/OpportunityDetail/Index?noticeUID=CO1.NTC.4013544&amp;isFromPublicArea=True&amp;isModal=False</t>
  </si>
  <si>
    <t>https://community.secop.gov.co/Public/Tendering/OpportunityDetail/Index?noticeUID=CO1.NTC.4233027&amp;isFromPublicArea=True&amp;isModal=False</t>
  </si>
  <si>
    <t>https://community.secop.gov.co/Public/Tendering/OpportunityDetail/Index?noticeUID=CO1.NTC.4233084&amp;isFromPublicArea=True&amp;isModal=False</t>
  </si>
  <si>
    <t>https://community.secop.gov.co/Public/Tendering/OpportunityDetail/Index?noticeUID=CO1.NTC.4381544&amp;isFromPublicArea=True&amp;isModal=False</t>
  </si>
  <si>
    <t>https://community.secop.gov.co/Public/Tendering/OpportunityDetail/Index?noticeUID=CO1.NTC.4381545&amp;isFromPublicArea=True&amp;isModal=False</t>
  </si>
  <si>
    <t>https://community.secop.gov.co/Public/Tendering/OpportunityDetail/Index?noticeUID=CO1.NTC.4403651&amp;isFromPublicArea=True&amp;isModal=False</t>
  </si>
  <si>
    <t>https://community.secop.gov.co/Public/Tendering/OpportunityDetail/Index?noticeUID=CO1.NTC.4433779&amp;isFromPublicArea=True&amp;isModal=False</t>
  </si>
  <si>
    <t>https://community.secop.gov.co/Public/Tendering/OpportunityDetail/Index?noticeUID=CO1.NTC.4434083&amp;isFromPublicArea=True&amp;isModal=False</t>
  </si>
  <si>
    <t>https://community.secop.gov.co/Public/Tendering/OpportunityDetail/Index?noticeUID=CO1.NTC.4434409&amp;isFromPublicArea=True&amp;isModal=False</t>
  </si>
  <si>
    <t>https://community.secop.gov.co/Public/Tendering/OpportunityDetail/Index?noticeUID=CO1.NTC.4434167&amp;isFromPublicArea=True&amp;isModal=False</t>
  </si>
  <si>
    <t>https://community.secop.gov.co/Public/Tendering/OpportunityDetail/Index?noticeUID=CO1.NTC.4452945&amp;isFromPublicArea=True&amp;isModal=False</t>
  </si>
  <si>
    <t>https://community.secop.gov.co/Public/Tendering/OpportunityDetail/Index?noticeUID=CO1.NTC.4469228&amp;isFromPublicArea=True&amp;isModal=False</t>
  </si>
  <si>
    <t>https://community.secop.gov.co/Public/Tendering/OpportunityDetail/Index?noticeUID=CO1.NTC.4477592&amp;isFromPublicArea=True&amp;isModal=False</t>
  </si>
  <si>
    <t>https://community.secop.gov.co/Public/Tendering/OpportunityDetail/Index?noticeUID=CO1.NTC.4477809&amp;isFromPublicArea=True&amp;isModal=False</t>
  </si>
  <si>
    <t>https://community.secop.gov.co/Public/Tendering/OpportunityDetail/Index?noticeUID=CO1.NTC.4535076&amp;isFromPublicArea=True&amp;isModal=False</t>
  </si>
  <si>
    <t>https://community.secop.gov.co/Public/Tendering/OpportunityDetail/Index?noticeUID=CO1.NTC.4535248&amp;isFromPublicArea=True&amp;isModal=False</t>
  </si>
  <si>
    <t>https://community.secop.gov.co/Public/Tendering/OpportunityDetail/Index?noticeUID=CO1.NTC.4530541&amp;isFromPublicArea=True&amp;isModal=False</t>
  </si>
  <si>
    <t>https://community.secop.gov.co/Public/Tendering/OpportunityDetail/Index?noticeUID=CO1.NTC.4530532&amp;isFromPublicArea=True&amp;isModal=False</t>
  </si>
  <si>
    <t>https://community.secop.gov.co/Public/Tendering/OpportunityDetail/Index?noticeUID=CO1.NTC.4590745&amp;isFromPublicArea=True&amp;isModal=False</t>
  </si>
  <si>
    <t>https://community.secop.gov.co/Public/Tendering/OpportunityDetail/Index?noticeUID=CO1.NTC.4590492&amp;isFromPublicArea=True&amp;isModal=False</t>
  </si>
  <si>
    <t>https://community.secop.gov.co/Public/Tendering/OpportunityDetail/Index?noticeUID=CO1.NTC.4627749&amp;isFromPublicArea=True&amp;isModal=False</t>
  </si>
  <si>
    <t>https://community.secop.gov.co/Public/Tendering/OpportunityDetail/Index?noticeUID=CO1.NTC.4641633&amp;isFromPublicArea=True&amp;isModal=False</t>
  </si>
  <si>
    <t>https://community.secop.gov.co/Public/Tendering/OpportunityDetail/Index?noticeUID=CO1.NTC.4674846&amp;isFromPublicArea=True&amp;isModal=False</t>
  </si>
  <si>
    <t>https://community.secop.gov.co/Public/Tendering/OpportunityDetail/Index?noticeUID=CO1.NTC.4711611&amp;isFromPublicArea=True&amp;isModal=False</t>
  </si>
  <si>
    <t>https://community.secop.gov.co/Public/Tendering/OpportunityDetail/Index?noticeUID=CO1.NTC.4711612&amp;isFromPublicArea=True&amp;isModal=False</t>
  </si>
  <si>
    <t>https://community.secop.gov.co/Public/Tendering/OpportunityDetail/Index?noticeUID=CO1.NTC.4711613&amp;isFromPublicArea=True&amp;isModal=False</t>
  </si>
  <si>
    <t>https://community.secop.gov.co/Public/Tendering/OpportunityDetail/Index?noticeUID=CO1.NTC.4711610&amp;isFromPublicArea=True&amp;isModal=False</t>
  </si>
  <si>
    <t>https://community.secop.gov.co/Public/Tendering/OpportunityDetail/Index?noticeUID=CO1.NTC.4711938&amp;isFromPublicArea=True&amp;isModal=False</t>
  </si>
  <si>
    <t>https://community.secop.gov.co/Public/Tendering/OpportunityDetail/Index?noticeUID=CO1.NTC.4711950&amp;isFromPublicArea=True&amp;isModal=False</t>
  </si>
  <si>
    <t>https://community.secop.gov.co/Public/Tendering/OpportunityDetail/Index?noticeUID=CO1.NTC.4757556&amp;isFromPublicArea=True&amp;isModal=False</t>
  </si>
  <si>
    <t>https://community.secop.gov.co/Public/Tendering/OpportunityDetail/Index?noticeUID=CO1.NTC.4757273&amp;isFromPublicArea=True&amp;isModal=False</t>
  </si>
  <si>
    <t>https://community.secop.gov.co/Public/Tendering/OpportunityDetail/Index?noticeUID=CO1.NTC.4768969&amp;isFromPublicArea=True&amp;isModal=False</t>
  </si>
  <si>
    <t>https://community.secop.gov.co/Public/Tendering/OpportunityDetail/Index?noticeUID=CO1.NTC.4774726&amp;isFromPublicArea=True&amp;isModal=False</t>
  </si>
  <si>
    <t>https://community.secop.gov.co/Public/Tendering/OpportunityDetail/Index?noticeUID=CO1.NTC.4774497&amp;isFromPublicArea=True&amp;isModal=False</t>
  </si>
  <si>
    <t>https://community.secop.gov.co/Public/Tendering/OpportunityDetail/Index?noticeUID=CO1.NTC.4774496&amp;isFromPublicArea=True&amp;isModal=False</t>
  </si>
  <si>
    <t>https://community.secop.gov.co/Public/Tendering/OpportunityDetail/Index?noticeUID=CO1.NTC.4773826&amp;isFromPublicArea=True&amp;isModal=False</t>
  </si>
  <si>
    <t>https://community.secop.gov.co/Public/Tendering/OpportunityDetail/Index?noticeUID=CO1.NTC.4778942&amp;isFromPublicArea=True&amp;isModal=False</t>
  </si>
  <si>
    <t>https://community.secop.gov.co/Public/Tendering/OpportunityDetail/Index?noticeUID=CO1.NTC.4789001&amp;isFromPublicArea=True&amp;isModal=False</t>
  </si>
  <si>
    <t>https://community.secop.gov.co/Public/Tendering/OpportunityDetail/Index?noticeUID=CO1.NTC.4788903&amp;isFromPublicArea=True&amp;isModal=False</t>
  </si>
  <si>
    <t>https://community.secop.gov.co/Public/Tendering/OpportunityDetail/Index?noticeUID=CO1.NTC.4805964&amp;isFromPublicArea=True&amp;isModal=False</t>
  </si>
  <si>
    <t>https://community.secop.gov.co/Public/Tendering/OpportunityDetail/Index?noticeUID=CO1.NTC.4805965&amp;isFromPublicArea=True&amp;isModal=False</t>
  </si>
  <si>
    <t>https://community.secop.gov.co/Public/Tendering/OpportunityDetail/Index?noticeUID=CO1.NTC.4805969&amp;isFromPublicArea=True&amp;isModal=False</t>
  </si>
  <si>
    <t>https://community.secop.gov.co/Public/Tendering/OpportunityDetail/Index?noticeUID=CO1.NTC.4805966&amp;isFromPublicArea=True&amp;isModal=False</t>
  </si>
  <si>
    <t>https://community.secop.gov.co/Public/Tendering/OpportunityDetail/Index?noticeUID=CO1.NTC.4805967&amp;isFromPublicArea=True&amp;isModal=False</t>
  </si>
  <si>
    <t>https://community.secop.gov.co/Public/Tendering/OpportunityDetail/Index?noticeUID=CO1.NTC.4805968&amp;isFromPublicArea=True&amp;isModal=False</t>
  </si>
  <si>
    <t>https://community.secop.gov.co/Public/Tendering/OpportunityDetail/Index?noticeUID=CO1.NTC.4805963&amp;isFromPublicArea=True&amp;isModal=False</t>
  </si>
  <si>
    <t>https://community.secop.gov.co/Public/Tendering/OpportunityDetail/Index?noticeUID=CO1.NTC.4820105&amp;isFromPublicArea=True&amp;isModal=False</t>
  </si>
  <si>
    <t>https://community.secop.gov.co/Public/Tendering/OpportunityDetail/Index?noticeUID=CO1.NTC.4838810&amp;isFromPublicArea=True&amp;isModal=False</t>
  </si>
  <si>
    <t>https://community.secop.gov.co/Public/Tendering/OpportunityDetail/Index?noticeUID=CO1.NTC.4845988&amp;isFromPublicArea=True&amp;isModal=False</t>
  </si>
  <si>
    <t>https://community.secop.gov.co/Public/Tendering/OpportunityDetail/Index?noticeUID=CO1.NTC.4845989&amp;isFromPublicArea=True&amp;isModal=False</t>
  </si>
  <si>
    <t>https://community.secop.gov.co/Public/Tendering/OpportunityDetail/Index?noticeUID=CO1.NTC.4845991&amp;isFromPublicArea=True&amp;isModal=False</t>
  </si>
  <si>
    <t>https://community.secop.gov.co/Public/Tendering/OpportunityDetail/Index?noticeUID=CO1.NTC.4863632&amp;isFromPublicArea=True&amp;isModal=False</t>
  </si>
  <si>
    <t>https://community.secop.gov.co/Public/Tendering/OpportunityDetail/Index?noticeUID=CO1.NTC.4863633&amp;isFromPublicArea=True&amp;isModal=False</t>
  </si>
  <si>
    <t>https://community.secop.gov.co/Public/Tendering/OpportunityDetail/Index?noticeUID=CO1.NTC.4894880&amp;isFromPublicArea=True&amp;isModal=False</t>
  </si>
  <si>
    <t>https://community.secop.gov.co/Public/Tendering/OpportunityDetail/Index?noticeUID=CO1.NTC.4934357&amp;isFromPublicArea=True&amp;isModal=False</t>
  </si>
  <si>
    <t>https://community.secop.gov.co/Public/Tendering/OpportunityDetail/Index?noticeUID=CO1.NTC.4934359&amp;isFromPublicArea=True&amp;isModal=False</t>
  </si>
  <si>
    <t>https://community.secop.gov.co/Public/Tendering/OpportunityDetail/Index?noticeUID=CO1.NTC.4937674&amp;isFromPublicArea=True&amp;isModal=False</t>
  </si>
  <si>
    <t>https://community.secop.gov.co/Public/Tendering/OpportunityDetail/Index?noticeUID=CO1.NTC.4937251&amp;isFromPublicArea=True&amp;isModal=False</t>
  </si>
  <si>
    <t>https://community.secop.gov.co/Public/Tendering/OpportunityDetail/Index?noticeUID=CO1.NTC.4932116&amp;isFromPublicArea=True&amp;isModal=False</t>
  </si>
  <si>
    <t>https://community.secop.gov.co/Public/Tendering/OpportunityDetail/Index?noticeUID=CO1.NTC.4937410&amp;isFromPublicArea=True&amp;isModal=False</t>
  </si>
  <si>
    <t>https://community.secop.gov.co/Public/Tendering/OpportunityDetail/Index?noticeUID=CO1.NTC.4979477&amp;isFromPublicArea=True&amp;isModal=False</t>
  </si>
  <si>
    <t>https://community.secop.gov.co/Public/Tendering/OpportunityDetail/Index?noticeUID=CO1.NTC.4998596&amp;isFromPublicArea=True&amp;isModal=False</t>
  </si>
  <si>
    <t>https://community.secop.gov.co/Public/Tendering/OpportunityDetail/Index?noticeUID=CO1.NTC.4998595&amp;isFromPublicArea=True&amp;isModal=False</t>
  </si>
  <si>
    <t>https://community.secop.gov.co/Public/Tendering/OpportunityDetail/Index?noticeUID=CO1.NTC.4998738&amp;isFromPublicArea=True&amp;isModal=False</t>
  </si>
  <si>
    <t>https://community.secop.gov.co/Public/Tendering/OpportunityDetail/Index?noticeUID=CO1.NTC.4998760&amp;isFromPublicArea=True&amp;isModal=False</t>
  </si>
  <si>
    <t>https://community.secop.gov.co/Public/Tendering/OpportunityDetail/Index?noticeUID=CO1.NTC.4998827&amp;isFromPublicArea=True&amp;isModal=False</t>
  </si>
  <si>
    <t>https://community.secop.gov.co/Public/Tendering/OpportunityDetail/Index?noticeUID=CO1.NTC.4998772&amp;isFromPublicArea=True&amp;isModal=False</t>
  </si>
  <si>
    <t>https://community.secop.gov.co/Public/Tendering/OpportunityDetail/Index?noticeUID=CO1.NTC.4998835&amp;isFromPublicArea=True&amp;isModal=False</t>
  </si>
  <si>
    <t>https://community.secop.gov.co/Public/Tendering/OpportunityDetail/Index?noticeUID=CO1.NTC.4998839&amp;isFromPublicArea=True&amp;isModal=False</t>
  </si>
  <si>
    <t>https://community.secop.gov.co/Public/Tendering/OpportunityDetail/Index?noticeUID=CO1.NTC.4999107&amp;isFromPublicArea=True&amp;isModal=False</t>
  </si>
  <si>
    <t>https://community.secop.gov.co/Public/Tendering/OpportunityDetail/Index?noticeUID=CO1.NTC.4998847&amp;isFromPublicArea=True&amp;isModal=False</t>
  </si>
  <si>
    <t>https://community.secop.gov.co/Public/Tendering/OpportunityDetail/Index?noticeUID=CO1.NTC.4999028&amp;isFromPublicArea=True&amp;isModal=False</t>
  </si>
  <si>
    <t>https://community.secop.gov.co/Public/Tendering/OpportunityDetail/Index?noticeUID=CO1.NTC.4998941&amp;isFromPublicArea=True&amp;isModal=False</t>
  </si>
  <si>
    <t>https://community.secop.gov.co/Public/Tendering/OpportunityDetail/Index?noticeUID=CO1.NTC.5016254&amp;isFromPublicArea=True&amp;isModal=False</t>
  </si>
  <si>
    <t>https://community.secop.gov.co/Public/Tendering/OpportunityDetail/Index?noticeUID=CO1.NTC.5017107&amp;isFromPublicArea=True&amp;isModal=False</t>
  </si>
  <si>
    <t>https://community.secop.gov.co/Public/Tendering/OpportunityDetail/Index?noticeUID=CO1.NTC.5022517&amp;isFromPublicArea=True&amp;isModal=False</t>
  </si>
  <si>
    <t>https://community.secop.gov.co/Public/Tendering/OpportunityDetail/Index?noticeUID=CO1.NTC.5047701&amp;isFromPublicArea=True&amp;isModal=False</t>
  </si>
  <si>
    <t>https://community.secop.gov.co/Public/Tendering/OpportunityDetail/Index?noticeUID=CO1.NTC.5047726&amp;isFromPublicArea=True&amp;isModal=False</t>
  </si>
  <si>
    <t>https://community.secop.gov.co/Public/Tendering/OpportunityDetail/Index?noticeUID=CO1.NTC.5047576&amp;isFromPublicArea=True&amp;isModal=False</t>
  </si>
  <si>
    <t>https://community.secop.gov.co/Public/Tendering/OpportunityDetail/Index?noticeUID=CO1.NTC.5047195&amp;isFromPublicArea=True&amp;isModal=False</t>
  </si>
  <si>
    <t>https://community.secop.gov.co/Public/Tendering/OpportunityDetail/Index?noticeUID=CO1.NTC.5047589&amp;isFromPublicArea=True&amp;isModal=False</t>
  </si>
  <si>
    <t>https://community.secop.gov.co/Public/Tendering/OpportunityDetail/Index?noticeUID=CO1.NTC.5047593&amp;isFromPublicArea=True&amp;isModal=False</t>
  </si>
  <si>
    <t>https://community.secop.gov.co/Public/Tendering/OpportunityDetail/Index?noticeUID=CO1.NTC.5048006&amp;isFromPublicArea=True&amp;isModal=False</t>
  </si>
  <si>
    <t>https://community.secop.gov.co/Public/Tendering/OpportunityDetail/Index?noticeUID=CO1.NTC.5058373&amp;isFromPublicArea=True&amp;isModal=False</t>
  </si>
  <si>
    <t>https://community.secop.gov.co/Public/Tendering/ContractNoticePhases/View?PPI=CO1.PPI.27812290&amp;isFromPublicArea=True&amp;isModal=False</t>
  </si>
  <si>
    <t>https://community.secop.gov.co/Public/Tendering/OpportunityDetail/Index?noticeUID=CO1.NTC.5060723&amp;isFromPublicArea=True&amp;isModal=False</t>
  </si>
  <si>
    <t>https://community.secop.gov.co/Public/Tendering/OpportunityDetail/Index?noticeUID=CO1.NTC.5060091&amp;isFromPublicArea=True&amp;isModal=False</t>
  </si>
  <si>
    <t>https://community.secop.gov.co/Public/Tendering/OpportunityDetail/Index?noticeUID=CO1.NTC.5060529&amp;isFromPublicArea=True&amp;isModal=False</t>
  </si>
  <si>
    <t>https://community.secop.gov.co/Public/Tendering/OpportunityDetail/Index?noticeUID=CO1.NTC.5059673&amp;isFromPublicArea=True&amp;isModal=False</t>
  </si>
  <si>
    <t>https://community.secop.gov.co/Public/Tendering/OpportunityDetail/Index?noticeUID=CO1.NTC.5078138&amp;isFromPublicArea=True&amp;isModal=False</t>
  </si>
  <si>
    <t>https://community.secop.gov.co/Public/Tendering/OpportunityDetail/Index?noticeUID=CO1.NTC.5073528&amp;isFromPublicArea=True&amp;isModal=False</t>
  </si>
  <si>
    <t>https://community.secop.gov.co/Public/Tendering/OpportunityDetail/Index?noticeUID=CO1.NTC.5073538&amp;isFromPublicArea=True&amp;isModal=False</t>
  </si>
  <si>
    <t>https://community.secop.gov.co/Public/Tendering/OpportunityDetail/Index?noticeUID=CO1.NTC.5073432&amp;isFromPublicArea=True&amp;isModal=False</t>
  </si>
  <si>
    <t>https://community.secop.gov.co/Public/Tendering/OpportunityDetail/Index?noticeUID=CO1.NTC.5073372&amp;isFromPublicArea=True&amp;isModal=False</t>
  </si>
  <si>
    <t>https://community.secop.gov.co/Public/Tendering/OpportunityDetail/Index?noticeUID=CO1.NTC.5078070&amp;isFromPublicArea=True&amp;isModal=False</t>
  </si>
  <si>
    <t>https://community.secop.gov.co/Public/Tendering/OpportunityDetail/Index?noticeUID=CO1.NTC.5078124&amp;isFromPublicArea=True&amp;isModal=False</t>
  </si>
  <si>
    <t>https://community.secop.gov.co/Public/Tendering/OpportunityDetail/Index?noticeUID=CO1.NTC.5073540&amp;isFromPublicArea=True&amp;isModal=False</t>
  </si>
  <si>
    <t>https://community.secop.gov.co/Public/Tendering/OpportunityDetail/Index?noticeUID=CO1.NTC.5078203&amp;isFromPublicArea=True&amp;isModal=False</t>
  </si>
  <si>
    <t>https://community.secop.gov.co/Public/Tendering/OpportunityDetail/Index?noticeUID=CO1.NTC.5080338&amp;isFromPublicArea=True&amp;isModal=False</t>
  </si>
  <si>
    <t>https://community.secop.gov.co/Public/Tendering/OpportunityDetail/Index?noticeUID=CO1.NTC.5084069&amp;isFromPublicArea=True&amp;isModal=False</t>
  </si>
  <si>
    <t>https://community.secop.gov.co/Public/Tendering/ContractNoticePhases/View?PPI=CO1.PPI.27937149&amp;isFromPublicArea=True&amp;isModal=False</t>
  </si>
  <si>
    <t>https://community.secop.gov.co/Public/Tendering/ContractNoticePhases/View?PPI=CO1.PPI.28039035&amp;isFromPublicArea=True&amp;isModal=False</t>
  </si>
  <si>
    <t>https://community.secop.gov.co/Public/Tendering/OpportunityDetail/Index?noticeUID=CO1.NTC.5103468&amp;isFromPublicArea=True&amp;isModal=False</t>
  </si>
  <si>
    <t>https://community.secop.gov.co/Public/Tendering/OpportunityDetail/Index?noticeUID=CO1.NTC.5103469&amp;isFromPublicArea=True&amp;isModal=False</t>
  </si>
  <si>
    <t>https://community.secop.gov.co/Public/Tendering/OpportunityDetail/Index?noticeUID=CO1.NTC.5104025&amp;isFromPublicArea=True&amp;isModal=False</t>
  </si>
  <si>
    <t>https://community.secop.gov.co/Public/Tendering/OpportunityDetail/Index?noticeUID=CO1.NTC.5118152&amp;isFromPublicArea=True&amp;isModal=False</t>
  </si>
  <si>
    <t>OPSP-VEX-0519-2023</t>
  </si>
  <si>
    <t>CO1.REQ.4323109</t>
  </si>
  <si>
    <t>OPSP-VEX-0518-2023</t>
  </si>
  <si>
    <t>CO1.REQ.4322961</t>
  </si>
  <si>
    <t>OPSP-VEX-0517-2023</t>
  </si>
  <si>
    <t>CO1.REQ.4323011</t>
  </si>
  <si>
    <t>OPSP-VEX-0904-2023</t>
  </si>
  <si>
    <t>CO1.REQ.5032217</t>
  </si>
  <si>
    <t>OPSP-VEX-0906-2023</t>
  </si>
  <si>
    <t>CO1.REQ.5032264</t>
  </si>
  <si>
    <t>OPSP-VEX-0905-2023</t>
  </si>
  <si>
    <t>CO1.REQ.5032341</t>
  </si>
  <si>
    <t>OPSP-VEX-1381-2023</t>
  </si>
  <si>
    <t>CO1.REQ.5129035</t>
  </si>
  <si>
    <t>OPSP-VEX-1382-2023</t>
  </si>
  <si>
    <t>CO1.REQ.5145212</t>
  </si>
  <si>
    <t>OPSP-VEX-1402-2023</t>
  </si>
  <si>
    <t>CO1.REQ.5164728</t>
  </si>
  <si>
    <t>OPSP-VEX-1422-2023</t>
  </si>
  <si>
    <t>CO1.REQ.5175419</t>
  </si>
  <si>
    <t>OPSP-VEX-1425-2023</t>
  </si>
  <si>
    <t>CO1.REQ.5175424</t>
  </si>
  <si>
    <t>FUNCIONAMIENTO</t>
  </si>
  <si>
    <t xml:space="preserve">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DEL CUMPLIMIENTO DE LA LEGISLACIÓN AMBIENTAL VIGENTE, ESPECIALMENTE AQUELLA QUE DE MANERA DIRECTA IMPACTE EN EL CONTRATO DE OBRA. 2. SOLICITAR AL EJECUTOR DE OBRA LA ELABORACIÓN DEL PLAN DE MANEJO AMBIENTAL Y REALIZAR SEGUIMIENTO. 3. APOYAR EN LA VERIFICACIÓN DE LOS PERMISOS REQUERIDOS POR LAS AUTORIDADES AMBIENTALES COMPETENTES, PARA LA EJECUCIÓN DE ACTIVIDADES CONSTRUCTIVAS Y OPERATIVAS, SEGÚN SEA EL CASO. 4. APOYAR EN LA SUPERVISIÓN DE LA IMPLEMENTACIÓN EN LAS MEDIDAS ESTIPULADAS DEL PLAN DE MANEJO AMBIENTAL, ASÍ COMO EN LOS PERMISOS O AUTORIZACIONES EMITIDOS POR LAS AUTORIDADES AMBIENTALES COMPETENTES Y REPORTAR LAS INCONFORMIDADES QUE SE EVIDENCIEN AL COORDINADOR DE LA INTERVENTORÍA.5. APOYAR EN LA VERIFICACIÓN DE LOS REQUERIMIENTOS SOCIO AMBIENTALES (SOCIALIZAR ANTE LA COMUNIDAD Y AUTORIDADES LOCALES, Y FACILITAR EL CONTROL CIUDADANO). 6. ATENDER LAS SOLICITUDES DE INFORMACIÓN, VISITAS DE INSPECCIÓN Y CUALQUIER ACTIVIDAD QUE PROGRAMEN LAS PARTES INTERESADAS EN EL MANEJO AMBIENTAL DEL PROYECTO. 7. APOYAR EN LA EVALUACIÓN CONTINUA DE LA APLICACIÓN DEL PLAN DE MANEJO AMBIENTAL ANEXANDO EVIDENCIAS OBJETIVAS DE SU IMPLEMENTACIÓN Y EL REGISTRO FOTOGRÁFICO. 8. APOYAR EN EL REPORTE DE TODA CONTRAVENCIÓN O ACCIONES DE PERSONAS QUE RESIDAN O TRABAJEN EN LA OBRA Y QUE ORIGINEN DAÑO AMBIENTAL, A FIN DE QUE SE ADOPTEN LOS CORRECTIVOS Y SE TOMEN LAS ACCIONES PERTINENTES. 9. SOLICITAR AL EJECUTOR DE OBRA EL PLAN DE CONTINGENCIA Y APOYAR EN LA VERIFICACIÓN DE SU CUMPLIMIENTO, CON MIRAS A MINIMIZAR IMPACTOS EN CASO DE PERTURBACIÓN INVOLUNTARIA A LOS RECURSOS NATURALES RENOVABLES. 10. ELABORAR LOS REPORTES E INFORMES QUE SOLICITE EL COORDINADOR DE INTERVENTORÍA. </t>
  </si>
  <si>
    <t>LA PRESENTE ORDEN TIENE POR OBJETO LA PRESTACIÓN DE SERVICIOS PROFESIONALES, EN EL MARCO DEL CONTRATO INTERADMINISTRATIVO N. 574 DEL 2022 CON LA CORPORACIÓN AUTÓNOMA REGIONAL DEL MAGDALENA – CORPAMAG, PARA EL DESARROLLO DE LAS SIGUIENTES ACTIVIDADES: 1. APOYAR EN LA VERIFICACIÓN EN CAMPO DEL CUMPLIMIENTO OPORTUNO A LAS OBLIGACIONES A CARGO DEL EJECUTOR DE OBRA, CON EL FIN DE EVITAR PARALIZACIONES EN LAS ACTIVIDADES. 2. PRESENTAR LOS INFORMES Y REPORTE QUE SEAN SOLICITADOS POR EL DIRECTOR DE LA INTERVENTORÍA. 3. APOYAR EN LA CONSOLIDACIÓN DE PAGOS Y REGISTRO CRONOLÓGICO DE DESEMBOLSOS, AJUSTES Y DEDUCCIONES REALIZADOS POR CORPAMAG 4. APOYAR AL DIRECTOR DE LA INTERVENTORÍA A TRAMITAR EN FORMA OPORTUNA LAS SOLICITUDES DE MODIFICACIÓN, ADICIÓN O PRÓRROGA DEL PROYECTO. 5.  CONSOLIDAR Y PRESENTAR AL DIRECTOR, LA DOCUMENTACIÓN REQUERIDA PARA LA LIQUIDACIÓN DEL CONTRATO DE INTERVENTORÍA. 6. APOYAR EN LA ELABORACIÓN DEL ACTA DE LIQUIDACIÓN DEL PROYECTO. 7. MANTENER INFORMADO AL DIRECTOR CUANDO SE EVIDENCIE MORA EN LOS PLAZOS PREVISTOS PARA LA PRESENTACIÓN DE INFORMES, TRABAJOS U OBRAS, O DEFICIENCIAS EN EL CUMPLIMIENTO DE LAS ESPECIFICACIONES TÉCNICAS DE LOS BIENES, OBRAS O SERVICIOS CONTRATADOS POR PARTE DEL EJECUTOR DE OBRA 8. APOYAR EN LA CONSOLIDACIÓN DE LA INFORMACIÓN DE EJECUCIÓN DEL PROYECTO CON EL FIN DE IDENTIFICAR INCUMPLIMIENTO EN LOS PLAZOS DE EJECUCIÓN Y EN CASO DE PERSISTIR EL INCUMPLIMIENTO, INFORMAR OPORTUNAMENTE Y POR ESCRITO AL DIRECTOR, ANEXANDO TODOS LOS ANTECEDENTES Y PRUEBAS QUE PUEDAN SERVIR DE SOPORTE PARA LA ADOPCIÓN DE LAS MEDIDAS DEL CASO. 9. REALIZAR EL SEGUIMIENTO Y VERIFICACIÓN DEL CUMPLIMIENTO DE REQUISITOS LEGALES Y CONTRACTUALES.  10.APOYAR EN EL SEGUIMIENTO INTEGRAL DEL PROYECTO OBJETO DE INTERVENTORÍA Y REPORTAR AL DIRECTOR. 11. APOYAR EN LA REVISIÓN Y VERIFICACIÓN DE LAS GARANTÍAS DEL PROYECTO SOBRE EL CUAL EJERCE LAS FUNCIONES DE INTERVENTORÍA. 12. APOYAR EN LA REVISIÓN Y VERIFICACIÓN  DE LOS PRECIOS UNITARIOS DE LAS ACTIVIDADES A CARGO DEL EJECUTOR DE  OBRA. 13. APOYAR EN LA REVISIÓN PREVIA SUSCRIPCIÓN DEL ACTA DE INICIO  LOS SIGUIENTES ASPECTOS E INFORMAR AL DIRECTOR DE LA INTERVENTORÍA. -ANÁLISIS DE PRECIOS UNITARIOS PROGRAMA DE OBRA - PROGRAMA DE  INVERSIONES - HOJAS DE VIDA DEL PERSONAL DEL PROYECTO - PLAN DE  MANEJO AMBIENTAL - PLANOS Y ESPECIFICACIONES DEL PROYECTO; - EQUIPO  DISPONIBLE CON SU RESPECTIVA PRUEBA - REQUERIMIENTOS DE MANO DE OBRA; - LOS DEMÁS ASPECTOS QUE EN SU CRITERIO SEAN FUNDAMENTALES  PARA EL NORMAL DESARROLLO DEL CONTRATO. 14. ACTUALIZAR CONSTANTEMENTE DE LA INFORMACIÓN CORRESPONDIENTE AL AVANCE FÍSICO Y FINANCIERO DEL CONTRATO A CARGO DEL EJECUTOR DE OBRA Y PRESENTARLO AL DIRECTOR DE LA INTERVENTORÍA CADA SEMANA, 15. APOYAR EN LA REVISIÓN DE LAS FACTURAS DE PAGO PRESENTADAS POR EL EJECUTOR DE OBRA. 16.  APOYAR EN LA SUPERVISIÓN DEL CRONOGRAMA Y FLUJO DE INVERSIÓN DEL CONTRATO. 17. ELABORAR Y PRESENTAR AL DIRECTOR INFORME FINAL QUE, CONTENGA LA INFORMACIÓN TÉCNICA Y FINANCIERA DEL PROYECTO</t>
  </si>
  <si>
    <t>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 LAS CANTIDADES DE OBRA ESTABLECIDAS EN EL CONTRATO DEL EJECUTOR DE OBRA, A PARTIR DE LAS MEDICIONES QUE SE REALICEN EN CAMPO E INFORMARLAS AL DIRECTOR. 2.CONSTRUIR Y PRESENTAR ANTE EL COORDINADOR DE LA INTERVENTORÍA LOS INFORMES TÉCNICOS QUE CONTENGAN AQUELLOS ASPECTOS QUE REPERCUTAN EN EL NORMAL DESARROLLO DEL CONTRATO DE INTERVENTORÍA Y QUE PUEDAN IMPLICAR MODIFICACIONES AL MISMO.3.INFORMAR AL COORDINADOR DE LA INTERVENTORÍA CUANDO SEA NECESARIO LAS CORRECCIONES EXISTENTES POR LAS DIFERENCIAS ENTRE LAS NECESIDADES TÉCNICAS DEFINIDAS EN EL CONTRATO Y LAS ACTIVIDADES REALIZADAS POR EL EJECUTOR DE OBRA.4.APOYAR EN LA SUPERVISIÓN DE LA  LOCALIZACIÓN DE LOS TRABAJOS QUE SE REQUIEREN EN CAMPO PARA EL CORRECTO DESARROLLO DEL PROYECTO.5.CONSTRUIR Y SUPERVISAR EL DIARIO O BITÁCORA DEL PROYECTO, EN EL CUAL SE CONSIGNARÁN TODAS LAS INSTRUCCIONES, OBSERVACIONES, EJECUCIONES Y DETERMINACIONES RELACIONADAS CON EL DESARROLLO DEL PROYECTO. ESTE DOCUMENTO DEBERÁ PERMANECER DISPONIBLE EN CAMPO QUE REGISTRARÁ TODAS LAS ACTIVIDADES REALIZADAS DESDE EL ACTA DE INICIO HASTA LA FINALIZACIÓN DEL CONTRATO DE INTERVENTORÍA. 6. APOYAR EN LA VERIFICACIÓN DE LOS ENSAYOS DE LABORATORIO O PRUEBAS DE CAMPO DE LOS EQUIPOS, MATERIALES, BIENES, INSUMOS Y PRODUCTOS QUE SE REALICEN EL PROYECTO.7. APOYAR EN LA CONSOLIDACIÓN DE LAS SOLICITUDES QUE EMITA EL EJECUTOR DE OBRA. 8.INFORMAR AL DIRECTOR DE LA INTERVENTORÍA SOBRE EL AVANCE TÉCNICO DEL CONTRATO. 9. PRESENTAR INFORME MENSUAL AL DIRECTOR DE LA INTERVENTORÍA QUE INDIQUE Y SEÑALE LOS POSIBLES RIESGOS DE CARÁCTER TÉCNICO, AMBIENTAL, HIDRÁULICO, O DE CUALQUIER TIPO QUE PUDIERA AFECTAR LA CORRECTA EJECUCIÓN Y AVANCE DEL PROYECTO.10. ELABORAR TODOS LOS REPORTES E INFORMES, CON LA PERIODICIDAD QUE AL RESPECTO ESTABLEZCA EL DIRECTOR DE LA INTERVENTORÍA.11. APOYAR EN LA ELABORACIÓN DE ACTAS DE RECIBO PARCIAL EN CAMPO O DE OBRA.12. ELABORAR LOS REPORTES E INFORMES QUE SOLICITE EL COORDINADOR DE LA INTERVENTORÍA</t>
  </si>
  <si>
    <t>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DEL CUMPLIMIENTO DE LA LEGISLACIÓN AMBIENTAL VIGENTE, ESPECIALMENTE AQUELLA QUE DE MANERA DIRECTA IMPACTE EN EL CONTRATO DE OBRA. 2. SOLICITAR AL EJECUTOR DE OBRA LA ELABORACIÓN DEL PLAN DE MANEJO AMBIENTAL Y REALIZAR SEGUIMIENTO. 3. APOYAR EN LA VERIFICACIÓN DE LOS PERMISOS REQUERIDOS POR LAS AUTORIDADES AMBIENTALES COMPETENTES, PARA LA EJECUCIÓN DE ACTIVIDADES CONSTRUCTIVAS Y OPERATIVAS, SEGÚN SEA EL CASO. 4. APOYAR EN LA SUPERVISIÓN DE LA IMPLEMENTACIÓN EN LAS MEDIDAS ESTIPULADAS DEL PLAN DE MANEJO AMBIENTAL, ASÍ COMO EN LOS PERMISOS O AUTORIZACIONES EMITIDOS POR LAS AUTORIDADES AMBIENTALES COMPETENTES Y REPORTAR LAS INCONFORMIDADES QUE SE EVIDENCIEN AL COORDINADOR DE LA INTERVENTORÍA.5. APOYAR EN LA VERIFICACIÓN DE LOS REQUERIMIENTOS SOCIO AMBIENTALES (SOCIALIZAR ANTE LA COMUNIDAD Y AUTORIDADES LOCALES, Y FACILITAR EL CONTROL CIUDADANO). 6. ATENDER LAS SOLICITUDES DE INFORMACIÓN, VISITAS DE INSPECCIÓN Y CUALQUIER ACTIVIDAD QUE PROGRAMEN LAS PARTES INTERESADAS EN EL MANEJO AMBIENTAL DEL PROYECTO. 7. APOYAR EN LA EVALUACIÓN CONTINUA DE LA APLICACIÓN DEL PLAN DE MANEJO AMBIENTAL ANEXANDO EVIDENCIAS OBJETIVAS DE SU IMPLEMENTACIÓN Y EL REGISTRO FOTOGRÁFICO. 8. APOYAR EN EL REPORTE DE TODA CONTRAVENCIÓN O ACCIONES DE PERSONAS QUE RESIDAN O TRABAJEN EN LA OBRA Y QUE ORIGINEN DAÑO AMBIENTAL, A FIN DE QUE SE ADOPTEN LOS CORRECTIVOS Y SE TOMEN LAS ACCIONES PERTINENTES. 9. SOLICITAR AL EJECUTOR DE OBRA EL PLAN DE CONTINGENCIA Y APOYAR EN LA VERIFICACIÓN DE SU CUMPLIMIENTO, CON MIRAS A MINIMIZAR IMPACTOS EN CASO DE PERTURBACIÓN INVOLUNTARIA A LOS RECURSOS NATURALES RENOVABLES. 10. ELABORAR LOS REPORTES E INFORMES QUE SOLICITE EL COORDINADOR DE INTERVENTORÍA</t>
  </si>
  <si>
    <t>LA PRESENTE ORDEN TIENE POR OBJETO LA PRESTACIÓN DE SERVICIOS PROFESIONALES, EN EL MARCO DEL CONTRATO INTERADMINISTRATIVO N. 574 DEL 2022 CON LA CORPORACIÓN AUTÓNOMA REGIONAL DEL MAGDALENA – CORPAMAG, PARA EL DESARROLLO DE LAS SIGUIENTES ACTIVIDADES: APOYAR EN LA VERIFICACIÓN EN CAMPO DEL CUMPLIMIENTO OPORTUNO A LAS OBLIGACIONES A CARGO DEL EJECUTOR DE OBRA, CON EL FIN DE EVITAR PARALIZACIONES EN LAS ACTIVIDADES. 2. PRESENTAR LOS INFORMES Y REPORTE QUE SEAN SOLICITADOS POR EL DIRECTOR DE LA INTERVENTORÍA. 3. APOYAR EN LA CONSOLIDACIÓN DE PAGOS Y REGISTRO CRONOLÓGICO DE DESEMBOLSOS, AJUSTES Y DEDUCCIONES REALIZADOS POR CORPAMAG 4. APOYAR AL DIRECTOR DE LA INTERVENTORÍA A TRAMITAR EN FORMA OPORTUNA LAS SOLICITUDES DE MODIFICACIÓN, ADICIÓN O PRÓRROGA DEL PROYECTO. 5. CONSOLIDAR Y PRESENTAR AL DIRECTOR, LA DOCUMENTACIÓN REQUERIDA PARA LA LIQUIDACIÓN DEL CONTRATO DE INTERVENTORÍA. 6. APOYAR EN LA ELABORACIÓN DEL ACTA DE LIQUIDACIÓN DEL PROYECTO. 7. MANTENER INFORMADO AL DIRECTOR CUANDO SE EVIDENCIE MORA EN LOS PLAZOS PREVISTOS PARA LA PRESENTACIÓN DE INFORMES, TRABAJOS U OBRAS, O DEFICIENCIAS EN EL CUMPLIMIENTO DE LAS ESPECIFICACIONES TÉCNICAS DE LOS BIENES, OBRAS O SERVICIOS CONTRATADOS POR PARTE DEL EJECUTOR DE OBRA 8. APOYAR EN LA CONSOLIDACIÓN DE LA INFORMACIÓN DE EJECUCIÓN DEL PROYECTO CON EL FIN DE IDENTIFICAR INCUMPLIMIENTO EN LOS PLAZOS DE EJECUCIÓN Y EN CASO DE PERSISTIR EL INCUMPLIMIENTO, INFORMAR OPORTUNAMENTE Y POR ESCRITO AL DIRECTOR, ANEXANDO TODOS LOS ANTECEDENTES Y PRUEBAS QUE PUEDAN SERVIR DE SOPORTE PARA LA ADOPCIÓN DE LAS MEDIDAS DEL CASO. 9. REALIZAR EL SEGUIMIENTO Y VERIFICACIÓN DEL CUMPLIMIENTO DE REQUISITOS LEGALES Y CONTRACTUALES. 10.APOYAR EN EL SEGUIMIENTO INTEGRAL DEL PROYECTO OBJETO DE INTERVENTORÍA Y REPORTAR AL DIRECTOR. 11. APOYAR EN LA REVISIÓN Y VERIFICACIÓN DE LAS GARANTÍAS DEL PROYECTO SOBRE EL CUAL EJERCE LAS FUNCIONES DE INTERVENTORÍA. 12. APOYAR EN LA REVISIÓN Y VERIFICACIÓN DE LOS PRECIOS UNITARIOS DE LAS ACTIVIDADES A CARGO DEL EJECUTOR DE OBRA. 13. APOYAR EN LA REVISIÓN PREVIA SUSCRIPCIÓN DEL ACTA DE INICIO LOS SIGUIENTES ASPECTOS E INFORMAR AL DIRECTOR DE LA INTERVENTORÍA. - ANÁLISIS DE PRECIOS UNITARIOS PROGRAMA DE OBRA -PROGRAMA DE INVERSIONES - HOJAS DE VIDA DEL PERSONAL DEL PROYECTO - PLAN DE MANEJO AMBIENTAL - PLANOS Y ESPECIFICACIONES DEL PROYECTO; -EQUIPO DISPONIBLE CON SU RESPECTIVA PRUEBA -REQUERIMIENTOS DE MANO DE OBRA; - LOS DEMÁS ASPECTOS QUE EN SU CRITERIO SEAN FUNDAMENTALES PARA EL NORMAL DESARROLLO DEL CONTRATO. 14. ACTUALIZAR CONSTANTEMENTE DE LA INFORMACIÓN CORRESPONDIENTE AL AVANCE FÍSICO Y FINANCIERO DEL CONTRATO A CARGO DEL EJECUTOR DE OBRA Y PRESENTARLO AL DIRECTOR DE LA INTERVENTORÍA CADA SEMANA, 15. APOYAR EN LA REVISIÓN DE LAS FACTURAS DE PAGO PRESENTADAS POR EL EJECUTOR DE OBRA. 16. APOYAR EN LA SUPERVISIÓN DEL CRONOGRAMA Y FLUJO DE INVERSIÓN DEL CONTRATO. 17. ELABORAR Y PRESENTAR AL DIRECTOR INFORME FINAL QUE, CONTENGA LA INFORMACIÓN TÉCNICA Y FINANCIERA DEL PROYECTO.</t>
  </si>
  <si>
    <t xml:space="preserve">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 LAS CANTIDADES DE OBRA ESTABLECIDAS EN EL CONTRATO DEL EJECUTOR DE OBRA, A PARTIR DE LAS MEDICIONES QUE SE REALICEN EN CAMPO E INFORMARLAS AL DIRECTOR. 2.CONSTRUIR Y PRESENTAR ANTE EL COORDINADOR DE LA INTERVENTORÍA LOS INFORMES TÉCNICOS QUE CONTENGAN AQUELLOS ASPECTOS QUE REPERCUTAN EN EL NORMAL DESARROLLO DEL CONTRATO DE INTERVENTORÍA Y QUE PUEDAN IMPLICAR MODIFICACIONES AL MISMO.3.INFORMAR AL COORDINADOR DE LA INTERVENTORÍA CUANDO SEA NECESARIO LAS CORRECCIONES EXISTENTES POR LAS DIFERENCIAS ENTRE LAS NECESIDADES TÉCNICAS DEFINIDAS EN EL CONTRATO Y LAS ACTIVIDADES REALIZADAS POR EL EJECUTOR DE OBRA.4.APOYAR EN LA SUPERVISIÓN DE LA LOCALIZACIÓN DE LOS TRABAJOS QUE SE REQUIEREN EN CAMPO PARA EL CORRECTO DESARROLLO DEL PROYECTO.5.CONSTRUIR Y SUPERVISAR EL DIARIO O BITÁCORA DEL PROYECTO, EN EL CUAL SE CONSIGNARÁN TODAS LAS INSTRUCCIONES, OBSERVACIONES, EJECUCIONES Y DETERMINACIONES RELACIONADAS CON EL DESARROLLO DEL PROYECTO. ESTE DOCUMENTO DEBERÁ PERMANECER DISPONIBLE EN CAMPO QUE REGISTRARÁ TODAS LAS ACTIVIDADES REALIZADAS DESDE EL ACTA DE INICIO HASTA LA FINALIZACIÓN DEL CONTRATO DE INTERVENTORÍA. 6. APOYAR EN LA VERIFICACIÓN DE LOS ENSAYOS DE LABORATORIO O PRUEBAS DE CAMPO DE LOS EQUIPOS, MATERIALES, BIENES, INSUMOS Y PRODUCTOS QUE SE REALICEN EL PROYECTO.7. APOYAR EN LA CONSOLIDACIÓN DE LAS SOLICITUDES QUE EMITA EL EJECUTOR DE OBRA. 8.INFORMAR AL DIRECTOR DE LA INTERVENTORÍA SOBRE EL AVANCE TÉCNICO DEL CONTRATO. 9. PRESENTAR INFORME MENSUAL AL DIRECTOR DE LA INTERVENTORÍA QUE INDIQUE Y SEÑALE LOS POSIBLES RIESGOS DE CARÁCTER TÉCNICO, AMBIENTAL, HIDRÁULICO, O DE CUALQUIER TIPO QUE PUDIERA AFECTAR LA CORRECTA EJECUCIÓN Y AVANCE DEL PROYECTO.10. ELABORAR TODOS LOS REPORTES E INFORMES, CON LA PERIODICIDAD QUE AL RESPECTO ESTABLEZCA EL DIRECTOR DE LA INTERVENTORÍA.11. APOYAR EN LA ELABORACIÓN DE ACTAS DE RECIBO PARCIAL EN CAMPO O DE OBRA.12. ELABORAR LOS REPORTES E INFORMES QUE SOLICITE EL COORDINADOR DE LA INTERVENTORÍA. </t>
  </si>
  <si>
    <t>LA PRESENTE ORDEN TIENE POR OBJETO LA PRESTACIÓN DE SERVICIOS PROFESIONALES, EN EL MARCO DEL CONTRATO INTERADMINISTRATIVO N. 574 DEL 2022 SUSCRITO CON LA CORPORACIÓN AUTÓNOMA REGIONAL DEL MAGDALENA – CUYO OBJETO ES: “INTERVENTORÍA ADMINISTRATIVA, TÉCNICA, JURÍDICA, FINANCIERA, LEGAL Y AMBIENTAL PARA LAS ACTIVIDADES DE VIVERISMO Y SIEMBRA DIRECTA QUE SE LLEVARÁN A CABO EN EL MARCO DEL CONVENIO INTERADMINISTRATIVO NO. 861 DE 2021 ENTRE CORPAMAG Y MADS QUE TIENE COMO FINALIDAD AUNAR ESFUERZOS TÉCNICOS, ADMINISTRATIVOS Y FINANCIEROS PARA IMPLEMENTAR ACCIONES DE EDUCACIÓN AMBIENTAL, PARTICIPACIÓN COMUNITARIA EN LA GESTIÓN AMBIENTAL, RESTAURACIÓN, CONSERVACIÓN Y FORTALECIMIENTO DE PROCESOS PROPIOS DEL BUEN VIVIR, EL CUIDADO DE LA MADRE TIERRA DESDE LOS USOS Y COSTUMBRES EN EL RESGUARDO INDÍGENA KOGUI–MALAYO–ARHUACO (KIUBULDO MUNKUAWUNAKA, GUNMAKU Y KUTUNSAMA) Y EL CONSEJO COMUNITARIO JACOBO PÉREZ ESCOBAR DEL DEPARTAMENTO DEL MAGDALENA.”,  CORPAMAG, PARA EL DESARROLLO DE LAS SIGUIENTES ACTIVIDADES: 1. VERIFICAR LA INFORMACIÓN DE CARÁCTER TÉCNICO, TALES COMO ESTUDIOS PREVIOS, CONTRATO, ADENDAS, PRESUPUESTOS Y DEMÁS PARA COMPLEMENTAR LA INFORMACIÓN REQUERIDA PARA EL CUMPLIMIENTO DE LAS METAS PROPUESTAS EN EL PROYECTO. 2. REALIZAR VISITAS DE INSPECCIÓN EN EL PROYECTO DE EMPLAZAMIENTO Y PUESTA EN MARCHA DE LOS VIVEROS BIOCLIMÁTICOS QUE SE ESTABLECEN EL MARCO DEL CONTRATO SAMC 016 DE 2022. 3. REVISAR Y VERIFICAR LAS ESPECIFICACIONES TÉCNICAS DE LOS VIVEROS BIOCLIMÁTICOS A ESTABLECER TALES COMO LAS CANTIDADES DE OBRA, ANÁLISIS DE PRECIOS UNITARIO, REALIZANDO EL CHEQUEO DE LO CONSIGNADO EN LOS PLANOS Y ENTREGAR LA INFORMACIÓN REQUERIDA. 4. ELABORAR LOS REPORTES E INFORMES QUE SOLICITE EL DIRECTOR DE LA INTERVENTORÍA</t>
  </si>
  <si>
    <t xml:space="preserve">
LA PRESENTE ORDEN TIENE POR OBJETO LA PRESTACIÓN DE SERVICIOS PROFESIONALES EN EL MARCO DE LOS PROYECTOS DEL PLAN DE ACCIÓN 2023  DE LA VICERRECTORÍA DE EXTENSIÓN Y PROYECCIÓN SOCIAL , PARA EL DESARROLLO DE LAS SIGUIENTES ACTIVIDADES: 1. PRESENTACIÓN MENSUAL DEL RESUMEN DE SEGUIMIENTO Y EJECUCIÓN DE LOS CONTRATOS/PROYECTOS, EN EL CUAL SE EVIDENCIE EL INICIO, EJECUCIÓN, AVANCES, ENMARCADOS EN EL OBJETO, DISCRIMINADO POR: (ETAPAS, FASES, PRODUCTOS, OBJETIVOS, ENTREGABLES) SOLUCIONES Y DETALLES DE ACTIVIDADES CUMPLIDA, DE TAL FORMA QUE PERMITA UNA VISIÓN CLARA Y COMPLETA DEL ESTADO DE EJECUCIÓN DE CADA UNO DE ESTOS. 2. ORIENTAR LOS LINEAMIENTOS DE PLANIFICACIÓN, DISEÑO E IMPLEMENTACIÓN DE LOS INSTRUMENTOS REQUERIDOS PARA EL SEGUIMIENTO DE LA EJECUCIÓN DEL PROYECTO. 3. CONSTRUCCIÓN Y SEGUIMIENTO DE LOS EXPEDIENTES DE LOS CONVENIOS/CONTRATOS/ PROYECTOS ADSCRITOS A LA VICERRECTORÍA DE EXTENSIÓN Y PROYECCIÓN SOCIAL, EN LA VENTANA DE TIEMPO DE 2018-2023. 4. SEGUIMIENTO A LA EJECUCIÓN Y CUMPLIMIENTO DE LOS LINEAMIENTOS DE CALIDAD ESTABLECIDOS POR LA UNIVERSIDAD DEL MAGDALENA, EN EL MARCO DEL DESARROLLO DE CONVENIOS/CONTRATOS/PROYECTOS QUE SE ENCUENTREN ADSCRITOS A LA VICERRECTORÍA DE EXTENSIÓN Y PROYECCIÓN SOCIAL. 5. ORGANIZAR Y ENTREGAR OPORTUNAMENTE LOS INSUMOS REQUERIDOS PARA LA ATENCIÓN DE SOLICITUDES DE LAS DEPENDENCIAS DE LA INSTITUCIÓN EN EL MARCO DE LAS ACTIVIDADES DE ACREDITACIÓN Y DEMÁS ASPECTOS ADELANTADOS POR CADA UNA DE ESTAS</t>
  </si>
  <si>
    <t>LA PRESENTE ORDEN TIENE POR OBJETO LA PRESTACIÓN DE SERVICIOS PROFESIONALES EN EL MARCO DE LOS PROYECTOS DEL PLAN DE ACCIÓN 2023 DE LA VICERRECTORÍA DE EXTENSIÓN Y PROYECCIÓN SOCIAL, PARA EL DESARROLLO DE LAS SIGUIENTES ACTIVIDADES: 1. ATENDER LA REVISIÓN Y CUMPLIMIENTO DE LOS LINEAMIENTOS DADOS EN EL COMITÉ DISTRITAL DE DROGAS DE LA CIUDAD DE SANTA MARTA, ASÍ COMO VELAR POR LA ATENCIÓN DE REQUERIMIENTOS QUE SEAN ALLEGADOS POR LA ENTIDAD. 2. ATENDER LA REVISIÓN Y CUMPLIMIENTO DE LOS LINEAMIENTOS DADOS EN EL ASISTE A REUNIONES DEL COMITÉ DEPARTAMENTAL DE DROGAS DEL DEPARTAMENTO DEL MAGDALENA, ASÍ COMO VELAR POR LA ATENCIÓN DE REQUERIMIENTOS QUE SEAN ALLEGADOS POR LA ENTIDAD. 3.REALIZAR LAS GESTIONES CORRESPONDIENTES AL PROCESO DE VINCULACIÓN DE LA UNIVERSIDAD DEL MAGDALENA A LA RED NACIONAL DE UNIVERSIDADES REDSPA, TENIENDO EN CUENTA EL CUMPLIMIENTO DE LOS LINEAMIENTOS. 4.</t>
  </si>
  <si>
    <t>LA PRESENTE ORDEN TIENE POR OBJETO LA PRESTACIÓN DE SERVICIOS PROFESIONALES EN EL MARCO DE LOS PROYECTOS DEL PLAN DE ACCIÓN 2023 DE LA VICERRECTORÍA DE EXTENSIÓN Y PROYECCIÓN SOCIAL, PARA EL DESARROLLO DE LAS SIGUIENTES ACTIVIDADES: 1. REVISIÓN Y ANÁLISIS DE POLÍTICAS NACIONALES E INTERNACIONALES DE APRENDIZAJE A LO LARGO DE LA VIDA, QUE PUEDAN SER IMPLEMENTADAS EN LA INSTITUCIÓN. 2. REVISIÓN Y ANÁLISIS DE POLÍTICAS NACIONALES E INTERNACIONALES DE CÁTEDRAS Y AULAS UNIVERSIDAD ENTORNO. 3. ASESORÍA PARA LA ELABORACIÓN DE EXPOSICIÓN DE MOTIVOS DE ACUERDOS SUPERIORES PARA LA IMPLEMENTACIÓN DE POLÍTICAS INSTITUCIONALES DE EDUCACIÓN A LO LARGO DE LA VIDA Y LA REGLAMENTACIÓN DE CÁTEDRAS Y AULAS UNIVERSIDAD ENTORNO (UNIVERSIDAD – ESTADO – EMPRESA- SOCIEDAD). 4. ELABORACIÓN DE ACUERDOS SUPERIORES Y ACUERDOS ACADÉMICOS, NECESARIOS PARA LA IMPLEMENTACIÓN DE POLÍTICAS INSTITUCIONALES DE EDUCACIÓN A LO LARGO DE LA VIDA Y LA REGLAMENTACIÓN DE CÁTEDRAS Y AULAS UNIVERSIDAD ENTORNO (UNIVERSIDAD – ESTADO – EMPRESA- SOCIEDAD).</t>
  </si>
  <si>
    <t>LA PRESENTE ORDEN TIENE POR OBJETO LA PRESTACIÓN DE SERVICIOS PROFESIONALES EN EL MARCO DE LOS PROYECTOS DEL PLAN DE ACCIÓN 2023 DE LA VICERRECTORÍA DE EXTENSIÓN Y PROYECCIÓN SOCIAL, PARA EL DESARROLLO DE LAS SIGUIENTES ACTIVIDADES: 1 ORGANIZAR Y GESTIONAR LA LOGÍSTICA, PROTOCOLO Y DEMÁS ASPECTOS RELACIONADOS CON EL ÓPTIMO DESARROLLO DEL TORNEO DEPORTIVO PARA GRADUADOS ANTORCHA UNIMAGDALENA Y ENCUENTRO GENERAL DE GRADUADOS, EN EL SEGUNDO SEMESTRE DE 2023. 2. ELABORAR INFORMES ESTADÍSTICOS CONSOLIDADOS Y PRESENTARLOS MENSUALMENTE ANTE LA VICERRECTORÍA DE EXTENSIÓN Y PROYECCIÓN SOCIAL, CON EL CONSOLIDADO DEL SEGUIMIENTO DE LAS ACCIONES REALIZADAS POR EL CENTRO DE EGRESADOS PARA EL MONITOREO, SEGUIMIENTO, ACOMPAÑAMIENTO Y GESTIÓN DE LOS GRADUADOS. 3. BRINDAR APOYO EN LA ORGANIZACIÓN, GESTIÓN DE LA LOGÍSTICA, PROTOCOLO Y DEMÁS ASPECTOS RELACIONADOS CON EL ÓPTIMO DESARROLLO DE CURSOS, SEMINARIOS, TALLERES Y DIPLOMADOS DIRIGIDOS A GRADUADOS. 4. ORGANIZAR, CONSOLIDAR Y ENTREGAR OPORTUNAMENTE LOS INSUMOS REQUERIDOS PARA LA ELABORACIÓN DEL REPORTE DE LOS INDICADORES, RELACIONADA CON LAS ACCIONES DEL CENTRO DE EGRESADOS APORTANTES A LOS PROYECTOS ASOCIADOS DEL PLAN DE ACCIÓN DE LA VICERRECTORÍA, PLAN DE DESARROLLO Y DEMÁS PLANES DE GESTIÓN INSTITUCIONAL QUE SEAN REQUERIDOS. 5. ELABORAR LOS INFORMES DEL CENTRO DE EGRESADO CON LA INFORMACIÓN REQUERIDA PARA LA ACREDITACIÓN DE LOS PROGRAMAS, LA ACREDITACIÓN INSTITUCIONAL Y DEMÁS INFORMES EN EL MARCO DE LAS ACTIVIDADES RELACIONADAS AL PLAN DE ACCIÓN DE LA VICERRECTORÍA DE EXTENSIÓN Y PROYECCIÓN SOCIAL.</t>
  </si>
  <si>
    <t xml:space="preserve">VIVERLYS LEINITH DIAZ GUTIERREZ </t>
  </si>
  <si>
    <t xml:space="preserve">DIOMARA MARGARITA SUAREZ SEGURA </t>
  </si>
  <si>
    <t xml:space="preserve">HERNAN QUINTANA ESCALANTE </t>
  </si>
  <si>
    <t>RUBEN DAVID ANDRADE ALVAREZ</t>
  </si>
  <si>
    <t>ELY ROCIO GUERRERO ORTEGA</t>
  </si>
  <si>
    <t>MARGARITA ALEJANDRA FIERRO RENGIJO</t>
  </si>
  <si>
    <t>EDGAR ANDRES FUENTES BLANCO</t>
  </si>
  <si>
    <t>LEONARDO ALFREDO JOLI TETE</t>
  </si>
  <si>
    <t>275
2212</t>
  </si>
  <si>
    <t>2023-02-07
2023-10-12</t>
  </si>
  <si>
    <t>333700000
8800000</t>
  </si>
  <si>
    <t>PEDRO MERCADO GONZALEZ</t>
  </si>
  <si>
    <t>IVIS ALVARADO MONTENEGRO</t>
  </si>
  <si>
    <t>https://community.secop.gov.co/Public/Tendering/OpportunityDetail/Index?noticeUID=CO1.NTC.4226504&amp;isFromPublicArea=True&amp;isModal=False</t>
  </si>
  <si>
    <t>https://community.secop.gov.co/Public/Tendering/OpportunityDetail/Index?noticeUID=CO1.NTC.4226264&amp;isFromPublicArea=True&amp;isModal=False</t>
  </si>
  <si>
    <t>https://community.secop.gov.co/Public/Tendering/OpportunityDetail/Index?noticeUID=CO1.NTC.4226000&amp;isFromPublicArea=True&amp;isModal=False</t>
  </si>
  <si>
    <t>https://community.secop.gov.co/Public/Tendering/OpportunityDetail/Index?noticeUID=CO1.NTC.4930357&amp;isFromPublicArea=True&amp;isModal=False</t>
  </si>
  <si>
    <t>https://community.secop.gov.co/Public/Tendering/OpportunityDetail/Index?noticeUID=CO1.NTC.4930958&amp;isFromPublicArea=True&amp;isModal=False</t>
  </si>
  <si>
    <t>https://community.secop.gov.co/Public/Tendering/OpportunityDetail/Index?noticeUID=CO1.NTC.4930842&amp;isFromPublicArea=True&amp;isModal=False</t>
  </si>
  <si>
    <t>https://community.secop.gov.co/Public/Tendering/OpportunityDetail/Index?noticeUID=CO1.NTC.5027072&amp;isFromPublicArea=True&amp;isModal=False</t>
  </si>
  <si>
    <t>https://community.secop.gov.co/Public/Tendering/OpportunityDetail/Index?noticeUID=CO1.NTC.5042844&amp;isFromPublicArea=True&amp;isModal=False</t>
  </si>
  <si>
    <t>https://community.secop.gov.co/Public/Tendering/OpportunityDetail/Index?noticeUID=CO1.NTC.5062846&amp;isFromPublicArea=True&amp;isModal=False</t>
  </si>
  <si>
    <t>https://community.secop.gov.co/Public/Tendering/OpportunityDetail/Index?noticeUID=CO1.NTC.5074320&amp;isFromPublicArea=True&amp;isModal=False</t>
  </si>
  <si>
    <t>https://community.secop.gov.co/Public/Tendering/OpportunityDetail/Index?noticeUID=CO1.NTC.5074024&amp;isFromPublicArea=True&amp;isModal=False</t>
  </si>
  <si>
    <t>OPSP-VEX-0337-2023</t>
  </si>
  <si>
    <t xml:space="preserve">	CO1.REQ.4075996</t>
  </si>
  <si>
    <t>OPSP-VEX-0338-2023</t>
  </si>
  <si>
    <t>CO1.REQ.4075756</t>
  </si>
  <si>
    <t>OPSP-VEX-0339-2023</t>
  </si>
  <si>
    <t>CO1.REQ.4098876</t>
  </si>
  <si>
    <t>OPSP-VEX-0340-2023</t>
  </si>
  <si>
    <t xml:space="preserve">	CO1.REQ.4075794</t>
  </si>
  <si>
    <t>OPSP-VEX-0341-2023</t>
  </si>
  <si>
    <t>CO1.REQ.4075969</t>
  </si>
  <si>
    <t>OPSP-VEX-0344-2023</t>
  </si>
  <si>
    <t>CO1.REQ.4089962</t>
  </si>
  <si>
    <t>OPSP-VEX-0345-2023</t>
  </si>
  <si>
    <t>CO1.REQ.4089783</t>
  </si>
  <si>
    <t>OPSP-VEX-0346-2023</t>
  </si>
  <si>
    <t>CO1.REQ.4089527</t>
  </si>
  <si>
    <t>OAG-VEX-0347-2023</t>
  </si>
  <si>
    <t xml:space="preserve">	CO1.REQ.4089828</t>
  </si>
  <si>
    <t>OPSP-VEX-0348-2023</t>
  </si>
  <si>
    <t xml:space="preserve">	CO1.REQ.4090062</t>
  </si>
  <si>
    <t>OPSP-VEX-0349-2023</t>
  </si>
  <si>
    <t>CO1.REQ.4090219</t>
  </si>
  <si>
    <t>OPSP-VEX-0350-2023</t>
  </si>
  <si>
    <t>CO1.REQ.4089970</t>
  </si>
  <si>
    <t>OPSP-VEX-0351-2023</t>
  </si>
  <si>
    <t>CO1.REQ.4090056</t>
  </si>
  <si>
    <t>OPSP-VEX-0352-2023</t>
  </si>
  <si>
    <t>CO1.REQ.4090009</t>
  </si>
  <si>
    <t>OAG-VEX-0357-2023</t>
  </si>
  <si>
    <t>CO1.REQ.4096943</t>
  </si>
  <si>
    <t>OAG-VEX-0358-2023</t>
  </si>
  <si>
    <t>CO1.REQ.4097233</t>
  </si>
  <si>
    <t>OPSP-VEX-0359-2023</t>
  </si>
  <si>
    <t>CO1.REQ.4097426</t>
  </si>
  <si>
    <t>OPSP-VEX-0360-2023</t>
  </si>
  <si>
    <t>CO1.REQ.4097378</t>
  </si>
  <si>
    <t>OPSP-VEX-0361-2023</t>
  </si>
  <si>
    <t xml:space="preserve">	CO1.REQ.4099213</t>
  </si>
  <si>
    <t>OPSP-VEX-0422-2023</t>
  </si>
  <si>
    <t>CO1.REQ.4164717</t>
  </si>
  <si>
    <t>OPSP-VEX-0441-2023</t>
  </si>
  <si>
    <t>CO1.REQ.4195447</t>
  </si>
  <si>
    <t>OPSP-VEX-0442-2023</t>
  </si>
  <si>
    <t>CO1.REQ.4195632</t>
  </si>
  <si>
    <t>OPSP-VEX-0443-2023</t>
  </si>
  <si>
    <t xml:space="preserve">	CO1.REQ.4195821</t>
  </si>
  <si>
    <t>OPSP-VEX-0461-2023</t>
  </si>
  <si>
    <t>CO1.REQ.4235871</t>
  </si>
  <si>
    <t>OPSP-VEX-0465-2023</t>
  </si>
  <si>
    <t>CO1.REQ.4242969</t>
  </si>
  <si>
    <t>OPSP-VEX-0514-2023</t>
  </si>
  <si>
    <t>CO1.REQ.4311870</t>
  </si>
  <si>
    <t>OPSP-VEX-0529-2023</t>
  </si>
  <si>
    <t xml:space="preserve">	CO1.REQ.4340015</t>
  </si>
  <si>
    <t>OPSP-VEX-0537-2023</t>
  </si>
  <si>
    <t>CO1.REQ.4344659</t>
  </si>
  <si>
    <t>OPSP-VEX-0532-2023</t>
  </si>
  <si>
    <t>CO1.REQ.4343852</t>
  </si>
  <si>
    <t>OPSP-VEX-0533-2023</t>
  </si>
  <si>
    <t>CO1.REQ.4344152</t>
  </si>
  <si>
    <t>OPSP-VEX-0534-2023</t>
  </si>
  <si>
    <t>CO1.REQ.4344096</t>
  </si>
  <si>
    <t>OPSP-VEX-0535-2023</t>
  </si>
  <si>
    <t>CO1.REQ.4344704</t>
  </si>
  <si>
    <t>OPSP-VEX-0536-2023</t>
  </si>
  <si>
    <t>CO1.REQ.4344400</t>
  </si>
  <si>
    <t>OPSP-VEX-0538-2023</t>
  </si>
  <si>
    <t>CO1.REQ.4344466</t>
  </si>
  <si>
    <t>OPSP-VEX-0539-2023</t>
  </si>
  <si>
    <t>CO1.REQ.4344640</t>
  </si>
  <si>
    <t>OPSP-VEX-0542-2023</t>
  </si>
  <si>
    <t>CO1.REQ.4401760</t>
  </si>
  <si>
    <t>OAG-VEX-0558-2023</t>
  </si>
  <si>
    <t>CO1.REQ.4442293</t>
  </si>
  <si>
    <t>OAG-VEX-0559-2023</t>
  </si>
  <si>
    <t>CO1.REQ.4443032</t>
  </si>
  <si>
    <t>OPSP-VEX-0553-2023</t>
  </si>
  <si>
    <t>CO1.REQ.4419768</t>
  </si>
  <si>
    <t>OPSP-VEX-0401-2023</t>
  </si>
  <si>
    <t>CO1.REQ.4128420</t>
  </si>
  <si>
    <t>OPS-VEX-0610-2023</t>
  </si>
  <si>
    <t>CO1.REQ.4578527</t>
  </si>
  <si>
    <t>OPS-VEX-0615-2023</t>
  </si>
  <si>
    <t>CO1.REQ.4578921</t>
  </si>
  <si>
    <t>OPSP-VEX-0620-2023</t>
  </si>
  <si>
    <t>CO1.REQ.4613898</t>
  </si>
  <si>
    <t>OPSP-VEX-0630-2023</t>
  </si>
  <si>
    <t>CO1.REQ.4642714</t>
  </si>
  <si>
    <t>OPSP-VEX-0686-2023</t>
  </si>
  <si>
    <t>CO1.REQ.4810909</t>
  </si>
  <si>
    <t>OPSP-VEX-0701-2023</t>
  </si>
  <si>
    <t>CO1.REQ.4832087</t>
  </si>
  <si>
    <t>OPSP-VEX-0705-2023</t>
  </si>
  <si>
    <t>CO1.REQ.4832214</t>
  </si>
  <si>
    <t>OPSP-VEX-0720-2023</t>
  </si>
  <si>
    <t>CO1.REQ.4857216</t>
  </si>
  <si>
    <t>OAG-VEX-0721-2023</t>
  </si>
  <si>
    <t>CO1.REQ.4857219</t>
  </si>
  <si>
    <t>OPSP-VEX-0723-2023</t>
  </si>
  <si>
    <t>CO1.REQ.4858962</t>
  </si>
  <si>
    <t>OPSP-VEX-0725-2023</t>
  </si>
  <si>
    <t>CO1.REQ.4859074</t>
  </si>
  <si>
    <t>OPSP-VEX-0818-2023</t>
  </si>
  <si>
    <t>CO1.REQ.4932843</t>
  </si>
  <si>
    <t>OPSP-VEX-0819-2023</t>
  </si>
  <si>
    <t>CO1.REQ.4933619</t>
  </si>
  <si>
    <t>OPSP-VEX-0820-2023</t>
  </si>
  <si>
    <t>CO1.REQ.4935165</t>
  </si>
  <si>
    <t>OPSP-VEX-0821-2023</t>
  </si>
  <si>
    <t>CO1.REQ.4935180</t>
  </si>
  <si>
    <t>OPSP-VEX-0822-2023</t>
  </si>
  <si>
    <t>CO1.REQ.4935415</t>
  </si>
  <si>
    <t>OPSP-VEX-0823-2023</t>
  </si>
  <si>
    <t>CO1.REQ.4934582</t>
  </si>
  <si>
    <t>OPSP-VEX-0824-2023</t>
  </si>
  <si>
    <t>CO1.REQ.4935021</t>
  </si>
  <si>
    <t>OPSP-VEX-0825-2023</t>
  </si>
  <si>
    <t>CO1.REQ.4934976</t>
  </si>
  <si>
    <t>OPSP-VEX-0826-2023</t>
  </si>
  <si>
    <t>CO1.REQ.4935240</t>
  </si>
  <si>
    <t>OPSP-VEX-0827-2023</t>
  </si>
  <si>
    <t>CO1.REQ.4934767</t>
  </si>
  <si>
    <t>OPSP-VEX-0828-2023</t>
  </si>
  <si>
    <t>CO1.REQ.4935620</t>
  </si>
  <si>
    <t>OAG-VEX-0829-2023</t>
  </si>
  <si>
    <t>CO1.REQ.4936065</t>
  </si>
  <si>
    <t>OPSP-VEX-0830-2023</t>
  </si>
  <si>
    <t>CO1.REQ.4935538</t>
  </si>
  <si>
    <t>OAG-VEX-0831-2023</t>
  </si>
  <si>
    <t>CO1.REQ.4936889</t>
  </si>
  <si>
    <t>OPSP-VEX-0832-2023</t>
  </si>
  <si>
    <t>CO1.REQ.4935549</t>
  </si>
  <si>
    <t>OPSP-VEX-0833-2023</t>
  </si>
  <si>
    <t>CO1.REQ.4935607</t>
  </si>
  <si>
    <t>OPSP-VEX-0849-2023</t>
  </si>
  <si>
    <t>CO1.REQ.4955098</t>
  </si>
  <si>
    <t>OAG-VEX-0897-2023</t>
  </si>
  <si>
    <t>CO1.REQ.5022560</t>
  </si>
  <si>
    <t>OPSP-VEX-0899-2023</t>
  </si>
  <si>
    <t>CO1.REQ.5034841</t>
  </si>
  <si>
    <t>OPSP-VEX-0900-2023</t>
  </si>
  <si>
    <t>CO1.REQ.5035018</t>
  </si>
  <si>
    <t>OPSP-VEX-0901-2023</t>
  </si>
  <si>
    <t>CO1.REQ.5035245</t>
  </si>
  <si>
    <t>OPSP-VEX-0902-2023</t>
  </si>
  <si>
    <t>CO1.REQ.5034899</t>
  </si>
  <si>
    <t>OPSP-VEX-0903-2023</t>
  </si>
  <si>
    <t>CO1.REQ.5035080</t>
  </si>
  <si>
    <t>OPSP-VEX-1243-2023</t>
  </si>
  <si>
    <t>CO1.REQ.5063157</t>
  </si>
  <si>
    <t>OPSP-VEX-1248-2023</t>
  </si>
  <si>
    <t>CO1.REQ.5080658</t>
  </si>
  <si>
    <t>OPSP-VEX-1249-2023</t>
  </si>
  <si>
    <t>CO1.REQ.5080807</t>
  </si>
  <si>
    <t>OPSP-VEX-1330-2023</t>
  </si>
  <si>
    <t>CO1.REQ.5105309</t>
  </si>
  <si>
    <t>OPSP-VEX-1331-2023</t>
  </si>
  <si>
    <t>CO1.REQ.5105317</t>
  </si>
  <si>
    <t>OPSP-VEX-1332-2023</t>
  </si>
  <si>
    <t>CO1.REQ.5104926</t>
  </si>
  <si>
    <t>OPSP-VEX-1333-2023</t>
  </si>
  <si>
    <t>CO1.REQ.5104932</t>
  </si>
  <si>
    <t>OPSP-VEX-1334-2023</t>
  </si>
  <si>
    <t>CO1.REQ.5105139</t>
  </si>
  <si>
    <t>OPSP-VEX-1335-2023</t>
  </si>
  <si>
    <t>CO1.REQ.5105147</t>
  </si>
  <si>
    <t>OSM-VEX-0009-2023</t>
  </si>
  <si>
    <t>CO1.REQ.5105511</t>
  </si>
  <si>
    <t>ODC-VEX-0021-2023</t>
  </si>
  <si>
    <t>CO1.REQ.5107091</t>
  </si>
  <si>
    <t>OPSP-VEX-1385-2023</t>
  </si>
  <si>
    <t>CO1.REQ.5149348</t>
  </si>
  <si>
    <t>OSM-VEX-0016-2023</t>
  </si>
  <si>
    <t>CO1.REQ.5170423</t>
  </si>
  <si>
    <t>OPSP-VEX-1411-2023</t>
  </si>
  <si>
    <t>CO1.REQ.5170427</t>
  </si>
  <si>
    <t>OPSP-VEX-1431-2023</t>
  </si>
  <si>
    <t>CO1.REQ.5189802</t>
  </si>
  <si>
    <t>OPSP-VEX-1432-2023</t>
  </si>
  <si>
    <t>CO1.REQ.5189803</t>
  </si>
  <si>
    <t>OPSP-VEX-1433-2023</t>
  </si>
  <si>
    <t>CO1.REQ.5189703</t>
  </si>
  <si>
    <t>OPSP-VEX-1428-2023</t>
  </si>
  <si>
    <t>CO1.REQ.5195902</t>
  </si>
  <si>
    <t>OPSP-VEX-1437-2023</t>
  </si>
  <si>
    <t>CO1.REQ.5200456</t>
  </si>
  <si>
    <t>OPSP-VEX-1438-2023</t>
  </si>
  <si>
    <t>CO1.REQ.5200506</t>
  </si>
  <si>
    <t>JOSE MIGUEL SALAS RODRIGUEZ</t>
  </si>
  <si>
    <t>PRESTAR SERVICIOS PROFESIONALES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</si>
  <si>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PRESTAR SERVICIOS PROFESIONALES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</si>
  <si>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PRESTAR SERVICIOS PROFESIONALES EL DESARROLLO DE LAS SIGUIENTES ACTIVIDADES: 1. ORGANIZAR Y CONSOLIDAR LOS INSUMOS REQUERIDOS PARA LA ELABORACIÓN DEL REPORTE DE LOS INDICADORES DE PLAN DE ACCIÓN DE LA VICERRECTORÍA DE EXTENSIÓN Y PROYECCIÓN SOCIAL. 2. COORDINAR LAS ALIANZAS ESTRATÉGICAS CON ACTORES EXTERNOS. 3. ELABORAR Y GESTIONAR EL PLAN DE EDUCACIÓN CONTINUADA ADSCRITO A LA VICERRECTORÍA DE EXTENSIÓN Y PROYECCIÓN SOCIAL</t>
  </si>
  <si>
    <t xml:space="preserve"> PRESTAR SERVICIOS PROFESIONALES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</si>
  <si>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PRESTAR SERVICIOS PROFESIONALES EL DESARROLLO DE LAS SIGUIENTES ACTIVIDADES: 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</si>
  <si>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PRESTAR SERVICIOS PROFESIONALES EL DESARROLLO DE LAS SIGUIENTES ACTIVIDADES: 1. HACER SEGUIMIENTO A LOS RECIÉN GRADUADOS DE LAS MODALIDADES PRESENCIAL Y A DISTANCIA. 2. ELABORAR INFORME DE INDICADORES DE SEGUIMIENTO A GRADUADOS SEGÚN EL OBSERVATORIO LABORAL PARA LA EDUCACIÓN CON BASE EN EL CENSO DE GRADUADOS DE LA INSTITUCIÓN. 3. APOYO A LA REALIZACIÓN DE LA FERIA DE EMPLEABILIDAD Y EMPRENDIMIENTO. 4. ELABORAR INFORME DE GRADUADOS PARA PROCESOS DE AUTOEVALUACIÓN DE LOS PROGRAMAS. 5. SEGUIMIENTO Y ACOMPAÑAMIENTO AL EGRESADO. 6. HACER SEGUIMIENTO A LA INTERMEDIACIÓN LABORAL.</t>
  </si>
  <si>
    <t>PRESTAR SERVICIOS PROFESIONALES EL DESARROLLO DE LAS SIGUIENTES ACTIVIDADES: 1. GESTIONAR, DISEÑAR, GRABAR, MONTAR, EDITAR Y DEJAR LISTOS PARA SU PUBLICACIÓN LA VIRTUALIZACIÓN DE LOS ESPACIOS QUE LA VICERRECTORÍA DE EXTENSIÓN Y PROYECCIÓN SOCIAL REQUIERA EN ATENCIÓN A LOS PROYECTOS ESTABLECIDOS EN EL PLAN DE ACCIÓN INSTITUCIONAL. 2. GARANTIZAR AL CADENA DE CUSTODIA Y DERECHOS DE AUTOR DEL MATERIAL AUDIOVISUAL PRODUCIDO.</t>
  </si>
  <si>
    <t>PRESTAR SERVICIOS DE APOYO A LA GESTIÓN PARA EL DESARROLLO DE LAS SIGUIENTES ACTIVIDADES: 1. PROMOCIONAR EN LAS DIFERENTES INSTITUCIONES EDUCATIVAS LAS ACTIVIDADES CULTURALES DESARROLLADAS A TRAVÉS SISTEMA DE FORTALECIMIENTO DE MUSEOS Y LA OFERTA CULTURAL. 2. APOYAR EL DISEÑO DE LA ESTRATEGIA DE DIVULGACIÓN DE LAS ACTIVIDADES CULTURALES DE LA CASA MUSEO GABRIEL GARCÍA MÁRQUEZ. 3. APOYAR EL DESARROLLO DE ACTIVIDADES CULTURALES DE LA CASA MUSEO GABRIEL GARCÍA MÁRQUEZ. 4. APOYAR EL PROYECTO DE CINE Y LITERATURA DE LA CASA MUSEO.</t>
  </si>
  <si>
    <t>PRESTAR SERVICIOS PROFESIONALES EL DESARROLLO DE LAS SIGUIENTES ACTIVIDADES: 1. REALIZAR DESARROLLO DE COMPONENTES SOFTWARE EN TECNOLOGÍAS NETCORE, LARAVEL JAVASCRIPT, ANGULAR, HACIENDO USO DE PATRONES DE DISEÑO. 2. REALIZAR PROCESOS DE AUTOMATIZACIÓN DE PRUEBAS EN LOS SISTEMAS DE INFORMACIÓN DE EGRESADOS. 3. APOYAR EN LA OPTIMIZACIÓN Y GENERACIÓN DE CONSULTAS SQL EN LA GENERACIÓN DE REPORTES. 4. APOYAR EN LA IMPLEMENTACIÓN DE PRINCIPIOS Y PATRONES DE PRUEBAS EN LOS SISTEMAS DE INFORMACIÓN DE EGRESADOS. 5. ASESORAR AL DIRECTOR DEL CENTRO EN EL DISEÑO DE ESTRUCTURAS DE COMUNICACIÓN ENTRE SISTEMAS DE INFORMACIÓN. 6.REALIZAR INFORMES DE LOS DATOS ALOJADOS EN LOS SISTEMAS DE INFORMACIÓN DE EGRESADOS. 7. INCORPORAR ELEMENTOS DE DISEÑOS EXISTENTES EN LOS PRODUCTOS TECNOLÓGICOS.</t>
  </si>
  <si>
    <t>PRESTAR SERVICIOS PROFESIONALES EL DESARROLLO DE LAS SIGUIENTES ACTIVIDADES: 1. COORDINAR EL PROGRAMA DE RADIO Y TELEVISIÓN DE LA VICERECTORÍA DE EXTENSIÓN. 2. RECOPILAR Y ORGANIZAR INFORMACIÓN PARA LOS PROGRAMAS DE RADIO Y TELEVISIÓN DE LA VICERRECTORÍA DE EXTENSIÓN.</t>
  </si>
  <si>
    <t>PRESTAR SERVICIOS PROFESIONALES EL DESARROLLO DE LAS SIGUIENTES ACTIVIDADES: 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Y SUS DEPENDENCIAS.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8. DISEÑAR PLANES DE PRUEBAS A LOS PROYECTOS. 9. DISEÑAR Y EJECUTAR PRUEBAS DE UNIDAD, INTEGRACIÓN O SISTEMA PARA LOS DIFERENTES COMPONENTES.</t>
  </si>
  <si>
    <t>PRESTAR SERVICIOS PROFESIONALES EL DESARROLLO DE LAS SIGUIENTES ACTIVIDADES: 1. REALIZAR SEGUIMIENTO Y REPORTE DEL PLAN DE ACCIÓN DE LA VICERRECTORÍA DE EXTENSIÓN Y PROYECCIÓN SOCIAL. 2. CONSOLIDAR LA INFORMACIÓN DEL FACTOR DE EXTENSIÓN COMO INSUMO PARA LOS INFORMES DE ACREDITACIÓN DE LOS PROGRAMAS CORRESPONDIENTE A LA EMPLEABILIDAD, DOCENTES, ESTUDIANTES Y EGRESADOS PARTICIPANTES EN LOS PROYECTOS DE EXTENSION. 3. REALIZAR EL DISEÑO Y ACTUALIZACIÓN DOCUMENTAL, SEGUIMIENTO A MAPAS DE RIESGOS, INDICADORES DE GESTIÓN Y A LA MEJORA CONTINUA DEL PROCESO GESTIÓN DE EXTENSIÓN Y PROYECCIÓN SOCIAL DEL SISTEMA COGUI+. 4. ACOMPAÑAR EN EL DISEÑO Y DESARROLLO DE LOS PLANES DE CALIDAD DE LOS PROYECTOS DE EXTENSIÓN Y PROYECCIÓN SOCIAL.</t>
  </si>
  <si>
    <t>PRESTAR SERVICIOS PROFESIONALES EL DESARROLLO DE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EN LAS DIFERENTES COMUNAS DEL DISTRITO Y EL DEPARTAMENTO DEL MAGDALENA. 3. APOYAR EL DESARROLLO DE LAS ACTIVIDADES CULTURALES DEL SISTEMA DE MUSEOS. 4. COORDINAR Y LIDERAR EL DESARROLLO DE CURSOS RELACIONADOS CON EL ÁREA DE ARTES ESCÉNICAS.</t>
  </si>
  <si>
    <t>PRESTAR SERVICIOS DE APOYO A LA GESTIÓN PARA EL DESARROLLO DE LAS SIGUIENTES ACTIVIDADES: 1. APOYAR LA GESTIÓN ADMINISTRATIVA DE LA FUNDACIÓN CASA EN EL ÁRBOL. 2. REALIZAR LOS INFORMES FINANCIEROS DE CADA UNO DE LOS PROYECTOS QUE SE EJECUTAN EN LA FUNDACIÓN CASA EN EL ÁRBOL. 3. PRESTAR ACOMPAÑAMIENTO EN CADA UNO DE LOS PROYECTOS VIGENTES DE LA FUNDACIÓN CASA EN EL ÁRBOL. 4. ORGANIZAR LOS ARCHIVOS CORRESPONDIENTES A LA FUNDACIÓN CASA EN EL ÁRBOL. 5. SISTEMATIZAR LAS EXPERIENCIAS E INFORMACIÓN RECOPILADAS EN CAMPO DE LOS PROYECTOS EJECUTADOS POR LA FUNDACIÓN CASA EN EL ÁRBOL. 6. ELABORAR Y PRESENTAR INFORMES PERIÓDICOS DE LAS ACTIVIDADES DESARROLLADAS EN LOS PROYECTOS DE LA FUNDACIÓN CASA EN EL ÁRBOL A LA VICERRECTORÍA DE EXTENSIÓN Y PROYECCIÓN SOCIAL. 7. APOYAR LA DIRECCIÓN DE LA FUNDACIÓN EN EL CONTROL DE CRONOGRAMAS ESTABLECIDOS PARA EL CUMPLIMIENTO DE LOS OBJETIVOS TRAZADOS.</t>
  </si>
  <si>
    <t xml:space="preserve">PRESTAR SERVICIOS DE APOYO A LA GESTIÓN PARA EL DESARROLLO DE LAS SIGUIENTES ACTIVIDADES: 1. APOYAR EN LA COORDINACIÓN, EN LA EJECUCIÓN DE TERRENO DE LOS PROYECTOS VIGENTES DESDE EL ENFOQUE PSICOSOCIAL CON LA POBLACIÓN OBJETO DE INTERVENCIÓN DE LA FUNDACIÓN CASA EN EL ÁRBOL. 2. GENERAR ALERTAS Y SEGUIMIENTO PSICOSOCIAL A LA POBLACIÓN ATENDIDA. 3. ORGANIZAR Y MANEJAR ARCHIVOS CORRESPONDIENTES A LOS PROYECTOS QUE SE DESARROLLAN. 4. SISTEMATIZAR EXPERIENCIAS 5. PRESENTAR Y ELABORAR INFORMES. 6. APOYAR EN GESTIÓN Y GENERACIÓN DE PROYECTOS DE LA FUNDACIÓN. </t>
  </si>
  <si>
    <t xml:space="preserve"> PRESTAR SERVICIOS PROFESIONALES EL DESARROLLO DE LAS SIGUIENTES ACTIVIDADES: 1. ORGANIZAR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2023. 3. APOYAR LA ACTUALIZACIÓN DEL PORTAL WEB DE LA VICERRECTORÍA DE EXTENSIÓN Y PROYECCIÓN SOCIAL. </t>
  </si>
  <si>
    <t>RESTAR SERVICIOS PROFESIONALES EL DESARROLLO DE LAS SIGUIENTES ACTIVIDADES: 1. ORGANIZAR LAS SESIONES DE FORMACIÓN EN EL MARCO DEL PROGRAMA DE ALFABETIZACIÓN Y EDUCACIÓN BÁSICA Y MEDIA PARA ADULTOS. 2. APOYAR A LOS DOCENTES LOGÍSTICAMENTE EN EL DESARROLLO DE LAS SESIONES FORMATIVAS DEL PROGRAMA DE ALFABETIZACIÓN Y EDUCACIÓN BÁSICA Y MEDIA PARA ADULTOS. 3. PRESENTAR INFORMES MENSUALES DEL AVANCE DEL PROCESO DE FORMACIÓN DEL PROGRAMA DE ALFABETIZACIÓN Y EDUCACIÓN BÁSICA Y MEDIA PARA ADULTOS.</t>
  </si>
  <si>
    <t xml:space="preserve">PRESTAR SERVICIOS PROFESIONALES EL DESARROLLO DE LAS SIGUIENTES ACTIVIDADES: 1. REALIZAR LA COORDINACIÓN ADMINISTRATIVA Y FINANCIERA DEL CONTRATO INTERADMINISTRATIVO N° 586 DEL 2022 CELEBRADO ENTRE LA CORPORACIÓN AUTÓNOMA REGIONAL DEL MAGDALENA 􏰀 CORPAMAG Y LA UNIVERSIDAD DEL MAGDALENA. 2. COORDINAR Y ARTICULAR CON LAS DEPENDENCIAS ADMINISTRATIVAS Y FINANCIERAS DE LA UNIVERSIDAD, EL PROCESO DE CREACIÓN DE CERTIFICADOS DE DISPONIBILIDAD PRESUPUESTAL, COMPROMISO PRESUPUESTAL, GENERACIÓN DE ÓRDENES DE PAGO, ADICIONES Y DISMINUCIONES. 3. GESTIONAR CUENTAS DE COBRO Y SEGUIMIENTO A LOS DESEMBOLSOS Y PAGOS. 4. LIQUIDAR LOS VIÁTICOS Y APOYOS ECONÓMICOS QUE RESULTEN DEL CONTRATO INTERADMINISTRATIVO 5. REALIZAR SEGUIMIENTO A LA LEGALIZACIÓN DEL PAGO DE HONORARIOS Y MOVILIDAD. 6. REALIZAR LOS INFORMES FINANCIEROS QUE SEAN REQUERIDOS Y ENTREGARLOS DE FORMA OPORTUNA Y CON CALIDAD. 7. REALIZAR MENSUALMENTE EL REGISTRO Y CARGUE EN LA PLATAFORMA DEL SIA OBSERVA DE LA CONTRALORÍA GENERAL DE LA REPÚBLICA, DE LAS ORDENES, CONTRATOS Y PAGOS QUE SE GENEREN EN LOS PROYECTOS. 8. REALIZAR MENSUALMENTE EL REGISTRO Y CARGUE EN LA PLATAFORMA SECOP I, DE LAS ÓRDENES Y CONTRATOS QUE SE GENEREN EN LOS PROYECTOS. 9. ENTREGAR DE LOS DOCUMENTOS GENERADOS EN LOS PROYECTOS, AL ARCHIVO CENTRAL DE LA VICERRECTORÍA DE EXTENSIÓN Y PROYECCIÓN SOCIAL, PARA SU RESPECTIVA REVISIÓN, FOLIATURA Y ARCHIVO, SEGÚN LAS NORMAS DE GESTIÓN DOCUMENTAL. </t>
  </si>
  <si>
    <t>PRESTAR SERVICIOS PROFESIONALES EL DESARROLLO DE LAS SIGUIENTES ACTIVIDADES: 1. REALIZAR EL REGISTRO DE PROYECTOS Y CONVENIOS DE LA VICERRECTORÍA DE EXTENSIÓN Y PROYECCIÓN SOCIAL, EN LA HERRAMIENTA DESTINADA PARA TAL FIN. 2. REALIZAR LA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 4. COADYUVAR EN EL REGISTRO DE INFORMACIÓN EN LAS MATRICES DE SEGUIMIENTO Y CON CONSOLIDACIÓN DE INFORMACIÓN ADSCRITAS A LA VICERRECTORÍA DE EXTENSIÓN Y PROYECCIÓN SOCIAL</t>
  </si>
  <si>
    <t>PRESTAR SERVICIOS PROFESIONALES EN EL DESARROLLO DE LAS SIGUIENTES ACTIVIDADES: 1. BRINDAR ATENCIÓN Y GESTIÓN A LOS REQUERIMIENTOS ALLEGADOS PROVENIENTES DE LOS ACTORES VINCULADOS A LOS PROCESOS DE PRÁCTICAS (ESTUDIANTES, TUTORES, EMPRESAS, DEPENDENCIAS). 2. BRINDAR ATENCIÓN A LOS REQUERIMIENTOS ALLEGADOS POR PARTE DE LOS USUARIOS VINCULADOS A LOS PROCESOS DE PRÁCTICAS QUE REQUIERAN INFORMACIÓN, DE CONFORMIDAD CON LOS PROTOCOLOS ESTABLECIDOS INSTITUCIONALMENTE. 3. ASESORAR A LOS ESTUDIANTES, TUTORES, EMPRESARIOS AL PROCESO DE PRÁCTICAS. 4. REALIZAR EL REGISTRO Y ACTUALIZACIÓN DE LA MATRIZ DE SEGUIMIENTO DE ESTUDIANTES EN PRÁCTICA. 5. REALIZAR SEGUIMIENTO A LA LABOR DESARROLLADA POR LOS TUTORES DE PRÁCTICA DE LOS ESTUDIANTES. 6. ELABORAR INFORME Y LISTADO CONSOLIDADO DE ESTUDIANTES QUE CULMINARON SU PROCESO DE PRÁCTICAS PARA QUE LOS PROGRAMAS EMITAN LA PAZ Y SALVO RESPECTIVO.</t>
  </si>
  <si>
    <t>PRESTAR SERVICIOS PROFESIONALES EL DESARROLLO DE LAS SIGUIENTES ACTIVIDADES: 1. COORDINAR LAS ACTIVIDADES DEL VOLUNTARIADO DE ACUERDO CON LOS LINEAMIENTOS DE LA DIRECCIÓN DE DESARROLLO SOCIAL Y PRODUCTIVO. 2. APOYAR LA ORGANIZACIÓN DE LAS ACTIVIDADES EN LAS COMUNIDADES EN QUE SE INVITE AL VOLUNTARIADO, DE ACUERDO CON LOS LINEAMIENTOS DE LA DIRECCIÓN DE DESARROLLO SOCIAL Y PRODUCTIVO. 3. APOYAR LA ORGANIZACIÓN DE CONVOCATORIAS PARA LA SELECCIÓN DE VOLUNTARIOS, DE ACUERDO CON LOS LINEAMIENTOS DE LA DIRECCIÓN DE DESARROLLO SOCIAL Y PRODUCTIVO. 4. ORGANIZAR ENCUENTROS ESTUDIANTES Y EGRESADOS DE UNIMAGDALENA VINCULADOS AL VOLUNTARIADO, DE ACUERDO CON LOS LINEAMIENTOS DE LA DIRECCIÓN DE DESARROLLO SOCIAL Y PRODUCTIVO. 5. GESTIONAR CAPACITACIONES, FOROS Y CONGRESOS DIRIGIDOS A LOS VOLUNTARIOS, DE ACUERDO CON LOS LINEAMIENTOS DE LA DIRECCIÓN DE DESARROLLO SOCIAL Y PRODUCTIVO. 6. APOYAR LA GESTIÓN DE CONVENIOS Y ALIANZAS CON DIFERENTES ORGANIZACIONES PARA EL DESARROLLO DE ACTIVIDADES, DE ACUERDO CON LOS LINEAMIENTOS DE LA DIRECCIÓN DE DESARROLLO SOCIAL Y PRODUCTIVO. ASÍ COMO LAS DEMÁS ACTIVIDADES QUE SE DERIVEN DE LA EJECUCIÓN DE LA ORDEN Y QUE TENGAN RELACIÓN DIRECTA CON EL OBJETO CONTRACTUAL</t>
  </si>
  <si>
    <t>PRESTAR SERVICIOS PROFESIONALES EL DESARROLLO DE LAS SIGUIENTES ACTIVIDADES: 1. GESTIONAR SEIS (6) CONFERENCIAS PARA LOS EVENTOS Y TEMÁTICAS DEFINIDAS DESDE LA VICERRECTORÍA DE EXTENSIÓN Y PROYECCIÓN SOCIAL, EN ARTICULACIÓN CON LAS FACULTADES 2. LLEVAR A CABO LA REALIZACIÓN DE ESPACIOS ACADÉMICOS PARA EL FORTALECIMIENTO DE LAS RELACIONES CON EL ENTORNO. 3. CONSOLIDAR Y GESTIONAR LAS BASES DE DATOS Y REGISTROS DE ASISTENCIA DE LOS INVITADOS A LOS ESPACIOS ACADÉMICOS PARA EL FORTALECIMIENTO DE LAS RELACIONES CON EL ENTORNO. 4. ESTABLECER E IMPLEMENTAR ESTRATEGIAS PARA LA COMUNICACIÓN Y ASEGURAMIENTO DE ASISTENCIA DE INVITADOS A LOS ESPACIOS ACADÉMICOS PARA EL FORTALECIMIENTO DE LAS RELACIONES CON EL ENTORNO. 5. ELABORAR LOS INFORMES DE LOS ESPACIOS ACADÉMICOS Y EVENTOS ORGANIZADOS DE FORTALECIMIENTO DE RELACIONES CON EL ENTORNO. 6. CONSOLIDAR Y REPORTAR LOS INDICADORES RELACIONADOS CON EL PROYECTO. 7. APOYAR EN LA FORMULACIÓN DE PROPUESTAS ACORDE A LAS INVITACIONES RECIBIDAS Y OPORTUNIDADES IDENTIFICADAS POR LA UNIVERSIDAD DEL MAGDALENA. 8. APOYAR EN LA PROYECCIÓN DE RESPUESTAS A LAS OBSERVACIONES DE LAS PROPUESTAS PRESENTADAS.</t>
  </si>
  <si>
    <t>PRESTAR SERVICIOS PROFESIONALES EL DESARROLLO DE LAS SIGUIENTES ACTIVIDADES: 1. PRESTAR ASESORÍA JURÍDICA Y RESOLVER CONSULTAS DE TIPO JURÍDICO EN LA DIRECCIÓN DE PRÁCTICAS PROFESIONALES DE CONFORMIDAD CON LA NORMATIVIDAD VIGENTE. 2. REALIZAR LA REVISIÓN JURÍDICA DE LOS CONVENIOS DE PRÁCTICAS PROFESIONALES. 3. PROYECTAR MINUTAS DE CONVENIOS QUE REQUIERA LA DIRECCIÓN DE PRÁCTICAS PROFESIONALES. 4. PROYECTAR RESPUESTAS A PETICIONES, TUTELAS Y DEMÁS QUE REQUIERA LA DIRECCIÓN DE PRÁCTICAS PROFESIONALES. 5. ELABORAR LOS CONCEPTOS JURÍDICOS QUE LE SEAN SOLICITADOS</t>
  </si>
  <si>
    <t>PRESTAR SERVICIOS PROFESIONALES EN EL MARCO DEL CONTRATO INTERADMINISTRATIVO N° 586 DEL 2022 CELEBRADO ENTRE LA CORPORACIÓN AUTÓNOMA REGIONAL DEL MAGDALENA – CORPAMAG Y UNIVERSIDAD DEL MAGDALENA PARA EL DESARROLLO DE LAS SIGUIENTES ACTIVIDADES: 1. BRINDAR APOYO A LA DIRECCIÓN DEL PROYECTO EN LAS FUNCIONES TÉCNICAS Y AMBIENTALES. 2. APOYAR A LA GESTIÓN TÉCNICA Y AMBIENTAL DEL PROYECTO PARA GARANTIZAR SU ÓPTIMO DESARROLLO Y CONSECUCIÓN. 3. ELABORAR LOS INFORMES REQUERIDOS PARA EL DESARROLLO DEL PROYECTO, DESDE LA PARTE TÉCNICA Y AMBIENTAL. 4. APOYAR EN LA CONSOLIDACIÓN Y REPORTE DE LOS INDICADORES RELACIONADOS CON EL PROYECTO.</t>
  </si>
  <si>
    <t>PRESTAR SERVICIOS PROFESIONALES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</si>
  <si>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PRESTAR SERVICIOS PROFESIONALES PARA EL DESARROLLO DE LAS SIGUIENTES ACTIVIDADES: 1. APOYAR EN LA PREPARACIÓN DEL PROTOCOLO PARA EL DESARROLLO DE LAS ACTIVIDADES Y EVENTOS ACADÉMICOS, SOCIALES Y CULTURALES QUE REALICEN DE MANERA VIRTUAL O PRESENCIAL DE LA DIRECCIÓN DE PROYECCIÓN CULTURAL. 2. BRINDAR APOYO CON LA ARTICULACIÓN ENTRE LA DIRECCIÓN DE PROYECCIÓN CULTURAL Y VICERRECTORÍA DE EXTENSIÓN Y PROYECCIÓN SOCIAL, PARA EL CUBRIMIENTO DE MEDIOS Y LA GENERACIÓN DE NOTICIAS DE LAS ACTIVIDADES QUE EN ELLA SE DESARROLLEN DE MANERA VIRTUAL Y/O PRESENCIAL. 3. COADYUVAR EN EL DESARROLLO DE LAS ACTIVIDADES ADMINISTRATIVAS, REGISTRO DE INFORMACIÓN EN LAS MATRICES DE SEGUIMIENTO Y CON CONSOLIDACIÓN DE INFORMACIÓN ADSCRITAS A LA DIRECCIÓN DE PROYECCIÓN CULTURAL. 4. ORGANIZAR Y CONSOLIDAR LOS INSUMOS REQUERIDOS PARA LA ELABORACIÓN DEL REPORTE DE LOS INDICADORES DE PLAN DE ACCIÓN LA VICERRECTORÍA DE EXTENSIÓN Y PROYECCIÓN SOCIAL, ADSCRITOS A LA DIRECCIÓN DE PROYECCIÓN CULTURAL.</t>
  </si>
  <si>
    <t>PRESTAR SERVICIOS PROFESIONALES PARA EL DESARROLLO DE LAS SIGUIENTES ACTIVIDADES: 1. ACTUALIZAR PERIÓDICAMENTE LAS REDES ADSCRITAS A LA VICERRECTORÍA DE EXTENSIÓN Y PROYECCIÓN SOCIAL, A TRAVÉS DE LA CREACIÓN, REVISIÓN Y ACTUALIZACIÓN DE CONTENIDO PARA LAS DIFERENTES PLATAFORMAS. 2. REALIZAR LA GESTIÓN Y ACTUALIZACIÓN DE NOTICIAS DE LA PÁGINA WEB DE LA VICERRECTORÍA DE EXTENSIÓN Y PROYECCIÓN SOCIAL. 3. REALIZAR LA COBERTURA DE LOS EVENTOS ADSCRITOS A LA VICERRECTORÍA DE EXTENSIÓN Y PROYECCIÓN SOCIAL PARA LA ORGANIZACIÓN Y PROYECCIÓN DE LA INFORMACIÓN REQUERIDA PARA REDES</t>
  </si>
  <si>
    <t>PRESTAR SERVICIOS PROFESIONALES EN EL MARCO DEL CONTRATO INTERADMINISTRATIVO N° 586 DEL 2022 CELEBRADO ENTRE LA CORPORACIÓN AUTÓNOMA REGIONAL DEL MAGDALENA – CORPAMAG Y UNIVERSIDAD DEL MAGDALENA PARA EL DESARROLLO DE LAS SIGUIENTES ACTIVIDADES: 1.CONSTRUIR LA METODOLOGÍA A SER IMPLEMENTADA PARA LLEVAR A CABO LOS ENCUENTROS CON LAS COMUNIDADES INDÍGENAS Y NEGRITUDES QUE HACEN PARTE DEL PROYECTO OBJETO DE LA CONSULTORÍA. 2. REALIZAR LAS ACTIVIDADES LOGÍSTICAS REQUERIDAS PARA LOS ENCUENTROS CON LAS COMUNIDADES QUE PARTICIPAN EN LA CONSULTORÍA. 3. RECOLECTAR LOS INSUMOS TÉCNICOS EN EL MARCO DE LOS ESPACIOS DE TRABAJO EN ARAS DE CONSOLIDAR LAS MEMORIAS DE LOS ENCUENTROS REALIZADOS CON LAS COMUNIDADES. 4. DOCUMENTAR Y SISTEMATIZAR EL PROCESO DE FORTALECIMIENTO DE TRABAJO CULTURAL A TRAVÉS DE REGISTRO AUDIOVISUAL. 5. VERIFICAR EL CUMPLIMIENTO DE LOS REQUERIMIENTOS SOCIO AMBIENTALES (SOCIALIZAR ANTE LA COMUNIDAD Y AUTORIDADES LOCALES, Y FACILITAR EL CONTROL CIUDADANO). 6. EFECTUAR SEGUIMIENTO SI SE DIERA EL CASO DE RESARCIMIENTO DE LOS DAÑOS Y PERJUICIOS QUE DURANTE EL DESARROLLO DE LA OBRA SE PUEDAN GENERAR A LA COMUNIDAD, EVENTOS QUE DEBEN SER REPORTADOS EN EL PROGRAMA SOCIO AMBIENTAL DE LA OBRA, CON LA ACEPTACIÓN DE(L)(LOS) AFECTADO(S). 7. CHEQUEAR EL CUMPLIMIENTO A TODAS LAS NORMAS LEGALES Y TÉCNICAS SOBRE SEGURIDAD INDUSTRIAL, PREVENCIÓN Y CONTROL DE ACCIDENTES, ASÍ COMO LAS INSTRUCCIONES Y RECOMENDACIONES QUE SE IMPARTAN AL RESPECTO.</t>
  </si>
  <si>
    <t>PRESTAR SERVICIOS PROFESIONALES EN EL MARCO DEL CONTRATO INTERADMINISTRATIVO N° 586 DEL 2022 CELEBRADO ENTRE LA CORPORACIÓN AUTÓNOMA REGIONAL DEL MAGDALENA – CORPAMAG Y UNIVERSIDAD DEL MAGDALENA PARA EL DESARROLLO DE LAS SIGUIENTES ACTIVIDADES: 1.ELABORAR LOS INFORMES TÉCNICOS PARA EL PAGO DE AVANCES DEL PROYECTO, ANTE CORPAMAG. 2. REVISAR Y HACER SEGUIMIENTO PERMANENTE AL CRONOGRAMA DE EJECUCIÓN DEL PROYECTO, ATENDIENDO LAS INSTRUCCIONES DEL DIRECTOR DEL PROYECTO. 3. ELABORAR LOS DIFERENTES INFORMES Y / O REPORTES EN LA PARTE TÉCNICA, QUE LE SEAN ASIGNADOS. 4. ACTUALIZAR DE MANERA CONSTANTE LOS DOCUMENTOS CONTRACTUALES EN LOS ARCHIVOS FÍSICOS Y VIRTUALES, EN LA OFICINA DE VICERRECTORÍA DE EXTENSIÓN, O DONDE SE INDIQUE POR EL DIRECTOR DEL PROYECTO. 5. ORGANIZAR Y ACTUALIZAR LA INFORMACIÓN QUE SE GENEREN, PRODUCTO DE LAS ACTIVIDADES DE LA CONSULTORÍA, DE ACUERDO CON LAS NORMAS DE GESTIÓN DOCUMENTAL ESTABLECIDAS POR LA UNIVERSIDAD. 6. ELABORAR LOS DIFERENTES INFORMES DE AVANCES QUE SEAN SOLICITADOS POR LA SUPERVISIÓN DEL CONTRATO (CORPAMAG). 7. RECIBIR LOS SOPORTES ADMINISTRATIVOS, COMO ACTAS, MODIFICACIONES, O PRORROGAS QUE SE GENEREN DENTRO DE LA CONSULTORÍA. 8.REVISAR LOS SOPORTES DE ACTOS ADMINISTRATIVOS QUE SE GENEREN DURANTE LA CONSULTORÍA. 9. ATENDER TELEFÓNICA O POR CORREO ELECTRÓNICO DE LAS SOLICITUDES QUE SE GENEREN POR PARTE DE LAS COMUNIDADES INDÍGENAS, NEGRITUDES O DEL SUPERVISOR DEL CONTRATO (CORPAMAG). 10. REGISTRAR EN LA PLATAFORMA SECOP II DE LOS DOCUMENTOS QUE SE GENEREN DURANTE LA EJECUCIÓN DEL CONTRATO. 11. ACTUALIZAR CONSTANTEMENTE LA INFORMACIÓN CORRESPONDIENTE AL AVANCE FÍSICO DEL CONTRATO DE CONSULTORÍA Y REGISTRAR SEMANALMENTE LOS DATOS EN EL FORMATO DISPUESTO PARA ELLO. 12. APOYAR EN LA SUSCRIPCIÓN DE LAS ACTAS DE RECIBOS PARCIALES. 13. APOYAR LOS PROCESOS Y ACTIVIDADES PARA LA GESTIÓN ADMINISTRATIVA DEL PROYECTO, QUE PUDIERAN IMPLICAR INTERACCIÓN CON EL SUPERVISOR (CORPAMAG).</t>
  </si>
  <si>
    <t>PRESTAR SERVICIOS PROFESIONALES EN EL MARCO DEL CONTRATO INTERADMINISTRATIVO N° 586 DEL 2022 CELEBRADO ENTRE LA CORPORACIÓN AUTÓNOMA REGIONAL DEL MAGDALENA – CORPAMAG Y UNIVERSIDAD DEL MAGDALENA PARA EL DESARROLLO DE LAS SIGUIENTES ACTIVIDADES: 1.TOMAR DATOS FENOLÓGICOS (FLORACIÓN, FRUCTIFICACIÓN, PRESENCIA DE YEMAS, CAÍDA DE LAS HOJAS Y DISPERSIÓN) PARA LAS ÁREAS DE ESTUDIO. 2.REVISAR Y DETERMINAR LAS ESPECIES OBJETO DE ESTUDIO EN LAS ÁREAS ESTABLECIDAS POR EL COORDINADOR DEL PROYECTO. 3.EFECTUAR LOS FORMATOS DE CAMPO PARA LA TOMA DE LOS DATOS. 4.ELABORAR LOS INFORMES DE DATOS FENOLÓGICOS Y PRESENTARLOS AL BIÓLOGO ESPECIALISTA. 5.REALIZAR LA VERIFICACIÓN DEL CUMPLIMIENTO DE LA LEGISLACIÓN AMBIENTAL VIGENTE, ESPECIALMENTE AQUELLA QUE DE MANERA DIRECTA IMPACTE EN EL PROYECTO. 6.PRODUCIR LOS REPORTES DE NO CONFORMIDAD SOBRE LOS ASPECTOS AMBIENTALES QUE AMERITEN MEDIDAS CORRECTIVAS Y DE LECCIONES APRENDIDAS DURANTE LA EJECUCIÓN DEL PROYECTO. 7.LLEVAR A CABO LA ELABORACIÓN TODOS LOS REPORTES E INFORMES, CON LA PERIODICIDAD QUE AL RESPECTO ESTABLEZCA EL COORDINADOR DEL PROYECTO</t>
  </si>
  <si>
    <t>PRESTAR SERVICIOS PROFESIONALES EN EL MARCO DEL CONTRATO INTERADMINISTRATIVO N° 586 DEL 2022 CELEBRADO ENTRE LA CORPORACIÓN AUTÓNOMA REGIONAL DEL MAGDALENA – CORPAMAG Y UNIVERSIDAD DEL MAGDALENA PARA EL DESARROLLO DE LAS SIGUIENTES ACTIVIDADES: 1.ELABORAR EL INFORME MENSUAL DE EJECUCIÓN FINANCIERA, ENCAMINADO A GARANTIZAR EL CUMPLIMIENTO DE LAS ACTIVIDADES. 2.REALIZAR EL INFORME CONSOLIDADO DEL PRESUPUESTO DEL PROYECTO. INFORMANDO AL DIRECTOR DEL PROYECTO ALERTAS TEMPRANAS EN CASO DE PRESENTARSE. 3.ELABORAR LOS INFORMES FINANCIEROS PARA EL PAGO DE AVANCES DEL PROYECTO, ANTE CORPAMAG. 4.REALIZAR SEGUIMIENTO FINANCIERO Y PRESUPUESTAL DEL PROYECTO. 5.ELABORAR Y HACER SEGUIMIENTO A TODO EL CICLO DE LOS TRAMITES DE EJECUCIÓN FINANCIERA DEL PROYECTO. 6.ANALIZAR Y CONSOLIDAR LA INFORMACIÓN FINANCIERA Y EN LA ELABORACIÓN DE INFORMES DE LOS GASTOS INCURRIDOS EN EL PROYECTO. 7.REVISAR LOS SOPORTES DE MOVIMIENTOS FINANCIEROS QUE SE GENEREN DURANTE LA CONSULTORÍA. 8.REVISAR Y ENVIAR AL ÁREA CONTABLE DE LA UNIVERSIDAD, LAS SOLICITUDES DE PAGOS PARCIALES QUE SE GENERARAN DE ACUERDO AL AVANCE DEL PROYECTO. 9.ACTUALIZAR CONSTANTEMENTE LA INFORMACIÓN CORRESPONDIENTE AL AVANCE FINANCIERO DEL CONTRATO DE CONSULTORÍA Y REGISTRAR SEMANALMENTE LOS DATOS EN EL FORMATO DISPUESTO PARA ELLO. 10.REGISTRAR LAS OPERACIONES EFECTUADAS CON LOS RECURSOS DEL PROYECTO. 11.REVISAR LAS SOLICITUDES DE PAGO FORMULADAS POR LOS MIEMBROS DEL EQUIPO Y LLEVAR UN REGISTRO CRONOLÓGICO DE LOS PAGOS Y AJUSTES ECONÓMICOS DEL CONTRATO. 12. GESTIONAR ANTE LAS RESPECTIVAS DEPENDENCIAS DE CORPAMAG, LOS PAGOS QUE DEBAN EFECTUARSE A FAVOR DE LA CONSULTORÍA. 13.REALIZAR EL BALANCE ECONÓMICO DEL CONTRATO, PARA LA LIQUIDACIÓN DEL MISMO</t>
  </si>
  <si>
    <t>PRESTAR SERVICIOS PROFESIONALES EN EL MARCO DEL CONTRATO INTERADMINISTRATIVO N° 586 DEL 2022 CELEBRADO ENTRE LA CORPORACIÓN AUTÓNOMA REGIONAL DEL MAGDALENA – CORPAMAG Y UNIVERSIDAD DEL MAGDALENA PARA EL DESARROLLO DE LAS SIGUIENTES ACTIVIDADES: 1. GENERAR Y PRESENTAR LOS INFORMES TÉCNICOS Y ADMINISTRATIVOS DEL PROYECTO REQUERIDOS CON LA FINALIDAD DE VERIFICAR EL MONITOREO Y AVANCE DEL CONTRATO INTERADMINISTRATIVO. 2. COORDINAR Y GARANTIZAR EL CUMPLIMIENTO DE LAS ACTIVIDADES EN CAMPO, ASÍ COMO APOYAR EN LA REALIZACIÓN Y PROCESAMIENTOS DEL ANÁLISIS DE LOS DATOS ENTREGADOS POR EL TALENTO HUMANO DE LA CONSULTORÍA. 3. ACOMPAÑAR LA IMPLEMENTACIÓN DE LAS ACCIONES PROGRAMADAS PARA LA OBTENCIÓN DE LOS INSUMOS TÉCNICOS GENERADOS A PARTIR DEL MONITOREO DE LOS SITIOS REFORESTADOS. 4. REALIZAR REVISIÓN, CONSOLIDACIÓN Y SEGUIMIENTO DE LOS INFORMES TÉCNICO Y ADMINISTRATIVOS, GENERADOS POR EL TALENTO HUMANO DE LA CONSULTORÍA, PARA PRESENTACIÓN ANTE EL DIRECTOR DEL PROYECTO. 5. BRINDAR SOPORTE TÉCNICO Y CIENTÍFICO DURANTE EL DESARROLLO DE LAS ACCIONES IMPLEMENTADAS PARA EL CUMPLIMIENTO DE LAS ACTIVIDADES PROPUESTAS Y DE LAS DEMÁS COMPROMETIDAS EN EL DESARROLLO DEL PROYECTO. 6. REGISTRAR LOS PAGOS DE FORMA CRONOLÓGICA DE LOS DESEMBOLSOS, AJUSTES Y DEDUCCIONES REALIZADOS POR CORPAMAG, Y APOYAR EN EL CONTROL DE LA EJECUCIÓN PRESUPUESTAL DEL PROYECTO. 7. APOYAR AL DIRECTOR DEL PROYECTO EN LOS TRÁMITES ANTE LA RESPECTIVA SUBDIRECCIÓN, OFICINA SECCIONAL O DEPENDENCIA LAS SOLICITUDES DE MODIFICACIÓN, ADICIÓN O PRÓRROGA DEL CONTRATO. 8. VERIFICAR EL CUMPLIMIENTO DEL PAGO DE APORTES PARAFISCALES Y DE SEGURIDAD SOCIAL DEL TALENTO HUMANO DE LA CONSULTORÍA. 9. APOYAR EN LA ELABORACIÓN Y EDICIÓN DEL INFORME FINAL DEL CONVENIO. LAS DEMÁS ACTIVIDADES QUE SE DERIVEN DE LA EJECUCIÓN DE LA ORDEN Y QUE TENGAN RELACIÓN DIRECTA CON EL OBJETO CONTRACTUA</t>
  </si>
  <si>
    <t>PRESTAR SERVICIOS PROFESIONALES EN EL MARCO DEL CONTRATO INTERADMINISTRATIVO N° 586 DEL 2022 CELEBRADO ENTRE LA CORPORACIÓN AUTÓNOMA REGIONAL DEL MAGDALENA – CORPAMAG Y UNIVERSIDAD DEL MAGDALENA PARA EL DESARROLLO DE LAS SIGUIENTES ACTIVIDADES: 1. CONSTRUIR LA METODOLOGÍA A SER IMPLEMENTADA PARALLEVAR A CABO LOS ENCUENTROS CON LAS COMUNIDADES INDÍGENAS Y NEGRITUDES QUE HACEN PARTE DEL PROYECTO OBJETO DE LA CONSULTORÍA. 2. REALIZAR LAS ACTIVIDADES LOGÍSTICAS REQUERIDAS PARA LOS ENCUENTROS CON LAS COMUNIDADESQUE PARTICIPAN EN LA CONSULTORÍA. 3. RECOLECTAR LOS INSUMOS TÉCNICOS EN EL MARCO DE LOS ESPACIOS DE TRABAJO EN ARAS DE CONSOLIDAR LAS MEMORIAS DE LOS ENCUENTROS REALIZADOS CON LAS COMUNIDADES. 4. DOCUMENTAR Y SISTEMATIZAR EL PROCESO DE FORTALECIMIENTO DE TRABAJO CULTURAL A TRAVÉS DE REGISTRO AUDIOVISUAL. 5. VERIFICAR DEL CUMPLIMIENTO DE LOS REQUERIMIENTOS SOCIO AMBIENTALES (SOCIALIZAR ANTE LA COMUNIDAD Y AUTORIDADES LOCALES, Y FACILITAR EL CONTROL CIUDADANO). 6. HACER SEGUIMIENTO SI SE DIERA EL CASO DE RESARCIMIENTO DE LOS DAÑOS Y PERJUICIOS QUE DURANTE EL DESARROLLO DE LA OBRA SE PUEDAN GENERAR A LA COMUNIDAD, EVENTOS QUE DEBEN SER REPORTADOS EN EL PROGRAMA SOCIO AMBIENTAL DE LA OBRA, CON LA ACEPTACIÓN DE(L)(LOS) AFECTADO(S). 7. CONSTATAR EL CUMPLIMIENTO A TODAS LAS NORMAS LEGALES Y TÉCNICAS SOBRE SEGURIDAD INDUSTRIAL, PREVENCIÓN Y CONTROL DE ACCIDENTES, ASÍ COMO LAS INSTRUCCIONES Y RECOMENDACIONES QUE SE IMPARTAN AL RESPECTO. 8. CONSTRUIR LOS DOCUMENTOS DE PERCEPCIÓN SOBRE LAS EXPECTATIVAS DEL PROYECTO. (SE REALIZARÁ MEDIANTE APLICACIÓN DE ENTREVISTAS CON INDÍGENAS Y AFROS DE LAS COMUNIDADES BENEFICIADAS POR EL PROYECTO). 9. REVISAR LAS FUENTES SECUNDARIAS, ADEMÁS DE OBSERVACIÓN EN CAMPO DE LAS ACTIVIDADES RELACIONADAS AL PROYECTO.</t>
  </si>
  <si>
    <t>PRESTAR SERVICIOS PROFESIONALES EN EL MARCO DEL CONTRATO INTERADMINISTRATIVO N° 586 DEL 2022 CELEBRADO ENTRE LA CORPORACIÓN AUTÓNOMA REGIONAL DEL MAGDALENA – CORPAMAG Y UNIVERSIDAD DEL MAGDALENA PARA EL DESARROLLO DE LAS SIGUIENTES ACTIVIDADES: 1.TOMAR DATOS BIOMÉTRICOS (DAP - CAP - ALTURA) PARA LAS ÁREAS DE ESTUDIO. 2. REVISAR Y DETERMINAR LOS PARÁMETROS ESTRUCTURALES DE LA VEGETACIÓN OBJETO DE ESTUDIO EN LAS ÁREAS ESTABLECIDAS POR EL COORDINADOR DEL PROYECTO. 3.ELABORAR LOS FORMATOS DE CAMPO PARA LA TOMA DE LOS DATOS. 4.VERIFICAR EL CUMPLIMIENTO DE LA LEGISLACIÓN AMBIENTAL VIGENTE, ESPECIALMENTE AQUELLA QUE DE MANERA DIRECTA IMPACTE EL PROYECTO 5. REALIZAR LOS REPORTES DE NO CONFORMIDAD SOBRE LOS ASPECTOS AMBIENTALES QUE AMERITEN MEDIDAS CORRECTIVAS Y DE LECCIONES APRENDIDAS DURANTE LA EJECUCIÓN DEL PROYECTO. 6.EFECTUAR TODOS LOS REPORTES E INFORMES, CON LA PERIODICIDAD QUE AL RESPECTO ESTABLEZCA EL COORDINADOR DEL PROYECTO. P</t>
  </si>
  <si>
    <t>PRESTAR SERVICIOS PROFESIONALES EN EL MARCO DEL CONTRATO INTERADMINISTRATIVO N° 586 DEL 2022 CELEBRADO ENTRE LA CORPORACIÓN AUTÓNOMA REGIONAL DEL MAGDALENA – CORPAMAG Y UNIVERSIDAD DEL MAGDALENA PARA EL DESARROLLO DE LAS SIGUIENTES ACTIVIDADES: 1.REALIZAR EVALUACIÓN FITOSANITARIA EN ECOSISTEMAS AGRÍCOLAS Y APOYAR EL MUESTREO FITOSANITARIO PROGRAMADOS EN PARCELAS DE LAS COMUNIDADES SELECCIONADAS EN EL DEPARTAMENTO, INCLUYENDO EL APOYO EN LOS PROCESOS DE EMBALAJE PARA ENVÍO DE MUESTRAS A LABORATORIOS DE DIAGNÓSTICO FITOSANITARIO Y ANÁLISIS DE LOS RESULTADOS DE LOS MISMOS. 2. COORDINAR CON LOS PROFESIONALES DEL EQUIPO EL DESARROLLO DE LAS EVALUACIONES FITOSANITARIAS. 3. ELABORAR LOS INFORMES CONSOLIDADOS SOBRE LAS ACTIVIDADES Y HALLAZGOS DE CAMPO. 4. APOYAR EN LA CONSTRUCCIÓN E IMPLEMENTACIÓN DEL DISEÑO DE MUESTREO. 5. MANTENER ACTUALIZADO EL DIARIO O BITÁCORA DE LA ACTIVIDAD DE MONITOREO DEL ESTADO FITOSANITARIO DE LAS ESPECIES FORESTALES, EN EL CUAL SE CONSIGNAN TODAS LAS INSTRUCCIONES, OBSERVACIONES, EJECUCIONES Y DETERMINACIONES RELACIONADAS CON EL DESARROLLO DEL PROYECTO. ESTE DOCUMENTO DEBERÁ PERMANECER DISPONIBLE Y REGISTRARÁ TODAS LAS ACTIVIDADES REALIZADAS DESDE EL ACTA DE INICIO. 6. INFORMAR SOBRE EL AVANCE TÉCNICO DEL PROYECTO AL DIRECTOR DE LA CONSULTORÍA. 7. ELABORAR TODOS LOS REPORTES E INFORMES, CON LA PERIODICIDAD QUE AL RESPECTO ESTABLEZCA EL DIRECTOR DE LA CONSULTORÍA. 8. ADELANTAR TODAS LAS ACTIVIDADES QUE ESTÉN A SU ALCANCE Y QUE SEAN NECESARIAS PARA EL DESARROLLO DEL OBJETO CONTRACTUAL DEL CONTRATO DE CONSULTORÍA. 9. CONTAR INDIVIDUOS VIVOS Y MUERTOS PARA CONSTRUIR PORCENTAJE DE MORTANDAD.</t>
  </si>
  <si>
    <t>PRESTAR SERVICIOS DE APOYO A LA GESTIÓN EN EL MARCO DEL CONTRATO INTERADMINISTRATIVO N° 586 DEL 2022 CELEBRADO ENTRE LA CORPORACIÓN AUTÓNOMA REGIONAL DEL MAGDALENA – CORPAMAG Y UNIVERSIDAD DEL MAGDALENA PARA EL DESARROLLO DE LAS SIGUIENTES ACTIVIDADES: 1.APOYAR LAS ACTIVIDADES EN CAMPO Y TOMA DE MEDIDAS QUE SE REQUIEREN PARA EL DESARROLLO DEL PROYECTO. 2. ASISTIR LA TOMA DE DATOS BIOMÉTRICOS PARA LA PLANTACIÓN (ÁREA, NOMBRE COMÚN, NOMBRE CIENTÍFICO, ALTURA, ETC.). 3. EJECUTAR EL MANEJO DE LOS EQUIPOS EN CAMPO PARA LA TOMA DE DATOS. 4. MARCAR LOS INDIVIDUOS DE ACUERDO A LAS DIRECTRICES EMITIDAS POR EL DIRECTOR. 5. ASISTIR EN EL DISEÑO DE MUESTREO DE LAS ÁREAS OBJETO DE ESTUDIO. 6. AYUDAR EN LA TOMA DE DATOS DE PORCENTAJES DE MORTALIDAD EN LAS ÁREAS OBJETO DE ESTUDIO. 7. APOYAR LA EVALUACIÓN DEL ESTADO FITOSANITARIO. 8. AUXILIAR EN LA ELABORACIÓN DE TODOS LOS REPORTES E INFORMES, CON LA PERIODICIDAD QUE AL RESPECTO ESTABLEZCA EL COORDINADOR DESIGNADO.</t>
  </si>
  <si>
    <t>PRESTAR SERVICIOS DE APOYO A LA GESTIÓN EN EL MARCO DEL CONTRATO INTERADMINISTRATIVO N° 586 DEL 2022 CELEBRADO ENTRE LA CORPORACIÓN AUTÓNOMA REGIONAL DEL MAGDALENA – CORPAMAG Y UNIVERSIDAD DEL MAGDALENA PARA EL DESARROLLO DE LAS SIGUIENTES ACTIVIDADES: 1.APOYAR LAS ACTIVIDADES EN CAMPO Y TOMA DE MEDIDAS QUE SE REQUIEREN PARA EL DESARROLLO DEL PROYECTO. 2. ASISTIR LA TOMA DE DATOS BIOMÉTRICOS PARA LA PLANTACIÓN (ÁREA, NOMBRE COMÚN, NOMBRE CIENTÍFICO, ALTURA, ETC.). 3. EJECUTAR EL MANEJO DE LOS EQUIPOS EN CAMPO PARA LA TOMA DE DATOS. 4. MARCAR LOS INDIVIDUOS DE ACUERDO A LAS DIRECTRICES EMITIDAS POR EL DIRECTOR. 5. ASISTIR EN EL DISEÑO DE MUESTREO DE LAS ÁREAS OBJETO DE ESTUDIO. 6. AYUDAR EN LA TOMA DE DATOS DE PORCENTAJES DE MORTALIDAD EN LAS ÁREAS OBJETO DE ESTUDIO. 7. APOYAR LA EVALUACIÓN DEL ESTADO FITOSANITARIO. 8. AUXILIAR EN LA ELABORACIÓN DE TODOS LOS REPORTES E INFORMES, CON LA PERIODICIDAD QUE AL RESPECTO ESTABLEZCA EL COORDINADOR DESIGNADO</t>
  </si>
  <si>
    <t>PRESTAR SERVICIOS PROFESIONALES EL DESARROLLO DE LAS SIGUIENTES ACTIVIDADES: 1. ORGANIZAR LA LOGÍSTICA PARA EL DESARROLLO DE LAS JORNADAS DE ATENCIÓN INTEGRAL LIDERADAS POR LA VICERRECTORÍA DE EXTENSIÓN Y PROYECCIÓN SOCIAL EN ARTICULACIÓN CON LAS FACULTADES. 2. ELABORAR INFORMES SOBRE EL DESARROLLO E IMPACTO DE LAS JORNADAS DE ATENCIÓN INTEGRAL Y PRESENTARLOS ANTE LA VICERRECTORÍA DE EXTENSIÓN Y PROYECCIÓN SOCIAL. 3. APOYAR EN EL REPORTE A LA VICERRECTORÍA DE LOS RESULTADOS DE GESTIÓN ANTE LAS ALCALDÍAS QUE CONLLEVEN A LA SUSCRIPCIÓN Y DESARROLLO DE CONVENIOS EN EL MARCO DEL PROGRAMA TALENTO MAGDALENA. 4. APOYAR EN LA ELABORACIÓN DEL INFORME CON RESULTADOS DEL ACOMPAÑAMIENTO Y SEGUIMIENTO A LA GESTIÓN DE LAS ALCALDÍAS ANTE LOS CONCEJOS MUNICIPALES PARA GARANTIZAR LA CONTINUIDAD DEL PROGRAMA TALENTO MAGDALENA PARA LOS ESTUDIANTES BENEFICIARIOS. 5. ELABORAR INFORME MENSUAL PRODUCTO DE LA GESTIÓN Y LIDERAZGO DE LOS PROCESOS DE ALIANZAS CON EL SECTOR EXTERNO PARA PERFILAR NUEVOS PROYECTOS INTEGRADORES EN COMUNIDADES DE INTERÉS INSTITUCIONAL IDENTIFICADO LA NECESIDAD O NECESIDADES QUE SE PRETENDEN RESOLVER Y LOS BENEFICIARIOS DE LOS PROYECTOS. 6. APOYAR LA GESTIÓN Y ELABORACIÓN DE INFORMES EN EL MARCO DE LAS ACTIVIDADES DE LA VICERRECTORÍA DE EXTENSIÓN Y PROYECCIÓN SOCIAL.</t>
  </si>
  <si>
    <t>PRESTAR SERVICIOS PROFESIONALES EL DESARROLLO DE LAS SIGUIENTES ACTIVIDADES: 1. ELABORAR INFORME RESULTADO DE LA ARTICULACIÓN DEL VOLUNTARIADO UNIMAGDALENA CON LOS PROYECTOS INTEGRADORES DE INTERVENCIÓN EN COMUNIDADES. 2. ELABORAR INFORME MENSUAL PRODUCTO DE LA GESTIÓN Y LIDERAZGO DE LOS PROCESOS DE ALIANZAS CON EL SECTOR EXTERNO PARA PERFILAR NUEVOS PROYECTOS INTEGRADORES EN COMUNIDADES DE INTERÉS INSTITUCIONAL IDENTIFICADO LA NECESIDAD O NECESIDADES QUE SE PRETENDEN RESOLVER Y LOS BENEFICIARIOS DE LOS PROYECTOS. 3. COORDINAR ACTIVIDADES DE ZONA DE ORIENTACIÓN UNIVERSITARIA (ZOU UNIMAGDALENA). 4. REPORTAR A LA VICERRECTORA LOS RESULTADOS DE GESTIÓN ANTE LAS ALCALDÍAS QUE CONLLEVEN A LA SUSCRIPCIÓN Y DESARROLLO DE CONVENIOS EN EL MARCO DEL PROGRAMA TALENTO MAGDALENA. 5. ELABORAR EL INFORME CON RESULTADOS DEL ACOMPAÑAMIENTO Y SEGUIMIENTO A LA GESTIÓN DE LAS ALCALDÍAS ANTE LOS CONCEJOS MUNICIPALES PARA GARANTIZAR LA CONTINUIDAD DEL PROGRAMA TALENTO MAGDALENA PARA LOS ESTUDIANTES BENEFICIARIOS</t>
  </si>
  <si>
    <t>PRESTAR SERVICIO EN EL CONTRATO INTERADMINISTRATIVO NO 586 DEL 2022 CELEBRADO ENTRE LA CORPORACIÓN AUTÓNOMA REGIONAL DEL MAGDALENA – CORPAMAG Y LA UNIVERSIDAD DEL MAGDALENA PARA IMPLEMENTAR ACCIONES TÉCNICAS TENDIENTES A MEJORAR Y GARANTIZAR LA SANIDAD VEGETAL Y FITOSANITARIA DE LAS ESPECIES SEMBRADAS EN LAS DIECISÉIS (16) HECTÁREAS DE LAS TRES (3) COMUNIDADES INDÍGENAS (KIUBULDO MUNKUAWUNAKA, GUNMAKU Y KUTUNSAMA) Y EL CONSEJO COMUNITARIO JACOBO PÉREZ ESCOBAREN EN EL MARCO DEL CONVENIO INTERADMINISTRATIVO NO. 861 SUSCRITO ENTRE EL MINISTERIO DE AMBIENTE Y CORPAMAG. LA PROPUESTA HACE PARTE INTEGRAL DE LA PRESENTE ORDEN.</t>
  </si>
  <si>
    <t>PRESTAR LOS SERVICIOS DE TRANSPORTE TERRESTRE EN VEHÍCULOS TALES COMO: CAMIONETAS Y CAMPEROS DE DOBLE TRACCIÓN, NECESARIOS PARA EL TRASLADO DEL PERSONAL ENCARGADO DE LA REALIZACIÓN DE VISITAS DE RECONOCIMIENTO DE CAMPO Y CAMPAÑAS DE MONITOREO PARA EL LEVANTAMIENTO DE INFORMACIÓN DE LAS ZONAS DE INTERÉS Y OBJETO PRINCIPAL EL MARCO DEL CONTRATO INTERADMINISTRATIVO NO 586 DEL 2022 CELEBRADO ENTRE LA CORPORACIÓN AUTÓNOMA REGIONAL DEL MAGDALENA – CORPAMAG Y LA UNIVERSIDAD DEL MAGDALENA. LA PROPUESTA HACE PARTE INTEGRAL DE LA PRESENTE ORDEN. PARÁGRAFO: EL CONTRATISTA DEBERÁ GARANTIZAR EL TRANSPORTE DEL PERSONAL EN EL CASO DE AVERIARSE LOS VEHÍCULOS ENCARGADOS DEL TRANPORTES, REMPLAZANDOLO POR OTRO VEHÍCULO.</t>
  </si>
  <si>
    <t>PRESTAR SERVICIOS PROFESIONALES EL DESARROLLO DE LAS SIGUIENTES ACTIVIDADES: 1. REALIZAR EL REGISTRO DE PROYECTOS Y CONVENIOS DE LA VICERRECTORÍA DE EXTENSIÓN Y PROYECCIÓN SOCIAL, EN LA HERRAMIENTA DESTINADA PARA TAL FIN. 2. REALIZAR LA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 4. SEGUIMIENTO Y ACTUALIZACIÓN DE LA MATRIZ DE CONTRATOS Y CONSOLIDACIÓN DE SOPORTES EN EL REPOSITORIO DE INFORMACIÓN DE LA VICERRECTORÍA DE EXTENSIÓN Y PROYECCIÓN SOCIAL.</t>
  </si>
  <si>
    <t>PRESTAR SERVICIOS PROFESIONALES EN EL MARCO DEL CONTRATO INTERADMINISTRATIVO N° 586 DEL 2022 CELEBRADO ENTRE LA CORPORACIÓN AUTÓNOMA REGIONAL DEL MAGDALENA – CORPAMAG Y UNIVERSIDAD DEL MAGDALENA PARA: 1. ANALIZAR LA COBERTURA VEGETAL A TRAVÉS DE HERRAMIENTAS SIG Y ALMACENAMIENTO DE DATOS GEOGRÁFICOS. 2.ELABORAR LOS FORMATOS DE CAMPO PARA LA TOMA DE LOS DATOS. 3.VERIFICAR EL CUMPLIMIENTO DE LA LEGISLACIÓN AMBIENTAL VIGENTE, ESPECIALMENTE AQUELLA QUE DE MANERA DIRECTA IMPACTE EN EL CONTRATO DE OBRA. 4.REALIZAR LA ELABORACIÓN DE LOS REPORTES DE NO CONFORMIDAD SOBRE LOS ASPECTOS AMBIENTALES QUE AMERITEN MEDIDAS CORRECTIVAS Y DE LECCIONES APRENDIDAS DURANTE LA EJECUCIÓN DEL PROYECTO. 5.ELABORAR TODOS LOS REPORTES E INFORMES CON LA PERIODICIDAD QUE AL RESPECTO ESTABLEZCA EL COORDINADOR DEL PROYECTO</t>
  </si>
  <si>
    <t>PRESTAR SERVICIOS PROFESIONALES EL DESARROLLO DE LAS SIGUIENTES ACTIVIDADES: 1. REALIZAR EL REGISTRO DE PROYECTOS Y CONVENIOS DE LA VICERRECTORÍA DE EXTENSIÓN Y PROYECCIÓN SOCIAL, EN LA HERRAMIENTA DESTINADA PARA TAL FIN. 2. REALIZAR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 4. SEGUIMIENTO Y ACTUALIZACIÓN DE LA MATRIZ DE CONTRATOS Y CONSOLIDACIÓN DE SOPORTES EN EL REPOSITORIO DE INFORMACIÓN DE LA VICERRECTORÍA DE EXTENSIÓN Y PROYECCIÓN SOCIAL</t>
  </si>
  <si>
    <t>PRESTAR SERVICIOS PROFESIONALES EL DESARROLLO DE LAS SIGUIENTES ACTIVIDADES: 1. ELABORACIÓN DE LA PROPUESTA TÉCNICA Y FINANCIERA PARA LA PRESTACIÓN DEL SERVICIO DE EXTENSIÓN AGROPECUARIA EN LOS DEPARTAMENTOS DE LA GUAJIRA Y EL MAGDALENA PARA SER PRESENTADA EN LA AGENCIA DE DESARROLLO RURAL.</t>
  </si>
  <si>
    <t>PRESTAR SERVICIOS PROFESIONALES EN EL MARCO DEL CONTRATO INTERADMINISTRATIVO N° 586 DEL 2022 CELEBRADO ENTRE LA CORPORACIÓN AUTÓNOMA REGIONAL DEL MAGDALENA – CORPAMAG Y UNIVERSIDAD DEL MAGDALENA PARA: 1. ORGANIZAR REACTIVOS, EQUIPOS EN BUEN FUNCIONAMIENTO Y VIDRIERÍA PARA LA CORRECTA TOMA DE LAS MUESTRAS DE SUELO REQUERIDOS EN EL MARCO DEL CONTRATO 586 DE 2022. 2. RECEPCIÓN DE LAS MUESTRAS DE SUELOS TOMADAS EN LAS COMUNIDADES EN EL MARCO DEL PROYECTO. 3. CODIFICAR, SECAR Y REALIZAR TAMIZAJE DE LAS MUESTRAS DE SUELOS TOMADAS EN LAS COMUNIDADES 4. PREPARAR LAS SOLUCIONES DE LOS REACTIVOS ACORDE A LOS PROTOCOLOS ESTABLECIDOS. 5. PROCESAR LAS MUESTRAS DE SUELOS TOMADAS EN LAS COMUNIDADES6. REGISTRAR LOS RESULTADOS OBTENIDOS DE LOS PROTOCOLOS ACORDE A LOS PARÁMETROS A MEDIR. 7. REALIZAR INFORME DEL RESULTADO DE LAS MUESTRAS CON LOS MÉTODOS EMPLEADOS. 8.CONSOLIDAR Y DIGITALIZAR LOS FORMATOS DE CAMPO QUE SE GENEREN EN LOS MONITOREOS BIOLÓGICOS Y FITOSANITARIOS. 9. ELABORAR TODOS LOS REPORTES E INFORMES, CON LA PERIODICIDAD QUE AL RESPECTO ESTABLEZCA EL COORDINADOR DESIGNADO</t>
  </si>
  <si>
    <t>PRESTAR SERVICIOS DE APOYO A LA GESTIÓN EN EL MARCO DEL CONTRATO INTERADMINISTRATIVO N° 586 DEL 2022 CELEBRADO ENTRE LA CORPORACIÓN AUTÓNOMA REGIONAL DEL MAGDALENA – CORPAMAG Y UNIVERSIDAD DEL MAGDALENA PARA EL DESARROLLO DE LAS SIGUIENTES ACTIVIDADES:  1. APOYAR LAS ACTIVIDADES EN CAMPO Y TOMA DE MEDIDAS QUE SE REQUIEREN PARA EL DESARROLLO DEL PROYECTO. 2. ASISTIR LA TOMA DE DATOS BIOMÉTRICOS PARA LA PLANTACIÓN (ÁREA, NOMBRE COMÚN, NOMBRE CIENTÍFICO, ALTURA, ETC.). 3. EJECUTAR EL MANEJO DE LOS EQUIPOS EN CAMPO PARA LA TOMA DE DATOS. 4. MARCAR LOS INDIVIDUOS DE ACUERDO A LAS DIRECTRICES EMITIDAS POR EL DIRECTOR. 5. ASISTIR EN EL DISEÑO DE MUESTREO DE LAS ÁREAS OBJETO DE ESTUDIO. 6. AYUDAR EN LA TOMA DE DATOS DE PORCENTAJES DE MORTALIDAD EN LAS ÁREAS OBJETO DE ESTUDIO. 7. APOYAR LA EVALUACIÓN DEL ESTADO FITOSANITARIO. 8. AUXILIAR EN LA ELABORACIÓN DE TODOS LOS REPORTES E INFORMES, CON LA PERIODICIDAD QUE AL RESPECTO ESTABLEZCA EL COORDINADOR DESIGNADO</t>
  </si>
  <si>
    <t>PRESTAR SERVICIOS PROFESIONALES EL DESARROLLO DE LAS SIGUIENTES ACTIVIDADES: 1. ORGANIZAR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2023. 3. APOYAR LA ACTUALIZACIÓN DEL PORTAL WEB DE LA VICERRECTORÍA DE EXTENSIÓN Y PROYECCIÓN SOCIAL.</t>
  </si>
  <si>
    <t>PRESTAR SERVICIOS PROFESIONALES PARA EL DESARROLLO DE LAS SIGUIENTES ACTIVIDADES:1. APOYAR EN EL REPORTE A LA VICERRECTORÍA DE LOS RESULTADOS DE GESTIÓN ANTE LAS ALCALDÍAS QUE CONLLEVEN A LA SUSCRIPCIÓN Y DESARROLLO DE CONVENIOS EN EL MARCO DEL PROGRAMA TALENTO MAGDALENA. 2. CONSTRUIR EL INFORME CON RESULTADOS DEL ACOMPAÑAMIENTO Y SEGUIMIENTO A LA GESTIÓN DE LAS ALCALDÍAS ANTE LOS CONCEJOS MUNICIPALES PARA GARANTIZAR LA CONTINUIDAD DEL PROGRAMA TALENTO MAGDALENA PARA LOS ESTUDIANTES BENEFICIARIOS.  3. ELABORAR INFORME MENSUAL PRODUCTO DE LA GESTIÓN Y LIDERAZGO DE LOS PROCESOS DE ALIANZAS CON EL SECTOR EXTERNO PARA PERFILAR NUEVOS PROYECTOS INTEGRADORES EN COMUNIDADES DE INTERÉS INSTITUCIONAL IDENTIFICADO LA NECESIDAD O NECESIDADES QUE SE PRETENDEN RESOLVER Y LOS BENEFICIARIOS DE LOS PROYECTOS.  4. APOYAR LA GESTIÓN Y ELABORACIÓN DE INFORMES EN EL MARCO DE LAS ACTIVIDADES DE LA VICERRECTORÍA DE EXTENSIÓN Y PROYECCIÓN SOCIAL. 5. GESTIONAR LOS TRAMITES FINANCIEROS Y ADMINISTRATIVOS PERTINENTES A LOS PROCESOS PROPIOS ASIGNADOS A LA DIRECCIÓN DE PRÁCTICAS EN EL MARCO TALENTO MAGDALENA. 6. REALIZAR SEGUIMIENTO, CONSOLIDAR, ORGANIZAR,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t>
  </si>
  <si>
    <t>PRESTAR SERVICIOS PROFESIONALES PARA EL DESARROLLO DE LAS SIGUIENTES ACTIVIDADES:1. GESTIONAR Y HACER ACOMPAÑAMIENTO EN LOS PROCESOS ADMINISTRATIVOS Y FINANCIEROS QUE SE ENCUENTREN A CARGO DE LA DIRECCIÓN DE PRÁCTICAS.  2. GESTIONAR LOS TRAMITES FINANCIEROS Y ADMINISTRATIVOS PERTINENTES A LOS PROCESOS PROPIOS ASIGNADOS A LA DIRECCIÓN DE PRÁCTICAS EN EL MARCO TALENTO MAGDALENA. 3.  BRINDAR APOYO Y REALIZAR SEGUIMIENTO AL PROCESO DE CONTRATACIÓN DE TUTORES DE PRÁCTICAS. 4.  REALIZAR REVISIÓN, CONSOLIDACIÓN Y ENTREGA DE LA INFORMACIÓN OPORTUNA, COHERENTE, FIDEDIGNA Y COMPLETA DE LOS PROCESOS QUE ACOMPAÑE.  5. APOYAR LA GESTIÓN Y ELABORACIÓN DE INFORMES EN EL MARCO DE LAS ACTIVIDADES DE LA DIRECCIÓN DE PRÁCTICAS, EN TEMAS RELACIONADOS CON ACREDITACIÓN, CALIDAD Y DEMÁS ASIGNADOS.  6. ORGANIZAR, CONSOLIDAR Y ENTREGAR OPORTUNAMENTE LOS INSUMOS REQUERIDOS PARA LA ELABORACIÓN DEL REPORTE DE LOS INDICADORES, RELACIONADA CON LAS ACCIONES DE LA DIRECCIÓN DE PRÁCTICAS APORTANTES AL PROYECTO ASOCIADO DEL PLAN DE ACCIÓN DE LA VICERRECTORÍA, PLAN DE DESARROLLO Y DEMÁS PLANES DE GESTIÓN INSTITUCIONAL.</t>
  </si>
  <si>
    <t>PRESTAR SERVICIOS PROFESIONALES PARA EL DESARROLLO DE LAS SIGUIENTES ACTIVIDADES:1.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</si>
  <si>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PRESTAR SERVICIOS PROFESIONALES PARA EL DESARROLLO DE LAS SIGUIENTES ACTIVIDADES:1.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Y SUS DEPENDENCIAS.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</si>
  <si>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PRESTAR SERVICIOS PROFESIONALES PARA EL DESARROLLO DE LAS SIGUIENTES ACTIVIDADES:1. APOYAR EN EL DESARROLLO DE COMPONENTES SOFTWARE EN TECNOLOGÍAS NET CORÉ, LARAVEL, JAVASCRIPT, ANGULAR, HACIENDO USO DE PATRONES DE DISEÑO. 2. COORDINAR PROCESOS DE AUTOMATIZACIÓN DE PRUEBAS 3. GESTIONAR LA IMPLEMENTACIÓN DE PRINCIPIOS Y PATRONES DE PRUEBAS.   4. ASESORAR AL DIRECTOR DEL CENTRO EN EL DISEÑO DE ESTRUCTURAS DE COMUNICACIÓN ENTRE SISTEMAS DE INFORMACIÓN. 5.REALIZAR CAPACITACIONES AL PERSONAL REQUERIDO PARA LA IMPLEMENTACIÓN DE SIEG.  6. BRINDAR SOPORTE A LAS UNIDADES ACADÉMICAS EN EL PROCESO DE GRADO.  7. ENTREGABLE: SISTEMA DE INFORMACIÓN SIEG IMPLEMENTADO VERSIÓN 2023</t>
  </si>
  <si>
    <t>PRESTAR SERVICIOS PROFESIONALES PARA EL DESARROLLO DE LAS SIGUIENTES ACTIVIDADES:1. REALIZAR EL REGISTRO DE PROYECTOS Y CONVENIOS DE LA VICERRECTORÍA DE EXTENSIÓN Y PROYECCIÓN SOCIAL, EN LA HERRAMIENTA DESTINADA PARA TAL FIN.  2. REALIZAR LA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NECESARIO.4. REALIZAR EL REGISTRO DE INFORMACIÓN EN LAS MATRICES DE SEGUIMIENTO Y CON CONSOLIDACIÓN DE INFORMACIÓN ADSCRITAS A LA VICERRECTORÍA DE EXTENSIÓN Y PROYECCIÓN SOCIAL</t>
  </si>
  <si>
    <t>PRESTAR SERVICIOS PROFESIONALES PARA EL DESARROLLO DE LAS SIGUIENTES ACTIVIDADES:1. COORDINAR EL PROGRAMA DE RADIO Y TELEVISIÓN DE LA VICERECTORÍA DE EXTENSIÓN. 2. RECOPILAR Y ORGANIZAR INFORMACIÓN PARA LOS PROGRAMAS DE RADIO Y TELEVISIÓN DE LA VICERRECTORÍA DE EXTENSIÓN. 3. REALIZAR SEGUIMIENTO, CONSOLIDAR, ORGANIZAR, Y ENTREGAR OPORTUNAMENTE LOS INSUMOS REQUERIDOS PARA LA ELABORACIÓN DEL REPORTE DE LOS INDICADORES, RELACIONADA CON LAS ACCIONES DE LA VICERRECTORÍA DE EXTENSIÓN Y PROYECCIÓN SOCIAL APORTANTES AL PROYECTO ASOCIADO DEL PLAN DE ACCIÓN DE LA VICERRECTORÍA, PLAN DE DESARROLLO Y DEMÁS PLANES DE GESTIÓN INSTITUCIONAL</t>
  </si>
  <si>
    <t>PRESTAR SERVICIOS PROFESIONALES PARA EL DESARROLLO DE LAS SIGUIENTES ACTIVIDADES:1. REALIZAR SEGUIMIENTO, CONSOLIDAR, ORGANIZAR, Y ENTREGAR OPORTUNAMENTE LA INFORMACIÓN DE LA VICERRECTORÍA DE EXTENSIÓN Y PROYECCIÓN SOCIAL, RELACIONADA CON EL REPORTE SNIES EN EL MARCO DE LOS LINEAMIENTOS ESTABLECIDOS POR EL OFICINA ASESORA DE PLANEACIÓN DE LA INSTITUCIÓN.  2. LIDERAR Y GESTIONAR LAS ACCIONES REQUERIDAS PARA EL DESARROLLO DE LAS ACTIVIDADES DE MANTENIMIENTO Y SOSTENIBILIDAD DE LAS SEDES DIGITALES BLOQUE 10 DE LA UNIVERSIDAD DEL MAGDALENA.  3. GESTIONAR ALIANZAS CON LAS ENTIDADES PARA LA PUESTA EN FUNCIONAMIENTO DE NUEVAS SEDES DIGITALES BLOQUE 10. 4. REALIZAR SEGUIMIENTO, CONSOLIDAR, ORGANIZAR, Y ENTREGAR OPORTUNAMENTE LOS INSUMOS REQUERIDOS PARA LA ELABORACIÓN DEL REPORTE DE LOS INDICADORES, RELACIONADA CON LAS ACCIONES DE LAS ACTIVIDADES DE SEDES DIGITALES APORTANTES AL PROYECTO ASOCIADO DEL PLAN DE ACCIÓN DE LA VICERRECTORÍA, PLAN DE DESARROLLO Y DEMÁS PLANES DE GESTIÓN INSTITUCIONAL. 5. ORGANIZAR Y ENTREGAR OPORTUNAMENTE LOS INSUMOS REQUERIDOS PARA LA ATENCIÓN DE SOLICITUDES DE LAS DEPENDENCIAS DE LA INSTITUCIÓN EN EL MARCO DE LAS ACTIVIDADES DE ACREDITACIÓN Y DEMÁS ASPECTOS ADELANTADOS POR CADA UNA DE ESTAS.</t>
  </si>
  <si>
    <t>PRESTAR SERVICIOS PROFESIONALES PARA EL DESARROLLO DE LAS SIGUIENTES ACTIVIDADES:1. ELABORAR, DESARROLLAR Y APLICAR ESTRATEGIAS DE SEGUIMIENTO Y CONSOLIDACIÓN DE INFORMACIÓN PARA LA REALIZACIÓN DEL REPORTE OPORTUNO DEL PLAN DE ACCIÓN DE LA VICERRECTORÍA DE EXTENSIÓN Y PROYECCIÓN SOCIAL, CONFORME CON LOS LINEAMIENTOS IMPARTIDOS POR LA OFICINA ASESORA DE PLANEACIÓN. 2. SER ENLACE ENTRE LA OFICINA ASESORA DE PLANEACIÓN Y LA VICERRECTORÍA DE EXTENSIÓN Y PROYECCIÓN SOCIAL PARA LA ATENCIÓN DE SOLICITUDES EN EL MARCO DE REPORTES DE PLAN DE ACCIÓN DE LA VICERRECTORÍA, PLAN DE DESARROLLO Y DEMÁS PLANES DE GESTIÓN INSTITUCIONAL. 3. REALIZAR EL DISEÑO Y ACTUALIZACIÓN DOCUMENTAL, SEGUIMIENTO A 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LOS INFORMES DE ACREDITACIÓN DE LOS PROGRAMAS CORRESPONDIENTE A LA EMPLEABILIDAD, DOCENTES, ESTUDIANTES Y EGRESADOS PARTICIPANTES EN LOS PROYECTOS DE EXTENSIÓN.</t>
  </si>
  <si>
    <t>PRESTAR SERVICIOS PROFESIONALES PARA EL DESARROLLO DE LAS SIGUIENTES ACTIVIDADES:1.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t>
  </si>
  <si>
    <t>PRESTAR SERVICIOS PROFESIONALES PARA EL DESARROLLO DE LAS SIGUIENTES ACTIVIDADES:1. COORDINAR LA PREPARACIÓN DEL PROTOCOLO PARA EL DESARROLLO DE LAS ACTIVIDADES Y EVENTOS ACADÉMICOS, SOCIALES Y CULTURALES QUE REALICEN DE MANERA VIRTUAL O PRESENCIAL DE LA DIRECCIÓN DE PROYECCIÓN CULTURAL.  2. APOYAR CON LA ARTICULACIÓN ENTRE LA DIRECCIÓN DE PROYECCIÓN CULTURAL Y VICERRECTORÍA DE EXTENSIÓN Y PROYECCIÓN SOCIAL, PARA EL CUBRIMIENTO DE MEDIOS Y LA GENERACIÓN DE NOTICIAS DE LAS ACTIVIDADES QUE EN ELLA SE DESARROLLEN DE MANERA VIRTUAL Y/O PRESENCIAL.  3. BRINDAR APOYO EN EL DESARROLLO DE LAS ACTIVIDADES ADMINISTRATIVAS, REGISTRO DE INFORMACIÓN EN LAS MATRICES DE SEGUIMIENTO Y CON CONSOLIDACIÓN DE INFORMACIÓN ADSCRITAS A LA DIRECCIÓN DE PROYECCIÓN CULTURAL. 4.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</si>
  <si>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PRESTAR SERVICIOS DE APOYO A LA GESTIÓN PARA EL DESARROLLO DE LAS SIGUIENTES ACTIVIDADES: 1.BRINDAR APOYO AL DESARROLLO DE LAS ACTIVIDADES ADMINISTRATIVAS, REGISTRO DE INFORMACIÓN EN LAS MATRICES DE SEGUIMIENTO Y CONSOLIDACIÓN DE INFORMACIÓN DE LA CASA MUSEO GGM Y REMITIRLA A LA DIRECCIÓN DE PROYECCIÓN CULTURAL.  2. APOYAR LA RECEPCIÓN, RECORRIDO Y ATENCIÓN DE VISITANTES A LA CASA MUSEO GABRIEL GARCÍA MÁRQUEZ.  3. PARTICIPAR EN LA PREPARACIÓN DEL PROTOCOLO, DIFUSIÓN Y DESARROLLO DE LAS ACTIVIDADES Y EVENTOS ACADÉMICOS, SOCIALES Y CULTURALES QUE REALICEN DE MANERA VIRTUAL O PRESENCIAL DE LA CASA MUSEO GABRIEL GARCÍA MÁRQUEZ.  4. CONTRIBUIR EN LA ELABORACIÓN Y DIFUSIÓN DEL CALENDARIO DE CHARLAS, CONFERENCIAS CICLOS DE CINE, Y ACTIVIDADES CULTURALES Y/O EDUCATIVAS DE LA CASA MUSEO GABRIEL GARCÍA MÁRQUEZ.  5. DEFINIR LAS ESTRATEGIAS PARA ACERCAR LA CASA MUSEO GGM A GRUPOS DE ESTUDIANTES DE TODOS LOS NIVELES EN EL DEPARTAMENTO DEL MAGDALENA EN ESPECIAL DE LOS MUNICIPIOS ALEDAÑOS A ARACATACA.  6.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</si>
  <si>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PRESTAR SERVICIOS PROFESIONALES PARA EL DESARROLLO DE LAS SIGUIENTES ACTIVIDADES:1. GESTIONAR, DISEÑAR, GRABAR, MONTAR, EDITAR Y ENTREGAR PARA PUBLICACIÓN LA VIRTUALIZACIÓN DE LOS ESPACIOS QUE LA VICERRECTORÍA DE EXTENSIÓN Y PROYECCIÓN SOCIAL REQUIERA EN ATENCIÓN A LOS PROYECTOS ESTABLECIDOS EN EL PLAN DE ACCIÓN INSTITUCIONAL.  2. GARANTIZAR LA CADENA DE CUSTODIA Y DERECHOS DE AUTOR DEL MATERIAL VISUAL Y AUDIOVISUAL PRODUCIDO.  3. CONTRIBUIR EN LA ELABORACIÓN Y DIFUSIÓN DEL CALENDARIO DE CHARLAS, CONFERENCIAS, CICLOS DE CINE, Y ACTIVIDADES CULTURALES Y/O EDUCATIVAS DE LA DIRECCIÓN DE PROYECCIÓN CULTURAL.  4.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 5. GESTIONAR, DISEÑAR, GRABAR, MONTAR, EDITAR Y ENTREGAR PARA PUBLICACIÓN LAS INICIATIVAS DE APROPIACIÓN SOCIAL DEL CONOCIMIENTO BASADA EN LA PRODUCCIÓN DE CONTENIDOS DIGITALES Y DE INTEGRACIÓN TRANSMEDIA ESTABLECIDOS EN EL PLAN DE ACCIÓN INSTITUCIONAL DE LA VICERRECTORÍA DE EXTENSIÓN Y PROYECCIÓN SOCIAL</t>
  </si>
  <si>
    <t>PRESTAR SERVICIOS DE APOYO A LA GESTIÓN PARA EL DESARROLLO DE LAS SIGUIENTES ACTIVIDADES:1. APOYAR EN EL DESARROLLO DE LAS ACTIVIDADES ADMINISTRATIVAS, REGISTRO DE INFORMACIÓN EN LAS MATRICES DE SEGUIMIENTO Y CONSOLIDACIÓN DE INFORMACIÓN DE LA CASA MUSEO GGM Y REMITIRLA A LA DIRECCIÓN DE PROYECCIÓN CULTURAL.  2. APOYAR LA RECEPCIÓN, RECORRIDO Y ATENCIÓN DE VISITANTES A LA CASA MUSEO GABRIEL GARCÍA MÁRQUEZ.  3. PARTICIPAR EN LA PREPARACIÓN DEL PROTOCOLO, DIFUSIÓN Y DESARROLLO DE LAS ACTIVIDADES Y EVENTOS ACADÉMICOS, SOCIALES Y CULTURALES QUE REALICEN DE MANERA VIRTUAL O PRESENCIAL DE LA CASA MUSEO GABRIEL GARCÍA MÁRQUEZ.  4. APOYAR EN LA ELABORACIÓN Y DIFUSIÓN DEL CALENDARIO DE CHARLAS, CONFERENCIAS CICLOS DE CINE, Y ACTIVIDADES CULTURALES Y/O EDUCATIVAS DE LA CASA MUSEO GABRIEL GARCÍA MÁRQUEZ.  5. APOYAR EN LA DEFINICIÓN DE LAS ESTRATEGIAS PARA ACERCAR LA CASA MUSEO GGM A GRUPOS DE ESTUDIANTES DE TODOS LOS NIVELES EN EL DEPARTAMENTO DEL MAGDALENA EN ESPECIAL DE LOS MUNICIPIOS ALEDAÑOS A ARACATACA.  6.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</si>
  <si>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PRESTAR SERVICIOS PROFESIONALES PARA EL DESARROLLO DE LAS SIGUIENTES ACTIVIDADES:1. PROMOCIONAR EN LAS DIFERENTES INSTITUCIONES EDUCATIVAS LAS ACTIVIDADES CULTURALES DESARROLLADAS A TRAVÉS SISTEMA DE FORTALECIMIENTO DE MUSEOS Y LA OFERTA CULTURAL.  2. DISEÑAR UNA ESTRATEGIA DE APOYO AL SISTEMA DE MUSEOS PARA EL DESARROLLO DE ACTIVIDADES CULTURALES EN LAS DIFERENTES COMUNAS DEL DISTRITO Y EL DEPARTAMENTO DEL MAGDALENA.  3. GESTIONAR, DISEÑAR Y DESARROLLAR EL PROGRAMA RADIAL ORILLAS MAGAZINE.  4. COORDINAR Y LIDERAR EL DESARROLLO DE CURSOS RELACIONADOS CON EL ÁREA DE ARTES ESCÉNICAS. 5. CONTRIBUIR EN LA ELABORACIÓN DE PROYECTOS DE COOPERACIÓN, CREACIÓN ARTÍSTICA Y CULTURAL DE LA DIRECCIÓN DE PROYECCIÓN CULTURAL CON OTRAS INSTITUCIONES Y EN CONVOCATORIAS EXTERNAS. 6.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</si>
  <si>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PRESTAR SERVICIOS PROFESIONALES PARA EL DESARROLLO DE LAS SIGUIENTES ACTIVIDADES:1.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EN EL MARCO DEL CENTRO DE EGRESADOS, CON EL FIN DE GARANTIZAR SU ÓPTIMO DESARROLLO 4. CONSOLIDAR, ORGANIZAR, Y ENTREGAR OPORTUNAMENTE LOS INSUMOS REQUERIDOS POR LAS DEPENDENCIAS DE LA INSTITUCIÓN, RELACIONADAS CON PROCESOS DE AUTOEVALUACIÓN DE LOS PROGRAMAS, INFORMES DE ESTADO DEL CENTRO DE EGRESADOS,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t>
  </si>
  <si>
    <t>LA PRESENTE ORDEN TIENE POR OBJETO: PRESTAR SERVICIOS PROFESIONALES EN EL MARCO DEL CONTRATO INTERADMINISTRATIVO N° 586 DEL 2022 CELEBRADO ENTRE LA CORPORACIÓN AUTÓNOMA REGIONAL DEL MAGDALENA – CORPAMAG Y UNIVERSIDAD DEL MAGDALENA PARA:  1. REALIZAR LA COORDINACIÓN ADMINISTRATIVA Y FINANCIERA DEL CONTRATO INTERADMINISTRATIVO N° 586 DEL 2022 CELEBRADO ENTRE LA CORPORACIÓN AUTÓNOMA REGIONAL DEL MAGDALENA - CORPAMAG Y LA UNIVERSIDAD DEL MAGDALENA. 2. COORDINAR Y ARTICULAR CON LAS DEPENDENCIAS ADMINISTRATIVAS Y FINANCIERAS DE LA UNIVERSIDAD, EL PROCESO DE CREACIÓN DE CERTIFICADOS DE DISPONIBILIDAD PRESUPUESTAL, COMPROMISO PRESUPUESTAL, GENERACIÓN DE ÓRDENES DE PAGO, ADICIONES Y DISMINUCIONES. 3. GESTIONAR CUENTAS DE COBRO Y SEGUIMIENTO A LOS DESEMBOLSOS Y PAGOS. 4. LIQUIDAR LOS VIÁTICOS Y APOYOS ECONÓMICOS QUE RESULTEN DEL CONTRATO INTERADMINISTRATIVO 5. REALIZAR SEGUIMIENTO A LA LEGALIZACIÓN DEL PAGO DE HONORARIOS Y MOVILIDAD. 6. REALIZAR LOS INFORMES FINANCIEROS QUE SEAN REQUERIDOS Y ENTREGARLOS DE FORMA OPORTUNA Y CON CALIDAD. 7. REALIZAR MENSUALMENTE EL REGISTRO Y CARGUE EN LA PLATAFORMA DEL SIA OBSERVA DE LA CONTRALORÍA GENERAL DE LA REPÚBLICA, DE LAS ORDENES, CONTRATOS Y PAGOS QUE SE GENEREN EN LOS PROYECTOS. 8. REALIZAR MENSUALMENTE EL REGISTRO Y CARGUE EN LA PLATAFORMA SECOP II, DE LAS ÓRDENES Y CONTRATOS QUE SE GENEREN EN LOS PROYECTOS. 9. ENTREGAR DE LOS DOCUMENTOS GENERADOS EN LOS PROYECTOS, AL ARCHIVO CENTRAL DE LA VICERRECTORÍA DE EXTENSIÓN Y PROYECCIÓN SOCIAL, PARA SU RESPECTIVA REVISIÓN, FOLIATURA Y ARCHIVO, SEGÚN LAS NORMAS DE GESTIÓN DOCUMENTAL.</t>
  </si>
  <si>
    <t>PRESTAR SERVICIOS DE APOYO A LA GESTIÓN PARA EL DESARROLLO DE LAS SIGUIENTES ACTIVIDADES: 1. APOYAR EN LA PLANEACIÓN, CONSOLIDACIÓN Y SEGUIMIENTO OPORTUNO A LA EJECUCIÓN DEL CALENDARIO DE EXPOSICIONES, TALLERES, CHARLAS, CONFERENCIAS CICLOS DE CINE, Y DEMÁS ACTIVIDADES CULTURALES Y/O EDUCATIVAS QUE SE COORDINAN DESDE LA DIRECCIÓN DE PROYECCIÓN CULTURAL. 2. BRINDAR APOYO A LA ELABORACIÓN, PUESTA EN MARCHA Y SEGUIMIENTO OPORTUNO DE ESTRATEGIAS Y CAMPAÑAS ENCAMINADAS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CULTURAL. 4. REALIZAR LA PROYECCIÓN DE INFORMES CONSOLIDADOS DE SEGUIMIENTO, EFECTIVIDAD Y EFICIENCIA DE LAS ACTIVIDADES Y ESTRATEGIAS DESARROLLADAS, CON LA FINALIDAD DE PRESENTARLO MENSUALMENTE A LA DIRECCIÓN DE PROYECCIÓN CULTURAL. 5. ORGANIZAR, CONSOLIDAR Y ENTREGAR OPORTUNAMENTE LOS INSUMOS REQUERIDOS PARA LA ELABORACIÓN DEL REPORTE DE LOS INDICADORES, RELACIONADA CON LAS ACCIONES DE LA L CASA MUSEO GGM APORTANTES AL PROYECTO ASOCIADO DEL PLAN DE ACCIÓN DE LA VICERRECTORÍA, PLAN DE DESARROLLO Y DEMÁS PLANES DE GESTIÓN INSTITUCIONAL, ASÍ COMO INSUMOS PARA LOS INFORMES DE LA DIRECCIÓN DE PROYECCIÓN CULTURAL PARA LA ACREDITACIÓN DE LOS PROGRAMAS Y LA ACREDITACIÓN INSTITUCIONAL</t>
  </si>
  <si>
    <t>PRESTAR SERVICIOS PROFESIONALES PARA EL DESARROLLO DE LAS SIGUIENTES ACTIVIDADES: 1.ELABORAR, GESTIONAR Y ENTREGAR EL DOCUMENTO SOPORTE DE CONSOLIDACIÓN DE INFORMACIÓN, SEGUIMIENTO Y EVALUACIÓN AL CUMPLIMIENTO DE LOS REQUISITOS REQUERIDOS POR ENTIDADES ALIDADAS, EN EL MARCO DEL DESARROLLO DE ACCIONES INSTITUCIONALES Y ALIANZAS CON EL ENTORNO.  2. ELABORAR, GESTIONAR Y ENTREGAR EL DOCUMENTO SOPORTE DE LA CONSTRUCCIÓN SEGUIMIENTO AL CUMPLIMIENTO DE INDICADORES Y METAS PARA LA PRESTACIÓN DEL SERVICIO PÚBLICO DE EXTENSIÓN EN ENTIDADES ALIADAS CON LA VICERRECTORÍA DE EXTENSIÓN Y PROYECCIÓN SOCIAL.  3. CONSTRUIR Y ENTREGAR INFORME CONSOLIDADO CON LA GESTIÓN Y EVALUACIÓN DE PERFILES DE EXTENSIONISTAS QUE SEAN REQUERIDOS POR LA VICERRECTORÍA DE EXTENSIÓN Y PROYECCIÓN SOCIAL EN EL MARCO DEL DESARROLLO DE PROYECTOS PARA LA POSIBILIDAD DE PRESTACIÓN DE SERVICIO TÉCNICO EN DEPARTAMENTOS Y ENLACES.</t>
  </si>
  <si>
    <t>PRESTAR SERVICIOS PROFESIONALES PARA EL DESARROLLO DE LAS SIGUIENTES ACTIVIDADES: 1.ELABORAR Y CONSOLIDAR INFORME CON INSUMOS TÉCNICOS REQUERIDOS EN MATERIA DE ACTIVIDADES E INDICADORES DE EQUIPO TÉCNICO DE EXTENSIONISTAS REQUERIDOS PARA EL DESARROLLO DE PROYECTOS DE LA VICERRECTORÍA DE EXTENSIÓN Y PROYECCIÓN SOCIAL EN EL MARCO DE LA GESTIÓN DE ALIANZAS CON EL ENTORNO. 2. ELABORAR Y ENTREGAR DOCUMENTOS CON LA DISTRIBUCIÓN DE EQUIPOS CONFORME A LOS LINEAMIENTOS IMPARTIDOS POR PARTE DE LOS ALIADOS DE LA VICERRECTORÍA DE EXTENSIÓN Y PROYECCIÓN SOCIAL, EN EL MARCO DEL DESARROLLO DE LAS ALIANZAS SUSCRITAS.  3. INFORME DE SEGUIMIENTO Y ACTUALIZACIÓN DE LOS CRONOGRAMAS DE EJECUCIÓN DE ACTIVIDADES DE LOS PROYECTOS, CONVENIOS, CONTRATOS, ENTRE OTROS, SUSCRITOS ENTRE LA VICERRECTORÍA DE EXTENSIÓN Y PROYECCIÓN SOCIAL Y LOS ALIADOS, CON LA FINALIDAD DE GARANTIZAR EL ÓPTIMO DESARROLLO DE ESTOS Y EL CUMPLIMIENTO DE REQUISITOS PACTADOS.</t>
  </si>
  <si>
    <t>PRESTAR SERVICIOS PROFESIONALES PARA EL DESARROLLO DE LAS SIGUIENTES ACTIVIDADES: 1.GESTIONAR SEIS (6) CONFERENCIAS PARA LAS TEMÁTICAS DEFINIDAS DESDE LA VICERRECTORÍA DE EXTENSIÓN Y PROYECCIÓN SOCIAL, EN ARTICULACIÓN CON LAS FACULTADES, Y EN EL MARCO DE FORTALECIMIENTO DE RELACIONES CON EL ENTORNO ENCAMINADAS AL CUMPLIMIENTO DEL PLAN DE ACCIÓN DE LA VICERRECTORÍA, ASIMISMO, PRESENTAR INFORMES MENSUALES DEL AVANCE DEL PROCESO. 2. ELABORAR Y GESTIONAR EL CRONOGRAMA DE SESIONES ESPACIOS ACADÉMICOS EL MARCO DEL EN EL MARCO DE LAS ACTIVIDADES PLANIFICADAS PARA EL FORTALECIMIENTO DE RELACIONES CON EL ENTORNO, ASIMISMO, REALIZAR SEGUIMIENTO AL CUMPLIMIENTO Y DESARROLLO DE ESTE.  3. ESTABLECER E IMPLEMENTAR ESTRATEGIAS PARA LA COMUNICACIÓN Y ASEGURAMIENTO DE ASISTENCIA DE INVITADOS A LOS ESPACIOS ACADÉMICOS PARA EL FORTALECIMIENTO DE LAS RELACIONES CON EL ENTORNO.  4. GESTIONAR Y BRINDAR APOYO EN ASPECTOS LOGÍSTICOS Y DEMÁS REQUERIDOS, CON LA FINALIDAD DE GARANTIZAR EL ÓPTIMO DESARROLLO DE LOS ESPACIOS DESARROLLADOS PARA EL FORTALECIMIENTO DE RELACIONES CON EL ENTORNO.  5. CONSOLIDAR Y GESTIONAR LAS BASES DE DATOS Y REGISTROS DE ASISTENCIA DE LOS INVITADOS A LOS ESPACIOS ACADÉMICOS PARA EL FORTALECIMIENTO DE LAS RELACIONES CON EL ENTORNO.  6. REALIZAR ACOMPAÑAMIENTO EN LA FORMULACIÓN DE PROPUESTAS DE CONVENIOS, PROYECTOS, CONTRATOS U OTROS, EN ATENCIÓN A INVITACIONES RECIBIDAS U OPORTUNIDADES IDENTIFICADAS DESDE LA VICERRECTORÍA DE EXTENSIÓN Y PROYECCIÓN SOCIAL. 7. BRINDAR ASESORAMIENTO EN LA PROYECCIÓN DE RESPUESTAS A LAS OBSERVACIONES DE LAS PROPUESTAS PRESENTADAS.  8. ORGANIZAR, CONSOLIDAR Y ENTREGAR OPORTUNAMENTE LOS INSUMOS REQUERIDOS PARA LA ELABORACIÓN DEL REPORTE DE LOS INDICADORES, RELACIONADA CON LAS ACCIONES DE LA DIRECCIÓN DE DESARROLLO SOCIAL Y PRODUCTIVO APORTANTES AL PROYECTO ASOCIADO DEL PLAN DE ACCIÓN DE LA VICERRECTORÍA, PLAN DE DESARROLLO Y DEMÁS PLANES DE GESTIÓN INSTITUCIONAL QUE SEAN REQUERIDOS</t>
  </si>
  <si>
    <t xml:space="preserve">PRESTAR SERVICIOS PROFESIONALES PARA EL DESARROLLO DE LAS SIGUIENTES ACTIVIDADES: 1.FORMULAR LAS PROPUESTAS DE FORMACIÓN CONTINUA A DESARROLLARSE DESDE LA VICERRECTORÍA DE EXTENSIÓN Y PROYECCIÓN SOCIAL.  2. DESARROLLAR MESAS DE TRABAJO CON LOS DISTINTOS ESTAMENTOS INSTITUCIONALES PARA DISEÑAR NUEVAS PROPUESTAS DE FORMACIÓN CONTINUA.  3. REALIZAR SEGUIMIENTO Y EVALUACIÓN DE LOS RESULTADOS DE LOS PROCESOS DE FORMACIÓN CONTINUA, PARA IDENTIFICAR OPORTUNIDADES DE MEJORA EN FUTURAS PROPUESTAS.  4. ORGANIZAR LOS PROCESOS DE INSCRIPCIÓN DE LOS PARTICIPANTES DE LOS PROCESOS DE FORMACIÓN CONTINUA.  5. EJECUTAR LAS PROPUESTAS DE FORMACIÓN CONTINUA CONFORME A LOS LINEAMIENTOS ESTABLECIDOS EN EL PLAN DE DESARROLLO UNIMAGDALENA COMPROMETIDA 2020-2030.  6. REALIZAR ACOMPAÑAMIENTO A CADA UNA DE LAS SESIONES DE FORMACIÓN CONTINUA QUE SE LLEVEN A CABO.  7. REALIZAR LA EVALUACIÓN DOCENTE DEL PERSONAL VINCULADO A LOS PROCESOS DE FORMACIÓN CONTINUA Y PRESENTAR LOS RESPECTIVOS INFORMES.  8. APLICAR Y GESTIONAR LAS ENCUESTAS DE SATISFACCIÓN A LOS PROCESOS DE FORMACIÓN CONTINUA Y ELABORAR LOS RESPECTIVOS INFORMES.  9. ORGANIZAR, GESTIONAR Y BRINDAR APOYO REQUERIDO PARA LA REALIZACIÓN DE ESPACIOS OPORTUNOS PARA LA ENTREGA DE CERTIFICADOS A LOS ESTUDIANTES DE LOS PROCESOS DE FORMACIÓN CONTINUA.  10. ORGANIZAR, CONSOLIDAR Y ENTREGAR OPORTUNAMENTE LOS INSUMOS REQUERIDOS PARA LA ELABORACIÓN DEL REPORTE DE LOS INDICADORES, RELACIONADA CON LAS ACCIONES DE LA DIRECCIÓN DE DESARROLLO SOCIAL Y PRODUCTIVO APORTANTES AL PROYECTO ASOCIADO DEL PLAN DE ACCIÓN DE LA VICERRECTORÍA, PLAN DE DESARROLLO Y DEMÁS PLANES DE GESTIÓN INSTITUCIONAL QUE SEAN REQUERIDOS. </t>
  </si>
  <si>
    <t>PRESTAR SERVICIOS PROFESIONALES PARA EL DESARROLLO DE LAS SIGUIENTES ACTIVIDADES: 1.ELABORAR Y GESTIONAR EL CRONOGRAMA DE SESIONES DE FORMACIÓN EN EL MARCO DEL PROGRAMA DE ALFABETIZACIÓN Y EDUCACIÓN BÁSICA Y MEDIA PARA ADULTOS, ASIMISMO, REALIZAR SEGUIMIENTO AL CUMPLIMIENTO Y DESARROLLO DE ESTE. 2. GESTIONAR Y BRINDAR APOYO EN ASPECTOS LOGÍSTICOS Y DEMÁS REQUERIDOS, CON LA FINALIDAD DE GARANTIZAR EL ÓPTIMO DESARROLLO DE LAS SESIONES FORMATIVAS DEL PROGRAMA DE ALFABETIZACIÓN Y EDUCACIÓN BÁSICA Y MEDIA PARA ADULTOS.  3. PRESENTAR INFORMES MENSUALES DEL AVANCE DEL PROCESO DE FORMACIÓN DEL PROGRAMA DE ALFABETIZACIÓN Y EDUCACIÓN BÁSICA Y MEDIA PARA ADULTOS.  4. ORGANIZAR, CONSOLIDAR Y ENTREGAR OPORTUNAMENTE LOS INSUMOS REQUERIDOS PARA LA ELABORACIÓN DEL REPORTE DE LOS INDICADORES, RELACIONADA CON LAS ACCIONES DE LA DIRECCIÓN DE DESARROLLO SOCIAL Y PRODUCTIVO APORTANTES AL PROYECTO ASOCIADO DEL PLAN DE ACCIÓN DE LA VICERRECTORÍA DE EXTENSIÓN Y PROYECCIÓN SOCIAL, PLAN DE DESARROLLO Y DEMÁS PLANES DE GESTIÓN INSTITUCIONAL QUE SE REQUIERAN</t>
  </si>
  <si>
    <t>PRESTAR SERVICIOS PROFESIONALES EN EL MARCO DEL CONVENIO ESPECÍFICO Nº 3054229 DEL 2023 CELEBRADO ENTRE ECOPETROL S.A Y UNIVERSIDAD DEL MAGDALENA PARA 1. REALIZAR LA COORDINACIÓN ADMINISTRATIVA Y FINANCIERA DEL CONVENIO ESPECÍFICO NO. 3054229. 2. PROYECTAR CERTIFICADOS DE DISPONIBILIDAD PRESUPUESTAL Y ESTUDIOS DE CONVENIENCIA PARA EL PROCESO DE CONTRATACIÓN 3. RECAUDAR Y REVISAR LA DOCUMENTACIÓN REQUERIDA PARA LA CONTRATACIÓN DEL TALENTO HUMANO Y PROVEEDORES NECESARIOS PARA LA EJECUCIÓN DEL CONVENIO. 4. PROYECTAR ÓRDENES DE PRESTACIÓN DE SERVICIOS PARA LA CONTRATACIÓN DEL TALENTO HUMANO Y PROVEEDORES. 5. PROYECTAR RESOLUCIONES PARA EL PAGO DE VIÁTICOS Y DESPLAZAMIENTOS DEL TALENTO HUMANO DEL PROYECTO. 6. PROYECTAR RESOLUCIONES PARA EL PAGO DE ESTÍMULOS Y BONIFICACIONES DE DOCENTES Y FUNCIONARIOS QUE HACEN PARTE DEL CONVENIO 7. RECAUDAR Y REVISAR LA DOCUMENTACIÓN PARA EL TRÁMITE DE PAGO DE HONORARIOS DEL TALENTO HUMANO Y PAGO DE PROVEEDORES. 8. ELABORAR INFORME DE EJECUCIÓN PRESUPUESTAL DEL CONVENIO. 9. ELABORACIÓN DE CUENTA DE COBRO Y SEGUIMIENTO A LOS DESEMBOLSOS DEL CONVENIO. 10. REALIZAR EL REGISTRO DE LAS ÓRDENES Y CONTRATOS QUE SE GENEREN DEL PROYECTO EN LAS PLATAFORMAS SECOP II Y SIA OBSERVA. 11. ARCHIVAR LA INFORMACIÓN GENERADA EN EL MARCO DEL CONVENIO EN LOS MEDIOS TECNOLÓGICOS DESIGNADOS D POR LA VICERRECTORÍA DE EXTENSIÓN Y PROYECCIÓN SOCIAL</t>
  </si>
  <si>
    <t>PRESTAR SERVICIOS PROFESIONALES PARA EL DESARROLLO DE LAS SIGUIENTES ACTIVIDADES: 1. COORDINAR LOS PROCESOS DE HOMOLOGACIÓN DE PROGRAMAS QUE SE INCORPOREN AL COMPONENTE CADENA DE FORMACIÓN DEL CONVENIO SENA – UNIMAGDALENA. 2. GESTIONAR EL PROCESO DE PREINSCRIPCIÓN E INSCRIPCIÓN DE LOS ASPIRANTES A BENEFICIARSE DEL COMPONENTE CADENA DE FORMACIÓN DEL CONVENIO SENA-UNIMAGDALENA EN LOS DIFERENTES PROGRAMAS ACADÉMICOS OFERTADOS EN CADA PERIODO ACADÉMICO INCLUYENDO: ELABORACIÓN DEL CRONOGRAMA DEL PROCESO Y ENVIÓ A LA OFICINA DE COMUNICACIONES DE LA VICERRECTORÍA PARA DIVULGACIÓN EN CANALES INSTITUCIONALES, RECEPCIÓN DOCUMENTOS, REVISIÓN DE REQUISITOS PARA LA INSCRIPCIÓN DE LOS ASPIRANTES, FACILITAR ESPACIOS DE ORIENTACIÓN Y SOLUCIÓN DE INQUIETUDES Y PROYECCIÓN DE RESPUESTA A COMUNICACIONES RECIBIDAS EN EL CORREO  CONVENIOSENA@UNIMAGDALENA.EDU.CO. 3. COORDINAR, CONCERTAR Y ORGANIZAR LAS PRUEBAS DE RECONOCIMIENTO DE COMPETENCIAS TAL COMO LO ESTIPULA EL A.S. 026 DE 2018, ASÍ COMO HACER SEGUIMIENTO AL PROCESO DE HOMOLOGACIÓN DE CRÉDITOS ACADÉMICOS DE LOS ASPIRANTES A LOS PROGRAMAS ACADÉMICOS OFERTADOS EN EL MARCO DEL CONVENIO SENA-UNIMAGDALENA. 4. ARTICULAR CON LA DIVISIÓN DE ADMISIONES, REGISTRO Y CONTROL, EL PROCESO DE LIQUIDACIÓN DE MATRÍCULA DE LOS ASPIRANTES SELECCIONADOS. 5. ARTICULAR CON EL GRUPO DE FACTURACIÓN, CRÉDITO Y CARTERA, EL PROCESO DE PAGO DE LOS DERECHOS DE HOMOLOGACIÓN DE LOS CRÉDITOS ACADÉMICOS. 6. CONCERTACIÓN DE LA AGENDA DE REUNIONES DEL COMITÉ TÉCNICO CONVENIO SENA-UNIMAGDALENA, ASÍ COMO APOYAR EL DESARROLLO DE LAS SESIONES DEL MISMO. 7. ELABORACIÓN Y PRESENTACIÓN DE INFORMES TRIMESTRAL Y SEMESTRAL DEL PROCESO DE PREINSCRIPCIÓN, INSCRIPCIÓN Y SELECCIÓN DE LOS ASPIRANTES DEL CONVENIO</t>
  </si>
  <si>
    <t>PRESTAR SERVICIOS PROFESIONALES PARA EL DESARROLLO DE LAS SIGUIENTES ACTIVIDADES: 1. ORGANIZAR LA LOGÍSTICA PARA EL DESARROLLO DE LAS JORNADAS DE ATENCIÓN INTEGRAL LIDERADAS POR LA VICERRECTORÍA DE EXTENSIÓN Y PROYECCIÓN SOCIAL EN ARTICULACIÓN CON LAS FACULTADES. 2. ELABORAR INFORMES SOBRE EL DESARROLLO E IMPACTO DE LAS JORNADAS DE ATENCIÓN INTEGRAL Y PRESENTARLOS ANTE LA VICERRECTORÍA DE EXTENSIÓN Y PROYECCIÓN SOCIAL. 3. SERVIR DE ENLACE ENTRE LA VICERRECTORÍA DE EXTENSIÓN Y PROYECCIÓN SOCIAL Y EL PROGRAMA DE ODONTOLOGÍA PARA LA COORDINACIÓN DE ACTIVIDADES DEL PROGRAMA LA U VA A LA ESCUELA. 4. REALIZAR SEGUIMIENTO, CONSOLIDAR, ORGANIZAR, Y ENTREGAR OPORTUNAMENTE LA INFORMACIÓN Y LOS INSUMOS REQUERIDOS PARA LA ELABORACIÓN DEL REPORTE DE LOS INDICADORES ASOCIADOS A LAS JORNADAS Y EN GENERAL LA RELACIONADA CON LAS ACCIONES DE LA DIRECCIÓN DE DESARROLLO SOCIAL Y PRODUCTIVO APORTANTES AL PROYECTO ASOCIADO DEL PLAN DE ACCIÓN DE LA VICERRECTORÍA, PLAN DE DESARROLLO Y DEMÁS PLANES DE GESTIÓN INSTITUCIONAL.</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</si>
  <si>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1.ASESORAR EN LA ELABORACIÓN DE LOS INSTRUMENTOS DE RECOLECCIÓN DATOS, SEGÚN LOS REQUERIDO PARA SU ESPECIALIDAD. 2. APOYAR EN EL DILIGENCIAMIENTO DE HISTORIAS CLÍNICAS ODONTOLÓGICAS. 3. ELABORAR Y DESARROLLAR LOS TALLERES DE EDUCACIÓN EN SALUD ORAL. 4. REALIZAR AMBIENTACIÓN O TERAPIA PERIODONTAL BÁSICA PARA EL TRATAMIENTO DE REHABILITACIÓN ORAL EN PACIENTES ADULTOS. 5. REALIZAR ESTABILIDAD PERIODONTAL PARA EL TRATAMIENTO DE REHABILITACIÓN ORAL EN PACIENTES ADULTOS. 6. APOYAR EN LA REALIZACIÓN DE EXODONCIAS. 7. ELABORAR Y ENTREGAR LOS INFORMES DE ATENCIONES Y TALLERES. </t>
  </si>
  <si>
    <t>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1.ELABORAR HERRAMIENTAS DE PLANIFICACIÓN PARA LA TOMA DE DECISIONES ACERCA DE LA ASIGNACIÓN DE LOS RECURSOS ESPECÍFICOS PREVIO Y DURANTE LA INTERVENCIÓN (TALENTO HUMANO, EQUIPOS Y/O DISPOSITIVOS BIOMÉDICOS DE USO ODONTOLÓGICO, PROCEDIMIENTOS, HISTORIA CLÍNICA Y RIPS). 2. RECOLECTAR DE FORMA SISTEMÁTICA DATOS DE LA PRESENCIA DE ENFERMEDADES – MORBILIDAD, PARA CARACTERIZAR EL PERFIL EPIDEMIOLÓGICO DE 420 BENEFICIARIOS (100 MUJERES ARHUACAS Y 320 NIÑOS KOGUIS Y WIWAS). 3. REALIZAR VALORACIÓN, PROFILAXIS, SELLANTE, EXODONCIA SIMPLE, IMPRESIÓN INICIAL, IMPRESIÓN PRÓTESIS TOTAL, RESINA COMPUESTA DE UNA SUPERFICIE CON IONÓMERO DE VIDRIO, RESINA FLUIDA, RESINA PREVENTIVA Y TALLERES DE EDUCACIÓN EN SALUD. 4. MONITOREAR Y EVALUAR LAS INTERVENCIONES REALIZADAS. 5. ANALIZAR LOS DATOS RECOLECTADOS PARA LA IDENTIFICACIÓN DE PREVALENCIA EN LAS DIFERENTES PATOLOGÍAS BUCALES EVIDENCIAS CLÍNICAMENTE DURANTE LA INTERVENCIÓN. 6. ANALIZAR EL DESARROLLO DE LAS ESTRATEGIAS DE LA ATENCIÓN PRIMARIA DE SALUD (APS). 7. ELABORAR Y ENTREGAR INFORMES</t>
  </si>
  <si>
    <t>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1.APLICAR LOS CONSENTIMIENTOS INFORMADOS Y ASENTIMIENTO. 2. PARTICIPAR EN LAS REUNIONES CON LOS ACUDIENTES Y DOCENTES. 3. REALIZAR LA DEFINICIÓN OPERACIONAL DE LAS VARIABLES, INSTRUMENTOS, DIMENSIONES, OPCIONES DE RESPUESTA. 4. APLICAR LOS INSTRUMENTOS DE RECOLECCIÓN DATOS DE LA CARACTERIZACIÓN. 5. ORGANIZAR EL DOCUMENTO DE LAS TÉCNICAS CUALITATIVA (GRUPO FOCAL, TALLERES) CON PADRES, PROFESORES Y ESCOLARES. 6. APOYAR EN LA ELABORACIÓN Y DESARROLLO DE LOS TALLERES DE EDUCACIÓN EN SALUD ORAL.  7. REALIZAR ABORDAJE DE LA POBLACIÓN PARA EL DESARROLLO DE TALLERES DE EDUCACIÓN PARA LA SALUD. 8. APOYAR EN EL DESARROLLO DE GRUPOS FOCALES. 9. ELABORAR Y ENTREGAR LOS INFORMES DE TALLERES</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</si>
  <si>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 REALIZAR ASESORÍA EN LA ELABORACIÓN DE LOS INSTRUMENTOS DE RECOLECCIÓN DATOS, SEGÚN LOS REQUERIDO PARA SU ESPECIALIDAD. 2. APOYAR EN EL DILIGENCIAMIENTO DE HISTORIAS CLÍNICAS ODONTOLÓGICAS. 3. APOYAR EN LA ELABORACIÓN Y DESARROLLO DE LOS TALLERES DE EDUCACIÓN EN SALUD ORAL. 4. ELABORAR LAS ESTRATEGIAS DE EDUCACIÓN PARA LA SALUD REQUERIDAS PARA LA IMPLEMENTACIÓN DE LA ESTRATEGIA APS MEDIANTE LOS TALLERES DE EDUCACIÓN. 5. IMPLEMENTAR LAS ESTRATEGIAS DE EDUCACIÓN PARA LA SALUD REQUERIDAS PARA LA IMPLEMENTACIÓN DE LA ESTRATEGIA APS MEDIANTE LOS TALLERES DE EDUCACIÓN. 6. APOYAR EN EL DESARROLLO DE GRUPOS FOCALES. 7. ELABORAR Y ENTREGAR INFORMES. </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</si>
  <si>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 ASESORAR EN LA ELABORACIÓN DE LOS INSTRUMENTOS DE RECOLECCIÓN DATOS, SEGÚN LOS REQUERIDO PARA SU ESPECIALIDAD. 2. PARTICIPAR DE LOS TALLERES DE EDUCACIÓN EN SALUD ORAL. 3. DILIGENCIAR HISTORIAS CLÍNICAS. 4. REALIZAR PROCEDIMIENTO DE APLICACIÓN DE FLÚOR, SELLANTES, RESINAS Y EXODONCIAS. 5. SUPERVISIÓN DE ESTUDIANTES EN EL DILIGENCIAMIENTO DE HISTORIA CLÍNICAS Y TRATAMIENTO BUCAL PREVENTIVO Y CORRECTIVO. 6. ELABORACIÓN Y ENTREGA DE INFORMES DE ATENCIONES Y TALLERES. </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</si>
  <si>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 APOYAR EN LA SUPERVISION DEL CUMPLIMIENTO DE LOS PROTOCOLOS Y PROCEDIMIENTOS EN LAS DIFERENTES ACTIVIDADES DEL PROYECTO SEGÚN LAS NORMAS EN SALUD ORAL. 2. REALIZAR AUDITORIA DE LAS HISTORIAS CLÍNICAS. 3. ELABORAR Y ENTREGAR LOS INFORMES. </t>
  </si>
  <si>
    <t>LA PRESENTE ORDEN TIENE POR OBJETO, SUMINISTRAR FOTOCOPIAS A BLANCO Y NEGRO, IMPRESIONES A BLANCO Y NEGRO, IMPRESIONES A COLOR, PENDÓN CON ARAÑA RÍGIDA 2X1, REQUERIDOS PARA EL DESARROLLO DE ACTIVIDADES, QUE SE ADELANTARÁN EN EL MARCO DEL CONVENIO ESPECÍFICO NO 3054229 DE 2023, SUSCRITO ENTRE ECOPETROL S.A. Y LA UNIVERSIDAD DEL MAGDALENA. LA PROPUESTA HACE PARTE INTEGRAL DE LA PRESENTE ORDEN</t>
  </si>
  <si>
    <t xml:space="preserve">LA PRESENTE ORDEN TIENE POR OBJETO LA COMPRA DE SESENTA (60) CAMISUETER TIPO POLO EN TELA POLUX CON DOS LOGOS BORDADOS DELANTEROS TS - TL, REQUERIDOS PARA EL DESARROLLO DE ACTIVIDADES, QUE SE ADELANTARÁN EN EL MARCO DEL CONVENIO ESPECÍFICO NO 3054229 DE 2023, SUSCRITO ENTRE ECOPETROL S.A. Y LA UNIVERSIDAD DEL MAGDALENA. LA PROPUESTA HACE PARTE INTEGRAL DE LA PRESENTE ORDEN. </t>
  </si>
  <si>
    <t>PRESTAR SERVICIOS PROFESIONALES EN EL MARCO DEL CONVENIO ESPECÍFICO Nº 3054229 DEL 2023 CELEBRADO ENTRE ECOPETROL S.A Y UNIVERSIDAD DEL MAGDALENA PARA: 1.ASESORAR LA ELABORACIÓN DE LOS INSTRUMENTOS DE RECOLECCIÓN DATOS, SEGÚN LOS REQUERIDO PARA SU ESPECIALIDAD. 2. ELABORAR Y DESARROLLAR LOS TALLERES DE EDUCACIÓN EN SALUD ORAL. 3. APOYAR EN LA REALIZACIÓN DE RESINAS. 4. ACOMPAÑAR EL PROCESO DE REALIZACIÓN DE PRÓTESIS PARCIAL Y/O TOTAL REMOVIBLE. 5. SUPERVISAR A LOS ESTUDIANTES EN EL DILIGENCIAMIENTO DE HISTORIA CLÍNICAS Y TRATAMIENTO BUCAL PREVENTIVO Y CORRECTIVO. 6. ELABORAR Y ENTREGAR INFORMES DE ATENCIONES Y TALLERES</t>
  </si>
  <si>
    <t xml:space="preserve">LA PRESENTE ORDEN TIENE POR OBJETO, SUMINISTRAR INSUMOS E INSTRUMENTAL ODONTOLÓGICOS, REQUERIDOS PARA EL DESARROLLO DE ACTIVIDADES, QUE SE ADELANTARÁN EN EL MARCO DEL CONVENIO ESPECÍFICO NO 3054229 DE 2023 , SUSCRITO ENTRE ECOPETROL S.A. Y LA UNIVERSIDAD DEL MAGDALENA. LA PROPUESTA HACE PARTE INTEGRAL DE LA PRESENTE ORDEN. </t>
  </si>
  <si>
    <t>PRESTAR SERVICIOS PROFESIONALES EN EL MARCO DEL CONVENIO INTERADMINISTRATIVO NO. 2360 DE  2023 CELEBRADO ENTRE LA NACIÓN - MINISTERIO DEL INTERIOR Y LA UNIVERSIDAD DEL MAGDALENA PARA 1. DIRIGIR LA EJECUCIÓN DEL CONVENIO DE FORMA INTEGRAL, VELANDO EN TODO MOMENTO SE CUMPLA CON EL OBJETO CONTRACTUAL DEL MISMO. 2. APOYAR EN LA DIRECCIÓN Y ADMINISTRACIÓN EFICIENTE LOS RECURSOS FÍSICOS, FINANCIEROS Y HUMANO REQUERIDOS Y DISPUESTOS PARA LA EJECUCIÓN DEL CONVENIO. 3. GESTIONAR LOS PLAZOS PARA GARANTIZAR LA TERMINACIÓN Y DEBIDA EJECUCIÓN DEL CONVENIO EN EL PLAZO PREVISTO. 4. INFORMAR, PERIÓDICAMENTE, AL SUPERVISOR DEL CONVENIO SOBRE AVANCE O RETRASOS EN SU EJECUCIÓN. 5. HACER SEGUIMIENTO Y CONTROL OPORTUNO A LA CONSTRUCCIÓN DE LOS PRODUCTOS DEL CONVENIO POR PARTE DE LOS PROFESIONALES CONTRATADOS PARA TAL FIN. 6. COLABORAR CON LA MITIGACIÓN DE EVENTUALIDADES Y CAMBIOS QUE EL CONVENIO EXIJA SOBRE LA MARCHA. 7. ORIENTAR AL EQUIPO DE PROFESIONALES CONTRATADOS EN LAS TAREAS Y/O ACTIVIDADES A QUE HAYA LUGAR PARA LA CONSTRUCCIÓN DE LOS PRODUCTOS ESPERADOS. 8. APOYAR AL SUPERVISOR PARA APROBAR, CON SU VISTO BUENO, LOS INFORMES DE ACTIVIDADES QUE PRESENTEN LOS PROFESIONALES CONTRATADOS PARA SOLICITAR EL PAGO DE SUS HONORARIOS. 9. PARTICIPAR EN LAS REUNIONES Y/O COMITÉS SOLICITADOS POR EL MINISTERIO PARA HACER SEGUIMIENTO A LA EJECUCIÓN DEL CONVENIO.  10. PARTICIPAR EN TODOS LOS ESPACIOS DE SOCIALIZACIÓN, COORDINACIÓN, VALIDACIÓN Y CONCERTACIÓN DE LOS PRODUCTOS ESPERADOS DE ACUERDO CON EL PLAN DE TRABAJO APROBADO. 11. ARCHIVAR LA INFORMACIÓN GENERADA EN EL MARCO DEL PROYECTO EN LOS MEDIOS TECNOLÓGICOS DESIGNADOS POR LA VICERRECTORÍA DE EXTENSIÓN Y PROYECCIÓN SOCIAL.</t>
  </si>
  <si>
    <t>PRESTAR SERVICIOS PROFESIONALES EN EL MARCO DEL CONVENIO INTERADMINISTRATIVO NO. 2360 DE  2023 CELEBRADO ENTRE LA NACIÓN - MINISTERIO DEL INTERIOR Y LA UNIVERSIDAD DEL MAGDALENA PARA 1. ASESORAR EL DISEÑO DE UNA ESTRATEGIA DE NO DISCRIMINACIÓN (NACIÓN -TERRITORIO), INCLUYE: ESTRATEGIA PARA LA ADOPCIÓN DE MEDIDAS EFECTIVAS EN LA PREVENCIÓN DE ATAQUES AL DERECHO DE LA LIBERTAD RELIGIOSA Y DE CULTOS E IDENTIFICACIÓN DE LOS EFECTOS MULTIPLICADORES POSITIVOS QUE UN ACCIONAR DE LAS ENTIDADES RELIGIOSAS Y SUS ORGANIZACIONES DESENCADENE SOBRE LOS ODS. 2. ASESORAR EN LA ESTRUCTURACIÓN E IMPLEMENTACIÓN DE ACTIVIDADES DE FORTALECIMIENTO DE CAPACIDADES DEL SECTOR INTERRELIGIOSO PRIORIZANDO LA FORMACIÓN SOBRE POLÍTICAS PÚBLICAS DESARROLLADAS A SU FAVOR E IMPLEMENTACIÓN DE ESPACIOS, INCLUYE: PROMOCIÓN DE ESPACIOS DE RELACIONAMIENTO E INTERACCIÓN PARA EL ALCANCE DE OBJETIVOS COMUNES Y FORTALECIMIENTO DEL APORTE A LA PAZ, EL PERDÓN Y LA RECONCILIACIÓN. 3. ASESORAR EN LA IMPLEMENTACIÓN DE UN BANCO DE INICIATIVAS SOCIALES INTERRELIGIOSAS BIIR PARA FORTALECER EL APORTE SOCIAL DE LAS ORGANIZACIONES RELIGIOSAS EN FAVOR DE LAS COMUNIDADES, APOYANDO ECONÓMICAMENTE LAS INICIATIVAS SOCIALES INTERRELIGIOSAS QUE CONSTITUYAN BUENAS PRÁCTICAS. 4. ASESORAR LA IMPLEMENTACIÓN DE UN MAPEO Y CARACTERIZACIÓN DE LA LABOR CULTURAL, SOCIAL, CULTURAL, EDUCATIVA, DE CONVIVENCIA, DE PAZ, RECONCILIACIÓN Y ENFOQUE DIFERENCIAL DE LAS ENTIDADES RELIGIOSAS Y SUS ORGANIZACIONES. 5. ASESORAR EN LA IMPLEMENTACIÓN DE ACCIONES DE ARTICULACIÓN DE SECTOR EDUCATIVO, LA DIRECCIÓN DE ASUNTOS RELIGIOSOS Y SECTOR INTERRELIGIOSO EN EL MARCO DE DESARROLLO DE LA RED ACADÉMICA. 6. ASESORAR EN EL DESARROLLO DE UN PLAN DE INFORMACIÓN Y DIVULGACIÓN NACIÓN-TERRITORIO BAJO UNA ESTRATEGIA DE PARTICIPACIÓN SOCIAL E INTERINSTITUCIONAL DE LAS ACCIONES IMPLEMENTADAS PARA LA GARANTÍA DEL DERECHO A LA IGUALDAD Y LIBERTAD RELIGIOSA Y DE CULTOS</t>
  </si>
  <si>
    <t>PRESTAR SERVICIOS PROFESIONALES EN EL MARCO DEL CONVENIO INTERADMINISTRATIVO NO. 2360  DE  2023 CELEBRADO ENTRE LA NACIÓN - MINISTERIO DEL INTERIOR Y LA UNIVERSIDAD DEL MAGDALENA PARA 1.GESTIORNAR EL COMPONENTE PRESUPUESTAL DE LAS INICIATIVAS HACER FINANCIADAS EN EL MARCO DE LA CONVOCATORIA PARA EL SECTOR RELIGIOSO EN LA VIGENCIA 2023 BANCO INICIATIVAS DE ASUNTOS RELIGIOSO. 2. BRINDAR ACOMPAÑAMIENTO EN EL COMPONENTE FINANCIERO, ADMINISTRATIVO Y PRESUPUESTAL DE LAS INICIATIVAS HACER FINANCIADAS. 3. APOYAR EN LA ELABORACIÓN DE INFORME DE SEGUIMIENTO A LAS INICIATIVAS. 4. APOYAR EN LA ELABORACIÓN DE INFORMES FINANCIEROS DE LAS INICIATIVAS DEL SECTOR RELIGIOSO</t>
  </si>
  <si>
    <t>PRESTAR SERVICIOS PROFESIONALES EN EL MARCO DEL CONVENIO INTERADMINISTRATIVO NO. 2360 DE 2023 CELEBRADO ENTRE LA NACIÓN - MINISTERIO DEL INTERIOR Y LA UNIVERSIDAD DEL MAGDALENA 1. ELABORAR Y PRESENTAR INFORMES DE EJECUCIÓN FINANCIERA REQUERIDOS POR EL DIRECTOR DEL CONVENIO. 2. VELAR QUE LOS RECURSOS APORTADOS POR EL MINISTERIO SE USEN EXCLUSIVAMENTE PARA EL DESARROLLO DEL OBJETO DEL CONVENIO. 3. REALIZAR LOS INFORMES DE LA ADMINISTRACIÓN DE RECURSOS DEL MINISTERIO DEL INTERIOR PARA LOS PROYECTOS ADJUDICADOS EN EL MARCO DEL BANCO DE PROYECTOS – BIIR 2023 CONTEMPLADO EN EL ALCANCE DEL CONVENIO. 4. APOYAR AL DIRECTOR DEL CONVENIO EN LA CONSTRUCCIÓN Y PRESENTACIÓN DE LA DOCUMENTACIÓN REQUERIDA PARA SOLICITAR LOS DESEMBOLSOS DE LOS RECURSOS DESTINADOS PARA LA FINANCIACIÓN DEL CONVENIO. 5. PARTICIPAR EN LAS REUNIONES Y/O COMITÉS SOLICITADOS POR EL MINISTERIO PARA HACER SEGUIMIENTO A LA EJECUCIÓN DEL CONVENIO.  6. PARTICIPAR EN TODOS LOS ESPACIOS DE SOCIALIZACIÓN, COORDINACIÓN, VALIDACIÓN Y CONCERTACIÓN DE LOS PRODUCTOS ESPERADOS DE ACUERDO CON EL PLAN DE TRABAJO APROBADO. 7. ARCHIVAR LA INFORMACIÓN GENERADA EN EL MARCO DEL PROYECTO EN LOS MEDIOS TECNOLÓGICOS DESIGNADOS POR LA VICERRECTORÍA DE EXTENSIÓN Y PROYECCIÓN SOCIAL. 8. ATENDER LAS DEMÁS SOLICITUDES QUE REALICE EL GERENTE DEL CONVENIO EN EL MARCO DE SU EJECUCIÓN</t>
  </si>
  <si>
    <t xml:space="preserve">PRESTAR SERVICIOS PROFESIONALES, EN EL MARCO DEL CONVENIO ESPECÍFICO Nº 3054229 DEL 2023 CELEBRADO ENTRE ECOPETROL S.A Y UNIVERSIDAD DEL MAGDALENA, CUYO OBJETO ES: “CONTRIBUIR AL FORTALECIMIENTO DEL ACCESO A LA ATENCIÓN PRIMARIA EN SALUD ORAL EN COMUNIDADES ARHUACAS DE LA SIERRA NEVADA DE SANTA MARTA Y COMUNIDADES KOGUIS Y WIWAS DE DIBULLA Y RIOHACHA EN EL DEPARTAMENTO DE LA GUAJIRA”,  PARA: 1.ORGANIZAR REUNIONES EN LA COMUNIDAD INDÍGENA DE LA ETNIA ARHUACA EN LOS RESGUARDOS GUNMAKU Y KATANSAMA. 2. APLICAR FORMATOS DE CARACTERIZACIÓN A LAS MUJERES DE LA ETNIA ARHUACA. 3. REALIZAR APOYO EN VALORACIÓN GENERAL DE LAS CONDICIONES DE SALUD ORAL DE LA POBLACIÓN BENEFICIARIA DEL PROYECTO. 4. APOYAR EN EL COMPONENTE ASISTENCIAL EN EL ABORDAJE ODONTOLÓGICO. </t>
  </si>
  <si>
    <t>PRESTAR SERVICIOS PROFESIONALES EN EL MARCO DEL CONVENIO INTERADMINISTRATIVO NO. 2360 DE 2023 CELEBRADO ENTRE LA NACIÓN - MINISTERIO DEL INTERIOR Y LA UNIVERSIDAD DEL MAGDALENA PARA 1. APOYAR EN EL DISEÑO DE UNA ESTRATEGIA DE NO DISCRIMINACIÓN (NACIÓN -TERRITORIO), INCLUYE: ESTRATEGIA PARA LA ADOPCIÓN DE MEDIDAS EFECTIVAS EN LA PREVENCIÓN DE ATAQUES AL DERECHO DE LA LIBERTAD RELIGIOSA Y DE CULTOS E IDENTIFICACIÓN DE LOS EFECTOS MULTIPLICADORES POSITIVOS QUE UN ACCIONAR DE LAS ENTIDADES RELIGIOSAS Y SUS ORGANIZACIONES DESENCADENE SOBRE LOS ODS. 2. COLABORAR EN LA ESTRUCTURACIÓN E IMPLEMENTACIÓN DE ACTIVIDADES DE FORTALECIMIENTO DE CAPACIDADES DEL SECTOR INTERRELIGIOSO PRIORIZANDO LA FORMACIÓN SOBRE POLÍTICAS PÚBLICAS DESARROLLADAS A SU FAVOR E IMPLEMENTACIÓN DE ESPACIOS, INCLUYE: PROMOCIÓN DE ESPACIOS DE RELACIONAMIENTO E INTERACCIÓN PARA EL ALCANCE DE OBJETIVOS COMUNES Y FORTALECIMIENTO DEL APORTE A LA PAZ, EL PERDÓN Y LA RECONCILIACIÓN. 3. TRABAJAR EN LA IMPLEMENTACIÓN DE UN BANCO DE INICIATIVAS SOCIALES INTERRELIGIOSAS BIIR PARA FORTALECER EL APORTE SOCIAL DE LAS ORGANIZACIONES RELIGIOSAS EN FAVOR DE LAS COMUNIDADES, APOYANDO ECONÓMICAMENTE LAS INICIATIVAS SOCIALES INTERRELIGIOSAS QUE CONSTITUYAN BUENAS PRÁCTICAS. 4. ACOMPAÑAR EN LA IMPLEMENTACIÓN DE UN MAPEO Y CARACTERIZACIÓN DE LA LABOR CULTURAL, SOCIAL, CULTURAL, EDUCATIVA, DE CONVIVENCIA, DE PAZ, RECONCILIACIÓN Y ENFOQUE DIFERENCIAL DE LAS ENTIDADES RELIGIOSAS Y SUS ORGANIZACIONES. 5. APOYAR EN LA IMPLEMENTACIÓN DE ACCIONES DE ARTICULACIÓN DE SECTOR EDUCATIVO, LA DIRECCIÓN DE ASUNTOS RELIGIOSOS Y SECTOR INTERRELIGIOSO EN EL MARCO DE DESARROLLO DE LA RED ACADÉMICA. 6. APOYAR EL DESARROLLO DE UN PLAN DE INFORMACIÓN Y DIVULGACIÓN NACIÓN-TERRITORIO BAJO UNA ESTRATEGIA DE PARTICIPACIÓN SOCIAL E INTERINSTITUCIONAL DE LAS ACCIONES IMPLEMENTADAS PARA LA GARANTÍA DEL DERECHO A LA IGUALDAD Y LIBERTAD RELIGIOSA Y DE CULTOS.</t>
  </si>
  <si>
    <t xml:space="preserve">PRESTAR SERVICIOS PROFESIONALES EN EL MARCO DEL CONVENIO INTERADMINISTRATIVO NO. 2360 DE 2023 CELEBRADO ENTRE LA NACIÓN - MINISTERIO DEL INTERIOR Y LA UNIVERSIDAD DEL MAGDALENA PARA 1. COLABORAR EN LA CONSTRUCCIÓN DE PROPUESTAS PEDAGÓGICAS PARA EL FORTALECIMIENTO DE CAPACIDADES DEL SECTOR INTERRELIGIOSO PRIORIZANDO LA FORMACIÓN SOBRE POLÍTICAS PÚBLICAS DESARROLLADAS A SU FAVOR E IMPLEMENTACIÓN DE ESPACIOS, INCLUYE: PROMOCIÓN DE ESPACIOS DE RELACIONAMIENTO E INTERACCIÓN PARA EL ALCANCE DE OBJETIVOS COMUNES Y FORTALECIMIENTO DEL APORTE A LA PAZ, EL PERDÓN Y LA RECONCILIACIÓN. 2. TRABAJAR EN LA IMPLEMENTACIÓN DE UN MAPEO Y CARACTERIZACIÓN DE LA LABOR CULTURAL, SOCIAL, CULTURAL, EDUCATIVA, DE CONVIVENCIA, DE PAZ, RECONCILIACIÓN Y ENFOQUE DIFERENCIAL DE LAS ENTIDADES RELIGIOSAS Y SUS ORGANIZACIONES. 3. CONTRIBUIR EN EL DESARROLLO DE UN PLAN DE INFORMACIÓN Y DIVULGACIÓN NACIÓN-TERRITORIO BAJO UNA ESTRATEGIA DE PARTICIPACIÓN SOCIAL E INTERINSTITUCIONAL DE LAS ACCIONES IMPLEMENTADAS PARA LA GARANTÍA DEL DERECHO A LA IGUALDAD Y LIBERTAD RELIGIOSA Y DE CULTOS. 4. APOYAR EN LA CONSTRUCCIÓN DE UN DOCUMENTO ANALÍTICO CUANTITATIVO Y CUALITATIVO DE LOS RESULTADOS DE CARACTERIZACIÓN REALIZADA A ENTIDADES RELIGIOSAS U ORGANIZACIONES DEL SECTOR RELIGIOSO DE LA REGIÓN CARIBE. 5. COADYUVAR EN LA CONSTRUCCIÓN DE UN DOCUMENTO DE IDENTIFICACIÓN DE AVANCES DE LA IMPLEMENTACIÓN DE LA POLÍTICA PÚBLICA DE LIBERTAD RELIGIOSA Y DE CULTOS NACIONAL. 6 APOYAR LA CONSTRUCCIÓN DE UN DOCUMENTO QUE RECOJA LA DESCRIPCIÓN DE ADOPCIÓN DE POLÍTICA PÚBLICA DE LIBERTAD RELIGIOSA Y DE CULTOS EN DEPARTAMENTOS Y DISTRITOS DEL PAÍS Y PROPUESTA DE ARTICULACIÓN CON MIRAS AL CUMPLIMIENTO DEL ARTÍCULO 312 DE LA LEY 2294 DE 2023. </t>
  </si>
  <si>
    <t>AUGUSTA ROSA MORENO QUANT</t>
  </si>
  <si>
    <t>CARLOS DE LOS REYES CAMARGO CERVANTES</t>
  </si>
  <si>
    <t>JASNEY MOTTA PEREZ</t>
  </si>
  <si>
    <t>JHONNY ALEXANDER CUELLAR LEON</t>
  </si>
  <si>
    <t>RAUL JOSE SARABIA GOMEZ</t>
  </si>
  <si>
    <t>ANDRES FELIPE CAMARGO LASTRA</t>
  </si>
  <si>
    <t>BRENDA INES MANJARRES SANCHEZ</t>
  </si>
  <si>
    <t>CARLOS JOSE ECHAVARRIA CUADRADO</t>
  </si>
  <si>
    <t>DONAL JOSE RAMOS MOLINA</t>
  </si>
  <si>
    <t>FREDY DE JESUS SALCEDO OSPINO</t>
  </si>
  <si>
    <t>JOSE BELTRAN MAESTRE NAVARRO</t>
  </si>
  <si>
    <t>LIZETH SHIRLEY MARTINEZ VALENCIA</t>
  </si>
  <si>
    <t>OBEYAIDO PEÑA PONSON</t>
  </si>
  <si>
    <t>KATHERINE LIZETH CAMPO PINTO</t>
  </si>
  <si>
    <t>MARIA FERNANDA BARBOSA RAMOS</t>
  </si>
  <si>
    <t>MAURA CECILIA RUBIO SUAREZ</t>
  </si>
  <si>
    <t>MARYORIS GREGORIA PADILLA VELEZ</t>
  </si>
  <si>
    <t>GLORIA JUDITH RODRIGUEZ CASTRILLO</t>
  </si>
  <si>
    <t>CESAR ANDRES SCOTT PARDO</t>
  </si>
  <si>
    <t>LINA VANESSA MONTERO YEPES</t>
  </si>
  <si>
    <t>LUIS ALVARO CADENA TEJEDA</t>
  </si>
  <si>
    <t>ANDREA PATRICIA OCHOA DOMINGUEZ</t>
  </si>
  <si>
    <t>EVA CATALINA ARIZA SERGE</t>
  </si>
  <si>
    <t>EDWIN OVIDIO CORTES MORENO</t>
  </si>
  <si>
    <t>BERNARDA ELENA ESMERAL MUÑOZ</t>
  </si>
  <si>
    <t>GINA PAYARES BERNIER</t>
  </si>
  <si>
    <t>ANGELICA MARIA BARRANCO PEREZ</t>
  </si>
  <si>
    <t>CLAUDIA PATRICIA RODRÍGUEZ GALINDO</t>
  </si>
  <si>
    <t>CRISTINA ISABEL CLAVIJO DUARTE</t>
  </si>
  <si>
    <t>GERDA PATRICIA BARROS NIETO</t>
  </si>
  <si>
    <t>JEINER DE JESUS CASTELLANOS BARLIZA</t>
  </si>
  <si>
    <t>ROSA MARY SILVA CUADRADO</t>
  </si>
  <si>
    <t>ELSA PATRICIA LOPEZ MANJARREZ</t>
  </si>
  <si>
    <t>STEFFY MARGARITA HERNANDEZ ORTIZ</t>
  </si>
  <si>
    <t>ORLANDO RAFAEL SOFFIA GUERRA</t>
  </si>
  <si>
    <t>CAROLINA LICETH RUEDA QUINTO</t>
  </si>
  <si>
    <t>ASOCIACION DE BIOLOGOS EGRESADOS DE LA UNIMAGDALENA</t>
  </si>
  <si>
    <t>RAUL JOSE TORRES IZQUIERDO</t>
  </si>
  <si>
    <t>GUSTAVO ADOLFO MANJARRES PINZON</t>
  </si>
  <si>
    <t xml:space="preserve"> LINA MARIA ANDRADE GUTIERREZ</t>
  </si>
  <si>
    <t>ALDAIR DE JESUS CASTRILLO MIRANDA</t>
  </si>
  <si>
    <t>CARLOS ALFONSO MENDEZ LÓPEZ</t>
  </si>
  <si>
    <t>RAFAEL DAVID PINEDA GUERRERO</t>
  </si>
  <si>
    <t>RODRIGO DAVID FRANCO BERROCAL</t>
  </si>
  <si>
    <t>JASON DE JESUS BUSTAMANTE ALVAREZ</t>
  </si>
  <si>
    <t>MILENA MARIA CIFUENTES GARCIA</t>
  </si>
  <si>
    <t>LEONARDO ROCCO FILOMENA TODARO</t>
  </si>
  <si>
    <t>MARIA JOSE MEYER MUGNO</t>
  </si>
  <si>
    <t>MARYORIS PADILLA</t>
  </si>
  <si>
    <t>ARACELLI LOPEZ VILLA</t>
  </si>
  <si>
    <t>YIRLEY ROSA RAMOS MEJIA</t>
  </si>
  <si>
    <t>ALVARO RAMIRO SUAREZ CASSARES</t>
  </si>
  <si>
    <t>ANGELA EDIHT CORAL CORDOBA</t>
  </si>
  <si>
    <t>CARMEN LILIANA HERNANDEZ ESCOBAR</t>
  </si>
  <si>
    <t>JUAN DAVID SALCEDO SALGADO</t>
  </si>
  <si>
    <t>MARIA JOSE JANICA ACOSTA</t>
  </si>
  <si>
    <t>ANA ISABEL TETTE MARQUEZ</t>
  </si>
  <si>
    <t>COPY'S STUDENT SAS</t>
  </si>
  <si>
    <t>LADYS CONFECCIONES S.A.S. BIC</t>
  </si>
  <si>
    <t>JHON ERICK BALETA NOVOA</t>
  </si>
  <si>
    <t>SALUD DENTAL SU DEPOSITO DE CONFIANZA SAS</t>
  </si>
  <si>
    <t>CARLOS CAMARGO CERVANTES</t>
  </si>
  <si>
    <t>JORGE ENRIQUE MALDONADO PEREZ</t>
  </si>
  <si>
    <t>MARIA FERNANDA BUSTAMANTE DIAZ</t>
  </si>
  <si>
    <t>JOSE DAVID PACHECO MARTINEZ</t>
  </si>
  <si>
    <t>LEILA ENIT QUANT LARA</t>
  </si>
  <si>
    <t>1946
1947</t>
  </si>
  <si>
    <t>2023-09-12
2023-09-12</t>
  </si>
  <si>
    <t>12882100
257866978</t>
  </si>
  <si>
    <t>CESAR POLO  CASTRO</t>
  </si>
  <si>
    <t>IBETH NORIEGA HERAZO</t>
  </si>
  <si>
    <t>WILLIAM RETAMO CHAVEZ</t>
  </si>
  <si>
    <t>DANA CABALLERO NAVARRO</t>
  </si>
  <si>
    <t>BETSY MANJARRES</t>
  </si>
  <si>
    <t>IVIS ALVARADO</t>
  </si>
  <si>
    <t>ROSA LIA BUSTILLO VERBEL</t>
  </si>
  <si>
    <t>https://community.secop.gov.co/Public/Tendering/OpportunityDetail/Index?noticeUID=CO1.NTC.3983232&amp;isFromPublicArea=True&amp;isModal=False</t>
  </si>
  <si>
    <t>https://community.secop.gov.co/Public/Tendering/OpportunityDetail/Index?noticeUID=CO1.NTC.3983226&amp;isFromPublicArea=True&amp;isModal=False</t>
  </si>
  <si>
    <t>https://community.secop.gov.co/Public/Tendering/OpportunityDetail/Index?noticeUID=CO1.NTC.4004806&amp;isFromPublicArea=True&amp;isModal=False</t>
  </si>
  <si>
    <t>https://community.secop.gov.co/Public/Tendering/OpportunityDetail/Index?noticeUID=CO1.NTC.3983521&amp;isFromPublicArea=True&amp;isModal=False</t>
  </si>
  <si>
    <t>https://community.secop.gov.co/Public/Tendering/OpportunityDetail/Index?noticeUID=CO1.NTC.3983228&amp;isFromPublicArea=True&amp;isModal=False</t>
  </si>
  <si>
    <t>https://community.secop.gov.co/Public/Tendering/OpportunityDetail/Index?noticeUID=CO1.NTC.3995946&amp;isFromPublicArea=True&amp;isModal=False</t>
  </si>
  <si>
    <t>https://community.secop.gov.co/Public/Tendering/OpportunityDetail/Index?noticeUID=CO1.NTC.3996035&amp;isFromPublicArea=True&amp;isModal=False</t>
  </si>
  <si>
    <t>https://community.secop.gov.co/Public/Tendering/OpportunityDetail/Index?noticeUID=CO1.NTC.3995936&amp;isFromPublicArea=True&amp;isModal=False</t>
  </si>
  <si>
    <t>https://community.secop.gov.co/Public/Tendering/OpportunityDetail/Index?noticeUID=CO1.NTC.3995940&amp;isFromPublicArea=True&amp;isModal=False</t>
  </si>
  <si>
    <t>https://community.secop.gov.co/Public/Tendering/OpportunityDetail/Index?noticeUID=CO1.NTC.3995954&amp;isFromPublicArea=True&amp;isModal=False</t>
  </si>
  <si>
    <t>https://community.secop.gov.co/Public/Tendering/OpportunityDetail/Index?noticeUID=CO1.NTC.3995949&amp;isFromPublicArea=True&amp;isModal=False</t>
  </si>
  <si>
    <t>https://community.secop.gov.co/Public/Tendering/OpportunityDetail/Index?noticeUID=CO1.NTC.3995948&amp;isFromPublicArea=True&amp;isModal=False</t>
  </si>
  <si>
    <t>https://community.secop.gov.co/Public/Tendering/OpportunityDetail/Index?noticeUID=CO1.NTC.3995952&amp;isFromPublicArea=True&amp;isModal=False</t>
  </si>
  <si>
    <t>https://community.secop.gov.co/Public/Tendering/OpportunityDetail/Index?noticeUID=CO1.NTC.3995943&amp;isFromPublicArea=True&amp;isModal=False</t>
  </si>
  <si>
    <t>https://community.secop.gov.co/Public/Tendering/OpportunityDetail/Index?noticeUID=CO1.NTC.4004089&amp;isFromPublicArea=True&amp;isModal=False</t>
  </si>
  <si>
    <t>https://community.secop.gov.co/Public/Tendering/OpportunityDetail/Index?noticeUID=CO1.NTC.4004288&amp;isFromPublicArea=True&amp;isModal=False</t>
  </si>
  <si>
    <t>https://community.secop.gov.co/Public/Tendering/OpportunityDetail/Index?noticeUID=CO1.NTC.4004289&amp;isFromPublicArea=True&amp;isModal=False</t>
  </si>
  <si>
    <t>https://community.secop.gov.co/Public/Tendering/OpportunityDetail/Index?noticeUID=CO1.NTC.4004292&amp;isFromPublicArea=True&amp;isModal=False</t>
  </si>
  <si>
    <t>https://community.secop.gov.co/Public/Tendering/OpportunityDetail/Index?noticeUID=CO1.NTC.4004742&amp;isFromPublicArea=True&amp;isModal=False</t>
  </si>
  <si>
    <t>https://community.secop.gov.co/Public/Tendering/OpportunityDetail/Index?noticeUID=CO1.NTC.4069440&amp;isFromPublicArea=True&amp;isModal=False</t>
  </si>
  <si>
    <t>https://community.secop.gov.co/Public/Tendering/OpportunityDetail/Index?noticeUID=CO1.NTC.4101184&amp;isFromPublicArea=True&amp;isModal=False</t>
  </si>
  <si>
    <t>https://community.secop.gov.co/Public/Tendering/OpportunityDetail/Index?noticeUID=CO1.NTC.4101331&amp;isFromPublicArea=True&amp;isModal=False</t>
  </si>
  <si>
    <t>https://community.secop.gov.co/Public/Tendering/OpportunityDetail/Index?noticeUID=CO1.NTC.4101277&amp;isFromPublicArea=True&amp;isModal=False</t>
  </si>
  <si>
    <t>https://community.secop.gov.co/Public/Tendering/OpportunityDetail/Index?noticeUID=CO1.NTC.4140502&amp;isFromPublicArea=True&amp;isModal=False</t>
  </si>
  <si>
    <t>https://community.secop.gov.co/Public/Tendering/OpportunityDetail/Index?noticeUID=CO1.NTC.4147187&amp;isFromPublicArea=True&amp;isModal=False</t>
  </si>
  <si>
    <t>https://community.secop.gov.co/Public/Tendering/OpportunityDetail/Index?noticeUID=CO1.NTC.4216104&amp;isFromPublicArea=True&amp;isModal=False</t>
  </si>
  <si>
    <t>https://community.secop.gov.co/Public/Tendering/OpportunityDetail/Index?noticeUID=CO1.NTC.4243050&amp;isFromPublicArea=True&amp;isModal=False</t>
  </si>
  <si>
    <t>https://community.secop.gov.co/Public/Tendering/OpportunityDetail/Index?noticeUID=CO1.NTC.4249841&amp;isFromPublicArea=True&amp;isModal=False</t>
  </si>
  <si>
    <t>https://community.secop.gov.co/Public/Tendering/OpportunityDetail/Index?noticeUID=CO1.NTC.4249885&amp;isFromPublicArea=True&amp;isModal=False</t>
  </si>
  <si>
    <t>https://community.secop.gov.co/Public/Tendering/OpportunityDetail/Index?noticeUID=CO1.NTC.4250236&amp;isFromPublicArea=True&amp;isModal=False</t>
  </si>
  <si>
    <t>https://community.secop.gov.co/Public/Tendering/OpportunityDetail/Index?noticeUID=CO1.NTC.4249948&amp;isFromPublicArea=True&amp;isModal=False</t>
  </si>
  <si>
    <t>https://community.secop.gov.co/Public/Tendering/OpportunityDetail/Index?noticeUID=CO1.NTC.4250211&amp;isFromPublicArea=True&amp;isModal=False</t>
  </si>
  <si>
    <t>https://community.secop.gov.co/Public/Tendering/ContractNoticePhases/View?PPI=CO1.PPI.24145182&amp;isFromPublicArea=True&amp;isModal=False</t>
  </si>
  <si>
    <t>https://community.secop.gov.co/Public/Tendering/OpportunityDetail/Index?noticeUID=CO1.NTC.4249687&amp;isFromPublicArea=True&amp;isModal=False</t>
  </si>
  <si>
    <t>https://community.secop.gov.co/Public/Tendering/OpportunityDetail/Index?noticeUID=CO1.NTC.4249845&amp;isFromPublicArea=True&amp;isModal=False</t>
  </si>
  <si>
    <t>https://community.secop.gov.co/Public/Tendering/OpportunityDetail/Index?noticeUID=CO1.NTC.4305501&amp;isFromPublicArea=True&amp;isModal=False</t>
  </si>
  <si>
    <t>https://community.secop.gov.co/Public/Tendering/OpportunityDetail/Index?noticeUID=CO1.NTC.4345550&amp;isFromPublicArea=True&amp;isModal=False</t>
  </si>
  <si>
    <t>https://community.secop.gov.co/Public/Tendering/OpportunityDetail/Index?noticeUID=CO1.NTC.4345969&amp;isFromPublicArea=True&amp;isModal=False</t>
  </si>
  <si>
    <t>https://community.secop.gov.co/Public/Tendering/OpportunityDetail/Index?noticeUID=CO1.NTC.4322945&amp;isFromPublicArea=True&amp;isModal=False</t>
  </si>
  <si>
    <t>https://community.secop.gov.co/Public/Tendering/OpportunityDetail/Index?noticeUID=CO1.NTC.4034112&amp;isFromPublicArea=True&amp;isModal=False</t>
  </si>
  <si>
    <t>https://community.secop.gov.co/Public/Tendering/OpportunityDetail/Index?noticeUID=CO1.NTC.4480986&amp;isFromPublicArea=True&amp;isModal=False</t>
  </si>
  <si>
    <t>https://community.secop.gov.co/Public/Tendering/OpportunityDetail/Index?noticeUID=CO1.NTC.4481969&amp;isFromPublicArea=True&amp;isModal=False</t>
  </si>
  <si>
    <t>https://community.secop.gov.co/Public/Tendering/OpportunityDetail/Index?noticeUID=CO1.NTC.4516477&amp;isFromPublicArea=True&amp;isModal=False</t>
  </si>
  <si>
    <t>https://community.secop.gov.co/Public/Tendering/OpportunityDetail/Index?noticeUID=CO1.NTC.4545908&amp;isFromPublicArea=True&amp;isModal=False</t>
  </si>
  <si>
    <t>https://community.secop.gov.co/Public/Tendering/OpportunityDetail/Index?noticeUID=CO1.NTC.4712515&amp;isFromPublicArea=True&amp;isModal=False</t>
  </si>
  <si>
    <t>https://community.secop.gov.co/Public/Tendering/OpportunityDetail/Index?noticeUID=CO1.NTC.4733176&amp;isFromPublicArea=True&amp;isModal=False</t>
  </si>
  <si>
    <t>https://community.secop.gov.co/Public/Tendering/OpportunityDetail/Index?noticeUID=CO1.NTC.4733566&amp;isFromPublicArea=True&amp;isModal=False</t>
  </si>
  <si>
    <t>https://community.secop.gov.co/Public/Tendering/OpportunityDetail/Index?noticeUID=CO1.NTC.4758410&amp;isFromPublicArea=True&amp;isModal=False</t>
  </si>
  <si>
    <t>https://community.secop.gov.co/Public/Tendering/OpportunityDetail/Index?noticeUID=CO1.NTC.4758412&amp;isFromPublicArea=True&amp;isModal=False</t>
  </si>
  <si>
    <t>https://community.secop.gov.co/Public/Tendering/OpportunityDetail/Index?noticeUID=CO1.NTC.4760460&amp;isFromPublicArea=True&amp;isModal=False</t>
  </si>
  <si>
    <t>https://community.secop.gov.co/Public/Tendering/OpportunityDetail/Index?noticeUID=CO1.NTC.4760280&amp;isFromPublicArea=True&amp;isModal=False</t>
  </si>
  <si>
    <t>https://community.secop.gov.co/Public/Tendering/OpportunityDetail/Index?noticeUID=CO1.NTC.4833845&amp;isFromPublicArea=True&amp;isModal=False</t>
  </si>
  <si>
    <t>https://community.secop.gov.co/Public/Tendering/OpportunityDetail/Index?noticeUID=CO1.NTC.4833592&amp;isFromPublicArea=True&amp;isModal=False</t>
  </si>
  <si>
    <t>https://community.secop.gov.co/Public/Tendering/OpportunityDetail/Index?noticeUID=CO1.NTC.4835462&amp;isFromPublicArea=True&amp;isModal=False</t>
  </si>
  <si>
    <t>https://community.secop.gov.co/Public/Tendering/OpportunityDetail/Index?noticeUID=CO1.NTC.4835474&amp;isFromPublicArea=True&amp;isModal=False</t>
  </si>
  <si>
    <t>https://community.secop.gov.co/Public/Tendering/OpportunityDetail/Index?noticeUID=CO1.NTC.4835714&amp;isFromPublicArea=True&amp;isModal=False</t>
  </si>
  <si>
    <t>https://community.secop.gov.co/Public/Tendering/OpportunityDetail/Index?noticeUID=CO1.NTC.4835318&amp;isFromPublicArea=True&amp;isModal=False</t>
  </si>
  <si>
    <t>https://community.secop.gov.co/Public/Tendering/OpportunityDetail/Index?noticeUID=CO1.NTC.4835252&amp;isFromPublicArea=True&amp;isModal=False</t>
  </si>
  <si>
    <t>https://community.secop.gov.co/Public/Tendering/OpportunityDetail/Index?noticeUID=CO1.NTC.4835427&amp;isFromPublicArea=True&amp;isModal=False</t>
  </si>
  <si>
    <t>https://community.secop.gov.co/Public/Tendering/OpportunityDetail/Index?noticeUID=CO1.NTC.4835366&amp;isFromPublicArea=True&amp;isModal=False</t>
  </si>
  <si>
    <t>https://community.secop.gov.co/Public/Tendering/OpportunityDetail/Index?noticeUID=CO1.NTC.4835305&amp;isFromPublicArea=True&amp;isModal=False</t>
  </si>
  <si>
    <t>https://community.secop.gov.co/Public/Tendering/OpportunityDetail/Index?noticeUID=CO1.NTC.4835699&amp;isFromPublicArea=True&amp;isModal=False</t>
  </si>
  <si>
    <t>https://community.secop.gov.co/Public/Tendering/OpportunityDetail/Index?noticeUID=CO1.NTC.4836568&amp;isFromPublicArea=True&amp;isModal=False</t>
  </si>
  <si>
    <t>https://community.secop.gov.co/Public/Tendering/OpportunityDetail/Index?noticeUID=CO1.NTC.4835757&amp;isFromPublicArea=True&amp;isModal=False</t>
  </si>
  <si>
    <t>https://community.secop.gov.co/Public/Tendering/OpportunityDetail/Index?noticeUID=CO1.NTC.4836999&amp;isFromPublicArea=True&amp;isModal=False</t>
  </si>
  <si>
    <t>https://community.secop.gov.co/Public/Tendering/OpportunityDetail/Index?noticeUID=CO1.NTC.4835833&amp;isFromPublicArea=True&amp;isModal=False</t>
  </si>
  <si>
    <t>https://community.secop.gov.co/Public/Tendering/OpportunityDetail/Index?noticeUID=CO1.NTC.4835730&amp;isFromPublicArea=True&amp;isModal=False</t>
  </si>
  <si>
    <t>https://community.secop.gov.co/Public/Tendering/OpportunityDetail/Index?noticeUID=CO1.NTC.4855613&amp;isFromPublicArea=True&amp;isModal=False</t>
  </si>
  <si>
    <t>https://community.secop.gov.co/Public/Tendering/OpportunityDetail/Index?noticeUID=CO1.NTC.4921153&amp;isFromPublicArea=True&amp;isModal=False</t>
  </si>
  <si>
    <t>https://community.secop.gov.co/Public/Tendering/OpportunityDetail/Index?noticeUID=CO1.NTC.4934101&amp;isFromPublicArea=True&amp;isModal=False</t>
  </si>
  <si>
    <t>https://community.secop.gov.co/Public/Tendering/OpportunityDetail/Index?noticeUID=CO1.NTC.4933793&amp;isFromPublicArea=True&amp;isModal=False</t>
  </si>
  <si>
    <t>https://community.secop.gov.co/Public/Tendering/OpportunityDetail/Index?noticeUID=CO1.NTC.4935734&amp;isFromPublicArea=True&amp;isModal=False</t>
  </si>
  <si>
    <t>https://community.secop.gov.co/Public/Tendering/OpportunityDetail/Index?noticeUID=CO1.NTC.4936120&amp;isFromPublicArea=True&amp;isModal=False</t>
  </si>
  <si>
    <t>https://community.secop.gov.co/Public/Tendering/OpportunityDetail/Index?noticeUID=CO1.NTC.4936123&amp;isFromPublicArea=True&amp;isModal=False</t>
  </si>
  <si>
    <t>https://community.secop.gov.co/Public/Tendering/OpportunityDetail/Index?noticeUID=CO1.NTC.4962913&amp;isFromPublicArea=True&amp;isModal=False</t>
  </si>
  <si>
    <t>https://community.secop.gov.co/Public/Tendering/OpportunityDetail/Index?noticeUID=CO1.NTC.4979921&amp;isFromPublicArea=True&amp;isModal=False</t>
  </si>
  <si>
    <t>https://community.secop.gov.co/Public/Tendering/OpportunityDetail/Index?noticeUID=CO1.NTC.4979834&amp;isFromPublicArea=True&amp;isModal=False</t>
  </si>
  <si>
    <t>https://community.secop.gov.co/Public/Tendering/OpportunityDetail/Index?noticeUID=CO1.NTC.5004026&amp;isFromPublicArea=True&amp;isModal=False</t>
  </si>
  <si>
    <t>https://community.secop.gov.co/Public/Tendering/OpportunityDetail/Index?noticeUID=CO1.NTC.5004032&amp;isFromPublicArea=True&amp;isModal=False</t>
  </si>
  <si>
    <t>https://community.secop.gov.co/Public/Tendering/ContractNoticePhases/View?PPI=CO1.PPI.27537211&amp;isFromPublicArea=True&amp;isModal=False</t>
  </si>
  <si>
    <t>https://community.secop.gov.co/Public/Tendering/OpportunityDetail/Index?noticeUID=CO1.NTC.5004041&amp;isFromPublicArea=True&amp;isModal=False</t>
  </si>
  <si>
    <t>https://community.secop.gov.co/Public/Tendering/OpportunityDetail/Index?noticeUID=CO1.NTC.5003932&amp;isFromPublicArea=True&amp;isModal=False</t>
  </si>
  <si>
    <t>https://community.secop.gov.co/Public/Tendering/OpportunityDetail/Index?noticeUID=CO1.NTC.5003834&amp;isFromPublicArea=True&amp;isModal=False</t>
  </si>
  <si>
    <t>https://community.secop.gov.co/Public/Tendering/OpportunityDetail/Index?noticeUID=CO1.NTC.5004411&amp;isFromPublicArea=True&amp;isModal=False</t>
  </si>
  <si>
    <t>https://community.secop.gov.co/Public/Tendering/OpportunityDetail/Index?noticeUID=CO1.NTC.5006410&amp;isFromPublicArea=True&amp;isModal=False</t>
  </si>
  <si>
    <t>https://community.secop.gov.co/Public/Tendering/OpportunityDetail/Index?noticeUID=CO1.NTC.5049349&amp;isFromPublicArea=True&amp;isModal=False</t>
  </si>
  <si>
    <t>https://community.secop.gov.co/Public/Tendering/OpportunityDetail/Index?noticeUID=CO1.NTC.5069651&amp;isFromPublicArea=True&amp;isModal=False</t>
  </si>
  <si>
    <t>https://community.secop.gov.co/Public/Tendering/OpportunityDetail/Index?noticeUID=CO1.NTC.5070241&amp;isFromPublicArea=True&amp;isModal=False</t>
  </si>
  <si>
    <t>https://community.secop.gov.co/Public/Tendering/OpportunityDetail/Index?noticeUID=CO1.NTC.5088701&amp;isFromPublicArea=True&amp;isModal=False</t>
  </si>
  <si>
    <t>https://community.secop.gov.co/Public/Tendering/OpportunityDetail/Index?noticeUID=CO1.NTC.5088702&amp;isFromPublicArea=True&amp;isModal=False</t>
  </si>
  <si>
    <t>https://community.secop.gov.co/Public/Tendering/OpportunityDetail/Index?noticeUID=CO1.NTC.5088565&amp;isFromPublicArea=True&amp;isModal=False</t>
  </si>
  <si>
    <t>https://community.secop.gov.co/Public/Tendering/OpportunityDetail/Index?noticeUID=CO1.NTC.5094804&amp;isFromPublicArea=True&amp;isModal=False</t>
  </si>
  <si>
    <t>https://community.secop.gov.co/Public/Tendering/OpportunityDetail/Index?noticeUID=CO1.NTC.5099512&amp;isFromPublicArea=True&amp;isModal=False</t>
  </si>
  <si>
    <t>https://community.secop.gov.co/Public/Tendering/OpportunityDetail/Index?noticeUID=CO1.NTC.5100505&amp;isFromPublicArea=True&amp;isModal=False</t>
  </si>
  <si>
    <t>OAG-VEX-0488-2023</t>
  </si>
  <si>
    <t>CO1.REQ.4304288</t>
  </si>
  <si>
    <t>OPSP-VEX-0487-2023</t>
  </si>
  <si>
    <t>CO1.REQ.4299006</t>
  </si>
  <si>
    <t>OAG-VEX-0486-2023</t>
  </si>
  <si>
    <t>CO1.REQ.4304337</t>
  </si>
  <si>
    <t>OAG-VEX-0484-2023</t>
  </si>
  <si>
    <t>CO1.REQ.4301421</t>
  </si>
  <si>
    <t>OPSP-VEX-0489-2023</t>
  </si>
  <si>
    <t>CO1.REQ.4302559</t>
  </si>
  <si>
    <t>OPSP-VEX-0491-2023</t>
  </si>
  <si>
    <t>CO1.REQ.4292591</t>
  </si>
  <si>
    <t>OPSP-VEX-0492-2023</t>
  </si>
  <si>
    <t>CO1.REQ.4303010</t>
  </si>
  <si>
    <t>OPSP-VEX-0490-2023</t>
  </si>
  <si>
    <t>CO1.REQ.4303203</t>
  </si>
  <si>
    <t>OPSP-VEX-0493-2023</t>
  </si>
  <si>
    <t>CO1.REQ.4305109</t>
  </si>
  <si>
    <t>OPSP-VEX-0503-2023</t>
  </si>
  <si>
    <t>CO1.REQ.4305523</t>
  </si>
  <si>
    <t>OPSP-VEX-0502-2023</t>
  </si>
  <si>
    <t>CO1.REQ.4305640</t>
  </si>
  <si>
    <t>OAG-VEX-0515-2023</t>
  </si>
  <si>
    <t>CO1.REQ.4314352</t>
  </si>
  <si>
    <t>OAG-VEX-0516-2023</t>
  </si>
  <si>
    <t>CO1.REQ.4314264</t>
  </si>
  <si>
    <t>OPSP-VEX-0544-2023</t>
  </si>
  <si>
    <t>CO1.REQ.4408674</t>
  </si>
  <si>
    <t>OPSP-VEX-0562-2023</t>
  </si>
  <si>
    <t>CO1.REQ.4493039</t>
  </si>
  <si>
    <t>OAG-VEX-0573-2023</t>
  </si>
  <si>
    <t>CO1.REQ.4494974</t>
  </si>
  <si>
    <t>OAG-VEX-0575-2023</t>
  </si>
  <si>
    <t>CO1.REQ.4505388</t>
  </si>
  <si>
    <t>ODC-VEX-0006-2023</t>
  </si>
  <si>
    <t>CO1.REQ.4501206</t>
  </si>
  <si>
    <t>OPSP-VEX-0603-2023</t>
  </si>
  <si>
    <t>CO1.REQ.4580035</t>
  </si>
  <si>
    <t>OAG-VEX-0607-2023</t>
  </si>
  <si>
    <t>CO1.REQ.4578358</t>
  </si>
  <si>
    <t>OPS-VEX-0616-2023</t>
  </si>
  <si>
    <t>CO1.REQ.4598139</t>
  </si>
  <si>
    <t>OPS-VEX-0627-2023</t>
  </si>
  <si>
    <t>CO1.REQ.4639188</t>
  </si>
  <si>
    <t>OPSP-VEX-0636-2023</t>
  </si>
  <si>
    <t>CO1.REQ.4653752</t>
  </si>
  <si>
    <t>OAG-VEX-0645-2023</t>
  </si>
  <si>
    <t>CO1.REQ.4680952</t>
  </si>
  <si>
    <t>OPSP-VEX-0644-2023</t>
  </si>
  <si>
    <t>CO1.REQ.4680514</t>
  </si>
  <si>
    <t>OPS-VEX-0663-2023</t>
  </si>
  <si>
    <t>CO1.REQ.4718159</t>
  </si>
  <si>
    <t>OPSP-VEX-0666-2023</t>
  </si>
  <si>
    <t>CO1.REQ.4726776</t>
  </si>
  <si>
    <t>ODC-VEX-0009-2023</t>
  </si>
  <si>
    <t>CO1.REQ.4749241</t>
  </si>
  <si>
    <t>OAG-VEX-0715-2023</t>
  </si>
  <si>
    <t>CO1.REQ.4839334</t>
  </si>
  <si>
    <t>OPSP-VEX-0708-2023</t>
  </si>
  <si>
    <t>CO1.REQ.4839933</t>
  </si>
  <si>
    <t>OPSP-VEX-0730-2023</t>
  </si>
  <si>
    <t>CO1.REQ.4869491</t>
  </si>
  <si>
    <t>OPSP-VEX-0731-2023</t>
  </si>
  <si>
    <t>CO1.REQ.4869696</t>
  </si>
  <si>
    <t>OPSP-VEX-0841-2023</t>
  </si>
  <si>
    <t>CO1.REQ.4949579</t>
  </si>
  <si>
    <t>OPSP-VEX-0847-2023</t>
  </si>
  <si>
    <t>CO1.REQ.4949743</t>
  </si>
  <si>
    <t>OAG-VEX-0864-2023</t>
  </si>
  <si>
    <t>CO1.REQ.4964707</t>
  </si>
  <si>
    <t>OPSP-VEX-0884-2023</t>
  </si>
  <si>
    <t>CO1.REQ.4985157</t>
  </si>
  <si>
    <t>OPSP-VEX-0894-2023</t>
  </si>
  <si>
    <t>CO1.REQ.5011241</t>
  </si>
  <si>
    <t>OPSP-VEX-1400-2023</t>
  </si>
  <si>
    <t>CO1.REQ.5166447</t>
  </si>
  <si>
    <t>OPSP-VEX-1405-2023</t>
  </si>
  <si>
    <t>CO1.REQ.5168717</t>
  </si>
  <si>
    <t>OPSP-VEX-1406-2023</t>
  </si>
  <si>
    <t>CO1.REQ.5168908</t>
  </si>
  <si>
    <t>OPSP-VEX-1477-2023</t>
  </si>
  <si>
    <t>CO1.REQ.5208643</t>
  </si>
  <si>
    <t>OSM-VEX-0018-2023</t>
  </si>
  <si>
    <t>CO1.REQ.5200643</t>
  </si>
  <si>
    <t>LA PRESENTE ORDEN TIENE POR OBJETO, LA PRESTACION DE SERVICIOS DE APOYO A LA GESTION, EN EL MARCO DE CONTRATO INTERADMINISTRATIVO NO 5882022, SUSCRITO ENTRE CORPAMAG Y LA UNIVERSIDAD DEL MAGDALENA, PARA DESEMPEÑARSE COMO TOPOGRAFO EN EL PROYECTO CONSTRUCCION DE OBRAS EN LA QUEBRADA JAPON PARA EL CONTROL DE INUNDACIONES Y MANEJO DE AGUAS LLUVIAS EN DIFERENTES SECTORES DEL DISTRITO DE SANTA MARTA Y DESARROLLAR LAS SIGUIENTES ACTIVIDADES...</t>
  </si>
  <si>
    <t>LA PRESENTE ORDEN TIENE POR OBJETO, LA PRESTACION DE SERVICIOS DE APOYO A LA GESTION EN EL MARCO DE CONTRATO INTERADMINISTRATIVO NO 5882022, SUSCRITO ENTRE CORPAMAG Y LA UNIVERSIDAD DEL MAGDALENA, PARA DESEMPEÑARSE COMO APOYO ADMINISTRATIVO Y FINANCIERO EN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t>
  </si>
  <si>
    <t>LA PRESENTE ORDEN TIENE POR OBJETO, LA PRESTACION DE SERVICIOS DE APOYO A LA GESTION, EN EL MARCO DE 
CONTRATO INTERADMINISTRATIVO NO 5882022, SUSCRITO ENTRE CORPAMAG Y LA UNIVERSIDAD DEL MAGDALENA, PARA
DESEMPEÑARSE COMO TOPOGRAFO EN EL PROYECTO CONSTRUCCION DE LA PRIMERA ETAPA DEL PARQUE 
AMBIENTAL Y OBRAS DE RECUPERACION HIDRAULICA Y AMBIENTAL EN EL RIO MANZANARES EN LA 
CIUDAD DE SANTA MARTA, DEPARTAMENTO DEL MAGDALENA...</t>
  </si>
  <si>
    <t>LA PRESENTE ORDEN TIENE POR OBJETO, LA PRESTACION DE SERVICIOS DE APOYO A LA GESTION, EN EL MARCO DEL
CONTRATO INTERADMINISTRATIVO NO 5882022, SUSCRITO ENTRE CORPAMAG Y LA UNIVERSIDAD DEL MAGDALENA, PARA
DESEMPEÑARSE COMO COORDINADORA ADMINISTRATIVA Y FINANCIERA DE LOS PROYECTOS CONSTRUCCION DE OBRAS 
EN LA QUEBRADA JAPON PARA EL CONTROL DE INUNDACIONES Y MANEJO DE AGUAS LLUVIAS EN 
DIFERENTES SECTORES DEL DISTRITO DE SANTA MARTA Y CONSTRUCCION DE LA PRIMERA ETAPA 
DEL PARQUE AMBIENTAL Y OBRAS DE RECUPERACION HIDRAULICA Y AMBIENTAL EN EL RIO 
MANZANARES EN LA CIUDAD DE SANTA MARTA, DEPARTAMENTO DEL MAGDALENA., SUSCRITO ENTRE LA 
CORPORACION AUTONOMA REGIONAL DEL MAGDALENA CORPAMAG Y LA UNIVERSIDAD DEL 
MAGDALENA  UNIMAGDALENA</t>
  </si>
  <si>
    <t>LA PRESENTE ORDEN TIENE POR OBJETO, LA PRESTACION DE SERVICIOS PROFESIONALES EN EL MARCO DE CONTRATO INTERADMINISTRATIVO NO 5882022, SUSCRITO ENTRE CORPAMAG Y LA UNIVERSIDAD DEL MAGDALENA, PARA DESEMPEÑARSE COMO ESPECIALISTA EN GEOTECNIA EN EL PROYECTO CONSTRUCCION DE LA PRIMERA ETAPA DEL PARQUE AMBIENTAL Y OBRAS DE RECUPERACION HIDRAULICA Y AMBIENTAL EN EL RIO MANZANARES EN LA CIUDAD DE SANTA MARTA, DEPARTAMENTO DEL MAGDALENA...</t>
  </si>
  <si>
    <t>LA PRESENTE ORDEN TIENE POR OBJETO, LA PRESTACION DE SERVICIOS PROFESIONALES EN EL MARCO DE CONTRATO 
INTERADMINISTRATIVO NO 5882022, SUSCRITO ENTRE CORPAMAG Y LA UNIVERSIDAD DEL MAGDALENA, PARA
DESEMPEÑARSE COMO ARQUITECTO RESIDENTE EN EL PROYECTO CONSTRUCCION DE LA PRIMERA ETAPA DEL 
PARQUE AMBIENTAL Y OBRAS DE RECUPERACION HIDRAULICA Y AMBIENTAL EN EL RIO 
MANZANARES EN LA CIUDAD DE SANTA MARTA, DEPARTAMENTO DEL MAGDALENA Y ...</t>
  </si>
  <si>
    <t>LA PRESENTE ORDEN TIENE POR OBJETO, LA PRESTACION DE SERVICIOS PROFESIONALES EN EL MARCO DE CONTRATO 
INTERADMINISTRATIVO NO 5882022, SUSCRITO ENTRE CORPAMAG Y LA UNIVERSIDAD DEL MAGDALENA, PARA
DESEMPEÑARSE COMO INGENIERO ELECTRICO EN EL O LOS PROYECTOS CONSTRUCCION DE LA PRIMERA ETAPA 
DEL PARQUE AMBIENTAL Y OBRAS DE RECUPERACION HIDRAULICA Y AMBIENTAL EN EL RIO 
MANZANARES EN LA CIUDAD DE SANTA MARTA, DEPARTAMENTO DEL MAGDALENA</t>
  </si>
  <si>
    <t>LA PRESENTE ORDEN TIENE POR OBJETO, LA PRESTACION DE SERVICIOS PROFESIONALES EN EL MARCO DE CONTRATO INTERADMINISTRATIVO NO 5882022, SUSCRITO ENTRE CORPAMAG Y LA UNIVERSIDAD DEL MAGDALENA, PARA DESEMPEÑARSE COMO ARQUITECTO RESIDENTE EN EL PROYECTO CONSTRUCCION DE LA PRIMERA ETAPA DEL PARQUE AMBIENTAL Y OBRAS DE RECUPERACION HIDRAULICA Y AMBIENTAL EN EL RIO MANZANARES EN LA CIUDAD DE SANTA MARTA, DEPARTAMENTO DEL MAGDALENA...</t>
  </si>
  <si>
    <t>LA PRESENTE ORDEN TIENE POR OBJETO, LA PRESTACION DE SERVICIOS PROFESIONALES EN EL MARCO DE CONTRATO INTERADMINISTRATIVO NO 5882022, SUSCRITO ENTRE CORPAMAG Y LA UNIVERSIDAD DEL MAGDALENA, PARA DESEMPEÑARSE COMO ESP. AMBIENTAL EN EL O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 Y CONSTRUCCION DE LA PRIMERA ETAPA DEL PARQUE AMBIENTAL Y OBRAS DE RECUPERACION HIDRAULICA Y AMBIENTAL EN EL RIO MANZANARES EN LA CIUDAD DE SANTA MARTA, DEPARTAMENTO DEL MAGDALENA Y DESARROLLAR...</t>
  </si>
  <si>
    <t>LA PRESENTE ORDEN TIENE POR OBJETO, LA PRESTACION DE SERVICIOS PROFESIONALES EN EL MARCO DE CONTRATO INTERADMINISTRATIVO NO 5882022, SUSCRITO ENTRE CORPAMAG Y LA UNIVERSIDAD DEL MAGDALENA, PARA DESEMPEÑARSE COMO TRABAJADOR SOCIAL EN EL PROYECTO CONSTRUCCION DE LA PRIMERA ETAPA DEL PARQUE AMBIENTAL Y OBRAS DE RECUPERACION HIDRAULICA Y AMBIENTAL EN EL RIO MANZANARES EN LA CIUDAD DE SANTA MARTA, DEPARTAMENTO DEL MAGDALENA Y DESARROLLAR...</t>
  </si>
  <si>
    <t>LA PRESENTE ORDEN TIENE POR OBJETO, LA PRESTACION DE SERVICIOS PROFESIONALES EN EL MARCO DE CONTRATO INTERADMINISTRATIVO NO 5882022, SUSCRITO ENTRE CORPAMAG Y LA UNIVERSIDAD DEL MAGDALENA, PARA DESEMPEÑARSE COMO ESPECIALISTA SST EN LOS PROYECTOS CONSTRUCCION DE LA PRIMERA ETAPA DEL PARQUE AMBIENTAL Y OBRAS DE RECUPERACION HIDRAULICA Y AMBIENTAL DEL RIO MANZANARES DE LA CIUDAD DE SANTA MARTA Y LA CONSTRUCCION DE OBRAS EN LA...</t>
  </si>
  <si>
    <t>LA PRESENTE ORDEN TIENE POR OBJETO, LA PRESTACION DE SERVICIOS DE APOYO A LA GESTION, EN EL MARCO DE CONTRATO INTERADMINISTRATIVO NO 5882022, SUSCRITO ENTRE CORPAMAG Y LA UNIVERSIDAD DEL MAGDALENA, PARA DESEMPEÑARSE COMO AUXILIAR O APOYO ADMINISTRATIVO EN LOS PROYECTOS CONSTRUCCION DE OBRAS EN LA QUEBRADA JAPON PARA EL CONTROL DE INUNDACIONES Y MANEJO DE AGUAS LLUVIAS EN DIFERENTES SECTORES DEL DISTRITO DE SANTA MARTA Y CONSTRUCCION DE LA PRIMERA ETAPA DEL PARQUE AMBIENTAL Y OBRAS DE RECUPER</t>
  </si>
  <si>
    <t>LA PRESENTE ORDEN TIENE POR OBJETO, LA PRESTACION DE SERVICIOS DE APOYO A LA GESTION EN EL MARCO DE
CONTRATO INTERADMINISTRATIVO NO 5882022, SUSCRITO ENTRE CORPAMAG Y LA UNIVERSIDAD DEL MAGDALENA, PARA
DESEMPEÑARSE COMO APOYO ADMINISTRATIVO Y FINANCIERO EN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 Y</t>
  </si>
  <si>
    <t>LA PRESENTE ORDEN TIENE POR OBJETO, LA PRESTACION DE SERVICIOS PROFESIONALES EN EL MARCO DE CONTRATO INTERADMINISTRATIVO NO 588 DE 2022, SUSCRITO ENTRE CORPAMAG Y LA UNIVERSIDAD DEL MAGDALENA, PARA DESEMPEÑARSE COMO ABOGADO EN LOS PROYECTOS CONSTRUCCION DE OBRAS EN LA QUEBRADA JAPON PARA EL CONTROL DE INUNDACIONES Y MANEJO DE AGUAS LLUVIAS EN DIFERENTES SECTORES DEL DISTRITO DE SANTA MARTA Y CONSTRUCCION DE LA PRIMERA ETAPA DEL PARQUE AMBIENTAL Y OBRAS DE RECUPERACION HIDRAULICA Y AMBIENTAL EN EL RIO MANZANARES EN LA CIUDAD DE SANTA MARTA, DEPARTAMENTO DEL MAGDALENA. Y DESARROLLAR LAS SIGUIENTES ACTIVIDADES 1 PRESTAR ASESORIA JURIDICA Y RESOLVER CONSULTAS DE TIPO LEGAL SOBRE LA EJECUCION DEL PROYECTO...</t>
  </si>
  <si>
    <t>LA PRESENTE ORDEN TIENE POR OBJETO, LA PRESTACIÓN DE SERVICIOS PROFESIONALES EN EL MARCO DE CONTRATO INTERADMINISTRATIVO NO 588-2022, SUSCRITO ENTRE CORPAMAG Y LA UNIVERSIDAD DEL MAGDALENA, PARA DESEMPEÑARSE COMO INGENIERO CIVIL EN EL PROYECTO “CONSTRUCCIÓN DE LA PRIMERA ETAPA DEL PARQUE AMBIENTAL Y OBRAS DE RECUPERACIÓN HIDRÁULICA Y AMBIENTAL EN EL RÍO MANZANARES EN LA CIUDAD DE SANTA MARTA, DEPARTAMENTO DEL MAGDALENA.” Y DESARROLLAR LAS SIGUIENTES ACTIVIDADES: 1) DAR APOYO A LOS RESIDENTES DE INTERVENTORÍA EN LAS LABORES DE SEGUIMIENTO DE OBRA. 2) LLEVAR REGISTRO FOTOGRÁFICO DIARIO DE CADA UNA DE LAS ACTIVIDADES DE OBRA 3). VERIFICAR Y REVISAR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INTERVENTORÍA.</t>
  </si>
  <si>
    <t>LA PRESENTE ORDEN TIENE POR OBJETO, LA PRESTACIÓN DE SERVICIOS DE APOYO A LA GESTIÓN EN EL MARCO DE CONTRATO INTERADMINISTRATIVO NO 588 DEL 2022, SUSCRITO ENTRE CORPAMAG Y LA UNIVERSIDAD DEL MAGDALENA, PARA DESEMPEÑARSE COMO MENSAJERO EN EL PROYECTO “CONSTRUCCIÓN DE LA PRIMERA ETAPA DEL PARQUE AMBIENTAL Y OBRAS DE RECUPERACIÓN HIDRÁULICA Y AMBIENTAL EN EL RÍO MANZANARES EN LA CIUDAD DE SANTA MARTA, DEPARTAMENTO DEL MAGDALENA.” Y DESARROLLAR LAS SIGUIENTES ACTIVIDADES: 1) RECOGER DOCUMENTOS Y PAQUETES PARA LLEVARLOS A SU DESTINATARIO.</t>
  </si>
  <si>
    <t>LA PRESENTE ORDEN TIENE POR OBJETO, LA PRESTACIÓN DE SERVICIOS DE APOYO A LA GESTIÓN EN EL MARCO DE CONTRATO INTERADMINISTRATIVO NO 588-2022, SUSCRITO ENTRE CORPAMAG Y LA UNIVERSIDAD DEL MAGDALENA, PARA DESEMPEÑARSE COMO AUXILIAR ADMINISTRATIVO EN EL PROYECTO “CONSTRUCCIÓN DE LA PRIMERA ETAPA DEL PARQUE AMBIENTAL Y OBRAS DE RECUPERACIÓN HIDRÁULICA Y AMBIENTAL EN EL RÍO MANZANARES EN LA CIUDAD DE SANTA MARTA, DEPARTAMENTO DEL MAGDALENA.” Y PARA: 1). DESARROLLAR ACTIVIDADES DE GESTIÓN Y SEGUIMIENTO A LOS PROCESOS ADMINISTRATIVOS Y FINANCIEROS. 2). MANTENER ACTUALIZADAS LAS BASES DE DATOS Y REPOSITORIOS DE INFORMACIÓN RELACIONADAS CON EL PROYECTO. 3). APOYAR CON EL REGISTRO Y CARGUE DE DOCUMENTOS DERIVADOS DEL PROCESO DE CONTRATACIÓN, EN LAS PLATAFORMAS ASIGNADAS POR EL PROYECTO.</t>
  </si>
  <si>
    <t>LA PRESENTE ORDEN TIENE POR OBJETO LA COMPRA DE EQUIPOS DE OFICINA, EN EL MARCO DEL CONTRATO INTERADMINISTRATIVO NO 588 DEL 2022, SUSCRITO ENTRE CORPAMAG Y LA UNIVERSIDAD DEL MAGDALENA. LA PROPUESTA HACE PARTE INTEGRAL DE LA PRESENTE ORDEN.</t>
  </si>
  <si>
    <t>LA PRESENTE ORDEN TIENE POR OBJETO, LA PRESTACIÓN DE SERVICIOS PROFESIONALES EN EL MARCO DE CONTRATO INTERADMINISTRATIVO NO 588-2022, SUSCRITO ENTRE CORPAMAG Y LA UNIVERSIDAD DEL MAGDALENA, PARA DESEMPEÑARSE COMO PROFESIONAL DE SEGUIMIENTO FINANCIERO EN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PARA DESARROLLAR LAS SIGUIENTES ACTIVIDADES: 1). DESARROLLAR ACTIVIDADES FINANCIERAS NECESARIAS PARA EL BUEN DESARROLLO DEL PROYECTO.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DEL PROYECTO. 4). PREPARAR Y PRESENTAR INFORMES FINANCIEROS DEL ESTADO DE EJECUCIÓN DEL PROYECTO DE MANERA MENSUAL. 5). BRINDAR ASESORÍA ANTE INQUIETUDES, NOVEDAD, REUNIONES O SOLICITUDES QUE PERMITA EL ANÁLISIS DEL ESTADO DE EJECUCIÓN DEL PROYECTO. 6.) REALIZAR EL BALANCE ECONÓMICO PARA LA LIQUIDACIÓN DEL CONTRATO INTERADMINISTRATIVO QUE REQUIERA EL DIRECTOR DEL PROYECTO.</t>
  </si>
  <si>
    <t xml:space="preserve">LA PRESENTE ORDEN TIENE POR OBJETO, LA PRESTACIÓN DE SERVICIOS DE APOYO A LA GESTIÓN, EN EL MARCO DEL CONTRATO INTERADMINISTRATIVO NO 588-2022, SUSCRITO ENTRE CORPAMAG Y LA UNIVERSIDAD DEL MAGDALENA, PARA DESEMPEÑARSE COMO APOYO ADMINISTRATIVO Y FINANCIERO DE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SUSCRITO ENTRE LA CORPORACION AUTONOMA REGIONAL DEL MAGDALENA- CORPAMAG Y LA UNIVERSIDAD DEL MAGDALENA – UNIMAGDALENA” Y DESARROLLAR LAS SIGUIENTES ACTIVIDADES: 1). DESARROLLAR ACTIVIDADES ADMINISTRATIVAS Y FINANCIERAS EN EL PROYECTO. 2). COORDINAR Y ARTICULAR CON LAS DEPENDENCIAS ADMINISTRATIVAS Y FINANCIERAS DE LA UNIVERSIDAD, EL PROCESO DE CREACIÓN DE CERTIFICADOS DE DISPONIBILIDAD PRESUPUESTAL, COMPROMISO PRESUPUESTAL, GENERACIÓN DE ÓRDENES DE PAGO, ADICIONES Y DISMINUCIONES. 3). GESTIONAR LAS CUENTAS DE COBRO, DESEMBOLSOS Y PAGOS DEL PROYECTO. 4). LIQUIDAR VIÁTICOS Y APOYOS ECONÓMICOS. 5). RECAUDAR Y REVISAR LOS DOCUMENTOS PRECONTRACTUALES, CONTRACTUALES Y POST-CONTRACTUALES, DERIVADOS DEL PROCESO DE CONTRATACIÓN. 6). ORGANIZAR LOS ACTOS ADMINISTRATIVOS E INFORMES FINANCIERO. 7). REALIZAR GESTIÓN Y SEGUIMIENTO A LOS PROCESOS ADMINISTRATIVOS. 8). APOYAR DESDE EL ROL ADMINISTRATIVO U OPERADOR DE CONTRATO, LA REVISIÓN Y RECONOCIMIENTO DE CONTRATISTAS, ASÍ COMO EL CARGUE DE DOCUMENTOS POST-CONTRACTUALES EN LAS PLATAFORMAS DE SIGEP, GEDOCO, SECOP Y SIA OBSERVA.  9). REGISTRAR CONTRATOS Y PRESENTAR INFORMES ADMINISTRATIVOS Y FINANCIEROS DE LA VICERRECTORÍA DE EXTENSIÓN Y PROYECCIÓN SOCIAL, ANTE LOS REGULADORES DE CONTROL A TRAVÉS DE LAS PLATAFORMAS DE SIA OBSERVA Y SECOP II. </t>
  </si>
  <si>
    <t>LA PRESENTE ORDEN TIENE POR OBJETO EL SERVICIO DE TOMA DE MUESTRAS Y ENSAYOS DE LABORATORIO DE SUELOS Y CONCRETO, LOS CUALES INCLUYEN: PERSONAL PROFESIONAL CAPACITADO, HERRAMIENTAS, EQUIPO COMPLETO DE TOPOGRAFÍA (SISTEMAS DE POSICIONAMIENTO GLOBAL SATELITAL GPS, ESTACIÓN TOTAL Y NIVEL DE PRECISIÓN), ELEMENTOS COMPLEMENTARIOS NECESARIOS PARA LA PRESTACIÓN DEL SERVICIO EN LUGAR DE OPERACIONES SEGÚN LAS ESPECIFICACIONES TÉCNICAS REQUERIDAS Y EL TRANSPORTE REQUERIDO PARA LA LLEGADA DE LAS MUESTRAS AL LABORATORIO, NECESARIOS PARA GARANTIZAR Y DAR OPORTUNO CUMPLIMIENTO AL DESARROLLO DE LAS ACTIVIDADES PREVISTAS EN EL MARCO DEL CONTRATO INTERADMINISTRATIVO NO 588-2022 SUSCRITO ENTRE CORPAMAG Y LA UNIVERSIDAD DEL MAGDALENA. LA PROPUESTA HACE PARTE INTEGRAL DE LA PRESENTE ORDEN.</t>
  </si>
  <si>
    <t>PRESTAR SERVICIO PARA LA REALIZACIÓN DE ESTUDIOS GEOTÉCNICOS, EN LOS PUNTOS ESTABLECIDOS POR EL DIRECTOR DEL PROYECTO ENTRE LOS TRAMOS SOBRE LA VÍA QUE COMUNICA DE CALAMAR-VILLA ROSA Y CALAMAR-PALMAR DE VARELA, DEPARTAMENTO DEL ATLÁNTICO, EL CUAL INCLUYE: PERSONAL PROFESIONAL CAPACITADO, HERRAMIENTAS, EQUIPOS Y ELEMENTOS COMPLEMENTARIOS NECESARIOS PARA LA PRESTACIÓN DEL SERVICIO, SEGÚN LAS ESPECIFICACIONES TÉCNICAS REQUERIDAS, EN EL MARCO DEL CONTRATO INTERADMINISTRATIVO NO 202203478 SUSCRITO CON LA GOBERNACIÓN DEL ATLÁNTICO. PARÁGRAFO: EL CONTRATISTA DEBERÁ ENTREGAR LOS ELEMENTOS CONTRATADOS DE CONFORMIDAD EN LAS CONDICIONES Y CANTIDADES INDICADAS EN LAS ESPECIFICACIONES TÉCNICAS DE LA PROPUESTA ACEPTADA POR UNIMAGDALENA</t>
  </si>
  <si>
    <t>LA PRESENTE ORDEN TIENE POR OBJETO, LA PRESTACIÓN DE SERVICIOS PROFESIONALES EN EL MARCO DEL CONTRATO INTERADMINISTRATIVO NO 202203478, SUSCRITO ENTRE LA UNIVERSIDAD DEL MAGDALENA Y LA GOBERNACIÓN DEL ATLÁNTICO, PARA DESEMPEÑARSE COMO ESPECIALISTA EN GEOTECNIA Y DESARROLLAR LAS SIGUIENTES ACTIVIDADES: 1) REALIZAR LOS ESTUDIOS GEOTÉCNICOS DE LOS DISEÑOS DE LAS OBRAS Y/O ESTRUCTURAS PROPUESTAS PARA EL CONTROL DE INUNDACIONES, EN LA MARGEN IZQUIERDA DEL RÍO MAGDALENA Y CANAL DEL DIQUE EN JURISDICCIÓN DEL DEPARTAMENTO DEL ATLÁNTICO 2) REALIZAR SONDEOS (SPT) DE LAS 4 ZONAS DE LAS ESTRUCTURAS 10 M DE PROFUNDIDAD Y CLASIFICACIÓN DE SUELO DE LAS ZONAS DE INTERVENCIÓN. 3) ESTIMAR LA CAPACIDAD PORTANTE EN LOS 4 PUNTOS ESTABLECIDOS A INTERVENIR. 4) DAR RECOMENDACIONES DE CIMENTACIÓN EN LOS 4 PUNTOS A INTERVENIR, CON BASE EN LOS RESULTADOS DE CAPACIDAD PORTANTE ESTIMADA.</t>
  </si>
  <si>
    <t>LA PRESTACION DE SERVICIOS DE APOYO A LA GESTION EN EL MARCO DE CONTRATO INTERADMINISTRATIVO NO 5882022, SUSCRITO ENTRE CORPAMAG Y LA UNIVERSIDAD DEL MAGDALENA, PARA DESEMPEÑARSE COMO AUXILIAR ADMINISTRATIVO EN EL PROYECTO CONSTRUCCION DE LA PRIMERA ETAPA DEL PARQUE AMBIENTAL Y OBRAS DE RECUPERACION HIDRAULICA Y AMBIENTAL EN EL RIO MANZANARES EN LA CIUDAD DE SANTA MARTA, DEPARTAMENTO DEL MAGDALENA. Y PARA DESARROLLAR LAS SIGUIENTES ACTIVIDADES 1. DESARROLLAR ACTIVIDADES DE GESTION Y SEGUIMIENTO A LOS PROCESOS ADMINISTRATIVOS Y FINANCIEROS. 2. MANTENER ACTUALIZADAS LAS BASES DE DATOS Y REPOSITORIOS DE INFORMACION RELACIONADAS CON EL PROYECTO. 3. APOYAR CON EL REGISTRO Y CARGUE DE DOCUMENTOS DERIVADOS DEL PROCESO DE CONTRATACION, EN LAS PLATAFORMAS ASIGNADAS POR EL PROYECTO.</t>
  </si>
  <si>
    <t xml:space="preserve"> LA PRESENTE ORDEN TIENE POR OBJETO: LA PRESTACIÓN DE SERVICIOS PROFESIONALES EN EL MARCO DE CONTRATO INTERADMINISTRATIVO NO 588-2022, SUSCRITO ENTRE CORPAMAG Y LA UNIVERSIDAD DEL MAGDALENA, PARA DESEMPEÑARSE COMO ABOGADA EN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DESARROLLAR LAS SIGUIENTES ACTIVIDADES: 1) PRESTAR ASESORÍA JURÍDICA Y RESOLVER CONSULTAS DE TIPO LEGAL SOBRE LA EJECUCIÓN DEL PROYECTO. 2) REALIZAR LA REVISIÓN JURÍDICA CONTRACTUAL DE LAS ÓRDENES Y/O CONTRATOS QUE SE GENEREN DURANTE LA EJECUCIÓN DEL PROYECTO. 3) REVISAR Y /O PROYECTAR RESPUESTAS A SOLICITUDES, REQUERIMIENTOS, PETICIONES, TUTELAS Y DEMÁS QUE REQUIERA LA EJECUCIÓN DEL PROYECTO. 4) REVISAR O ASESORAR LA SUSCRIPCIÓN DE PÓLIZAS O GARANTÍAS PARA LA RESPECTIVA APROBACIÓN. 5) ELABORAR LOS CONCEPTOS JURÍDICOS QUE SEAN SOLICITADOS POR LA VICERRECTORÍA DE EXTENSIÓN Y PROYECCIÓN SOCIAL Y/O POR LA DIRECCIÓN DEL PROYECTO. 6) VERIFICACIÓN, APLICACIÓN Y CUMPLIMIENTO DE LOS ASPECTOS REGULATORIOS Y CONTRACTUALES RELACIONADOS CON EL CONTRATO DE OBRA. 7) EN VIRTUD DE ELLO, INFORMAR OPORTUNAMENTE SOBRE CUALQUIER INCUMPLIMIENTO DEL CONTRATISTA DE OBRA O EN RELACIÓN CON LAS OBLIGACIONES CONTRACTUALES Y NORMATIVAS A SU CARGO, RECOMENDANDO EL PROCEDIMIENTO A SEGUIR Y LA TASACIÓN DE LA MULTA RESPECTIVA EN CASO DE QUE APLIQUE. 8) REALIZAR LOS PROCESOS Y ACTIVIDADES ENFOCADAS EN ASEGURAR EL CUMPLIMIENTO POR PARTE DEL CONTRATISTA DE LAS OBLIGACIONES RELACIONADAS CON LA CONSECUCIÓN Y MANTENIMIENTO DE LOS SEGUROS, PÓLIZAS Y GARANTÍAS EXIGIDOS PARA EL PROYECTO, VERIFICANDO ENTRE OTROS LA CORRECTA Y OPORTUNA EXPEDICIÓN DE ESTAS, VALIDEZ JURÍDICA Y VIGENCIA, SEGÚN LO PREVÉ EL CORRESPONDIENTE CONTRATO OBJETO DE ESTA INTERVENTORÍA. 9) DISEÑAR E IMPLANTAR UN SISTEMA DEDICADO A LA IDENTIFICACIÓN Y PREVISIÓN DE LOS PRINCIPALES RIESGOS ASOCIADOS CON EL CONTRATO DE OBRA, QUE PERMITA PREVER, ORGANIZAR Y REALIZAR ACCIONES FRENTE A LA POSIBILIDAD DE MATERIALIZACIÓN DE RIESGOS Y MINIMIZACIÓN DE IMPACTOS, QUE PUDIERAN PONER EN RIESGO LA VIABILIDAD Y BUENA EJECUCIÓN DEL CONTRATO. 10) LAS DEMÁS ACTIVIDADES QUE SE DERIVEN DE LA EJECUCIÓN DE LA ORDEN Y QUE TENGAN RELACIÓN DIRECTA CON EL OBJETO CONTRACTUAL.</t>
  </si>
  <si>
    <t>LA PRESENTE ORDEN TIENE POR OBJETO EL SERVICIO DE IMPRESIONES DIGITALES Y LASER, SEGUN LAS ESPECIFICACIONES TECNICAS, COLORES Y DISEÑOS DEL ARTE REQUERIDAS POR LA VICERRECTORIA DE EXTENSION Y PROYECCION SOCIAL. LA PROPUESTA HACE PARTE INTEGRAL DE LA PRESENTE ORDEN.</t>
  </si>
  <si>
    <t>LA PRESENTE ORDEN TIENE POR OBJETO, LA PRESTACIÓN DE SERVICIOS PROFESIONALES EN EL MARCO DE CONTRATO INTERADMINISTRATIVO NO 588-2022, SUSCRITO ENTRE CORPAMAG Y LA UNIVERSIDAD DEL MAGDALENA, PARA DESEMPEÑARSE COMO ANTROPÓLOGO EN LOS PROYECTOS "CONSTRUCCIÓN DE LA PRIMERA ETAPA DEL PARQUE AMBIENTAL Y OBRAS DE RECUPERACIÓN HIDRÁULICA Y AMBIENTAL DEL RÍO MANZANARES DE LA CIUDAD DE SANTA MARTA Y LA CONSTRUCCIÓN DE OBRAS EN LA QUEBRADA JAPÓN PARA EL CONTROL DE INUNDACIONES Y MANEJO DE AGUAS LLUVIAS EN DIFERENTES SECTORES DEL DISTRITO DE SANTA MARTA." Y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PARA EL BUEN DESARROLLO DE LA GESTIÓN SOCIAL. 2) SUPERVISAR, APROBAR Y HACER CUMPLIR POR EL CONTRATISTA DE OBRA TODOS LOS REQUERIMIENTOS EXPRESADOS EN EL PLAN DE GESTIÓN SOCIAL. 3) VELAR Y ACTUAR POR EL BIENESTAR SOCIAL EN BENEFICIO DE LA COMUNIDAD. 4) EXIGIR EL CUMPLIMIENTO DE LOS TIEMPOS ESTIPULADOS EN EL CRONOGRAMA DE ACTIVIDADES ELABORADO CON EL CONTRATISTA DE OBRA. 5) REALIZAR SEGUIMIENTO A LOS COMPROMISOS ADQUIRIDOS POR EL CONTRATISTA DE OBRA. 6) REALIZAR SEGUIMIENTO A LAS ACTIVIDADES EN CAMPO QUE SEAN EJECUTADAS POR EL CONTRATISTA DE OBRA Y CUENTEN CON LA PRESENCIA DE LA COMUNIDAD, DEFINIENDO EN CONJUNTO LAS HERRAMIENTAS E INSTRUMENTOS NECESARIOS QUE IMPLIQUE LA LABOR Y PERMITAN SU VERIFICACIÓN. 7) REVISAR Y APROBAR EL CONTENIDO DE TODAS LAS PIEZAS DE DIVULGACIÓN, PRESENTACIONES Y CONVOCATORIAS PARA LOS DIFERENTES EVENTOS QUE SE ADELANTEN EN DESARROLLO DE LOS PROYECTOS. 8) VERIFICAR Y APROBAR TODOS LOS LUGARES PROPUESTOS POR EL CONTRATISTA DE OBRA PARA LA REALIZACIÓN DE REUNIONES CON LA COMUNIDAD. 9) DEFINIR JUNTO CON EL CONTRATISTA DE OBRA LOS LUGARES ACCESIBLES Y CONCURRIDOS PARA LA INSTALACIÓN DE PIEZAS DE DIVULGACIÓN.</t>
  </si>
  <si>
    <t>LA PRESENTE ORDEN TIENE POR OBJETO LA COMPRA DE EQUIPOS DE COMPUTO, IMPRESORA Y VIDEO PROYECTOR, NECESARIOS PARA EL DESARROLLO DE LAS ACTIVIDADES DE LA VICERRECTORIA DE EXTENSION Y PROYECCION SOCIAL. LA PROPUESTA HACE PARTE INTEGRAL DE LA PRESENTE ORDEN. PARAGRAFO EL CONTRATISTA DEBERA ENTREGAR LOS ELEMENTOS CONTRATADOS DE CONFORMIDAD CON LAS ESPECIFICACIONES Y LAS CANTIDADES SOLICITADAS POR UNIMAGDALENA</t>
  </si>
  <si>
    <t>LA PRESTACIBN DE SERVICIOS DE APOYO A LA GESTIBN EN EL MARCO DE CONTRATO INTERADMINISTRATIVO NO 5882022, SUSCRITO ENTRE CORPAMAG Y LA UNIVERSIDAD DEL MAGDALENA, PARA DESEMPEHARSE COMO TECNICO EN SEGURIDAD Y SALUD EN EL TRABAJO EN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MARTA.Y PARA DESARROLLAR LAS SIGUIENTES ACTIVIDADES 1 APOYAR LAS ACTIVIDADES DE SEGUIMIENTO AL SST 2 APOYAR LA REALIZACIBN DE LAS INSPECCIONES PERIBDICAS A LAS AREAS, FRENTES DE TRABAJO Y EQUIPOS EN GENERAL 3 REALIZAR ENTREGA DE EQUIPO DE PROTECCIBN A TODO EL PERSONAL QUE REQUIERA DE ACUERDO CON LA PERIODICIDAD DESCRITA EN EL PROGRAMA DE SALUD OCUPACIONAL, ...</t>
  </si>
  <si>
    <t>LA PRESTACIÓN DE SERVICIOS PROFESIONALES, PARA DESEMPEÑARSE COMO ANTROPÓLOGO DE LA VICERRECTORÍA DE EXTENSIÓN Y PROYECCIÓN SOCIAL PARA DESARROLLAR LAS SIGUIENTES ACTIVIDADES: 1) REVISAR LOS INFORMES DERIVADOS DEL ACOMPAÑAMIENTO SOCIAL DE LAS JORNADAS REALIZADAS CON LAS COMUNIDADES. 2) VERIFICAR EL CONTENIDO DE LAS PIEZAS DE DIVULGACIÓN PUBLICITARIAS, PRESENTACIONES Y CONVOCATORIAS PARA LOS DIFERENTES EVENTOS QUE SE ADELANTEN. 3) VERIFICAR LOS LUGARES PROPUESTOS PARA LA REALIZACIÓN DE REUNIONES CON LAS COMUNIDADES.</t>
  </si>
  <si>
    <t>LA PRESTACIÓN DE SERVICIOS PROFESIONALES EN EL MARCO DE CONTRATO INTERADMINISTRATIVO NO 588-2022, SUSCRITO ENTRE CORPAMAG Y LA UNIVERSIDAD DEL MAGDALENA, PARA DESEMPEÑARSE COMO APOYO ADMINISTRATIVO EN EL PROYECTO “CONSTRUCCIÓN DE LA PRIMERA ETAPA DEL PARQUE AMBIENTAL Y OBRAS DE RECUPERACIÓN HIDRÁULICA Y AMBIENTAL EN EL RÍO MANZANARES EN LA CIUDAD DE SANTA MARTA, DEPARTAMENTO DEL MAGDALENA.”, SUSCRITO ENTRE LA CORPORACION AUTONOMA REGIONAL DEL MAGDALENA- CORPAMAG Y LA UNIVERSIDAD DEL MAGDALENA – UNIMAGDALENA” Y DESARROLLAR LAS SIGUIENTES ACTIVIDADES: 1). ORGANIZAR Y CLASIFICAR LOS SOPORTES DOCUMENTALES DEL PROYECTO Y LOS RESPECTIVOS PAGOS PARCIALES EN LAS PLATAFORMAS PROPIAS DE LA UNIVERSIDAD. 2). REALIZAR BALANCE FINANCIERO DEL PROYECTO.</t>
  </si>
  <si>
    <t>LA PRESENTE ORDEN TIENE POR OBJETO, LA PRESTACIBN DE SERVICIOS PROFESIONALES EN EL MARCO DE CONTRATO INTERADMINISTRATIVO NO 5882022, SUSCRITO ENTRE CORPAMAG Y LA UNIVERSIDAD DEL MAGDALENA, PARA DESEMPEHARSE COMO INGENIERO AMBIENTAL Y SANITARIO EN EL PROYECTO CONSTRUCCION DE LA PRIMERA ETAPA DEL PARQUE AMBIENTAL Y OBRAS DE RECUPERACION HIDRAULICA Y AMBIENTAL EN EL RIO MANZANARES EN LA CIUDAD DE SANTA MARTA, DEPARTAMENTO DEL MAGDALENA, SUSCRITO ENTRE LA CORPORACION AUTONOMA REGIONAL DEL MAGDALENA CORPAMAG Y LA UNIVERSIDAD DEL MAGDALENA UNIMAGDALENA Y DESARROLLAR LAS SIGUIENTES ACTIVIDADES 1 APOYAR EN LA EJECUCIBN DE ACTIVIDADES DE SEGUIMIENTO Y VERIFICACIBN AL RESIDENTE DE INTERVENTORIA. 2 APOYAR EN EL SEGUIMIENTO A LA OBRA OBJETO DEL CONTRATO. 3 HACER CUMPLIR LA CORRECTA EJECUCIBN DE LAS OBRAS. 4 APOYAR LA REVISION DE LOS DOCUMENTOS TECNICOS DEL PROYECTO.</t>
  </si>
  <si>
    <t>LA PRESENTE ORDEN TIENE POR OBJETO, LA PRESTACIÓN DE SERVICIOS PROFESIONALES EN EL MARCO DE CONTRATO INTERADMINISTRATIVO NO 588-2022, SUSCRITO ENTRE CORPAMAG Y LA UNIVERSIDAD DEL MAGDALENA, PARA DESEMPEÑARSE COMO INGENIERO RESIDENTE EN EL PROYECTO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ANOMALÍA.</t>
  </si>
  <si>
    <t>PRESTAR SERVICIOS PROFESIONALES EN EL MARCO DEL CONTRATO INTERADMINISTRATIVO DE INTERVENTORÍA NRO. 0-235-2021 SUSCRITO ENTRE CORMAGDALENA Y LA UNIVERSIDAD DEL MAGDALENA PARA DESEMPEÑARSE COMO RESIDENTE DE OBRA, EN EL PROYECTO “INTERVENTORÍA A SISTEMA DE ALCANTARILLADO PLUVIAL SECTOR LA PRADERA, LOSOSALES, LOS NOGALES Y PARAISO MUNICIPIO DE PITALITO HUILA” Y DESARROLLAR LAS SIGUIENTES ACTIVIDADES: 1). COADYUVAR Y ASISTIR AL FUNCIONARIO DESIGNADO PARA COORDINAR, SUPERVISAR Y VERIFICAR LA EJECUCIÓN DE LAS ACCIONES IMPARTIDAS POR LA DIRECCIÓN DE LA INTERVENTORÍA Y ACORDADAS CON LA UNIVERSIDAD. 2). SERVIR DE ENLACE TÉCNICO EN LA SUPERVISIÓN DEL CORRECTO DESARROLLO DE LAS ACTIVIDADES QUE EJECUTARA CADA UNO DE LOS PROFESIONALES DEL CONTRATISTA DE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ANOMALÍA.</t>
  </si>
  <si>
    <t>LA PRESENTE ORDEN TIENE POR OBJETO, LA PRESTACIÓN DE SERVICIOS DE APOYO A LA GESTIÓN EN EL MARCO DEL CONTRATO INTERADMINISTRATIVO 588-2022, SUSCRITO ENTRE CORPAMAG Y LA UNIVERSIDAD DEL MAGDALENA EN EL PROYECTO "CONSTRUCCIÓN DE LA PRIMERA ETAPA DEL PARQUE AMBIENTAL Y OBRAS DE RECUPERACIÓN HIDRÁULICA Y AMBIENTAL DEL RIO MANZANARES DE LA CIUDAD DE SANTA MARTA", PARA DESARROLLAR LAS SIGUIENTES ACTIVIDADES: 1). ACOMPAÑAR LOS PROCESOS DE ANÁLISIS DE INFORMACIÓN Y SEGUIMIENTO DE INDICADORES. 2). COLABORAR EN LA GENERACIÓN DE INFORMES Y DOCUMENTOS DEL PROYECTO.</t>
  </si>
  <si>
    <t>LA PRESENTE ORDEN TIENE POR OBJETO, LA PRESTACIÓN DE SERVICIOS PROFESIONALES EN EL MARCO DE CONTRATO INTERADMINISTRATIVO NO 588-2022, SUSCRITO ENTRE CORPAMAG Y LA UNIVERSIDAD DEL MAGDALENA, PARA DESEMPEÑARSE COMO APOYO ADMINISTRATIVE EN EL PROYECTO "CONSTRUCCION DE LA PRIMERA ETAPA DEL PARQUE AMBIENTAL Y OBRAS DE RECUPERACIÓN HIDRAULICA Y AMBIENTAL EN EL RIO MANZANARES EN LA CIUDAD DE SANTA MARTA, DEPARTAMENTO DEL MAGDALENA.”, SUSCRITO ENTRE LA CORPORACION AUTONOMA REGIONAL DEL MAGDALENA - CORPAMAG Y LA UNIVERSIDAD DEL UNIMAGDALENA” Y DESARROLLAR LAS SIGUIENTES ACTIVIDADES: 1). ORGANIZAR Y CLASIFICAR LOS SOPORTES DOCUMENTALES DEL PROYECTO Y LOS RESPECTIVOS PAGOS PARCIALES EN LAS PLATAFORMAS PROPIAS DE LA UNIVERSIDAD. 2). REALIZAR BALANCE FINANCIERO DEL PROYECTO.</t>
  </si>
  <si>
    <t>LA PRESENTE ORDEN TIENE POR OBJETO, LA PRESTACIÓN DE SERVICIOS PROFESIONALES, EN EL MARCO DEL CONTRATO INTERADMINISTRATIVO 588-2022, SUSCRITO ENTRE CORPAMAG Y LA UNIVERSIDAD DEL MAGDALENA PARA DESARROLLAR LAS SIGUIENTES ACTIVIDADES. 1) APOYAR EN LA ELABORACIÓN DE DOCUMENTOS DE CARÁCTER ADMINISTRATIVOS Y FINANCIEROS NECESARIOS PARA EL DESARROLLO DE LA EJECUCIÓN CONTRACTUAL. 2) APOYAR EN LA PREPARACIÓN Y ELABORACIÓN DE INFORMES FINANCIEROS DEL ESTADO DE EJECUCIÓN DEL PROYECTO DE MANERA MENSUAL. 3) APOYAR EN LA ORGANIZACIÓN DE ACTUACIONES GENERADAS EN LA EJECUCIÓN CONTRACTUAL, E INFORMES FINANCIEROS FINALES.</t>
  </si>
  <si>
    <t>LA PRESENTE ORDEN TIENE POR OBJETO, LA PRESTACIÓN DE SERVICIOS PROFESIONALES EN EL MARCO DEL CONTRATO INTERADMINISTRATIVO NO. CI-0323-2023 CONTRATO INTERADMINISTRATIVO DE ACOMPANAMIENTO EN LA ASESORIA TECNICA INTEGRAL A LA CORPORACION AUTOMA REGIONAL DEL RIO GRANDE DE LA MAGDALENA - CORMAGDALENA EN LAS OBRAS DE DRAGADO DEL SECTOR ISLA TAMARINDO ENTRE LOS MUNICIPIOS DEL PINON Y SALAMINA EN EL DEPARTAMENTO DEL MAGDALENA SUSCRITO ENTRE CORMAGDALENA Y LA UNIVERSIDAD DEL MAGDALENA</t>
  </si>
  <si>
    <t>PRESTAR SERVICIOS PROFESIONALES EN EL MARCO DEL CONTRATO INTERADMINISTRATIVO DE INTERVENTORÍA NRO. 0-235-2021, PARA LA EJECUCIÓN DE LAS SIGUIENTES ACTIVIDADES CON INCIDENCIA DENTRO DEL PROYECTO INTERVENTORÍA A CONSTRUCCIÓN PLANTA DE TRATAMIENTO DE AGUAS RESIDUALES, EN EL CENTRO POBLADO PACARNL, MUBICIPIO DE TESALIA, DEPARTAMENTO DEL HUILA</t>
  </si>
  <si>
    <t>LA PRESENTE ORDEN TIENE POR OBJETO, LA PRESTACIÓN DE SERVICIOS PROFESIONALES, PARA DESEMPEÑARSE COMO ANTROPÓLOGO DE LA VICERRECTORÍA DE EXTENSIÓN Y PROYECCIÓN SOCIAL EN EL MARCO DEL CONTRATO INTERADMINISTRATIVO 588-2022, SUSCRITO ENTRE CORPAMAG Y LA UNIVERSIDAD DEL MAGDALENA</t>
  </si>
  <si>
    <t>LA PRESENTE ORDEN TIENE POR OBJETO, EL SUMINISTRO DE PAPELERÍA EN GENERAL Y ARTÍCULOS DE OFICINA, EN EL MARCO DEL CONTRATO INTERADMINISTRATIVO NO 588-2022, SUSCRITO ENTRE CORPAMAG Y LA UNIVERSIDAD DEL MAGDALENA. LA PROPUESTA HACE PARTE INTEGRAL DEL PRESENTE ORDEN.</t>
  </si>
  <si>
    <t>EDGARDO JOSE ORTIZ VEGA</t>
  </si>
  <si>
    <t>MARTHA LILIANA DE HOYOS BAÑOS</t>
  </si>
  <si>
    <t>JUAN CARLOS OBREGON HERNANDEZ</t>
  </si>
  <si>
    <t>KATTY GONZALEZ FONSECA</t>
  </si>
  <si>
    <t>OSCAR DE JESUS CANCHANO ALMANZA</t>
  </si>
  <si>
    <t>YOHELY PAOLA PADILLA MAZENETT</t>
  </si>
  <si>
    <t>OSWALTH HELMUNTH BARRETO QUIROGA</t>
  </si>
  <si>
    <t>JOHNNER FERNANDEZ ESTRADA</t>
  </si>
  <si>
    <t>CARLOLINA ESTER OWEN JACQUIN</t>
  </si>
  <si>
    <t>LIZETH CAROLINA PALACIO MAESTRE</t>
  </si>
  <si>
    <t>JOHN ANTHONY FIGUEROA GARCIA</t>
  </si>
  <si>
    <t>MARIA MERCEDES PACHECO PACHECO</t>
  </si>
  <si>
    <t>DELMIRA MONTERO</t>
  </si>
  <si>
    <t>JAIRO RAFAEL BARRERA CUELLAR</t>
  </si>
  <si>
    <t>ANDRES FELIPE RODRIGUEZ ALVAREZ</t>
  </si>
  <si>
    <t>EUCLIDES EMILIO YEPES BOTELLO</t>
  </si>
  <si>
    <t>ROVIRA BEATRIZ LOPEZ OYAGA</t>
  </si>
  <si>
    <t>LAHERAL S.A.S. BIC</t>
  </si>
  <si>
    <t>900763287-5</t>
  </si>
  <si>
    <t>PAOLA ANDREA GONZALEZ FONSECA</t>
  </si>
  <si>
    <t>ROBERTO CARLOS ACUÑA MERCADO</t>
  </si>
  <si>
    <t>INGENIERÍA COLOMBIANA MONTERUBIO S.A.S.</t>
  </si>
  <si>
    <t>901437738-1</t>
  </si>
  <si>
    <t>YASMERYS CRUZ RODRIGUEZ NOGUERA</t>
  </si>
  <si>
    <t>COPY'S STUDENT S.A.S.</t>
  </si>
  <si>
    <t>901283655-6</t>
  </si>
  <si>
    <t xml:space="preserve">KENNY JOEL PUELLO PACHECO </t>
  </si>
  <si>
    <t>SAID SAMETH MELENDEZ</t>
  </si>
  <si>
    <t>LUIS ALBERTO MEJIA DIAZ</t>
  </si>
  <si>
    <t>JAIME RODRIGUEZ CURCIO</t>
  </si>
  <si>
    <t>CARLOS ARTURO BORJA</t>
  </si>
  <si>
    <t>CRISPIN ALBERTO MEDINA ROMERO</t>
  </si>
  <si>
    <t>ESTEBAN FORERO BORDAMALO</t>
  </si>
  <si>
    <t>MANUEL ENRIQUE HERNANDEZ VALBUENA</t>
  </si>
  <si>
    <t>MARIA DEL CARMEN BERMUDEZ JARABA.</t>
  </si>
  <si>
    <t>CARLOS AUGUSTO GAMEZ GARCIA.</t>
  </si>
  <si>
    <t>GUSTAVO ADOLFO MANJARRES GARCIA</t>
  </si>
  <si>
    <t>INTEGRA SOLUCIONES ESTRATEGICAS S.A.S. BIC</t>
  </si>
  <si>
    <t>900967434 - 8</t>
  </si>
  <si>
    <t>GUSTAVO ADOLFO HERNANDEZ CORTES</t>
  </si>
  <si>
    <t>DANA CABALLERO NAVARRRO</t>
  </si>
  <si>
    <t>https://community.secop.gov.co/Public/Tendering/OpportunityDetail/Index?noticeUID=CO1.NTC.4208156&amp;isFromPublicArea=True&amp;isModal=False</t>
  </si>
  <si>
    <t>https://community.secop.gov.co/Public/Tendering/OpportunityDetail/Index?noticeUID=CO1.NTC.4205388&amp;isFromPublicArea=True&amp;isModal=False</t>
  </si>
  <si>
    <t>https://community.secop.gov.co/Public/Tendering/OpportunityDetail/Index?noticeUID=CO1.NTC.4208029&amp;isFromPublicArea=True&amp;isModal=False</t>
  </si>
  <si>
    <t>https://community.secop.gov.co/Public/Tendering/OpportunityDetail/Index?noticeUID=CO1.NTC.4205566&amp;isFromPublicArea=True&amp;isModal=False</t>
  </si>
  <si>
    <t>https://community.secop.gov.co/Public/Tendering/OpportunityDetail/Index?noticeUID=CO1.NTC.4206298&amp;isFromPublicArea=True&amp;isModal=False</t>
  </si>
  <si>
    <t>https://community.secop.gov.co/Public/Tendering/OpportunityDetail/Index?noticeUID=CO1.NTC.4205592&amp;isFromPublicArea=True&amp;isModal=False</t>
  </si>
  <si>
    <t>https://community.secop.gov.co/Public/Tendering/OpportunityDetail/Index?noticeUID=CO1.NTC.4206661&amp;isFromPublicArea=True&amp;isModal=False</t>
  </si>
  <si>
    <t>https://community.secop.gov.co/Public/Tendering/OpportunityDetail/Index?noticeUID=CO1.NTC.4207040&amp;isFromPublicArea=True&amp;isModal=False</t>
  </si>
  <si>
    <t>https://community.secop.gov.co/Public/Tendering/OpportunityDetail/Index?noticeUID=CO1.NTC.4208686&amp;isFromPublicArea=True&amp;isModal=False</t>
  </si>
  <si>
    <t>https://community.secop.gov.co/Public/Tendering/OpportunityDetail/Index?noticeUID=CO1.NTC.4210463&amp;isFromPublicArea=True&amp;isModal=False</t>
  </si>
  <si>
    <t>https://community.secop.gov.co/Public/Tendering/OpportunityDetail/Index?noticeUID=CO1.NTC.4210429&amp;isFromPublicArea=True&amp;isModal=False</t>
  </si>
  <si>
    <t>https://community.secop.gov.co/Public/Tendering/OpportunityDetail/Index?noticeUID=CO1.NTC.4219025&amp;isFromPublicArea=True&amp;isModal=False</t>
  </si>
  <si>
    <t>https://community.secop.gov.co/Public/Tendering/OpportunityDetail/Index?noticeUID=CO1.NTC.4218823&amp;isFromPublicArea=True&amp;isModal=False</t>
  </si>
  <si>
    <t>https://community.secop.gov.co/Public/Tendering/OpportunityDetail/Index?noticeUID=CO1.NTC.4314148&amp;isFromPublicArea=True&amp;isModal=False</t>
  </si>
  <si>
    <t>https://community.secop.gov.co/Public/Tendering/OpportunityDetail/Index?noticeUID=CO1.NTC.4394277&amp;isFromPublicArea=True&amp;isModal=False</t>
  </si>
  <si>
    <t>https://community.secop.gov.co/Public/Tendering/OpportunityDetail/Index?noticeUID=CO1.NTC.4401411&amp;isFromPublicArea=True&amp;isModal=False</t>
  </si>
  <si>
    <t>https://community.secop.gov.co/Public/Tendering/OpportunityDetail/Index?noticeUID=CO1.NTC.4406449&amp;isFromPublicArea=True&amp;isModal=False</t>
  </si>
  <si>
    <t>https://community.secop.gov.co/Public/Tendering/OpportunityDetail/Index?noticeUID=CO1.NTC.4402862&amp;isFromPublicArea=True&amp;isModal=False</t>
  </si>
  <si>
    <t>https://community.secop.gov.co/Public/Tendering/OpportunityDetail/Index?noticeUID=CO1.NTC.4482834&amp;isFromPublicArea=True&amp;isModal=False</t>
  </si>
  <si>
    <t>https://community.secop.gov.co/Public/Tendering/OpportunityDetail/Index?noticeUID=CO1.NTC.4481403&amp;isFromPublicArea=True&amp;isModal=False</t>
  </si>
  <si>
    <t>https://community.secop.gov.co/Public/Tendering/OpportunityDetail/Index?noticeUID=CO1.NTC.4501813&amp;isFromPublicArea=True&amp;isModal=False</t>
  </si>
  <si>
    <t>https://community.secop.gov.co/Public/Tendering/OpportunityDetail/Index?noticeUID=CO1.NTC.4543201&amp;isFromPublicArea=True&amp;isModal=False</t>
  </si>
  <si>
    <t>https://community.secop.gov.co/Public/Tendering/OpportunityDetail/Index?noticeUID=CO1.NTC.4556743&amp;isFromPublicArea=True&amp;isModal=False</t>
  </si>
  <si>
    <t>https://community.secop.gov.co/Public/Tendering/OpportunityDetail/Index?noticeUID=CO1.NTC.4582968&amp;isFromPublicArea=True&amp;isModal=False</t>
  </si>
  <si>
    <t>https://community.secop.gov.co/Public/Tendering/OpportunityDetail/Index?noticeUID=CO1.NTC.4582578&amp;isFromPublicArea=True&amp;isModal=False</t>
  </si>
  <si>
    <t>https://community.secop.gov.co/Public/Tendering/OpportunityDetail/Index?noticeUID=CO1.NTC.4619670&amp;isFromPublicArea=True&amp;isModal=False</t>
  </si>
  <si>
    <t>https://community.secop.gov.co/Public/Tendering/OpportunityDetail/Index?noticeUID=CO1.NTC.4636555&amp;isFromPublicArea=True&amp;isModal=False</t>
  </si>
  <si>
    <t>https://community.secop.gov.co/Public/Tendering/OpportunityDetail/Index?noticeUID=CO1.NTC.4650810&amp;isFromPublicArea=True&amp;isModal=False</t>
  </si>
  <si>
    <t>https://community.secop.gov.co/Public/Tendering/OpportunityDetail/Index?noticeUID=CO1.NTC.4740765&amp;isFromPublicArea=True&amp;isModal=False</t>
  </si>
  <si>
    <t>https://community.secop.gov.co/Public/Tendering/OpportunityDetail/Index?noticeUID=CO1.NTC.4742025&amp;isFromPublicArea=True&amp;isModal=False</t>
  </si>
  <si>
    <t>https://community.secop.gov.co/Public/Tendering/OpportunityDetail/Index?noticeUID=CO1.NTC.4773083&amp;isFromPublicArea=True&amp;isModal=False</t>
  </si>
  <si>
    <t>https://community.secop.gov.co/Public/Tendering/OpportunityDetail/Index?noticeUID=CO1.NTC.4773571&amp;isFromPublicArea=True&amp;isModal=False</t>
  </si>
  <si>
    <t>https://community.secop.gov.co/Public/Tendering/OpportunityDetail/Index?noticeUID=CO1.NTC.4849470&amp;isFromPublicArea=True&amp;isModal=False</t>
  </si>
  <si>
    <t>https://community.secop.gov.co/Public/Tendering/OpportunityDetail/Index?noticeUID=CO1.NTC.4849843&amp;isFromPublicArea=True&amp;isModal=False</t>
  </si>
  <si>
    <t>https://community.secop.gov.co/Public/Tendering/OpportunityDetail/Index?noticeUID=CO1.NTC.4864509&amp;isFromPublicArea=True&amp;isModal=False</t>
  </si>
  <si>
    <t>https://community.secop.gov.co/Public/Tendering/OpportunityDetail/Index?noticeUID=CO1.NTC.4913810&amp;isFromPublicArea=True&amp;isModal=False</t>
  </si>
  <si>
    <t>https://community.secop.gov.co/Public/Tendering/OpportunityDetail/Index?noticeUID=CO1.NTC.5064483&amp;isFromPublicArea=True&amp;isModal=False</t>
  </si>
  <si>
    <t>https://community.secop.gov.co/Public/Tendering/OpportunityDetail/Index?noticeUID=CO1.NTC.5067011&amp;isFromPublicArea=True&amp;isModal=False</t>
  </si>
  <si>
    <t>https://community.secop.gov.co/Public/Tendering/OpportunityDetail/Index?noticeUID=CO1.NTC.5067107&amp;isFromPublicArea=True&amp;isModal=False</t>
  </si>
  <si>
    <t>https://community.secop.gov.co/Public/Tendering/OpportunityDetail/Index?noticeUID=CO1.NTC.5107325&amp;isFromPublicArea=True&amp;isModal=False</t>
  </si>
  <si>
    <t>https://community.secop.gov.co/Public/Tendering/OpportunityDetail/Index?noticeUID=CO1.NTC.5099549&amp;isFromPublicArea=True&amp;isModal=False</t>
  </si>
  <si>
    <t>OPSP-VEX-0342-2023</t>
  </si>
  <si>
    <t>CO1.REQ.4090518</t>
  </si>
  <si>
    <t>OPSP-VEX-0343-2023</t>
  </si>
  <si>
    <t>CO1.REQ.4090716</t>
  </si>
  <si>
    <t>OAG-VEX-0355-2023</t>
  </si>
  <si>
    <t>CO1.REQ.4099757</t>
  </si>
  <si>
    <t>OPSP-VEX-0356-2023</t>
  </si>
  <si>
    <t>CO1.REQ.4100093</t>
  </si>
  <si>
    <t>OPSP-VEX-0364-2023</t>
  </si>
  <si>
    <t>CO1.REQ.4100402</t>
  </si>
  <si>
    <t>OPSP-VEX-0365-2023</t>
  </si>
  <si>
    <t>CO1.REQ.4100407</t>
  </si>
  <si>
    <t>OPSP-VEX-0366-2023</t>
  </si>
  <si>
    <t>CO1.REQ.4100169</t>
  </si>
  <si>
    <t>OPSP-VEX-0367-2023</t>
  </si>
  <si>
    <t>CO1.REQ.4100176</t>
  </si>
  <si>
    <t>OAG-VEX-0368-2023</t>
  </si>
  <si>
    <t>CO1.REQ.4100420</t>
  </si>
  <si>
    <t>OPSP-VEX-0395-2023</t>
  </si>
  <si>
    <t>CO1.REQ.4100243</t>
  </si>
  <si>
    <t>OPSP-VEX-0404-2023</t>
  </si>
  <si>
    <t>CO1.REQ.4156422</t>
  </si>
  <si>
    <t>OPSP-VEX-0405-2023</t>
  </si>
  <si>
    <t>CO1.REQ.4156451</t>
  </si>
  <si>
    <t>OPSP-VEX-0423-2023</t>
  </si>
  <si>
    <t>CO1.REQ.4165305</t>
  </si>
  <si>
    <t>OPSP-VEX-0424-2023</t>
  </si>
  <si>
    <t>CO1.REQ.4165432</t>
  </si>
  <si>
    <t>OPSP-VEX-0425-2023</t>
  </si>
  <si>
    <t>CO1.REQ.4165347</t>
  </si>
  <si>
    <t>OAG-VEX-0426-2023</t>
  </si>
  <si>
    <t>CO1.REQ.4165269</t>
  </si>
  <si>
    <t>OPSP-VEX-0354-2023</t>
  </si>
  <si>
    <t>CO1.REQ.4090300</t>
  </si>
  <si>
    <t>OPSP-VEX-0353-2023</t>
  </si>
  <si>
    <t>CO1.REQ.4090288</t>
  </si>
  <si>
    <t>OPSP-VEX-0400-2023</t>
  </si>
  <si>
    <t>CO1.REQ.4127407</t>
  </si>
  <si>
    <t>OPSP-VEX-0447-2023</t>
  </si>
  <si>
    <t>CO1.REQ.4215531</t>
  </si>
  <si>
    <t>OAG-VEX-0454-2023</t>
  </si>
  <si>
    <t>CO1.REQ.4215819</t>
  </si>
  <si>
    <t>OPSP-VEX-0460-2023</t>
  </si>
  <si>
    <t>CO1.REQ.4232337</t>
  </si>
  <si>
    <t>OPSP-VEX-0468-2023</t>
  </si>
  <si>
    <t>CO1.REQ.4688676</t>
  </si>
  <si>
    <t>OPSP-VEX-0540-2023</t>
  </si>
  <si>
    <t>CO1.REQ.4374218</t>
  </si>
  <si>
    <t>OAG-VEX-0545-2023</t>
  </si>
  <si>
    <t>CO1.REQ.4417067</t>
  </si>
  <si>
    <t>OAG-VEX-0546-2023</t>
  </si>
  <si>
    <t>CO1.REQ.4417408</t>
  </si>
  <si>
    <t>OPSP-VEX-0551-2023</t>
  </si>
  <si>
    <t>CO1.REQ.4426224</t>
  </si>
  <si>
    <t>OPSP-VEX-0555-2023</t>
  </si>
  <si>
    <t>CO1.REQ.4436663</t>
  </si>
  <si>
    <t>OAG-VEX-0561-2023</t>
  </si>
  <si>
    <t>CO1.REQ.4478109</t>
  </si>
  <si>
    <t>OPSP-VEX-0570-2023</t>
  </si>
  <si>
    <t>CO1.REQ.4479045</t>
  </si>
  <si>
    <t>OPSP-VEX-0574-2023</t>
  </si>
  <si>
    <t>CO1.REQ.4481602</t>
  </si>
  <si>
    <t>OPSP-VEX-0578-2023</t>
  </si>
  <si>
    <t>CO1.REQ.4524654</t>
  </si>
  <si>
    <t>OPSP-VEX-0579-2023</t>
  </si>
  <si>
    <t>CO1.REQ.4524497</t>
  </si>
  <si>
    <t>OPSP-VEX-0582-2023</t>
  </si>
  <si>
    <t>CO1.REQ.4526357</t>
  </si>
  <si>
    <t>OPSP-VEX-0583-2023</t>
  </si>
  <si>
    <t>CO1.REQ.4526625</t>
  </si>
  <si>
    <t>OPS-VEX-0592-2023</t>
  </si>
  <si>
    <t>CO1.REQ.4544675</t>
  </si>
  <si>
    <t>OPSP-VEX-0621-2023</t>
  </si>
  <si>
    <t>CO1.REQ.4618307</t>
  </si>
  <si>
    <t>OPSP-VEX-0641-2023</t>
  </si>
  <si>
    <t>CO1.REQ.4678012</t>
  </si>
  <si>
    <t>OPSP-VEX-0642-2023</t>
  </si>
  <si>
    <t>CO1.REQ.4678101</t>
  </si>
  <si>
    <t>OPSP-VEX-0643-2023</t>
  </si>
  <si>
    <t>CO1.REQ.4678333</t>
  </si>
  <si>
    <t>OPSP-VEX-0646-2023</t>
  </si>
  <si>
    <t>CO1.REQ.4688720</t>
  </si>
  <si>
    <t>OAG-VEX-0647-2023</t>
  </si>
  <si>
    <t>CO1.REQ.4688482</t>
  </si>
  <si>
    <t>OAG-VEX-0648-2023</t>
  </si>
  <si>
    <t>OAG-VEX-0649-2023</t>
  </si>
  <si>
    <t>CO1.REQ.4689135</t>
  </si>
  <si>
    <t>OPSP-VEX-0650-2023</t>
  </si>
  <si>
    <t>CO1.REQ.4689164</t>
  </si>
  <si>
    <t>OPSP-VEX-0651-2023</t>
  </si>
  <si>
    <t>CO1.REQ.4689080</t>
  </si>
  <si>
    <t>OAG-VEX-0652-2023</t>
  </si>
  <si>
    <t>CO1.REQ.4689520</t>
  </si>
  <si>
    <t>OPSP-VEX-0653-2023</t>
  </si>
  <si>
    <t>CO1.REQ.4689290</t>
  </si>
  <si>
    <t>OPSP-VEX-0654-2023</t>
  </si>
  <si>
    <t>CO1.REQ.4689688</t>
  </si>
  <si>
    <t>OPSP-VEX-0655-2023</t>
  </si>
  <si>
    <t>CO1.REQ.4689829</t>
  </si>
  <si>
    <t>OPSP-VEX-0656-2023</t>
  </si>
  <si>
    <t>CO1.REQ.4689833</t>
  </si>
  <si>
    <t>OPSP-VEX-0661-2023</t>
  </si>
  <si>
    <t>CO1.REQ.4701172</t>
  </si>
  <si>
    <t>OPSP-VEX-0673-2023</t>
  </si>
  <si>
    <t>CO1.REQ.4781378</t>
  </si>
  <si>
    <t>OPSP-VEX-0672-2023</t>
  </si>
  <si>
    <t>CO1.REQ.4781389</t>
  </si>
  <si>
    <t>OPSP-VEX-0722-2023</t>
  </si>
  <si>
    <t>CO1.REQ.4857231</t>
  </si>
  <si>
    <t>OPSP-VEX-0741-2023</t>
  </si>
  <si>
    <t>CO1.REQ.4886268</t>
  </si>
  <si>
    <t>OPSP-VEX-0742-2023</t>
  </si>
  <si>
    <t>CO1.REQ.4886707</t>
  </si>
  <si>
    <t>OPSP-VEX-0744-2023</t>
  </si>
  <si>
    <t>CO1.REQ.4886458</t>
  </si>
  <si>
    <t>OPSP-VEX-0743-2023</t>
  </si>
  <si>
    <t>CO1.REQ.4881880</t>
  </si>
  <si>
    <t>OPSP-VEX-0773-2023</t>
  </si>
  <si>
    <t>CO1.REQ.4915452</t>
  </si>
  <si>
    <t>OPSP-VEX-0890-2023</t>
  </si>
  <si>
    <t>CO1.REQ.4990730</t>
  </si>
  <si>
    <t>OPSP-VEX-1258-2023</t>
  </si>
  <si>
    <t>CO1.REQ.5090517</t>
  </si>
  <si>
    <t>OPSP-VEX-1253-2023</t>
  </si>
  <si>
    <t>CO1.REQ.5090514</t>
  </si>
  <si>
    <t>OPSP-VEX-1252-2023</t>
  </si>
  <si>
    <t>CO1.REQ.5085119</t>
  </si>
  <si>
    <t>OPSP-VEX-1262-2023</t>
  </si>
  <si>
    <t>CO1.REQ.5113759</t>
  </si>
  <si>
    <t>OAG-VEX-1263-2023</t>
  </si>
  <si>
    <t>CO1.REQ.5113562</t>
  </si>
  <si>
    <t>OPSP-VEX-1314-2023</t>
  </si>
  <si>
    <t>CO1.REQ.5114804</t>
  </si>
  <si>
    <t>OPSP-VEX-1256-2023</t>
  </si>
  <si>
    <t>CO1.REQ.5085027</t>
  </si>
  <si>
    <t>OPSP-VEX-1341-2023</t>
  </si>
  <si>
    <t>CO1.REQ.5114814</t>
  </si>
  <si>
    <t>OPSP-VEX-1264-2023</t>
  </si>
  <si>
    <t>CO1.REQ.5114705</t>
  </si>
  <si>
    <t>OPSP-VEX-1247-2023</t>
  </si>
  <si>
    <t>CO1.REQ.5064141</t>
  </si>
  <si>
    <t>OAG-VEX-1328-2023</t>
  </si>
  <si>
    <t>CO1.REQ.5114570</t>
  </si>
  <si>
    <t>OAG-VEX-1329-2023</t>
  </si>
  <si>
    <t>CO1.REQ.5115674</t>
  </si>
  <si>
    <t>OPSP-VEX-1337-2023</t>
  </si>
  <si>
    <t>CO1.REQ.5115007</t>
  </si>
  <si>
    <t>OAG-VEX-1339-2023</t>
  </si>
  <si>
    <t>CO1.REQ.5115016</t>
  </si>
  <si>
    <t>OPSP-VEX-1338-2023</t>
  </si>
  <si>
    <t>CO1.REQ.5114572</t>
  </si>
  <si>
    <t>OAG-VEX-0910-2023</t>
  </si>
  <si>
    <t>CO1.REQ.5038448</t>
  </si>
  <si>
    <t>OAG-VEX-1336-2023</t>
  </si>
  <si>
    <t>CO1.REQ.5114620</t>
  </si>
  <si>
    <t>OAG-VEX-0896-2023</t>
  </si>
  <si>
    <t>CO1.REQ.5023826</t>
  </si>
  <si>
    <t>OSM-VEX-0008-2023</t>
  </si>
  <si>
    <t>CO1.REQ.5063775</t>
  </si>
  <si>
    <t>OPS-VEX-1257-2023</t>
  </si>
  <si>
    <t>CO1.REQ.5093525</t>
  </si>
  <si>
    <t>OSM-VEX-0010-2023</t>
  </si>
  <si>
    <t>CO1.REQ.5114821</t>
  </si>
  <si>
    <t>OPSP-VEX-1343-2023</t>
  </si>
  <si>
    <t>CO1.REQ.5114815</t>
  </si>
  <si>
    <t>OSM-VEX-0012-2023</t>
  </si>
  <si>
    <t>CO1.REQ.5136308</t>
  </si>
  <si>
    <t>OPSP-VEX-1395-2023</t>
  </si>
  <si>
    <t>CO1.REQ.5169001</t>
  </si>
  <si>
    <t>OPSP-VEX-1399-2023</t>
  </si>
  <si>
    <t>CO1.REQ.5169103</t>
  </si>
  <si>
    <t>OPSP-VEX-1401-2023</t>
  </si>
  <si>
    <t>CO1.REQ.5168910</t>
  </si>
  <si>
    <t>OPSP-VEX-1412-2023</t>
  </si>
  <si>
    <t>CO1.REQ.5169011</t>
  </si>
  <si>
    <t>OPSP-VEX-1413-2023</t>
  </si>
  <si>
    <t>CO1.REQ.5168911 </t>
  </si>
  <si>
    <t>OAG-VEX-1414-2023</t>
  </si>
  <si>
    <t>CO1.REQ.5176161</t>
  </si>
  <si>
    <t>OPSP-VEX-1427-2023</t>
  </si>
  <si>
    <t>CO1.REQ.5185278</t>
  </si>
  <si>
    <t>ODC-VEX-0028-2023</t>
  </si>
  <si>
    <t> CO1.REQ.5231609</t>
  </si>
  <si>
    <t>PRESTAR SERVICIOS PROFESIONALES EN EL MARCO DEL CONTRATO INTERADMINISTRATIVO NO. 75 DE 2023 CON LA AUTORIDAD NACIONAL DE ACUICULTURA Y PESCA AUNAP, PARA EL DESARROLLO DE LAS SIGUIENTES ACTIVIDADES 1. REVISAR Y AJUSTAR EL PAC DEL PROYECTO. 2. REVISAR PROYECCION DE PERSONAL EN ATENCION AL PRESUPUESTO APROBADO. 3. REVISAR SOLICITUDES DE CDP EN ATENCION A LOS RECURSOS ADICIONADOS. 4. ELABORAR INFORME FINANCIERO DEL PROYECTO.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PRESENTE ORDEN, DE LO CUAL DEBERA DEJARSE CONSTANCIA ESCRITA.</t>
  </si>
  <si>
    <t>PRESTAR SERVICIOS PROFESIONALES EN EL MARCO DEL CONTRATO INTERADMINISTRATIVO NO. 75 DE 2023 CON LA AUTORIDAD NACIONAL DE ACUICULTURA Y PESCA - AUNAP, PARA EL DESARROLLO DE LAS SIGUIENTES ACTIVIDADES: 1. REVISAR CARGUE DE INFORMACIÓN EN EL APLICATIVO SIA OBSERVA. 2. REVISAR CARGUE DE INFORMACIÓN EN EL APLICATIVO SECOP II. 3. REVISAR CARGUE DE INFROMACIÓN EN SIGEP.</t>
  </si>
  <si>
    <t>PRESTAR SERVICIOS DE APOYO A LA GESTIÓN EN EL MARCO DEL CONTRATO INTERADMINISTRATIVO NO. 75 DE 2023 CON LA AUTORIDAD NACIONAL DE ACUICULTURA Y PESCA - AUNAP, PARA EL DESARROLLO DE LAS SIGUIENTES ACTIVIDADES: 1). APOYAR LAS ACTIVIDADES ADMINISTRATIVAS Y FINANCIERAS DE LA VICERRECTORÍA DE EXTENSIÓN Y PROYECCIÓN SOCIAL DESDE LA OFICINA DE PRESUPUESTO.  2) REALIZAR LOS CERTIFICADOS DE DISPONIBILIDAD PRESUPUESTAL QUE SE REQUIERAN. 3.). REALIZAR LOS COMPROMISOS DE LAS ÓRDENES DE SERVICIOS, DE APOYO A LA GESTIÓN, PROFESIONALES, SUMINISTRO Y COMPRA, RESOLUCIONES Y DEMÁS ACTOS ADMINISTRATIVOS QUE SE REQUIERAN.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</si>
  <si>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PRESTAR SERVICIOS PROFESIONALES EN EL MARCO DEL CONTRATO INTERADMINISTRATIVO NO. 75 DE 2023 CON LA AUTORIDAD NACIONAL DE ACUICULTURA Y PESCA - AUNAP, PARA EL DESARROLLO DE LAS SIGUIENTES ACTIVIDADES: 1). APOYAR LAS ACTIVIDADES ADMINISTRATIVAS Y FINANCIERAS DE LA VICERRECTORÍA DE EXTENSIÓN Y PROYECCIÓN SOCIAL DESDE LA OFICINA DE PRESUPUESTO. 2) REALIZAR  AFECTACIONES A CERTIFICADOS DE DISPONIBILIDAD PRESUPUESTAL Y COMPROMISOS, TRASLADOS DE SALDOS Y CREACIONES DE RUBROS PRESUPUESTALES QUE SE REQUIERAN. 3) APOYAR EN EL ENVÍO DE INFORMACIÓN PARA LA REALIZACIÓN DE INFORMES FINANCIEROS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</si>
  <si>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 xml:space="preserve">PRESTAR SERVICIOS PROFESIONALES EN EL MARCO DEL CONTRATO INTERADMINISTRATIVO NO. 75 DE 2023 CON LA AUTORIDAD NACIONAL DE ACUICULTURA Y PESCA - AUNAP, PARA EL DESARROLLO DE LAS SIGUIENTES ACTIVIDADES: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</si>
  <si>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 xml:space="preserve">PRESTAR SERVICIOS PROFESIONALES EN EL MARCO DEL CONTRATO INTERADMINISTRATIVO NO. 75 DE 2023 CON LA AUTORIDAD NACIONAL DE ACUICULTURA Y PESCA - AUNAP, PARA EL DESARROLLO DE LAS SIGUIENTES ACTIVIDADES: 1). REVISAR LOS INFORMES PRESENTADOS PARA PAGO, VERIFICANDO LOS SOPORTES REQUERIDOS (APORTES A LA SEGURIDAD SOCIAL INTEGRAL Y ADRES) DE LOS DIFERENTES ACTOS ADMINISTRATIVOS GENERADOS EN LA VICERRECTORÍA DE EXTENSIÓN Y PROYECCIÓN SOCIAL. 2). REALIZAR SEGUIMIENTO A LOS PAGOS EFECTUADOS ENVIADOS A LOS GRUPOS DE CONTABILIDAD Y TESORERÍA.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</si>
  <si>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 xml:space="preserve">PRESTAR SERVICIOS PROFESIONALES EN EL MARCO DEL CONTRATO INTERADMINISTRATIVO NO. 75 DE 2023 CON LA AUTORIDAD NACIONAL DE ACUICULTURA Y PESCA - AUNAP, PARA EL DESARROLLO DE LAS SIGUIENTES ACTIVIDADES: 1). REALIZAR LOS PAGOS EN LA PLATAFORMA DEL SINAP Y LAS PLATAFORMAS BANCARIAS DE LAS ÓRDENES DERIVADAS DE LOS CONTRATOS Y RESOLUCIONES SUSCRITOS Y/O PROFERIDOS POR LA VICERRECTORÍA DE EXTENSIÓN Y PROYECCIÓN SOCIAL. 2). VERIFICAR LA LEGALIZACIÓN DE LOS AVANCES PARA VIÁTICOS EN CUMPLIMIENTO DE LO ESTABLECIDO EN EL ARTÍCULO 20 DEL ACUERDO SUPERIOR 025 DE 2017. 3). VERIFICAR EL COMPORTAMIENTO DEL FLUJO DE CAJA DE LOS DIFERENTES PROYECTOS ADSCRITOS A LA VICERRECTORÍA DE EXTENSIÓN Y PROYECCIÓN SOCIAL. 4). VERIFICAR EL ESTADO DE LOS INGRESOS POR VENTAS DE SERVICIO. 5) APOYAR EN LA ELABORACIÓN DE INFORMES FINANCIEROS QUE SE REQUIERAN EN 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</si>
  <si>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 xml:space="preserve">PRESTAR SERVICIOS PROFESIONALES EN EL MARCO DEL CONTRATO INTERADMINISTRATIVO NO. 75 DE 2023 CON LA AUTORIDAD NACIONAL DE ACUICULTURA Y PESCA - AUNAP, PARA EL DESARROLLO DE LAS SIGUIENTES ACTIVIDADES: 1). ENVIAR EL REPORTE DIARIO DE LOS PAGOS REALIZADOS EN LA PLATAFORMA SINAP. 2). DESCARGAR DE LA PÁGINA WEB DEL BANCO DE OCCIDENTE LOS INGRESOS, RECAUDOS EN LÍNEA, CÓDIGO DE BARRA Y ACH. 3). INGRESAR AL SINAP LOS RECAUDO POR CONCEPTO DE VENTA DE SERVICIOS Y OTROS. 4). INGRESAR AL SINAP TODOS LOS PAGOS A FAVOR DE LA UNIVERSIDAD QUE SON REALIZADOS CON TARJETAS DÉBITO Y CRÉDITO. 6). CERTIFICAR LOS RECAUDOS PARA LAS SOLICITUDES DE REEMBOLSO Y PÉRDIDA DE RECIBOS.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</si>
  <si>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PRESTAR SERVICIOS DE APOYO A LA GESTIÓN EN EL MARCO DEL CONTRATO INTERADMINISTRATIVO NO. 75 DE 2023 CON LA AUTORIDAD NACIONAL DE ACUICULTURA Y PESCA - AUNAP, PARA EL DESARROLLO DE LAS SIGUIENTES ACTIVIDADES: 1) ORGANIZAR, CLASIFICAR Y ARCHIVAR LOS SOPORTES DOCUMENTALES QUE SE GENEREN DURANTE LA EJECUCIÓN DEL PROYECTO. 2) DIGITALIZAR LOS SOPORTES DOCUMENTALES DEL PROYECTO PARA SER TRANSFERIDOS AL ARCHIVO CENTRAL DE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</si>
  <si>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PRESTAR SERVICIOS PROFESIONALES EN EL MARCO DEL CONTRATO INTERADMINISTRATIVO NO. 75 DE 2023 CON LA AUTORIDAD NACIONAL DE ACUICULTURA Y PESCA - AUNAP, PARA EL DESARROLLO DE LAS SIGUIENTES ACTIVIDADES: 1) RECIBIR LAS CUENTAS ENVIADAS POR EL GRUPO DE CONTABILIDAD PARA CONSOLIDAR LA INFORMACIÓN Y REMITIR AL GRUPO DE TESORERÍA. 2) REVISIÓN DE DOCUMENTOS PARA TRÁMITES DE PAGO (APORTES A LA SEGURIDAD SOCIAL INTEGRAL Y ADRES). 3) APOYAR EN LA ELABORACIÓN DE INFORMES FINANCIEROS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</si>
  <si>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 xml:space="preserve">PRESTAR SERVICIOS PROFESIONALES EN EL MARCO DEL CONTRATO INTERADMINISTRATIVO NO. 75 DE 2023 CON LA AUTORIDAD NACIONAL DE ACUICULTURA Y PESCA - AUNAP, PARA EL DESARROLLO DE LAS SIGUIENTES ACTIVIDADES: 1.REALIZAR REGISTRO FOTOGRAFICO DEL PROYECTO Y DE LA VICERRECTORÍA DE EXTENSIÓN Y PROYECCIÓN SOCIAL.  2) ORGANIZAR EL MATERIAL FOTOGRAFICO RECOLECTADO. 3) EDICIÓN DE FOTOGRAFIAS  PARA SU PUBLICACIÓN EN LAS REDES SOCIALES DE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</si>
  <si>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 xml:space="preserve">PRESTAR SERVICIOS PROFESIONALES EN EL MARCO DEL CONTRATO INTERADMINISTRATIVO NO. 75 DE 2023 CON LA AUTORIDAD NACIONAL DE ACUICULTURA Y PESCA - AUNAP, PARA EL DESARROLLO DE LAS SIGUIENTES ACTIVIDADES: 1. REALIZAR REGISTRO AUDIOVISUAL DEL PROYECTO Y DE LA VICERRECTORÍA DE EXTENSIÓN Y PROYECCIÓN SOCIAL.  2) ORGANIZAR Y EDITAR EL MATERIAL AUDIOVISUAL RECOLECTADO. 3) ELABORACIÓN DE VIDEOS  PARA SU PUBLICACIÓN EN LAS REDES SOCIALES DE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</si>
  <si>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 xml:space="preserve">PRESTAR SERVICIOS PROFESIONALES EN EL MARCO DEL CONTRATO INTERADMINISTRATIVO NO. 75 DE 2023 CON LA AUTORIDAD NACIONAL DE ACUICULTURA Y PESCA - AUNAP, PARA EL DESARROLLO DE LAS SIGUIENTES ACTIVIDADES: 1. ELABORAR INFORME DE LA CONCILIACIÓN CONTABLE PARA MANTENER UN CONTROL FINANCIERO EN LA EJECUCIÓN DEL CONVENIO. 2. ELABORAR INFORME CONSOLIDADO DE LA EJECUCIÓN FINANCIERA DEL CONVENIO CON RELACIÓN A LA EJECUCIÓN PRESUPUESTAL. 3. ASESORAR Y HACER SEGUIMIENTO EN EL PROCESO DE CONSOLIDACIÓN DE LA INFORMACIÓN CONTABLE RESPECTO A LA EJECUCIÓN PERIÓDICA DEL CONVENIO. 4. ASISTIR A REUNIONES Y/O CAPACITACIONES RELACIONADAS CON EL OBJETO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</si>
  <si>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PRESTAR SERVICIOS PROFESIONALES EN EL MARCO DEL CONTRATO INTERADMINISTRATIVO INTER-SDEYP-01222- 2021 CON EL DEPARTAMENTO DE NORTE DE SANTANDER, PARA EL DESARROLLO DE LAS SIGUIENTES ACTIVIDADES: 1. ELABORAR INFORME DE LA CONCILIACIÓN BANCARIA CON SUS RESPECTIVOS DOCUMENTOS SOPORTE, PARA MANTENER UN CONTROL CONTABLE Y FINANCIERO DEL CONVENIO.  2. ELABORAR INFORMES MENSUALES DE EJECUCIÓN DE PLAN ANUAL DE CAJA (PAC) ACTIVIDADES RELACIONADAS CON EL OBJETO DEL CONTRATO.  3. ASESORAR Y HACER SEGUIMIENTO EN LA OBTENCIÓN Y CONSOLIDACIÓN DE INFORMACIÓN DESDE LA OFICINA DE TESORERÍA PARA LA LIQUIDACIÓN DE LOS CONVENIOS EN EJECUCIÓN. 4. ASISTIR A REUNIONES Y/O CAPACITACIONES RELACIONADAS CON EL OBJETO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</si>
  <si>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PRESTAR SERVICIOS PROFESIONALES EN EL MARCO DEL CONTRATO INTERADMINISTRATIVO INTER-SDEYP-01222- 2021 CON EL DEPARTAMENTO DE NORTE DE SANTANDER, PARA EL DESARROLLO DE LAS SIGUIENTES ACTIVIDADES:   1. ELABORAR INFORME FINANCIERO EJECUTIVO CON LAS SIGUIENTES ESPECIFICACIONES: ADICIONES, CRÉDITO, CONTRACREDITO, SALDOS DISPONIBLE, SALDO COMPROMETIDO, OBLIGADO Y PAGADO RESPECTO A LOS RUBROS DEL PROYECTO. 2.  ELABORAR INFORME CONSOLIDADO DE DISPONIBILIDADES PRESUPUESTALES POR RUBRO DEL PROYECTO.  3. ASESORAR Y HACER SEGUIMIENTO AL ESTADO DEL PROYECTO, TANTO DE INGRESOS COMO DE EGRESOS PERIÓDICAMENTE. 4.  ENTREGAR REPORTES DE ESTADO CERTIFICADOS DE REGISTRO PRESUPUESTAL EXPEDIDOS POR EL GRUPO DE PRESUPUESTO CON CARGO AL PROYECTO CUANDO SEAN REQUERIDO POR LOS RESPONSABLES DE ESTE. 5.  ASISTIR A REUNIONES Y/O CAPACITACIONES RELACIONADAS CON EL OBJETO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</si>
  <si>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PRESTAR SERVICIOS DE APOYO A LA GESTIÓN EN EL MARCO DEL CONTRATO INTERADMINISTRATIVO NO. 75 DE 2023 CON LA AUTORIDAD NACIONAL DE ACUICULTURA Y PESCA - AUNAP, PARA EL DESARROLLO DE LAS SIGUIENTES ACTIVIDADES: 1. APOYAR DESDE EL GRUPO DE CONTABILIDAD A LA VICERRECTORÍA DE EXTENSIÓN Y PROYECCIÓN SOCIAL EN LA ELABORACIÓN DE CUENTAS POR PAGAR Y OBLIGACIONES PRESUPUESTALES 2. APOYAR AL PROFESIONAL ESPECIALIZADO DEL GRUPO DE CONTABILIDAD EN LA ELABORACIÓN DE LOS INFORMES FINANCIEROS. 3. APOYAR AL TÉCNICO ADMINISTRATIVO DEL GRUPO DE CONTABILIDAD Y A LA VICERRECTORÍA DE EXTENSIÓN Y PROYECCIÓN SOCIAL  EN LA ELABORACIÓN Y EXPEDICIÓN DE CERTIFICADO DE PAZ Y SALVO DE AVANCES 4. APOYAR AL PROFESIONAL ESPECIALIZADO DEL GRUPO DE CONTABILIDAD Y A LA VICERRECTORÍA DE EXTENSIÓN Y PROYECCIÓN SOCIAL EN LAS ACTIVIDADES INHERENTES PROPIAS DE LOS DIFERENTES TRÁMITES DE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</si>
  <si>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PRESTAR SERVICIOS PROFESIONALES EN EL MARCO DEL CONTRATO INTERADMINISTRATIVO DE INTERVENTORÍA NO. 0-204-2022 Y EL CONTRATO INTERADMINISTRATIVO DE INTERVENTORÍA NO. 0-258-2022 SUSCRITOS ENTRE CORMAGDALENA Y UNIMAGDALENA, PARA EL DESARROLLO DE LAS SIGUIENTES ACTIVIDADES: 1) COORDINAR LAS ACTIVIDADES ADMINISTRATIVAS Y FINANCIERAS DEL CONTRATO. 2) ARTICULAR CON LAS DEPENDENCIAS ADMINISTRATIVAS Y FINANCIERAS DE LA UNIVERSIDAD, LAS SOLICITUDES DE CERTIFICADOS DE DISPONIBILIDAD PRESUPUESTAL, COMPROMISO PRESUPUESTAL, ÓRDENES DE PAGO Y REQUERIMIENTOS GENERADOS DURANTE LA EJECUCIÓN. 3) RECAUDAR Y REVISAR LOS DOCUMENTOS PRECONTRACTUALES Y CONTRACTUALES DERIVADOS DEL PROCESO DE CONTRATACIÓN DE PERSONAL, Y GESTIONAR ANTE LAS DEPENDENCIAS DE UNIMAGDALENA SUS RESPECTIVOS PAGOS. 4 ) REALIZAR EL CARGUE DE LAS ÓRDENES Y DOCUMENTOS CONTRACTUALES DE LAS MISMAS AL SISTEMA INTEGRAL DE AUDITORIA –SIA- OBSERVA Y AL SISTEMA SECOP. 5) TRAMITAR SOLICITUDES DE  APOYOS ECONÓMICOS POR DESPLAZAMIENTO Y ESTÍMULOS A DOCENTES VINCULADOS A LA EJECUCIÓN DE LOS CONTRATOS. 6) PROYECTAR LAS ÓRDENES Y ACTOS ADMINISTRATIVOS QUE SE REQUIERAN DURANTE LA EJECUCIÓN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</si>
  <si>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PRESTAR SERVICIOS PROFESIONALES EN EL MARCO DEL CONTRATO INTERADMINISTRATIVO DE INTERVENTORÍA NO. 0-204-2022 Y EL CONTRATO INTERADMINISTRATIVO DE INTERVENTORÍA NO. 0-258-2022 SUSCRITOS ENTRE CORMAGDALENA Y UNIMAGDALENA, PARA EL DESARROLLO DE LAS SIGUIENTES ACTIVIDADES: 1. PRESTAR ASESORÍA JURÍDICA Y RESOLVER CONSULTAS DE TIPO JURÍDICO SOBRE LA EJECUCIÓN DE LOS CONTRATOS. 2. REVISAR Y /O PROYECTAR RESPUESTAS A PETICIONES, ACTAS, ADICIONES, OTROSÍES, SUSPENSIONES, REINICIOS Y DEMÁS QUE REQUIERA LA EJECUCIÓN DE LOS CONTRATOS. 3. ELABORAR LOS CONCEPTOS JURÍDICOS QUE SEAN SOLICITADOS POR LA DIRECCIÓN DE LOS CONTRATOS. 4. REALIZAR LA REVISIÓN JURÍDICA CONTRACTUAL A LAS ÓRDENES Y/O CONTRATOS DE SERVICIOS PROFESIONALES, PROVEEDORES Y DEMÁS QUE SE GENEREN EN LA EJECUCIÓN DE LOS CONTRATOS.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</si>
  <si>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PRESTAR SERVICIOS PROFESIONALES EN EL MARCO DEL CONTRATO INTERADMINISTRATIVO DE INTERVENTORÍA NO. 0-204-2022 Y EL CONTRATO INTERADMINISTRATIVO DE INTERVENTORÍA NO. 0-258-2022 SUSCRITOS ENTRE CORMAGDALENA Y UNIMAGDALENA, PARA EL DESARROLLO DE LAS SIGUIENTES ACTIVIDADES: 1. APOYAR Y/O PRESTAR ACOMPAÑAMIENTO A LA DIRECCIÓN GENERAL DE LOS CONTRATOS INTERADMINISTRATIVOS EN EL SEGUIMIENTO A LOS AVANCES Y VERIFICACIÓN DE LAS CONDICIONES DE EJECUCIÓN DE LOS PROYECTOS DE OBRA RELACIONADOS A CONTINUACIÓN: *CONSTRUCCIÓN DE OBRAS DE PROTECCIÓN CONTRA EROSION Y LAS INUNDACIONES EN EL AREA PRODUCTIVA DE LOS CORREGIMIENTOS DE LA LOBATA Y LAS BOQUILLAS ZONA RURAL DEL MUNICIPIO DE MOMPOX, DEPARTAMENTO DE BOLIVAR. *CONSTRUCCION DE OBRAS DE PROTECCION DE ORILLAS EN LA CABECERA MUNICIPAL DE PINILLOS DEPARTAMENTO DE BOLIVAR - CABECERA MUNICIPAL DE PINILLOS, DEPARTAMENTO DE BOLÍVAR. *CONSTRUCCION DE OBRAS DEL MALECON Y OBRAS DE MITIGACIÓN, MUNICIPIO DE VILLAVIEJA, HUILA, CENTRO ORIENTE- MUNICIPIO DE VILLAVIEJA, HUILA. *CONSTRUCCIÓN DE LA TERCERA FASE (215 METROS LINEALES) DE MURO REFORZADO SOBRE PILOTES HINCADOS CABECERA MUNICIPAL DE RÍO VIEJO, DEPARTAMENTO DE BOLÍVAR. *CONSTRUCCIÓN DE OBRAS DE CONTROL DE INUNDACION Y MALECON EL BANCO, EN EL MUNICIPIO DE EL BANCO DEPARTAMENTO DEL MAGDALENA.  *AMPLIACION MALECON DE AMBALEMA, EN EL MUNICIPIO DE AMBALEMA DEPARTAMENTO DE TOLIMA.  2. APOYAR EN LA ORGANIZACIÓN DE LAS REUNIONES CON CONTRATISTAS Y MUNICIPIOS CONTRATANTES. 3. APOYAR EN EL SEGUIMIENTO A LOS COMPROMISOS CONTRAÍDOS POR LOS CONTRATISTAS Y MUNICIPIOS CONTRATANTES. 4. PARTICIPAR EN LA PROYECCIÓN DE OFICIOS, COMUNICACIONES Y/O ACTAS QUE SE GENEREN DURANTE LA EJECUCIÓN DE LOS CONTRATOS. 6. COORDINAR LA INTERVENTORÍA DEL CONTRATO DE OBRA NO. 0135 – 2020, CUYO OBJETO ES: “CONSTRUCCIÓN DE OBRAS DE PROTECCIÓN Y ARQUITECTÓNICAS PARA EL ORDENAMIENTO DEL CASCO URBANO DEL MUNICIPIO DE REGIDOR, DEPARTAMENTO DE BOLÍVAR”.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</si>
  <si>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PRESTAR SERVICIOS PROFESIONALES EN EL GRUPO DE CONTABILIDAD DE LA UNIVERSIDAD DEL MAGDALENA, PARA EL DESARROLLO DE LAS SIGUIENTES ACTIVIDADES: 1. REGISTRAR EN EL SINAP LAS OBLIGACIONES DE PAGO (OP) DE LAS ÓRDENES DE SERVICIOS PROFESIONALES Y DE APOYO A LA GESTIÓN, SUMINISTRO, COMPRA, RESOLUCIONES Y DEMÁS ACTOS ADMINISTRATIVOS QUE REQUIERA LA VICERRECTORÍA DE EXTENSIÓN Y PROYECCIÓN SOCIAL.  2. APOYAR DESDE EL GRUPO DE CONTABILIDAD A LA VICERRECTORÍA DE EXTENSIÓN Y PROYECCIÓN SOCIAL EN LA CONSOLIDACIÓN DE LAS ÓRDENES DE PAGO Y APOYO EN LA ELABORACIÓN DEL INFORME FINANCIERO. 3. APOYAR DESDE EL GRUPO DE CONTABILIDAD A LA VICERRECTORÍA DE EXTENSIÓN Y PROYECCIÓN SOCIAL EN LO RELACIONADO A INFORMACIÓN CONTABLE QUE SE REQUIERA. 4. APOYAR LA REVISIÓN DE LA CODIFICACIÓN CONTABLE DE LAS CUENTAS POR PAGAR Y OBLIGACIONES PRESUPUESTALES ELABORADAS PARA PROCESO DE PAGO DE LA VICERRECTORÍA DE EXTENSIÓN Y PROYECCIÓN SOCIAL.</t>
  </si>
  <si>
    <t xml:space="preserve">PRESTAR SERVICIOS DE APOYO A LA GESTIÓN PARA EL DESARROLLO DE LAS SIGUIENTES ACTIVIDADES: 1.COADYUVAR EN LA ADMINISTRACIÓN, IMPLEMENTACIÓN, MANTENIMIENTO Y SOPORTE A LA PÁGINA WEB DE LA VICERRECTORÍA DE EXTENSIÓN Y PROYECCIÓN SOCIAL. 2. APOYAR CON EL DESARROLLO DE FUNCIONALIDADES E IDENTIFICACIÓN DE LAS CORRECCIONES Y/O MEJORAS PARA REALIZAR LOS AJUSTES CORRESPONDIENTES A LA PÁGINA DE LA VICERRECTORÍA DE EXTENSIÓN Y PROYECCIÓN SOCIAL. 3. APOYAR CON EL DISEÑO DE INSTRUMENTOS PARA APLICACIÓN DE ENCUESTAS DE Y RECOLECCIÓN DE INFORMACIÓN DE LA VICERRECTORÍA. 4. APOYAR CON LA REALIZACIÓN DE COPIAS DE SEGURIDAD DE LA PÁGINA WEB DE LA VICERRECTORÍA DE EXTENSIÓN Y PROYECCIÓN SOCIAL Y DE LA INFORMACIÓN CARGADA EN LAS PLATAFORMAS DE LA VEX. 5. ADELANTAR LA CAPACITACIÓN A LOS USUARIOS EN EL USO DE PLATAFORMAS Y SISTEMAS DE INFORMACIÓN INSTITUCIONALES UTILIZADOS POR USUARIO A DE LA VICERRECTORÍA. 6. APOYAR CON LA IDENTIFICACIÓN DE LOS RIESGOS E IMPLEMENTACIÓN DE CONTROLES EN LAS PLATAFORMAS Y SISTEMAS DE INFORMACIÓN DE LA VICERRECTORÍA. 7. APOYAR EN EL DISEÑO DEL MÓDULO DE LA VEX PARA SU INTEGRACIÓN A LA PLATAFORMA COLAB. 8. APOYAR EN EL DISEÑO Y DESARROLLO DEL SI PARA LA GESTIÓN DE PROYECTOS, DE LA VICERRECTORÍA DE EXTENSIÓN Y PROYECCIÓN SOCIAL. 9. BRINDAR SOPORTE EN LAS DIFERENTES PLATAFORMAS EN LOS PROCESOS DE GESTIÓN DE INFORMACIÓN DE LA VICERRECTORÍA Y PROCESOS FINANCIEROS EN LA PLATAFORMA SINAP. </t>
  </si>
  <si>
    <t xml:space="preserve">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t>
  </si>
  <si>
    <t xml:space="preserve">PRESTAR SERVICIOS PROFESIONALES PARA EL DESARROLLO DE LAS SIGUIENTES ACTIVIDADES: 1) COORDINAR LA FORMULACIÓN, DESARROLLO Y EJECUCIÓN DEL PLAN DE MEDIOS DE LA VICERRECTORÍA DE EXTENSIÓN Y PROYECCIÓN SOCIAL PARA LA VIGENCIA. 2) COADYUVAR LA PREPARACIÓN DEL PROTOCOLO PARA EL DESARROLLO DE LOS DIFERENTES EVENTOS QUE REALICEN DE MANERA VIRTUAL O PRESENCIAL POR PARTE DE LA VICERRECTORÍA DE EXTENSIÓN Y PROYECCIÓN SOCIAL.  3) BRINDAR APOYO CON LA ARTICULACIÓN ENTRE LA VICERRECTORÍA DE EXTENSIÓN Y PROYECCIÓN SOCIAL, SUS DIRECCIONES Y LA DIRECCIÓN DE COMUNICACIONES, PARA EL CUBRIMIENTO DE MEDIOS Y LA GENERACIÓN DE NOTICIAS DE LAS ACTIVIDADES QUE EN ELLA SE DESARROLLEN DE MANERA VIRTUAL Y/O PRESENCIAL. 4) APOYAR EN EL SEGUIMIENTO DE LA REDACCIÓN DE BOLETINES, NOTAS DE PRENSA, Y DEMÁS PIEZAS COMUNICATIVAS, QUE GESTIONEN EN EL EQUIPO DE COMUNICACIONES PARA LA DIFUSIÓN DE LOS RESULTADOS DE LA GESTIÓN DE LA VICERRECTORÍA DE EXTENSIÓN Y PROYECCIÓN SOCIAL. </t>
  </si>
  <si>
    <t xml:space="preserve">PRESTAR SERVICIOS PROFESIONALES PARA EL DESARROLLO DE LAS SIGUIENTES ACTIVIDADES: 1. REALIZAR ESTUDIOS GENERALES Y ESPECÍFICOS, REQUERIDOS EN LA ELABORACIÓN DE LOS PLANES, PROGRAMAS Y PROYECTOS INSTITUCIONALES.  2. MANTENER ACTUALIZADO LOS SISTEMAS DE INFORMACIÓN RELACIONADOS CON EL PROCESO DE PLANEACIÓN. 3. REALIZAR SEGUIMIENTO Y REPORTE DE LOS INDICADORES DE GESTIÓN Y RESULTADOS INSTITUCIONALES. 4. DISEÑO Y SEGUIMIENTO DE PLANES INSTITUCIONALES, ESTRATEGIAS Y PROYECTOS DE INVERSIÓN. 5. ELABORAR INFORMES RELACIONADOS CON LA EJECUCIÓN DE PLANES Y PROYECTOS INSTITUCIONALES. </t>
  </si>
  <si>
    <t>PRESTAR SERVICIOS DE APOYO A LA GESTIÓN PARA EL DESARROLLO DE LAS SIGUIENTES ACTIVIDADES: 1) ELABORAR JUNTO A LA DIRECCIÓN DE PROYECCIÓN CULTURAL, EL CALENDARIO DE EXPOSICIONES ANUAL. 2) PROMOVER Y DIFUNDIR LAS ACTIVIDADES QUE DESARROLLE LA CASA MUSEO GGM, ELABORANDO JUNTO A LA DIRECCIÓN DE PROYECCIÓN CULTURAL, ESTRATEGIAS Y CAMPAÑAS ENCAMINADAS A DAR A CONOCER Y POSICIONAR LA CASA MUSEO GGM A NIVEL LOCAL, REGIONAL, NACIONAL E INTERNACIONAL 3) COADYUVAR EN LA ELABORACIÓN, INVESTIGACIÓN Y REDACCIÓN DE BOLETINES INFORMATIVOS DE LA CASA MUSEO GABRIEL GARCÍA MÁRQUEZ Y SUS ACTIVIDADES. 4)  PLANEAR JUNTO A LA DIRECCIÓN DE PROYECCIÓN CULTURAL, RECORRIDOS, ENTREVISTAS, RUEDAS DE PRENSA Y DEMÁS ACTIVIDADES DE RELACIONES PÚBLICAS. 5) APOYAR EN EL DESARROLLO DE LOS EVENTOS ORGANIZADOS POR LA CASA MUSEO, TALES COMO PRESENTACIONES, COCTELES, INAUGURACIONES, EXPOSICIONES, VISITAS, ETC. 6) EVALUAR LOS RESULTADOS DE LAS ESTRATEGIAS DEL ÁREA Y HACER LOS AJUSTES NECESARIOS PARA OPTIMIZAR LOS RESULTADOS DE ESTAS. 7)  ELABORAR INFORMES DE INDICADORES DE LAS ACTIVIDADES REALIZADAS EN LA CASA MUSEO GGM, Y LLEVAR LA ESTADÍSTICA DEL IMPACTO DE ESTAS, A TRAVÉS DEL REGISTRO DE SUS ACTIVIDADES MEDIANTE FOTOGRAFÍAS, VIDEOS, AUDIOS, MATERIAL EDITORIAL, LISTAS DE ASISTENCIA, ENTRE OTROS. 8) PARTICIPAR EN LA ELABORACIÓN DE REPORTES PERIÓDICOS DE ACTIVIDADES DE LOS GUÍAS DE LA CASA MUSEO GGM. 9) COADYUVAR EN LA ELABORACIÓN DEL PROGRAMA ANUAL DE TALLERES DE LA CASA MUSEO GGM Y LA ELABORACIÓN DEL CALENDARIO DE CHARLAS, CONFERENCIAS CICLOS DE CINE, Y ACTIVIDADES CULTURALES Y/O EDUCATIVAS DE LA CASA MUSEO GGM.</t>
  </si>
  <si>
    <t xml:space="preserve">PRESTAR SERVICIOS DE APOYO A LA GESTIÓN PARA EL DESARROLLO DE : 1) REALIZAR EL MONTAJE Y DESMONTAJE DEL MATERIAL QUE SE EXPONE DURANTE LOS DÍAS DE LA FERIA DEL LIBRO DE BOGOTÁ. 2) REALIZAR APOYO LOGÍSTICO DE LOS EVENTOS CULTURALES Y ACADÉMICOS QUE SE REALICEN EN EL STAND DE LA EDITORIAL UNIMAGDALENA EN LA FERIA DEL LIBRO DE BOGOTÁ.    3)  VELAR POR EL ORDEN Y PRESENTACIÓN DEL STAND DE LA EDITORIAL. 4) ATENDER A LOS VISITANTES DEL STAND DE LA EDITORIAL UNIMAGDALENA EN LA FERIA DEL LIBRO DE BOGOTÁ.  5)  MANTENER ORGANIZADO LA MUESTRA DEL CATÁLOGO DE PUBLICACIONES QUE PRESENTA AL PÚBLICO EN EL STAND.  6) VELAR POR EL CORRECTO DESPACHO DE LAS PUBLICACIONES AL FINALIZAR LA FERIA. </t>
  </si>
  <si>
    <t xml:space="preserve">PRESTAR SERVICIOS PROFESIONALES PARA EL DESARROLLO DE LAS SIGUIENTES ACTIVIDADES: 1. FORMULAR LAS PROPUESTAS DE FORMACIÓN CONTINUA A DESARROLLARSE DESDE LA VICERRECTORÍA DE EXTENSIÓN Y PROYECCIÓN SOCIAL. 2. DESARROLLAR MESAS DE TRABAJO CON LOS DISTINTOS ESTAMENTOS INSTITUCIONALES PARA DISEÑAR NUEVAS PROPUESTAS DE FORMACIÓN CONTINUA. 3. REALIZAR SEGUIMIENTO Y EVALUACIÓN DE LOS RESULTADOS DE LOS PROCESOS DE FORMACIÓN CONTINUA, PARA IDENTIFICAR OPORTUNIDADES DE MEJORA EN FUTURAS PROPUESTAS. 4. ORGANIZAR LOS PROCESOS DE INSCRIPCIÓN DE LOS PARTICIPANTES DE LOS PROCESOS DE FORMACIÓN CONTINUA.  5. EJECUTAR LAS PROPUESTAS DE FORMACIÓN CONTINUA CONFORME A LOS LINEAMIENTOS ESTABLECIDOS EN EL PLAN DE DESARROLLO UNIMAGDALENA COMPROMETIDA 2020-2030. 6. REALIZAR ACOMPAÑAMIENTO A CADA UNA DE LAS SESIONES DE FORMACIÓN CONTINUA QUE SE LLEVEN A CABO.  7. REALIZAR LA EVALUACIÓN DOCENTE DEL PERSONAL VINCULADO A LOS PROCESOS DE FORMACIÓN CONTINUA Y PRESENTAR LOS RESPECTIVOS INFORMES.  8. APLICAR LAS ENCUESTAS DE SATISFACCIÓN A LOS PROCESOS DE FORMACIÓN CONTINUA Y ELABORAR LOS RESPECTIVOS INFORMES.  9. ORGANIZAR EVENTOS DE ENTREGA DE CERTIFICADOS A LOS ESTUDIANTES DE LOS PROCESOS DE FORMACIÓN CONTINUA.  10. CONTRIBUIR CON LA ELABORACIÓN DEL REPORTE DE INDICADORES DE LA VICERRECTORÍA DE EXTENSIÓN Y PROYECCIÓN SOCIAL RELACIONADOS CON LOS PROCESOS DE FORMACIÓN CONTINUA </t>
  </si>
  <si>
    <t>PRESTAR SERVICIOS PROFESIONALES PARA EL DESARROLLO DE LO SIGUIENTE: 1. COORDINAR LOS PROCESOS DE HOMOLOGACIÓN DE PROGRAMAS QUE SE INCORPOREN AL COMPONENTE CADENA DE FORMACIÓN DEL CONVENIO SENA – UNIMAGDALENA. 2. COORDINAR EL PROCESO DE PREINSCRIPCIÓN E INSCRIPCIÓN DE LOS ASPIRANTES A BENEFICIARSE DEL COMPONENTE CADENA DE FORMACIÓN DEL CONVENIO SENA-UNIMAGDALENA EN LOS DIFERENTES PROGRAMAS ACADÉMICOS OFERTADOS EN CADA PERIODO ACADÉMICO INCLUYENDO: ELABORACIÓN DEL CRONOGRAMA DEL PROCESO Y ENVIÓ A LA OFICINA DE COMUNICACIONES DE LA VICERRECTORÍA PARA DIVULGACIÓN EN CANALES INSTITUCIONALES, RECEPCIÓN DOCUMENTOS, REVISIÓN DE REQUISITOS PARA LA INSCRIPCIÓN DE LOS ASPIRANTES, FACILITAR ESPACIOS DE ORIENTACIÓN Y SOLUCIÓN DE INQUIETUDES Y PROYECCIÓN DE RESPUESTA A COMUNICACIONES RECIBIDAS EN EL CORREO  CONVENIOSENA@UNIMAGDALENA.EDU.CO. 3. COORDINAR, CONCERTAR Y ORGANIZAR LAS PRUEBAS DE RECONOCIMIENTO DE COMPETENCIAS TAL COMO LO ESTIPULA EL A.S. 026 DE 2018, ASÍ COMO HACER SEGUIMIENTO AL PROCESO DE HOMOLOGACIÓN DE CRÉDITOS ACADÉMICOS DE LOS ASPIRANTES A LOS PROGRAMAS ACADÉMICOS OFERTADOS EN EL MARCO DEL CONVENIO SENA-UNIMAGDALENA. 4. ARTICULAR CON LA DIVISIÓN DE ADMISIONES, REGISTRO Y CONTROL, EL PROCESO DE LIQUIDACIÓN DE MATRÍCULA DE LOS ASPIRANTES SELECCIONADOS. 5. ARTICULAR CON EL GRUPO DE FACTURACIÓN, CRÉDITO Y CARTERA, EL PROCESO DE PAGO DE LOS DERECHOS DE HOMOLOGACIÓN DE LOS CRÉDITOS ACADÉMICOS. 6. CONCERTACIÓN DE LA AGENDA DE REUNIONES DEL COMITÉ TÉCNICO CONVENIO SENA-UNIMAGDALENA, ASÍ COMO APOYAR EL DESARROLLO DE LAS SESIONES DEL MISMO. 7. ELABORACIÓN Y PRESENTACIÓN DE INFORMES TRIMESTRAL Y SEMESTRAL DEL PROCESO DE PREINSCRIPCIÓN, INSCRIPCIÓN Y SELECCIÓN DE LOS ASPIRANTES DEL CONVENIO</t>
  </si>
  <si>
    <t xml:space="preserve">PRESTAR SERVICIOS DE APOYO A LA GESTIÓN PARA EL DESARROLLO DE LO SIGUIENTE: 1. COADYUVAR EN EL DESARROLLO DE LAS ACTIVIDADES ADMINISTRATIVAS, REGISTRO DE INFORMACIÓN EN LAS MATRICES DE SEGUIMIENTO Y CONSOLIDACIÓN DE INFORMACIÓN DE LA CASA MUSEO GGM Y REMITIRLA A LA DIRECCIÓN DE PROYECCIÓN CULTURAL. 2. APOYAR LA RECEPCIÓN, RECORRIDO Y ATENCIÓN DE VISITANTES A LA CASA MUSEO GABRIEL GARCIA MARQUEZ. 3. PARTICIPAR EN LA PREPARACIÓN DEL PROTOCOLO, DIFUSIÓN Y DESARROLLO DE LAS ACTIVIDADES Y EVENTOS ACADÉMICOS, SOCIALES Y CULTURALES QUE REALICEN DE MANERA VIRTUAL O PRESENCIAL DE LA CASA MUSEO GABRIEL GARCIA MARQUEZ.  4. CONTRIBUIR EN LA ELABORACIÓN Y DIFUSIÓN DEL CALENDARIO DE CHARLAS, CONFERENCIAS CICLOS DE CINE, Y ACTIVIDADES CULTURALES Y/O EDUCATIVAS DE LA CASA MUSEO GABRIEL GARCIA MARQUEZ. 5. DEFINIR LAS ESTRATEGIAS PARA ACERCAR LA CASA MUSEO GGM A GRUPOS DE ESTUDIANTES DE TODOS LOS NIVELES EN EL DEPARTAMENTO DEL MAGDALENA EN ESPECIAL DE LOS MUNICIPIOS ALEDAÑOS A ARACATACA. </t>
  </si>
  <si>
    <t xml:space="preserve">PRESTAR SERVICIOS PROFESIONALES PARA EL DESARROLLO DE LO SIGUIENTE: 1. COORDINAR EL PROCESO DE ACREDITACIÓN EN ECONOMÍA SOLIDARIA DE LA UNIVERSIDAD DEL MAGDALENA. 2. ELABORACIÓN DEL DOCUMENTO BASE A PRESENTAR ANTE LA UNIDAD ADMINISTRATIVA ESPECIAL DE ORGANIZACIONES SOLIDARIAS UAEOS PARA OBTENER LA ACREDITACIÓN QUE HABILITE A LA UNIVERSIDAD PARA IMPARTIR PROGRAMAS DE EDUCACIÓN EN ECONOMÍA SOLIDARIA. 3. RECOLECCIÓN DE LA DOCUMENTACIÓN BASE, CERTIFICACIONES DE LA EXPERIENCIA DE LA UNIVERSIDAD Y DEMÁS; NECESARIOS PARA LA OBTENCIÓN DE LA ACREDITACIÓN. 4. ELABORACIÓN – ACTUALIZACIÓN DE LOS DIFERENTES MÓDULOS, ASÍ COMO DE LA CARTILLA INSTITUCIONAL DE CAPACITACIÓN EN ECONOMÍA SOLIDARIA DE ACUERDO CON LO EXIGIDO POR LA UAEOS. 5. DISEÑO CURRICULAR DEL CURSO BÁSICO DE ECONOMÍA SOLIDARIA QUE SE IMPARTIRÁ DESDE LA UNIVERSIDAD. 6. ADAPTAR LA METODOLOGÍA DE FORMACIÓN EN ECONOMÍA SOLIDARIA A LAS MODALIDADES (PRESENCIAL, A DISTANCIA Y EN LÍNEA); EN LAS QUE LA UNIVERSIDAD IMPARTE FORMACIÓN. </t>
  </si>
  <si>
    <t xml:space="preserve">PRESTAR SERVICIOS PROFESIONALES PARA EL DESARROLLO DE LAS SIGUIENTES ACTIVIDADES: 1.COORDINAR ACADÉMICAMENTE EL DIPLOMADO EN TRANSICIÓN MINERO-ENERGÉTICA JUSTA EN EL CARIBE COLOMBIANO MEDIANTE LA ENTREGA DENTRO DE LAS FECHAS ESTABLECIDAS DE LA PROGRAMACIÓN DE ACTIVIDADES ACADÉMICAS, DOCENTES ESCOGIDOS, PRESUPUESTO DE INGRESOS Y GASTOS, EL CONTROL Y SEGUIMIENTO DE LAS ACTIVIDADES ACADÉMICAS DEL PROGRAMA. 2. CONSTRUIR EL DIAGNÓSTICO INICIAL DE LAS MUJERES, LÍDERES, EX Y TRABAJADORES INTERESADOS EN CURSAR EL DIPLOMADO EN TRANSICIÓN MINERO-ENERGÉTICA, CON EL FIN DE DETERMINAR LA PERTINENCIA, NECESIDADES Y OPORTUNIDADES QUE TIENEN LAS COMUNIDADES AFECTADAS POR LA MINERÍA DE CARBÓN EN EL CARIBE COLOMBIANO.  3. REALIZAR UN MAPEO DE ACTORES Y ACTIVIDADES QUE REALIZAN LOS ESTUDIANTES DEL DIPLOMADO AL INTERIOR DE SUS TERRITORIOS Y COMO ARTICULAN SUS PROCESOS COLECTIVOS TERRITORIALES AL TEMA DE LA TRANSICIÓN MINERO-ENERGÉTICA JUSTA. 4. DISEÑAR LA PLANEACIÓN, DISEÑO Y ARTICULACIÓN DE ENTIDADES INTERNACIONALES, DOCENTES Y ESTUDIANTES INTERESADOS EN EL PROYECTO "RECONVERSIÓN LABORAL Y PRODUCTIVA", EN LA PRIMERA Y SEGUNDA COHORTE DEL DIPLOMADO EN TRANSICIÓN MINERO-ENERGÉTICA 5. SOLICITAR, RECIBIR Y ENTREGAR EN LAS FECHAS ESTABLECIDAS, LA INFORMACIÓN Y DOCUMENTACIÓN PRECONTRACTUAL, Y POST CONTRACTUAL DURANTE LA EJECUCIÓN DE LAS ACTIVIDADES DE LOS DOCENTES PARA EL PROCESO DE CONTRATACIÓN Y AUTORIZACIÓN DE PAGO DEL DIPLOMADO EN TRANSICIÓN MINERO-ENERGÉTICA JUSTA EN EL CARIBE COLOMBIANO. 6. SOCIALIZAR A TIEMPO LAS PROGRAMACIONES, HORARIOS DE CLASES, MICRODISEÑOS, EVALUACIÓN DOCENTE, SISTEMA DE CALIFICACIONES Y MATERIAL PEDAGÓGICO DE LAS ASIGNATURAS DE LOS PROGRAMAS. 7. ORGANIZAR EL INFORME DE CUMPLIMIENTO DEL DIPLOMADO QUE CONTENGA: HOJAS DE VIDA DE LOS DOCENTES; CONTENIDOS A DESARROLLAR POR MÓDULO; COMPILACIÓN DE LOS INFORMES CUALITATIVOS QUE CONTIENEN LOS RESULTADOS DE LAS PRUEBAS DE SALIDA APLICADAS POR MÓDULO. 8. APORTAR EN LA DIVULGACIÓN Y PUBLICACIÓN DE LA INFORMACIÓN RELACIONADA CON LA RECONVERSIÓN LABORAL Y PRODUCTIVA DEL SECTOR MINERO-ENERGÉTICO EN EL CARIBE. 9. COORDINAR ADMINISTRATIVAMENTE EL DIPLOMADO EN TRANSICIÓN MINERO-ENERGÉTICA JUSTA EN EL CARIBE COLOMBIANO REALIZAR EL SEGUIMIENTO DE LOS TRÁMITES ADMINISTRATIVOS, COMPRA DE TIQUETES, RESERVA DE HOTELES PARA LOS INVITADOS Y APOYO LOGÍSTICO EN LA REALIZACIÓN DE LAS CLASES. </t>
  </si>
  <si>
    <t xml:space="preserve">PRESTAR SERVICIOS PROFESIONALES PARA EL DESARROLLO DE LAS SIGUIENTES ACTIVIDADES: 1). PLANEAR LAS ACTIVIDADES FORMATIVAS DEL CURSO HERRAMIENTAS PARA EL ANÁLISIS DE DATOS DIRIGIDO A LOS BENEFICIARIOS DEL CONTRATO PS-003-2023 SUSCRITO ENTRE UNIMAGDALENA Y ABIUDEA.  2). DESARROLLAR EL CURSO: HERRAMIENTAS PARA EL ANÁLISIS DE DATOS. 3). CREAR EL CONTENIDO DEL CURSO HERRAMIENTAS PARA EL ANÁLISIS DE DATOS PARA EL CARGUE EN LA PLATAFORMA BRIGHTSPACE O TEAMS.  </t>
  </si>
  <si>
    <t>PRESTAR SERVICIOS PROFESIONALES PARA EL DESARROLLO DE LAS SIGUIENTES ACTIVIDADES: 1). PLANEAR LAS ACTIVIDADES FORMATIVAS DE LOS CURSOS: FUNDAMENTOS BÁSICOS DE EXCEL Y VISUALIZACIÓN DE DATOS EN POWER BI DIRIGIDO A LOS BENEFICIARIOS DEL CONTRATO PS-003-2023 SUSCRITO ENTRE UNIMAGDALENA Y ABIUDEA. 2). DESARROLLAR LOS CURSOS: FUNDAMENTOS BÁSICOS DE EXCEL Y VISUALIZACIÓN DE DATOS EN POWER BI. 3). CREAR EL CONTENIDO DE LOS CURSOS: FUNDAMENTOS BÁSICOS DE EXCEL Y VISUALIZACIÓN DE DATOS EN POWER BI PARA EL CARGUE EN LA PLATAFORMA BRIGHTSPACE O TEAMS.  4). APOYAR, COORDINAR Y ORGANIZAR LAS ACTIVIDADES RELACIONADAS CON EL FUNCIONAMIENTO DEL DIPLOMADO EN EXCEL + POWER BI. 5). ORGANIZAR EL INFORME PARA EL CONTRATANTE ABIUDEA QUE CONTENGA: HOJAS DE VIDA DE LOS DOCENTES; CONTENIDOS A DESARROLLAR POR MÓDULO; COMPILACIÓN DE LOS RESULTADOS CUANTITATIVOS Y CUALITATIVOS QUE CONTIENEN LOS RESULTADOS DE LAS PRUEBAS DE SALIDA APLICADAS POR MÓDULO.</t>
  </si>
  <si>
    <t>PRESTAR SERVICIOS PROFESIONALES EN EL MARCO DEL CONTRATO INTERADMINISTRATIVO DE INTERVENTORÍA NO. 0-204-2022 Y EL CONTRATO INTERADMINISTRATIVO DE INTERVENTORÍA NO. 0-258-2022 SUSCRITOS ENTRE CORMAGDALENA Y UNIMAGDALENA, PARA EL DESARROLLO DE LAS SIGUIENTES ACTIVIDADES: 1. PRESTAR ASESORÍA JURÍDICA Y RESOLVER CONSULTAS DE TIPO JURÍDICO SOBRE LA EJECUCIÓN DE LOS CONTRATOS. 2. REVISAR Y /O PROYECTAR RESPUESTAS A PETICIONES, ACTAS, ADICIONES, OTROSÍES, SUSPENSIONES, REINICIOS, ACTOS ADMINISTRATIVOS Y DEMÁS QUE REQUIERA LA EJECUCIÓN DE LOS CONTRATOS. 3. ELABORAR LOS CONCEPTOS JURÍDICOS QUE SEAN SOLICITADOS POR LA DIRECCIÓN DE LOS CONTRATOS. 4. REALIZAR LA REVISIÓN JURÍDICA CONTRACTUAL A LAS ÓRDENES Y/O CONTRATOS DE SERVICIOS PROFESIONALES, PROVEEDORES Y DEMÁS QUE SE GENEREN EN LA EJECUCIÓN DE LOS CONTRATOS.</t>
  </si>
  <si>
    <t xml:space="preserve">PRESTAR SERVICIOS PROFESIONALES EN EL MARCO DEL CONTRATO INTERADMINISTRATIVO DE INTERVENTORÍA NO. 0-204-2022 Y EL CONTRATO INTERADMINISTRATIVO DE INTERVENTORÍA NO. 0-258-2022 SUSCRITOS ENTRE CORMAGDALENA Y UNIMAGDALENA, PARA EL DESARROLLO DE LAS SIGUIENTES ACTIVIDADES:  1) COORDINAR LAS ACTIVIDADES ADMINISTRATIVAS Y FINANCIERAS DE LOS CONTRATOS. 2) ARTICULAR CON LAS DEPENDENCIAS ADMINISTRATIVAS Y FINANCIERAS DE LA UNIVERSIDAD, LAS SOLICITUDES DE CERTIFICADOS DE DISPONIBILIDAD PRESUPUESTAL, COMPROMISO PRESUPUESTAL, ÓRDENES DE PAGO Y REQUERIMIENTOS FINANCIEROS GENERADOS DURANTE LA EJECUCIÓN. 3) RECAUDAR Y REVISAR LOS DOCUMENTOS PRECONTRACTUALES Y CONTRACTUALES DERIVADOS DEL PROCESO DE CONTRATACIÓN DE PERSONAL, Y GESTIONAR ANTE LAS DEPENDENCIAS DE UNIMAGDALENA SUS RESPECTIVOS PAGOS. 4) TRAMITAR SOLICITUDES DE APOYOS ECONÓMICOS POR DESPLAZAMIENTO Y ESTÍMULOS A DOCENTES VINCULADOS A LA EJECUCIÓN DE LOS CONTRATOS. 5) REALIZAR EL CARGUE DE LAS ÓRDENES Y DOCUMENTOS CONTRACTUALES DE LAS MISMAS AL SISTEMA INTEGRAL DE AUDITORIA –SIA- OBSERVA Y AL SISTEMA SECOP II. 6) REALIZAR REVISIÓN DE LAS HOJAS DE VIDA Y RELACIONAR LA INFORMACIÓN DE LAS ORDENES EN LA PLATAFORMA SIGEP.  7) PROYECTAR LAS ÓRDENES Y ACTOS ADMINISTRATIVOS QUE SE REQUIERAN DURANTE LA EJECUCIÓN DEL CONTRATO. </t>
  </si>
  <si>
    <t>PRESTAR SERVICIO DE 25.500 FOTOCOPIAS A BLANCO Y NEGRO REQUERIDO PARA EL DESARROLLO DE TODAS LAS ACTIVIDADES QUE SE LLEVAN A CABO EN EL MARCO DE LA VICERRECTORÍA DE EXTENSIÓN Y PROYECCIÓN SOCIAL.</t>
  </si>
  <si>
    <t xml:space="preserve">PRESTAR SERVICIOS PROFESIONALES EN EL MARCO DEL CONTRATO INTERADMINISTRATIVO DE INTERVENTORÍA NO. 0-204-2022 Y EL CONTRATO INTERADMINISTRATIVO DE INTERVENTORÍA NO. 0-258-2022 SUSCRITOS ENTRE CORMAGDALENA Y UNIMAGDALENA, PARA EL DESARROLLO DE LAS SIGUIENTES ACTIVIDADES: 1.PRESTAR APOYO A LA DIRECCIÓN GENERAL DE LOS CONTRATOS INTERADMINISTRATIVOS EN EL SEGUIMIENTO A LOS AVANCES Y VERIFICACIÓN DE LAS CONDICIONES DE EJECUCIÓN DE LOS PROYECTOS DE OBRA RELACIONADOS A CONTINUACIÓN: *CONSTRUCCIÓN DE OBRAS DE PROTECCIÓN CONTRA EROSION Y LAS INUNDACIONES EN EL AREA PRODUCTIVA DE LOS CORREGIMIENTOS DE LA LOBATA Y LAS BOQUILLAS ZONA RURAL DEL MUNICIPIO DE MOMPOX, DEPARTAMENTO DE BOLIVAR. *CONSTRUCCION DE OBRAS DE PROTECCION DE ORILLAS EN LA CABECERA MUNICIPAL DE PINILLOS DEPARTAMENTO DE BOLIVAR - CABECERA MUNICIPAL DE PINILLOS, DEPARTAMENTO DE BOLÍVAR. *CONSTRUCCION DE OBRAS DEL MALECON Y OBRAS DE MITIGACIÓN, MUNICIPIO DE VILLAVIEJA, HUILA, CENTRO ORIENTE- MUNICIPIO DE VILLAVIEJA, HUILA. *CONSTRUCCIÓN DE LA TERCERA FASE (215 METROS LINEALES) DE MURO REFORZADO SOBRE PILOTES HINCADOS CABECERA MUNICIPAL DE RÍO VIEJO, DEPARTAMENTO DE BOLÍVAR. *CONSTRUCCIÓN DE OBRAS DE CONTROL DE INUNDACION Y MALECON EL BANCO, EN EL MUNICIPIO DE EL BANCO DEPARTAMENTO DEL MAGDALENA.  2. APOYAR EN LA ORGANIZACIÓN DE LAS REUNIONES CON CONTRATISTAS Y MUNICIPIOS CONTRATANTES. 3. APOYAR EN EL SEGUIMIENTO A LOS COMPROMISOS CONTRAÍDOS POR LOS CONTRATISTAS Y MUNICIPIOS CONTRATANTES. 4. PARTICIPAR EN LA PROYECCIÓN DE OFICIOS, COMUNICACIONES Y/O ACTAS QUE SE GENEREN DURANTE LA EJECUCIÓN DE LOS CONTRATOS. 5. APOYAR EN LAS SOLICITUDES DE REAJUSTE ECONÓMICO SOLICITADO POR LOS MUNICIPIOS 6. COORDINAR LA INTERVENTORÍA DEL CONTRATO DE OBRA NO. 0135 – 2020, CUYO OBJETO ES: “CONSTRUCCIÓN DE OBRAS DE PROTECCIÓN Y ARQUITECTÓNICAS PARA EL ORDENAMIENTO DEL CASCO URBANO DEL MUNICIPIO DE REGIDOR, DEPARTAMENTO DE BOLÍVAR”. </t>
  </si>
  <si>
    <t xml:space="preserve">PRESTAR SERVICIOS PROFESIONALES PARA EL DESARROLLO DE: 1) APOYAR EN EL DILIGENCIAMIENTO EN EL SINAP DE LOS CDP SOLICITADOS PARA CADA PROYECTO DE REGALÍAS. 2) REVISAR DETALLADAMENTE LOS DOCUMENTOS REQUERIDOS EN LA ETAPA PRECONTRACTUAL PARA ELABORAR EN EL SINAP LOS COMPROMISOS PRESUPUESTALES DE LAS ÓRDENES Y RESOLUCIONES AUTORIZADAS POR LA VICERRECTORÍA RELACIONADAS CON CADA PROYECTO DE REGALÍAS. 3). APOYO EN LA ELABORACIÓN EN EL SINAP DE LAS ADICIONES, DISMINUCIONES, ANULACIONES DE RECURSOS A LOS CDP EXPEDIDOS DE CADA PROYECTO DE REGALÍAS. 4) COADYUVAR EN LA ELABORACIÓN EN EL SINAP DE LAS ADICIONES, DISMINUCIONES, ANULACIONES DE RECURSOS A LOS COMPROMISOS Y RESERVAS PRESUPUESTALES EXPEDIDAS DE CADA PROYECTO DE REGALÍAS. 5) APOYAR EN LA CREACIÓN DE CODIFICACIÓN SICE, CONTRALORÍA, CHIP TANTO DE INGRESOS COMO EGRESOS 6) APOYAR EN LA REALIZACIÓN DE MOVIMIENTOS DE ADICIÓN PRESUPUESTAL DE INGRESOS Y EGRESOS. 7) APOYAR EN LA CREACIÓN Y CODIFICACIÓN DE RUBROS DEL CATÁLOGO DE CLASIFICACIÓN PRESUPUESTAL. 8) APOYAR EN LA NOTIFICACIÓN AL GRUPO DE CONTABILIDAD Y TESORERÍA DE LOS RUBROS DE INGRESOS Y EGRESOS CREADOS CON CARGO A RECURSOS DEL PROYECTO PARA SU ENLACE CONTABLE Y CREACIÓN DE CONCEPTOS EN LA BASE DE DATOS DEL SISTEMA DE INFORMACIÓN SINAP. 9) APOYAR EN ACTIVIDADES DERIVADAS DEL GRUPO DE PRESUPUESTO DE REPORTES E INFORMES DE EJECUCIÓN PRESUPUESTAL QUE SE GENEREN CON CARGO A PROYECTOS DE REGALÍAS QUE EJECUTA LA UNIVERSIDAD POR INSTRUCCIONES DE LA JEFA DEL GRUPO DE PRESUPUESTO. 10) PARTICIPAR EN REUNIONES, CAPACITACIONES, RECOPILAR LA INFORMACIÓN Y ELABORAR INFORMES SOLICITADOS POR EL SUPERVISOR DE LA ORDEN. </t>
  </si>
  <si>
    <t xml:space="preserve">PRESTAR SERVICIOS PROFESIONALES PARA EL DESARROLLO DE: 1. ELABORAR INFORME DE LA CONCILIACIÓN CONTABLE PARA MANTENER UN CONTROL FINANCIERO EN LA VICERRECTORÍA DE EXTENSIÓN Y PROYECCIÓN SOCIAL. 2. ELABORAR INFORME CONSOLIDADO DE LA EJECUCIÓN FINANCIERA DE LA VICERRECTORÍA DE EXTENSIÓN Y PROYECCIÓN SOCIAL. 3. ASESORAR Y HACER SEGUIMIENTO EN EL PROCESO DE CONSOLIDACIÓN DE LA INFORMACIÓN CONTABLE RESPECTO A LA EJECUCIÓN PERIÓDICA. </t>
  </si>
  <si>
    <t xml:space="preserve">PRESTAR SERVICIOS PROFESIONALES PARA EL DESARROLLO DE: 1. ELABORAR INFORME DE LA CONCILIACIÓN BANCARIA CON SUS RESPECTIVOS DOCUMENTOS SOPORTE, PARA MANTENER UN CONTROL CONTABLE Y FINANCIERO DE LOS CONVENIOS Y CONTRATOS DE LA VICERRECTORÍA DE EXTENSIÓN.  2. ELABORAR INFORMES MENSUALES DE EJECUCIÓN DE PLAN ANUAL DE CAJA (PAC) DE LA VICERRECTORÍA DE EXTENSIÓN Y PROYECCIÓN SOCIAL.  3. ASESORAR Y HACER SEGUIMIENTO EN LA OBTENCIÓN Y CONSOLIDACIÓN DE INFORMACIÓN DESDE LA OFICINA DE TESORERÍA PARA LA LIQUIDACIÓN DE LOS CONVENIOS EN EJECUCIÓN.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</si>
  <si>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 xml:space="preserve">PRESTAR SERVICIOS PROFESIONALES PARA EL DESARROLLO DE: 1). GESTIONAR LAS ACTIVIDADES ADMINISTRATIVAS Y FINANCIERAS DE LA VICERRECTORÍA DE EXTENSIÓN Y PROYECCIÓN SOCIAL DESDE LA OFICINA DE PRESUPUESTO. 2) REALIZAR AFECTACIONES A CERTIFICADOS DE DISPONIBILIDAD PRESUPUESTAL Y COMPROMISOS, TRASLADOS DE SALDOS Y CREACIONES DE RUBROS PRESUPUESTALES QUE SE REQUIERAN. 3) COADYUVAR EN EL ENVÍO DE INFORMACIÓN FINANCIERA QUE REQUIERA LA VICERRECTORÍA DE EXTENSIÓN Y PROYECCIÓN SOCIAL. 4) ARCHIVAR DIARIAMENTE LAS SOLICITUDES DE AFECTACIONES Y TRASLADOS, CORRESPONDIENTES A LOS TRÁMITES DE LA VICERRECTORÍA DE EXTENSIÓN Y PROYECCIÓN SOCIAL EN LOS MEDIOS TECNOLÓGICOS QUE SE DESIGNEN. </t>
  </si>
  <si>
    <t xml:space="preserve">PRESTAR SERVICIOS DE APOYO A LA GESTIÓN PARA EL DESARROLLO DE LO SIGUIENTE: 1) APOYAR LAS ACTIVIDADES ADMINISTRATIVAS Y FINANCIERAS DE LA VICERRECTORÍA DE EXTENSIÓN Y PROYECCIÓN SOCIAL DESDE LA OFICINA DE PRESUPUESTO.  2) REALIZAR LOS CERTIFICADOS DE DISPONIBILIDAD PRESUPUESTAL QUE SE REQUIERAN. 3) REALIZAR LOS COMPROMISOS PRESUPUESTALES DE LAS ÓRDENES DE SERVICIOS, DE APOYO A LA GESTIÓN, PROFESIONALES, SUMINISTRO Y COMPRA, RESOLUCIONES Y DEMÁS ACTOS ADMINISTRATIVOS QUE SE REQUIERAN. 4) ARCHIVAR DIARIAMENTE LAS SOLICITUDES DE CDP, CDP Y COMPROMISOS PRESUPUESTALES CORRESPONDIENTES A LOS TRÁMITES DE LA VICERRECTORÍA DE EXTENSIÓN Y PROYECCIÓN SOCIAL EN LOS MEDIOS TECNOLÓGICOS QUE SE DESIGNEN. </t>
  </si>
  <si>
    <t xml:space="preserve">PRESTAR SERVICIOS DE APOYO A LA GESTIÓN PARA EL DESARROLLO DE LO SIGUIENTE:  1) ORGANIZAR, CLASIFICAR Y ARCHIVAR LOS SOPORTES DOCUMENTALES QUE SE GENEREN EN LA OFICINA DE LA VICERRECTORÍA DE EXTENSIÓN Y PROYECCIÓN SOCIAL. 2) DIGITALIZAR LOS SOPORTES DOCUMENTALES DE LOS PROYECTOS PARA SER TRANSFERIDOS AL ARCHIVO CENTRAL DE LA VICERRECTORÍA DE EXTENSIÓN Y PROYECCIÓN SOCIAL. 3) APOYAR A LA COORDINACIÓN DE LA VICERRECTORÍA DE EXTENSIÓN Y PROYECCIÓN SOCIAL EN LA ATENCIÓN AL PÚBLICO QUE LLEGUE A LA OFICINA. </t>
  </si>
  <si>
    <t>PRESTAR SERVICIOS DE APOYO A LA GESTIÓN PARA EL DESARROLLO DE LO SIGUIENTE: 1. COADYUVAR EN LA ADMINISTRACIÓN, IMPLEMENTACIÓN, MANTENIMIENTO Y SOPORTE A LA PÁGINA WEB DE LA VICERRECTORÍA DE EXTENSIÓN Y PROYECCIÓN SOCIAL. 2. APOYAR CON EL DESARROLLO DE FUNCIONALIDADES E IDENTIFICACIÓN DE LAS CORRECCIONES Y/O MEJORAS PARA REALIZAR LOS AJUSTES CORRESPONDIENTES A LA PÁGINA DE LA VICERRECTORÍA DE EXTENSIÓN Y PROYECCIÓN SOCIAL. 3. APOYAR CON EL DISEÑO DE INSTRUMENTOS PARA APLICACIÓN DE ENCUESTAS Y RECOLECCIÓN DE INFORMACIÓN DE LA VICERRECTORÍA. 4. APOYAR CON LA REALIZACIÓN DE COPIAS DE SEGURIDAD DE LA PÁGINA WEB DE LA VICERRECTORÍA DE EXTENSIÓN Y PROYECCIÓN SOCIAL Y DE LA INFORMACIÓN CARGADA EN LAS PLATAFORMAS DE LA VEX. 5. ADELANTAR LA CAPACITACIÓN A LOS USUARIOS EN EL USO DE PLATAFORMAS Y SISTEMAS DE INFORMACIÓN INSTITUCIONALES UTILIZADOS POR USUARIO A DE LA VICERRECTORÍA. 6. APOYAR CON LA IDENTIFICACIÓN DE LOS RIESGOS E IMPLEMENTACIÓN DE CONTROLES EN LAS PLATAFORMAS Y SISTEMAS DE INFORMACIÓN DE LA VICERRECTORÍA. 7. APOYAR EN EL DISEÑO DEL MÓDULO DE LA VEX PARA SU INTEGRACIÓN A LA PLATAFORMA COLAB. 8. APOYAR EN EL DISEÑO Y DESARROLLO DEL SI PARA LA GESTIÓN DE PROYECTOS, DE LA VICERRECTORÍA DE EXTENSIÓN Y PROYECCIÓN SOCIAL. 9. BRINDAR SOPORTE EN LAS DIFERENTES PLATAFORMAS EN LOS PROCESOS DE GESTIÓN DE INFORMACIÓN DE LA VICERRECTORÍA Y PROCESOS FINANCIEROS EN LA PLATAFORMA SINAP.</t>
  </si>
  <si>
    <t>PRESTAR SERVICIOS PROFESIONALES PARA EL DESARROLLO DE: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t>
  </si>
  <si>
    <t xml:space="preserve">PRESTAR SERVICIOS PROFESIONALES PARA EL DESARROLLO DE: 1). REVISAR LOS INFORMES PRESENTADOS PARA PAGO, VERIFICANDO LOS SOPORTES REQUERIDOS (APORTES A LA SEGURIDAD SOCIAL INTEGRAL Y ADRES) DE LOS DIFERENTES ACTOS ADMINISTRATIVOS GENERADOS EN LA VICERRECTORÍA DE EXTENSIÓN Y PROYECCIÓN SOCIAL. 2). ENVIAR A REPORTE DE LOS INFORMES DE PAGO REVISADO AL GRUPO DE CONTABILIDAD Y REALIZAR SEGUIMIENTO DE LOS MISMOS. 3) REGISTRAR EN ARCHIVO DE EXCEL RELACIÓN DEL PERSONAL CONTRATISTA QUE ENVÍA DOCUMENTOS PARA PAGO. </t>
  </si>
  <si>
    <t xml:space="preserve">PRESTAR SERVICIOS DE APOYO A LA GESTIÓN PARA EL DESARROLLO DE LO SIGUIENTE:  1.APOYAR AL GRUPO DE CONTABILIDAD EN LA ELABORACIÓN DE CUENTAS POR PAGAR Y OBLIGACIONES PRESUPUESTALES 2. APOYAR AL PROFESIONAL ESPECIALIZADO DEL GRUPO DE CONTABILIDAD EN LAS ACTIVIDADES INHERENTES PROPIAS DE LOS DIFERENTES TRÁMITES DE PAGOS. 3. APOYAR DESDE EL GRUPO DE CONTABILIDAD A LA VICERRECTORÍA DE EXTENSIÓN Y PROYECCIÓN SOCIAL EN LO RELACIONADO A INFORMACIÓN CONTABLE QUE SE REQUIERA. 4) ARCHIVAR DIARIAMENTE LAS OBLIGACIONES PRESUPUESTALES Y SUS ANEXOS CORRESPONDIENTES A LOS TRAMITES DE LA VEX EN LOS MEDIOS TECNOLÓGICOS QUE SE DESIGNEN. </t>
  </si>
  <si>
    <t xml:space="preserve">
PRESTAR SERVICIOS PROFESIONALES PARA EL DESARROLLO DE: 1. REGISTRAR EN EL SINAP LAS OBLIGACIONES DE PAGO (OP) DE LAS ÓRDENES DE SERVICIOS PROFESIONALES Y DE APOYO A LA GESTIÓN, SUMINISTRO, COMPRA, RESOLUCIONES Y DEMÁS ACTOS ADMINISTRATIVOS QUE REQUIERA LA VICERRECTORÍA DE EXTENSIÓN Y PROYECCIÓN SOCIAL.  2. CONTRIBUIR DESDE EL GRUPO DE CONTABILIDAD A LA VICERRECTORÍA DE EXTENSIÓN Y PROYECCIÓN SOCIAL EN LA CONSOLIDACIÓN DE LAS ÓRDENES DE PAGO Y APOYO EN LA ELABORACIÓN DEL INFORME FINANCIERO. 3. APOYAR DESDE EL GRUPO DE CONTABILIDAD A LA VICERRECTORÍA DE EXTENSIÓN Y PROYECCIÓN SOCIAL EN LO RELACIONADO A INFORMACIÓN CONTABLE QUE SE REQUIERA. 4) ARCHIVAR DIARIAMENTE LAS OBLIGACIONES PRESUPUESTALES Y SUS ANEXOS </t>
  </si>
  <si>
    <t>PRESTAR SERVICIOS PROFESIONALES PARA: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ARCHIVAR DIARIAMENTE LA DOCUMENTACIÓN TRAMITADA EN LOS MEDIOS TECNOLÓGICOS QUE SE DESIGNEN.</t>
  </si>
  <si>
    <t>PRESTAR SERVICIOS PROFESIONALES PARA EL DESARROLLO DE LAS SIGUIENTES ACTIVIDADES: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4)DESCARGAR LOS COMPROBANTES DE EGRESO DE LOS PAGOS DE LAS ORDENES O RESOLUCIONES SOLICITADAS POR LAS UNIDADES ADMINISTRATIVAS.  5)COADYUVAR EN LA RECOPILACIÓN DE LA INFORMACIÓN Y EN LA ELABORACIÓN INFORMES SOLICITADOS POR EL SUPERVISOR DE LA ORDEN. 6)TRAMITAR LAS SOLICITUDES ASIGNADAS DE LA VICERRECTORÍA DE EXTENSIÓN Y PROYECCIÓN SOCIAL. 7) ARCHIVAR DIARIAMENTE LA DOCUMENTACIÓN TRAMITADA EN LOS MEDIOS TECNOLÓGICOS QUE SE DESIGNEN.</t>
  </si>
  <si>
    <t xml:space="preserve">PRESTAR SERVICIOS PROFESIONALES PARA: 1) REALIZAR LOS PAGOS EN LA PLATAFORMA DEL SINAP DE LAS ÓRDENES DERIVADAS DE LOS CONTRATOS Y RESOLUCIONES SUSCRITOS Y/O PROFERIDOS POR LA VICERRECTORÍA DE EXTENSIÓN Y PROYECCIÓN SOCIAL DESDE LA OFICINA DE TESORERÍA. 2) DESCARGAR COMPROBANTES DE EGRESO Y OBLIGACIONES PRESUPUESTALES REQUERIDAS POR LA VICERRECTORÍA DE EXTENSIÓN Y PROYECCIÓN SOCIAL. 3) RECEPCIONAR LOS PAGOS A FAVOR DE LA UNIVERSIDAD DEL MAGDALENA EN LA VENTANILLA TESORERÍA RECIBIDOS CON TARJETA DÉBITO Y CRÉDITO. 4) REALIZAR REGISTRO DE CUENTAS BANCARIAS DE LOS PROVEEDORES, CONTRATISTAS, DOCENTES, ESTUDIANTES Y DEMÁS TERCEROS BENEFICIARIOS DE PAGOS. 5) REALIZAR SEGUIMIENTO LEGALIZACIÓN DE VIÁTICOS, APOYOS ECONÓMICOS DE LOS DIFERENTES DOCENTES, INVESTIGADORES, VISITANTES Y ESTUDIANTES. 6) COADYUVAR EN LA ATENCIÓN A USUARIOS EN VENTANILLA DEL GRUPO DE TESORERÍA. 7) ARCHIVAR DIARIAMENTE LOS COMPROBANTES DE EGRESO CORRESPONDIENTES A LAS OBLIGACIONES PRESUPUESTALES DE LOS TRAMITES EN LOS MEDIOS TECNOLÓGICOS QUE SE DESIGNEN. </t>
  </si>
  <si>
    <t xml:space="preserve">PRESTAR SERVICIOS PROFESIONALES PARA: REALIZAR ELABORACIÓN Y ENTREGA DEL INFORME DE CIERRE QUE COMPRENDA LA RECOPILACIÓN DE LA INFORMACIÓN, SEGUIMIENTO Y CUMPLIMIENTO DE LAS ACTIVIDADES DE FORMACIÓN RELACIONADAS CON TEMAS DE EMPRENDIMIENTO E INNOVACIÓN, EN EL MARCO DEL DIPLOMADO EN TRANSICIÓN MINERO-ENERGÉTICA JUSTA EN EL CARIBE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</si>
  <si>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t>
  </si>
  <si>
    <t xml:space="preserve">PRESTAR SERVICIOS PROFESIONALES PARA EL DESARROLLO DE: 1. COORDINAR Y ORGANIZAR LAS ACTIVIDADES RELACIONADAS CON EL FUNCIONAMIENTO DEL DIPLOMADO EN GERENCIA DE EMPRESAS PALMICULTORAS. 2. SOLICITAR, RECIBIR Y ENTREGAR EN LAS FECHAS ESTABLECIDAS, LA INFORMACIÓN Y DOCUMENTACIÓN PRECONTRACTUAL, Y POST CONTRACTUAL DURANTE LA EJECUCIÓN DE LAS ACTIVIDADES DEL DOCENTE PARA EL PROCESO DE CONTRATACIÓN Y AUTORIZACIÓN DE PAGO. 3. DAR A CONOCER A LOS ESTUDIANTES LAS PROGRAMACIONES, MICRODISEÑO Y MATERIAL PEDAGÓGICO DE LOS MÓDULOS QUE VAN A CURSAR. 4. HACER PRESENCIA Y SUPERVISAR EL CUMPLIMIENTO DE LOS HORARIOS DE CLASES CONTEMPLADOS EN LA PROGRAMACIÓN SEMANAL, VERIFICAR EL CONTROL DE ASISTENCIA, DESARROLLO DE LOS MICRODISEÑOS Y ENTREGA OPORTUNA DE CALIFICACIONES.   5. VELAR POR LA REALIZACIÓN DE LA EVALUACIÓN DOCENTE POR CADA ESTUDIANTE, AL TÉRMINO DE CADA MÓDULO.  6. ORGANIZAR EL INFORME PARA EL CONTRATANTE CENIPALMA QUE CONTENGA: HOJAS DE VIDA DE LOS DOCENTES; CONTENIDOS A DESARROLLAR POR MÓDULO; COMPILACIÓN DE LOS INFORMES CUALITATIVOS QUE CONTIENEN LOS RESULTADOS DE LAS PRUEBAS DE SALIDA APLICADAS POR MÓDULO. </t>
  </si>
  <si>
    <t>Prestar servicios profesionales para el desarrollo de: 1). Planear las actividades formativas del curso Módulo Nivelatorio dirigido a los beneficiarios del Contrato PS-C041-2023 suscrito entre Unimagdalena y Cenipalma. 2). Desarrollar el curso Módulo Nivelatorio a través de la Plataforma Microsoft Teams. 3). Elaboración y entrega del consolidado de resultados del curso Módulo Nivelatorio.</t>
  </si>
  <si>
    <t>Prestar servicios profesionales para el desarrollo de lo siguiente: 1). Realizar registro audiovisual de los eventos y actividades realizadas por la Vicerrectoría de Extensión y Proyección social. 2) Organizar y editar el material audiovisual recolectado. 3) Elaboración de videos para su publicación en las redes sociales de Vicerrectoría de Extensión y Proyección Social.</t>
  </si>
  <si>
    <t>Prestar servicios profesionales para el desarrollo de lo siguiente: 1). Realizar registro fotográfico de los eventos y actividades realizadas por la Vicerrectoría de Extensión y Proyección Social. 2) Organizar el material fotográfico recolectado. 3) Edición de fotografías para su publicación en las redes sociales de Vicerrectoría de Extensión y Proyección Social.</t>
  </si>
  <si>
    <t>Prestar servicios profesionales para el desarrollo de: 1). Planear las actividades formativas del curso Estrategias Financieras dirigido a los beneficiarios del Contrato PS-C041-2023 suscrito entre Unimagdalena y Cenipalma. 2). Desarrollar el curso Estrategias Financieras a través de la Plataforma Microsoft Teams. 3). Elaboración y entrega del consolidado de resultados del curso Estrategias Financieras.</t>
  </si>
  <si>
    <t>Prestar servicios profesionales como Residente de Obra en el marco del Contrato Interadministrativo de Interventoría No. 0-258-2022 suscrito entre CORMAGDALENA y UNIMAGDALENA, para el desarrollo de lo siguiente: 1). Controlar el cumplimiento de la programación de la ejecución del Contrato de Obra LP No. 007 de 2018, cuyo objeto es: “CONSTRUCCIÓN DE OBRA DE CONTROL DE INUNDACIÓN Y MALECÓN EL BANCO”. 2). Apoyar en la elaboración de soluciones técnicas a inconvenientes surgidos durante el desarrollo de la obra. 3). Informar a la UNIVERSIDAD y a la Dirección de la Interventoría las causas del no cumplimiento, verificar y presentar a la dirección planes de contingencia. 4). Preparar informes periódicos, revisar el contenido de la bitácora y atender el buen funcionamiento de los oficios a su cargo. 5). Asistir a las reuniones y/o comités técnicos, en conjunto con el contratista y director de Interventoría cuando sean necesarios. 6). Exigir y obtener el registro fotográfico del trabajo de campo. 7). Verificar las especificaciones técnicas y su concordancia con planos y presupuestos. 8). Realizar la verificación del cumplimiento de las normas y procedimientos en materia de seguridad integral en la ejecución de la obra.</t>
  </si>
  <si>
    <t xml:space="preserve">PRESTAR SERVICIOS PROFESIONALES PARA EL DESARROLLO DE: 1). PLANEAR LAS ACTIVIDADES FORMATIVAS DEL CURSO SISTEMA INTEGRAL DE GESTIÓN DIRIGIDO A LOS BENEFICIARIOS DEL CONTRATO PS-C041-2023 SUSCRITO ENTRE UNIMAGDALENA Y CENIPALMA. 2). DESARROLLAR EL CURSO SISTEMA INTEGRAL DE GESTIÓN A TRAVÉS DE LA PLATAFORMA MICROSOFT TEAMS. 3). ELABORACIÓN Y ENTREGA DEL CONSOLIDADO DE RESULTADOS DEL CURSO SISTEMA INTEGRAL DE GESTIÓN.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</si>
  <si>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 xml:space="preserve">PRESTAR SERVICIOS PROFESIONALES EN EL MARCO DEL PLAN DE ACCIÓN 2023 PARA EL DESARROLLO DE LO SIGUIENTE: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PROYECTAR MINUTAS DE CONVENIOS Y CONTRATOS QUE REQUIERA LA VICERRECTORÍA DE EXTENSIÓN Y PROYECCIÓN SOCIAL. 4) ELABORAR LOS CONCEPTOS JURÍDICOS QUE SEAN SOLICITADOS POR LA VICERRECTORÍA DE EXTENSIÓN Y PROYECCIÓN SOCIAL Y/O POR LA OFICINA ASESORA JURÍDICA DE LA UNIVERSIDAD. 5) ATENDER DUDAS DE TIPO JURÍDICO QUE SURJAN DEL CARGUE DE DOCUMENTOS EN LAS PLATAFORMAS AUDITADAS SIA OBSERVA, SECOP Y SIGEP.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</si>
  <si>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 xml:space="preserve">PRESTAR SERVICIOS PROFESIONALES EN EL MARCO DEL PLAN DE ACCIÓN 2023 PARA EL DESARROLLO DE LO SIGUIENTE: 1. ASESORAR Y APOYAR LA FORMULACIÓN Y SEGUIMIENTO A LAS PROPUESTAS DE CONVENIOS, PROYECTOS, CONTRATOS U OTROS, EN ATENCIÓN A INVITACIONES RECIBIDAS U OPORTUNIDADES IDENTIFICADAS DESDE LA VICERRECTORÍA DE EXTENSIÓN Y PROYECCIÓN SOCIAL. 2. ASESORAR Y APOYAR EN LA REVISIÓN, GESTIÓN Y CONSOLIDACIÓN DE LA INFORMACIÓN REQUERIDA PARA LA ATENCIÓN DE OBSERVACIONES Y/O REQUERIMIENTOS EN ATENCIÓN A LAS PROPUESTAS PRESENTADAS. 3. ASESORAR Y APOYAR EN LA ORGANIZACIÓN, CONSOLIDACIÓN Y ENTREGA OPORTUNA DE LOS INSUMOS REQUERIDOS PARA LA ELABORACIÓN DEL REPORTE DE LOS INDICADORES, RELACIONADA CON LAS ACCIONES DE LA DESARROLLADAS EN EL MARCO DE FORMULACIÓN DE PROPUESTAS, APORTANTES AL PROYECTO ASOCIADO DEL PLAN DE ACCIÓN DE LA VICERRECTORÍA DE EXTENSIÓN Y PROYECCIÓN SOCIAL, PLAN DE DESARROLLO Y DEMÁS PLANES DE GESTIÓN INSTITUCIONAL QUE SE REQUIERAN. 4. ASESORAR Y APOYAR EN EL SEGUIMIENTO DE LAS ACTIVIDADES QUE SE DESARROLLEN EN EL MARCO DE LOS PROYECTOS INTEGRADORES ESTRUCTURADOS. </t>
  </si>
  <si>
    <t xml:space="preserve">PRESTAR SERVICIOS PROFESIONALES PARA EL DESARROLLO DE: 1). GESTIONAR LAS ACTIVIDADES ADMINISTRATIVAS Y FINANCIERAS DE LA VICERRECTORÍA DE EXTENSIÓN Y PROYECCIÓN SOCIAL DESDE LA OFICINA DE PRESUPUESTO. 2) REALIZAR AFECTACIONES A CERTIFICADOS DE DISPONIBILIDAD PRESUPUESTAL Y COMPROMISOS, TRASLADOS DE SALDOS Y CREACIONES DE RUBROS PRESUPUESTALES QUE SE REQUIERAN. 3) COADYUVAR EN EL ENVÍO DE INFORMACIÓN FINANCIERA QUE REQUIERA LA VICERRECTORÍA DE EXTENSIÓN Y PROYECCIÓN SOCIAL. 4) ARCHIVAR DIARIAMENTE LAS SOLICITUDES DE AFECTACIONES Y TRASLADOS, CORRESPONDIENTES A LOS TRÁMITES DE LA VICERRECTORÍA DE EXTENSIÓN Y PROYECCIÓN SOCIAL EN LOS MEDIOS TECNOLÓGICOS QUE SE DESIGNEN. 5) COADYUVAR EN EL DILIGENCIAMIENTO DE LOS FORMATOS PRESUPUESTALES (SOLICITUD DE CDP, TRASLADOS, ENTRE OTROS) RELACIONADOS CON LOS PROCESOS FINANCIEROS DEL DESPACHO DE LA VICERRECTORÍA DE EXTENSIÓN Y PROYECCIÓN SOCIAL. 6) CONTRIBUIR EN LOS PROCESOS DE CIERRE DE VIGENCIAS RELACIONADOS A LAS ACTIVIDADES ADMINISTRATIVAS Y FINANCIERAS DE LA VICERRECTORÍA DE EXTENSIÓN Y PROYECCIÓN SOCIAL DESDE LA OFICINA DE PRESUPUESTO. </t>
  </si>
  <si>
    <t xml:space="preserve">PRESTAR SERVICIOS DE APOYO A LA GESTIÓN PARA EL DESARROLLO DE LO SIGUIENTE: 1) APOYAR LAS ACTIVIDADES ADMINISTRATIVAS Y FINANCIERAS DE LA VICERRECTORÍA DE EXTENSIÓN Y PROYECCIÓN SOCIAL DESDE LA OFICINA DE PRESUPUESTO. 2) REALIZAR LOS CERTIFICADOS DE DISPONIBILIDAD PRESUPUESTAL QUE SE REQUIERAN. 3) REALIZAR LOS COMPROMISOS PRESUPUESTALES DE LAS ÓRDENES DE SERVICIOS, DE APOYO A LA GESTIÓN, PROFESIONALES, SUMINISTRO Y COMPRA, RESOLUCIONES Y DEMÁS ACTOS ADMINISTRATIVOS QUE SE REQUIERAN. 4) ARCHIVAR DIARIAMENTE LAS SOLICITUDES DE CDP, CDP Y COMPROMISOS PRESUPUESTALES CORRESPONDIENTES A LOS TRÁMITES DE LA VICERRECTORÍA DE EXTENSIÓN Y PROYECCIÓN SOCIAL EN LOS MEDIOS TECNOLÓGICOS QUE SE DESIGNEN. 5) APOYAR EN EL DILIGENCIAMIENTO DE LOS FORMATOS PRESUPUESTALES (SOLICITUD DE CDP, TRASLADOS, ENTRE OTROS) RELACIONADOS CON LOS PROCESOS FINANCIEROS DEL DESPACHO DE LA VICERECTORIA DE EXTENSIÓN Y PROYECCIÓN SOCIAL. 6) APOYAR EN LOS PROCESOS DE CIERRE DE VIGENCIAS RELACIONADOS A LAS ACTIVIDADES ADMINISTRATIVAS Y FINANCIERAS DE LA VICERRECTORÍA DE EXTENSIÓN Y PROYECCIÓN SOCIAL DESDE LA OFICINA DE PRESUPUESTO. </t>
  </si>
  <si>
    <t xml:space="preserve">PRESTAR SERVICIOS PROFESIONALES PARA EL DESARROLLO DE: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 4) COADYUVAR EN LOS PROCESOS DE CIERRE DE VIGENCIAS RELACIONADOS A LAS ACTIVIDADES ADMINISTRATIVAS Y FINANCIERAS DE LA VICERRECTORÍA DE EXTENSIÓN Y PROYECCIÓN SOCIAL DESDE LA DIRECCIÓN FINANCIERA. </t>
  </si>
  <si>
    <t>PRESTAR SERVICIOS PROFESIONALES PARA EL DESARROLLO DE: 1. REGISTRAR EN EL SINAP LAS OBLIGACIONES DE PAGO (OP) DE LAS ÓRDENES DE SERVICIOS PROFESIONALES Y DE APOYO A LA GESTIÓN, SUMINISTRO, COMPRA, RESOLUCIONES Y DEMÁS ACTOS ADMINISTRATIVOS QUE REQUIERA LA VICERRECTORÍA DE EXTENSIÓN Y PROYECCIÓN SOCIAL. 2. CONTRIBUIR</t>
  </si>
  <si>
    <t xml:space="preserve">PRESTAR SERVICIOS PROFESIONALES PARA: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ARCHIVAR DIARIAMENTE LA DOCUMENTACIÓN TRAMITADA EN LOS MEDIOS TECNOLÓGICOS QUE SE DESIGNEN. 7) COADYUVAR EN LOS PROCESOS DE CIERRE DE VIGENCIAS RELACIONADOS A LAS ACTIVIDADES ADMINISTRATIVAS Y FINANCIERAS DE LA VICERRECTORÍA DE EXTENSIÓN Y PROYECCIÓN SOCIAL DESDE EL GRUPO DE TESORERÍA. </t>
  </si>
  <si>
    <t xml:space="preserve">PRESTAR SERVICIOS PROFESIONALES PARA EL DESARROLLO DE LAS SIGUIENTES ACTIVIDADES: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4)DESCARGAR LOS COMPROBANTES DE EGRESO DE LOS PAGOS DE LAS ORDENES O RESOLUCIONES SOLICITADAS POR LAS UNIDADES ADMINISTRATIVAS. 5)COADYUVAR EN LA RECOPILACIÓN DE LA INFORMACIÓN Y EN LA ELABORACIÓN INFORMES SOLICITADOS POR EL SUPERVISOR DE LA ORDEN. 6)TRAMITAR LAS SOLICITUDES ASIGNADAS DE LA VICERRECTORÍA DE EXTENSIÓN Y PROYECCIÓN SOCIAL. 7) ARCHIVAR DIARIAMENTE LA DOCUMENTACIÓN TRAMITADA EN LOS MEDIOS TECNOLÓGICOS QUE SE DESIGNEN. 8) COADYUVAR EN LOS PROCESOS DE CIERRE DE VIGENCIAS RELACIONADOS A LAS ACTIVIDADES ADMINISTRATIVAS Y FINANCIERAS DE LA VICERRECTORÍA DE EXTENSIÓN Y PROYECCIÓN SOCIAL DESDE EL GRUPO DE TESORERÍA. </t>
  </si>
  <si>
    <t xml:space="preserve">PRESTAR SERVICIOS PROFESIONALES EN EL MARCO DEL PLAN DE ACCIÓN 2023 PARA EL DESARROLLO DE LO SIGUIENTE: 1. REALIZAR ESTUDIOS GENERALES Y ESPECÍFICOS, REQUERIDOS EN LA ELABORACIÓN DE LOS PLANES, PROGRAMAS Y PROYECTOS INSTITUCIONALES. 2. MANTENER ACTUALIZADO LOS SISTEMAS DE INFORMACIÓN RELACIONADOS CON EL PROCESO DE PLANEACIÓN.3. REALIZAR SEGUIMIENTO Y REPORTE DE LOS INDICADORES DE GESTIÓN Y RESULTADOS INSTITUCIONALES.4. DISEÑO Y SEGUIMIENTO DE PLANES INSTITUCIONALES, ESTRATEGIAS Y PROYECTOS DE INVERSIÓN.5. ELABORAR INFORMES RELACIONADOS CON LA EJECUCIÓN DE PLANES Y PROYECTOS INSTITUCIONALES. </t>
  </si>
  <si>
    <t xml:space="preserve">PRESTAR SERVICIOS DE APOYO A LA GESTIÓN EN EL MARCO DEL PLAN DE ACCIÓN 2023 PARA EL DESARROLLO DE LAS SIGUIENTES ACTIVIDADES: 1. APOYAR EN LA EJECUCIÓN DE LOS PROYECTOS VIGENTES DESDE EL ENFOQUE PSICOSOCIAL CON LA POBLACIÓN OBJETO DE INTERVENCIÓN DE LA FUNDACIÓN CASA EN EL ÁRBOL. 2. GENERAR ALERTAS Y SEGUIMIENTO PSICOSOCIAL A LA POBLACIÓN ATENDIDA. 3. ORGANIZAR Y MANEJAR ARCHIVOS CORRESPONDIENTES A LOS PROYECTOS QUE SE DESARROLLAN.  4. SISTEMATIZAR LAS EXPERIENCIAS. 5. PRESENTAR Y ELABORAR INFORMES. 6. APOYAR EN GESTIÓN Y GENERACIÓN DE PROYECTOS DE LA FUNDACIÓN. 7.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 </t>
  </si>
  <si>
    <t xml:space="preserve">PRESTAR SERVICIOS DE APOYO A LA GESTIÓN EN EL MARCO DEL PLAN DE ACCIÓN 2023 PARA EL DESARROLLO DE LAS SIGUIENTES ACTIVIDADES: 1. APOYAR LA GESTIÓN ADMINISTRATIVA DE LA FUNDACIÓN CASA EN EL ÁRBOL. 2. REALIZAR LOS INFORMES FINANCIEROS DE CADA UNO DE LOS PROYECTOS QUE SE EJECUTAN EN LA FUNDACIÓN CASA EN EL ÁRBOL. 3. PRESTAR ACOMPAÑAMIENTO EN CADA UNO DE LOS PROYECTOS VIGENTES DE LA FUNDACIÓN CASA EN EL ÁRBOL. 4. ORGANIZAR LOS ARCHIVOS CORRESPONDIENTES A LA FUNDACIÓN CASA EN EL ÁRBOL. 5. SISTEMATIZAR LAS EXPERIENCIAS E INFORMACIÓN RECOPILADAS EN CAMPO DE LOS PROYECTOS EJECUTADOS POR LA FUNDACIÓN CASA EN EL ÁRBOL. 6. ELABORAR Y PRESENTAR INFORMES PERIÓDICOS DE LAS ACTIVIDADES DESARROLLADAS EN LOS PROYECTOS DE LA FUNDACIÓN CASA EN EL ÁRBOL A LA VICERRECTORÍA DE EXTENSIÓN Y PROYECCIÓN SOCIAL. 7. APOYAR LA DIRECCIÓN DE LA FUNDACIÓN EN EL CONTROL DE CRONOGRAMAS ESTABLECIDOS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 </t>
  </si>
  <si>
    <t xml:space="preserve">PRESTAR SERVICIOS PROFESIONALES PARA EL DESARROLLO DE: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 4) COADYUVAR EN LOS PROCESOS DE CIERRE DE VIGENCIAS RELACIONADOS A LAS ACTIVIDADES ADMINISTRATIVAS Y FINANCIERAS DE LA VICERRECTORÍA DE EXTENSIÓN Y PROYECCIÓN SOCIAL DESDE LA DIRECCIÓN FINANCIERA.  </t>
  </si>
  <si>
    <t xml:space="preserve">PRESTAR SERVICIOS DE APOYO A LA GESTIÓN PARA EL DESARROLLO DE LO SIGUIENTE: 1. APOYAR AL GRUPO DE CONTABILIDAD EN LA ELABORACIÓN DE CUENTAS POR PAGAR Y OBLIGACIONES PRESUPUESTALES 2. APOYAR AL PROFESIONAL ESPECIALIZADO DEL GRUPO DE CONTABILIDAD EN LAS ACTIVIDADES INHERENTES PROPIAS DE LOS DIFERENTES TRÁMITES DE PAGOS. 3. APOYAR DESDE EL GRUPO DE CONTABILIDAD A LA VICERRECTORÍA DE EXTENSIÓN Y PROYECCIÓN SOCIAL EN LO RELACIONADO A INFORMACIÓN CONTABLE QUE SE REQUIERA. 4) ARCHIVAR DIARIAMENTE LAS OBLIGACIONES PRESUPUESTALES Y SUS ANEXOS CORRESPONDIENTES A LOS TRAMITES DE LA VEX EN LOS MEDIOS TECNOLÓGICOS QUE SE DESIGNEN. 5) APOYAR EN LOS PROCESOS DE CIERRE DE VIGENCIAS RELACIONADOS A LAS ACTIVIDADES ADMINISTRATIVAS Y FINANCIERAS DE LA VICERRECTORÍA DE EXTENSIÓN Y PROYECCIÓN SOCIAL DESDE EL GRUPO DE CONTABILIDAD.  </t>
  </si>
  <si>
    <t>PRESTAR SERVICIOS PROFESIONALES PARA: 1) REALIZAR LOS PAGOS EN LA PLATAFORMA DEL SINAP DE LAS ÓRDENES DERIVADAS DE LOS CONTRATOS Y RESOLUCIONES SUSCRITOS Y/O PROFERIDOS POR LA VICERRECTORÍA DE EXTENSIÓN Y PROYECCIÓN SOCIAL DESDE LA OFICINA DE TESORERÍA. 2) DESCARGAR COMPROBANTES DE EGRESO Y OBLIGACIONES PRESUPUESTALES REQUERIDAS POR LA VICERRECTORÍA DE EXTENSIÓN Y PROYECCIÓN SOCIAL. 3) RECEPCIONAR LOS PAGOS A FAVOR DE LA UNIVERSIDAD DEL MAGDALENA EN LA VENTANILLA TESORERÍA RECIBIDOS CON TARJETA DÉBITO Y CRÉDITO. 4) REALIZAR REGISTRO DE CUENTAS BANCARIAS DE LOS PROVEEDORES, CONTRATISTAS, DOCENTES, ESTUDIANTES Y DEMÁS TERCEROS BENEFICIARIOS DE PAGOS. 5) REALIZAR SEGUIMIENTO LEGALIZACIÓN DE VIÁTICOS, APOYOS ECONÓMICOS DE LOS DIFERENTES DOCENTES, INVESTIGADORES, VISITANTES Y ESTUDIANTES. 6) COADYUVAR EN LA ATENCIÓN A USUARIOS EN VENTANILLA DEL GRUPO DE TESORERÍA. 7) ARCHIVAR DIARIAMENTE LOS COMPROBANTES DE EGRESO CORRESPONDIENTES A LAS OBLIGACIONES PRESUPUESTALES DE LOS TRAMITES EN LOS MEDIOS TECNOLÓGICOS QUE SE DESIGNEN. 8) COADYUVAR EN LOS PROCESOS DE CIERRE DE VIGENCIAS RELACIONADOS A LAS ACTIVIDADES ADMINISTRATIVAS Y FINANCIERAS DE LA VICERRECTORÍA DE EXTENSIÓN Y PROYECCIÓN SOCIAL DESDE EL GRUPO DE TESORERÍA.</t>
  </si>
  <si>
    <t xml:space="preserve">PRESTAR SERVICIOS DE APOYO A LA GESTIÓN PARA EL DESARROLLO DE LO SIGUIENTE: 1. DESARROLLAR TALLER ARTÍSTICO DE LA ESCUELA VOCACIONAL DE ARTE Y CULTURA PARA LA PAZ Y LA CONVIVENCIA, CASA MUSEO GABRIEL GARCÍA MÁRQUEZ EN ARACATACA PROYECTO APOYADO POR EL MINISTERIO DE CULTURA Y EL PROGRAMA NACIONAL DE CONCERTACIÓN NACIONAL EN EL MARCO DE LAS JORNADAS DE FORMACIÓN Y CREACIÓN ARTÍSTICO CULTURAL DESARROLLADAS DENTRO DEL PLAN DE ACCIÓN DE LA DIRECCIÓN DE PROYECCIÓN CULTURAL. 2. ORGANIZAR CON EVIDENCIAS FOTOGRÁFICAS Y ENTREGAR OPORTUNAMENTE EL INFORME DE LAS ACTIVIDADES Y RESULTADOS OBTENIDOS EN LAS SESIONES DEL TALLER ARTÍSTICO EN LA ESCUELA VOCACIONAL DE ARTE Y CULTURA PARA LA PAZ Y LA CONVIVENCIA, CASA MUSEO GABRIEL GARCÍA MÁRQUEZ EN ARACATACA.  </t>
  </si>
  <si>
    <t xml:space="preserve">PRESTAR SERVICIOS DE APOYO A LA GESTIÓN EN EL MARCO DEL CONVENIO NO. 2922 DE 2023, SUSCRITO ENTRE LA UNIVERSIDAD DEL MAGDALENA Y EL MINISTERIO DE CULTURA, PARA EL DESARROLLO DE LO SIGUIENTE:  1. DESARROLLAR TALLER ARTÍSTICO DE LA ESCUELA VOCACIONAL DE ARTE Y CULTURA PARA LA PAZ Y LA CONVIVENCIA, CASA MUSEO GABRIEL GARCÍA MÁRQUEZ EN ARACATACA PROYECTO APOYADO POR EL MINISTERIO DE CULTURA Y EL PROGRAMA NACIONAL DE CONCERTACIÓN NACIONAL EN EL MARCO DE LAS JORNADAS DE FORMACIÓN Y CREACIÓN ARTÍSTICO CULTURAL DESARROLLADAS DENTRO DEL PLAN DE ACCIÓN DE LA DIRECCIÓN DE PROYECCIÓN CULTURAL. 2. ORGANIZAR CON EVIDENCIAS FOTOGRÁFICAS DE LAS ACTIVIDADES Y RESULTADOS OBTENIDOS EN LAS SESIONES DEL TALLER ARTÍSTICO EN LA ESCUELA VOCACIONAL DE ARTE Y CULTURA PARA LA PAZ Y LA CONVIVENCIA, CASA MUSEO GABRIEL GARCÍA MÁRQUEZ EN ARACATACA. 3. APOYAR EN LA ELABORACIÓN DE INFORME FINAL REQUERIDO EN EL MARCO DEL CONVENIO NO. 2922 DE 2023.   </t>
  </si>
  <si>
    <t>PRESTAR SERVICIOS DE APOYO A LA GESTIÓN PARA EL DESARROLLO DE LO SIGUIENTE: 1. DESARROLLAR TALLER ARTÍSTICO DE LA ESCUELA VOCACIONAL DE ARTE Y CULTURA PARA LA PAZ Y LA CONVIVENCIA, CASA MUSEO GABRIEL GARCÍA MÁRQUEZ EN ARACATACA PROYECTO APOYADO POR EL MINISTERIO DE CULTURA Y EL PROGRAMA NACIONAL DE CONCERTACIÓN NACIONAL EN EL MARCO DE LAS JORNADAS DE FORMACIÓN Y CREACIÓN ARTÍSTICO CULTURAL DESARROLLADAS DENTRO DEL PLAN DE ACCIÓN DE LA DIRECCIÓN DE PROYECCIÓN CULTURAL. 2. ORGANIZAR CON EVIDENCIAS FOTOGRÁFICAS Y ENTREGAR OPORTUNAMENTE EL INFORME DE LAS ACTIVIDADES Y RESULTADOS OBTENIDOS EN LAS SESIONES DEL TALLER ARTÍSTICO EN LA ESCUELA VOCACIONAL DE ARTE Y CULTURA PARA LA PAZ Y LA CONVIVENCIA, CASA MUSEO GABRIEL GARCÍA MÁRQUEZ EN ARACATACA</t>
  </si>
  <si>
    <t xml:space="preserve">SUMINISTRO DE PRODUCTOS ALIMENTICIOS PREPARADOS (DESAYUNOS TÍPICOS O EMPRESARIALES, BOCADOS, FRITOS Y  ALMUERZOS TIPO EJECUTIVO O TIPO BUFFET) Y BEBIDAS (AGUA, GASEOSA, COCTELES) NECESARIOS PARA FORTALECER LAS RELACIONES CON EL ENTORNO, INVITADOS GREMIALES O SECTORIALES DE LA VICERRECTORÍA DE EXTENSIÓN Y PROYECCIÓN SOCIAL, EN EL MARCO DE REUNIONES DE TRABAJO  DEL PROYECTO INSTITUCIONAL DEL PLAN DE ACCIÓN 2023  "DESARROLLO DE ACCIONES INSTITUCIONALES Y ALIANZAS CON EL ENTORNO PARA FORTALECER PROCESOS DE FORMACIÓN, INVESTIGACIÓN Y EXTENSIÓN PARA LA CREACIÓN DE VALOR SOCIAL EN EL TERRITORIO".  LA PROPUESTA HACE PARTE INTEGRAL DE LA PRESENTE ORDEN. </t>
  </si>
  <si>
    <t xml:space="preserve"> SERVICIOS DE MONTAJE DE EXPOSICION Y EVENTO , DISEÑO Y REALIZACIÓN DE ESCENOGRAFÍA Y DISEÑO Y REALIZACIÓN DE 20 DE VESTUARIO, 20 CALZADOS Y 20 TOCADOS PARA EL EQUIPO QUE SE PRESENTARÁ EN LAS ACTIVIDADES DE CREACIÓN ARTISTICA QUE SE REALIZARÁN EN LA CASA MUSEO GABRIEL GARCÍA MÁRQUEZ EN ARACATACA EN EL MARCO DEL CONVENIO NÚMERO: 2922-2023.</t>
  </si>
  <si>
    <t>SUMINISTRO DE 120 ALIMENTOS Y 120  BEBIDAS PARA EL CIERRE DE LAS ACTIVIDADES DE CREACIÓN ARTÍSTICA REALIZADAS EN LA CASA MUSEO GABRIEL GARCÍA MÁRQUEZ EN ARACATACA EN EL MARCO DEL CONVENIO NÚMERO: 2922-2023 SUSCRITO ENTRE UNIMAGDALENA Y EL MINISTERIO DE CULTURA</t>
  </si>
  <si>
    <t xml:space="preserve">PRESTAR SERVICIOS PROFESIONALES PARA EL DESARROLLO DE: 1. ORGANIZAR EL EXPEDIENTE ACADÉMICO Y ADMINISTRATIVO DEL CURSO GESTIÓN DE LA PRODUCTIVIDAD DIRIGIDO A LOS BENEFICIARIOS DEL CONTRATO PS-C041-2023 SUSCRITO ENTRE UNIMAGDALENA Y CENIPALMA. 2. APOYO A LA ELABORACIÓN DEL INFORME FINAL DEL PROYECTO CON MIRAS A SU FINALIZACIÓN Y LIQUIDACIÓN. </t>
  </si>
  <si>
    <t>SUMINISTRO DE PRODUCTOS ALIMENTICIOS PREPARADOS (REFRIGERIOS, ALMUERZOS TIPO EJECUTIVO O TIPO BUFFET) Y BEBIDAS (GASEOSA O JUGO HIT ) NECESARIOS PARA FORTALECER LAS RELACIONES CON EL ENTORNO, INVITADOS GREMIALES O SECTORIALES DE LA VICERRECTORÍA DE EXTENSIÓN Y PROYECCIÓN SOCIAL, EN EL MARCO DE REUNIONES DE TRABAJO  DEL PROYECTO INSTITUCIONAL DEL PLAN DE ACCIÓN 2023  "DESARROLLO DE ACCIONES INSTITUCIONALES Y ALIANZAS CON EL ENTORNO PARA FORTALECER PROCESOS DE FORMACIÓN, INVESTIGACIÓN Y EXTENSIÓN PARA LA CREACIÓN DE VALOR SOCIAL EN EL TERRITORIO".</t>
  </si>
  <si>
    <t xml:space="preserve">PRESTAR SERVICIOS PROFESIONALES EN EL MARCO DEL CONTRATO INTERADMINISTRATIVO DE INTERVENTORÍA NO. 0-204-2022, PARA EL DESARROLLO DE LAS SIGUIENTES ACTIVIDADES: 1. PRESTAR ASESORÍA JURÍDICA Y RESOLVER CONSULTAS DE TIPO JURÍDICO SOBRE LA EJECUCIÓN DE LOS CONTRATOS. 2. REVISAR Y /O PROYECTAR RESPUESTAS A PETICIONES, ACTAS, ADICIONES, OTROSÍES, SUSPENSIONES, REINICIOS, ACTOS ADMINISTRATIVOS Y DEMÁS QUE REQUIERA LA EJECUCIÓN DE LOS CONTRATOS. 3. ELABORAR LOS CONCEPTOS JURÍDICOS QUE SEAN SOLICITADOS POR LA DIRECCIÓN DE LOS CONTRATOS. 4. REALIZAR LA REVISIÓN JURÍDICA CONTRACTUAL A LAS ÓRDENES Y/O CONTRATOS DE SERVICIOS PROFESIONALES, PROVEEDORES Y DEMÁS QUE SE GENEREN EN LA EJECUCIÓN DE LOS CONTRATOS. </t>
  </si>
  <si>
    <t>PRESTAR SERVICIOS PROFESIONALES EN EL MARCO DEL CONTRATO INTERADMINISTRATIVO DE INTERVENTORÍA NO. 0-204-2022 SUSCRITO ENTRE CORMAGDALENA Y UNIMAGDALENA, PARA EL DESARROLLO DE LAS SIGUIENTES ACTIVIDADES: 1.PRESTAR APOYO A LA DIRECCIÓN GENERAL DE LOS CONTRATOS INTERADMINISTRATIVOS EN EL SEGUIMIENTO A LOS AVANCES Y VERIFICACIÓN DE LAS CONDICIONES DE EJECUCIÓN DE LOS PROYECTOS DE OBRA RELACIONADOS A CONTINUACIÓN: *CONSTRUCCIÓN DE OBRAS DE PROTECCIÓN CONTRA EROSION Y LAS INUNDACIONES EN EL AREA PRODUCTIVA DE LOS CORREGIMIENTOS DE LA LOBATA Y LAS BOQUILLAS ZONA RURAL DEL MUNICIPIO DE MOMPOX, DEPARTAMENTO DE BOLIVAR. *CONSTRUCCION DE OBRAS DE PROTECCION DE ORILLAS EN LA CABECERA MUNICIPAL DE PINILLOS DEPARTAMENTO DE BOLIVAR - CABECERA MUNICIPAL DE PINILLOS, DEPARTAMENTO DE BOLÍVAR. *CONSTRUCCION DE OBRAS DEL MALECON Y OBRAS DE MITIGACIÓN, MUNICIPIO DE VILLAVIEJA, HUILA, CENTRO ORIENTE- MUNICIPIO DE VILLAVIEJA, HUILA. *CONSTRUCCIÓN DE LA TERCERA FASE (215 METROS LINEALES) DE MURO REFORZADO SOBRE PILOTES HINCADOS CABECERA MUNICIPAL DE RÍO VIEJO, DEPARTAMENTO DE BOLÍVAR. 2. PARTICIPAR DE LAS REUNIONES CON CONTRATISTAS Y MUNICIPIOS CONTRATANTES. 3. COADYUVAR EN EL SEGUIMIENTO A LOS COMPROMISOS CONTRAÍDOS POR LOS CONTRATISTAS Y MUNICIPIOS CONTRATANTES. 4. PARTICIPAR EN LA PROYECCIÓN DE OFICIOS, COMUNICACIONES Y/O ACTAS QUE SE GENEREN DURANTE LA EJECUCIÓN DE LOS CONTRATOS. 5. APOYAR EN LAS SOLICITUDES DE REAJUSTE ECONÓMICO SOLICITADO POR LOS MUNICIPIOS 6.  ELABORAR LOS INFORMES TÉCNICOS GENERALES DE LA INTERVENTORÍA DEL CONTRATO INTERADMINISTRATIVO NO. 0-204-2022. 7. COORDINAR LA INTERVENTORÍA DEL CONTRATO DE OBRA NO. 0135 – 2020, CUYO OBJETO ES: “CONSTRUCCIÓN DE OBRAS DE PROTECCIÓN Y ARQUITECTÓNICAS PARA EL ORDENAMIENTO DEL CASCO URBANO DEL MUNICIPIO DE REGIDOR, DEPARTAMENTO DE BOLÍVAR”.</t>
  </si>
  <si>
    <t>PRESTAR SERVICIOS PROFESIONALES EN EL MARCO DEL CONTRATO INTERADMINISTRATIVO DE INTERVENTORÍA NO. 0-204-2022 SUSCRITO ENTRE CORMAGDALENA Y UNIMAGDALENA, PARA EL DESARROLLO DE LAS SIGUIENTES ACTIVIDADES:  1) GESTIONAR LAS ACTIVIDADES ADMINISTRATIVAS Y FINANCIERAS DE LOS CONTRATOS. 2) ARTICULAR CON LAS DEPENDENCIAS ADMINISTRATIVAS Y FINANCIERAS DE LA UNIVERSIDAD, LAS SOLICITUDES DE CERTIFICADOS DE DISPONIBILIDAD PRESUPUESTAL, COMPROMISO PRESUPUESTAL, ÓRDENES DE PAGO Y REQUERIMIENTOS FINANCIEROS GENERADOS DURANTE LA EJECUCIÓN. 3) RECAUDAR Y REVISAR LOS DOCUMENTOS PRECONTRACTUALES Y CONTRACTUALES DERIVADOS DEL PROCESO DE CONTRATACIÓN DE PERSONAL, Y GESTIONAR ANTE LAS DEPENDENCIAS DE UNIMAGDALENA SUS RESPECTIVOS PAGOS. 4) TRAMITAR SOLICITUDES DE APOYOS ECONÓMICOS POR DESPLAZAMIENTO Y ESTÍMULOS A DOCENTES VINCULADOS A LA EJECUCIÓN DE LOS CONTRATOS. 5) REALIZAR EL CARGUE DE LAS ÓRDENES Y DOCUMENTOS CONTRACTUALES DE LAS MISMAS AL SISTEMA INTEGRAL DE AUDITORIA –SIA- OBSERVA Y AL SISTEMA SECOP II. 6) REALIZAR REVISIÓN DE LAS HOJAS DE VIDA Y RELACIONAR LA INFORMACIÓN DE LAS ORDENES EN LA PLATAFORMA SIGEP.  7) PROYECTAR LAS ÓRDENES Y ACTOS ADMINISTRATIVOS QUE SE REQUIERAN DURANTE LA EJECUCIÓN DEL CONTRATO.</t>
  </si>
  <si>
    <t>PRESTAR SERVICIOS PROFESIONALES PARA EL DESARROLLO DE: 1). CREACIÓN DE CONTENIDOS AUDIOVISUALES POR CADA UNO DE LOS MÓDULOS DEL DIPLOMADO EN GERENCIA DE EMPRESAS PALMICULTORAS EN EL MARCO DEL CONTRATO PS-C041-2023 SUSCRITO ENTRE UNIMAGDALENA Y CENIPALMA.  2). CREACIÓN DE CONTENIDOS PARA REDES SOCIALES EN EL MARCO DEL CONTRATO PS-C041-2023 SUSCRITO ENTRE UNIMAGDALENA Y CENIPALMA.  3). CREAR UN PRODUCTO AUDIOVISUAL RELACIONADO CON EL PROCESO DE CIERRE Y ENTREGA DE CERTIFICACIONES DEL DIPLOMADO EN GERENCIA DE EMPRESAS PALMICULTORAS</t>
  </si>
  <si>
    <t xml:space="preserve">PRESTAR SERVICIOS PROFESIONALES EN EL MARCO DEL CONTRATO INTERADMINISTRATIVO DE INTERVENTORÍA NO. 0-258-2022 SUSCRITO ENTRE CORMAGDALENA Y UNIMAGDALENA, PARA EL DESARROLLO DE LO SIGUIENTE: 1) RECOLECTAR Y ORGANIZAR LA INFORMACIÓN OBTENIDA DE LOS PROYECTOS DE OBRA NECESARIA PARA EL INFORME TÉCNICO GENERAL DE INTERVENTORÍA DEL CONTRATO INTERADMINISTRATIVO DE INTERVENTORÍA NO. 0-204-2022. 2) REALIZAR REVISIÓN PRELIMINAR DE LOS DOCUMENTOS TÉCNICOS REQUERIDOS PARA EL INFORME TÉCNICO GENERAL DE INTERVENTORÍA DEL CONTRATO INTERADMINISTRATIVO DE INTERVENTORÍA NO. 0-204-2022.  </t>
  </si>
  <si>
    <t xml:space="preserve">PRESTAR SERVICIOS PROFESIONALES EN EL MARCO DEL CONTRATO INTERADMINISTRATIVO DE INTERVENTORÍA NO. 0-204-2022 SUSCRITO ENTRE CORMAGDALENA Y UNIMAGDALENA, PARA EL DESARROLLO DE LAS SIGUIENTES ACTIVIDADES: 1. COORDINAR LA INTERVENTORÍA DEL CONTRATO DE OBRA NO. 2415 DE 2022, CUYO OBJETO ES: CONSTRUCCIÓN DE OBRAS DE PROTECCIÓN DE ORILLAS EN LA CABECERA MUNICIPAL DE PINILLOS, DEPARTAMENTO DE BOLÍVAR.  2. REALIZAR SEGUIMIENTO A LOS COMPROMISOS CONTRAÍDOS POR EL CONTRATISTA Y MUNICIPIO CONTRATANTE. 3. SOLICITAR AL RESIDENTE DE OBRA INFORMES SEMANALES Y REMITIRLOS AL DIRECTOR DEL PROYECTO EN LOS FORMATOS ESTABLECIDOS. 4. REVISIÓN DEL AVANCE PERMANENTE DE LA BITÁCORA DE OBRA. 4. ALIMENTAR CON INFORMACIÓN REQUERIDA LA CARPETA DE ALMACENAMIENTO EN LÍNEA QUE TIENE EL PROYECTO.  5.ARTICULARSE A LA ELABORACIÓN DE LOS INFORMES MENSUALES PROPORCIONANDO LA INFORMACIÓN QUE SE REQUIERA DE LA EJECUCIÓN DEL CONTRATO DE OBRA NO. 2415 DE 2022. 6. REALIZAR REVISIÓN DE ACTAS DE PAGO, MEMORIAS DE CÁLCULO, ACTAS PARCIALES Y REVISIÓN DE MATERIALES Y CANTIDADES A UTILIZAR EN EL CONTRATO DE OBRA NO. 2415 DE 2022. 7. PARTICIPAR EN LAS REUNIONES Y COMITÉS DE OBRA.  8. APOYAR EN LAS SOLICITUDES DE REAJUSTE ECONÓMICO SOLICITADO POR EL MUNICIPIO. </t>
  </si>
  <si>
    <t>COMPRA DE TRES(3) TABLETS Y TRES (3) KITS DE PINTURA REQUERIDOS PARA LA CLAUSURA DEL CONCURSO LOS NIÑOS PINTAN A GABO DESARROLLADO EN EL MARCO DE LA FERIA INTERNACIONAL DEL LIBRO, LAS ARTES Y LA CULTURA DE SANTA MARTA – 5TA FILSMAR 2023.</t>
  </si>
  <si>
    <t>SANDRA PATRICIA ZAPATAFRAGOSO</t>
  </si>
  <si>
    <t>FABIAN DE JESUS RAMIREZ NUÑEZ</t>
  </si>
  <si>
    <t>MARCIO POLO HURTADO</t>
  </si>
  <si>
    <t>OMAR ENRIQUE MANJARRES OJEDA</t>
  </si>
  <si>
    <t>ALVARO JOSE CAMPO LOPEZ</t>
  </si>
  <si>
    <t>AFRA ALEXANDRA HARDING GRACIA</t>
  </si>
  <si>
    <t>ROBERTO FERNANDO DE LA ROSA MAESTRE</t>
  </si>
  <si>
    <t>PIEDAD DE LOS ANGELES DE LA HOZ IBAÑEZ</t>
  </si>
  <si>
    <t>DANIELA VANESA VILLALBA CARDENAS</t>
  </si>
  <si>
    <t>EDINSON JOSE VILLAZON TURIZO</t>
  </si>
  <si>
    <t>ALFREDO LUIS CALDERA GUZMAN</t>
  </si>
  <si>
    <t>BRANDON YESID LIBREROS CUELLO</t>
  </si>
  <si>
    <t>JOSE LUIS DIAZ DE LA CRUZ</t>
  </si>
  <si>
    <t>MAURICIO ANDRES SANTANDER BARRIOS</t>
  </si>
  <si>
    <t>LAURA VANESSA MAESTRE MAESTRE</t>
  </si>
  <si>
    <t>KAREN STEPHANIE JIMENEZ CHARRIS</t>
  </si>
  <si>
    <t>EVELYN ROSANA MARTINEZ ORTEGA</t>
  </si>
  <si>
    <t>ANDRÉS FELIPE MEJIA QUINTERO</t>
  </si>
  <si>
    <t>JENNIFER PAOLA SALCEDO ROMERO</t>
  </si>
  <si>
    <t>GINNA MARCELA CUADRADO LEMUS</t>
  </si>
  <si>
    <t>LISETH PAOLA GUERRERO JIMENEZ</t>
  </si>
  <si>
    <t>ALVARO ALFONSO QUIROGA CASTILLO</t>
  </si>
  <si>
    <t>JEYSSON VERU OLAYA</t>
  </si>
  <si>
    <t xml:space="preserve">MARIA JOSE MEYER MUGNO </t>
  </si>
  <si>
    <t xml:space="preserve">ARACELLI LOPEZ VILLA </t>
  </si>
  <si>
    <t xml:space="preserve">MILENA MARIA CIFUENTES GARCIA </t>
  </si>
  <si>
    <t xml:space="preserve">GABRIEL CASTRO RODRIGUEZ </t>
  </si>
  <si>
    <t>CARMEN VALENTINA HERRERA TENJO</t>
  </si>
  <si>
    <t xml:space="preserve">LEONARDO CESAR TAPIAS CHAPARRO </t>
  </si>
  <si>
    <t xml:space="preserve">ROBERTO ELIAS IGLESIAS CHEDRAUI </t>
  </si>
  <si>
    <t>COPY’S STUDENT S.A.S.</t>
  </si>
  <si>
    <t xml:space="preserve">PIEDAD DE LOS ANGELES DE LA HOZ IBAÑEZ </t>
  </si>
  <si>
    <t xml:space="preserve">JENNIFER PAOLA SALCEDO ROMERO </t>
  </si>
  <si>
    <t xml:space="preserve">AFRA ALEXANDRA HARDING </t>
  </si>
  <si>
    <t xml:space="preserve">DANIELA VANESA VILLALBA CÁRDENAS </t>
  </si>
  <si>
    <t xml:space="preserve">ROBERTO FERNANDO DE LA ROSA
MAESTRE </t>
  </si>
  <si>
    <t>JENTHY DAVIANNA PAEZ SIERRA</t>
  </si>
  <si>
    <t>ALEXIS RAFAEL MERCADO GARCIA</t>
  </si>
  <si>
    <t>MILTON JOSE ACERO DOMINGUEZ</t>
  </si>
  <si>
    <t>ROBERTO ELIAS IGLESIAS CHEDRAUI</t>
  </si>
  <si>
    <t>KAREN FLOMARA ALSINA RANGEL</t>
  </si>
  <si>
    <t xml:space="preserve">JUAN ANTONIO ORTIZ GIL </t>
  </si>
  <si>
    <t xml:space="preserve">JORGE MATUTE SCHOTBORGH </t>
  </si>
  <si>
    <t>NATALIA MILENA CARREÑO FIGUEROA</t>
  </si>
  <si>
    <t>OSCAR ALONSO HIDALGO MONTOYA</t>
  </si>
  <si>
    <t>FABIAN ANDRES MOLINA LOZANO</t>
  </si>
  <si>
    <t>ANDRES FELIPE MEJIA QUINTERO</t>
  </si>
  <si>
    <t>JADIT NAVARRO RETAMOZA</t>
  </si>
  <si>
    <t>JULIA FABIOLA DEL CARMEN BUENO SOLAEZ</t>
  </si>
  <si>
    <t>ELGHER BENJAMIN PACHECO LOPEZ</t>
  </si>
  <si>
    <t xml:space="preserve">FABIO ANDRES FERNANDEZ PINTO </t>
  </si>
  <si>
    <t>ANDREA CAMILA GUERRERO DIAZ TAGLE</t>
  </si>
  <si>
    <t>MARTINEZ &amp; RUIZ SAS</t>
  </si>
  <si>
    <t>819006702-0</t>
  </si>
  <si>
    <t>JAIRO DE LOS SANTOS SANTOS BELEÑO SAMPAYO</t>
  </si>
  <si>
    <t>LEONARDO FABIO MONSALVO MARQUEZ</t>
  </si>
  <si>
    <t>JHON JAIRO PEREZ DE LOS REYES</t>
  </si>
  <si>
    <t>KRISLY MARIA PALACIO SANCHEZ</t>
  </si>
  <si>
    <t>243-209</t>
  </si>
  <si>
    <t>6/02/2023 - 03/02/2023</t>
  </si>
  <si>
    <t>37.796.249 - 123.569.500</t>
  </si>
  <si>
    <t>243-209-215</t>
  </si>
  <si>
    <t>37.796.249 - 123.569.500 -161.500.000</t>
  </si>
  <si>
    <t>239 - 1312</t>
  </si>
  <si>
    <t>3/02/2023  - 8/06/2023</t>
  </si>
  <si>
    <t>260.449.648 - 103900000</t>
  </si>
  <si>
    <t xml:space="preserve"> 03/02/2023</t>
  </si>
  <si>
    <t>209-215</t>
  </si>
  <si>
    <t>123569500  -161.500.000</t>
  </si>
  <si>
    <t xml:space="preserve">	ANAFLORA JIMENEZ DE LA HOZ</t>
  </si>
  <si>
    <t>RONALD ROJAS DUICA</t>
  </si>
  <si>
    <t>ALIX SAIRIS RAMOS FUENTES</t>
  </si>
  <si>
    <t>DEWAR ENRIQUE LOPEZ MORGAN</t>
  </si>
  <si>
    <t>Jean Linero Cueto</t>
  </si>
  <si>
    <t>CARLOS CAMACHO SERGE</t>
  </si>
  <si>
    <t>WILLIAM RETAMOZO CHAVEZ</t>
  </si>
  <si>
    <t>ANDREA CARDOSO DIAZ</t>
  </si>
  <si>
    <t>liquidado</t>
  </si>
  <si>
    <t>https://community.secop.gov.co/Public/Tendering/OpportunityDetail/Index?noticeUID=CO1.NTC.3995971&amp;isFromPublicArea=True&amp;isModal=False</t>
  </si>
  <si>
    <t>https://community.secop.gov.co/Public/Tendering/OpportunityDetail/Index?noticeUID=CO1.NTC.3996222&amp;isFromPublicArea=True&amp;isModal=False</t>
  </si>
  <si>
    <t>https://community.secop.gov.co/Public/Tendering/OpportunityDetail/Index?noticeUID=CO1.NTC.4006148&amp;isFromPublicArea=True&amp;isModal=False</t>
  </si>
  <si>
    <t>https://community.secop.gov.co/Public/Tendering/OpportunityDetail/Index?noticeUID=CO1.NTC.4006107&amp;isFromPublicArea=True&amp;isModal=False</t>
  </si>
  <si>
    <t>https://community.secop.gov.co/Public/Tendering/OpportunityDetail/Index?noticeUID=CO1.NTC.4005753&amp;isFromPublicArea=True&amp;isModal=False</t>
  </si>
  <si>
    <t>https://community.secop.gov.co/Public/Tendering/OpportunityDetail/Index?noticeUID=CO1.NTC.4006128&amp;isFromPublicArea=True&amp;isModal=False</t>
  </si>
  <si>
    <t>https://community.secop.gov.co/Public/Tendering/OpportunityDetail/Index?noticeUID=CO1.NTC.4005859&amp;isFromPublicArea=True&amp;isModal=False</t>
  </si>
  <si>
    <t>https://community.secop.gov.co/Public/Tendering/OpportunityDetail/Index?noticeUID=CO1.NTC.4005939&amp;isFromPublicArea=True&amp;isModal=False</t>
  </si>
  <si>
    <t>https://community.secop.gov.co/Public/Tendering/OpportunityDetail/Index?noticeUID=CO1.NTC.4006143&amp;isFromPublicArea=True&amp;isModal=False</t>
  </si>
  <si>
    <t>https://community.secop.gov.co/Public/Tendering/OpportunityDetail/Index?noticeUID=CO1.NTC.4006147&amp;isFromPublicArea=True&amp;isModal=False</t>
  </si>
  <si>
    <t>https://community.secop.gov.co/Public/Tendering/OpportunityDetail/Index?noticeUID=CO1.NTC.4061334&amp;isFromPublicArea=True&amp;isModal=False</t>
  </si>
  <si>
    <t>https://community.secop.gov.co/Public/Tendering/OpportunityDetail/Index?noticeUID=CO1.NTC.4061503&amp;isFromPublicArea=True&amp;isModal=False</t>
  </si>
  <si>
    <t>https://community.secop.gov.co/Public/Tendering/OpportunityDetail/Index?noticeUID=CO1.NTC.4070089&amp;isFromPublicArea=True&amp;isModal=False</t>
  </si>
  <si>
    <t>https://community.secop.gov.co/Public/Tendering/OpportunityDetail/Index?noticeUID=CO1.NTC.4070122&amp;isFromPublicArea=True&amp;isModal=False</t>
  </si>
  <si>
    <t>https://community.secop.gov.co/Public/Tendering/OpportunityDetail/Index?noticeUID=CO1.NTC.4070322&amp;isFromPublicArea=True&amp;isModal=False</t>
  </si>
  <si>
    <t>https://community.secop.gov.co/Public/Tendering/OpportunityDetail/Index?noticeUID=CO1.NTC.3996236&amp;isFromPublicArea=True&amp;isModal=False</t>
  </si>
  <si>
    <t>https://community.secop.gov.co/Public/Tendering/OpportunityDetail/Index?noticeUID=CO1.NTC.3996228&amp;isFromPublicArea=True&amp;isModal=False</t>
  </si>
  <si>
    <t>https://community.secop.gov.co/Public/Tendering/OpportunityDetail/Index?noticeUID=CO1.NTC.4033004&amp;isFromPublicArea=True&amp;isModal=False</t>
  </si>
  <si>
    <t>https://community.secop.gov.co/Public/Tendering/OpportunityDetail/Index?noticeUID=CO1.NTC.4120226&amp;isFromPublicArea=True&amp;isModal=False</t>
  </si>
  <si>
    <t>https://community.secop.gov.co/Public/Tendering/OpportunityDetail/Index?noticeUID=CO1.NTC.4120440&amp;isFromPublicArea=True&amp;isModal=False</t>
  </si>
  <si>
    <t xml:space="preserve">https://community.secop.gov.co/Public/Tendering/OpportunityDetail/Index?noticeUID=CO1.NTC.4136914&amp;isFromPublicArea=True&amp;isModal=False
</t>
  </si>
  <si>
    <t>https://community.secop.gov.co/Public/Tendering/OpportunityDetail/Index?noticeUID=CO1.NTC.4161362&amp;isFromPublicArea=True&amp;isModal=False</t>
  </si>
  <si>
    <t>https://community.secop.gov.co/Public/Tendering/OpportunityDetail/Index?noticeUID=CO1.NTC.4277859&amp;isFromPublicArea=True&amp;isModal=False</t>
  </si>
  <si>
    <t>https://community.secop.gov.co/Public/Tendering/OpportunityDetail/Index?noticeUID=CO1.NTC.4322092&amp;isFromPublicArea=True&amp;isModal=False</t>
  </si>
  <si>
    <t>https://community.secop.gov.co/Public/Tendering/OpportunityDetail/Index?noticeUID=CO1.NTC.4322603&amp;isFromPublicArea=True&amp;isModal=False</t>
  </si>
  <si>
    <t>https://community.secop.gov.co/Public/Tendering/OpportunityDetail/Index?noticeUID=CO1.NTC.4328644&amp;isFromPublicArea=True&amp;isModal=False</t>
  </si>
  <si>
    <t>https://community.secop.gov.co/Public/Tendering/OpportunityDetail/Index?noticeUID=CO1.NTC.4343099&amp;isFromPublicArea=True&amp;isModal=False</t>
  </si>
  <si>
    <t>https://community.secop.gov.co/Public/Tendering/OpportunityDetail/Index?noticeUID=CO1.NTC.4379747&amp;isFromPublicArea=True&amp;isModal=False</t>
  </si>
  <si>
    <t>https://community.secop.gov.co/Public/Tendering/OpportunityDetail/Index?noticeUID=CO1.NTC.4380808&amp;isFromPublicArea=True&amp;isModal=False</t>
  </si>
  <si>
    <t>https://community.secop.gov.co/Public/Tendering/OpportunityDetail/Index?noticeUID=CO1.NTC.4387223&amp;isFromPublicArea=True&amp;isModal=False</t>
  </si>
  <si>
    <t>https://community.secop.gov.co/Public/Tendering/OpportunityDetail/Index?noticeUID=CO1.NTC.4426144&amp;isFromPublicArea=True&amp;isModal=False</t>
  </si>
  <si>
    <t>https://community.secop.gov.co/Public/Tendering/OpportunityDetail/Index?noticeUID=CO1.NTC.4425962&amp;isFromPublicArea=True&amp;isModal=False</t>
  </si>
  <si>
    <t>https://community.secop.gov.co/Public/Tendering/OpportunityDetail/Index?noticeUID=CO1.NTC.4427918&amp;isFromPublicArea=True&amp;isModal=False</t>
  </si>
  <si>
    <t>en ejecucion</t>
  </si>
  <si>
    <t>https://community.secop.gov.co/Public/Tendering/OpportunityDetail/Index?noticeUID=CO1.NTC.4427965&amp;isFromPublicArea=True&amp;isModal=False</t>
  </si>
  <si>
    <t>https://community.secop.gov.co/Public/Tendering/OpportunityDetail/Index?noticeUID=CO1.NTC.4446646&amp;isFromPublicArea=True&amp;isModal=False</t>
  </si>
  <si>
    <t>https://community.secop.gov.co/Public/Tendering/OpportunityDetail/Index?noticeUID=CO1.NTC.4520615&amp;isFromPublicArea=True&amp;isModal=False</t>
  </si>
  <si>
    <t>https://community.secop.gov.co/Public/Tendering/OpportunityDetail/Index?noticeUID=CO1.NTC.4580063&amp;isFromPublicArea=True&amp;isModal=False</t>
  </si>
  <si>
    <t>https://community.secop.gov.co/Public/Tendering/OpportunityDetail/Index?noticeUID=CO1.NTC.4580145&amp;isFromPublicArea=True&amp;isModal=False</t>
  </si>
  <si>
    <t>https://community.secop.gov.co/Public/Tendering/OpportunityDetail/Index?noticeUID=CO1.NTC.4580079&amp;isFromPublicArea=True&amp;isModal=False</t>
  </si>
  <si>
    <t>https://community.secop.gov.co/Public/Tendering/OpportunityDetail/Index?noticeUID=CO1.NTC.4590717&amp;isFromPublicArea=True&amp;isModal=False</t>
  </si>
  <si>
    <t>https://community.secop.gov.co/Public/Tendering/OpportunityDetail/Index?noticeUID=CO1.NTC.4590505&amp;isFromPublicArea=True&amp;isModal=False</t>
  </si>
  <si>
    <t>https://community.secop.gov.co/Public/Tendering/OpportunityDetail/Index?noticeUID=CO1.NTC.4591319&amp;isFromPublicArea=True&amp;isModal=False</t>
  </si>
  <si>
    <t>https://community.secop.gov.co/Public/Tendering/OpportunityDetail/Index?noticeUID=CO1.NTC.4591341&amp;isFromPublicArea=True&amp;isModal=False</t>
  </si>
  <si>
    <t>https://community.secop.gov.co/Public/Tendering/OpportunityDetail/Index?noticeUID=CO1.NTC.4591260&amp;isFromPublicArea=True&amp;isModal=False</t>
  </si>
  <si>
    <t>https://community.secop.gov.co/Public/Tendering/OpportunityDetail/Index?noticeUID=CO1.NTC.4591387&amp;isFromPublicArea=True&amp;isModal=False</t>
  </si>
  <si>
    <t>https://community.secop.gov.co/Public/Tendering/OpportunityDetail/Index?noticeUID=CO1.NTC.4591542&amp;isFromPublicArea=True&amp;isModal=False</t>
  </si>
  <si>
    <t>https://community.secop.gov.co/Public/Tendering/OpportunityDetail/Index?noticeUID=CO1.NTC.4591843&amp;isFromPublicArea=True&amp;isModal=False</t>
  </si>
  <si>
    <t>https://community.secop.gov.co/Public/Tendering/OpportunityDetail/Index?noticeUID=CO1.NTC.4591855&amp;isFromPublicArea=True&amp;isModal=False</t>
  </si>
  <si>
    <t>https://community.secop.gov.co/Public/Tendering/OpportunityDetail/Index?noticeUID=CO1.NTC.4591744&amp;isFromPublicArea=True&amp;isModal=False</t>
  </si>
  <si>
    <t>https://community.secop.gov.co/Public/Tendering/OpportunityDetail/Index?noticeUID=CO1.NTC.4591939&amp;isFromPublicArea=True&amp;isModal=False</t>
  </si>
  <si>
    <t>https://community.secop.gov.co/Public/Tendering/OpportunityDetail/Index?noticeUID=CO1.NTC.4602891&amp;isFromPublicArea=True&amp;isModal=False</t>
  </si>
  <si>
    <t>https://community.secop.gov.co/Public/Tendering/OpportunityDetail/Index?noticeUID=CO1.NTC.4682289&amp;isFromPublicArea=True&amp;isModal=False</t>
  </si>
  <si>
    <t>https://community.secop.gov.co/Public/Tendering/OpportunityDetail/Index?noticeUID=CO1.NTC.4682402&amp;isFromPublicArea=True&amp;isModal=False</t>
  </si>
  <si>
    <t>https://community.secop.gov.co/Public/Tendering/OpportunityDetail/Index?noticeUID=CO1.NTC.4758758&amp;isFromPublicArea=True&amp;isModal=False</t>
  </si>
  <si>
    <t>https://community.secop.gov.co/Public/Tendering/OpportunityDetail/Index?noticeUID=CO1.NTC.4787166&amp;isFromPublicArea=True&amp;isModal=False</t>
  </si>
  <si>
    <t>https://community.secop.gov.co/Public/Tendering/OpportunityDetail/Index?noticeUID=CO1.NTC.4787170&amp;isFromPublicArea=True&amp;isModal=False</t>
  </si>
  <si>
    <t>https://community.secop.gov.co/Public/Tendering/OpportunityDetail/Index?noticeUID=CO1.NTC.4787175&amp;isFromPublicArea=True&amp;isModal=False</t>
  </si>
  <si>
    <t>https://community.secop.gov.co/Public/Tendering/OpportunityDetail/Index?noticeUID=CO1.NTC.4782696&amp;isFromPublicArea=True&amp;isModal=False</t>
  </si>
  <si>
    <t>https://community.secop.gov.co/Public/Tendering/OpportunityDetail/Index?noticeUID=CO1.NTC.4816758&amp;isFromPublicArea=True&amp;isModal=False</t>
  </si>
  <si>
    <t>https://community.secop.gov.co/Public/Tendering/OpportunityDetail/Index?noticeUID=CO1.NTC.4890909&amp;isFromPublicArea=True&amp;isModal=False</t>
  </si>
  <si>
    <t>https://community.secop.gov.co/Public/Tendering/OpportunityDetail/Index?noticeUID=CO1.NTC.4989612&amp;isFromPublicArea=True&amp;isModal=False</t>
  </si>
  <si>
    <t>https://community.secop.gov.co/Public/Tendering/OpportunityDetail/Index?noticeUID=CO1.NTC.4989611&amp;isFromPublicArea=True&amp;isModal=False</t>
  </si>
  <si>
    <t>https://community.secop.gov.co/Public/Tendering/OpportunityDetail/Index?noticeUID=CO1.NTC.4984046&amp;isFromPublicArea=True&amp;isModal=False</t>
  </si>
  <si>
    <t>https://community.secop.gov.co/Public/Tendering/OpportunityDetail/Index?noticeUID=CO1.NTC.5012358&amp;isFromPublicArea=True&amp;isModal=False</t>
  </si>
  <si>
    <t>https://community.secop.gov.co/Public/Tendering/OpportunityDetail/Index?noticeUID=CO1.NTC.5012652&amp;isFromPublicArea=True&amp;isModal=False</t>
  </si>
  <si>
    <t>https://community.secop.gov.co/Public/Tendering/OpportunityDetail/Index?noticeUID=CO1.NTC.5013505&amp;isFromPublicArea=True&amp;isModal=False</t>
  </si>
  <si>
    <t>https://community.secop.gov.co/Public/Tendering/OpportunityDetail/Index?noticeUID=CO1.NTC.4984059&amp;isFromPublicArea=True&amp;isModal=False</t>
  </si>
  <si>
    <t>https://community.secop.gov.co/Public/Tendering/OpportunityDetail/Index?noticeUID=CO1.NTC.5013512&amp;isFromPublicArea=True&amp;isModal=False</t>
  </si>
  <si>
    <t>https://community.secop.gov.co/Public/Tendering/OpportunityDetail/Index?noticeUID=CO1.NTC.4963184&amp;isFromPublicArea=True&amp;isModal=False</t>
  </si>
  <si>
    <t>https://community.secop.gov.co/Public/Tendering/OpportunityDetail/Index?noticeUID=CO1.NTC.5013405&amp;isFromPublicArea=True&amp;isModal=False</t>
  </si>
  <si>
    <t>https://community.secop.gov.co/Public/Tendering/OpportunityDetail/Index?noticeUID=CO1.NTC.5016827&amp;isFromPublicArea=True&amp;isModal=False</t>
  </si>
  <si>
    <t>https://community.secop.gov.co/Public/Tendering/OpportunityDetail/Index?noticeUID=CO1.NTC.5013609&amp;isFromPublicArea=True&amp;isModal=False</t>
  </si>
  <si>
    <t>https://community.secop.gov.co/Public/Tendering/OpportunityDetail/Index?noticeUID=CO1.NTC.5022505&amp;isFromPublicArea=True&amp;isModal=False</t>
  </si>
  <si>
    <t>https://community.secop.gov.co/Public/Tendering/OpportunityDetail/Index?noticeUID=CO1.NTC.5013509&amp;isFromPublicArea=True&amp;isModal=False</t>
  </si>
  <si>
    <t>https://community.secop.gov.co/Public/Tendering/OpportunityDetail/Index?noticeUID=CO1.NTC.4937722&amp;isFromPublicArea=True&amp;isModal=False</t>
  </si>
  <si>
    <t>https://community.secop.gov.co/Public/Tendering/OpportunityDetail/Index?noticeUID=CO1.NTC.5013519&amp;isFromPublicArea=True&amp;isModal=False</t>
  </si>
  <si>
    <t>https://community.secop.gov.co/Public/Tendering/OpportunityDetail/Index?noticeUID=CO1.NTC.4922977&amp;isFromPublicArea=True&amp;isModal=False</t>
  </si>
  <si>
    <t>https://community.secop.gov.co/Public/Tendering/OpportunityDetail/Index?noticeUID=CO1.NTC.4963405&amp;isFromPublicArea=True&amp;isModal=False</t>
  </si>
  <si>
    <t>https://community.secop.gov.co/Public/Tendering/OpportunityDetail/Index?noticeUID=CO1.NTC.4995768&amp;isFromPublicArea=True&amp;isModal=False</t>
  </si>
  <si>
    <t>https://community.secop.gov.co/Public/Tendering/OpportunityDetail/Index?noticeUID=CO1.NTC.5013521&amp;isFromPublicArea=True&amp;isModal=False</t>
  </si>
  <si>
    <t>https://community.secop.gov.co/Public/Tendering/OpportunityDetail/Index?noticeUID=CO1.NTC.5041225&amp;isFromPublicArea=True&amp;isModal=False</t>
  </si>
  <si>
    <t>https://community.secop.gov.co/Public/Tendering/OpportunityDetail/Index?noticeUID=CO1.NTC.5067301&amp;isFromPublicArea=True&amp;isModal=False</t>
  </si>
  <si>
    <t>https://community.secop.gov.co/Public/Tendering/OpportunityDetail/Index?noticeUID=CO1.NTC.5067311&amp;isFromPublicArea=True&amp;isModal=False</t>
  </si>
  <si>
    <t>https://community.secop.gov.co/Public/Tendering/OpportunityDetail/Index?noticeUID=CO1.NTC.5067110&amp;isFromPublicArea=True&amp;isModal=False</t>
  </si>
  <si>
    <t>https://community.secop.gov.co/Public/Tendering/OpportunityDetail/Index?noticeUID=CO1.NTC.5074544&amp;isFromPublicArea=True&amp;isModal=False</t>
  </si>
  <si>
    <t>https://community.secop.gov.co/Public/Tendering/OpportunityDetail/Index?noticeUID=CO1.NTC.5067312&amp;isFromPublicArea=True&amp;isModal=False</t>
  </si>
  <si>
    <t>https://community.secop.gov.co/Public/Tendering/OpportunityDetail/Index?noticeUID=CO1.NTC.5074487&amp;isFromPublicArea=True&amp;isModal=False</t>
  </si>
  <si>
    <t>https://community.secop.gov.co/Public/Tendering/OpportunityDetail/Index?noticeUID=CO1.NTC.5084412&amp;isFromPublicArea=True&amp;isModal=False</t>
  </si>
  <si>
    <t>https://community.secop.gov.co/Public/Tendering/OpportunityDetail/Index?noticeUID=CO1.NTC.5129494&amp;isFromPublicArea=True&amp;isModal=False</t>
  </si>
  <si>
    <t>OPSP-VEX-0001-2023</t>
  </si>
  <si>
    <t>CO1.REQ.4044885</t>
  </si>
  <si>
    <t xml:space="preserve">LA PRESENTE ORDEN TIENE POR OBJETO LA PRESTACIÓN DE SERVICIOS PROFESIONALES EN EL MARCO DEL CONTRATO INTERADMINISTRATIVO NO 75 DE 2023, SUSCRITO ENTRE LA AUNAP Y LA UNIVERSIDAD DEL MAGDALENA, PARA EL DESARROLLO DE LAS SIGUIENTES ACTIVIDADES:1) COORDINAR LAS ACTIVIDADES ADMINISTRATIVAS Y FINANCIERAS DEL PROYECTO SEPEC,. 2) COORDINAR Y REALIZAR  LAS SOLICITUDES DE CDPS, REGISTROS PRESUPUESTALES, GENERACIÓN DE ÓRDENES Y TRAMITES DE PAGO DE PROVEEDORES, ELABORACIÓN RESOLUCIONES DE VIÁTICOS, RESOLUCIONES DE APOYOS ECONOMICOS, RESOLUCIONES ESTÍMULOS DOCENTES, RESOLUCIONES PAGO DE AYUDANTIAS, RESOLUCIONES DE AVANCES, REVISAR NOMINA  DE PAGOS CONTRATISTAS, AFECTACIONES PRESUPUESTALES, TRASLADOS, PAGO DE GASTOS FINANCIEROS, FACTURACIÓN ANTE LA CONTRAPARTIDA(AUNAP),  Y REQUERIMIENTOS EN LA EJECUCIÓN DEL PROYECTO, TRAMITES DE ADICIONES, OTROS SÍ, TERMINACIONES,  Y DEMÁS MODIFICACIONES QUE PRESENTEN LAS ORDENES DEL PROYECTO SEPEC. 3) SUPERVISAR LAS TAREAS DE REVISIÓN DE LOS SOPORTES DOCUMENTALES PRE-CONTRACTUALES, CONTRACTUALES Y POST-CONTRACTUALES, CONTABLES, CARGUE DE PLATAFORMAS, ARCHIVO Y TODAS LAS DERIVADAS DEL PROCESO DE CONTRATACIÓN Y EJECUCIÓN ADMINISTRATIVA DEL PERSONAL VINCULADO AL COMPONENTE ADMINISTRATIVO DEL PROYECTO SEPEC. 4). TRAMITAR Y HACER SEGUIMIENTO A LOS TRÁMITES ADMINISTRATIVOS DEL CONTRATO QUE DEBAN EFECTUARSE A TRAVÉS DE LA VICERRECTORÍA DE EXTENSIÓN Y PROYECCIÓN SOCIAL. 5) RESPONDER A LOS REQUERIMIENTOS DE REVISÓN POR ENTES DE CONTROL REALIAZADOS AL PROYECTO SEPEC. 6) GENERAR INFORMES Y REVISAR LA EJECUCIÓN PRESUPUESTAL DEL PROYECTO. 7) COORDINAR LAS TAREAS REQUERIDAS PARA RESPONDER LAS SOLICITUDES DE TIPO ADMINISTRATIVO Y FINANCIERO FORMULADAS POR LA AUNAP Y LA UNIVERSIDAD Y LOS TRAMITES CONTRACTUALES, PRECONTRACTUALES, Y DEMÁS REQUERIMIENTOS QUE SE GENEREN EN LA EJECUCIÓN DEL CONTRATO NO 75 DE 2023; 8) CORDINAR Y TRAMITAR ANTE LAS DEPENDENCIAS CORRESPONDIENTES LOS TRAMITES DE RECUADO E INGRESOS QUE SE DERIVEN DE LA EJECUCIÓN DEL PROYECTO. </t>
  </si>
  <si>
    <t>OSM-VEX-0001-2023</t>
  </si>
  <si>
    <t>CO1.REQ.3965518</t>
  </si>
  <si>
    <t>EL SUMINISTRO DE POLIZAS DE SEGURO NECESARIAS PARA CUMPLIR LOS AMPAROS DE LAS OFERTAS Y PROPUESTAS QUE SE PRESENTAN POR PARTE DE LA UNIVERSIDAD DEL MAGDALENA ANTE OTRAS ENTIDADES, ASÍ COMO LOS DEMÁS AMPAROS REQUERIDOS PARA EL PERFECCIONAMIENTO Y EJECUCIÓN DE CONTRATOS CONVENIOS U ÓRDENES. LA PROPUESTA HACE PARTE INTEGRAL DE LA PRESENTE ORDEN</t>
  </si>
  <si>
    <t>OPSP-VEX-0002-2023</t>
  </si>
  <si>
    <t>CO1.REQ.4046411</t>
  </si>
  <si>
    <t xml:space="preserve">LA PRESENTE ORDEN TIENE POR OBJETO LA PRESTACIÓN DE SERVICIOS PROFESIONALES EN EL MARCO DEL CONTRATO INTERADMINISTRATIVO NO 75 DE 2023, SUSCRITO ENTRE LA AUNAP Y LA UNIVERSIDAD DEL MAGDALENA, PARA EL DESARROLLO DE LAS SIGUIENTES ACTIVIDADES:1) REALIZAR REVISIÓN DE HOJA DE VIDA EN LA PLATAFORMA GEDOCO Y SIGEP DE  LA DOCUMENTACIÓN INHERENTE A LA CONTRATACIÓN DEL PERSONAL.  2). APOYAR A LA COORDINACIÓN ADMINISTRATIVA Y DIRECTIVA DEL PROYECTO EN LOS PROCESOS  QUE SUBYACEN EN LAS DIFERENTES DEPENDENCIAS DE LA UNIVERSIDAD. 3) APOYAR EN EL PROCESO DE ENLACE ENTRE LOS DIVERSOS, COORDINADORES, SUPERVISORES, CONTRATISTAS Y EL DIRECTOR DEL PROYECTO CON LAS DIFERENTES DEPENDENCIAS ADMINISTRATIVAS DE LA UNIVERSIDAD. 4) APOYAR EN LA REVISIÓN DE DOCUMENTOS SOPORTES PARA EL PAGO DE LA NÓMINA DE LOS CONTRATISTAS DEL PROYECTO SEPEC, ATENDER LAS SOLICITUDES QUE SE REALICEN A TRAVEZ DEL CORREO INSTITUCIONAL DEL PROYECTO SEPEC DE ACUERDO A LAS DIRECTRICEZ DE LA COORDINACIÓN ADMINISTRATIVA Y FINANCIERA. </t>
  </si>
  <si>
    <t>OSM-VEX-0002-2023</t>
  </si>
  <si>
    <t>CO1.REQ.4165094</t>
  </si>
  <si>
    <t>EL SUMINISTRO DE TIQUETES AEREOS NACIONALES PARA FUNCIONARIOS, DOCENTES, NO DOCENTES, CATEDRATICOS, DOCENTES INVITADOS, CONTRATISTAS, INVITADOS Y ESTUDIANTES DE LA UNIVERSIDAD DEL MAGDALENA, PARA EL DESARROLLO DE LAS ACTIVIDADES DEL PROYECTO SEPEC, EN MARCO DE LA EJECUCIÓN DEL CONTRATO INTERADMINISTRATIVO NO 75 DE 2023</t>
  </si>
  <si>
    <t>OPSP-VEX-0003-2023</t>
  </si>
  <si>
    <t>CO1.REQ.4046488</t>
  </si>
  <si>
    <t xml:space="preserve">LA PRESENTE ORDEN TIENE POR OBJETO LA PRESTACIÓN DE SERVICIOS PROFESIONALES EN EL MARCO DEL CONTRATO INTERADMINISTRATIVO NO 75 DE 2023, SUSCRITO ENTRE LA AUNAP Y LA UNIVERSIDAD DEL MAGDALENA, PARA EL DESARROLLO DE LAS SIGUIENTES ACTIVIDADES:1) REALIZAR REVISIÓN DE HOJA DE VIDA EN LA PLATAFORMA SIGEP LA DOCUMENTACIÓN INHERENTE A LA CONTRATACIÓN DEL PERSONAL. 2). APOYAR A LA COORDINACIÓN ADMINISTRATIVA Y DIRECTIVA DEL PROYECTO EN LOS PROCESOS  QUE SUBYACEN EN LAS DIFERENTES DEPENDENCIAS DE LA UNIVERSIDAD. 3) APOYAR EN EL PROCESO DE ENLACE ENTRE LOS DIVERSOS CONTRATISTAS, EL DIRECTOR DEL PROYECTO Y LAS DIFERENTES DEPENDENCIAS ADMINISTRATIVAS DE LA UNIVERSIDAD. 4) APOYAR EN LA REVISIÓN DE DOCUMENTOS SOPORTES PARA EL PAGO DE LA NÓMINA DE LOS CONTRATISTAS DEL PROYECTO SEPEC.  </t>
  </si>
  <si>
    <t>OPSP-VEX-0004-2023</t>
  </si>
  <si>
    <t>CO1.REQ.4046620</t>
  </si>
  <si>
    <t xml:space="preserve">LA PRESENTE ORDEN TIENE POR OBJETO LA PRESTACIÓN DE SERVICIOS PROFESIONALES EN EL MARCO DEL CONTRATO INTERADMINISTRATIVO NO 75 DE 2023, SUSCRITO ENTRE LA AUNAP Y LA UNIVERSIDAD DEL MAGDALENA, PARA EL DESARROLLO DE LAS SIGUIENTES ACTIVIDADES:1) SERVIR DE APOYO A LA COORDINACIÓN ADMINISTRATIVA DEL PROYECTO SEPEC EN LOS TRÁMITES QUE DEBEN EFECTUARSE EN LAS DIFERENTES DEPENDENCIAS ADMINISTRATIVAS DE LA UNIVERSIDAD. 2) CARGAR LA INFORMACIÓN Y MANTENER ACTUALIZADO A LA PLATAFORMA SIA OBSERVA, CON BASE EN LA INFORMACIÓN RELACIONADA CON LOS CONTRATOS QUE SE GENEREN EN EL MARCO DEL PROYECTO SEPEC. 3) CARGAR LA INFORMACIÓN Y MANTENER ACTUALIZADO A LA PLATAFORMA SECOP II, CON BASE EN LA INFORMACIÓN RELACIONADA CON LOS CONTRATOS QUE SE GENEREN EN EL MARCO DEL PROYECTO SEPEC. 4) SERVIR DE ENLACE ENTRE LOS DIVERSOS CONTRATISTAS, LA DIRECCIÓN DEL PROYECTO Y LA UNIVERSIDAD EN LOS PROCESOS ADMINISTRATIVOS DEL PROYECTO. 5) SERVIR DE APOYO Y HACER SEGUIMIENTO DE LOS PROCEDIMIENTOS ADMINISTRATIVOS A QUE HAYA LUGAR EN EL DESARROLLO DEL CONTRATO.  6) ASISTIR EN EL CARGUE DE LA INFORMACIÓN DE LA PLATAFORMA SIGEP, REVISAR LA INFORMACIÓN SUMINISTRADA POR LOS CONTRATISTAS VINCULADOS AL PROYECTO SEPEC EN LA PLATAFORMA SIGEP Y CARGAR LA INFORMACIÓN DE LAS ORDENES SUSCRITAS EN LA EJECUCIÓN DEL PROYECTO SEPEC. </t>
  </si>
  <si>
    <t>OPSP-VEX-0005-2023</t>
  </si>
  <si>
    <t>CO1.REQ.4046745</t>
  </si>
  <si>
    <t xml:space="preserve">LA PRESENTE ORDEN TIENE POR OBJETO LA PRESTACIÓN DE SERVICIOS PROFESIONALES EN EL MARCO DEL CONTRATO INTERADMINISTRATIVO NO 75 DE 2023, SUSCRITO ENTRE LA AUNAP Y LA UNIVERSIDAD DEL MAGDALENA, PARA EL DESARROLLO DE LAS SIGUIENTES ACTIVIDADES:1)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2) SERVIR DE APOYO A LA DIRECCIÓN DEL CONTRATO Y CORDINACIÓN ADMINISTRATIVA EN EL PROCESO DE ENVIO, OBTENCIÓN DE GUIAS Y LLEVAR EL CONTROL DEL GASTO DE LAS MISMAS QUE SEAN SOLICITADAS POR LOS DIFERENTES COMPONENTES  Y REALIZAR ENVIO DE INFORMACIÓN DE REQUERIMIENTOS REALIZADOS POR EL COMITÉ DE SUPERVISIÓN DEL MISMO DE ACUERDO A INDICACIONES DEL DIRECTOR Y CORDINADOR ADMINISTRATIVO DEL PROYECTO. 3) SERVIR DE APOYO A LA DIRECCIÓN DEL CONTRATO EN EL PROCESO DE OBTENCIÓN DE LA DOCUMENTACIÓN REQUERIDA PARA LAS COMPRAS, SUMINISTROS Y SERVICIOS A PROVEEDORES PREVISTAS EN EL RESPECTIVO PLAN DE INVERSIÓN Y ELABORACIÓN DE LAS SOLICITUDES CON SUS RESPECTIVOS ANEXOS Y LLEVAR A CABO LAS TAREAS DE DILIGENCIAMIENTO, ORGANIZACIÓN Y ARCHIVO DE LA CORRESPONDENCIA RELACIONADA CON LA DIRECCIÓN Y LA COORDINACIÓN ADMINISTRATIVA DEL CONTRATO. 4) APOYAR EN EL DILIGENCIAR LOS FORMATOS DE CALIDAD INHERENTES AL CONTRATO. 5) APOYAR  EN LO ATINENTE A LA BUSQUEDA DE LOS ITINERARIOS MÁS CONVENIENTES PARA LOS DESPLAZAMIENTOS QUE REQUIEREN TIQUETES AÉREOS DEL PERSONAL ABSCRITO AL PROYECTO SEPEC, TRASMITIR DICHA INFORMACIÓN A LA COORDINACIÓN ADMINISTRATIVA DEL PROYECTO Y HACER SEGUIMIENTO A LA OBTENCIÓN EFECTIVA DE LOS TIQUETES Y ENVIAR AL VIAJERO. 6) APOYAR EN EL PROCESO PRECONTRACTUAL Y CONTRACTUAL. </t>
  </si>
  <si>
    <t>OPSP-VEX-0006-2023</t>
  </si>
  <si>
    <t>CO1.REQ.4046697</t>
  </si>
  <si>
    <t xml:space="preserve">1) REVISAR LOS SOPORTES DOCUMENTALES Y LOS DOCUMENTOS JURÍDICOS (MINUTAS) NECESARIOS PARA EL DESARROLLO CONTRACTUAL DEL PROYECTO SEPEC. 2) PRESTAR ASISTENCIA  Y ASESORÍA JURÍDICA EN EL PROYECTO EN LAS ETAPAS PRE-CONTRACTUALES, CONTRACTUALES Y POST-CONTRACTUALES, DERIVADAS DEL MISMO. 3) ASESORAR AL DIRECTOR DEL PROYECTO EN LAS REUNIONES DEL COMITÉ DE SUPERVISIÓN DEL CONTRATO, CUANDO SEA NECESARIO. 4) INTERACTUAR CON LA OFICINA ASESORA JURÍDICA Y LA VICERRECTORÍA DE EXTENSIÓN Y PROYECCIÓN SOCIAL CON LA FINALIDAD DE SOLUCIONAR CON PRONTITUD LAS DIVERSAS SITUACIONES JURÍDICAS QUE SE PUEDAN PRESENTAR EN EL DESARROLLO DEL CONTRATO . 5) ELABORAR LOS CONCEPTOS JURÍDICOS QUE SEAN SOLICITADOS POR EL  DIRECTOR DEL PROYECTO, POR LA VICERRECTORÍA DE EXTENSIÓN Y PROYECCIÓN SOCIAL Y/O  LA OFICINA ASESORA JURÍDICA DE LA UNIVERSIDAD ,SOBRE TEMAS ATINENTES AL PROYECTO. </t>
  </si>
  <si>
    <t>OPSP-VEX-0007-2023</t>
  </si>
  <si>
    <t>CO1.REQ.4047048</t>
  </si>
  <si>
    <t xml:space="preserve">LA PRESENTE ORDEN TIENE POR OBJETO LA PRESTACIÓN DE SERVICIOS PROFESIONALES EN EL MARCO DEL CONTRATO INTERADMINISTRATIVO NO 75 DE 2023, SUSCRITO ENTRE LA AUNAP Y LA UNIVERSIDAD DEL MAGDALENA, PARA EL DESARROLLO DE LAS SIGUIENTES ACTIVIDADES:1. COORDINAR EL PROCESO DE GESTIÓN DOCUMENTAL DE LA INFORMACIÓN DE CAMPO GENERADA EN EL MARCO DEL COMPONENTE DE PESCA ARTESANAL DE CONSUMO DEL PROYECTO SEPEC, DE CONFORMIDAD CON LA PROGRAMACIÓN ESTIPULADA POR COORDINADOR DEL COMPONENTE. 2. COORDINAR LA ACTIVIDADES REQUERIDAS PARA EFECTOS DE CONSOLIDAR Y ORGANIZAR LOS ARCHIVOS FÍSICOS Y MAGNÉTICOS DE LOS REGISTROS DE DESEMBARCO DE LAS PESQUERÍAS ARTESANALES EN LOS SITIOS MONITOREADOS POR EL SEPEC. 3. REALIZAR LA AUDITORIA DE LOS FORMULARIOS DE REGISTRO DE DESEMBARCO DE LAS PESQUERÍAS ARTESANALES CORRESPONDIENTES A LOS SITIOS MONITOREADOS EN LA CUENCA DEL ATRATO Y LA ZONA NORTE DEL LITORAL PACIFICO.  4. REVISAR Y VALIDAR LOS INFORMES MENSUALES DE ACTIVIDAD PRESENTADOS POR LOS INTEGRANTES DEL EQUIPO DE GESTIÓN DOCUMENTAL DEL COMPONENTE DE PESCA ARTESANAL DE CONSUMO. 5. PRESENTAR INFORMES MENSUALES DE ACTIVIDAD DE ACUERDO CON LOS LINEAMIENTOS ESTABLECIDOS POR EL COORDINADOR DEL COMPONENTE DE PESCA ARTESANAL DE CONSUMO. </t>
  </si>
  <si>
    <t>OPSP-VEX-0008-2023</t>
  </si>
  <si>
    <t>CO1.REQ.4047160</t>
  </si>
  <si>
    <t>1) REVISAR, VERIFICAR (DETECCIÓN DE DATOS ATÍPICOS) Y VALIDAR LA INFORMACIÓN CONSIGNADA EN LAS BASES DE DATOS SOBRE PESCA ARTESANAL DE CONSUMO REFERIDA A LOS DESEMBARCOS, LONGITUDES, VALOR MONETARIO, COSTOS DE FAENA, CONTROL DE ACOPIO E IMPUTACIÓN REGISTRADOS EN LA ORINOQUÍA Y AMAZONÍA,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LA ORINOQUÍA Y LA AMAZONÍA, LA IDENTIFICACIÓN DE CASOS DE DIFERENCIAS NOTORIAS Y EL REGISTRO DE LAS CAUSAS DETECTADAS PARA ESAS DIFERENCIAS DE ACUERDO CON EL ANÁLISIS DE CONTEXTO.
6) APOYAR LA ELABORACIÓN DE LOS INFORMES DE ACTIVIDADES SOBRE PESCA DE CONSUMO Y MONITOREO DE LONGITUDES EN LA ORINOQUÍA Y LA AMAZONÍA, DE CONFORMIDAD CON LO ESTABLECIDO EN EL PLAN DE TRABAJO DEL CONTRATO.
7) PRESENTAR INFORMES MENSUALES DE ACTIVIDAD DE ACUERDO A LOS LINEAMIENTOS ESTABLECIDOS EN EL SEPEC, EVIDENCIANDO LAS VERIFICACIONES Y ANÁLISIS DE LOS DATOS.</t>
  </si>
  <si>
    <t>OPSP-VEX-0009-2023</t>
  </si>
  <si>
    <t>CO1.REQ.4047325</t>
  </si>
  <si>
    <t>1. REALIZAR LA AUDITORIA DE LOS FORMULARIOS DE REGISTRO DE DESEMBARCO DE LAS PESQUERÍAS ARTESANALES CORRESPONDIENTES A LOS SITIOS PESQUEROS DE LA MACROCUENCA DEL RÍO MAGDALENA UBICADOS EN LA ZONA DEL RÍO SAN JORGE, BAJO Y MEDIO CAUCA, MEDIO MAGDALENA Y BAJO ATRATO. 2.  APOYAR LA ORGANIZACIÓN DE LOS FORMULARIOS DE CAMPO CORRESPONDIENTES A LA PESCA DE CONSUMO DE ACUERDO CON LOS PROCEDIMIENTOS Y DIRECTRICES INSTITUCIONALES. 3. PRESENTAR INFORMES MENSUALES DE ACTIVIDAD DE ACUERDO CON LOS LINEAMIENTOS ESTABLECIDOS POR EL COORDINADOR DEL COMPONENTE DE PESCA ARTESANAL DE CONSUMO.</t>
  </si>
  <si>
    <t>OPSP-VEX-0010-2023</t>
  </si>
  <si>
    <t>CO1.REQ.4047198</t>
  </si>
  <si>
    <t>1. COORDINAR LAS ACTIVIDADES RELATIVAS AL SOPORTE INFORMÁTICO DEL SISTEMA DE INFORMACIÓN DEL SERVICIO ESTADÍSTICO PESQUERO DE COLOMBIA (SEPEC). 2. COORDINAR LAS ACTIVIDADES RELATIVAS AL SOPORTE TÉCNICO E INFORMÁTICO DE LA APP DE ALEATORIZACIÓN DE UEP. 3. INTERACTUAR CON LOS DESARROLLADORES DE SISTEMA DE INFORMACIÓN DEL CONTRATO PARA EFECTOS DE LA IMPLEMENTACIÓN DE LAS NUEVAS FUNCIONALIDADES Y EL MANTENIMIENTO DEL SISTEMA. 4. COORDINAR EL DESARROLLO DE LAS PRUEBAS DE ESCRITORIO DE LA PLATAFORMA INFORMÁTICA DEL SEPEC. 5. COORDINAR EL DISEÑO DE LAS BASES DE DATOS, LOS FORMULARIOS DE INGRESO Y LAS CONSULTAS QUE SE REQUIERAN EN VIRTUD DE LAS NUEVAS FUNCIONALIDADES DEL SISTEMA. 6. COORDINAR LA ELABORACIÓN DE LA DOCUMENTACIÓN CORRESPONDIENTE A LOS NUEVOS DESARROLLOS INFORMÁTICOS O LAS MODIFICACIONES QUE SE ADELANTEN EN EL MARCO DEL CONTRATO. 7. COORDINAR LAS ACTIVIDADES INFORMÁTICAS RELATIVAS A LOS PROCESOS DE ANONIMIZACIÓN DE BASES DE DATOS ASOCIADA A LOS COMPONENTES DE PESCA ARTESANAL DE CONSUMO Y DE DESEMBARCOS INDUSTRIALES DEL SEPEC. 8. PARTICIPAR EN ACTIVIDADES DE CAPACITACIÓN AL PERSONAL DEL SEPEC Y DE TRANSFERENCIA A PERSONAL TÉCNICO DE LA AUNAP, CUANDO SE REQUIERA. 9. PARTICIPAR EN LOS TALLERES DE SOCIALIZACIÓN DE OBLIGACIONES Y DE RESULTADOS DEL CONTRATO Y EN LOS TALLERES DE CAPACITACIÓN A TÉCNICOS DE LA AUNAP, DE CONFORMIDAD CON LA PROGRAMACIÓN ESTABLECIDA PARA EL EFECTO POR LA DIRECCIÓN DEL CONTRATO. 10. PRESENTAR INFORMES MENSUALES DE ACTIVIDAD DE ACUERDO CON LOS LINEAMIENTOS ESTABLECIDOS POR LA DIRECCIÓN DEL SEPEC.</t>
  </si>
  <si>
    <t>OAG-VEX-0011-2023</t>
  </si>
  <si>
    <t>CO1.REQ.4047377</t>
  </si>
  <si>
    <t>1. REALIZAR LA AUDITORIA DE LOS FORMULARIOS DE REGISTRO DE DESEMBARCO DE LAS PESQUERÍAS ARTESANALES CORRESPONDIENTES A LOS SITIOS PESQUEROS UBICADOS EN EL ALTO Y BAJO MAGDALENA. 2. REALIZAR EL ESCANEADO DE FORMULARIOS DE CAMPO DEL COMPONENTE DE PESCA ARTESANAL DE CONSUMO QUE DESIGNE EL COORDINADOR DE GESTIÓN DOCUMENTAL. 3. PRESENTAR INFORMES MENSUALES DE ACTIVIDAD DE ACUERDO CON LOS LINEAMIENTOS ESTABLECIDOS POR EL COORDINADOR DEL COMPONENTE DE PESCA ARTESANAL DE CONSUMO.</t>
  </si>
  <si>
    <t>OPSP-VEX-0012-2023</t>
  </si>
  <si>
    <t>CO1.REQ.4047295</t>
  </si>
  <si>
    <t xml:space="preserve">1. APOYAR AL COORDINADOR DEL COMPONENTE EN LA ELABORACIÓN DE LA DOCUMENTACIÓN CORRESPONDIENTE A LOS NUEVOS DESARROLLOS INFORMÁTICOS O A LAS MODIFICACIONES EN LA PLATAFORMA QUE SE ADELANTEN EN EL MARCO DEL CONTRATO.  2. APOYAR AL COORDINADOR DEL COMPONENTE EN LA REVISIÓN Y ACTUALIZACIÓN CONTINUA DEL MANUAL DE USUARIO Y EL MANUAL TÉCNICO DE LAS OPERACIONES ESTADÍSTICAS DI, DSAP Y EVADSP, EN LO QUE RESPECTA AL SISTEMA DEL SEPEC.  3.	APOYAR AL COORDINADOR DEL COMPONENTE EN LO QUE RESPECTA A LA EJECUCIÓN DE ACTIVIDADES RELACIONADAS CON EL SOPORTE TÉCNICO E INFORMÁTICO DE LA OPERACIÓN ESTADÍSTICA DE DESEMBARCOS INDUSTRIALES (DI), EN CASO DE QUE SE REQUIERA. 4. APOYAR AL COORDINADOR DEL COMPONENTE EN LO RELACIONADO CON LA PLANIFICACIÓN Y EJECUCIÓN DE LAS PRUEBAS DE RENDIMIENTO Y/O FUNCIONALIDAD DEL SEPEC DE LOS NUEVOS DESARROLLOS O MODIFICACIONES QUE SE ADELANTEN EN EL MARCO DEL CONTRATO.  5. PRESENTAR INFORMES MENSUALES DE ACTIVIDAD DE ACUERDO CON LOS LINEAMIENTOS ESTABLECIDOS POR LA DIRECCIÓN DEL SEPEC. </t>
  </si>
  <si>
    <t>OPSP-VEX-0013-2023</t>
  </si>
  <si>
    <t>CO1.REQ.4047626</t>
  </si>
  <si>
    <t xml:space="preserve">1) DOCUMENTAR LOS ANÁLISIS DE CONTEXTO DE LA INFORMACIÓN OBTENIDA EN EL MONITOREO DE PESCA ARTESANAL DE LAS CUENCAS Y LITORALES DEL PAÍS, A PARTIR DEL CONOCIMIENTO DE LOS FENÓMENOS (INTERNOS Y EXTERNOS) QUE INFLUYAN EN LOS DATOS.
2) REALIZAR Y DOCUMENTAR EL ANÁLISIS SOBRE LA INFORMACIÓN OBTENIDA PARA VALIDAR LA COHERENCIA INTERNA ENTRE VARIABLES Y CON RESPECTO A LAS SERIES HISTÓRICAS EN LAS CUENCAS Y LITORALES DONDE SE MONITOREA LA PESCA ARTESANAL, COORDINANDO CON LOS ANALISTAS DE DATOS LA ELABORACIÓN DE MATRICES CON LAS EXPLICACIONES DE CONTEXTO PARA LAS CIFRAS ATÍPICAS QUE SE OBTENGAN CADA MES.
3) DOCUMENTAR EL CUMPLIMIENTO DE LA COBERTURA (TAMAÑO DE LA MUESTRA) DEL MONITOREO DE PESCA ARTESANAL EN LOS SITIOS DE LAS CUENCAS Y LITORALES DEL PAÍS.
4) COMPILAR LOS BALANCES DE REVISIÓN Y TRAZABILIDAD DE LOS DATOS POR CUENCA O LITORAL COMO DOCUMENTACIÓN DEL PROCESO DE ANÁLISIS DE DATOS Y ELABORAR LOS INDICADORES DE LA EVALUACIÓN DE DESEMPEÑO EN EL COMPONENTE DE PESCA ARTESANAL.
5) ELABORAR CUADROS Y FIGURAS DE BALANCE MENSUAL DE LA INFORMACIÓN REVISADA Y DETECCIONES DEL COMPONENTE DE PESCA DE CONSUMO, ASÍ COMO DE LA CANTIDAD DE EVENTOS DE CONTEXTO REGISTRADOS.
6) APOYAR LA PROGRAMACIÓN DE LAS REUNIONES DEL GRUPO DE ANÁLISIS DE DATOS CON LA ELABORACIÓN DE LAS ACTAS Y SEGUIMIENTO DE LAS ACTIVIDADES QUE SE DERIVEN.
7) APOYAR LA TAREA DE ELABORACIÓN Y SEGUIMIENTO DE ACTAS DE LAS REUNIONES TÉCNICAS DEL EQUIPO LÍDER DEL SEPEC Y DE MONITOREO DEL CUMPLIMIENTO DE LAS TAREAS ACORDADAS EN DICHAS REUNIONES.
8) PRESENTAR INFORMES MENSUALES DE ACTIVIDAD DE ACUERDO CON LOS LINEAMIENTOS ESTABLECIDOS POR EL EQUIPO LÍDER DEL SEPEC, EVIDENCIANDO EL CUMPLIMIENTO DE LAS ACTIVIDADES DE LA ORDEN DE SERVICIOS.
</t>
  </si>
  <si>
    <t>OPSP-VEX-0014-2023</t>
  </si>
  <si>
    <t>CO1.REQ.4047639</t>
  </si>
  <si>
    <t>1. COORDINAR LAS ACCIONES DE ENTRENAMIENTO A COLECTORES DE CAMPO Y SUPERVISORES REGIONALES EN EL MARCO DE LA OPERACIÓN ESTADÍSTICA "CAPTURA DESEMBARCADA POR VOLUMEN" (EVADSP) DEL COMPONENTE PESCA ARTESANAL DE CONSUMO (PAC). 2. COORDINAR LAS ACCIONES DE SENSIBILIZACIÓN DE LA FUENTE EN SITIOS DE DESEMBARCO DE LA OPERACIÓN ESTADÍSTICA EVADSP DEL COMPONENTE PAC. 3. ATENCIÓN DE CONSULTAS POR PARTE DE COLECTORES DE CAMPO Y SUPERVISORES REGIONALES SOBRE LOS PROCEDIMIENTOS DEL MONITOREO DE LA OPERACIÓN ESTADÍSTICA EVADSP DEL COMPONENTE PAC. 4. VERIFICAR EL CUMPLIMIENTO DEL PROCESO DE ALEATORIZACIÓN DE LAS UEP PARA EFECTOS DEL MUESTREO DE DESEMBARCOS ARTESANALES EN LA OPERACIÓN ESTADÍSTICA EVADSP DEL COMPONENTE PAC. 5. REVISAR PERIÓDICAMENTE LA INFORMACIÓN DEL FORMULARIO DE ACTIVIDAD DIARIA A FIN DE DETECTAR CAMBIOS EN EL CENSO DE UEP POR SITIO DE DESEMBARCO Y MÉTODO DE PESCA, Y REPORTAR TALES CAMBIOS A LOS SUPERVISORES REGIONALES. 6. COORDINAR LA ELABORACIÓN DEL INFORME MENSUAL DE ACTIVIDADES QUE SOPORTA LA CUENTA DE COBRO Y DEL INFORME OPERATIVO DE LA OPERACIÓN ESTADÍSTICA EVADSP DEL COMPONENTE PAC. 7. COORDINAR LAS ACTIVIDADES RELACIONADAS CON EL PROCESO DE ANONIMIZACIÓN DE LAS BASES DE DATOS DE LA OPERACIÓN ESTADÍSTICA EVADSP DEL COMPONENTE PAC, Y PARTICIPAR EN LAS AUDITORÍAS RELACIONADAS CON LA OPERACIÓN ESTADÍSTICA. 8. ASESORAR A LA COORDINACIÓN DEL COMPONENTE ENCUESTA ESTRUCTURAL DE PESCA ARTESANAL EN LAS ACTIVIDADES RELACIONADAS CON LOS PROCEDIMIENTOS PARA LA RECOLECCIÓN O ACOPIO DE LOS DATOS, ASÍ COMO EN LAS ACCIONES RELACIONADAS CON LA PLATAFORMA INFORMÁTICA DEL SEPEC. 9. PARTICIPAR EN CALIDAD DE INSTRUCTOR EN UN TALLER DE CAPACITACIÓN SOBRE REGISTRO DE DATOS BIOLÓGICOS-PESQUEROS, DIRIGIDOS A INTEGRANTES DE COMUNIDADES PESQUERAS ARTESANALES, EN EL MARCO DEL COMPONENTE GENERACIÓN DE COMPETENCIAS DEL SEPEC. 10. PRESENTAR INFORMES MENSUALES DE ACTIVIDAD DE ACUERDO CON LOS LINEAMIENTOS ESTABLECIDOS POR LA DIRECCIÓN DEL SEPEC.</t>
  </si>
  <si>
    <t>OPSP-VEX-0015-2023</t>
  </si>
  <si>
    <t>CO1.REQ.4047647</t>
  </si>
  <si>
    <t>1) REVISAR, VERIFICAR Y VALIDAR LA INFORMACIÓN CONSIGNADA EN LAS BASES DE DATOS DE LONGITUDES REGISTRADOS EN EN LAS CUENCAS CONTINENTALES MONITOREADAS.
2) REPORTAR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LOS DATOS BIOLÓGICO-PESQUEROS COMO BASE DE LOS ANÁLISIS DE CONTEXTO QUE PERMITEN VERIFICAR SI LAS DETECCIONES DE DATOS ATÍPICOS SON CONGRUENTES CON LO OBSERVADO DE LOS SITIOS MONITOREADOS.
4) ENVIAR OPORTUNAMENTE, DE ACUERDO CON EL CALENDARIO DE REVISIÓN Y ANÁLISIS DE LOS DATOS, EL BALANCE DE LA REVISIÓN DE DATOS EFECTUADA, EMPLEANDO EL INSTRUMENTO ESTABLECIDO PARA TAL FIN.
5) ESTIMAR LAS RELACIONES BIOMÉTRICAS Y LOS INDICADORES BIOLÓGICOS QUE SEAN REQUERIDOS PARA EL ANÁLISIS DE LA INFORMACIÓN Y PARA LA PRESENTACIÓN DE RESULTADOS.
6) APOYAR LA ELABORACIÓN DE LOS INFORMES DE ACTIVIDADES DE DATOS BIOLÓGICO-PESQUEROS EN LAS CUENCAS ASIGNADAS, DE CONFORMIDAD CON LO ESTABLECIDO EN EL PLAN DE TRABAJO DEL CONTRATO.
7) PRESENTAR INFORMES MENSUALES DE ACTIVIDAD DE ACUERDO A LOS LINEAMIENTOS ESTABLECIDOS POR EL EQUIPO LIDER DEL SEPEC, EVIDENCIANDO LAS VERIFICACIONES, CORRECCIONES Y ANÁLISIS DE LOS DATOS.</t>
  </si>
  <si>
    <t>OPSP-VEX-0016-2023</t>
  </si>
  <si>
    <t>CO1.REQ.4047476</t>
  </si>
  <si>
    <t>1) REVISAR, VERIFICAR (DETECCIÓN DE DATOS ATÍPICOS) Y VALIDAR LA INFORMACIÓN CONSIGNADA EN LAS BASES DE DATOS SOBRE PESCA ARTESANAL DE CONSUMO REFERIDA A LAS VARIABLES TECNOLÓGICAS DE LOS ARTES DE PESCA REGISTRADOS EN EL MONITOREO DE LOS DESEMBARCOSY DE LAS VARIABLES BIOLÓGICO-PESQUERAS DE LOS LITORALES MARINOS DEL PAÍS,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ENVIAR OPORTUNAMENTE, DE ACUERDO CON EL CALENDARIO DE REVISIÓN Y ANÁLISIS DE LOS DATOS, EL BALANCE DE LA REVISIÓN DE DATOS EFECTUADA, EMPLEANDO EL INSTRUMENTO ESTABLECIDO PARA TAL FIN.
4) LLEVAR A CABO EL PROCESO DE DETECCIÓN DE VALORES ATÍPICOS DE LA VARIABLE DE RESULTADO REFERIDA AL PESO PROMEDIO DE LAS ESPECIES REGISTRADAS EN EL MONITOREO DE DESEMBARCOS DE PESCA ARTESANAL EN EL PAÍS.
5) PRESENTAR INFORMES MENSUALES DE ACTIVIDAD DE ACUERDO CON LOS LINEAMIENTOS ESTABLECIDOS POR EL EQUIPO LÍDER DEL SEPEC, EVIDENCIANDO EL CUMPLIMIENTO DE LAS ACTIVIDADES DE LA ORDEN DE SERVICIOS.</t>
  </si>
  <si>
    <t>OPSP-VEX-0017-2023</t>
  </si>
  <si>
    <t>CO1.REQ.4047862</t>
  </si>
  <si>
    <t>1) REVISAR, VERIFICAR (DETECCIÓN DE DATOS ATÍPICOS) Y VALIDAR LA INFORMACIÓN CONSIGNADA EN LAS BASES DE DATOS SOBRE PESCA ARTESANAL DE CONSUMO REFERIDA AL ESFUERZO PESQUERO, DESEMBARCOS, VALOR MONETARIO, COSTOS DE FAENA, ACTIVIDAD Y DÍAS EFECTIVOS REGISTRADOS EN LA REGIÓN CENTRAL DEL CARIBE (DEPARTAMENTOS DEL MAGDALENA, ATLÁNTICO Y BOLIVAR), EN EL MARCO DEL PROYECTO SEPEC.2) REPORTAR OPORTUNAMENTE, DE ACUERDO CON EL CALENDARIO DE REVISIÓN Y ANÁLISIS DE LOS DATOS, A LOS COLECTORES DE CAMPO Y SUPERVISOR RESPECTIVO LOS ERRORES, DATOS ATÍPICOS, INCONSISTENCIAS U OMISIONES DETECTADOS EN LAS BASES DE DATOS ANTES MENCIONADAS.3)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MONITOREADOS.4) ENVIAR OPORTUNAMENTE, DE ACUERDO CON EL CALENDARIO DE REVISIÓN Y ANÁLISIS DE LOS DATOS, EL BALANCE DE LA REVISIÓN DE DATOS EFECTUADA, EMPLEANDO EL INSTRUMENTO ESTABLECIDO PARA TAL FIN.5) ELABORAR MENSUALMENTE UN DOCUMENTO CON LA COMPARACIÓN DE LOS DESEMBARCOS ESTIMADOS EN EL MES CON LOS ESTIMADOS EN AÑOS ANTERIORES PARA CADA SITIO MONITOREADO EN LA REGIÓN CENTRAL DEL CARIBE COLOMBIANO, LA IDENTIFICACIÓN DE CASOS DE DIFERENCIAS NOTORIAS Y EL REGISTRO DE LAS CAUSAS DETECTADAS PARA ESAS DIFERENCIAS DE ACUERDO CON EL ANÁLISIS DE CONTEXTO. 6) APOYAR LA ELABORACIÓN DE LOS INFORMES DE ACTIVIDADES SOBRE PESCA DE CONSUMO EN EL LITORAL CARIBE, DE CONFORMIDAD CON LO ESTABLECIDO EN EL PLAN DE TRABAJO DEL CONTRATO.7) CAPACITAR A LOS NUEVOS ANALISTAS Y AYUDANTES VINCULADOS A LAS TAREAS DE ANÁLISIS DE DATOS DEL COMPONENTE DE PESCA DE CONSUMO DEL SEPEC.8) AUDITAR LAS REVISIONES EFECTUADAS POR EL ANALISTA ASIGNADO AL CARIBE NORTE (SECTOR DE LA GUAJIRA), HASTA COMPLETA SATISFACCIÓN DE LA LABOR DESARROLLADA POR ESTE ANALSITA.9) APOYAR EL PROCESO DE IMPLEMENTACIÓN DE NUEVOS MECANISMOS INFORMÁTICOS DE REVISIÓN DE LOS DATOS DEL COMPONENTE DE PESCAR ARTESANAL DE CONSUMO.10) PRESENTAR INFORMES MENSUALES DE ACTIVIDAD DE ACUERDO A LOS LINEAMIENTOS ESTABLECIDOS EN EL SEPEC, EVIDENCIANDO LAS VERIFICACIONES Y ANÁLISIS DE LOS DATOS.</t>
  </si>
  <si>
    <t>OPSP-VEX-0018-2023</t>
  </si>
  <si>
    <t>CO1.REQ.4047873</t>
  </si>
  <si>
    <t>1) REVISAR, VERIFICAR (DETECCIÓN DE DATOS ATÍPICOS) Y VALIDAR LA INFORMACIÓN CONSIGNADA EN LAS BASES DE DATOS SOBRE PESCA ARTESANAL DE CONSUMO REFERIDA AL ESFUERZO PESQUERO, DESEMBARCOS, VALOR MONETARIO, COSTOS DE FAENA, ACTIVIDAD Y DÍAS EFECTIVOS REGISTRADOS EN EL SUR DEL LITORAL CARIBE (DEPARTAMENTOS DE SUCRE, CÓRDOBA, ANTIOQUIA Y CHOCO),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CON LOS ESTIMADOS EN AÑOS ANTERIORES PARA CADA SITIO MONITOREADO EN EL SUR DEL LITORAL CARIBE, LA IDENTIFICACIÓN DE CASOS DE DIFERENCIAS NOTORIAS Y EL REGISTRO DE LAS CAUSAS DETECTADAS PARA ESAS DIFERENCIAS DE ACUERDO CON EL ANÁLISIS DE CONTEXTO.
6) PARTICIPAR EN CALIDAD DE INSTRUCTOR EN UN TALLER DE CAPACITACIÓN SOBRE EL REGISTRO DE DATOS BIOLÓGICO-PESQUEROS, DIRIGIDOS A INTEGRANTES DE COMUNIDADES PESQUERAS ARTESANALES, EN EL MARCO DEL COMPONENTE GENERACIÓN DE COMPETENCIAS DEL SEPEC.  
7) APOYAR LA ELABORACIÓN DE LOS INFORMES DE ACTIVIDADES SOBRE PESCA DE CONSUMO EN EL SUR DEL LITORAL CARIBE, DE CONFORMIDAD CON LO ESTABLECIDO EN EL PLAN DE TRABAJO DEL CONTRATO.
8) PRESENTAR INFORMES MENSUALES DE ACTIVIDAD DE ACUERDO A LOS LINEAMIENTOS ESTABLECIDOS EN EL SEPEC, EVIDENCIANDO LAS VERIFICACIONES Y ANÁLISIS DE LOS DATOS.</t>
  </si>
  <si>
    <t>OPSP-VEX-0019-2023</t>
  </si>
  <si>
    <t>CO1.REQ.4047596</t>
  </si>
  <si>
    <t>1)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LAS CUENCAS DE LOS RÍOS CAUCA, SINÚ Y ATRATO,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LAS CUENCAS DE LOS RÍOS CAUCA, SINÚ Y ATRATO, LA IDENTIFICACIÓN DE CASOS DE DIFERENCIAS NOTORIAS Y EL REGISTRO DE LAS CAUSAS DETECTADAS PARA ESAS DIFERENCIAS DE ACUERDO CON EL ANÁLISIS DE CONTEXTO.
6) PARTICIPAR EN CALIDAD DE INSTRUCTORA EN UN TALLER DE CAPACITACIÓN SOBRE EL REGISTRO DE DATOS BIOLÓGICO-PESQUEROS, DIRIGIDOS A INTEGRANTES DE COMUNIDADES PESQUERAS ARTESANALES, EN EL MARCO DEL COMPONENTE GENERACIÓN DE COMPETENCIAS DEL SEPEC.  
7) APOYAR LA ELABORACIÓN DE LOS INFORMES DE ACTIVIDADES SOBRE PESCA DE CONSUMO EN LAS CUENCAS DE LOS RÍOS CAUCA, SINÚ Y ATRATO, DE CONFORMIDAD CON LO ESTABLECIDO EN EL PLAN DE TRABAJO DEL CONTRATO.
8) PRESENTAR INFORMES MENSUALES DE ACTIVIDAD DE ACUERDO A LOS LINEAMIENTOS ESTABLECIDOS EN EL SEPEC, EVIDENCIANDO LAS VERIFICACIONES Y ANÁLISIS DE LOS DATOS.</t>
  </si>
  <si>
    <t>OPSP-VEX-0020-2023</t>
  </si>
  <si>
    <t>CO1.REQ.4047902</t>
  </si>
  <si>
    <t>1.LLEVAR A CABO LAS ACTIVIDADES DE SOPORTE INFORMÁTICO DE LOS COMPONENTES DE PESCA ARTESANAL Y PECES ORNAMENTALES. 2. APOYAR AL COORDINADOR DEL COMPONENTE, CUANDO ÉSTE LO REQUIERA, EN LO REFERENTE AL DISEÑO E IMPLEMENTACIÓN DE NUEVAS FUNCIONALIDADES DEL SISTEMA DE INFORMACIÓN DEL SEPEC. 3. BRINDAR SOPORTE INFORMÁTICO AL EQUIPO TÉCNICO DEL CONTRATO Y ABSOLVER LAS SOLICITUDES DE INFORMACIÓN PUNTUAL QUE SE GENEREN EN DESARROLLO DEL CONTRATO, EN EL MARCO DE LOS COMPONENTES ARRIBA RESEÑADOS.  4. SERVIR DE APOYO A LAS ACTIVIDADES ORIENTADAS A MANTENER DE MODO FUNCIONAL EL SISTEMA SEPEC.  5. PARTICIPAR EN LA ELABORACIÓN DE LOS INFORMES DE ACTIVIDADES DEL COMPONENTE DE SOPORTE INFORMÁTICO, DE CONFORMIDAD CON LO PREVISTO EN EL PLAN OPERATIVO DEL CONTRATO. 6. SERVIR DE APOYO AL PROCESO DE ARTICULACIÓN CON LA AUNAP PARA EFECTOS DE LA TRANSFERENCIA DEL DESARROLLO DEL SISTEMA. 7. PARTICIPAR EN LOS TALLERES DE SOCIALIZACIÓN DE OBLIGACIONES Y DE RESULTADOS DEL CONTRATO Y EN LOS TALLERES DE CAPACITACIÓN A TÉCNICOS DE LA AUNAP, DE CONFORMIDAD CON LA PROGRAMACIÓN ESTABLECIDA PARA EL EFECTO POR LA DIRECCIÓN DEL CONTRATO.  8. PRESENTAR INFORMES MENSUALES DE ACTIVIDAD DE ACUERDO CON LOS LINEAMIENTOS ESTABLECIDOS POR LA DIRECCIÓN DEL SEPEC</t>
  </si>
  <si>
    <t>OPSP-VEX-0021-2023</t>
  </si>
  <si>
    <t>CO1.REQ.4048110</t>
  </si>
  <si>
    <t>1) VERIFICAR EL CUMPLIMIENTO DEL TAMAÑO DE LA MUESTRA EN LOS SITIOS DE MONITOREO DE DESEMBARCOS DE PESCA ARTESANAL DONDE SE EMPLEA LA METODOLOGÍA MUESTRAL Y ENVIAR EL RESULTADOS A LOS SUPERVISORES REGIONALES Y COORDINADOR DEL COMPONENTE DE PESCA ARTESANAL DE CONSUMO.
2) REVISAR LA COHERENCIA (VALIDACIÓN) ENTRE LOS FORMULARIOS DE CAPTURA Y ESFUERZO, ACTIVIDAD DIARIA Y DÍAS EFECTIVOS DE PESCA EN LOS SITIOS DE MONITOREO DE DESEMBARCOS DE PESCA ARTESANAL DONDE SE EMPLEA LA METODOLOGÍA MUESTRAL.
3) REVISAR LA COHERENCIA (VALIDACIÓN) ENTRE LOS FORMULARIOS DE VOLÚMENES DE PESCA, CONTROL DE ACOPIO E IMPUTACIÓN EN LOS SITIOS DE MONITOREO DE DESEMBARCOS DE PESCA ARTESANALS DONDE SE EMPLEA LA METODOLOGÍA CENSAL.
4) REALIZAR CUADROS Y FIGURAS CON EL BALANCE MENSUAL DE LA CANTIDAD DE VALIDACIONES EFECTUADAS Y DETECCIONES OBTENIDAS, TANTO EN LOS SITIOS DONDE SE EMPLEA LA METODOLOGÍA MUESTRAL, COMO CENSAL.
5) ELABORAR MATRICES MENSUALES CON LAS EXPLICACIONES, OBTENIDAS DE COLECTORES Y SUPERVISORES REGIONALES, DE LOS CASOS DE NO CUMPLIMIENTO DEL TAMAÑO DE LA MUESTRA EN LOS SITIOS DE MONITOREO DE DESEMBARCOS DE PESCA ARTESANAL DONDE SE EMPLEA LA METODOLOGÍA MUESTRAL Y DE LOS CASOS DE IMPUTACIÓN EN LOS SITIOS DE MONITOREO DONDE SE EMPLEA LA METODOLOGÍA CENSAL.
6) ENVIAR OPORTUNAMENTE, DE ACUERDO CON EL CALENDARIO DE REVISIÓN Y ANÁLISIS DE LOS DATOS, EL BALANCE DEL ANÁLISIS DE COMPLETITUD Y DE VALIDACIÓN DE DATOS EFECTUADA, EMPLEANDO EL INSTRUMENTO ESTABLECIDO PARA TAL FIN.
7) PRESENTAR INFORMES MENSUALES DE ACTIVIDAD DE ACUERDO CON LOS LINEAMIENTOS ESTABLECIDOS POR EL EQUIPO LÍDER DEL SEPEC, EVIDENCIANDO EL CUMPLIMIENTO DE LAS ACTIVIDADES DE LA ORDEN DE SERVICIOS.</t>
  </si>
  <si>
    <t>OPSP-VEX-0022-2023</t>
  </si>
  <si>
    <t>CO1.REQ.4048212</t>
  </si>
  <si>
    <t>1. REALIZAR LA AUDITORIA DE LOS FORMULARIOS DE REGISTRO DE DESEMBARCO DE LAS PESQUERÍAS ARTESANALES CORRESPONDIENTES A LOS SITIOS MONITOREADOS EN LA CUENCA DE LA ORINOQUIA Y LA ZONA SUR DEL LITORAL CARIBE, INCLUYENDO URABÁ. 2. APOYAR LA ORGANIZACIÓN DE LOS FORMULARIOS DE CAMPO CORRESPONDIENTES A LA PESCA DE CONSUMO DE ACUERDO CON LOS PROCEDIMIENTOS Y DIRECTRICES INSTITUCIONALES. 3. PRESENTAR INFORMES MENSUALES DE ACTIVIDAD DE ACUERDO CON LOS LINEAMIENTOS ESTABLECIDOS POR EL COORDINADOR DEL COMPONENTE DE PESCA ARTESANAL DE CONSUMO.</t>
  </si>
  <si>
    <t>OPSP-VEX-0023-2023</t>
  </si>
  <si>
    <t>CO1.REQ.4048222</t>
  </si>
  <si>
    <t>1. REALIZAR LA AUDITORIA DE LOS FORMULARIOS DE REGISTRO DE DESEMBARCO DE LAS PESQUERÍAS ARTESANALES CORRESPONDIENTES A LOS SITIOS MONITOREADOS EN LA CUENCA DEL SINÚ Y LA ZONA SUR DEL LITORAL PACIFICO. 2. APOYAR LA ORGANIZACIÓN DE LOS FORMULARIOS DE CAMPO DE REGISTROS DE DESEMBARCO CORRESPONDIENTES A LA PESCA DE CONSUMO, DE ACUERDO CON LOS PROCEDIMIENTOS Y DIRECTRICES INSTITUCIONALES. 3. PRESENTAR INFORMES MENSUALES DE ACTIVIDAD DE ACUERDO CON LOS LINEAMIENTOS ESTABLECIDOS POR EL COORDINADOR DEL COMPONENTE DE PESCA ARTESANAL DE CONSUMO.</t>
  </si>
  <si>
    <t>OPSP-VEX-0024-2023</t>
  </si>
  <si>
    <t>CO1.REQ.4047834</t>
  </si>
  <si>
    <t>1. REALIZAR LA AUDITORIA DE LOS FORMULARIOS DE REGISTRO DE DESEMBARCO DE LAS PESQUERÍAS ARTESANALES CORRESPONDIENTES A LOS SITIOS MONITOREADOS EN LA CUENCA AMAZONIA Y LA ZONA NORTE DEL LITORAL CARIBE. 2. APOYAR LA ORGANIZACIÓN DE LOS FORMULARIOS DE CAMPO CORRESPONDIENTES A LA PESCA DE CONSUMO DE ACUERDO CON LOS PROCEDIMIENTOS Y DIRECTRICES INSTITUCIONALES. 3. PRESENTAR INFORMES MENSUALES DE ACTIVIDAD DE ACUERDO CON LOS LINEAMIENTOS ESTABLECIDOS POR EL COORDINADOR DEL COMPONENTE DE PESCA ARTESANAL DE CONSUMO</t>
  </si>
  <si>
    <t>OPSP-VEX-0025-2023</t>
  </si>
  <si>
    <t>CO1.REQ.4047643</t>
  </si>
  <si>
    <t xml:space="preserve">1) DESARROLLAR Y DOCUMENTAR EL PROCESO DE VERIFICACIÓN, DEPURACIÓN Y ACTUALIZACIÓN PERMANENTE, CON SU RESPECTIVO SOPORTE BIBLIOGRÁFICO, DE LAS TABLAS DE REFERENCIA DE LAS ESPECIES COMERCIALES ESPECIES COMERCIALES MARINAS DEL LITORAL PACIFICO COLOMBIANO, ASOCIADA A LAS BASES DE DATOS DEL SEPEC EN EL MARCO DEL CONTRATO 75 DE 2023. 2) BRINDAR DIRECTRICES POR MEDIO VIRTUAL O PRESENCIAL AL PERSONAL DE CAMPO, SUPERVISORES Y ANALISTAS PARA LA IDENTIFICACIÓN TAXONÓMICA DE LAS ESPECIES COMERCIALES DEL LITORAL PACÍFICO DEL PAÍS. 3) A PARTIR DE LISTADOS REMITIDOS DESDE LA DIRECCIÓN DEL CONTRATO, REVISAR, VERIFICAR Y VALIDAR LA INFORMACIÓN TAXONÓMICA CONSIGNADA EN LAS BASES DE DATOS EN CADA UNO DE LOS SITIOS DE MUESTREO DEL LITORAL PACÍFICO DEL PAÍS. 4) ELABORAR UN REPORTE MENSUAL DE NOVEDADES TAXONÓMICAS REGISTRADAS EN EL PACÍFICO COLOMBIANO EN EL MARCO DE LOS DIFERENTES COMPONENTES DEL SEPEC, DURANTE LA VIGENCIA DEL CONTRATO.5) PROVEER INSUMOS PARA LA ELABORACIÓN DE LOS CUADROS DE SALIDA DE LAS OPERACIONES ESTADÍSTICAS CERTIFICADAS U OTRO INFORME QUE DEBA ENTREGARSE A LA AUNAP, EN LO QUE RESPECTA A LA REVISIÓN Y VERIFICACIÓN DE LA CLASIFICACIÓN TAXONÓMICA DE LAS ESPECIES REPORTADAS EN TALES CUADROS O INFORMES 6) REPORTAR AL COLECTOR DE CAMPO Y SUPERVISOR RESPECTIVO LOS ERRORES U OMISIONES DETECTADOS EN LAS BASES DE DATOS ANTES MENCIONADAS. 7) PRESENTAR INFORMES MENSUALES DE ACTIVIDAD DE ACUERDO CON LOS LINEAMIENTOS ESTABLECIDOS POR EL JEFE DE ANÁLISIS DE DATOS DE PESCA DE CONSUMO DEL SEPEC, EVIDENCIANDO LAS VERIFICACIONES, DIRECTRICES, CORRECCIONES, CAPACITACIONES Y DOCUMENTACIÓN DE LA INFORMACIÓN TAXONÓMICA EN EL LITORAL PACÍFICO DEL PAÍS. </t>
  </si>
  <si>
    <t>OPSP-VEX-0026-2023</t>
  </si>
  <si>
    <t>CO1.REQ.4047641</t>
  </si>
  <si>
    <t>1) REALIZAR EL PROCESO DE TRAZABILIDAD DE LAS REVISIONES EFECTUADAS POR LOS ANALISTAS EN LAS BASES DE DATOS SOBRE PESCA DE CONSUMO, DATOS BIOLÓGICO-PESQUEROS Y DATOS DE COSTOS DE FAENA REGISTRADOS EN EL SEPEC PARA LAS CUENCAS DEL RÍO MAGDALENA, AMAZONÍA Y ORINOQUÍA. 2) REPORTAR A LOS COLECTORES DE CAMPO Y SUPERVISORES RESPECTIVOS LAS CORRECCIONES QUE DEBEN EFECTUARSE EN LOS DATOS DE LAS BASES DE DATOS MENCIONADAS Y VERIFICAR SU COMPLETA SUBSANACIÓN EN EL SISTEMA. 3) INFORMAR OPORTUNAMENTE AL JEFE DE ANÁLISIS DE DATOS EL CIERRE DE LA TRAZABILIDAD DE LOS DATOS CADA MES, CONFORME AL CALENDARIO DE REVISIÓN Y ANÁLISIS DE LA INFORMACIÓN. 4) ENVIAR OPORTUNAMENTE, DE ACUERDO CON EL CALENDARIO DE REVISIÓN Y ANÁLISIS DE LOS DATOS, EL BALANCE DE LA TRAZABILIDAD DE DATOS EFECTUADA, EMPLEANDO EL INSTRUMENTO ESTABLECIDO PARA TAL FIN. 5) APOYAR LA ELABORACIÓN DE LOS INFORMES DE ACTIVIDADES SOBRE PESCA DE CONSUMO EN LAS CUENCAS ASIGNADAS, DE CONFORMIDAD CON LO ESTABLECIDO EN EL PLAN DE TRABAJO DEL CONTRATO. 6) PRESENTAR INFORMES MENSUALES DE ACTIVIDAD DE ACUERDO A LOS LINEAMIENTOS ESTABLECIDOS POR EL EQUIPO LIDER DEL SEPEC, EVIDENCIANDO LAS VERIFICACIONES, CORRECCIONES Y ANÁLISIS DE LOS DATOS.</t>
  </si>
  <si>
    <t>OPSP-VEX-0027-2023</t>
  </si>
  <si>
    <t>CO1.REQ.4045288</t>
  </si>
  <si>
    <t xml:space="preserve">1. CONSOLIDAR Y ARCHIVAR EN EL REPOSITORIO DE LA AUNAP LAS EVIDENCIAS TIPO REGISTRO DE LAS FASES DE RECOLECCIÓN, PROCESAMIENTO, ANÁLISIS Y DIFUSIÓN DE LAS TRES OPERACIONES ESTADÍSTICAS CERTIFICADAS POR EL DANE.  2. COORDINAR LA ACTUALIZACIÓN DE LA DOCUMENTACIÓN METODOLÓGICA DE LA OPERACIÓN ESTADÍSTICA "CAPTURA DESEMBARCADA POR VOLUMEN", DE ACUERDO CON LOS LINEAMIENTOS DE GENERACIÓN DE ESTADÍSTICAS DE LA AUNAP. 3. COORDINAR LA IMPLEMENTACIÓN DE LOS PLANES DE MEJORA RESULTANTES DE LAS AUDITORÍAS REALIZADAS A LAS OPERACIONES ESTADÍSTICAS DEL SEPEC. 4. REALIZAR UN DIAGNÓSTICO DEL ESTADO DE DESARROLLO DE LAS OPERACIONES ESTADÍSTICAS DEL SEPEC NO CERTIFICADAS, A LA LUZ DE LA NTC-PE 1000:2022. 5. ASESORAR A LOS COMPONENTES QUE AÚN NO TIENEN OPERACIONES ESTADÍSTICAS CERTIFICADAS, PARA EFECTOS DE AVANZAR EN EL PROCESO DE ELABORACIÓN DE LOS RESPECTIVOS DOCUMENTOS TIPO PARÁMETRO Y TIPO REGISTRO EXIGIDOS POR LA NTC -PE 1000:2020. 6. APOYAR LOGÍSTICAMENTE A LA DIRECCIÓN GENERAL DEL CONTRATO EN LO CONCERNIENTE A LA REALIZACIÓN DE LAS JORNADAS DE SOCIALIZACIÓN DE OBLIGACIONES Y RESULTADOS DEL SEPEC, ASÍ COMO LAS JORNADAS DE TRANSFERENCIA CON LA AUNAP, DE CONFORMIDAD CON LA PROGRAMACIÓN Y METODOLOGÍA ESTABLECIDA PARA EL EFECTO. 7. PRESENTAR INFORMES MENSUALES DE ACTIVIDAD DE ACUERDO CON LOS LINEAMIENTOS ESTABLECIDOS POR LA DIRECCIÓN DEL SEPEC. </t>
  </si>
  <si>
    <t>OPSP-VEX-0028-2023</t>
  </si>
  <si>
    <t>CO1.REQ.4046067</t>
  </si>
  <si>
    <t>1) COORDINAR EL MUESTREO DE LONGITUDES DE CAPTURA EFECTUADO EN LAS CUENCAS Y LITORALES DE PAÍS EN EL MARCO DEL SEPEC DURANTE EL PERÍODO DE VIGENCIA DEL CONTRATO AUNAP-UNIMAGDALENA 2023. 2) SUPERVISAR EL ESFUERZO DE MUESTREO DE LONGITUDES DESARROLLADO POR LOS COLECTORES DE CAMPO DEL COMPONENTE DE PESCA DE CONSUMO DEL SEPEC. 3) LLEVAR A CABO ACTIVIDADES DE CAPACITACIÓN EN TORNO AL REGISTRO DE LONGITUDES DE CAPTURA, DE CONFORMIDAD CON LA METODOLOGÍA ESTABLECIDA PARA EL EFECTO. 4) DEFINIR EL TIPO DE LONGITUD A MEDIR EN EL FORMULARIO DE FRECUENCIA DE TALLAS A AQUELLAS ESPECIES QUE AUN NO SE HAN REGISTRADO EN ESE FORMATO. 5) PARTICIPAR EN LAS ACTIVIDADES TENDIENTES A MEJORAR EL AJUSTE DE LA OPERACIÓN ESTADÍSTICA DEL COMPONENTE DE REGISTRO DE LONGITUDES DE CAPTURA A LA NORMA TÉCNICA DE CALIDAD DEL DANE QUE RIGE EL PROCESO DE CERTIFICACIÓN DE OPERACIONES ESTADÍSTICAS. 6). PARTICIPAR EN LOS TALLERES DE SOCIALIZACIÓN DE OBLIGACIONES Y DE RESULTADOS DEL CONTRATO Y EN LOS TALLERES DE CAPACITACIÓN A TÉCNICOS DE LA AUNAP, DE CONFORMIDAD CON LA PROGRAMACIÓN ESTABLECIDA PARA EL EFECTO POR LA DIRECCIÓN DEL CONTRATO.  7) PRESENTAR INFORMES MENSUALES DE ACTIVIDAD DE ACUERDO CON LOS LINEAMIENTOS ESTABLECIDOS POR EL EQUIPO LÍDER DEL SEPEC, EVIDENCIANDO EL CUMPLIMIENTO DE LAS ACTIVIDADES DE LA ORDEN DE SERVICIOS.</t>
  </si>
  <si>
    <t>OPSP-VEX-0029-2023</t>
  </si>
  <si>
    <t>CO1.REQ.4046152</t>
  </si>
  <si>
    <t>1)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MAGDALENA, DE ACUERDO CON LA METODOLOGÍA DE MONITOREO IMPLEMENTADA, EN EL MARCO DEL PROYECTO SEPEC.2) REPORTAR OPORTUNAMENTE, DE ACUERDO CON EL CALENDARIO DE REVISIÓN Y ANÁLISIS DE LOS DATOS, A LOS COLECTORES DE CAMPO Y SUPERVISOR RESPECTIVO LOS ERRORES, DATOS ATÍPICOS, INCONSISTENCIAS U OMISIONES DETECTADOS EN LAS BASES DE DATOS ANTES MENCIONADAS.3)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MONITOREADOS.4) ENVIAR OPORTUNAMENTE, DE ACUERDO CON EL CALENDARIO DE REVISIÓN Y ANÁLISIS DE LOS DATOS, EL BALANCE DE LA REVISIÓN DE DATOS EFECTUADA, EMPLEANDO EL INSTRUMENTO ESTABLECIDO PARA TAL FIN.5) ELABORAR MENSUALMENTE UN DOCUMENTO CON LA COMPARACIÓN DE LOS DESEMBARCOS ESTIMADOS EN EL MES EN CURSO CON LOS ESTIMADOS EN AÑOS ANTERIORES PARA CADA SITIO MONITOREADO EN LA CUENCA DEL RIO MAGDALENA, LA IDENTIFICACIÓN DE CASOS DE DIFERENCIAS NOTORIAS Y EL REGISTRO DE LAS CAUSAS DETECTADAS PARA ESAS DIFERENCIAS DE ACUERDO CON EL ANÁLISIS DE CONTEXTO.6) APOYAR LA ELABORACIÓN DE LOS INFORMES DE ACTIVIDADES SOBRE PESCA DE CONSUMO EN LA CUENCA DEL RÍO MAGDALENA, DE CONFORMIDAD CON LO ESTABLECIDO EN EL PLAN DE TRABAJO DEL CONTRATO.7) PRESENTAR INFORMES MENSUALES DE ACTIVIDAD DE ACUERDO A LOS LINEAMIENTOS ESTABLECIDOS EN EL SEPEC, EVIDENCIANDO LAS VERIFICACIONES Y ANÁLISIS DE LOS DATOS.</t>
  </si>
  <si>
    <t>OAG-VEX-0030-2023</t>
  </si>
  <si>
    <t>CO1.REQ.4046520</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</si>
  <si>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</si>
  <si>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OAG-VEX-0031-2023</t>
  </si>
  <si>
    <t>CO1.REQ.4046389</t>
  </si>
  <si>
    <t>OAG-VEX-0032-2023</t>
  </si>
  <si>
    <t>CO1.REQ.4046574</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</si>
  <si>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SERVIR DE APOYO AL PROCESO ADMINISTRATIVO DEL PROYECTO EN LO CONCERNIENTE A LA LEGALIZACIÓN DE LAS SALIDAS DE CAMPO. 5) REGISTRAR LOS DATOS DE TALLAS (LONGITUDES) DE LOS RECURSOS PESQUEROS PRIORIZADOS PARA SU RESPECTIVA ÁREA DE COBERTURA, DE CONFORMIDAD CON EL CRONOGRAMA DE MUESTREO ESTABLECIDO POR EL COORDINADOR DEL COMPONENTE DE REGISTRO DE TALLAS DEL SEPEC.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</si>
  <si>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OAG-VEX-0033-2023</t>
  </si>
  <si>
    <t>CO1.REQ.4046600</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</si>
  <si>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SERVIR DE APOYO AL PROCESO ADMINISTRATIVO DEL PROYECTO EN LO CONCERNIENTE A LA LEGALIZACIÓN DE LAS SALIDAS DE CAMPO. 5)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6) GARANTIZAR EL USO ADECUADO Y PARA LOS FINES ESTABLECIDOS TANTO DE LAS DOTACIONES INSTITUCIONALES, COMO DE LAS HERRAMIENTAS DE TRABAJO ENTREGADAS PARA LA TOMA DE INFORMACIÓN.</t>
  </si>
  <si>
    <t>OAG-VEX-0034-2023</t>
  </si>
  <si>
    <t>CO1.REQ.4046955</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</si>
  <si>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(LONGITUDES) DE LOS RECURSOS PESQUEROS PRIORIZADOS PARA SU RESPECTIVA ÁREA DE COBERTURA, DE CONFORMIDAD CON EL CRONOGRAMA DE MUESTREO ESTABLECIDO POR EL COORDINADOR DEL COMPONENTE DE REGISTRO DE TALLAS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</si>
  <si>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OAG-VEX-0035-2023</t>
  </si>
  <si>
    <t>CO1.REQ.4047105</t>
  </si>
  <si>
    <t>OAG-VEX-0036-2023</t>
  </si>
  <si>
    <t>CO1.REQ.4047211</t>
  </si>
  <si>
    <t>OAG-VEX-0037-2023</t>
  </si>
  <si>
    <t>CO1.REQ.4047156</t>
  </si>
  <si>
    <t>OPSP-VEX-0038-2023</t>
  </si>
  <si>
    <t>CO1.REQ.4047815</t>
  </si>
  <si>
    <t>OAG-VEX-0039-2023</t>
  </si>
  <si>
    <t>CO1.REQ.4047175</t>
  </si>
  <si>
    <t>OPSP-VEX-0040-2023</t>
  </si>
  <si>
    <t>CO1.REQ.4047830</t>
  </si>
  <si>
    <t>1) COORDINAR Y VERIFICAR CON PERIODICIDAD SEMANAL LAS ACTIVIDADES DE LOS TÉCNICOS DE CAMPO DEL COMPONENTE DE PESCA DE CONSUMO ARTESANAL DEL SEPEC EN LA ZONA NORTE DEL LITORAL CARIBE,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</si>
  <si>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OAG-VEX-0041-2023</t>
  </si>
  <si>
    <t>CO1.REQ.4047099</t>
  </si>
  <si>
    <t>OAG-VEX-0042-2023</t>
  </si>
  <si>
    <t>CO1.REQ.4047507</t>
  </si>
  <si>
    <t>OAG-VEX-0043-2023</t>
  </si>
  <si>
    <t>CO1.REQ.4047517</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</si>
  <si>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 LOS DOS SITIOS DE DESEMBARCO ADICIONALES ESTABLECIDOS POR EL COORDINADOR DEL COMPONENTE DE PESCA DE CONSUMO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</si>
  <si>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OAG-VEX-0044-2023</t>
  </si>
  <si>
    <t>CO1.REQ.4047524</t>
  </si>
  <si>
    <t>OPSP-VEX-0045-2023</t>
  </si>
  <si>
    <t>CO1.REQ.4047566</t>
  </si>
  <si>
    <t>1) REGISTRAR LOS DATOS DE TALLAS (LONGITUDES) DE LOS RECURSOS PESQUEROS PRIORIZADOS PARA SU RESPECTIVA ÁREA DE COBERTURA, DE CONFORMIDAD CON EL CRONOGRAMA DE MUESTREO ESTABLECIDO POR EL COORDINADOR DEL COMPONENTE DE REGISTRO DE TALLAS DEL SEPEC.  2) DILIGENCIAR, AUDITAR Y ENTREGAR TODA LA INFORMACIÓN EN LOS FORMATOS FÍSICOS ESTABLECIDOS PARA EL MONITOREO DE TALLAS. 3) DIGITAR LOS DATOS EN LOS FORMULARIOS ELECTRÓNICOS DE LA PLATAFORMA INFORMÁTICA DEL SEPEC, GARANTIZANDO QUE AMBAS INFORMACIONES, TANTO LA CONTENIDA EN EL FORMATO FÍSICO COMO EN LA PLATAFORMA INFORMÁTICA, SEAN COINCIDENTES. 4) DIGITAR EN LA PLATAFORMA INFORMÁTICA DEL SEPEC LOS DATOS DEL MONITOREO DE DESEMBARCOS ARTESANALES DE DOS SITIOS DE DESEMBARCO ESTABLECIDOS POR EL COORDINADOR DEL COMPONENTE DE PESCA DE CONSUMO DEL SEPEC. 5) SERVIR DE APOYO AL PROCESO ADMINISTRATIVO DEL PROYECTO EN LO CONCERNIENTE A LA LEGALIZACIÓN DE LAS SALIDAS DE CAMPO. 6) REALIZAR TAREAS DE ENTRENAMIENTO SOBRE REGISTRO DE DATOS DE DESEMBARCO Y DE TALLAS A OTROS COLECTORES DE CAMPO DEL SEPEC, CUANDO LO ESTIME PERTINENTE LA COORDINACIÓN DEL COMPONENTE DE PESCA DE CONSUMO DEL SEPEC.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</si>
  <si>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OAG-VEX-0046-2023</t>
  </si>
  <si>
    <t>CO1.REQ.4047284</t>
  </si>
  <si>
    <t>OAG-VEX-0047-2023</t>
  </si>
  <si>
    <t>CO1.REQ.4047614</t>
  </si>
  <si>
    <t>OAG-VEX-0048-2023</t>
  </si>
  <si>
    <t>CO1.REQ.4047702</t>
  </si>
  <si>
    <t>OAG-VEX-0049-2023</t>
  </si>
  <si>
    <t>CO1.REQ.4047709</t>
  </si>
  <si>
    <t>OAG-VEX-0050-2023</t>
  </si>
  <si>
    <t>CO1.REQ.4047620</t>
  </si>
  <si>
    <t>OAG-VEX-0051-2023</t>
  </si>
  <si>
    <t>CO1.REQ.4047624</t>
  </si>
  <si>
    <t>OAG-VEX-0052-2023</t>
  </si>
  <si>
    <t>CO1.REQ.4047804</t>
  </si>
  <si>
    <t>OAG-VEX-0053-2023</t>
  </si>
  <si>
    <t>CO1.REQ.4044894</t>
  </si>
  <si>
    <t>OAG-VEX-0054-2023</t>
  </si>
  <si>
    <t>CO1.REQ.4045692</t>
  </si>
  <si>
    <t>OAG-VEX-0055-2023</t>
  </si>
  <si>
    <t>CO1.REQ.4046422</t>
  </si>
  <si>
    <t>OAG-VEX-0056-2023</t>
  </si>
  <si>
    <t>CO1.REQ.4046252</t>
  </si>
  <si>
    <t>OAG-VEX-0057-2023</t>
  </si>
  <si>
    <t>CO1.REQ.4046269</t>
  </si>
  <si>
    <t>OAG-VEX-0058-2023</t>
  </si>
  <si>
    <t>CO1.REQ.4046492</t>
  </si>
  <si>
    <t>OAG-VEX-0059-2023</t>
  </si>
  <si>
    <t>CO1.REQ.4046703</t>
  </si>
  <si>
    <t>OAG-VEX-0060-2023</t>
  </si>
  <si>
    <t>CO1.REQ.4046565</t>
  </si>
  <si>
    <t>OAG-VEX-0061-2023</t>
  </si>
  <si>
    <t>CO1.REQ.4046580</t>
  </si>
  <si>
    <t>OAG-VEX-0062-2023</t>
  </si>
  <si>
    <t>CO1.REQ.4046586</t>
  </si>
  <si>
    <t>OAG-VEX-0063-2023</t>
  </si>
  <si>
    <t>CO1.REQ.4046753</t>
  </si>
  <si>
    <t>OAG-VEX-0064-2023</t>
  </si>
  <si>
    <t>CO1.REQ.4046766</t>
  </si>
  <si>
    <t>OAG-VEX-0065-2023</t>
  </si>
  <si>
    <t>CO1.REQ.4046779</t>
  </si>
  <si>
    <t>OPSP-VEX-0066-2023</t>
  </si>
  <si>
    <t>CO1.REQ.4046789</t>
  </si>
  <si>
    <t>OAG-VEX-0067-2023</t>
  </si>
  <si>
    <t>CO1.REQ.4047114</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</si>
  <si>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 LOS  DOS SITIOS DE DESEMBARCO ADICIONALES ESTABLECIDOS POR EL COORDINADOR DEL COMPONENTE DE PESCA DE CONSUMO DEL SEPEC. 6) REGISTRAR LOS DATOS DE TALLAS (LONGITUDES) DE LOS RECURSOS PESQUEROS PRIORIZADOS PARA SU RESPECTIVA ÁREA DE COBERTURA, DE CONFORMIDAD CON EL CRONOGRAMA DE MUESTREO ESTABLECIDO POR EL COORDINADOR DEL COMPONENTE DE REGISTRO DE TALLAS DEL SEPEC. 7) SERVIR DE APOYO AL PROCESO ADMINISTRATIVO DEL PROYECTO EN LO CONCERNIENTE A LA LEGALIZACIÓN DE LAS SALIDAS DE CAMPO. 8)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9) GARANTIZAR EL USO ADECUADO Y PARA LOS FINES ESTABLECIDOS TANTO DE LAS DOTACIONES INSTITUCIONALES, COMO DE LAS HERRAMIENTAS DE TRABAJO ENTREGADAS PARA LA TOMA DE INFORMACIÓN.</t>
  </si>
  <si>
    <t>OAG-VEX-0068-2023</t>
  </si>
  <si>
    <t>CO1.REQ.4047208</t>
  </si>
  <si>
    <t>OAG-VEX-0069-2023</t>
  </si>
  <si>
    <t>CO1.REQ.4047139</t>
  </si>
  <si>
    <t>OAG-VEX-0070-2023</t>
  </si>
  <si>
    <t>CO1.REQ.4047223</t>
  </si>
  <si>
    <t>OAG-VEX-0071-2023</t>
  </si>
  <si>
    <t>CO1.REQ.4047312</t>
  </si>
  <si>
    <t>OAG-VEX-0072-2023</t>
  </si>
  <si>
    <t>CO1.REQ.4047238</t>
  </si>
  <si>
    <t>OPSP-VEX-0073-2023</t>
  </si>
  <si>
    <t>CO1.REQ.4047244</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</si>
  <si>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LOS DOS PUNTOS DE MONITOREO ASIGNADOS POR EL COORDINADOR DEL COMPONENTE DE PESCA DE CONSUMO DEL SEPEC, CON LA PERIODICIDAD REQUERIDA PARA TENER UNA REPRESENTATIVIDAD SATISFACTORIA.  2) EN EL CASO DE QUE LOS SITIOS DE DESEMBARCO ASIGNADOS SEAN MONITOREADOS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 LOS DOS SITIOS DE DESEMBARCO ADICIONALES ESTABLECIDOS POR EL COORDINADOR DEL COMPONENTE DE PESCA DE CONSUMO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</si>
  <si>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OAG-VEX-0074-2023</t>
  </si>
  <si>
    <t>CO1.REQ.4047342</t>
  </si>
  <si>
    <t>OAG-VEX-0075-2023</t>
  </si>
  <si>
    <t>CO1.REQ.4047350</t>
  </si>
  <si>
    <t>OAG-VEX-0076-2023</t>
  </si>
  <si>
    <t>CO1.REQ.4047365</t>
  </si>
  <si>
    <t>OAG-VEX-0077-2023</t>
  </si>
  <si>
    <t>CO1.REQ.4047525</t>
  </si>
  <si>
    <t>OAG-VEX-0078-2023</t>
  </si>
  <si>
    <t>CO1.REQ.4047378</t>
  </si>
  <si>
    <t>OAG-VEX-0079-2023</t>
  </si>
  <si>
    <t>CO1.REQ.4047385</t>
  </si>
  <si>
    <t>OPSP-VEX-0080-2023</t>
  </si>
  <si>
    <t>CO1.REQ.4045575</t>
  </si>
  <si>
    <t>1) COORDINAR Y VERIFICAR CON PERIODICIDAD SEMANAL LAS ACTIVIDADES DE LOS TÉCNICOS DE CAMPO DEL COMPONENTE DE PESCA DE CONSUMO ARTESANAL DEL SEPEC EN LA ZONA DE URABÁ,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</si>
  <si>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OAG-VEX-0081-2023</t>
  </si>
  <si>
    <t>CO1.REQ.4046253</t>
  </si>
  <si>
    <t>OAG-VEX-0082-2023</t>
  </si>
  <si>
    <t>CO1.REQ.4047317</t>
  </si>
  <si>
    <t>OAG-VEX-0083-2023</t>
  </si>
  <si>
    <t>CO1.REQ.4047358</t>
  </si>
  <si>
    <t>OAG-VEX-0084-2023</t>
  </si>
  <si>
    <t>CO1.REQ.4047434</t>
  </si>
  <si>
    <t>OAG-VEX-0085-2023</t>
  </si>
  <si>
    <t>CO1.REQ.4047632</t>
  </si>
  <si>
    <t>OAG-VEX-0086-2023</t>
  </si>
  <si>
    <t>CO1.REQ.4047468</t>
  </si>
  <si>
    <t>OAG-VEX-0087-2023</t>
  </si>
  <si>
    <t>CO1.REQ.4047737</t>
  </si>
  <si>
    <t>OAG-VEX-0088-2023</t>
  </si>
  <si>
    <t>CO1.REQ.4047872</t>
  </si>
  <si>
    <t>OPSP-VEX-0089-2023</t>
  </si>
  <si>
    <t>CO1.REQ.4047500</t>
  </si>
  <si>
    <t>OAG-VEX-0090-2023</t>
  </si>
  <si>
    <t>CO1.REQ.4045898</t>
  </si>
  <si>
    <t>OAG-VEX-0091-2023</t>
  </si>
  <si>
    <t>CO1.REQ.4046368</t>
  </si>
  <si>
    <t>OAG-VEX-0092-2023</t>
  </si>
  <si>
    <t>CO1.REQ.4046912</t>
  </si>
  <si>
    <t>OAG-VEX-0093-2023</t>
  </si>
  <si>
    <t>CO1.REQ.4046656</t>
  </si>
  <si>
    <t>OAG-VEX-0094-2023</t>
  </si>
  <si>
    <t>CO1.REQ.4046885</t>
  </si>
  <si>
    <t>OAG-VEX-0095-2023</t>
  </si>
  <si>
    <t>CO1.REQ.4047145</t>
  </si>
  <si>
    <t>OAG-VEX-0096-2023</t>
  </si>
  <si>
    <t>CO1.REQ.4047234</t>
  </si>
  <si>
    <t>OAG-VEX-0097-2023</t>
  </si>
  <si>
    <t>CO1.REQ.4047406</t>
  </si>
  <si>
    <t>OPSP-VEX-0098-2023</t>
  </si>
  <si>
    <t>CO1.REQ.4047351</t>
  </si>
  <si>
    <t>OAG-VEX-0099-2023</t>
  </si>
  <si>
    <t>CO1.REQ.4047604</t>
  </si>
  <si>
    <t>OAG-VEX-0100-2023</t>
  </si>
  <si>
    <t>CO1.REQ.4047776</t>
  </si>
  <si>
    <t>OAG-VEX-0101-2023</t>
  </si>
  <si>
    <t>CO1.REQ.4047685</t>
  </si>
  <si>
    <t>OAG-VEX-0102-2023</t>
  </si>
  <si>
    <t>CO1.REQ.4048710</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</si>
  <si>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(LONGITUDES) DE LOS RECURSOS PESQUEROS PRIORIZADOS PARA SU RESPECTIVA ÁREA DE COBERTURA, DE CONFORMIDAD CON EL CRONOGRAMA DE MUESTREO ESTABLECIDO POR EL COORDINADOR DEL COMPONENTE DE REGISTRO DE TALLAS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 9) REALIZAR LA ENCUESTA ESTRUCTURAL DE PESCA EN LOS SITIOS UBICADOS EN SU ÁREA DE INFLUENCIA, DE CONFORMIDAD CON EL LISTADO ESTIPULADO POR SU RESPECTIVO SUPERVISOR.</t>
  </si>
  <si>
    <t>OAG-VEX-0103-2023</t>
  </si>
  <si>
    <t>CO1.REQ.4048291</t>
  </si>
  <si>
    <t>OAG-VEX-0104-2023</t>
  </si>
  <si>
    <t>CO1.REQ.4048611</t>
  </si>
  <si>
    <t>OAG-VEX-0105-2023</t>
  </si>
  <si>
    <t>CO1.REQ.4048614</t>
  </si>
  <si>
    <t>OAG-VEX-0106-2023</t>
  </si>
  <si>
    <t>CO1.REQ.4048617</t>
  </si>
  <si>
    <t>OAG-VEX-0107-2023</t>
  </si>
  <si>
    <t>CO1.REQ.4048811</t>
  </si>
  <si>
    <t>OAG-VEX-0108-2023</t>
  </si>
  <si>
    <t>CO1.REQ.4048439</t>
  </si>
  <si>
    <t>OAG-VEX-0109-2023</t>
  </si>
  <si>
    <t>CO1.REQ.4048442</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</si>
  <si>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 8) REALIZAR LA ENCUESTA ESTRUCTURAL DE PESCA EN LOS SITIOS UBICADOS EN SU ÁREA DE INFLUENCIA, DE CONFORMIDAD CON EL LISTADO ESTIPULADO POR SU RESPECTIVO SUPERVISOR.</t>
  </si>
  <si>
    <t>OAG-VEX-0110-2023</t>
  </si>
  <si>
    <t>CO1.REQ.4048816</t>
  </si>
  <si>
    <t>OAG-VEX-0111-2023</t>
  </si>
  <si>
    <t>CO1.REQ.4048818</t>
  </si>
  <si>
    <t>OAG-VEX-0112-2023</t>
  </si>
  <si>
    <t>CO1.REQ.4048819</t>
  </si>
  <si>
    <t>OAG-VEX-0113-2023</t>
  </si>
  <si>
    <t>CO1.REQ.4048820</t>
  </si>
  <si>
    <t>OAG-VEX-0114-2023</t>
  </si>
  <si>
    <t>CO1.REQ.4048821</t>
  </si>
  <si>
    <t>OAG-VEX-0115-2023</t>
  </si>
  <si>
    <t>CO1.REQ.4048751</t>
  </si>
  <si>
    <t>OAG-VEX-0116-2023</t>
  </si>
  <si>
    <t>CO1.REQ.4048753</t>
  </si>
  <si>
    <t>OAG-VEX-0117-2023</t>
  </si>
  <si>
    <t>CO1.REQ.4048757</t>
  </si>
  <si>
    <t>OAG-VEX-0118-2023</t>
  </si>
  <si>
    <t>CO1.REQ.4048759</t>
  </si>
  <si>
    <t>OAG-VEX-0119-2023</t>
  </si>
  <si>
    <t>CO1.REQ.4048561</t>
  </si>
  <si>
    <t>OPSP-VEX-0120-2023</t>
  </si>
  <si>
    <t>CO1.REQ.4048079</t>
  </si>
  <si>
    <t>1) COORDINAR Y VERIFICAR CON PERIODICIDAD SEMANAL LAS ACTIVIDADES DE LOS TÉCNICOS DE CAMPO DEL COMPONENTE DE PESCA DE CONSUMO ARTESANAL DEL SEPEC EN LA ZONA DEL RÍO SAN JORGE Y EL BAJO CAUCA,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</si>
  <si>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OAG-VEX-0121-2023</t>
  </si>
  <si>
    <t>CO1.REQ.4049001</t>
  </si>
  <si>
    <t>OPSP-VEX-0122-2023</t>
  </si>
  <si>
    <t>CO1.REQ.4055314</t>
  </si>
  <si>
    <t>OAG-VEX-0123-2023</t>
  </si>
  <si>
    <t>CO1.REQ.4055592</t>
  </si>
  <si>
    <t>OAG-VEX-0124-2023</t>
  </si>
  <si>
    <t>CO1.REQ.4055959</t>
  </si>
  <si>
    <t>OAG-VEX-0125-2023</t>
  </si>
  <si>
    <t>CO1.REQ.4056248</t>
  </si>
  <si>
    <t>OAG-VEX-0126-2023</t>
  </si>
  <si>
    <t>CO1.REQ.4056945</t>
  </si>
  <si>
    <t>OAG-VEX-0127-2023</t>
  </si>
  <si>
    <t>CO1.REQ.4057087</t>
  </si>
  <si>
    <t>OAG-VEX-0128-2023</t>
  </si>
  <si>
    <t>CO1.REQ.4057382</t>
  </si>
  <si>
    <t>OAG-VEX-0129-2023</t>
  </si>
  <si>
    <t>CO1.REQ.4058016</t>
  </si>
  <si>
    <t>OAG-VEX-0130-2023</t>
  </si>
  <si>
    <t>CO1.REQ.4048001</t>
  </si>
  <si>
    <t>OAG-VEX-0131-2023</t>
  </si>
  <si>
    <t>CO1.REQ.4048509</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</si>
  <si>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LOS DOS PUNTOS DE MONITOREO ASIGNADOS POR EL COORDINADOR DEL COMPONENTE DE PESCA DE CONSUMO DEL SEPEC, CON LA PERIODICIDAD REQUERIDA PARA TENER UNA REPRESENTATIVIDAD SATISFACTORIA.  2) EN EL CASO DE QUE LOS SITIOS DE DESEMBARCO ASIGNADOS SEAN MONITOREADOS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</si>
  <si>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OAG-VEX-0132-2023</t>
  </si>
  <si>
    <t>CO1.REQ.4048300</t>
  </si>
  <si>
    <t>OAG-VEX-0133-2023</t>
  </si>
  <si>
    <t>CO1.REQ.4048521</t>
  </si>
  <si>
    <t>OAG-VEX-0134-2023</t>
  </si>
  <si>
    <t>CO1.REQ.4048392</t>
  </si>
  <si>
    <t>OAG-VEX-0135-2023</t>
  </si>
  <si>
    <t>CO1.REQ.4048419</t>
  </si>
  <si>
    <t>OAG-VEX-0136-2023</t>
  </si>
  <si>
    <t>CO1.REQ.4048801</t>
  </si>
  <si>
    <t>OPSP-VEX-0137-2023</t>
  </si>
  <si>
    <t>CO1.REQ.4047970</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</si>
  <si>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LOS DOS PUNTOS DE MONITOREO ASIGNADOS POR EL COORDINADOR DEL COMPONENTE DE PESCA DE CONSUMO DEL SEPEC, CON LA PERIODICIDAD REQUERIDA PARA TENER UNA REPRESENTATIVIDAD SATISFACTORIA.  2) EN EL CASO DE QUE LOS SITIOS DE DESEMBARCO ASIGNADOS SEAN MONITOREADOS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REGISTRAR LOS DATOS DE TALLAS (LONGITUDES) DE LOS RECURSOS PESQUEROS PRIORIZADOS PARA SU RESPECTIVA ÁREA DE COBERTURA, DE CONFORMIDAD CON EL CRONOGRAMA DE MUESTREO ESTABLECIDO POR EL COORDINADOR DEL COMPONENTE DE REGISTRO DE TALLAS DEL SEPEC. 5) DIGITAR LOS DATOS EN LOS FORMULARIOS ELECTRÓNICOS DE LA PLATAFORMA INFORMÁTICA DEL SEPEC, GARANTIZANDO QUE AMBAS INFORMACIONES, TANTO LA CONTENIDA EN EL FORMATO FÍSICO COMO EN LA PLATAFORMA INFORMÁTICA, SEAN COINCIDENTES.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</si>
  <si>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OAG-VEX-0138-2023</t>
  </si>
  <si>
    <t>CO1.REQ.4048429</t>
  </si>
  <si>
    <t>OAG-VEX-0139-2023</t>
  </si>
  <si>
    <t>CO1.REQ.4048632</t>
  </si>
  <si>
    <t>OAG-VEX-0140-2023</t>
  </si>
  <si>
    <t>CO1.REQ.4048638</t>
  </si>
  <si>
    <t>OPSP-VEX-0141-2023</t>
  </si>
  <si>
    <t>CO1.REQ.4048092</t>
  </si>
  <si>
    <t>OAG-VEX-0142-2023</t>
  </si>
  <si>
    <t>CO1.REQ.4048640</t>
  </si>
  <si>
    <t>OAG-VEX-0143-2023</t>
  </si>
  <si>
    <t>CO1.REQ.4048560</t>
  </si>
  <si>
    <t>OAG-VEX-0144-2023</t>
  </si>
  <si>
    <t>CO1.REQ.4048642</t>
  </si>
  <si>
    <t>OAG-VEX-0145-2023</t>
  </si>
  <si>
    <t>CO1.REQ.4048445</t>
  </si>
  <si>
    <t>OAG-VEX-0146-2023</t>
  </si>
  <si>
    <t>CO1.REQ.4048750</t>
  </si>
  <si>
    <t>OAG-VEX-0147-2023</t>
  </si>
  <si>
    <t>CO1.REQ.4048752</t>
  </si>
  <si>
    <t>OAG-VEX-0148-2023</t>
  </si>
  <si>
    <t>CO1.REQ.4048754</t>
  </si>
  <si>
    <t>OAG-VEX-0149-2023</t>
  </si>
  <si>
    <t>CO1.REQ.4048756</t>
  </si>
  <si>
    <t>OAG-VEX-0150-2023</t>
  </si>
  <si>
    <t>CO1.REQ.4048758</t>
  </si>
  <si>
    <t>OAG-VEX-0151-2023</t>
  </si>
  <si>
    <t>CO1.REQ.4048760</t>
  </si>
  <si>
    <t>OPSP-VEX-0152-2023</t>
  </si>
  <si>
    <t>CO1.REQ.4048501</t>
  </si>
  <si>
    <t>OAG-VEX-0153-2023</t>
  </si>
  <si>
    <t>CO1.REQ.4048639</t>
  </si>
  <si>
    <t>OAG-VEX-0154-2023</t>
  </si>
  <si>
    <t>CO1.REQ.4048274</t>
  </si>
  <si>
    <t>OAG-VEX-0155-2023</t>
  </si>
  <si>
    <t>CO1.REQ.4048282</t>
  </si>
  <si>
    <t>OAG-VEX-0156-2023</t>
  </si>
  <si>
    <t>CO1.REQ.4048502</t>
  </si>
  <si>
    <t>OAG-VEX-0157-2023</t>
  </si>
  <si>
    <t>CO1.REQ.4048407</t>
  </si>
  <si>
    <t>OAG-VEX-0158-2023</t>
  </si>
  <si>
    <t>CO1.REQ.4048513</t>
  </si>
  <si>
    <t>OAG-VEX-0159-2023</t>
  </si>
  <si>
    <t>CO1.REQ.4048388</t>
  </si>
  <si>
    <t>OPSP-VEX-0160-2023</t>
  </si>
  <si>
    <t>CO1.REQ.4045400</t>
  </si>
  <si>
    <t>OAG-VEX-0161-2023</t>
  </si>
  <si>
    <t>CO1.REQ.4045880</t>
  </si>
  <si>
    <t>OAG-VEX-0162-2023</t>
  </si>
  <si>
    <t>CO1.REQ.4046549</t>
  </si>
  <si>
    <t>OAG-VEX-0163-2023</t>
  </si>
  <si>
    <t>CO1.REQ.4046575</t>
  </si>
  <si>
    <t>OPSP-VEX-0164-2023</t>
  </si>
  <si>
    <t>CO1.REQ.4046749</t>
  </si>
  <si>
    <t>OAG-VEX-0165-2023</t>
  </si>
  <si>
    <t>CO1.REQ.4047017</t>
  </si>
  <si>
    <t>OAG-VEX-0166-2023</t>
  </si>
  <si>
    <t>CO1.REQ.4047357</t>
  </si>
  <si>
    <t>OPSP-VEX-0167-2023</t>
  </si>
  <si>
    <t>CO1.REQ.4047526</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</si>
  <si>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DEL SITIO DE DESEMBARCO ADICIONAL ESTABLECIDO POR EL COORDINADOR DEL COMPONENTE DE PESCA DE CONSUMO DEL SEPEC. 6) REGISTRAR LOS DATOS DE TALLAS (LONGITUDES) DE LOS RECURSOS PESQUEROS PRIORIZADOS PARA SU RESPECTIVA ÁREA DE COBERTURA, DE CONFORMIDAD CON EL CRONOGRAMA DE MUESTREO ESTABLECIDO POR EL COORDINADOR DEL COMPONENTE DE REGISTRO DE TALLAS DEL SEPEC. 7) SERVIR DE APOYO AL PROCESO ADMINISTRATIVO DEL PROYECTO EN LO CONCERNIENTE A LA LEGALIZACIÓN DE LAS SALIDAS DE CAMPO. 8)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9) GARANTIZAR EL USO ADECUADO Y PARA LOS FINES ESTABLECIDOS TANTO DE LAS DOTACIONES INSTITUCIONALES, COMO DE LAS HERRAMIENTAS DE TRABAJO ENTREGADAS PARA LA TOMA DE INFORMACIÓN.</t>
  </si>
  <si>
    <t>OAG-VEX-0168-2023</t>
  </si>
  <si>
    <t>CO1.REQ.4047288</t>
  </si>
  <si>
    <t>OAG-VEX-0169-2023</t>
  </si>
  <si>
    <t>CO1.REQ.4047717</t>
  </si>
  <si>
    <t>OAG-VEX-0170-2023</t>
  </si>
  <si>
    <t>CO1.REQ.4047482</t>
  </si>
  <si>
    <t>OPSP-VEX-0171-2023</t>
  </si>
  <si>
    <t>CO1.REQ.4047909</t>
  </si>
  <si>
    <t>1) COORDINAR Y VERIFICAR CON PERIODICIDAD SEMANAL LAS ACTIVIDADES DE LOS TÉCNICOS DE CAMPO DEL COMPONENTE DE PESCA DE CONSUMO ARTESANAL DEL SEPEC EN LA ZONA DEL BAJO MAGDALENA,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</si>
  <si>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OAG-VEX-0172-2023</t>
  </si>
  <si>
    <t>CO1.REQ.4048210</t>
  </si>
  <si>
    <t>OAG-VEX-0173-2023</t>
  </si>
  <si>
    <t>CO1.REQ.4048128</t>
  </si>
  <si>
    <t>OAG-VEX-0174-2023</t>
  </si>
  <si>
    <t>CO1.REQ.4048227</t>
  </si>
  <si>
    <t>OAG-VEX-0175-2023</t>
  </si>
  <si>
    <t>CO1.REQ.4048040</t>
  </si>
  <si>
    <t>OAG-VEX-0176-2023</t>
  </si>
  <si>
    <t>CO1.REQ.4048246</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</si>
  <si>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DEL SITIO DE DESEMBARCO ADICIONAL ESTABLECIDO POR EL COORDINADOR DEL COMPONENTE DE PESCA DE CONSUMO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</si>
  <si>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OAG-VEX-0177-2023</t>
  </si>
  <si>
    <t>CO1.REQ.4048255</t>
  </si>
  <si>
    <t>OAG-VEX-0178-2023</t>
  </si>
  <si>
    <t>CO1.REQ.4048262</t>
  </si>
  <si>
    <t>OAG-VEX-0179-2023</t>
  </si>
  <si>
    <t>CO1.REQ.4048063</t>
  </si>
  <si>
    <t>OAG-VEX-0180-2023</t>
  </si>
  <si>
    <t>CO1.REQ.4048071</t>
  </si>
  <si>
    <t>OPSP-VEX-0181-2023</t>
  </si>
  <si>
    <t>CO1.REQ.4048317</t>
  </si>
  <si>
    <t>1) COORDINAR Y VERIFICAR CON PERIODICIDAD SEMANAL LAS ACTIVIDADES DE LOS TÉCNICOS DE CAMPO DEL COMPONENTE DE PESCA DE CONSUMO ARTESANAL DEL SEPEC EN LA CUENCA DEL ATRATO,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</si>
  <si>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OAG-VEX-0182-2023</t>
  </si>
  <si>
    <t>CO1.REQ.4048284</t>
  </si>
  <si>
    <t>OAG-VEX-0183-2023</t>
  </si>
  <si>
    <t>CO1.REQ.4048298</t>
  </si>
  <si>
    <t>OAG-VEX-0184-2023</t>
  </si>
  <si>
    <t>CO1.REQ.4048717</t>
  </si>
  <si>
    <t>OAG-VEX-0185-2023</t>
  </si>
  <si>
    <t>CO1.REQ.4048612</t>
  </si>
  <si>
    <t>OAG-VEX-0186-2023</t>
  </si>
  <si>
    <t>CO1.REQ.4048733</t>
  </si>
  <si>
    <t>OAG-VEX-0187-2023</t>
  </si>
  <si>
    <t>CO1.REQ.4048428</t>
  </si>
  <si>
    <t>OAG-VEX-0188-2023</t>
  </si>
  <si>
    <t>CO1.REQ.4048620</t>
  </si>
  <si>
    <t>OAG-VEX-0189-2023</t>
  </si>
  <si>
    <t>CO1.REQ.4048621</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</si>
  <si>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SERVIR DE APOYO AL PROCESO ADMINISTRATIVO DEL PROYECTO EN LO CONCERNIENTE A LA LEGALIZACIÓN DE LAS SALIDAS DE CAMPO. 5)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6) GARANTIZAR EL USO ADECUADO Y PARA LOS FINES ESTABLECIDOS TANTO DE LAS DOTACIONES INSTITUCIONALES, COMO DE LAS HERRAMIENTAS DE TRABAJO ENTREGADAS PARA LA TOMA DE INFORMACIÓN. 7) REALIZAR LA ENCUESTA ESTRUCTURAL DE PESCA EN LOS SITIOS UBICADOS EN SU ÁREA DE INFLUENCIA, DE CONFORMIDAD CON EL LISTADO ESTIPULADO POR SU RESPECTIVO SUPERVISOR.</t>
  </si>
  <si>
    <t>OAG-VEX-0190-2023</t>
  </si>
  <si>
    <t>CO1.REQ.4048623</t>
  </si>
  <si>
    <t>OAG-VEX-0191-2023</t>
  </si>
  <si>
    <t>CO1.REQ.4048435</t>
  </si>
  <si>
    <t>OPSP-VEX-0192-2023</t>
  </si>
  <si>
    <t>CO1.REQ.4048437</t>
  </si>
  <si>
    <t>OAG-VEX-0193-2023</t>
  </si>
  <si>
    <t>CO1.REQ.4048431</t>
  </si>
  <si>
    <t>OPSP-VEX-0194-2023</t>
  </si>
  <si>
    <t>CO1.REQ.4048712</t>
  </si>
  <si>
    <t>1) COORDINAR Y VERIFICAR CON PERIODICIDAD SEMANAL LAS ACTIVIDADES DE LOS TÉCNICOS DE CAMPO DEL COMPONENTE DE PESCA DE CONSUMO ARTESANAL DEL SEPEC EN LA ZONA SUR DEL LITORAL CARIBE SUR Y EN LA CUENCA DEL SINÚ,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</si>
  <si>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OAG-VEX-0195-2023</t>
  </si>
  <si>
    <t>CO1.REQ.4048721</t>
  </si>
  <si>
    <t>OAG-VEX-0196-2023</t>
  </si>
  <si>
    <t>CO1.REQ.4048391</t>
  </si>
  <si>
    <t>OAG-VEX-0197-2023</t>
  </si>
  <si>
    <t>CO1.REQ.4048393</t>
  </si>
  <si>
    <t>OAG-VEX-0198-2023</t>
  </si>
  <si>
    <t>CO1.REQ.4048420</t>
  </si>
  <si>
    <t>OAG-VEX-0199-2023</t>
  </si>
  <si>
    <t>CO1.REQ.4048421</t>
  </si>
  <si>
    <t>OAG-VEX-0200-2023</t>
  </si>
  <si>
    <t>CO1.REQ.4048424</t>
  </si>
  <si>
    <t>OAG-VEX-0201-2023</t>
  </si>
  <si>
    <t>CO1.REQ.4070733</t>
  </si>
  <si>
    <t>OPSP-VEX-0202-2023</t>
  </si>
  <si>
    <t>CO1.REQ.4070865</t>
  </si>
  <si>
    <t>OAG-VEX-0203-2023</t>
  </si>
  <si>
    <t>CO1.REQ.4071114</t>
  </si>
  <si>
    <t>OPSP-VEX-0204-2023</t>
  </si>
  <si>
    <t>CO1.REQ.4071316</t>
  </si>
  <si>
    <t>OPSP-VEX-0205-2023</t>
  </si>
  <si>
    <t>CO1.REQ.4071260</t>
  </si>
  <si>
    <t>OPSP-VEX-0206-2023</t>
  </si>
  <si>
    <t>CO1.REQ.4071862</t>
  </si>
  <si>
    <t>OAG-VEX-0207-2023</t>
  </si>
  <si>
    <t>CO1.REQ.4072095</t>
  </si>
  <si>
    <t>OAG-VEX-0208-2023</t>
  </si>
  <si>
    <t>CO1.REQ.4072506</t>
  </si>
  <si>
    <t>OPSP-VEX-0209-2023</t>
  </si>
  <si>
    <t>CO1.REQ.4073711</t>
  </si>
  <si>
    <t>OAG-VEX-0210-2023</t>
  </si>
  <si>
    <t>CO1.REQ.4074064</t>
  </si>
  <si>
    <t>OAG-VEX-0211-2023</t>
  </si>
  <si>
    <t>CO1.REQ.4074789</t>
  </si>
  <si>
    <t>OAG-VEX-0212-2023</t>
  </si>
  <si>
    <t>CO1.REQ.4075169</t>
  </si>
  <si>
    <t>OAG-VEX-0213-2023</t>
  </si>
  <si>
    <t>CO1.REQ.4075709</t>
  </si>
  <si>
    <t>OAG-VEX-0214-2023</t>
  </si>
  <si>
    <t>CO1.REQ.4075386</t>
  </si>
  <si>
    <t>OPSP-VEX-0215-2023</t>
  </si>
  <si>
    <t>CO1.REQ.4072656</t>
  </si>
  <si>
    <t>1) APOYAR AL COORDINADOR DEL COMPONENTE DE ACUICULTURA EN LAS LABORES TÉCNICAS Y LOGÍSTICAS REQUERIDAS PARA EL DESARROLLO DE LAS ACTIVIDADES DE CAMPO DEL COMPONENTE, INCLUYENDO LA CONTRATACIÓN DE LOS COLECTORES DE DATOS. 2) SUPERVISAR EL CUMPLIMIENTO DEL PLAN DE ACTIVIDADES DISEÑADO MENSUALMENTE POR EL COORDINADOR DEL COMPONENTE DE ACUICULTURA. 3) APOYAR EL SEGUIMIENTO QUE SE REALICE A LA(S) CORRECCIÓN(ES) O VERIFICACIÓN DE DATOS POR PARTE DE LOS COLECTORES DEL COMPONENTE DE ACUICULTURA, HASTA COMPLETA SATISFACCIÓN. 4) ORGANIZAR, ESCANEAR Y ARCHIVAR LOS FORMULARIOS EMPLEADOS POR LOS COLECTORES DEL COMPONENTE DE ACUICULTURA DURANTE EL OPERATIVO DE CAMPO. 5) PRESENTAR INFORME MENSUAL DE ACTIVIDADES DE ACUERDO CON LOS LINEAMIENTOS QUE SE ESTIPULEN PARA EL EFECTO.</t>
  </si>
  <si>
    <t>OPSP-VEX-0216-2023</t>
  </si>
  <si>
    <t>CO1.REQ.4072664</t>
  </si>
  <si>
    <t>1) COORDINAR LA ENCUESTA ESTRUCTURAL DE UNIDADES DE PRODUCCIÓN DE ACUICULTURA, INCLUYENDO LOS PROCESOS DE RECOLECCIÓN, SISTEMATIZACIÓN, PROCESAMIENTO, ANÁLISIS Y ESCANEADO DE LA INFORMACIÓN GENERADA POR LA MISMA. 2) COORDINAR LOS ANÁLISIS DE COHERENCIA Y COMPARABILIDAD DE LOS DATOS DE ACUICULTURA SISTEMATIZADOS EN LA PLATAFORMA INFORMÁTICA DEL SEPEC. 3) VERIFICAR MEDIANTE EL USO DE HERRAMIENTAS DE SISTEMA DE INFORMACIÓN GEOGRÁFICA-SIG LA CALIDAD DE LA INFORMACIÓN DE ACUICULTURA INGRESADA EN LA PLATAFORMA INFORMÁTICA DEL SEPEC. 4) INTERACTUAR CON EL EQUIPO DE SOPORTE INFORMÁTICO PARA EFECTOS DE ACTUALIZAR LAS RUTINAS DE CAPTACIÓN, PROCESAMIENTO O CONSULTA DE LA INFORMACIÓN REFERIDA AL COMPONENTE DE ACUICULTURA. 5) COORDINAR LA ELABORACIÓN DE LOS INFORMES DE ACTIVIDADES Y DEMÁS DOCUMENTOS RELATIVOS AL COMPONENTE DE ACUICULTURA. 6) PARTICIPAR EN LOS TALLERES DE SOCIALIZACIÓN DE OBLIGACIONES Y DE RESULTADOS DEL CONTRATO SUSCRITO ENTRE LA AUNAP Y LA UNIVERSIDAD DEL MAGDALENA, DE CONFORMIDAD CON LA PROGRAMACIÓN ESTABLECIDA PARA EL EFECTO POR LA DIRECCIÓN DEL CONTRATO. 7) PARTICIPAR EN LAS ACTIVIDADES TENDIENTES A MEJORAR EL AJUSTE DE LAS OPERACIONES ESTADÍSTICAS DEL COMPONENTE DE ACUICULTURA A LA NORMA TÉCNICA DE CALIDAD DEL DANE QUE RIGE EL PROCESO DE CERTIFICACIÓN DE ESTAS OPERACIONES. 8) PRESENTAR INFORME MENSUAL DE ACTIVIDADES DE ACUERDO CON LOS LINEAMIENTOS QUE SE ESTIPULEN PARA EL EFECTO.</t>
  </si>
  <si>
    <t>OPSP-VEX-0217-2023</t>
  </si>
  <si>
    <t>CO1.REQ.4072677</t>
  </si>
  <si>
    <t>1) REVISAR, VERIFICAR (DETECCIÓN DE DATOS ATÍPICOS) Y VALIDAR LA INFORMACIÓN CONSIGNADA EN LAS BASES DE DATOS DE LA ENCUESTA ESTRUCTURAL DE UNIDADES DE PRODUCCIÓN DE ACUICULTURA (UPA) EFECTUADA EN EL MARCO DEL SEPEC DURANTE EL AÑO 2023, A FIN DE SUPERVISAR Y VERIFICAR LA CALIDAD DE LA INFORMACIÓN DE ACUICULTURA SISTEMATIZADA EN LA PLATAFORMA INFORMÁTICA DEL SEPEC. 2) APOYAR LAS LABORES TÉCNICAS Y LOGÍSTICAS REQUERIDAS PARA EL DESARROLLO DE LAS ACTIVIDADES DE CAMPO DEL COMPONENTE DE ACUICULTURA. 3) PARTICIPAR EN LA SUPERVISIÓN DEL TRABAJO DE CAMPO DEL COMPONENTE DE ACUICULTURA, CUANDO EL COORDINADOR DEL MISMO ASÍ LO REQUIERA. 4) HACER SEGUIMIENTO A LOS PROCESOS DE SISTEMATIZACIÓN DE INFORMACIÓN, CORRECCIÓN O VERIFICACIÓN DE DATOS POR PARTE DE LOS COLECTORES DEL COMPONENTE DE ACUICULTURA, HASTA COMPLETA SATISFACCIÓN.  5) PARTICIPAR EN LA ELABORACIÓN DE LOS INFORMES DE ACTIVIDADES Y DEMÁS DOCUMENTOS RELATIVOS AL COMPONENTE DE ACUICULTURA. 6) PRESENTAR INFORME MENSUAL DE ACTIVIDADES DE ACUERDO CON LOS LINEAMIENTOS QUE SE ESTIPULEN PARA EL EFECTO.</t>
  </si>
  <si>
    <t>OPSP-VEX-0218-2023</t>
  </si>
  <si>
    <t>CO1.REQ.4073220</t>
  </si>
  <si>
    <t xml:space="preserve">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DE COMERCIALIZACIÓN. 2) DILIGENCIAR, AUDITAR Y ENTREGAR LA INFORMACIÓN COLECTADA EN LOS FORMATOS FÍSICOS ESTABLECIDOS EN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REGISTROS, EFECTUADAS POR EL EQUIPO TÉCNICO DE CADA COMPONENTE (COORDINADOR, SUPERVISOR O ANALISTA) 4) PRESENTAR INFORMES MENSUALES DE ACTIVIDADES DE ACUERDO CON LOS LINEAMIENTOS ESTABLECIDOS POR LA COORDINACIÓN DEL COMPONENTE DE COMERCIALIZACIÓN, EVIDENCIANDO LA RESPUESTA Y EL CUMPLIMIENTO DE LAS VERIFICACIONES Y CORRECCIONES DE LOS DATOS REGISTRADOS QUE LE HAYAN SIDO SOLICITADAS POR EL EQUIPO TÉCNICO DEL SEPEC. </t>
  </si>
  <si>
    <t>OPSP-VEX-0219-2023</t>
  </si>
  <si>
    <t>CO1.REQ.4074512</t>
  </si>
  <si>
    <t>OAG-VEX-0220-2023</t>
  </si>
  <si>
    <t>CO1.REQ.4074637</t>
  </si>
  <si>
    <t>OAG-VEX-0221-2023</t>
  </si>
  <si>
    <t>CO1.REQ.4074469</t>
  </si>
  <si>
    <t>OPSP-VEX-0222-2023</t>
  </si>
  <si>
    <t>CO1.REQ.4075213</t>
  </si>
  <si>
    <t>OAG-VEX-0223-2023</t>
  </si>
  <si>
    <t>CO1.REQ.4074970</t>
  </si>
  <si>
    <t>OPSP-VEX-0224-2023</t>
  </si>
  <si>
    <t>CO1.REQ.4075260</t>
  </si>
  <si>
    <t>OPSP-VEX-0225-2023</t>
  </si>
  <si>
    <t>CO1.REQ.4075725</t>
  </si>
  <si>
    <t>1) SUPERVISAR EL CUMPLIMIENTO DEL CRONOGRAMA MENSUAL DE MONITOREO DEL COMPONENTE DE COMERCIALIZACIÓN, POR PARTE DE LOS RESPECTIVOS COLECTORES DE CAMPO. 2) REALIZAR LOS DESPLAZAMIENTOS O VISITAS DE SUPERVISIÓN A LOS SITIOS DE TOMA DE INFORMACIÓN, CUANDO ASÍ LO PROGRAME LA COORDINACIÓN DEL COMPONENTE. 3) VELAR POR LA CALIDAD DE LA INFORMACIÓN COLECTADA EN LOS SITIOS DE TOMA DE INFORMACIÓN, HACIENDO REVISIONES PERIÓDICAS DE LAS BASES DE DATOS DE INFORMACIÓN. EN CASO QUE SE DETECTE ALGÚN DATO ATÍPICO O EXTRAÑO DEBERÁ HACER LA RESPECTIVA OBSERVACIÓN AL COLECTOR DE CAMPO Y VERIFICAR QUE SE HAGA LA CORRESPONDIENTE CORRECCIÓN, CUANDO ELLO SEA PERTINENTE. 4) HACER SEGUIMIENTO AL PROCESO DE CORRECCIÓN O VERIFICACIÓN DE TALES DATOS POR PARTE DEL COLECTOR RESPECTIVO, HASTA COMPLETA SATISFACCIÓN. 5) PARTICIPAR EN LAS CAPACITACIONES REFERIDAS AL COMPONENTE, CUANDO ASÍ SE REQUIERA. 6) PRESENTAR INFORME MENSUAL, EVIDENCIANDO EL CUMPLIMIENTO DE LAS ACTIVIDADES EFECTUADAS, DE CONFORMIDAD CON LOS LINEAMIENTOS ESTABLECIDOS POR LA COORDINACIÓN DEL COMPONENTE.</t>
  </si>
  <si>
    <t>OPSP-VEX-0226-2023</t>
  </si>
  <si>
    <t>CO1.REQ.4075541</t>
  </si>
  <si>
    <t xml:space="preserve">1) RECOLECTAR, DE ACUERDO CON EL MECANISMO DE REGISTRO DE LA INFORMACIÓN Y EL FORMATO ESTIPULADO POR EL EQUIPO TÉCNICO DEL COMPONENTE DE COMERCIALIZACIÓN DEL SEPEC,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DE COMERCIALIZACIÓN. 2) DILIGENCIAR, AUDITAR Y ENTREGAR LA INFORMACIÓN COLECTADA EN LOS FORMATOS FÍSICOS ESTABLECIDOS EN EL MONITOREO Y DIGITAR LOS DATOS EN LOS RESPECTIVOS FORMULARIOS ELECTRÓNICOS DEL SISTEMA DE INFORMACIÓN DEL SERVICIO ESTADÍSTICO PESQUERO DE COLOMBIA (SEPEC), VERIFICANDO QUE LA INFORMACIÓN CONTENIDA EN EL FORMULARIO FÍSICO COINCIDA CON LA DIGITADA EN LA PLATAFORMA INFORMÁTICA. 3) ATENDER Y SOLUCIONAR SATISFACTORIAMENTE LAS SOLICITUDES DE REVISIÓN Y/O CONFIRMACIÓN DE INFORMACIÓN CONSIGNADA EN LOS REGISTROS, EFECTUADAS POR EL EQUIPO TÉCNICO DE CADA COMPONENTE (COORDINADOR, SUPERVISOR O ANALISTA) 4) EFECTUAR EL PROCESAMIENTO DE LOS PRECIOS PROMEDIO POR ESPECIE A NIVEL DE DIFERENTES NIVELES DE INTERMEDIACIÓN EN LOS SITIOS QUE LE HAN SIDO ASIGNADOS Y VALIDAR LOS RESULTADOS CON BASE EN LOS DATOS ORIGINALMENTE REGISTRADOS EN CAMPO. 5) PRESENTAR INFORMES MENSUALES DE ACTIVIDADES DE ACUERDO CON LOS LINEAMIENTOS ESTABLECIDOS POR LA COORDINACIÓN DEL COMPONENTE DE COMERCIALIZACIÓN, EVIDENCIANDO LA RESPUESTA Y EL CUMPLIMIENTO DE LAS VERIFICACIONES Y CORRECCIONES DE LOS DATOS REGISTRADOS QUE LE HAYAN SIDO SOLICITADAS POR EL EQUIPO TÉCNICO DEL SEPEC. </t>
  </si>
  <si>
    <t>OAG-VEX-0227-2023</t>
  </si>
  <si>
    <t>CO1.REQ.4076036</t>
  </si>
  <si>
    <t>OAG-VEX-0228-2023</t>
  </si>
  <si>
    <t>CO1.REQ.4075891</t>
  </si>
  <si>
    <t>OAG-VEX-0229-2023</t>
  </si>
  <si>
    <t>CO1.REQ.4076254</t>
  </si>
  <si>
    <t>OAG-VEX-0230-2023</t>
  </si>
  <si>
    <t>CO1.REQ.4075967</t>
  </si>
  <si>
    <t>OAG-VEX-0231-2023</t>
  </si>
  <si>
    <t>CO1.REQ.4076428</t>
  </si>
  <si>
    <t>OAG-VEX-0232-2023</t>
  </si>
  <si>
    <t>CO1.REQ.4076384</t>
  </si>
  <si>
    <t>OPSP-VEX-0233-2023</t>
  </si>
  <si>
    <t>CO1.REQ.4076396</t>
  </si>
  <si>
    <t>OPSP-VEX-0234-2023</t>
  </si>
  <si>
    <t>CO1.REQ.4076815</t>
  </si>
  <si>
    <t>OAG-VEX-0235-2023</t>
  </si>
  <si>
    <t>CO1.REQ.4076847</t>
  </si>
  <si>
    <t>OAG-VEX-0236-2023</t>
  </si>
  <si>
    <t>CO1.REQ.4076773</t>
  </si>
  <si>
    <t>OAG-VEX-0237-2023</t>
  </si>
  <si>
    <t>CO1.REQ.4076674</t>
  </si>
  <si>
    <t>OAG-VEX-0238-2023</t>
  </si>
  <si>
    <t>CO1.REQ.4076695</t>
  </si>
  <si>
    <t>OAG-VEX-0239-2023</t>
  </si>
  <si>
    <t>CO1.REQ.4076410</t>
  </si>
  <si>
    <t>OAG-VEX-0240-2023</t>
  </si>
  <si>
    <t>CO1.REQ.4076455</t>
  </si>
  <si>
    <t>OAG-VEX-0241-2023</t>
  </si>
  <si>
    <t>CO1.REQ.4076729</t>
  </si>
  <si>
    <t>OAG-VEX-0242-2023</t>
  </si>
  <si>
    <t>CO1.REQ.4076648</t>
  </si>
  <si>
    <t>OAG-VEX-0243-2023</t>
  </si>
  <si>
    <t>CO1.REQ.4076866</t>
  </si>
  <si>
    <t>OAG-VEX-0244-2023</t>
  </si>
  <si>
    <t>CO1.REQ.4077013</t>
  </si>
  <si>
    <t>OAG-VEX-0245-2023</t>
  </si>
  <si>
    <t>CO1.REQ.4077205</t>
  </si>
  <si>
    <t>OAG-VEX-0246-2023</t>
  </si>
  <si>
    <t>CO1.REQ.4077122</t>
  </si>
  <si>
    <t>OAG-VEX-0247-2023</t>
  </si>
  <si>
    <t>CO1.REQ.4077137</t>
  </si>
  <si>
    <t>OAG-VEX-0248-2023</t>
  </si>
  <si>
    <t>CO1.REQ.4077149</t>
  </si>
  <si>
    <t>OAG-VEX-0249-2023</t>
  </si>
  <si>
    <t>CO1.REQ.4077173</t>
  </si>
  <si>
    <t>OAG-VEX-0250-2023</t>
  </si>
  <si>
    <t>CO1.REQ.4077610</t>
  </si>
  <si>
    <t>OAG-VEX-0251-2023</t>
  </si>
  <si>
    <t>CO1.REQ.4077566</t>
  </si>
  <si>
    <t>OAG-VEX-0252-2023</t>
  </si>
  <si>
    <t>CO1.REQ.4077626</t>
  </si>
  <si>
    <t>OAG-VEX-0253-2023</t>
  </si>
  <si>
    <t>CO1.REQ.4077634</t>
  </si>
  <si>
    <t>OAG-VEX-0254-2023</t>
  </si>
  <si>
    <t>CO1.REQ.4077645</t>
  </si>
  <si>
    <t>OAG-VEX-0255-2023</t>
  </si>
  <si>
    <t>CO1.REQ.4077782</t>
  </si>
  <si>
    <t>OAG-VEX-0256-2023</t>
  </si>
  <si>
    <t>CO1.REQ.4078010</t>
  </si>
  <si>
    <t>OAG-VEX-0257-2023</t>
  </si>
  <si>
    <t>CO1.REQ.4078017</t>
  </si>
  <si>
    <t>OAG-VEX-0258-2023</t>
  </si>
  <si>
    <t>CO1.REQ.4077790</t>
  </si>
  <si>
    <t>OAG-VEX-0259-2023</t>
  </si>
  <si>
    <t>CO1.REQ.4078024</t>
  </si>
  <si>
    <t>OAG-VEX-0260-2023</t>
  </si>
  <si>
    <t>CO1.REQ.4077792</t>
  </si>
  <si>
    <t>OAG-VEX-0261-2023</t>
  </si>
  <si>
    <t>CO1.REQ.4078028</t>
  </si>
  <si>
    <t>OAG-VEX-0262-2023</t>
  </si>
  <si>
    <t>CO1.REQ.4078030</t>
  </si>
  <si>
    <t>OAG-VEX-0263-2023</t>
  </si>
  <si>
    <t>CO1.REQ.4077890</t>
  </si>
  <si>
    <t>OAG-VEX-0264-2023</t>
  </si>
  <si>
    <t>CO1.REQ.4077666</t>
  </si>
  <si>
    <t>OAG-VEX-0265-2023</t>
  </si>
  <si>
    <t>CO1.REQ.4077896</t>
  </si>
  <si>
    <t>OAG-VEX-0266-2023</t>
  </si>
  <si>
    <t>CO1.REQ.4077937</t>
  </si>
  <si>
    <t>OAG-VEX-0267-2023</t>
  </si>
  <si>
    <t>CO1.REQ.4075911</t>
  </si>
  <si>
    <t>OAG-VEX-0268-2023</t>
  </si>
  <si>
    <t>CO1.REQ.4074647</t>
  </si>
  <si>
    <t>OAG-VEX-0269-2023</t>
  </si>
  <si>
    <t>CO1.REQ.4074804</t>
  </si>
  <si>
    <t>OAG-VEX-0270-2023</t>
  </si>
  <si>
    <t>CO1.REQ.4075001</t>
  </si>
  <si>
    <t>OAG-VEX-0271-2023</t>
  </si>
  <si>
    <t>CO1.REQ.4075133</t>
  </si>
  <si>
    <t>OAG-VEX-0272-2023</t>
  </si>
  <si>
    <t>CO1.REQ.4075166</t>
  </si>
  <si>
    <t>OAG-VEX-0273-2023</t>
  </si>
  <si>
    <t>CO1.REQ.4075191</t>
  </si>
  <si>
    <t>OAG-VEX-0274-2023</t>
  </si>
  <si>
    <t>CO1.REQ.4075438</t>
  </si>
  <si>
    <t>OAG-VEX-0275-2023</t>
  </si>
  <si>
    <t>CO1.REQ.4075529</t>
  </si>
  <si>
    <t>OAG-VEX-0276-2023</t>
  </si>
  <si>
    <t>CO1.REQ.4075549</t>
  </si>
  <si>
    <t>OAG-VEX-0277-2023</t>
  </si>
  <si>
    <t>CO1.REQ.4075400</t>
  </si>
  <si>
    <t>OPSP-VEX-0278-2023</t>
  </si>
  <si>
    <t>CO1.REQ.4073950</t>
  </si>
  <si>
    <t>1) COORDINAR Y VERIFICAR CON PERIODICIDAD SEMANAL LAS ACTIVIDADES DE LOS TÉCNICOS DE CAMPO DEL COMPONENTE DE PESCA DE CONSUMO ARTESANAL DEL SEPEC EN LA ZONA ASIGNADA POR LA COORDINACIÓN DEL COMPONENTE,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</si>
  <si>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OAG-VEX-0279-2023</t>
  </si>
  <si>
    <t>CO1.REQ.4074540</t>
  </si>
  <si>
    <t>OAG-VEX-0280-2023</t>
  </si>
  <si>
    <t>CO1.REQ.4074669</t>
  </si>
  <si>
    <t>OAG-VEX-0281-2023</t>
  </si>
  <si>
    <t>CO1.REQ.4075163</t>
  </si>
  <si>
    <t>OAG-VEX-0282-2023</t>
  </si>
  <si>
    <t>CO1.REQ.4075056</t>
  </si>
  <si>
    <t>OPSP-VEX-0283-2023</t>
  </si>
  <si>
    <t>CO1.REQ.4075646</t>
  </si>
  <si>
    <t>OPSP-VEX-0284-2023</t>
  </si>
  <si>
    <t>CO1.REQ.4075762</t>
  </si>
  <si>
    <t>OAG-VEX-0285-2023</t>
  </si>
  <si>
    <t>CO1.REQ.4075790</t>
  </si>
  <si>
    <t xml:space="preserve">1) RECOLECTAR, DE ACUERDO AL MECANISMO DE REGISTRO DE LA INFORMACIÓN Y EL FORMATO ESTIPULADO POR EL PERSONAL LÍDEL DEL COMPONENTE DE COMERCIALIZACIÓN DEL SEPEC,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2) DILIGENCIAR, AUDITAR Y ENTREGAR LA INFORMACIÓN COLECTADA EN LOS FORMATOS FÍSICOS ESTABLECIDOS EN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SISTEMATIZADA, EFECTUADAS POR EL EQUIPO TÉCNICO DEL COMPONENTE (COORDINADOR, SUPERVISOR O ANALISTA) 4) EFECTUAR EL PROCESAMIENTO DE LOS PRECIOS PROMEDIO POR ESPECIE A NIVEL DE DIFERENTES NIVELES DE INTERMEDIACIÓN EN LOS SITIOS QUE LE HAN SIDO ASIGNADOS Y VALIDAR LOS RESULTADOS CON BASE EN LOS DATOS ORIGINALMENTE REGISTRADOS EN CAMPO. 5)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 </t>
  </si>
  <si>
    <t>OAG-VEX-0286-2023</t>
  </si>
  <si>
    <t>CO1.REQ.4075881</t>
  </si>
  <si>
    <t>OAG-VEX-0287-2023</t>
  </si>
  <si>
    <t>CO1.REQ.4074657</t>
  </si>
  <si>
    <t>OPSP-VEX-0288-2023</t>
  </si>
  <si>
    <t>CO1.REQ.4076161</t>
  </si>
  <si>
    <t>1)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2) REGISTRAR TAMBIÉN EL VALOR ECONÓMICO DEL DESEMBARCO Y COSTOS DE LA FAENA DE UNIDADES ECONÓMICAS DE PESCA INDIVIDUALES, CON LA PERIODICIDAD Y EL ESFUERZO DE MUESTREO SEÑALADOS POR EL COORDINADOR DEL COMPONENTE DE PESCA DE CONSUMO DEL SEPEC. 4) RECOLECTAR LAS ESTADÍSTICAS RELATIVAS A LA PRODUCCIÓN DE PECES ORNAMENTALES Y A LA COMERCIALIZACIÓN DEL RECURSO PESQUERO PROVENIENTE TANTO DE LA PESCA EXTRACTIVA COMO DE LA ACUICULTURA (DE ORIGEN NACIONAL O IMPORTADO) EN AMBOS CASOS, LOS DATOS DEBERÁN SER REGISTRADOS DE ACUERDO CON EL MECANISMO ESTABLECIDO, CONFORME CON EL CRONOGRAMA Y LOS SITIOS ASIGNADOS POR LOS COORDINADORES DE CADA COMPONENTE PARA EL MONITOREO. 5) RECUPERAR LAS ESTADÍSTICAS RELATIVAS A LA PRODUCCIÓN DE PECES ORNAMENTALES DURANTE EL MES DE ENERO DE 2023 EN CADA UNO DE LOS CENTROS DE ACOPIO DEL MUNICIPIO. 6) REALIZAR REGISTROS FOTOGRÁFICOS DE LAS ESPECIES DE PECES ORNAMENTALES RESEÑADAS EN CADA REGISTRO DE ACOPIO, Y ENVIARLAS AL TAXÓNOMO PARA LA CORRESPONDIENTE IDENTIFICACIÓN O CONFIRMACIÓN DE DICHAS ESPECIES. 7) DILIGENCIAR, AUDITAR Y ENTREGAR TODA LA INFORMACIÓN EN LOS FORMATOS FÍSICOS ESTABLECIDOS PARA EL MONITOREO Y DIGITAR LOS DATOS EN LOS FORMULARIOS ELECTRÓNICOS DE LA PLATAFORMA INFORMÁTICA DEL SEPEC, VERIFICANDO QUE AMBAS INFORMACIONES, TANTO LA CONTENIDA EN EL FORMATO FÍSICO COMO EN LA PLATAFORMA INFORMÁTICA, SEAN COINCIDENTE. 8) ATENDER Y SOLUCIONAR SATISFACTORIAMENTE LAS SOLICITUDES DE REVISIÓN Y/O CONFIRMACIÓN DE INFORMACIÓN CONSIGNADA EN LOS REGISTROS QUE PUEDEN SER EFECTUADAS POR EL EQUIPO TÉCNICO DE CADA COMPONENTE (COORDINADOR, SUPERVISOR O EL TAXÓNOMO). 9) SERVIR DE APOYO AL PROCESO ADMINISTRATIVO DEL PROYECTO EN LO CONCERNIENTE A LA LEGALIZACIÓN DE LAS SALIDAS DE CAMPO. 10) PRESENTAR INFORMES MENSUALES DE ACTIVIDAD DE ACUERDO CON LOS LINEAMIENTOS ESTABLECIDOS POR LOS RESPECTIVOS COORDINADORES DE LOS COMPONENTES DE PESCA DE CONSUMO, COMERCIALIZACIÓN Y ORNAMENTALES, EVIDENCIANDO LA RESPUESTA Y EL CUMPLIMIENTO DE LAS VERIFICACIONES Y CORRECCIONES DE LOS DATOS REGISTRADOS QUE LE HAYAN SIDO SOLICITADAS POR EL EQUIPO TÉCNICO DEL SEPEC. 11) GARANTIZAR EL USO ADECUADO Y PARA LOS FINES ESTABLECIDOS TANTO DE LAS DOTACIONES INSTITUCIONALES, COMO DE LAS HERRAMIENTAS DE TRABAJO ENTREGADAS PARA LA TOMA DE INFORMACIÓN BIOLÓGICA PESQUERA (DINAMÓMETRO)</t>
  </si>
  <si>
    <t>OPSP-VEX-0289-2023</t>
  </si>
  <si>
    <t>CO1.REQ.4075120</t>
  </si>
  <si>
    <t>1) LLEVAR A CABO LAS TAREAS DE COORDINACIÓN DEL COMPONENTE DE COMERCIALIZACIÓN DEL CONTRATO SEPEC  2023 (AUNAP-UNIMAGDALENA). 2) ESTRUCTURAR LA PROGRAMACIÓN MENSUAL DE DICHO COMPONENTE. 3) LLEVAR A CABO LA VALIDACIÓN DE LAS BASES DE DATOS Y TABLAS DE REFERENCIA DEL COMPONENTE DE COMERCIALIZACIÓN. 4) COORDINAR EL PROCESO DE REVISIÓN DE LA INFORMACIÓN INGRESADA A LA PLATAFORMA Y LA VALIDACIÓN DE LOS INFORMES MENSUALES DE ACTIVIDADES DE LOS TÉCNICOS ASIGNADOS AL COMPONENTE. 5) COORDINAR LA ELABORACIÓN DE LOS INFORMES DE ACTIVIDADES. 6) PARTICIPAR EN LAS REUNIONES TÉCNICAS REQUERIDAS PARA DISEÑAR LOS AJUSTES DEL SISTEMA DE INFORMACIÓN DEL SEPEC REFERIDOS AL COMPONENTE DE COMERCIALIZACIÓN (CAMBIOS QUE SE REQUIERAN EN LOS FORMATOS DE REGISTRO DE DATOS Y/O EN LOS REPORTES DEL COMPONENTE DE COMERCIALIZACIÓN) 7) COORDINAR LAS TAREAS DE SISTEMATIZACIÓN Y ESCANEADO DE LOS FORMATOS DEL COMPONENTE DE COMERCIALIZACIÓN DEL CONTRATO. 8) PARTICIPAR EN LAS CAPACITACIONES REFERIDAS AL COMPONENTE, CUANDO ASÍ SE REQUIERA. 9) PARTICIPAR EN LAS ACTIVIDADES TENDIENTES A MEJORAR EL AJUSTE DE LA OPERACIÓN ESTADÍSTICA DEL COMPONENTE DE COMERCIALIZACIÓN A LA NORMA TÉCNICA DE CALIDAD DEL DANE QUE RIGE EL PROCESO DE CERTIFICACIÓN DE OPERACIONES ESTADÍSTICAS. 10). PARTICIPAR EN LOS TALLERES DE SOCIALIZACIÓN DE OBLIGACIONES Y DE RESULTADOS DEL CONTRATO Y EN LOS TALLERES DE CAPACITACIÓN A TÉCNICOS DE LA AUNAP, DE CONFORMIDAD CON LA PROGRAMACIÓN ESTABLECIDA PARA EL EFECTO POR LA DIRECCIÓN DEL CONTRATO.  11) PRESENTAR INFORMES MENSUALES DE ACTIVIDAD, EVIDENCIANDO EL CUMPLIMIENTO DE LAS ACTIVIDADES DE LA ORDEN DE SERVICIOS.</t>
  </si>
  <si>
    <t>OAG-VEX-0290-2023</t>
  </si>
  <si>
    <t>CO1.REQ.4075040</t>
  </si>
  <si>
    <t>OAG-VEX-0291-2023</t>
  </si>
  <si>
    <t>CO1.REQ.4075723</t>
  </si>
  <si>
    <t>OAG-VEX-0292-2023</t>
  </si>
  <si>
    <t>CO1.REQ.4075559</t>
  </si>
  <si>
    <t>OPSP-VEX-0293-2023</t>
  </si>
  <si>
    <t>CO1.REQ.4076028</t>
  </si>
  <si>
    <t>OAG-VEX-0294-2023</t>
  </si>
  <si>
    <t>CO1.REQ.4076404</t>
  </si>
  <si>
    <t>OAG-VEX-0295-2023</t>
  </si>
  <si>
    <t>CO1.REQ.4076361</t>
  </si>
  <si>
    <t>OAG-VEX-0296-2023</t>
  </si>
  <si>
    <t>CO1.REQ.4076442</t>
  </si>
  <si>
    <t>OAG-VEX-0297-2023</t>
  </si>
  <si>
    <t>CO1.REQ.4073867</t>
  </si>
  <si>
    <t>OPSP-VEX-0298-2023</t>
  </si>
  <si>
    <t>CO1.REQ.4074651</t>
  </si>
  <si>
    <t>OAG-VEX-0299-2023</t>
  </si>
  <si>
    <t>CO1.REQ.4074600</t>
  </si>
  <si>
    <t>OAG-VEX-0300-2023</t>
  </si>
  <si>
    <t>CO1.REQ.4074973</t>
  </si>
  <si>
    <t>OAG-VEX-0301-2023</t>
  </si>
  <si>
    <t>CO1.REQ.4075641</t>
  </si>
  <si>
    <t>OAG-VEX-0302-2023</t>
  </si>
  <si>
    <t>CO1.REQ.4075668</t>
  </si>
  <si>
    <t>OAG-VEX-0303-2023</t>
  </si>
  <si>
    <t>CO1.REQ.4075576</t>
  </si>
  <si>
    <t>OPSP-VEX-0304-2023</t>
  </si>
  <si>
    <t>CO1.REQ.4076212</t>
  </si>
  <si>
    <t>1) COORDINAR Y VERIFICAR CON PERIODICIDAD SEMANAL LAS ACTIVIDADES DE LOS TÉCNICOS DE CAMPO DEL COMPONENTE DE PESCA DE CONSUMO ARTESANAL DEL SEPEC EN LA ZONA DEL MEDIO Y ALTO MAGDALENA,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</si>
  <si>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OAG-VEX-0305-2023</t>
  </si>
  <si>
    <t>CO1.REQ.4076331</t>
  </si>
  <si>
    <t>OAG-VEX-0306-2023</t>
  </si>
  <si>
    <t>CO1.REQ.4076286</t>
  </si>
  <si>
    <t>OAG-VEX-0307-2023</t>
  </si>
  <si>
    <t>CO1.REQ.4076399</t>
  </si>
  <si>
    <t>OAG-VEX-0308-2023</t>
  </si>
  <si>
    <t>CO1.REQ.4076819</t>
  </si>
  <si>
    <t>OAG-VEX-0309-2023</t>
  </si>
  <si>
    <t>CO1.REQ.4076752</t>
  </si>
  <si>
    <t>OPSP-VEX-0310-2023</t>
  </si>
  <si>
    <t>CO1.REQ.4077004</t>
  </si>
  <si>
    <t>1) COORDINAR LA REVISIÓN, EL PROCESAMIENTO Y EL ANÁLISIS DE LA INFORMACIÓN INHERENTE AL MONITOREO DE PESCA ARTESANAL EN EL SEPEC.2) ELABORAR LA PROGRAMACIÓN DEL PROCESO DE REVISIÓN, CORRECCIÓN, VALIDACIÓN Y PUBLICACIÓN DE LA INFORMACIÓN DE PESCA ARTESANAL.3) VERIFICAR EL CUMPLIMIENTO DE LA COBERTURA DEL MONITOREO DE LOS DESEMBARCOS PESQUEROS ARTESANALES, TANTO EN LOS SITIOS DONDE SE EMPLEAR LA METODOLOGÍA MUESTRAL, COMO EN AQUELLOS DONDE SE EMPLEA LA METODOLOGÍA CENSAL.4) REALIZAR EL BALANCE MENSUAL DE LA INFORMACIÓN REGISTRADA DE PESCA ARTESANAL, ASÍ COMO DEL PROCESO DE REVISIÓN DE DICHA INFORMACIÓN.5) SOLICITAR AL GRUPO DE SOPORTE INFORMÁTICO EL PROCESAMIENTO DE LA INFORMACIÓN PARA OBTENER LOS DESEMBARCOS PESQUEROS ARTESANALES MENSUALES UNA VEZ SE VERIFICA EL CIERRE DE LA REVISIÓN Y DEPURACIÓN DE LOS DATOS.6) EFECTUAR LOS ANÁLISIS DE COHERENCIA O COMPARABILIDAD CON RESPECTO A LAS SERIES HISTÓRICAS DE LOS RESULTADOS DE LOS DESEMBARCOS MENSUALES DE PESCA ARTESANAL EN LOS SITIOS DE LAS CUENCAS CONTINENTALES Y LITORALES MARINOS MONITOREADOS, EN EL MARCO DEL SEPEC.7) PRESENTAR ANTE EL COMITÉ DE SUPERVISIÓN DEL SEPEC EL BALANCE DEL MONITOREO, LA SÍNTESIS DE LOS ANÁLISIS Y LAS CIFRAS DE DESEMBARCOS MENSUALES A SER PUBLICADAS EN LOS CUADROS DE RESULTADOS DE PESCA ARTESANAL.8) VERIFICAR LA DOCUMENTACIÓN DE LOS ANÁLISIS DE CONTEXTO, COHERENCIA, COMPARABILIDAD Y EL CUMPLIMIENTO DE LA COBERTURA EN EL MONITOREO DE LOS DESEMBARCOS PESQUEROS ARTESANALES LLEVADO A CABO EN SITIOS DE LAS CUENCAS CONTINENTALES Y LITORALES MARINOS DEL PAÍS.9)  ASESORAR AL GRUPO DE SOPORTE INFORMÁTICO DEL SEPEC EN EL PROCESAMIENTO DE LA INFORMACIÓN Y EN EL DESARROLLO DE INFORMES DE RESULTADOS EN LA PLATAFORMA INFORMÁTICA CORRESPONDIENTES A LA PESCA ARTESANAL.10) ASESORAR EL PROCESO DE GENERACIÓN DE COMPETENCIAS EN COMUNIDADES PESQUERAS ARTESANALES PARA EL REGISTRO DE INFORMACIÓN DE DESEMBARCOS Y DE LONGITUDES DE CAPTURA, MEDIANTE LA REVISIÓN Y AJUSTE DE LOS MATERIALES USADOS EN LOS TALLERES DE CAPACITACIÓN A INTEGRANTES DE LAS COMUNIDADES PESQUERAS Y LA RESPECTIVA INDUCCIÓN A LOS INSTRUCTORES QUE IMPARTIRÁN ESTOS TALLERES. 11) COORDINAR LA ELABORACIÓN DE LOS INFORMES DE ACTIVIDADES INFORMATIVOS DEL ESFUERZO DE MONITOREO LLEVADO A CABO A NIVEL MENSUAL PARA LA COLECTA DE LAS ESTADÍSTICAS DE DESEMBARCO Y DE LONGITUDES DE CAPTURA DE LAS ESPECIES. 12) ASESORAR A LA COORDINACIÓN DEL COMPONENTE DE ENCUESTA ESTRUCTURAL DE PESCA ARTESANAL, PARA EFECTOS DEL DISEÑO DE LA MISMA Y EL PROCESAMIENTO Y ANÁLISIS DE LA INFORMACIÓN RESULTANTE.   13) PRESENTAR INFORMES MENSUALES DE ACTIVIDAD, DE CONFORMIDAD CON LAS DIRECTRICES ESTABLECIDASA POR LA DIRECCOÓN DEL PROYECTO</t>
  </si>
  <si>
    <t>OPSP-VEX-0311-2023</t>
  </si>
  <si>
    <t>CO1.REQ.4077105</t>
  </si>
  <si>
    <t>1) REALIZAR EL PROCESO DE TRAZABILIDAD O SEGUIMIENTO DE LAS REVISIONES EFECTUADAS POR LOS ANALISTAS EN LAS BASES DE DATOS SOBRE PESCA DE CONSUMO, DATOS BIOLÓGICO-PESQUEROS Y DATOS DE INGRESOS Y COSTOS DE FAENA REGISTRADOS EN EL SEPEC PARA LOS LITORALES CARIBE Y PACÍFICO Y LAS CUENCAS DEL RÍO SINÚ Y DEL RÍO ATRATO.
2) REPORTAR A LOS COLECTORES DE CAMPO Y SUPERVISORES RESPECTIVOS LAS CORRECCIONES QUE DEBEN EFECTUARSE EN LOS DATOS DE LAS BASES DE DATOS MENCIONADAS Y VERIFICAR SU COMPLETA SUBSANACIÓN EN EL SISTEMA.
3) INFORMAR OPORTUNAMENTE AL JEFE DE ANÁLISIS DE DATOS EL CIERRE DE LA TRAZABILIDAD DE LOS DATOS CADA MES, CONFORME AL CALENDARIO DE REVISIÓN Y ANÁLISIS DE LA INFORMACIÓN.
4) ENVIAR OPORTUNAMENTE, DE ACUERDO CON EL CALENDARIO DE REVISIÓN Y ANÁLISIS DE LOS DATOS, EL BALANCE DE LA TRAZABILIDAD DE DATOS EFECTUADA, EMPLEANDO EL INSTRUMENTO ESTABLECIDO PARA TAL FIN.
5) APOYAR LA ELABORACIÓN DE LOS INFORMES DE ACTIVIDADES SOBRE PESCA DE CONSUMO EN LOS LITORALES Y CUENCAS ASIGNADOS, DE CONFORMIDAD CON LO ESTABLECIDO EN EL PLAN DE TRABAJO DEL CONTRATO.
6) PRESENTAR INFORMES MENSUALES DE ACTIVIDAD DE ACUERDO A LOS LINEAMIENTOS ESTABLECIDOS POR EL EQUIPO LIDER DEL SEPEC, EVIDENCIANDO LAS VERIFICACIONES, CORRECCIONES Y ANÁLISIS DE LOS DATOS.</t>
  </si>
  <si>
    <t>OAG-VEX-0312-2023</t>
  </si>
  <si>
    <t>CO1.REQ.4076960</t>
  </si>
  <si>
    <t xml:space="preserve">1). APOYAR EN LA ORGANIZACIÓN LAS ORDENES SUSCRITAS POR EL PROYECTO SEPEC, SEGÚN LAS NORMAS DE ARCHIVO.  2). APOYAR A LA CORDINADORA DEL PROYECTO SEPEC, EN LA ENTREGA Y RECOLECCIÓN DE DOCUMENTOS ANTE LAS OTRAS DEPENDENCIAS DE LA UNIVERSIDAD DEL MAGDALENA Y EN LAS ACTIVIDADES ADMINISTRATIVAS DESIGANADAS DE ACUERDO AL VOLUMEN DE TRABAJO.  3). REALIZAR EL ACTA DE ENTREGA DE LAS ORDENES A SU CARGO EN EL PROCESO DE ARCHIVO. </t>
  </si>
  <si>
    <t>OPSP-VEX-0313-2023</t>
  </si>
  <si>
    <t>CO1.REQ.4077227</t>
  </si>
  <si>
    <t>1. LLEVAR A CABO LAS ACTIVIDADES DE SOPORTE INFORMÁTICO DE LOS COMPONENTES DE ACUICULTURA, COMERCIALIZACIÓN Y LONGITUDES DE CAPTURA (TALLAS), EN EL MARCO DEL CONTRATO INTERADMINISTRATIVO SUSCRITO ENTRE LA AUTORIDAD NACIONAL DE ACUICULTURA Y PESCA AUNAP Y LA UNIVERSIDAD DEL MAGDALENA (PROYECTO SEPEC 2023). 2. APOYAR AL COORDINADOR DEL COMPONENTE, CUANDO ÉSTE LO REQUIERA, EN LO REFERENTE AL DISEÑO E IMPLEMENTACIÓN DE NUEVAS FUNCIONALIDADES DEL SISTEMA DE INFORMACIÓN DEL SEPEC. 3. BRINDAR SOPORTE INFORMÁTICO AL EQUIPO TÉCNICO DEL CONTRATO Y ABSOLVER LAS SOLICITUDES DE INFORMACIÓN PUNTUAL QUE SE GENEREN EN DESARROLLO DEL CONTRATO, EN EL MARCO DE LOS COMPONENTES ARRIBA RESEÑADOS. 4. SERVIR DE APOYO A LAS ACTIVIDADES ORIENTADAS A MANTENER DE MODO FUNCIONAL EL SISTEMA SEPEC. 5. PARTICIPAR EN LA ELABORACIÓN DE LOS INFORMES TÉCNICOS Y DE ACTIVIDADES DEL COMPONENTE DE SOPORTE INFORMÁTICO, DE CONFORMIDAD CON LO PREVISTO EN EL PLAN OPERATIVO DEL CONTRATO. 6. SERVIR DE APOYO AL PROCESO DE ARTICULACIÓN CON LA AUNAP PARA EFECTOS DE LA TRANSFERENCIA DEL DESARROLLO DEL SISTEMA. 7. PRESENTAR INFORMES MENSUALES DE ACTIVIDAD DE ACUERDO CON LOS LINEAMIENTOS ESTABLECIDOS POR LA DIRECCIÓN DEL SEPEC.</t>
  </si>
  <si>
    <t>OPSP-VEX-0314-2023</t>
  </si>
  <si>
    <t>CO1.REQ.4076974</t>
  </si>
  <si>
    <t>1)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SAN JORGE Y EN LA CUENCA BAJA DEL RÍO MAGDALENA (DEPARTAMENTO DE BOLIVAR),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LA CUENCA DEL RÍO SAN JORGE Y EN EL TRAMO DE LA CUENCA BAJA DEL RÍO MAGDALENA QUE LE CORRESPONDE REVISAR, LA IDENTIFICACIÓN DE CASOS DE DIFERENCIAS NOTORIAS Y EL REGISTRO DE LAS CAUSAS DETECTADAS PARA ESAS DIFERENCIAS DE ACUERDO CON EL ANÁLISIS DE CONTEXTO.
6) APOYAR LA ELABORACIÓN DE LOS INFORMES DE ACTIVIDADES SOBRE PESCA DE CONSUMO EN EL RÍO SAN JORGE, DE CONFORMIDAD CON LO ESTABLECIDO EN EL PLAN DE TRABAJO DEL CONTRATO.
7) PRESENTAR INFORMES MENSUALES DE ACTIVIDAD DE ACUERDO A LOS LINEAMIENTOS ESTABLECIDOS EN EL SEPEC, EVIDENCIANDO LAS VERIFICACIONES Y ANÁLISIS DE LOS DATOS.</t>
  </si>
  <si>
    <t>OPSP-VEX-0315-2023</t>
  </si>
  <si>
    <t>CO1.REQ.4077143</t>
  </si>
  <si>
    <t>1) COORDINAR EL COMPONENTE DE PESCA DE CONSUMO DEL SEPEC 2023 (CONTRATO AUNAP-UNIMAGDALENA). 2) COORDINAR EL PROCESO DE SELECCIÓN DEL PERSONAL DE CAMPO REQUERIDO PARA LA EJECUCIÓN DEL CONTRATO EN LO QUE RESPECTA AL COMPONENTE DE PESCA ARTESANAL DE CONSUMO. 3) COORDINAR EL PROCESO DE INDUCCIÓN DE LOS SUPERVISORES Y COLECTORES DE CAMPO DEL COMPONENTE DE PESCA DE CONSUMO.  4) COORDINAR EL PROCESO DE ADQUISICIÓN Y DISTRIBUCIÓN DE LOS MATERIALES E INSUMOS NECESARIOS PARA EL DESARROLLO DE LAS ACTIVIDADES DE CAMPO DEL COMPONENTE DE PESCA DE CONSUMO DEL SEPEC. 5) COORDINAR LA ELABORACIÓN DEL CRONOGRAMA DE MUESTREO EN LOS SITIOS SELECCIONADOS POR LA AUNAP PARA EL MONITOREO DE LOS DESEMBARCOS PESQUEROS ARTESANALES. 6) ESTABLECER LA ASIGNACIÓN DE RECURSOS DE VIÁTICOS REQUERIDOS PARA EL TRABAJO DE CAMPO DE SUPERVISORES Y TÉCNICOS DE CAMPO DEL SEPEC, ASÍ COMO PARA OTRAS ACTIVIDADES QUE DEMANDEN EL DESPLAZAMIENTO DE PERSONAL ADSCRITO AL SEPEC. 7) COORDINAR EL PROCESO DE REVISIÓN Y VERIFICACIÓN DE LOS INFORMES MENSUALES DE LOS SUPERVISORES Y TÉCNICOS DE CAMPO ADSCRITOS AL COMPONENTE DE PESCA DE CONSUMO. 8) PARTICIPAR EN LAS ACTIVIDADES RELACIONADAS CON LOS PROCESOS DE AUDITORÍA DE OPERACIONES ESTADÍSTICAS DEL COMPONENTE DE PESCA ARTESANAL DE CONSUMO. 9) PARTICIPAR EN LOS TALLERES DE SOCIALIZACIÓN DE OBLIGACIONES Y DE RESULTADOS DEL CONTRATO Y EN LOS TALLERES DE CAPACITACIÓN A TÉCNICOS DE LA AUNAP, DE CONFORMIDAD CON LA PROGRAMACIÓN ESTABLECIDA PARA EL EFECTO POR LA DIRECCIÓN DEL CONTRATO.  10) COLABORAR EN LA ELABORACIÓN DE LOS INFORMES DE ACTIVIDADES DEL COMPONENTE DE PESCA ARTESANAL DE CONSUMO, QUE DEBEN PRESENTARSE A LA AUNAP EN EL MARCO DEL CONTRATO. 11) APOYAR DESDE LOS PUNTOS DE VISTA TÉCNICO Y LOGÍSTICO LAS ACTIVIDADES RELACIONADAS CON LA REALIZACIÓN DE LA ENCUESTA ESTRUCTURAL DE PESCA ARTESANAL. 12) PRESENTAR INFORMES MENSUALES DE ACTIVIDAD DE ACUERDO CON LOS LINEAMIENTOS ESTABLECIDOS POR LA DIRECCIÓN DEL SEPEC.</t>
  </si>
  <si>
    <t>OPSP-VEX-0316-2023</t>
  </si>
  <si>
    <t>CO1.REQ.4077276</t>
  </si>
  <si>
    <t>1. VERIFICAR LA CORRESPONDENCIA ENTRE LA INFORMACIÓN REGISTRADA EN LOS FORMULARIOS IMPRESOS Y LA SISTEMATIZADA EN LAS BASES DE DATOS DEL SISTEMA DE INFORMACIÓN DEL SEPEC, RELATIVAS A LOS COMPONENTES DE PRODUCCIÓN DE PECES ORNAMENTALES Y DE DESEMBARCOS INDUSTRIALES.  2. REALIZAR EL ESCANEADO DE LOS FORMULARIOS IMPRESOS, DE ACUERDO CON LAS INDICACIONES DADAS POR LOS COORDINADORES DE LOS DOS COMPONENTES ANTES REFERIDOS. 3. ORGANIZAR LOS FORMULARIOS IMPRESOS DE ACUERDO CON LAS DIRECTRICES IMPARTIDAS POR LOS COORDINADORES DE LOS DOS COMPONENTES ANTES REFERIDOS. 4. PRESENTAR INFORME MENSUAL DONDE SE EVIDENCIEN LAS ACTIVIDADES EFECTUADAS, DE ACUERDO CON LOS LINEAMIENTOS ESTABLECIDOS POR LA COORDINACIÓN DE LOS COMPONENTES DE PECES ORNAMENTALES Y DESEMBARCOS INDUSTRIALES.</t>
  </si>
  <si>
    <t>OPSP-VEX-0317-2023</t>
  </si>
  <si>
    <t>CO1.REQ.4074780</t>
  </si>
  <si>
    <t xml:space="preserve">1) REVISAR, VERIFICAR (DETECCIÓN DE DATOS ATÍPICOS) Y VALIDAR LA INFORMACIÓN CONSIGNADA EN LA BASE DE DATOS SOBRE LA COMERCIALIZACIÓN DE ESPECIES DE CONSUMO EN EL MARCO DEL  SEPEC  2023 (CONTRATO AUNAP-UNIMAGDALENA). 2) REPORTAR OPORTUNAMENTE, DE ACUERDO CON EL CALENDARIO DE REVISIÓN Y ANÁLISIS DE LOS DATOS, A LOS COLECTORES DE CAMPO Y SUPERVISOR RESPECTIVO LOS ERRORES, DATOS ATÍPICOS, INCONSISTENCIAS U OMISIONES DETECTADOS EN LA BASE DE DATOS ANTES MENCIONADA. 3) RECOPILAR Y DOCUMENTAR OPORTUNAMENTE, DE ACUERDO CON EL CALENDARIO DE REVISIÓN Y ANÁLISIS DE LOS DATOS Y MEDIANTE EL INSTRUMENTO ESTABLECIDO, LA INFORMACIÓN SUMINISTRADA POR LOS COLECTORES DE CAMPO SOBRE EVENTOS PARTICULARES QUE INFLUYAN EN LA ACTIVIDAD COMERCIAL COMO BASE DE LOS ANÁLISIS DE CONTEXTO QUE PERMITEN VERIFICAR SI LAS DETECCIONES DE DATOS ATÍPICOS SON CONGRUENTES CON LA DINÁMICA DE LA COMERCIALIZACIÓN DE PRODUCTOS DE LA PESCA EN LOS SITIOS MONITOREADOS. 4) ENVIAR OPORTUNAMENTE, DE ACUERDO CON EL CALENDARIO DE REVISIÓN Y ANÁLISIS DE LOS DATOS, EL BALANCE DE LA REVISIÓN DE DATOS EFECTUADA, EMPLEANDO EL INSTRUMENTO ESTABLECIDO PARA TAL FIN. 5) HACER SEGUIMIENTO AL PROCESO DE CORRECCIÓN O VERIFICACIÓN DE TALES DATOS POR PARTE DEL COLECTOR RESPECTIVO HASTA COMPLETA SATISFACCIÓN, Y MANTENER INFORMADO AL SUPERVISOR SOBRE LOS AVANCES DEL PERSONAL TÉCNICO EN EL DESARROLLO DE ESTA ACTIVIDAD. 6) PRESENTAR INFORMES MENSUALES DE LAS ACTIVIDADES EFECTUADAS DE ACUERDO CON LOS LINEAMIENTOS ESTABLECIDOS POR LA COORDINACIÓN DEL COMPONENTE. </t>
  </si>
  <si>
    <t>OPSP-VEX-0318-2023</t>
  </si>
  <si>
    <t>CO1.REQ.4075413</t>
  </si>
  <si>
    <t xml:space="preserve">1. DIRIGIR EL COMPONENTE DE PRODUCCIÓN DE PECES ORNAMENTALES DEL PROYECTO SEPEC, EN EL MARCO DEL CONTRATO INTERADMINISTRATIVO AUNAP-UNIMAGDALENA SUSCRITO EN EL 2023.  2. COORDINAR EL PROCESO DE COLECTA, SISTEMATIZACIÓN, ESCANEADO, PROCESAMIENTO Y ANÁLISIS DE LA INFORMACIÓN REFERIDA A LOS REGISTROS DE PRODUCCIÓN DE PECES ORNAMENTALES, DE CONFORMIDAD CON EL ESQUEMA DE MONITOREO ESTABLECIDO PARA EL EFECTO POR LA DIRECCIÓN DEL CONTRATO. 3. PARTICIPAR EN LAS REUNIONES TÉCNICAS REQUERIDAS PARA DISEÑAR LOS AJUSTES DEL SISTEMA DE INFORMACIÓN DEL SEPEC REFERIDOS AL COMPONENTE DE ORNAMENTALES.  4. INTERACTUAR CON EL EQUIPO DE SOPORTE INFORMÁTICO DEL CONTRATO PARA ACTUALIZAR LAS RUTINAS DE CAPTACIÓN, PROCESAMIENTO Y CONSULTA EN LA PLATAFORMA DE LA INFORMACIÓN REFERIDA AL COMPONENTE DE PECES ORNAMENTALES DEL CONTRATO.  5. COORDINAR LA ELABORACIÓN DE LOS INFORMES DE ACTIVIDADES RELATIVOS AL COMPONENTE DE PECES ORNAMENTALES DEL SEPEC.  6. PARTICIPAR EN LOS TALLERES DE SOCIALIZACIÓN DE OBLIGACIONES Y DE RESULTADOS DEL CONTRATO Y EN LOS TALLERES DE CAPACITACIÓN A TÉCNICOS DE LA AUNAP, DE CONFORMIDAD CON LA PROGRAMACIÓN ESTABLECIDA PARA EL EFECTO POR LA DIRECCIÓN DEL CONTRATO.  7. AVANZAR EN LA ELABORACIÓN DE LOS DOCUMENTOS DEL COMPONENTE DE PRODUCCIÓN DE PECES ORNAMENTALES REQUERIDOS PARA CUMPLIR LOS LINEAMIENTOS DE LA NTC PE 1000:2020. 8. PRESENTAR INFORMES MENSUALES DE ACTIVIDAD, EVIDENCIANDO EL CUMPLIMIENTO DE LAS ACTIVIDADES DE LA ORDEN DE SERVICIOS.  </t>
  </si>
  <si>
    <t>OPSP-VEX-0319-2023</t>
  </si>
  <si>
    <t>CO1.REQ.4075465</t>
  </si>
  <si>
    <t>1. SUPERVISAR LAS ACTIVIDADES DE LOS COLECTORES DE CAMPO DEL COMPONENTE, DE ACUERDO CON EL CRONOGRAMA Y EL ESFUERZO DE MUESTREO ESTABLECIDO DESDE LA COORDINACIÓN DEL COMPONENTE DE PESCES ORNAMENTALES DEL PROYECTO SEPEC. 2. VERIFICAR Y COMPARAR LA CORRESPONDENCIA ENTRE LA INFORMACIÓN REGISTRADA EN LOS FORMULARIOS IMPRESOS Y LA DIGITADA EN LOS FORMULARIOS ELECTRÓNICOS DEL SISTEMA DE INFORMACIÓN DEL SEPEC, RELATIVA AL COMPONENTE DE PRODUCCIÓN DE PECES ORNAMENTALES. CUANDO HAYA DIFERENCIAS DEBERÁ CONSULTAR AL COLECTOR DE CAMPO PARA SUBSANAR EL ERROR. 3. REVISAR, VERIFICAR Y VALIDAR LA INFORMACIÓN CONSIGNADA EN LAS BASES DE DATOS DEL COMPONENTE DE PECES ORNAMENTALES. EN CASO DE QUE SE DETECTE ALGÚN DATO ATÍPICO O EXTRAÑO, DEBERÁ HACER LA RESPECTIVA OBSERVACIÓN AL COLECTOR DE CAMPO, PARA EFECTOS DE CORRECCIÓN O VALIDACIÓN. 4. HACER SEGUIMIENTO AL PROCESO DE CORRECCIÓN O VERIFICACIÓN DE TALES DATOS POR PARTE DEL TÉCNICO RESPECTIVO, HASTA COMPLETA SATISFACCIÓN. 5. APOYAR AL COORDINADOR DEL COMPONENTE DE PECES ORNAMENTALES EN LA ORGANIZACIÓN DE CAPACITACIONES, CUANDO ELLO SEA PERTINENTE. 6. PRESENTAR INFORMES MENSUALES, EVIDENCIANDO LAS ACTIVIDADES EFECTUADAS DE ACUERDO CON LOS LINEAMIENTOS Y SOLICITUDES DE REVISIÓN O VALIDACIÓN PLANTEADAS POR LA COORDINACIÓN DEL COMPONENTE.</t>
  </si>
  <si>
    <t>OAG-VEX-0320-2023</t>
  </si>
  <si>
    <t>CO1.REQ.4075493</t>
  </si>
  <si>
    <t>1.RECOLECTAR LAS ESTADÍSTICAS RELATIVAS A LA PRODUCCIÓN DE PECES ORNAMENTALES EN LOS PUNTOS QUE LE SEAN ASIGNADOS, SIGUIENDO EL CRONOGRAMA DE MONITOREO Y APLICANDO EL MECANISMO ESTABLECIDO POR LA COORDINACIÓN DEL COMPONENTE PARA EL REGISTRO DE LA INFORMACIÓN.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 EVIDENCIANDO LAS ACTIVIDADES EFECTUADAS EN CUMPLIMIENTO DE LOS LINEAMIENTOS O SOLICITUDES DE REVISIÓN O VALIDACIÓN QUE LE HAYAN SIDO PLANTEADAS POR LA COORDINACIÓN O EL TAXÓNOMO DEL COMPONENTE.</t>
  </si>
  <si>
    <t>OAG-VEX-0321-2023</t>
  </si>
  <si>
    <t>CO1.REQ.4075571</t>
  </si>
  <si>
    <t>OAG-VEX-0322-2023</t>
  </si>
  <si>
    <t>CO1.REQ.4076113</t>
  </si>
  <si>
    <t>OAG-VEX-0323-2023</t>
  </si>
  <si>
    <t>CO1.REQ.4075872</t>
  </si>
  <si>
    <t xml:space="preserve">1) RECOLECTAR LAS ESTADÍSTICAS RELATIVAS A LA PRODUCCIÓN DE PECES ORNAMENTALES Y LA COMERCIALIZACIÓN DEL RECURSO PESQUERO PROVENIENTE TANTO DE LA PESCA EXTRACTIVA COMO DE LA ACUICULTURA (DE ORIGEN NACIONAL O IMPORTADO), EN EL MARCO DEL SEPEC 2023 (CONTRATO AUNAP-UNIMAGDALENA). EN AMBOS CASOS, LOS DATOS DEBERÁN SER REGISTRADOS DE ACUERDO CON EL MECANISMO ESTABLECIDO, CONFORME CON EL CRONOGRAMA DE MONITOREO Y LOS SITIOS ASIGNADOS POR LOS COORDINADORES DE LOS COMPONENTES DE ORNAMENTALES Y DE COMERCIALIZACIÓN.  2) RECUPERAR Y SISTEMATIZAR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LA MISMA. 4) DILIGENCIAR, AUDITAR Y ENTREGAR TODA LA INFORMACIÓN EN LOS FORMULARIOS FÍSICOS ESTABLECIDOS PARA EL MONITOREO Y DIGITAR LOS DATOS OBTENIDOS EN LOS FORMULARIOS ELECTRÓNICOS DEL SISTEMA DE INFORMACIÓN DEL SEPEC, VERIFICANDO QUE LA INFORMACIÓN CONTENIDA EN EL FORMULARIO FÍSICO COINCIDA CON LA DIGITADA EN LA PLATAFORMA INFORMÁTICA. 5) ATENDER Y SOLUCIONAR SATISFACTORIAMENTE LAS SOLICITUDES DE REVISIÓN Y/O CONFIRMACIÓN DE INFORMACIÓN CONSIGNADA EN LOS REGISTROS QUE PUEDEN SER EFECTUADAS POR EL EQUIPO TÉCNICO DE CADA COMPONENTE (COORDINADOR, SUPERVISOR O EL TAXÓNOMO) 6) PRESENTAR INFORME MENSUAL, EVIDENCIANDO LAS ACTIVIDADES EFECTUADAS EN CUMPLIMIENTO DE LOS LINEAMIENTOS ESTABLECIDOS POR LA COORDINACIÓN DE LOS COMPONENTES DE COMERCIALIZACIÓN Y ORNAMENTALES. </t>
  </si>
  <si>
    <t>OAG-VEX-0324-2023</t>
  </si>
  <si>
    <t>CO1.REQ.4076185</t>
  </si>
  <si>
    <t xml:space="preserve">1) RECOLECTAR, DE ACUERDO CON EL MECANISMO DE REGISTRO DE LA INFORMACIÓN Y LOS FORMULARIOS ESTIPULADOS POR EL EQUIPO TÉCNICO,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2) REALIZAR UNA REVISIÓN PRELIMINAR DE LA INFORMACIÓN DIGITALIZADA EN LA PLATAFORMA SEPEC, CONCERNIENTE A LOS DATOS COLECTADOS EN LOS DIFERENTES PUERTOS DE DESEMBARCOS INDUSTRIALES MONITOREADOS,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CULMINAR EL PROCESO DE SISTEMATIZACIÓN DE LA INFORMACIÓN COLECTADA DURANTE EL MES DE DICIEMBRE DE 2022. 5) OBTENER Y SISTEMATIZAR LA INFORMACIÓN RELATIVA A LOS DESEMBARCOS INDUSTRIALES EFECTUADOS DURANTE EL MES DE ENERO DE 2023, INCLUYENDO TODAS LAS VARIABLES PREVISTAS EN LOS FORMULARIOS ESTABLECIDOS PARA EL EFECTO.  6) PRESENTAR INFORMES MENSUALES DE ACTIVIDAD DE ACUERDO A LOS LINEAMIENTOS ESTABLECIDOS EN EL SEPEC. </t>
  </si>
  <si>
    <t>OAG-VEX-0325-2023</t>
  </si>
  <si>
    <t>CO1.REQ.4076340</t>
  </si>
  <si>
    <t>OAG-VEX-0326-2023</t>
  </si>
  <si>
    <t>CO1.REQ.4075983</t>
  </si>
  <si>
    <t>OPSP-VEX-0327-2023</t>
  </si>
  <si>
    <t>CO1.REQ.4076449</t>
  </si>
  <si>
    <t xml:space="preserve">1) APOYAR LAS ACTIVIDADES LOGÍSTICAS TENDIENTES A VIABILIZAR LA RECOLECCIÓN DE INFORMACIÓN DE LOS DESEMBARCOS DE LA FLOTA INDUSTRIAL EN EL LITORAL PACÍFICO. 2) COORDINAR LAS TAREAS DE PROGRAMACIÓN DE LOS MONITOREO QUE DEBEN EFECTUAR LOS COLECTORES DE CAMPO ASIGNADOS AL LITORAL PACÍFICO, CONSIDERANDO, ENTRE OTRAS INFORMACIONES, LA DE PREVIO AVISO DEL ARRIBO DE LAS EMBARCACIONES PESQUERAS. 3) REALIZAR UNA AUDITORÍA PRELIMINAR DE LA INFORMACIÓN DIGITALIZADA EN LA PLATAFORMA SEPEC, CONCERNIENTE A LOS DATOS REGISTRADOS POR LOS COLECTORES DEL LITORAL PACÍFICO EN LOS DIFERENTES PUERTOS DE DESEMBARCO INDUSTRIALES ESTABLECIDOS, A FIN DE IDENTIFICAR DATOS ATÍPICOS Y NOTIFICAR A LA COORDINACIÓN DEL COMPONENTE EL NÚMERO DE DESEMBARCOS MENSUALES REGISTRADOS EN LOS PUERTOS MONITOREADOS. 4) RECIBIR Y REVISAR LOS FORMATOS DILIGENCIADOS POR LOS COLECTORES DE CAMPO DE LA OE DI EN EL LITORAL PACÍFICO Y ENVIARLOS A LA COORDINACIÓN DEL COMPONENTE. 5) REALIZAR LA SUPERVISIÓN EN CAMPO DE LAS ACTIVIDADES DE MONITOREO DE DESEMBARCOS REALIZADAS POR LOS COLECTORES DEL COMPONENTE EN EL LITORAL PACÍFICO. 6) SUPERVISAR A LOS TÉCNICOS EN EL PROCESO DE LA DIGITACIÓN DE LOS FORMULARIOS EN LA PLATAFORMA SEPEC. 7) MANTENER COMUNICACIÓN DIRECTA CON EL PERSONAL DEL CONTRATO ADSCRITO A LA OE DI, PARA ATENDER CUALQUIER NOVEDAD O INQUIETUD RELACIONADA CON EL MONITOREO. 8) PRESENTAR INFORMES MENSUALES DE ACTIVIDAD DE ACUERDO A LOS LINEAMIENTOS ESTABLECIDOS POR EL EQUIPO LIDER DEL SEPEC. </t>
  </si>
  <si>
    <t>OPSP-VEX-0328-2023</t>
  </si>
  <si>
    <t>CO1.REQ.4076713</t>
  </si>
  <si>
    <t xml:space="preserve">1) REALIZAR EL PROCESO DE TRAZABILIDAD O SEGUIMIENTO DE LAS REVISIONES EFECTUADAS POR EL ANALISTA DE DATOS DE LA OPERACIÓN ESTADÍSTICA (OE) DE DESEMBARCOS INDUSTRIALES (DI). 2) REPORTAR A LOS COLECTORES DE CAMPO Y SUPERVISORES RESPECTIVOS LAS CORRECCIONES QUE DEBEN EFECTUARSE EN LAS BASES DE DATOS DE DESEMBARCOS INDUSTRIALES Y VERIFICAR SU COMPLETA SUBSANACIÓN EN EL SISTEMA. 3) ELABORAR MATRICES DEL SEGUIMIENTO DEL REGISTRO, REVISIÓN, DEPURACIÓN E IMPLEMENTACIÓN DE LAS CORRECCIONES DE LOS DATOS REGISTRADOS EN LOS DOS  LITORALES, COMO DOCUMENTACIÓN DEL PROCESO DE ANÁLISIS DE LOS DATOS Y COMO BASE PARA LA EVALUACIÓN DE DESEMPEÑO EN EL COMPONENTE DE DESEMBARCOS INDUSTRIALES. 4) COMPARAR MENSUALMENTE LOS DESEMBARCOS ESTIMADOS EN EL MES CON LOS ESTIMADOS EN AÑOS ANTERIORES PARA CADA SITIO MONITOREADO, A FIN DE IDENTIFICAR LA OCURRENCIA O NO DE DIFERENCIAS NOTORIAS Y ANALIZAR LAS POSIBLES CAUSAS DE ACUERDO CON EL ANÁLISIS DE CONTEXTO. 5) ELABORAR CUADROS DE BALANCE MENSUAL DE LA INFORMACIÓN REGISTRADA EN EL MARCO DE LA OE DI, ASÍ COMO DEL BALANCE DEL PROCESO DE REVISIÓN DE DICHA INFORMACIÓN EN LOS DOS LITORALES ASIGNADOS. 6) ELABORAR LOS CUADROS DE SALIDA DE LA OE DI. 7) APOYAR LA ELABORACIÓN DE LOS INFORMES MENSUALES DE ACTIVIDADES DE LA OE DI. 8) REALIZAR LA SUPERVISIÓN EN CAMPO DE LAS ACTIVIDADES DE MONITOREO DE DESEMBARCOS INDUSTRIALES REALIZADAS POR LOS COLECTORES DEL COMPONENTE EN EL LITORAL CARIBE. 9) PARTICIPAR EN EL PROCESO DE ANONIMIZACIÓN DE LA BASE DE DATOS DE DESEMBARCOS INDUSTRIALES. 10) COORDINAR EL ENTRENAMIENTO DE LOS COLECTORES DE CAMPO Y SUPERVISORES DE LA OPERACIÓN ESTADÍSTICA "DESEMBARCOS INDUSTRIALES EN MUNICIPIOS DONDE EXISTEN PUERTOS PESQUEROS INDUSTRIALES".11) PRESENTAR INFORMES MENSUALES DE ACTIVIDAD DE ACUERDO A LOS LINEAMIENTOS ESTABLECIDOS POR EL EQUIPO LIDER DEL SEPEC. </t>
  </si>
  <si>
    <t>OAG-VEX-0329-2023</t>
  </si>
  <si>
    <t>CO1.REQ.4076732</t>
  </si>
  <si>
    <t>OAG-VEX-0330-2023</t>
  </si>
  <si>
    <t>CO1.REQ.4076748</t>
  </si>
  <si>
    <t>1) RECOLECTAR, DE ACUERDO CON EL MECANISMO DE REGISTRO DE LA INFORMACIÓN Y LOS FORMULARIOS ESTIPULADOS POR EL EQUIPO TÉCNICO,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2) REALIZAR UNA REVISIÓN PRELIMINAR DE LA INFORMACIÓN DIGITALIZADA EN LA PLATAFORMA SEPEC, CONCERNIENTE A LOS DATOS COLECTADOS EN LOS DIFERENTES PUERTOS DE DESEMBARCOS INDUSTRIALES MONITOREADOS,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OBTENER Y SISTEMATIZAR LA INFORMACIÓN RELATIVA A LOS DESEMBARCOS INDUSTRIALES EFECTUADOS DURANTE EL MES DE ENERO DE 2023, INCLUYENDO TODAS LAS VARIABLES PREVISTAS EN LOS FORMULARIOS ESTABLECIDOS PARA EL EFECTO.  5) APOYAR LA ORGANIZACIÓN Y LA AUDITORÍA DE DATOS DE LA INFORMACIÓN COLECTADA EN EL MARCO DE LA OPERACIÓN ESTADÍSTICA (OE) DE DESEMBARCOS INDUSTRIALES (DI). 6) APOYAR LA ELABORACIÓN Y ORGANIZACIÓN DE INVENTARIOS DE LOS DOCUMENTOS GENERADOS EN LOS ARCHIVOS RELACIONADOS CON LA OE DI. 7) PRESENTAR INFORMES MENSUALES DE ACTIVIDAD DE ACUERDO A LOS LINEAMIENTOS ESTABLECIDOS EN EL SEPEC.</t>
  </si>
  <si>
    <t>OPSP-VEX-0331-2023</t>
  </si>
  <si>
    <t>CO1.REQ.4076755</t>
  </si>
  <si>
    <t>OAG-VEX-0332-2023</t>
  </si>
  <si>
    <t>CO1.REQ.4077001</t>
  </si>
  <si>
    <t>OPSP-VEX-0333-2023</t>
  </si>
  <si>
    <t>CO1.REQ.4968888</t>
  </si>
  <si>
    <t>OAG-VEX-0334-2023</t>
  </si>
  <si>
    <t>CO1.REQ.4076934</t>
  </si>
  <si>
    <t>OAG-VEX-0335-2023</t>
  </si>
  <si>
    <t>CO1.REQ.4077210</t>
  </si>
  <si>
    <t>OAG-VEX-0336-2023</t>
  </si>
  <si>
    <t>CO1.REQ.4076965</t>
  </si>
  <si>
    <t>OPSP-VEX-0369-2023</t>
  </si>
  <si>
    <t>CO1.REQ.4099789</t>
  </si>
  <si>
    <t xml:space="preserve">1) ORGANIZAR DE ACUERDO A LA INFORMACIÓN FINANCIERA SUMINISTRADA POR AL COORDINADOR ADMINISTRATIVO DEL PROYECTO SEPEC, EL INFORME DE LA EJECUCIÓN MENSUAL. 2) COORDINAR LA LEGALIZACIÓN DE AVANCES ANTE LAS DIFERENTES DEPENDENCIAS DE LA UNIVERSIDAD RESPONSABLES DE ESTE PROCESO.  3) ELABORAR MENSUALMENTE LOS INFORMES FINANCIEROS, CLASIFICANDO POR COMPONENTE Y RUBRO LA EJECUCIÓN FINANCIERA DEL CONTRATO Y DE ACUERDO A LAS INDICACIONES DEL DIRECTOR Y LA CORDINADORA ADMINISTRATIVA DEL PROYECTO SEPEC.  4) COORDINAR Y HACER SEGUIMIENTO DE LOS PROCESOS CONTABLES A QUE HAYA LUGAR EN EL DESARROLLO DEL PROYECTO. 5) COORDINAR EL PROCESO DE ARCHIVO DIGITAL E IMPRESO DE LOS SOPORTES DE LA EJECUCIÓN FINANCIERA DEL CONTRATO. </t>
  </si>
  <si>
    <t>OPSP-VEX-0370-2023</t>
  </si>
  <si>
    <t>CO1.REQ.4100150</t>
  </si>
  <si>
    <t>1) REVISAR, VERIFICAR Y VALIDAR LA INFORMACIÓN CONSIGNADA EN LAS BASES DE DATOS DE LONGITUDES REGISTRADOS EN LOS LITORALES CARIBE Y PACÍFICO.2) REPORTAR A LOS COLECTORES DE CAMPO Y SUPERVISOR RESPECTIVO LOS ERRORES, DATOS ATÍPICOS, INCONSISTENCIAS U OMISIONES DETECTADOS EN LAS BASES DE DATOS ANTES MENCIONADAS.3) RECOPILAR Y DOCUMENTAR OPORTUNAMENTE, DE ACUERDO CON EL CALENDARIO DE REVISIÓN Y ANÁLISIS DE LOS DATOS Y MEDIANTE EL INSTRUMENTO ESTABLECIDO, LA INFORMACIÓN SUMINISTRADA POR LOS COLECTORES DE CAMPO SOBRE EVENTOS PARTICULARES QUE INFLUYAN EN LOS DATOS BIOLÓGICO-PESQUEROS COMO BASE DE LOS ANÁLISIS DE CONTEXTO QUE PERMITEN VERIFICAR SI LAS DETECCIONES DE DATOS ATÍPICOS SON CONGRUENTES CON LO OBSERVADO DE LOS SITIOS MONITOREADOS.4) ENVIAR OPORTUNAMENTE, DE ACUERDO CON EL CALENDARIO DE REVISIÓN Y ANÁLISIS DE LOS DATOS, EL BALANCE DE LA REVISIÓN DE DATOS EFECTUADA, EMPLEANDO EL INSTRUMENTO ESTABLECIDO PARA TAL FIN.5) ESTIMAR LAS RELACIONES BIOMÉTRICAS Y LOS INDICADORES BIOLÓGICOS QUE SEAN REQUERIDOS PARA EL ANÁLISIS DE LA INFORMACIÓN Y PARA LA PRESENTACIÓN DE RESULTADOS.6) APOYAR LA ELABORACIÓN DE LOS INFORMES DE ACTIVIDADES SOBRE DATOS BIOLÓGICO-PESQUEROS EN EL LITORAL ASIGNADO, DE CONFORMIDAD CON LO ESTABLECIDO EN EL PLAN DE TRABAJO DEL CONTRATO.7) PRESENTAR INFORMES MENSUALES DE ACTIVIDAD DE ACUERDO A LOS LINEAMIENTOS ESTABLECIDOS POR EL EQUIPO LIDER DEL SEPEC, EVIDENCIANDO LAS VERIFICACIONES, CORRECCIONES Y ANÁLISIS DE LOS DATOS.</t>
  </si>
  <si>
    <t>OPSP-VEX-0371-2023</t>
  </si>
  <si>
    <t>CO1.REQ.4100210</t>
  </si>
  <si>
    <t>1). COORDINAR LAS ACTIVIDADES TÉCNICAS DEL COMPONENTE DE ENCUESTA ESTRUCTURAL DE SITIOS DE DESEMBARCO Y UNIDADES ECONÓMICAS DE PESCA (EE EN ADELANTE), UTILIZANDO COMO PUNTO DE PARTIDA LOS RESULTADOS DE LAS ENCUESTAS ESTRUCTURALES PREVIAS (2017 Y 2020). 2) PROCESAR LAS BASES DE DATOS DEL COMPONENTE DE PESCA DE CONSUMO PARA EXTRAER UN INVENTARIO PRELIMINAR DE LAS UEPS MUESTREADAS EN LOS SITIOS DE DESEMBARCO ACTUALMENTE MONITOREADOS EN EL MARCO DE DICHO COMPONENTE. 3). INTERACTUAR CON LA COORDINACIÓN Y LOS PROFESIONALES QUE LIDERAN LAS DOS OPERACIONES ESTADÍSTICAS DEL COMPONENTE DE PESCA ARTESANAL DE CONSUMO PARA EFECTOS DE MONITOREAR CONJUNTAMENTE EL AVANCE DE LOS TRABAJOS DE CAMPO DE LA EE. 4) COORDINAR EL PROCESO DE REVISIÓN Y VALIDACIÓN DE LOS DATOS SISTEMATIZADOS EN LA BASE DE DATOS DE LA PLATAFORMA INFORMÁTICA DEL SEPEC REFERIDA A LA INFORMACIÓN DEL COMPONENTE DE EE  E INTERACTUAR CON LOS RESPECTIVOS SUPERVISORES Y COLECTORES DE CAMPO PARA SOLICITAR LAS CORRECCIONES O ADICIONES QUE SE REQUIERAN IMPLEMENTAR. 5) INTERACTUAR CON EL EQUIPO DE SOPORTE INFORMÁTICO DEL CONTRATO PARA ACTUALIZAR TANTO EL FORMULARIO FÍSICO COMO EL DIGITAL DE LA EE, ASÍ COMO LAS RESPECTIVAS CONSULTAS. 6) COORDINAR EL PROCESO DE SISTEMATIZACIÓN EN LA PLATAFORMA SEPEC DE LA INFORMACIÓN COLECTADA EN DESARROLLO DE LA EE. 7). COORDINAR LA ELABORACIÓN DE LOS INFORMES DE ACTIVIDADES Y EL INFORME TÉCNICO FINAL DEL COMPONENTE DE EE DEL CONTRATO.8) PRESENTAR INFORMES MENSUALES DE ACTIVIDAD DE ACUERDO CON LOS LINEAMIENTOS ESTABLECIDOS POR LA DIRECCIÓN DEL PROYECTO SEPEC</t>
  </si>
  <si>
    <t>OPSP-VEX-0372-2023</t>
  </si>
  <si>
    <t>CO1.REQ.4100404</t>
  </si>
  <si>
    <t xml:space="preserve">1) APOYAR LAS ACTIVIDADES LOGÍSTICAS TENDIENTES A VIABILIZAR LA RECOLECCIÓN DE INFORMACIÓN DE LOS DESEMBARCOS DE LA FLOTA INDUSTRIAL. 2) SUPERVISAR EL PROCESO DE ENVÍO Y REVISIÓN DE LOS FORMATOS EN FÍSICO DILIGENCIADOS POR LOS TÉCNICOS PARA EL MONITOREO DEL DESEMBARCO INDUSTRIAL Y COORDINAR EL PROCESO DE ESCANEO Y ARCHIVO DE LA INFORMACIÓN. 3) REVISAR, VERIFICAR (DETECCIÓN DE DATOS ATÍPICOS) Y VALIDAR LA INFORMACIÓN CONSIGNADA EN LAS BASES DE DATOS SOBRE DESEMBARCOS PESQUEROS INDUSTRIALES. 4) REPORTAR OPORTUNAMENTE A LOS COLECTORES DE CAMPO Y A LOS SUPERVISORES RESPECTIVOS LOS ERRORES, DATOS ATÍPICOS, INCONSISTENCIAS U OMISIONES DETECTADOS EN LAS BASES DE DATOS ANTES MENCIONADAS, DE ACUERDO CON EL CALENDARIO DE REVISIÓN Y ANÁLISIS DE LOS DATOS. 3) SUPERVISAR EL PROCESO DE DIGITACIÓN DE LOS FORMULARIOS EN LA PLATAFORMA SEPEC POR PARTE DE LOS TÉCNICOS DE CAMPO. 5) COORDINAR EL PROCESO DE ELABORACIÓN DE LOS CUADROS DE SALIDA DE LA OPERACIÓN ESTADÍSTICA "DESEMBARCOS INDUSTRIALES EN MUNICIPIOS DONDE EXISTEN PUERTOS PESQUEROS INDUSTRIALES". 6) DOCUMENTAR OPORTUNAMENTE, DE ACUERDO CON EL CALENDARIO DE REVISIÓN Y ANÁLISIS DE LOS DATOS Y MEDIANTE EL INSTRUMENTO ESTABLECIDO, LA INFORMACIÓN SUMINISTRADA POR LOS COLECTORES DE CAMPO SOBRE EVENTOS PARTICULARES QUE INFLUYAN EN LA ACTIVIDAD PESQUERA INDUSTRIAL, COMO BASE DE LOS ANÁLISIS DE CONTEXTO. 7) DOCUMENTAR OPORTUNAMENTE, DE ACUERDO CON EL CALENDARIO DE REVISIÓN Y ANÁLISIS DE LOS DATOS Y MEDIANTE EL INSTRUMENTO ESTABLECIDO, LAS VARIACIONES DE LOS DESEMBARCOS POR UNIDAD DE ESPECIES DE LA PESQUERA INDUSTRIAL COMO BASE DE LOS ANÁLISIS DE COHERENCIA. 8) APOYAR LA ELABORACIÓN DE LOS INFORMES MENSUALES DE ACTIVIDADES DEL COMPONENTE DE DESEMBARCOS INDUSTRIALES. 9) APOYAR LA ELABORACIÓN DE LOS INFORMES OPERATIVOS DE LA OPERACIÓN ESTADÍSTICA "DESEMBARCOS INDUSTRIALES EN MUNICIPIOS DONDE EXISTEN PUERTOS PESQUEROS INDUSTRIALES". 10) PARTICIPAR EN EL PROCESO DE ANONIMIZACIÓN DE LA BASE DE DATOS DE DESEMBARCOS INDUSTRIALES. 11) PRESENTAR INFORMES MENSUALES DE ACTIVIDAD DE ACUERDO A LOS LINEAMIENTOS ESTABLECIDOS EN EL SEPEC. </t>
  </si>
  <si>
    <t>OAG-VEX-0373-2023</t>
  </si>
  <si>
    <t>CO1.REQ.4100220</t>
  </si>
  <si>
    <t>OAG-VEX-0374-2023</t>
  </si>
  <si>
    <t>CO1.REQ.4100164</t>
  </si>
  <si>
    <t>OAG-VEX-0375-2023</t>
  </si>
  <si>
    <t>CO1.REQ.4100326</t>
  </si>
  <si>
    <t>OAG-VEX-0376-2023</t>
  </si>
  <si>
    <t>CO1.REQ.4100330</t>
  </si>
  <si>
    <t>OPSP-VEX-0377-2023</t>
  </si>
  <si>
    <t>CO1.REQ.4099752</t>
  </si>
  <si>
    <t>OAG-VEX-0378-2023</t>
  </si>
  <si>
    <t>CO1.REQ.4099949</t>
  </si>
  <si>
    <t>OAG-VEX-0379-2023</t>
  </si>
  <si>
    <t>CO1.REQ.4099309</t>
  </si>
  <si>
    <t>OPSP-VEX-0380-2023</t>
  </si>
  <si>
    <t>CO1.REQ.4099523</t>
  </si>
  <si>
    <t xml:space="preserve">1. COORDINAR LAS ACCIONES DE ENTRENAMIENTO A COLECTORES DE CAMPO Y SUPERVISORES REGIONALES EN EL MARCO DE LA OPERACIÓN ESTADÍSTICA "DESEMBARCOS DE PESQUERÍAS ARTESANALES EN SITIOS DE ACOPIO DE LA PRODUCCIÓN PESQUERA" (DSAP) DEL COMPONENTE PESCA ARTESANAL DE CONSUMO (PAC). 2. COORDINAR LAS ACCIONES DE SENSIBILIZACIÓN DE LA FUENTE EN SITIOS DE DESEMBARCO DE LA OPERACIÓN ESTADÍSTICA DSAP DEL COMPONENTE PAC. 3. ATENCIÓN DE CONSULTAS POR PARTE DE COLECTORES DE CAMPO Y SUPERVISORES REGIONALES SOBRE LOS PROCEDIMIENTOS DEL MONITOREO DE LA OPERACIÓN ESTADÍSTICA DSAP DEL COMPONENTE PAC. 4. COORDINAR LA ELABORACIÓN DEL INFORME MENSUAL DE ACTIVIDADES QUE SOPORTA LA CUENTA DE COBRO Y DEL INFORME OPERATIVO DE LA OPERACIÓN ESTADÍSTICA DSAP DEL COMPONENTE PAC. 5. COORDINAR LAS ACTIVIDADES RELACIONADAS CON EL PROCESO DE ANONIMIZACIÓN DE LAS BASES DE DATOS DE LA OPERACIÓN ESTADÍSTICA DSAP DEL COMPONENTE PAC, Y PARTICIPAR EN LAS AUDITORÍAS RELACIONADAS CON LA OPERACIÓN ESTADÍSTICA. 6. PARTICIPAR EN CALIDAD DE INSTRUCTOR EN UN TALLER DE CAPACITACIÓN SOBRE REGISTRO DE DATOS BIOLÓGICOS-PESQUEROS, DIRIGIDOS A INTEGRANTES DE COMUNIDADES PESQUERAS ARTESANALES, EN EL MARCO DEL COMPONENTE GENERACIÓN DE COMPETENCIAS DEL SEPEC. 7. PROCESAR LOS DATOS REQUERIDOS PARA LA ELABORACIÓN Y EDICIÓN DE LOS CUADROS DE SALIDA DE LA OPERACIÓN ESTADÍSTICA DE ESTIMACIÓN DE DESEMBARCOS PESQUEROS ARTESANALES EN SITIOS DONDE SE APLICA LA METODOLOGÍA DE MONITOREO MUESTRAL (DPUE Y DESEMBARCO A NIVEL DE SITIO, MES Y MÉTODO DE PESCA, ASÍ COMO LA ACTUALIZACIÓN DE LAS SERIES HISTÓRICAS DE ESTOS INDICADORES). 8. PROCESAR LOS DATOS REQUERIDOS PARA LA ELABORACIÓN Y EDICIÓN DE LOS CUADROS DE SALIDA MENSUALES Y LAS SERIES HISTÓRICAS DE DESEMBARCOS PESQUEROS ARTESANALES EN SITIOS DONDE SE APLICA LA METODOLOGÍA DE MONITOREO MUESTRAL (DPUE Y DESEMBARCO A NIVEL DE SITIO, MES Y MÉTODO DE PESCA) Y EN SITIOS DE ACOPIO (ACOPIO A NIVEL DE SITIO, MES Y ESPECIE). 9. PRESENTAR INFORMES MENSUALES DE ACTIVIDAD DE ACUERDO CON LOS LINEAMIENTOS ESTABLECIDOS POR LA DIRECCIÓN DEL SEPEC. </t>
  </si>
  <si>
    <t>OPSP-VEX-0381-2023</t>
  </si>
  <si>
    <t>CO1.REQ.4099477</t>
  </si>
  <si>
    <t>1) REVISAR, VERIFICAR (DETECCIÓN DE DATOS ATÍPICOS) Y VALIDAR LA INFORMACIÓN CONSIGNADA EN LAS BASES DE DATOS SOBRE PESCA ARTESANAL DE CONSUMO REFERIDA A LAS VARIABLES TECNOLÓGICAS DE LOS ARTES DE PESCA REGISTRADOS EN EL MONITOREO DE LOS DESEMBARCOSY DE LAS VARIABLES BIOLÓGICO-PESQUERAS DE LAS CUENCAS CONTINENTALES DEL PAÍS,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ENVIAR OPORTUNAMENTE, DE ACUERDO CON EL CALENDARIO DE REVISIÓN Y ANÁLISIS DE LOS DATOS, EL BALANCE DE LA REVISIÓN DE DATOS EFECTUADA, EMPLEANDO EL INSTRUMENTO ESTABLECIDO PARA TAL FIN.
4) APOYAR EN LAS ACTIVIDADES LOGÍSTICAS, ADMINISTRATIVAS Y OPERATIVAS REQUERIDAS PARA DEL DESARROLLO DEL COMPONENTE DE GENERACIÓN DE COMPETENCIAS DEL SEPEC.
5) PRESENTAR INFORMES MENSUALES DE ACTIVIDAD DE ACUERDO CON LOS LINEAMIENTOS ESTABLECIDOS POR EL EQUIPO LÍDER DEL SEPEC, EVIDENCIANDO EL CUMPLIMIENTO DE LAS ACTIVIDADES DE LA ORDEN DE SERVICIOS.</t>
  </si>
  <si>
    <t>OAG-VEX-0382-2023</t>
  </si>
  <si>
    <t>CO1.REQ.4100087</t>
  </si>
  <si>
    <t>OPSP-VEX-0383-2023</t>
  </si>
  <si>
    <t>CO1.REQ.4099800</t>
  </si>
  <si>
    <t>OAG-VEX-0384-2023</t>
  </si>
  <si>
    <t>CO1.REQ.4100158</t>
  </si>
  <si>
    <t>OAG-VEX-0385-2023</t>
  </si>
  <si>
    <t>CO1.REQ.4099651</t>
  </si>
  <si>
    <t>OAG-VEX-0386-2023</t>
  </si>
  <si>
    <t>CO1.REQ.4100015</t>
  </si>
  <si>
    <t>OAG-VEX-0387-2023</t>
  </si>
  <si>
    <t>CO1.REQ.4100049</t>
  </si>
  <si>
    <t>OAG-VEX-0388-2023</t>
  </si>
  <si>
    <t>CO1.REQ.4099759</t>
  </si>
  <si>
    <t>OAG-VEX-0389-2023</t>
  </si>
  <si>
    <t>CO1.REQ.4098373</t>
  </si>
  <si>
    <t>OAG-VEX-0390-2023</t>
  </si>
  <si>
    <t>CO1.REQ.4098847</t>
  </si>
  <si>
    <t>OAG-VEX-0391-2023</t>
  </si>
  <si>
    <t>CO1.REQ.4098860</t>
  </si>
  <si>
    <t>OAG-VEX-0392-2023</t>
  </si>
  <si>
    <t>CO1.REQ.4099598</t>
  </si>
  <si>
    <t>OAG-VEX-0393-2023</t>
  </si>
  <si>
    <t>CO1.REQ.4099650</t>
  </si>
  <si>
    <t>OAG-VEX-0394-2023</t>
  </si>
  <si>
    <t>CO1.REQ.4099913</t>
  </si>
  <si>
    <t>OAG-VEX-0413-2023</t>
  </si>
  <si>
    <t>CO1.REQ.4163420</t>
  </si>
  <si>
    <t>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</si>
  <si>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OAG-VEX-0414-2023</t>
  </si>
  <si>
    <t>CO1.REQ.4161882</t>
  </si>
  <si>
    <t xml:space="preserve">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DE COMERCIALIZACIÓN. 2) DILIGENCIAR, AUDITAR Y ENTREGAR LA INFORMACIÓN COLECTADA EN LOS FORMATOS FÍSICOS ESTABLECIDOS EN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REGISTROS, EFECTUADAS POR EL EQUIPO TÉCNICO DE CADA COMPONENTE (COORDINADOR, SUPERVISOR O ANALISTA) 4) PRESENTAR INFORMES MENSUALES DE ACTIVIDADES DE ACUERDO CON LOS LINEAMIENTOS ESTABLECIDOS POR LA COORDINACIÓN DEL COMPONENTE DE COMERCIALIZACIÓN, EVIDENCIANDO LA RESPUESTA Y EL CUMPLIMIENTO DE LAS VERIFICACIONES Y CORRECCIONES DE LOS DATOS REGISTRADOS QUE LE HAYAN SIDO SOLICITADAS POR EL EQUIPO TÉCNICO DEL SEPEC. </t>
  </si>
  <si>
    <t>OAG-VEX-0415-2023</t>
  </si>
  <si>
    <t>CO1.REQ.4162708</t>
  </si>
  <si>
    <t>OAG-VEX-0416-2023</t>
  </si>
  <si>
    <t>CO1.REQ.4162204</t>
  </si>
  <si>
    <t>1.RECOLECTAR LAS ESTADÍSTICAS RELATIVAS A LA PRODUCCIÓN DE PECES ORNAMENTALES EN LOS PUNTOS QUE LE SEAN ASIGNADOS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 EVIDENCIANDO LAS ACTIVIDADES EFECTUADAS EN CUMPLIMIENTO DE LOS LINEAMIENTOS O SOLICITUDES DE REVISIÓN O VALIDACIÓN QUE LE HAYAN SIDO PLANTEADAS POR LA COORDINACIÓN O EL TAXÓNOMO DEL COMPONENTE.</t>
  </si>
  <si>
    <t>OAG-VEX-0417-2023</t>
  </si>
  <si>
    <t>CO1.REQ.4161387</t>
  </si>
  <si>
    <t>1.RECOLECTAR LAS ESTADÍSTICAS RELATIVAS A LA PRODUCCIÓN DE PECES ORNAMENTALES EN LOS PUNTOS QUE LE SEAN ASIGNADOS, SIGUIENDO EL CRONOGRAMA DE MONITOREO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 EVIDENCIANDO LAS ACTIVIDADES EFECTUADAS EN CUMPLIMIENTO DE LOS LINEAMIENTOS O SOLICITUDES DE REVISIÓN O VALIDACIÓN QUE LE HAYAN SIDO PLANTEADAS POR LA COORDINACIÓN O EL TAXÓNOMO DEL COMPONENTE.</t>
  </si>
  <si>
    <t>OPSP-VEX-0418-2023</t>
  </si>
  <si>
    <t>CO1.REQ.4163713</t>
  </si>
  <si>
    <t>REVISAR, VERIFICAR Y VALIDAR LA INFORMACIÓN CONSIGNADA EN LAS BASES DE DATOS SOBRE PESCA ARTESANAL DE CONSUMO REFERIDA AL ESFUERZO PESQUERO, DESEMBARCOS, VALOR MONETARIO, COSTOS DE FAENA, ACTIVIDAD, DÍAS EFECTIVOS, CONTROL DE ACOPIO E IMPUTACIÓN REGISTRADOS EN EL LITORAL PACÍFICO,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EL LITORAL PACÍFICO, LA IDENTIFICACIÓN DE CASOS DE DIFERENCIAS NOTORIAS Y EL REGISTRO DE LAS CAUSAS DETECTADAS PARA ESAS DIFERENCIAS DE ACUERDO CON EL ANÁLISIS DE CONTEXTO.
6) APOYAR LA ELABORACIÓN DE LOS INFORMES DE ACTIVIDADES SOBRE PESCA DE CONSUMO EN EL LITORAL PACÍFICO, DE CONFORMIDAD CON LO ESTABLECIDO EN EL PLAN DE TRABAJO DEL CONTRATO.
7) PRESENTAR INFORMES MENSUALES DE ACTIVIDAD DE ACUERDO A LOS LINEAMIENTOS ESTABLECIDOS EN EL SEPEC, EVIDENCIANDO LAS VERIFICACIONES Y ANÁLISIS DE LOS DATOS.</t>
  </si>
  <si>
    <t>OAG-VEX-0419-2023</t>
  </si>
  <si>
    <t>CO1.REQ.4162492</t>
  </si>
  <si>
    <t>OPSP-VEX-0420-2023</t>
  </si>
  <si>
    <t>CO1.REQ.4163682</t>
  </si>
  <si>
    <t xml:space="preserve">1) DESARROLLAR Y DOCUMENTAR EL PROCESO DE VERIFICACIÓN, DEPURACIÓN Y ACTUALIZACIÓN PERMANENTE, CON SU RESPECTIVO SOPORTE BIBLIOGRÁFICO, DE LAS TABLAS DE REFERENCIA DE LAS ESPECIES COMERCIALES DE CONSUMO Y ORNAMENTALES DE LAS CUENCAS CONTINENTALES DEL PAÍS, ASOCIADAS A LAS BASES DE DATOS DEL SEPEC EN EL MARCO DEL CONTRATO 75 DE 2023. 2) BRINDAR DIRECTRICES POR MEDIO VIRTUAL O PRESENCIAL AL PERSONAL DE CAMPO, SUPERVISORES Y ANALISTAS PARA LA IDENTIFICACIÓN TAXONÓMICA DE LAS ESPECIES COMERCIALES CONTINENTALES DEL PAÍS. 3) A PARTIR DE LISTADOS REMITIDOS DESDE LA DIRECCIÓN DEL CONTRATO, REVISAR, VERIFICAR Y VALIDAR LA INFORMACIÓN TAXONÓMICA CONSIGNADA EN LAS BASES DE DATOS EN CADA UNO DE LOS SITIOS DE MUESTREO DE LAS CUENCAS CONTINENTALES DEL PAÍS. 4) ELABORAR MENSUALMENTE UN REPORTE DE NOVEDADES TAXONÓMICAS REGISTRADAS EN LAS CUENCAS CONTINENTALES DEL PAÍS EN EL MARCO DE LOS DIFERENTES COMPONENTES DEL SEPEC, DURANTE LA VIGENCIA DEL CONTRATO.5) PROVEER INSUMOS PARA LA ELABORACIÓN DE LOS CUADROS DE SALIDA DE LAS OPERACIONES ESTADÍSTICAS CERTIFICADAS U OTRO INFORME QUE DEBA ENTREGARSE A LA AUNAP, EN LO QUERESPECTA A LA REVISIÓN Y VERIFICACIÓN DE LA CLASIFICACIÓN TAXONÓMICA DE LAS ESPECIES REPORTADAS EN TALES CUADROS O INFORMES 6) REPORTAR AL COLECTOR DE CAMPO Y SUPERVISOR RESPECTIVO LOS ERRORES U OMISIONES DETECTADOS EN LAS BASES DE DATOS ANTES MENCIONADAS. 7) PRESENTAR INFORMES MENSUALES DE ACTIVIDAD DE ACUERDO CON LOS LINEAMIENTOS ESTABLECIDOS POR EL JEFE DE ANÁLISIS DE DATOS DE PESCA DE CONSUMO DEL SEPEC Y LA COORDINACIÓN DEL COMPONENTE DE PECES ORNAMENTALES, EVIDENCIANDO LAS VERIFICACIONES, DIRECTRICES, CORRECCIONES, CAPACITACIONES Y DOCUMENTACIÓN DE LA INFORMACIÓN TAXONÓMICA EN LAS CUENCAS CONTINENTALES DEL PAÍS. </t>
  </si>
  <si>
    <t>OPSP-VEX-0421-2023</t>
  </si>
  <si>
    <t>CO1.REQ.4164049</t>
  </si>
  <si>
    <t xml:space="preserve">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EL CARIBE NORTE (SECTOR DE LA GUAJIRA),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EL CARIBE NORTE (SECTOR DE LA GUAJIRA) QUE LE CORRESPONDE REVISAR, LA IDENTIFICACIÓN DE CASOS DE DIFERENCIAS NOTORIAS Y EL REGISTRO DE LAS CAUSAS DETECTADAS PARA ESAS DIFERENCIAS DE ACUERDO CON EL ANÁLISIS DE CONTEXTO. 6) APOYAR LA ELABORACIÓN DE LOS INFORMES DE ACTIVIDADES SOBRE PESCA DE CONSUMO EN EL CARIBE NORTE (SECTOR DE LA GIUAJIRA), DE CONFORMIDAD CON LO ESTABLECIDO EN EL PLAN DE TRABAJO DEL CONTRATO. 7) COORDINAR LAS ACTIVIDADES LOGÍSTICAS, TÉCNICAS Y ADMINISTRATIVAS INHERENTES A LA REALIZACIÓN DE TALLERES SOBRE EL REGISTRO DE INFORMACIÓN BIOLÓGICO-PESQUERA DE CAPACITACIÓN, DIRIGIDOS A CINCO COMUNIDADES PESQUERAS ARTESANALES, EN EL MARCO DEL COMPONENTE DE GENERACIÓN DE COMPETENCIAS DEL CONTRATO 75 DE 2023. 8) ELABORAR LAS MEMORIAS DE LOS TALLERES DE GENERACIÓN DE COMPETENCIAS PREVISTOS EN EL MARCO DEL CONTRATO 75 DE 2023. 9) PRESENTAR INFORMES MENSUALES DE ACTIVIDAD DE ACUERDO CON LOS LINEAMIENTOS ESTABLECIDOS EN EL SEPEC, EVIDENCIANDO LAS VERIFICACIONES Y ANÁLISIS DE LOS DATOS.
</t>
  </si>
  <si>
    <t>OAG-VEX-0444-2023</t>
  </si>
  <si>
    <t>CO1.REQ.4197229</t>
  </si>
  <si>
    <t>LA PRESTACIÓN DE SERVICIOS DE APOYO A LA GESTIÓN, EN EL MARCO DEL CONTRATO INTERADMINISTRATIVO NO 75 DE 2023, SUSCRITO ENTRE LA AUNAP Y LA UNIVERSIDAD DEL MAGDALENA, PARA 1.RECOLECTAR LAS ESTADÍSTICAS RELATIVAS A LA PRODUCCIÓN DE PECES ORNAMENTALES EN LOS PUNTOS QUE LE SEAN ASIGNADOS, SIGUIENDO EL CRONOGRAMA DE MONITOREO Y APLICANDO EL MECANISMO ESTABLECIDO POR LA COORDINACIÓN DEL COMPONENTE PARA EL REGISTRO DE LA INFORMACIÓN.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t>
  </si>
  <si>
    <t>OAG-VEX-0445-2023</t>
  </si>
  <si>
    <t>CO1.REQ.4196880</t>
  </si>
  <si>
    <t>LA PRESENTE ORDEN TIENE POR OBJETO LA PRESTACIÓN DE SERVICIOS DE APOYO A LA GESTIÓN, EN EL MARCO DEL CONTRATO INTERADMINISTRATIVO NO 75 DE 2023, SUSCRITO ENTRE LA AUNAP Y LA UNIVERSIDAD DEL MAGDALENA, PARA EL DESARROLLO DE LAS SIGUIENTES ACTIVIDADES:1) 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(LONGITUDES) DE LOS RECURSOS PESQUEROS PRIORIZADOS PARA SU RESPECTIVA ÁREA DE COBERTURA, DE CONFORMIDAD CON EL CRONOGRAMA DE MUESTREO ESTABLECIDO POR EL COORDINADOR DEL COMPONENTE DE REGISTRO DE TALLAS DEL SEPEC. 6) SERVIR DE APOYO AL PROCESO ADMINISTRATIVO DEL PROYECTO EN LO CONCERNIENTE A LA LEGALIZACIÓN DE LAS SALIDAS DE CAMPO. 7) PRESENTAR INFORMES MENSUALES DE ACTIVIDAD</t>
  </si>
  <si>
    <t>OAG-VEX-0450-2023</t>
  </si>
  <si>
    <t>CO1.REQ.4212393</t>
  </si>
  <si>
    <t xml:space="preserve">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DEL SEPEC, GARANTIZANDO QUE AMBAS INFORMACIONES,  SEAN COINCIDENTES. 5) SERVIR DE APOYO AL PROCESO ADMINISTRATIVO DEL PROYECTO EN LO CONCERNIENTE A LA LEGALIZACIÓN DE LAS SALIDAS DE CAMPO. 6) PRESENTAR INFORMES MENSUALES DE ACTIVIDAD </t>
  </si>
  <si>
    <t>OAG-VEX-0451-2023</t>
  </si>
  <si>
    <t>CO1.REQ.4212354</t>
  </si>
  <si>
    <t xml:space="preserve">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SEAN COINCIDENTES. 5) SERVIR DE APOYO AL PROCESO ADMINISTRATIVO DEL PROYECTO EN LA LEGALIZACIÓN DE LAS SALIDAS DE CAMPO 6) PRESENTAR INFORMES MENSUALES DE ACTIVIDAD </t>
  </si>
  <si>
    <t>OAG-VEX-0452-2023</t>
  </si>
  <si>
    <t>CO1.REQ.4212415</t>
  </si>
  <si>
    <t xml:space="preserve">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DE LOS RECURSOS PESQUEROS PRIORIZADOS PARA SU RESPECTIVA ÁREA DE COBERTURA 6) SERVIR DE APOYO AL PROCESO ADMINISTRATIVO </t>
  </si>
  <si>
    <t>OAG-VEX-0453-2023</t>
  </si>
  <si>
    <t>CO1.REQ.4212015</t>
  </si>
  <si>
    <t xml:space="preserve">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DEL SEPEC, GARANTIZANDO QUE AMBAS INFORMACIONES SEAN COINCIDENTES. 5) SERVIR DE APOYO AL PROCESO ADMINISTRATIVO DEL PROYECTO 6) PRESENTAR INFORMES MENSUALES DE ACTIVIDAD </t>
  </si>
  <si>
    <t>OAG-VEX-0457-2023</t>
  </si>
  <si>
    <t>CO1.REQ.4224001</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</si>
  <si>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3) DILIGENCIAR, AUDITAR Y ENTREGAR TODA LA INFORMACIÓN EN LOS FORMATOS FÍSICOS ESTABLECIDOS PARA EL MONITOREO. 4) DIGITAR LOS DATOS EN LOS FORMULARIOS ELECTRÓNICOS DE LA PLATAFORMA INFORMÁTICA DEL SEPEC 5) SERVIR DE APOYO AL PROCESO ADMINISTRATIVO DEL PROYECTO EN LA LEGALIZACIÓN DE LAS SALIDAS DE CAMPO. 6) PRESENTAR INFORMES MENSUALES DE ACTIVIDAD DE ACUERDO CON LOS LINEAMIENTOS ESTABLECIDOS POR EL COORDINADOR DEL COMPONENTE DE PESCA DE CONSUMO DEL SEPEC</t>
  </si>
  <si>
    <t>OAG-VEX-0458-2023</t>
  </si>
  <si>
    <t>CO1.REQ.4223580</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</si>
  <si>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3) DILIGENCIAR, AUDITAR Y ENTREGAR TODA LA INFORMACIÓN EN LOS FORMATOS FÍSICOS 4) DIGITAR LOS DATOS EN LOS FORMULARIOS ELECTRÓNICOS DE LA PLATAFORMA INFORMÁTICA DEL SEPEC, GARANTIZANDO QUE AMBAS INFORMACIONES SEAN COINCIDENTES 5) SERVIR DE APOYO AL PROCESO ADMINISTRATIVO DEL PROYECTO EN LA LEGALIZACIÓN DE LAS SALIDAS DE CAMPO. 6) PRESENTAR INFORMES MENSUALES DE ACTIVIDAD</t>
  </si>
  <si>
    <t>OPS-VEX-0459-2023</t>
  </si>
  <si>
    <t>CO1.REQ.4231627</t>
  </si>
  <si>
    <t>EL SERVICIO DE MENSAJERÍA EXPRESS NACIONAL, PARA EL ENVIÓ DE DOCUMENTOS, EMPAQUES, EMBALAJE Y DEMAS ELEMENTOS QUE PRODUZCAN EL PROYECTO SEPEC, EN EL MARCO DEL CONTRATO INTERADMINISTRATIVO NO 75 DE 2023, SUSCRITO ENTRE LA AUTORIDAD NACIONAL DE ACUICULTURA Y PESCA -AUNAP Y UNIVERSIDAD DEL MAGDALENA</t>
  </si>
  <si>
    <t>OAG-VEX-0463-2023</t>
  </si>
  <si>
    <t>CO1.REQ.4237379</t>
  </si>
  <si>
    <t>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6) SERVIR DE APOYO AL PROCESO ADMINISTRATIVO EN LA LEGALIZACIÓN DE LAS SALIDAS DE CAMPO. 7) PRESENTAR INFORMES MENSUALES DE ACTIVIDAD</t>
  </si>
  <si>
    <t>OAG-VEX-0464-2023</t>
  </si>
  <si>
    <t>CO1.REQ.4237802</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</si>
  <si>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SEAN COINCIDENTES. 5) SERVIR DE APOYO AL PROCESO ADMINISTRATIVO EN LA LEGALIZACIÓN DE LAS SALIDAS DE CAMPO. 6) PRESENTAR INFORMES MENSUALES DE ACTIVIDAD</t>
  </si>
  <si>
    <t>OAG-VEX-0467-2023</t>
  </si>
  <si>
    <t>CO1.REQ.4251541</t>
  </si>
  <si>
    <t>REGISTRAR LOS DATOS DE LONGITUDES DE CAPTURA DE LOS RECURSOS PESQUEROS PRIORIZADOS PARA SU RESPECTIVA ÁREA DE COBERTURA, DE CONFORMIDAD CON EL CRONOGRAMA DE MUESTREO ESTABLECIDO POR EL COORDINADOR DEL COMPONENTE DE LONGITUDES DE CAPTURA DEL SEPEC. 2) DIGITAR LOS DATOS DE LONGITUDES DE CAPTURA EN EL FORMULARIO ELECTRÓNICO DE LA PLATAFORMA INFORMÁTICA DEL SEPEC, GARANTIZANDO QUE AMBAS INFORMACIONES, TANTO LA CONTENIDA EN EL FORMATO FÍSICO COMO EN LA PLATAFORMA INFORMÁTICA, SEAN COINCIDENTES. 3) DILIGENCIAR, AUDITAR Y ENTREGAR TODA LA INFORMACIÓN EN EL FORMATO FÍSICO ESTABLECIDO PARA EL MONITOREO. 4)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t>
  </si>
  <si>
    <t>OAG-VEX-0480-2023</t>
  </si>
  <si>
    <t>CO1.REQ.4266327</t>
  </si>
  <si>
    <t>LA PRESTACIÓN DE SERVICIOS DE APOYO A LA GESTIÓN, EN EL MARCO DEL CONTRATO INTERADMINISTRATIVO NO 75 DE 2023, SUSCRITO ENTRE LA AUNAP Y LA UNIVERSIDAD DEL MAGDALENA, PARA EL DESARROLLO DE LAS SIGUIENTES ACTIVIDADES: 1) APOYAR A LA COORDINACIÓN ADMINISTRATIVA DEL PROYECTO SEPEC. 2) APOYAR EN EL CARGUE DE LA INFORMACIÓN DE LA PLATAFORMA SIA OBSERVA, CON BASE EN LA INFORMACIÓN RELACIONADA CON LOS CONTRATOS QUE SE GENEREN EN EL MARCO DEL PROYECTO SEPEC. 3) APOYAR EN LA CARGA DE LA INFORMACIÓN DE LA PLATAFORMA SECOP II, CON BASE EN LA INFORMACIÓN RELACIONADA CON LOS CONTRATOS QUE SE GENEREN EN EL MARCO DEL PROYECTO SEPEC. 4) APOYAR EN EL CARGUE DE LA INFORMACIÓN DE LA PLATAFORMA SIGEP, REVISAR LA INFORMACIÓN SUMINISTRADA POR LOS CONTRATISTAS VINCULADOS AL PROYECTO SEPEC EN LA PLATAFORMA SIGEP Y CARGAR LA INFORMACIÓN DE LAS ÓRDENES SUSCRITAS EN LA EJECUCIÓN DEL PROYECTO SEPEC</t>
  </si>
  <si>
    <t>OAG-VEX-0482-2023</t>
  </si>
  <si>
    <t>CO1.REQ.4274569</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</si>
  <si>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REGISTRAR LOS DATOS DE TALLAS DE LOS RECURSOS PESQUEROS PRIORIZADOS PARA SU RESPECTIVA ÁREA DE COBERTURA 6) SERVIR DE APOYO AL PROCESO ADMINISTRATIVO EN LA LEGALIZACIÓN DE LAS SALIDAS DE CAMPO. 7) PRESENTAR INFORMES MENSUALES DE ACTIVIDAD  8) GARANTIZAR EL USO ADECUADO Y PARA LOS FINES ESTABLECIDOS DE LAS DOTACIONES INSTITUCIONALES Y DE LAS HERRAMIENTAS DE TRABAJO ENTREGADAS PARA LA TOMA DE INFORMACIÓN</t>
  </si>
  <si>
    <t>OAG-VEX-0483-2023</t>
  </si>
  <si>
    <t>CO1.REQ.4269535</t>
  </si>
  <si>
    <t>OPS-VEX-0485-2023</t>
  </si>
  <si>
    <t>CO1.REQ.4274879</t>
  </si>
  <si>
    <t>EL SERVICIO DE FOTOCOPIADO DE HASTA 378.300 REPRODUCCIONES DE LOS FORMULARIOS, FORMATOS, FOLLETOS DE CAMPO, BOLETINES TÉCNICOS Y DOCUMENTOS VARIOS QUE SE REQUIEREN PARA EL CUMPLIMIENTO DE LOS OBJETIVOS CONTRATADOS DEL PROYECTO SEPEC, EN EL MARCO DEL CONTRATO INTERADMINISTRATIVO NO 75 DE 2023.</t>
  </si>
  <si>
    <t>OPSP-VEX-0504-2023</t>
  </si>
  <si>
    <t>CO1.REQ.4307921</t>
  </si>
  <si>
    <t>RECOLECTAR, DE ACUERDO CON EL MECANISMO DE REGISTRO DE LA INFORMACIÓN Y EL FORMULARIO ESTIPULADO POR EL EQUIPO TÉCNICO DEL CONTRATO 075 DE 2023, LA INFORMACIÓN REQUERIDA PARA CARACTERIZAR 145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</si>
  <si>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OPSP-VEX-0505-2023</t>
  </si>
  <si>
    <t>CO1.REQ.4307912</t>
  </si>
  <si>
    <t>RECOLECTAR, DE ACUERDO CON EL MECANISMO DE REGISTRO DE LA INFORMACIÓN Y EL FORMULARIO ESTIPULADO POR EL EQUIPO TÉCNICO DEL CONTRATO 075 DE 2023, LA INFORMACIÓN REQUERIDA PARA CARACTERIZAR 175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</si>
  <si>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OAG-VEX-0506-2023</t>
  </si>
  <si>
    <t>CO1.REQ.4307465</t>
  </si>
  <si>
    <t>RECOLECTAR, DE ACUERDO CON EL MECANISMO DE REGISTRO DE LA INFORMACIÓN Y EL FORMULARIO ESTIPULADO POR EL EQUIPO TÉCNICO DEL CONTRATO 075 DE 2023, LA INFORMACIÓN REQUERIDA PARA CARACTERIZAR 190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</si>
  <si>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OAG-VEX-0507-2023</t>
  </si>
  <si>
    <t>CO1.REQ.4307562</t>
  </si>
  <si>
    <t>OAG-VEX-0508-2023</t>
  </si>
  <si>
    <t>CO1.REQ.4307723</t>
  </si>
  <si>
    <t>RECOLECTAR, DE ACUERDO CON EL MECANISMO DE REGISTRO DE LA INFORMACIÓN Y EL FORMULARIO ESTIPULADO POR EL EQUIPO TÉCNICO DEL CONTRATO 075 DE 2023, LA INFORMACIÓN REQUERIDA PARA CARACTERIZAR 135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</si>
  <si>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OPSP-VEX-0509-2023</t>
  </si>
  <si>
    <t>CO1.REQ.4307629</t>
  </si>
  <si>
    <t>SUPERVISAR LAS ACTIVIDADES DE LOS COLECTORES DE DATOS DEL COMPONENTE DE ACUICULTURA, DE ACUERDO CON EL CRONOGRAMA Y EL ESFUERZO DE MUESTREO ESTABLECIDO POR EL COORDINADOR DEL COMPONENTE. 2) REVISAR, VERIFICAR Y VALIDAR LA INFORMACIÓN CONSIGNADA EN LAS BASES DE DATOS DEL COMPONENTE DE ACUICULTURA. 3) HACER SEGUIMIENTO AL PROCESO DE CORRECCIÓN O VERIFICACIÓN DE DATOS POR PARTE DE LOS COLECTORES, HASTA COMPLETA SATISFACCIÓN. 4) VERIFICAR LA COHERENCIA Y COMPLETITUD DE LA INFORMACIÓN CONSIGNADA EN LOS FORMULARIOS FÍSICOS DILIGENCIADOS POR LOS COLECTORES DE DATOS A SU CARGO. 5) REVISAR, VERIFICAR Y VALIDAR LOS INFORMES DE LOS COLECTORES DE DATOS DEL COMPONENTE DE ACUICULTURA. 6) PRESENTAR INFORME MENSUAL</t>
  </si>
  <si>
    <t>OPSP-VEX-0510-2023</t>
  </si>
  <si>
    <t>CO1.REQ.4307282</t>
  </si>
  <si>
    <t>RECOLECTAR, DE ACUERDO CON EL MECANISMO DE REGISTRO DE LA INFORMACIÓN Y EL FORMULARIO ESTIPULADO POR EL EQUIPO TÉCNICO DEL CONTRATO 075 DE 2023, LA INFORMACIÓN REQUERIDA PARA CARACTERIZAR 125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</si>
  <si>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OPSP-VEX-0511-2023</t>
  </si>
  <si>
    <t>CO1.REQ.4307773</t>
  </si>
  <si>
    <t>RECOLECTAR, DE ACUERDO CON EL MECANISMO DE REGISTRO DE LA INFORMACIÓN Y EL FORMULARIO ESTIPULADO POR EL EQUIPO TÉCNICO DEL CONTRATO 075 DE 2023, LA INFORMACIÓN REQUERIDA PARA CARACTERIZAR 165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</si>
  <si>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OPSP-VEX-0512-2023</t>
  </si>
  <si>
    <t>CO1.REQ.4307930</t>
  </si>
  <si>
    <t>RECOLECTAR, DE ACUERDO CON EL MECANISMO DE REGISTRO DE LA INFORMACIÓN Y EL FORMULARIO ESTIPULADO POR EL EQUIPO TÉCNICO DEL CONTRATO 075 DE 2023, LA INFORMACIÓN REQUERIDA PARA CARACTERIZAR 120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</si>
  <si>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OPSP-VEX-0513-2023</t>
  </si>
  <si>
    <t>CO1.REQ.4307089</t>
  </si>
  <si>
    <t>RECOLECTAR, DE ACUERDO CON EL MECANISMO DE REGISTRO DE LA INFORMACIÓN Y EL FORMULARIO ESTIPULADO POR EL EQUIPO TÉCNICO DEL CONTRATO 075 DE 2023, LA INFORMACIÓN REQUERIDA PARA CARACTERIZAR 185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</si>
  <si>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OPS-VEX-0520-2023</t>
  </si>
  <si>
    <t>CO1.REQ.4322850</t>
  </si>
  <si>
    <t>EL SERVICIO DE ALQUILER DE CUATRO (4) MÓDULOS METÁLICOS DE 20FT (6M APROX.) ADECUADOS PARA SERVIR COMO OFICINAS Y PARA ALMACENAR LAS CAJAS CODIFICADAS QUE CONTIENEN LOS FORMATOS DE CAMPO DEL SEPEC, EN EL MARCO DEL CONTRATO NO 75 DE 2023, SUSCRITO ENTRE LA AUTORIDAD NACIONAL DE ACUICULTURA Y PESCA - AUNAP Y LA UNIVERSIDAD DEL MAGDALENA</t>
  </si>
  <si>
    <t>OAG-VEX-0522-2023</t>
  </si>
  <si>
    <t>CO1.REQ.4329902</t>
  </si>
  <si>
    <t>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t>
  </si>
  <si>
    <t>OPSP-VEX-0531-2023</t>
  </si>
  <si>
    <t>CO1.REQ.4341247</t>
  </si>
  <si>
    <t>APOYAR AL SUPERVISOR DE GUAJIRA NORTE EN EL PROCESO DE COORDINACIÓN Y VERIFICACIÓN DE LAS ACTIVIDADES DE LOS TÉCNICOS DE CAMPO DEL COMPONENTE DE PESCA DE CONSUMO ARTESANAL DEL SEPEC EN LOS SITIOS DE MUESTREO UBICADOS EN LA ALTA GUAJIRA 2) DIGITAR EN LA PLATAFORMA INFORMÁTICA DEL SEPEC LA INFORMACIÓN DE CAMPO COLECTADA EN LOS SITIOS DE MUESTREO 3) REMITIR A LOS TÉCNICOS DE CAMPO LAS OBSERVACIONES GENERADAS POR EL EQUIPO TÉCNICO DEL SEPEC EN LOS PLAZOS INDICADOS PARA TAL FIN. 4) HACER SEGUIMIENTO AL PROCESO DE CORRECCIÓN O VERIFICACIÓN DE DATOS EN LO QUE RESPECTA A LA INFORMACIÓN CONSIGNADA EN LOS FORMULARIOS FÍSICOS. 5) REALIZAR LAS CORRECCIONES PERTINENTES EN LA PLATAFORMA 6) APOYAR EL PROCESO ADMINISTRATIVO EN LA LEGALIZACIÓN DE LOS RECURSOS DE AVANCE Y SALIDAS DE CAMPO. 7) APOYAR A LOS CANDIDATOS SELECCIONADOS COMO COLECTORES DE CAMPO EN LA ALTA GUAJIRA, DURANTE EL PROCESO DE OBTENCIÓN DE LOS DOCUMENTOS  8) LLEVAR A CABO LA ENCUESTA ESTRUCTURA DE PESCA EN LOS SITIOS PESQUEROS DE LA ALTA GUAJIRA. 9) PRESENTAR INFORME DE ACTIVIDADES</t>
  </si>
  <si>
    <t>ODC-VEX-0002-2023</t>
  </si>
  <si>
    <t>CO1.REQ.4322958</t>
  </si>
  <si>
    <t>LA COMPRA DE DOTACIÓN DE CAMPO TALES COMO: CHALECOS, GORRAS, MORRALES, CAMISETAS, CAMIBUSOS, BOTAS DE CAUCHO, BOTAS DE SEGURIDAD, IMPERMEABLES Y CASCOS, NECESARIOS PARA LA DISTINCIÓN DEL PERSONAL DE CAMPO DEL PROYECTO SEPEC, EN EL MARCO DEL CONTRATO INTERADMINISTRATIVO NO 75 DE 2023 SUSCRITO ENTRE LA AUNAP Y UNIMAGDALENA</t>
  </si>
  <si>
    <t>ODC-VEX-0001-2023</t>
  </si>
  <si>
    <t>CO1.REQ.4197728</t>
  </si>
  <si>
    <t>LA COMPRA DE PAPELERÍA (20 RESMAS CARTA, 20 RESMAS OFICIO, 1 TONER LASER HP, 2 TONER LASER HP 202 A ROJA, 2 TONER LASER HP 202 A NEGRA, 2 TONER LASER HP 202 A AZUL, 5 RECARGAS EPSON NEGRO, 7 RECARGA EPSON T544, 600 FOLFER YUTE OFICIO, 72 SACAPUNTAS METÁLICOS, 80 BORRADORES NATA, 108 LAPIZ NEGROS NORMA, 156 BOLÍFRAFOS NEGROS, 96 LAPIZ CORRECTOR, CAJA DE ARCHIVO, PLANILLERO…) NECESARIA PARA EL DESARROLLO Y EJECUCIÓN DE LAS ACTIVIDADES PROGRAMADAS EN EL PROYECTO SEPEC, EN EL MARCO DEL CONTRATO INTERADMINISTRATIVO NO 75 DE 2023, SUSCRITO ENTRE LA AUNAP Y UNIMAGDALENA</t>
  </si>
  <si>
    <t>OAG-VEX-0543-2023</t>
  </si>
  <si>
    <t>CO1.REQ.4402839</t>
  </si>
  <si>
    <t>1) RECOLECTAR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EN LA LEGALIZACIÓN DE LAS SALIDAS DE CAMPO. 4) GARANTIZAR EL USO ADECUADO Y PARA LOS FINES ESTABLECIDOS TANTO DE LAS DOTACIONES INSTITUCIONALES</t>
  </si>
  <si>
    <t>OAG-VEX-0547-2023</t>
  </si>
  <si>
    <t>CO1.REQ.4411849</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</si>
  <si>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SERVIR DE APOYO AL PROCESO ADMINISTRATIVO EN LA LEGALIZACIÓN DE LAS SALIDAS DE CAMPO 6) PRESENTAR INFORMES MENSUALES DE ACTIVIDAD  7) GARANTIZAR EL USO ADECUADO DE LAS DOTACIONES INSTITUCIONALES Y DE LAS HERRAMIENTAS DE TRABAJO ENTREGADAS PARA LA TOMA DE INFORMACIÓN</t>
  </si>
  <si>
    <t>OPSP-VEX-0548-2023</t>
  </si>
  <si>
    <t>CO1.REQ.4414792</t>
  </si>
  <si>
    <t>COORDINAR Y VERIFICAR CON PERIODICIDAD SEMANAL LAS ACTIVIDADES DE LOS TÉCNICOS DE CAMPO DEL COMPONENTE DE PESCA DE CONSUMO ARTESANAL DEL SEPEC EN LAS CUENCAS AMAZONÍA Y ORINOQUÍA,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t>
  </si>
  <si>
    <t>OAG-VEX-0549-2023</t>
  </si>
  <si>
    <t>CO1.REQ.4411848</t>
  </si>
  <si>
    <t>) RECOLECTAR, DE ACUERDO CON LA METODOLOGÍA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DEL PROYECTO EN LO CONCERNIENTE A LA LEGALIZACIÓN DE LAS SALIDAS DE CAMPO. 4) GARANTIZAR EL USO ADECUADO Y PARA LOS FINES ESTABLECIDOS TANTO DE LAS DOTACIONES INSTITUCIONALES, COMO DE LAS HERRAMIENTAS DE TRABAJO ENTREGADAS PARA LA TOMA DE INFORMACIÓN</t>
  </si>
  <si>
    <t>OAG-VEX-0550-2023</t>
  </si>
  <si>
    <t>CO1.REQ.4414683</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</si>
  <si>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REGISTRAR LOS DATOS DE TALLAS DE LOS RECURSOS PESQUEROS PRIORIZADOS PARA SU RESPECTIVA ÁREA DE COBERTURA 6) SERVIR DE APOYO AL PROCESO ADMINISTRATIVO EN LA LEGALIZACIÓN DE LAS SALIDAS DE CAMPO 7) PRESENTAR INFORMES MENSUALES DE ACTIVIDAD 8) GARANTIZAR EL USO ADECUADO DE LAS DOTACIONES INSTITUCIONALES</t>
  </si>
  <si>
    <t>OAG-VEX-0552-2023</t>
  </si>
  <si>
    <t>CO1.REQ.4419874</t>
  </si>
  <si>
    <t>RECOLECTAR LA INFORMACIÓN REQUERIDA PARA CARACTERIZAR 150 GRANJAS DE ACUICULTURA EN SU RESPECTIVA ÁREA DE COBERTURA, DE CONFORMIDAD CON LA DISTRIBUCIÓN GEOGRÁFICA DEL ESFUERZO DE MUESTREO QUE LE SEA ESTIPULADA POR EL COORDINADOR DEL COMPONENTE DE ACUICULTURA, CONTRATO INTERADMINISTRATIVO 075 DE 2023 SEPEC  2) CUMPLIR CON EL ESFUERZO DE MUESTREO QUE LE SEA ASIGNADO EN EL TIEMPO ESTIPULADO POR EL COORDINADOR DEL COMPONENTE DE ACUICULTURA. 3) SISTEMATIZAR EN LA PLATAFORMA INFORMÁTICA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LOS LINEAMIENTOS Y LA PROGRAMACIÓN QUE SE ESTIPULE PARA EL EFECTO. 6) PRESENTAR INFORME MENSUAL DE ACTIVIDADES</t>
  </si>
  <si>
    <t>OAG-VEX-0556-2023</t>
  </si>
  <si>
    <t>CO1.REQ.4438117</t>
  </si>
  <si>
    <t>1) RECOLECTAR, DE ACUERDO CON LA METODOLOGÍA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DEL PROYECTO EN LO CONCERNIENTE A LA LEGALIZACIÓN DE LAS SALIDAS DE CAMPO. 4) GARANTIZAR EL USO ADECUADO Y PARA LOS FINES ESTABLECIDOS TANTO DE LAS DOTACIONES INSTITUCIONALES, COMO DE LAS HERRAMIENTAS DE TRABAJO ENTREGADAS PARA LA TOMA DE INFORMACIÓ</t>
  </si>
  <si>
    <t>OAG-VEX-0557-2023</t>
  </si>
  <si>
    <t>CO1.REQ.4437874</t>
  </si>
  <si>
    <t>1) RECOLECTAR, DE ACUERDO CON LA METODOLOGÍA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DEL PROYECTO EN LO CONCERNIENTE A LA LEGALIZACIÓN DE LAS SALIDAS DE CAMPO. 4) GARANTIZAR EL USO ADECUADO Y PARA LOS FINES ESTABLECIDOS TANTO DE LAS DOTACIONES INSTITUCIONALES, COMO DE LAS HERRAMIENTAS DE TRABAJO ENTREGADAS PARA LA TOMA DE INFORMACIÓN</t>
  </si>
  <si>
    <t>ODC-VEX-0004-2023</t>
  </si>
  <si>
    <t>CO1.REQ.4437867</t>
  </si>
  <si>
    <t>LA COMPRA DE QUINIENTAS (500) MINIBÁSCULAS ELECTRÓNICAS PORTÁTILES DE 50KG, BALANZAS ELECTRÓNICAS DE ALTA PRECISIÓN, LLAMADAS RESORTE DE PEQUEÑA ESCALA, NECESARIAS PARA SER DISTRIBUIDAS ENTRE LOS COLECTORES DE CAMPO DE LOS COMPONENTES PESCA ARTESANAL DE CONSUMO Y PESCA INDUSTRIAL DEL PROYECTO SEPEC, PARA EL DESARROLLO DE LAS ACTIVIDADES PREVISTAS EN EL MARCO DEL CONTRATO INTERADMINISTRATIVO NO 075 DE 2023, SUSCRITO ENTRE LA AUNAP Y LA UNIVERSIDAD DEL MAGDALENA</t>
  </si>
  <si>
    <t>OAG-VEX-0563-2023</t>
  </si>
  <si>
    <t>CO1.REQ.4470331</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</si>
  <si>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t>
  </si>
  <si>
    <t>OAG-VEX-0564-2023</t>
  </si>
  <si>
    <t>CO1.REQ.4470428</t>
  </si>
  <si>
    <t>PRESTACIÓN DE SERVICIOS DE APOYO A LA GESTIÓN, EN EL MARCO DEL CONTRATO INTERADMINISTRATIVO NO 75 DE 2023, SUSCRITO ENTRE LA AUNAP Y LA UNIVERSIDAD DEL MAGDALENA, PARA EL DESARROLLO DE LAS SIGUIENTES ACTIVIDADES:1). APOYAR EN LA ORGANIZACIÓN LAS ORDENES SUSCRITAS POR EL PROYECTO SEPEC, SEGÚN LAS NORMAS DE ARCHIVO. 2). APOYAR A LA CORDINADORA DEL PROYECTO SEPEC, EN LA ENTREGA Y RECOLECCIÓN DE DOCUMENTOS ANTE LAS OTRAS DEPENDENCIAS DE LA UNIVERSIDAD DEL MAGDALENA Y EN LAS ACTIVIDADES ADMINISTRATIVAS DESIGANADAS DE ACUERDO AL VOLUMEN DE TRABAJO. 3). REALIZAR EL ACTA DE ENTREGA DE LAS ORDENES A SU CARGO EN EL PROCESO DE ARCHIVO. P</t>
  </si>
  <si>
    <t>OPSP-VEX-0591-2023</t>
  </si>
  <si>
    <t>CO1.REQ.4539453</t>
  </si>
  <si>
    <t>COORDINAR LA AUDITORÍA DE LOS DATOS CONSIGNADOS EN LOS FORMULARIOS FÍSICOS Y DIGITALES SOBRE LA COMERCIALIZACIÓN DE ESPECIES DE CONSUMO EN EL MARCO DEL SEPEC 2023 (CONTRATO AUNAP-UNIMAGDALENA). 2) REVISAR, VERIFICAR (DETECCIÓN DE DATOS ATÍPICOS) Y VALIDAR LA INFORMACIÓN CONSIGNADA EN LA BASE DE DATOS DEL COMPONENTE DE COMERCIALIZACIÓN. 3) REPORTAR OPORTUNAMENTE, DE ACUERDO CON EL CALENDARIO DE REVISIÓN Y ANÁLISIS DE LOS DATOS, A LOS COLECTORES DE CAMPO Y SUPERVISOR RESPECTIVO LOS ERRORES, DATOS ATÍPICOS, INCONSISTENCIAS U OMISIONES DETECTADOS EN LA BASE DE DATOS ANTES MENCIONADA. 4) ENVIAR OPORTUNAMENTE, DE ACUERDO CON EL CALENDARIO DE REVISIÓN Y ANÁLISIS DE LOS DATOS, EL BALANCE DE LA REVISIÓN DE DATOS EFECTUADA, EMPLEANDO EL INSTRUMENTO ESTABLECIDO PARA TAL FIN. 5) HACER SEGUIMIENTO AL PROCESO DE CORRECCIÓN O VERIFICACIÓN DE TALES DATOS POR PARTE DEL COLECTOR RESPECTIVO HASTA COMPLETA SATISFACCIÓN, Y MANTENER INFORMADO AL SUPERVISOR SOBRE LOS AVANCES DEL PERSONAL TÉCNICO EN EL DESARROLLO DE ESTA ACTIVIDAD. 6) PRESENTAR INFORMES MENSUALES DE LAS ACTIVIDADES EFECTUADAS DE ACUERDO CON LOS LINEAMIENTOS ESTABLECIDOS POR LA COORDINACIÓN DEL COMPONENTE</t>
  </si>
  <si>
    <t>OAG-VEX-0604-2023</t>
  </si>
  <si>
    <t>CO1.REQ.4572929</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</si>
  <si>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SERVIR DE APOYO AL PROCESO ADMINISTRATIVO  EN LA LEGALIZACIÓN DE LAS SALIDAS DE CAMPO. 6) PRESENTAR INFORMES MENSUALES DE ACTIVIDAD D</t>
  </si>
  <si>
    <t>OAG-VEX-0629-2023</t>
  </si>
  <si>
    <t>CO1.REQ.4633278</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</si>
  <si>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DIGITAR LOS DATOS EN LOS FORMULARIOS ELECTRÓNICOS DE LA PLATAFORMA DEL SEPEC, GARANTIZANDO QUE AMBAS INFORMACIONES SEAN COINCIDENTES. 5) REGISTRAR LOS DATOS DE TALLAS DE LOS RECURSOS PESQUEROS PRIORIZADOS PARA SU RESPECTIVA ÁREA DE COBERTURA, DE CONFORMIDAD CON EL CRONOGRAMA DE MUESTREO ESTABLECIDO POR EL COORDINADOR DEL COMPONENTE DE REGISTRO DE TALLAS DEL SEPEC. 6) SERVIR DE APOYO AL PROCESO ADMINISTRATIVO EN LA LEGALIZACIÓN DE LAS SALIDAS DE CAMPO. 7) PRESENTAR INFORMES MENSUALES DE ACTIVIDAD</t>
  </si>
  <si>
    <t>OPSP-VEX-0637-2023</t>
  </si>
  <si>
    <t>CO1.REQ.4647250</t>
  </si>
  <si>
    <t>COORDINAR Y VERIFICAR CON PERIODICIDAD SEMANAL LAS ACTIVIDADES DE LOS TÉCNICOS DE CAMPO DEL COMPONENTE DE PESCA DE CONSUMO ARTESANAL DEL SEPEC EN LA ZONA NORTE DEL LITORAL CARIBE 2) REVISAR, VERIFICAR Y VALIDAR LA INFORMACIÓN CONSIGNADA EN LAS BASES DE DATOS DE DESEMBARCOS ARTESANALES, LONGITUDES DE CAPTURA Y COSTOS DE FAENA 3) REMITIR A LOS TÉCNICOS DE CAMPO LAS OBSERVACIONES GENERADAS POR EL EQUIPO TÉCNICO DEL SEPEC EN LOS PLAZOS INDICADOS PARA TAL FIN 4 HACER SEGUIMIENTO AL PROCESO DE CORRECCIÓN O VERIFICACIÓN DE TALES DATOS POR PARTE DEL TÉCNICO RESPECTIVO 5 COORDINAR LAS ACTIVIDADES RELACIONADAS CON EL REGISTRO DE DATOS DE LONGITUDES DE CAPTURA DE LOS RECURSOS PRIORIZADOS 6 REGISTRAR DATOS DE LONGITUDES DE CAPTURA DE LOS RECURSOS PESQUEROS PRIORIZADOS DURANTE LAS SALIDAS DE CAMPO 7 APOYAR EL PROCESO ADMINISTRATIVO EN LA LEGALIZACIÓN DE LOS RECURSOS DE AVANCE Y SALIDAS DE CAMPO 8 APOYAR AL COORDINADOR DEL COMPONENTE DE PESCA DE CONSUMO EN LA ORGANIZACIÓN DE LOS TALLERES 9) APOYAR DESDE LOS PUNTOS DE VISTA LOGÍSTICO, TÉCNICO Y ADMINISTRATIVO LA REALIZACIÓN DE LA ENCUESTA ESTRUCTURAL EN LOS SITIOS UBICADOS DENTRO DE SU RESPECTIVA ÁREA DE COBERTURA</t>
  </si>
  <si>
    <t>OAG-VEX-0640-2023</t>
  </si>
  <si>
    <t>CO1.REQ.4673940</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</si>
  <si>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DE CONFORMIDAD CON EL CRONOGRAMA DE MUESTREO ESTABLECIDO POR EL COORDINADOR DEL COMPONENTE DE REGISTRO DE TALLAS DEL SEPEC. 6) SERVIR DE APOYO AL PROCESO ADMINISTRATIVO EN LA LEGALIZACIÓN DE LAS SALIDAS DE CAMPO. 7) PRESENTAR INFORMES MENSUALES DE ACTIVIDAD</t>
  </si>
  <si>
    <t>OAG-VEX-0657-2023</t>
  </si>
  <si>
    <t>CO1.REQ.4681335</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</si>
  <si>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4) DIGITAR LOS DATOS EN LOS FORMULARIOS ELECTRÓNICOS DE LA PLATAFORMA INFORMÁTICA DEL SEPEC, GARANTIZANDO QUE AMBAS INFORMACIONES SEAN COINCIDENTES 5) SERVIR DE APOYO AL PROCESO ADMINISTRATIVO DEL PROYECTO EN LO CONCERNIENTE A LA LEGALIZACIÓN DE LAS SALIDAS DE CAMPO. 6) PRESENTAR INFORMES MENSUALES DE ACTIVIDAD 7) GARANTIZAR EL USO ADECUADO Y PARA LOS FINES ESTABLECIDOS TANTO DE LAS DOTACIONES INSTITUCIONALES</t>
  </si>
  <si>
    <t>OAG-VEX-0664-2023</t>
  </si>
  <si>
    <t>CO1.REQ.4714382</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</si>
  <si>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DE CONFORMIDAD CON EL CRONOGRAMA DE MUESTREO ESTABLECIDO 6 SERVIR DE APOYO AL PROCESO ADMINISTRATIVO EN LA LEGALIZACIÓN DE LAS SALIDAS DE CAMPO 7 PRESENTAR INFORMES MENSUALES DE ACTIVIDAD</t>
  </si>
  <si>
    <t>ODC-VEX-0011-2023</t>
  </si>
  <si>
    <t>CO1.REQ.4773818</t>
  </si>
  <si>
    <t>COMPRA DE EQUIPOS TECNOLOGICOS (SCANNER, POTATÍL, DISCO DURO, MEMORIA RAM, PC, DISCO DURO, CABLE, TECLADO, MONITOR, MOUSE Y EXTENSION), REQUERIDOS PARA EL DESARROLLO DE LAS ACTIVIDADES ESTABLECIDAS EN LO REFERENTE A LA EJECUCIÓN ADMINISTRATIVA Y TÉCNICA DEL PROYECTO SEPEC, CONTEMPLADAS EN LOS OBJETIVOS DEL CONTRATO, EN EL MARCO DEL CONTRATO INTERADMINISTRATIVO NO. 75 DE 2023, SUSCRITO ENTRE LA AUTORIDAD NACIONAL DE ACUICULTURA Y PESCA - AUNAP - Y LA UNIVERSIDAD DEL MAGDALENA</t>
  </si>
  <si>
    <t>OAG-VEX-0697-2023</t>
  </si>
  <si>
    <t>CO1.REQ.4825884</t>
  </si>
  <si>
    <t>LA PRESTACIÓN DE SERVICIOS DE APOYO A LA GESTIÓN, EN EL MARCO DEL CONTRATO INTERADMINISTRATIVO NO 75 DE 2023, SUSCRITO ENTRE LA AUNAP Y LA UNIVERSIDAD DEL MAGDALENA, PARA 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DE CONFORMIDAD CON EL CRONOGRAMA DE MUESTREO ESTABLECIDO 6) SERVIR DE APOYO AL PROCESO ADMINISTRATIVO DEL PROYECTO EN LO CONCERNIENTE A LA LEGALIZACIÓN DE LAS SALIDAS DE CAMPO. 7) PRESENTAR INFORMES MENSUALES DE ACTIVIDAD 8) GARANTIZAR EL USO ADECUADO Y PARA LOS FINES ESTABLECIDOS DE LAS DOTACIONES INSTITUCIONALES Y DE LAS HERRAMIENTAS DE TRABAJO ENTREGADAS PARA LA TOMA DE INFORMACIÓN</t>
  </si>
  <si>
    <t>OPSP-VEX-0711-2023</t>
  </si>
  <si>
    <t>CO1.REQ.4839482</t>
  </si>
  <si>
    <t>PRESTACIÓN DE SERVICIOS PROFESIONALES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 PRESENTAR INFORMES MENSUALES DE ACTIVIDAD 6) GARANTIZAR EL USO ADECUADO DE LAS DOTACIONES INSTITUCIONALES Y DE LAS HERRAMIENTAS DE TRABAJO ENTREGADAS PARA LA TOMA DE INFORMACIÓN.</t>
  </si>
  <si>
    <t>OAG-VEX-0712-2023</t>
  </si>
  <si>
    <t>CO1.REQ.4839563</t>
  </si>
  <si>
    <t>APOYO A LA GESTIÓN,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5REGISTRAR LOS DATOS DE TALLAS DE LOS RECURSOS PESQUEROS PRIORIZADOS PARA SU RESPECTIVA AREA DE COBERTURA 6 PRESENTAR INFORMES MENSUALES DE ACTIVIDAD 7) GARANTIZAR EL USO ADECUADO DE LAS DOTACIONES INSTITUCIONALES Y DE LAS HERRAMIENTAS DE TRABAJO ENTREGADAS PARA LA TOMA DE INFORMACIÓN.</t>
  </si>
  <si>
    <t>OAG-VEX-0713-2023</t>
  </si>
  <si>
    <t>CO1.REQ.4839286</t>
  </si>
  <si>
    <t>APOYO A LA GESTIÓN,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 PRESENTAR INFORMES MENSUALES DE ACTIVIDAD 6) GARANTIZAR EL USO ADECUADO DE LAS DOTACIONES INSTITUCIONALES Y DE LAS HERRAMIENTAS DE TRABAJO ENTREGADAS PARA LA TOMA DE INFORMACIÓN.</t>
  </si>
  <si>
    <t>OAG-VEX-0714-2023</t>
  </si>
  <si>
    <t>CO1.REQ.4839564</t>
  </si>
  <si>
    <t>APOYO A LA GESTION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 PRESENTAR INFORMES MENSUALES DE ACTIVIDAD 6) GARANTIZAR EL USO ADECUADO DE LAS DOTACIONES INSTITUCIONALES Y DE LAS HERRAMIENTAS DE TRABAJO ENTREGADAS PARA LA TOMA DE INFORMACIÓN.</t>
  </si>
  <si>
    <t>OPSP-VEX-0738-2023</t>
  </si>
  <si>
    <t>CO1.REQ.4872893</t>
  </si>
  <si>
    <t xml:space="preserve">LA PRESTACIÓN DE SERVICIOS PROFESIONALES EN EL MARCO DEL CONTRATO INTERADMINISTRATIVO NO 75 DE 2023, SUSCRITO ENTRE LA AUNAP Y LA UNIVERSIDAD DEL MAGDALENA PARA 1 COORDINAR Y VERIFICAR LAS ACTIVIDADES DE LOS TÉCNICOS DE CAMPO DEL COMPONENTE DE PESCA DE CONSUMO ARTESANAL DEL SEPEC EN LAS REGIONES DE LA ORINOQUIA Y LA AMAZONIA 2) REVISAR, VERIFICAR Y VALIDAR LA INFORMACIÓN CONSIGNADA EN LAS BASES DE DATOS DE DESEMBARCOS ARTESANALES, LONGITUDES DE CAPTURA Y COSTOS DE FAENA 3 REMITIR A LOS TÉCNICOS DE CAMPO LAS OBSERVACIONES GENERADAS POR EL EQUIPO TÉCNICO DEL SEPEC 4 HACER SEGUIMIENTO AL PROCESO DE CORRECCIÓN O VERIFICACIÓN DE DATOS POR PARTE DEL TÉCNICO RESPECTIVO 5 COORDINAR LAS ACTIVIDADES RELACIONADAS CON EL REGISTRO DE DATOS DE LONGITUDES DE CAPTURA DE LOS RECURSOS PRIORIZADOS 6 REGISTRAR DATOS DE LONGITUDES DE CAPTURA DE LOS RECURSOS PESQUEROS PRIORIZADOS DURANTE LAS SALIDAS DE CAMPO 7 APOYAR EL PROCESO ADMINISTRATIVO EN LA LEGALIZACIÓN DE LOS RECURSOS DE AVANCE Y SALIDAS DE CAMPO 8 APOYAR AL COORDINADOR DEL COMPONENTE DE PESCA DE CONSUMO EN LA ORGANIZACIÓN DE TALLERES 9 APOYAR LA REALIZACIÓN DE LA ENCUESTA ESTRUCTURAL 10 PRESENTAR INFORME DE ACTIVIDADES </t>
  </si>
  <si>
    <t>OPS-VEX-0716-2023</t>
  </si>
  <si>
    <t>CO1.REQ.4846781</t>
  </si>
  <si>
    <t>SERVICIO TÉCNICO REQUERIDO PARA REALIZAR LA ENCUESTA ESTRUCTURAL DE LOS SITIOS DE DESEMBARCO PESQUERO EN LA ZONA NORTE DEL DEPARTAMENTO DE LA GUAJIRA (ALTA GUAJIRA), ACTIVIDAD ENMARCADA EN LA OBLIGACIÓN 7 DEL CONTRATO NO 075 DE 2023, SUSCRITO ENTRE LA AUNAP Y UNIMAGDALENA. ESPECÍFICAMENTE, SE TRATA DE EFECTUAR LA ENCUESTA ESTRUCTURAL PESQUERA EN 33 SITIOS DE DESEMBARCO, DONDE SE EFECTUARA LA CARACTERIZACIÓN DE LOS SITIOS PESQUEROS Y SUS RESPECTIVAS UNIDADES ECONÓMICAS DE PESCA (UEPS), A PARTIR DE LA APLICACIÓN DEL FORMULARIO DISEÑADO PARA TAL FIN, EL CUAL INTEGRA ASPECTOS DE LA UBICACIÓN GEOGRÁFICA DE LOS SITIOS, VARIABLES TECNOLÓGICAS Y OPERATIVAS DE LAS UEPS</t>
  </si>
  <si>
    <t>OPS-VEX-0717-2023</t>
  </si>
  <si>
    <t>CO1.REQ.4847025</t>
  </si>
  <si>
    <t>SERVICIO TÉCNICO REQUERIDO PARA REALIZAR LA ENCUESTA ESTRUCTURAL DE SITIOS DE DESEMBARCO PESQUERO EN LA CUENCA DEL RÍO ATRATO, ACTIVIDAD ENMARCADA EN LA OBLIGACIÓN 7 DEL CONTRATO NO 075 DE 2023, SUSCRITO ENTRE LA AUNAP Y UNIMAGDALENA. ESPECÍFICAMENTE, SE TRATA DE EFECTUAR LA ENCUESTA ESTRUCTURAL PESQUERA EN 48 SITIOS DE PESCA DE LA CUENCA DEL RÍO ATRATO, DONDE SE EFECTUARÁ LA CARACTERIZACIÓN DE LOS SITIOS PESQUEROS Y SUS RESPECTIVAS UNIDADES ECONÓMICAS DE PESCA (UEPS), A PARTIR DE LA APLICACIÓN DEL FORMULARIO DISEÑADO PARA TAL FIN</t>
  </si>
  <si>
    <t>OAG-VEX-0842-2023</t>
  </si>
  <si>
    <t>CO1.REQ.4949131</t>
  </si>
  <si>
    <t>La presente orden tiene por objeto la prestacion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formates estipulados por el equipo tecnico del Proyecto SEPEC, las estadisticas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formates fisicos establecidos para el monitoreo. 4) Digitar los dates en los formularies electrbnicos de la plataforma informatica del SEPEC, garantizando que ambas informaciones, tanto la contenida en el formate fisico como en la plataforma informatica, sean coincidentes. 5) Servir de apoyo al proceso administrative del proyecto en Io concerniente a la legalizacibn de las salidas de campo. 6) Presentar informes mensuales de actividad de acuerdo con los lineamientos establecidos por el coordinador del componente de pesca de consumo del SEPEC, evidenciando el cumplimiento de las verificaciones y correcciones de dates registrados que hayan sido solicitadas por el equipo tecnico del SEPEC. 7) Garantizar el uso adecuado y para los fines establecidos tanto de las dotaciones institucionales, como de las herramientas de trabajo entregadas para la toma de informacibn.</t>
  </si>
  <si>
    <t>OPSP-VEX-0846-2023</t>
  </si>
  <si>
    <t>CO1.REQ.4949615</t>
  </si>
  <si>
    <t>La presents orden tiene por objeto la prestacidn de servicios profesionales en el marco del Contrato Interadministrativo No 75 de 2023, suscrito entre la AUNAP y la Universidad del Magdalena, para el desarrollo
de las siguientes actividades:!) Servir de apoyo a la coordinacidn administrativa del Proyecto SEPEC en los tramites que deben efectuarse en las diferentes dependencias administrativas de la Universidad. 2) Cargar la
informacidn y mantener actualizado a la plataforma SIA OBSERVA, con base en la informacidn relacionada con los contratos que se generen en el marco del proyecto SEPEC. 3) Cargar la informacidn y mantener
actualizado a la plataforma SECOP II, con base en la informacidn relacionada con los contratos que se generen en el marco del proyecto SEPEC. 4) Servir de enlace entre los diversos contratistas, la direccidn del proyecto y
la Universidad en los procesos admimstrativos del proyecto. 5) Servir de apoyo y hacer seguimiento de los procedimientos administrativos a que haya lugar en el desarrollo del contrato. 6) Asistir en el cargue de la
informacidn de la plataforma SIGEP, revisar la informacidn sumimstrada por los contratistas vinculados al proyecto SEPEC en la plataforma SIGEP y cargar la informacidn de las ordenes suscritas en la ejecucidn del
proyecto SEPEC.</t>
  </si>
  <si>
    <t>OAG-VEX-0886-2023</t>
  </si>
  <si>
    <t>CO1.REQ.4990426</t>
  </si>
  <si>
    <t>La presente orden tiene por objeto la prestacion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formates estipulados por el equipo tecnico del Proyecto SEPEC, las estadisticas de desembarco relativas a la pesca de consume en el punto de monitoreo asignado por el coordinador del componente de pesca de consume del SEPEC, con la periodicidad requerida para tener una representatividad satisfactoria. 2) En el caso del sitio de desembarco asignado sea monitoreado siguiendo la metodologla censal, registrar tambien el valor econbmico del desembarco y los costos de faena de unidades econbmicas de pesca individuales, con la periodicidad y frecuencia sehaladas por el coordinador del componente de pesca de consume del SEPEC. 3) Diligenciar, auditar y entregar toda la informacibn en los formatos fisicos establecidos para el monitoreo. 4) Servir de apoyo al proceso administrativo del proyecto en Io concerniente a la legalizacibn de las salidas de campo. 5) Registrar los datos de tallas (longitudes) de los recursos pesqueros priorizados para su respectiva area de cobertura, de conformidad con el cronograma de muestreo establecido por el coordinador del componente de registro de tallas del SEPEC. 6) Presentar informes mensuales de actividad de acuerdo con los lineamientos establecidos por el coordinador del componente de pesca de consume del SEPEC, evidenciando el cumplimiento de las verificaciones y correcciones de datos registrados que hayan sido solicitadas por el equipo tecnico del SEPEC. 7) Garantizar el uso adecuado y para los fines establecidos tanto de las dotaciones institucionales, como de las herramientas de trabajo entregadas para la toma de informacibn.</t>
  </si>
  <si>
    <t>OPSP-VEX-0888-2023</t>
  </si>
  <si>
    <t>CO1.REQ.4994162</t>
  </si>
  <si>
    <t>La presente orden tiene por objeto la prestación de servicios profesionales en el marco del Contrato Interadministrativo No 75 de 2023, suscrito entre la AUNAP y la Universidad del Magdalena, para el desarrollo de las siguientes actividades: 1.  Diseñar e implementar el sistema gestor de archivos requerido para la  automatización de las operaciones de cargue y publicación de los cuadros de salida de las operaciones estadísticas de SEPEC certificadas por el DANE. 2.Implementar en el sistema gestor de archivos las funcionalidades necesarias para el cargue de boletines técnicos, cartillas y demás documentos relativos a las actividades y/o resultados de los diferentes componentes del SEPEC. 3.Actualizar las vistas del sistema del SEPEC que permiten la visualización de los cuadros de salida, series históricas y boletines técnicos, de tal manera que se automatice el cargue y presentación de los diferentes archivos que se presentan a través de dichas vistas.4. Desarrollar e implementar en el sistema del SEPEC un formulario que permita la gestión a de las actividades de ingreso y/o actualización de la tabla de referencia de especies del sistema del SEPEC. 5. Apoyar la actualización del manual de usuario, manual técnico, diagrama de entidad relación, documento de validación y consistencia, en Io referente a las funcionalidades relacionadas con el sistema gestor de archivos. 6. Apoyar la realización de pruebas de escritorio a las mejoras o nuevas funcionalidades del sistema gestor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t>
  </si>
  <si>
    <t>OPSP-VEX-0889-2023</t>
  </si>
  <si>
    <t>CO1.REQ.4994429</t>
  </si>
  <si>
    <t>La presente orden tiene por objeto la prestación de servicios profesionales en el marco del Contrato Interadministrativo No 75 de 2023, suscrito entre la AUNAP y la Universidad del Magdalena, para el desarrollo de las siguientes actividades: 1). Coordinar las actividades técnicas del componente de encuesta estructural de sitios de desembarco y unidades económicas de pesca (EE en adelante), en el marco del contrato interadministrativo No. 75 de 2023, celebrado entre la Autoridad Nacional de Acuicultura y Pesca (AUNAP) y la  Universidad del Magdalena, utilizando como punto de partida los resultados de las encuestas estructurales previas (2017 y 2020). 2) Procesar las bases de datos del componente de pesca de consumo para extraer un inventario preliminar de las UEPs muestreadas en los sitios de desembarco actualmente monitoreados en el   marco de dicho componente. 3). Interactuar con la coordinación y los profesionales que lideran las dos  operaciones estadísticas del componente de pesca artesanal de consumo para efectos de monitorear conjuntamente el avance de los trabajos de campo de la EE 4) Coordinar el proceso de revisión y validación de los datos sistematizados en la base de datos de la plataforma informática del SEP EC referida a la información del componente de EE e interactuar con los respectivos supervisores y colectores de campo para solicitar las correcciones o adiciones que se requieran implementar. 5) Interactuar con el equipo de soporte informático del contrato para actualizar tanto el formulario físico como el digital de la EE, así como las respectivas consultas. 6) Coordinar el proceso de sistematización en la plataforma SEPEC de la información colectada en desarrollo de la EE. 7). Coordinar la elaboración de los Informes de actividades y el informe técnico final del componente de EE del contrato. 8) Presentar informes mensuales de actividad de acuerdo con los lineamientos establecidos por la dirección del proyecto SEPEC. 9) Coordinar el proceso de depuración y estandarización de los listados de IJEP que se encuentran en la tabla de referencia de CJEP de los sitios de desembarco encuestados mediante la EE 2023, que actualmente no son monitoreados por el SEPEC, pero cuentan con CJEP registradas en vigencias anteriores.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</si>
  <si>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OPSP-VEX-0911-2023</t>
  </si>
  <si>
    <t>CO1.REQ.5038377</t>
  </si>
  <si>
    <t>La presente orden tiene por objeto la prestacidn de servicios profesionales en el marco del Contrato Interadministrativo No 75 de 2023, suscrito entre la AUNAP y la Universidad del Magdalena, para el desarrollo de las siguientes actividades: I.Efectuar el proceso de trazabilidad de las adiciones o modificaciones que los taxbnomos soliciten implementar en la tabla de referenda de especies y la tabla de referenda de especies por municipio de la plataforma informatica del SEPEC. 2. Revisar, complementar, validar y estandarizar la informacidn consignada en las diferentes variables de tabla de referencia de especies, bajo la orientacibn de los taxbnomos.3.Revisar, corregir y validar los nombres comunes en la tabla de referencia de especies por municipio, con base en la informacibn suministrada por los taxbnomos, supervisores y/o colectores de campo respectivos.4.Consolidar el reporte mensual de novedades taxonbmicas registradas en el marco de los diferentes componentes del SEPEC, a partir de la informacibn enviada mensualmente por los taxbnomos sobre este tema. 5. Remitir a los colectores de campo, con copia a los respectivos supervisores, el listado de subregistros de desembarcos que requieran correcciones taxonbmicas en la base de datos, detectados a partir de las verificaciones quincenales efectuadas por los taxbnomos, y llevar a cabo el proceso de trazabilidad de esas correcciones solicitadas. 6. Participar en la elaboracibn del nuevo formato de solicitud de ingreso de nuevas especies a la tabla de referencia respectiva, interactuando para ello con los taxbnomos y el equipo de Soporte Informatico. 7. Verificar la implementacibn en la plataforma informatica de las correcciones en los cuadros de salida que tengan a bien solicitar los taxbnomos. 8. Apoyar la tabulacibn de los insumos necesarios para la evaluacibn de desempeho de los taxbnomos del SEPEC, con base en los indicadores establecidos para el efecto.9.Presentar informes mensuales sobre las actividades realizadas.</t>
  </si>
  <si>
    <t>OAG-VEX-1241-2023</t>
  </si>
  <si>
    <t>CO1.REQ.5063864</t>
  </si>
  <si>
    <t>La presente orden tiene por objeto la prestacibn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relatives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sehaladas por el
coordinador del componente de pesca de consumo del SEPEC. 3) Diligenciar, auditar y entregar toda la
informacibn en los formatos fisicos establecidos para el monitoreo. 4) Servir de apoyo al proceso administrative
del proyecto en Io concerniente a la legalizacibn de las salidas de campo. 5) Presentar informes mensuales de
actividad de acuerdo con los lineamientos establecidos por el coordinador del componente de pesca de consumo
del SEPEC, evidenciando el cumplimiento de las verificaciones y correcciones de dates registrados que hayan
sido solicitadas por el equipo tecnico del SEPEC. 6) Garantizar el uso adecuado y para los fines establecidos
tanto de las dotaciones institucionales, como de las herramientas de trabajo entregadas para la toma de
informacibn</t>
  </si>
  <si>
    <t>OAG-VEX-1242-2023</t>
  </si>
  <si>
    <t>CO1.REQ.5063978</t>
  </si>
  <si>
    <t>La presente orden tiene por objeto la prestacibn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relativas a la pesca de consumo en el punto de hionitoreo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sehaladas por el coordinador del componente de pesca de consumo del SEPEC. 3) Diligenciar, auditar y entregar toda la informacibn en los formatos fisicos establecidos para el monitoreo. 4) Digitar los dates en los formularies electrbnicos de la plataforma informatica del SEPEC, garantizando que ambas informaciones, tanto la contenida en el formato fisico como en la plataforma informatica. sean coincidentes. 5) Registrar los dates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dates registrados que hayan sido solicitadas por el equipo tecnico del SEPEC. 8) Garantizar el uso adecuado y para los fines establecidos tanto de las dotaciones institucionales, como de las herramientas de trabajo entregadas para la toma de informacibn</t>
  </si>
  <si>
    <t>OAG-VEX-1244-2023</t>
  </si>
  <si>
    <t>CO1.REQ.5067757</t>
  </si>
  <si>
    <t>La presente orden tiene por objeto la prestacidn de servicios de apoyo a la gestibn, en el marco
del Contrato Interadministrativo No 75 de 2023, suscnto entre la AUNAP y la Universidad del Magdalena, para el
desarrollo de las siguientes actividades: 1) Recolectar, de acuerdo con el mecanismo de registro de la informacion
establecido para su area de cobertura (censal o muestral) y con base en los formatos estipulados por el equipo
tecnico del Proyecto SEPEC, las estadisticas de desembarco relativas a la pesca de consumo en el punto de
.nonitoreo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econdmicas de pesca individuales, con la periodicidad y frecuencia sehaladas por el
coordinador del componente de pesca de consumo del SEPEC. 3) Diligenciar, auditar y entregar toda la
informacion en los formatos fisicos establecidos para el monitoreo. 4) Digitar los datos en los formularies
electrbnicos de la plataforma informatica del SEPEC, garantizando que ambas informaciones, tanto la contenida
en el formato fisico como en la plataforma informatica, sean coincidentes. 5) Registrar los datos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8) Garantizar el uso adecuado y para los fines establecidos tanto de las dotaciones institucionales, como de las
herramientas de trabajo entregadas para la toma de informacion. P</t>
  </si>
  <si>
    <t>OAG-VEX-1246-2023</t>
  </si>
  <si>
    <t>CO1.REQ.5067818</t>
  </si>
  <si>
    <t>La presente orden tiene por objeto la prestacibn de servicios de apoyo a la gestidn, en el marco del
Contrato Interadministrativo No 75 de 2023, suscrito entre la AUNAP y la Universidad del Magdalena, para el
desarrollo de las siguientes actividades: 1) Recolectar, de acuerdo con el mecanismo de registro de la informacidn
establecido para su area de cobertura (censal o muestral) y con base en los formatos estipulados por el equipo
tecnico del Proyecto SEPEC, las estadlsticas de desembarco relativas a la pesca de consume en el punto de
monitoreo asignado por el coordinador del componente de pesca de consume del SEPEC, con la periodicidad
requerida para tener una representatividad satisfactoria. 2) En el caso del sitio de desembarco asignado sea
monitoreado siguiendo la metodologia censal, registrar tambien el valor econdmico del desembarco y los costos
de faena de unidades econdmicas de pesca individuales, con la periodicidad y frecuencia senaladas por el
coordinador del componente de pesca de consume del SEPEC. 3) Diligenciar, auditar y entregar toda la
'r.formacidn en los formatos fisicos establecidos para el monitoreo. 4) Servir de apoyo al proceso administrative
del proyecto en Io concerniente a la legalizacidn de las salidas de campo. 5) Presentar informes mensuales de
actividad de acuerdo con los lineamientos establecidos por el coordinador del componente de pesca de consume
del SEPEC, evidenciando el cumplimiento de las verificaciones y correcciones de datos registrados que hayan
sido solicitadas por el equipo tecnico del SEPEC. 6) Garantizar el uso adecuado y para los fines establecidos
tanto de las dotaciones mstitucionales, como de las herramientas de trabajo entregadas para la toma de
informacidn</t>
  </si>
  <si>
    <t>OPSP-VEX-1250-2023</t>
  </si>
  <si>
    <t>CO1.REQ.5081543</t>
  </si>
  <si>
    <t>La presente orden tiene por objeto la prestacibn de servicios profesionales en el marco del Contrato
Interadministrativo No 75 de 2023, suscrito entre la AUNAP y la Universidad del Magdalena, para el desarrollo
de las siguientes actividades: I .Organizar los formularies de campo de registros de desembarco de la pesca de
consumo correspondientes a la operacibn estadistica censal, de acuerdo con los procedimientos y directrices
institucionales. 2.0rganizar los formularios de campo de registros de desembarco de la pesca de consumo
correspondientes a la operacibn estadistica muestral, de acuerdo con los procedimientos y directrices
institucionales. 3. Apoyar en la elaboracibn de inventarios documentales de archives del proyecto referentes a
la pesca de consumo, correspondiente a la operacibn estadistica censal. 4.Apoyar en la elaboracibn de
inventarios documentales de archives del proyecto referentes a la pesca de consumo, correspondiente a la
operacibn estadistica muestral. 5. Presentar informes mensuales de actividad de acuerdo con los lineamientos
establecidos por el coordinador del grupo de gestibn documental del Componente de Pesca Artesanal de
Consumo. P</t>
  </si>
  <si>
    <t>OAG-VEX-1380-2023</t>
  </si>
  <si>
    <t>CO1.REQ.5131471</t>
  </si>
  <si>
    <t>La presente orden tiene per objeto la prestacibn de servicios de apoyo a la gestidn, en el marco del Contrato Interadministrativo No 75 de 2023, suscrito entre la AUNAP y la Universidad del Magdalena, para el desarrollo de las siguientes actividades: 1) Recolectar, de acuerdo con el mecanismo de registro de la informacidn establecido para su area de cobertura (censal o muestral) y con base en los formates estipulados por el equipo tecnico del Proyecto SEPEC, las estadisticas de desembarco relativas a la pesca de consumo en el punto de /'onitoreo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econdmicas de pesca individuales, con la periodicidad y frecuencia senaladas por el coordinador del componente de pesca de consumo del SEPEC. 3) Diligenciar, auditar y entregar toda la informacidn en los formatos fisicos establecidos para el monitoreo. 4) Digitar los datos en los formularios electrdnicos de la plataforma mformatica del SEPEC, garantizando que ambas mformaciones, tanto la contenida en el formato flsico como en la plataforma informatica, sean coincidentes. 5) Registrar los datos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8) Garantizar el uso adecuado y para los fines establecidos tanto de las dotaciones institucionales, como de las herramientas de trabajo entregadas para la toma de informacidn. P</t>
  </si>
  <si>
    <t>OAG-VEX-1384-2023</t>
  </si>
  <si>
    <t>CO1.REQ.5151577</t>
  </si>
  <si>
    <t>La presente orden tiene per objeto la prestacidn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formatos fisicos establecidos para el monitoreo. 4) Digitar los datos en los formularies electrbnicos de la plataforma informatica del SEPEC, garantizando que ambas informaciones, tanto la contenida en el formato fisico como en la plataforma informatica, sean coincidentes. 5) Registrar los datos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8) Garantizar el uso adecuado y para los fines establecidos tanto de las dotaciones institucionales, como de las herramientas de trabajo entregadas para la toma de informacibn.</t>
  </si>
  <si>
    <t>OAG-VEX-1394-2023</t>
  </si>
  <si>
    <t>CO1.REQ.5156849</t>
  </si>
  <si>
    <t>La presents orden tiene por objeto la prestacidn de servicios de apoyo a la gestidn,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formates estipulados por el equipo tecnico del Proyecto SEPEC, las estadisticas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momtoreado siguiendo la metodologia censal. registrar tambien el valor econbmico del desembarco y los costos de faena de unidades econdmicas de pesca individuales, con la periodicidad y frecuencia sehaladas por el coordinador del componente de pesca de consumo del SEPEC. 3) Diligenciar, auditar y entregar toda la informacibn en los formatos fisicos establecidos para el monitoreo. 4) Digitar los datos en los formularies electrbnicos de la plataforma mformatica del SEPEC, garantizando que ambas mformaciones, tanto la contenida en el formato flsico como en la plataforma mformatica, sean coincidentes. 5) Registrar los datos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8) Garantizar el uso adecuado y para los fines establecidos tanto de las dotaciones institucionales, como de las herramientas de trabajo entregadas para la toma de informacibn.</t>
  </si>
  <si>
    <t>OAG-VEX-1426-2023</t>
  </si>
  <si>
    <t>CO1.REQ.5192023</t>
  </si>
  <si>
    <t>La presente orden tiene por objeto la prestacibn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Idcnico del Proyecto SEPEC, las estadlsticas de desembarco relatives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formatos fisicos establecidos para el monitoreo. 4) Digitar los datos en los formularies electrbnicos de la plataforma mformatica del SEPEC, garantizando que ambas mformaciones, tanto la contenida en el formato fisico como en la plataforma informatica, sean coincidentes. 5) Registrar los datos de tallas (longitudes) de los recursos pesqueros priorizados para su respectiva area de cobertura, de conformidad con el cronograma de muestreo establecido por el coordinador del componente de registro de tallas del SEPEC. 6) Servir de apoyo al proceso administrative del proyecto en Io concerniente a la legalizacibn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8) Garantizar el uso adecuado y para los fines establecidos tanto de las dotaciones institucionales, como de las herramientas de trabajo entregadas para la toma de informacibn. P</t>
  </si>
  <si>
    <t>OAG-VEX-1471-2023</t>
  </si>
  <si>
    <t>CO1.REQ.5207059</t>
  </si>
  <si>
    <t>La presente orden tiene por objeto la prestacibn de servicios de apoyo a la gestibn, en el marco del Contrato Interadministrativo No 75 de 2023, suscrito entre la AUNAP y la Umversidad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relativas a la pesca de consume en el punto de monitoreo asignado por el coordinador del componente de pesca de consume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sehaladas por el coordinador del componente de pesca de consumo del SEPEC. 3) Diligenciar, auditar y entregar toda la informacibn en los formatos fisicos establecidos para el monitoreo. 4) Digitar los datos en los formularios .electrbnicos de la plataforma informatica del SEPEC, garantizando que ambas informaciones, tanto la contenida en el formato fisico como en la plataforma informatica, sean coincidentes. 5) Servir de apoyo al proceso administrativo del proyecto en Io concerniente a la legalizacibn de las salidas de campo. 6) Presentar informes . ensuales de actividad de acuerdo con los lineamientos establecidos por el coordinador del componente de pesca de consumo del SEPEC, evidenciando el cumplimiento de las verificaciones y correcciones de datos registrados que hayan sido solicitadas por el equipo tecnico del SEPEC. 7) Garantizar el uso adecuado y para los fines establecidos tanto de las dotaciones institucionales, como de las herramientas de trabajo entregadas para la toma de informacibn</t>
  </si>
  <si>
    <t>OAG-VEX-1472-2023</t>
  </si>
  <si>
    <t>CO1.REQ.5207326</t>
  </si>
  <si>
    <t>La presents orden tiene por objeto la prestacibn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estadisticas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formatos fisicos establecidos para el monitoreo. 4) Digitar los dates en los formularies electrbmcos de la plataforma mformatica del SEPEC, garantizando que ambas mformaciones, tanto la contemda e.i el formato fisico como en la plataforma mformatica, sean coincidentes. 5) Servir de apoyo al proceso administrative del proyecto en Io concerniente a la legalizacibn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7) Garantizar el uso adecuado y para los fines establecidos tanto de las dotaciones institucionales, como de las herramientas de trabajo entregadas para la toma de informacibn.</t>
  </si>
  <si>
    <t>OAG-VEX-1473-2023</t>
  </si>
  <si>
    <t>CO1.REQ.5207269</t>
  </si>
  <si>
    <t>La presents orden tiene per objeto la prestacibn de servicios de apoyo a la gestidn,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formatos estipulados por el equipo tecnico del Proyecto SEPEC, las estadlsticas de desembarco relatives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formatos fisicos establecidos para el monitoreo. 4) Digitar los dates en los formularios electrbmcos de la plataforma informatica del SEPEC, garantizando que ambas mformaciones, tanto la contenida en el formato flsico como en la plataforma informatica, sean coincidentes. 5) Servir de apoyo al proceso administrative del proyecto en Io concermente a la legalizacibn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tecnico del SEPEC. 7) Garantizar el uso adecuado y para los fines establecidos tanto de las dotaciones mstitucionales, como de las herramientas de trabajo entregadas para la toma de informacibn. P</t>
  </si>
  <si>
    <t>OAG-VEX-1486-2023</t>
  </si>
  <si>
    <t>CO1.REQ.5227775</t>
  </si>
  <si>
    <t>La presente orden tiene por objeto la prestación de servicios de apoyo a la gestión, en el marco del Contrato InteradmInistrativo No 75 de 2023, suscrito entre la AUNAP y la Universidad del Magdalena, para el desarrollo de las sigulentes actividades: 1) Recolectar, de acuerdo con el mecanismo de registro de la información y los formularios estipulados por el equipo técnico del Contrato interadministrativo 075 de 2023, la información relativa a los desembarcos de las pesquerias industriales, en los sitios que le sean asignados por la coordinación ruel componente de desembarcos industriales. La Información a colectar (desembarco por especie, categoria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Esta obligación incluye la obtención de la información de los desembarcos realizados durante el mes de octubre de 2023, a partir de registros administrativos suministrados por los armadores de las embarcaciones. 2) Realizar una revisión preliminar de la información digitalizada en la plataforma SEPEC, concerniente a los datos colectados en los diferentes puertos de desembarcos industriales asignados,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Atender y solucionar satisfactoriamente las solicitudes de revision y/o confirmación de información consignada en los registros que puedan ser efectuadas por el equipo técnico del componente (analista, supervisor o el taxónomo). 5) Presentar informes mensuales de actividad de acuerdo los lineamientos establecidos por el coordinador del Componente. Las demás actividades que tengan relación directa con el objeto contractual.</t>
  </si>
  <si>
    <t>OAG-VEX-1487-2023</t>
  </si>
  <si>
    <t>CO1.REQ.5227694</t>
  </si>
  <si>
    <t>La presente orden tiene por objeto la prestación de servicios de apoyo a la gestión, en el marco del Contrato Interadministrativo No 75 de 2023, suscrito entre la AUNAP y la Universidad del Magdalena, para el desarrollo de las siguientes actividades: 1) Apoyar la organización y la auditoria de los diferentes formularios diligenciados relacionados con los desembarcos del Componente de Pesca Industrial. 2) Apoyar la elaboración y organización de inventarios de los documentos generados por el Componente de Pesca Industrial. 3) Recolectar, de acuerdo con el mecanismo de registro de la información y los formularios estipulados por la coordinación del componente, la información relativa a los desembarcos de las pesquerias industriales en los sitios que le sean asignados. La información a colectar (desembarco por especie, categoria comercial, esfuerzo de pesca, áreas de pesca) deberá ser registrada de conformidad con el cronograma y la asignación especifica "de sitios establecida por la coordinación del componente o considerando el reporte del previo aviso de la embarcación. Esta obligación incluye la obtención de la información de los desembarcos realizados durante el mes de octubre de 2023, a partir de registros administrativos suministrados por los armadores de las embarcaciones. 4) Realizar una revisión preliminar de la información digitalizada en la plataforma SEPEC, conceriente a los datos colectados en los diferentes puertos de desembarcos industriales monitoreados, con el fin de detectar datos atípicos. 5) Diligenciar, ordenar y entregar la información colectada en los formatos fisicos establecidos en el monitoreo y digitar los datos en los respectivos formularios electrónicos del sistema de información del Servicio Estadístico Pesquero de Colombia (SEPEC). 6) Apoyar a los analistas de datos del componente de Pesca Industrial en el proceso de validación y procesamiento de las bases de datos. 7) Presentar informes mensuales de actividad de acuerdo los lineamientos establecidos por el coordinador del Componente. Las demás actividades que tengan relación directa con el objeto contractual.</t>
  </si>
  <si>
    <t>OAG-VEX-1488-2023</t>
  </si>
  <si>
    <t>CO1.REQ.5228018</t>
  </si>
  <si>
    <t>La presente orden tiene por objeto la prestación de servicios de apoyo a la gestión, en el marco del Contrato Interadministrativo No 75 de 2023, suscrito entre la AUNAP y la Universidad del Magdalena, para el desarrollo de las sigulentes actividades: 1) Recolectar, de acuerdo con el mecanismo de registro de la información y los formularios estipulados por el equipo técnico del Contrato interadministrativo 075 de 2023, la información relativa a los desembarcos de las pesquerías industriales, en los sitios que le sean asignados por la coordinación del componente de desembarcos industriales. La información a colectar (desembarco por especie, categoria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Esta obligación incluye la obtención de la información de los desembarcos realizados durante el mes de octubre de 2023, a partir de registros administrativos suministrados por los armadores de las embarcaciones. 2) Realizar una revisión preliminar de la información digitalizada en la plataforma SEPEC, concerniente a los datos colectados en los diferentes puertos de desembarcos industriales asignados,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Atender y solucionar satisfactoriamente las solicitudes de revisión y/o confirmación de información consignada en los registros que puedan ser efectuadas por el equipo técnico del componente (analista, supervisor o el taxónomo). 5) Presentar informes mensuales de actividad de acuerdo los lineamientos establecidos por el pordinador del Componente. Las demás actividades que tengan relación directa con el objeto contractual.</t>
  </si>
  <si>
    <t>OAG-VEX-1489-2023</t>
  </si>
  <si>
    <t>CO1.REQ.5227949</t>
  </si>
  <si>
    <t>La presente orden tiene por objeto la prestación de servicios de apoyo a la gestión, en el marco del Contrato Interadministrativo No 75 de 2023, suscrito entre la AUNAP y la Universidad del Magdalena, para el desarrollo de las siguientes actividades: 1) Recolectar, de acuerdo con el mecanismo de registro de la información y los formularios estipulados por el equipo técnico del Contrato interadministrativo 075 de 2023, la información relativa a los desembarcos de las pesquerías industriales, en los sitios que le sean asignados por la coordinación del componente de desembarcos industriales. La información a colectar (desembarco por especie, categoria comercial, esfuerzo de pesca, áreas de pesca) deberá ser registrada de conformidad con el cronograma y la asignación especifica de sitios establecidos por la coordinación del componente de desembarcos industriales o considerando el reporte del previo aviso de la embarcación. Esta obligación incluye la obtención de la información 1° los desembarcos realizados durante el mes de octubre de 2023, a partir de registros administrativos .,súministrados por los armadores de las embarcaciones. 2) Realizar una revisión preliminar de la informacion digitalizada en la plataforma SEPEC, concerniente a los datos colectados en los diferentes puertos de desembarcos industriales monitoreados,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Atender y solucionar satisfactoriamente las solicitudes de revisión y/o confirmación de información consignada en los registros que puedan ser efectuadas por el equipo técnico del componente (analista, supervisor o el taxónomo). 5) Presentar informes mensuales de actividad de acuerdo los lineamientos establecidos por el coordinador del Componente. Las demás actividades que tengan relación directa con el objeto contractual.</t>
  </si>
  <si>
    <t>OPSP-VEX-1490-2023</t>
  </si>
  <si>
    <t>CO1.REQ.5227956</t>
  </si>
  <si>
    <t>La presente orden tlene por objeto la prestación de servicios profesionales en el marco del Contrato Interadministrativo No 75 de 2023, suscrito entre la AUNAP y la Universidad del Magdalena, para el desarrollo de las siguientes actividades: 1) Apoyar las actividades logísticas tendientes a viabilizar la recolección de información de los desembarcos de la flota industrial. 2) Supervisar el proceso de envío y revisión de los formatos en físico diligenciados por los técnicos para el monitoreo de los desembarcos Industriales y coordinar el proceso de escaneo y archivo de la información. 3) Revisar, verificar (detección de datos atípicos) y validar la información consignada en las bases de datos sobre desembarcos pesqueros industriales. 4) Reportar oportunamente a los colectores de campo y al supervisor respectivo los errores, datos atípicos, inconsistencias u omisiones detectados en las bases de datos antes mencionadas, de acuerdo con el calendario de revisión y análisis de los datos. 5) Supervisar el proceso de digitación de los formularios en la plataforma SEPEC, por parte de los técnicos de campo. 6) Coordinar el proceso de elaboración de los cuadros de salida de la operación estadística "Desembarcos Industriales en Municipios donde existen Puertos Pesqueros Industriales". 7) Documentar oportunamente, de acuerdo con el calendario de revisión y análisis de los datos y mediante el instrumento establecido, la información suministrada por los colectores de campo sobre eventos particulares que influyan en la actividad pesquera industrial como base de los análisis de contexto que permiten verificar si las detecciones de datos atípicos son congruentes con la dinámica pesquera de los sitios monitoreados. 8) Comparar mensualmente los desembarcos estimados en el mes con los estimados en años anteriores para cada sitio monitoreado, a fin de identificar la ocurrencia o no de diferencias notorias y analizar las posibles causas, de acuerdo con el análisis de contexto. 9) Apoyar la elaboración de los informes mensuales de actividades. 10) Participar en el proceso de anonimización de la base de datos de desembarcos industriales. 11) Presentar
"*nformes mensuales de actividad de acuerdo a los lineamientos establecidos en el SEPEC. Las demás actividades que se deriven de la ejecución de la orden y que tengan relación directa con el objeto contractual.</t>
  </si>
  <si>
    <t>OPSP-VEX-1491-2023</t>
  </si>
  <si>
    <t>CO1.REQ.5228061</t>
  </si>
  <si>
    <t>La presente orden tiene por objeto la prestación de servicios profesionales en el marco del Contrato Interadministrativo No 75 de 2023, suscrito entre la AUNAP y la Universidad del Magdalena, para el desarrollo de las siguientes actividades: 1) Apoyar en el Pacifico las actividades logísticas tendientes a viabilizar la recolección de Información de los desembarcos de la flota industrial en ese litoral. 2) Coordinar las tareas de programación del personal de acuerdo con el suministro de información de previo aviso del arribo de las embarcaciones pesqueras. 3) Realizar una auditorla preliminar la información digitalizada en la plataforma SEPEC, concerniente a los datos recabados por los colectores del litoral Pacífico en los diferentes puertos de desembarcos industriales establecidos, a fin de identificar datos atípicos y determinar el número de desembarcos mensuales registrados en los puertos monitoreados. 4) Recibir y revisar los formatos diligenciados por los técnicos durante el monitoreo de los desembarcos industriales en el litoral Pacífico y enviarlos a la coordinación del componente en Santa Marta. 5) Realizar la supervisión en campo de las actividades de monitoreo de gasembarcos realizadas por los colectores del componente en el litoral Pacífico. 6) Supervisar a los técnicos en el proceso de la digitación de los formularios en la plataforma SEPEC. 7) Mantener comunicación directa con el personal del contrato adscrito al componente de desembarcos industriales, para atender cualquier novedad o inquietud relacionada con el monitoreo. 8) Presentar informes mensuales de actividad de acuerdo a los lineamientos establecidos por el equipo lider del SEPEC. Las demás actividades que se deriven de la ejecución de la orden y que tengan relación directa con el objeto contractual.</t>
  </si>
  <si>
    <t>OPSP-VEX-1492-2023</t>
  </si>
  <si>
    <t>CO1.REQ.5228175</t>
  </si>
  <si>
    <t>La presante orden tiene por objato la prestación de servicios profesionales en el marco del Contrato Interadministrativo No 75 de 2023, suscrito entre la AUNAP y la Universidad del Magdalena, para el desarrollo de las siguientes actividades: 1) Realizar el proceso de trazabilidad o seguimiento de las revisiones efectuadas por el analista de desembarcos industriales. 2) Reportar a los colectores de campo y supervisores respectivos las correcciones que deben efectuarse en las bases de datos de desembarcos industriales y verificar su completa subsanación en el sistema. 3) Elaborar matrices de seguimiento del registro, revisión, depuración e implementación de las correcciones de los datos colectados en cada litoral, para documentar el proceso de análisis de los datos y como base para la evaluación de desempeño de los colectores de campo. 4) Elaborar cuadros de balance mensual de la información registrada en el componente de pesca industrial, así como del balance del proceso de revisión de dicha información en los dos litorales. 5) Comparar mensualmente los desembarcos estimados en el mes, durante el año corrido y trimestralmente, con los estimados durante el mismo período en años anteriores para cada sitio monitoreado, a fin de identificar la ocurrencia o no de diferencias notorias como parte del análisis de comparabilidad. 6) Elaborar los cuadros de salida de la OE DI. 7) Apoyar la elaboración de los informes mensuales de actividades del componente de desembarcos industiiales. 8) Realizar la supervisión en campo de las actividades de monitoreo de desembarcos industriales realizadas por los colectores del componente en el litoral Caribe. 9) Apoyar el registro de la información de desembarcos industriales en la ciudad de Barranquilla, cuando asi se requiera. 10) Participar en el proceso de anonimización de la base de datos de desembarcos industriales. 11) Presentar informes mensuales de actividad de acuerdo a los lineamientos establecidos por el equipo lider del SEPEC. Las demás actividades que tengan relación directa con el objeto contractual.</t>
  </si>
  <si>
    <t>OPSP-VEX-1493-2023</t>
  </si>
  <si>
    <t>CO1.REQ.5228187</t>
  </si>
  <si>
    <t>OPSP-VEX-1494-2023</t>
  </si>
  <si>
    <t>CO1.REQ.5228197</t>
  </si>
  <si>
    <t>La presente orden tene por objeto la prestación de servicios profesionales en el marco del Contrato Interadministrativo No 75 de 2023, suscrito entre la AUNAP y la Universidad del Magdalena, para el desarrollo de las siguientes actividades: 1) Recolectar, de acuerdo con el mecanismo de registro de la información y el formulario estipulado por el equipo técnico del contrato 075 de 2023, la información requerida para caracterizar 135 granjas de acuicultura en su respectiva área de cobertura, de conformidad con la distribución geográfica del esfuerzo de muestreo que le sea estipulada por el coordinador del componente de acuicultura. 2) Cumplir con el esfuerzo de muestreo que le seas asignado en el tiempo estipulado por el coordinador del componente de acuicultura. 3) Sistematizar en la plataforma Informática del SEPEC los datos de las granjas de acuicultura caracterizadas, de conformidad con el tiempo estipulado por el coordinador del componente. 4) Atender las solicitudes de revisión, verificación o corrección de la información sistematizada, hasta su completa confirmación o subsanación. 5) Enviar los formatos fisicos diligenciados al coordinador del componente (sede Santa Marta) de acuerdo con los lineamientos y la programación que se estipule para el efecto. 6) Presentar informe mensual de actividades de acuerdo con los lineamientos estipulados por el coordinador del componente de acuicultura.</t>
  </si>
  <si>
    <t>OPSP-VEX-1495-2023</t>
  </si>
  <si>
    <t>CO1.REQ.5228306</t>
  </si>
  <si>
    <t>La presente orden tiene por objeto la prestación de servicios profesionales en el marco del Contrato Interadministrativo No 75 de 2023, suscrito entre la AUNAP y la Universidad del Magdalena, para el desarrollo de las siguientes actividades: 1) Apoyar al coordinador del componente de Acuicultura en las labores técnicas y logísticas requeridas para el desarrollo de las actividades de campo del componente, incluyendo la contratación de los colectores de datos. 2) Supervisar el cumplimiento del plan de actividades diseñado mensualmente por el coordinador del componente de Acuicultura. 3) Apoyar el seguimiento que se realice a la(s) corrección (es) o verificación de datos por parte de los colectores del componente de Acuicultura, hasta completa satisfacción. 4) Organizar, escanear y archivar los formularios utilizados por los colectores de los componentes de Acuicultura y Comercialización. 5) Presentar informe mensual de actividades de acuerdo con los lineamientos que se estipulen para el efecto.</t>
  </si>
  <si>
    <t>OPSP-VEX-1496-2023</t>
  </si>
  <si>
    <t>CO1.REQ.5228270</t>
  </si>
  <si>
    <t>La presente orden tiene por objeto la prestación de servicios profesionales en el marco del Contrato Interadministrativo No 75 de 2023, suscrito entre la AUNAP y la Universidad del Magdalena, para el desarrollo de las siguientes actividades: 1) Coordinar la encuesta estructural de unidades de producción de aculcultura, incluyendo los procesos de recolección, sistematización, procesamiento, análisis y escaneado de la información generada por la misma. 2) Coordinar los análisis de coherencia y comparabilidad de los datos de acuicultura sistematizados en la plataforma informática del SEPEC. 3) Verificar mediante el uso de herramientas de Sistema de Información Geográfica-SIG la calidad de la información de acuicultura ingresada en la plataforma informática del SEPEC. 4) Interactuar con el equipo de soporte informático para efectos de actualizar las rutinas de captación, procesamiento o consulta de la información referida al componente de Acuicultura. 5) Coordinar la elaboración de los informes de actividades y demás documentos relativos al componente de Acuicultura. 6) Participar en los talleres de socialización de resultados del contrato 075 de 2023 y en los talleres convocados por la AUNAP. 7) Participar en las actividades tendientes a mejorar el ajuste de las operaciones estadísticas del componente de acuicultura a la norma técnica de calidad del DANE que rige el proceso de certificación de estas operaciones. 8) Presentar informe mensual de actividades de acuerdo con los lineamientos que se estipulen para el efecto.</t>
  </si>
  <si>
    <t>OPSP-VEX-1497-2023</t>
  </si>
  <si>
    <t>CO1.REQ.5228279</t>
  </si>
  <si>
    <t>La presente orden tiene por objeto la prestación de servicios profesionales en el marco del Contrato Interadministrativo No 75 de 2023, suscrito entre la AUNAP y la Universidad del Magdalena, para el desarrollo de las siguientes actividades: 1) Supervisar las actividades de los colectores de datos del componente de Acuicultura, de acuerdo con el cronograma y el esfuerzo de muestreo establecido por el coordinador del componente. 2) Revisar, verificar y validar la información consignada en las bases de datos del «amponente de Acuicultura. 3) Hacer seguimiento al proceso de corrección o verificación de datos por parte de %s colectores, hasta completa satisfacción. 4) Verificar la coherencia y completitud de la información consignada en los formularios físicos diligenciados por los colectores de datos a su cargo. 5) Revisar, verificar y validar los informes de los colectores de datos del componente de Acuicultura, 6) Presentar informe mensual de actividades de acuerdo con los lineamientos que se estipulen para el efecto.</t>
  </si>
  <si>
    <t>OAG-VEX-1498-2023</t>
  </si>
  <si>
    <t>CO1.REQ.5228338</t>
  </si>
  <si>
    <t>KATERIN JULIETH ALMENDRALES TEJEDA</t>
  </si>
  <si>
    <t>SEGUROS COMERCIALES BOLIVAR S.A</t>
  </si>
  <si>
    <t>LAURA MARGARITA CANTILLO ROSARIO</t>
  </si>
  <si>
    <t>AGENCIA DE VIAJES Y TURISMO AVIATUR S.A.S. - AVIATUR</t>
  </si>
  <si>
    <t>SANDRA MARCELA PARRA MARULANDA</t>
  </si>
  <si>
    <t>CAROLINA MARÍA BORNACELLI ROPAIN</t>
  </si>
  <si>
    <t>KAREN KATERINE MARQUEZ LORA</t>
  </si>
  <si>
    <t>ALEJANDRA PAOLA RODRIGUEZ FRANCO</t>
  </si>
  <si>
    <t>ALBERT HERNÁNDEZ HERNÁNDEZ</t>
  </si>
  <si>
    <t>BRIGITTE DIMELSA GIL MANRIQUE</t>
  </si>
  <si>
    <t>EIDER LUIS MUÑOZ FONTALVO</t>
  </si>
  <si>
    <t>HUGUER ALBERTO REYES ARDILA</t>
  </si>
  <si>
    <t>SEIBY MARTIN BARROS AYOLA</t>
  </si>
  <si>
    <t>ABRAHAM ALBERTO NARVAEZ VALERA</t>
  </si>
  <si>
    <t>ANDREA LUCIA GOMEZ KERGUELEN</t>
  </si>
  <si>
    <t>CARLOS MARIO SALAZAR PÉREZ</t>
  </si>
  <si>
    <t>EDUARDO RAFAEL GARCIA RUBIO</t>
  </si>
  <si>
    <t>EMERSON SAMIR IBARRA GARCIA</t>
  </si>
  <si>
    <t>FÉLIX DE JESÚS CUELLO</t>
  </si>
  <si>
    <t>JESÚS EDUARDO CURIEL PÉREZ</t>
  </si>
  <si>
    <t>KARINA LIZETH TEJEDA RICO</t>
  </si>
  <si>
    <t>MARIA CAMILA SAMPER MEZA</t>
  </si>
  <si>
    <t>MIRIAN ESTHER FERNANDEZ MOSQUERA</t>
  </si>
  <si>
    <t>RICARDO ANDRES ROJAS MARTINEZ</t>
  </si>
  <si>
    <t>SANDRA PAOLA TABARES BUELVAS</t>
  </si>
  <si>
    <t>SHEYLA CAROLINA HERNANDEZ PRIETO</t>
  </si>
  <si>
    <t>DIEGO FERNANDO CÓRDOBA ROJAS</t>
  </si>
  <si>
    <t>CARLOS ANDRÉS CUERVO CARVAJAL</t>
  </si>
  <si>
    <t>DANIELA BARRIOS NAIZZIR</t>
  </si>
  <si>
    <t>GIAN LUCA LO VERSO ALONSO</t>
  </si>
  <si>
    <t>GLORIA CECILIA DE LEÓN MARTÍNEZ</t>
  </si>
  <si>
    <t>ADANIES JIMENEZ VEGA</t>
  </si>
  <si>
    <t>ALEXANDER JOSÉ SALAS URIANA</t>
  </si>
  <si>
    <t>ANA CIRA EPIAYU PUSHAINA</t>
  </si>
  <si>
    <t>ANA IPUANA IPUANA</t>
  </si>
  <si>
    <t>ANDIS REDONDO BARROS</t>
  </si>
  <si>
    <t>BANIS MANJARRES LARA</t>
  </si>
  <si>
    <t>CARLOS SEGUNDO REDONDO CAMPO</t>
  </si>
  <si>
    <t>CRISTINA GUERRERO CARDALES</t>
  </si>
  <si>
    <t>DAMARIS CABALLERO MAURY</t>
  </si>
  <si>
    <t>EDILBERTO JOSÉ REDONDO URIANA</t>
  </si>
  <si>
    <t>EIMMY ROSA GONZALEZ GUTIERREZ</t>
  </si>
  <si>
    <t>ELIAS HERRERA VALIENTE</t>
  </si>
  <si>
    <t>ELSER JOSE REDONDO PUSHAINA</t>
  </si>
  <si>
    <t>ELSI ESTER MENDOZA FUENTES</t>
  </si>
  <si>
    <t>FEDERICO MENGUAL SIJONA</t>
  </si>
  <si>
    <t>GISELLA ROA NORIEGA</t>
  </si>
  <si>
    <t>HEIDY PATRICIA JULIO AHUMEDO</t>
  </si>
  <si>
    <t>ISLEY PALACIOS GAMEZ</t>
  </si>
  <si>
    <t>JINNER MENGUAL DE LUQUE</t>
  </si>
  <si>
    <t>LEICER MANJARRÉS AGRESOTT</t>
  </si>
  <si>
    <t>LIDIS VANESSA LOPEZ GONZALEZ</t>
  </si>
  <si>
    <t>LUIS EDUARDO CHARRASQUIEL JIMÉNEZ</t>
  </si>
  <si>
    <t>LURYS LEONOR LINDAO BERMUDEZ</t>
  </si>
  <si>
    <t>LUZ DAIRIS PADILLA ARENA</t>
  </si>
  <si>
    <t>MARELIS CARMONA BURGOS</t>
  </si>
  <si>
    <t>MARIA DEL CARMEN DE LA ROSA MONTIEL</t>
  </si>
  <si>
    <t>MAYRA ALEJANDRA BARRAZA HERRERA</t>
  </si>
  <si>
    <t>MILTON JOSÉ DEL PRADO POLO</t>
  </si>
  <si>
    <t>NELSON JOSE JIMENEZ VASQUEZ</t>
  </si>
  <si>
    <t>NOLBIS ESTHER MATOS JIMÉNEZ</t>
  </si>
  <si>
    <t>NULDRIS RIVERA BORJA</t>
  </si>
  <si>
    <t>PAULA ANDREA RAMOS PEREZ</t>
  </si>
  <si>
    <t>PEDRO JUAN RODRÍGUEZ OLIVO</t>
  </si>
  <si>
    <t>RAFAEL HUMBERTO RODRIGUEZ ROBLES</t>
  </si>
  <si>
    <t>SINDY PAOLA MENDOZA POLO</t>
  </si>
  <si>
    <t>SONIA MARÍA GOURIYU GOURIYU</t>
  </si>
  <si>
    <t>WILDER ALONSO CAMPO MENGUAL</t>
  </si>
  <si>
    <t>YOLFA MARÍA MONTES MARTÍNEZ</t>
  </si>
  <si>
    <t>YUSNEI GÓMEZ EPIEYU</t>
  </si>
  <si>
    <t>ALEXIS JUNIOR CARDALES TOSCANO</t>
  </si>
  <si>
    <t>ARIEL ENRIQUE ANAYA TORRES</t>
  </si>
  <si>
    <t>DAILER GUERRERO OYOLA</t>
  </si>
  <si>
    <t>DUNOIS BRAVO MARTINEZ</t>
  </si>
  <si>
    <t>EDITH AUXILIADORA BELTRAN ORTEGA</t>
  </si>
  <si>
    <t>FERNEY LOBÓN PALACIOS</t>
  </si>
  <si>
    <t>JORGE ELIÉCER VALOYES CÓRDOBA</t>
  </si>
  <si>
    <t>JUAN MANUEL CAMPO GONZALEZ</t>
  </si>
  <si>
    <t>JULIO CESAR RODRIGUEZ MORALES</t>
  </si>
  <si>
    <t>JUVENAL PARDO CARABALLO</t>
  </si>
  <si>
    <t>KELYS JOHANA MAYORAL MORENO</t>
  </si>
  <si>
    <t>LILIAN SAIDITH REZA GAVIRIA</t>
  </si>
  <si>
    <t>MARIA SOLEDAD PEREZ BARBA</t>
  </si>
  <si>
    <t>NURYS DEYDA PALACIOS PANESSO</t>
  </si>
  <si>
    <t>RUTHMILA BARTOLOME RACERO</t>
  </si>
  <si>
    <t>SILVIA FERNANDA ALTAMIRANDA SOLANO</t>
  </si>
  <si>
    <t>SNAYDER JOSÉ LICONA MEDRANO</t>
  </si>
  <si>
    <t>SYNDI PATRICIA MURILLO ANGULO</t>
  </si>
  <si>
    <t>YUNURIS MARMOLEJO CABADIA</t>
  </si>
  <si>
    <t>YURIS SILVANA BELTRÁN TRONCOSO</t>
  </si>
  <si>
    <t>ALFENIS ENILETH ARTEAGA DURANGO</t>
  </si>
  <si>
    <t>ANA CARINA HOYOS ALEMAN</t>
  </si>
  <si>
    <t>ANA MARCELA MOLINA MORENO</t>
  </si>
  <si>
    <t>ANA MARÍA BRAVO JEREZ</t>
  </si>
  <si>
    <t>ANA YURANIS ACUÑA RODRIGUEZ</t>
  </si>
  <si>
    <t>ANTONIO JOSÉ TRESPALACIOS DÍAZ</t>
  </si>
  <si>
    <t>CLEIDA DEL CARMEN CASTILLO GUERRERO</t>
  </si>
  <si>
    <t>DIANA MARCELA CASTRO RIVERA</t>
  </si>
  <si>
    <t>DINA LUZ OSTEN PEDROZA</t>
  </si>
  <si>
    <t>GERALDINE INES DORIA DURANGO</t>
  </si>
  <si>
    <t>GERARDO GÓMEZ MEJÍA</t>
  </si>
  <si>
    <t>JHAIR DE JESUS BERNAL ALIAN</t>
  </si>
  <si>
    <t>JHON JAIDER MARSIGLIA MUÑOZ</t>
  </si>
  <si>
    <t>JOSÉ DANIEL ARRIETA ARENILLA</t>
  </si>
  <si>
    <t>JOSE MERCEDES CABRERA ZURMARY</t>
  </si>
  <si>
    <t>JUAN DE DIOS MARTINEZ GARAVITO</t>
  </si>
  <si>
    <t>JUAN MANUEL VILLALBA QUINTERO</t>
  </si>
  <si>
    <t>KAREN ANDREA MARTÍNEZ MENDOZA</t>
  </si>
  <si>
    <t>KEILA PATRICIA CAÑAS DE LA ROSA</t>
  </si>
  <si>
    <t>LUIS FERNANDO MADARIAGA AGUILAR</t>
  </si>
  <si>
    <t>MARIA ANGELICA CERPA PIÑA</t>
  </si>
  <si>
    <t>MARIA ISABEL CASTRO MESA</t>
  </si>
  <si>
    <t>MARYORIS CAPERA RODRIGUEZ</t>
  </si>
  <si>
    <t xml:space="preserve">NEGUIT ALEMAN ROMERO </t>
  </si>
  <si>
    <t>ROSMIRA ÁLVAREZ PÉREZ</t>
  </si>
  <si>
    <t>SAIRA LISETT LOPEZ PALENCIA</t>
  </si>
  <si>
    <t>SAMIR ANTONIO NOBLE CAMAÑO</t>
  </si>
  <si>
    <t>SANDRI PAOLA MEJIA MARTINEZ</t>
  </si>
  <si>
    <t>SHIRLEYS CHIQUILLO ROMERO</t>
  </si>
  <si>
    <t>SULEIDY NOBLE MONTES</t>
  </si>
  <si>
    <t>UBERLIS VILLARREAL CAÑAVERA</t>
  </si>
  <si>
    <t>WILLIAM ANDRÉS PÉREZ DORIA</t>
  </si>
  <si>
    <t>YEISMAN ISAAC HOYOS GARCÍA</t>
  </si>
  <si>
    <t>YULY PAULINA SILVA MEZA</t>
  </si>
  <si>
    <t>AMALFI REYES VALDÉS</t>
  </si>
  <si>
    <t>ANA CAMILA RODRÍGUEZ SILVA</t>
  </si>
  <si>
    <t>ARIEL RUEDA DIAZ</t>
  </si>
  <si>
    <t xml:space="preserve">CLEIDY JHOANNA BARON VARON </t>
  </si>
  <si>
    <t>DAVID DIAZ GAITAN</t>
  </si>
  <si>
    <t>DIOSA ERIKA FERNANDEZ MANCHAY</t>
  </si>
  <si>
    <t>ESTIBEN ALBERTO RIOS SANDOVAL</t>
  </si>
  <si>
    <t>GREYSI DEISI JAFAYTEQUE MUCA</t>
  </si>
  <si>
    <t>HECTOR GAITAN CABARTE</t>
  </si>
  <si>
    <t>JHON FREDY GARCÍA PARRA</t>
  </si>
  <si>
    <t>JOSE BLADIMIR VEGA BOLAÑOS</t>
  </si>
  <si>
    <t>JUAN DAVID VELA PEREZ</t>
  </si>
  <si>
    <t>JUANIS DOLORES SOLERA PETRO</t>
  </si>
  <si>
    <t>KARINA CARRILLO</t>
  </si>
  <si>
    <t>LADY JOHANNA MEZA BOTINA</t>
  </si>
  <si>
    <t>LAURA TATIANA POLANIA FERREIRA</t>
  </si>
  <si>
    <t>LINDY TATIANA ZAMBRANO</t>
  </si>
  <si>
    <t>LUIS EDUARDO ORJUELA VALENCIA</t>
  </si>
  <si>
    <t>LUIS FRANCISCO CUBILLOS ARIZA</t>
  </si>
  <si>
    <t>LUIS YEXY LÓPEZ ROMERO</t>
  </si>
  <si>
    <t>MALLIVE DURAN REUTO</t>
  </si>
  <si>
    <t>MARY LUZ CARECA PARENTE</t>
  </si>
  <si>
    <t>NINI JOHANA VEGA LEAL</t>
  </si>
  <si>
    <t>RUTH CASTILLO TIQUE</t>
  </si>
  <si>
    <t>VICTORIA EMPERATRIZ GARCES DEDIOS</t>
  </si>
  <si>
    <t>WENDY MILADY RODRIGUEZ DIAZ</t>
  </si>
  <si>
    <t>YEISON EXNEIDER RODRÍGUEZ LÓPEZ</t>
  </si>
  <si>
    <t>ANA PATRICIA AREVALO OSPINO</t>
  </si>
  <si>
    <t>ANGEL MANUEL PORTELA GONZALEZ</t>
  </si>
  <si>
    <t>DANNY PAOLA HERNÁNDEZ HERRERA</t>
  </si>
  <si>
    <t>DAYANYS PALENCIA GALVIS</t>
  </si>
  <si>
    <t>DELFINA JUDITH OCHOA RODRIGUEZ</t>
  </si>
  <si>
    <t>EDWIN ANAYA RAMOS</t>
  </si>
  <si>
    <t>ERIKA HERNANDEZ MARTINEZ</t>
  </si>
  <si>
    <t>FERNEL CRESPO MIRANDA</t>
  </si>
  <si>
    <t>HECTOR OLMEDO MOLINA VILLA</t>
  </si>
  <si>
    <t>HEILER JOSÉ ROMERO ARROYO</t>
  </si>
  <si>
    <t>IVAN ANTONIO PÉREZ TAPIAS</t>
  </si>
  <si>
    <t>JAIME ROBERTO MORENO MARTÍNEZ</t>
  </si>
  <si>
    <t>JAVIER ALEJANDRO GUERRA ROYERO</t>
  </si>
  <si>
    <t>JESUS MIGUEL HERNANDEZ CORREA</t>
  </si>
  <si>
    <t>JESUS YOHAN VARGAS GONZALEZ</t>
  </si>
  <si>
    <t>JOSE LUIS MORENO LENGUA</t>
  </si>
  <si>
    <t>KATTY MABEL SORACA LLORENTE</t>
  </si>
  <si>
    <t>LINDA PAOLA LÓPEZ FUENTES</t>
  </si>
  <si>
    <t>MARÍA FERNANDA DÍAZ CORREA</t>
  </si>
  <si>
    <t>MAYERLIS DEL CARMEN MIRANDA BELEÑO</t>
  </si>
  <si>
    <t>NILSON CRISTO AVILA</t>
  </si>
  <si>
    <t>ROBERTO CARLOS GENES GONZÁLEZ</t>
  </si>
  <si>
    <t>SANDY JULIETH CENTENO MEJIA</t>
  </si>
  <si>
    <t>SIGILFREDO ARÉVALO MEJÍA</t>
  </si>
  <si>
    <t>SULMA YANETH FLOREZ LIMA</t>
  </si>
  <si>
    <t>TATIANA MEZA ALVAREZ</t>
  </si>
  <si>
    <t>YECENIA YULIETH ZAPATA BEDOYA</t>
  </si>
  <si>
    <t>ARELIS ALLIN CÓRDOBA</t>
  </si>
  <si>
    <t>CLARA INÉS MENA MENA</t>
  </si>
  <si>
    <t>DIANA VIRIS MOSQUERA ASPRILLA</t>
  </si>
  <si>
    <t>FRANCISCO CUESTA SALAS</t>
  </si>
  <si>
    <t>JHASBLEYDI PALACIO VALDES</t>
  </si>
  <si>
    <t>JOSELIN PATRICIA ROBLEDO CUESTA</t>
  </si>
  <si>
    <t>LEONOR SALCEDO MONTALVO</t>
  </si>
  <si>
    <t>LUZ INIRIDA CHAVERRA ARROYO</t>
  </si>
  <si>
    <t>MARYURIS PALACIOS SALINAS</t>
  </si>
  <si>
    <t>MILEIDYS MENA BEITAR</t>
  </si>
  <si>
    <t>NAILA JHOANA GONZALEZ PALACIOS</t>
  </si>
  <si>
    <t>YARLENY ROBLEDO MOSQUERA</t>
  </si>
  <si>
    <t>YASNEY CORREA PALACIO</t>
  </si>
  <si>
    <t>YIRLEDYS GUTIERREZ ARROYO</t>
  </si>
  <si>
    <t>YUBER ALEXANDER CÓRDOBA MARTÍNEZ</t>
  </si>
  <si>
    <t>ANDRÉS RICARDO BARROSO GARCÉS</t>
  </si>
  <si>
    <t>ANGELA MARIA HERRERA ARTEAGA</t>
  </si>
  <si>
    <t>AYRINI PATRICIA MORA RHENALS</t>
  </si>
  <si>
    <t>CARMEN MARÍA MADERA SANTOS</t>
  </si>
  <si>
    <t>CRISTIAN DAYAN JULIO MORENO</t>
  </si>
  <si>
    <t>DEIDYS BUELVAS CORREA</t>
  </si>
  <si>
    <t>DIOSMAR ENRIQUE REYES LÓPEZ</t>
  </si>
  <si>
    <t>DORCY DEL CARMEN ALTAMIRANDA ARGEL</t>
  </si>
  <si>
    <t>ELKIN DAVID ZARANTE TORDECILLA</t>
  </si>
  <si>
    <t>JAIMEN ANDRÉS RAMOS JIMÉNEZ</t>
  </si>
  <si>
    <t>JAVIER JOAQUÍN NIEVES LÓPEZ</t>
  </si>
  <si>
    <t>JESÚS EDUARDO JIMÉNEZ DIAZ</t>
  </si>
  <si>
    <t>JOSÉ DARÍO DONADO GARCÍA</t>
  </si>
  <si>
    <t>JUAN JOSÉ HERNÁNDEZ CORREA</t>
  </si>
  <si>
    <t>LUZ ELENA BEDOYA BRAVO</t>
  </si>
  <si>
    <t>MARÍA JOSÉ PATERNINA ESCOBAR</t>
  </si>
  <si>
    <t>MARIANELLY DALMAUS PEREZ</t>
  </si>
  <si>
    <t>MARTHA LUCÍA CONTRERAS ORTEGA</t>
  </si>
  <si>
    <t>RAMIRO ANTONIO GÓMEZ JULIO</t>
  </si>
  <si>
    <t>RENÉ ANTONIO GULFO AVILA</t>
  </si>
  <si>
    <t>SANDRA PATRICIA CONTRERAS ROMERO</t>
  </si>
  <si>
    <t>YENIS PAOLA LOZANO LOZANO</t>
  </si>
  <si>
    <t>ZULY GLENIS VERGARA SALGADO</t>
  </si>
  <si>
    <t>ANGIE MELISSA CAMACHO RODRÍGUEZ</t>
  </si>
  <si>
    <t>   1084742661</t>
  </si>
  <si>
    <t>BRAYAN ENRIQUE ROCA LANAO</t>
  </si>
  <si>
    <t>RAFAEL ORLANDO MENDOZA URECHE</t>
  </si>
  <si>
    <t>ANA SOFÍA BALLESTEROS MADERA</t>
  </si>
  <si>
    <t>HEIDELMANN GRAJALES FLOREZ</t>
  </si>
  <si>
    <t>IVONE MARITZA ARICARI DAMASO</t>
  </si>
  <si>
    <t xml:space="preserve">JUAN CARLOS ROMERO ROJAS </t>
  </si>
  <si>
    <t>LORENA PATRICIA ORTEGA VILLOTA</t>
  </si>
  <si>
    <t>LUIS EDWARD ARROYO RAMOS</t>
  </si>
  <si>
    <t>NILSA DE LA ENCARNACIÓN MONTENEGRO</t>
  </si>
  <si>
    <t>RAQUEL CECILIA DELGADO RAMOS</t>
  </si>
  <si>
    <t>VICTORIA EUGENIA CETINA MONTES</t>
  </si>
  <si>
    <t>ALBERTO ENRIQUE GHISAYS FERNÁNDEZ</t>
  </si>
  <si>
    <t>AMARILIS SOFÍA QUIROZ BENITEZ</t>
  </si>
  <si>
    <t>CRISTIHAN JAVIER RODRIGUEZ PEREZ</t>
  </si>
  <si>
    <t>DIEGO ARMANDO GAONA VILLAQUIRA</t>
  </si>
  <si>
    <t>DIEGO LEONARDO ANZOLA URREA</t>
  </si>
  <si>
    <t>EDELMIS MARTÍNEZ GIL</t>
  </si>
  <si>
    <t>ELIZABETH GONGORA POVEDA</t>
  </si>
  <si>
    <t>JAVIER FERNANDO RAMÍREZ RAMÍREZ</t>
  </si>
  <si>
    <t>JEMMY LISSETE PADILLLA ARAMENDEZ</t>
  </si>
  <si>
    <t>JHONATAN EGIDIO MARTINEZ BETANCURT</t>
  </si>
  <si>
    <t>LEIDY JOANA ALMANZA SANCHEZ</t>
  </si>
  <si>
    <t>LINA MARITZA PRADA CALDERÓN</t>
  </si>
  <si>
    <t>MAFE DANIELA GUTIERREZ YARA</t>
  </si>
  <si>
    <t>MAIRA ATENCIA PEREZ</t>
  </si>
  <si>
    <t>MARIA ELENA BERNAL SERNA</t>
  </si>
  <si>
    <t>MARIA MAGDALENA TELLEZ MERCADO</t>
  </si>
  <si>
    <t>NAYARIT ZULENA CADAVID CADAVID</t>
  </si>
  <si>
    <t>OSCAR ANDRÉS AYALA GÓMEZ</t>
  </si>
  <si>
    <t>RAMIRO ENRIQUE GOMEZ PEINADO</t>
  </si>
  <si>
    <t>RAUL ANDRES RICAURTE VIDES</t>
  </si>
  <si>
    <t>ROBINSON ALBERTO ARCINIEGAS LIÑAN</t>
  </si>
  <si>
    <t>SANDID ZAMBRANO IBAÑEZ</t>
  </si>
  <si>
    <t>YESICA ANDREA VILLARREAL SANCHEZ </t>
  </si>
  <si>
    <t>ARMIN MICOLTA HURTADO</t>
  </si>
  <si>
    <t>BRAYAN STIVEN RIVAS CASTILLO</t>
  </si>
  <si>
    <t>CARLOS HERNANDO MANCILLA SEGURA</t>
  </si>
  <si>
    <t>DIDIER EDUAR ANGULO BATALLA</t>
  </si>
  <si>
    <t>DORALINA PINEDA RENGIFO</t>
  </si>
  <si>
    <t>FLORALVA SALAZAR ANCHICO</t>
  </si>
  <si>
    <t>FREDY PRETEL JARAMILLO</t>
  </si>
  <si>
    <t>GEMA CLARENA GONGORA OBREGON</t>
  </si>
  <si>
    <t>HAROL JAVIER PAREDES ANCHICO</t>
  </si>
  <si>
    <t>HEIDY CUERO VALENCIA</t>
  </si>
  <si>
    <t>INGRID TATIANA GONZALEZ DIAZ</t>
  </si>
  <si>
    <t>IVONNE YADIRA ESTUPIÑAN ESTUPIÑAN</t>
  </si>
  <si>
    <t>JUAN CARLOS HERNÁNDEZ AGUIÑO</t>
  </si>
  <si>
    <t>JUANA ELENA BELALCAZAR GARCÍA</t>
  </si>
  <si>
    <t>KAREN CRISITINA MORENO CASTILLO</t>
  </si>
  <si>
    <t>KAREN SURELLA SANCHEZ SIERRA</t>
  </si>
  <si>
    <t>KARENT LICETH RAMOS OLAVE</t>
  </si>
  <si>
    <t>LEIDY KAROLINA GARCIA MORENO</t>
  </si>
  <si>
    <t>LIVINTON JAVIER VIVAS NARANJO</t>
  </si>
  <si>
    <t>LUZ ARELY LÓPEZ MOSQUERA</t>
  </si>
  <si>
    <t>MALLIBEL MOSQUERA MORENO</t>
  </si>
  <si>
    <t>MARIA ALEJANDRA ALEGRIA VENTE</t>
  </si>
  <si>
    <t>MARY CRUZ CLARETTE GARCIA</t>
  </si>
  <si>
    <t>MERY DAYANA NAZARENO ARBOLEDA</t>
  </si>
  <si>
    <t>OLGA MIRELLA MOSQUERA MINA</t>
  </si>
  <si>
    <t>SULANYER RODRÍGUEZ MINA</t>
  </si>
  <si>
    <t>WALDETRUDIZ OBREGÓN ANDRADE</t>
  </si>
  <si>
    <t>YEFERSON LÓPEZ GÓMEZ</t>
  </si>
  <si>
    <t>YESENIA SUARES SAAVEDRA</t>
  </si>
  <si>
    <t>YINA MARCELA HINESTROZA SINISTERRA</t>
  </si>
  <si>
    <t>YORDI DESIDERIO TENORIO ARAUJO</t>
  </si>
  <si>
    <t>ANGIE STEPHANY FRANCO PRIETO </t>
  </si>
  <si>
    <t>DIANA YAQUELINE DIAZ ERAZO</t>
  </si>
  <si>
    <t>JADER SAMIR CORREA MARTINEZ</t>
  </si>
  <si>
    <t>JESUS RAMON MORÒN DIAZ</t>
  </si>
  <si>
    <t>JOSE DANILO GOMEZ NUÑEZ</t>
  </si>
  <si>
    <t>JOSÉ FERNANDO ORREGO AGUIRRE</t>
  </si>
  <si>
    <t>JOSE WILMER CAPOTE ZUÑIGA</t>
  </si>
  <si>
    <t>LIGIA MERCEDES CARRILLO VILLAR</t>
  </si>
  <si>
    <t>MARGARITA ROSA RANGEL DURÁN</t>
  </si>
  <si>
    <t>MARIA CRISTINA GOMEZ GARCIA</t>
  </si>
  <si>
    <t>VISMAR ORLANDO GIL HERNÁNDEZ</t>
  </si>
  <si>
    <t>CECILIA BERENICE OCHOA GUEVARA</t>
  </si>
  <si>
    <t>YULY ALEXANDRA CONTRERAS BARBOSA</t>
  </si>
  <si>
    <t>ANYI TATIANA RIVAS CONRADO</t>
  </si>
  <si>
    <t>BISMARY RENTERÍA BOCANEGRA</t>
  </si>
  <si>
    <t>DAIRO LORENZO CAJIAO PANDALES</t>
  </si>
  <si>
    <t>HAMILTON EMIRO ZUÑIGA CONRRADO</t>
  </si>
  <si>
    <t>JENIFFER MOSQUERA VALOIS</t>
  </si>
  <si>
    <t>SANDRA MILENA MOSQUERA PEREA</t>
  </si>
  <si>
    <t>AIDA LEIDIS PALACIOS MORENO</t>
  </si>
  <si>
    <t>ERIKA ASPRILLA IBARGUEN</t>
  </si>
  <si>
    <t>KATERINE VENTE GOMEZ</t>
  </si>
  <si>
    <t>KARY MIYICELA ZABALA VARGAS</t>
  </si>
  <si>
    <t>OVIDIO BRAN BONILLA</t>
  </si>
  <si>
    <t>JONATHAN FELIPE VALENCIA PERALTA</t>
  </si>
  <si>
    <t>MARLON JAIR VIDES RUGELES</t>
  </si>
  <si>
    <t>NINI JOHANNA CAMARGO RAMIREZ</t>
  </si>
  <si>
    <t>JOSE NEKER CIFUENTES SINISTERRA</t>
  </si>
  <si>
    <t>YULY TORRES HURTADO</t>
  </si>
  <si>
    <t>LUIS ORLANDO DUARTE CASARES</t>
  </si>
  <si>
    <t>OLGA CECILIA VARGAS CHARRIS</t>
  </si>
  <si>
    <t xml:space="preserve">YUREIDYS MILAGRO PALLARES ZAMBRANO </t>
  </si>
  <si>
    <t>CIRO ALFONSO POLO PALLARES</t>
  </si>
  <si>
    <t>OLGA LUCIA JIMENEZ LUQUE</t>
  </si>
  <si>
    <t>1018436590</t>
  </si>
  <si>
    <t>ROBERTO CARLOS RIVERA MENDOZA</t>
  </si>
  <si>
    <t>ANA KARINA RIASCOS ORTIZ</t>
  </si>
  <si>
    <t>MAURICIO ALFONSO HURTADO PELÁEZ</t>
  </si>
  <si>
    <t>ERIKA PATRICIA PAVA ESCOBAR</t>
  </si>
  <si>
    <t>JHONATAN MAURICIO QUIÑONES MONTIEL</t>
  </si>
  <si>
    <t>MÓNICA CABEZAS LOAIZA</t>
  </si>
  <si>
    <t>NILIA JANETH ESCOBAR NIÑO</t>
  </si>
  <si>
    <t>PAOLA ANDREA INFANTE SIERRA</t>
  </si>
  <si>
    <t>RUDI ROXANA RINCÓN HURTADO</t>
  </si>
  <si>
    <t>ALFREDO ANGEL HERNÁNDEZ PADILLA</t>
  </si>
  <si>
    <t>WILSON GONZÁLEZ MOSQUERA</t>
  </si>
  <si>
    <t>YEISON REINA ROSERO</t>
  </si>
  <si>
    <t>EMILIANO ZAMBRANO RODRÍGUEZ</t>
  </si>
  <si>
    <t>JESUS CORREA HELBRUM</t>
  </si>
  <si>
    <t>CELEDONIO RIASCOS RIASCOS</t>
  </si>
  <si>
    <t>JEISSON OMAR FLOREZ GUTIERREZ</t>
  </si>
  <si>
    <t>SERGIO IVÁN JIMÉNEZ SUÁREZ</t>
  </si>
  <si>
    <t>LUIS HERNAN GAITAN PEREZ</t>
  </si>
  <si>
    <t>NATALY HERNANDEZ LOPEZ</t>
  </si>
  <si>
    <t>ANTONIO JULIO SANTIS BALDOVINO</t>
  </si>
  <si>
    <t>LISBETH HERNADEZ PAVA</t>
  </si>
  <si>
    <t>MEBLYN FERNANDO JULIO MEDINA</t>
  </si>
  <si>
    <t>DANIEL EDGARDO RIVADENEIRA ARRIETA</t>
  </si>
  <si>
    <t>DIANA ELIZABETH TARAZONA GIRALDO</t>
  </si>
  <si>
    <t>MARIA DE LOS ANGELES GONZALEZ PABON</t>
  </si>
  <si>
    <t>1082923287</t>
  </si>
  <si>
    <t>EDUARDO JESÚS CHOLES RODRÍGUEZ</t>
  </si>
  <si>
    <t>LINA MARCELA CORREA BUELVAS</t>
  </si>
  <si>
    <t>ADRIANA LUCIA CURE GAVIRIA</t>
  </si>
  <si>
    <t>PABLO JOSE PORTELA RESTREPO</t>
  </si>
  <si>
    <t>ROSA ANDREINA GOMEZ RIVERA</t>
  </si>
  <si>
    <t>VIVIAN CÓRDOBA FIGUEROA</t>
  </si>
  <si>
    <t>YURBELY ATENCIO TORRES</t>
  </si>
  <si>
    <t>RAMÓN EPIEYU URIANA</t>
  </si>
  <si>
    <t>ARLED ZAVIC MARTÍNEZ VILLALBA</t>
  </si>
  <si>
    <t>LUIS FELIPE RAMOS LUNA</t>
  </si>
  <si>
    <t>DEIBER VELEZ GUTIERREZ</t>
  </si>
  <si>
    <t>YESSICA MAFALDO SOLARTE</t>
  </si>
  <si>
    <t>HAROLD MOSCOTE ROJAS</t>
  </si>
  <si>
    <t>DORALINA TORRES RODRIGUEZ</t>
  </si>
  <si>
    <t>JOSE BADILLO HURTADO</t>
  </si>
  <si>
    <t>MARIA DEL ROSARIO ARBOLEDA PARRA</t>
  </si>
  <si>
    <t>ROIVER HINESTROZA LOZANO</t>
  </si>
  <si>
    <t>JESUS ANTONIO MORENO MOSQUERA</t>
  </si>
  <si>
    <t>LIBIA DORIS ASPRILLA MURILLO</t>
  </si>
  <si>
    <t>LUZ NELLY RIVAS MEDINA</t>
  </si>
  <si>
    <t>ROSA EMILIANA OROBIO SIERRA</t>
  </si>
  <si>
    <t>CARMEN CENIA ASPRILLA MORENO</t>
  </si>
  <si>
    <t>SULEY VANEGAS MORENO</t>
  </si>
  <si>
    <t>CARMEN FABIOLA PEREA COPETE</t>
  </si>
  <si>
    <t>OLIREIDA GUERRERO RUZ</t>
  </si>
  <si>
    <t>LUZ JENNY CAICEDO CORTES</t>
  </si>
  <si>
    <t>JEISSON ALEXIS LÓPEZ CASTAÑO</t>
  </si>
  <si>
    <t>JAIME ANDRÉS BOHORQUEZ ROZO</t>
  </si>
  <si>
    <t>ESTEFANÍA ISAZA TORO</t>
  </si>
  <si>
    <t>BELKY PRETEL PARRA</t>
  </si>
  <si>
    <t>ARMANDO ORTEGA LARA</t>
  </si>
  <si>
    <t>TAYDIS PATRICIA ALVAREZ ARIZA</t>
  </si>
  <si>
    <t>LADY YASMIN FORERO SÁNCHEZ</t>
  </si>
  <si>
    <t>LORENA CENTENO MEJÍA</t>
  </si>
  <si>
    <t>ANA BETTY MICOLTA HURTADO</t>
  </si>
  <si>
    <t>DARIA VERGARA BARCO</t>
  </si>
  <si>
    <t>ALEIZA MOSQUERA MOSQUERA</t>
  </si>
  <si>
    <t>ZOBEIDA RIVAS POTES</t>
  </si>
  <si>
    <t>IRIS YILESA PALACIOS CORDOBA</t>
  </si>
  <si>
    <t>PEDRO NEL AHUÉ RUIZ</t>
  </si>
  <si>
    <t>SERVIENTREGA S.A</t>
  </si>
  <si>
    <t>860512330-3</t>
  </si>
  <si>
    <t>BEATRIZ ELENA JIMENEZ TABORDA</t>
  </si>
  <si>
    <t>MIRLENIS GARCIA GONZALEZ</t>
  </si>
  <si>
    <t>SAMANDA LILIANA MALDONADO OROZCO</t>
  </si>
  <si>
    <t>DANIEL ANDRES PEREZ JIMENEZ</t>
  </si>
  <si>
    <t>ANGELICA DEL CARMEN SOLANO BERTEL</t>
  </si>
  <si>
    <t>DEVERLIS LIZ MEJÍA DÍAZ</t>
  </si>
  <si>
    <t>ESMERALDA LUCIA MENESES DURAN - SION DIGITAL</t>
  </si>
  <si>
    <t>ANDREA ÁLVAREZ GIRALDO</t>
  </si>
  <si>
    <t>DAVID ALEXANDER ESCOBAR MORA</t>
  </si>
  <si>
    <t>DORWIN VALERO ROMERO</t>
  </si>
  <si>
    <t>EDWIN LEONARDO MENDEZ CASTAÑEDA</t>
  </si>
  <si>
    <t>ELIZABETH BEDOYA AGUDELO</t>
  </si>
  <si>
    <t>HAROLD CASAS REINA</t>
  </si>
  <si>
    <t>HIATZI CAROL SALCEDO CASTAÑEDA</t>
  </si>
  <si>
    <t>JOHANNA MARITZA CANO VELARDE</t>
  </si>
  <si>
    <t>ORLANDO ENRIQUE CORREA GALVÁN</t>
  </si>
  <si>
    <t>PAOLA TATIANA SERNA CARMONA</t>
  </si>
  <si>
    <t>JORGE LUIS GARCIA GOMEZ</t>
  </si>
  <si>
    <t>ANDREA CAROLINA DURANGO ALVARINO</t>
  </si>
  <si>
    <t>ANDRES FELIPE VILLA NAVAS</t>
  </si>
  <si>
    <t>GLADYS ALEJANDRA GAVIRIA ESCOBAR – ESTABLECIMIENTO DE COMERCIO: GARA FASHION</t>
  </si>
  <si>
    <t>PROVISIONES TAYRONA S.A.S</t>
  </si>
  <si>
    <t>SIMARI FINCE EPINAYU</t>
  </si>
  <si>
    <t>ROSA ESNEIDA MORENO QUIÑONES</t>
  </si>
  <si>
    <t>LLUZ STELLA BARBOSA SANABRIA</t>
  </si>
  <si>
    <t>CARLOS CARLOS ANDRIOLI EPIEYU</t>
  </si>
  <si>
    <t>MARIA TRINIDAD YARURO VARGAS</t>
  </si>
  <si>
    <t>HELVER EZEQUIEL VALERO ROMERO</t>
  </si>
  <si>
    <t xml:space="preserve">FELIX RUFINO IGUARAN FINCE </t>
  </si>
  <si>
    <t>CARLOS EPIEYU</t>
  </si>
  <si>
    <t>LAHERAL S.A.S</t>
  </si>
  <si>
    <t>NOELIA ESTER CORREA RODRIGUEZ</t>
  </si>
  <si>
    <t>YUREIDYS MILAGRO PALLARES ZAMBRANO</t>
  </si>
  <si>
    <t>JULIAN ANDRES CUESTAS MORA</t>
  </si>
  <si>
    <t>KARLA DEL CARMEN BELTRAN RUIZ</t>
  </si>
  <si>
    <t>ERIKA TATIANA PRADA ARAGON</t>
  </si>
  <si>
    <t>ERICK LEONARDO GARCIA FERNANDEZ</t>
  </si>
  <si>
    <t>EDWIN OCTAVIO VELA PEREZ</t>
  </si>
  <si>
    <t>YULY YANETH YABRUDY DORIA</t>
  </si>
  <si>
    <t>JUAN ESTEBAN ROMERO VANEGAS</t>
  </si>
  <si>
    <t xml:space="preserve">DINA LUZ GUZMAN SIERRA </t>
  </si>
  <si>
    <t xml:space="preserve">YARIMA DE JESUS VALLE DÍAZ </t>
  </si>
  <si>
    <t xml:space="preserve">BREYDIS CORREA DÍAZ </t>
  </si>
  <si>
    <t>COTY MARIA MENGUAL SIJONA</t>
  </si>
  <si>
    <t>CELIANO ORTEGA PÉREZ</t>
  </si>
  <si>
    <t>RICARDO GONZALEZ ALARCON</t>
  </si>
  <si>
    <t>LUIS ALBERTO ERAZO CARO</t>
  </si>
  <si>
    <t xml:space="preserve">HERACLITO SANTOS RODRIGUEZ </t>
  </si>
  <si>
    <t>MARIA ALEJANDRA AGRESOT BARRIOS</t>
  </si>
  <si>
    <t>LAINA VANESSA CERVANTES AREVALO</t>
  </si>
  <si>
    <t>MARELBIS YULEICY SANTOS QUEJADA</t>
  </si>
  <si>
    <t>BRAYAN RENE CARDOBO CARDOBO</t>
  </si>
  <si>
    <t>MARISOL ALEJANDRA SANDOVAL</t>
  </si>
  <si>
    <t>BREYDIS CORREA DIAZ</t>
  </si>
  <si>
    <t>JORGE ENRIQUE GUARDIOLA LOPEZ</t>
  </si>
  <si>
    <t>MARIA ALEJANDRA SEQUEA VERGARA</t>
  </si>
  <si>
    <t>EMPERATRIZ ROMERO PALOMINO</t>
  </si>
  <si>
    <t>YINA PAOLA MARQUEZ ANGULO</t>
  </si>
  <si>
    <t>DANIEL SEBASTIAN UMANA DUARTE</t>
  </si>
  <si>
    <t>JADER ESTIVEN BONILLA CELORIO</t>
  </si>
  <si>
    <t>YANELIS EUGENIA MORENO BONILLA</t>
  </si>
  <si>
    <t>SANDRA CAMACHO VALENCIA</t>
  </si>
  <si>
    <t xml:space="preserve">PEDRO SANCHEZ GAMBOA </t>
  </si>
  <si>
    <t xml:space="preserve">ANDREA ALVAREZ GUIRALDO </t>
  </si>
  <si>
    <t>LUIS MARIA MANJARRES MARTINEZ</t>
  </si>
  <si>
    <t>15/12/2023</t>
  </si>
  <si>
    <t>https://community.secop.gov.co/Public/Tendering/OpportunityDetail/Index?noticeUID=CO1.NTC.3950997&amp;isFromPublicArea=True&amp;isModal=true&amp;asPopupView=true</t>
  </si>
  <si>
    <t>https://community.secop.gov.co/Public/Tendering/OpportunityDetail/Index?noticeUID=CO1.NTC.3871076&amp;isFromPublicArea=True&amp;isModal=true&amp;asPopupView=true</t>
  </si>
  <si>
    <t>https://community.secop.gov.co/Public/Tendering/OpportunityDetail/Index?noticeUID=CO1.NTC.3952301&amp;isFromPublicArea=True&amp;isModal=true&amp;asPopupView=true</t>
  </si>
  <si>
    <t>https://community.secop.gov.co/Public/Tendering/OpportunityDetail/Index?noticeUID=CO1.NTC.4069946&amp;isFromPublicArea=True&amp;isModal=true&amp;asPopupView=true</t>
  </si>
  <si>
    <t>https://community.secop.gov.co/Public/Tendering/OpportunityDetail/Index?noticeUID=CO1.NTC.3952333&amp;isFromPublicArea=True&amp;isModal=true&amp;asPopupView=true</t>
  </si>
  <si>
    <t>https://community.secop.gov.co/Public/Tendering/OpportunityDetail/Index?noticeUID=CO1.NTC.3952451&amp;isFromPublicArea=True&amp;isModal=true&amp;asPopupView=true</t>
  </si>
  <si>
    <t>https://community.secop.gov.co/Public/Tendering/OpportunityDetail/Index?noticeUID=CO1.NTC.3952091&amp;isFromPublicArea=True&amp;isModal=true&amp;asPopupView=true</t>
  </si>
  <si>
    <t>https://community.secop.gov.co/Public/Tendering/OpportunityDetail/Index?noticeUID=CO1.NTC.3952557&amp;isFromPublicArea=True&amp;isModal=true&amp;asPopupView=true</t>
  </si>
  <si>
    <t>https://community.secop.gov.co/Public/Tendering/OpportunityDetail/Index?noticeUID=CO1.NTC.3953009&amp;isFromPublicArea=True&amp;isModal=true&amp;asPopupView=true</t>
  </si>
  <si>
    <t>https://community.secop.gov.co/Public/Tendering/OpportunityDetail/Index?noticeUID=CO1.NTC.3952775&amp;isFromPublicArea=True&amp;isModal=true&amp;asPopupView=true</t>
  </si>
  <si>
    <t>https://community.secop.gov.co/Public/Tendering/OpportunityDetail/Index?noticeUID=CO1.NTC.3953059&amp;isFromPublicArea=True&amp;isModal=true&amp;asPopupView=true</t>
  </si>
  <si>
    <t>https://community.secop.gov.co/Public/Tendering/OpportunityDetail/Index?noticeUID=CO1.NTC.3953127&amp;isFromPublicArea=True&amp;isModal=true&amp;asPopupView=true</t>
  </si>
  <si>
    <t>https://community.secop.gov.co/Public/Tendering/OpportunityDetail/Index?noticeUID=CO1.NTC.3953303&amp;isFromPublicArea=True&amp;isModal=true&amp;asPopupView=true</t>
  </si>
  <si>
    <t>https://community.secop.gov.co/Public/Tendering/OpportunityDetail/Index?noticeUID=CO1.NTC.3953419&amp;isFromPublicArea=True&amp;isModal=true&amp;asPopupView=true</t>
  </si>
  <si>
    <t>https://community.secop.gov.co/Public/Tendering/OpportunityDetail/Index?noticeUID=CO1.NTC.3953503&amp;isFromPublicArea=True&amp;isModal=true&amp;asPopupView=true</t>
  </si>
  <si>
    <t>https://community.secop.gov.co/Public/Tendering/OpportunityDetail/Index?noticeUID=CO1.NTC.3953182&amp;isFromPublicArea=True&amp;isModal=true&amp;asPopupView=true</t>
  </si>
  <si>
    <t>https://community.secop.gov.co/Public/Tendering/OpportunityDetail/Index?noticeUID=CO1.NTC.3953603&amp;isFromPublicArea=True&amp;isModal=true&amp;asPopupView=true</t>
  </si>
  <si>
    <t>https://community.secop.gov.co/Public/Tendering/OpportunityDetail/Index?noticeUID=CO1.NTC.3953463&amp;isFromPublicArea=True&amp;isModal=true&amp;asPopupView=true</t>
  </si>
  <si>
    <t>https://community.secop.gov.co/Public/Tendering/OpportunityDetail/Index?noticeUID=CO1.NTC.3953645&amp;isFromPublicArea=True&amp;isModal=true&amp;asPopupView=true</t>
  </si>
  <si>
    <t>https://community.secop.gov.co/Public/Tendering/OpportunityDetail/Index?noticeUID=CO1.NTC.3953667&amp;isFromPublicArea=True&amp;isModal=true&amp;asPopupView=true</t>
  </si>
  <si>
    <t>https://community.secop.gov.co/Public/Tendering/OpportunityDetail/Index?noticeUID=CO1.NTC.3953702&amp;isFromPublicArea=True&amp;isModal=true&amp;asPopupView=true</t>
  </si>
  <si>
    <t>https://community.secop.gov.co/Public/Tendering/OpportunityDetail/Index?noticeUID=CO1.NTC.3953381&amp;isFromPublicArea=True&amp;isModal=true&amp;asPopupView=true</t>
  </si>
  <si>
    <t>https://community.secop.gov.co/Public/Tendering/OpportunityDetail/Index?noticeUID=CO1.NTC.3953291&amp;isFromPublicArea=True&amp;isModal=true&amp;asPopupView=true</t>
  </si>
  <si>
    <t>https://community.secop.gov.co/Public/Tendering/OpportunityDetail/Index?noticeUID=CO1.NTC.3953745&amp;isFromPublicArea=True&amp;isModal=true&amp;asPopupView=true</t>
  </si>
  <si>
    <t>https://community.secop.gov.co/Public/Tendering/OpportunityDetail/Index?noticeUID=CO1.NTC.3954106&amp;isFromPublicArea=True&amp;isModal=true&amp;asPopupView=true</t>
  </si>
  <si>
    <t>https://community.secop.gov.co/Public/Tendering/OpportunityDetail/Index?noticeUID=CO1.NTC.3955264&amp;isFromPublicArea=True&amp;isModal=true&amp;asPopupView=true</t>
  </si>
  <si>
    <t>https://community.secop.gov.co/Public/Tendering/OpportunityDetail/Index?noticeUID=CO1.NTC.3953518&amp;isFromPublicArea=True&amp;isModal=true&amp;asPopupView=true</t>
  </si>
  <si>
    <t>https://community.secop.gov.co/Public/Tendering/OpportunityDetail/Index?noticeUID=CO1.NTC.3953172&amp;isFromPublicArea=True&amp;isModal=true&amp;asPopupView=true</t>
  </si>
  <si>
    <t>https://community.secop.gov.co/Public/Tendering/OpportunityDetail/Index?noticeUID=CO1.NTC.3951290&amp;isFromPublicArea=True&amp;isModal=true&amp;asPopupView=true</t>
  </si>
  <si>
    <t>https://community.secop.gov.co/Public/Tendering/OpportunityDetail/Index?noticeUID=CO1.NTC.3951598&amp;isFromPublicArea=True&amp;isModal=true&amp;asPopupView=true</t>
  </si>
  <si>
    <t>https://community.secop.gov.co/Public/Tendering/OpportunityDetail/Index?noticeUID=CO1.NTC.3951685&amp;isFromPublicArea=True&amp;isModal=true&amp;asPopupView=true</t>
  </si>
  <si>
    <t>https://community.secop.gov.co/Public/Tendering/OpportunityDetail/Index?noticeUID=CO1.NTC.3951787&amp;isFromPublicArea=True&amp;isModal=true&amp;asPopupView=true</t>
  </si>
  <si>
    <t>https://community.secop.gov.co/Public/Tendering/OpportunityDetail/Index?noticeUID=CO1.NTC.3952425&amp;isFromPublicArea=True&amp;isModal=true&amp;asPopupView=true</t>
  </si>
  <si>
    <t>https://community.secop.gov.co/Public/Tendering/OpportunityDetail/Index?noticeUID=CO1.NTC.3952396&amp;isFromPublicArea=True&amp;isModal=true&amp;asPopupView=true</t>
  </si>
  <si>
    <t>https://community.secop.gov.co/Public/Tendering/OpportunityDetail/Index?noticeUID=CO1.NTC.3952525&amp;isFromPublicArea=True&amp;isModal=true&amp;asPopupView=true</t>
  </si>
  <si>
    <t>https://community.secop.gov.co/Public/Tendering/OpportunityDetail/Index?noticeUID=CO1.NTC.3952801&amp;isFromPublicArea=True&amp;isModal=true&amp;asPopupView=true</t>
  </si>
  <si>
    <t>https://community.secop.gov.co/Public/Tendering/OpportunityDetail/Index?noticeUID=CO1.NTC.3952641&amp;isFromPublicArea=True&amp;isModal=true&amp;asPopupView=true</t>
  </si>
  <si>
    <t>https://community.secop.gov.co/Public/Tendering/OpportunityDetail/Index?noticeUID=CO1.NTC.3953004&amp;isFromPublicArea=True&amp;isModal=true&amp;asPopupView=true</t>
  </si>
  <si>
    <t>https://community.secop.gov.co/Public/Tendering/OpportunityDetail/Index?noticeUID=CO1.NTC.3952661&amp;isFromPublicArea=True&amp;isModal=true&amp;asPopupView=true</t>
  </si>
  <si>
    <t>https://community.secop.gov.co/Public/Tendering/OpportunityDetail/Index?noticeUID=CO1.NTC.3953223&amp;isFromPublicArea=True&amp;isModal=true&amp;asPopupView=true</t>
  </si>
  <si>
    <t>https://community.secop.gov.co/Public/Tendering/OpportunityDetail/Index?noticeUID=CO1.NTC.3952856&amp;isFromPublicArea=True&amp;isModal=true&amp;asPopupView=true</t>
  </si>
  <si>
    <t>Suspendido</t>
  </si>
  <si>
    <t>https://community.secop.gov.co/Public/Tendering/OpportunityDetail/Index?noticeUID=CO1.NTC.3953233&amp;isFromPublicArea=True&amp;isModal=true&amp;asPopupView=true</t>
  </si>
  <si>
    <t>https://community.secop.gov.co/Public/Tendering/OpportunityDetail/Index?noticeUID=CO1.NTC.3952876&amp;isFromPublicArea=True&amp;isModal=true&amp;asPopupView=true</t>
  </si>
  <si>
    <t>https://community.secop.gov.co/Public/Tendering/OpportunityDetail/Index?noticeUID=CO1.NTC.3952891&amp;isFromPublicArea=True&amp;isModal=true&amp;asPopupView=true</t>
  </si>
  <si>
    <t>https://community.secop.gov.co/Public/Tendering/OpportunityDetail/Index?noticeUID=CO1.NTC.3953070&amp;isFromPublicArea=True&amp;isModal=true&amp;asPopupView=true</t>
  </si>
  <si>
    <t>https://community.secop.gov.co/Public/Tendering/OpportunityDetail/Index?noticeUID=CO1.NTC.3953075&amp;isFromPublicArea=True&amp;isModal=true&amp;asPopupView=true</t>
  </si>
  <si>
    <t>https://community.secop.gov.co/Public/Tendering/OpportunityDetail/Index?noticeUID=CO1.NTC.3953245&amp;isFromPublicArea=True&amp;isModal=true&amp;asPopupView=true</t>
  </si>
  <si>
    <t>https://community.secop.gov.co/Public/Tendering/OpportunityDetail/Index?noticeUID=CO1.NTC.3953211&amp;isFromPublicArea=True&amp;isModal=true&amp;asPopupView=true</t>
  </si>
  <si>
    <t>https://community.secop.gov.co/Public/Tendering/OpportunityDetail/Index?noticeUID=CO1.NTC.3953412&amp;isFromPublicArea=True&amp;isModal=true&amp;asPopupView=true</t>
  </si>
  <si>
    <t>https://community.secop.gov.co/Public/Tendering/OpportunityDetail/Index?noticeUID=CO1.NTC.3953214&amp;isFromPublicArea=True&amp;isModal=true&amp;asPopupView=true</t>
  </si>
  <si>
    <t>https://community.secop.gov.co/Public/Tendering/OpportunityDetail/Index?noticeUID=CO1.NTC.3953217&amp;isFromPublicArea=True&amp;isModal=true&amp;asPopupView=true</t>
  </si>
  <si>
    <t>https://community.secop.gov.co/Public/Tendering/OpportunityDetail/Index?noticeUID=CO1.NTC.3953149&amp;isFromPublicArea=True&amp;isModal=true&amp;asPopupView=true</t>
  </si>
  <si>
    <t>https://community.secop.gov.co/Public/Tendering/OpportunityDetail/Index?noticeUID=CO1.NTC.3953154&amp;isFromPublicArea=True&amp;isModal=true&amp;asPopupView=true</t>
  </si>
  <si>
    <t>https://community.secop.gov.co/Public/Tendering/OpportunityDetail/Index?noticeUID=CO1.NTC.3953506&amp;isFromPublicArea=True&amp;isModal=true&amp;asPopupView=true</t>
  </si>
  <si>
    <t>https://community.secop.gov.co/Public/Tendering/OpportunityDetail/Index?noticeUID=CO1.NTC.3951148&amp;isFromPublicArea=True&amp;isModal=true&amp;asPopupView=true</t>
  </si>
  <si>
    <t>https://community.secop.gov.co/Public/Tendering/OpportunityDetail/Index?noticeUID=CO1.NTC.3951663&amp;isFromPublicArea=True&amp;isModal=true&amp;asPopupView=true</t>
  </si>
  <si>
    <t>https://community.secop.gov.co/Public/Tendering/OpportunityDetail/Index?noticeUID=CO1.NTC.3951950&amp;isFromPublicArea=True&amp;isModal=true&amp;asPopupView=true</t>
  </si>
  <si>
    <t>https://community.secop.gov.co/Public/Tendering/OpportunityDetail/Index?noticeUID=CO1.NTC.3951985&amp;isFromPublicArea=True&amp;isModal=true&amp;asPopupView=true</t>
  </si>
  <si>
    <t>https://community.secop.gov.co/Public/Tendering/OpportunityDetail/Index?noticeUID=CO1.NTC.3952112&amp;isFromPublicArea=True&amp;isModal=true&amp;asPopupView=true</t>
  </si>
  <si>
    <t>https://community.secop.gov.co/Public/Tendering/OpportunityDetail/Index?noticeUID=CO1.NTC.3952042&amp;isFromPublicArea=True&amp;isModal=true&amp;asPopupView=true</t>
  </si>
  <si>
    <t>https://community.secop.gov.co/Public/Tendering/OpportunityDetail/Index?noticeUID=CO1.NTC.3952058&amp;isFromPublicArea=True&amp;isModal=true&amp;asPopupView=true</t>
  </si>
  <si>
    <t>https://community.secop.gov.co/Public/Tendering/OpportunityDetail/Index?noticeUID=CO1.NTC.3952432&amp;isFromPublicArea=True&amp;isModal=true&amp;asPopupView=true</t>
  </si>
  <si>
    <t>https://community.secop.gov.co/Public/Tendering/OpportunityDetail/Index?noticeUID=CO1.NTC.3952271&amp;isFromPublicArea=True&amp;isModal=true&amp;asPopupView=true</t>
  </si>
  <si>
    <t>https://community.secop.gov.co/Public/Tendering/OpportunityDetail/Index?noticeUID=CO1.NTC.3952157&amp;isFromPublicArea=True&amp;isModal=true&amp;asPopupView=true</t>
  </si>
  <si>
    <t>https://community.secop.gov.co/Public/Tendering/OpportunityDetail/Index?noticeUID=CO1.NTC.3952470&amp;isFromPublicArea=True&amp;isModal=true&amp;asPopupView=true</t>
  </si>
  <si>
    <t>https://community.secop.gov.co/Public/Tendering/OpportunityDetail/Index?noticeUID=CO1.NTC.3952709&amp;isFromPublicArea=True&amp;isModal=true&amp;asPopupView=true</t>
  </si>
  <si>
    <t>https://community.secop.gov.co/Public/Tendering/OpportunityDetail/Index?noticeUID=CO1.NTC.3952497&amp;isFromPublicArea=True&amp;isModal=true&amp;asPopupView=true</t>
  </si>
  <si>
    <t>https://community.secop.gov.co/Public/Tendering/OpportunityDetail/Index?noticeUID=CO1.NTC.3952628&amp;isFromPublicArea=True&amp;isModal=true&amp;asPopupView=true</t>
  </si>
  <si>
    <t>https://community.secop.gov.co/Public/Tendering/OpportunityDetail/Index?noticeUID=CO1.NTC.3952917&amp;isFromPublicArea=True&amp;isModal=true&amp;asPopupView=true</t>
  </si>
  <si>
    <t>https://community.secop.gov.co/Public/Tendering/OpportunityDetail/Index?noticeUID=CO1.NTC.3952923&amp;isFromPublicArea=True&amp;isModal=true&amp;asPopupView=true</t>
  </si>
  <si>
    <t>https://community.secop.gov.co/Public/Tendering/OpportunityDetail/Index?noticeUID=CO1.NTC.3952942&amp;isFromPublicArea=True&amp;isModal=true&amp;asPopupView=true</t>
  </si>
  <si>
    <t>https://community.secop.gov.co/Public/Tendering/OpportunityDetail/Index?noticeUID=CO1.NTC.3952949&amp;isFromPublicArea=True&amp;isModal=true&amp;asPopupView=true</t>
  </si>
  <si>
    <t>https://community.secop.gov.co/Public/Tendering/OpportunityDetail/Index?noticeUID=CO1.NTC.3952771&amp;isFromPublicArea=True&amp;isModal=true&amp;asPopupView=true</t>
  </si>
  <si>
    <t>https://community.secop.gov.co/Public/Tendering/OpportunityDetail/Index?noticeUID=CO1.NTC.3952778&amp;isFromPublicArea=True&amp;isModal=true&amp;asPopupView=true</t>
  </si>
  <si>
    <t>https://community.secop.gov.co/Public/Tendering/OpportunityDetail/Index?noticeUID=CO1.NTC.3952792&amp;isFromPublicArea=True&amp;isModal=true&amp;asPopupView=true</t>
  </si>
  <si>
    <t>https://community.secop.gov.co/Public/Tendering/OpportunityDetail/Index?noticeUID=CO1.NTC.3952884&amp;isFromPublicArea=True&amp;isModal=true&amp;asPopupView=true</t>
  </si>
  <si>
    <t>https://community.secop.gov.co/Public/Tendering/OpportunityDetail/Index?noticeUID=CO1.NTC.3952983&amp;isFromPublicArea=True&amp;isModal=true&amp;asPopupView=true</t>
  </si>
  <si>
    <t>https://community.secop.gov.co/Public/Tendering/OpportunityDetail/Index?noticeUID=CO1.NTC.3953203&amp;isFromPublicArea=True&amp;isModal=true&amp;asPopupView=true</t>
  </si>
  <si>
    <t>https://community.secop.gov.co/Public/Tendering/OpportunityDetail/Index?noticeUID=CO1.NTC.3953208&amp;isFromPublicArea=True&amp;isModal=true&amp;asPopupView=true</t>
  </si>
  <si>
    <t>https://community.secop.gov.co/Public/Tendering/OpportunityDetail/Index?noticeUID=CO1.NTC.3953136&amp;isFromPublicArea=True&amp;isModal=true&amp;asPopupView=true</t>
  </si>
  <si>
    <t>https://community.secop.gov.co/Public/Tendering/OpportunityDetail/Index?noticeUID=CO1.NTC.3953310&amp;isFromPublicArea=True&amp;isModal=true&amp;asPopupView=true</t>
  </si>
  <si>
    <t>https://community.secop.gov.co/Public/Tendering/OpportunityDetail/Index?noticeUID=CO1.NTC.3951902&amp;isFromPublicArea=True&amp;isModal=true&amp;asPopupView=true</t>
  </si>
  <si>
    <t>https://community.secop.gov.co/Public/Tendering/OpportunityDetail/Index?noticeUID=CO1.NTC.3952541&amp;isFromPublicArea=True&amp;isModal=true&amp;asPopupView=true</t>
  </si>
  <si>
    <t>https://community.secop.gov.co/Public/Tendering/OpportunityDetail/Index?noticeUID=CO1.NTC.3952799&amp;isFromPublicArea=True&amp;isModal=true&amp;asPopupView=true</t>
  </si>
  <si>
    <t>https://community.secop.gov.co/Public/Tendering/ContractNoticePhases/View?PPI=CO1.PPI.23078504&amp;isFromPublicArea=True&amp;isModal=False</t>
  </si>
  <si>
    <t>https://community.secop.gov.co/Public/Tendering/OpportunityDetail/Index?noticeUID=CO1.NTC.3953422&amp;isFromPublicArea=True&amp;isModal=true&amp;asPopupView=true</t>
  </si>
  <si>
    <t>https://community.secop.gov.co/Public/Tendering/OpportunityDetail/Index?noticeUID=CO1.NTC.3953177&amp;isFromPublicArea=True&amp;isModal=true&amp;asPopupView=true</t>
  </si>
  <si>
    <t>https://community.secop.gov.co/Public/Tendering/OpportunityDetail/Index?noticeUID=CO1.NTC.3953347&amp;isFromPublicArea=True&amp;isModal=true&amp;asPopupView=true</t>
  </si>
  <si>
    <t>https://community.secop.gov.co/Public/Tendering/OpportunityDetail/Index?noticeUID=CO1.NTC.3953643&amp;isFromPublicArea=True&amp;isModal=true&amp;asPopupView=true</t>
  </si>
  <si>
    <t>https://community.secop.gov.co/Public/Tendering/OpportunityDetail/Index?noticeUID=CO1.NTC.3953273&amp;isFromPublicArea=True&amp;isModal=False</t>
  </si>
  <si>
    <t>https://community.secop.gov.co/Public/Tendering/OpportunityDetail/Index?noticeUID=CO1.NTC.3953283&amp;isFromPublicArea=True&amp;isModal=true&amp;asPopupView=true</t>
  </si>
  <si>
    <t>https://community.secop.gov.co/Public/Tendering/OpportunityDetail/Index?noticeUID=CO1.NTC.3951773&amp;isFromPublicArea=True&amp;isModal=true&amp;asPopupView=true</t>
  </si>
  <si>
    <t>https://community.secop.gov.co/Public/Tendering/OpportunityDetail/Index?noticeUID=CO1.NTC.3952331&amp;isFromPublicArea=True&amp;isModal=true&amp;asPopupView=true</t>
  </si>
  <si>
    <t>https://community.secop.gov.co/Public/Tendering/OpportunityDetail/Index?noticeUID=CO1.NTC.3952268&amp;isFromPublicArea=True&amp;isModal=true&amp;asPopupView=true</t>
  </si>
  <si>
    <t>https://community.secop.gov.co/Public/Tendering/OpportunityDetail/Index?noticeUID=CO1.NTC.3952550&amp;isFromPublicArea=True&amp;isModal=true&amp;asPopupView=true</t>
  </si>
  <si>
    <t>https://community.secop.gov.co/Public/Tendering/OpportunityDetail/Index?noticeUID=CO1.NTC.3952580&amp;isFromPublicArea=True&amp;isModal=true&amp;asPopupView=true</t>
  </si>
  <si>
    <t>https://community.secop.gov.co/Public/Tendering/OpportunityDetail/Index?noticeUID=CO1.NTC.3953018&amp;isFromPublicArea=True&amp;isModal=true&amp;asPopupView=true</t>
  </si>
  <si>
    <t>https://community.secop.gov.co/Public/Tendering/OpportunityDetail/Index?noticeUID=CO1.NTC.3953042&amp;isFromPublicArea=True&amp;isModal=true&amp;asPopupView=true</t>
  </si>
  <si>
    <t>https://community.secop.gov.co/Public/Tendering/OpportunityDetail/Index?noticeUID=CO1.NTC.3953055&amp;isFromPublicArea=True&amp;isModal=true&amp;asPopupView=true</t>
  </si>
  <si>
    <t>https://community.secop.gov.co/Public/Tendering/OpportunityDetail/Index?noticeUID=CO1.NTC.3952687&amp;isFromPublicArea=True&amp;isModal=true&amp;asPopupView=true</t>
  </si>
  <si>
    <t>https://community.secop.gov.co/Public/Tendering/OpportunityDetail/Index?noticeUID=CO1.NTC.3953135&amp;isFromPublicArea=True&amp;isModal=true&amp;asPopupView=true</t>
  </si>
  <si>
    <t>https://community.secop.gov.co/Public/Tendering/OpportunityDetail/Index?noticeUID=CO1.NTC.3953722&amp;isFromPublicArea=True&amp;isModal=true&amp;asPopupView=true</t>
  </si>
  <si>
    <t>https://community.secop.gov.co/Public/Tendering/OpportunityDetail/Index?noticeUID=CO1.NTC.3953954&amp;isFromPublicArea=True&amp;isModal=true&amp;asPopupView=true</t>
  </si>
  <si>
    <t>https://community.secop.gov.co/Public/Tendering/OpportunityDetail/Index?noticeUID=CO1.NTC.3954242&amp;isFromPublicArea=True&amp;isModal=true&amp;asPopupView=true</t>
  </si>
  <si>
    <t>https://community.secop.gov.co/Public/Tendering/OpportunityDetail/Index?noticeUID=CO1.NTC.3953974&amp;isFromPublicArea=True&amp;isModal=true&amp;asPopupView=true</t>
  </si>
  <si>
    <t>https://community.secop.gov.co/Public/Tendering/OpportunityDetail/Index?noticeUID=CO1.NTC.3954253&amp;isFromPublicArea=True&amp;isModal=true&amp;asPopupView=true</t>
  </si>
  <si>
    <t>https://community.secop.gov.co/Public/Tendering/OpportunityDetail/Index?noticeUID=CO1.NTC.3954179&amp;isFromPublicArea=True&amp;isModal=true&amp;asPopupView=true</t>
  </si>
  <si>
    <t>https://community.secop.gov.co/Public/Tendering/OpportunityDetail/Index?noticeUID=CO1.NTC.3954502&amp;isFromPublicArea=True&amp;isModal=true&amp;asPopupView=true</t>
  </si>
  <si>
    <t>https://community.secop.gov.co/Public/Tendering/OpportunityDetail/Index?noticeUID=CO1.NTC.3954192&amp;isFromPublicArea=True&amp;isModal=true&amp;asPopupView=true</t>
  </si>
  <si>
    <t>https://community.secop.gov.co/Public/Tendering/OpportunityDetail/Index?noticeUID=CO1.NTC.3954432&amp;isFromPublicArea=True&amp;isModal=true&amp;asPopupView=true</t>
  </si>
  <si>
    <t>https://community.secop.gov.co/Public/Tendering/OpportunityDetail/Index?noticeUID=CO1.NTC.3954433&amp;isFromPublicArea=True&amp;isModal=true&amp;asPopupView=true</t>
  </si>
  <si>
    <t>https://community.secop.gov.co/Public/Tendering/OpportunityDetail/Index?noticeUID=CO1.NTC.3954509&amp;isFromPublicArea=True&amp;isModal=true&amp;asPopupView=true</t>
  </si>
  <si>
    <t>https://community.secop.gov.co/Public/Tendering/OpportunityDetail/Index?noticeUID=CO1.NTC.3954514&amp;isFromPublicArea=True&amp;isModal=true&amp;asPopupView=true</t>
  </si>
  <si>
    <t>https://community.secop.gov.co/Public/Tendering/OpportunityDetail/Index?noticeUID=CO1.NTC.3954515&amp;isFromPublicArea=True&amp;isModal=true&amp;asPopupView=true</t>
  </si>
  <si>
    <t>https://community.secop.gov.co/Public/Tendering/OpportunityDetail/Index?noticeUID=CO1.NTC.3954516&amp;isFromPublicArea=True&amp;isModal=true&amp;asPopupView=true</t>
  </si>
  <si>
    <t>https://community.secop.gov.co/Public/Tendering/OpportunityDetail/Index?noticeUID=CO1.NTC.3954275&amp;isFromPublicArea=True&amp;isModal=true&amp;asPopupView=true</t>
  </si>
  <si>
    <t>https://community.secop.gov.co/Public/Tendering/OpportunityDetail/Index?noticeUID=CO1.NTC.3954277&amp;isFromPublicArea=True&amp;isModal=true&amp;asPopupView=true</t>
  </si>
  <si>
    <t>https://community.secop.gov.co/Public/Tendering/OpportunityDetail/Index?noticeUID=CO1.NTC.3954280&amp;isFromPublicArea=True&amp;isModal=true&amp;asPopupView=true</t>
  </si>
  <si>
    <t>https://community.secop.gov.co/Public/Tendering/OpportunityDetail/Index?noticeUID=CO1.NTC.3954282&amp;isFromPublicArea=True&amp;isModal=true&amp;asPopupView=true</t>
  </si>
  <si>
    <t>https://community.secop.gov.co/Public/Tendering/OpportunityDetail/Index?noticeUID=CO1.NTC.3954339&amp;isFromPublicArea=True&amp;isModal=true&amp;asPopupView=true</t>
  </si>
  <si>
    <t>https://community.secop.gov.co/Public/Tendering/OpportunityDetail/Index?noticeUID=CO1.NTC.3971361&amp;isFromPublicArea=True&amp;isModal=true&amp;asPopupView=true</t>
  </si>
  <si>
    <t>https://community.secop.gov.co/Public/Tendering/OpportunityDetail/Index?noticeUID=CO1.NTC.3953877&amp;isFromPublicArea=True&amp;isModal=true&amp;asPopupView=true</t>
  </si>
  <si>
    <t>https://community.secop.gov.co/Public/Tendering/OpportunityDetail/Index?noticeUID=CO1.NTC.3954701&amp;isFromPublicArea=True&amp;isModal=False</t>
  </si>
  <si>
    <t>https://community.secop.gov.co/Public/Tendering/OpportunityDetail/Index?noticeUID=CO1.NTC.3961416&amp;isFromPublicArea=True&amp;isModal=true&amp;asPopupView=true</t>
  </si>
  <si>
    <t>https://community.secop.gov.co/Public/Tendering/OpportunityDetail/Index?noticeUID=CO1.NTC.3961639&amp;isFromPublicArea=True&amp;isModal=true&amp;asPopupView=true</t>
  </si>
  <si>
    <t>https://community.secop.gov.co/Public/Tendering/OpportunityDetail/Index?noticeUID=CO1.NTC.3961882&amp;isFromPublicArea=True&amp;isModal=true&amp;asPopupView=true</t>
  </si>
  <si>
    <t>https://community.secop.gov.co/Public/Tendering/OpportunityDetail/Index?noticeUID=CO1.NTC.3962242&amp;isFromPublicArea=True&amp;isModal=true&amp;asPopupView=true</t>
  </si>
  <si>
    <t>https://community.secop.gov.co/Public/Tendering/OpportunityDetail/Index?noticeUID=CO1.NTC.3963208&amp;isFromPublicArea=True&amp;isModal=true&amp;asPopupView=true</t>
  </si>
  <si>
    <t>https://community.secop.gov.co/Public/Tendering/OpportunityDetail/Index?noticeUID=CO1.NTC.3963407&amp;isFromPublicArea=True&amp;isModal=true&amp;asPopupView=true</t>
  </si>
  <si>
    <t>https://community.secop.gov.co/Public/Tendering/OpportunityDetail/Index?noticeUID=CO1.NTC.3963906&amp;isFromPublicArea=True&amp;isModal=true&amp;asPopupView=true</t>
  </si>
  <si>
    <t>https://community.secop.gov.co/Public/Tendering/ContractNoticePhases/View?PPI=CO1.PPI.23108832&amp;isFromPublicArea=True&amp;isModal=False</t>
  </si>
  <si>
    <t>https://community.secop.gov.co/Public/Tendering/OpportunityDetail/Index?noticeUID=CO1.NTC.3953764&amp;isFromPublicArea=True&amp;isModal=true&amp;asPopupView=true</t>
  </si>
  <si>
    <t>https://community.secop.gov.co/Public/Tendering/OpportunityDetail/Index?noticeUID=CO1.NTC.3954219&amp;isFromPublicArea=True&amp;isModal=true&amp;asPopupView=true</t>
  </si>
  <si>
    <t>https://community.secop.gov.co/Public/Tendering/OpportunityDetail/Index?noticeUID=CO1.NTC.3954227&amp;isFromPublicArea=True&amp;isModal=true&amp;asPopupView=true</t>
  </si>
  <si>
    <t>https://community.secop.gov.co/Public/Tendering/OpportunityDetail/Index?noticeUID=CO1.NTC.3954239&amp;isFromPublicArea=True&amp;isModal=true&amp;asPopupView=true</t>
  </si>
  <si>
    <t>https://community.secop.gov.co/Public/Tendering/OpportunityDetail/Index?noticeUID=CO1.NTC.3954404&amp;isFromPublicArea=True&amp;isModal=true&amp;asPopupView=true</t>
  </si>
  <si>
    <t>https://community.secop.gov.co/Public/Tendering/OpportunityDetail/Index?noticeUID=CO1.NTC.3953992&amp;isFromPublicArea=True&amp;isModal=true&amp;asPopupView=true</t>
  </si>
  <si>
    <t>https://community.secop.gov.co/Public/Tendering/OpportunityDetail/Index?noticeUID=CO1.NTC.3954413&amp;isFromPublicArea=True&amp;isModal=true&amp;asPopupView=true</t>
  </si>
  <si>
    <t>https://community.secop.gov.co/Public/Tendering/OpportunityDetail/Index?noticeUID=CO1.NTC.3954146&amp;isFromPublicArea=True&amp;isModal=true&amp;asPopupView=true</t>
  </si>
  <si>
    <t>https://community.secop.gov.co/Public/Tendering/OpportunityDetail/Index?noticeUID=CO1.NTC.3953996&amp;isFromPublicArea=True&amp;isModal=true&amp;asPopupView=true</t>
  </si>
  <si>
    <t>https://community.secop.gov.co/Public/Tendering/OpportunityDetail/Index?noticeUID=CO1.NTC.3954199&amp;isFromPublicArea=True&amp;isModal=true&amp;asPopupView=true</t>
  </si>
  <si>
    <t>https://community.secop.gov.co/Public/Tendering/OpportunityDetail/Index?noticeUID=CO1.NTC.3954603&amp;isFromPublicArea=True&amp;isModal=true&amp;asPopupView=true</t>
  </si>
  <si>
    <t>https://community.secop.gov.co/Public/Tendering/OpportunityDetail/Index?noticeUID=CO1.NTC.3954161&amp;isFromPublicArea=True&amp;isModal=true&amp;asPopupView=true</t>
  </si>
  <si>
    <t>https://community.secop.gov.co/Public/Tendering/OpportunityDetail/Index?noticeUID=CO1.NTC.3954606&amp;isFromPublicArea=True&amp;isModal=true&amp;asPopupView=true</t>
  </si>
  <si>
    <t>https://community.secop.gov.co/Public/Tendering/OpportunityDetail/Index?noticeUID=CO1.NTC.3954607&amp;isFromPublicArea=True&amp;isModal=true&amp;asPopupView=true</t>
  </si>
  <si>
    <t>https://community.secop.gov.co/Public/Tendering/OpportunityDetail/Index?noticeUID=CO1.NTC.3954436&amp;isFromPublicArea=True&amp;isModal=true&amp;asPopupView=true</t>
  </si>
  <si>
    <t>https://community.secop.gov.co/Public/Tendering/OpportunityDetail/Index?noticeUID=CO1.NTC.3954338&amp;isFromPublicArea=True&amp;isModal=true&amp;asPopupView=true</t>
  </si>
  <si>
    <t>https://community.secop.gov.co/Public/Tendering/OpportunityDetail/Index?noticeUID=CO1.NTC.3954276&amp;isFromPublicArea=True&amp;isModal=true&amp;asPopupView=true</t>
  </si>
  <si>
    <t>https://community.secop.gov.co/Public/Tendering/OpportunityDetail/Index?noticeUID=CO1.NTC.3954278&amp;isFromPublicArea=True&amp;isModal=true&amp;asPopupView=true</t>
  </si>
  <si>
    <t>https://community.secop.gov.co/Public/Tendering/OpportunityDetail/Index?noticeUID=CO1.NTC.3954279&amp;isFromPublicArea=True&amp;isModal=true&amp;asPopupView=true</t>
  </si>
  <si>
    <t>https://community.secop.gov.co/Public/Tendering/OpportunityDetail/Index?noticeUID=CO1.NTC.3954281&amp;isFromPublicArea=True&amp;isModal=true&amp;asPopupView=true</t>
  </si>
  <si>
    <t>https://community.secop.gov.co/Public/Tendering/OpportunityDetail/Index?noticeUID=CO1.NTC.3954283&amp;isFromPublicArea=True&amp;isModal=true&amp;asPopupView=true</t>
  </si>
  <si>
    <t>https://community.secop.gov.co/Public/Tendering/OpportunityDetail/Index?noticeUID=CO1.NTC.3954284&amp;isFromPublicArea=True&amp;isModal=true&amp;asPopupView=true</t>
  </si>
  <si>
    <t>https://community.secop.gov.co/Public/Tendering/OpportunityDetail/Index?noticeUID=CO1.NTC.3953892&amp;isFromPublicArea=True&amp;isModal=true&amp;asPopupView=true</t>
  </si>
  <si>
    <t>https://community.secop.gov.co/Public/Tendering/OpportunityDetail/Index?noticeUID=CO1.NTC.3954605&amp;isFromPublicArea=True&amp;isModal=true&amp;asPopupView=true</t>
  </si>
  <si>
    <t>https://community.secop.gov.co/Public/Tendering/OpportunityDetail/Index?noticeUID=CO1.NTC.3954203&amp;isFromPublicArea=True&amp;isModal=true&amp;asPopupView=true</t>
  </si>
  <si>
    <t>https://community.secop.gov.co/Public/Tendering/OpportunityDetail/Index?noticeUID=CO1.NTC.3954087&amp;isFromPublicArea=True&amp;isModal=true&amp;asPopupView=true</t>
  </si>
  <si>
    <t>https://community.secop.gov.co/Public/Tendering/OpportunityDetail/Index?noticeUID=CO1.NTC.3953894&amp;isFromPublicArea=True&amp;isModal=true&amp;asPopupView=true</t>
  </si>
  <si>
    <t>https://community.secop.gov.co/Public/Tendering/OpportunityDetail/Index?noticeUID=CO1.NTC.3953896&amp;isFromPublicArea=True&amp;isModal=true&amp;asPopupView=true</t>
  </si>
  <si>
    <t>https://community.secop.gov.co/Public/Tendering/OpportunityDetail/Index?noticeUID=CO1.NTC.3954223&amp;isFromPublicArea=True&amp;isModal=true&amp;asPopupView=true</t>
  </si>
  <si>
    <t>https://community.secop.gov.co/Public/Tendering/OpportunityDetail/Index?noticeUID=CO1.NTC.3954229&amp;isFromPublicArea=True&amp;isModal=true&amp;asPopupView=true</t>
  </si>
  <si>
    <t>https://community.secop.gov.co/Public/Tendering/OpportunityDetail/Index?noticeUID=CO1.NTC.3952926&amp;isFromPublicArea=True&amp;isModal=true&amp;asPopupView=true</t>
  </si>
  <si>
    <t>https://community.secop.gov.co/Public/Tendering/OpportunityDetail/Index?noticeUID=CO1.NTC.3952589&amp;isFromPublicArea=True&amp;isModal=true&amp;asPopupView=true</t>
  </si>
  <si>
    <t>https://community.secop.gov.co/Public/Tendering/OpportunityDetail/Index?noticeUID=CO1.NTC.3952594&amp;isFromPublicArea=True&amp;isModal=true&amp;asPopupView=true</t>
  </si>
  <si>
    <t>https://community.secop.gov.co/Public/Tendering/OpportunityDetail/Index?noticeUID=CO1.NTC.3952938&amp;isFromPublicArea=True&amp;isModal=true&amp;asPopupView=true</t>
  </si>
  <si>
    <t>https://community.secop.gov.co/Public/Tendering/OpportunityDetail/Index?noticeUID=CO1.NTC.3952948&amp;isFromPublicArea=True&amp;isModal=true&amp;asPopupView=true</t>
  </si>
  <si>
    <t>https://community.secop.gov.co/Public/Tendering/OpportunityDetail/Index?noticeUID=CO1.NTC.3953016&amp;isFromPublicArea=True&amp;isModal=true&amp;asPopupView=true</t>
  </si>
  <si>
    <t>https://community.secop.gov.co/Public/Tendering/OpportunityDetail/Index?noticeUID=CO1.NTC.3952900&amp;isFromPublicArea=True&amp;isModal=true&amp;asPopupView=true</t>
  </si>
  <si>
    <t>https://community.secop.gov.co/Public/Tendering/OpportunityDetail/Index?noticeUID=CO1.NTC.3952996&amp;isFromPublicArea=True&amp;isModal=true&amp;asPopupView=true</t>
  </si>
  <si>
    <t>https://community.secop.gov.co/Public/Tendering/OpportunityDetail/Index?noticeUID=CO1.NTC.3953410&amp;isFromPublicArea=True&amp;isModal=true&amp;asPopupView=true</t>
  </si>
  <si>
    <t>https://community.secop.gov.co/Public/Tendering/OpportunityDetail/Index?noticeUID=CO1.NTC.3953242&amp;isFromPublicArea=True&amp;isModal=true&amp;asPopupView=true</t>
  </si>
  <si>
    <t>https://community.secop.gov.co/Public/Tendering/OpportunityDetail/Index?noticeUID=CO1.NTC.3953357&amp;isFromPublicArea=True&amp;isModal=true&amp;asPopupView=true</t>
  </si>
  <si>
    <t>https://community.secop.gov.co/Public/Tendering/ContractNoticePhases/View?PPI=CO1.PPI.23079712&amp;isFromPublicArea=True&amp;isModal=False</t>
  </si>
  <si>
    <t>https://community.secop.gov.co/Public/Tendering/OpportunityDetail/Index?noticeUID=CO1.NTC.3954003&amp;isFromPublicArea=True&amp;isModal=true&amp;asPopupView=true</t>
  </si>
  <si>
    <t>https://community.secop.gov.co/Public/Tendering/OpportunityDetail/Index?noticeUID=CO1.NTC.3953298&amp;isFromPublicArea=True&amp;isModal=true&amp;asPopupView=true</t>
  </si>
  <si>
    <t>https://community.secop.gov.co/Public/Tendering/OpportunityDetail/Index?noticeUID=CO1.NTC.3953825&amp;isFromPublicArea=True&amp;isModal=true&amp;asPopupView=true</t>
  </si>
  <si>
    <t>https://community.secop.gov.co/Public/Tendering/OpportunityDetail/Index?noticeUID=CO1.NTC.3953842&amp;isFromPublicArea=True&amp;isModal=true&amp;asPopupView=true</t>
  </si>
  <si>
    <t>https://community.secop.gov.co/Public/Tendering/OpportunityDetail/Index?noticeUID=CO1.NTC.3953771&amp;isFromPublicArea=True&amp;isModal=true&amp;asPopupView=true</t>
  </si>
  <si>
    <t>https://community.secop.gov.co/Public/Tendering/OpportunityDetail/Index?noticeUID=CO1.NTC.3953780&amp;isFromPublicArea=True&amp;isModal=true&amp;asPopupView=true</t>
  </si>
  <si>
    <t>https://community.secop.gov.co/Public/Tendering/OpportunityDetail/Index?noticeUID=CO1.NTC.3953862&amp;isFromPublicArea=True&amp;isModal=true&amp;asPopupView=true</t>
  </si>
  <si>
    <t>https://community.secop.gov.co/Public/Tendering/OpportunityDetail/Index?noticeUID=CO1.NTC.3953868&amp;isFromPublicArea=True&amp;isModal=true&amp;asPopupView=true</t>
  </si>
  <si>
    <t>https://community.secop.gov.co/Public/Tendering/OpportunityDetail/Index?noticeUID=CO1.NTC.3953871&amp;isFromPublicArea=True&amp;isModal=true&amp;asPopupView=true</t>
  </si>
  <si>
    <t>https://community.secop.gov.co/Public/Tendering/OpportunityDetail/Index?noticeUID=CO1.NTC.3953799&amp;isFromPublicArea=True&amp;isModal=true&amp;asPopupView=true</t>
  </si>
  <si>
    <t>https://community.secop.gov.co/Public/Tendering/OpportunityDetail/Index?noticeUID=CO1.NTC.3953968&amp;isFromPublicArea=True&amp;isModal=true&amp;asPopupView=true</t>
  </si>
  <si>
    <t>https://community.secop.gov.co/Public/Tendering/OpportunityDetail/Index?noticeUID=CO1.NTC.3954097&amp;isFromPublicArea=True&amp;isModal=true&amp;asPopupView=true</t>
  </si>
  <si>
    <t>https://community.secop.gov.co/Public/Tendering/OpportunityDetail/Index?noticeUID=CO1.NTC.3954403&amp;isFromPublicArea=True&amp;isModal=true&amp;asPopupView=true</t>
  </si>
  <si>
    <t>https://community.secop.gov.co/Public/Tendering/OpportunityDetail/Index?noticeUID=CO1.NTC.3954256&amp;isFromPublicArea=True&amp;isModal=true&amp;asPopupView=true</t>
  </si>
  <si>
    <t>https://community.secop.gov.co/Public/Tendering/OpportunityDetail/Index?noticeUID=CO1.NTC.3954412&amp;isFromPublicArea=True&amp;isModal=true&amp;asPopupView=true</t>
  </si>
  <si>
    <t>https://community.secop.gov.co/Public/Tendering/OpportunityDetail/Index?noticeUID=CO1.NTC.3954260&amp;isFromPublicArea=True&amp;isModal=true&amp;asPopupView=true</t>
  </si>
  <si>
    <t>https://community.secop.gov.co/Public/Tendering/OpportunityDetail/Index?noticeUID=CO1.NTC.3954183&amp;isFromPublicArea=True&amp;isModal=true&amp;asPopupView=true</t>
  </si>
  <si>
    <t>https://community.secop.gov.co/Public/Tendering/OpportunityDetail/Index?noticeUID=CO1.NTC.3954501&amp;isFromPublicArea=True&amp;isModal=true&amp;asPopupView=true</t>
  </si>
  <si>
    <t>https://community.secop.gov.co/Public/Tendering/OpportunityDetail/Index?noticeUID=CO1.NTC.3954188&amp;isFromPublicArea=True&amp;isModal=true&amp;asPopupView=true</t>
  </si>
  <si>
    <t>https://community.secop.gov.co/Public/Tendering/OpportunityDetail/Index?noticeUID=CO1.NTC.3954424&amp;isFromPublicArea=True&amp;isModal=true&amp;asPopupView=true</t>
  </si>
  <si>
    <t>https://community.secop.gov.co/Public/Tendering/OpportunityDetail/Index?noticeUID=CO1.NTC.3954426&amp;isFromPublicArea=True&amp;isModal=true&amp;asPopupView=true</t>
  </si>
  <si>
    <t>https://community.secop.gov.co/Public/Tendering/OpportunityDetail/Index?noticeUID=CO1.NTC.3954419&amp;isFromPublicArea=True&amp;isModal=true&amp;asPopupView=true</t>
  </si>
  <si>
    <t>https://community.secop.gov.co/Public/Tendering/OpportunityDetail/Index?noticeUID=CO1.NTC.3954238&amp;isFromPublicArea=True&amp;isModal=true&amp;asPopupView=true</t>
  </si>
  <si>
    <t>https://community.secop.gov.co/Public/Tendering/OpportunityDetail/Index?noticeUID=CO1.NTC.3954244&amp;isFromPublicArea=True&amp;isModal=true&amp;asPopupView=true</t>
  </si>
  <si>
    <t>https://community.secop.gov.co/Public/Tendering/OpportunityDetail/Index?noticeUID=CO1.NTC.3953985&amp;isFromPublicArea=True&amp;isModal=true&amp;asPopupView=true</t>
  </si>
  <si>
    <t>https://community.secop.gov.co/Public/Tendering/OpportunityDetail/Index?noticeUID=CO1.NTC.3954406&amp;isFromPublicArea=True&amp;isModal=true&amp;asPopupView=true</t>
  </si>
  <si>
    <t>https://community.secop.gov.co/Public/Tendering/OpportunityDetail/Index?noticeUID=CO1.NTC.3954408&amp;isFromPublicArea=True&amp;isModal=true&amp;asPopupView=true</t>
  </si>
  <si>
    <t>https://community.secop.gov.co/Public/Tendering/OpportunityDetail/Index?noticeUID=CO1.NTC.3954410&amp;isFromPublicArea=True&amp;isModal=true&amp;asPopupView=true</t>
  </si>
  <si>
    <t>https://community.secop.gov.co/Public/Tendering/OpportunityDetail/Index?noticeUID=CO1.NTC.3954416&amp;isFromPublicArea=True&amp;isModal=true&amp;asPopupView=true</t>
  </si>
  <si>
    <t>https://community.secop.gov.co/Public/Tendering/OpportunityDetail/Index?noticeUID=CO1.NTC.3979122&amp;isFromPublicArea=True&amp;isModal=true&amp;asPopupView=true</t>
  </si>
  <si>
    <t>https://community.secop.gov.co/Public/Tendering/OpportunityDetail/Index?noticeUID=CO1.NTC.3979128&amp;isFromPublicArea=True&amp;isModal=true&amp;asPopupView=true</t>
  </si>
  <si>
    <t>https://community.secop.gov.co/Public/Tendering/OpportunityDetail/Index?noticeUID=CO1.NTC.3979142&amp;isFromPublicArea=True&amp;isModal=true&amp;asPopupView=true</t>
  </si>
  <si>
    <t>https://community.secop.gov.co/Public/Tendering/OpportunityDetail/Index?noticeUID=CO1.NTC.3979146&amp;isFromPublicArea=True&amp;isModal=true&amp;asPopupView=true</t>
  </si>
  <si>
    <t>https://community.secop.gov.co/Public/Tendering/OpportunityDetail/Index?noticeUID=CO1.NTC.3978968&amp;isFromPublicArea=True&amp;isModal=true&amp;asPopupView=true</t>
  </si>
  <si>
    <t>https://community.secop.gov.co/Public/Tendering/OpportunityDetail/Index?noticeUID=CO1.NTC.3978975&amp;isFromPublicArea=True&amp;isModal=true&amp;asPopupView=true</t>
  </si>
  <si>
    <t>https://community.secop.gov.co/Public/Tendering/OpportunityDetail/Index?noticeUID=CO1.NTC.3978882&amp;isFromPublicArea=True&amp;isModal=true&amp;asPopupView=true</t>
  </si>
  <si>
    <t>https://community.secop.gov.co/Public/Tendering/OpportunityDetail/Index?noticeUID=CO1.NTC.3978980&amp;isFromPublicArea=True&amp;isModal=true&amp;asPopupView=true</t>
  </si>
  <si>
    <t>https://community.secop.gov.co/Public/Tendering/OpportunityDetail/Index?noticeUID=CO1.NTC.3981422&amp;isFromPublicArea=True&amp;isModal=true&amp;asPopupView=true</t>
  </si>
  <si>
    <t>https://community.secop.gov.co/Public/Tendering/OpportunityDetail/Index?noticeUID=CO1.NTC.3981273&amp;isFromPublicArea=True&amp;isModal=true&amp;asPopupView=true</t>
  </si>
  <si>
    <t>https://community.secop.gov.co/Public/Tendering/OpportunityDetail/Index?noticeUID=CO1.NTC.3981447&amp;isFromPublicArea=True&amp;isModal=true&amp;asPopupView=true</t>
  </si>
  <si>
    <t>https://community.secop.gov.co/Public/Tendering/OpportunityDetail/Index?noticeUID=CO1.NTC.3981292&amp;isFromPublicArea=True&amp;isModal=true&amp;asPopupView=true</t>
  </si>
  <si>
    <t>https://community.secop.gov.co/Public/Tendering/OpportunityDetail/Index?noticeUID=CO1.NTC.3981714&amp;isFromPublicArea=True&amp;isModal=true&amp;asPopupView=true</t>
  </si>
  <si>
    <t>https://community.secop.gov.co/Public/Tendering/OpportunityDetail/Index?noticeUID=CO1.NTC.3981475&amp;isFromPublicArea=True&amp;isModal=true&amp;asPopupView=true</t>
  </si>
  <si>
    <t>https://community.secop.gov.co/Public/Tendering/OpportunityDetail/Index?noticeUID=CO1.NTC.3978987&amp;isFromPublicArea=True&amp;isModal=true&amp;asPopupView=true</t>
  </si>
  <si>
    <t>https://community.secop.gov.co/Public/Tendering/OpportunityDetail/Index?noticeUID=CO1.NTC.3979189&amp;isFromPublicArea=True&amp;isModal=true&amp;asPopupView=true</t>
  </si>
  <si>
    <t>https://community.secop.gov.co/Public/Tendering/OpportunityDetail/Index?noticeUID=CO1.NTC.3979256&amp;isFromPublicArea=True&amp;isModal=true&amp;asPopupView=true</t>
  </si>
  <si>
    <t>https://community.secop.gov.co/Public/Tendering/OpportunityDetail/Index?noticeUID=CO1.NTC.3979199&amp;isFromPublicArea=True&amp;isModal=true&amp;asPopupView=true</t>
  </si>
  <si>
    <t>https://community.secop.gov.co/Public/Tendering/OpportunityDetail/Index?noticeUID=CO1.NTC.3979380&amp;isFromPublicArea=True&amp;isModal=true&amp;asPopupView=true</t>
  </si>
  <si>
    <t>https://community.secop.gov.co/Public/Tendering/OpportunityDetail/Index?noticeUID=CO1.NTC.3980014&amp;isFromPublicArea=True&amp;isModal=true&amp;asPopupView=true</t>
  </si>
  <si>
    <t>https://community.secop.gov.co/Public/Tendering/OpportunityDetail/Index?noticeUID=CO1.NTC.3980247&amp;isFromPublicArea=True&amp;isModal=False</t>
  </si>
  <si>
    <t>https://community.secop.gov.co/Public/Tendering/OpportunityDetail/Index?noticeUID=CO1.NTC.3980278&amp;isFromPublicArea=True&amp;isModal=true&amp;asPopupView=true</t>
  </si>
  <si>
    <t>https://community.secop.gov.co/Public/Tendering/OpportunityDetail/Index?noticeUID=CO1.NTC.3980623&amp;isFromPublicArea=True&amp;isModal=true&amp;asPopupView=true</t>
  </si>
  <si>
    <t>https://community.secop.gov.co/Public/Tendering/OpportunityDetail/Index?noticeUID=CO1.NTC.3980651&amp;isFromPublicArea=True&amp;isModal=true&amp;asPopupView=true</t>
  </si>
  <si>
    <t>https://community.secop.gov.co/Public/Tendering/OpportunityDetail/Index?noticeUID=CO1.NTC.3980755&amp;isFromPublicArea=True&amp;isModal=true&amp;asPopupView=true</t>
  </si>
  <si>
    <t>https://community.secop.gov.co/Public/Tendering/OpportunityDetail/Index?noticeUID=CO1.NTC.3980785&amp;isFromPublicArea=True&amp;isModal=true&amp;asPopupView=true</t>
  </si>
  <si>
    <t>https://community.secop.gov.co/Public/Tendering/OpportunityDetail/Index?noticeUID=CO1.NTC.3981708&amp;isFromPublicArea=True&amp;isModal=true&amp;asPopupView=true</t>
  </si>
  <si>
    <t>https://community.secop.gov.co/Public/Tendering/OpportunityDetail/Index?noticeUID=CO1.NTC.3981547&amp;isFromPublicArea=True&amp;isModal=true&amp;asPopupView=true</t>
  </si>
  <si>
    <t>https://community.secop.gov.co/Public/Tendering/OpportunityDetail/Index?noticeUID=CO1.NTC.3981638&amp;isFromPublicArea=True&amp;isModal=true&amp;asPopupView=true</t>
  </si>
  <si>
    <t>https://community.secop.gov.co/Public/Tendering/OpportunityDetail/Index?noticeUID=CO1.NTC.3981867&amp;isFromPublicArea=True&amp;isModal=true&amp;asPopupView=true</t>
  </si>
  <si>
    <t>https://community.secop.gov.co/Public/Tendering/OpportunityDetail/Index?noticeUID=CO1.NTC.3981885&amp;isFromPublicArea=True&amp;isModal=true&amp;asPopupView=true</t>
  </si>
  <si>
    <t>https://community.secop.gov.co/Public/Tendering/OpportunityDetail/Index?noticeUID=CO1.NTC.3982206&amp;isFromPublicArea=True&amp;isModal=true&amp;asPopupView=true</t>
  </si>
  <si>
    <t>https://community.secop.gov.co/Public/Tendering/OpportunityDetail/Index?noticeUID=CO1.NTC.3982130&amp;isFromPublicArea=True&amp;isModal=true&amp;asPopupView=true</t>
  </si>
  <si>
    <t>https://community.secop.gov.co/Public/Tendering/OpportunityDetail/Index?noticeUID=CO1.NTC.3982158&amp;isFromPublicArea=True&amp;isModal=true&amp;asPopupView=true</t>
  </si>
  <si>
    <t>https://community.secop.gov.co/Public/Tendering/OpportunityDetail/Index?noticeUID=CO1.NTC.3982191&amp;isFromPublicArea=True&amp;isModal=true&amp;asPopupView=true</t>
  </si>
  <si>
    <t>https://community.secop.gov.co/Public/Tendering/OpportunityDetail/Index?noticeUID=CO1.NTC.3982617&amp;isFromPublicArea=True&amp;isModal=true&amp;asPopupView=true</t>
  </si>
  <si>
    <t>https://community.secop.gov.co/Public/Tendering/OpportunityDetail/Index?noticeUID=CO1.NTC.3982635&amp;isFromPublicArea=True&amp;isModal=true&amp;asPopupView=true</t>
  </si>
  <si>
    <t>https://community.secop.gov.co/Public/Tendering/OpportunityDetail/Index?noticeUID=CO1.NTC.3982801&amp;isFromPublicArea=True&amp;isModal=true&amp;asPopupView=true</t>
  </si>
  <si>
    <t>https://community.secop.gov.co/Public/Tendering/OpportunityDetail/Index?noticeUID=CO1.NTC.3981681&amp;isFromPublicArea=True&amp;isModal=true&amp;asPopupView=true</t>
  </si>
  <si>
    <t>https://community.secop.gov.co/Public/Tendering/OpportunityDetail/Index?noticeUID=CO1.NTC.3982301&amp;isFromPublicArea=True&amp;isModal=true&amp;asPopupView=true</t>
  </si>
  <si>
    <t>https://community.secop.gov.co/Public/Tendering/OpportunityDetail/Index?noticeUID=CO1.NTC.3982402&amp;isFromPublicArea=True&amp;isModal=true&amp;asPopupView=true</t>
  </si>
  <si>
    <t>https://community.secop.gov.co/Public/Tendering/OpportunityDetail/Index?noticeUID=CO1.NTC.3982281&amp;isFromPublicArea=True&amp;isModal=true&amp;asPopupView=true</t>
  </si>
  <si>
    <t>https://community.secop.gov.co/Public/Tendering/OpportunityDetail/Index?noticeUID=CO1.NTC.3982361&amp;isFromPublicArea=True&amp;isModal=true&amp;asPopupView=true</t>
  </si>
  <si>
    <t>https://community.secop.gov.co/Public/Tendering/OpportunityDetail/Index?noticeUID=CO1.NTC.3982385&amp;isFromPublicArea=True&amp;isModal=true&amp;asPopupView=true</t>
  </si>
  <si>
    <t>https://community.secop.gov.co/Public/Tendering/OpportunityDetail/Index?noticeUID=CO1.NTC.3982811&amp;isFromPublicArea=True&amp;isModal=true&amp;asPopupView=true</t>
  </si>
  <si>
    <t>https://community.secop.gov.co/Public/Tendering/OpportunityDetail/Index?noticeUID=CO1.NTC.3982842&amp;isFromPublicArea=True&amp;isModal=true&amp;asPopupView=true</t>
  </si>
  <si>
    <t>https://community.secop.gov.co/Public/Tendering/OpportunityDetail/Index?noticeUID=CO1.NTC.3982862&amp;isFromPublicArea=True&amp;isModal=true&amp;asPopupView=true</t>
  </si>
  <si>
    <t>https://community.secop.gov.co/Public/Tendering/OpportunityDetail/Index?noticeUID=CO1.NTC.3983116&amp;isFromPublicArea=True&amp;isModal=true&amp;asPopupView=true</t>
  </si>
  <si>
    <t>https://community.secop.gov.co/Public/Tendering/OpportunityDetail/Index?noticeUID=CO1.NTC.3983140&amp;isFromPublicArea=True&amp;isModal=true&amp;asPopupView=true</t>
  </si>
  <si>
    <t>https://community.secop.gov.co/Public/Tendering/OpportunityDetail/Index?noticeUID=CO1.NTC.3983351&amp;isFromPublicArea=True&amp;isModal=true&amp;asPopupView=true</t>
  </si>
  <si>
    <t>https://community.secop.gov.co/Public/Tendering/OpportunityDetail/Index?noticeUID=CO1.NTC.3983535&amp;isFromPublicArea=True&amp;isModal=true&amp;asPopupView=true</t>
  </si>
  <si>
    <t>https://community.secop.gov.co/Public/Tendering/OpportunityDetail/Index?noticeUID=CO1.NTC.3983239&amp;isFromPublicArea=True&amp;isModal=true&amp;asPopupView=true</t>
  </si>
  <si>
    <t>https://community.secop.gov.co/Public/Tendering/OpportunityDetail/Index?noticeUID=CO1.NTC.3983378&amp;isFromPublicArea=True&amp;isModal=true&amp;asPopupView=true</t>
  </si>
  <si>
    <t>https://community.secop.gov.co/Public/Tendering/OpportunityDetail/Index?noticeUID=CO1.NTC.3983258&amp;isFromPublicArea=True&amp;isModal=true&amp;asPopupView=true</t>
  </si>
  <si>
    <t>https://community.secop.gov.co/Public/Tendering/OpportunityDetail/Index?noticeUID=CO1.NTC.3983643&amp;isFromPublicArea=True&amp;isModal=true&amp;asPopupView=true</t>
  </si>
  <si>
    <t>https://community.secop.gov.co/Public/Tendering/OpportunityDetail/Index?noticeUID=CO1.NTC.3983564&amp;isFromPublicArea=True&amp;isModal=true&amp;asPopupView=true</t>
  </si>
  <si>
    <t>https://community.secop.gov.co/Public/Tendering/OpportunityDetail/Index?noticeUID=CO1.NTC.3983569&amp;isFromPublicArea=True&amp;isModal=true&amp;asPopupView=true</t>
  </si>
  <si>
    <t>https://community.secop.gov.co/Public/Tendering/OpportunityDetail/Index?noticeUID=CO1.NTC.3983647&amp;isFromPublicArea=True&amp;isModal=true&amp;asPopupView=true</t>
  </si>
  <si>
    <t>https://community.secop.gov.co/Public/Tendering/OpportunityDetail/Index?noticeUID=CO1.NTC.3983651&amp;isFromPublicArea=True&amp;isModal=true&amp;asPopupView=true</t>
  </si>
  <si>
    <t>https://community.secop.gov.co/Public/Tendering/OpportunityDetail/Index?noticeUID=CO1.NTC.3983655&amp;isFromPublicArea=True&amp;isModal=true&amp;asPopupView=true</t>
  </si>
  <si>
    <t>https://community.secop.gov.co/Public/Tendering/OpportunityDetail/Index?noticeUID=CO1.NTC.3983572&amp;isFromPublicArea=True&amp;isModal=true&amp;asPopupView=true</t>
  </si>
  <si>
    <t>https://community.secop.gov.co/Public/Tendering/OpportunityDetail/Index?noticeUID=CO1.NTC.3983767&amp;isFromPublicArea=True&amp;isModal=true&amp;asPopupView=true</t>
  </si>
  <si>
    <t>https://community.secop.gov.co/Public/Tendering/OpportunityDetail/Index?noticeUID=CO1.NTC.3983282&amp;isFromPublicArea=True&amp;isModal=true&amp;asPopupView=true</t>
  </si>
  <si>
    <t>https://community.secop.gov.co/Public/Tendering/OpportunityDetail/Index?noticeUID=CO1.NTC.3983576&amp;isFromPublicArea=True&amp;isModal=true&amp;asPopupView=true</t>
  </si>
  <si>
    <t>https://community.secop.gov.co/Public/Tendering/OpportunityDetail/Index?noticeUID=CO1.NTC.3983782&amp;isFromPublicArea=True&amp;isModal=true&amp;asPopupView=true</t>
  </si>
  <si>
    <t>https://community.secop.gov.co/Public/Tendering/OpportunityDetail/Index?noticeUID=CO1.NTC.3983248&amp;isFromPublicArea=True&amp;isModal=true&amp;asPopupView=true</t>
  </si>
  <si>
    <t>https://community.secop.gov.co/Public/Tendering/OpportunityDetail/Index?noticeUID=CO1.NTC.3981182&amp;isFromPublicArea=True&amp;isModal=true&amp;asPopupView=true</t>
  </si>
  <si>
    <t>https://community.secop.gov.co/Public/Tendering/OpportunityDetail/Index?noticeUID=CO1.NTC.3979696&amp;isFromPublicArea=True&amp;isModal=true&amp;asPopupView=true</t>
  </si>
  <si>
    <t>https://community.secop.gov.co/Public/Tendering/OpportunityDetail/Index?noticeUID=CO1.NTC.3980148&amp;isFromPublicArea=True&amp;isModal=true&amp;asPopupView=true</t>
  </si>
  <si>
    <t>https://community.secop.gov.co/Public/Tendering/OpportunityDetail/Index?noticeUID=CO1.NTC.3980240&amp;isFromPublicArea=True&amp;isModal=true&amp;asPopupView=true</t>
  </si>
  <si>
    <t>https://community.secop.gov.co/Public/Tendering/OpportunityDetail/Index?noticeUID=CO1.NTC.3980513&amp;isFromPublicArea=True&amp;isModal=true&amp;asPopupView=true</t>
  </si>
  <si>
    <t>https://community.secop.gov.co/Public/Tendering/OpportunityDetail/Index?noticeUID=CO1.NTC.3980541&amp;isFromPublicArea=True&amp;isModal=true&amp;asPopupView=true</t>
  </si>
  <si>
    <t>https://community.secop.gov.co/Public/Tendering/OpportunityDetail/Index?noticeUID=CO1.NTC.3980585&amp;isFromPublicArea=True&amp;isModal=true&amp;asPopupView=true</t>
  </si>
  <si>
    <t>https://community.secop.gov.co/Public/Tendering/OpportunityDetail/Index?noticeUID=CO1.NTC.3980490&amp;isFromPublicArea=True&amp;isModal=true&amp;asPopupView=true</t>
  </si>
  <si>
    <t>https://community.secop.gov.co/Public/Tendering/OpportunityDetail/Index?noticeUID=CO1.NTC.3981021&amp;isFromPublicArea=True&amp;isModal=true&amp;asPopupView=true</t>
  </si>
  <si>
    <t>https://community.secop.gov.co/Public/Tendering/OpportunityDetail/Index?noticeUID=CO1.NTC.3981046&amp;isFromPublicArea=True&amp;isModal=true&amp;asPopupView=true</t>
  </si>
  <si>
    <t>https://community.secop.gov.co/Public/Tendering/OpportunityDetail/Index?noticeUID=CO1.NTC.3981239&amp;isFromPublicArea=True&amp;isModal=true&amp;asPopupView=true</t>
  </si>
  <si>
    <t>https://community.secop.gov.co/Public/Tendering/OpportunityDetail/Index?noticeUID=CO1.NTC.3979716&amp;isFromPublicArea=True&amp;isModal=true&amp;asPopupView=true</t>
  </si>
  <si>
    <t>https://community.secop.gov.co/Public/Tendering/OpportunityDetail/Index?noticeUID=CO1.NTC.3980020&amp;isFromPublicArea=True&amp;isModal=true&amp;asPopupView=true</t>
  </si>
  <si>
    <t>https://community.secop.gov.co/Public/Tendering/OpportunityDetail/Index?noticeUID=CO1.NTC.3980074&amp;isFromPublicArea=True&amp;isModal=true&amp;asPopupView=true</t>
  </si>
  <si>
    <t>https://community.secop.gov.co/Public/Tendering/OpportunityDetail/Index?noticeUID=CO1.NTC.3980363&amp;isFromPublicArea=True&amp;isModal=true&amp;asPopupView=true</t>
  </si>
  <si>
    <t>https://community.secop.gov.co/Public/Tendering/OpportunityDetail/Index?noticeUID=CO1.NTC.3980839&amp;isFromPublicArea=True&amp;isModal=true&amp;asPopupView=true</t>
  </si>
  <si>
    <t>https://community.secop.gov.co/Public/Tendering/OpportunityDetail/Index?noticeUID=CO1.NTC.3980768&amp;isFromPublicArea=True&amp;isModal=False</t>
  </si>
  <si>
    <t>https://community.secop.gov.co/Public/Tendering/OpportunityDetail/Index?noticeUID=CO1.NTC.3981131&amp;isFromPublicArea=True&amp;isModal=true&amp;asPopupView=true</t>
  </si>
  <si>
    <t>https://community.secop.gov.co/Public/Tendering/OpportunityDetail/Index?noticeUID=CO1.NTC.3981523&amp;isFromPublicArea=True&amp;isModal=true&amp;asPopupView=true</t>
  </si>
  <si>
    <t>https://community.secop.gov.co/Public/Tendering/OpportunityDetail/Index?noticeUID=CO1.NTC.3981496&amp;isFromPublicArea=True&amp;isModal=true&amp;asPopupView=true</t>
  </si>
  <si>
    <t>https://community.secop.gov.co/Public/Tendering/OpportunityDetail/Index?noticeUID=CO1.NTC.3980302&amp;isFromPublicArea=True&amp;isModal=true&amp;asPopupView=true</t>
  </si>
  <si>
    <t>https://community.secop.gov.co/Public/Tendering/OpportunityDetail/Index?noticeUID=CO1.NTC.3981828&amp;isFromPublicArea=True&amp;isModal=true&amp;asPopupView=true</t>
  </si>
  <si>
    <t>https://community.secop.gov.co/Public/Tendering/OpportunityDetail/Index?noticeUID=CO1.NTC.3980423&amp;isFromPublicArea=True&amp;isModal=true&amp;asPopupView=true</t>
  </si>
  <si>
    <t>https://community.secop.gov.co/Public/Tendering/OpportunityDetail/Index?noticeUID=CO1.NTC.3980905&amp;isFromPublicArea=True&amp;isModal=true&amp;asPopupView=true</t>
  </si>
  <si>
    <t>https://community.secop.gov.co/Public/Tendering/OpportunityDetail/Index?noticeUID=CO1.NTC.3981103&amp;isFromPublicArea=True&amp;isModal=true&amp;asPopupView=true</t>
  </si>
  <si>
    <t>https://community.secop.gov.co/Public/Tendering/OpportunityDetail/Index?noticeUID=CO1.NTC.3981149&amp;isFromPublicArea=True&amp;isModal=true&amp;asPopupView=true</t>
  </si>
  <si>
    <t>https://community.secop.gov.co/Public/Tendering/OpportunityDetail/Index?noticeUID=CO1.NTC.3981439&amp;isFromPublicArea=True&amp;isModal=true&amp;asPopupView=true</t>
  </si>
  <si>
    <t>https://community.secop.gov.co/Public/Tendering/OpportunityDetail/Index?noticeUID=CO1.NTC.3981923&amp;isFromPublicArea=True&amp;isModal=true&amp;asPopupView=true</t>
  </si>
  <si>
    <t>https://community.secop.gov.co/Public/Tendering/OpportunityDetail/Index?noticeUID=CO1.NTC.3981761&amp;isFromPublicArea=True&amp;isModal=true&amp;asPopupView=true</t>
  </si>
  <si>
    <t>https://community.secop.gov.co/Public/Tendering/OpportunityDetail/Index?noticeUID=CO1.NTC.3981780&amp;isFromPublicArea=True&amp;isModal=true&amp;asPopupView=true</t>
  </si>
  <si>
    <t>https://community.secop.gov.co/Public/Tendering/OpportunityDetail/Index?noticeUID=CO1.NTC.3979665&amp;isFromPublicArea=True&amp;isModal=true&amp;asPopupView=true</t>
  </si>
  <si>
    <t>https://community.secop.gov.co/Public/Tendering/OpportunityDetail/Index?noticeUID=CO1.NTC.3980213&amp;isFromPublicArea=True&amp;isModal=true&amp;asPopupView=true</t>
  </si>
  <si>
    <t>https://community.secop.gov.co/Public/Tendering/OpportunityDetail/Index?noticeUID=CO1.NTC.3980268&amp;isFromPublicArea=True&amp;isModal=true&amp;asPopupView=true</t>
  </si>
  <si>
    <t>https://community.secop.gov.co/Public/Tendering/OpportunityDetail/Index?noticeUID=CO1.NTC.3980644&amp;isFromPublicArea=True&amp;isModal=true&amp;asPopupView=true</t>
  </si>
  <si>
    <t>https://community.secop.gov.co/Public/Tendering/OpportunityDetail/Index?noticeUID=CO1.NTC.3980700&amp;isFromPublicArea=True&amp;isModal=true&amp;asPopupView=true</t>
  </si>
  <si>
    <t>https://community.secop.gov.co/Public/Tendering/OpportunityDetail/Index?noticeUID=CO1.NTC.3981307&amp;isFromPublicArea=True&amp;isModal=true&amp;asPopupView=true</t>
  </si>
  <si>
    <t>https://community.secop.gov.co/Public/Tendering/OpportunityDetail/Index?noticeUID=CO1.NTC.3981512&amp;isFromPublicArea=True&amp;isModal=true&amp;asPopupView=true</t>
  </si>
  <si>
    <t>https://community.secop.gov.co/Public/Tendering/OpportunityDetail/Index?noticeUID=CO1.NTC.3981829&amp;isFromPublicArea=True&amp;isModal=true&amp;asPopupView=true</t>
  </si>
  <si>
    <t>https://community.secop.gov.co/Public/Tendering/OpportunityDetail/Index?noticeUID=CO1.NTC.3981854&amp;isFromPublicArea=True&amp;isModal=true&amp;asPopupView=true</t>
  </si>
  <si>
    <t>https://community.secop.gov.co/Public/Tendering/OpportunityDetail/Index?noticeUID=CO1.NTC.3982020&amp;isFromPublicArea=True&amp;isModal=true&amp;asPopupView=true</t>
  </si>
  <si>
    <t>https://community.secop.gov.co/Public/Tendering/OpportunityDetail/Index?noticeUID=CO1.NTC.3982059&amp;isFromPublicArea=True&amp;isModal=true&amp;asPopupView=true</t>
  </si>
  <si>
    <t>https://community.secop.gov.co/Public/Tendering/OpportunityDetail/Index?noticeUID=CO1.NTC.3982092&amp;isFromPublicArea=True&amp;isModal=true&amp;asPopupView=true</t>
  </si>
  <si>
    <t>https://community.secop.gov.co/Public/Tendering/OpportunityDetail/Index?noticeUID=CO1.NTC.3982414&amp;isFromPublicArea=True&amp;isModal=true&amp;asPopupView=true</t>
  </si>
  <si>
    <t>https://community.secop.gov.co/Public/Tendering/OpportunityDetail/Index?noticeUID=CO1.NTC.3982703&amp;isFromPublicArea=True&amp;isModal=true&amp;asPopupView=true</t>
  </si>
  <si>
    <t>https://community.secop.gov.co/Public/Tendering/OpportunityDetail/Index?noticeUID=CO1.NTC.3982389&amp;isFromPublicArea=True&amp;isModal=true&amp;asPopupView=true</t>
  </si>
  <si>
    <t>https://community.secop.gov.co/Public/Tendering/OpportunityDetail/Index?noticeUID=CO1.NTC.3982461&amp;isFromPublicArea=True&amp;isModal=true&amp;asPopupView=true</t>
  </si>
  <si>
    <t>https://community.secop.gov.co/Public/Tendering/OpportunityDetail/Index?noticeUID=CO1.NTC.3982478&amp;isFromPublicArea=True&amp;isModal=true&amp;asPopupView=true</t>
  </si>
  <si>
    <t>https://community.secop.gov.co/Public/Tendering/OpportunityDetail/Index?noticeUID=CO1.NTC.3982929&amp;isFromPublicArea=True&amp;isModal=true&amp;asPopupView=true</t>
  </si>
  <si>
    <t>https://community.secop.gov.co/Public/Tendering/OpportunityDetail/Index?noticeUID=CO1.NTC.3983004&amp;isFromPublicArea=True&amp;isModal=true&amp;asPopupView=true</t>
  </si>
  <si>
    <t>https://community.secop.gov.co/Public/Tendering/OpportunityDetail/Index?noticeUID=CO1.NTC.3982877&amp;isFromPublicArea=True&amp;isModal=true&amp;asPopupView=true</t>
  </si>
  <si>
    <t>https://community.secop.gov.co/Public/Tendering/OpportunityDetail/Index?noticeUID=CO1.NTC.3980427&amp;isFromPublicArea=True&amp;isModal=true&amp;asPopupView=true</t>
  </si>
  <si>
    <t>https://community.secop.gov.co/Public/Tendering/OpportunityDetail/Index?noticeUID=CO1.NTC.3980473&amp;isFromPublicArea=True&amp;isModal=true&amp;asPopupView=true</t>
  </si>
  <si>
    <t>https://community.secop.gov.co/Public/Tendering/OpportunityDetail/Index?noticeUID=CO1.NTC.3980766&amp;isFromPublicArea=True&amp;isModal=true&amp;asPopupView=true</t>
  </si>
  <si>
    <t>https://community.secop.gov.co/Public/Tendering/OpportunityDetail/Index?noticeUID=CO1.NTC.3981302&amp;isFromPublicArea=True&amp;isModal=true&amp;asPopupView=true</t>
  </si>
  <si>
    <t>https://community.secop.gov.co/Public/Tendering/OpportunityDetail/Index?noticeUID=CO1.NTC.3981316&amp;isFromPublicArea=True&amp;isModal=true&amp;asPopupView=true</t>
  </si>
  <si>
    <t>https://community.secop.gov.co/Public/Tendering/OpportunityDetail/Index?noticeUID=CO1.NTC.3981264&amp;isFromPublicArea=True&amp;isModal=true&amp;asPopupView=true</t>
  </si>
  <si>
    <t>https://community.secop.gov.co/Public/Tendering/OpportunityDetail/Index?noticeUID=CO1.NTC.3981537&amp;isFromPublicArea=True&amp;isModal=true&amp;asPopupView=true</t>
  </si>
  <si>
    <t>https://community.secop.gov.co/Public/Tendering/OpportunityDetail/Index?noticeUID=CO1.NTC.3981903&amp;isFromPublicArea=True&amp;isModal=true&amp;asPopupView=true</t>
  </si>
  <si>
    <t>https://community.secop.gov.co/Public/Tendering/OpportunityDetail/Index?noticeUID=CO1.NTC.3981595&amp;isFromPublicArea=True&amp;isModal=true&amp;asPopupView=true</t>
  </si>
  <si>
    <t>https://community.secop.gov.co/Public/Tendering/OpportunityDetail/Index?noticeUID=CO1.NTC.3982012&amp;isFromPublicArea=True&amp;isModal=true&amp;asPopupView=true</t>
  </si>
  <si>
    <t>https://community.secop.gov.co/Public/Tendering/OpportunityDetail/Index?noticeUID=CO1.NTC.3982107&amp;isFromPublicArea=True&amp;isModal=true&amp;asPopupView=true</t>
  </si>
  <si>
    <t>https://community.secop.gov.co/Public/Tendering/OpportunityDetail/Index?noticeUID=CO1.NTC.3982063&amp;isFromPublicArea=True&amp;isModal=true&amp;asPopupView=true</t>
  </si>
  <si>
    <t>https://community.secop.gov.co/Public/Tendering/OpportunityDetail/Index?noticeUID=CO1.NTC.3982082&amp;isFromPublicArea=True&amp;isModal=true&amp;asPopupView=true</t>
  </si>
  <si>
    <t>https://community.secop.gov.co/Public/Tendering/OpportunityDetail/Index?noticeUID=CO1.NTC.3982501&amp;isFromPublicArea=True&amp;isModal=true&amp;asPopupView=true</t>
  </si>
  <si>
    <t>https://community.secop.gov.co/Public/Tendering/OpportunityDetail/Index?noticeUID=CO1.NTC.3982189&amp;isFromPublicArea=True&amp;isModal=true&amp;asPopupView=true</t>
  </si>
  <si>
    <t>https://community.secop.gov.co/Public/Tendering/OpportunityDetail/Index?noticeUID=CO1.NTC.3982542&amp;isFromPublicArea=True&amp;isModal=true&amp;asPopupView=true</t>
  </si>
  <si>
    <t>https://community.secop.gov.co/Public/Tendering/ContractNoticePhases/View?PPI=CO1.PPI.26847670&amp;isFromPublicArea=True&amp;isModal=False</t>
  </si>
  <si>
    <t>https://community.secop.gov.co/Public/Tendering/OpportunityDetail/Index?noticeUID=CO1.NTC.3982592&amp;isFromPublicArea=True&amp;isModal=true&amp;asPopupView=true</t>
  </si>
  <si>
    <t>https://community.secop.gov.co/Public/Tendering/OpportunityDetail/Index?noticeUID=CO1.NTC.3982902&amp;isFromPublicArea=True&amp;isModal=true&amp;asPopupView=true</t>
  </si>
  <si>
    <t>https://community.secop.gov.co/Public/Tendering/OpportunityDetail/Index?noticeUID=CO1.NTC.3982913&amp;isFromPublicArea=True&amp;isModal=true&amp;asPopupView=true</t>
  </si>
  <si>
    <t>https://community.secop.gov.co/Public/Tendering/OpportunityDetail/Index?noticeUID=CO1.NTC.4006008&amp;isFromPublicArea=True&amp;isModal=true&amp;asPopupView=true</t>
  </si>
  <si>
    <t>https://community.secop.gov.co/Public/Tendering/OpportunityDetail/Index?noticeUID=CO1.NTC.4005834&amp;isFromPublicArea=True&amp;isModal=true&amp;asPopupView=true</t>
  </si>
  <si>
    <t>https://community.secop.gov.co/Public/Tendering/OpportunityDetail/Index?noticeUID=CO1.NTC.4005921&amp;isFromPublicArea=True&amp;isModal=true&amp;asPopupView=true</t>
  </si>
  <si>
    <t>https://community.secop.gov.co/Public/Tendering/OpportunityDetail/Index?noticeUID=CO1.NTC.4005923&amp;isFromPublicArea=True&amp;isModal=true&amp;asPopupView=true</t>
  </si>
  <si>
    <t>https://community.secop.gov.co/Public/Tendering/OpportunityDetail/Index?noticeUID=CO1.NTC.4005928&amp;isFromPublicArea=True&amp;isModal=true&amp;asPopupView=true</t>
  </si>
  <si>
    <t>https://community.secop.gov.co/Public/Tendering/OpportunityDetail/Index?noticeUID=CO1.NTC.4005930&amp;isFromPublicArea=True&amp;isModal=true&amp;asPopupView=true</t>
  </si>
  <si>
    <t>https://community.secop.gov.co/Public/Tendering/OpportunityDetail/Index?noticeUID=CO1.NTC.4005935&amp;isFromPublicArea=True&amp;isModal=true&amp;asPopupView=true</t>
  </si>
  <si>
    <t>https://community.secop.gov.co/Public/Tendering/OpportunityDetail/Index?noticeUID=CO1.NTC.4005779&amp;isFromPublicArea=True&amp;isModal=true&amp;asPopupView=true</t>
  </si>
  <si>
    <t>https://community.secop.gov.co/Public/Tendering/OpportunityDetail/Index?noticeUID=CO1.NTC.4005583&amp;isFromPublicArea=True&amp;isModal=true&amp;asPopupView=true</t>
  </si>
  <si>
    <t>https://community.secop.gov.co/Public/Tendering/OpportunityDetail/Index?noticeUID=CO1.NTC.4005489&amp;isFromPublicArea=True&amp;isModal=true&amp;asPopupView=true</t>
  </si>
  <si>
    <t>https://community.secop.gov.co/Public/Tendering/OpportunityDetail/Index?noticeUID=CO1.NTC.4004862&amp;isFromPublicArea=True&amp;isModal=true&amp;asPopupView=true</t>
  </si>
  <si>
    <t>https://community.secop.gov.co/Public/Tendering/OpportunityDetail/Index?noticeUID=CO1.NTC.4005154&amp;isFromPublicArea=True&amp;isModal=true&amp;asPopupView=true</t>
  </si>
  <si>
    <t>https://community.secop.gov.co/Public/Tendering/OpportunityDetail/Index?noticeUID=CO1.NTC.4005410&amp;isFromPublicArea=True&amp;isModal=true&amp;asPopupView=true</t>
  </si>
  <si>
    <t>https://community.secop.gov.co/Public/Tendering/OpportunityDetail/Index?noticeUID=CO1.NTC.4006108&amp;isFromPublicArea=True&amp;isModal=true&amp;asPopupView=true</t>
  </si>
  <si>
    <t>https://community.secop.gov.co/Public/Tendering/OpportunityDetail/Index?noticeUID=CO1.NTC.4006123&amp;isFromPublicArea=True&amp;isModal=true&amp;asPopupView=true</t>
  </si>
  <si>
    <t>https://community.secop.gov.co/Public/Tendering/OpportunityDetail/Index?noticeUID=CO1.NTC.4005769&amp;isFromPublicArea=True&amp;isModal=true&amp;asPopupView=true</t>
  </si>
  <si>
    <t>https://community.secop.gov.co/Public/Tendering/OpportunityDetail/Index?noticeUID=CO1.NTC.4005524&amp;isFromPublicArea=True&amp;isModal=true&amp;asPopupView=true</t>
  </si>
  <si>
    <t>https://community.secop.gov.co/Public/Tendering/OpportunityDetail/Index?noticeUID=CO1.NTC.4005634&amp;isFromPublicArea=True&amp;isModal=true&amp;asPopupView=true</t>
  </si>
  <si>
    <t>https://community.secop.gov.co/Public/Tendering/OpportunityDetail/Index?noticeUID=CO1.NTC.4005659&amp;isFromPublicArea=True&amp;isModal=true&amp;asPopupView=true</t>
  </si>
  <si>
    <t>https://community.secop.gov.co/Public/Tendering/OpportunityDetail/Index?noticeUID=CO1.NTC.4005694&amp;isFromPublicArea=True&amp;isModal=true&amp;asPopupView=true</t>
  </si>
  <si>
    <t>https://community.secop.gov.co/Public/Tendering/OpportunityDetail/Index?noticeUID=CO1.NTC.4004167&amp;isFromPublicArea=True&amp;isModal=true&amp;asPopupView=true</t>
  </si>
  <si>
    <t>https://community.secop.gov.co/Public/Tendering/OpportunityDetail/Index?noticeUID=CO1.NTC.4004084&amp;isFromPublicArea=True&amp;isModal=true&amp;asPopupView=true</t>
  </si>
  <si>
    <t>https://community.secop.gov.co/Public/Tendering/OpportunityDetail/Index?noticeUID=CO1.NTC.4004604&amp;isFromPublicArea=True&amp;isModal=False</t>
  </si>
  <si>
    <t>https://community.secop.gov.co/Public/Tendering/OpportunityDetail/Index?noticeUID=CO1.NTC.4005251&amp;isFromPublicArea=True&amp;isModal=true&amp;asPopupView=true</t>
  </si>
  <si>
    <t>https://community.secop.gov.co/Public/Tendering/OpportunityDetail/Index?noticeUID=CO1.NTC.4005610&amp;isFromPublicArea=True&amp;isModal=true&amp;asPopupView=true</t>
  </si>
  <si>
    <t>https://community.secop.gov.co/Public/Tendering/OpportunityDetail/Index?noticeUID=CO1.NTC.4005614&amp;isFromPublicArea=True&amp;isModal=true&amp;asPopupView=true</t>
  </si>
  <si>
    <t>https://community.secop.gov.co/Public/Tendering/OpportunityDetail/Index?noticeUID=CO1.NTC.4067890&amp;isFromPublicArea=True&amp;isModal=true&amp;asPopupView=true</t>
  </si>
  <si>
    <t>https://community.secop.gov.co/Public/Tendering/OpportunityDetail/Index?noticeUID=CO1.NTC.4066859&amp;isFromPublicArea=True&amp;isModal=true&amp;asPopupView=true</t>
  </si>
  <si>
    <t>https://community.secop.gov.co/Public/Tendering/OpportunityDetail/Index?noticeUID=CO1.NTC.4067158&amp;isFromPublicArea=True&amp;isModal=true&amp;asPopupView=true</t>
  </si>
  <si>
    <t>https://community.secop.gov.co/Public/Tendering/OpportunityDetail/Index?noticeUID=CO1.NTC.4066820&amp;isFromPublicArea=True&amp;isModal=true&amp;asPopupView=true</t>
  </si>
  <si>
    <t>https://community.secop.gov.co/Public/Tendering/OpportunityDetail/Index?noticeUID=CO1.NTC.4066547&amp;isFromPublicArea=True&amp;isModal=true&amp;asPopupView=true</t>
  </si>
  <si>
    <t>https://community.secop.gov.co/Public/Tendering/OpportunityDetail/Index?noticeUID=CO1.NTC.4068431&amp;isFromPublicArea=True&amp;isModal=true&amp;asPopupView=true</t>
  </si>
  <si>
    <t>https://community.secop.gov.co/Public/Tendering/OpportunityDetail/Index?noticeUID=CO1.NTC.4067191&amp;isFromPublicArea=True&amp;isModal=true&amp;asPopupView=true</t>
  </si>
  <si>
    <t>https://community.secop.gov.co/Public/Tendering/OpportunityDetail/Index?noticeUID=CO1.NTC.4068098&amp;isFromPublicArea=True&amp;isModal=true&amp;asPopupView=true</t>
  </si>
  <si>
    <t>https://community.secop.gov.co/Public/Tendering/OpportunityDetail/Index?noticeUID=CO1.NTC.4068622&amp;isFromPublicArea=True&amp;isModal=true&amp;asPopupView=true</t>
  </si>
  <si>
    <t>https://community.secop.gov.co/Public/Tendering/OpportunityDetail/Index?noticeUID=CO1.NTC.4101897&amp;isFromPublicArea=True&amp;isModal=true&amp;asPopupView=true</t>
  </si>
  <si>
    <t>https://community.secop.gov.co/Public/Tendering/OpportunityDetail/Index?noticeUID=CO1.NTC.4102136&amp;isFromPublicArea=True&amp;isModal=true&amp;asPopupView=true</t>
  </si>
  <si>
    <t>https://community.secop.gov.co/Public/Tendering/OpportunityDetail/Index?noticeUID=CO1.NTC.4116976&amp;isFromPublicArea=True&amp;isModal=true&amp;asPopupView=true</t>
  </si>
  <si>
    <t>https://community.secop.gov.co/Public/Tendering/OpportunityDetail/Index?noticeUID=CO1.NTC.4116950&amp;isFromPublicArea=True&amp;isModal=true&amp;asPopupView=true</t>
  </si>
  <si>
    <t>https://community.secop.gov.co/Public/Tendering/OpportunityDetail/Index?noticeUID=CO1.NTC.4117009&amp;isFromPublicArea=True&amp;isModal=true&amp;asPopupView=true</t>
  </si>
  <si>
    <t>https://community.secop.gov.co/Public/Tendering/OpportunityDetail/Index?noticeUID=CO1.NTC.4116675&amp;isFromPublicArea=True&amp;isModal=true&amp;asPopupView=true</t>
  </si>
  <si>
    <t>https://community.secop.gov.co/Public/Tendering/OpportunityDetail/Index?noticeUID=CO1.NTC.4128329&amp;isFromPublicArea=True&amp;isModal=true&amp;asPopupView=true</t>
  </si>
  <si>
    <t>https://community.secop.gov.co/Public/Tendering/OpportunityDetail/Index?noticeUID=CO1.NTC.4128223&amp;isFromPublicArea=True&amp;isModal=true&amp;asPopupView=true</t>
  </si>
  <si>
    <t>https://community.secop.gov.co/Public/Tendering/OpportunityDetail/Index?noticeUID=CO1.NTC.4136166&amp;isFromPublicArea=True&amp;isModal=true&amp;asPopupView=true</t>
  </si>
  <si>
    <t>https://community.secop.gov.co/Public/Tendering/OpportunityDetail/Index?noticeUID=CO1.NTC.4142007&amp;isFromPublicArea=True&amp;isModal=true&amp;asPopupView=true</t>
  </si>
  <si>
    <t>https://community.secop.gov.co/Public/Tendering/OpportunityDetail/Index?noticeUID=CO1.NTC.4141648&amp;isFromPublicArea=True&amp;isModal=true&amp;asPopupView=true</t>
  </si>
  <si>
    <t>https://community.secop.gov.co/Public/Tendering/OpportunityDetail/Index?noticeUID=CO1.NTC.4156064&amp;isFromPublicArea=True&amp;isModal=true&amp;asPopupView=true</t>
  </si>
  <si>
    <t>https://community.secop.gov.co/Public/Tendering/OpportunityDetail/Index?noticeUID=CO1.NTC.4171141&amp;isFromPublicArea=True&amp;isModal=true&amp;asPopupView=true</t>
  </si>
  <si>
    <t>https://community.secop.gov.co/Public/Tendering/OpportunityDetail/Index?noticeUID=CO1.NTC.4178717&amp;isFromPublicArea=True&amp;isModal=true&amp;asPopupView=true</t>
  </si>
  <si>
    <t>https://community.secop.gov.co/Public/Tendering/OpportunityDetail/Index?noticeUID=CO1.NTC.4178321&amp;isFromPublicArea=True&amp;isModal=true&amp;asPopupView=true</t>
  </si>
  <si>
    <t>https://community.secop.gov.co/Public/Tendering/ContractNoticePhases/View?PPI=CO1.PPI.23859460&amp;isFromPublicArea=True&amp;isModal=False</t>
  </si>
  <si>
    <t>https://community.secop.gov.co/Public/Tendering/OpportunityDetail/Index?noticeUID=CO1.NTC.4211362&amp;isFromPublicArea=True&amp;isModal=true&amp;asPopupView=true</t>
  </si>
  <si>
    <t>https://community.secop.gov.co/Public/Tendering/ContractNoticePhases/View?PPI=CO1.PPI.23995390&amp;isFromPublicArea=True&amp;isModal=False</t>
  </si>
  <si>
    <t>https://community.secop.gov.co/Public/Tendering/OpportunityDetail/Index?noticeUID=CO1.NTC.4211182&amp;isFromPublicArea=True&amp;isModal=true&amp;asPopupView=true</t>
  </si>
  <si>
    <t>https://community.secop.gov.co/Public/Tendering/OpportunityDetail/Index?noticeUID=CO1.NTC.4211535&amp;isFromPublicArea=True&amp;isModal=true&amp;asPopupView=true</t>
  </si>
  <si>
    <t>https://community.secop.gov.co/Public/Tendering/ContractNoticePhases/View?PPI=CO1.PPI.23995184&amp;isFromPublicArea=True&amp;isModal=False</t>
  </si>
  <si>
    <t>https://community.secop.gov.co/Public/Tendering/OpportunityDetail/Index?noticeUID=CO1.NTC.4211507&amp;isFromPublicArea=True&amp;isModal=true&amp;asPopupView=true</t>
  </si>
  <si>
    <t>https://community.secop.gov.co/Public/Tendering/OpportunityDetail/Index?noticeUID=CO1.NTC.4211201&amp;isFromPublicArea=True&amp;isModal=true&amp;asPopupView=true</t>
  </si>
  <si>
    <t>https://community.secop.gov.co/Public/Tendering/OpportunityDetail/Index?noticeUID=CO1.NTC.4211374&amp;isFromPublicArea=True&amp;isModal=true&amp;asPopupView=true</t>
  </si>
  <si>
    <t>https://community.secop.gov.co/Public/Tendering/OpportunityDetail/Index?noticeUID=CO1.NTC.4211371&amp;isFromPublicArea=True&amp;isModal=true&amp;asPopupView=true</t>
  </si>
  <si>
    <t>https://community.secop.gov.co/Public/Tendering/OpportunityDetail/Index?noticeUID=CO1.NTC.4210959&amp;isFromPublicArea=True&amp;isModal=true&amp;asPopupView=true</t>
  </si>
  <si>
    <t>https://community.secop.gov.co/Public/Tendering/OpportunityDetail/Index?noticeUID=CO1.NTC.4226409&amp;isFromPublicArea=True&amp;isModal=true&amp;asPopupView=true</t>
  </si>
  <si>
    <t>https://community.secop.gov.co/Public/Tendering/OpportunityDetail/Index?noticeUID=CO1.NTC.4233116&amp;isFromPublicArea=True&amp;isModal=true&amp;asPopupView=true</t>
  </si>
  <si>
    <t>https://community.secop.gov.co/Public/Tendering/OpportunityDetail/Index?noticeUID=CO1.NTC.4244228&amp;isFromPublicArea=True&amp;isModal=true&amp;asPopupView=true</t>
  </si>
  <si>
    <t>https://community.secop.gov.co/Public/Tendering/OpportunityDetail/Index?noticeUID=CO1.NTC.4232973&amp;isFromPublicArea=True&amp;isModal=true&amp;asPopupView=true</t>
  </si>
  <si>
    <t>https://community.secop.gov.co/Public/Tendering/OpportunityDetail/Index?noticeUID=CO1.NTC.4102112&amp;isFromPublicArea=True&amp;isModal=true&amp;asPopupView=true</t>
  </si>
  <si>
    <t>https://community.secop.gov.co/Public/Tendering/OpportunityDetail/Index?noticeUID=CO1.NTC.4306165&amp;isFromPublicArea=True&amp;isModal=true&amp;asPopupView=true</t>
  </si>
  <si>
    <t>https://community.secop.gov.co/Public/Tendering/OpportunityDetail/Index?noticeUID=CO1.NTC.4317921&amp;isFromPublicArea=True&amp;isModal=true&amp;asPopupView=true</t>
  </si>
  <si>
    <t>https://community.secop.gov.co/Public/Tendering/OpportunityDetail/Index?noticeUID=CO1.NTC.4318074&amp;isFromPublicArea=True&amp;isModal=true&amp;asPopupView=true</t>
  </si>
  <si>
    <t>https://community.secop.gov.co/Public/Tendering/OpportunityDetail/Index?noticeUID=CO1.NTC.4317778&amp;isFromPublicArea=True&amp;isModal=true&amp;asPopupView=true</t>
  </si>
  <si>
    <t>https://community.secop.gov.co/Public/Tendering/OpportunityDetail/Index?noticeUID=CO1.NTC.4318211&amp;isFromPublicArea=True&amp;isModal=true&amp;asPopupView=true</t>
  </si>
  <si>
    <t>https://community.secop.gov.co/Public/Tendering/OpportunityDetail/Index?noticeUID=CO1.NTC.4323037&amp;isFromPublicArea=True&amp;isModal=true&amp;asPopupView=true</t>
  </si>
  <si>
    <t>https://community.secop.gov.co/Public/Tendering/OpportunityDetail/Index?noticeUID=CO1.NTC.4340754&amp;isFromPublicArea=True&amp;isModal=true&amp;asPopupView=true</t>
  </si>
  <si>
    <t>https://community.secop.gov.co/Public/Tendering/OpportunityDetail/Index?noticeUID=CO1.NTC.4341012&amp;isFromPublicArea=True&amp;isModal=true&amp;asPopupView=true</t>
  </si>
  <si>
    <t>https://community.secop.gov.co/Public/Tendering/OpportunityDetail/Index?noticeUID=CO1.NTC.4340498&amp;isFromPublicArea=True&amp;isModal=true&amp;asPopupView=true</t>
  </si>
  <si>
    <t>https://community.secop.gov.co/Public/Tendering/OpportunityDetail/Index?noticeUID=CO1.NTC.4372074&amp;isFromPublicArea=True&amp;isModal=true&amp;asPopupView=true</t>
  </si>
  <si>
    <t>https://community.secop.gov.co/Public/Tendering/OpportunityDetail/Index?noticeUID=CO1.NTC.4372099&amp;isFromPublicArea=True&amp;isModal=true&amp;asPopupView=true</t>
  </si>
  <si>
    <t>https://community.secop.gov.co/Public/Tendering/OpportunityDetail/Index?noticeUID=CO1.NTC.4441366&amp;isFromPublicArea=True&amp;isModal=true&amp;asPopupView=true</t>
  </si>
  <si>
    <t>https://community.secop.gov.co/Public/Tendering/OpportunityDetail/Index?noticeUID=CO1.NTC.4474645&amp;isFromPublicArea=True&amp;isModal=true&amp;asPopupView=true</t>
  </si>
  <si>
    <t>https://community.secop.gov.co/Public/Tendering/OpportunityDetail/Index?noticeUID=CO1.NTC.4536440&amp;isFromPublicArea=True&amp;isModal=true&amp;asPopupView=true</t>
  </si>
  <si>
    <t>https://community.secop.gov.co/Public/Tendering/OpportunityDetail/Index?noticeUID=CO1.NTC.4549561&amp;isFromPublicArea=True&amp;isModal=true&amp;asPopupView=true</t>
  </si>
  <si>
    <t>https://community.secop.gov.co/Public/Tendering/OpportunityDetail/Index?noticeUID=CO1.NTC.4575656&amp;isFromPublicArea=True&amp;isModal=true&amp;asPopupView=true</t>
  </si>
  <si>
    <t>https://community.secop.gov.co/Public/Tendering/OpportunityDetail/Index?noticeUID=CO1.NTC.4582692&amp;isFromPublicArea=True&amp;isModal=true&amp;asPopupView=true</t>
  </si>
  <si>
    <t>https://community.secop.gov.co/Public/Tendering/OpportunityDetail/Index?noticeUID=CO1.NTC.4615849&amp;isFromPublicArea=True&amp;isModal=true&amp;asPopupView=true</t>
  </si>
  <si>
    <t>https://community.secop.gov.co/Public/Tendering/OpportunityDetail/Index?noticeUID=CO1.NTC.4675316&amp;isFromPublicArea=True&amp;isModal=true&amp;asPopupView=true</t>
  </si>
  <si>
    <t>https://community.secop.gov.co/Public/Tendering/OpportunityDetail/Index?noticeUID=CO1.NTC.4727812&amp;isFromPublicArea=True&amp;isModal=true&amp;asPopupView=true</t>
  </si>
  <si>
    <t>https://community.secop.gov.co/Public/Tendering/OpportunityDetail/Index?noticeUID=CO1.NTC.4741098&amp;isFromPublicArea=True&amp;isModal=true&amp;asPopupView=true</t>
  </si>
  <si>
    <t>https://community.secop.gov.co/Public/Tendering/OpportunityDetail/Index?noticeUID=CO1.NTC.4740899&amp;isFromPublicArea=True&amp;isModal=true&amp;asPopupView=true</t>
  </si>
  <si>
    <t>https://community.secop.gov.co/Public/Tendering/OpportunityDetail/Index?noticeUID=CO1.NTC.4741094&amp;isFromPublicArea=True&amp;isModal=true&amp;asPopupView=true</t>
  </si>
  <si>
    <t>https://community.secop.gov.co/Public/Tendering/OpportunityDetail/Index?noticeUID=CO1.NTC.4741099&amp;isFromPublicArea=True&amp;isModal=true&amp;asPopupView=true</t>
  </si>
  <si>
    <t>https://community.secop.gov.co/Public/Tendering/ContractNoticePhases/View?PPI=CO1.PPI.26380591&amp;isFromPublicArea=True&amp;isModal=False</t>
  </si>
  <si>
    <t>https://community.secop.gov.co/Public/Tendering/ContractNoticePhases/View?PPI=CO1.PPI.26252371&amp;isFromPublicArea=True&amp;isModal=False</t>
  </si>
  <si>
    <t>https://community.secop.gov.co/Public/Tendering/ContractNoticePhases/View?PPI=CO1.PPI.26253144&amp;isFromPublicArea=True&amp;isModal=False</t>
  </si>
  <si>
    <t>https://community.secop.gov.co/Public/Tendering/ContractNoticePhases/View?PPI=CO1.PPI.26746894&amp;isFromPublicArea=True&amp;isModal=False</t>
  </si>
  <si>
    <t>https://community.secop.gov.co/Public/Tendering/ContractNoticePhases/View?PPI=CO1.PPI.26747820&amp;isFromPublicArea=True&amp;isModal=False</t>
  </si>
  <si>
    <t>https://community.secop.gov.co/Public/Tendering/ContractNoticePhases/View?PPI=CO1.PPI.26958668&amp;isFromPublicArea=True&amp;isModal=False</t>
  </si>
  <si>
    <t>https://community.secop.gov.co/Public/Tendering/ContractNoticePhases/View?PPI=CO1.PPI.26978669&amp;isFromPublicArea=True&amp;isModal=False</t>
  </si>
  <si>
    <t>https://community.secop.gov.co/Public/Tendering/ContractNoticePhases/View?PPI=CO1.PPI.26980236&amp;isFromPublicArea=True&amp;isModal=False</t>
  </si>
  <si>
    <t>https://community.secop.gov.co/Public/Tendering/ContractNoticePhases/View?PPI=CO1.PPI.27187377&amp;isFromPublicArea=True&amp;isModal=False</t>
  </si>
  <si>
    <t>https://community.secop.gov.co/Public/Tendering/ContractNoticePhases/View?PPI=CO1.PPI.27320222&amp;isFromPublicArea=True&amp;isModal=False</t>
  </si>
  <si>
    <t>https://community.secop.gov.co/Public/Tendering/ContractNoticePhases/View?PPI=CO1.PPI.27320908&amp;isFromPublicArea=True&amp;isModal=False</t>
  </si>
  <si>
    <t>https://community.secop.gov.co/Public/Tendering/ContractNoticePhases/View?PPI=CO1.PPI.27338464&amp;isFromPublicArea=True&amp;isModal=False</t>
  </si>
  <si>
    <t>https://community.secop.gov.co/Public/Tendering/ContractNoticePhases/View?PPI=CO1.PPI.27338225&amp;isFromPublicArea=True&amp;isModal=False</t>
  </si>
  <si>
    <t>https://community.secop.gov.co/Public/Tendering/ContractNoticePhases/View?PPI=CO1.PPI.27412573&amp;isFromPublicArea=True&amp;isModal=False</t>
  </si>
  <si>
    <t>https://community.secop.gov.co/Public/Tendering/ContractNoticePhases/View?PPI=CO1.PPI.27662365&amp;isFromPublicArea=True&amp;isModal=False</t>
  </si>
  <si>
    <t>https://community.secop.gov.co/Public/Tendering/ContractNoticePhases/View?PPI=CO1.PPI.27767327&amp;isFromPublicArea=True&amp;isModal=False</t>
  </si>
  <si>
    <t>https://community.secop.gov.co/Public/Tendering/ContractNoticePhases/View?PPI=CO1.PPI.27791936&amp;isFromPublicArea=True&amp;isModal=False</t>
  </si>
  <si>
    <t>https://community.secop.gov.co/Public/Tendering/ContractNoticePhases/View?PPI=CO1.PPI.27977875&amp;isFromPublicArea=True&amp;isModal=False</t>
  </si>
  <si>
    <t>https://community.secop.gov.co/Public/Tendering/ContractNoticePhases/View?PPI=CO1.PPI.28050964&amp;isFromPublicArea=True&amp;isModal=False</t>
  </si>
  <si>
    <t>https://community.secop.gov.co/Public/Tendering/ContractNoticePhases/View?PPI=CO1.PPI.28051317&amp;isFromPublicArea=True&amp;isModal=False</t>
  </si>
  <si>
    <t>https://community.secop.gov.co/Public/Tendering/ContractNoticePhases/View?PPI=CO1.PPI.28051372&amp;isFromPublicArea=True&amp;isModal=False</t>
  </si>
  <si>
    <t>https://community.secop.gov.co/Public/Tendering/ContractNoticePhases/View?PPI=CO1.PPI.28156164&amp;isFromPublicArea=True&amp;isModal=False</t>
  </si>
  <si>
    <t>https://community.secop.gov.co/Public/Tendering/ContractNoticePhases/View?PPI=CO1.PPI.28156459&amp;isFromPublicArea=True&amp;isModal=False</t>
  </si>
  <si>
    <t>https://community.secop.gov.co/Public/Tendering/ContractNoticePhases/View?PPI=CO1.PPI.28157816&amp;isFromPublicArea=True&amp;isModal=False</t>
  </si>
  <si>
    <t>https://community.secop.gov.co/Public/Tendering/ContractNoticePhases/View?PPI=CO1.PPI.28157851&amp;isFromPublicArea=True&amp;isModal=False</t>
  </si>
  <si>
    <t>https://community.secop.gov.co/Public/Tendering/ContractNoticePhases/View?PPI=CO1.PPI.28157886&amp;isFromPublicArea=True&amp;isModal=False</t>
  </si>
  <si>
    <t>https://community.secop.gov.co/Public/Tendering/ContractNoticePhases/View?PPI=CO1.PPI.28158720&amp;isFromPublicArea=True&amp;isModal=False</t>
  </si>
  <si>
    <t>https://community.secop.gov.co/Public/Tendering/ContractNoticePhases/View?PPI=CO1.PPI.28158761&amp;isFromPublicArea=True&amp;isModal=False</t>
  </si>
  <si>
    <t>https://community.secop.gov.co/Public/Tendering/ContractNoticePhases/View?PPI=CO1.PPI.28158796&amp;isFromPublicArea=True&amp;isModal=False</t>
  </si>
  <si>
    <t>https://community.secop.gov.co/Public/Tendering/ContractNoticePhases/View?PPI=CO1.PPI.28159150&amp;isFromPublicArea=True&amp;isModal=False</t>
  </si>
  <si>
    <t>https://community.secop.gov.co/Public/Tendering/ContractNoticePhases/View?PPI=CO1.PPI.28159329&amp;isFromPublicArea=True&amp;isModal=False</t>
  </si>
  <si>
    <t>https://community.secop.gov.co/Public/Tendering/ContractNoticePhases/View?PPI=CO1.PPI.28159362&amp;isFromPublicArea=True&amp;isModal=False</t>
  </si>
  <si>
    <t>https://community.secop.gov.co/Public/Tendering/ContractNoticePhases/View?PPI=CO1.PPI.28159393&amp;isFromPublicArea=True&amp;isModal=False</t>
  </si>
  <si>
    <t>https://community.secop.gov.co/Public/Tendering/ContractNoticePhases/View?PPI=CO1.PPI.28160918&amp;isFromPublicArea=True&amp;isModal=False</t>
  </si>
  <si>
    <t>OAG-VEX-0612-2023</t>
  </si>
  <si>
    <t>CO1.REQ.4589855</t>
  </si>
  <si>
    <t>OPSP-VEX-0613-2023</t>
  </si>
  <si>
    <t>CO1.REQ.4590191</t>
  </si>
  <si>
    <t>OPS-VEX-0710-2023</t>
  </si>
  <si>
    <t>CO1.REQ.4837936</t>
  </si>
  <si>
    <t>OPSP-VEX-0771-2023</t>
  </si>
  <si>
    <t>CO1.REQ.4918354</t>
  </si>
  <si>
    <t>OPSP-VEX-0774-2023</t>
  </si>
  <si>
    <t>CO1.REQ.4918590</t>
  </si>
  <si>
    <t>OPSP-VEX-0769-2023</t>
  </si>
  <si>
    <t>CO1.REQ.4918593</t>
  </si>
  <si>
    <t>OPSP-VEX-0779-2023</t>
  </si>
  <si>
    <t>CO1.REQ.4922676</t>
  </si>
  <si>
    <t>OPSP-VEX-0839-2023</t>
  </si>
  <si>
    <t>CO1.REQ.4937587</t>
  </si>
  <si>
    <t>OAG-VEX-0776-2023</t>
  </si>
  <si>
    <t>CO1.REQ.4922471</t>
  </si>
  <si>
    <t>OPSP-VEX-0777-2023</t>
  </si>
  <si>
    <t>CO1.REQ.4918367</t>
  </si>
  <si>
    <t>OPSP-VEX-0780-2023</t>
  </si>
  <si>
    <t>CO1.REQ.4918369</t>
  </si>
  <si>
    <t>OPSP-VEX-0775-2023</t>
  </si>
  <si>
    <t>CO1.REQ.4918599</t>
  </si>
  <si>
    <t>OPSP-VEX-0781-2023</t>
  </si>
  <si>
    <t>CO1.REQ.4923229</t>
  </si>
  <si>
    <t>OAG-VEX-0840-2023</t>
  </si>
  <si>
    <t>CO1.REQ.4938107</t>
  </si>
  <si>
    <t>OPSP-VEX-0838-2023</t>
  </si>
  <si>
    <t>CO1.REQ.4938103</t>
  </si>
  <si>
    <t>OPSP-VEX-0778-2023</t>
  </si>
  <si>
    <t>CO1.REQ.4919001</t>
  </si>
  <si>
    <t>OPSP-VEX-0848-2023</t>
  </si>
  <si>
    <t>CO1.REQ.4955405</t>
  </si>
  <si>
    <t>OPSP-VEX-0868-2023</t>
  </si>
  <si>
    <t>CO1.REQ.4968279</t>
  </si>
  <si>
    <t>OPSP-VEX-0871-2023</t>
  </si>
  <si>
    <t>CO1.REQ.4964623</t>
  </si>
  <si>
    <t>OAG-VEX-0908-2023</t>
  </si>
  <si>
    <t>CO1.REQ.5035807</t>
  </si>
  <si>
    <t>ODC-VEX-0018-2023</t>
  </si>
  <si>
    <t>CO1.REQ.5085161</t>
  </si>
  <si>
    <t>ODC-VEX-0023-2023</t>
  </si>
  <si>
    <t>CO1.REQ.5121422</t>
  </si>
  <si>
    <t>OPSP-VEX-1404-2023</t>
  </si>
  <si>
    <t>CO1.REQ.5175596</t>
  </si>
  <si>
    <t xml:space="preserve">1. DESARROLLO DEL CURSO LIBRE DE FOTOGRAFÍA BÁSICA EN EL MARCO DE LAS JORNADAS DE FORMACIÓN Y CREACIÓN ARTÍSTICO CULTURAL DESARROLLADAS DENTRO DEL PLAN DE ACCIÓN DE LA DIRECCIÓN DE PROYECCIÓN CULTURAL </t>
  </si>
  <si>
    <t xml:space="preserve">1. DESARROLLO DEL CURSO LIBRE DE PIANO PARA PRINCIPIANTES, INICIACIÓN AL CANTO Y GUITARRA EN EL MARCO DE LAS JORNADAS DE FORMACIÓN Y CREACIÓN ARTÍSTICO CULTURAL DESARROLLADAS DENTRO DEL PLAN DE ACCIÓN DE LA DIRECCIÓN DE PROYECCIÓN CULTURAL </t>
  </si>
  <si>
    <t>1. PRESTAR SERVICIO DE IMPRESIÓN DE 100 EJEMPLARES DE LA EDICIÓN NÚMERO 4 DE LA REVISTA ATARRAYA CULTURAL CONSTRUYENDO REGIÓN</t>
  </si>
  <si>
    <t>LA PRESENTE ORDEN TIENE POR OBJETO LA PRESTACIÓN DE SERVICIOS PROFESIONALES, EN EL MARCO DE LA EJECUCIÓN DEL CONTRATO INTERADMINISTRATIVO NO. SIN-022-2023, SUSCRITO ENTRE LA UNIVERSIDAD DEL MAGDALENA Y EL DEPARTAMENTO DE CÓRDOBA PARA: 1) REVISAR LOS MARCOS TEÓRICOS, CONCEPTUALES Y NORMATIVOS DE LA POLÍTICA PÚBLICA DE DISCAPACIDAD.  2) REALIZAR LA DELIMITACIÓN TEMÁTICA, POBLACIONAL Y ESPACIAL DE LA POBLACIÓN EN CONDICIÓN DE DISCAPACIDAD. 3) IDENTIFICAR LOS DETERMINANTES QUE CARACTERIZAN LAS CONDICIONES, SITUACIONES Y PROBLEMÁTICAS IDENTIFICADAS COMO OBJETO DE LA POLÍTICA PÚBLICA DE DISCAPACIDAD. 4) ELABORAR EL INFORME TÉCNICO DE DIAGNÓSTICO SITUACIONAL DE LA POBLACIÓN OBJETO DE ESTUDIO Y EXPOSICIÓN DE MOTIVOS DE LA POLÍTICA PÚBLICA DE DISCAPACIDAD, SEGÚN LA ESTRUCTURA DEFINIDA POR EL ASESOR METODOLÓGICO. 5) IDENTIFICAR LAS ALTERNATIVAS DE TRANSFORMACIÓN DE LAS SITUACIONES, CONDICIONES, PROBLEMÁTICAS O POTENCIALIDADES IDENTIFICADAS EN EL DIAGNÓSTICO. 6) REALIZAR LA VALORACIÓN TÉCNICO - POLÍTICA DE LAS ESTRATEGIAS DE ACCIÓN A IMPLEMENTAR EN EL MARCO DE LA POLÍTICA PÚBLICA DE DISCAPACIDAD.  7) ELABORAR LOS INFORMES TÉCNICOS DE SOPORTE SOBRE LA FORMULACIÓN DE LA POLÍTICA PÚBLICA DE DISCAPACIDAD, SEGÚN LA ESTRUCTURA DEFINIDA POR EL ASESOR METODOLÓGICO. 8) ORGANIZAR, PROPONER, COORDINAR Y EJECUTAR EL ENFOQUE METODOLÓGICO (DEFINICIÓN Y DISEÑO DE INSTRUMENTOS) Y DESARROLLAR LAS MESAS DE TRABAJO TERRITORIALES DE DIAGNÓSTICO BAJO LA ASESORÍA METODOLÓGICA Y ESPACIOS DE PARTICIPACIÓN DE LA FORMULACIÓN DE LA POLÍTICA PÚBLICA DE DISCAPACIDAD. 9) CONSTRUIR LA MATRIZ DE OPERACIONALIZACIÓN CON INDICADORES DE LA POLÍTICA PÚBLICA DE DISCAPACIDAD, SEGÚN LA ESTRUCTURA DEFINIDA POR EL ASESOR METODOLÓGICO. 10) PROYECTAR EL BORRADOR DE ORDENANZA DEPARTAMENTAL DE LA POLÍTICA PÚBLICA DE DISCAPACIDAD, SEGÚN LA ESTRUCTURA DEFINIDA POR EL ASESOR METODOLÓGICO. 11) PARTICIPAR EN TODOS LOS ESPACIOS DE SOCIALIZACIÓN, COORDINACIÓN, VALIDACIÓN Y CONCERTACIÓN DE LA POLÍTICA PÚBLICA DE DISCAPACIDAD. 12) ARCHIVAR LA INFORMACIÓN GENERADA EN EL MARCO DEL PROYECTO EN LOS MEDIOS TECNOLÓGICOS DESIGNADOS POR LA VICERRECTORÍA DE EXTENSIÓN Y PROYECCIÓN SOCIAL.</t>
  </si>
  <si>
    <t xml:space="preserve">LA PRESENTE ORDEN TIENE POR OBJETO LA PRESTACIÓN DE SERVICIOS PROFESIONALES, EN EL MARCO DE LA EJECUCIÓN DEL CONTRATO INTERADMINISTRATIVO NO. SIN-022-2023, SUSCRITO ENTRE LA UNIVERSIDAD DEL MAGDALENA Y EL DEPARTAMENTO DE CÓRDOBA PARA: 1) REVISAR LOS MARCOS TEÓRICOS, CONCEPTUALES Y NORMATIVOS DE LA POLÍTICA PÚBLICA DE LGTBIQ+. 2) DELIMITAR LA TEMÁTICA, POBLACIONAL Y ESPACIAL DE LA POBLACIÓN DIVERSA. 3) IDENTIFICAR LOS DETERMINANTES QUE CARACTERIZAN LAS CONDICIONES, SITUACIONES Y PROBLEMÁTICAS IDENTIFICADAS COMO OBJETO DE LA POLÍTICA PÚBLICA DE LGTBIQ+. 4) ELABORAR LOS INFORMES TÉCNICOS DE DIAGNÓSTICO SITUACIONAL DE LA POBLACIÓN OBJETO DE ESTUDIO Y EXPOSICIÓN DE MOTIVOS DE LA POLÍTICA PÚBLICA DE LGTBIQ+, SEGÚN LA ESTRUCTURA DEFINIDA POR EL ASESOR METODOLÓGICO. 5) IDENTIFICAR LAS ALTERNATIVAS DE TRANSFORMACIÓN DE LAS SITUACIONES, CONDICIONES, PROBLEMÁTICAS O POTENCIALIDADES IDENTIFICADAS EN EL DIAGNÓSTICO. 6) REALIZAR LA VALORACIÓN TÉCNICO - POLÍTICA DE LAS ESTRATEGIAS DE ACCIÓN A IMPLEMENTAR EN EL MARCO DE LA POLÍTICA PÚBLICA DE LGTBIQ+.  7) ELABORAR LOS INFORMES TÉCNICOS DE SOPORTE SOBRE LA FORMULACIÓN DE LA POLÍTICA PÚBLICA DE LGTBIQ+, SEGÚN LA ESTRUCTURA DEFINIDA POR EL ASESOR METODOLÓGICO. 8) ORGANIZAR, PROPONER, COORDINAR Y EJECUTAR EL ENFOQUE METODOLÓGICO (DEFINICIÓN Y DISEÑO DE INSTRUMENTOS) Y DESARROLLAR LAS MESAS DE TRABAJO TERRITORIALES DE DIAGNÓSTICO BAJO LA ASESORÍA METODOLÓGICA Y ESPACIOS DE PARTICIPACIÓN PARA LA FORMULACIÓN DE LA POLÍTICA PÚBLICA DE LGTBIQ+. 9) ELABORAR LA MATRIZ DE OPERACIONALIZACIÓN CON INDICADORES DE LA POLÍTICA PÚBLICA DE LGTBIQ+, SEGÚN LA ESTRUCTURA DEFINIDA POR EL ASESOR METODOLÓGICO. 10) ELABORAR EL BORRADOR DE ORDENANZA DEPARTAMENTAL DE LA POLÍTICA PÚBLICA DE LGTBIQ+, SEGÚN LA ESTRUCTURA DEFINIDA POR EL ASESOR METODOLÓGICO. 11) PARTICIPAR EN TODOS LOS ESPACIOS DE SOCIALIZACIÓN, COORDINACIÓN, VALIDACIÓN Y CONCERTACIÓN DE LA POLÍTICA PÚBLICA DE LGTBIQ+. 12) ARCHIVAR LA INFORMACIÓN GENERADA EN EL MARCO DEL PROYECTO EN LOS MEDIOS TECNOLÓGICOS DESIGNADOS POR LA VICERRECTORÍA DE EXTENSIÓN Y PROYECCIÓN SOCIAL. </t>
  </si>
  <si>
    <t xml:space="preserve">LA PRESENTE ORDEN TIENE POR OBJETO LA PRESTACIÓN DE SERVICIOS PROFESIONALES EN EL MARCO DE LA EJECUCIÓN DEL CONTRATO INTERADMINISTRATIVO NO SIN-022-2023, SUSCRITO ENTRE LA UNIVERSIDAD DEL MAGDALENA Y EL DEPARTAMENTO DE CÓRDOBA; PARA: 1) RECOLECTAR LA INFORMACIÓN DE ORDEN CONCEPTUAL, CUALITATIVO, ESTADÍSTICO, NORMATIVO RELACIONADA CON LA POLÍTICA PÚBLICA DE CULTURA PARA LA FASE DE DIAGNÓSTICO DE LA POLÍTICA PÚBLICA DE DISCAPACIDAD. 2) BRINDAR SOPORTE EN EL PROCESO DE CARACTERIZACIÓN Y DELIMITACIÓN DE LAS CONDICIONES, POTENCIALIDADES, SITUACIONES, NECESIDADES O PROBLEMÁTICAS DE LA POBLACIÓN EN SUS TERRITORIOS QUE PUEDEN ESTAR OBSTACULIZANDO O POTENCIALIZANDO EL EJERCICIO PLENO DE LOS DERECHOS. 3) ORIENTAR LAS MESAS DE TRABAJO TERRITORIALES PARA EL DIAGNÓSTICO Y FORMULACIÓN DE LA POLÍTICA PÚBLICA DE DISCAPACIDAD. 4) CONSTRUIR LA MATRIZ DE ACTORES TERRITORIALES PARA EL DESARROLLO DE LAS DISTINTAS FASES DE LA POLÍTICA PÚBLICA DE DISCAPACIDAD. 5) ELABORAR INFORME DE DIAGNÓSTICO Y FORMULACIÓN DE LA POLÍTICA PÚBLICA DE DISCAPACIDAD. 6) REALIZAR LA VALORACIÓN TÉCNICO-POLÍTICA DE LAS ESTRATEGIAS DE ACCIÓN A IMPLEMENTAR EN EL MARCO DE LA POLÍTICA PÚBLICA DE DISCAPACIDAD. 7) ACOMPAÑAR EN LA CONSTRUCCIÓN DE LA ORDENANZA DEPARTAMENTAL Y MATRIZ DE OPERACIONALIZACIÓN DE LA POLÍTICA PÚBLICA DE DISCAPACIDAD. 8) ARCHIVAR LA INFORMACIÓN GENERADA EN EL MARCO DEL PROYECTO EN LOS MEDIOS TECNOLÓGICOS DESIGNADOS POR LA VICERRECTORÍA DE EXTENSIÓN Y PROYECCIÓN SOCIAL. </t>
  </si>
  <si>
    <t>LA PRESENTE ORDEN TIENE POR OBJETO LA PRESTACIÓN DE SERVICIOS PROFESIONALES EN EL MARCO DE LA EJECUCIÓN DEL CONTRATO INTERADMINISTRATIVO NO SIN-022-2023, SUSCRITO ENTRE LA UNIVERSIDAD DEL MAGDALENA Y EL DEPARTAMENTO DE CÓRDOBA; PARA: 1) RECOLECTAR LA INFORMACIÓN DE ORDEN CONCEPTUAL, CUALITATIVO, ESTADÍSTICO, NORMATIVO RELACIONADA CON LA POLÍTICA PÚBLICA DE LGTBIQ+ EN LA FASE DE DIAGNÓSTICO Y FORMULACIÓN. 2) BRINDAR SOPORTE EN EL PROCESO DE CARACTERIZACIÓN Y DELIMITACIÓN DE LAS CONDICIONES, POTENCIALIDADES, SITUACIONES, NECESIDADES O PROBLEMÁTICAS DE LA POBLACIÓN EN SUS TERRITORIOS QUE PUEDEN ESTAR OBSTACULIZANDO O POTENCIALIZANDO EL EJERCICIO PLENO DE LOS DERECHOS. 3) ORIENTAR Y COORDINAR LAS MESAS DE TRABAJO TERRITORIALES DURANTE LAS FASES DE DIAGNÓSTICO Y FORMULACIÓN DE LA POLÍTICA PÚBLICA LGTBIQ+. 4) CONSTRUIR LA MATRIZ DE ACTORES TERRITORIALES PARA EL DESARROLLO DE LAS DISTINTAS FASES DE LA POLÍTICA PÚBLICA DE LGTBIQ+. 5) ELABORAR EL INFORME DE DIAGNÓSTICO Y FORMULACIÓN DE LA POLÍTICA PÚBLICA DE LGTBIQ+. 6) REALIZAR LA VALORACIÓN TÉCNICO -POLÍTICA DE LAS ESTRATEGIAS DE ACCIÓN A IMPLEMENTAR EN EL MARCO DE LA POLÍTICA PÚBLICA DE LGTBIQ+. 7) PARTICIPAR EN LAS MESAS DE TRABAJO TERRITORIALES DE LA POLÍTICA PÚBLICA DE LGTBIQ+. 8) ACOMPAÑAR EN LA CONSTRUCCIÓN DE LA ORDENANZA DEPARTAMENTAL Y MATRIZ DE OPERACIONALIZACIÓN DE LA POLÍTICA PÚBLICA LGTBIQ+. 9) ARCHIVAR LA INFORMACIÓN GENERADA EN EL MARCO DEL PROYECTO EN LOS MEDIOS TECNOLÓGICOS DESIGNADOS POR LA VICERRECTORÍA DE EXTENSIÓN Y PROYECCIÓN SOCIAL</t>
  </si>
  <si>
    <t xml:space="preserve">LA PRESENTE ORDEN TIENE POR OBJETO LA PRESTACIÓN DE SERVICIOS PROFESIONALES EN EL MARCO DE LA EJECUCIÓN DEL CONTRATO INTERADMINISTRATIVO NO SIN-022-2023, SUSCRITO ENTRE LA UNIVERSIDAD DEL MAGDALENA Y EL DEPARTAMENTO DE CÓRDOBA; PARA: 1) REALIZAR LA BÚSQUEDA Y ANÁLISIS DE DATOS DE LA POBLACIÓN EN CONDICIÓN DE DISCAPACIDAD Y LGTBIQ+ A NIVEL NACIONAL Y DEPARTAMENTAL. 2) IDENTIFICAR LAS NORMATIVIDADES ASOCIADAS A LA POBLACIÓN DE DISCAPACIDAD Y LGTBIQ+ A NIVEL NACIONAL Y DEPARTAMENTAL. 3) PARTICIPAR EN LA CONSTRUCCIÓN DE LOS DOCUMENTOS EN LAS FASES DE DIAGNÓSTICO Y FORMULACIÓN DE LAS POLÍTICAS PÚBLICAS DE DISCAPACIDAD Y LGTBIQ+ EN EL DEPARTAMENTO DE CÓRDOBA. 4) PROYECTAR LOS COSTOS ASOCIADOS AL DESARROLLO DE LOS TALLERES DE LAS FASES DE DIAGNÓSTICO Y FORMULACIÓN DE LAS POLÍTICAS PÚBLICAS DE DISCAPACIDAD Y LGTBIQ+ EN EL DEPARTAMENTO DE CÓRDOBA. 5) ELABORAR INFORMES FINANCIEROS QUE DEN CUENTA DE LA EJECUCIÓN DE LAS FASES DE DIAGNÓSTICO Y FORMULACIÓN DE LAS PÚBLICAS DE DISCAPACIDAD Y LGTBIQ+ EN EL DEPARTAMENTO DE CÓRDOBA. 6) ARCHIVAR LA INFORMACIÓN GENERADA EN EL MARCO DEL PROYECTO EN LOS MEDIOS TECNOLÓGICOS DESIGNADOS POR LA VICERRECTORÍA DE EXTENSIÓN Y PROYECCIÓN SOCIAL. </t>
  </si>
  <si>
    <t xml:space="preserve">LA PRESENTE ORDEN TIENE POR OBJETO LA PRESTACIÓN DE SERVICIOS DE APOYO A LA GESTIÓN, EN EL MARCO DE LA EJECUCIÓN DEL CONTRATO INTERADMINISTRATIVO NO. SC-006-2023, SUSCRITO ENTRE LA UNIVERSIDAD DEL MAGDALENA Y EL DEPARTAMENTO DE CÓRDOBA PARA EL DESARROLLO DE LAS SIGUIENTES ACTIVIDADES: 1) APOYAR EN LA DEFINICIÓN Y ESTRUCTURACIÓN DE CRONOGRAMA DE TRABAJO Y REVISIÓN DE INSTRUMENTO PARA LA CAPTURA DE INFORMACIÓN DE LA POLÍTICA PÚBLICA. 2). COORDINAR EL ANÁLISIS DE INFORMACIÓN PRIMARIA Y SECUNDARIA, QUE SOPORTEN LA ESTRUCTURACIÓN METODOLÓGICA DE PROYECTO. 3) GESTIONAR EL ANÁLISIS DE INFORMACIÓN PARA CONSTRUCCIÓN DE DOCUMENTOS Y ESTRUCTURACIÓN DE LA FORMULACIÓN DE LA POLÍTICA PÚBLICA. 4). ASISTIR Y SOPORTAR LA LOGÍSTICA EN EL DESARROLLO DE LOS TALLERES DE DIAGNÓSTICO Y FORMULACIÓN DE POLÍTICAS. 5). APOYAR EN LA REVISIÓN DE LITERATURA QUE SOPORTE LA CONSTRUCCIÓN DE DOCUMENTOS. 6) ARCHIVAR LA INFORMACIÓN GENERADA EN EL MARCO DEL PROYECTO EN LOS MEDIOS TECNOLÓGICOS DESIGNADOS POR LA VICERRECTORÍA DE EXTENSIÓN Y PROYECCIÓN SOCIAL. </t>
  </si>
  <si>
    <t>LA PRESENTE ORDEN TIENE POR OBJETO LA PRESTACIÓN DE SERVICIOS PROFESIONALES EN EL MARCO DE LA EJECUCIÓN DEL CONTRATO INTERADMINISTRATIVO NO SC-006-2023, SUSCRITO ENTRE LA UNIVERSIDAD DEL MAGDALENA Y EL DEPARTAMENTO DE CÓRDOBA; PARA: 1) RECOPILAR LA INFORMACIÓN DE ORDEN CONCEPTUAL, CUALITATIVO, ESTADÍSTICO, NORMATIVO RELACIONADA CON LA POLÍTICA PÚBLICA DE CULTURA PARA LA FASE DE DIAGNÓSTICO. 2) BRINDAR SOPORTE EN EL PROCESO DE CARACTERIZACIÓN Y DELIMITACIÓN DE LAS CONDICIONES, POTENCIALIDADES, SITUACIONES, NECESIDADES O PROBLEMÁTICAS DE LA POBLACIÓN EN SUS TERRITORIOS QUE PUEDEN ESTAR OBSTACULIZANDO O POTENCIALIZANDO EL EJERCICIO PLENO DE LOS DERECHOS. 3) ORIENTAR LAS MESAS DE TRABAJO TERRITORIALES PARA EL DIAGNÓSTICO Y FORMULACIÓN DE LA POLÍTICA PÚBLICA DE CULTURA. 4) CONSTRUIR LA MATRIZ DE ACTORES TERRITORIALES PARA EL DESARROLLO DE LAS DISTINTAS FASES DE LA POLÍTICA PÚBLICA DE CULTURA. 5) ELABORAR INFORME DE DIAGNÓSTICO Y FORMULACIÓN DE LA POLÍTICA PÚBLICA DE CULTURA. 6) REALIZAR LA VALORACIÓN TÉCNICO -POLÍTICA DE LAS ESTRATEGIAS DE ACCIÓN A IMPLEMENTAR EN EL MARCO DE LA POLÍTICA PÚBLICA DE CULTURA. 7) ACOMPAÑAR EN LA CONSTRUCCIÓN DE LA ORDENANZA DEPARTAMENTAL Y MATRIZ DE OPERACIONALIZACIÓN DE LA POLÍTICA PÚBLICA DE CULTURA. 8) ARCHIVAR LA INFORMACIÓN GENERADA EN EL MARCO DEL PROYECTO EN LOS MEDIOS TECNOLÓGICOS DESIGNADOS POR LA VICERRECTORÍA DE EXTENSIÓN Y PROYECCIÓN SOCIAL.</t>
  </si>
  <si>
    <t>LA PRESENTE ORDEN TIENE POR OBJETO LA PRESTACIÓN DE SERVICIOS PROFESIONALES EN EL MARCO DE LA EJECUCIÓN DEL CONTRATO INTERADMINISTRATIVO NO SC-006-2023, SUSCRITO ENTRE LA UNIVERSIDAD DEL MAGDALENA Y EL DEPARTAMENTO DE CÓRDOBA; PARA: 1) RECOPILAR LA INFORMACIÓN DE ORDEN CONCEPTUAL, CUALITATIVO, ESTADÍSTICO, NORMATIVO RELACIONADA CON LA POLÍTICA PÚBLICA DE CULTURA PARA LA FASE DE DIAGNÓSTICO. 2) BRINDAR SOPORTE EN EL PROCESO DE CARACTERIZACIÓN Y DELIMITACIÓN DE LAS CONDICIONES, POTENCIALIDADES, SITUACIONES, NECESIDADES O PROBLEMÁTICAS DE LA POBLACIÓN EN SUS TERRITORIOS QUE PUEDEN ESTAR OBSTACULIZANDO O POTENCIALIZANDO EL EJERCICIO PLENO DE LOS DERECHOS. 3) ORIENTAR LA REALIZACIÓN DE LAS MESAS DE TRABAJO TERRITORIALES PARA EL DIAGNÓSTICO DE LA POLÍTICA PÚBLICA DE CULTURA. 4) REALIZAR CONTACTO CON LOS ACTORES TERRITORIALES IDENTIFICADOS PARA EL DIAGNÓSTICO Y FORMULACIÓN DE LA POLÍTICA PÚBLICA DE CULTURA. 5) ELABORAR EL INFORME DE DIAGNÓSTICO Y FORMULACIÓN DE LA POLÍTICA PÚBLICA DE CULTURA. 6) REALIZAR LA VALORACIÓN TÉCNICO -POLÍTICA DE LAS ESTRATEGIAS DE ACCIÓN A IMPLEMENTAR EN EL MARCO DE LA POLÍTICA PÚBLICA. 7) ELABORAR INFORME DE SOPORTES DE LA POLÍTICA EN EL MARCO DEL CONTRATO. 8) ACOMPAÑAR EN LA CONSTRUCCIÓN DE LA ORDENANZA DEPARTAMENTAL Y MATRIZ DE OPERACIONALIZACIÓN. 9)  ARCHIVAR LA INFORMACIÓN GENERADA EN EL MARCO DEL PROYECTO EN LOS MEDIOS TECNOLÓGICOS DESIGNADOS POR LA VICERRECTORÍA DE EXTENSIÓN Y PROYECCIÓN SOCIAL.</t>
  </si>
  <si>
    <t xml:space="preserve">LA PRESENTE ORDEN TIENE POR OBJETO LA PRESTACIÓN DE SERVICIOS PROFESIONALES EN EL MARCO DE LA EJECUCIÓN DEL CONTRATO INTERADMINISTRATIVO NO SC-006-2023, SUSCRITO ENTRE LA UNIVERSIDAD DEL MAGDALENA Y EL DEPARTAMENTO DE CÓRDOBA; PARA: 1) CORDINAR LAS ACTIVIDADES ADMINISTRATIVAS Y OPERATIVAS PARA EL BUEN DESARROLLO DEL PROYECTO EN LAS FASES DE DIAGNÓSTICO Y FORMULACIÓN. 2) CONSTRUIR LOS INFORMES PERIÓDICOS PARA LA COORDINACIÓN Y SUPERVISIÓN DEL PROYECTO. 3) PARTICIPAR EN MESAS TRABAJO CON ACTORES LOCALES EN LAS FASES DE DIAGNÓSTICO Y FORMULACIÓN. 4) REALIZAR LA RECOLECCIÓN, SISTEMATIZACIÓN Y ANÁLISIS DE INFORMACIÓN PRODUCTO DE LAS MESAS DE TRABAJO CON ACTORES LOCALES EN LAS FASES DE DIAGNÓSTICO Y FORMULACIÓN. 5) ARCHIVAR LA INFORMACIÓN GENERADA EN EL MARCO DEL PROYECTO EN LOS MEDIOS TECNOLÓGICOS DESIGNADOS POR LA VICERRECTORÍA DE EXTENSIÓN Y PROYECCIÓN SOCIAL. </t>
  </si>
  <si>
    <t>LA PRESENTE ORDEN TIENE POR OBJETO LA PRESTACIÓN DE SERVICIOS PROFESIONALES EN EL MARCO DE LA EJECUCIÓN DEL CONTRATO INTERADMINISTRATIVO NO SC-006-2023, SUSCRITO ENTRE LA UNIVERSIDAD DEL MAGDALENA Y EL DEPARTAMENTO DE CÓRDOBA; PARA: 1) BRINDAR SOPORTE EN EL PROCESO DE CARACTERIZACIÓN Y DELIMITACIÓN DE LAS CONDICIONES, POTENCIALIDADES, SITUACIONES, NECESIDADES O PROBLEMÁTICAS DE LA POBLACIÓN EN SUS TERRITORIOS QUE PUEDEN ESTAR OBSTACULIZANDO O POTENCIALIZANDO EL EJERCICIO PLENO DE LOS DERECHOS. 2) COORDINAR Y ORIENTAR LA LOGÍSTICA PARA EL DESARROLLO DE LAS MESAS DE TRABAJO TERRITORIALES Y ESPACIOS DE PARTICIPACIÓN CORRESPONDIENTES A LOS TALLERES DIAGNÓSTICOS DE LA POLÍTICA PÚBLICA DE CULTURA EN EL MARCO DEL CONTRATO. 3) REALIZAR CONTACTO CON LOS ACTORES TERRITORIALES IDENTIFICADOS SUJETOS DE DERECHO EN EL MARCO DE LA POLÍTICA PÚBLICA DE CULTURA. 4) ELABORAR EL INFORME DE DIAGNÓSTICO DE LA POLÍTICA PÚBLICA DE CULTURA. 5) REALIZAR LA VALORACIÓN TÉCNICA DE LAS ESTRATEGIAS DE ACCIÓN A IMPLEMENTAR EN EL MARCO DE LA POLÍTICA PÚBLICA DE CULTURA.                                                                                                     6) ACOMPAÑAR EN LA CONSTRUCCIÓN DE LA ORDENANZA DEPARTAMENTAL Y MATRIZ DE OPERACIONALIZACIÓN. 7) ARCHIVAR LA INFORMACIÓN GENERADA EN EL MARCO DEL PROYECTO EN LOS MEDIOS TECNOLÓGICOS DESIGNADOS POR LA VICERRECTORÍA DE EXTENSIÓN Y PROYECCIÓN SOCIAL</t>
  </si>
  <si>
    <t>LA PRESENTE ORDEN TIENE POR OBJETO LA PRESTACIÓN DE SERVICIOS DE APOYO A LA GESTIÓN, EN EL MARCO DE LA EJECUCIÓN DEL CONTRATO INTERADMINISTRATIVO NO. SC-006-2023, SUSCRITO ENTRE LA UNIVERSIDAD DEL MAGDALENA Y EL DEPARTAMENTO DE CÓRDOBA PARA EL DESARROLLO DE LAS SIGUIENTES ACTIVIDADES: 1) PROCESAR LA INFORMACIÓN DE ORDEN CONCEPTUAL, CUALITATIVO, ESTADÍSTICO Y NORMATIVO EN EL MARCO DE LA FORMULACION DE LA POLÍTICA PÚBLICA DE CULTURA. 2) BRINDAR SOPORTE TÉCNICO Y LOGISTICO PARA EL DESARROLLO DE LAS MESAS DE TRABAJO TERRITORIALES DE LA POLÍTICA PÚBLICA DE CULTURA. 3) CONSTRUIR DE LA BASE DE DATOS DE ACTOROES SOCIALES IDENTIFICADOS DURANTE LA FASE DE DIAGNOSTICO Y FORMULACIÓN DE LA POLÍTICA PÚBLICA DE CULTURA. 4) APOYAR EN LA ELABORACIÓN DEL INFORME DE DIAGNOSTICO Y FORMULACIÓN DE LA POLÍTICA PÚBLICA DE CULTURA. 5) REALIZAR LA VALORACIÓN TÉCNICA DE LAS ESTRATEGIAS DE ACCIÓN A IMPLEMENTAR EN EL MARCO DE LA POLÍTICA PÚBLICA. 6) COLABORAR EN LA CONSTRUCCIÓN DE LA ORDENANZA DEPARTAMENTAL Y MATRIZ DE OPERACIONALIZACIÓN DE LA POLÍTICA PÚBLICA DE CULTURA. 7) ARCHIVAR LA INFORMACIÓN GENERADA EN EL MARCO DEL PROYECTO EN LOS MEDIOS TECNOLÓGICOS DESIGNADOS POR LA VICERRECTORÍA DE EXTENSIÓN Y PROYECCIÓN SOCIAL.</t>
  </si>
  <si>
    <t xml:space="preserve">LA PRESENTE ORDEN TIENE POR OBJETO LA PRESTACIÓN DE SERVICIOS PROFESIONALES EN EL MARCO DE LA EJECUCIÓN DEL CONTRATO INTERADMINISTRATIVO NO SC-006-2023, SUSCRITO ENTRE LA UNIVERSIDAD DEL MAGDALENA Y EL DEPARTAMENTO DE CÓRDOBA; PARA: 1) RECOPILAR LA INFORMACIÓN DE ORDEN CONCEPTUAL, CUALITATIVO, ESTADÍSTICO, NORMATIVO RELACIONADA CON LA POLÍTICA PÚBLICA DE CULTURA PARA LA FASE DE DIAGNÓSTICO. 2) ACOMPAÑAR EL PROCESO DE CARACTERIZACIÓN Y DELIMITACIÓN DE LAS CONDICIONES, POTENCIALIDADES, SITUACIONES, NECESIDADES O PROBLEMÁTICAS DE LA POBLACIÓN EN SUS TERRITORIOS QUE PUEDEN ESTAR OBSTACULIZANDO O POTENCIALIZANDO EL EJERCICIO PLENO DE LOS DERECHOS. 3) DINAMIZAR LAS DISCUSIONES QUE SE GENEREN EN LAS MESAS DE TRABAJO TERRITORIALES DE LA POLÍTICA PÚBLICA DE CULTURA. 4) REALIZAR ACOMPAÑAMIENTO A LOS DISTINTOS ACTORES TERRITORIALES IDENTIFICADOS DURANTE LAS FASES DE DIAGNÓSTICO Y FORMULACIÓN DE LA POLÍTICA PÚBLICA DE CULTURA. 5) REALIZAR VALORACIÓN TÉCNICO -POLÍTICA DE LAS ESTRATEGIAS DE ACCIÓN A IMPLEMENTAR EN EL MARCO DE LA POLÍTICA PÚBLICA DE CULTURA. 6) ELABORAR INFORME SOPORTE DE DIAGNÓSTICO Y FORMULACIÓN DE LA POLÍTICA PÚBLICA DE CULTURA. 7) ACOMPAÑAR EN LA CONSTRUCCIÓN DE LA ORDENANZA DEPARTAMENTAL Y MATRIZ DE OPERACIONALIZACIÓN DE LA POLÍTICA PÚBLICA DE CULTURA.                                                                                                                         8) ARCHIVAR LA INFORMACIÓN GENERADA EN EL MARCO DEL PROYECTO EN LOS MEDIOS TECNOLÓGICOS DESIGNADOS POR LA VICERRECTORÍA DE EXTENSIÓN Y PROYECCIÓN SOCIAL. </t>
  </si>
  <si>
    <t>LA PRESENTE ORDEN TIENE POR OBJETO LA PRESTACIÓN DE SERVICIOS PROFESIONALES EN EL MARCO DE LA EJECUCIÓN DEL CONTRATO INTERADMINISTRATIVO NO SC-006-2023, SUSCRITO ENTRE LA UNIVERSIDAD DEL MAGDALENA Y EL DEPARTAMENTO DE CÓRDOBA; PARA: 1) RECAUDAR Y VERIFICAR LA DOCUMENTACIÓN PRECONTRACTUAL REQUERIDA PARA LA CONTRATACIÓN DEL TALENTO HUMANO Y PROVEEDORES DEL PROYECTO. 2) PROYECTAR ORDENES DE SERVICIOS PROFESIONALES, ORDENES DE APOYO A LA GESTIÓN Y ORDENES DE PROVEEDORES. 3) REALIZAR EL REGISTRO DE LOS CONTRATOS EN LAS PLATAFORMAS DEL SIA OBSERVA Y SECOP 2. 4) REVISAR MENSUAL LOS DOCUMENTOS Y SOPORTES PARA EL PAGO DE HONORARIOS DE LOS CONTRATISTAS ADSCRITOS AL PROYECTO. 5) REGISTRAR MENSUALMENTE EL CARGUE DE LOS SOPORTES DE PAGOS QUE SE GENERAN DEL PROYECTO, EN LA PLATAFORMA SIA OBSERVA Y SECOP 2. 6) ELABORAR RESOLUCIONES DE VIÁTICOS Y APOYO ECONÓMICO PARA LOS DESPLAZAMIENTOS DEL EQUIPO TÉCNICO DEL PROYECTO. 7) ARTICULAR CON LAS DEPENDENCIAS ADMINISTRATIVAS Y FINANCIERAS DE LA UNIVERSIDAD, LAS SOLICITUDES DE CERTIFICADOS DE DISPONIBILIDAD PRESUPUESTAL, COMPROMISO PRESUPUESTAL, ÓRDENES DE PAGO Y REQUERIMIENTOS FINANCIEROS GENERADOS DURANTE LA EJECUCIÓN. 8) ARCHIVAR LA INFORMACIÓN GENERADA EN EL MARCO DEL PROYECTO EN LOS MEDIOS TECNOLÓGICOS DESIGNADOS POR LA VICERRECTORÍA DE EXTENSIÓN Y PROYECCIÓN SOCIAL</t>
  </si>
  <si>
    <t xml:space="preserve">LA PRESENTE ORDEN TIENE POR OBJETO LA PRESTACIÓN DE SERVICIOS PROFESIONALES EN EL MARCO DE LA EJECUCIÓN DEL CONTRATO INTERADMINISTRATIVO NO SC-006-2023, SUSCRITO ENTRE LA UNIVERSIDAD DEL MAGDALENA Y EL DEPARTAMENTO DE CÓRDOBA; PARA: 1) ASESORAR EN EL INFORME DEL MARCO LEGAL PARA EL DIAGNÓSTICO DE LAS POLÍTICAS PÚBLICAS. 2) BRINDAR ASESORAMIENTO JURÍDICO DURANTE LA FASE DE FORMULACIÓN DE LA POLÍTICA PÚBLICA. 3) REALIZAR LA REVISIÓN JURÍDICA A LAS ÓRDENES Y/O CONTRATOS REQUERIDOS EN EL MARCO DEL PROYECTO. 4) ELABORAR EL PROYECTO DE ORDENANZA DEL CONTRATO INTERADMINISTRATIVO. 5) PRESTAR ASESORÍA JURÍDICA Y RESOLVER CONSULTAS DE TIPO LEGAL EN EL MARCO DE LA EJECUCIÓN DEL CONTRATO INTERADMINISTRATIVO NO SC-006-2023. 6) PROYECTAR RESPUESTAS A LAS CONSULTAS, PETICIONES, QUEJAS, REQUERIMIENTOS, TUTELAS Y RECLAMOS QUE SE GENEREN, TOMANDO EN CONSIDERACIÓN LOS TÉRMINOS DE LA LEY Y LOS PROCEDIMIENTOS INTERNOS ESTABLECIDOS. 7) VERIFICAR, APLICAR Y CUMPLIR LOS ASPECTOS REGULATORIOS Y CONTRACTUALES RELACIONADOS CON EL CONTRATO INTERADMINISTRATIVO DE LA POLÍTICA PÚBLICA DE CULTURA.8) ASESORAR EN LOS PROCESOS Y ACTIVIDADES ENFOCADAS EN ASEGURAR EL CUMPLIMIENTO DE LAS OBLIGACIONES RELACIONADAS CON LA CONSECUCIÓN, SUSCRIPCIÓN Y MANTENIMIENTO DE LOS SEGUROS, PÓLIZAS Y GARANTÍAS EXIGIDOS PARA EL PROYECTO, VERIFICANDO LA CORRECTA Y OPORTUNA EXPEDICIÓN DE ESTAS, VALIDEZ JURÍDICA Y VIGENCIA, SEGÚN LO PREVÉ EL CONTRATO INTERADMINISTRATIVO DE LA POLÍTICA PÚBLICA DE CULTURA.  9) ASESORAR EN RIESGOS ASOCIADOS CON EL CONTRATO INTERADMINISTRATIVO DE LA POLÍTICA PÚBLICA DE CULTURA, QUE PERMITA PREVER, ORGANIZAR Y REALIZAR ACCIONES FRENTE A LA POSIBILIDAD DE MATERIALIZACIÓN DE RIESGOS Y MINIMIZACIÓN DE IMPACTOS, QUE PUDIERAN PONER EN RIESGO LA VIABILIDAD Y BUENA EJECUCIÓN DEL CONTRATO.10) ELABORAR LOS CONCEPTOS JURÍDICOS QUE SEAN SOLICITADOS EN EL MARCO DEL CONTRATO INTERADMINISTRATIVO NO SC-006-2023. 11) REALIZAR REVISIÓN JURÍDICA DE LAS RESOLUCIONES GENERADAS EN EL MARCO DE LA EJECUCIÓN DEL CONTRATO INTERADMINISTRATIVO. 12) ARCHIVAR LA INFORMACIÓN GENERADA EN EL MARCO DEL PROYECTO EN LOS MEDIOS TECNOLÓGICOS DESIGNADOS POR LA VICERRECTORÍA DE EXTENSIÓN Y PROYECCIÓN SOCIAL. </t>
  </si>
  <si>
    <t xml:space="preserve">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8)  ARCHIVAR LA INFORMACIÓN GENERADA EN EL MARCO DEL PROYECTO EN LOS MEDIOS TECNOLÓGICOS DESIGNADOS POR LA VICERRECTORÍA DE EXTENSIÓN Y PROYECCIÓN SOCIAL. </t>
  </si>
  <si>
    <t>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8)  ARCHIVAR LA INFORMACIÓN GENERADA EN EL MARCO DEL PROYECTO EN LOS MEDIOS TECNOLÓGICOS DESIGNADOS POR LA VICERRECTORÍA DE EXTENSIÓN Y PROYECCIÓN SOCIAL.</t>
  </si>
  <si>
    <t xml:space="preserve">La presente orden tiene por objeto la prestación de servicios de apoyo a la gestión, en el marco de la ejecución del Contrato Interadministrativo No. SC-006-2023, suscrito entre la Universidad del Magdalena y el departamento de Córdoba para el desarrollo de las siguientes actividades: 1) Procesar la información de orden conceptual, cualitativo, estadístico y normativo en el marco de la Formulacion de la política pública de cultura. 2) Brindar soporte logístico durante el desarrollo de las mesas de trabajo con actores sociales en la identificación de derechos sociales y culturales con personas con identidades de genero diversas. 3) Organizar y clasificar los soportes documentales que se generen durante en las diferentes fases de la política pública para la identificación de derechos sociales y culturales con personas con identidades de genero diversas. 4) Archivar la información generada en el marco del proyecto en los medios tecnológicos designados por el coordinador de la política pública y la Vicerrectoría de Extensión y Proyección Social. </t>
  </si>
  <si>
    <t>La presente orden tiene por objeto la compra de elementos de papaleria,
requendos para el desarrollo de las actividades del Contrato Interadministrativo No. SIN-022-
2023, suscrito entre el Departamento de Cordoba y la Universidad del Magdalena.</t>
  </si>
  <si>
    <t>La presente orden tiene por objeto la compra de elementos de papaleria, requeridos para el desarrollo de las actividades del Contrato Interadministrativo No. SC-006- 2023, suscrito entre el Departamento de Cordoba y la Universidad del Magdalena</t>
  </si>
  <si>
    <t>La presente orden tiene por objeto la prestación de servicios profesionales en el  marco del proyecto “Desarrollo de acciones institucionales y alianzas con el entorno para fortalecer procesos de formación, investigación y extensión para la creación de valor social en el territorio” del fondo de extensiones de la Universidad del Magdalena, para el desarrollo de lo siguiente: Prestar servicio tecnológico para el desarrollo, implementación y puesta en marcha del sistema software para la gestión de documentos de prácticas (GEDOPRAC), con la finalidad de ser empleado en todo el proceso de practica de los estudiantes de la Universidad del Magdalena. Teniendo los siguientes productos para entregar: 1. Manual de Usuario. 2. Manual técnico. 3. Script Base de datos. 4. Sistema de información GEDOPRAC desplegado en ambiente productivo. 5. Capacitación a los usuarios en el uso y apropiación del sistema de información</t>
  </si>
  <si>
    <t>ELGHER BENJAMIN PACHECO LOPEZ </t>
  </si>
  <si>
    <t>GUSTAVO ANDRES GARCIA ACEVEDO</t>
  </si>
  <si>
    <t>XPRESS ESTUDIO GRAFICO Y DIGITAL S.A.S.</t>
  </si>
  <si>
    <t>CARLOS DE LOS REYES CAMARGO CERVANTES </t>
  </si>
  <si>
    <t>MILCETH ALEJANDRA MENDOZA GOMEZ</t>
  </si>
  <si>
    <t>NESTOR ANDRES MORENO RIOS</t>
  </si>
  <si>
    <t>CARLOS GABRIEL HERNANDEZ ANDRADE</t>
  </si>
  <si>
    <t>ANA MARIA CUDRIS CARRANZA</t>
  </si>
  <si>
    <t>GUILLERMO FEDERICO REY SABOGAL</t>
  </si>
  <si>
    <t>KENNY JOEL PUELLO PACHECO</t>
  </si>
  <si>
    <t>BERNARDO MIGUEL CHARRIS DIAZ</t>
  </si>
  <si>
    <t>MARIA DEL CARMEN VELASQUEZ MOSQUERA</t>
  </si>
  <si>
    <t>GUDIELA MILENA PATERNINA PAUTT </t>
  </si>
  <si>
    <t>LUIS EDUARDO PUCHE MORALES</t>
  </si>
  <si>
    <t>LAURA  MARGARITA CANTILLO ROSARIO</t>
  </si>
  <si>
    <t>KAREN SOFíA VALENCIA GASCA</t>
  </si>
  <si>
    <t>YINA ALEJANDRA TELLEZ FUENTES</t>
  </si>
  <si>
    <t>CESIA NARAI ALEMAN SERRANO </t>
  </si>
  <si>
    <t>JORGE ARMANDO LOZANO TORDECILLA</t>
  </si>
  <si>
    <t>EQUISERVIS LTDA</t>
  </si>
  <si>
    <t>1616
1618</t>
  </si>
  <si>
    <t>2023/07/27
2023/07/27</t>
  </si>
  <si>
    <t>182500000
16698113</t>
  </si>
  <si>
    <t>RASINE RAVELO MÉNDEZ</t>
  </si>
  <si>
    <t>s</t>
  </si>
  <si>
    <t>GUSTAVO RODRIGUEZ ECHEVERRIA</t>
  </si>
  <si>
    <t xml:space="preserve">https://community.secop.gov.co/Public/Tendering/ContractNoticePhases/View?PPI=CO1.PPI.25247261&amp;isFromPublicArea=True&amp;isModal=False </t>
  </si>
  <si>
    <t>https://community.secop.gov.co/Public/Tendering/ContractNoticePhases/View?PPI=CO1.PPI.25248618&amp;isFromPublicArea=True&amp;isModal=False</t>
  </si>
  <si>
    <t>https://community.secop.gov.co/Public/Tendering/OpportunityDetail/Index?noticeUID=CO1.NTC.4739664&amp;isFromPublicArea=True&amp;isModal=False</t>
  </si>
  <si>
    <t>https://community.secop.gov.co/Public/Tendering/OpportunityDetail/Index?noticeUID=CO1.NTC.4819273&amp;isFromPublicArea=True&amp;isModal=False</t>
  </si>
  <si>
    <t>https://community.secop.gov.co/Public/Tendering/OpportunityDetail/Index?noticeUID=CO1.NTC.4819064&amp;isFromPublicArea=True&amp;isModal=true&amp;asPopupView=true</t>
  </si>
  <si>
    <t>https://community.secop.gov.co/Public/Tendering/OpportunityDetail/Index?noticeUID=CO1.NTC.4819162&amp;isFromPublicArea=True&amp;isModal=true&amp;asPopupView=true</t>
  </si>
  <si>
    <t>https://community.secop.gov.co/Public/Tendering/OpportunityDetail/Index?noticeUID=CO1.NTC.4823706&amp;isFromPublicArea=True&amp;isModal=true&amp;asPopupView=true</t>
  </si>
  <si>
    <t>https://community.secop.gov.co/Public/Tendering/OpportunityDetail/Index?noticeUID=CO1.NTC.4840881&amp;isFromPublicArea=True&amp;isModal=true&amp;asPopupView=true</t>
  </si>
  <si>
    <t>https://community.secop.gov.co/Public/Tendering/OpportunityDetail/Index?noticeUID=CO1.NTC.4823127&amp;isFromPublicArea=True&amp;isModal=true&amp;asPopupView=true</t>
  </si>
  <si>
    <t>https://community.secop.gov.co/Public/Tendering/OpportunityDetail/Index?noticeUID=CO1.NTC.4819277&amp;isFromPublicArea=True&amp;isModal=true&amp;asPopupView=true</t>
  </si>
  <si>
    <t>https://community.secop.gov.co/Public/Tendering/OpportunityDetail/Index?noticeUID=CO1.NTC.4819165&amp;isFromPublicArea=True&amp;isModal=true&amp;asPopupView=true</t>
  </si>
  <si>
    <t>https://community.secop.gov.co/Public/Tendering/OpportunityDetail/Index?noticeUID=CO1.NTC.4819507&amp;isFromPublicArea=True&amp;isModal=true&amp;asPopupView=true</t>
  </si>
  <si>
    <t>https://community.secop.gov.co/Public/Tendering/OpportunityDetail/Index?noticeUID=CO1.NTC.4823744&amp;isFromPublicArea=True&amp;isModal=true&amp;asPopupView=true</t>
  </si>
  <si>
    <t>https://community.secop.gov.co/Public/Tendering/OpportunityDetail/Index?noticeUID=CO1.NTC.4841193&amp;isFromPublicArea=True&amp;isModal=true&amp;asPopupView=true</t>
  </si>
  <si>
    <t>https://community.secop.gov.co/Public/Tendering/OpportunityDetail/Index?noticeUID=CO1.NTC.4841210&amp;isFromPublicArea=True&amp;isModal=true&amp;asPopupView=true</t>
  </si>
  <si>
    <t>https://community.secop.gov.co/Public/Tendering/OpportunityDetail/Index?noticeUID=CO1.NTC.4819170&amp;isFromPublicArea=True&amp;isModal=true&amp;asPopupView=true</t>
  </si>
  <si>
    <t>https://community.secop.gov.co/Public/Tendering/OpportunityDetail/Index?noticeUID=CO1.NTC.4855927&amp;isFromPublicArea=True&amp;isModal=False</t>
  </si>
  <si>
    <t>https://community.secop.gov.co/Public/Tendering/OpportunityDetail/Index?noticeUID=CO1.NTC.4867974&amp;isFromPublicArea=True&amp;isModal=False</t>
  </si>
  <si>
    <t>https://community.secop.gov.co/Public/Tendering/OpportunityDetail/Index?noticeUID=CO1.NTC.4869748&amp;isFromPublicArea=True&amp;isModal=False</t>
  </si>
  <si>
    <t>https://community.secop.gov.co/Public/Tendering/OpportunityDetail/Index?noticeUID=CO1.NTC.4934477&amp;isFromPublicArea=True&amp;isModal=False</t>
  </si>
  <si>
    <t>https://community.secop.gov.co/Public/Tendering/OpportunityDetail/Index?noticeUID=CO1.NTC.4985552&amp;isFromPublicArea=True&amp;isModal=False</t>
  </si>
  <si>
    <t>https://community.secop.gov.co/Public/Tendering/OpportunityDetail/Index?noticeUID=CO1.NTC.5019495&amp;isFromPublicArea=True&amp;isModal=False</t>
  </si>
  <si>
    <t>https://community.secop.gov.co/Public/Tendering/OpportunityDetail/Index?noticeUID=CO1.NTC.5075258&amp;isFromPublicArea=True&amp;isModal=False</t>
  </si>
  <si>
    <t>OPSP-VEX-0916-2023</t>
  </si>
  <si>
    <t>CO1.REQ.5124705</t>
  </si>
  <si>
    <t>OPSP-VEX-0917-2023</t>
  </si>
  <si>
    <t>CO1.REQ.5121392</t>
  </si>
  <si>
    <t>OPSP-VEX-0918-2023</t>
  </si>
  <si>
    <t>CO1.REQ.5125745</t>
  </si>
  <si>
    <t>OPSP-VEX-0919-2023</t>
  </si>
  <si>
    <t>CO1.REQ.5129725</t>
  </si>
  <si>
    <t>OPSP-VEX-0920-2023</t>
  </si>
  <si>
    <t>CO1.REQ.5133319</t>
  </si>
  <si>
    <t>OPSP-VEX-0921-2023</t>
  </si>
  <si>
    <t>CO1.REQ.5133132</t>
  </si>
  <si>
    <t>OPSP-VEX-0922-2023</t>
  </si>
  <si>
    <t>CO1.REQ.5133652</t>
  </si>
  <si>
    <t>OPSP-VEX-0923-2023</t>
  </si>
  <si>
    <t>CO1.REQ.5131625</t>
  </si>
  <si>
    <t>OPSP-VEX-0924-2023</t>
  </si>
  <si>
    <t>CO1.REQ.5124145</t>
  </si>
  <si>
    <t>OAG-VEX-0925-2023</t>
  </si>
  <si>
    <t>CO1.REQ.5124230</t>
  </si>
  <si>
    <t>OAG-VEX-0926-2023</t>
  </si>
  <si>
    <t>CO1.REQ.5134024</t>
  </si>
  <si>
    <t>OPSP-VEX-0927-2023</t>
  </si>
  <si>
    <t>CO1.REQ.5134668</t>
  </si>
  <si>
    <t>OAG-VEX-0928-2023</t>
  </si>
  <si>
    <t>CO1.REQ.5125793</t>
  </si>
  <si>
    <t>OAG-VEX-0929-2023</t>
  </si>
  <si>
    <t>CO1.REQ.5124248</t>
  </si>
  <si>
    <t>OAG-VEX-0930-2023</t>
  </si>
  <si>
    <t>CO1.REQ.5124567</t>
  </si>
  <si>
    <t>OAG-VEX-0931-2023</t>
  </si>
  <si>
    <t>CO1.REQ.5123638</t>
  </si>
  <si>
    <t>OAG-VEX-0932-2023</t>
  </si>
  <si>
    <t>CO1.REQ.5123295</t>
  </si>
  <si>
    <t>OAG-VEX-0933-2023</t>
  </si>
  <si>
    <t>CO1.REQ.5121334</t>
  </si>
  <si>
    <t>OPSP-VEX-0934-2023</t>
  </si>
  <si>
    <t>CO1.REQ.5131477</t>
  </si>
  <si>
    <t>OPSP-VEX-0935-2023</t>
  </si>
  <si>
    <t>CO1.REQ.5131856</t>
  </si>
  <si>
    <t>OPSP-VEX-0936-2023</t>
  </si>
  <si>
    <t>CO1.REQ.5132004</t>
  </si>
  <si>
    <t>OPSP-VEX-0937-2023</t>
  </si>
  <si>
    <t>CO1.REQ.5132103</t>
  </si>
  <si>
    <t>OPSP-VEX-0938-2023</t>
  </si>
  <si>
    <t>CO1.REQ.5123101</t>
  </si>
  <si>
    <t>OPSP-VEX-0939-2023</t>
  </si>
  <si>
    <t>CO1.REQ.5135117</t>
  </si>
  <si>
    <t>OPSP-VEX-0940-2023</t>
  </si>
  <si>
    <t>CO1.REQ.5132223</t>
  </si>
  <si>
    <t>OPSP-VEX-0941-2023</t>
  </si>
  <si>
    <t>CO1.REQ.5132137</t>
  </si>
  <si>
    <t>OPSP-VEX-0942-2023</t>
  </si>
  <si>
    <t>CO1.REQ.5134220</t>
  </si>
  <si>
    <t>OPSP-VEX-0943-2023</t>
  </si>
  <si>
    <t>CO1.REQ.5134308</t>
  </si>
  <si>
    <t>OAG-VEX-0944-2023</t>
  </si>
  <si>
    <t>CO1.REQ.5122571</t>
  </si>
  <si>
    <t>OPSP-VEX-0945-2023</t>
  </si>
  <si>
    <t>CO1.REQ.5126170</t>
  </si>
  <si>
    <t>OAG-VEX-0946-2023</t>
  </si>
  <si>
    <t>CO1.REQ.5122804</t>
  </si>
  <si>
    <t>OPSP-VEX-0947-2023</t>
  </si>
  <si>
    <t>CO1.REQ.5126853</t>
  </si>
  <si>
    <t>OAG-VEX-0948-2023</t>
  </si>
  <si>
    <t>CO1.REQ.5122621</t>
  </si>
  <si>
    <t>OPSP-VEX-0949-2023</t>
  </si>
  <si>
    <t>CO1.REQ.5127402</t>
  </si>
  <si>
    <t>OPSP-VEX-0950-2023</t>
  </si>
  <si>
    <t>CO1.REQ.5127368</t>
  </si>
  <si>
    <t>OPSP-VEX-0951-2023</t>
  </si>
  <si>
    <t>CO1.REQ.5124268</t>
  </si>
  <si>
    <t>OPSP-VEX-0952-2023</t>
  </si>
  <si>
    <t>CO1.REQ.5124562</t>
  </si>
  <si>
    <t>OPSP-VEX-0953-2023</t>
  </si>
  <si>
    <t>CO1.REQ.5124801</t>
  </si>
  <si>
    <t>OPSP-VEX-0954-2023</t>
  </si>
  <si>
    <t>CO1.REQ.5124618</t>
  </si>
  <si>
    <t>OPSP-VEX-0955-2023</t>
  </si>
  <si>
    <t>CO1.REQ.5124566</t>
  </si>
  <si>
    <t>OPSP-VEX-0956-2023</t>
  </si>
  <si>
    <t>CO1.REQ.5134255</t>
  </si>
  <si>
    <t>OPSP-VEX-0957-2023</t>
  </si>
  <si>
    <t>CO1.REQ.5124569</t>
  </si>
  <si>
    <t>OPSP-VEX-0958-2023</t>
  </si>
  <si>
    <t>CO1.REQ.5124809</t>
  </si>
  <si>
    <t>OPSP-VEX-0959-2023</t>
  </si>
  <si>
    <t>CO1.REQ.5124573</t>
  </si>
  <si>
    <t>OPSP-VEX-0960-2023</t>
  </si>
  <si>
    <t>CO1.REQ.5124457</t>
  </si>
  <si>
    <t>OPSP-VEX-0961-2023</t>
  </si>
  <si>
    <t>CO1.REQ.5124814</t>
  </si>
  <si>
    <t>OPSP-VEX-0962-2023</t>
  </si>
  <si>
    <t>CO1.REQ.5138585</t>
  </si>
  <si>
    <t>OPSP-VEX-0963-2023</t>
  </si>
  <si>
    <t>CO1.REQ.5134324</t>
  </si>
  <si>
    <t>OPSP-VEX-0965-2023</t>
  </si>
  <si>
    <t>CO1.REQ.5124460</t>
  </si>
  <si>
    <t>OPSP-VEX-0966-2023</t>
  </si>
  <si>
    <t>CO1.REQ.5124817</t>
  </si>
  <si>
    <t>OPSP-VEX-0967-2023</t>
  </si>
  <si>
    <t>CO1.REQ.5124707</t>
  </si>
  <si>
    <t>OPSP-VEX-0968-2023</t>
  </si>
  <si>
    <t>CO1.REQ.5138765</t>
  </si>
  <si>
    <t>OPSP-VEX-0969-2023</t>
  </si>
  <si>
    <t>CO1.REQ.5139773</t>
  </si>
  <si>
    <t>OAG-VEX-0970-2023</t>
  </si>
  <si>
    <t>CO1.REQ.5124710</t>
  </si>
  <si>
    <t>OAG-VEX-0971-2023</t>
  </si>
  <si>
    <t>CO1.REQ.5124712</t>
  </si>
  <si>
    <t>OAG-VEX-0972-2023</t>
  </si>
  <si>
    <t>CO1.REQ.5134331</t>
  </si>
  <si>
    <t>OAG-VEX-0973-2023</t>
  </si>
  <si>
    <t>CO1.REQ.5134345</t>
  </si>
  <si>
    <t>OPSP-VEX-0974-2023</t>
  </si>
  <si>
    <t>CO1.REQ.5131585</t>
  </si>
  <si>
    <t>OAG-VEX-0975-2023</t>
  </si>
  <si>
    <t>CO1.REQ.5124576</t>
  </si>
  <si>
    <t>OAG-VEX-0976-2023</t>
  </si>
  <si>
    <t>CO1.REQ.5132301</t>
  </si>
  <si>
    <t>OAG-VEX-0977-2023</t>
  </si>
  <si>
    <t>CO1.REQ.5125875</t>
  </si>
  <si>
    <t>OAG-VEX-0978-2023</t>
  </si>
  <si>
    <t>CO1.REQ.5126038</t>
  </si>
  <si>
    <t>OAG-VEX-0979-2023</t>
  </si>
  <si>
    <t>CO1.REQ.5126084</t>
  </si>
  <si>
    <t>OAG-VEX-0980-2023</t>
  </si>
  <si>
    <t>CO1.REQ.5126161</t>
  </si>
  <si>
    <t>OAG-VEX-0981-2023</t>
  </si>
  <si>
    <t>CO1.REQ.5126174</t>
  </si>
  <si>
    <t>OAG-VEX-0982-2023</t>
  </si>
  <si>
    <t>CO1.REQ.5126454</t>
  </si>
  <si>
    <t>OAG-VEX-0983-2023</t>
  </si>
  <si>
    <t>CO1.REQ.5126465</t>
  </si>
  <si>
    <t>OAG-VEX-0984-2023</t>
  </si>
  <si>
    <t>CO1.REQ.5126477</t>
  </si>
  <si>
    <t>OAG-VEX-0985-2023</t>
  </si>
  <si>
    <t>CO1.REQ.5121052</t>
  </si>
  <si>
    <t>OAG-VEX-0986-2023</t>
  </si>
  <si>
    <t>CO1.REQ.5121504</t>
  </si>
  <si>
    <t>OAG-VEX-987-2023</t>
  </si>
  <si>
    <t>CO1.REQ.5124623</t>
  </si>
  <si>
    <t>OPSP-VEX-0988-2023</t>
  </si>
  <si>
    <t>CO1.REQ.5124464</t>
  </si>
  <si>
    <t>OAG-VEX-0989-2023</t>
  </si>
  <si>
    <t>CO1.REQ.5132302</t>
  </si>
  <si>
    <t>OAG-VEX-0990-2023</t>
  </si>
  <si>
    <t>CO1.REQ.5124466</t>
  </si>
  <si>
    <t>OAG-VEX-0991-2023</t>
  </si>
  <si>
    <t>CO1.REQ.5125230</t>
  </si>
  <si>
    <t>OAG-VEX-0992-2023</t>
  </si>
  <si>
    <t>CO1.REQ.5125624</t>
  </si>
  <si>
    <t>OAG-VEX-0993-2023</t>
  </si>
  <si>
    <t>CO1.REQ.5125240</t>
  </si>
  <si>
    <t>OAG-VEX-0994-2023</t>
  </si>
  <si>
    <t>CO1.REQ.5125537</t>
  </si>
  <si>
    <t>OAG-VEX-0995-2023</t>
  </si>
  <si>
    <t>CO1.REQ.5134395</t>
  </si>
  <si>
    <t>OAG-VEX-0996-2023</t>
  </si>
  <si>
    <t>CO1.REQ.5131903</t>
  </si>
  <si>
    <t>OAG-VEX-0997-2023</t>
  </si>
  <si>
    <t>CO1.REQ.5125546</t>
  </si>
  <si>
    <t>OPSP-VEX-0998-2023</t>
  </si>
  <si>
    <t>CO1.REQ.5131905</t>
  </si>
  <si>
    <t>OPSP-VEX-0999-2023</t>
  </si>
  <si>
    <t>CO1.REQ.5125554</t>
  </si>
  <si>
    <t>OPSP-VEX-1000-2023</t>
  </si>
  <si>
    <t>CO1.REQ.5132001</t>
  </si>
  <si>
    <t>OPSP-VEX-1001-2023</t>
  </si>
  <si>
    <t>CO1.REQ.5132002</t>
  </si>
  <si>
    <t>OPSP-VEX-1002-2023</t>
  </si>
  <si>
    <t>CO1.REQ.5125433</t>
  </si>
  <si>
    <t>OPSP-VEX-1003-2023</t>
  </si>
  <si>
    <t>CO1.REQ.5132201</t>
  </si>
  <si>
    <t>OPSP-VEX-1004-2023</t>
  </si>
  <si>
    <t>CO1.REQ.5125699</t>
  </si>
  <si>
    <t>OPSP-VEX-1005-2023</t>
  </si>
  <si>
    <t>CO1.REQ.5132202</t>
  </si>
  <si>
    <t>OPSP-VEX-1006-2023</t>
  </si>
  <si>
    <t>CO1.REQ.5132203</t>
  </si>
  <si>
    <t>OPSP-VEX-1007-2023</t>
  </si>
  <si>
    <t>CO1.REQ.5132401</t>
  </si>
  <si>
    <t>OPSP-VEX-1008-2023</t>
  </si>
  <si>
    <t>CO1.REQ.5125919</t>
  </si>
  <si>
    <t>OPSP-VEX-1009-2023</t>
  </si>
  <si>
    <t>CO1.REQ.5125938</t>
  </si>
  <si>
    <t>OPSP-VEX-1010-2023</t>
  </si>
  <si>
    <t>CO1.REQ.5126257</t>
  </si>
  <si>
    <t>OPSP-VEX-1011-2023</t>
  </si>
  <si>
    <t>CO1.REQ.5126618</t>
  </si>
  <si>
    <t>OPSP-VEX-1012-2023</t>
  </si>
  <si>
    <t>CO1.REQ.5126654</t>
  </si>
  <si>
    <t>OPSP-VEX-1013-2023</t>
  </si>
  <si>
    <t>CO1.REQ.5127005</t>
  </si>
  <si>
    <t>OPSP-VEX-1014-2023</t>
  </si>
  <si>
    <t>CO1.REQ.5126799</t>
  </si>
  <si>
    <t>OPSP-VEX-1015-2023</t>
  </si>
  <si>
    <t>CO1.REQ.5132204</t>
  </si>
  <si>
    <t>OPSP-VEX-1016-2023</t>
  </si>
  <si>
    <t>CO1.REQ.5132003</t>
  </si>
  <si>
    <t>OPSP-VEX-1017-2023</t>
  </si>
  <si>
    <t>CO1.REQ.5127532</t>
  </si>
  <si>
    <t>OPSP-VEX-1018-2023</t>
  </si>
  <si>
    <t>CO1.REQ.5127827</t>
  </si>
  <si>
    <t>OPSP-VEX-1019-2023</t>
  </si>
  <si>
    <t>CO1.REQ.5133644</t>
  </si>
  <si>
    <t>OAG-VEX-1020-2023</t>
  </si>
  <si>
    <t>CO1.REQ.5129602</t>
  </si>
  <si>
    <t>OPSP-VEX-1021-2023</t>
  </si>
  <si>
    <t>CO1.REQ.5132429</t>
  </si>
  <si>
    <t>OPSP-VEX-1022-2023</t>
  </si>
  <si>
    <t>CO1.REQ.5132023</t>
  </si>
  <si>
    <t>OPSP-VEX-1023-2023</t>
  </si>
  <si>
    <t>CO1.REQ.5132400</t>
  </si>
  <si>
    <t>OAG-VEX-1024-2023</t>
  </si>
  <si>
    <t>CO1.REQ.5131875</t>
  </si>
  <si>
    <t>OAG-VEX-1025-2023</t>
  </si>
  <si>
    <t>CO1.REQ.5133938</t>
  </si>
  <si>
    <t>OAG-VEX-1026-2023</t>
  </si>
  <si>
    <t>CO1.REQ.5125992</t>
  </si>
  <si>
    <t>OAG-VEX-1027-2023</t>
  </si>
  <si>
    <t>CO1.REQ.5131883</t>
  </si>
  <si>
    <t>OPSP-VEX-1028-2023</t>
  </si>
  <si>
    <t>CO1.REQ.5126162</t>
  </si>
  <si>
    <t>OPSP-VEX-1030-2023</t>
  </si>
  <si>
    <t>CO1.REQ.5122128</t>
  </si>
  <si>
    <t>OPSP-VEX-1031-2023</t>
  </si>
  <si>
    <t>CO1.REQ.5121898</t>
  </si>
  <si>
    <t>OPSP-VEX-1032-2023</t>
  </si>
  <si>
    <t>CO1.REQ.5122446</t>
  </si>
  <si>
    <t>OPSP-VEX-1033-2023</t>
  </si>
  <si>
    <t>CO1.REQ.5122539</t>
  </si>
  <si>
    <t>OAG-VEX-1034-2023</t>
  </si>
  <si>
    <t>CO1.REQ.5133265</t>
  </si>
  <si>
    <t>OPSP-VEX-1038-2023</t>
  </si>
  <si>
    <t>CO1.REQ.5127803</t>
  </si>
  <si>
    <t>OPSP-VEX-1039-2023</t>
  </si>
  <si>
    <t>CO1.REQ.5126446</t>
  </si>
  <si>
    <t>OAG-VEX-1040-2023</t>
  </si>
  <si>
    <t>CO1.REQ.5132043</t>
  </si>
  <si>
    <t>OAG-VEX-1043-2023</t>
  </si>
  <si>
    <t>CO1.REQ.5136904</t>
  </si>
  <si>
    <t>OAG-VEX-1044-2023</t>
  </si>
  <si>
    <t>CO1.REQ.5132681</t>
  </si>
  <si>
    <t>OAG-VEX-1045-2023</t>
  </si>
  <si>
    <t>CO1.REQ.5134033</t>
  </si>
  <si>
    <t>OAG-VEX-1046-2023</t>
  </si>
  <si>
    <t>CO1.REQ.5134586</t>
  </si>
  <si>
    <t>OAG-VEX-1047-2023</t>
  </si>
  <si>
    <t>CO1.REQ.5136338</t>
  </si>
  <si>
    <t>OAG-VEX-1048-2023</t>
  </si>
  <si>
    <t>CO1.REQ.5134521</t>
  </si>
  <si>
    <t>OAG-VEX-1049-2023</t>
  </si>
  <si>
    <t>CO1.REQ.5132077</t>
  </si>
  <si>
    <t>OAG-VEX-1050-2023</t>
  </si>
  <si>
    <t>CO1.REQ.5134877</t>
  </si>
  <si>
    <t>OAG-VEX-1051-2023</t>
  </si>
  <si>
    <t>CO1.REQ.5137210</t>
  </si>
  <si>
    <t>OPSP-VEX-1052-2023</t>
  </si>
  <si>
    <t>CO1.REQ.5137411</t>
  </si>
  <si>
    <t>OPSP-VEX-1054-2023</t>
  </si>
  <si>
    <t>CO1.REQ.5132374</t>
  </si>
  <si>
    <t>OPSP-VEX-1055-2023</t>
  </si>
  <si>
    <t>CO1.REQ.5136219</t>
  </si>
  <si>
    <t>OPSP-VEX-1056-2023</t>
  </si>
  <si>
    <t>CO1.REQ.5138256</t>
  </si>
  <si>
    <t>OPSP-VEX-1057-2023</t>
  </si>
  <si>
    <t>OPSP-VEX-1265-2023</t>
  </si>
  <si>
    <t>CO1.REQ.5109706</t>
  </si>
  <si>
    <t>OPSP-VEX-1266-2023</t>
  </si>
  <si>
    <t>CO1.REQ.5112182</t>
  </si>
  <si>
    <t>OPSP-VEX-1267-2023</t>
  </si>
  <si>
    <t>CO1.REQ.5112251</t>
  </si>
  <si>
    <t>OPSP-VEX-1268-2023</t>
  </si>
  <si>
    <t>CO1.REQ.5112034</t>
  </si>
  <si>
    <t>OAG-VEX-1269-2023</t>
  </si>
  <si>
    <t>CO1.REQ.5110225</t>
  </si>
  <si>
    <t>OAG-VEX-1270-2023</t>
  </si>
  <si>
    <t>CO1.REQ.5110104</t>
  </si>
  <si>
    <t>OPSP-VEX-1270-2023</t>
  </si>
  <si>
    <t>CO1.REQ.5112717</t>
  </si>
  <si>
    <t>OAG-VEX-1271-2023</t>
  </si>
  <si>
    <t>CO1.REQ.5109585</t>
  </si>
  <si>
    <t>OAG-VEX-1272-2023</t>
  </si>
  <si>
    <t>CO1.REQ.5109950</t>
  </si>
  <si>
    <t>OAG-VEX-1273-2023</t>
  </si>
  <si>
    <t>CO1.REQ.5110431</t>
  </si>
  <si>
    <t>OPSP-VEX-1274-2023</t>
  </si>
  <si>
    <t>CO1.REQ.5110120</t>
  </si>
  <si>
    <t>OAG-VEX-1275-2023</t>
  </si>
  <si>
    <t>CO1.REQ.5110160</t>
  </si>
  <si>
    <t>OPSP-VEX-1276-2023</t>
  </si>
  <si>
    <t>CO1.REQ.5112781</t>
  </si>
  <si>
    <t>OPSP-VEX-1277-2023</t>
  </si>
  <si>
    <t>CO1.REQ.5112756</t>
  </si>
  <si>
    <t>OPSP-VEX-1278-2023</t>
  </si>
  <si>
    <t>CO1.REQ.5111316</t>
  </si>
  <si>
    <t>OPSP-VEX-1280-2023</t>
  </si>
  <si>
    <t>CO1.REQ.5111472</t>
  </si>
  <si>
    <t>OPSP-VEX-1281-2023</t>
  </si>
  <si>
    <t>CO1.REQ.5109681</t>
  </si>
  <si>
    <t>OAG-VEX-1282-2023</t>
  </si>
  <si>
    <t>CO1.REQ.5110712</t>
  </si>
  <si>
    <t>OAG-VEX-1283-2023</t>
  </si>
  <si>
    <t>CO1.REQ.5110159</t>
  </si>
  <si>
    <t>OAG-VEX-1284-2023</t>
  </si>
  <si>
    <t>CO1.REQ.5110428</t>
  </si>
  <si>
    <t>OAG-VEX-1285-2023</t>
  </si>
  <si>
    <t>CO1.REQ.5110198</t>
  </si>
  <si>
    <t>OPSP-VEX-1286-2023</t>
  </si>
  <si>
    <t>CO1.REQ.5109812</t>
  </si>
  <si>
    <t>OAG-VEX-1287-2023</t>
  </si>
  <si>
    <t>CO1.REQ.5111575</t>
  </si>
  <si>
    <t>OAG-VEX-1288-2023</t>
  </si>
  <si>
    <t>CO1.REQ.5112480</t>
  </si>
  <si>
    <t>OAG-VEX-1289-2023</t>
  </si>
  <si>
    <t>CO1.REQ.5111240</t>
  </si>
  <si>
    <t>OAG-VEX-1290-2023</t>
  </si>
  <si>
    <t>CO1.REQ.5110235</t>
  </si>
  <si>
    <t>OAG-VEX-1291-2023</t>
  </si>
  <si>
    <t>CO1.REQ.5109237</t>
  </si>
  <si>
    <t>OAG-VEX-1292-2023</t>
  </si>
  <si>
    <t>CO1.REQ.5110595</t>
  </si>
  <si>
    <t>OAG-VEX-1293-2023</t>
  </si>
  <si>
    <t>CO1.REQ.5109695</t>
  </si>
  <si>
    <t>OAG-VEX-1294-2023</t>
  </si>
  <si>
    <t>CO1.REQ.5109838</t>
  </si>
  <si>
    <t>OAG-VEX-1295-2023</t>
  </si>
  <si>
    <t>CO1.REQ.5113909</t>
  </si>
  <si>
    <t>OAG-VEX-1296-2023</t>
  </si>
  <si>
    <t>CO1.REQ.5109743</t>
  </si>
  <si>
    <t>OAG-VEX-1297-2023</t>
  </si>
  <si>
    <t>CO1.REQ.5108992</t>
  </si>
  <si>
    <t>OAG-VEX-1298-2023</t>
  </si>
  <si>
    <t>CO1.REQ.5111969</t>
  </si>
  <si>
    <t>OPSP-VEX-1299-2023</t>
  </si>
  <si>
    <t>CO1.REQ.5112468</t>
  </si>
  <si>
    <t>OPSP-VEX-1301-2023</t>
  </si>
  <si>
    <t>CO1.REQ.5133226</t>
  </si>
  <si>
    <t>OPSP-VEX-1302-2023</t>
  </si>
  <si>
    <t>CO1.REQ.5132176</t>
  </si>
  <si>
    <t>OPSP-VEX-1303-2023</t>
  </si>
  <si>
    <t>CO1.REQ.5132397</t>
  </si>
  <si>
    <t>OPSP-VEX-1304-2023</t>
  </si>
  <si>
    <t>CO1.REQ.5132753</t>
  </si>
  <si>
    <t>OPSP-VEX-1305-2023</t>
  </si>
  <si>
    <t>CO1.REQ.5133211</t>
  </si>
  <si>
    <t>OPSP-VEX-1306-2023</t>
  </si>
  <si>
    <t>CO1.REQ.5132280</t>
  </si>
  <si>
    <t>OPSP-VEX-1307-2023</t>
  </si>
  <si>
    <t>CO1.REQ.5132876</t>
  </si>
  <si>
    <t>OPSP-VEX-1308-2023</t>
  </si>
  <si>
    <t>CO1.REQ.5132854</t>
  </si>
  <si>
    <t>OPSP-VEX-1309-2023</t>
  </si>
  <si>
    <t>CO1.REQ.5132285</t>
  </si>
  <si>
    <t>OAG-VEX-1310-2023</t>
  </si>
  <si>
    <t>CO1.REQ.5109628</t>
  </si>
  <si>
    <t>OPSP-VEX-1311-2023</t>
  </si>
  <si>
    <t>CO1.REQ.5109749</t>
  </si>
  <si>
    <t>OPSP-VEX-1312-2023</t>
  </si>
  <si>
    <t>CO1.REQ.5109588</t>
  </si>
  <si>
    <t>OAG-VEX-1313-2023</t>
  </si>
  <si>
    <t>CO1.REQ.5110812</t>
  </si>
  <si>
    <t>OPS-VEX-1340-2023</t>
  </si>
  <si>
    <t>CO1.REQ.5190743</t>
  </si>
  <si>
    <t>OAG-VEX-1344-2023</t>
  </si>
  <si>
    <t>CO1.REQ.5138217</t>
  </si>
  <si>
    <t>OAG-VEX-1345-2023</t>
  </si>
  <si>
    <t>CO1.REQ.5137796</t>
  </si>
  <si>
    <t>OAG-VEX-1346-2023</t>
  </si>
  <si>
    <t>CO1.REQ.5137929</t>
  </si>
  <si>
    <t>OAG-VEX-1347-2023</t>
  </si>
  <si>
    <t>CO1.REQ.5138134</t>
  </si>
  <si>
    <t>OAG-VEX-1348-2023</t>
  </si>
  <si>
    <t>CO1.REQ.5138139</t>
  </si>
  <si>
    <t>OAG-VEX-1349-2023</t>
  </si>
  <si>
    <t>CO1.REQ.5138141</t>
  </si>
  <si>
    <t>OAG-VEX-1350-2023</t>
  </si>
  <si>
    <t>CO1.REQ.5137951</t>
  </si>
  <si>
    <t>OAG-VEX-1351-2023</t>
  </si>
  <si>
    <t>CO1.REQ.5137955</t>
  </si>
  <si>
    <t>OAG-VEX-1352-2023</t>
  </si>
  <si>
    <t>CO1.REQ.5137960</t>
  </si>
  <si>
    <t>OAG-VEX-1353-2023</t>
  </si>
  <si>
    <t>CO1.REQ.5138225</t>
  </si>
  <si>
    <t>OAG-VEX-1354-2023</t>
  </si>
  <si>
    <t>CO1.REQ.5138302</t>
  </si>
  <si>
    <t>OAG-VEX-1355-2023</t>
  </si>
  <si>
    <t>CO1.REQ.5138308</t>
  </si>
  <si>
    <t>OAG-VEX-1356-2023</t>
  </si>
  <si>
    <t>CO1.REQ.5137946</t>
  </si>
  <si>
    <t>OAG-VEX-1357-2023</t>
  </si>
  <si>
    <t>CO1.REQ.5138320</t>
  </si>
  <si>
    <t>OAG-VEX-1358-2023</t>
  </si>
  <si>
    <t>CO1.REQ.5137959</t>
  </si>
  <si>
    <t>OAG-VEX-1359-2023</t>
  </si>
  <si>
    <t>CO1.REQ.5140616</t>
  </si>
  <si>
    <t>OAG-VEX-1360-2023</t>
  </si>
  <si>
    <t>CO1.REQ.5140728</t>
  </si>
  <si>
    <t>OAG-VEX-1361-2023</t>
  </si>
  <si>
    <t>CO1.REQ.5140958</t>
  </si>
  <si>
    <t>OAG-VEX-1362-2023</t>
  </si>
  <si>
    <t>CO1.REQ.5137925</t>
  </si>
  <si>
    <t>OAG-VEX-1363-2023</t>
  </si>
  <si>
    <t>CO1.REQ.5137799</t>
  </si>
  <si>
    <t>OAG-VEX-1364-2023</t>
  </si>
  <si>
    <t>CO1.REQ.5137930</t>
  </si>
  <si>
    <t>OAG-VEX-1365-2023</t>
  </si>
  <si>
    <t>CO1.REQ.5137932</t>
  </si>
  <si>
    <t>OAG-VEX-1366-2023</t>
  </si>
  <si>
    <t>CO1.REQ.5138246</t>
  </si>
  <si>
    <t>OAG-VEX-1367-2023</t>
  </si>
  <si>
    <t>CO1.REQ.5137935</t>
  </si>
  <si>
    <t>OAG-VEX-1368-2023</t>
  </si>
  <si>
    <t>CO1.REQ.5137939</t>
  </si>
  <si>
    <t>OAG-VEX-1369-2023</t>
  </si>
  <si>
    <t>CO1.REQ.5137943</t>
  </si>
  <si>
    <t>OAG-VEX-1370-2023</t>
  </si>
  <si>
    <t>CO1.REQ.5137945</t>
  </si>
  <si>
    <t>OAG-VEX-1371-2023</t>
  </si>
  <si>
    <t>CO1.REQ.5138205</t>
  </si>
  <si>
    <t>OPSP-VEX-1372-2023</t>
  </si>
  <si>
    <t>CO1.REQ.5138219</t>
  </si>
  <si>
    <t>OAG-VEX-1373-2023</t>
  </si>
  <si>
    <t>CO1.REQ.5137795</t>
  </si>
  <si>
    <t>OAG-VEX-1374-2023</t>
  </si>
  <si>
    <t>CO1.REQ.5138233</t>
  </si>
  <si>
    <t>OAG-VEX-1375-2023</t>
  </si>
  <si>
    <t>CO1.REQ.5138304</t>
  </si>
  <si>
    <t>OAG-VEX-1376-2023</t>
  </si>
  <si>
    <t>CO1.REQ.5138136</t>
  </si>
  <si>
    <t>OAG-VEX-1377-2023</t>
  </si>
  <si>
    <t>CO1.REQ.5138316</t>
  </si>
  <si>
    <t>OAG-VEX-1378-2023</t>
  </si>
  <si>
    <t>CO1.REQ.5138322</t>
  </si>
  <si>
    <t>OPSP-VEX-1434-2023</t>
  </si>
  <si>
    <t>CO1.REQ.5186653</t>
  </si>
  <si>
    <t>OPSP-VEX-1436-2023</t>
  </si>
  <si>
    <t>CO1.REQ.5188197</t>
  </si>
  <si>
    <t>Prestar servicios profesionales para la implementación del servicio público de extensión agropecuaria en el departamento del Magdalena, en el marco del Convenio Nro. 9772023 suscrito entre la Agencia de Desarrollo Rural ADR y la Universidad del Magdalena A: OBLIGACIONES DEL CONTRATISTA: 1. velar por el cumplimiento del contrato en términos de plazos, calidades, cantidades y adecuada ejecución de los recursos del contrato apoyando en la supervisión y vigilancia de los contratos que le sean delegados por su supervisor verificando el cumplimiento de las condiciones pactadas en los mismos y como consecuencia de ello están facultados para solicitar informes, aclaraciones y explicaciones sobre el desarrollo de la ejecución contractual, impartir instrucciones al contratista y hacer recomendaciones encaminadas a lograr la correcta ejecución del objeto contratado. 2. Gestionar el cumplimiento y el buen desarrollo del proceso de extensión agropecuaria y la atención de 5.498 usuarios del departamento del Magdalena. 3 acompañar al equipo técnico definido para el departamento del Magdalena, requerido para el desarrollo de la prestación del Servicio Público De Extensión Agropecuaria SPEA. 4.Participar en el desarrollo de las actividades de intervención en la prestación del servicio público de extensión agropecuaria SPEA. 5. Liderar la construcción de cronogramas para el equipo técnico teniendo en cuenta los indicadores generales del proyecto, y de cumplimiento individual por cada extensionista. 6.Realizar seguimiento para evaluar resultados en la prestación del servicio público de extensión agropecuaria, usando las herramientas necesarias implementadas en el marco de operación del proyecto. 7.Velar por la correcta sistematización de la información del proceso de ejecución del proyecto. 8.Participar en las jornadas diferentes jornadas que se adelante con beneficiarios, entes territoriales y privados en el marco de la prestación del servicio público de extensión agropecuaria. 9. Velar por la correcta actualización de datos de productores del registro y clasificación de usuarios, manteniendo la meta de 5.030 beneficiarios para el departamento del Magdalena. 10.Participar en los espacios, insumos y reuniones que se desarrollen para la ejecución del proyecto buscando la articulación con los actores del subsistema de extensión agropecuaria. 11. Entregar el 100% del registro y clasificación de los usuarios de los Municipios que componen el departamento del Magdalena. 12. Acompañar al equipo directivo de la Vicerrectoria de Extensión y Proyección social de la UNIMAGDALENA para las diferentes jornadas de trabajo con la UTT y demás entes públicos y privados que requieran su presencia. 13.Desarrollar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14. Elaborar Informes semanales de actividades en cumplimiento de los cinco aspectos del enfoque del servicio de extensión agropecuaria. 15.Consolidar y verificar la información de las actividades ejecutadas por el equipo técnico en la implementación del servicio público de extensión agropecuaria. 16. Verificar el buen cumplimiento de las metas establecidas del equipo técnico en la prestación del servicio público de extensión agropecuaria. 17.Velar por el cumplimiento de los indicadores establecidos para el departamento del Magdalena en la prestación del servicio público de extensión agropecuaria. 18. Velar por el cumplimiento del cronograma de ejecución de actividades del servicio público de extensión agropecuaria INDICADORES A CUMPLIR EN EL DEPARTAMENTO DEL MAGDALENA: 1. Atención a 5.030 beneficiarios del servicio público de extensión agropecuaria para el Departamento del Magdalena. 2. Realizar visitas a los 20.120 beneficiarios del departamento del Magdalena los cuales deberán ser soportados en documentos y registros fotográficos a los beneficiarios del Departamento del Magdalena 3. Implementación de los métodos grupales exigidos por la Agencia de Desarrollo Rural ADR, con la finalidad de fortalecer las capacidades técnicas con enfoque de buenas prácticas agrícolas, pecuarias y pesqueras en los sistemas productivos e Implementación de una gira técnica. 4.Velar por la entrega a satisfacción de 5.030 planeadores y sus respectivos soportes de entrega. 5. Realizar treinta y cinco (35) encuentros grupales con los beneficiarios del departamento del Magdalena para trabajar temas de asociatividad por subregión y por Línea productiva. 6.Velar por la correcta capacitación del 10% de número de productores correspondientes a quinientos tres (503) del Departamento del Magdalena en alfabetización digital para que conozcan las TIC y plataformas virtuales para acceder información a mercados. 7.Verificar la correcta implementación de los programas radiales de difusión de la prestación del servicio público de extensión agropecuaria en el Departamento del Magdalena. 8.Realizar treinta y cinco (35) encuentros grupales con los beneficiarios para compartir información relacionada con los espacios de políticas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Ío cual deberá dejarse constancia escrita. Parágrafo Tercero: El contratista está obligado a suministrar los entregables en las formas, contenidos, condiciones y plazos de conformidad con el Anexo 001 Coordinador Regional, el cual hace parte integral de este contrato.</t>
  </si>
  <si>
    <t>Prestar servicios profesionales para la implementación del servicio público de extensión agropecuaria en el departamento de la Guajira, en el marco del Convenio Nro. 9772023 suscrito entre la Agencia de Desarrollo Rural ADR y la Universidad del Magdalena A: OBLIGACIONES DEL CONTRATISTA: 1. velar por el cumplimiento del contrato en términos de plazos, calidades, cantidades y adecuada ejecución de los recursos del contrato apoyando en la supervisión y vigilancia de los contratos que le sean delegados por su supervisor verificando el cumplimiento de las condiciones pactadas en los mismos y como consecuencia de ello están facultados para solicitar informes, aclaraciones y explicaciones sobre el desarrollo de la ejecución contractual, impartir instrucciones al contratista y hacer recomendaciones encaminadas a lograr la correcta ejecución del objeto contratado. 2. Gestionar el cumplimiento y el buen desarrollo del proceso de extensión agropecuaria y la atención de 5.498 usuarios del departamento de la Guajira. 3 acompañar al equipo técnico definido para el departamento de la Guajira, requerido para el desarrollo de la prestación del Servicio Público De Extensión Agropecuaria SPEA. 4.Participar en el desarrollo de las actividades de intervención en la prestación del servicio público de extensión agropecuaria SPEA. 5. Liderar la construcción de cronogramas para el equipo técnico teniendo en cuenta los indicadores generales del proyecto, y de cumplimiento individual por cada extensionista. 6.Realizar seguimiento para evaluar resultados en la prestación del servicio público de extensión agropecuaria, usando las herramientas necesarias implementadas en el marco de operación del proyecto. 7.Velar por la correcta sistematización de la información del proceso de ejecución del proyecto. 8.Participar en las jornadas diferentes jornadas que se adelante con beneficiarios, entes territoriales y privados en el marco de la prestación del servicio público de extensión agropecuaria. 9. Velar por la correcta actualización de datos de productores del registro y clasificación de usuarios, manteniendo la meta de 5.030 beneficiarios para el departamento de la Guajira. 10.Participar en los espacios, insumos y reuniones que se desarrollen para la ejecución del proyecto buscando la articulación con los actores del subsistema de extensión agropecuaria. 11. Entregar el 100% del registro y clasificación de los usuarios de los Municipios que componen el departamento de la Guajira. 12. Acompañar al equipo directivo de la Vicerrectoria de Extensión y Proyección social de la UNIMAGDALENA para las diferentes jornadas de trabajo con la UTT y demás entes públicos y privados que requieran su presencia. 13.Desarrollar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14. Elaborar Informes semanales de actividades en cumplimiento de los cinco aspectos del enfoque del servicio de extensión agropecuaria. 15.Consolidar y verificar la información de las actividades ejecutadas por el equipo técnico en la implementación del servicio público de extensión agropecuaria. 16. Verificar el buen cumplimiento de las metas establecidas del equipo técnico en la prestación del servicio público de extensión agropecuaria. 17.Velar por el cumplimiento de los indicadores establecidos para el departamento del Magdalena en la prestación del servicio público de extensión agropecuaria. 18. Velar por el cumplimiento del cronograma de ejecución de actividades del servicio público de extensión agropecuaria INDICADORES A CUMPLIR EN EL DEPARTAMENTO DE LA GUAJIRA: 1. Atención a 5.030 beneficiarios del servicio público de extensión agropecuaria para el Departamento de la Guajira. 2. Realizar visitas a los 20.120 beneficiarios del departamento del Magdalena los cuales deberán ser soportados en documentos y registros fotográficos a los beneficiarios del Departamento del Magdalena 3. Implementación de los métodos grupales exigidos por la Agencia de Desarrollo Rural ADR, con la finalidad de fortalecer las capacidades técnicas con enfoque de buenas prácticas agrícolas, pecuarias y pesqueras en los sistemas productivos e Implementación de una gira técnica. 4.Velar por la entrega a satisfacción de 5.030 planeadores y sus respectivos soportes de entrega. 5. Realizar treinta y cinco (35) encuentros grupales con los beneficiarios del departamento de la Guajira para trabajar temas de asociatividad por subregión y por Línea productiva. 6.Velar por la correcta capacitación del 10% de número de productores correspondientes a quinientos tres (503) del Departamento de la Guajira en alfabetización digital para que conozcan las TIC y plataformas virtuales para acceder información a mercados. 7.Verificar la correcta implementación de los programas radiales de difusión de la prestación del servicio público de extensión agropecuaria en el Departamento de la Guajira. 8.Realizar treinta y cinco (35) encuentros grupales con los beneficiarios para compartir información relacionada con los espacios de políticas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Ío cual deberá dejarse constancia escrita. Parágrafo Tercero: El contratista está obligado a suministrar los entregables en las formas, contenidos, condiciones y plazos de conformidad con el Anexo 001 Coordinador Regional, el cual hace parte integral de este contrato.</t>
  </si>
  <si>
    <t>La presente orden tiene por objeto: Prestar servicios como tecnólogo o técnico profesional extensionista del proyecto de implementación del Servicio Público De Extensión Agropecuaria (SPEA) en el Departamento del Magdalena. OBLIGACIONES DEL CONTRATISTA: 1. Velar por la actualización de dates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lo. 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14.Maritener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agropecuaria.IS.Velar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diagnóstico final a la clasificación de los usuarios al cierre de la intervención. INDICADORES A CUMPLIR EN EL DEPARTAMENTO DEL MAGDALENA: 1. Prestar los servicios de Extensionista a los usuarios asignados en las zonas correspondientes manteniendo la meta; velando por la actualización de datos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lo. 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agropecuaria.18,Velar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diagnostico final a la clasificación de los usuarios al cierre de la intervención.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</si>
  <si>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 xml:space="preserve">La presente orden tiene por objeto: Prestar servicios como tecnólogo o técnico profesional extensionista del proyecto de implementación del Servicio Público De Extensión Agropecuaria (SPEA) en el Departamento de la Guajira. OBLIGACIONES CONTRATISTA: 1. Velar por la actualización de datos de productores del registro y clasificación de usuarios, manteniendo la meta de 5.493 beneficiarios para el Departamento de la Guajira.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 la Guajira.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 LA GUAJIRA:1.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3.Implementation de doce métodos grupales para fortalecer las capacidades técnicas con enfoque de buenas prácticas agrícolas, pecuarias y pesqueras en los sistemas productivos. 4. Implementación de una gira técnica. 5.Velar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proyecto.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Io requiera, UNIMAGDALENA podrá facilitarte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
</t>
  </si>
  <si>
    <t>La presente orden tiene por objeto: Prestar servicios profesionales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beneficiaries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2.Realizacibn de 20.120 visitas a beneficiarios del departamento del Magdalena con sus respectivos soportes documentales, fotográficos y de cargue a la plataforma. 3.Implementacibn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6.'Realizar treinta y cinco encuentros grupales con los beneficiarios para trabajar temas de asociatividad por subregión y por línea productiva.7. Velar por la correcta capacitación del 10% de numero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beneficiaries para compartir información relacionada con los espacios de política existentes para su participación, con el objetivo de representar adecuadamente la cadena. Parágrafo Primero: En el caso que El Contratista Io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</si>
  <si>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La presente orden tiene por objeto: Prestar servicios de apoyo a la Gestión como enlace Biocultural para la implementación del Servicio Público De Extensión Agropecuaria en el Departamento del Magdalena en el marco del Convenio Interadministrativo Nro. 9772023 suscrito ente la Agenda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5.Participar en las restantes actividades de acompañamiento a beneficiarios del proyecto del servicio público de extensión agropecuaria en el Departamento del Magdalena.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PSEA.14.Mantener actualizada la matriz de usuarios en la zona que le sea asignada.15.Consolidar los soportes documentales de las articulaciones, registro fotográfico de la atención a beneficiarios, para ser entregados a los coordinadores zonales.16.Velar por el cumplimiento de las metas establecidas durante el periodo de Prestación del Servicio Público de Extensión Agropecuaria - PSEA, así como el cumplimiento de los indicadores definidos para el proyecto.17.Elaborar Informes semanales de actividades en cumplimiento de los cinco (5) aspectos del enfoque del servicio de extensión agropecuaria.18.Velar por la correcta sistematización de la información del proceso de ejecución del proyecto.19.Desarrollar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2O. 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productiva de la comunidad y el territorio. 24. Acercar a las comunidades a través de líderes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participativo. 29.Identificar zonas de alto riesgo por conflicto armado y/o riesgo climático (fundación, derrumbes, incendios) y desarrollar propuestas operativas. INDICADORES A CUMPLIR: 1. Apoyar la implementación de siete (7) métodos grupales para fortalecer las capacidades técnicas con enfoque de buenas prácticas agrícolas, pecuarias y pesqueras en los sistemas productivos. 2.Apoyar la implementación de una (1) gira técnica. 3. Apoyar la realización de encuentros grupales con los beneficiarios para trabajar temas de asociatividad por subregión y por línea productiva. 4. Apoyar la realización de treinta y cinco (35) encuentros grupales con los beneficiarios para compartir información relacionada con los espacios de política existentes para su participación, con el objetivo de representar adecuadamente la cadena. Parágrafo Primero: El contratista podrá acordar con el Supervisor de la presente orden cronogramas para el desarrollo de las actividades objeto de la presente Orden, de Ío cual deberá dejarse constancia escrita.</t>
  </si>
  <si>
    <t>Prestar servicios profesionales como Coordinadora de Talento Humano, en el marco del convenio, suscrito entre la Agencia de Desarrollo Rural-ADR y la Universidad del Magdalena, Para la prestación del Servicio Público de Extensión Agropecuaria en los departamentos de Guajira y Magdalena. OBLIGACIONES DEL CONTRATISTA: 1. Realizar la coordinación para el reclutamiento y selección del personal requerido en el marco del convenio 977 de 2023. 2.Coordinar la contratación del personal requerido en el marco del convenio 977 de 2023. 3.Realizar seguimiento al cumplimiento de los objetos contractuales del personal a su cargo. 4.Realizar los informes que sean requeridos y entregarlos de forma oportuna y con calidad. 5.Participar en los espacios y reuniones que se desarrollen en el marco del convenio 977 de 2023 6. Mantener comunicación constante con el equipo ejecutor y contratante a fin de dar solución a los requerimientos que se presenten. 7.Participar activamente en los comités que se programen por el director del proyecto para el cumplimiento de las obligaciones contractuales enmarcadas en el convenio 977 de 2023. 8.Acompanar al equipo directivo de la Vicerrectoria de Extensión y Proyección social de la universidad del Magdalena para las diferentes jornadas de trabajo con la UTT y demás entes públicos y privados que requieran su presencia. 9.Velar por el cumplimiento del cronograma de ejecución de actividades del servicio público de extensión agropecuaria en el marco del convenio 977 de 2023. 10.Salvaguardar la formación confidencial que obtenga o conozca de parte de la ADR y que le sea suministrada en el desarrollo de sus actividades, salvo requerimiento expreso de Autoridad competente. 11. Velar por el cumplimiento del contrato en términos de plazos, calidades, cantidades y adecuada ejecución de los recursos del contrato apoyando en la supervisión y vigilancia de los contratos que le sean delegados por su supervisor verificando el cumplimiento de las condiciones pactadas en los mismos y como consecuencia de ello están facultados para solicitar informes, aclaraciones y explicaciones sobre el desarrollo de la ejecución contractual, impartir astricciones al contratista y hacer recomendaciones encaminadas a lograr la correcta ejecución del objeto contratado.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Ío cual deberá dejarse constancia escrita.</t>
  </si>
  <si>
    <t>Prestar servicios profesionales en el marco del Convenio Interadministrativo No. 977 de 2023, suscrito entre la Agenda de Desarrollo Rural - ADR y la Universidad del Magdalena, Para la prestado del Servicio Público de Extensión Agropecuaria en los departamentos de Guajira y Magdalena. OBLIGACIONES DEL CONTRATISTA: 1. Realizar la coordinación al cumplimiento de la contrapartida ofrecida por parte de la Universidad del Magdalena para el cumplimiento del Convenio Interadministrativo No. 977 de 2023. 2.Realizar la coordinación al cumplimiento de los indicadores definidos en el convenio en termino de metas establecidas por la Universidad del Magdalena. 3.Realizar los informes que sean requeridos y entregarlos de forma oportuna y con calidad. 4.Participar en los espacios y reuniones que se desarrollen en el marco del Convenio 977 de 2023. 5. Mantener comunicación constante con el equipo ejecutor y contratante a fin de dar solución a los requerimientos que se presenten. 6.Participar activamente en los comités que se programen por el director del proyecto para el cumplimiento de las obligaciones contractuales enmarcadas en el Convenio 977 de 2023. 7. Acompañar al equipo directivo de la Vicerrectoria de Extensión y Proyección social de la universidad del Magdalena para las diferentes jornadas de trabajo con las Unidades Técnicas Territoriales - UTT y demás entes públicos y privados que requieran su presencia. 8. Realizar seguimiento al cumplimiento de los objetos contractuales del personal a su cargo. 9. Velar por el cumplimiento del cronograma de ejecución de actividades del Servicio Público de Extensión Agropecuaria en el marco del Convenio Interadministrativo No. 977 de 2023 10. Salvaguardar la información confidencial que obtenga o conozca de parte de la Agenda de Desarrollo Rural - ADR y que le sea suministrada en el desarrollo de sus actividades, salvo requerimiento expreso de Autoridad competente. 11. Velar por el cumplimiento del contrato en términos de plazos, calidades, cantidades y adecuada ejecución de los recursos del contrato apoyando en la supervisión y vigilancia de los contratos que le sean delegados por su supervisor verificando el cumplimiento de las condiciones pactadas en los mismos y como consecuencia de ello están facultados para solicitar informes, aclaraciones y explicaciones sobre el desarrollo de la ejecución contractual, impartir instrucciones al contratista y hacer recomendaciones encaminadas a lograr la correcta ejecución del objeto contratado. Parágrafo Primero: En el caso que El Contratista Ío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Ío cual deberá dejarse constancia escrita</t>
  </si>
  <si>
    <t>Prestar servicios de apoyo administrativo y financiero en el área de talento humano realizando labores de contratación de personal en el marco del Convexo N° 977 de 2023, suscrito entre la Agencia de Desarrollo Rural-ADR y la Universidad del Magdalena, para la prestación del Servicio Público de Extensión Agropecuaria - PSEA en los departamentos de Guajira y Magdalena. OBLIGACIONES GENERALES DEL CONTRATISTA: 1) Apoyo en el seguimiento y realización de informes frente a los indicadores definidos en el convenio en termino de metas establecidas por la Universidad del Magdalena. 2) Asistir a las actividades programadas dentro del marco del convenio. 3) Apoyar en la logística requerida para la realización de los eventos que surjan dentro del marco del convenio. 4) Salvaguardar la formación confidencial que obtenga o conozca de parte de la Agencia de Desarrollo Rural - ADR y que le sea suministrada en el desarrollo de sus actividades contractuales, salvo requemamiento expreso de la autoridad competente. 5) Mantener comunicación constante con el equipo ejecutor y contratante a fin de dar solución a los requerimientos que se realicen. PARAGRAFO PRIMERO. - En el caso que El Contratista lo requiera, UNIMAGDALENA podrá facilitarle los equipos y espacio Físico necesario dentro del campus para la ejecución del Objeto de la presente Orden. PARAGRAFO SEGUNDO. - EL CONTRATISTA podrá acordar con el Supervisor de la presente orden cronogramas para el desarrollo de las actividades objeto de la presente Orden, de lo cual deberá dejarse constancia escrita.</t>
  </si>
  <si>
    <t xml:space="preserve">La presente orden tiene por objeto: Prestar servicios profesionales para la implementación del servicio público de extensión Agropecuaria en el Departamento de La Guajira, en el marco del Convenio Nro. 9772023, suscrito entre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2.Velar por la actualización de datos de productores del registro y clasificación de usuarios, manteniendo la meta de 5.493 beneficiarios para el departamento de La Guajira 3. Realizar las actividades de acompañamiento enmarcadas en la Prestación del Servicio Público de extensión Agropecuaria SPEA. 4.Cumplir con la meta de visitas a beneficiarios asignada por parte del equipo técnico del departamento. 5. Participar en las restantes actividades de acompañamiento a beneficiarios del proyecto del Servicio Público de Extensión Agropecuaria en el departamento de La Guajira 6. 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SPEA. 9.Acatar las recomendaciones y directrices del coordinador departamental y coordinador zonal, así como los lineamientos característicos del equipo técnico de profesionales especializados. 10. Asistir al desarrollo de las actividades grupales y masivas que se desarrollaran en el marco de la ejecución del proyecto y en referendo a las de su zona asignada. 11. Velar por el cumplimiento de los indicadores dormidos para el proyecto. 12.Brindar un servicio de extensión agropecuaria con calidad, y en las cantidades definidas por usuario. 13. Velar por mantener el número de beneficiarios identificados por zona que le sea asignada, y realizar los ajustes y/o cambios necesarios para mantener el indicador. 14. Informar al coordinador zonal sobre cualquier cambio, ajuste o retiro que evidencie en la prestación del Servicio Público de Extensión Agropecuaria SPEA. 15. Mantener actualizada la matriz de usuarios en la zona que le sea asignada. 16. Consolidar los soportes documentales de la prestación del Servicio Público de Extensión Agropecuaria SPEA, así como el registro fotográfico de la atención a beneficiarios, para ser entregados a los coordinadores zonales. 17. Velar por el cumplimiento de las metas establecidas durante el periodo de prestación del servicio público de extensión agropecuaria, así como el cumplimiento de los indicadores definidos para el proyecto. 18. Elaborar Informes semanales de actividades en cumplimiento de los 5 aspectos del enfoque del servicio de extensión agropecuaria. 19. Velar por la correcta sistematización de la información del proceso de ejecución del proyecto. 20. Desarrollar las actividades de diagnóstico social inicial y diagnostico final, según las condiciones territoriales, que permita a identificación de los aspectos a desarrollar en el marco del convenio. El diagnóstico inicial deberá dar lugar a los planes de acompañamiento y el diagnóstico final a la clasificación de los usuarios al cierre de la intervención. 21 participar en el desarrollo de las actividades de intervención en la Prestación del Servicio Público de Extensión Agropecuaria SPEA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3.lmplementacibn de doce encuentros grupales de capacitación en buenas prácticas, por línea productiva. 4. Implementación de una gira técnica por línea productiva 5. 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quinientos cuarenta y nueve beneficiarios.7. Implementar una demostración de método en alfabetización digital para que conozcan las y plataformas virtuales para acceder información a mercados en donde se atiendan a doscientos cuenta beneficiarios del proyecto. 8. Verificar la correcta implementación de los programas radiales de difusión de la prestación del servicio público de extensión agropecuaria en el departamento de La Guajira. 9.lmplementar quince métodos grupales para el fomento de la autogestión de las comunidades. Parágrafo Primero: En el caso que El Contratista Io requiera, UNIMAGDALENA podrá facilitarle los equipos y espacio físico necesito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
</t>
  </si>
  <si>
    <t>Prestar servicios de apoyo administrativo y financiero en el área de talento humane realizando labores de contratación de personal en el marco del Convenio N° 977 de 2023, suscrito entre la Agencia de Desarrollo Rural-ADR y la Universidad del Magdalena, para la prestación del Servicio Público de Extensión Agropecuaria - PSEA en los departamentos de Guajira y Magdalena. OBLIGACIONES GENERALES DEL CONTRATISTA: 1) Tramitar documentos o comunicaciones internas o externas a través de canales habilitados para transmitir detalles relevantes acerca del proyecto. 2) Elaborar documentos y comunicaciones a partir de órdenes recibidas, información obtenida y/o necesidades detectadas en las fases importantes y primordiales del proyecto, desde sus inicios hasta la ejecución y ejecución del proyecto. 3) Clasificar, registrar y archivar comunicaciones y documentos válidos que serán de soporte técnico y entregables para el desarrollo de reuniones y validación de las fases del proyecto. 4) Gestionar los procesos de tramitación administrativa empresarial dentro de las áreas principalmente relacionadas con el proyecto y sus conexiones contractuales, según los procesos y procedimientos administrativos, aplicando los parámetros exigidos por las partes tereadas dentro del mismo. 5) Asistir y colaborar con profesionales de mayor nivel en la evaluación administrativa y financiera del proyecto relativa a tecnologías de información. 6) Organizar y supervisar la información y los perfiles administrativos del personal del Proyecto, ajustándose a las solicitudes de cada cargo según las especificaciones de los interesados. 7) Tramitar y realizar la gestión administrativa en la presentación de documentos en las diferentes administraciones solicitadas por parte de los interesados del Proyecto. 8) Cumplir en tiempo y forma las directrices que le asigne el Coordinador de Talento humano a fin de lograr los objetivos del área. 9) Informar a los candidatos Preseleccionados para el cubrimiento de las diferentes vacantes los documentos que deberá aportar a fin de que sean cargados en la Plataforma de contratación interna de la Universidad del Magdalena - GEDOCO. 10) Gestionar Usuario y contraseña de Sistema de Información y Gestión de Empleo Público - SIGEP II y GEDOCO a todos los candidatos preseleccionados a fin de que puedan cargar en dichas plataformas la documentación requerida para cada cargo de acuerdo al perfil del mismo. 11) Hacer seguimiento al cargue de los documentos, revisar si cumplen e informar a los candidatos Ío que deba subsanar. 12) Verificar el cargo de los documentos subsanados y notificar al candidato en caso de que se requiera un nuevo cambio. 13) Hacer seguimiento a la entrega oportuna por parte del personal de los documentos que se deben cargar mensualmente en la plataforma Gestión de Documentación para Contratación - GEDOCO para el pago oportuno de honorarios por parte de la Universidad del Magdalena. 14) Cumplir en tiempo y forma las directrices que le asigne el supervisor o de quien haga sus veces. 15) Revisar los registros por parte de los candidatos en la Plataforma de Gestión de Documentación para Contratación - GEDOCO de la Universidad del Magdalena a fin de determinar el cumplimiento de los requisitos de acuerdo al Cargo. 16) Realizar los informes que sean requeridos y entregarlos de forma oportuna y con calidad. 17) Participar en los espacios y reuniones que se desarrollen en el marco del convenio 977 de 2023. 18) Salvaguardar la información confidencial que obtenga o conozca de parte de la Agencia de Desarrollo Rural - ADR y que le sea suministrada durante el desarrollo de sus actividades de gestión, salvo requerimiento expreso de Autoridad competente. PARAGRAFO PRIMERO. - En el caso que El Contratista Ío requiera, UNIMAGDALENA podrá facilítate los equipos y espacio físico necesario dentro del campus para la ejecución del Objeto de la presente Orden. PARAGRAFO SEGUNDO. - EL CONTRATISTA podrá acordar con el Supervisor de la presente orden cronogramas para el desarrollo de las actividades objeto de la presente Orden, de Ío cual deberá dejarse constancia escrita.</t>
  </si>
  <si>
    <t>Prestar servicio de apoyo a la gestión para la selección y formación de Talento Humano realizando el reclutamiento de personal idóneo para cubrir las posiciones que se requieren para la implementación del Servicio Público de Extensión Agropecuaria- PSEA en los Departamentos de La Guajira y del Magdalena en el marco del Convenio Interadministrativo suscrito entre la Agencia de Desarrollo Rural - ADR y la Universidad del Magdalena. OBLIGACIONES DEL CONTRATISTA: 1) Ejecutar labores asistenciales relacionadas con el proyecto, estudios y análisis, en campos tales como. administración e formativa. 2) Mantener controles sobre los diferentes trabajos bajo su responsabilidad y velar porque estos se cumplan de acuerdo con los programas, fechas y plazos establecidos. 3) Elaborar informes de las labores realizadas seguían Ío establezca su supervisor. 4) Gestionar, verificar y validar los documentos enviados por cada perfil solicitado para hacer parte del proyecto dando un manejo de la información de forma eficiente para la continuidad del proceso de contratación. 5) Clasificar, registrar y archivar comunicaciones y documentos seguían las técnicas apropiadas y los parámetros establecidos por el proyecto teniendo en cuenta el manejo de las hojas de vida y el registro en plataformas habilitadas para el proceso de contratación. 6) Organizar y supervisar la gestión administrativa del personal del proyecto, ajustándose a la normativa laboral vigente y protocolos establecidos por las partes interesadas del proyecto.7) Tramitar y realizar la gestión administrativa en la presentación de documentos en las diferentes administraciones solicitadas por parte de los interesados del proyecto. 8) Cumplir en tiempo y forma las directrices que le asigne el Coordinador de Talento humano a fin de lograr los objetivos del área. 9) Realizar entrevista filtro vía telefónica con los diferentes candidatos postulados a la convocatoria abierta realizada por la Universidad del Magdalena a fin de identificar los perfiles que cumplen con los requisitos establecidos por la Agencia de Desarrollo Rural - ADR para los perfiles requeridos NBC. 10) Registrar en la base de dates del proceso de selección la información de los candidatos que se postularon a la convocatoria realizada por la Universidad del Magdalena con el fin de cubrir los diferentes perfiles NBC necesarios para prestar el Servicio Público de Extensión Agropecuaria - PSEA de manera correcta y oportuna. 11) Remitir el listado de candidatos Aptos a su Coordinador de Talento humano a fin de que este valide el Apto o No apto. 12) Notificar a cada una de los/las candidatas/tas que resulten pre-seleccionados/as que pasan a la siguiente etapa del proceso precontractual donde se validaran cada uno de los soportes que presenta en su hoja de vida. 13) Apoyar el cubrimiento de las vacantes que se presenten durante la vigencia del convenio a fin de mantener cubiertas todas las posiciones y no afectar el cumplimiento de las actividades establecidas en el Convenio. 14) Apoyar en la coordinación de actividades de formación y capacitación para el personal. 15) Realizar los informes que sean requeridos y entregarlos de forma oportuna y con calidad. 16) Participar en los espacios y reuniones que se desarrollen en el marco del Convenio Interadministrativo Nro. 9772023. 17) Salvaguardar la información confidencial que obtenga o conozca de parte de la Agencia de Desarrollo Territorial - ADR y/o que le sea suministrada en el desarrollo de sus actividades, salvo requerimiento expreso de la autoridad competente. PARAGRAFO PRIMERO. - En el caso que El Contratista Ío requiera, UNIMAGDALENA podrá facilitarle los equipos y espacio físico necesario dentro del campus para la ejecución del Objeto de la presente Orden. PARAGRAFO SEGUNDO. - EL CONTRATISTA podrá acordar con el Supervisor de la presente orden cronogramas para el desarrollo de las actividades objeto de la presente Orden, de Ío cual deberá dejarse constancia escrita.</t>
  </si>
  <si>
    <t>PRESTAR SERVICIOS PROFESIONALES PARA LA IMPLEMENTACION DEL SERVICIO PUBLICO DE EXTENSION AGROPECUARIASPEA EN EL DEPARTAMENTO DE LA GUAJIRA EN EL MARCO DEL CONVENIO NRO. 9772023 SUSCRITO ENTE LA AGENCIA DE DESARROLLO RURAL ADR Y LA UNIVERSIDAD DEL MAGDALENA. OBLIGACIONES DEL CONTRATISTA 1. SEGUIMIENTO A LA INFORMACION SUMINISTRADA POR LOS COORDINADORES ZONALES SOBRE EL PLAN DE ACOMPAÑAMIENTO. PLANES DE TRABAJO, PLANES DE CAPACITACION, CRONOGRAMAS DE ACTIVIDADES EN LAS DIFERENTES LINEAS AGROPECUARIAS Y VELAR POR EL LOGRO DE RESULTADOS ESPERADOS EN EL PROYECTO. 2. BRINDAR ACOMPALMIENTO EN LOS PROCESOS DE FORMACION Y FORTALECIMIENTO DE ACUERDO CON METODOLOGIA DE EXTENSION Y NORMATIVA 3. REALIZAR SEGUIMIENTO A LOS EQUIPOS DE TRABAJO EN EL ACOMPAÑAMIENTO TECNICO AGROPECUARIO A LAS FAMILIAS Y ORGANIZACIONES BENEFICIARIAS DEL PROYECTO</t>
  </si>
  <si>
    <t xml:space="preserve">La presente orden tiene por objeto: Prestar servicios como tecnólogo o técnico profesional extensionista del proyecto de implementación del Servicio Público De Extensión Agropecuaria (SPEA) en el Departamento del Magdalena. OBLIGACIONES DEL CONTRATISTA: 1. Velar por la actualización de dates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lo. 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14.Maritener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agropecuaria.IS.Velar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diagnóstico final a la clasificación de los usuarios al cierre de la intervención. INDICADORES A CUMPLIR EN EL DEPARTAMENTO DEL MAGDALENA: 1. Prestar los servicios de Extensionista a los usuarios asignados en las zonas correspondientes manteniendo la meta; velando por la actualización de datos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lo. 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agropecuaria.18,Velar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diagnostico final a la clasificación de los usuarios al cierre de la intervención.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
</t>
  </si>
  <si>
    <t>Prestar servicios de apoyo administrativo y financiero en el marco del Convenio N° 977 de 2023, suscrito entre la Agencia de Desarrollo Rural-ADR y la Universidad del Magdalena, para la prestaci6n del Servicio Público de Extensión Agropecuaria - PSEA en los departamentos de Guajira y Magdalena. OBLIGACIONES GENERALES DEL CONTRATISTA: 1. Tramitar documentos o comunicaciones internas o externas a través de canales habilitados para transmitir detalles relevantes acerca del proyecto. 2. Elaborar documentos y comunicaciones a partir de órdenes recibidas, Informacion obtenida y/o necesidades detectadas en las fases importantes y primordiales del proyecto, pre-contractuales, contractuales y post-contractuales. 3. Clasificar, registrar y archivar comunicaciones y documentos válidos que serán de soporte técnico y entregables para el desarrollo de reuniones y validación de las fases del proyecto. 4. Gestionar los procesos de tramitaci6n administrativa empresarial dentro de las áreas principalmente relacionadas con el proyecto y sus conexiones contractuales, según los procesos y procedimientos administrativos, aplicando los parámetros exigidos por las vides interesadas dentro del mismo. 5. Asistir y colaborar con profesionales de mayor nivel en la evaluación administrativa y financiera del proyecto relativo a tecnologías de Informacion. 6. Organizar y supervisar la Informacion y los perfiles administrativos del personal del Proyecto, ajustándose a las solicitudes de cada cargo según las especificaciones de los interesados. 7. Tramitar y realizar la gesti6n administrativa en la presentación de documentos en las diferentes administraciones solicitadas por parte de los interesados del proyecto. 8. Realizar los informes que sean requeridos y entregarlos de forma oportuna y con calidad. 9. Participar en los espacios y reuniones que se desarrollen en el marco del Convenio Interadministrativo No. 977 de 2023. 10. Salvaguardar la informaci6n confidencial que obtenga o conozca de parte de la Agencia de Desarrollo - ADR y que le sea suministrada en el desarrollo de sus actividades, salvo requerimiento expreso de Autoridad competente. PARAGRAFO PRIMERO. - En el caso que El Contratista lo requiera, UNIMAGDALENA podrá facilitarle los equipos y espacio físico necesario dentro del campus para la ejecuci6n del Objeto de la presente Orden. PARAGRAFO SEGUNDO. - EL CONTRATISTA podrá acordar con el Supervisor de la presente orden cronogramas para el desarrollo de las actividades objeto de la presente Orden, de lo cual deberá dejarse constancia escrita.</t>
  </si>
  <si>
    <t>La presente orden tiene por objeto: Prestar servicios de apoyo a la Gestion como enlace Biocultural para la implementación del Servicio Público De Extensión Agropecuaria en el Departamento de La Guajira en el marco del Convenio Interadministrativo Nro. 9772023 suscrito ente la Agencia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 Participar en las restantes actividades de acompañamiento a beneficiarios del proyecto del servicio público de extensión agropecuaria en el Departamento de La Guajira.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 Mantener actualizada la matriz de usuarios en la zona que le sea asignada.15. Consolidar los soportes documentales de las articulaciones, registro fotográfico de la atención a beneficiarios, para ser entregados a los coordinadores zonales.16. Velar por el cumplimiento de las metas establecidas durante el periodo de prestación del Servicio Público de extensión Agropecuaria - PSEA, así como el cumplimiento de los indicadores definidos para el proyecto. 17.Elaborar Informes semanales de actividades en cumplimiento de los cinco (5) aspectos del enfoque del servicio de extensión agropecuaria. 18.Velar por la correcta sistematización de la información del proceso de ejecución del proyecto.19. 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productive de la comunidad y el territorio. 24.Acercar a las comunidades a través de lideres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participative. 29.Identificar zonas de alto riesgo por conflicto armado y/o riesgo climático (inundación, derrumbes, incendios) y desarrollar propuestas operativas. INDICADORES A CUMPLIR: 1. Apoyar la implementación de doce (12) encuentros grupales de capacitación en buenas prácticas, por línea productiva. 2. Apoyar la Implementación de una (1) gira técnica por línea productiva. 3.Apoyar la implementación de una Escuela de Campo - EGA del componente de asociatividad por línea productiva, identificando participativamente los temas a trabajar en forma colectiva, en donde se atiendan 549 beneficiarios. 4.Apoyar la implementación de una demostración de método en alfabetización digital para que conozcan las TIC*'y plataformas virtuales para acceder la información de mercados en donde se atiendan a 250 beneficiarios del proyecto. 5.Apoyar la implementación de quince (15) métodos grupales para el fomento de la autogestión de las comunidades.</t>
  </si>
  <si>
    <t>Prestar servicios de apoyo administrativo y financiero en el marco del Convenio N° 977 de 2023, suscrito entre la Agencia de Desarrollo Rural-ADR y la Universidad del Magdalena, para la prestaci6n del Servicio Público de Extensión Agropecuaria - PSEA en los departamentos de Guajira y Magdalena. OBLIGACIONES GENERALES DEL CONTRATISTA: 1. Apoyar en el seguimiento al cumplimiento de la contrapartida ofrecida por la universidad de la magdalena. 2. Apoyar en el proceso de gestión documental para el desarrollo de los comités que se programen por el director del proyecto para el cumplimiento de sus obligaciones contractuales enmarcadas en el contrato.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convenio.6. salvaguardar la información confidencial que obtenga o conozca de parte de la Agencia de Desarrollo Rural ADR y que le sea suministrada en el desarrollo de sus actividades contractuales.</t>
  </si>
  <si>
    <t>Prestar servicios de apoyo en el marco del Convenio N° 977 de 2023, suscrito entre la Agencia de Desarrollo Rural-ADR y la Universidad del Magdalena, para la prestaci6n del Servicio Público de Extensión Agropecuaria - PSEA en los departamentos de Guajira y Magdalena. OBLIGACIONES GENERALES DEL CONTRATISTA: 1. Gestionar, organizar, planificar, atender y realizar tareas administrativas, de soporte y apoyo a la organización. 2. investigar los precios de los proveedores, reservar lugares y preguntar sobre la disponibilidad de los participantes. otros deberes pueden incluir programar citas y preparar materiales de presentación. 3. ayudar a los miembros del proyecto con diferentes tipos de documentación. además de almacenar, organizar y administrar archivos, escribir, editar y corregir documentos 4. brindar apoyo en los procesos administrativos, con el fin de hacer seguimiento, 5. gestionar actividades con el personal. 6. elaborar informes, ya sea memorias de reuniones, eventos, juntas directivas, etc.</t>
  </si>
  <si>
    <t>Prestar servicios profesionales para la implementación del servicio público de extensión agropecuaria spea en el departamento del magdalena en el marco del convenio nro. 9772023 suscrito ente la agencia de desarrollo rural ADR y la universidad del magdalena. obligaciones del contratista 1. desarrollar la caracterización de las organizaciones socio productivas a las que pertenecen los usuarios. presentes en los departamentos asociados al proyecto, su estado de madurez organizacional y potencialidades de mejora, 2. identificar oportunidades de fortalecimiento de la economía campesina, popular y comunitaria en el departamento. 3. Implementar los componentes de los enfoques de desarrollo de capacidades humanas y técnicas y capacidades sociales integrales y la asociatividad, deben estar orientadas a las metodologías diseñadas por la dirección de comercialización de la agencia de desarrollo rural ADR, así como la metodología MIA- metodología integral de Asociatividad, diseñada por la dirección de asosiatividad y participación. 4. Capacitar y asesorar a los usuarios en la formalización de acuerdos comerciales suscritos deben ser reportados a la ADR. Entrega de informes mensuales de avance de cumplimiento de las actividades y metas del proyecto de acuerdo a los procedimientos establecidos por la Agencia de desarrollo Rural Adr y la Universidad del Magdalena lo requiera.</t>
  </si>
  <si>
    <t>La presente orden tiene por objeto: Prestar servicios profesionales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beneficiaries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2.Realizacibn de 20.120 visitas a beneficiarios del departamento del Magdalena con sus respectivos soportes documentales, fotográficos y de cargue a la plataforma. 3.Implementacibn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6.'Realizar treinta y cinco encuentros grupales con los beneficiarios para trabajar temas de asociatividad por subregión y por línea productiva.7. Velar por la correcta capacitación del 10% de numero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beneficiaries para compartir información relacionada con los espacios de política
existentes para su participación, con el objetivo de representar adecuadamente la cadena. Parágrafo Primero: En el caso que El Contratista Io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</si>
  <si>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La presente orden tiene por objeto: Prestar servicios profesionales para la implementación del servicio público de extensión Agropecuaria en el Departamento de La Guajira, en el marco del Convenio Nro. . 9772023, suscrito entre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2.Velar por la actualización de datos de productores del registro y clasificación de usuarios, manteniendo la meta de 5.493 beneficiarios para el departamento de La Guajira 3. Realizar las actividades de acompañamiento enmarcadas en la Prestación del Servicio Público de extensión Agropecuaria SPEA. 4.Cumplir con la meta de visitas a beneficiarios asignada por parte del equipo técnico del departamento. 5. Participar en las restantes actividades de acompañamiento a beneficiarios del proyecto del Servicio Público de Extensión Agropecuaria en el departamento de La Guajira 6. 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SPEA. 9.Acatar las recomendaciones y directrices del coordinador departamental y coordinador zonal, así como los lineamientos característicos del equipo técnico de profesionales especializados. 10. Asistir al desarrollo de las actividades grupales y masivas que se desarrollaran en el marco de la ejecución del proyecto y en referendo a las de su zona asignada. 11. Velar por el cumplimiento de los indicadores dormidos para el proyecto. 12.Brindar un servicio de extensión agropecuaria con calidad, y en las cantidades definidas por usuario. 13. Velar por mantener el número de beneficiarios identificados por zona que le sea asignada, y realizar los ajustes y/o cambios necesarios para mantener el indicador. 14. Informar al coordinador zonal sobre cualquier cambio, ajuste o retiro que evidencie en la prestación del Servicio Público de Extensión Agropecuaria SPEA. 15. Mantener actualizada la matriz de usuarios en la zona que le sea asignada. 16. Consolidar los soportes documentales de la prestación del Servicio Público de Extensión Agropecuaria SPEA, así como el registro fotográfico de la atención a beneficiarios, para ser entregados a los coordinadores zonales. 17. Velar por el cumplimiento de las metas establecidas durante el periodo de prestación del servicio público de extensión agropecuaria, así como el cumplimiento de los indicadores definidos para el proyecto. 18. Elaborar Informes semanales de actividades en cumplimiento de los 5 aspectos del enfoque del servicio de extensión agropecuaria. 19. Velar por la correcta sistematización de la información del proceso de ejecución del proyecto. 20. Desarrollar las actividades de diagnóstico social inicial y diagnostico final, según las condiciones territoriales, que permita a
identificación de los aspectos a desarrollar en el marco del convenio. El diagnóstico inicial deberá dar lugar a los planes de acompañamiento y el diagnóstico final a la clasificación de los usuarios al cierre de la intervención. 21 participar en el desarrollo de las actividades de intervención en la Prestación del Servicio Público de Extensión Agropecuaria SPEA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3.lmplementacibn de doce encuentros grupales de capacitación en buenas prácticas, por línea productiva. 4. Implementación de una gira técnica por línea productiva 5. 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quinientos cuarenta y nueve beneficiarios.7. Implementar una demostración de método en alfabetización digital para que conozcan las y plataformas virtuales para acceder información a mercados en donde se atiendan a doscientos cuenta beneficiarios del proyecto. 8. Verificar la correcta implementación de los programas radiales de difusión de la prestación del servicio público de extensión agropecuaria en el departamento de La Guajira. 9.lmplementar quince métodos grupales para el fomento de la autogestión de las comunidades. Parágrafo Primero: En el caso que El Contratista Io requiera, UNIMAGDALENA podrá facilitarle los equipos y espacio físico necesito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</si>
  <si>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La presente orden tiene por objeto: Prestar servicios profesionales para la implementación del servicio público de extensión Agropecuaria en el Departamento de La Guajira, en el marco del Convenio Nro. 9772023, suscrito entre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2.Velar por la actualización de datos de productores del registro y clasificación de usuarios, manteniendo la meta de 5.493 beneficiarios para el departamento de La Guajira 3. Realizar las actividades de acompañamiento enmarcadas en la Prestación del Servicio Público de extensión Agropecuaria SPEA. 4.Cumplir con la meta de visitas a beneficiarios asignada por parte del equipo técnico del departamento. 5. Participar en las restantes actividades de acompañamiento a beneficiarios del proyecto del Servicio Público de Extensión Agropecuaria en el departamento de La Guajira 6. 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SPEA. 9.Acatar las recomendaciones y directrices del coordinador departamental y coordinador zonal, así como los lineamientos característicos del equipo técnico de profesionales especializados. 10. Asistir al desarrollo de las actividades grupales y masivas que se desarrollaran en el marco de la ejecución del proyecto y en referendo a las de su zona asignada. 11. Velar por el cumplimiento de los indicadores dormidos para el proyecto. 12.Brindar un servicio de extensión agropecuaria con calidad, y en las cantidades definidas por usuario. 13. Velar por mantener el número de beneficiarios identificados por zona que le sea asignada, y realizar los ajustes y/o cambios necesarios para mantener el indicador. 14. Informar al coordinador zonal sobre cualquier cambio, ajuste o retiro que evidencie en la prestación del Servicio Público de Extensión Agropecuaria SPEA. 15. Mantener actualizada la matriz de usuarios en la zona que le sea asignada. 16. Consolidar los soportes documentales de la prestación del Servicio Público de Extensión Agropecuaria SPEA, así como el registro fotográfico de la atención a beneficiarios, para ser entregados a los coordinadores zonales. 17. Velar por el cumplimiento de las metas establecidas durante el periodo de prestación del servicio público de extensión agropecuaria, así como el cumplimiento de los indicadores definidos para el proyecto. 18. Elaborar Informes semanales de actividades en cumplimiento de los 5 aspectos del enfoque del servicio de extensión agropecuaria. 19. Velar por la correcta sistematización de la información del proceso de ejecución del proyecto. 20. Desarrollar las actividades de diagnóstico social inicial y diagnostico final, según las condiciones territoriales, que permita a
identificación de los aspectos a desarrollar en el marco del convenio. El diagnóstico inicial deberá dar lugar a los planes de acompañamiento y el diagnóstico final a la clasificación de los usuarios al cierre de la intervención. 21 participar en el desarrollo de las actividades de intervención en la Prestación del Servicio Público de Extensión Agropecuaria SPEA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3.lmplementacibn de doce encuentros grupales de capacitación en buenas prácticas, por línea productiva. 4. Implementación de una gira técnica por línea productiva 5. 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quinientos cuarenta y nueve beneficiarios.7. Implementar una demostración de método en alfabetización digital para que conozcan las y plataformas virtuales para acceder información a mercados en donde se atiendan a doscientos cuenta beneficiarios del proyecto. 8. Verificar la correcta implementación de los programas radiales de difusión de la prestación del servicio público de extensión agropecuaria en el departamento de La Guajira. 9.lmplementar quince métodos grupales para el fomento de la autogestión de las comunidades. Parágrafo Primero: En el caso que El Contratista Io requiera, UNIMAGDALENA podrá facilitarle los equipos y espacio físico necesito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</si>
  <si>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La presente orden tiene por objeto: Prestar servicios como tecnólogo o técnico profesional extensionista del proyecto de implementación del Servicio Público De Extensión Agropecuaria (SPEA) en el Departamento de la Guajira. OBLIGACIONES CONTRATISTA: 1. Velar por la actualización de datos de productores del registro y clasificación de usuarios, manteniendo la meta de 5.493 beneficiarios para el Departamento de la Guajira.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 la Guajira.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 LA GUAJIRA:1.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3.Implementation de doce métodos grupales para fortalecer las capacidades técnicas con enfoque de buenas prácticas agrícolas, pecuarias y pesqueras en los sistemas productivos. 4. Implementación de una gira técnica. 5.Velar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proyecto.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Io requiera, UNIMAGDALENA podrá facilitarte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t>
  </si>
  <si>
    <t>La presente orden tiene por objeto: Prestar servicios profesionales para la implementación
del Servicio Público De extensión Agropecuaria en el Departamento de La Guajira en el marco del convenio Nro. 9772023 suscrito ente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 Velar por la correcta actualización de datos de productores del registro y clasificación de usuarios, manteniendo la meta de 5.030 beneficiarios para el departamento de La Guajira 3)Participar en los espacios, insumos y reuniones que se desarrollen para la ejecución del proyecto buscando la articulación con los actores del subsistema de extensión agropecuaria 4)Participar en el desarrollo de las actividades de intervención en la prestación del Servicio Público de extensión Agropecuaria SPEA 5)Apoyar a la Coordinación departamental en la construcción del cronograma de la prestación de servicio público de extensión agropecuaria, así como definición de metas para el equipo técnico de extensionistas en cumplimiento de los indicadores del proyecto 6)impartir directrices del orden técnico y administrative al grupo de extensionistas para la atención de los beneficiarios del proyecto. 7)Liderar las actividades grupales y masivas que se desarrollaran en el marco de la ejecución del proyecto. 8)Velar por el cumplimiento de las metas del personal técnico designado para su supervisibn.9) Validar la calidad, cantidad y documentación soporte que presenten los extensionistas que tiene a su cargo.10) Velar por mantener el número de beneficiarios identificados por zona que le sea asignada. 11)informar al coordinador departamental sobre cualquier cambio, ajuste o retiro que evidencie el equipo de extensionistas sobre el número de beneficiarios por municipio.12) Mantener actualizada la matriz de usuarios en todos los aspectos de la zona que le sea asignada. 13)impartir los lineamientos a los técnicos para el fortalecimiento de las figuras organizativas identificadas en el proyecto. 14)Verificar la calidad de las recomendaciones realizadas por parte del grupo de extensionistas a su cargo en el marco de la implementación del servicio público de extensión agropecuaria. 15)Consolidar y verificar la información de las actividades realizada en la prestación del servicio público de extensión agropecuaria realizado por parte del equipo técnico de extensionistas asignado. 16)Validar el cumplimiento de las metas establecidas al equipo técnico de extensionistas durante el periodo de prestación del servicio público de extensión agropecuaria, así como el cumplimiento de los indicadores definidos para el proyecto. 17)Elaborar Informes semanales de actividades en cumplimiento de los cinco aspectos del enfoque del servicio de extensión agropecuaria. 18)Velar por la correcta sistematización de la información del proceso de ejecución del proyecto.19)Desarrollar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SPEA 21. Disponer de equipo celular con cámara para realizar las evidencias fotográficas de la prestación del servicio. INDICADORES A CUMPLIR: 1. Atención a 5.493 beneficiarios del Servicio Público De extensión Agropecuaria para el departamento de La Guajira 2. Realización de 21.972 visitas a beneficiarios del departamento de La Guajira con sus respectivos soportes documentales, fotográficos y de cargue a la plataforma.3. Implementación de doce encuentros grupales de capacitaciones en buenas prácticas, por línea productiva 4. Implementación de una gira técnica por línea productiva. 5. Velar por la entrega a satisfacción de 5.493 planeadores y sus respectivos soportes de entrega 6. Implementación de doce encuentros grupales de capacitación en buenas prácticas, por línea productiva. 7. Implementación de 1 gira técnica por línea productiva. 8. Velar por la entrega a satisfacción de 5.493 planeadores y sus respectivos soportes de entrega. 9. Implementar una Escuela de Campo - EGA del componente de asociatividad por línea productiva, identificando participativamente los temas a trabajar en forma colectiva, en donde se atiendan 549 beneficiarios. 10.Implementar una demostración de método en alfabetización digital para que conozcan las TIC y plataformas virtuales para acceder información a mercados en donde se atiendan a 250 beneficiarios del proyecto. 11. Verificar la correcta implementación de los programas radiales de difusión de la prestación del servicio público de extensión agropecuaria en el departamento de La Guajira. 12.lmplementar quince métodos grupales para el fomento de la autogestión de las comunidades. Parágrafo Primero. -En el caso que EL CONTRATISTA Io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Coordinador Regional, el cual hace parte integral de este contrato.</t>
  </si>
  <si>
    <t xml:space="preserve">La presente orden tiene por objeto: Prestar servicios profesionales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beneficiaries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13.lnformar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2.Realizacibn de 20.120 visitas a beneficiarios del departamento del Magdalena con sus respectivos soportes documentales, fotográficos y de cargue a la plataforma. 3.Implementacibn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6.'Realizar treinta y cinco encuentros grupales con los beneficiarios para trabajar temas de asociatividad por subregión y por línea productiva.7. Velar por la correcta capacitación del 10% de numero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beneficiaries para compartir información relacionada con los espacios de política
existentes para su participación, con el objetivo de representar adecuadamente la cadena. Parágrafo Primero: En el caso que El Contratista Io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
</t>
  </si>
  <si>
    <t xml:space="preserve">La presente orden tiene por objeto: Prestar servicios profesionales para la implementación del servicio público de extensión Agropecuaria en el Departamento de La Guajira, en el marco del Convenio Nro. 9772023, suscrito entre la Agenda de Desarrollo Rural ADR y la Universidad del Magdalena: OBLIGACIONES DEL CONTRATISTA: 1. Participar en las diferentes jornadas que se adelante con beneficiarios, entes territoriales
y privados en el marco de la prestación del servicio público de extensión agropecuaria. 2.Velar por la actualización de datos de productores del registro y clasificación de usuarios, manteniendo la meta de 5.493 beneficiarios para el departamento de La Guajira 3. Realizar las actividades de acompañamiento enmarcadas en la Prestación del Servicio Público de extensión Agropecuaria SPEA. 4.Cumplir con la meta de visitas a beneficiarios asignada por parte del equipo técnico del departamento. 5. Participar en las restantes actividades de acompañamiento a beneficiarios del proyecto del Servicio Público de Extensión Agropecuaria en el departamento de La Guajira 6. 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SPEA. 9.Acatar las recomendaciones y directrices del coordinador departamental y coordinador zonal, así como los lineamientos característicos del equipo técnico de profesionales especializados. 10. Asistir al desarrollo de las actividades grupales y masivas que se desarrollaran en el marco de la ejecución del proyecto y en referendo a las de su zona asignada. 11. Velar por el cumplimiento de los indicadores dormidos para el proyecto. 12.Brindar un servicio de extensión agropecuaria con calidad, y en las cantidades definidas por usuario. 13. Velar por mantener el número de beneficiarios identificados por zona que le sea asignada, y realizar los ajustes y/o cambios necesarios para mantener el indicador. 14. Informar al coordinador zonal sobre cualquier cambio, ajuste o retiro que evidencie en la prestación del Servicio Público de Extensión Agropecuaria SPEA. 15. Mantener actualizada la matriz de usuarios en la zona que le sea asignada. 16. Consolidar los soportes documentales de la prestación del Servicio Público de Extensión Agropecuaria SPEA, así como el registro fotográfico de la atención a beneficiarios, para ser entregados a los coordinadores zonales. 17. Velar por el cumplimiento de las metas establecidas durante el periodo de prestación del servicio público de extensión agropecuaria, así como el cumplimiento de los indicadores definidos para el proyecto. 18. Elaborar Informes semanales de actividades en cumplimiento de los 5 aspectos del enfoque del servicio de extensión agropecuaria. 19. Velar por la correcta sistematización de la información del proceso de ejecución del proyecto. 20. Desarrollar las actividades de diagnóstico social inicial y diagnostico final, según las condiciones territoriales, que permita a
identificación de los aspectos a desarrollar en el marco del convenio. El diagnóstico inicial deberá dar lugar a los planes de acompañamiento y el diagnóstico final a la clasificación de los usuarios al cierre de la intervención. 21 participar en el desarrollo de las actividades de intervención en la Prestación del Servicio Público de Extensión Agropecuaria SPEA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3.lmplementacibn de doce encuentros grupales de capacitación en buenas prácticas, por línea productiva. 4. Implementación de una gira técnica por línea productiva 5. Velar por la entrega a satisfacción de 5.493 planeadores y sus respectivos soportes de entrega. 6. Implementar una Escuela de Campo EGA del componente de asociatividad por línea productiva, identificando participativamente los temas a trabajar en forma colectiva, en donde se atiendan quinientos cuarenta y nueve beneficiarios.7. Implementar una demostración de método en alfabetización digital para que conozcan las y plataformas virtuales para acceder información a mercados en donde se atiendan a doscientos cuenta beneficiarios del proyecto. 8. Verificar la correcta implementación de los programas radiales de difusión de la prestación del servicio público de extensión agropecuaria en el departamento de La Guajira. 9.lmplementar quince métodos grupales para el fomento de la autogestión de las comunidades. Parágrafo Primero: En el caso que El Contratista Io requiera, UNIMAGDALENA podrá facilitarle los equipos y espacio físico necesito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 Parágrafo Tercero: El contratista está obligado a suministrar los entregables en las formas, contenidos, condiciones y plazos de conformidad con el Anexo 001 Extensionista. el cual hace parte integral de este contrato.
</t>
  </si>
  <si>
    <t>La presente orden tiene por objeto: Prestar servicios de apoyo a la Gestion como enlace
Biocultural para la implementación del Servicio Público De Extensión Agropecuaria en el Departamento de La Guajira en el marco del Convenio Interadministrativo Nro. 9772023 suscrito ente la Agencia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 Participar en las restantes actividades de acompañamiento a beneficiarios del proyecto del servicio público de extensión agropecuaria en el Departamento de La Guajira.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 Mantener actualizada la matriz de usuarios en la zona que le sea asignada.15. Consolidar los soportes documentales de las articulaciones, registro fotográfico de la atención a beneficiarios, para ser entregados a los coordinadores zonales.16.Velar por el cumplimiento de las metas establecidas durante el periodo de prestación del Servicio Público de extensión Agropecuaria - PSEA, así como el cumplimiento de los indicadores definidos para el proyecto. 17.Elaborar Informes semanales de actividades en cumplimiento de los cinco (5) aspectos del enfoque del servicio de extensión agropecuaria. 18.Velar por la correcta sistematización de la información del proceso de ejecución del proyecto.19. 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productive de la comunidad y el territorio. 24.
Acercar a las comunidades a través de lideres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participative. 29.Identificar zonas de alto riesgo por conflicto armado y/o riesgo climático (inundación, derrumbes, incendios) y desarrollar propuestas operativas. INDICADORES A CUMPLIR: 1. Apoyar la implementación de doce (12) encuentros grupales de capacitación en buenas prácticas, por línea productiva. 2. Apoyar la Implementación de una (1) gira técnica por línea productiva. 3.Apoyar la implementación de una Escuela de Campo - EGA del componente de asociatividad por línea productiva, identificando participativamente los temas a trabajar en forma
colectiva, en donde se atiendan 549 beneficiarios. 4.Apoyar la implementación de una demostración de método en alfabetización digital para que conozcan las TIC*'y plataformas virtuales para acceder la información de mercados en donde se atiendan a 250 beneficiarios del proyecto. 5.Apoyar la implementación de quince (15) métodos grupales para el fomento de la autogestión de las comunidades.</t>
  </si>
  <si>
    <t>Prestar servicios profesionales para la implementación del Servicio Público De Extensión Agropecuaria  - SPEA en el Departamento del Magdalena en el marco del convenio Nro. 9772023 suscrito ente la Agencia de Desarrollo Rural -  ADR y la Universidad del Magdalena. OBLIGACIONES DEL CONTRATISTA:  1. Seguimiento a la información suministrada por los coordinadores zonales sobre el plan de acompañamiento, planes de trabajo, planes de capacitación, cronogramas de actividades en las diferentes líneas agropecuarias y velar por el logro de resultados esperados en el proyecto. 2. Brindar acompañamiento en los procesos de formación y fortalecimiento de acuerdo con metodología de extensión y normativa. 3. Realizar seguimiento a los equipos de trabajo en el acompañamiento técnico agropecuario a las familias y organizaciones beneficiarias del proyecto. 4. Apoyar en la coordinación y seguimiento de acciones operativas y logísticas en el marco de la implementación de políticas públicas. 5.Revisar los informes mensuales que presente el equipo sobre el desarrollo de los eventos de capacitación y visitas de asistencia técnica que permita hacer una retroalimentación y mejorar los talleres o hacer reforzamientos. 6. Coordinar la elaboración de todos los documentos y socialización de los planes de capacitación para el desarrollo de las actividades del proyecto. 7. Mantener relaciones operacionales estrechas con las instituciones y personas que participan en la ejecución de actividades de campo en su área de trabajo. 8.Proporcionar oportunamente información y datos sobre el avance de trabajo a los diferentes profesionales, para su incorporación en el programa de monitoreo, en especial información sobre el manejo de los recursos de las organizaciones y comunidades beneficiarias.</t>
  </si>
  <si>
    <t>La presente orden tiene por objeto: Prestar servicios profesionales para la implementación del Servicio Público De extensión Agropecuaria en el Departamento de La Guajira en el marco del convenio Nro. 9772023 suscrito ente la Agenda de Desarrollo Rural ADR y la Universidad del Magdalena OBLIGACIONES DEL CONTRATISTA: 1. Desarrollar la caracterización de las organizaciones socio productivas ( a las que pertenecen los usuarios)presentes en el departamento de la guajira, su estado de madurez organizacional y potencialidades de mejora. 2. Identificar oportunidades de fortalecimiento de la economía campesina popular y comunitaria en el departamento. 3. Implementar los componentes de los enfoques de desarrollo de capacidades humanas y técnicas y capacidades sociales integrales y la asociatividad, deben estar orientados a la metodología diseñadas por la Dirección de comercialización de la Agencia Rural ADR así como la metodología MIA- Metodología integral de asociatividad, diseñada por la dirección de asociatividad y participación. 4. Capacitar y asesorar a los usuarios en la formalización de acuerdos voluntarios o acuerdos comerciales. Los acuerdos de voluntades o acuerdos comerciales suscritos deben ser reportados a la Agenda de Desarrollo Rural ADR. 5. Entrega de informes mensuales de avance en el cumplimiento de las actividades y metas del proyecto de acuerdo a los procedimientos establecidos por la Agenda de Desarrollo Rural ADR y la Universidad del Magdalena</t>
  </si>
  <si>
    <t xml:space="preserve">Prestar servicios profesionales en el marco del Convenio N° 977 de 2023, suscrito entre la Agencia de Desarrollo Rural-ADR y la Universidad del Magdalena, para la Prestación del Servicio Público de Extensión Agropecuaria - SPEA en el Departamento de La Guajira. OBLIGACIONES DEL CONTRATISTA: 1. Coordinar el componente agroecológico del proceso de extensión agropecuaria en el Departamento de La Guajira. 2.Desarrollar métodos y procedimientos para el abordaje de la implementación del proceso de transición agroecológica de los usuarios del Departamento de La Guajira. 3.Revisión de las situaciones encontradas en las unidades productivas frente a los sistemas de producción agroecológica, partiendo del consolidado suministrado por los coordinadores zonales. 4.Desarrollo de contenido agroecológico a través de una metodología diferencial, étnica o rural bajo el componente de extensión agropecuaria. 5. Identificar las actividades del convenio para alinear las acciones tanto de visitas individuales como grupales que aseguren el enfoque agroecológico en las líneas productivas priorizadas.6. Elaborar un informe de línea base del proceso de implementación de ruta agroecológica del servicio de extensión agropecuaria en el Departamento de La Guajira. 7.Diseñar el plan de implementación a TRESCIENTOS VEINTE (320) usuarios del Departamento de La Guajira, en la transición agroecológica de los usuarios. 8. Organizar el plan de trabajo y la temática a tratar en cada una de las actividades del Departamento de La Guajira.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</si>
  <si>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Prestar servicios profesionales en el marco del Convenio N° 977 de 2023, suscrito entre la Agencia de Desarrollo Rural-ADR y la Universidad del Magdalena, para la Prestación del Servicio Público de Extensión Agropecuaria - SPEA en el Departamento de La Guajira. OBLIGACIONES DEL CONTRATISTA: 1. Liderar la consolidación y validación de la actualización de productores del registro y clasificación de usuarios. 2.Alertar frente a los cambios en la meta de los 5.493 usuarios vinculados al Servicio Público de Extensión Agropecuaria - SPEA en el Departamento de La Guajira. 3.Mantener un constante canal de comunicación con el equipo técnico de extensionistas para la actualización de las bases de datos. 4.Realizar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 Apoyar a la coordinación departamental en la construcción del cronograma de la prestación del Servicio Público de Extensión Agropecuaria – SPEA en el Departamento de La Guajira, así como definición de metas para el equipo técnico de extensionista en cumplimiento de los indicadores del proyecto. 10.Verificar el cargue de los documentos que den cumplimiento a los indicadores del proyecto. 11. Consolidar y verificar la información de las actividades en la Prestación del Servicio de Extensión Agropecuaria realizadas. 12. Elaborar informes semanales en función de los CINCO  aspectos del enfoque de la Prestación del Servicio Público de Extensión Agropecuaria - PSEA. 13. Velar por la correcta sistematización de la información del proceso de ejecución del proyecto. 14. Administrar la base de dato de usuarios mediante el uso de las distintas herramientas informáticas. 15. Apoyar la elaboración de cartografía con información de las actividades del servicio de extensión agropecuaria. 16.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PARÁGRAFO TERCERO: La presente orden se deriva del Convenio Interadministrativo Nro. 9772023 suscrito entre UNIMAGDALENA y la AGENCIA DEL DESARROLLO RURAL - ADR, por lo tanto, el pago estará supeditado al desembolso que realice la AGENCIA DEL DESARROLLO RURAL (ADR) a LA UNIMAGDALENA.</t>
  </si>
  <si>
    <t xml:space="preserve">Prestar servicios profesionales en el marco del Convenio N° 977 de 2023, suscrito entre la Agencia de Desarrollo Rural-ADR y la Universidad del Magdalena, para la Prestación del Servicio Público de Extensión Agropecuaria - SPEA en el Departamento del Magdalena. OBLIGACIONES DEL CONTRATISTA: 1. Liderar la consolidación y validación de la actualización de productores del registro y clasificación de usuarios. 2.Alertar frente a los cambios en la meta de los 5.493 usuarios vinculados al Servicio Público de Extensión Agropecuaria - SPEA en el Departamento del Magdalena. 3.Mantener un constante canal de comunicación con el equipo técnico de extensionistas para la actualización de las bases de datos. 4.Realizar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 Apoyar a la coordinación departamental en la construcción del cronograma de la prestación del Servicio Público de Extensión Agropecuaria – SPEA en el Departamento del Magdalena, así como definición de metas para el equipo técnico de extensionista en cumplimiento de los indicadores del proyecto. 10.Verificar el cargue de los documentos que den cumplimiento a los indicadores del proyecto. 11. Consolidar y verificar la información de las actividades en la Prestación del Servicio de Extensión Agropecuaria realizadas. 12. Elaborar informes semanales en función de los CINCO (5) aspectos del enfoque de la Prestación del Servicio Público de Extensión Agropecuaria - PSEA. 13. Velar por la correcta sistematización de la información del proceso de ejecución del proyecto. 14. Administrar la base de dato de usuarios mediante el uso de las distintas herramientas informáticas. 15. Apoyar la elaboración de cartografía con información de las actividades del servicio de extensión agropecuaria. 16.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</si>
  <si>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 xml:space="preserve">Prestar servicios profesionales en el marco del Convenio N° 977 de 2023, suscrito entre la Agencia de Desarrollo Rural-ADR y la Universidad del Magdalena, para la Prestación del Servicio Público de Extensión Agropecuaria - SPEA en el Departamento del Magdalena. OBLIGACIONES DEL CONTRATISTA: 1. Realizar diseño y/o desarrollo de los módulos de aprendizaje del proceso de formación teniendo en cuenta el aspecto diferencial, campesino, étnico y de género. 2. Orientar metodológicamente a los extensionistas en la utilización adecuada de los recursos educativos digitales. 3.Actualizar o ajustar las guías metodológicas para el correcto uso por parte de los extensionistas, respecto a los diferentes aspectos o componentes de capacitación. 4.Participar en la definición de los indicadores respecto al alcance de las diferentes capacitaciones, teniendo en cuenta la escala de niveles determinados por la Agencia de Desarrollo Rural (ADR). 5. Presentar los informes de avance y final de actividades y resultados respecto al proceso de formación de los usuarios vinculados al proceso de Extensión Agropecuaria. 6. Definir y seleccionar los recursos tecnológicos, materiales de formación, ambientes de aprendizaje mínimo requerido, maquinarias, equipos, herramientas y elementos de protección personal necesarios para los programas de formación en las diferentes modalidades. 7.Diseñar Instrumentos de evaluación de acuerdo con orientaciones del asesor metodológico o diseñador instruccional según lineamientos institucionales.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</si>
  <si>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 xml:space="preserve">Prestar servicios profesionales en el marco del Convenio N° 977 de 2023, suscrito entre la Agencia de Desarrollo Rural-ADR y la Universidad del Magdalena, para la Prestación del Servicio Público de Extensión Agropecuaria - SPEA en el Departamento del Magdalena. OBLIGACIONES DEL CONTRATISTA: 1. Coordinar el componente agroecológico del proceso de extensión agropecuaria en el Departamento del Magdalena. 2.Desarrollar métodos y procedimientos para el abordaje de la implementación del proceso de transición agroecológica de los usuarios del Departamento del Magdalena. 3.Revisión de las situaciones encontradas en las unidades productivas frente a los sistemas de producción agroecológica, partiendo del consolidado suministrado por los coordinadores zonales. 4.Desarrollo de contenido agroecológico a través de una metodología diferencial, étnica o rural bajo el componente de extensión agropecuaria. 5. Identificar las actividades del convenio para alinear las acciones tanto de visitas individuales como grupales que aseguren el enfoque agroecológico en las líneas productivas priorizadas.6. Elaborar un informe de línea base del proceso de implementación de ruta agroecológica del servicio de extensión agropecuaria en el departamento del Magdalena. 7.Diseñar el plan de implementación a TRESCIENTOS VEINTE (320) usuarios del Departamento del Magdalena, en la transición agroecológica de los usuarios. 8. Organizar el plan de trabajo y la temática a tratar en cada una de las actividades del Departamento del Magdalena.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</si>
  <si>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Prestar servicios profesionales en el marco del Convenio N° 977 de 2023, suscrito entre la Agencia de Desarrollo Rural-ADR y la Universidad del Magdalena, para la Prestación del Servicio Público de Extensión Agropecuaria - SPEA en el Departamento del Magdalena. OBLIGACIONES DEL CONTRATISTA: 1. Diagramar material gráfico, infografías, documentos y diseño para la gestión, ejecución y evaluación de la comunicación producida en el desarrollo del proyecto. 2.Elaborar medios comunicativos diseñados para la implementación de métodos masivos y otros métodos, además del respectivo informe del alcance, difusión y articulación con el plan de trabajo planteado. 3.Apoyar la elaboración y ejecución de planes de trabajo, cronograma de actividades y responder por las obligaciones administrativas, logísticas y operativas asociadas al proyecto. 4. Elaborar el diseño, la edición, diagramación, reproducción e impresión materiales comunicacionales para visibilizar las actividades, resultados y actividades del proyecto (notas de prensa, materiales para entrevistas, boletines electrónicos, materiales impresos, audiovisuales y otros) y coordinar su difusión. 5. Llevar un registro ordenado de las reuniones, talleres y trabajos realizados para que formen parte de los archivos del proyecto. 6. Apoyar la elaboración de la Página Web del espacio propio de comercialización y asociatividad de los usuarios del proyecto, elaborar contenidos y mantenerla permanentemente actualizada. 7.Desarrollar, adaptar e implementar mensajes y contenidos educativos y desarrollo de piezas comunicacionales para Redes Sociales - RRSS, medios de comunicación y otros formatos.8.Manejo de redes sociales, entre ellas Facebook, Instagram y Twitter y articulación con medios de comunicación de usuarios beneficiarios del proyecto. 9. Apoyar desde el componente de comunicación la implementación y funcionamiento del espacio de comercialización propia de las comunidades y fortalecimiento de las unidades productivas en los usuarios beneficiarias del proyecto.10.Diseñar e implementar herramientas e instrumentos de monitoreo y evaluación que faciliten el seguimiento y ajuste de estrategias e intervenciones y permitan visibilizar y compartir los conocimientos adquiridos.11. Participar en las reuniones de trabajo convocadas por el equipo ejecutor del proyecto. 12.Entrega de informes mensuales al supervisor de avance en el cumplimiento de las actividades y metas del proyecto de acuerdo a los procedimientos establecidos por la Agencia de Desarrollo Rural - ADR y/o cuando la Universidad del Magdalena lo solicite. 13.Orientar y apoyar la consolidación del modelo económico de las comunidades rurales asociadas al proyecto.14.Cumplir las demás actividades relacionadas con el objeto contractual previo acuerdo con el supervisor del proyecto.15.Digitalización de los procesos y a la implementación dinámica de las Tecnologías de la Información y de las Comunicaciones - TIC de manera articulada con y por el ser humano.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t>
  </si>
  <si>
    <t xml:space="preserve">Prestar servicios profesionales en el marco del Convenio N° 977 de 2023, suscrito entre la Agencia de Desarrollo Rural-ADR y la Universidad del Magdalena, para la Prestación del Servicio Público de Extensión Agropecuaria - SPEA en el Departamento de La Guajira. OBLIGACIONES DEL CONTRATISTA: 1. Realizar diseño y/o desarrollo de los módulos de aprendizaje del proceso de formación teniendo en cuenta el aspecto diferencial, campesino, étnico y de género. 2. Orientar metodológicamente a los extensionistas en la utilización adecuada de los recursos educativos digitales. 3.Actualizar o ajustar las guías metodológicas para el correcto uso por parte de los extensionistas, respecto a los diferentes aspectos o componentes de capacitación. 4.Participar en la definición de los indicadores respecto al alcance de las diferentes capacitaciones, teniendo en cuenta la escala de niveles determinados por la Agencia de Desarrollo Rural (ADR). 5. Presentar los informes de avance y final de actividades y resultados respecto al proceso de formación de los usuarios vinculados al proceso de Extensión Agropecuaria. 6. Definir y seleccionar los recursos tecnológicos, materiales de formación, ambientes de aprendizaje mínimo requerido, maquinarias, equipos, herramientas y elementos de protección personal necesarios para los programas de formación en las diferentes modalidades. 7.Diseñar Instrumentos de evaluación de acuerdo con orientaciones del asesor metodológico o diseñador instruccional según lineamientos institucionales. PARÁGRAFO PRIMERO.- En el caso que El Contratista lo requiera, UNIMAGDALENA podrá facilitarle los equipos y espacio físico necesario dentro del campus para la ejecución del Objeto de la presente Orden. PARÁGRAFO SEGUNDO. - EL CONTRATISTA podrá acordar con el Supervisor de la presente orden cronogramas para el desarrollo de las actividades objeto de la presente Orden, de lo cual deberá dejarse constancia escrita. </t>
  </si>
  <si>
    <t>La presente orden tiene por objeto prestar los servicios logísticos de transporte, alimentación, hospedaje, alquiler de planta eléctrica, alquiler de silletería, estaciones de agua y café, alquiler de sonidos, alquiler de espacio al aire libre o salón con arreglo floral, alquiler de equipos audiovisuales, alquiler de impresora, servicio de perifoneo, servicio de aseo, alquiler de carpas 4x4 alquiler de video beam de 5 lummes, servicio de meseros, alquiler de computador portátil, alquiler de impresora, foto copias impresión blanco y negro, impresión a color impresión de mapas para cartografía. La propuesta hace parte integral de la presente orden.</t>
  </si>
  <si>
    <t>La presente orden tiene por objeto: Prestar servicios como tecnólogo o técnico profesional extensionista del proyecto de implementación del Servicio Público De Extensión Agropecuaria (SPEA) en el Departamento de la Guajira. OBLIGACIONES CONTRATISTA: 1. Velar por la actualización de datos de productores del registro y clasificación de usuarios, manteniendo la meta de 5.493 beneficiarios para el Departamento de la Guajira.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 la Guajira.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13.Informar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 LA GUAJIRA:1. Prestar los servicios de Extensionista a los usuarios asignados en las zonas correspondientes manteniendo la meta de atención de 5.493 beneficiarios del servicio público de extensión agropecuaria para el departamento de la Guajira 2. Realización de 21.972 visitas a beneficiarios del departamento de la Guajira con sus respectivos soportes documentales, fotográficos y de cargue a la plataforma. 3.Implementación de doce métodos grupales para fortalecer las capacidades técnicas con enfoque de buenas prácticas agrícolas, pecuarias y pesqueras en los sistemas productivos. 4. Implementación de una gira técnica. 5.Velar por la entrega a satisfacción de 5.493 planeadores y sus respectivos soportes de entrega. 6.  Implementar una escuela de campo ECA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proyecto.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</si>
  <si>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La presente orden tiene por objeto: Prestar servicios como tecnólogo o técnico profesional extensionista del proyecto de implementación del Servicio Público De Extensión Agropecuaria (SPEA) en el Departamento del Magdalena. OBLIGACIONES DEL CONTRATISTA: 1. Velar por la actualización de datos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10.Velar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13.Informar al coordinador zonal sobre cualquier cambio, ajuste o retiro que evidencie en la prestación del servicio público de extensión agropecuaria. 14.Mantener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agropecuaria.18.Velar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diagnóstico final a la clasificación de los usuarios al cierre de la intervención. INDICADORES A CUMPLIR EN EL DEPARTAMENTO DEL MAGDALENA:  1. Prestar los servicios de Extensionista a los usuarios asignados en las zonas correspondientes manteniendo la meta; velando por la actualización de datos de productores del registro y clasificación de usuarios, manteniendo la meta de 5.030 beneficiarios para el Departamento del Magdalena. 2.Realizar las actividades de acompañamiento enmarcadas en la prestación del servicio público de extensión agropecuaria. 3.Cumplir con la meta de visitas a beneficiarios asignada por parte del equipo técnico del departamento. 4.Participar en las restantes actividades de acompañamiento a beneficiarios del proyecto del servicio público de extensión agropecuaria en el Departamento del Magdalena. 5.Participar en los espacios, insumos y reuniones que se desarrollen para la ejecución del proyecto buscando la articulación con los actores del subsistema de extensión agropecuaria. 6.Participar en el desarrollo de las actividades de intervención en la prestación del servicio público de extensión agropecuaria. 7.Velar por el correcto cumplimiento del cronograma estructurado para la prestación del servicio público de extensión agropecuaria. 8.Acatar las recomendaciones y directrices del coordinador departamental y coordinador zonal, así como los lineamientos técnicos del equipo técnico de profesionales especializados. 9.Asistir al desarrollo de las actividades grupales y masivas que se desarrollaran en el marco de la ejecución del proyecto y en referencia a las de su zona asignada. 10.Velar por el cumplimiento de los indicadores definidos para el proyecto.11. Brindar un servicio de extensión agropecuaria con calidad, y en las cantidades definidas por usuario.12. Velar por mantener el número de beneficiarios identificados por zona que le sea asignada, y realizar los ajustes y/o cambios necesarios para mantener el indicador. 13.Informar al coordinador zonal sobre cualquier cambio, ajuste o retiro que evidencie en la prestación del servicio público de extensión agropecuaria. 14.Mantener actualizada la matriz de usuarios en la zona que le sea asignada. 15.Consolidar los soportes documentales de la prestación del servicio público de extensión agropecuaria, así como el registro fotográfico de la atención a beneficiarios; para ser entregados a los coordinadores zonales.16.Velar por el cumplimiento de las metas establecidas durante el periodo de prestación del servicio público de extensión agropecuaria, así como el cumplimiento de los indicadores definidos para el proyecto.17.Elaborar Informes semanales de actividades en cumplimiento de los cinco aspectos del enfoque del servicio de extensión agropecuaria.18.Velar por la correcta sistematización de la información del proceso de ejecución del proyecto. 19.Desarrollar las actividades de diagnóstico social inicial y diagnostico final, según las condiciones territoriales, que permita la identificación de los aspectos a desarrollar en el marco del convenio. 20.El diagnóstico inicial deberá dar lugar a los planes de acompañamiento y el diagnóstico final a la clasificación de los usuarios al cierre de la intervención.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</si>
  <si>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La presente orden tiene por objeto: Prestar servicios de apoyo a la Gestión como enlace Biocultural para la implementación del Servicio Público De Extensión Agropecuaria en el Departamento del Magdalena en el marco del Convenio Interadministrativo Nro. 9772023 suscrito ente la Agencia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5.Participar en las restantes actividades de acompañamiento a beneficiarios del proyecto del servicio público de extensión agropecuaria en el Departamento del Magdalena.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PSEA.14.Mantener actualizada la matriz de usuarios en la zona que le sea asignada.15.Consolidar los soportes documentales de las articulaciones, registro fotográfico de la atención a beneficiarios, para ser entregados a los coordinadores zonales.16.Velar por el cumplimiento de las metas establecidas durante el periodo de Prestación del Servicio Público de Extensión Agropecuaria - PSEA, así como el cumplimiento de los indicadores definidos para el proyecto.17.Elaborar Informes semanales de actividades en cumplimiento de los cinco (5) aspectos del enfoque del servicio de extensión agropecuaria.18.Velar por la correcta sistematización de la información del proceso de ejecución del proyecto.19.Desarrollar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productivo de la comunidad y el territorio. 24. Acercar a las comunidades a través de líderes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participativo. 29.Identificar zonas de alto riesgo por conflicto armado y/o riesgo climático (inundación, derrumbes, incendios) y desarrollar propuestas operativas. INDICADORES A CUMPLIR: 1. Apoyar la implementación de siete (7) métodos grupales para fortalecer las capacidades técnicas con enfoque de buenas prácticas agrícolas, pecuarias y pesqueras en los sistemas productivos. 2.Apoyar la implementación de una (1) gira técnica. 3. Apoyar la realización de encuentros grupales con los beneficiarios para trabajar temas de asociatividad por subregión y por línea productiva. 4. Apoyar la realización de treinta y cinco (35) encuentros grupales con los beneficiarios para compartir información relacionada con los espacios de política existentes para su participación, con el objetivo de representar adecuadamente la cadena. Parágrafo Primero: El contratista podrá acordar con el Supervisor de la presente orden cronogramas para el desarrollo de las actividades objeto de la presente Orden, de lo cual deberá dejarse constancia escrita.</t>
  </si>
  <si>
    <t xml:space="preserve">La presente orden tiene por objeto: Prestar servicios profesionales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beneficiarios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proyecto del servicio público de extensión agropecuaria en el Departamento del Magdalena. 5. Participar en los espacios, insumos y reuniones que se desarrollen para la ejecución del proyecto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proyecto y en referencia a las de su zona asignada. 10. Velar por el cumplimiento de los indicadores definidos para el proyecto. 11.Brindar un servicio de extensión agropecuaria con calidad, y en las cantidades definidas por usuario. 12.Velar por mantener el número de beneficiarios identificados por zona que le sea asignada, y realizar los ajustes y/o cambios necesarios para mantener el indicador. 13.Informar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proyecto.17. Elaborar Informes semanales de actividades en cumplimiento de los 5 aspectos del enfoque del servicio de extensión agropecuaria.18. Velar por la correcta sistematización de la información del proceso de ejecución del proyecto.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2.Realización de 20.120 visitas a beneficiarios del departamento del Magdalena con sus respectivos soportes documentales, fotográficos y de cargue a la plataforma. 3.Implementación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 Realizar treinta y cinco encuentros grupales con los beneficiarios para trabajar temas de asociatividad por subregión y por línea productiva.7. Velar por la correcta capacitación del 10% de número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beneficiarios para compartir información relacionada con los espacios de política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 </t>
  </si>
  <si>
    <t xml:space="preserve">La presente orden tiene por objeto: Prestar servicios de apoyo a la Gestión como enlace Biocultural para la implementación del Servicio Público De Extensión Agropecuaria en el Departamento de La Guajira en el marco del Convenio Interadministrativo Nro. 9772023 suscrito ente la Agencia de Desarrollo Rural ADR y la Universidad del Magdalena. OBLIGACIONES DEL CONTRATISTA: 1. Participar en las diferentes jornadas que se adelanten con beneficiarios, entes territoriales y privados en el marco de la prestación del servicio público de extensión agropecuaria. 2.Liderar los procesos de comunicación e intercambio de saberes tradicionales entre productores beneficiarios, extensionistas y comunidad científica de la universidad del Magdalena. 3.Realizar actividades de trabajo comunitario de concientización con beneficiarios para su participación en la prestación del servicio público de extensión agropecuaria. 4. Cumplir con la meta de visitas y enlaces con figuras organizativas identificadas para la atención en el proyecto. 5.Participar en las restantes actividades de acompañamiento a beneficiarios del proyecto del servicio público de extensión agropecuaria en el Departamento de La Guajira. 6.Participar en los espacios, insumos y reuniones que se desarrollen para la ejecución del proyecto buscando la articulación con los actores del subsistema de extensión agropecuaria. 7.Participar en el desarrollo de las actividades de intervención en la prestación del servicio público de extensión agropecuaria. 8.Velar por el correcto cumplimiento del cronograma estructurado para la prestación del servicio público de extensión agropecuaria. 9.Acatar las recomendaciones y directrices del coordinador departamental en cuanto a la forma de acompañamiento y articulación entre los beneficiarios y el grupo de técnico extensionistas del proyecto. 10.Asistir al desarrollo de las actividades grupales y masivas que se desarrollaran en el marco de la ejecución del proyecto y en referencia a las de su zona asignada.11. Velar por el cumplimiento de los indicadores definidos para el proyecto. 12.Velar por mantener el número de beneficiarios identificados por zona que le sea asignada, y realizar los ajustes y/o cambios necesarios para mantener el indicador. 13. Informar al grupo de técnicos extensionistas sobre cualquier cambio, ajuste o retiro que se evidencie en la Prestación del Servicio Público de Extensión Agropecuaria - PSEA.14.Mantener actualizada la matriz de usuarios en la zona que le sea asignada.15.Consolidar los soportes documentales de las articulaciones, registro fotográfico de la atención a beneficiarios, para ser entregados a los coordinadores zonales.16.Velar por el cumplimiento de las metas establecidas durante el periodo de Prestación del Servicio Público de Extensión Agropecuaria - PSEA, así como el cumplimiento de los indicadores definidos para el proyecto.17.Elaborar Informes semanales de actividades en cumplimiento de los cinco (5) aspectos del enfoque del servicio de extensión agropecuaria.18.Velar por la correcta sistematización de la información del proceso de ejecución del proyecto.19.Desarrollar las actividades de diagnóstico social inicial y diagnostico final, según las condiciones territoriales, que permita la identificación de los aspectos a desarrollar en el marco del convenio. El diagnóstico inicial deberá dar lugar a los planes de acompañamiento y el diagnóstico final a la clasificación de los usuarios al cierre de la intervención. 20.Participar en el desarrollo de las actividades de intervención en la prestación del Servicio Público de Extensión Agropecuaria - SPEA. 21.Enlazar a los extensionistas con la población para su despliegue técnico dentro de los territorios asociados al proyecto. 22. Apoyar el proceso de extensión agropecuaria, a través del intercambio de saberes tradicionales y científicos adaptables a las comunidades pertenecientes al proyecto desde la diversidad cultural. 23.Apoyar en la organización de los grupos de productores basado en su conocimiento sociocultural, ambiental y productivo de la comunidad y el territorio. 24. Acercar a las comunidades a través de líderes étnicos o campesinos que representen la biodiversidad cultural y promuevan el sentido de pertenencia por sus territorios. 25. Identificar la necesidad de traducción a idioma propio de los grupos étnicos asociados al proyecto. 26.Gestionar espacios propicios para el desarrollo de las actividades propias del proyecto. 27. Apoyar en el diseño de despliegue operativo de los extensionistas teniendo en cuenta las mejores vías de acceso. 28.Apoyar durante el desarrollo del proyecto en todas las actividades que requieran los equipos de trabajo para la ejecución de sus funciones, ya sea de carácter técnico, operativo, participativo. 29.Identificar zonas de alto riesgo por conflicto armado y/o riesgo climático (inundación, derrumbes, incendios) y desarrollar propuestas operativas. INDICADORES A CUMPLIR: 1. Apoyar la implementación de doce (12) encuentros grupales de capacitación en buenas prácticas, por línea productiva. 2. Apoyar la Implementación de una (1) gira técnica por línea productiva. 3.Apoyar la implementación de una Escuela de Campo – ECA del componente de asociatividad por línea productiva, identificando participativamente los temas a trabajar en forma colectiva, en donde se atiendan 549 beneficiarios. 4.Apoyar la implementación de una demostración de método en alfabetización digital para que conozcan las TIC y plataformas virtuales para acceder la información de mercados en donde se atiendan a 250 beneficiarios del proyecto. 5.Apoyar la implementación de quince (15) métodos grupales para el fomento de la autogestión de las comunidades. </t>
  </si>
  <si>
    <t>Prestar servicios de apoyo a la gestión en el marco del convenio N° 977 de 2023, suscrito entre la agencia de Desarrollo rural-ADR y la Universidad del Magdalena, para la prestación de servicios público de extensión agropecuaria- SPEA en el departamento del Magdalena. OBLIGACIONES DEL CONTRATISTA: 1. Registrar ordenes de servicios en las plataformas Sistema Integral de Auditorias- SIA OBSERVA, Sistema Electrónico para la Contratacion Publica- SECOP II Y Sistema de información y Gestion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Vicerrectoria de Extensión y Proyección Social.</t>
  </si>
  <si>
    <t>Prestar servicios profesionales como coordinador general del proyecto para la implementación del Servicio Público De Extensión Agropecuaria en el marco del convenio Nro. 9772023 suscrito ente la Agencia de Desarrollo Rural ADR y la Universidad del Magdalena. Sera el responsable de dirigir todas las actividades de acuerdo a los lineamientos establecidos por la ADR y UNIMAGDALENA. OBLIGACIONES DEL CONTRATISTA 1). Llevar a cabo la coordinación operativa e integral del convenio en relación con la planificación, implementación y seguimiento a los planes y cronogramas aprobados. 2.) Apoyar en el Diseño e implementar los instrumentos requeridos para la ejecución del convenio. 3.) Alinear las estrategias propuestas para la implementación de la ruta metodológicas de las actividades del convenio con los métodos de planificación de proyectos 4.) Coordinar la articulación de los recursos técnicos, tecnológicos y logísticos en conjunto con los coordinadores (a) departamentales y el coordinador (a) de contrapartida y las diferentes dependencias, con la estrategia de administración adecuada para el logro de los productos del convenio. 5.) Orientar los lineamientos de planificación del convenio y presentación de informes técnicos en articulación con los coordinadores (a) departamentales y el coordinador (a) de contrapartida y demás coordinadores temáticos ante las instancias de supervisión del convenio para su aprobación. 6.) Elaborar de los informes a presentar a La Agencia de Desarrollo Rural (ADR) con sus respectivos entregables en función de las metas y objetivos contemplados en la propuesta técnica del convenio los cuales son necesarios para llevar a cabo la forma de desembolso del convenio. 7). Supervisión del trabajo por los diferentes participantes que mantengan en la ejecución del Convenio Nro. 9772023 8). Participar en reuniones con los actores locales que tengan intervención o que ejecuten acciones conjuntas para el logro de los objetivos 9). Apoyar en la articulación con los entes territoriales para la implementación del servicio público de extensión agropecuaria 10). Gestionar alianzas, contactos, apoyos locales y opciones de asistencia técnica. 11). Reportar y rendir cuentas periódicamente sobre las acciones realizadas y resultados alcanzados a los actores vinculados al Convenio N°9772023. O cuando el ordenador del gasto Ío requiera. 12). Realizar desplazamientos en los departamentos de La Guajira y del Magdalena para coordinar procesos estratégicos en la implementación del servicio público de extensión agropecuaria 13). Acompañar al equipo directivo de la Vicerrectoria de Extensión y Proyección social de la UNIMAGDALENA para las diferentes jornadas de trabajo con la UTT y demás entes públicos y privados que requieran su presencia. 14) Participar en los espacios, insumos y reuniones que se desarrollen para la ejecución del proyecto buscando la articulación con los actores del subsistema de extensión agropecuaria. 15)Velar por el cumplimiento de los indicadores establecidos para el departamento del Magdalena y el departamento de La Guajira en la prestación del servicio público de extensión agropecuaria de conformidad con el Convenio N° 9772023.</t>
  </si>
  <si>
    <t>La presente orden tiene por objeto: Prestar servicios profesionales para la implementación del Servicio Público De Extensión Agropecuaria en el Departamento del Magdalena y en el Departamento de La Guajira en el marco del Convenio Interadministrativo Nro. 977-2023 suscrito ente la Agencia de Desarrollo Rural ADR y la Universidad del Magdalena. OBLIGACIONES DEL CONTRATISTA: 1. Participar en los espacios y reuniones que se desarrollen en el marco del Convenio Interadministrativo Nro. 977 de 2023. 2. Mantener comunicación constante con el equipo ejecutor y contratante a fin de dar solución a los requerimientos que se presenten. 3. Realizar monitoreo de cumplimiento de Indicadores y matriz de riesgo del convenio. 4. Realizar auditoría general a los procesos administrativos y financieros del Convenio Interadministrativo Nro. 977 de 2023, suscrito entre la Agencia de Desarrollo Rural-ADR y la Universidad del Magdalena. 5. Apoyar la gestión documental de los distintos procesos administrativos y de pagos gestionados desde la Vicerrectoria Administrativa y Vicerrectoria de extensión de la Universidad del Magdalena para el proyecto enmarcado en el objeto de la presente Orden de prestación de servicios. 6. Cumplir con los procedimientos del Proceso Gestión de contratación y Gestión Jurídica del Sistema de Gestión Integral de la Calidad "COGUI". 7. Apoyar en la articulación de los recursos técnicos tecnológicos y logísticos del convenio y las diferentes dependencias, con la estrategia de administración adecuada para el desarrollo de las actividades del convenio.</t>
  </si>
  <si>
    <t>JORGE ANTONIO DE JESUS ROA BARROS</t>
  </si>
  <si>
    <t>YAMITH ALBERTO QUINTANA HERNANDEZ</t>
  </si>
  <si>
    <t>OSWALDO MOLINA CASTRO</t>
  </si>
  <si>
    <t>LILIAN MARGARITA ROMERO MENDOZA</t>
  </si>
  <si>
    <t>ALEXANDRA BEATRIZ FERNANDEZ JOHNSON</t>
  </si>
  <si>
    <t>ANGELICA MARIA YANCE CANTILLO</t>
  </si>
  <si>
    <t>MARIA MARGARITA MORAN MEJIA</t>
  </si>
  <si>
    <t>YOVANY RODRIGUEZ PEREZ</t>
  </si>
  <si>
    <t>DEISY JOHANA URREA GONZALEZ</t>
  </si>
  <si>
    <t>ADALBERTO CARLOS MARTINEZ ROSADO</t>
  </si>
  <si>
    <t>BRENIN YECIE VANEGAS DIAZ</t>
  </si>
  <si>
    <t>MARIA DE LOURDES CAMPO LINERO</t>
  </si>
  <si>
    <t>LAURA LEINAD LOBO RAMOS</t>
  </si>
  <si>
    <t>DUVAN DARIO CERA OROZCO</t>
  </si>
  <si>
    <t>EDUARDO JOSE SANDOVAL MEJIA</t>
  </si>
  <si>
    <t>MARBEL LUZ PEREZ BOLAÑOS</t>
  </si>
  <si>
    <t>LUIS ALBERTO BARRIOS GOMEZ</t>
  </si>
  <si>
    <t>RADA BARRIOS CARLOS ANDRES</t>
  </si>
  <si>
    <t>SANTIAGO JOSE GONZALEZ MALDONADO</t>
  </si>
  <si>
    <t>ILIANA ESTHER ARANGO TORREGROSA</t>
  </si>
  <si>
    <t>KARINA FERNANDEZ HERNANDEZ</t>
  </si>
  <si>
    <t>VICTOR EMANUEL SANTIAGO BOLIVAR</t>
  </si>
  <si>
    <t>NEIDER ALBERTO ARANGO OLIVEROS</t>
  </si>
  <si>
    <t>YANEIDIS HERNANDEZ RUIZ</t>
  </si>
  <si>
    <t>PAOLA ESTHER PEREZ MOLINA</t>
  </si>
  <si>
    <t>ENEIR ANTONIO LOPEZ MENDOZA</t>
  </si>
  <si>
    <t>MARIA FERNANDA LOBATO SANTOS</t>
  </si>
  <si>
    <t>ELIANIS RUIDIAZ MARTINEZ</t>
  </si>
  <si>
    <t>GERMAN ANDRES DE HOZ GARCIA</t>
  </si>
  <si>
    <t>YULIBETH CAROLINA OSORIO OYOLA</t>
  </si>
  <si>
    <t>MARICEL TORO MATEUS</t>
  </si>
  <si>
    <t>KIMBERLY SANDRITH OJITO OVIEDO</t>
  </si>
  <si>
    <t>MAYRA ALEJANDRA DE LEON MIRANDA</t>
  </si>
  <si>
    <t>KELLY OLAYA VILLAMIL</t>
  </si>
  <si>
    <t>JUAN CARLOS TOLOZA IBANEZ</t>
  </si>
  <si>
    <t>YESSICA PAOLA GONZALEZ OCHOA</t>
  </si>
  <si>
    <t>OBED ENRIQUE NAVARRO MEJIA</t>
  </si>
  <si>
    <t>STELLA PATRICIA DE LA OSSA ESPITALETA</t>
  </si>
  <si>
    <t>HAIDER FRANCISCO CASTRO GOMEZ</t>
  </si>
  <si>
    <t>JOSE DAVID PALLARES SIERRA</t>
  </si>
  <si>
    <t>MANUEL ANTONIO GARCIA PIANETA</t>
  </si>
  <si>
    <t>CESAR ALBERTO CASTAÑEDA MORALES</t>
  </si>
  <si>
    <t>MARIA FERNANDA GARRIDO FLORIAN</t>
  </si>
  <si>
    <t>YISANDRY MELISA RODRIGUEZ VARGAS</t>
  </si>
  <si>
    <t>FRANCISCO ANTONIO BOTERO MARTINEZ</t>
  </si>
  <si>
    <t>ESTERLIN RAFAEL MORENO ORTEGA</t>
  </si>
  <si>
    <t>ABDON SEGUNDO PERALTA ATENCIO</t>
  </si>
  <si>
    <t>JODY TALINA GARCIA CUADRADO</t>
  </si>
  <si>
    <t>JESUS RICARDO MENDEZ GAMARRA</t>
  </si>
  <si>
    <t>ANETT MARGARITA SARABIA GOMEZ</t>
  </si>
  <si>
    <t>CLAUDIA PATRICIA RODRIGUEZ GALINDO</t>
  </si>
  <si>
    <t>GUSTAVO JUNIOR RODRIGUEZ GOMEZ</t>
  </si>
  <si>
    <t>ROBERTO CARLOS VALLE BONETH</t>
  </si>
  <si>
    <t>ANDREA STEFANIA SOLANO HERNANDEZ</t>
  </si>
  <si>
    <t>MARCELLA LUZ CIRO DIAZ</t>
  </si>
  <si>
    <t>IVONNE TATIANA PEDRAZA HERREÑO</t>
  </si>
  <si>
    <t>FABIO ANDRES SOFFIA LACOUTURE</t>
  </si>
  <si>
    <t>ILDE ALFONSO AVILA CASTILLO</t>
  </si>
  <si>
    <t>HEINER ALFONSO AYALA AYALA</t>
  </si>
  <si>
    <t>GUIDO RAFAEL PATIÑO NAVAS</t>
  </si>
  <si>
    <t>HENRY DE JESUS ARIZA ACOSTA</t>
  </si>
  <si>
    <t>JORGE LUIS HERMNANDEZ PALLARES</t>
  </si>
  <si>
    <t>LUIS EDUARDO OSORIO SANCHEZ</t>
  </si>
  <si>
    <t>JOSE CARLOS RODRIGUEZ RIVERA</t>
  </si>
  <si>
    <t>MIGUEL ENRIQUE GAMEZ PIÑEREZ</t>
  </si>
  <si>
    <t>MONICA IVONNE PALACIO ORTEGA</t>
  </si>
  <si>
    <t>DIEGO ALEXANDER CASTAÑEDA</t>
  </si>
  <si>
    <t>OVIDIO RAFAEL RETAMOZO BARROS</t>
  </si>
  <si>
    <t>KELYS SUSANA DIMAS ORJUELA</t>
  </si>
  <si>
    <t>ADRIANA MARIA QUIROZ ASSIA</t>
  </si>
  <si>
    <t>ISAEL ENRIQUE BARROS ALVAREZ</t>
  </si>
  <si>
    <t>JOEL ALBERTO RUMBO LAGO</t>
  </si>
  <si>
    <t>JOSE ANIBAL CALDERON DIAZ</t>
  </si>
  <si>
    <t>MILENA PATRICIA BLANCO CARRILLO</t>
  </si>
  <si>
    <t>ROSA MARIA MAESTRE SAMPER</t>
  </si>
  <si>
    <t>LUIS GABRIEL MARTINEZ CASTILLO</t>
  </si>
  <si>
    <t>MARIA FERNANDA GOMEZ MOJICA</t>
  </si>
  <si>
    <t>RAFAEL ARGEMIRO DAZA CHURIO</t>
  </si>
  <si>
    <t>DANIEL HERNANDO SANCHEZ MARMOLEJO</t>
  </si>
  <si>
    <t>DIEGO ANDRES ARRIETA CARDENAS</t>
  </si>
  <si>
    <t>BERIS ADONIS MAESTRE ALVAREZ</t>
  </si>
  <si>
    <t>ARNOLDO ECHEVERRIA TORRES</t>
  </si>
  <si>
    <t>BILLY JOSE PEREIRA VARGAS</t>
  </si>
  <si>
    <t>CARLOS ALBERTO GARCIA RUMBO</t>
  </si>
  <si>
    <t>CARLOS ALBERTO CUELLO APARICIO</t>
  </si>
  <si>
    <t>JEFRY MAURICIO MELO</t>
  </si>
  <si>
    <t>JOSE ANGEL ZAGARRA ALCALA</t>
  </si>
  <si>
    <t>MARIA PAULA CARREÑO ALVARADO</t>
  </si>
  <si>
    <t>JORGE CARLOS SOLANO CALDERON</t>
  </si>
  <si>
    <t>EDUAR ENRIQUE MORATTO ALVARADO</t>
  </si>
  <si>
    <t>SOFFIA LACOUTURE EDUARDO JOSE</t>
  </si>
  <si>
    <t>GUSTAVO GIL PERTUZ DEL VALLE</t>
  </si>
  <si>
    <t>JEISON JAVIER HERNANDEZ</t>
  </si>
  <si>
    <t>JOYCER DAVID ANAYA PALACIO</t>
  </si>
  <si>
    <t>KEINER ANDRES BENEDETTI GUTIERREZ</t>
  </si>
  <si>
    <t>LEONARDO JOSECABANA DIAZ</t>
  </si>
  <si>
    <t>LUIS GUILLERMO OROZCO MENESES</t>
  </si>
  <si>
    <t>MANUEL JOAQUIN MEZA DELGADO</t>
  </si>
  <si>
    <t>SILVIA MILENA PIÑEREZ MECON</t>
  </si>
  <si>
    <t>PEDRO ALBERTO NARVAEZ LEON</t>
  </si>
  <si>
    <t>RAFAEL DAVID RONDON</t>
  </si>
  <si>
    <t>DARIS LUZ MORON LOPEZ</t>
  </si>
  <si>
    <t>NORVIS ACOSTA ORELLANO</t>
  </si>
  <si>
    <t>VALENTINA VASQUEZ ZUÑIGA</t>
  </si>
  <si>
    <t>MAIRA DEL MILAGRO RANGEL</t>
  </si>
  <si>
    <t>FREDY DE JESUS MENDOZA BALLESTAS</t>
  </si>
  <si>
    <t>VENANCIO JOSE CARMONA PERTUZ</t>
  </si>
  <si>
    <t>BRINELLYS MARCELA LARIOS DONADO</t>
  </si>
  <si>
    <t>JENIFER JOHANA DURAN TEJADA</t>
  </si>
  <si>
    <t>ALFREDO RAFAEL CUAO POSADA</t>
  </si>
  <si>
    <t>CESAR ALBERTO FONSECA GUERRERO</t>
  </si>
  <si>
    <t>JOSE ALEXANDER BEJARANO BONILLA</t>
  </si>
  <si>
    <t>JOSE ANTONIO BUELVAS ARIZA</t>
  </si>
  <si>
    <t>MANUEL ALCIDES GOMEZ BUELVAS</t>
  </si>
  <si>
    <t>LAURIS MARCELA PIMIENTA CAMARGO</t>
  </si>
  <si>
    <t>ANA GRACIELA MEJIA BLANQUICET</t>
  </si>
  <si>
    <t>MARIA ROSA ANEZ FUENTES</t>
  </si>
  <si>
    <t>BRAYAN ANTONIO BRITO JIMENEZ</t>
  </si>
  <si>
    <t>EDGARDO JAVIER VIZCAINO</t>
  </si>
  <si>
    <t>ADRIAN JAVIER MEJIA BRITO</t>
  </si>
  <si>
    <t>ANA KARINA GUERRERO JIMENEZ</t>
  </si>
  <si>
    <t>NAIRYS YORLETH ALMENARES LOPEZ</t>
  </si>
  <si>
    <t>FABIAN JOSE GOMEZ MUÑOZ</t>
  </si>
  <si>
    <t>ALMA LEONOR PALACIO GOMEZ</t>
  </si>
  <si>
    <t>KAROLINE PAULINA DE LA HOZ OBREGON</t>
  </si>
  <si>
    <t>CLARA INES LACOUTURE BAYENA</t>
  </si>
  <si>
    <t>DARIL VANELIS PEREZ LARGE</t>
  </si>
  <si>
    <t>JHON FREDIS LOBO FULLEDA</t>
  </si>
  <si>
    <t>JAVIER HERRERA SANTIAGO</t>
  </si>
  <si>
    <t>DIANA MILENA FLOREZ CABRERA</t>
  </si>
  <si>
    <t>ALVARO ERNESTO PEREZ FERRER</t>
  </si>
  <si>
    <t>TATIANA MILENA GARCIA MORENO </t>
  </si>
  <si>
    <t>RICARDO ENRIQUE DUEÑAS YEPES</t>
  </si>
  <si>
    <t>BLAS EDUARDO LOPEZ ACENDRA</t>
  </si>
  <si>
    <t>JOSE MANUEL BALLESTEROS BARROS </t>
  </si>
  <si>
    <t>SANDERSON PELUFFO PERTUZ </t>
  </si>
  <si>
    <t>YELQUIS ENRIQUE ESQUIVEL REYES </t>
  </si>
  <si>
    <t>JANER DARIO VIZCAINO BOLAÑO </t>
  </si>
  <si>
    <t>JUAN CARLOS GUTIERREZ PALACIO</t>
  </si>
  <si>
    <t>VLADIMIR BOLAÑO FUENTES </t>
  </si>
  <si>
    <t>ALVARO JOSE ROMERO PEREZ </t>
  </si>
  <si>
    <t>LEONARD ELIAS BARROS MEZA </t>
  </si>
  <si>
    <t>BREIDER MOLINA TONCEL </t>
  </si>
  <si>
    <t>ANA ISABEL ARTEAGA DIAZ</t>
  </si>
  <si>
    <t>JOHANA PATRICIA ORTEGA RODRIGUEZ </t>
  </si>
  <si>
    <t>ADRIANA KATERINE FONSECA GARCIA </t>
  </si>
  <si>
    <t>EDUARDO RAFAEL OROZCO DE LA CRUZ </t>
  </si>
  <si>
    <t>MARIA PATRICIA HENAO SANCHEZ</t>
  </si>
  <si>
    <t>ALBA EMILIA VENCE DAZA </t>
  </si>
  <si>
    <t>JOSE IGNACIO DUARTE AGUILAR </t>
  </si>
  <si>
    <t>ELVER ENRIQUE CORDOBA RODRIGUEZ </t>
  </si>
  <si>
    <t>JORGE MIGUEL PEÑA SANCHEZ </t>
  </si>
  <si>
    <t>ROSA LILIANA PEREZ ACOSTA </t>
  </si>
  <si>
    <t>ANYELLS DE JESUS REYNOSO RODRIGUEZ</t>
  </si>
  <si>
    <t>QUILMES JIMENEZ MENGUAL </t>
  </si>
  <si>
    <t>YANERIS DAYANA MEJIA MILIAN</t>
  </si>
  <si>
    <t>LAURA EPINAYU EPIAYU</t>
  </si>
  <si>
    <t>WILFREDO MISAEL MOSCOTE  ARIAS </t>
  </si>
  <si>
    <t>YERALDINE NATALIA IGLESIAS PADILLA </t>
  </si>
  <si>
    <t>LUISA FERNANDA MEZA LOZANO </t>
  </si>
  <si>
    <t>ORIANNA PAOLA ANGULO REDONDO </t>
  </si>
  <si>
    <t>ALEX ALEXANDER REDONDO MONTERO </t>
  </si>
  <si>
    <t>NILSON ATENCIO RAMOS </t>
  </si>
  <si>
    <t>YEISON JOSE MONTERO ROJAS </t>
  </si>
  <si>
    <t>YOHANA TORRES BARBOSA </t>
  </si>
  <si>
    <t>OSCAR EMILIO MEJIA DE LA HOZ </t>
  </si>
  <si>
    <t>WENSY ODALIS VERGARA HERNANDEZ</t>
  </si>
  <si>
    <t>ALBERTO JOSE LIZCANO COTES</t>
  </si>
  <si>
    <t>ISIS MARIA POLO PEREZ</t>
  </si>
  <si>
    <t>JOSE ALFONSO SALAS RODRIGUEZ</t>
  </si>
  <si>
    <t>VIVERLYS LEINITH DIAZ GUTIERREZ</t>
  </si>
  <si>
    <t xml:space="preserve">ANGELICA MARIA BARRANCO PEREZ </t>
  </si>
  <si>
    <t>OLGA NATALY GORDILLO ALMANZA</t>
  </si>
  <si>
    <t>MARIA JOSE RODRIGUEZ CURSIO</t>
  </si>
  <si>
    <t>ARMANDO JAVIER MALDONADO TEJEDA</t>
  </si>
  <si>
    <t>ROBERTO ANTONIO ATENCIO VILLA </t>
  </si>
  <si>
    <t>MARTHA SOFIA PERAZA CORTES </t>
  </si>
  <si>
    <t>MANUEL ESTEBAN MACIAS DELGAN</t>
  </si>
  <si>
    <t>LETICIA ISABEL TRONCOSO GRANADOS </t>
  </si>
  <si>
    <t>GRUPO EMPRESARIAL GAVA S.A.S.</t>
  </si>
  <si>
    <t xml:space="preserve">FERNANDO JOSE DE LA ROSA NAVARRO </t>
  </si>
  <si>
    <t>JANIO JAILO MENECES GONZALEZ</t>
  </si>
  <si>
    <t>YONI ALEXANDER CHAVARRIA</t>
  </si>
  <si>
    <t>VALERIA MARGARITA SERRANO ARIAS</t>
  </si>
  <si>
    <t>YESENIA GOMEZ ALMANZA</t>
  </si>
  <si>
    <t>PEDRO JOSE DIAZGRANADOSLOPEZ</t>
  </si>
  <si>
    <t>ANDREA CAROLINA JIMENEZ CARRILO</t>
  </si>
  <si>
    <t xml:space="preserve">JORGE LUIS SALCEDO LUNA </t>
  </si>
  <si>
    <t>JOSE FERNANDO CHAMORRO MONTERO</t>
  </si>
  <si>
    <t>FIDEL ENRIQUE AVILA FANDIÑO</t>
  </si>
  <si>
    <t xml:space="preserve">JOHN FREDY PEREZ PEREZ </t>
  </si>
  <si>
    <t>MARIA ALEJANDRA REDONDO RODRIGUEZ</t>
  </si>
  <si>
    <t xml:space="preserve">YARITZA NOHEMI PEREA SARMIENTO </t>
  </si>
  <si>
    <t>JAVIER ERNESTO PALACIOS CARDENAS</t>
  </si>
  <si>
    <t>ADELAIDA MANJARRES SUAREZ</t>
  </si>
  <si>
    <t>LEWIS JOSE MONTERO SEMACARITT</t>
  </si>
  <si>
    <t>MARY ISABEL GOMEZ MARQUEZ</t>
  </si>
  <si>
    <t xml:space="preserve">LUZ ENITH CARDENAS OLIVO </t>
  </si>
  <si>
    <t xml:space="preserve">ALVARO JOSE URIBE PABON </t>
  </si>
  <si>
    <t>ARIALDO FAVIAN DELGHANS PERTUZ</t>
  </si>
  <si>
    <t>HAROLD DAVID ROPAIN OVIEDO</t>
  </si>
  <si>
    <t xml:space="preserve">KATTIA MODESTA PIÑA MANGA </t>
  </si>
  <si>
    <t>JOSE LUIS SANCHEZ MORENO</t>
  </si>
  <si>
    <t xml:space="preserve">JUAN ESTEBAN RAMIREZ JIMENEZ </t>
  </si>
  <si>
    <t>KELMIS PATRICIA SILVERA BERDUGO</t>
  </si>
  <si>
    <t>ALVARO HERNANDO MEZA VILLAMIZAR</t>
  </si>
  <si>
    <t>YADIRA FELIZZOLA ZAMBRANO</t>
  </si>
  <si>
    <t xml:space="preserve">YURY STALIN REDONDO CEBALLOS </t>
  </si>
  <si>
    <t xml:space="preserve">ARNULFO YUNIOR MENDOZA BALLESTERO </t>
  </si>
  <si>
    <t xml:space="preserve">BRAYAN EDUARDO MELENDREZ DE LA HOZ </t>
  </si>
  <si>
    <t>MIRLA YANETH SANCHEZ PIMIENTA</t>
  </si>
  <si>
    <t>TANIA MARGARITA VALLE ALVAREZ</t>
  </si>
  <si>
    <t>ESTEFANIA  DE JESUS VASQUEZ CAMPO</t>
  </si>
  <si>
    <t>JOSE MIGUEL CEBALLOS HERNANDEZ</t>
  </si>
  <si>
    <t>JAZNEI MOTTA PEREZ</t>
  </si>
  <si>
    <t xml:space="preserve">ERIKA PAOLA SANDOVAL LEON
</t>
  </si>
  <si>
    <t>PEDRO ANTONIO MERCADO GONZALEZ</t>
  </si>
  <si>
    <t>PROFESIONAL UNIVERSITARIO</t>
  </si>
  <si>
    <t>EDWIN ALBERTO GUERRERO UTRIA</t>
  </si>
  <si>
    <t>DOCENTE OCASIONAL</t>
  </si>
  <si>
    <t>DIRECTOR DE DESARROLLO SOCIAL Y PRODUCTIVO</t>
  </si>
  <si>
    <t>https://community.secop.gov.co/Public/Tendering/ContractNoticePhases/View?PPI=CO1.PPI.27632296&amp;isFromPublicArea=True&amp;isModal=False</t>
  </si>
  <si>
    <t>https://community.secop.gov.co/Public/Tendering/ContractNoticePhases/View?PPI=CO1.PPI.27620070&amp;isFromPublicArea=True&amp;isModal=False</t>
  </si>
  <si>
    <t>https://community.secop.gov.co/Public/Tendering/ContractNoticePhases/View?PPI=CO1.PPI.27636388&amp;isFromPublicArea=True&amp;isModal=False</t>
  </si>
  <si>
    <t>https://community.secop.gov.co/Public/Tendering/ContractNoticePhases/View?PPI=CO1.PPI.27653418&amp;isFromPublicArea=True&amp;isModal=False</t>
  </si>
  <si>
    <t>https://community.secop.gov.co/Public/Tendering/ContractNoticePhases/View?PPI=CO1.PPI.27671069&amp;isFromPublicArea=True&amp;isModal=False</t>
  </si>
  <si>
    <t>https://community.secop.gov.co/Public/Tendering/ContractNoticePhases/View?PPI=CO1.PPI.27672194&amp;isFromPublicArea=True&amp;isModal=False</t>
  </si>
  <si>
    <t>https://community.secop.gov.co/Public/Tendering/ContractNoticePhases/View?PPI=CO1.PPI.27673207&amp;isFromPublicArea=True&amp;isModal=False</t>
  </si>
  <si>
    <t>https://community.secop.gov.co/Public/Tendering/ContractNoticePhases/View?PPI=CO1.PPI.27662367&amp;isFromPublicArea=True&amp;isModal=False</t>
  </si>
  <si>
    <t>https://community.secop.gov.co/Public/Tendering/ContractNoticePhases/View?PPI=CO1.PPI.27630954&amp;isFromPublicArea=True&amp;isModal=False</t>
  </si>
  <si>
    <t>https://community.secop.gov.co/Public/Tendering/ContractNoticePhases/View?PPI=CO1.PPI.27630921&amp;isFromPublicArea=True&amp;isModal=False</t>
  </si>
  <si>
    <t>https://community.secop.gov.co/Public/Tendering/ContractNoticePhases/View?PPI=CO1.PPI.27675919&amp;isFromPublicArea=True&amp;isModal=False</t>
  </si>
  <si>
    <t>https://community.secop.gov.co/Public/Tendering/ContractNoticePhases/View?PPI=CO1.PPI.27682628&amp;isFromPublicArea=True&amp;isModal=False</t>
  </si>
  <si>
    <t>https://community.secop.gov.co/Public/Tendering/ContractNoticePhases/View?PPI=CO1.PPI.27637461&amp;isFromPublicArea=True&amp;isModal=False</t>
  </si>
  <si>
    <t>https://community.secop.gov.co/Public/Tendering/ContractNoticePhases/View?PPI=CO1.PPI.27631407&amp;isFromPublicArea=True&amp;isModal=False</t>
  </si>
  <si>
    <t>https://community.secop.gov.co/Public/Tendering/ContractNoticePhases/View?PPI=CO1.PPI.27632612&amp;isFromPublicArea=True&amp;isModal=False</t>
  </si>
  <si>
    <t>https://community.secop.gov.co/Public/Tendering/ContractNoticePhases/View?PPI=CO1.PPI.27627614&amp;isFromPublicArea=True&amp;isModal=False</t>
  </si>
  <si>
    <t>https://community.secop.gov.co/Public/Tendering/ContractNoticePhases/View?PPI=CO1.PPI.27627377&amp;isFromPublicArea=True&amp;isModal=False</t>
  </si>
  <si>
    <t>https://community.secop.gov.co/Public/Tendering/ContractNoticePhases/View?PPI=CO1.PPI.27617512&amp;isFromPublicArea=True&amp;isModal=False</t>
  </si>
  <si>
    <t>https://community.secop.gov.co/Public/Tendering/ContractNoticePhases/View?PPI=CO1.PPI.27663118&amp;isFromPublicArea=True&amp;isModal=False</t>
  </si>
  <si>
    <t>https://community.secop.gov.co/Public/Tendering/ContractNoticePhases/View?PPI=CO1.PPI.27662687&amp;isFromPublicArea=True&amp;isModal=False</t>
  </si>
  <si>
    <t>https://community.secop.gov.co/Public/Tendering/ContractNoticePhases/View?PPI=CO1.PPI.27664005&amp;isFromPublicArea=True&amp;isModal=False</t>
  </si>
  <si>
    <t>https://community.secop.gov.co/Public/Tendering/ContractNoticePhases/View?PPI=CO1.PPI.27663815&amp;isFromPublicArea=True&amp;isModal=False</t>
  </si>
  <si>
    <t>https://community.secop.gov.co/Public/Tendering/ContractNoticePhases/View?PPI=CO1.PPI.27625446&amp;isFromPublicArea=True&amp;isModal=False</t>
  </si>
  <si>
    <t>https://community.secop.gov.co/Public/Tendering/ContractNoticePhases/View?PPI=CO1.PPI.27683171&amp;isFromPublicArea=True&amp;isModal=False</t>
  </si>
  <si>
    <t>https://community.secop.gov.co/Public/Tendering/ContractNoticePhases/View?PPI=CO1.PPI.27665901&amp;isFromPublicArea=True&amp;isModal=False</t>
  </si>
  <si>
    <t>https://community.secop.gov.co/Public/Tendering/ContractNoticePhases/View?PPI=CO1.PPI.27666439&amp;isFromPublicArea=True&amp;isModal=False</t>
  </si>
  <si>
    <t>https://community.secop.gov.co/Public/Tendering/ContractNoticePhases/View?PPI=CO1.PPI.27675647&amp;isFromPublicArea=True&amp;isModal=False</t>
  </si>
  <si>
    <t>https://community.secop.gov.co/Public/Tendering/ContractNoticePhases/View?PPI=CO1.PPI.27675958&amp;isFromPublicArea=True&amp;isModal=False</t>
  </si>
  <si>
    <t>https://community.secop.gov.co/Public/Tendering/ContractNoticePhases/View?PPI=CO1.PPI.27624077&amp;isFromPublicArea=True&amp;isModal=False</t>
  </si>
  <si>
    <t>https://community.secop.gov.co/Public/Tendering/ContractNoticePhases/View?PPI=CO1.PPI.27638496&amp;isFromPublicArea=True&amp;isModal=False</t>
  </si>
  <si>
    <t>https://community.secop.gov.co/Public/Tendering/ContractNoticePhases/View?PPI=CO1.PPI.27624206&amp;isFromPublicArea=True&amp;isModal=False</t>
  </si>
  <si>
    <t>https://community.secop.gov.co/Public/Tendering/ContractNoticePhases/View?PPI=CO1.PPI.27639499&amp;isFromPublicArea=True&amp;isModal=False</t>
  </si>
  <si>
    <t>https://community.secop.gov.co/Public/Tendering/ContractNoticePhases/View?PPI=CO1.PPI.27623264&amp;isFromPublicArea=True&amp;isModal=False</t>
  </si>
  <si>
    <t>https://community.secop.gov.co/Public/Tendering/ContractNoticePhases/View?PPI=CO1.PPI.27641548&amp;isFromPublicArea=True&amp;isModal=False</t>
  </si>
  <si>
    <t>https://community.secop.gov.co/Public/Tendering/ContractNoticePhases/View?PPI=CO1.PPI.27642493&amp;isFromPublicArea=True&amp;isModal=False</t>
  </si>
  <si>
    <t>https://community.secop.gov.co/Public/Tendering/ContractNoticePhases/View?PPI=CO1.PPI.27631641&amp;isFromPublicArea=True&amp;isModal=False</t>
  </si>
  <si>
    <t>https://community.secop.gov.co/Public/Tendering/ContractNoticePhases/View?PPI=CO1.PPI.27632381&amp;isFromPublicArea=True&amp;isModal=False</t>
  </si>
  <si>
    <t>https://community.secop.gov.co/Public/Tendering/ContractNoticePhases/View?PPI=CO1.PPI.27632514&amp;isFromPublicArea=True&amp;isModal=False</t>
  </si>
  <si>
    <t>https://community.secop.gov.co/Public/Tendering/ContractNoticePhases/View?PPI=CO1.PPI.27632518&amp;isFromPublicArea=True&amp;isModal=False</t>
  </si>
  <si>
    <t>https://community.secop.gov.co/Public/Tendering/ContractNoticePhases/View?PPI=CO1.PPI.27632274&amp;isFromPublicArea=True&amp;isModal=False</t>
  </si>
  <si>
    <t>https://community.secop.gov.co/Public/Tendering/ContractNoticePhases/View?PPI=CO1.PPI.27675994&amp;isFromPublicArea=True&amp;isModal=False</t>
  </si>
  <si>
    <t>https://community.secop.gov.co/Public/Tendering/ContractNoticePhases/View?PPI=CO1.PPI.27632277&amp;isFromPublicArea=True&amp;isModal=False</t>
  </si>
  <si>
    <t>https://community.secop.gov.co/Public/Tendering/ContractNoticePhases/View?PPI=CO1.PPI.27632280&amp;isFromPublicArea=True&amp;isModal=False</t>
  </si>
  <si>
    <t>https://community.secop.gov.co/Public/Tendering/ContractNoticePhases/View?PPI=CO1.PPI.27632284&amp;isFromPublicArea=True&amp;isModal=False</t>
  </si>
  <si>
    <t>https://community.secop.gov.co/Public/Tendering/ContractNoticePhases/View?PPI=CO1.PPI.27632290&amp;isFromPublicArea=True&amp;isModal=False</t>
  </si>
  <si>
    <t>https://community.secop.gov.co/Public/Tendering/ContractNoticePhases/View?PPI=CO1.PPI.27632294&amp;isFromPublicArea=True&amp;isModal=False</t>
  </si>
  <si>
    <t>https://community.secop.gov.co/Public/Tendering/ContractNoticePhases/View?PPI=CO1.PPI.27700933&amp;isFromPublicArea=True&amp;isModal=False</t>
  </si>
  <si>
    <t>https://community.secop.gov.co/Public/Tendering/ContractNoticePhases/View?PPI=CO1.PPI.27676634&amp;isFromPublicArea=True&amp;isModal=False</t>
  </si>
  <si>
    <t>https://community.secop.gov.co/Public/Tendering/ContractNoticePhases/View?PPI=CO1.PPI.27632465&amp;isFromPublicArea=True&amp;isModal=False</t>
  </si>
  <si>
    <t>https://community.secop.gov.co/Public/Tendering/ContractNoticePhases/View?PPI=CO1.PPI.27632467&amp;isFromPublicArea=True&amp;isModal=False</t>
  </si>
  <si>
    <t>https://community.secop.gov.co/Public/Tendering/ContractNoticePhases/View?PPI=CO1.PPI.27632471&amp;isFromPublicArea=True&amp;isModal=False</t>
  </si>
  <si>
    <t>https://community.secop.gov.co/Public/Tendering/ContractNoticePhases/View?PPI=CO1.PPI.27699901&amp;isFromPublicArea=True&amp;isModal=False</t>
  </si>
  <si>
    <t>https://community.secop.gov.co/Public/Tendering/ContractNoticePhases/View?PPI=CO1.PPI.27707602&amp;isFromPublicArea=True&amp;isModal=False</t>
  </si>
  <si>
    <t>https://community.secop.gov.co/Public/Tendering/ContractNoticePhases/View?PPI=CO1.PPI.27632473&amp;isFromPublicArea=True&amp;isModal=False</t>
  </si>
  <si>
    <t>https://community.secop.gov.co/Public/Tendering/ContractNoticePhases/View?PPI=CO1.PPI.27632476&amp;isFromPublicArea=True&amp;isModal=False</t>
  </si>
  <si>
    <t>https://community.secop.gov.co/Public/Tendering/ContractNoticePhases/View?PPI=CO1.PPI.27676667&amp;isFromPublicArea=True&amp;isModal=False</t>
  </si>
  <si>
    <t>https://community.secop.gov.co/Public/Tendering/ContractNoticePhases/View?PPI=CO1.PPI.27678448&amp;isFromPublicArea=True&amp;isModal=False</t>
  </si>
  <si>
    <t>https://community.secop.gov.co/Public/Tendering/ContractNoticePhases/View?PPI=CO1.PPI.27662994&amp;isFromPublicArea=True&amp;isModal=False</t>
  </si>
  <si>
    <t>https://community.secop.gov.co/Public/Tendering/ContractNoticePhases/View?PPI=CO1.PPI.27632480&amp;isFromPublicArea=True&amp;isModal=False</t>
  </si>
  <si>
    <t>https://community.secop.gov.co/Public/Tendering/ContractNoticePhases/View?PPI=CO1.PPI.27664102&amp;isFromPublicArea=True&amp;isModal=False</t>
  </si>
  <si>
    <t>https://community.secop.gov.co/Public/Tendering/ContractNoticePhases/View?PPI=CO1.PPI.27637458&amp;isFromPublicArea=True&amp;isModal=False</t>
  </si>
  <si>
    <t>https://community.secop.gov.co/Public/Tendering/ContractNoticePhases/View?PPI=CO1.PPI.27637746&amp;isFromPublicArea=True&amp;isModal=False</t>
  </si>
  <si>
    <t>https://community.secop.gov.co/Public/Tendering/ContractNoticePhases/View?PPI=CO1.PPI.27638248&amp;isFromPublicArea=True&amp;isModal=False</t>
  </si>
  <si>
    <t>https://community.secop.gov.co/Public/Tendering/ContractNoticePhases/View?PPI=CO1.PPI.27638810&amp;isFromPublicArea=True&amp;isModal=False</t>
  </si>
  <si>
    <t>https://community.secop.gov.co/Public/Tendering/ContractNoticePhases/View?PPI=CO1.PPI.27638845&amp;isFromPublicArea=True&amp;isModal=False</t>
  </si>
  <si>
    <t>https://community.secop.gov.co/Public/Tendering/ContractNoticePhases/View?PPI=CO1.PPI.27638898&amp;isFromPublicArea=True&amp;isModal=False</t>
  </si>
  <si>
    <t>https://community.secop.gov.co/Public/Tendering/ContractNoticePhases/View?PPI=CO1.PPI.27639361&amp;isFromPublicArea=True&amp;isModal=False</t>
  </si>
  <si>
    <t>https://community.secop.gov.co/Public/Tendering/ContractNoticePhases/View?PPI=CO1.PPI.27639803&amp;isFromPublicArea=True&amp;isModal=False</t>
  </si>
  <si>
    <t>https://community.secop.gov.co/Public/Tendering/ContractNoticePhases/View?PPI=CO1.PPI.27616294&amp;isFromPublicArea=True&amp;isModal=False</t>
  </si>
  <si>
    <t>https://community.secop.gov.co/Public/Tendering/ContractNoticePhases/View?PPI=CO1.PPI.27617165&amp;isFromPublicArea=True&amp;isModal=False</t>
  </si>
  <si>
    <t>https://community.secop.gov.co/Public/Tendering/ContractNoticePhases/View?PPI=CO1.PPI.27632397&amp;isFromPublicArea=True&amp;isModal=False</t>
  </si>
  <si>
    <t>https://community.secop.gov.co/Public/Tendering/ContractNoticePhases/View?PPI=CO1.PPI.27632298&amp;isFromPublicArea=True&amp;isModal=False</t>
  </si>
  <si>
    <t>https://community.secop.gov.co/Public/Tendering/ContractNoticePhases/View?PPI=CO1.PPI.27664002&amp;isFromPublicArea=True&amp;isModal=False</t>
  </si>
  <si>
    <t>https://community.secop.gov.co/Public/Tendering/ContractNoticePhases/View?PPI=CO1.PPI.27632300&amp;isFromPublicArea=True&amp;isModal=False</t>
  </si>
  <si>
    <t>https://community.secop.gov.co/Public/Tendering/ContractNoticePhases/View?PPI=CO1.PPI.27633328&amp;isFromPublicArea=True&amp;isModal=False</t>
  </si>
  <si>
    <t>https://community.secop.gov.co/Public/Tendering/ContractNoticePhases/View?PPI=CO1.PPI.27633444&amp;isFromPublicArea=True&amp;isModal=False</t>
  </si>
  <si>
    <t>https://community.secop.gov.co/Public/Tendering/ContractNoticePhases/View?PPI=CO1.PPI.27633571&amp;isFromPublicArea=True&amp;isModal=False</t>
  </si>
  <si>
    <t>https://community.secop.gov.co/Public/Tendering/ContractNoticePhases/View?PPI=CO1.PPI.27633288&amp;isFromPublicArea=True&amp;isModal=False</t>
  </si>
  <si>
    <t>https://community.secop.gov.co/Public/Tendering/ContractNoticePhases/View?PPI=CO1.PPI.27681974&amp;isFromPublicArea=True&amp;isModal=False</t>
  </si>
  <si>
    <t>https://community.secop.gov.co/Public/Tendering/ContractNoticePhases/View?PPI=CO1.PPI.27663052&amp;isFromPublicArea=True&amp;isModal=False</t>
  </si>
  <si>
    <t>https://community.secop.gov.co/Public/Tendering/ContractNoticePhases/View?PPI=CO1.PPI.27635301&amp;isFromPublicArea=True&amp;isModal=False</t>
  </si>
  <si>
    <t>https://community.secop.gov.co/Public/Tendering/ContractNoticePhases/View?PPI=CO1.PPI.27663773&amp;isFromPublicArea=True&amp;isModal=False</t>
  </si>
  <si>
    <t>https://community.secop.gov.co/Public/Tendering/ContractNoticePhases/View?PPI=CO1.PPI.27635360&amp;isFromPublicArea=True&amp;isModal=False</t>
  </si>
  <si>
    <t>https://community.secop.gov.co/Public/Tendering/ContractNoticePhases/View?PPI=CO1.PPI.27663801&amp;isFromPublicArea=True&amp;isModal=False</t>
  </si>
  <si>
    <t>https://community.secop.gov.co/Public/Tendering/ContractNoticePhases/View?PPI=CO1.PPI.27663901&amp;isFromPublicArea=True&amp;isModal=False</t>
  </si>
  <si>
    <t>https://community.secop.gov.co/Public/Tendering/ContractNoticePhases/View?PPI=CO1.PPI.27635905&amp;isFromPublicArea=True&amp;isModal=False</t>
  </si>
  <si>
    <t>https://community.secop.gov.co/Public/Tendering/ContractNoticePhases/View?PPI=CO1.PPI.27664101&amp;isFromPublicArea=True&amp;isModal=False</t>
  </si>
  <si>
    <t>https://community.secop.gov.co/Public/Tendering/ContractNoticePhases/View?PPI=CO1.PPI.27635972&amp;isFromPublicArea=True&amp;isModal=False</t>
  </si>
  <si>
    <t>https://community.secop.gov.co/Public/Tendering/ContractNoticePhases/View?PPI=CO1.PPI.27663902&amp;isFromPublicArea=True&amp;isModal=False</t>
  </si>
  <si>
    <t>https://community.secop.gov.co/Public/Tendering/ContractNoticePhases/View?PPI=CO1.PPI.27663903&amp;isFromPublicArea=True&amp;isModal=False</t>
  </si>
  <si>
    <t>https://community.secop.gov.co/Public/Tendering/ContractNoticePhases/View?PPI=CO1.PPI.27663808&amp;isFromPublicArea=True&amp;isModal=False</t>
  </si>
  <si>
    <t>https://community.secop.gov.co/Public/Tendering/ContractNoticePhases/View?PPI=CO1.PPI.27636385&amp;isFromPublicArea=True&amp;isModal=False</t>
  </si>
  <si>
    <t>https://community.secop.gov.co/Public/Tendering/ContractNoticePhases/View?PPI=CO1.PPI.27636969&amp;isFromPublicArea=True&amp;isModal=False</t>
  </si>
  <si>
    <t>https://community.secop.gov.co/Public/Tendering/ContractNoticePhases/View?PPI=CO1.PPI.27638560&amp;isFromPublicArea=True&amp;isModal=False</t>
  </si>
  <si>
    <t>https://community.secop.gov.co/Public/Tendering/ContractNoticePhases/View?PPI=CO1.PPI.27639832&amp;isFromPublicArea=True&amp;isModal=False</t>
  </si>
  <si>
    <t>https://community.secop.gov.co/Public/Tendering/ContractNoticePhases/View?PPI=CO1.PPI.27640327&amp;isFromPublicArea=True&amp;isModal=False</t>
  </si>
  <si>
    <t>https://community.secop.gov.co/Public/Tendering/ContractNoticePhases/View?PPI=CO1.PPI.27640685&amp;isFromPublicArea=True&amp;isModal=False</t>
  </si>
  <si>
    <t>https://community.secop.gov.co/Public/Tendering/ContractNoticePhases/View?PPI=CO1.PPI.27641199&amp;isFromPublicArea=True&amp;isModal=False</t>
  </si>
  <si>
    <t>https://community.secop.gov.co/Public/Tendering/ContractNoticePhases/View?PPI=CO1.PPI.27663905&amp;isFromPublicArea=True&amp;isModal=False</t>
  </si>
  <si>
    <t>https://community.secop.gov.co/Public/Tendering/ContractNoticePhases/View?PPI=CO1.PPI.27664105&amp;isFromPublicArea=True&amp;isModal=False</t>
  </si>
  <si>
    <t>https://community.secop.gov.co/Public/Tendering/ContractNoticePhases/View?PPI=CO1.PPI.27643804&amp;isFromPublicArea=True&amp;isModal=False</t>
  </si>
  <si>
    <t>https://community.secop.gov.co/Public/Tendering/ContractNoticePhases/View?PPI=CO1.PPI.27645022&amp;isFromPublicArea=True&amp;isModal=False</t>
  </si>
  <si>
    <t>https://community.secop.gov.co/Public/Tendering/ContractNoticePhases/View?PPI=CO1.PPI.27672124&amp;isFromPublicArea=True&amp;isModal=False</t>
  </si>
  <si>
    <t>https://community.secop.gov.co/Public/Tendering/ContractNoticePhases/View?PPI=CO1.PPI.27651123&amp;isFromPublicArea=True&amp;isModal=False</t>
  </si>
  <si>
    <t>https://community.secop.gov.co/Public/Tendering/ContractNoticePhases/View?PPI=CO1.PPI.27663943&amp;isFromPublicArea=True&amp;isModal=False</t>
  </si>
  <si>
    <t>https://community.secop.gov.co/Public/Tendering/ContractNoticePhases/View?PPI=CO1.PPI.27663954&amp;isFromPublicArea=True&amp;isModal=False</t>
  </si>
  <si>
    <t>https://community.secop.gov.co/Public/Tendering/ContractNoticePhases/View?PPI=CO1.PPI.27668249&amp;isFromPublicArea=True&amp;isModal=False</t>
  </si>
  <si>
    <t>https://community.secop.gov.co/Public/Tendering/ContractNoticePhases/View?PPI=CO1.PPI.27663042&amp;isFromPublicArea=True&amp;isModal=False</t>
  </si>
  <si>
    <t>https://community.secop.gov.co/Public/Tendering/ContractNoticePhases/View?PPI=CO1.PPI.27673590&amp;isFromPublicArea=True&amp;isModal=False</t>
  </si>
  <si>
    <t>https://community.secop.gov.co/Public/Tendering/ContractNoticePhases/View?PPI=CO1.PPI.27638073&amp;isFromPublicArea=True&amp;isModal=False</t>
  </si>
  <si>
    <t>https://community.secop.gov.co/Public/Tendering/ContractNoticePhases/View?PPI=CO1.PPI.27663047&amp;isFromPublicArea=True&amp;isModal=False</t>
  </si>
  <si>
    <t>https://community.secop.gov.co/Public/Tendering/ContractNoticePhases/View?PPI=CO1.PPI.27638463&amp;isFromPublicArea=True&amp;isModal=False</t>
  </si>
  <si>
    <t>https://community.secop.gov.co/Public/Tendering/ContractNoticePhases/View?PPI=CO1.PPI.27622003&amp;isFromPublicArea=True&amp;isModal=False</t>
  </si>
  <si>
    <t>https://community.secop.gov.co/Public/Tendering/ContractNoticePhases/View?PPI=CO1.PPI.27622083&amp;isFromPublicArea=True&amp;isModal=False</t>
  </si>
  <si>
    <t>https://community.secop.gov.co/Public/Tendering/ContractNoticePhases/View?PPI=CO1.PPI.27622472&amp;isFromPublicArea=True&amp;isModal=False</t>
  </si>
  <si>
    <t>https://community.secop.gov.co/Public/Tendering/ContractNoticePhases/View?PPI=CO1.PPI.27623014&amp;isFromPublicArea=True&amp;isModal=False</t>
  </si>
  <si>
    <t>https://community.secop.gov.co/Public/Tendering/ContractNoticePhases/View?PPI=CO1.PPI.27671090&amp;isFromPublicArea=True&amp;isModal=False</t>
  </si>
  <si>
    <t>https://community.secop.gov.co/Public/Tendering/ContractNoticePhases/View?PPI=CO1.PPI.27626665&amp;isFromPublicArea=True&amp;isModal=False</t>
  </si>
  <si>
    <t>https://community.secop.gov.co/Public/Tendering/ContractNoticePhases/View?PPI=CO1.PPI.27638865&amp;isFromPublicArea=True&amp;isModal=False</t>
  </si>
  <si>
    <t>https://community.secop.gov.co/Public/Tendering/ContractNoticePhases/View?PPI=CO1.PPI.27665861&amp;isFromPublicArea=True&amp;isModal=False</t>
  </si>
  <si>
    <t>https://community.secop.gov.co/Public/Tendering/ContractNoticePhases/View?PPI=CO1.PPI.27691769&amp;isFromPublicArea=True&amp;isModal=False</t>
  </si>
  <si>
    <t>https://community.secop.gov.co/Public/Tendering/ContractNoticePhases/View?PPI=CO1.PPI.27669189&amp;isFromPublicArea=True&amp;isModal=False</t>
  </si>
  <si>
    <t>https://community.secop.gov.co/Public/Tendering/ContractNoticePhases/View?PPI=CO1.PPI.27675975&amp;isFromPublicArea=True&amp;isModal=False</t>
  </si>
  <si>
    <t>https://community.secop.gov.co/Public/Tendering/ContractNoticePhases/View?PPI=CO1.PPI.27678399&amp;isFromPublicArea=True&amp;isModal=False</t>
  </si>
  <si>
    <t>https://community.secop.gov.co/Public/Tendering/ContractNoticePhases/View?PPI=CO1.PPI.27689856&amp;isFromPublicArea=True&amp;isModal=False</t>
  </si>
  <si>
    <t>https://community.secop.gov.co/Public/Tendering/ContractNoticePhases/View?PPI=CO1.PPI.27678331&amp;isFromPublicArea=True&amp;isModal=False</t>
  </si>
  <si>
    <t>https://community.secop.gov.co/Public/Tendering/ContractNoticePhases/View?PPI=CO1.PPI.27667092&amp;isFromPublicArea=True&amp;isModal=False</t>
  </si>
  <si>
    <t>https://community.secop.gov.co/Public/Tendering/ContractNoticePhases/View?PPI=CO1.PPI.27683848&amp;isFromPublicArea=True&amp;isModal=False</t>
  </si>
  <si>
    <t>https://community.secop.gov.co/Public/Tendering/ContractNoticePhases/View?PPI=CO1.PPI.27692178&amp;isFromPublicArea=True&amp;isModal=False</t>
  </si>
  <si>
    <t>https://community.secop.gov.co/Public/Tendering/ContractNoticePhases/View?PPI=CO1.PPI.27692883&amp;isFromPublicArea=True&amp;isModal=False</t>
  </si>
  <si>
    <t>https://community.secop.gov.co/Public/Tendering/ContractNoticePhases/View?PPI=CO1.PPI.27668060&amp;isFromPublicArea=True&amp;isModal=False</t>
  </si>
  <si>
    <t>https://community.secop.gov.co/Public/Tendering/ContractNoticePhases/View?PPI=CO1.PPI.27689585&amp;isFromPublicArea=True&amp;isModal=False</t>
  </si>
  <si>
    <t>https://community.secop.gov.co/Public/Tendering/ContractNoticePhases/View?PPI=CO1.PPI.27696086&amp;isFromPublicArea=True&amp;isModal=False</t>
  </si>
  <si>
    <t>https://community.secop.gov.co/Public/Tendering/ContractNoticePhases/View?PPI=CO1.PPI.27558541&amp;isFromPublicArea=True&amp;isModal=False</t>
  </si>
  <si>
    <t>https://community.secop.gov.co/Public/Tendering/ContractNoticePhases/View?PPI=CO1.PPI.27572895&amp;isFromPublicArea=True&amp;isModal=False</t>
  </si>
  <si>
    <t>https://community.secop.gov.co/Public/Tendering/ContractNoticePhases/View?PPI=CO1.PPI.27573114&amp;isFromPublicArea=True&amp;isModal=False</t>
  </si>
  <si>
    <t>https://community.secop.gov.co/Public/Tendering/ContractNoticePhases/View?PPI=CO1.PPI.27572519&amp;isFromPublicArea=True&amp;isModal=False</t>
  </si>
  <si>
    <t>https://community.secop.gov.co/Public/Tendering/ContractNoticePhases/View?PPI=CO1.PPI.27563334&amp;isFromPublicArea=True&amp;isModal=False</t>
  </si>
  <si>
    <t>https://community.secop.gov.co/Public/Tendering/ContractNoticePhases/View?PPI=CO1.PPI.27574227&amp;isFromPublicArea=True&amp;isModal=False</t>
  </si>
  <si>
    <t>https://community.secop.gov.co/Public/Tendering/ContractNoticePhases/View?PPI=CO1.PPI.27562866&amp;isFromPublicArea=True&amp;isModal=False</t>
  </si>
  <si>
    <t xml:space="preserve">https://community.secop.gov.co/Public/Tendering/ContractNoticePhases/View?PPI=CO1.PPI.27562402&amp;isFromPublicArea=True&amp;isModal=False </t>
  </si>
  <si>
    <t>https://community.secop.gov.co/Public/Tendering/ContractNoticePhases/View?PPI=CO1.PPI.27564917&amp;isFromPublicArea=True&amp;isModal=False</t>
  </si>
  <si>
    <t>https://community.secop.gov.co/Public/Tendering/ContractNoticePhases/View?PPI=CO1.PPI.27563730&amp;isFromPublicArea=True&amp;isModal=False</t>
  </si>
  <si>
    <t>https://community.secop.gov.co/Public/Tendering/ContractNoticePhases/View?PPI=CO1.PPI.27564334&amp;isFromPublicArea=True&amp;isModal=False</t>
  </si>
  <si>
    <t>https://community.secop.gov.co/Public/Tendering/ContractNoticePhases/View?PPI=CO1.PPI.27575005&amp;isFromPublicArea=True&amp;isModal=False</t>
  </si>
  <si>
    <t>https://community.secop.gov.co/Public/Tendering/ContractNoticePhases/View?PPI=CO1.PPI.27574269&amp;isFromPublicArea=True&amp;isModal=False</t>
  </si>
  <si>
    <t>https://community.secop.gov.co/Public/Tendering/ContractNoticePhases/View?PPI=CO1.PPI.27569324&amp;isFromPublicArea=True&amp;isModal=False</t>
  </si>
  <si>
    <t>https://community.secop.gov.co/Public/Tendering/ContractNoticePhases/View?PPI=CO1.PPI.27570872&amp;isFromPublicArea=True&amp;isModal=False</t>
  </si>
  <si>
    <t>https://community.secop.gov.co/Public/Tendering/ContractNoticePhases/View?PPI=CO1.PPI.27562817&amp;isFromPublicArea=True&amp;isModal=False</t>
  </si>
  <si>
    <t>https://community.secop.gov.co/Public/Tendering/ContractNoticePhases/View?PPI=CO1.PPI.27565488&amp;isFromPublicArea=True&amp;isModal=False</t>
  </si>
  <si>
    <t>https://community.secop.gov.co/Public/Tendering/ContractNoticePhases/View?PPI=CO1.PPI.27564342&amp;isFromPublicArea=True&amp;isModal=False</t>
  </si>
  <si>
    <t>https://community.secop.gov.co/Public/Tendering/ContractNoticePhases/View?PPI=CO1.PPI.27564399&amp;isFromPublicArea=True&amp;isModal=False</t>
  </si>
  <si>
    <t>https://community.secop.gov.co/Public/Tendering/ContractNoticePhases/View?PPI=CO1.PPI.27565429&amp;isFromPublicArea=True&amp;isModal=False</t>
  </si>
  <si>
    <t>https://community.secop.gov.co/Public/Tendering/ContractNoticePhases/View?PPI=CO1.PPI.27558669&amp;isFromPublicArea=True&amp;isModal=False</t>
  </si>
  <si>
    <t>https://community.secop.gov.co/Public/Tendering/ContractNoticePhases/View?PPI=CO1.PPI.27571369&amp;isFromPublicArea=True&amp;isModal=False</t>
  </si>
  <si>
    <t>https://community.secop.gov.co/Public/Tendering/ContractNoticePhases/View?PPI=CO1.PPI.27573514&amp;isFromPublicArea=True&amp;isModal=False</t>
  </si>
  <si>
    <t>https://community.secop.gov.co/Public/Tendering/ContractNoticePhases/View?PPI=CO1.PPI.27569377&amp;isFromPublicArea=True&amp;isModal=False</t>
  </si>
  <si>
    <t>https://community.secop.gov.co/Public/Tendering/ContractNoticePhases/View?PPI=CO1.PPI.27563785&amp;isFromPublicArea=True&amp;isModal=False</t>
  </si>
  <si>
    <t>https://community.secop.gov.co/Public/Tendering/ContractNoticePhases/View?PPI=CO1.PPI.27558127&amp;isFromPublicArea=True&amp;isModal=False</t>
  </si>
  <si>
    <t>https://community.secop.gov.co/Public/Tendering/ContractNoticePhases/View?PPI=CO1.PPI.27566068&amp;isFromPublicArea=True&amp;isModal=False</t>
  </si>
  <si>
    <t>https://community.secop.gov.co/Public/Tendering/ContractNoticePhases/View?PPI=CO1.PPI.27563338&amp;isFromPublicArea=True&amp;isModal=False</t>
  </si>
  <si>
    <t>https://community.secop.gov.co/Public/Tendering/ContractNoticePhases/View?PPI=CO1.PPI.27561625&amp;isFromPublicArea=True&amp;isModal=False</t>
  </si>
  <si>
    <t>https://community.secop.gov.co/Public/Tendering/ContractNoticePhases/View?PPI=CO1.PPI.27579106&amp;isFromPublicArea=True&amp;isModal=False</t>
  </si>
  <si>
    <t>https://community.secop.gov.co/Public/Tendering/ContractNoticePhases/View?PPI=CO1.PPI.27561691&amp;isFromPublicArea=True&amp;isModal=False</t>
  </si>
  <si>
    <t>https://community.secop.gov.co/Public/Tendering/ContractNoticePhases/View?PPI=CO1.PPI.27558034&amp;isFromPublicArea=True&amp;isModal=False</t>
  </si>
  <si>
    <t>https://community.secop.gov.co/Public/Tendering/ContractNoticePhases/View?PPI=CO1.PPI.27572073&amp;isFromPublicArea=True&amp;isModal=False</t>
  </si>
  <si>
    <t>https://community.secop.gov.co/Public/Tendering/ContractNoticePhases/View?PPI=CO1.PPI.27573785&amp;isFromPublicArea=True&amp;isModal=False</t>
  </si>
  <si>
    <t>https://community.secop.gov.co/Public/Tendering/ContractNoticePhases/View?PPI=CO1.PPI.27671073&amp;isFromPublicArea=True&amp;isModal=False</t>
  </si>
  <si>
    <t>https://community.secop.gov.co/Public/Tendering/ContractNoticePhases/View?PPI=CO1.PPI.27667276&amp;isFromPublicArea=True&amp;isModal=False</t>
  </si>
  <si>
    <t>https://community.secop.gov.co/Public/Tendering/ContractNoticePhases/View?PPI=CO1.PPI.27668508&amp;isFromPublicArea=True&amp;isModal=False</t>
  </si>
  <si>
    <t>https://community.secop.gov.co/Public/Tendering/ContractNoticePhases/View?PPI=CO1.PPI.27668569&amp;isFromPublicArea=True&amp;isModal=False</t>
  </si>
  <si>
    <t>https://community.secop.gov.co/Public/Tendering/ContractNoticePhases/View?PPI=CO1.PPI.27671024&amp;isFromPublicArea=True&amp;isModal=False</t>
  </si>
  <si>
    <t>https://community.secop.gov.co/Public/Tendering/ContractNoticePhases/View?PPI=CO1.PPI.27667926&amp;isFromPublicArea=True&amp;isModal=False</t>
  </si>
  <si>
    <t>https://community.secop.gov.co/Public/Tendering/ContractNoticePhases/View?PPI=CO1.PPI.27669403&amp;isFromPublicArea=True&amp;isModal=False</t>
  </si>
  <si>
    <t>https://community.secop.gov.co/Public/Tendering/ContractNoticePhases/View?PPI=CO1.PPI.27667972&amp;isFromPublicArea=True&amp;isModal=False</t>
  </si>
  <si>
    <t>https://community.secop.gov.co/Public/Tendering/ContractNoticePhases/View?PPI=CO1.PPI.27561005&amp;isFromPublicArea=True&amp;isModal=False</t>
  </si>
  <si>
    <t>https://community.secop.gov.co/Public/Tendering/ContractNoticePhases/View?PPI=CO1.PPI.27562458&amp;isFromPublicArea=True&amp;isModal=False</t>
  </si>
  <si>
    <t>https://community.secop.gov.co/Public/Tendering/ContractNoticePhases/View?PPI=CO1.PPI.27562880&amp;isFromPublicArea=True&amp;isModal=False</t>
  </si>
  <si>
    <t>https://community.secop.gov.co/Public/Tendering/ContractNoticePhases/View?PPI=CO1.PPI.27565756&amp;isFromPublicArea=True&amp;isModal=False</t>
  </si>
  <si>
    <t>https://community.secop.gov.co/Public/Tendering/OpportunityDetail/Index?noticeUID=CO1.NTC.5089729&amp;isFromPublicArea=True&amp;isModal=False</t>
  </si>
  <si>
    <t>N/A</t>
  </si>
  <si>
    <t>https://community.secop.gov.co/Public/Tendering/ContractNoticePhases/View?PPI=CO1.PPI.27696248&amp;isFromPublicArea=True&amp;isModal=False</t>
  </si>
  <si>
    <t>https://community.secop.gov.co/Public/Tendering/ContractNoticePhases/View?PPI=CO1.PPI.27696047&amp;isFromPublicArea=True&amp;isModal=False</t>
  </si>
  <si>
    <t>https://community.secop.gov.co/Public/Tendering/ContractNoticePhases/View?PPI=CO1.PPI.27696547&amp;isFromPublicArea=True&amp;isModal=False</t>
  </si>
  <si>
    <t>https://community.secop.gov.co/Public/Tendering/ContractNoticePhases/View?PPI=CO1.PPI.27696576&amp;isFromPublicArea=True&amp;isModal=False</t>
  </si>
  <si>
    <t>https://community.secop.gov.co/Public/Tendering/ContractNoticePhases/View?PPI=CO1.PPI.27696375&amp;isFromPublicArea=True&amp;isModal=False</t>
  </si>
  <si>
    <t>https://community.secop.gov.co/Public/Tendering/ContractNoticePhases/View?PPI=CO1.PPI.27696445&amp;isFromPublicArea=True&amp;isModal=False</t>
  </si>
  <si>
    <t>https://community.secop.gov.co/Public/Tendering/ContractNoticePhases/View?PPI=CO1.PPI.27696627&amp;isFromPublicArea=True&amp;isModal=False</t>
  </si>
  <si>
    <t>https://community.secop.gov.co/Public/Tendering/ContractNoticePhases/View?PPI=CO1.PPI.27696297&amp;isFromPublicArea=True&amp;isModal=False</t>
  </si>
  <si>
    <t>https://community.secop.gov.co/Public/Tendering/ContractNoticePhases/View?PPI=CO1.PPI.27696390&amp;isFromPublicArea=True&amp;isModal=False</t>
  </si>
  <si>
    <t>https://community.secop.gov.co/Public/Tendering/ContractNoticePhases/View?PPI=CO1.PPI.27696513&amp;isFromPublicArea=True&amp;isModal=False</t>
  </si>
  <si>
    <t>https://community.secop.gov.co/Public/Tendering/ContractNoticePhases/View?PPI=CO1.PPI.27696349&amp;isFromPublicArea=True&amp;isModal=False</t>
  </si>
  <si>
    <t>https://community.secop.gov.co/Public/Tendering/ContractNoticePhases/View?PPI=CO1.PPI.27696579&amp;isFromPublicArea=True&amp;isModal=False</t>
  </si>
  <si>
    <t>https://community.secop.gov.co/Public/Tendering/ContractNoticePhases/View?PPI=CO1.PPI.27696611&amp;isFromPublicArea=True&amp;isModal=False</t>
  </si>
  <si>
    <t>https://community.secop.gov.co/Public/Tendering/ContractNoticePhases/View?PPI=CO1.PPI.27696625&amp;isFromPublicArea=True&amp;isModal=False</t>
  </si>
  <si>
    <t>https://community.secop.gov.co/Public/Tendering/ContractNoticePhases/View?PPI=CO1.PPI.27696642&amp;isFromPublicArea=True&amp;isModal=False</t>
  </si>
  <si>
    <t>https://community.secop.gov.co/Public/Tendering/ContractNoticePhases/View?PPI=CO1.PPI.27710089&amp;isFromPublicArea=True&amp;isModal=False</t>
  </si>
  <si>
    <t>https://community.secop.gov.co/Public/Tendering/ContractNoticePhases/View?PPI=CO1.PPI.27710376&amp;isFromPublicArea=True&amp;isModal=False</t>
  </si>
  <si>
    <t>https://community.secop.gov.co/Public/Tendering/ContractNoticePhases/View?PPI=CO1.PPI.27710984&amp;isFromPublicArea=True&amp;isModal=False</t>
  </si>
  <si>
    <t>https://community.secop.gov.co/Public/Tendering/ContractNoticePhases/View?PPI=CO1.PPI.27696247&amp;isFromPublicArea=True&amp;isModal=False</t>
  </si>
  <si>
    <t>https://community.secop.gov.co/Public/Tendering/ContractNoticePhases/View?PPI=CO1.PPI.27696552&amp;isFromPublicArea=True&amp;isModal=False</t>
  </si>
  <si>
    <t>https://community.secop.gov.co/Public/Tendering/ContractNoticePhases/View?PPI=CO1.PPI.27696563&amp;isFromPublicArea=True&amp;isModal=False</t>
  </si>
  <si>
    <t>https://community.secop.gov.co/Public/Tendering/ContractNoticePhases/View?PPI=CO1.PPI.27696572&amp;isFromPublicArea=True&amp;isModal=False</t>
  </si>
  <si>
    <t>https://community.secop.gov.co/Public/Tendering/ContractNoticePhases/View?PPI=CO1.PPI.27696062&amp;isFromPublicArea=True&amp;isModal=False</t>
  </si>
  <si>
    <t>https://community.secop.gov.co/Public/Tendering/ContractNoticePhases/View?PPI=CO1.PPI.27696581&amp;isFromPublicArea=True&amp;isModal=False</t>
  </si>
  <si>
    <t>https://community.secop.gov.co/Public/Tendering/ContractNoticePhases/View?PPI=CO1.PPI.27696588&amp;isFromPublicArea=True&amp;isModal=False</t>
  </si>
  <si>
    <t>https://community.secop.gov.co/Public/Tendering/ContractNoticePhases/View?PPI=CO1.PPI.27696600&amp;isFromPublicArea=True&amp;isModal=False</t>
  </si>
  <si>
    <t>https://community.secop.gov.co/Public/Tendering/ContractNoticePhases/View?PPI=CO1.PPI.27696607&amp;isFromPublicArea=True&amp;isModal=False</t>
  </si>
  <si>
    <t>https://community.secop.gov.co/Public/Tendering/ContractNoticePhases/View?PPI=CO1.PPI.27696214&amp;isFromPublicArea=True&amp;isModal=False</t>
  </si>
  <si>
    <t>https://community.secop.gov.co/Public/Tendering/ContractNoticePhases/View?PPI=CO1.PPI.27696246&amp;isFromPublicArea=True&amp;isModal=False</t>
  </si>
  <si>
    <t>https://community.secop.gov.co/Public/Tendering/ContractNoticePhases/View?PPI=CO1.PPI.27696340&amp;isFromPublicArea=True&amp;isModal=False</t>
  </si>
  <si>
    <t>https://community.secop.gov.co/Public/Tendering/ContractNoticePhases/View?PPI=CO1.PPI.27696543&amp;isFromPublicArea=True&amp;isModal=False</t>
  </si>
  <si>
    <t>https://community.secop.gov.co/Public/Tendering/ContractNoticePhases/View?PPI=CO1.PPI.27696567&amp;isFromPublicArea=True&amp;isModal=False</t>
  </si>
  <si>
    <t>https://community.secop.gov.co/Public/Tendering/ContractNoticePhases/View?PPI=CO1.PPI.27696590&amp;isFromPublicArea=True&amp;isModal=False</t>
  </si>
  <si>
    <t>https://community.secop.gov.co/Public/Tendering/ContractNoticePhases/View?PPI=CO1.PPI.27696610&amp;isFromPublicArea=True&amp;isModal=False</t>
  </si>
  <si>
    <t xml:space="preserve">SI </t>
  </si>
  <si>
    <t>https://community.secop.gov.co/Public/Tendering/ContractNoticePhases/View?PPI=CO1.PPI.27696628&amp;isFromPublicArea=True&amp;isModal=False</t>
  </si>
  <si>
    <t>https://community.secop.gov.co/Public/Tendering/ContractNoticePhases/View?PPI=CO1.PPI.27950291&amp;isFromPublicArea=True&amp;isModal=False</t>
  </si>
  <si>
    <t>https://community.secop.gov.co/Public/Tendering/ContractNoticePhases/View?PPI=CO1.PPI.27960050&amp;isFromPublicArea=True&amp;isModal=False</t>
  </si>
  <si>
    <t>OAG-VEX-1440-2023</t>
  </si>
  <si>
    <t>OAG-VEX-1441-2023</t>
  </si>
  <si>
    <t>OAG-VEX-1442-2023</t>
  </si>
  <si>
    <t>OAG-VEX-1443-2023</t>
  </si>
  <si>
    <t>OAG-VEX-1444-2023</t>
  </si>
  <si>
    <t>OAG-VEX-1445-2023</t>
  </si>
  <si>
    <t>OAG-VEX-1446-2023</t>
  </si>
  <si>
    <t>OAG-VEX-1447-2023</t>
  </si>
  <si>
    <t>OAG-VEX-1448-2023</t>
  </si>
  <si>
    <t>OAG-VEX-1449-2023</t>
  </si>
  <si>
    <t>OAG-VEX-1450-2023</t>
  </si>
  <si>
    <t>OAG-VEX-1451-2023</t>
  </si>
  <si>
    <t>OAG-VEX-1452-2023</t>
  </si>
  <si>
    <t>OAG-VEX-1453-2023</t>
  </si>
  <si>
    <t>OAG-VEX-1454-2023</t>
  </si>
  <si>
    <t>OAG-VEX-1455-2023</t>
  </si>
  <si>
    <t>OAG-VEX-1456-2023</t>
  </si>
  <si>
    <t>OAG-VEX-1457-2023</t>
  </si>
  <si>
    <t>OPSP-VEX-1458-2023</t>
  </si>
  <si>
    <t>OAG-VEX-1459-2023</t>
  </si>
  <si>
    <t>OAG-VEX-1460-2023</t>
  </si>
  <si>
    <t>OPSP-VEX-1461-2023</t>
  </si>
  <si>
    <t>OAG-VEX-1462-2023</t>
  </si>
  <si>
    <t>OAG-VEX-1463-2023</t>
  </si>
  <si>
    <t>OAG-VEX-1464-2023</t>
  </si>
  <si>
    <t>OAG-VEX-1465-2023</t>
  </si>
  <si>
    <t>OAG-VEX-1466-2023</t>
  </si>
  <si>
    <t>OAG-VEX-1467-2023</t>
  </si>
  <si>
    <t>OAG-VEX-1468-2023</t>
  </si>
  <si>
    <t>OAG-VEX-1469-2023</t>
  </si>
  <si>
    <t>OAG-VEX-1470-2023</t>
  </si>
  <si>
    <t>OPSP-VEX-0850-2023</t>
  </si>
  <si>
    <t>CO1.REQ.4966714</t>
  </si>
  <si>
    <t>OPSP-VEX-0787-2023</t>
  </si>
  <si>
    <t>CO1.REQ.4940108</t>
  </si>
  <si>
    <t>OPSP-VEX-0788-2023</t>
  </si>
  <si>
    <t>CO1.REQ.4940027</t>
  </si>
  <si>
    <t>OPSP-VEX-0789-2023</t>
  </si>
  <si>
    <t>OPSP-VEX-0791-2023</t>
  </si>
  <si>
    <t>OPSP-VEX-0851-2023</t>
  </si>
  <si>
    <t>CO1.REQ.4966807</t>
  </si>
  <si>
    <t>OPSP-VEX-0793-2023</t>
  </si>
  <si>
    <t>CO1.REQ.4940030</t>
  </si>
  <si>
    <t>OPSP-VEX-0794-2023</t>
  </si>
  <si>
    <t>CO1.REQ.4940032</t>
  </si>
  <si>
    <t>OPSP-VEX-0795-2023</t>
  </si>
  <si>
    <t>CO1.REQ.4940035</t>
  </si>
  <si>
    <t>OPSP-VEX-0796-2023</t>
  </si>
  <si>
    <t>OPSP-VEX-0854-2023</t>
  </si>
  <si>
    <t>CO1.REQ.4966631</t>
  </si>
  <si>
    <t>OPSP-VEX-0797-2023</t>
  </si>
  <si>
    <t>CO1.REQ.4940039</t>
  </si>
  <si>
    <t>OPSP-VEX-0798-2023</t>
  </si>
  <si>
    <t>CO1.REQ.4940118</t>
  </si>
  <si>
    <t>OPSP-VEX-0799-2023</t>
  </si>
  <si>
    <t>OPSP-VEX-0800-2023</t>
  </si>
  <si>
    <t>CO1.REQ.4940043</t>
  </si>
  <si>
    <t>OPSP-VEX-0801-2023</t>
  </si>
  <si>
    <t>CO1.REQ.4940044</t>
  </si>
  <si>
    <t>OPSP-VEX-0803-2023</t>
  </si>
  <si>
    <t>CO1.REQ.4940119</t>
  </si>
  <si>
    <t>OPSP-VEX-0804-2023</t>
  </si>
  <si>
    <t>CO1.REQ.4940120</t>
  </si>
  <si>
    <t>OPSP-VEX-0806-2023</t>
  </si>
  <si>
    <t>CO1.REQ.4940122</t>
  </si>
  <si>
    <t>OPSP-VEX-0858-2023</t>
  </si>
  <si>
    <t>CO1.REQ.4966636</t>
  </si>
  <si>
    <t>OPSP-VEX-0808-2023</t>
  </si>
  <si>
    <t>CO1.REQ.4940125</t>
  </si>
  <si>
    <t>OPSP-VEX-0809-2023</t>
  </si>
  <si>
    <t>CO1.REQ.4940126</t>
  </si>
  <si>
    <t>OPSP-VEX-0810-2023</t>
  </si>
  <si>
    <t>OPSP-VEX-0813-2023</t>
  </si>
  <si>
    <t>CO1.REQ.4940602</t>
  </si>
  <si>
    <t>OPSP-VEX-0814-2023</t>
  </si>
  <si>
    <t>CO1.REQ.4940603</t>
  </si>
  <si>
    <t>OPSP-VEX-0817-2023</t>
  </si>
  <si>
    <t>CO1.REQ.4940606</t>
  </si>
  <si>
    <t>OPSP-VEX-0786-2024</t>
  </si>
  <si>
    <t>CO1.REQ.4940312</t>
  </si>
  <si>
    <t>OPSP-VEX-0785-2023</t>
  </si>
  <si>
    <t>CO1.REQ.4940311</t>
  </si>
  <si>
    <t>OPSP-VEX-0790-2023</t>
  </si>
  <si>
    <t>CO1.REQ.4940026</t>
  </si>
  <si>
    <t>OPSP-VEX-0792-2023</t>
  </si>
  <si>
    <t>CO1.REQ.4940029</t>
  </si>
  <si>
    <t>OPSP-VEX-0852-2023</t>
  </si>
  <si>
    <t>CO1.REQ.4966629</t>
  </si>
  <si>
    <t>OPSP-VEX-0853-2023</t>
  </si>
  <si>
    <t>CO1.REQ.4966630</t>
  </si>
  <si>
    <t>OPSP-VEX-0855-2023</t>
  </si>
  <si>
    <t>CO1.REQ.4966633</t>
  </si>
  <si>
    <t>OPSP-VEX-0856-2023</t>
  </si>
  <si>
    <t>CO1.REQ.4966634</t>
  </si>
  <si>
    <t>OPSP-VEX-0802-2023</t>
  </si>
  <si>
    <t>CO1.REQ.4940045</t>
  </si>
  <si>
    <t>OPSP-VEX-0857-2023</t>
  </si>
  <si>
    <t>CO1.REQ.4966635</t>
  </si>
  <si>
    <t>OPSP-VEX-0805-2023</t>
  </si>
  <si>
    <t>CO1.REQ.4940121</t>
  </si>
  <si>
    <t>OPSP-VEX-0807-2023</t>
  </si>
  <si>
    <t>CO1.REQ.4940124</t>
  </si>
  <si>
    <t>OPSP-VEX-0859-2023</t>
  </si>
  <si>
    <t>CO1.REQ.4966637</t>
  </si>
  <si>
    <t>OPSP-VEX-0811-2023</t>
  </si>
  <si>
    <t>CO1.REQ.4940128</t>
  </si>
  <si>
    <t>OPSP-VEX-0812-2023</t>
  </si>
  <si>
    <t>CO1.REQ.4940601</t>
  </si>
  <si>
    <t>OPSP-VEX-0860-2023</t>
  </si>
  <si>
    <t>CO1.REQ.4966638</t>
  </si>
  <si>
    <t>OPSP-VEX-0861-2023</t>
  </si>
  <si>
    <t>CO1.REQ.4966542</t>
  </si>
  <si>
    <t>OPSP-VEX-0862-2023</t>
  </si>
  <si>
    <t>CO1.REQ.4966543</t>
  </si>
  <si>
    <t>OPSP-VEX-0815-2023</t>
  </si>
  <si>
    <t>CO1.REQ.4940604</t>
  </si>
  <si>
    <t>OPSP-VEX-0816-2023</t>
  </si>
  <si>
    <t>CO1.REQ.4940605</t>
  </si>
  <si>
    <t>OPSP-VEX-0892-2023</t>
  </si>
  <si>
    <t>CO1.REQ.5012417</t>
  </si>
  <si>
    <t>OPSP-VEX-1259-2023</t>
  </si>
  <si>
    <t>CO1.REQ.5237645</t>
  </si>
  <si>
    <t>OPSP-VEX-1407-2023</t>
  </si>
  <si>
    <t>CO1.REQ.5237353</t>
  </si>
  <si>
    <t>OPSP-VEX-1408-2023</t>
  </si>
  <si>
    <t>CO1.REQ.5237354</t>
  </si>
  <si>
    <t>OPSP-VEX-1409-2023</t>
  </si>
  <si>
    <t>CO1.REQ.5237646</t>
  </si>
  <si>
    <t>OPSP-VEX-1410-2023</t>
  </si>
  <si>
    <t>CO1.REQ.5237647</t>
  </si>
  <si>
    <t>OPSP-VEX-1260-2023</t>
  </si>
  <si>
    <t>CO1.REQ.5237648</t>
  </si>
  <si>
    <t>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PROGRAMA PARA EL PERIODO 2023-2.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BRINDARLES LA ORIENTACIÓN PERTINENTE CON RESPECTO AL DILIGENCIAMIENTO Y ENTREGA DE LOS
FORMATOS EVALUATIVOS DE FORMA BIMESTRAL. 5. REALIZAR UNA VISITA MENSUAL PRESENCIAL CON LAS EVIDENCIAS Y LA FIRMA
DEL FORMATO DE VISITA,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PROGRAMA Y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PROGRAMA Y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TUTOR DE PRÁCTICAS (DILIGENCIADOS CORRECTAMENTE). 8. ENTREGAR DE
CARÁCTER OBLIGATORIO A LA DIRECCIÓN DE PROGRAMA Y A LA DIRECCIÓN DE PRÁCTICAS MENSUALMENTE EL PAGO DE LOS
APORTES SOCIALES Y CERTIFICADOS DE SALUD Y PENSIÓN. (TUTOR PRÁCTICA) 9. SOCIALIZAR CON EL ESTUDIANTE SU NOTA DE
PRÁCTICAS. 10. ENTREGAR A LA DIRECCIÓN DE PROGRAMA Y A LA DIRECCIÓN DE PRÁCTICAS PROFESIONALES TODOS LOS
FORMATOS EVALUATIVOS REQUERIDOS DILIGENCIADOS CORRECTAMENTE TANTO DEL TUTOR DE PRÁCTICAS COMO DEL TUTOR
EMPRESARIAL Y EL INFORME FINAL DE PRÁCTICAS, PARA FINIQUITAR EL PROCESO DE PRÁCTICAS DE ACUERDO A LA FECHA DE
FINALIZACIÓN REGISTRADA EN EL ACTA DE LEGALIZACIÓN Y/O APROBACIÓN DE PRÁCTICA. 11. COADYUVAR CON LA
UNIMAGDALENA A LA RETENCIÓN DE LA PLAZA ACTUAL QUE ASESORA Y A LA CONSECUCIÓN DE PLAZAS PARA PRÁCTICAS
PROFESIONALES NUEVAS. 12. ASISTIR A LAS REUNIONES O MESAS DE TRABAJO QUE CONVOQUE LA DIRECCIÓN DE PRÁCTICAS
PROFESIONALES Y DIRECCIÓN DE PROGRAMA. 13. ENTREGAR A LA DIRECCIÓN DE PROGRAMA Y AL DIRECCIÓN DE PRÁCTICAS
PROFESIONALES TODOS LOS DOCUMENTOS REQUERIDOS PARA EL PAGO DEL SERVICIO PRESTADO. 14. PARA LA ENTREGA DE TODOS
LOS DOCUMENTOS DE FINALIZACIÓN DE PRÁCTICAS Y REGISTRO DE LA NOTA DE PRÁCTICAS TIENE MÁXIMO 8 DIAS CALENDIARIO
POSTERIOR A LA FINALIZACIÓN DE LA PRÁCTICA.15.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t>
  </si>
  <si>
    <t>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programa para el periodo 2023-2.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brindarles la orientación pertinente con respecto al diligenciamiento y entrega de los
formatos evaluativos de forma bimestral. 5. Realizar una visita mensual presencial con las evidencias y la firma
del formato de visita,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Programa y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Programa y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Tutor de Prácticas (diligenciados correctamente). 8. Entregar de
carácter OBLIGATORIO a la Dirección de Programa y a la Dirección de Prácticas mensualmente el pago de los
aportes sociales y certificados de salud y pensión. (Tutor Práctica) 9. Socializar con el estudiante su nota de
prácticas. 10. Entregar a la Dirección de Programa y a la Dirección de Prácticas Profesionales todos los
formatos evaluativos requeridos diligenciados correctamente tanto del tutor de prácticas como del tutor
empresarial y el informe final de prácticas, para finiquitar el proceso de prácticas de acuerdo a la fecha de
finalización registrada en el Acta de legalización y/o aprobación de práctica. 11. Coadyuvar con la
UNIMAGDALENA a la retención de la plaza actual que asesora y a la consecución de plazas para prácticas
profesionales nuevas. 12. Asistir a las reuniones o mesas de trabajo que convoque la Dirección de Prácticas
Profesionales y Dirección de Programa. 13. Entregar a la Dirección de Programa y al Dirección de Prácticas
Profesionales todos los documentos requeridos para el pago del servicio prestado. 14. Para la entrega de todos
los documentos de finalización de prácticas y registro de la nota de prácticas tiene máximo 8 dias calendiario
posterior a la finalización de la práctica.15.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t>
  </si>
  <si>
    <t>ANDRÉS ALFONSO FERNÁNDEZ QUINTERO</t>
  </si>
  <si>
    <t>ANDRES FELIPE VERGARA SALAZAR</t>
  </si>
  <si>
    <t>ANDRÉS POSADA CABALLERO</t>
  </si>
  <si>
    <t>1082942994 </t>
  </si>
  <si>
    <t>DUBYS REGALADO CALANCHE</t>
  </si>
  <si>
    <t>36669052 </t>
  </si>
  <si>
    <t>EDGAR EMILIO FERNANDEZ LLANES</t>
  </si>
  <si>
    <t>EDGARDO JOSE DIAZ OÑATE</t>
  </si>
  <si>
    <t>FERNANDO DE JESUS AVENDAÑO CELEDON</t>
  </si>
  <si>
    <t>HERNANDO RAFAEL RODRIGUEZ BARBOSA</t>
  </si>
  <si>
    <t>HUGO ALBERTO PAYARES BECERRA</t>
  </si>
  <si>
    <t>JESUS PERAZA ROJAS</t>
  </si>
  <si>
    <t>1082955262 </t>
  </si>
  <si>
    <t>JONATHAN JAVIER COHEN GRANADOS</t>
  </si>
  <si>
    <t>JORGE ENRIQUE PINZON MAHECHA</t>
  </si>
  <si>
    <t>JOSE DE JESUS SUAREZ SEGURA</t>
  </si>
  <si>
    <t>KATY LIZETH HENRÍQUEZ BONILLA</t>
  </si>
  <si>
    <t>LENYS MARIA RIOS GAMARRA</t>
  </si>
  <si>
    <t>LINO DE JESUS TORREGROZA MONSALVE</t>
  </si>
  <si>
    <t>LUIS FELIPE URIBE SALTAREN</t>
  </si>
  <si>
    <t>MAIRA CECILIA GASCA MANTILLA</t>
  </si>
  <si>
    <t>MARIA ISABEL FERNANDEZ PINTO</t>
  </si>
  <si>
    <t>MARIBEL DEL CARMEN TEJADA CABRERA</t>
  </si>
  <si>
    <t xml:space="preserve">MERCEDES ELENA MARTINEZ ZABALETA </t>
  </si>
  <si>
    <t>RAFAEL ALBERTO ALZAMORA GOMEZ</t>
  </si>
  <si>
    <t>RAMIRO JOSE PEREIRA GARCIA</t>
  </si>
  <si>
    <t>YESID MANUEL GRANADOS TRAVECEDO</t>
  </si>
  <si>
    <t>ALFONSO ENRIQUE PIRELA LLANOS</t>
  </si>
  <si>
    <t>ALEX ALBERTO MAESTRE CARDENAS</t>
  </si>
  <si>
    <t>CARLOS VALENTÍN PINEDA MÉNDEZ</t>
  </si>
  <si>
    <t>DANIELA PATRICIA CORTES VILLEGAS</t>
  </si>
  <si>
    <t>EDUARDO ANTONIO BUENDÍA YÉPEZ</t>
  </si>
  <si>
    <t>GREYS CASTRO MELO</t>
  </si>
  <si>
    <t>JOSE LUIS LOBO DIAZ</t>
  </si>
  <si>
    <t>JUAN CARLOS HERRERA PERIÑAN</t>
  </si>
  <si>
    <t>KATYA INES IGIRIO GAMERO</t>
  </si>
  <si>
    <t>KEILA ISABEL HERNANDEZ ZAPATA</t>
  </si>
  <si>
    <t>LUIS GERARDO PARRA HENRÍQUEZ </t>
  </si>
  <si>
    <t>MARIO ESTEBAN MEJIA VIVES</t>
  </si>
  <si>
    <t>PABLO JOSÉ MARTINEZ MELO</t>
  </si>
  <si>
    <t>PEDRO LUIS NAVARRO HERNANDEZ</t>
  </si>
  <si>
    <t>RONNY ALFONSO CANTILLO JIMENEZ</t>
  </si>
  <si>
    <t>RUBEN DARIO SOSSA ÁLVAREZ</t>
  </si>
  <si>
    <t>SELENIA PAOLA CRUZ BOTTO</t>
  </si>
  <si>
    <t>1082889896 </t>
  </si>
  <si>
    <t>TATIANA KATHERINE SIERRA LABASTIDAS</t>
  </si>
  <si>
    <t>ALDO VICTOR HERNANDEZ PACHECO</t>
  </si>
  <si>
    <t>JOHN JAIRO PEREZ DE LOS REYES</t>
  </si>
  <si>
    <t xml:space="preserve">CESAR AUGUSTO ATENCIO GARCIA </t>
  </si>
  <si>
    <t>ALICIA DEL SOCORRO OROZCO SALINAS</t>
  </si>
  <si>
    <t>JESUS DAVID GARCIA COGOLLOS</t>
  </si>
  <si>
    <t>YUSEI DAYANA THOMAS SACHEZ</t>
  </si>
  <si>
    <t>CINDY EVELYN SUAREZ BARRAZA</t>
  </si>
  <si>
    <t>JOAQUIN POMARES BLAISE</t>
  </si>
  <si>
    <t>MARÍA EMMA MORALES GUTIERREZ</t>
  </si>
  <si>
    <t>KATHERINE YISETH OLIVOS COLLANTES</t>
  </si>
  <si>
    <t>KAREN ISABEL ÁVILA LABASTIDAS</t>
  </si>
  <si>
    <t>HUMBERTO NICOLAS CALABRIA ARRIETA</t>
  </si>
  <si>
    <t>YESID JAVIER CUELLO CANTILLO</t>
  </si>
  <si>
    <t>GILBERTO MONTOYA BERBEN</t>
  </si>
  <si>
    <t>AQUILES ALFONSO COHEN LLANES</t>
  </si>
  <si>
    <t>LUZ DARY RODRIGUEZ LUNA</t>
  </si>
  <si>
    <t>PEDRO LUIS SALCEDO RAMIREZ</t>
  </si>
  <si>
    <t>CARLOS BARRAZA HERAS</t>
  </si>
  <si>
    <t>ARMANDO JOSÉ SILVA HAMBURGER</t>
  </si>
  <si>
    <t>RONALD MARTINEZ ABUABARA</t>
  </si>
  <si>
    <t>CARLOS ACOSTA MAIGUEL</t>
  </si>
  <si>
    <t>Gilberto Montoya Berben</t>
  </si>
  <si>
    <t>Pedro Luis Salcedo Ramirez</t>
  </si>
  <si>
    <t>Aquiles Alfonso Cohen Llanes</t>
  </si>
  <si>
    <t>Armando José Silva Hamburguer</t>
  </si>
  <si>
    <t>Humberto Nicolas Calabria Arrieta</t>
  </si>
  <si>
    <t>María Emma Morales Gutierrez</t>
  </si>
  <si>
    <t>Katherine Yiseth Olivos Collantes</t>
  </si>
  <si>
    <t>Karen Isabel Ávila Labastidas</t>
  </si>
  <si>
    <t>BLADIMIR ZUÑIGA CESPEDES</t>
  </si>
  <si>
    <t>HUGO DAVID DURÁN GAMARRA</t>
  </si>
  <si>
    <t>https://community.secop.gov.co/Public/Tendering/OpportunityDetail/Index?noticeUID=CO1.NTC.4866606&amp;isFromPublicArea=True&amp;isModal=true&amp;asPopupView=true,704242254,PresentaciÃ³n de oferta</t>
  </si>
  <si>
    <t>https://community.secop.gov.co/Public/Tendering/OpportunityDetail/Index?noticeUID=CO1.NTC.4840305&amp;isFromPublicArea=True&amp;isModal=true&amp;asPopupView=true,704242254,PresentaciÃ³n de oferta</t>
  </si>
  <si>
    <t>https://community.secop.gov.co/Public/Tendering/OpportunityDetail/Index?noticeUID=CO1.NTC.4840225&amp;isFromPublicArea=True&amp;isModal=False</t>
  </si>
  <si>
    <t>https://community.secop.gov.co/Public/Tendering/OpportunityDetail/Index?noticeUID=CO1.NTC.4840229&amp;isFromPublicArea=True&amp;isModal=False</t>
  </si>
  <si>
    <t>https://community.secop.gov.co/Public/Tendering/OpportunityDetail/Index?noticeUID=CO1.NTC.4840232&amp;isFromPublicArea=True&amp;isModal=true&amp;asPopupView=true,704242254,PresentaciÃ³n de oferta</t>
  </si>
  <si>
    <t>https://community.secop.gov.co/Public/Tendering/OpportunityDetail/Index?noticeUID=CO1.NTC.4866325&amp;isFromPublicArea=True&amp;isModal=true&amp;asPopupView=true,704242254,PresentaciÃ³n de oferta</t>
  </si>
  <si>
    <t>https://community.secop.gov.co/Public/Tendering/OpportunityDetail/Index?noticeUID=CO1.NTC.4840234&amp;isFromPublicArea=True&amp;isModal=true&amp;asPopupView=true,704242254,PresentaciÃ³n de oferta</t>
  </si>
  <si>
    <t>https://community.secop.gov.co/Public/Tendering/OpportunityDetail/Index?noticeUID=CO1.NTC.4840236&amp;isFromPublicArea=True&amp;isModal=true&amp;asPopupView=true,704242254,PresentaciÃ³n de oferta</t>
  </si>
  <si>
    <t>https://community.secop.gov.co/Public/Tendering/OpportunityDetail/Index?noticeUID=CO1.NTC.4840239&amp;isFromPublicArea=True&amp;isModal=true&amp;asPopupView=true,704242254,PresentaciÃ³n de oferta</t>
  </si>
  <si>
    <t>https://community.secop.gov.co/Public/Tendering/OpportunityDetail/Index?noticeUID=CO1.NTC.4840242&amp;isFromPublicArea=True&amp;isModal=False</t>
  </si>
  <si>
    <t>https://community.secop.gov.co/Public/Tendering/OpportunityDetail/Index?noticeUID=CO1.NTC.4866329&amp;isFromPublicArea=True&amp;isModal=true&amp;asPopupView=true,704242254,PresentaciÃ³n de oferta</t>
  </si>
  <si>
    <t>https://community.secop.gov.co/Public/Tendering/OpportunityDetail/Index?noticeUID=CO1.NTC.4840243&amp;isFromPublicArea=True&amp;isModal=true&amp;asPopupView=true,704242254,PresentaciÃ³n de oferta</t>
  </si>
  <si>
    <t>https://community.secop.gov.co/Public/Tendering/OpportunityDetail/Index?noticeUID=CO1.NTC.4840245&amp;isFromPublicArea=True&amp;isModal=true&amp;asPopupView=true,704242254,PresentaciÃ³n de oferta</t>
  </si>
  <si>
    <t>https://community.secop.gov.co/Public/Tendering/OpportunityDetail/Index?noticeUID=CO1.NTC.4840247&amp;isFromPublicArea=True&amp;isModal=False</t>
  </si>
  <si>
    <t>https://community.secop.gov.co/Public/Tendering/OpportunityDetail/Index?noticeUID=CO1.NTC.4840249&amp;isFromPublicArea=True&amp;isModal=true&amp;asPopupView=true,704242254,PresentaciÃ³n de oferta</t>
  </si>
  <si>
    <t>https://community.secop.gov.co/Public/Tendering/OpportunityDetail/Index?noticeUID=CO1.NTC.4840250&amp;isFromPublicArea=True&amp;isModal=true&amp;asPopupView=true,704242254,PresentaciÃ³n de oferta</t>
  </si>
  <si>
    <t>https://community.secop.gov.co/Public/Tendering/OpportunityDetail/Index?noticeUID=CO1.NTC.4840312&amp;isFromPublicArea=True&amp;isModal=true&amp;asPopupView=true,704242254,PresentaciÃ³n de oferta</t>
  </si>
  <si>
    <t>https://community.secop.gov.co/Public/Tendering/OpportunityDetail/Index?noticeUID=CO1.NTC.4840313&amp;isFromPublicArea=True&amp;isModal=true&amp;asPopupView=true,704242254,PresentaciÃ³n de oferta</t>
  </si>
  <si>
    <t>https://community.secop.gov.co/Public/Tendering/OpportunityDetail/Index?noticeUID=CO1.NTC.4840315&amp;isFromPublicArea=True&amp;isModal=true&amp;asPopupView=true,704242254,PresentaciÃ³n de oferta</t>
  </si>
  <si>
    <t>https://community.secop.gov.co/Public/Tendering/OpportunityDetail/Index?noticeUID=CO1.NTC.4866422&amp;isFromPublicArea=True&amp;isModal=true&amp;asPopupView=true,704242254,PresentaciÃ³n de oferta</t>
  </si>
  <si>
    <t>https://community.secop.gov.co/Public/Tendering/OpportunityDetail/Index?noticeUID=CO1.NTC.4840318&amp;isFromPublicArea=True&amp;isModal=true&amp;asPopupView=true,704242254,PresentaciÃ³n de oferta</t>
  </si>
  <si>
    <t>https://community.secop.gov.co/Public/Tendering/OpportunityDetail/Index?noticeUID=CO1.NTC.4840319&amp;isFromPublicArea=True&amp;isModal=true&amp;asPopupView=true,704242254,PresentaciÃ³n de oferta</t>
  </si>
  <si>
    <t>https://community.secop.gov.co/Public/Tendering/OpportunityDetail/Index?noticeUID=CO1.NTC.4840320&amp;isFromPublicArea=True&amp;isModal=False</t>
  </si>
  <si>
    <t>https://community.secop.gov.co/Public/Tendering/OpportunityDetail/Index?noticeUID=CO1.NTC.4840702&amp;isFromPublicArea=True&amp;isModal=true&amp;asPopupView=true,704242254,PresentaciÃ³n de oferta</t>
  </si>
  <si>
    <t>https://community.secop.gov.co/Public/Tendering/OpportunityDetail/Index?noticeUID=CO1.NTC.4840704&amp;isFromPublicArea=True&amp;isModal=true&amp;asPopupView=true,704242254,PresentaciÃ³n de oferta</t>
  </si>
  <si>
    <t>https://community.secop.gov.co/Public/Tendering/OpportunityDetail/Index?noticeUID=CO1.NTC.4840707&amp;isFromPublicArea=True&amp;isModal=true&amp;asPopupView=true,704242254,PresentaciÃ³n de oferta</t>
  </si>
  <si>
    <t>https://community.secop.gov.co/Public/Common/GoogleReCaptcha/Index?previousUrl=https%3a%2f%2fcommunity.secop.gov.co%2fPublic%2fTendering%2fOpportunityDetail%2fIndex%3fnoticeUID%3dCO1.NTC.4840422%26isFromPublicArea%3dTrue%26isModal%3dFalse</t>
  </si>
  <si>
    <t>https://community.secop.gov.co/Public/Tendering/OpportunityDetail/Index?noticeUID=CO1.NTC.4840304&amp;isFromPublicArea=True&amp;isModal=true&amp;asPopupView=true,704242254,PresentaciÃ³n de oferta</t>
  </si>
  <si>
    <t>https://community.secop.gov.co/Public/Tendering/OpportunityDetail/Index?noticeUID=CO1.NTC.4840231&amp;isFromPublicArea=True&amp;isModal=False</t>
  </si>
  <si>
    <t>https://community.secop.gov.co/Public/Tendering/OpportunityDetail/Index?noticeUID=CO1.NTC.4840609&amp;isFromPublicArea=True&amp;isModal=true&amp;asPopupView=true,704242254,PresentaciÃ³n de oferta</t>
  </si>
  <si>
    <t>https://community.secop.gov.co/Public/Tendering/OpportunityDetail/Index?noticeUID=CO1.NTC.4866326&amp;isFromPublicArea=True&amp;isModal=true&amp;asPopupView=true,704242254,PresentaciÃ³n de oferta</t>
  </si>
  <si>
    <t>https://community.secop.gov.co/Public/Tendering/OpportunityDetail/Index?noticeUID=CO1.NTC.4866327&amp;isFromPublicArea=True&amp;isModal=true&amp;asPopupView=true,704242254,PresentaciÃ³n de oferta</t>
  </si>
  <si>
    <t>https://community.secop.gov.co/Public/Tendering/OpportunityDetail/Index?noticeUID=CO1.NTC.4866330&amp;isFromPublicArea=True&amp;isModal=true&amp;asPopupView=true,704242254,PresentaciÃ³n de oferta</t>
  </si>
  <si>
    <t>https://community.secop.gov.co/Public/Tendering/OpportunityDetail/Index?noticeUID=CO1.NTC.4866331&amp;isFromPublicArea=True&amp;isModal=true&amp;asPopupView=true,704242254,PresentaciÃ³n de oferta</t>
  </si>
  <si>
    <t>https://community.secop.gov.co/Public/Tendering/OpportunityDetail/Index?noticeUID=CO1.NTC.4840251&amp;isFromPublicArea=True&amp;isModal=False</t>
  </si>
  <si>
    <t>https://community.secop.gov.co/Public/Tendering/OpportunityDetail/Index?noticeUID=CO1.NTC.4866332&amp;isFromPublicArea=True&amp;isModal=true&amp;asPopupView=true,704242254,PresentaciÃ³n de oferta</t>
  </si>
  <si>
    <t>https://community.secop.gov.co/Public/Tendering/OpportunityDetail/Index?noticeUID=CO1.NTC.4840314&amp;isFromPublicArea=True&amp;isModal=true&amp;asPopupView=true,704242254,PresentaciÃ³n de oferta</t>
  </si>
  <si>
    <t>https://community.secop.gov.co/Public/Tendering/OpportunityDetail/Index?noticeUID=CO1.NTC.4840317&amp;isFromPublicArea=True&amp;isModal=False</t>
  </si>
  <si>
    <t>https://community.secop.gov.co/Public/Tendering/OpportunityDetail/Index?noticeUID=CO1.NTC.4866334&amp;isFromPublicArea=True&amp;isModal=true&amp;asPopupView=true,704242254,PresentaciÃ³n de oferta</t>
  </si>
  <si>
    <t>https://community.secop.gov.co/Public/Tendering/OpportunityDetail/Index?noticeUID=CO1.NTC.4840701&amp;isFromPublicArea=True&amp;isModal=true&amp;asPopupView=true,704242254,PresentaciÃ³n de oferta</t>
  </si>
  <si>
    <t>https://community.secop.gov.co/Public/Tendering/OpportunityDetail/Index?noticeUID=CO1.NTC.4840803&amp;isFromPublicArea=True&amp;isModal=true&amp;asPopupView=true,704242254,PresentaciÃ³n de oferta</t>
  </si>
  <si>
    <t>https://community.secop.gov.co/Public/Tendering/OpportunityDetail/Index?noticeUID=CO1.NTC.4866335&amp;isFromPublicArea=True&amp;isModal=true&amp;asPopupView=true,704242254,PresentaciÃ³n de oferta</t>
  </si>
  <si>
    <t>https://community.secop.gov.co/Public/Tendering/OpportunityDetail/Index?noticeUID=CO1.NTC.4866421&amp;isFromPublicArea=True&amp;isModal=true&amp;asPopupView=true,704242254,PresentaciÃ³n de oferta</t>
  </si>
  <si>
    <t>https://community.secop.gov.co/Public/Tendering/OpportunityDetail/Index?noticeUID=CO1.NTC.4840705&amp;isFromPublicArea=True&amp;isModal=False</t>
  </si>
  <si>
    <t>https://community.secop.gov.co/Public/Tendering/OpportunityDetail/Index?noticeUID=CO1.NTC.4840706&amp;isFromPublicArea=True&amp;isModal=False</t>
  </si>
  <si>
    <t>https://community.secop.gov.co/Public/Tendering/OpportunityDetail/Index?noticeUID=CO1.NTC.4911801&amp;isFromPublicArea=True&amp;isModal=False</t>
  </si>
  <si>
    <t xml:space="preserve"> https://community.secop.gov.co/Public/Tendering/ContractNoticePhases/View?PPI=CO1.PPI.28200154&amp;isFromPublicArea=True&amp;isModal=False</t>
  </si>
  <si>
    <t>https://community.secop.gov.co/Public/Tendering/ContractNoticePhases/View?PPI=CO1.PPI.28200822&amp;isFromPublicArea=True&amp;isModal=False</t>
  </si>
  <si>
    <t>https://community.secop.gov.co/Public/Tendering/ContractNoticePhases/View?PPI=CO1.PPI.28200823&amp;isFromPublicArea=True&amp;isModal=False</t>
  </si>
  <si>
    <t>https://community.secop.gov.co/Public/Tendering/ContractNoticePhases/View?PPI=CO1.PPI.28200824&amp;isFromPublicArea=True&amp;isModal=False</t>
  </si>
  <si>
    <t>https://community.secop.gov.co/Public/Tendering/ContractNoticePhases/View?PPI=CO1.PPI.28200825&amp;isFromPublicArea=True&amp;isModal=False</t>
  </si>
  <si>
    <t>https://community.secop.gov.co/Public/Tendering/ContractNoticePhases/View?PPI=CO1.PPI.28200827&amp;isFromPublicArea=True&amp;isModal=False</t>
  </si>
  <si>
    <t>NO HA INICIADO</t>
  </si>
  <si>
    <t xml:space="preserve">CECILIA MARGARITA ARIAS VARELA </t>
  </si>
  <si>
    <t xml:space="preserve">LUIS ALBERTO PALACIOS HOYOS </t>
  </si>
  <si>
    <t xml:space="preserve">MARIA FERNANDA CORREA BERMUDEZ </t>
  </si>
  <si>
    <t>IRKENIS YOSELAINE PEÑALOZA BELLO</t>
  </si>
  <si>
    <t xml:space="preserve">ALDO DE JESUS CORMANE CARRANZA </t>
  </si>
  <si>
    <t>CESAR ANDRES HERNANDEZ ORTIZ</t>
  </si>
  <si>
    <t xml:space="preserve">DEILIS DAYANA QUINTERO RUIZ </t>
  </si>
  <si>
    <t xml:space="preserve">PAOLA CAROLINA CALDERON OROZCO </t>
  </si>
  <si>
    <t>JENNIFER ESTHER VILLERO GUTIERREZ</t>
  </si>
  <si>
    <t>ALEJANDRO MIGUEL RAMIREZ NUÑEZ</t>
  </si>
  <si>
    <t xml:space="preserve">LUIS ALBERTO TORRES GUERRA </t>
  </si>
  <si>
    <t xml:space="preserve">YENIFFER POMARES MEDINA </t>
  </si>
  <si>
    <t xml:space="preserve">NATHALY MORENO CORTES </t>
  </si>
  <si>
    <t xml:space="preserve">DANIEL FELIPE MORENO AGUILERA </t>
  </si>
  <si>
    <t xml:space="preserve">EDER CASTILLA FONSECA </t>
  </si>
  <si>
    <t xml:space="preserve">EDUAR ENRIQUE JACOME OROZCO </t>
  </si>
  <si>
    <t>YOSMEL LEONEL CARRILLO OÑATE</t>
  </si>
  <si>
    <t xml:space="preserve">EDUARDO JOSE TORRES CARDONA </t>
  </si>
  <si>
    <t xml:space="preserve">EVA CATALINA ARIZA SERGE </t>
  </si>
  <si>
    <t xml:space="preserve">FRANZ KALE PEREZ PADILLA </t>
  </si>
  <si>
    <t xml:space="preserve">YISETH EDITH OSPINO CABARCAS </t>
  </si>
  <si>
    <t xml:space="preserve">ARNULFO JOSE TOVAR BARRETO </t>
  </si>
  <si>
    <t>JULIO RAMON BANQUET BROCHERO</t>
  </si>
  <si>
    <t xml:space="preserve">MILTON JOSE MENDOZA MEJIA </t>
  </si>
  <si>
    <t xml:space="preserve">JOSE ANTONIO FERNANDEZ OÑATE </t>
  </si>
  <si>
    <t xml:space="preserve">HECTOR ELIECER HERNANDEZ TORRES </t>
  </si>
  <si>
    <t xml:space="preserve">VLADIMIR PEDRAZA CAMACHO </t>
  </si>
  <si>
    <t>ELKIN JOSE MUÑOZ BELEÑO</t>
  </si>
  <si>
    <t xml:space="preserve">YESENIA MARIA SEPULVEDA LARA </t>
  </si>
  <si>
    <t>JHON FREDIS LOPEZ MAESTRE</t>
  </si>
  <si>
    <t>ANTONIO BETANCOURT CORRALES</t>
  </si>
  <si>
    <t>OPSP-VEX-0674-2023</t>
  </si>
  <si>
    <t>CO1.REQ.4780265</t>
  </si>
  <si>
    <t>OPSP-VEX-0675-2023</t>
  </si>
  <si>
    <t>CO1.REQ.4780407</t>
  </si>
  <si>
    <t>OPSP-VEX-0676-2023</t>
  </si>
  <si>
    <t>CO1.REQ.4780416</t>
  </si>
  <si>
    <t>OPSP-VEX-0677-2023</t>
  </si>
  <si>
    <t>CO1.REQ.4780602</t>
  </si>
  <si>
    <t>OPSP-VEX-0678-2023</t>
  </si>
  <si>
    <t>CO1.REQ.4780609</t>
  </si>
  <si>
    <t>OPSP-VEX-0679-2023</t>
  </si>
  <si>
    <t>CO1.REQ.4780444</t>
  </si>
  <si>
    <t>OPSP-VEX-0680-2023</t>
  </si>
  <si>
    <t>CO1.REQ.4780449</t>
  </si>
  <si>
    <t>OPSP-VEX-0681-2023</t>
  </si>
  <si>
    <t>CO1.REQ.4780536</t>
  </si>
  <si>
    <t>OPSP-VEX-0682-2023</t>
  </si>
  <si>
    <t>CO1.REQ.4780710</t>
  </si>
  <si>
    <t>OPSP-VEX-0683-2023</t>
  </si>
  <si>
    <t>CO1.REQ.4780641</t>
  </si>
  <si>
    <t>OPSP-VEX-0684-2023</t>
  </si>
  <si>
    <t>CO1.REQ.4780558</t>
  </si>
  <si>
    <t>OPSP-VEX-0685-2023</t>
  </si>
  <si>
    <t>CO1.REQ.4780560</t>
  </si>
  <si>
    <t>OPS-VEX-0639-2023</t>
  </si>
  <si>
    <t>CO1.REQ.4839550</t>
  </si>
  <si>
    <t>OPSP-VEX-0698-2023</t>
  </si>
  <si>
    <t>OAG-VEX-0739-2023</t>
  </si>
  <si>
    <t>CO1.REQ.4879520</t>
  </si>
  <si>
    <t>OPS-VEX-0748-2023</t>
  </si>
  <si>
    <t>CO1.REQ.4881889</t>
  </si>
  <si>
    <t>OAG-VEX-0740-2023</t>
  </si>
  <si>
    <t>CO1.REQ.4884097</t>
  </si>
  <si>
    <t>OPSP-VEX-0747-2023</t>
  </si>
  <si>
    <t>CO1.REQ.4886483</t>
  </si>
  <si>
    <t>OAG-VEX-0752-2023</t>
  </si>
  <si>
    <t>CO1.REQ.4901902</t>
  </si>
  <si>
    <t>OAG-VEX-0753-2023</t>
  </si>
  <si>
    <t>CO1.REQ.4902117</t>
  </si>
  <si>
    <t>OPSP-VEX-0767-2023</t>
  </si>
  <si>
    <t>CO1.REQ.4910817</t>
  </si>
  <si>
    <t>OAG-VEX-0768-2023</t>
  </si>
  <si>
    <t>CO1.REQ.4915541</t>
  </si>
  <si>
    <t>OAG -VEX-0837-2023</t>
  </si>
  <si>
    <t>OAG -VEX-0834-2023</t>
  </si>
  <si>
    <t>CO1.REQ.4937939</t>
  </si>
  <si>
    <t>OAG-VEX-0836-2023</t>
  </si>
  <si>
    <t>CO1.REQ.4937944</t>
  </si>
  <si>
    <t>OAG-VEX-0877-2023</t>
  </si>
  <si>
    <t>CO1.REQ.4980936</t>
  </si>
  <si>
    <t>OPSP-VEX-0885-2023</t>
  </si>
  <si>
    <t>CO1.REQ.4986933</t>
  </si>
  <si>
    <t>ODC-VEX-0016-2023</t>
  </si>
  <si>
    <t>CO1.REQ.4986833</t>
  </si>
  <si>
    <t>ODC-VEX-0015-2023</t>
  </si>
  <si>
    <t>CO1.REQ.4997478</t>
  </si>
  <si>
    <t>OPS-VEX-1240-2023</t>
  </si>
  <si>
    <t>CO1.REQ.5064403</t>
  </si>
  <si>
    <t>OAG-VEX-0893-2023</t>
  </si>
  <si>
    <t>CO1.REQ.5028579</t>
  </si>
  <si>
    <t>OAG-VEX-0895-2023 </t>
  </si>
  <si>
    <t>CO1.REQ.5028584</t>
  </si>
  <si>
    <t>OAG-VEX-0898-2023</t>
  </si>
  <si>
    <t>CO1.REQ.5028594</t>
  </si>
  <si>
    <t>OPS-VEX-1245-2023</t>
  </si>
  <si>
    <t>CO1.REQ.5070878</t>
  </si>
  <si>
    <t>OAG-VEX-1251-2023</t>
  </si>
  <si>
    <t>CO1.REQ.5095183</t>
  </si>
  <si>
    <t>OAG-VEX-1327-2023</t>
  </si>
  <si>
    <t>CO1.REQ.5109089</t>
  </si>
  <si>
    <t>OPS-VEX-1254-2023</t>
  </si>
  <si>
    <t>CO1.REQ.5095248</t>
  </si>
  <si>
    <t>OPS-VEX-1499-2023</t>
  </si>
  <si>
    <t>CO1.REQ.5238531</t>
  </si>
  <si>
    <t>OPS-VEX-1439-2023</t>
  </si>
  <si>
    <t>CO1.REQ.5205506</t>
  </si>
  <si>
    <t>OPS-VEX-1480-2023</t>
  </si>
  <si>
    <t>CO1.REQ.5205286</t>
  </si>
  <si>
    <t>OPSP-VEX-1435-2023</t>
  </si>
  <si>
    <t>CO1.REQ.5240157</t>
  </si>
  <si>
    <t>OAG-VEX-1383-2023</t>
  </si>
  <si>
    <t>CO1.REQ.5149971</t>
  </si>
  <si>
    <t>OAG-VEX-1482-2023</t>
  </si>
  <si>
    <t>CO1.REQ.5225439</t>
  </si>
  <si>
    <t>Prestar servicios profesionales como Analista, en el marco del Convenio No. 343 de 2023, suscrito entre La Autoridad Nacional de Acuicultura y Pesca (AUNAP) y la Universidad del Magdalena, para: 1) Realizar el proceso de verificación, depuración y análisis de las bases de datos de CyE y biológicos de los litorales Caribe y Pacífico, en el marco del convenio No. 343 de 2023 referente al Programa de Observadores Pesqueros de Colombia (POPC). 2) Entregar mensualmente un documento que contenga el procesamiento y análisis exploratorio de la composición de las capturas y los registros biológicos de las principales variables de desempeño pesquero de la flota pesquera industrial y artesanal que operan en el Caribe y Pacifico colombiano. 3) Reportar a los supervisores y observadores pesqueros respectivos las correcciones que deben efectuarse en las diferentes bases de datos (CyE y biológicos) del POPC y verificar su completa subsanación en el sistema. 4) Elaborar matrices de seguimiento del cumplimiento del número de días de embarque establecidos para cada tipo de pesquería registrados en los dos litorales. 5) Realizar tres entrenamientos en aspectos relacionados con la biología pesquera y la teoría del muestreo a los observadores de cada flota del Caribe y el Pacífico colombiano. 6) Realizar los capitulos uno y dos del boletin tecnico final, de conformidad con lo establecido en el plan operativo del convenio. 7) Archivar la información generada en el marco del proyecto en los medios tecnológicos designados por la Vicerrectoria de Extensión y Proyección Social.</t>
  </si>
  <si>
    <t>Prestar servicios profesionales como Supervisor, en el marco del Convenio No. 343 de 2023, suscrito entre la Autoridad Nacional de Acuicultura y Pesca (AUNAP) y la Universidad del Magdalena, para: 1) Coordinar y supervisar las actividades de los observadores pesqueros del municipio de Tumaco, de acuerdo con el muestreo a bordo establecido en el marco del Programa de Observadores Pesqueros de Colombia (POPC). 2) Elaborar matrices de seguimiento y validar la información registrada de los días de embarques en el municipio de Tumaco. 3) Retroalimentar a los observadores mensualmente con los reportes generados por el analista del POPC y establecer las acciones correctoras. 4) Comparar mensualmente las capturas registradas con los datos del mes anterior para cada flota monitoreada, a fin de identificar la ocurrencia o no de diferencias notorias y entregar la bitacora con el analisis de las posibles causas de acuerdo con eventualidades sociales, ambientales y económicas. 5) Revisar y ordenar los formularios diligenciados a bordo por los observadores pesqueros del Municipio de Tumaco y enviarlos a la sede central en Santa Marta. 6) Organizar la logistica para el entrenamiento de los observadores pesqueros del municipio de Tumaco en el litoral pacífico Colombiano. 7) Archivar la información generada en el marco del proyecto en los medios tecnológicos designados por la Vicerrectoría de Extensión y Proyección Social.</t>
  </si>
  <si>
    <t>Prestar servicios profesionales como Ingeniro de Soporte Informático, en el marco del Convenio No. 343 de 2023, suscrito entre la Autoridad Nacional de Acuicultura y Pesca (AUNAP) y la Universidad del Magdalena, para: 1) Alimentar mensualmente las tablas de referencias de las especies, embarcaciones y zonas de pesca en la base de datos del POPC. 2) Actualizar mensualmente los informes tabulares de captura por unidad de esfuerzo, Bycatch/objetivo y composición por especie en el módulo del POPC. 3) Modificar los formularios de ingreso de información en el módulo POPC de acuerdo con la estructura de los formularios físicos de captura y esfuerzo de las diferentes flotas artesanales e industriales que operan en el Caribe y el Pacífico colombiano. 4) Archivar la información generada en el marco del proyecto en los medios tecnológicos designados por la Vicerrectoria de Extensión y Proyección Social.</t>
  </si>
  <si>
    <t>Prestar servicios profesionales como Coordinadora Logística, en el marco del Convenio No. 343 de 2023, suscrito entre La Autoridad Nacional de Acuicultura y Pesca (AUNAP) y la Universidad del Magdalena, para: 1) Efectuar la logística de contratación para la realización de los embarques por flota en el Caribe y el Pacifico colombiano. 2) Realizar la contratación de insumos requeridos por los observadores pesqueros para la toma de información a bordo de las flotas industriales y artesanales del Caribe y Pacifico colombiano. 3) Elaborar los informes de planeación y seguimiento mensuales y el informe de ejecución final comprometido en el convenio. 4) Archivar la información generada en el marco del proyecto en los medios tecnológicos designados por la Vicerrectoría de Extensión y Proyección Social.</t>
  </si>
  <si>
    <t>Prestar servicios profesionales como Coordinadora Técnica, en el marco del Convenio No. 343 de 2023, suscrito entre La Autoridad Nacional de Acuicultura y Pesca (AUNAP) y la Universidad del Magdalena, para el desarrollo de las siguientes actividades: 1) Dirigir los aspectos administrativos y científicos del convenio No. 343 de 2023 celebrado entre la Autoridad Nacional de Acuicultura y Pesca AUNAP y la Universidad del Magdalena, relacionado con el Programa de Observadores Pesqueros de Colombia (POPC). 2) Coordinar al equipo técnico vinculado al contrato para las actividades de colecta, digitación, análisis y depuración de datos del POPC. 3) Atender los requerimientos técnicos de la AUNAP y las reuniones con el comité de supervisión del convenio. 4) Coordinar los talleres de capacitación y socialización de resultados del POPC, así como la interlocución con los técnicos de la AUNAP para coordinar la logística de los embarques de los observadores. 5) Entregar los productos comprometidos en el convenio. 6) Realizar el informe técnico final y los informes de avance comprometidos en el convenio. 7) Efectuar seguimiento a las actividades del equipo administrativo vinculado al convenio. 8) Realizar seguimiento al cumplimiento de las órdenes de servicios y ordenes de compras relacionadas con el convenio. 9) Archivar la información generada en el marco del proyecto en los medios tecnológicos designados por la Vicerrectoría de Extensión y Proyección Social</t>
  </si>
  <si>
    <t>Prestar servicios profesionales en el marco del Convenio No. 343 de 2023, suscrito entre la Autoridad Nacional de Acuicultura y Pesca (AUNAP) y la Universidad del Magdalena, para: 1) Consolidar la base de datos (geodatabase) en formato compatible con ArcGIS de la información registrada a bordo de las diferentes flotas pesqueras industriales y artesanales de los litorales Caribe y Pacífico. 2) Realizar la cartografía de la abundancia, la Captura por Unidad de Esfuerzo y la estructura de las principales especies por tipo de captura (objetivo, incidental y descarte). 3) Archivar la información generada en el marco del proyecto en los medios tecnológicos designados por la Vicerrectoria de Extensión y Proyección Social.</t>
  </si>
  <si>
    <t>Prestar servicios profesionales en el marco del Convenio No. 343 de 2023, suscrito entre la Autoridad Nacional de Acuicultura y Pesca (AUNAP) y la Universidad del Magdalena, para: 1) Digitar y digitalizar los formularios que se registran a bordo de las diferentes flotas artesanales e industriales que operan en el Caribe colombiano. 2) Coordinar la distribución y recepción de los formularios e implementos utilizados por los observadores en el monitoreo a bordo de las diferentes flotas artesanales e industriales que operan en el Caribe Colombiano. 3) Revisar y validar las variables tecnológicas de los artes de pesca en la base de datos de captura y esfuerzo y realizar un documento con el análisis de los cambios históricos del poder de pesca y la selectividad de los artes muestreados, en el litoral Caribe. 4) Archivar la información generada en el marco del proyecto en los medios tecnológicos designados por la Vicerrectoria de Extensión y Proyección Social.</t>
  </si>
  <si>
    <t>Prestar servicios profesionales en el marco del Convenio No. 343 de 2023, suscrito entre la Autoridad Nacional de Acuicultura y Pesca (AUNAP) y la Universidad del Magdalena, para: 1) Digitar y digitalizar los formularios que se registran a bordo de las diferentes flotas artesanales e industriales que operan en el Pacífico colombiano.2) Coordinar la distribución y recepción de los formularios e implementos utilizados por los observadores en el monitoreo a bordo de las diferentes flotas artesanales e industriales que operan en el Pacífico colombiano. 3) Revisar y validar las variables tecnológicas de los artes de pesca en la base de datos de captura y esfuerzo y realizar un documento con el análisis de los cambios históricos del poder de pesca y la selectividad de los artes muestreados en el litoral Pacífico.4) Archivar la información generada en el marco del proyecto en los medios tecnológicos designados por la Vicerrectoria de Extensión y Proyección Social.</t>
  </si>
  <si>
    <t>Prestar servicios profesionales como Supervisor, en el marco del Convenio No. 343 de 2023, suscrito entre la Autoridad Nacional de Acuicultura y Pesca (AUNAP) y la Universidad del Magdalena, para: 1) Coordinar y supervisar las actividades de los observadores pesqueros en la ciudad de Buenaventura, de acuerdo con el muestreo a bordo establecido en el marco del Programa de Observadores Pesqueros de Colombia (POPC). 2) Elaborar matrices de seguimiento y validar la información registrada de los días de embarques en la ciudad de Buenaventura. 3) Retroalimentar a los observadores mensualmente con los reportes generados por el analista del POPC y establecer las acciones correctoras. 4) Comparar mensualmente las capturas registradas con los datos del mes anterior para cada flota monitoreada, a fin de identificar la ocurrencia o no de diferencias notorias y entregar la bitacora con el analisis de las posibles causas de acuerdo con eventualidades sociales, ambientales y económicas. 5) Revisar y ordenar los formularios diligenciados a bordo por los observadores pesqueros de la ciudad de Buenaventura y enviarlos a la sede central en Santa Marta. 6) Organizar la logistica para el entrenamiento de los observadores pesqueros de la ciudad de Buenaventura. 7) Archivar la información generada en el marco del proyecto en los medios tecnológicos designados por la Vicerrectoría de Extensión y Proyección Social.</t>
  </si>
  <si>
    <t>Prestar servicios profesionales como Taxónomo, en el marco del Convenio No. 343 de 2023, suscrito entre la Autoridad Nacional de Acuicultura y Pesca (AUNAP) y la Universidad del Magdalena, para: 1) Actualizar las tablas de referencia (nombres científicos de las diferentes categorías taxonómicas y nombres vernaculares) de las especies capturadas en el litoral Pacífico. 2) Brindar orientación por medio virtual o presencial a los observadores pesqueros, supervisores y analista, para la identificación taxonómica de las especies capturadas en el litoral Pacífico. 3) Emiter reporte mensual al supervisor respectivo de los errores u omisiones detectados en las bases de datos de las diferentes flotas muestreas en el litoral Pacífico. 5) Realizar dos entrenamientos presenciales en aspectos relacionados con la taxonomía de las especies a los observadores de cada flota del Pacífico Colombiano. 6) Revisar y verificar la clasificación taxonómica de las especies reportadas para la elaboración del boletín técnico final a entregar a la AUNAP. 7) Archivar la información generada en el marco del proyecto en los medios tecnológicos designados por la Vicerrectoría de Extensión y Proyección Social. P</t>
  </si>
  <si>
    <t>Prestar servicios profesionales como supervisor, en el marco del Convenio No. 343 de 2023, suscrito entre la Autoridad Nacional de Acuicultura y Pesca (AUNAP) y la Universidad del Magdalena, para: 1) Coordinar y supervisar las actividades de los observadores pesqueros del Caribe, de acuerdo con el muestreo a bordo establecido en el marco del Programa de Observadores Pesqueros de Colombia (POPC). 2) Elaborar matrices de seguimiento y validar la información registrada de los días de embarques en el litoral Caribe. 3) Retroalimentar a los observadores mensualmente con los reportes generados por el analista del POPC y establecer las acciones correctoras. 4) Comparar mensualmente las capturas registradas con los datos del mes anterior para cada flota monitoreada, a fin de identificar la ocurrencia o no de diferencias notorias y entregar la bitacora con el analisis de las posibles causas de acuerdo con eventualidades sociales, ambientales y económicas. 5) Revisar y ordenar los formularios diligenciados a bordo por los observadores pesqueros del Caribe y enviarlos a la sede central en Santa Marta. 6) Organizar la logistica para el entrenamiento de los observadores pesqueros del Caribe colombiano. 7) Archivar la información generada en el marco del proyecto en los medios tecnológicos designados por la Vicerrectoría de Extensión y Proyección Social.</t>
  </si>
  <si>
    <t>Prestar servicios profesionales como Taxónomo, en el marco del Convenio No. 343 de 2023, suscrito entre la Autoridad Nacional de Acuicultura y Pesca (AUNAP) y la Universidad del Magdalena, para: 1) Actualizar las tablas de referencia (nombres científicos de las diferentes categorías taxonómicas y nombres vernaculares) de las especies capturadas en el litoral Caribe Colombiano. 2) Brindar orientación por medio virtual o presencial a los observadores pesqueros, supervisores y analista, para la identificación taxonómica de las especies capturadas en el litoral Caribe Colombiano. 3) Emiter reporte mensual al supervisor respectivo de los errores u omisiones detectados en las bases de datos de las diferentes flotas muestreas en el litoral Caribe Colombiano. 5) Realizar dos entrenamientos presenciales en aspectos relacionados con la taxonomía de las especies a los observadores de cada flota del Caribe Colombiano. 6) Revisar y verificar la clasificación taxonómica de las especies reportadas para la elaboración del boletín técnico final a entregar a la AUNAP. 7) Archivar la información generada en el marco del proyecto en los medios tecnológicos designados por la Vicerrectoría de Extensión y Proyección Social</t>
  </si>
  <si>
    <t>SERVICIO DE LEVANTAMIENTO TOPOGRÁFICO DE TRECE (13) PREDIOS UBICADOS EN EL DEPARTAMENTO DE SUCRE, SEGÚN LOS LINEAMIENTOS DE ANT EN EL MARCO DEL CONTRATO ANT-20232685. CADA LEVANTAMIENTO TOPOGRÁFICO DEBERÁ CONTENER LOS SIGUIENTES ÍTEMS: 1. SISTEMA DE REFERENCIA ESPACIAL 2. MATERIALIZACIÓN DE PUNTOS TOPOGRÁFICOS BASE 3. GEORREFERENCIACIÓN PUNTOS TOPOGRÁFICOS BASE 4. METODOLOGÍA PARA LEVANTAMIENTOS TOPOGRÁFICOS 5. ESPECIFICACIONES MÍNIMAS DE ORTOIMÁGENES 6. ESPECIFICACIONES DE REGISTRO FOTOGRÁFICO 7. ACTA DE MENSURA</t>
  </si>
  <si>
    <t>GENERAR LOS INFORMES RESULTANTES DE LOS LEVANTAMIENTOS TOPOGRÁFICOS CORRESPONDIENTES A LOS DEPARTAMENTOS DE CÓRDOBA, EL ATLÁNTICO, Y OTROS DEPARTAMENTOS 2. CONTROLAR QUE EL PROCESO DE PLANOS E INFORMES DE LEVANTAMIENTOS TOPOGRÁFICOS PARA LOS DEPARTAMENTOS DE CÓRDOBA, EL ATLÁNTICO, Y OTROS DEPARTAMENTOS, SE REALICE DE ACUERDO CON LOS REQUERIMIENTOS DE LA AGENCIA NACIONAL DE TIERRAS CUMPLIENDO CON LA NORMATIVIDAD APLICABLE DEL IGAC. 3. GENERAR SOPORTES PARA EL PROCESO DE FACTURACIÓN REQUERIDOS EN EL MARCO DEL PROYECTO.</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</si>
  <si>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RUCHE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</si>
  <si>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LA PRESENTE ORDEN TIENE POR SERVICIO DE LEVANTAMIENTO TOPOGRÁFICO DE CINCO (5) PREDIOS UBICADOS EN EL DEPARTAMENTO DE SUCRE, SEGÚN LOS LINEAMIENTOS DE ANT EN EL MARCO DEL CONTRATO ANT-20232685. CADA LEVANTAMIENTO TOPOGRÁFICO DEBERÁ CONTENER LOS SIGUIENTES ÍTEMS: 1. SISTEMA DE REFERENCIA ESPACIAL 2. MATERIALIZACIÓN DE PUNTOS TOPOGRÁFICOS BASE 3. GEORREFERENCIACIÓN PUNTOS TOPOGRÁFICOS BASE 4. METODOLOGÍA PARA LEVANTAMIENTOS TOPOGRÁFICOS 5. ESPECIFICACIONES MÍNIMAS DE ORTOIMÁGENES 6. ESPECIFICACIONES DE REGISTRO FOTOGRÁFICO 7. ACTA DE MENSURA</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</si>
  <si>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RUCHE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</si>
  <si>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REALIZAR LA REVISIÓN DE LA CARTOGRAFÍA Y DEMÁS PLANOS GENERADOS EN EL PROYECTO. 2. REALIZAR TALLERES DE CAPACITACIÓN AL PERSONAL VINCULADO AL PROYECTO SOBRE LAS TEMÁTICAS QUE LE SEAN REQUERIDAS. 3. ASISTIR A LAS REUNIONES QUE LE SEAN ASIGNADAS CON OCASIÓN DE SEGUIMIENTO DEL PROYECTO Y SU DESARROLLO. 4. APOYO A LA ELABORACIÓN DEL INFORME FINAL EN EL COMPONENTE CARTOGRÁFICO DEL PROYECTO CON MIRAS A SU FINALIZACIÓN Y LIQUIDACIÓN.</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</si>
  <si>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INDUSTRIAL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INDUSTRIAL MUESTREADA Y LOS RESPECTIVOS FORMATOS ESTABLECIDO PARA CADA CASO. 4) DILIGENCIAR Y ENTREGAR TODA LA INFORMACIBN EN LOS FORMATOS FISICOS ESTABLECIDOS PARA EL MUESTREO A BORDO DE LAS CAPTURAS EFECTUADAS POR LAS EMBARCACIONES DE PESCA INDUSTRIAL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</si>
  <si>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INDUSTRIAL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INDUSTRIAL MUESTREADA Y LOS RESPECTIVOS FORMATOS ESTABLECIDO PARA CADA CASO. 4) DILIGENCIAR Y ENTREGAR TODA LA INFORMACIBN EN LOS FORMATOS FISICOS ESTABLECIDOS PARA EL MUESTREO A BORDO DE LAS CAPTURAS EFECTUADAS POR LAS EMBARCACIONES DE PESCA INDUSTRIAL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</si>
  <si>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boqueras que operan en el litoral Caribe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Vicerrectorla de Extension y Proyeccibn Social.</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</si>
  <si>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informacidn a bordo de las embarcaciones de pesca artesanales emblematicas pargueras que operan en el litoral Caribe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formatos establecido para cada caso. 4) Diligenciar y entregar toda la informacidn en los formatos fisicos establecidos para el muestreo a bordo de las capturas efectuadas por las embarcaciones de pesca artesanal correspondientes. 5) Presentar informes de actividad de acuerdo con los lineamientos establecidos por la Coordinacidn del POPC y de conformidad con la periodicidad de los embarques efectuados. 6) Archivar la informacidn generada en el marco del proyecto en los medios tecnoldgicos designados por la Vicerrectoria de Extension y Proyeccidn Social. P</t>
  </si>
  <si>
    <t>La presente orden tiene por objeto: Prestar servicios de apoyo a la gestibn como Observador Pesquero, en el marco del Convenio No. 343 de 2023, suscrito entre la Autoridad Nacional de Acuicultura y Pesca (AUNAP) y la Universidad del Magdalena, para: 1) Recolectar informacibn a bordo de las embarcaciones de pesca artesanales emblematicas viento y marea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</si>
  <si>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viento y marea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Proyeccion Social. P</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</si>
  <si>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industrial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biolbgicos de las especies indicadas, de acuerdo con el tipo de flota industrial muestreada y los respectivos formatos establecido para cada caso. 4) Diligenciar y entregar toda la informacibn en los formatos fisicos establecidos para el muestreo a bordo de las capturas efectuadas por las embarcaciones de pesca industrial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Proyeccion Social.</t>
  </si>
  <si>
    <t>Prestar servicios profesionales en el marco del Convenio Especifico No. 3051459 de 2022, suscrito entre Ecopetrol S.A y la Universidad del Magdalena, para el desarrollo de las siguientes actividades: 1). Desarrollar el modulo Formacibn Empresarial en el diplomado Formacibn y Organizacibn Empresarial grupo 2 Cabecera.</t>
  </si>
  <si>
    <t>Compra de elementos de papeleria, elementos de bioseguridad, equipos de medicidn, dotacidn y material de campo, requeridos para el desarrollo de las actividades del Convenio de Cooperacibn No 343 de 2023 suscrito entre la Autoridad Nacional de Acuicultura y pesca (AUNAP) y la Universidad del Magdalena. La propuesta hace parte integral de la presente orden.</t>
  </si>
  <si>
    <t>La presente orden tiene por objeto la compra de equipos de computo necesarios para eldesarrollo de actividades administrativas del proyecto identificado BPIN 2023479800032, en el marco del Convenio Interadministrativo No. 004 de 2023, celebrado entre el municipio de Zona Bananera y la Universidad del Magdalena llamado: "AUNAR ESFUERZOS, RECURSOS TECNICOS, ADMINISTRATIVOS Y FINANCIEROS ENTRE LAS PARTES PARA LA IMPLEMENTACIÓN DE ESTRATEGIAS DE EDUCACIÓN AMBIENTAL YCONSERVACIÓN DEL RECURSO HIDRICO EN EL MUNICIPIO DE ZONA BANANERA"</t>
  </si>
  <si>
    <t>La presents orden tiene por objeto el servicio de impresibn de 23.000 formularios tamario oficio a bianco y negro, requeridos para el registro de la informacibn de los muestreos realizados a bordo de las embarcaciones pesqueras en los litorales Caribe y Pacifico, en el marco del Convenio de Cooperacibn No. 343 de 2023 suscrito entre Unimagdalena y la Autoridad Nacional de Acuicultura y Pesca (AUNAP). La propuesta hace parte integral de la presente orden.</t>
  </si>
  <si>
    <t>Prestar servicios de apoyo a la gestidn en el marco del Convenio Especifico No. 3051459 de 2022, suscrito entre Ecopetrol S.A y la Universidad del Magdalena, para el desarrollo de las siguientes actividades: 1). Desarrollar el modulo de Gestibn de Relaciones Estrategicas en el diplomado Formacibn y Organizacibn Empresarial grupo 2 cabecera y Punta Gallinas. P</t>
  </si>
  <si>
    <t>La presente orden tiene por objeto: 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viento y marea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Proyeccion Social.</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</si>
  <si>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informacidn a bordo de las embarcaciones de pesca artesanales emblematicas boqueras que operan en el litoral Caribe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formates establecido para cada caso. 4) Diligenciar y entregar toda la informacidn en los formates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informacidn generada en el marco del proyecto en los medios tecnoldgicos designados por la Vicerrectoria de Extension y Proyeccidn Social.</t>
  </si>
  <si>
    <t>La presents orden tiene por objeto el servicio de mensajeria expresa nacional, para el envid de documentos, encomiendas, empaques y embalaje, requeridos para el desarrollo de las actividades del Convenio de Cooperacidn No. 343 de 2023 suscrito entre Unimagdalena y la Autoridad Nacional de Acuicultura y Pesca (AUNAP). La propuesta hace parte integral de la presente orden.</t>
  </si>
  <si>
    <t>La presente orden tiene per objeto: 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viento y marea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Registrar datos biolbgicos de las especies indicadas en cada lance de pesca muestreado,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</si>
  <si>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PRESTAR SERVICIOS DE APOYO A LA GESTION EN EL MARCO DEL CONVENIO ESPECIFICO NO. 3051459 DE 2022, SUSCRITO ENTRE ECOPETROL S.A Y LA UNIVERSIDAD DEL MAGDALENA, PARA EL DESARROLLO DE LAS SIGUIENTES ACTIVIDADES 1 BRINDAR APOYO LOGISTICO EN CAMPO AL COMPONENTE DE PRESTADORES DE SERVICIOS TURISTICOS 2. BRINDAR APOYO LOGISTICO EN CAMPO AL COMPONENTE DE ARTESANAS.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PRESENTE ORDEN, DE LO CUAL DEBERA DEJARSE CONSTANCIA ESCRITA.</t>
  </si>
  <si>
    <t>La presente orden tiene por objeto el servicio de hasta diez visitas a campo (10) y de hasta veinticinco (25) avaluos de cultivos en predios rurales en el marco del Contrato ANT-20232685. Cada servicio debera elaborarse para cumplir con las condiciones y procedimientos especificados en la Resolucibn 620 de 2008 y cumplir con las NTS que sean pertinentes:</t>
  </si>
  <si>
    <t>1. Gestionar la entrega de las actividades conducentes a lograr la recepción y aprobación de los informes de avalúos por parte de la ANT. 2. Revisar y aportar en la mejora de los procedimientos y datos en todo lo referente a calidad el proceso de valoración de mercado de informes de avalúos y los formatos usados para las visitas a predios para los avalúos asignados. 3. Realizar la planeación logística para visitas a predios requeridas para la recolección de la información como complemento de los avalúos. 4. Asistir a las reuniones de trabajo realizadas en el marco del seguimiento del Contrato Administrativo ANT-20232685, que le sean asignadas. 5. Realizar la revisión de la información presentada en los informes de seguimiento requeridos para facturación en el marco del proyecto.</t>
  </si>
  <si>
    <t xml:space="preserve">	La presente orden tiene por Realizar estructuración de documentos e informes finales para cada predio aprobado de levantamiento topográfico para proceso de cierre y liquidación, así como la validación técnica de procesamientos, conforme las especificaciones técnicas definidas por la ANT. Documentos de descripción de puntos geodésicos usados para amarrar los predios. Estructuración de informe en formato de la ANT para levantamientos con GNSS y generación de diagramas de ubicación de amarre. Formato de materializaciones en formato de la ANT.. Estructurar archivos GNSS Crudos, Rinex y RTK. Realizar validación y generar soporte de estaciones permanentes, efemérides e informe de procesamiento. Realización informe de procesamientos ópticos por radiación o poligonal si fue utilizado en el levantamiento. Realizar en formatos de la ANT acta de mesura, levantamientos planimétrico predial, levantamiento de linderos y la redacción técnica de linderos. Estructurar y completar la información jurídica, catastral. Generar el archivo MPK, ECW y reporte de Coordenadas crudo para compilar toda la información geográfica del proyecto</t>
  </si>
  <si>
    <t>LA presente orden tiene por objeto el REALIZAR EL SERVICIO DE HASTA (50) VALORACIONES ECONÓMICAS DE MERCADO EN PREDIOS RURALES EN EL MARCO DEL CONTRATO ANT-20232685. CADA SERVICIO DEBERÁ ELABORARSE PARA CUMPLIR CON LAS CONDICIONES Y PROCEDIMIENTOS ESPECIFICADOS EN EL RESOLUCIÓN 620 DE 2008 Y CUMPLIR CON LA NTS QUE SEAN PERTINENTES: Localización del inmueble: Se determinará con precisión la ubicación geográfica del predio rural objeto de la valoración, indicando su dirección, coordenadas geográficas y cualquier detalle relevante que facilite su identificación. Metodología aplicada: Se emplearán los métodos y procedimientos detallados en la Resolución 620 de 2008 para llevar a cabo la valoración económica, incluyendo el método de comparación de mercado, método de costos, y método de ingresos, según corresponda. Identificación del predio: Se proporcionará información detallada sobre el predio, incluyendo su nombre o referencia, número de registro, y cualquier característica única que lo identifique. Documentos o Fuentes Consultadas: Se listarán todas las fuentes de información utilizadas en la valoración, como registros públicos, documentos legales, investigaciones de mercado, entre otros. Propósito del Avalúo: Se especificará el motivo o propósito del avalúo, por ejemplo, para determinar el valor de mercado, para fines de expropiación, financiamiento, entre otros. Fechas: Se detallarán las fechas relevantes en el proceso de valoración, incluyendo la fecha de visita al predio, la fecha de emisión del informe de valoración y la fecha en que se entregaron los documentos necesarios. Aspectos Jurídicos Básicos: Propietarios y títulos de adquisición: Se proporcionará información sobre los propietarios actuales y su historial de adquisición del predio. Matrícula inmobiliaria: Se incluirá el número de matrícula inmobiliaria del predio. Código Catastral: Se indicará el código catastral asignado al predio, si aplica. Generalidades del sector: Se describirán las características generales del entorno en el que se encuentra el predio, incluyendo servicios públicos, accesibilidad, y otros factores relevantes. Linderos y área: Se detallarán los linderos del predio, así como su área total. Normatividad: Se tomará en cuenta la normatividad vigente que pueda afectar el valor del predio, como zonificación, restricciones legales o reglamentaciones locales. Determinación del Valor: Se establecerá el valor del predio rural de acuerdo con los métodos de valoración aplicados y se proporcionarán los cálculos detallados que respalden dicho valor. Registro Fotográfico: Se incluirá un registro visual del predio, que contenga fotografías que muestren su estado actual y cualquier característica relevante. Certificado RAA Valuador Vigente: Se adjuntará el certificado que acredite que el valuador está registrado y autorizado por la entidad correspondiente para realizar valuaciones vigentes.</t>
  </si>
  <si>
    <t>La presente orden tiene por objeto SERVICIO DE LEVANTAMIENTO TOPOGRÁFICO DE OCHO (8) PREDIOS RURALES SEGÚN LOS LINEAMIENTOS DE ANT EN EL MARCO DEL CONTRATO ANT-20232685.</t>
  </si>
  <si>
    <t>La presente orden tiene por objeto: Prestar sus servicios independientes como personal de apoyo. coordinando la parte administrativa y academica del diplomado en transicibn Minero-Energetica justa en el Caribe colombiano, con el objetivo de garantizar el desarrollo Integra del curso en el ejercicio de su cargo se compromete a realizar entre otras las siguientes actividades: 1) Organizar y clasificar los soportes documentales del proyecto y los respectivos pagos parciales en las plataformas propias de la Universidad del Magdalena. 2)Coordinar academicamente el diplomado en transicibn Minero-Energetica justa en el Caribe colombiano mediante la entrega dentro de las fechas establecidas de la programacibn de actividades academicas, docentes escogidos, el control y seguimiento de las actividades academicas del programa. 3) solicitar, recibir y entregar en las fechas establecidas, la informacibn y documentacibn precontractual, y postcontractual durante la ejecucibn de las actividades de los docentes para el proceso de contratacibn y autorizacibn de pago del diplomado en transicibn Minero-Energetica justa en el Caribe colombiano. 4) Socializar a tiempo las programaciones, horarios de clases, micro disehos, evaluacibn docente, sistema de calificaciones y material pedagbgico de las asignaturas de los programas. 5) Socializar a tiempo las programaciones, horarios de clases. micro disehos y material pedagbgico de las asignaturas de los programas</t>
  </si>
  <si>
    <t>La presents orden tiene por objeto: Prestar servicios de apoyo a la gestidn como Observador Pesquero, en el marco del Convenio No. 343 de 2023, suscrito entre la Autoridad Nacional de Acuicultura y Pesca (AUNAP) y la Universidad del Magdalena, para el desarrollo de las siguientes actividades: 1) Recolectar mformacibn a bordo de las embarcaciones de pesca artesanales emblematicas viento y marea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Registrar dates biolbgicos de las especies mdicadas en cada lance de pesca muestreado, de acuerdo con el tipo de flota artesanal muestreada y los respectivos formates establecido para cada caso. 4) Diligenciar y entregar toda la mformacibn en los formates fisicos establecidos para el muestreo a bordo de las capturas etectuadas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 Paragrafo Primero: En el caso que El Contratista Io requiera, UNIMAGDALENA podra facilitate los equipos y espacio fisico necesario dentro del campus para la ejecucibn del Objeto de la presente Orden. Paragrafo Segundo: El contratista podra acordar con el Supervisor de la presente orden cronogramas para el desarrollo de las actividades objeto de la presente Orden, de Io cual debera dejarse constancia escrita. Paragrafo Tercero: Las actividades que impliquen movilidad deben coordinarse de acuerdo con la orgamzacibn de las salidas de campo establecidas en cronograma del proyecto.</t>
  </si>
  <si>
    <t>Prestar servicios de apoyo a la gestión como Observador Pesquero en el marco del Convenio No. 343 de 2023, suscrito entre la Autoridad Nacional de Acuicultura y Pesca (AUNAP) y la Universidad del Magdalena, para el desarrollo de las siguientes actividades: 1) Recolectar información a bordo de las embarcaciones de pesca industrial que operan en el litoral Caribe de conformidad con los formatos previstos para tal efecto. 2) Discriminar la captura de cada lance de pesca en tres categorías (captura objetivo, captura incidental y descarte), siguiendo el protocolo de muestreo establecido por el Programa de Observadores Pesqueros de Colombia - POPC. 3) En cada lance de pesca muestreado, registrar datos biológicos de las especies indicadas, de acuerdo con el tipo de flota industrial muestreada y los respectivos formatos establecido para cada caso. 4) Diligenciar y entregar toda la información en los formatos físicos establecidos para el muestreo a bordo de las capturas efectuadas por las embarcaciones de pesca industrial correspondientes. 5) Presentar informes de actividad de acuerdo con los lineamientos establecidos por la Coordinación del POPC y de conformidad con la periodicidad de los embarques efectuados. 6) Archivar la información generada en el marco del proyecto en los medios tecnológicos designados por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Las actividades que impliquen movilidad deben coordinarse de acuerdo con la organización de las salidas de campo establecidas en cronograma del proyecto.</t>
  </si>
  <si>
    <t>JESUS ANTONIO CORREA HELBRUM</t>
  </si>
  <si>
    <t>SERGIO IVAN JIMENEZ SUAREZ</t>
  </si>
  <si>
    <t>DANETCY PATRICIA MARMOL RADA</t>
  </si>
  <si>
    <t>FELIX DE JESUS CUELLO</t>
  </si>
  <si>
    <t>LINA MARCELA PIMIENTA RODRIGUEZ</t>
  </si>
  <si>
    <t>EMILIANO ZAMBRANO RODRIGUEZ</t>
  </si>
  <si>
    <t>DIEGO FERNANDO CORDOBA ROJAS</t>
  </si>
  <si>
    <t>MAURICIO VERGARA CAUSIL</t>
  </si>
  <si>
    <t>GONIMA TOPOGRAFIA S.A.S.</t>
  </si>
  <si>
    <t>900420942-1</t>
  </si>
  <si>
    <t>KAREN YULIETH GARZÓN DÍAZ</t>
  </si>
  <si>
    <t>JAIRO GUSTAVO HERNANDEZ PRADO</t>
  </si>
  <si>
    <t>900383257-3</t>
  </si>
  <si>
    <t>LUIS ALBERTO BURBANO</t>
  </si>
  <si>
    <t>LUIS FERNANDO MAHECHA AGUIRRE</t>
  </si>
  <si>
    <t>PROSPERO NEBARDO PUENTES SALAZAR</t>
  </si>
  <si>
    <t>JULY MARCELA RODRÍGUEZ MUSTAFA</t>
  </si>
  <si>
    <t>ROBINSON VALDEZ JIMENEZ</t>
  </si>
  <si>
    <t>ARIEL ARAMIS DANIELS TEJEDA</t>
  </si>
  <si>
    <t>SONIA MONZON ARBOLEDA</t>
  </si>
  <si>
    <t>SINALE VALLECILLA VALENCIA</t>
  </si>
  <si>
    <t>JUAN PRETEL PEDRDOZA</t>
  </si>
  <si>
    <t>RAFAEL FERNANDO TAPIA PEREZ</t>
  </si>
  <si>
    <t>900.763.287-5</t>
  </si>
  <si>
    <t>900.763.287-6</t>
  </si>
  <si>
    <t>Maria Victoria Meneses Socarras</t>
  </si>
  <si>
    <t>PRUDENCIO CORDOBA PRETEL</t>
  </si>
  <si>
    <t>HERIBERTO DONADO MOSCOTE</t>
  </si>
  <si>
    <t>860.512.330-3</t>
  </si>
  <si>
    <t>CINDI FRANCISCA MURILLO MICOLTA</t>
  </si>
  <si>
    <t>CORPORACION LONJA NACIONAL DE PROPIEDAD RAIZ__</t>
  </si>
  <si>
    <t>900497186-9_</t>
  </si>
  <si>
    <t>ECOMPASS SAS RL ANDREA TRIANA TORRES</t>
  </si>
  <si>
    <t>CORPORACION LONJA INMOBILIARIA DE BOGOTA DC</t>
  </si>
  <si>
    <t>FORMAR TIERRAS Y DESARROLLO S.A.S</t>
  </si>
  <si>
    <t>KELI YECENIA QUIÑONES HURTADO</t>
  </si>
  <si>
    <t>EDINSON CORREA DELGADO</t>
  </si>
  <si>
    <t>1043
1240</t>
  </si>
  <si>
    <t>2023-05-03
2023-06-01</t>
  </si>
  <si>
    <t>188750000
158750000</t>
  </si>
  <si>
    <t>HARLEY ZUÑIGA CLAVIJO</t>
  </si>
  <si>
    <t>JOHN TABORDA GIRALDO</t>
  </si>
  <si>
    <t>JAIME ALBERTO MORON CARDENAS</t>
  </si>
  <si>
    <t>JOHN ALEXANDER TABORDA GIRALDO</t>
  </si>
  <si>
    <t>ANDREA CARDOZO</t>
  </si>
  <si>
    <t>https://community.secop.gov.co/Public/Tendering/OpportunityDetail/Index?noticeUID=CO1.NTC.4681409&amp;isFromPublicArea=True&amp;isModal=False</t>
  </si>
  <si>
    <t>https://community.secop.gov.co/Public/Tendering/OpportunityDetail/Index?noticeUID=CO1.NTC.4681269&amp;isFromPublicArea=True&amp;isModal=False</t>
  </si>
  <si>
    <t>https://community.secop.gov.co/Public/Tendering/OpportunityDetail/Index?noticeUID=CO1.NTC.4681285&amp;isFromPublicArea=True&amp;isModal=False</t>
  </si>
  <si>
    <t>https://community.secop.gov.co/Public/Tendering/OpportunityDetail/Index?noticeUID=CO1.NTC.4681529&amp;isFromPublicArea=True&amp;isModal=False</t>
  </si>
  <si>
    <t>https://community.secop.gov.co/Public/Tendering/OpportunityDetail/Index?noticeUID=CO1.NTC.4681602&amp;isFromPublicArea=True&amp;isModal=False</t>
  </si>
  <si>
    <t>https://community.secop.gov.co/Public/Tendering/OpportunityDetail/Index?noticeUID=CO1.NTC.4681610&amp;isFromPublicArea=True&amp;isModal=False</t>
  </si>
  <si>
    <t>https://community.secop.gov.co/Public/Tendering/OpportunityDetail/Index?noticeUID=CO1.NTC.4681620&amp;isFromPublicArea=True&amp;isModal=False</t>
  </si>
  <si>
    <t>https://community.secop.gov.co/Public/Tendering/OpportunityDetail/Index?noticeUID=CO1.NTC.4681446&amp;isFromPublicArea=True&amp;isModal=False</t>
  </si>
  <si>
    <t>https://community.secop.gov.co/Public/Tendering/OpportunityDetail/Index?noticeUID=CO1.NTC.4681461&amp;isFromPublicArea=True&amp;isModal=False</t>
  </si>
  <si>
    <t>https://community.secop.gov.co/Public/Tendering/OpportunityDetail/Index?noticeUID=CO1.NTC.4681565&amp;isFromPublicArea=True&amp;isModal=False</t>
  </si>
  <si>
    <t>https://community.secop.gov.co/Public/Tendering/OpportunityDetail/Index?noticeUID=CO1.NTC.4681805&amp;isFromPublicArea=True&amp;isModal=False</t>
  </si>
  <si>
    <t>https://community.secop.gov.co/Public/Tendering/OpportunityDetail/Index?noticeUID=CO1.NTC.4681807&amp;isFromPublicArea=True&amp;isModal=False</t>
  </si>
  <si>
    <t>https://community.secop.gov.co/Public/Tendering/OpportunityDetail/Index?noticeUID=CO1.NTC.4627859&amp;isFromPublicArea=True&amp;isModal=False</t>
  </si>
  <si>
    <t>https://community.secop.gov.co/Public/Tendering/OpportunityDetail/Index?noticeUID=CO1.NTC.4762057&amp;isFromPublicArea=True&amp;isModal=False</t>
  </si>
  <si>
    <t>https://community.secop.gov.co/Public/Tendering/OpportunityDetail/Index?noticeUID=CO1.NTC.4780244&amp;isFromPublicArea=True&amp;isModal=False</t>
  </si>
  <si>
    <t>https://community.secop.gov.co/Public/Tendering/OpportunityDetail/Index?noticeUID=CO1.NTC.4784524&amp;isFromPublicArea=True&amp;isModal=False</t>
  </si>
  <si>
    <t>https://community.secop.gov.co/Public/Tendering/OpportunityDetail/Index?noticeUID=CO1.NTC.4785127&amp;isFromPublicArea=True&amp;isModal=False</t>
  </si>
  <si>
    <t>https://community.secop.gov.co/Public/Tendering/OpportunityDetail/Index?noticeUID=CO1.NTC.4787765&amp;isFromPublicArea=True&amp;isModal=False</t>
  </si>
  <si>
    <t>https://community.secop.gov.co/Public/Tendering/OpportunityDetail/Index?noticeUID=CO1.NTC.4802492&amp;isFromPublicArea=True&amp;isModal=False</t>
  </si>
  <si>
    <t>https://community.secop.gov.co/Public/Tendering/OpportunityDetail/Index?noticeUID=CO1.NTC.4802857&amp;isFromPublicArea=True&amp;isModal=False</t>
  </si>
  <si>
    <t>https://community.secop.gov.co/Public/Tendering/ContractNoticePhases/View?PPI=CO1.PPI.26577361&amp;isFromPublicArea=True&amp;isModal=False</t>
  </si>
  <si>
    <t>https://community.secop.gov.co/Public/Tendering/ContractNoticePhases/View?PPI=CO1.PPI.26689914&amp;isFromPublicArea=True&amp;isModal=False</t>
  </si>
  <si>
    <t>https://community.secop.gov.co/Public/Tendering/ContractNoticePhases/View?PPI=CO1.PPI.26690336&amp;isFromPublicArea=True&amp;isModal=False</t>
  </si>
  <si>
    <t>https://community.secop.gov.co/Public/Tendering/ContractNoticePhases/View?PPI=CO1.PPI.26690081&amp;isFromPublicArea=True&amp;isModal=False</t>
  </si>
  <si>
    <t>https://community.secop.gov.co/Public/Tendering/ContractNoticePhases/View?PPI=CO1.PPI.26906949&amp;isFromPublicArea=True&amp;isModal=False</t>
  </si>
  <si>
    <t>https://community.secop.gov.co/Public/Tendering/ContractNoticePhases/View?PPI=CO1.PPI.26936156&amp;isFromPublicArea=True&amp;isModal=False</t>
  </si>
  <si>
    <t>https://community.secop.gov.co/Public/Tendering/ContractNoticePhases/View?PPI=CO1.PPI.26936330&amp;isFromPublicArea=True&amp;isModal=False</t>
  </si>
  <si>
    <t>https://community.secop.gov.co/Public/Tendering/ContractNoticePhases/View?PPI=CO1.PPI.26997848&amp;isFromPublicArea=True&amp;isModal=False</t>
  </si>
  <si>
    <t>https://community.secop.gov.co/Public/Tendering/OpportunityDetail/Index?noticeUID=CO1.NTC.4963702&amp;isFromPublicArea=True&amp;isModal=False</t>
  </si>
  <si>
    <t>https://community.secop.gov.co/Public/Tendering/OpportunityDetail/Index?noticeUID=CO1.NTC.4927097&amp;isFromPublicArea=True&amp;isModal=False</t>
  </si>
  <si>
    <t>https://community.secop.gov.co/Public/Tendering/OpportunityDetail/Index?noticeUID=CO1.NTC.4927604&amp;isFromPublicArea=True&amp;isModal=False</t>
  </si>
  <si>
    <t>https://community.secop.gov.co/Public/Tendering/OpportunityDetail/Index?noticeUID=CO1.NTC.4941781&amp;isFromPublicArea=True&amp;isModal=False</t>
  </si>
  <si>
    <t>https://community.secop.gov.co/Public/Tendering/ContractNoticePhases/View?PPI=CO1.PPI.27355622&amp;isFromPublicArea=True&amp;isModal=False</t>
  </si>
  <si>
    <t>https://community.secop.gov.co/Public/Tendering/ContractNoticePhases/View?PPI=CO1.PPI.27485902&amp;isFromPublicArea=True&amp;isModal=False</t>
  </si>
  <si>
    <t>https://community.secop.gov.co/Public/Tendering/ContractNoticePhases/View?PPI=CO1.PPI.27557966&amp;isFromPublicArea=True&amp;isModal=False</t>
  </si>
  <si>
    <t>https://community.secop.gov.co/Public/Tendering/ContractNoticePhases/View?PPI=CO1.PPI.27485875&amp;isFromPublicArea=True&amp;isModal=False</t>
  </si>
  <si>
    <t>https://community.secop.gov.co/Public/Tendering/ContractNoticePhases/View?PPI=CO1.PPI.26556633&amp;isFromPublicArea=True&amp;isModal=False</t>
  </si>
  <si>
    <t>https://community.secop.gov.co/Public/Tendering/ContractNoticePhases/View?PPI=CO1.PPI.28205132&amp;isFromPublicArea=True&amp;isModal=False</t>
  </si>
  <si>
    <t>https://community.secop.gov.co/Public/Tendering/ContractNoticePhases/View?PPI=CO1.PPI.28041934&amp;isFromPublicArea=True&amp;isModal=False</t>
  </si>
  <si>
    <t>https://community.secop.gov.co/Public/Tendering/ContractNoticePhases/View?PPI=CO1.PPI.28042113&amp;isFromPublicArea=True&amp;isModal=False</t>
  </si>
  <si>
    <t>https://community.secop.gov.co/Public/Tendering/ContractNoticePhases/View?PPI=CO1.PPI.28211462&amp;isFromPublicArea=True&amp;isModal=False</t>
  </si>
  <si>
    <t>https://community.secop.gov.co/Public/Tendering/ContractNoticePhases/View?PPI=CO1.PPI.27757447&amp;isFromPublicArea=True&amp;isModal=False</t>
  </si>
  <si>
    <t>https://community.secop.gov.co/Public/Tendering/ContractNoticePhases/View?PPI=CO1.PPI.28145606&amp;isFromPublicArea=True&amp;isModal=False</t>
  </si>
  <si>
    <t>La presente orden tiene por objeto prestar el servicio como extensionista para la implementación del Servicio Público De Extensión Agropecuaria (SPEA) en el Departamento del Magdalena. En el marco del Convenio Interadministrativo Nro. 9772023 suscrito ente la Agencia de Desarrollo Rural ADR y la Universidad del Magdalena. Para el desarrollo de las siguientes actividades: 1. Realizar las actividades de acompañamiento enmarcadas en la prestación del servicio público de extensión agropecuaria. 2. Cumplir con la meta de visitas a usuarios beneficiarios asignados de acuerdo a la información brindada por parte del equipo técnico. 3. Participar en las restantes actividades de acompañamiento a beneficiarios del convenio del servicio público de extensión agropecuaria en el Departamento del Magdalena. 4. Participar en los espacios, insumos y reuniones que se desarrollen para la ejecución del convenio buscando la articulación con los actores del subsistema de extensión agropecuaria. 5. Participar en el desarrollo de las actividades de intervención en la prestación del servicio público de extensión agropecuaria. 6. Mantener el correcto cumplimiento del cronograma estructurado para la prestación del servicio público de extensión agropecuaria. 7. Acatar las recomendaciones y directrices del coordinador departamental y coordinador zonal, así como los lineamientos técnicos del equipo técnico de profesionales especializados. 8. Asistir al desarrollo de las actividades grupales y masivas que se desarrollaran en el marco de la ejecución del convenio y en referencia a las de su zona asignada. 9. Apoyar en el cumplimiento de los indicadores definidos para el convenio en su zona asignada. 10.Brindar un servicio de extensión agropecuaria con calidad, y en las cantidades definidas por usuario. 11.Ayudar a mantener el número de beneficiarios identificados por zona que le sea asignada, y realizar los ajustes y/o cambios necesarios para mantener el indicador. 12.Informar al coordinador zonal sobre cualquier cambio, ajuste o retiro que evidencie en la prestación del servicio público de extensión agropecuaria. 13. Mantener actualizada la matriz de usuarios en la zona que le sea asignada. 14.Consolidar los soportes documentales de la prestación del servicio público de extensión agropecuaria, así como el registro fotográfico de la atención a beneficiarios; para ser entregados a los coordinadores zonales. 15. Apoyar al equipo técnico por el cumplimiento de las metas establecidas durante el periodo de prestación del servicio público de extensión agropecuaria, así como el cumplimiento de los indicadores definidos para el convenio. 16. Entregar insumos semanales a su coordinador zonal asignado; que sirvan como suministro de información validada; para la elaboración de informes semanales en donde se evidencien los 5 aspectos del enfoque del servicio de extensión agropecuaria. 17.Verificar y validar la correcta sistematización de la información la cual será cargada a la plataforma correspondiente. 18. Desarrollar las actividades de diagnóstico social inicial y diagnostico final, que permita la identificación de los aspectos a desarrollar en el marco del convenio. 19. Verificar que el diagnóstico inicial deberá dar lugar a los planes de acompañamiento y el diagnóstico final a la clasificación de los usuarios al cierre de la intervención. INDICADORES A CUMPLIR EN EL DEPARTAMENTO DEL MAGDALENA: 1. Prestar los servicios de Extensionista a los usuarios asignados en las zonas correspondientes manteniendo la meta de atención a 5.030 beneficiarios del servicio público de extensión agropecuaria para el departamento del Magdalena. 2.Realización de 20.120 visitas a beneficiarios del departamento del Magdalena con sus respectivos soportes documentales, fotográficos y de cargue a la plataforma. 3.Implementación de siete métodos grupales para fortalecer las capacidades técnicas con enfoque de buenas prácticas agrícolas, pecuarias y pesqueras en los sistemas productivos. 4. Implementación de una gira técnica. 5. Apoyar en la entrega a satisfacción de 5.030 planeadores y sus respectivos soportes de entrega. 6. Realizar treinta y cinco encuentros grupales con los beneficiarios para trabajar temas de asociatividad por subregión y por línea productiva.7. por la Apoyar la capacitación del 10% de número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beneficiarios para compartir información relacionada con los espacios de política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</si>
  <si>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La presente orden tiene por objeto prestar el servicio como extensionista para la implementación del Servicio Público De Extensión Agropecuaria (SPEA) en el Departamento de la Guajira. En el marco del Convenio Interadministrativo Nro. 9772023 suscrito ente la Agencia de Desarrollo Rural ADR y la Universidad del Magdalena. Para el desarrollo de las siguientes actividades: 1. Realizar las actividades de acompañamiento enmarcadas en la prestación del servicio público de extensión agropecuaria. 2. Cumplir con la meta de visitas a usuarios beneficiarios asignados de acuerdo a la información brindada por parte del equipo técnico. 3. Participar en las restantes actividades de acompañamiento a beneficiarios del convenio del servicio público de extensión agropecuaria en el Departamento de la Guajira. 4. Participar en los espacios, insumos y reuniones que se desarrollen para la ejecución del convenio buscando la articulación con los actores del subsistema de extensión agropecuaria. 5. Participar en el desarrollo de las actividades de intervención en la prestación del servicio público de extensión agropecuaria. 6. Mantener el correcto cumplimiento del cronograma estructurado para la prestación del servicio público de extensión agropecuaria. 7. Acatar las recomendaciones y directrices del coordinador departamental y coordinador zonal, así como los lineamientos técnicos del equipo técnico de profesionales especializados. 8. Asistir al desarrollo de las actividades grupales y masivas que se desarrollaran en el marco de la ejecución del convenio y en referencia a las de su zona asignada. 9. Apoyar en el cumplimiento de los indicadores definidos para el convenio en su zona asignada. 10.Brindar un servicio de extensión agropecuaria con calidad, y en las cantidades definidas por usuario. 11.Ayudar a mantener el número de beneficiarios identificados por zona que le sea asignada, y realizar los ajustes y/o cambios necesarios para mantener el indicador. 12.Informar al coordinador zonal sobre cualquier cambio, ajuste o retiro que evidencie en la prestación del servicio público de extensión agropecuaria. 13. Mantener actualizada la matriz de usuarios en la zona que le sea asignada. 14.Consolidar los soportes documentales de la prestación del servicio público de extensión agropecuaria, así como el registro fotográfico de la atención a beneficiarios; para ser entregados a los coordinadores zonales. 15. Apoyar al equipo técnico por el cumplimiento de las metas establecidas durante el periodo de prestación del servicio público de extensión agropecuaria, así como el cumplimiento de los indicadores definidos para el convenio. 16. Entregar insumos semanales a su coordinador zonal asignado; que sirvan como suministro de información validada; para la elaboración de informes semanales en donde se evidencien los 5 aspectos del enfoque del servicio de extensión agropecuaria. 17.Verificar y validar la correcta sistematización de la información la cual será cargada a la plataforma correspondiente. 18. Desarrollar las actividades de diagnóstico social inicial y diagnostico final, que permita la identificación de los aspectos a desarrollar en el marco del convenio. 19. Verificar que el diagnóstico inicial deberá dar lugar a los planes de acompañamiento y el diagnóstico final a la clasificación de los usuarios al cierre de la intervención.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 Realización de visitas a los usuarios beneficiarios de su zona apoyando mantener la meta del departamento de la Guajira de 21.972 visitas; todos con sus respectivos soportes documentales y fotográficos. 3.Implementación de doce métodos grupales para fortalecer las capacidades técnicas con enfoque de buenas prácticas agrícolas, pecuarias y pesqueras en los sistemas productivos. 4. Implementación de una gira técnica. 5. Apoyar, validar y verificar la entrega a satisfacción de 5.493 planeadores y sus respectivos soportes. 6. Implementar una escuela de campo ECA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convenio.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</si>
  <si>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La presente orden tiene por objeto el servicio de apoyo a la gestión como enlace Biocultural para la implementación del Servicio Público de Extensión Agropecuaria en el Departamento de La Guajira en el marco del Convenio Interadministrativo Nro. 9772023 suscrito ente la Agencia de Desarrollo Rural ADR y la Universidad del Magdalena. Para el desarrollo de las siguientes actividades: 1. Identificar y buscar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Apoyar en las actividades de implementación grupales para fortalecer las capacidades técnicas con enfoque de buenas prácticas agrícolas, pecuarias y pesqueras en los sistemas productivos. 7. Informar al grupo de técnicos extensionistas, o coordinador zonal sobre cualquier cambio, ajuste o retiro que se evidencie en los beneficiarios de la Prestación del Servicio Público de Extensión Agropecuaria 8. Apoyar la realización de encuentros grupales con los beneficiarios para trabajar temas de asociatividad por subregión y por línea productiva. 9. Comunicar al coordinador zonal y/o extensionista las zonas de alto riesgo sociales, políticos y ambientales; para desarrollar propuestas alternativas operativas. 10. Apoyar en todas las actividades que requiera los equipos de trabajo para la ejecución de sus funciones. 11. Apoyar en la consolidación documental, registro fotográfico de la atención a beneficiarios, para ser entregados a los coordinadores zonales. 12. Apoyar el proceso de extensión agropecuaria, a través del intercambio de saberes tradicionales y científicos adaptables a las comunidades pertenecientes al convenio desde la diversidad cultural. 13. Identificar la necesidad de traducción a idioma propio de los grupos étnicos asociados al convenio. Apoyar en la búsqueda de .npacios propicios para el desarrollo de las actividades propias del convenio. ENTREGABLES: 1. Presentar un listado de asistencia en las diferentes jornadas con los extensionistas en la zona asignada. • 2. Presentar un informe de los nuevos usuarios posibles beneficiarios en las lineas priorizadas para su zona. Parágrafo Primero: El contratista podrá acordar con el Supervisor de la presente orden cronogramas para el desarrollo de las actividades objeto de la presente Orden, de lo cual deberá dejarse constancia escrita.</t>
  </si>
  <si>
    <t>La presente orden tiene por objeto: Prestar servicios profesionales como extensionista para la implementación del Servicio Público de Extensionista Agropecuaria en el Departamento del Magdalena, en el marco del convenio Nro. 9772023, suscrito entre la Agencia de Desarrollo Rural ADR y la Universidad del Magdalena en el Departamento del Magdalena: OBLIGACIONES DEL CONTRATISTA: 1. Velar por la actualización de datos de productores del registro y clasificación de usuarios, manteniendo la meta de 5.030 beneficiarios para el Departamento del Magdalena. 2. Realizar las actividades de acompañamiento enmarcadas en la prestación del servicio público de extensión agropecuaria. 3. Cumplir con la meta de visitas a beneficiarios asignada por parte del equipo técnico del departamento. 4. Participar en las restantes actividades de acompañamiento a beneficiarios del convenio del servicio público de extensión agropecuaria en el Departamento del Magdalena. 5. Participar en los espacios, insumos y reuniones que se desarrollen para la ejecución del convenio buscando la articulación con los actores del subsistema de extensión agropecuaria. 6. Participar en el desarrollo de las actividades de intervención en la prestación del servicio público de extensión agropecuaria. 7.Velar por el correcto cumplimiento del cronograma estructurado para la prestación del servicio público de extensión agropecuaria. 8. Acatar las recomendaciones y directrices del coordinador departamental y coordinador zonal, así como los lineamientos técnicos del equipo técnico de profesionales especializados. 9. Asistir al desarrollo de las actividades grupales y masivas que se desarrollaran en el marco de la ejecución del convenio y en referencia a las de su zona asignada. 10. Velar por el cumplimiento de los indicadores definidos para el convenio. 11.Brindar un servicio de extensión agropecuaria con calidad, y en las cantidades definidas por usuario. 12.Velar por mantener el número de beneficiarios identificados por zona que le sea asignada, y realizar los ajustes y/o cambios necesarios para mantener el indicador. 13.Informar al coordinador zonal sobre cualquier cambio, ajuste o retiro que evidencie en la prestación del servicio público de extensión agropecuaria. 14.Mantener actualizada la matriz de usuarios en la zona que le sea asignada. 15. Consolidar los soportes documentales de la prestación del servicio público de extensión agropecuaria, así como el registro fotográfico de la atención a beneficiarios; para ser entregados a los coordinadores zonales.16. Velar por el cumplimiento de las metas establecidas durante el periodo de prestación del servicio público de extensión agropecuaria, así como el cumplimiento de los indicadores definidos para el convenio.17. Elaborar Informes semanales de actividades en cumplimiento de los 5 aspectos del enfoque del servicio de extensión agropecuaria.18. Velar por la correcta sistematización de la información del proceso de ejecución del convenio. 19. Desarrollar las actividades de diagnóstico social inicial y diagnostico final, según las condiciones territoriales, que permita la identificación de los aspectos a desarrollar en el marco del convenio. 20. El diagnóstico inicial deberá dar lugar a los planes de acompañamiento y el diagnóstico final a la clasificación de los usuarios al cierre de la intervención. INDICADORES A CUMPLIR DEPARTAMENTO DEL MAGDALENA:1. Prestar los servicios de Extensionista a los usuarios asignados en las zonas correspondientes manteniendo la meta de atención a 5.030 beneficiarios del servicio público de extensión agropecuaria para el departamento del Magdalena. 2.Realización de 20.120 visitas a beneficiarios del departamento del Magdalena con sus respectivos soportes documentales, fotográficos y de cargue a la plataforma. 3.Implementación de siete métodos grupales para fortalecer las capacidades técnicas con enfoque de buenas prácticas agrícolas, pecuarias y pesqueras en los sistemas productivos. 4. implementación de una gira técnica. 5.Velar por la entrega a satisfacción de 5.030 planeadores y sus respectivos soportes de entrega. 6. Realizar treinta y cinco encuentros grupales con los beneficiarios para trabajar temas de asociatividad por subregión y por línea productiva.7. Velar por la correcta capacitación del 10% de número de productores (correspondientes a 503) del departamento del Magdalena en alfabetización digital para que conozcan las TIC y plataformas virtuales para acceder información a mercados. 8.Verificar la correcta implementación de los programas radiales de difusión de la prestación del servicio público de extensión agropecuaria en el departamento del Magdalena. 9.Realizar treinta y cinco encuentros grupales con los beneficiarios para compartir información relacionada con los espacios de política existentes para su participación, con el objetivo de representar adecuadamente la cadena.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</si>
  <si>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La presente orden tiene por objeto prestar el servicio como extensionista para la implementación del Servicio Público De Extensión Agropecuaria (SPEA) en el Departamento de la Guajira. En el marco del Convenio interadministrativo Nro. 9772023 suscrito ente la Agencia de Desarrollo Rural ADR y la Universidad deI Magdalena. Para el desarrollo de las siguientes actividades 1 Realizar las actividades de acompañamiento enmarcadas en la prestación del servicio público de extensión agropecuaria. 2. Cumplir con la meta de visitas a usuarios beneficiarios asignados de acuerdo a la información brindada por parte del equipo técnico. 3. Participar en las restantes actividades de acompañamiento a beneficiarios del convenio del servicio público de extensión agropecuaria en el Departamento de la Guajira. 4. Participar en los espacios, insumos y reuniones que se desarrollen para la ejecución del convenio buscando la articulación con los actores del subsistema de extensión agropecuaria. 5. Participar en el desarrollo de las actividades de intervención en la prestación del servicio público de extensión agropecuaria. 6. Mantener el correcto cumplimiento del cronograma estructurado para la prestación del servicio público de extensión agropecuaria. 7. Acatar las recomendaciones y directrices del coordinador departamental y coordinador zonal, así como los lineamientos técnicos del equipo técnico de profesionales especializados. 8. Asistir al desarrollo de las actividades grupales y masivas que se desarrollaran en el marco de la ejecución del convenio y en referencia a las de su zona asignada. 9. Apoyar en el cumplimiento de los indicadores definidos para el convenio en su zona asignada. 10.Brindar un servicio de extensión agropecuaria con calidad, y en las cantidades definidas por usuario. 11.Ayudar a mantener el número de beneficiarios identificados por zona que le sea asignada, y realizar los ajustes y/o cambios necesarios para mantener el indicador. 12.Informar al coordinador zonal sobre cualquier cambio, ajuste o retiro que evidencie en la prestación del servicio público de extensión agropecuaria. 13. Mantener actualizada la matriz de usuarios en la zona que le sea asignada. 14.Consolidar los soportes documentales de la prestación del servicio público de extensión agropecuaria, así como el registro fotográfico de la atención a beneficiarios; para ser entregados a los coordinadores zonales. 15. Apoyar al equipo técnico por el cumplimiento de las metas establecidas durante el periodo de prestación del servicio público de extensión agropecuaria, así como el cumplimiento de los indicadores definidos para el convenio. 16. Entregar insumos semanales a su coordinador zonal asignado; que sirvan como suministro de información validada; para la elaboración de informes semanales en donde se evidencien los 5 aspectos del enfoque del servicio de extensión agropecuaria. 17.Verificar y validar la correcta sistematización de la información la cual será cargada a la plataforma correspondiente. 18. Desarrollar las actividades de diagnóstico social inicial y diagnostico final, que permita la identificación de los aspectos a desarrollar en el marco del convenio. 19. Verificar que el diagnóstico inicial deberá dar lugar a los planes de acompañamiento y el diagnóstico final a la clasificación de los usuarios al cierre de la intervención. INDICADORES A CUMPLIR DEPARTAMENTO DE LA GUAJIRA: 1. Prestar los servicios de Extensionista a los usuarios asignados en las zonas correspondientes manteniendo la meta de atención de 5.493 beneficiarios del servicio público de extensión agropecuaria para el departamento de la Guajira. 2.Realización de visitas a los usuarios beneficiarios de su zona apoyando mantener la meta del departamento de la Guajira de 21.972 visitas; todos con sus respectivos soportes documentales y fotográficos. 3.Implementación de doce métodos grupales para fortalecer las capacidades técnicas con enfoque de buenas prácticas agrícolas, pecuarias y pesqueras en los sistemas productivos. 4. Implementación de una gira técnica. 5. Apoyar, validar y verificar la entrega a satisfacción de 5.493 planeadores y sus respectivos soportes. 6. Implementar una escuela de campo ECA del componente de asociatividad por línea productiva, identificando participativamente los temas a trabajar en forma colectiva en donde se atiendan 549 beneficiarios. 7. Implementar una demostración de método en alfabetización digital para que conozcan las TIC y plataformas virtuales para acceder información a mercados en donde se atiendan a 250 beneficiarios del convenio. 8. Verificar la correcta implementación de los programas radiales de difusión de la prestación del servicio público de extensión agropecuaria en el departamento de La Guajira. 9. Implementar 15 métodos grupales para el fomento de la autogestión de las comunidades.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El contratista está obligado a suministrar los entregables en las formas, contenidos, condiciones y plazos de conformidad con el Anexo 001 Extensionista, el cual hace parte integral de este contrato.</t>
  </si>
  <si>
    <t>La presente orden tiene por objeto el servicio de apoyo a la gestión como enlace Biocultural para la implementación del Servicio Público de Extensión Agropecuaria en el Departamento del Magdalena en el marco del Convenio Interadministrativo Nro. 9772023 suscrito ente la Agencia de Desarrollo Rural ADR y la Universidad del Magdalena. Para el desarrollo de las siguientes actividades: 1. Identificar y buscar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Apoyar en las actividades de implementación grupales para fortalecer las capacidades técnicas con enfoque de buenas prácticas agrícolas, pecuarias y pesqueras en los sistemas productivos. 7. Informar al grupo de técnicos extensionistas, o coordinador zonal sobre cualquier cambio, ajuste o retiro que se evidencie en los beneficiarios de la Prestación del Servicio Público de Extensión Agropecuaria 8. Apoyar la realización de encuentros grupales con los beneficiarios para trabajar temas de asociatividad por subregión y por línea productiva. 9. Comunicar al coordinador zonal y/o extensionista las zonas de alto riesgo sociales, políticos y ambientales; para desarrollar propuestas alternativas operativas. 10. Apoyar en todas las actividades que requiera los equipos de trabajo para la ejecución de sus funciones. 11. Apoyar en la consolidación documental, registro fotográfico de la atención a beneficiarios, para ser entregados a los coordinadores zonales. 12. Apoyar el proceso de extensión agropecuaria, a través del intercambio de saberes tradicionales y científicos adaptables a las comunidades pertenecientes al convenio desde la -diversidad cultural. 13. Identificar la necesidad de traducción a idioma propio de los grupos étnicos asociados al convenio. Apoyar en la búsqueda de espacios propicios para el desarrollo de las actividades propias del convenio. ENTREGABLES: 1. Presentar un listado de asistencia en las diferentes jornadas con los extensionistas en la zona asignada. 2. Presentar un informe de los nuevos usuarios posibles beneficiarios en las líneas priorizadas para su zona. Parágrafo Primero: El contratista podrá acordar con el Supervisor de la presente orden cronogramas para el desarrollo de las actividades objeto de la presente Orden, de lo cual deberá dejarse constancia escrita.</t>
  </si>
  <si>
    <t>CO1.REQ.5263412</t>
  </si>
  <si>
    <t>CO1.REQ.5265933</t>
  </si>
  <si>
    <t>CO1.REQ.5266006</t>
  </si>
  <si>
    <t>CO1.REQ.5266794</t>
  </si>
  <si>
    <t>CO1.REQ.5262405</t>
  </si>
  <si>
    <t>CO1.REQ.5263537</t>
  </si>
  <si>
    <t>CO1.REQ.5264227</t>
  </si>
  <si>
    <t>CO1.REQ.5266272</t>
  </si>
  <si>
    <t>CO1.REQ.5265249</t>
  </si>
  <si>
    <t>CO1.REQ.5262614</t>
  </si>
  <si>
    <t>CO1.REQ.5265578</t>
  </si>
  <si>
    <t>CO1.REQ.5266393</t>
  </si>
  <si>
    <t>CO1.REQ.5266042</t>
  </si>
  <si>
    <t>CO1.REQ.5264220</t>
  </si>
  <si>
    <t>CO1.REQ.5264504</t>
  </si>
  <si>
    <t>CO1.REQ.5263997</t>
  </si>
  <si>
    <t>CO1.REQ.5266466</t>
  </si>
  <si>
    <t>CO1.REQ.5264434</t>
  </si>
  <si>
    <t>CO1.REQ.5267379</t>
  </si>
  <si>
    <t>CO1.REQ.5264265</t>
  </si>
  <si>
    <t>CO1.REQ.5263341</t>
  </si>
  <si>
    <t>CO1.REQ.5267386</t>
  </si>
  <si>
    <t>CO1.REQ.5265392</t>
  </si>
  <si>
    <t>CO1.REQ.5265990</t>
  </si>
  <si>
    <t>CO1.REQ.5265158</t>
  </si>
  <si>
    <t>CO1.REQ.5264451</t>
  </si>
  <si>
    <t>CO1.REQ.5266376</t>
  </si>
  <si>
    <t>CO1.REQ.5264260</t>
  </si>
  <si>
    <t>CO1.REQ.5267013</t>
  </si>
  <si>
    <t>CO1.REQ.5265482</t>
  </si>
  <si>
    <t>CO1.REQ.5262485</t>
  </si>
  <si>
    <t>https://community.secop.gov.co/Public/Tendering/ContractNoticePhases/View?PPI=CO1.PPI.28297957&amp;isFromPublicArea=True&amp;isModal=False</t>
  </si>
  <si>
    <t>https://community.secop.gov.co/Public/Tendering/ContractNoticePhases/View?PPI=CO1.PPI.28308444&amp;isFromPublicArea=True&amp;isModal=False</t>
  </si>
  <si>
    <t>https://community.secop.gov.co/Public/Tendering/ContractNoticePhases/View?PPI=CO1.PPI.28309332&amp;isFromPublicArea=True&amp;isModal=False</t>
  </si>
  <si>
    <t>https://community.secop.gov.co/Public/Tendering/ContractNoticePhases/View?PPI=CO1.PPI.28312685&amp;isFromPublicArea=True&amp;isModal=False</t>
  </si>
  <si>
    <t>https://community.secop.gov.co/Public/Tendering/ContractNoticePhases/View?PPI=CO1.PPI.28293558&amp;isFromPublicArea=True&amp;isModal=False</t>
  </si>
  <si>
    <t>https://community.secop.gov.co/Public/Tendering/ContractNoticePhases/View?PPI=CO1.PPI.28299115&amp;isFromPublicArea=True&amp;isModal=False</t>
  </si>
  <si>
    <t>https://community.secop.gov.co/Public/Tendering/ContractNoticePhases/View?PPI=CO1.PPI.28302168&amp;isFromPublicArea=True&amp;isModal=False</t>
  </si>
  <si>
    <t>https://community.secop.gov.co/Public/Tendering/ContractNoticePhases/View?PPI=CO1.PPI.28310585&amp;isFromPublicArea=True&amp;isModal=False</t>
  </si>
  <si>
    <t>https://community.secop.gov.co/Public/Tendering/ContractNoticePhases/View?PPI=CO1.PPI.28306779&amp;isFromPublicArea=True&amp;isModal=False</t>
  </si>
  <si>
    <t>https://community.secop.gov.co/Public/Tendering/ContractNoticePhases/View?PPI=CO1.PPI.28295419&amp;isFromPublicArea=True&amp;isModal=False</t>
  </si>
  <si>
    <t>https://community.secop.gov.co/Public/Tendering/ContractNoticePhases/View?PPI=CO1.PPI.28308997&amp;isFromPublicArea=True&amp;isModal=False</t>
  </si>
  <si>
    <t>https://community.secop.gov.co/Public/Tendering/ContractNoticePhases/View?PPI=CO1.PPI.28311936&amp;isFromPublicArea=True&amp;isModal=False</t>
  </si>
  <si>
    <t>https://community.secop.gov.co/Public/Tendering/ContractNoticePhases/View?PPI=CO1.PPI.28309903&amp;isFromPublicArea=True&amp;isModal=False</t>
  </si>
  <si>
    <t>https://community.secop.gov.co/Public/Tendering/ContractNoticePhases/View?PPI=CO1.PPI.28302133&amp;isFromPublicArea=True&amp;isModal=False</t>
  </si>
  <si>
    <t>https://community.secop.gov.co/Public/Tendering/ContractNoticePhases/View?PPI=CO1.PPI.28302199&amp;isFromPublicArea=True&amp;isModal=False</t>
  </si>
  <si>
    <t>https://community.secop.gov.co/Public/Tendering/ContractNoticePhases/View?PPI=CO1.PPI.28302725&amp;isFromPublicArea=True&amp;isModal=False</t>
  </si>
  <si>
    <t>https://community.secop.gov.co/Public/Tendering/ContractNoticePhases/View?PPI=CO1.PPI.28312542&amp;isFromPublicArea=True&amp;isModal=False</t>
  </si>
  <si>
    <t>https://community.secop.gov.co/Public/Tendering/ContractNoticePhases/View?PPI=CO1.PPI.28302750&amp;isFromPublicArea=True&amp;isModal=False</t>
  </si>
  <si>
    <t>https://community.secop.gov.co/Public/Tendering/ContractNoticePhases/View?PPI=CO1.PPI.28313951&amp;isFromPublicArea=True&amp;isModal=False</t>
  </si>
  <si>
    <t>https://community.secop.gov.co/Public/Tendering/ContractNoticePhases/View?PPI=CO1.PPI.28302798&amp;isFromPublicArea=True&amp;isModal=False</t>
  </si>
  <si>
    <t>https://community.secop.gov.co/Public/Tendering/ContractNoticePhases/View?PPI=CO1.PPI.28299434&amp;isFromPublicArea=True&amp;isModal=False</t>
  </si>
  <si>
    <t>https://community.secop.gov.co/Public/Tendering/ContractNoticePhases/View?PPI=CO1.PPI.28314065&amp;isFromPublicArea=True&amp;isModal=False</t>
  </si>
  <si>
    <t>https://community.secop.gov.co/Public/Tendering/ContractNoticePhases/View?PPI=CO1.PPI.28307354&amp;isFromPublicArea=True&amp;isModal=False</t>
  </si>
  <si>
    <t>https://community.secop.gov.co/Public/Tendering/ContractNoticePhases/View?PPI=CO1.PPI.28309655&amp;isFromPublicArea=True&amp;isModal=False</t>
  </si>
  <si>
    <t>https://community.secop.gov.co/Public/Tendering/ContractNoticePhases/View?PPI=CO1.PPI.28307150&amp;isFromPublicArea=True&amp;isModal=False</t>
  </si>
  <si>
    <t>https://community.secop.gov.co/Public/Tendering/ContractNoticePhases/View?PPI=CO1.PPI.28303231&amp;isFromPublicArea=True&amp;isModal=False</t>
  </si>
  <si>
    <t>https://community.secop.gov.co/Public/Tendering/ContractNoticePhases/View?PPI=CO1.PPI.28311521&amp;isFromPublicArea=True&amp;isModal=False</t>
  </si>
  <si>
    <t>https://community.secop.gov.co/Public/Tendering/ContractNoticePhases/View?PPI=CO1.PPI.28302776&amp;isFromPublicArea=True&amp;isModal=False</t>
  </si>
  <si>
    <t>https://community.secop.gov.co/Public/Tendering/ContractNoticePhases/View?PPI=CO1.PPI.28312793&amp;isFromPublicArea=True&amp;isModal=False</t>
  </si>
  <si>
    <t>https://community.secop.gov.co/Public/Tendering/ContractNoticePhases/View?PPI=CO1.PPI.28307125&amp;isFromPublicArea=True&amp;isModal=False</t>
  </si>
  <si>
    <t>https://community.secop.gov.co/Public/Tendering/ContractNoticePhases/View?PPI=CO1.PPI.28296501&amp;isFromPublicArea=True&amp;isModal=False</t>
  </si>
  <si>
    <t>Vicerrectoría de Investigación</t>
  </si>
  <si>
    <r>
      <t xml:space="preserve">Valor Salario Minimo en pesos </t>
    </r>
    <r>
      <rPr>
        <b/>
        <sz val="8"/>
        <rFont val="Calibri"/>
        <family val="2"/>
        <scheme val="minor"/>
      </rPr>
      <t>(2023)</t>
    </r>
  </si>
  <si>
    <t>OPSP-VIN-0001-2023</t>
  </si>
  <si>
    <t>CO1.REQ.3927903</t>
  </si>
  <si>
    <t>PRESTAR LOS SERVICIOS PROFESIONALES EN LA VICERRECTORÍA DE INVESTIGACIÓN. EL CONTRATISTA SE COMPROMETE A ADELANTAR PARA LA VICERRECTORÍA DE INVESTIGACIÓN EL DILIGENCIAMIENTO DE LOS FORMATOS DE SOLICITUDES DE CDP DE AFECTACIONES PRESUPUESTALES Y DE TRASLADOS INTERNOS ENTRE RUBROS PARA LOS PROYECTOS DE INVESTIGACIÓN O DEL PLAN DE ACCIÓN INSTITUCIONAL REVISAR Y VALIDAR LAS HOJAS DE VIDA CON SUS SOPORTES EN LA PLATAFORMA GEDOCO Y SIGEP II LOS DOCUMENTOS PRECONTRACTUALES NECESARIOS PARA ELABORACIÓN DE ÓRDENES DE SERVICIOS PROFESIONALES Y DE APOYO A LA GESTIÓN</t>
  </si>
  <si>
    <t>ADALBERTO  DUICA BARRERA</t>
  </si>
  <si>
    <t>ANA CAMARGO</t>
  </si>
  <si>
    <t>https://community.secop.gov.co/Public/Tendering/OpportunityDetail/Index?noticeUID=CO1.NTC.3834187&amp;isFromPublicArea=True&amp;isModal=true&amp;asPopupView=true</t>
  </si>
  <si>
    <t>OPSP-VIN-0002-2023</t>
  </si>
  <si>
    <t>CO1.REQ.3927796</t>
  </si>
  <si>
    <t>PRESTAR LOS SERVICIOS PROFESIONALES COMO ABOGADO EN LA VICERRECTORÍA DE INVESTIGACIÓN EL CONTRATISTA SE COMPROMETE A PRESTAR ASESORÍA Y ORIENTACIÓN EN MATERIA JURÍDICA EN EL ÁREA DE CONTRATACIÓN ESTATAL EN LOS PROYECTOS Y CONVENIOS A CARGO DE LA VICERRECTORÍA APOYAR EN LA REVISIÓN ELABORACIÓN Y VALIDACIÓN DE LOS DOCUMENTOS PRECONTRACTUALES Y CONTRACTUALES DE LAS ORDENES DE GASTO ADELANTADOS POR LA VICERRECTORÍA DE INVESTIGACIÓN DE CONFORMIDAD CON EL ESTATUTO DE CONTRATACIÓN DE LA INSTITUCIÓN ASESORAR Y APOYAR A LA VICERRECTORÍA EN LA REVISIÓN ELABORACIÓN Y VALIDACIÓN DE LOS ACTOS ADMINISTRATIVOS QUE SE REQUIERA EXPEDIR POR EL DESPACHO DEL VICERRECTOR Y LOS DIRECTORES DE LAS UNIDADES CTEI</t>
  </si>
  <si>
    <t>MANUEL ALEJANDRO UMAÑA GRANADOS</t>
  </si>
  <si>
    <t>https://community.secop.gov.co/Public/Tendering/OpportunityDetail/Index?noticeUID=CO1.NTC.3834478&amp;isFromPublicArea=True&amp;isModal=true&amp;asPopupView=true</t>
  </si>
  <si>
    <t>OPSP-VIN-0003-2023</t>
  </si>
  <si>
    <t>CO1.REQ.3928371</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</si>
  <si>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 COADYUVAR EN LA PROYECCIÓN DE LAS ÓRDENES DE GASTO Y FORMATOS AUTORIZADAS POR LA INSTITUCIÓN</t>
  </si>
  <si>
    <t>MONICA ISABEL CALDERON SOLANO</t>
  </si>
  <si>
    <t>https://community.secop.gov.co/Public/Tendering/OpportunityDetail/Index?noticeUID=CO1.NTC.3834272&amp;isFromPublicArea=True&amp;isModal=true&amp;asPopupView=true</t>
  </si>
  <si>
    <t>OPSP-VIN-0004-2023</t>
  </si>
  <si>
    <t>CO1.REQ.3928678</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</si>
  <si>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t>
  </si>
  <si>
    <t>LIZETH CAROLINA LOZANO VASQUEZ</t>
  </si>
  <si>
    <t>https://community.secop.gov.co/Public/Tendering/OpportunityDetail/Index?noticeUID=CO1.NTC.3834650&amp;isFromPublicArea=True&amp;isModal=true&amp;asPopupView=true</t>
  </si>
  <si>
    <t>OPSP-VIN-0005-2023</t>
  </si>
  <si>
    <t>CO1.REQ.3929044</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</si>
  <si>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COADYUVAR EN LA PROYECCIÓN DE LAS ÓRDENES DE GASTO Y FORMATOS AUTORIZADAS POR LA INSTITUCIÓN</t>
  </si>
  <si>
    <t>MABEL ELIANA ORDOÑEZ AGAMEZ</t>
  </si>
  <si>
    <t>https://community.secop.gov.co/Public/Tendering/OpportunityDetail/Index?noticeUID=CO1.NTC.3834810&amp;isFromPublicArea=True&amp;isModal=true&amp;asPopupView=true</t>
  </si>
  <si>
    <t>OPSP-VIN-0006-2023</t>
  </si>
  <si>
    <t>CO1.REQ.3929233</t>
  </si>
  <si>
    <t>RAY JESUS FANDIÑO GARCIA</t>
  </si>
  <si>
    <t>https://community.secop.gov.co/Public/Tendering/OpportunityDetail/Index?noticeUID=CO1.NTC.3834713&amp;isFromPublicArea=True&amp;isModal=true&amp;asPopupView=true</t>
  </si>
  <si>
    <t>OPSP-VIN-0007-2023</t>
  </si>
  <si>
    <t>CO1.REQ.3928866</t>
  </si>
  <si>
    <t>ANGIE CAROLINA SERNA CARVAJAL</t>
  </si>
  <si>
    <t>https://community.secop.gov.co/Public/Tendering/OpportunityDetail/Index?noticeUID=CO1.NTC.3834680&amp;isFromPublicArea=True&amp;isModal=true&amp;asPopupView=true</t>
  </si>
  <si>
    <t>OPSP-VIN-0008-2023</t>
  </si>
  <si>
    <t>CO1.REQ.3929401</t>
  </si>
  <si>
    <t xml:space="preserve">MARIO ANDRES NAVARRO TANO </t>
  </si>
  <si>
    <t>https://community.secop.gov.co/Public/Tendering/OpportunityDetail/Index?noticeUID=CO1.NTC.3835013&amp;isFromPublicArea=True&amp;isModal=true&amp;asPopupView=true</t>
  </si>
  <si>
    <t>OPSP-VIN-0009-2023</t>
  </si>
  <si>
    <t>CO1.REQ.3929447</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</si>
  <si>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APOYAR EN LA RECOLECCIÓN DE INFORMACIÓN PARA LA GESTIÓN DE PROCESOS Y PARTICIPAR EN LA FORMULACIÓN DISEÑO ORGANIZACIÓN EJECUCIÓN Y CONTROL DE PLANES Y PROYECTOS DE LA UNIDAD</t>
  </si>
  <si>
    <t>LUIS FRANCISCO SIMMONS MARIN</t>
  </si>
  <si>
    <t>ELIAS GREGORIO GARCIA PEROZO</t>
  </si>
  <si>
    <t>https://community.secop.gov.co/Public/Tendering/OpportunityDetail/Index?noticeUID=CO1.NTC.3834586&amp;isFromPublicArea=True&amp;isModal=true&amp;asPopupView=true</t>
  </si>
  <si>
    <t>OPSP-VIN-0010-2023</t>
  </si>
  <si>
    <t>CO1.REQ.3929493</t>
  </si>
  <si>
    <t>PRESTAR LOS SERVICIOS PROFESIONALES EN LA EDITORIAL UNIMAGDALENA EL CONTRATISTA SE COMPROMETE A ASESORAR LOS PROCESOS DE PUBLICACIÓN DE LA EDITORIAL UNIMAGDALENA SEGUIMIENTO A LOS PROCESOS DE EDICIÓN DE LAS PUBLICACIONES ELABORAR EL PRESUPUESTO DE LA EDITORIAL PARA SU FUNCIONAMIENTO DURANTE LA VIGENCIA 2023 PREPARAR LAS CONVOCATORIAS QUE REALIZARÁ EN EL PRIMER SEMESTRE LA EDITORIAL GESTIONAR LA PARTICIPACIÓN DE LA EDITORIAL EN FERIAS NACIONALES E INTERNACIONALES APOYAR EN LA ELABORACIÓN Y ENTREGA DE LOS DIVERSOS INFORMES QUE SOLICITAN LAS DEPENDENCIAS DE LA INSTITUCIÓN RELACIONADAS CON LAS ACTIVIDADES DE LA EDITORIAL</t>
  </si>
  <si>
    <t>ANGELICA MARIA CORTES MARTINEZ</t>
  </si>
  <si>
    <t>RICARDO ADRIAN TETE MIELES</t>
  </si>
  <si>
    <t>https://community.secop.gov.co/Public/Tendering/OpportunityDetail/Index?noticeUID=CO1.NTC.3835022&amp;isFromPublicArea=True&amp;isModal=true&amp;asPopupView=true</t>
  </si>
  <si>
    <t>OPSP-VIN-0011-2023</t>
  </si>
  <si>
    <t>CO1.REQ.3929936</t>
  </si>
  <si>
    <t>PRESTAR LOS SERVICIOS PROFESIONALES EN LA EDITORIAL UNIMAGDALENA EL CONTRATISTA SE COMPROMETE A APOYAR EN LOS TRÁMITES ADMINISTRATIVOS FINANCIEROS Y DE EJECUCIÓN PRESUPUESTAL DE LA EDITORIAL APOYAR EN LAS VENTAS Y DISTRIBUCIÓN DE LAS OBRAS DE LA EDITORIAL APOYAR CON EL SEGUIMIENTO Y GESTIÓN DEL ARCHIVO FÍSICO Y DIGITAL DE LAS OBRAS Y COMUNICACIONES DE LA EDITORIAL GESTIONAR EL INVENTARIO FÍSICO Y DIGITAL DE LAS OBRAS DE LA EDITORIAL APOYAR CON LA FACTURACIÓN Y SEGUIMIENTO DE PAGO DE FACTURAS EMITIDAS POR LA EDITORIAL</t>
  </si>
  <si>
    <t>KEISY PAOLA MIRANDA ALVAREZ</t>
  </si>
  <si>
    <t>https://community.secop.gov.co/Public/Tendering/OpportunityDetail/Index?noticeUID=CO1.NTC.3835161&amp;isFromPublicArea=True&amp;isModal=true&amp;asPopupView=true</t>
  </si>
  <si>
    <t>OPSP-VIN-0012-2023</t>
  </si>
  <si>
    <t>CO1.REQ.3937598</t>
  </si>
  <si>
    <t>PRESTAR LOS SERVICIOS PROFESIONALES EN LA EDITORIAL UNIMAGDALENA EL CONTRATISTA SE COMPROMETE A APOYAR EL SEGUIMIENTO DE LA APLICACIÓN DE CRITERIOS DE CALIDAD NECESARIOS PARA LA PUBLICACIÓN Y PROMOCIÓN DE LA REVISTA INTROPICA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 APOYAR EN LA BÚSQUEDA Y SELECCIÓN DE PARES EVALUADORES PARA LOS ARTÍCULOS QUE SE ENCUENTRAN EN PROCESO DE PUBLICACIÓN</t>
  </si>
  <si>
    <t>ANA MILENA LAGOS TOBIAS</t>
  </si>
  <si>
    <t>https://community.secop.gov.co/Public/Tendering/OpportunityDetail/Index?noticeUID=CO1.NTC.3843172&amp;isFromPublicArea=True&amp;isModal=true&amp;asPopupView=true</t>
  </si>
  <si>
    <t>OPSP-VIN-0013-2023</t>
  </si>
  <si>
    <t>CO1.REQ.3938135</t>
  </si>
  <si>
    <t>PRESTAR LOS SERVICIOS PROFESIONALES EN LA EDITORIAL UNIMAGDALENA EL CONTRATISTA SE COMPROMETE A APOYAR EL SEGUIMIENTO DE LA APLICACIÓN DE CRITERIOS DE CALIDAD NECESARIOS PARA LA PUBLICACIÓN Y PROMOCIÓN DE LA REVISTA DUAZARY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</si>
  <si>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OSKARLY  PEREZ ANAYA</t>
  </si>
  <si>
    <t>https://community.secop.gov.co/Public/Tendering/OpportunityDetail/Index?noticeUID=CO1.NTC.3843679&amp;isFromPublicArea=True&amp;isModal=true&amp;asPopupView=true</t>
  </si>
  <si>
    <t>OPSP-VIN-0014-2023</t>
  </si>
  <si>
    <t>CO1.REQ.3939257</t>
  </si>
  <si>
    <t>PRESTAR LOS SERVICIOS PROFESIONALES EN LA EDITORIAL UNIMAGDALENA EL CONTRATISTA SE COMPROMETE A APOYAR EL SEGUIMIENTO DE LA APLICACIÓN DE CRITERIOS DE CALIDAD NECESARIOS PARA LA PUBLICACIÓN Y PROMOCIÓN DE LA REVISTA JANGWA PANA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</si>
  <si>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YISETH PAOLA MEJIA MARTINEZ</t>
  </si>
  <si>
    <t>https://community.secop.gov.co/Public/Tendering/OpportunityDetail/Index?noticeUID=CO1.NTC.3845006&amp;isFromPublicArea=True&amp;isModal=true&amp;asPopupView=true</t>
  </si>
  <si>
    <t>OPSP-VIN-0015-2023</t>
  </si>
  <si>
    <t>CO1.REQ.3937352</t>
  </si>
  <si>
    <t>PRESTAR LOS SERVICIOS PROFESIONALES EN LA VICERRECTORÍA DE INVESTIGACIÓN EL CONTRATISTA SE COMPROMETE A COADYUVAR A LA GESTIÓN DE LA VIN EN LA REALIZACIÓN DE ACTIVIDADES DE PROYECTOS ESTRATÉGICOS ACOMPAÑAR LA ORGANIZACIÓN DE ACTIVIDADES ACADÉMICAS DE INVESTIGACIÓN Y DE DIVULGACIÓN CIENTÍFICA REALIZAR ACTIVIDADES DE ACOMPAÑAMIENTO AL VICERRECTOR DE INVESTIGACIÓN EN LA GESTIÓN Y CONSECUCIÓN DE RECURSOS DE FUENTES EXTERNAS Y RELACIONES CON EL ENTORNO</t>
  </si>
  <si>
    <t>ANGIE PAOLA MONTERO LAGOS</t>
  </si>
  <si>
    <t>DANA VANESSA CABALLERO NAVARRO</t>
  </si>
  <si>
    <t>https://community.secop.gov.co/Public/Tendering/OpportunityDetail/Index?noticeUID=CO1.NTC.3842592&amp;isFromPublicArea=True&amp;isModal=true&amp;asPopupView=true</t>
  </si>
  <si>
    <t>OPSP-VIN-0016-2023</t>
  </si>
  <si>
    <t>CO1.REQ.3939695</t>
  </si>
  <si>
    <t>PRESTAR LOS SERVICIOS PROFESIONALES EN LA EDITORIAL UNIMAGDALENA EL CONTRATISTA SE COMPROMETE A APOYAR LOS PROCESOS DE VERIFICACIÓN DE APLICACIÓN DE NORMAS Y DEMÁS REQUERIMIENTOS ESTABLECIDOS EN EL REGLAMENTO EDITORIAL UNIMAGDALENA POR PARTE DE LOS AUTORES EN LAS DISTINTAS PUBLICACIONES DE LA EDITORIAL APOYAR EN EL SEGUIMIENTO DE LOS PROCESOS DE EDICIÓN IMPRESIÓN DIVULGACIÓN Y COMERCIALIZACIÓN DE LAS PUBLICACIONES DE LA EDITORIAL UNIMAGDALENA APOYAR EN LA ELABORACIÓN Y ENTREGA DE LOS DIVERSOS INFORMES QUE SOLICITAN LAS DEPENDENCIAS DE LA INSTITUCIÓN DE LAS ACTIVIDADES REALIZADAS POR LA EDITORIAL EN TEMAS DE EDICIÓN</t>
  </si>
  <si>
    <t>FANNY TATIANA GONZALEZ GAVIRIA</t>
  </si>
  <si>
    <t>https://community.secop.gov.co/Public/Tendering/OpportunityDetail/Index?noticeUID=CO1.NTC.3845262&amp;isFromPublicArea=True&amp;isModal=true&amp;asPopupView=true</t>
  </si>
  <si>
    <t>OPSP-VIN-0017-2023</t>
  </si>
  <si>
    <t>CO1.REQ.3939793</t>
  </si>
  <si>
    <t>PRESTAR LOS SERVICIOS PROFESIONALES EN LA EDITORIAL UNIMAGDALENA EL CONTRATISTA SE COMPROMETE A APOYAR EL SEGUIMIENTO DE LA APLICACIÓN DE CRITERIOS DE CALIDAD NECESARIOS PARA LA PUBLICACIÓN Y PROMOCIÓN DE LA REVISTA CLÍO AMÉRICA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</si>
  <si>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ELAINE ESTHER CAMARGO  NORIEGA</t>
  </si>
  <si>
    <t>https://community.secop.gov.co/Public/Tendering/OpportunityDetail/Index?noticeUID=CO1.NTC.3845521&amp;isFromPublicArea=True&amp;isModal=true&amp;asPopupView=true</t>
  </si>
  <si>
    <t>OPSP-VIN-0018-2023</t>
  </si>
  <si>
    <t>CO1.REQ.3936884</t>
  </si>
  <si>
    <t>PRESTAR LOS SERVICIOS PROFESIONALES EN LA EDITORIAL UNIMAGDALENA EL CONTRATISTA SE COMPROMETE A APOYAR EN LA ACTUALIZACIÓN DE LOS CATÁLOGOS DE LAS PUBLICACIONES DE LA EDITORIAL MANTENER ACTUALIZADA LA INFORMACIÓN DE LAS OBRAS PUBLICADAS POR LA EDITORIAL UNIMAGDALENA EN SU PÁGINA WEB APOYAR EL PROCESO DE EDICIÓN DE LAS PUBLICACIONES DE LA EDITORIAL REVISAR Y EMITIR CONCEPTO DEL CUMPLIMIENTO DE LA APLICACIÓN DE LA GUÍA DE AUTORES DE LA EDITORIAL A LAS OBRAS EN PROCESO DE PUBLICACIÓN</t>
  </si>
  <si>
    <t>ANISBETH DE JESUS DAZA PADILLA</t>
  </si>
  <si>
    <t>https://community.secop.gov.co/Public/Tendering/OpportunityDetail/Index?noticeUID=CO1.NTC.3842769&amp;isFromPublicArea=True&amp;isModal=true&amp;asPopupView=true</t>
  </si>
  <si>
    <t>OPSP-VIN-0019-2023</t>
  </si>
  <si>
    <t>CO1.REQ.3937976</t>
  </si>
  <si>
    <t>PRESTAR LOS SERVICIOS PROFESIONALES EN LA DIRECCIÓN DE TRANSFERENCIA DEL CONOCIMIENTO Y PROPIEDAD INTELECTUAL DE LA VICERRECTORÍA DE INVESTIGACIÓN EL CONTRATISTA SE COMPROMETE A APOYAR EN ACTIVIDADES DE ENTRENAMIENTO Y CAPACITACIONES PARA LA FORMACIÓN EN MATERIA DE PROPIEDAD INTELECTUAL APOYAR LOS EJERCICIOS DE BÚSQUEDA Y ANÁLISIS DE INFORMACIÓN TECNOLÓGICA PROPIEDAD INDUSTRIAL EN BASES DE DATOS DE PROPIEDAD INTELECTUAL BRINDAR APOYO A LA REALIZACIÓN DEL EJERCICIO DE IDENTIFICACIÓN DE ACTIVOS DE PROPIEDAD INTELECTUAL SUSCEPTIBLES DE PROTECCIÓN Y TRANSFERENCIA CON LOS GRUPOS DE INVESTIGACIÓN DE LA UNIVERSIDAD DEL MAGDALENA</t>
  </si>
  <si>
    <t>LUZ ESTEFANIA CADENA WILCHES</t>
  </si>
  <si>
    <t>JORGE REYES CARREÑO</t>
  </si>
  <si>
    <t>https://community.secop.gov.co/Public/Tendering/OpportunityDetail/Index?noticeUID=CO1.NTC.3844438&amp;isFromPublicArea=True&amp;isModal=true&amp;asPopupView=true</t>
  </si>
  <si>
    <t>OPSP-VIN-0020-2023</t>
  </si>
  <si>
    <t>CO1.REQ.3939352</t>
  </si>
  <si>
    <t>PRESTAR LOS SERVICIOS PROFESIONALES EN LA EDITORIAL UNIMAGDALENA EL CONTRATISTA SE COMPROMETE A APOYAR A LA EDICIÓN DE LAS PUBLICACIONES REALIZADAS POR LA EDITORIAL UNIMAGDALENA ACOMPAÑAMIENTO A LOS AUTORES DE OBRAS SOMETIDAS A LA EDITORIAL EN EL PROCESO DE AJUSTES Y MODIFICACIONES SOLICITADAS POR LOS PARES EVALUADORES Y LA REVISIÓN DE ESTILO COADYUVAR EN LA REVISIÓN Y APROBACIÓN DE LA PRUEBA DURA FINAL DE LAS PUBLICACIONES DE LA EDITORIAL APOYAR EN LA REVISIÓN DE PROCESOS DE DIAGRAMACIÓN DE LAS PUBLICACIONES DE LA EDITORIAL APOYAR EN LOS EVENTOS ACADÉMICOS Y CULTURALES QUE REALICE LA EDITORIAL</t>
  </si>
  <si>
    <t>CLINTON ALBERTO RAMIREZ CONTRERAS</t>
  </si>
  <si>
    <t>https://community.secop.gov.co/Public/Tendering/OpportunityDetail/Index?noticeUID=CO1.NTC.3845228&amp;isFromPublicArea=True&amp;isModal=true&amp;asPopupView=true</t>
  </si>
  <si>
    <t>OPSP-VIN-0021-2023</t>
  </si>
  <si>
    <t>CO1.REQ.3939831</t>
  </si>
  <si>
    <t>PRESTAR LOS SERVICIOS PROFESIONALES EN LA DIRECCIÓN DE TRANSFERENCIA DEL CONOCIMIENTO Y PROPIEDAD INTELECTUAL DE LA VICERRECTORÍA DE INVESTIGACIÓN EL CONTRATISTA SE COMPROMETE A APOYAR A LA DIRECCIÓN DE TRANSFERENCIA DE CONOCIMIENTO Y PROPIEDAD INTELECTUAL EN EL DISEÑO IDENTIDAD GRÁFICA Y DESARROLLO DE IMÁGENES PARA EVENTOS PRESENCIALES O VIRTUALES REALIZADOS POR LA VICERRECTORÍA DE INVESTIGACIÓN Y SUS UNIDADES APOYAR A LA DIRECCIÓN DE TRANSFERENCIA DE CONOCIMIENTO Y PROPIEDAD INTELECTUAL EN EL DISEÑO DE PIEZAS PROMOCIONALES FÍSICAS Y DIGITALES AFICHES BROCHOURE TARJETAS PENDONES VOLANTES PLEGABLES BANNERS BACKINGS BOTONES ESTANDARTES VALLAS MEMBRETES</t>
  </si>
  <si>
    <t>ANDRES FELIPE MORENO TORO</t>
  </si>
  <si>
    <t>https://community.secop.gov.co/Public/Tendering/OpportunityDetail/Index?noticeUID=CO1.NTC.3845268&amp;isFromPublicArea=True&amp;isModal=true&amp;asPopupView=true</t>
  </si>
  <si>
    <t>OPSP-VIN-0022-2023</t>
  </si>
  <si>
    <t>CO1.REQ.3939794</t>
  </si>
  <si>
    <t>PRESTAR LOS SERVICIOS PROFESIONALES EN LA DIRECCIÓN DE GESTIÓN DEL CONOCIMIENTO EL CONTRATISTA SE COMPROMETE A ASESORAR A LA VICERRECTORÍA DE INVESTIGACIÓN Y LA DIRECCIÓN DE GESTIÓN DEL CONOCIMIENTO EN EL ANÁLISIS FORMULACIÓN Y PRESENTACIÓN DE LAS PROPUESTAS DE INVESTIGACIÓN QUE PARTICIPAN EN LAS CONVOCATORIAS DEL PLAN BIENAL DE LA ASCTEI DEL SGR 2021 2022 QUE SE ENCUENTREN VIGENTES AL CIERRE DE LA OPS ASESORAR A LOS LÍDERES E INVESTIGADORES DE LOS PROYECTOS EN LA METODOLOGÍA FORMULACIÓN Y ESTRUCTURACIÓN DE PROPUESTAS DE PROYECTOS A SER PRESENTADAS EN LAS CONVOCATORIAS DEL PLAN BIENAL DE LA ASCTEI DEL SGR 2021 2022 QUE SE ENCUENTREN VIGENTES AL CIERRE DE LA OPS</t>
  </si>
  <si>
    <t>MÓNICA ZULBARÁN JIMÉNEZ</t>
  </si>
  <si>
    <t>https://community.secop.gov.co/Public/Tendering/OpportunityDetail/Index?noticeUID=CO1.NTC.3845631&amp;isFromPublicArea=True&amp;isModal=true&amp;asPopupView=true</t>
  </si>
  <si>
    <t>OPSP-VIN-0023-2023</t>
  </si>
  <si>
    <t>CO1.REQ.3940236</t>
  </si>
  <si>
    <t>PRESTAR LOS SERVICIOS PROFESIONALES EN LA DIRECCIÓN DE GESTIÓN DEL CONOCIMIENTO EL CONTRATISTA SE COMPROMETE A APOYAR LA FORMULACIÓN DE PROPUESTAS DE INVESTIGACIÓN QUE SEAN PRESENTADOS POR LA VICERRECTORÍA DE INVESTIGACIÓN ASÍ COMO EN EL CUMPLIMIENTO DE REQUISITOS DE LAS FUENTES DE FINANCIACIÓN CUANDO SEA REQUERIDO APOYO EN REVISIÓN DE DOCUMENTACIÓN COMO CARTAS DE AVAL MODELOS DE GOBERNANZA PRESUPUESTOS Y DEMÁS ANEXOS PARA LAS CONVOCATORIAS DEL SISTEMA GENERAL DE REGALÍAS SGR</t>
  </si>
  <si>
    <t>JENIFER PAOLA CANTILLO CEVERICHE</t>
  </si>
  <si>
    <t>https://community.secop.gov.co/Public/Tendering/OpportunityDetail/Index?noticeUID=CO1.NTC.3845848&amp;isFromPublicArea=True&amp;isModal=true&amp;asPopupView=true</t>
  </si>
  <si>
    <t>OPSP-VIN-0024-2023</t>
  </si>
  <si>
    <t>CO1.REQ.3940235</t>
  </si>
  <si>
    <t>PRESTAR LOS SERVICIOS PROFESIONALES COMO INGENIERA DE SISTEMAS EN LA EDITORIAL UNIMAGDALENA EL CONTRATISTA SE COMPROMETE A ADMINISTRAR DAR SOPORTE Y MANTENER ACTUALIZADO EL SISTEMA DE LAS REVISTAS OPEN JOURNAL SYSTEMS Y EL OPEN CONFERENCE SYSTEMS DIAGRAMAR EN HTML O XML LOS VOLÚMENES DE LAS REVISTAS CIENTÍFICAS Y DE DIVULGACIÓN DE LA UNIVERSIDAD DEL MAGDALENA REALIZAR COPIAS DE SEGURIDAD DE LOS SISTEMAS DE INFORMACIÓN ANTES MENCIONADOS IDENTIFICAR LOS RIESGOS E IMPLEMENTAR CONTROLES EN LOS SISTEMAS DE INFORMACIÓN DE LA EDITORIAL UNIMAGDALENA</t>
  </si>
  <si>
    <t>JULY PAULIN TORRES HAMBURGER</t>
  </si>
  <si>
    <t>https://community.secop.gov.co/Public/Tendering/OpportunityDetail/Index?noticeUID=CO1.NTC.3845852&amp;isFromPublicArea=True&amp;isModal=true&amp;asPopupView=true</t>
  </si>
  <si>
    <t>OPSP-VIN-0025-2023</t>
  </si>
  <si>
    <t>CO1.REQ.3949599</t>
  </si>
  <si>
    <t>PRESTAR LOS SERVICIOS PROFESIONALES EN LA DIRECCIÓN DE GESTIÓN DEL CONOCIMIENTO DGC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</si>
  <si>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ROSANA CASTRO BROCHERO</t>
  </si>
  <si>
    <t>https://community.secop.gov.co/Public/Tendering/OpportunityDetail/Index?noticeUID=CO1.NTC.3855509&amp;isFromPublicArea=True&amp;isModal=true&amp;asPopupView=true</t>
  </si>
  <si>
    <t>OPSP-VIN-0026-2023</t>
  </si>
  <si>
    <t>CO1.REQ.3950049</t>
  </si>
  <si>
    <t>VANYRA VANESSA MARTINEZ RAMOS</t>
  </si>
  <si>
    <t>https://community.secop.gov.co/Public/Tendering/OpportunityDetail/Index?noticeUID=CO1.NTC.3855728&amp;isFromPublicArea=True&amp;isModal=true&amp;asPopupView=true</t>
  </si>
  <si>
    <t>OPSP-VIN-0027-2023</t>
  </si>
  <si>
    <t>CO1.REQ.3949999</t>
  </si>
  <si>
    <t>PRESTAR LOS SERVICIOS PROFESIONALES EN LA DIRECCIÓN DE GESTIÓN DEL CONOCIMIENTO DGC DE LA UNIVERSIDAD DEL MAGDALENA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</si>
  <si>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MARINA LUZ VILLAZON TURIZO</t>
  </si>
  <si>
    <t>https://community.secop.gov.co/Public/Tendering/OpportunityDetail/Index?noticeUID=CO1.NTC.3855759&amp;isFromPublicArea=True&amp;isModal=true&amp;asPopupView=true</t>
  </si>
  <si>
    <t>OPSP-VIN-0028-2023</t>
  </si>
  <si>
    <t>CO1.REQ.3950535</t>
  </si>
  <si>
    <t>JULIETH OSORIO DE LA HOZ</t>
  </si>
  <si>
    <t>https://community.secop.gov.co/Public/Tendering/OpportunityDetail/Index?noticeUID=CO1.NTC.3856062&amp;isFromPublicArea=True&amp;isModal=true&amp;asPopupView=true</t>
  </si>
  <si>
    <t>OPSP-VIN-0029-2023</t>
  </si>
  <si>
    <t>CO1.REQ.3950660</t>
  </si>
  <si>
    <t>PRESTAR LOS SERVICIOS PROFESIONALES COMO PROFESIONAL EN DISEÑO GRÁFICO EN LA EDITORIAL UNIMAGDALENA EL CONTRATISTA SE COMPROMETE A ELABORACIÓN DE LA DIAGRAMACIÓN DEL DIVERSO MATERIAL QUE PUBLICA LA EDITORIAL UNIMAGDALENA LIBROS REVISTAS BOLETINES CARTILLAS DOCUMENTOS INSTITUCIONALES AJUSTAR LOS TEXTOS EN VERSIÓN ELECTRÓNICA CUANDO SE REALICE LA REVISIÓN FINAL AL MACHOTE DEL TEXTO DESCRIBIR LAS ESPECIFICACIONES TÉCNICAS QUE TIENE CADA LIBRO Y REVISTA INSTITUCIONAL PARA SER ENVIADAS A LAS DISTINTAS EMPRESAS ENCARGADAS DE IMPRESIÓN DE LOS TEXTOS</t>
  </si>
  <si>
    <t>LUIS  FELIPE MARQUEZ LORA</t>
  </si>
  <si>
    <t>https://community.secop.gov.co/Public/Tendering/OpportunityDetail/Index?noticeUID=CO1.NTC.3856271&amp;isFromPublicArea=True&amp;isModal=true&amp;asPopupView=true</t>
  </si>
  <si>
    <t>OPSP-VIN-0030-2023</t>
  </si>
  <si>
    <t>CO1.REQ.3949935</t>
  </si>
  <si>
    <t>STELLA JUDITH SALAS SALAZAR</t>
  </si>
  <si>
    <t>https://community.secop.gov.co/Public/Tendering/OpportunityDetail/Index?noticeUID=CO1.NTC.3855464&amp;isFromPublicArea=True&amp;isModal=true&amp;asPopupView=true</t>
  </si>
  <si>
    <t>OPSP-VIN-0031-2023</t>
  </si>
  <si>
    <t>CO1.REQ.3949980</t>
  </si>
  <si>
    <t>PRESTAR LOS SERVICIOS PROFESIONALES COMO PROFESIONAL EN LA EDITORIAL UNIMAGDALENA EL CONTRATISTA SE COMPROMETE A APOYAR EL SEGUIMIENTO DE LA APLICACIÓN DE CRITERIOS DE CALIDAD NECESARIOS PARA LA PUBLICACIÓN Y PROMOCIÓN DE LA REVISTA PRAXIS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 APOYAR EN LA BÚSQUEDA Y SELECCIÓN DE PARES EVALUADORES PARA LOS ARTÍCULOS QUE SE ENCUENTRAN EN PROCESO DE PUBLICACIÓN</t>
  </si>
  <si>
    <t>ANA CECILIA RODRIGUEZ PERTUZ</t>
  </si>
  <si>
    <t>https://community.secop.gov.co/Public/Tendering/OpportunityDetail/Index?noticeUID=CO1.NTC.3856010&amp;isFromPublicArea=True&amp;isModal=true&amp;asPopupView=true</t>
  </si>
  <si>
    <t>OPSP-VIN-0032-2023</t>
  </si>
  <si>
    <t>CO1.REQ.3950439</t>
  </si>
  <si>
    <t>PRESTAR LOS SERVICIOS PROFESIONALES COMO PROFESIONAL EN DISEÑO GRÁFICO EN LA EDITORIAL UNIMAGDALENA EL CONTRATISTA SE COMPROMETE A LA ELABORACIÓN DE LA DIAGRAMACIÓN DEL DIVERSO MATERIAL LIBROS REVISTAS BOLETINES CARTILLAS QUE PUBLICA LA EDITORIAL UNIMAGDALENA AJUSTAR LOS TEXTOS EN VERSIÓN ELECTRÓNICA CUANDO SE REALICE LA REVISIÓN FINAL AL MACHOTE DE LA OBRA ENTREGA DE LA VERSIÓN DIGITAL DE LOS LIBROS APOYO EN LA ELABORACIÓN DE PIEZAS PUBLICITARIAS DE EVENTOS DE LA EDITORIAL</t>
  </si>
  <si>
    <t>JEYNNER KEVIN PAEZ VELEZ</t>
  </si>
  <si>
    <t>https://community.secop.gov.co/Public/Tendering/OpportunityDetail/Index?noticeUID=CO1.NTC.3856201&amp;isFromPublicArea=True&amp;isModal=true&amp;asPopupView=true</t>
  </si>
  <si>
    <t>OPSP-VIN-0033-2023</t>
  </si>
  <si>
    <t>CO1.REQ.3950729</t>
  </si>
  <si>
    <t>PRESTAR LOS SERVICIOS PROFESIONALES EN LA VICERRECTORÍA DE INVESTIGACIÓN PARA FORTALECER LOS PROCESOS DE APROPIACIÓN SOCIAL DEL CONOCIMIENTO CON NUEVAS FORMAS DE TRANSFERENCIA Y DIVULGACIÓN DEL CONOCIMIENTO EL CONTRATISTA SE COMPROMETE A COADYUVAR EN LA PRODUCCIÓN DEL MATERIAL AUDIOVISUAL DE ACTIVIDADES DE APROPIACIÓN SOCIAL DEL CONOCIMIENTO COADYUVAR A LA PROMOCIÓN Y DIVULGACIÓN DE LA CIENCIA APOYO A LA GESTIÓN DE LA VIN PARA LAS TRANSMISIONES EN VIVO POR LAS PLATAFORMAS DE LA VICERRECTORA DE INVESTIGACIÓN Y UNIMAGDALENA ACOMPAÑAR LAS ACTIVIDADES QUE REALIZA EL EQUIPO DE GRABACIÓN AUDIOVISUAL Y TRANSMISIÓN</t>
  </si>
  <si>
    <t>JENNY LICETH MACHADO VIDES</t>
  </si>
  <si>
    <t>https://community.secop.gov.co/Public/Tendering/OpportunityDetail/Index?noticeUID=CO1.NTC.3856058&amp;isFromPublicArea=True&amp;isModal=true&amp;asPopupView=true</t>
  </si>
  <si>
    <t>OPSP-VIN-0034-2023</t>
  </si>
  <si>
    <t>CO1.REQ.3950750</t>
  </si>
  <si>
    <t>PRESTAR LOS SERVICIOS PROFESIONALES EN LA VICERRECTORÍA DE INVESTIGACIÓN EL CONTRATISTA SE COMPROMETE A APOYAR EN LA PLANEACIÓN DE LOS EVENTOS ACADÉMICOS CIENTÍFICOS CULTURALES Y ARTÍSTICOS EN LAS CUALES PARTICIPE Y O REALICE LA VICERRECTORÍA DE INVESTIGACIÓN APOYO EN LA PLANEACIÓN DE LAS FERIAS O FESTIVALES EN LAS CUALES PARTICIPE YO REALICE LA UNIMAGDALENA VELAR POR LA REALIZACIÓN DEL MATERIAL PUBLICITARIO QUE SE REQUIERA PARA LOS EVENTOS EN LAS CUALES PARTICIPE Y O REALICE LA VICERRECTORÍA DE INVESTIGACIÓN</t>
  </si>
  <si>
    <t>ANA CAROLINA RAMOS BOTTO</t>
  </si>
  <si>
    <t>https://community.secop.gov.co/Public/Tendering/OpportunityDetail/Index?noticeUID=CO1.NTC.3856176&amp;isFromPublicArea=True&amp;isModal=true&amp;asPopupView=true</t>
  </si>
  <si>
    <t>OPSP-VIN-0035-2023</t>
  </si>
  <si>
    <t>CO1.REQ.3950905</t>
  </si>
  <si>
    <t>BRAYAN DE JESUS PEÑATE CARRANZA</t>
  </si>
  <si>
    <t>https://community.secop.gov.co/Public/Tendering/OpportunityDetail/Index?noticeUID=CO1.NTC.3856192&amp;isFromPublicArea=True&amp;isModal=true&amp;asPopupView=true</t>
  </si>
  <si>
    <t>OPSP-VIN-0036-2023</t>
  </si>
  <si>
    <t>CO1.REQ.3957745</t>
  </si>
  <si>
    <t>PRESTACIÓN DE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t>
  </si>
  <si>
    <t>FABIAN ANDRES MARTINEZ GUERRERO</t>
  </si>
  <si>
    <t>https://community.secop.gov.co/Public/Tendering/OpportunityDetail/Index?noticeUID=CO1.NTC.3864197&amp;isFromPublicArea=True&amp;isModal=true&amp;asPopupView=true</t>
  </si>
  <si>
    <t>OPSP-VIN-0037-2023</t>
  </si>
  <si>
    <t>CO1.REQ.3957968</t>
  </si>
  <si>
    <t>PRESTAR LOS SERVICIOS PROFESIONALES EN EL CENTRO DE INNOVACIÓN Y EMPRENDIMIENTO DE LA VICERRECTORÍA DE INVESTIGACIÓN EL CONTRATISTA SE COMPROMETE A BRINDAR SOPORTE AL CIE EN LOS PROCESOS ADMINISTRATIVOS Y LOGÍSTICOS RELACIONADOS CON LAS ACTIVIDADES Y EVENTOS REALIZADOS POR EL CIE BRINDAR SOPORTE A LA DIRECCIÓN DEL CIE EN LA EJECUCIÓN DE ACTIVIDADES DE FOMENTO DE LOS SERVICIOS PRESTADOS POR EL CIE EN LA COMUNIDAD UNIVERSITARIA Y SU ÁREA DE INFLUENCIA BRINDAR SOPORTE A LA DIRECCIÓN DEL CIE EN LA ELABORACIÓN DE DOCUMENTOS CONCEPTUALES COMUNICACIONES INFORMES RECOPILACIÓN Y ACTUALIZACIÓN DE INDICADORES RELACIONADOS CON LAS ACTIVIDADES REALIZADAS POR EL CIE</t>
  </si>
  <si>
    <t>KATHERINE JULIETH ASENCIO DOMINGUEZ</t>
  </si>
  <si>
    <t>ANGELICA SILVA FRANCO</t>
  </si>
  <si>
    <t>https://community.secop.gov.co/Public/Tendering/OpportunityDetail/Index?noticeUID=CO1.NTC.3864385&amp;isFromPublicArea=True&amp;isModal=true&amp;asPopupView=true</t>
  </si>
  <si>
    <t>OPSP-VIN-0038-2023</t>
  </si>
  <si>
    <t>CO1.REQ.3958193</t>
  </si>
  <si>
    <t>PRESTACIÓN DE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 APOYAR EN EL MONTAJE DE IMÁGENES PARA VIDEOS Y ANIMACIÓN DE CONTENIDO REQUERIDOS POR LA VICERRECTORÍA DE INVESTIGACIÓN Y SUS UNIDADES</t>
  </si>
  <si>
    <t>LEIDY MAECHA CHICUE</t>
  </si>
  <si>
    <t>https://community.secop.gov.co/Public/Tendering/OpportunityDetail/Index?noticeUID=CO1.NTC.3864459&amp;isFromPublicArea=True&amp;isModal=true&amp;asPopupView=true</t>
  </si>
  <si>
    <t>OPSP-VIN-0039-2023</t>
  </si>
  <si>
    <t>CO1.REQ.3958422</t>
  </si>
  <si>
    <t>PRESTACIÓN DE SERVICIOS PROFESIONALES EN LA VICERRECTORÍA DE INVESTIGACIÓN EL CONTRATISTA SE COMPROMETE A COADYUVAR EN LA PRODUCCIÓN DEL MATERIAL AUDIOVISUAL DE ACTIVIDADES DE APROPIACIÓN SOCIAL DEL CONOCIMIENTO COADYUVAR A LA PROMOCIÓN Y DIVULGACIÓN DE LA CIENCIA APOYO A LA GESTIÓN DE LA VIN PARA LAS TRANSMISIONES EN VIVO POR LAS PLATAFORMAS DE LA VICERRECTORA DE INVESTIGACIÓN Y UNIMAGDALENA ACOMPAÑAR LAS ACTIVIDADES QUE REALIZA EL EQUIPO DE GRABACIÓN AUDIOVISUAL Y TRANSMISIÓN DISEÑAR INICIATIVAS PARA LA IMPLEMENTACIÓN DE LA APROPIACIÓN SOCIAL DEL CONOCIMIENTO</t>
  </si>
  <si>
    <t>JESUS DAVID FREYLE MARQUEZ</t>
  </si>
  <si>
    <t>https://community.secop.gov.co/Public/Tendering/OpportunityDetail/Index?noticeUID=CO1.NTC.3864644&amp;isFromPublicArea=True&amp;isModal=true&amp;asPopupView=true</t>
  </si>
  <si>
    <t>OPSP-VIN-0040-2023</t>
  </si>
  <si>
    <t>CO1.REQ.3959516</t>
  </si>
  <si>
    <t>PRESTAR LOS SERVICIOS PROFESIONALES EN EL GRUPO DE CONTABILIDAD EL CONTRATISTA SE COMPROMETE A APOYAR AL GRUPO DE CONTABILIDAD EN LA ELABORACIÓN DE CUENTAS POR PAGAR Y OBLIGACIONES PRESUPUESTALES APOYAR AL PROFESIONAL ESPECIALIZADO DEL GRUPO DE CONTABILIDAD EN LA ELABORACIÓN DE LOS INFORMES FINANCIEROS DE AVANCES Y FINALES DE LOS PROYECTOS APOYAR AL TÉCNICO ADMINISTRATIVO DEL GRUPO DE CONTABILIDAD EN LA ELABORACIÓN Y EXPEDICIÓN DE CERTIFICADOS DE PAZ Y SALVO DE AVANCES AUTORIZADOS POR LA VICERRECTORÍA DE INVESTIGACIÓN</t>
  </si>
  <si>
    <t>ISABEL   MARIA CALLE SANGUINO</t>
  </si>
  <si>
    <t>DEWAR LOPEZ MORGAN</t>
  </si>
  <si>
    <t>https://community.secop.gov.co/Public/Tendering/OpportunityDetail/Index?noticeUID=CO1.NTC.3865170&amp;isFromPublicArea=True&amp;isModal=true&amp;asPopupView=true</t>
  </si>
  <si>
    <t>OPSP-VIN-0041-2023</t>
  </si>
  <si>
    <t>CO1.REQ.3959851</t>
  </si>
  <si>
    <t>PRESTAR LOS SERVICIOS PROFESIONALES EN LA DIRECCIÓN DE TRANSFERENCIA DEL CONOCIMIENTO Y PROPIEDAD INTELECTUAL DE LA VICERRECTORÍA DE INVESTIGACIÓN EL CONTRATISTA SE COMPROMETE A APOYAR EN LA ELABORACIÓN DE LOS DIFERENTES INFORMES DE GESTIÓN QUE SEAN SOLICITADOS A LA DIRECCIÓN DE TRANSFERENCIA DE CONOCIMIENTO Y PROPIEDAD INTELECTUAL APOYAR CON LA ELABORACIÓN Y SEGUIMIENTO A TODO EL CICLO DE LOS TRÁMITES DE EJECUCIÓN FINANCIERA PARA LA DIRECCIÓN DE TRANSFERENCIA DEL CONOCIMIENTO Y PROPIEDAD INTELECTUAL APOYAR CON EL SEGUIMIENTO Y REPORTE DE INDICADORES DE LA DIRECCIÓN DE TRANSFERENCIA DEL CONOCIMIENTO PLAN DE ACCIÓN PLAN DE DESARROLLO SNIES GREENMETRICS</t>
  </si>
  <si>
    <t>DIANA CAROLINA MORALES CERVANTES</t>
  </si>
  <si>
    <t>https://community.secop.gov.co/Public/Tendering/OpportunityDetail/Index?noticeUID=CO1.NTC.3865610&amp;isFromPublicArea=True&amp;isModal=true&amp;asPopupView=true</t>
  </si>
  <si>
    <t>OPSP-VIN-0042-2023</t>
  </si>
  <si>
    <t>CO1.REQ.3984746</t>
  </si>
  <si>
    <t>PRESTAR LOS SERVICIOS PROFESIONALES EN LA DIRECCIÓN DE TRANSFERENCIA DEL CONOCIMIENTO Y PROPIEDAD INTELECTUAL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Y PARTICIPACIÓN EN ACTIVIDADES DE ENTRENAMIENTO Y CAPACITACIONES CON TEMAS DE VIGILANCIA E INTELIGENCIA CIENTÍFICA Y TECNOLÓGICA APOYAR EN EL DISEÑO EJECUCIÓN Y REGISTRO DE PROCESOS DE MEDICIÓN Y EVALUACIÓN DE CAPACIDADES IDENTIFICACIÓN DE NECESIDADES Y DE OPORTUNIDADES PARA ACTIVIDADES DE INVESTIGACIÓN CREACIÓN INNOVACIÓN Y EMPRENDIMIENTO</t>
  </si>
  <si>
    <t>NAIDA LUZ MONTERO LOBATO</t>
  </si>
  <si>
    <t>https://community.secop.gov.co/Public/Tendering/OpportunityDetail/Index?noticeUID=CO1.NTC.3900994&amp;isFromPublicArea=True&amp;isModal=true&amp;asPopupView=true</t>
  </si>
  <si>
    <t>OPSP-VIN-0043-2023</t>
  </si>
  <si>
    <t>CO1.REQ.3985511</t>
  </si>
  <si>
    <t>PRESTAR LOS SERVICIOS PROFESIONALES EN LA DIRECCIÓN DE TRANSFERENCIA DEL CONOCIMIENTO Y PROPIEDAD INTELECTUAL DE LA VICERRECTORÍA DE INVESTIGACIÓN EL CONTRATISTA SE COMPROMETE A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COADYUVAR EN EL DISEÑO Y PARTICIPACIÓN EN ACTIVIDADES DE ENTRENAMIENTO Y CAPACITACIONES CON TEMAS DE VIGILANCIA E INTELIGENCIA CIENTÍFICA Y TECNOLÓGICA COADYUVAR EN EL DISEÑO EJECUCIÓN Y REGISTRO DE PROCESOS DE MEDICIÓN Y EVALUACIÓN DE CAPACIDADES IDENTIFICACIÓN DE NECESIDADES Y DE OPORTUNIDADES PARA ACTIVIDADES DE INVESTIGACIÓN CREACIÓN INNOVACIÓN Y EMPRENDIMIENTO</t>
  </si>
  <si>
    <t>LIBARDO JOSE ESCOBAR TOLEDO</t>
  </si>
  <si>
    <t>https://community.secop.gov.co/Public/Tendering/OpportunityDetail/Index?noticeUID=CO1.NTC.3901072&amp;isFromPublicArea=True&amp;isModal=true&amp;asPopupView=true</t>
  </si>
  <si>
    <t>OPSP-VIN-0044-2023</t>
  </si>
  <si>
    <t>CO1.REQ.3985944</t>
  </si>
  <si>
    <t>PRESTAR LOS SERVICIOS PROFESIONALES EN LA DIRECCIÓN DE TRANSFERENCIA DEL CONOCIMIENTO Y PROPIEDAD INTELECTUAL DE LA VICERRECTORÍA DE INVESTIGACIÓN EL CONTRATISTA SE COMPROMETE A BRINDAR APOYO A LA REALIZACIÓN DE LOS EJERCICIOS DE IDENTIFICACIÓN DE ACTIVOS DE PROPIEDAD INTELECTUAL SUSCEPTIBLES DE PROTECCIÓN Y TRANSFERENCIA CON LOS GRUPOS DE INVESTIGACIÓN APOYAR LOS EJERCICIOS DE BÚSQUEDA Y ANÁLISIS DE INFORMACIÓN TECNOLÓGICA EN BASES DE DATOS DE PROPIEDAD INTELECTUAL APOYAR EN EL DISEÑO E IMPLEMENTACIÓN DE ESTRATEGIAS PARA LA DIVULGACIÓN DE LA PROPIEDAD INTELECTUAL</t>
  </si>
  <si>
    <t>ELVIS ANDRES NUÑEZ MEJIA</t>
  </si>
  <si>
    <t>https://community.secop.gov.co/Public/Tendering/OpportunityDetail/Index?noticeUID=CO1.NTC.3901311&amp;isFromPublicArea=True&amp;isModal=true&amp;asPopupView=true</t>
  </si>
  <si>
    <t>OPSP-VIN-0045-2023</t>
  </si>
  <si>
    <t>CO1.REQ.3986236</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</si>
  <si>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 APOYAR EN LA COORDINACIÓN Y EJECUCIÓN DE GRABACIONES DE IMÁGENES PARA LOS MATERIALES AUDIOVISUALES REQUERIDOS POR LA VICERRECTORÍA DE INVESTIGACIÓN Y SUS UNIDADES MONTAJE DE IMÁGENES PARA VIDEOS Y ANIMACIÓN DE CONTENIDO REQUERIDOS POR LA VICERRECTORÍA DE INVESTIGACIÓN Y SUS UNIDADES</t>
  </si>
  <si>
    <t>LAURA VANESSA PERDOMO LOPEZ</t>
  </si>
  <si>
    <t>https://community.secop.gov.co/Public/Tendering/OpportunityDetail/Index?noticeUID=CO1.NTC.3901257&amp;isFromPublicArea=True&amp;isModal=true&amp;asPopupView=true</t>
  </si>
  <si>
    <t>OPSP-VIN-0046-2023</t>
  </si>
  <si>
    <t>CO1.REQ.3996255</t>
  </si>
  <si>
    <t>PRESTAR LOS SERVICIOS PROFESIONALES EN LA DIRECCIÓN DE TRANSFERENCIA DEL CONOCIMIENTO Y PROPIEDAD INTELECTUAL DE LA VICERRECTORÍA DE INVESTIGACIÓN EL CONTRATISTA SE COMPROMETE A APOYAR LOS EJERCICIOS DE BÚSQUEDA Y ANÁLISIS DE INFORMACIÓN TECNOLÓGICA EN BASES DE DATOS DE PROPIEDAD INTELECTUAL APOYAR EN EL DISEÑO E IMPLEMENTACIÓN DE ESTRATEGIAS PARA LA DIVULGACIÓN DE LA PROPIEDAD INTELECTUAL BRINDAR SOPORTE CON LA IDENTIFICACIÓN Y RASTREO DE OPORTUNIDADES EN MATERIA DE CIENCIA TECNOLOGÍA INNOVACIÓN ARTE Y CULTURA ASÍ COMO TAMBIÉN CON LA PUBLICACIÓN DE LAS MISMAS EN EL BUSCADOR DE OPORTUNIDADES CO LAB</t>
  </si>
  <si>
    <t>ROSMERY KATHERINE CRUZ O BYRNE</t>
  </si>
  <si>
    <t>https://community.secop.gov.co/Public/Tendering/OpportunityDetail/Index?noticeUID=CO1.NTC.3901686&amp;isFromPublicArea=True&amp;isModal=true&amp;asPopupView=true</t>
  </si>
  <si>
    <t>OPSP-VIN-0047-2023</t>
  </si>
  <si>
    <t>CO1.REQ.3996644</t>
  </si>
  <si>
    <t>PRESTAR LOS SERVICIOS PROFESIONALES EN LA DIRECCIÓN DE TRANSFERENCIA DEL CONOCIMIENTO Y PROPIEDAD INTELECTUAL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Y PARTICIPACIÓN EN ACTIVIDADES DE ENTRENAMIENTO Y CAPACITACIONES CON TEMAS DE VIGILANCIA E INTELIGENCIA CIENTÍFICA Y TECNOLÓGICA APOYAR EN LA ACTUALIZACIÓN DE LAS MATRICES DE GRUPOS DE INVESTIGACIÓN Y CONVENIOS DE LA VIN</t>
  </si>
  <si>
    <t>VANESSA MARGARITA MARRUGO ARROYO</t>
  </si>
  <si>
    <t>https://community.secop.gov.co/Public/Tendering/OpportunityDetail/Index?noticeUID=CO1.NTC.3902329&amp;isFromPublicArea=True&amp;isModal=true&amp;asPopupView=true</t>
  </si>
  <si>
    <t>OPSP-VIN-0048-2023</t>
  </si>
  <si>
    <t>CO1.REQ.3985089</t>
  </si>
  <si>
    <t>PRESTACIÓN DE SERVICIOS PROFESIONALES EN LA VICERRECTORÍA DE INVESTIGACIÓN DE LA UNIVERSIDAD DEL MAGDALENA EL CONTRATISTA SE COMPROMETE A APOYAR EN LOS PROCESOS PRODUCCIÓN FOTOGRÁFICA PARA LAS OBRAS Y AUDIOVISUALES REQUERIDAS POR LA VICERRECTORÍA DE INVESTIGACIÓN Y SUS UNIDADE APOYAR EN LA ESCRITURA Y REVISIÓN DE GUIONES RELACIONADOS CON LAS PRODUCCIONES AUDIOVISUALES REQUERIDAS POR LA VICERRECTORÍA DE INVESTIGACIÓN Y SUS UNIDADES APOYAR EN LA EJECUCIÓN DE GRABACIONES DE IMÁGENES Y PARA LOS MATERIALES AUDIOVISUALES REQUERIDOS POR LA VICERRECTORÍA DE INVESTIGACIÓN Y SUS UNIDADES APOYAR EN LA ESCRITURA Y REVISIÓN DE GUIONES, ASÍ COMO TAMBIÉN EN LAS IDEAS DE CREACIÓN Y ORGANIZACIÓN DE EXPOSICIONES FOTOGRÁFICAS Y MUSEOGRÁFICAS DERIVADAS DE PRODUCTOS EDITORIALES REQUERIDOS POR LA VICERRECTORÍA DE INVESTIGACIÓN Y SUS UNIDADES</t>
  </si>
  <si>
    <t>LINDA ESPERANZA ARAGON MUÑOZ</t>
  </si>
  <si>
    <t>https://community.secop.gov.co/Public/Tendering/OpportunityDetail/Index?noticeUID=CO1.NTC.3902399&amp;isFromPublicArea=True&amp;isModal=true&amp;asPopupView=true</t>
  </si>
  <si>
    <t>OPSP-VIN-0049-2023</t>
  </si>
  <si>
    <t>CO1.REQ.3985718</t>
  </si>
  <si>
    <t>PRESTACIÓN DE SERVICIOS PROFESIONALES EN EL CENTRO DE INNOVACIÓN Y EMPRENDIMIENTO DE LA UNIVERSIDAD DEL MAGDALENA EL CONTRATISTA SE COMPROMETE A BRINDAR SOPORTE Y APOYO LOGÍSTICO A LA DIRECCIÓN DEL CIE EN EL DISEÑO Y EJECUCIÓN DE METODOLOGÍAS ACTIVIDADES DE SENSIBILIZACIÓN ASESORÍA Y FORMACIÓN ORIENTADAS AL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 BRINDAR APOYO LOGÍSTICO A LA DIRECCIÓN DEL CENTRO DE INNOVACIÓN Y EMPRENDIMIENTO EN LA ATENCIÓN DE REQUERIMIENTOS DE LA COMUNIDAD UNIMAGDALENA Y DE LOS PÚBLICOS DE INTERÉS DEL CIE PARA LA REALIZACIÓN DE ACTIVIDADES RELACIONADAS CON EMPRENDIMIENTO</t>
  </si>
  <si>
    <t>ANGELICA LILIANA SILVA FRANCO</t>
  </si>
  <si>
    <t>https://community.secop.gov.co/Public/Tendering/OpportunityDetail/Index?noticeUID=CO1.NTC.3902463&amp;isFromPublicArea=True&amp;isModal=true&amp;asPopupView=true</t>
  </si>
  <si>
    <t>OPSP-VIN-0050-2023</t>
  </si>
  <si>
    <t>CO1.REQ.3986113</t>
  </si>
  <si>
    <t>PRESTACIÓN DE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 APOYAR EN LA COORDINACIÓN Y EJECUCIÓN DE GRABACIONES DE IMÁGENES PARA LOS MATERIALES AUDIOVISUALES REQUERIDOS POR LA VICERRECTORÍA DE INVESTIGACIÓN Y SUS UNIDADES</t>
  </si>
  <si>
    <t>ALEJANDRA MARGARITA BALLESTAS CASAS</t>
  </si>
  <si>
    <t>ELIAS GARCIA PEROZO</t>
  </si>
  <si>
    <t>https://community.secop.gov.co/Public/Tendering/OpportunityDetail/Index?noticeUID=CO1.NTC.3902803&amp;isFromPublicArea=True&amp;isModal=true&amp;asPopupView=true</t>
  </si>
  <si>
    <t>OPSP-VIN-0051-2023</t>
  </si>
  <si>
    <t>CO1.REQ.3986603</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</si>
  <si>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COADYUVAR EN EL DISEÑO Y APLICACIÓN DE ENCUESTAS DE SATISFACCIÓN PARA MEJORAS CONTINUAS EN LOS PROCESOS DE LA GESTIÓN DE LA CIENCIA TECNOLOGÍA E INNOVACIÓN</t>
  </si>
  <si>
    <t>JESUS DAVID RIBON RAMOS</t>
  </si>
  <si>
    <t>https://community.secop.gov.co/Public/Tendering/OpportunityDetail/Index?noticeUID=CO1.NTC.3902931&amp;isFromPublicArea=True&amp;isModal=true&amp;asPopupView=true</t>
  </si>
  <si>
    <t>OPSP-VIN-0052-2023</t>
  </si>
  <si>
    <t>CO1.REQ.4007154</t>
  </si>
  <si>
    <t>PRESTAR LOS SERVICIOS PROFESIONALES EN EL GRUPO DE PRESUPUESTO DE LA UNIVERSIDAD DEL MAGDALENA EN MARCO DEL PROYECTO DE INVESTIGACIÓN VISIBILIZACIÓN DE LAS CAPACIDADES QUE GENERA LA ECONOMÍA POPULAR PARA EL DESARROLLO ECONÓMICO DE COLOMBIA EL CONTRATISTA SE COMPROMETE A APOYAR EN EL DILIGENCIAMIENTO EN EL SINAP DE LOS CDP SOLICITADOS PARA CADA PROYECTO INTERNO Y EXTERNO O DEL PLAN DE ACCIÓN INSTITUCIONAL Y AUTORIZADAS POR LA VICERRECTORÍA DE INVESTIGACIÓN REVISAR DETALLADAMENTE LOS DOCUMENTOS REQUERIDOS EN LA ETAPA PRECONTRACTUAL PARA ELABORAR EN EL SINAP LOS COMPROMISOS PRESUPUESTALES DE LAS ÓRDENES Y RESOLUCIONES AUTORIZADAS POR LA VICERRECTORIA DE INVESTIGACIÓN</t>
  </si>
  <si>
    <t>CLAUDIA PATRICIA RUIZ PINO</t>
  </si>
  <si>
    <t>ANAFLORA JIMENEZ DE LA HOZ</t>
  </si>
  <si>
    <t>https://community.secop.gov.co/Public/Tendering/OpportunityDetail/Index?noticeUID=CO1.NTC.3912901&amp;isFromPublicArea=True&amp;isModal=true&amp;asPopupView=true</t>
  </si>
  <si>
    <t>OPSP-VIN-0053-2023</t>
  </si>
  <si>
    <t>CO1.REQ.4007409</t>
  </si>
  <si>
    <t>PRESTAR LOS SERVICIOS PROFESIONALES EN EL GRUPO DE CONTABILIDAD DE LA UNIVERSIDAD DEL MAGDALENA EN MARCO DEL PROYECTO DE INVESTIGACIÓN VISIBILIZACIÓN DE LAS CAPACIDADES QUE GENERA LA ECONOMÍA POPULAR PARA EL DESARROLLO ECONÓMICO DE COLOMBIA EL CONTRATISTA SE COMPROMETE A APOYAR AL GRUPO DE CONTABILIDAD EN LA ELABORACIÓN DE CUENTAS POR PAGAR Y OBLIGACIONES PRESUPUESTALES APOYAR AL PROFESIONAL ESPECIALIZADO DEL GRUPO DE CONTABILIDAD EN LA ELABORACIÓN DE LOS INFORMES FINANCIEROS DE AVANCES Y FINALES DE PROYECTOS APOYAR AL TÉCNICO ADMINISTRATIVO DEL GRUPO DE CONTABILIDAD EN LA ELABORACIÓN Y EXPEDICIÓN DE CERTIFICADOS DE PAZ Y SALVO DE AVANCES AUTORIZADOS POR LA VICERRECTORÍA DE INVESTIGACIÓN</t>
  </si>
  <si>
    <t>DALIANYS DE JESÚS PASTRANA MARTÍNEZ</t>
  </si>
  <si>
    <t xml:space="preserve">DEWAR ENRIQUE LOPEZ MORGAN </t>
  </si>
  <si>
    <t>https://community.secop.gov.co/Public/Tendering/OpportunityDetail/Index?noticeUID=CO1.NTC.3912947&amp;isFromPublicArea=True&amp;isModal=true&amp;asPopupView=true</t>
  </si>
  <si>
    <t>OPSP-VIN-0054-2023</t>
  </si>
  <si>
    <t>CO1.REQ.4007820</t>
  </si>
  <si>
    <t>PRESTAR LOS SERVICIOS PROFESIONALES EN EL GRUPO DE TESORERÍA DE LA UNIVERSIDAD DEL MAGDALENA EN MARCO DEL PROYECTO DE INVESTIGACIÓN VISIBILIZACIÓN DE LAS CAPACIDADES QUE GENERA LA ECONOMÍA POPULAR PARA EL DESARROLLO ECONÓMICO DE COLOMBIA EL CONTRATISTA SE COMPROMETE A VERIFICAR EL TRÁMITE DE LAS SOLICITUDES DE PAGOS RECIBIDAS POR LA VICERRECTORÍA DE INVESTIGACIÓN TRAMITAR LAS SOLICITUDES DE INFORMACIÓN RECIBIDAS POR LA VICERRECTORÍA DE INVESTIGACIÓN APOYAR EN EL CONTROL FINANCIERO A LOS CONVENIOS SUSCRITOS POR LA INSTITUCIÓN COADYUVAR EN LA ELABORACIÓN DE COMPROBANTES DE PAGOS DE LA OFICINA DE TESORERÍA</t>
  </si>
  <si>
    <t>TAHIS ELENA ABUABARA LARA</t>
  </si>
  <si>
    <t>BERNARDO JOSÉ SAADE MEJÍA</t>
  </si>
  <si>
    <t>https://community.secop.gov.co/Public/Tendering/OpportunityDetail/Index?noticeUID=CO1.NTC.3913323&amp;isFromPublicArea=True&amp;isModal=true&amp;asPopupView=true</t>
  </si>
  <si>
    <t>OPSP-VIN-0055-2023</t>
  </si>
  <si>
    <t>CO1.REQ.4003155</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</si>
  <si>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REALIZACIÓN DE ACTIVIDADES DE FOMENTO Y FORTALECIMIENTO DE LA MENTALIDAD EMPRENDEDORA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</si>
  <si>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JAIME ANTONIO MENDOZA DEL CASTILLO</t>
  </si>
  <si>
    <t>https://community.secop.gov.co/Public/Tendering/OpportunityDetail/Index?noticeUID=CO1.NTC.3913160&amp;isFromPublicArea=True&amp;isModal=true&amp;asPopupView=true</t>
  </si>
  <si>
    <t>OPSP-VIN-0056-2023</t>
  </si>
  <si>
    <t>CO1.REQ.4003723</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</si>
  <si>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EJECUCIÓN DE ACTIVIDADES DE FOMENTO Y FORTALECIMIENTO DE LA INNOVACIÓN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</si>
  <si>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LILIBET DEL CARMEN RUEDA SALAS</t>
  </si>
  <si>
    <t>https://community.secop.gov.co/Public/Tendering/OpportunityDetail/Index?noticeUID=CO1.NTC.3913094&amp;isFromPublicArea=True&amp;isModal=true&amp;asPopupView=true</t>
  </si>
  <si>
    <t>OPSP-VIN-0057-2023</t>
  </si>
  <si>
    <t>CO1.REQ.4003944</t>
  </si>
  <si>
    <t>PRESTAR LOS SERVICIOS PROFESIONALES EN LA VICERRECTORÍA DE INVESTIGACIÓN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 APOYAR EN EL MONTAJE DE IMÁGENES PARA VIDEOS Y ANIMACIÓN DE CONTENIDO REQUERIDOS POR LA VICERRECTORÍA DE INVESTIGACIÓN Y SUS UNIDADES</t>
  </si>
  <si>
    <t>JORGE LUIS BELLO DE LA HOZ</t>
  </si>
  <si>
    <t>ELIAS GREGORIO GARCÍA PEROZO</t>
  </si>
  <si>
    <t>https://community.secop.gov.co/Public/Tendering/OpportunityDetail/Index?noticeUID=CO1.NTC.3913296&amp;isFromPublicArea=True&amp;isModal=true&amp;asPopupView=true</t>
  </si>
  <si>
    <t>OPSP-VIN-0058-2023</t>
  </si>
  <si>
    <t>CO1.REQ.4010152</t>
  </si>
  <si>
    <t>PRESTAR LOS SERVICIOS PROFESIONALES EN LA DIRECCIÓN DE GESTIÓN DEL CONOCIMIENTO EL CONTRATISTA SE COMPROMETE A APOYAR LOS PROCESOS RELACIONADOS CON LA IDENTIFICACIÓN GESTIÓN Y OBTENCIÓN DE LOS PERMISOS AMBIENTALES REQUERIDOS EN LOS PROYECTOS INTERNOS Y EXTERNOS DE LA VICERRECTORÍA DE INVESTIGACIÓN APOYAR A LA DIRECCIÓN DE GESTIÓN DEL CONOCIMIENTO EN LA ASESORÍA A INVESTIGADORES DOCENTES ESTUDIANTES Y LAS UNIDADES ORGANIZATIVAS EN LOS TEMAS RELACIONADOS CON PERMISOS AMBIENTALES APOYAR LA IDENTIFICACIÓN GESTIÓN Y OBTENCIÓN DE TRÁMITES REQUERIDOS PARA LA VIGENCIA Y ACTUALIZACIÓN DEL PERMISO MARCO DE RECOLECCIÓN OTORGADO A LA UNIVERSIDAD DEL MAGDALENA APOYAR TRÁMITES ANTE EL MINISTERIO DE AMBIENTE Y DESARROLLO SOSTENIBLE PARA LA OBTENCIÓN DE CONTRATO DE ACCESO A RECURSO GENÉTICO</t>
  </si>
  <si>
    <t>HEIDY VIVIANANA PEREZ FEDRICH</t>
  </si>
  <si>
    <t>https://community.secop.gov.co/Public/Tendering/OpportunityDetail/Index?noticeUID=CO1.NTC.3915288&amp;isFromPublicArea=True&amp;isModal=true&amp;asPopupView=true</t>
  </si>
  <si>
    <t>OPSP-VIN-0059-2023</t>
  </si>
  <si>
    <t>CO1.REQ.4010345</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</si>
  <si>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 BRINDAR APOYO LOGÍSTICO A LA DIRECCIÓN DEL CENTRO DE INNOVACIÓN Y EMPRENDIMIENTO EN LA ATENCIÓN DE REQUERIMIENTOS DE LA COMUNIDAD UNIMAGDALENA</t>
  </si>
  <si>
    <t>KEDUIN RAFAEL FERNANDEZ MONTENEGRO</t>
  </si>
  <si>
    <t>https://community.secop.gov.co/Public/Tendering/OpportunityDetail/Index?noticeUID=CO1.NTC.3915814&amp;isFromPublicArea=True&amp;isModal=true&amp;asPopupView=true</t>
  </si>
  <si>
    <t>OPSP-VIN-0060-2023</t>
  </si>
  <si>
    <t>CO1.REQ.4010527</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</si>
  <si>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t>
  </si>
  <si>
    <t>https://community.secop.gov.co/Public/Tendering/OpportunityDetail/Index?noticeUID=CO1.NTC.3915647&amp;isFromPublicArea=True&amp;isModal=true&amp;asPopupView=true</t>
  </si>
  <si>
    <t>OPSP-VIN-0061-2023</t>
  </si>
  <si>
    <t>CO1.REQ.4010811</t>
  </si>
  <si>
    <t>PRESTAR LOS SERVICIOS PROFESIONALES EN LA DIRECCIÓN DE TRANSFERENCIA DEL CONOCIMIENTO Y PROPIEDAD INTELECTUAL DE LA VICERRECTORÍA DE INVESTIGACIÓN EL CONTRATISTA SE COMPROMETE A APOYAR A LA VICERRECTORÍA DE INVESTIGACIÓN Y SUS UNIDADES EN COORDINACIÓN CON LA OFICINA DE RELACIONES INTERNACIONALES EN LA BÚSQUEDA Y PRESENTACIÓN DE OPORTUNIDADES DE MOVILIZACIÓN DE RECURSOS INTERNACIONALES PARA INVESTIGACIÓN INNOVACIÓN Y EMPRENDIMIENTO APOYAR EN LA CONEXIÓN E INTERLOCUCIÓN CON LOS DIFERENTES GRUPOS DE INTERÉS EXTERNOS E INTERNOS DE LAS OPORTUNIDADES DE MOVILIZACIÓN DE RECURSOS INTERNACIONALES PARA INVESTIGACIÓN INNOVACIÓN Y EMPRENDIMIENTO</t>
  </si>
  <si>
    <t>ALEX HERVE ESTRADA CAIAFA</t>
  </si>
  <si>
    <t>https://community.secop.gov.co/Public/Tendering/OpportunityDetail/Index?noticeUID=CO1.NTC.3915671&amp;isFromPublicArea=True&amp;isModal=true&amp;asPopupView=true</t>
  </si>
  <si>
    <t>OPSP-VIN-0062-2023</t>
  </si>
  <si>
    <t>CO1.REQ.4010464</t>
  </si>
  <si>
    <t>PRESTACIÓN DE SERVICIOS PROFESIONALES COMO ANALISTA DE LABORATORIO EN EL CENTRO DE GENÉTICA Y BIOLOGÍA MOLECULAR DE LA UNIVERSIDAD DEL MAGDALENA EL CONTRATISTA SE COMPROMETE A COADYUVAR EN EL PROCESO DE DIAGNÓSTICO MOLECULAR DE ENFERMEDADES INFECCIOSAS REALIZANDO LAS ACTIVIDADES DESDE LA RECEPCIÓN DE LAS MUESTRAS DESEMBALAJE MARCAJE EXTRACCIÓN DE ÁCIDOS NUCLEICOS PREPARACIÓN DE MEZCLAS DE RTPCR MONTAJE DE ENSAYOS DE RTPCR EN TIEMPO REAL HASTA LA INTERPRETACIÓN VALIDACIÓN Y REPORTE DE RESULTADOS COADYUVAR EN EL PROCESO DE VIGILANCIA GENÓMICA DE PATÓGENOS DE INTERÉS EN SALUD PÚBLICA CON TÉCNICAS DE SECUENCIACIÓN DE ÚLTIMA GENERACIÓN NGS</t>
  </si>
  <si>
    <t>EDISON RAFAEL LEA CHARRIS</t>
  </si>
  <si>
    <t>LYDA RAQUEL CASTRO GARCIA</t>
  </si>
  <si>
    <t>https://community.secop.gov.co/Public/Tendering/OpportunityDetail/Index?noticeUID=CO1.NTC.3915964&amp;isFromPublicArea=True&amp;isModal=true&amp;asPopupView=true</t>
  </si>
  <si>
    <t>OPSP-VIN-0063-2023</t>
  </si>
  <si>
    <t>CO1.REQ.4010092</t>
  </si>
  <si>
    <t>PRESTACIÓN DE SERVICIOS PROFESIONALES EN EL CENTRO DE GENÉTICA Y BIOLOGÍA MOLECULAR DE LA UNIVERSIDAD DEL MAGDALENA EL CONTRATISTA SE COMPROMETE A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COADYUVAR EN LA RECEPCIÓN Y ETIQUETADO DE MUESTRAS CLÍNICAS DILIGENCIANDO TODOS LOS FORMATOS QUE SE REQUIRIERAN PARA CUMPLIR CON LOS ESTÁNDARES DE CALIDAD DE RECEPCIÓN DE MUESTRAS</t>
  </si>
  <si>
    <t>PRICELIS PAULIN POLANCO FONTALVO</t>
  </si>
  <si>
    <t>https://community.secop.gov.co/Public/Tendering/OpportunityDetail/Index?noticeUID=CO1.NTC.3915934&amp;isFromPublicArea=True&amp;isModal=true&amp;asPopupView=true</t>
  </si>
  <si>
    <t>OPSP-VIN-0064-2023</t>
  </si>
  <si>
    <t>CO1.REQ.4010353</t>
  </si>
  <si>
    <t>PRESTAR LOS SERVICIOS PROFESIONALES EN LA DIRECCIÓN DE TRANSFERENCIA DEL CONOCIMIENTO Y PROPIEDAD INTELECTUAL DE LA VICERRECTORÍA DE INVESTIGACIÓN EL CONTRATISTA SE COMPROMETE A APOYAR A LA DIRECCIÓN DE TRANSFERENCIA DE CONOCIMIENTO Y PROPIEDAD INTELECTUAL EN LOS PROCESOS DE REGISTRO ANTE LA DNDA APOYAR LA ASESORÍA A LA COMUNIDAD UNIVERSITARIA PARA LA SUSCRIPCIÓN DE LOS DIFERENTES CONTRATOS DE CESIÓN DE DERECHOS PATRIMONIALES APOYAR A LA DIRECCIÓN DURANTE LA SUSCRIPCIÓN Y SEGUIMIENTO DE CONVENIOS CON INSTITUCIONES Y ENTIDADES PÚBLICAS Y PRIVADAS Y LA COMUNIDAD PARA LA TRANSFERENCIA DE CONOCIMIENTO Y TECNOLOGÍAS PRODUCTO DE LAS INVESTIGACIONES</t>
  </si>
  <si>
    <t>YEISON RENE DIAZ ARIAS</t>
  </si>
  <si>
    <t>https://community.secop.gov.co/Public/Tendering/OpportunityDetail/Index?noticeUID=CO1.NTC.3915905&amp;isFromPublicArea=True&amp;isModal=true&amp;asPopupView=true</t>
  </si>
  <si>
    <t>OPSP-VIN-0065-2023</t>
  </si>
  <si>
    <t>CO1.REQ.4033922</t>
  </si>
  <si>
    <t>PRESTACIÓN DE SERVICIOS PROFESIONALES EN EL CENTRO DE INNOVACIÓN Y EMPRENDIMIENTO DE LA UNIVERSIDAD DEL MAGDALENA EL CONTRATISTA SE COMPROMETE A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BRINDAR SOPORTE A LA DIRECCIÓN DEL CIE EN EL DESARROLLO DE MENTORÍAS Y SEGUIMIENTO A LA EJECUCIÓN DE LAS PRÁCTICAS DE INNOVACIÓN Y EMPRENDIMIENTOS DE CREACIÓN ARTÍSTICA CULTURAL Y DE INDUSTRIAS CREATIVAS BRINDAR APOYO LOGÍSTICO Y SOPORTE A LA DIRECCIÓN DEL CIE EN LA IDENTIFICACIÓN DE PROGRAMAS Y PROYECTOS QUE FORTALEZCAN LAS INICIATIVAS DE CREACIÓN ARTÍSTICA CULTURAL INDUSTRIAS CREATIVAS E INNOVACIÓN SOCIAL EN LA COMUNIDAD UNIMAGDALENA</t>
  </si>
  <si>
    <t>AURA MARIA MENA DE LA CRUZ</t>
  </si>
  <si>
    <t>https://community.secop.gov.co/Public/Tendering/OpportunityDetail/Index?noticeUID=CO1.NTC.3938982&amp;isFromPublicArea=True&amp;isModal=true&amp;asPopupView=true</t>
  </si>
  <si>
    <t>OPSP-VIN-0066-2023</t>
  </si>
  <si>
    <t>CO1.REQ.4033883</t>
  </si>
  <si>
    <t>PRESTAR LOS SERVICIOS PROFESIONALES EN MARCO DEL PROYECTO DE INVESTIGACIÓN VISIBILIZACIÓN DE LAS CAPACIDADES QUE GENERA LA ECONOMÍA POPULAR PARA EL DESARROLLO ECONÓMICO DE COLOMBIA LA CONTRATISTA SE COMPROMETE A DISEÑAR LA ENCUESTA DE PERCEPCIÓN APLICADA A LOS ASISTENTES AL SIMPOSIO SOBRE ECONOMÍA POPULAR Y COMUNITARIA Y A LAS INSTITUCIONES PÚBLICAS RELACIONADAS CON EL TEMA IDENTIFICAR LOS ASISTENTES AL SIMPOSIO SOBRE ECONOMÍA POPULAR Y COMUNITARIA APLICAR EL INSTRUMENTO DE MEDICIÓN SISTEMATIZAR LOS RESULTADOS.</t>
  </si>
  <si>
    <t>DANNA MARCELA POLO CAMARGO</t>
  </si>
  <si>
    <t>186
79</t>
  </si>
  <si>
    <t>2023-02-01
2023-01-23</t>
  </si>
  <si>
    <t>57560000 
456500000</t>
  </si>
  <si>
    <t>https://community.secop.gov.co/Public/Tendering/OpportunityDetail/Index?noticeUID=CO1.NTC.3939356&amp;isFromPublicArea=True&amp;isModal=true&amp;asPopupView=true</t>
  </si>
  <si>
    <t>OPSP-VIN-0067-2023</t>
  </si>
  <si>
    <t>CO1.REQ.4045425</t>
  </si>
  <si>
    <t xml:space="preserve">PRESTAR LOS SERVICIOS PROFESIONALES EN EL PROGRAMA EDITORIAL DE LA UNIVERSIDAD DEL 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 </t>
  </si>
  <si>
    <t>DIVA MARCELA PIAMBA TULCAN</t>
  </si>
  <si>
    <t>https://community.secop.gov.co/Public/Tendering/OpportunityDetail/Index?noticeUID=CO1.NTC.3951108&amp;isFromPublicArea=True&amp;isModal=true&amp;asPopupView=true</t>
  </si>
  <si>
    <t>OPSP-VIN-0068-2023</t>
  </si>
  <si>
    <t>CO1.REQ.4045746</t>
  </si>
  <si>
    <t>PRESTACIÓN DE SERVICIOS PROFESIONALES COMO LÍDER DE CALIDAD DEL CENTRO DE GENÉTICA Y BIOLOGÍA MOLECULAR EL CONTRATISTA SE COMPROMETE A COADYUVAR EN LA GESTIÓN PARA LA HABILITACIÓN DE SERVICIOS QUE SE OFERTEN EN EL CENTRO DE GENÉTICA Y REALIZAR SEGUIMIENTO A LOS SERVICIOS HABILITADOS COADYUVAR EN LA CAPACITACIÓN PERMANENTE DEL PERSONAL Y EL PUNTO DE TOMA DE MUESTRA EN BIOSEGURIDAD Y EN LOS PROCESOS DEL SISTEMA DE GESTIÓN DE LA CALIDAD DEL LABORATORIO COADYUVAR Y ASISTIR AL COORDINADOR DEL CENTRO DE GENÉTICA Y BIOLOGÍA MOLECULAR EN EL DISEÑO ELABORACIÓN DE POLÍTICAS PROCEDIMIENTOS PROTOCOLOS MANUALES GUÍAS FORMATOS Y DEMÁS DOCUMENTOS QUE SE DEFINAN DENTRO DEL ALCANCE TÉCNICO PARA EL CUMPLIMIENTO DE LOS ESTÁNDARES DE CALIDAD</t>
  </si>
  <si>
    <t>GINA SOFIA MORENO CRESPO</t>
  </si>
  <si>
    <t>https://community.secop.gov.co/Public/Tendering/OpportunityDetail/Index?noticeUID=CO1.NTC.3951329&amp;isFromPublicArea=True&amp;isModal=true&amp;asPopupView=true</t>
  </si>
  <si>
    <t>OPSP-VIN-0069-2023</t>
  </si>
  <si>
    <t>CO1.REQ.4045549</t>
  </si>
  <si>
    <t>PRESTACIÓN DE SERVICIOS PROFESIONALES EN ECONOMÍA PARA UN CAPÍTULO DEL LIBRO ECONOMÍA POPULAR MEDIANTE CONTRATO INTERADMINISTRATIVO NO CCE3464C2022 CELEBRADO ENTRE COLOMBIA COMPRA EFICIENTE Y LA UNIVERSIDAD DEL MAGDALENA EL CONTRATISTA SE COMPROMETE A REALIZAR LA CONSTRUCCIÓN DE UN CAPÍTULO DE LIBRO DENOMINADO LAS ECONOMÍAS POPULARES Y EL APORTE A LA PRODUCTIVIDAD PARTICIPAR EN LAS REUNIONES CON EL DIRECTOR DEL CONTRATO PARA ANALIZAR LOS AVANCES DE LA INVESTIGACIÓN</t>
  </si>
  <si>
    <t>DAVID MAURICIO GARCIA GUETTE</t>
  </si>
  <si>
    <t>EDWIN GUERRERO UTRIA</t>
  </si>
  <si>
    <t>https://community.secop.gov.co/Public/Tendering/OpportunityDetail/Index?noticeUID=CO1.NTC.3951185&amp;isFromPublicArea=True&amp;isModal=true&amp;asPopupView=true</t>
  </si>
  <si>
    <t>OPSP-VIN-0070-2023</t>
  </si>
  <si>
    <t>CO1.REQ.4056570</t>
  </si>
  <si>
    <t>PRESTAR LOS SERVICIOS PROFESIONALES EN EL PROGRAMA EDITORIAL DE LA UNIVERSIDAD DEL 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</si>
  <si>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JULIANA JAVIERRE LONDOÑO</t>
  </si>
  <si>
    <t>https://community.secop.gov.co/Public/Tendering/OpportunityDetail/Index?noticeUID=CO1.NTC.3962465&amp;isFromPublicArea=True&amp;isModal=true&amp;asPopupView=true</t>
  </si>
  <si>
    <t>OPSP-VIN-0071-2023</t>
  </si>
  <si>
    <t>CO1.REQ.4056903</t>
  </si>
  <si>
    <t>PRESTACIÓN DE SERVICIOS PROFESIONALES EN EL CENTRO DE INNOVACIÓN Y EMPRENDIMIENTO DE LA UNIVERSIDAD DEL MAGDALENA EL CONTRATISTA SE COMPROMETE A BRINDAR SOPORTE A LA DIRECCIÓN DEL CENTRO DE INNOVACIÓN Y EMPRENDIMIENTO CIE EN LA IDENTIFICACIÓN DE FUENTES DE RECURSOS Y FINANCIAMIENTO PARA FOMENTAR EL EMPRENDIMIENTO Y LA INNOVACIÓN EN SUS DIVERSAS FORMAS BRINDAR SOPORTE A LA DIRECCIÓN DEL CENTRO DE INNOVACIÓN Y EMPRENDIMIENTO EN LA ELABORACIÓN DE
BANCO DE PROYECTOS QUE PROPENDAN POR LA OBTENCIÓN DE FUENTES DE FINANCIAMIENTO Y RECURSOS EN ARAS DE IMPULSAR PROCESOS DE INNOVACIÓN Y EMPRENDIMIENTO EN SUS DIVERSAS FORMAS EVIDENCIANDO IMPACTOS EN LA COMUNIDAD UNIVERSITARIA Y SU ÁREA DE INFLUENCIA</t>
  </si>
  <si>
    <t>MARIA CAMILA HERRERA CORTINA</t>
  </si>
  <si>
    <t>https://community.secop.gov.co/Public/Tendering/OpportunityDetail/Index?noticeUID=CO1.NTC.3962706&amp;isFromPublicArea=True&amp;isModal=true&amp;asPopupView=true</t>
  </si>
  <si>
    <t>OPSP-VIN-0072-2023</t>
  </si>
  <si>
    <t>CO1.REQ.4056592</t>
  </si>
  <si>
    <t>PRESTAR LOS SERVICIOS PROFESIONALES EN LA DIRECCIÓN DE TRANSFERENCIA DEL CONOCIMIENTO Y PROPIEDAD INTELECTUAL DE LA VICERRECTORÍA DE INVESTIGACIÓN EL CONTRATISTA SE COMPROMETE A APOYAR OPERATIVA Y LOGÍSTICAMENTE EN EL DESARROLLO DE LOS DIFERENTES EVENTOS DE CTEI QUE SE REALICEN DE MANERA VIRTUAL O PRESENCIAL POR PARTE DE LA VICERRECTORÍA DE INVESTIGACIÓN YO SUS UNIDADES APOYAR EN LAS ACTIVIDADES DE DIVULGACIÓN DE LOS EVENTOS DE CTEI QUE SE PRODUZCAN POR MEDIOS VIRTUALES YO DE MODO PRESENCIAL CON AUSPICIO DE LA VICERRECTORÍA DE INVESTIGACIÓN BRINDAR APOYO CON LA ARTICULACIÓN ENTRE LA VICERRECTORÍA DE INVESTIGACIÓN SUS DIRECCIONES Y LA DIRECCIÓN DE COMUNICACIONES</t>
  </si>
  <si>
    <t>KAREN PATRICIA CUAO ALVARADO</t>
  </si>
  <si>
    <t>https://community.secop.gov.co/Public/Tendering/OpportunityDetail/Index?noticeUID=CO1.NTC.3962813&amp;isFromPublicArea=True&amp;isModal=true&amp;asPopupView=true</t>
  </si>
  <si>
    <t>OPSP-VIN-0073-2023</t>
  </si>
  <si>
    <t>CO1.REQ.4056699</t>
  </si>
  <si>
    <t>PRESTAR LOS SERVICIOS PROFESIONALES EN LA DIRECCIÓN DE TRANSFERENCIA DEL CONOCIMIENTO Y PROPIEDAD INTELECTUAL DE LA VICERRECTORÍA DE INVESTIGACIÓN EL CONTRATISTA SE COMPROMETE A APOYAR LA COORDINACIÓN LOGÍSTICA DE FOROS CONFERENCIAS SEMINARIOS Y DEMÁS EVENTOS PRESENCIALES O VIRTUALES DESTINADOS A SOCIALIZAR ACTIVIDADES DE CTEI APOYAR CON EL TRÁMITE DE LOS REQUERIMIENTOS RELACIONADOS CON LA EJECUCIÓN DE EVENTOS PROGRAMADOS DE MANERA VIRTUAL O PRESENCIAL Y CON EL ACOMPAÑAMIENTO PARA CULMINAR LOS MISMOS CON ÉXITO APOYAR CON LA BÚSQUEDA DE ITINERARIOS DE BOLETOS AÉREOS PARA LOS INVESTIGADORES DE LA UNIVERSIDAD O DE INVITADOS NACIONALES E INTERNACIONALES QUE PARTICIPEN EN EVENTOS</t>
  </si>
  <si>
    <t>MARIA CLARA RIASCOS NIGRINIS</t>
  </si>
  <si>
    <t>https://community.secop.gov.co/Public/Tendering/OpportunityDetail/Index?noticeUID=CO1.NTC.3962729&amp;isFromPublicArea=True&amp;isModal=true&amp;asPopupView=true</t>
  </si>
  <si>
    <t>OPSP-VIN-0074-2023</t>
  </si>
  <si>
    <t>CO1.REQ.4057101</t>
  </si>
  <si>
    <t>NEILA PATRICIA MACEA SMITH</t>
  </si>
  <si>
    <t>https://community.secop.gov.co/Public/Tendering/OpportunityDetail/Index?noticeUID=CO1.NTC.3963018&amp;isFromPublicArea=True&amp;isModal=true&amp;asPopupView=true</t>
  </si>
  <si>
    <t>OPSP-VIN-0075-2023</t>
  </si>
  <si>
    <t>CO1.REQ.4065364</t>
  </si>
  <si>
    <t>PRESTAR LOS SERVICIOS PROFESIONALES COMO DISEÑADOR GRÁFICO EN LA EDITORIAL UNIMAGDALENA EL CONTRATISTA SE COMPROMETE A ELABORACIÓN DE LA DIAGRAMACIÓN DEL DIVERSO MATERIAL LIBROS REVISTAS BOLETINES CARTILLAS QUE PUBLICA LA EDITORIAL UNIMAGDALENA AJUSTAR LOS TEXTOS EN VERSIÓN ELECTRÓNICA CUANDO LOS AUTORES DEL LIBRO Y EL COORDINADOR DE PUBLICACIONES REALICE LA REVISIÓN FINAL AL MACHOTE DE LA OBRA REALIZAR LA CONVERSIÓN DE LOS LIBROS EN FORMATOS DIGITALES</t>
  </si>
  <si>
    <t>LISA PAOLA CALDERON CAMARGO</t>
  </si>
  <si>
    <t>https://community.secop.gov.co/Public/Tendering/OpportunityDetail/Index?noticeUID=CO1.NTC.3971305&amp;isFromPublicArea=True&amp;isModal=true&amp;asPopupView=true</t>
  </si>
  <si>
    <t>OPSP-VIN-0076-2023</t>
  </si>
  <si>
    <t>CO1.REQ.4065767</t>
  </si>
  <si>
    <t>PRESTAR LOS SERVICIOS PROFESIONALES EN LA DIRECCIÓN DE TRANSFERENCIA DEL CONOCIMIENTO Y PROPIEDAD INTELECTUAL DE LA VICERRECTORÍA DE INVESTIGACIÓN EL CONTRATISTA SE COMPROMETE A REALIZAR CAPACITACIONES EN TEMAS RELACIONADOS CON DERECHOS DE AUTOR SEGÚN LOS DIFERENTES TIPOS DE OBRA APOYAR EN LA REDACCIÓN Y CONSTRUCCIÓN DE CONTRATOS DE CESIÓN DE DERECHO LICENCIAS U OTROS RELACIONADOS CON DERECHOS DE AUTOR O DE PROPIEDAD INDUSTRIAL ORIENTAR A LA DTCPI DURANTE EL PROCESO DE REGISTRO DE OBRAS ANTE LA DIRECCIÓN NACIONAL DE DERECHO DE AUTOR O ANTE CUALQUIER ENTIDAD COMPETENTE</t>
  </si>
  <si>
    <t>JUAN CARLOS MONROY RODRIGUEZ</t>
  </si>
  <si>
    <t>https://community.secop.gov.co/Public/Tendering/OpportunityDetail/Index?noticeUID=CO1.NTC.3971545&amp;isFromPublicArea=True&amp;isModal=true&amp;asPopupView=true</t>
  </si>
  <si>
    <t>OPSP-VIN-0077-2023</t>
  </si>
  <si>
    <t>CO1.REQ.4065925</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</si>
  <si>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t>
  </si>
  <si>
    <t>CANDY DIAZGRANADOS HERNANDEZ</t>
  </si>
  <si>
    <t>https://community.secop.gov.co/Public/Tendering/OpportunityDetail/Index?noticeUID=CO1.NTC.3971368&amp;isFromPublicArea=True&amp;isModal=true&amp;asPopupView=true</t>
  </si>
  <si>
    <t>OPSP-VIN-0078-2023</t>
  </si>
  <si>
    <t>CO1.REQ.4071246</t>
  </si>
  <si>
    <t>PRESTAR LOS SERVICIOS PROFESIONALES EN LA DIRECCIÓN DE GESTIÓN DEL CONOCIMIENTO EL CONTRATISTA SE COMPROMETE A APOYAR AL INVESTIGADOR PRINCIPAL DEL PROYECTO TITULADO CONSERVACIÓN DE LA BIODIVERSIDAD Y APROVECHAMIENTO SOSTENIBLE DE LOS RECURSOS HIDROBIOLÓGICOS Y BIOPROSPECCIÓN MARINA EN ÁREAS PROMISORIAS DE AGUAS PROFUNDAS EN LA GUAJIRA MAGDALENA BOLÍVAR SUCRE CÓRDOBA CHOCÓ VALLE DEL CAUCA ANTIOQUIA CALDAS EN EL AJUSTE DEL DOCUMENTO TÉCNICO Y PRESUPUESTO DE ACUERDO CON LAS RECOMENDACIONES DEL VERIFICADOR ASIGNADO POR MINCIENCIAS EN CADA UNA DE LAS DEVOLUCIONES QUE SE PRESENTE ADAPTAR EL DOCUMENTO TÉCNICO Y PRESUPUESTO DEL PROYECTO AL FORMATO BPIN EN LA MGA</t>
  </si>
  <si>
    <t>NIDIA YEIMY VARGAS CASTILLO</t>
  </si>
  <si>
    <t xml:space="preserve">MÓNICA ZULBARÁN JIMÉNEZ </t>
  </si>
  <si>
    <t>https://community.secop.gov.co/Public/Tendering/OpportunityDetail/Index?noticeUID=CO1.NTC.3976840&amp;isFromPublicArea=True&amp;isModal=true&amp;asPopupView=true</t>
  </si>
  <si>
    <t>OPSP-VIN-0079-2023</t>
  </si>
  <si>
    <t>CO1.REQ.4074337</t>
  </si>
  <si>
    <t>PRESTAR LOS SERVICIOS PROFESIONALES COMO BIÓLOGA EN EL CENTRO DE COLECCIONES CIENTÍFICAS DE LA UNIVERSIDAD DEL MAGDALENA EL CONTRATISTA SE COMPROMETE A LA ASISTENCIA DE PROCEDIMIENTOS Y TAREAS RELACIONADAS CON EL MANTENIMIENTO DE ESPECÍMENES DEPOSITADOS EN LAS COLECCIONES DE INVERTEBRADOS MARINOS COLECCIONES DE INVERTEBRADOS DULCEACUÍCOLAS Y TERRESTRES NO INSECTOS ORGANIZACIÓN Y RECTIFICACIÓN EN LA IDENTIFICACIÓN DE TODO MATERIAL PREVIAMENTE DEPOSITADO IDENTIFICACIÓN DE LOS ESPECÍMENES A NIVEL DE FAMILIA DE LOS GRUPOS DE INVERTEBRADOS ESCOGIDOS</t>
  </si>
  <si>
    <t>AMANDA MIGUEL BERBEN HENRIQUEZ</t>
  </si>
  <si>
    <t xml:space="preserve">ROBERTO JOSÉ GUERRERO FLÓREZ </t>
  </si>
  <si>
    <t>https://community.secop.gov.co/Public/Tendering/OpportunityDetail/Index?noticeUID=CO1.NTC.3979374&amp;isFromPublicArea=True&amp;isModal=true&amp;asPopupView=true</t>
  </si>
  <si>
    <t>OPSP-VIN-0080-2023</t>
  </si>
  <si>
    <t>CO1.REQ.4074738</t>
  </si>
  <si>
    <t>PRESTACIÓN DE SERVICIOS PROFESIONALES EN EL CENTRO DE COLECCIONES CIENTÍFICAS EL CONTRATISTA SE COMPROMETE A LA ASISTENCIA DE PROCEDIMIENTOS Y TAREAS RELACIONADAS CON EL MANTENIMIENTO DE ESPECÍMENES DE LA COLECCIÓN FICOLÓGICA GERMÁN BULA MEYER ORGANIZACIÓN Y RECTIFICACIÓN EN LA IDENTIFICACIÓN DEL MATERIAL PREVIAMENTE DEPOSITADO IDENTIFICACIÓN DE LOS ESPECÍMENES A NIVEL DE FAMILIA GÉNERO ESPECIE DE LOS GRUPOS DE MACORALGAS ESCOGIDOS</t>
  </si>
  <si>
    <t>MIRLE PATRICIA CABARCAS JIMENEZ</t>
  </si>
  <si>
    <t>https://community.secop.gov.co/Public/Tendering/OpportunityDetail/Index?noticeUID=CO1.NTC.3979929&amp;isFromPublicArea=True&amp;isModal=true&amp;asPopupView=true</t>
  </si>
  <si>
    <t>OPSP-VIN-0081-2023</t>
  </si>
  <si>
    <t>CO1.REQ.4075202</t>
  </si>
  <si>
    <t>PRESTAR LOS SERVICIOS PROFESIONALES COMO BIÓLOGA EN EL CENTRO DE COLECCIONES CIENTÍFICAS DE LA UNIVERSIDAD DEL MAGDALENA EL CONTRATISTA SE COMPROMETE A LA ASISTENCIA EN LA SEPARACIÓN PREPARACIÓN MONTAJE EN ALFILERES Y ETIQUETAJE DE INSECTOS DE LOS DIFERENTES ÓRDENES DEPOSITADOS EN LA COLECCIÓN ENTOMOLÓGICA DE CBUMAG ORGANIZACIÓN Y RECTIFICACIÓN EN LA IDENTIFICACIÓN NIVEL TAXONÓMICO DE FAMILIA DE TODO MATERIAL PREVIAMENTE MONTADO Y UBICADO EN LAS GAVETAS DE LOS COMPACTADORES IDENTIFICACIÓN DE LOS ESPECÍMENES A NIVEL DE FAMILIA DE LOS ÓRDENES DE INSECTOS ESCOGIDOS ORGANIZÁNDOLOS EN LAS GAVETAS</t>
  </si>
  <si>
    <t>EMIRA ISABEL GARCIA AVENDAÑO</t>
  </si>
  <si>
    <t>https://community.secop.gov.co/Public/Tendering/OpportunityDetail/Index?noticeUID=CO1.NTC.3980625&amp;isFromPublicArea=True&amp;isModal=true&amp;asPopupView=true</t>
  </si>
  <si>
    <t>OPSP-VIN-0082-2023</t>
  </si>
  <si>
    <t>CO1.REQ.4097355</t>
  </si>
  <si>
    <t>PRESTAR LOS SERVICIOS PROFESIONALES COMO ANTROPÓLOGA EN LA COLECCIÓN ARQUEOLÓGICA ADSCRITA AL CENTRO DE COLECCIONES CIENTÍFICAS DE LA UNIVERSIDAD DEL MAGDALENA EL CONTRATISTA SE COMPROMETE A HACER MANTENIMIENTO BÁSICO DE LA COLECCIÓN DE ARQUEOLOGÍA APOYAR EL PROCESO DE GENERACIÓN DE MODELOS 3D DE LAS PIEZAS ARQUEOLÓGICAS DISEÑAR UNA EXPOSICIÓN DE MATERIALES LÍTICOS BASADO EN INVESTIGACIONES BÁSICAS APOYAR LA GENERACIÓN DE PROTOCOLOS INTERNOS DE MANEJO DE LA COLECCIÓN SEGÚN LOS SISTEMAS INTERNOS DE LA UNIVERSIDAD DEL MAGDALENA Y LA REGULACIÓN QUE HACE EL INSTITUTO COLOMBIANO DE ANTROPOLOGÍA E HISTORIA</t>
  </si>
  <si>
    <t>MARIA FERNANDA MOZO RODRIGUEZ</t>
  </si>
  <si>
    <t xml:space="preserve">WILHELM LONDOÑO DIAZ  </t>
  </si>
  <si>
    <t>https://community.secop.gov.co/Public/Tendering/OpportunityDetail/Index?noticeUID=CO1.NTC.4002852&amp;isFromPublicArea=True&amp;isModal=true&amp;asPopupView=true</t>
  </si>
  <si>
    <t>OPSP-VIN-0083-2023</t>
  </si>
  <si>
    <t>CO1.REQ.4112578</t>
  </si>
  <si>
    <t>PRESTAR LOS SERVICIOS PROFESIONALES EN LA VICERRECTORÍA DE INVESTIGACIÓN EL CONTRATISTA SE COMPROMETE A APOYAR EN EL SEGUIMIENTO DE LAS COMUNICACIONES ELECTRÓNICAS DE LA VICERRECTORÍA DE INVESTIGACIÓN REALIZAR SEGUIMIENTO EN EL MANEJO DE LA AGENDA DEL VICERRECTOR DE INVESTIGACIÓN Y ORGANIZACIÓN DE REUNIONES EN LA VIN APOYAR EN LA GESTIÓN DE DOCUMENTOS REMITIDOS A LA VICERRECTORÍA Y DOCUMENTOS PARA LA FIRMA DEL VICERRECTOR COADYUVAR EN LA GESTIÓN DEL PROGRAMA DE FINANCIACIÓN PARA LA FORMACIÓN CIENTÍFICA</t>
  </si>
  <si>
    <t>JORGE ENRIQUE ELÍAS CARO</t>
  </si>
  <si>
    <t>https://community.secop.gov.co/Public/Tendering/OpportunityDetail/Index?noticeUID=CO1.NTC.4017938&amp;isFromPublicArea=True&amp;isModal=true&amp;asPopupView=true</t>
  </si>
  <si>
    <t>OPSP-VIN-0084-2023</t>
  </si>
  <si>
    <t>CO1.REQ.4112962</t>
  </si>
  <si>
    <t>PRESTAR LOS SERVICIOS PROFESIONALES EN LA EDITORIAL DE LA UNIVERSIDAD DEL MAGDALENA EL CONTRATISTA SE COMPROMETE A APOYAR EN LA PLANEACIÓN DE LOS EVENTOS ACADÉMICOS CULTURALES Y ARTÍSTICOS EN LAS CUALES PARTICIPE YO REALICE LA EDITORIAL UNIMAGDALENA APOYO EN LA PLANEACIÓN DE LAS FERIAS DEL LIBRO EN LAS CUALES PARTICIPE Y O REALICE LA EDITORIAL UNIMAGDALENA VELAR POR LA REALIZACIÓN DEL MATERIAL PUBLICITARIO QUE SE REQUIERA PARA LOS EVENTOS O FERIAS DEL LIBRO EN LAS CUALES PARTICIPE YO REALICE LA EDITORIAL UNIMAGDALENA ENTREGAR LA INFORMACIÓN REQUERIDA DE LOS RESULTADOS Y ACTIVIDADES REALIZADAS DE LOS EVENTOS O FERIAS DEL LIBRO EN LAS CUALES PARTICIPE Y/O REALICE LA EDITORIAL UNIMAGDALENA</t>
  </si>
  <si>
    <t>EVELYN ROCIO RUIZ GONZALEZ</t>
  </si>
  <si>
    <t>https://community.secop.gov.co/Public/Tendering/OpportunityDetail/Index?noticeUID=CO1.NTC.4017971&amp;isFromPublicArea=True&amp;isModal=true&amp;asPopupView=true</t>
  </si>
  <si>
    <t>OPSP-VIN-0085-2023</t>
  </si>
  <si>
    <t>CO1.REQ.4126651</t>
  </si>
  <si>
    <t>PRESTAR LOS SERVICIOS PROFESIONALES EN MARCO DEL PROYECTO DE INVESTIGACIÓN VISIBILIZACIÓN DE LAS CAPACIDADES QUE GENERA LA ECONOMÍA POPULAR PARA EL DESARROLLO ECONÓMICO DE COLOMBIA EL CONTRATISTA SE COMPROMETE A REALIZAR UN ANÁLISIS DEL ESTADO ACTUAL DEL MARCO JURÍDICO DE LA ECONOMÍA POPULAR Y COMUNITARIA EN COLOMBIA IDENTIFICAR LAS NORMAS LEYES DECRETOS Y ARTÍCULOS CONSTITUCIONALES QUE SOPORTAN Y PUEDEN SOPORTAR EL DESARROLLO DE LA POLÍTICA PÚBLICA DE ECONOMÍA POPULAR Y COMUNITARIA COMPILAR LA INFORMACIÓN DE ANÁLISIS EN UN TEXTO QUE SERÁ UTILIZADO COMO UN CAPÍTULO DEL DOCUMENTO TÉCNICO</t>
  </si>
  <si>
    <t>JUAN RODOLFO RIOS NOGUERA</t>
  </si>
  <si>
    <t>https://community.secop.gov.co/Public/Tendering/OpportunityDetail/Index?noticeUID=CO1.NTC.4031760&amp;isFromPublicArea=True&amp;isModal=true&amp;asPopupView=true</t>
  </si>
  <si>
    <t>OPSP-VIN-0086-2023</t>
  </si>
  <si>
    <t>CO1.REQ.4126689</t>
  </si>
  <si>
    <t>PRESTAR LOS SERVICIOS PROFESIONALES EN MARCO DEL PROYECTO EXTERNO DE INVESTIGACIÓN OSITOS DE AGUA TARDIGRADA ASOCIADOS A BRIÓFITOS Y LÍQUENES EN FRAGMENTOS DE BOSQUE SECO TROPICAL DE LOS MONTES DE MARÍA Y LA SERRANÍA DE PIOJÓ. UNA CONTRIBUCIÓN A LA BIODIVERSIDAD DE COLOMBI EL CONTRATISTA SE COMPROMETE A REALIZAR LOS TRÁMITES DE COMPRA DE INSUMOS Y MATERIALES PLANIFICACIÓN DE ACTIVIDADES DE LABORATORIO SEPARACIÓN MONTAJE E IDENTIFICACIÓN DE TARDÍGRADOS SUPERVISIÓN DE LA REALIZACIÓN DE MATRICES DARWIN CORE DEL MATERIAL IDENTIFICADO</t>
  </si>
  <si>
    <t>ROSANA LONDOÑO GONZÁLEZ</t>
  </si>
  <si>
    <t>ROBERTO JOSÉ GUERRERO FLÓREZ</t>
  </si>
  <si>
    <t>https://community.secop.gov.co/Public/Tendering/OpportunityDetail/Index?noticeUID=CO1.NTC.4031791&amp;isFromPublicArea=True&amp;isModal=true&amp;asPopupView=true</t>
  </si>
  <si>
    <t>OPSP-VIN-0087-2023</t>
  </si>
  <si>
    <t>CO1.REQ.4127904</t>
  </si>
  <si>
    <t>PRESTAR LOS SERVICIOS PROFESIONALES EN EL CENTRO DE GENÉTICA Y BIOLOGÍA MOLECULAR DE LA VICERRECTORÍA DE INVESTIGACIÓN DE LA UNIVERSIDAD DEL MAGDALENA EL CONTRATISTA SE COMPROMETE A APOYO EN EL MANTENIMIENTO Y OPERATIVIDAD DEL SERVIDOR DEL CENTRO DE GENÉTICA ASESORÍA A INVESTIGADORES Y USUARIOS SOBRE EL USO DEL SERVIDOR DEL CENTRO DE GENÉTICA ELABORAR MANUAL Y REGLAMENTO DE USO DEL SERVIDOR REALIZAR LOS AJUSTES PERTINENTES QUE CONSIDERE EL SUPERVISOR DE LA OBRA</t>
  </si>
  <si>
    <t>DIEGO ANDRÉS RESTREPO LEAL</t>
  </si>
  <si>
    <t>LYDA CASTRO GARCIA</t>
  </si>
  <si>
    <t>https://community.secop.gov.co/Public/Tendering/OpportunityDetail/Index?noticeUID=CO1.NTC.4032935&amp;isFromPublicArea=True&amp;isModal=true&amp;asPopupView=true</t>
  </si>
  <si>
    <t>OPSP-VIN-0088-2023</t>
  </si>
  <si>
    <t>CO1.REQ.4154275</t>
  </si>
  <si>
    <t xml:space="preserve">PRESTAR LOS SERVICIOS PROFESIONALES COMO BIÓLOGA EN ELMARCO DEL PROYECTO DE INVESTIGACIÓN OSITOS DE AGUA TARDÍGRADA ASOCIADOS A BRIÓFITOS Y LÍQUENES ENFRAGMENTOS DE BOSQUE SECO TROPICAL DE LOS MONTES DE MARÍA Y LA SERRANÍA DE PIOJÓ UNA CONTRIBUCIÓN A LABIODIVERSIDAD DE COLOMBIA EL CONTRATISTA SE COMPROMETE A REALIZAR LA REVISIÓN DE MUESTRAS DE BRIÓFITOS Y LÍQUENES PARA LA EXTRACCIÓN Y MONTAJE DE TARDÍGRADOS ENTRENAMIENTO SUPERVISIÓN Y DIRECCIÓN DE TESISTA DE PREGRADO EN ACTIVIDADES DE LABORATORIO </t>
  </si>
  <si>
    <t>DAYANNA PAOLA VENENCIA SAYAS</t>
  </si>
  <si>
    <t>SIGMER YAMURUK QUIROGA CÁRDENAS</t>
  </si>
  <si>
    <t>https://community.secop.gov.co/Public/Tendering/OpportunityDetail/Index?noticeUID=CO1.NTC.4059500&amp;isFromPublicArea=True&amp;isModal=true&amp;asPopupView=true</t>
  </si>
  <si>
    <t>OPSP-VIN-0089-2023</t>
  </si>
  <si>
    <t>CO1.REQ.4154877</t>
  </si>
  <si>
    <t>PRESTACIÓN DE SERVICIOS PROFESIONALES EN EL PROYECTO DE INVESTIGACIÓN OSITOS DE AGUA TARDÍGRADA ASOCIADOS A BRIÓFITOS Y LÍQUENES EN FRAGMENTOS DE BOSQUE SECO TROPICAL DE LOS MONTES DE MARÍA Y LA SERRANÍA DE PIOJÓ UNA CONTRIBUCIÓN A LA BIODIVERSIDAD DE COLOMBIA EL CONTRATISTA SE COMPROMETE A APOYAR EN LA REVISIÓN DE MUESTRAS DE BRIÓFITOS Y LÍQUENES PARA LA EXTRACCIÓN Y MONTAJE DE TARDÍGRADOS APOYAR AL INVESTIGADOR PRINCIPAL DEL PROYECTO EN LA ELABORACIÓN DE INFORMES PARA LA AUTORIDAD NACIONAL DE LICENCIAS AMBIENTALES EN COORDINACIÓN CON LA DIRECCIÓN DE GESTIÓN DEL CONOCIMIENTO</t>
  </si>
  <si>
    <t>LUCIANI ANDREA PERTUZ MENDEZ</t>
  </si>
  <si>
    <t>SIGMER QUIROGA CÁRDENAS</t>
  </si>
  <si>
    <t>https://community.secop.gov.co/Public/Tendering/OpportunityDetail/Index?noticeUID=CO1.NTC.4059956&amp;isFromPublicArea=True&amp;isModal=true&amp;asPopupView=true</t>
  </si>
  <si>
    <t>OPSP-VIN-0090-2023</t>
  </si>
  <si>
    <t>CO1.REQ.4159908</t>
  </si>
  <si>
    <t>PRESTACIÓN DE SERVICIOS PROFESIONALES EN EL CENTRO DE GENÉTICA Y BIOLOGÍA MOLECULAR EL CONTRATISTA SE COMPROMETE A COADYUVAR EN LA GESTIÓN PARA LA HABILITACIÓN DE SERVICIOS QUE SE OFERTEN EN EL CENTRO DE GENÉTICA Y REALIZAR SEGUIMIENTO A LOS SERVICIOS HABILITADOS COADYUVAR EN LA REALIZACIÓN Y EL SEGUIMIENTO DE LOS TRÁMITES Y PROCESOS ADMINISTRATIVOS FINANCIEROS Y ACADÉMICOS REALIZADOS DESDE CENTRO DE GENÉTICA Y BIOLOGÍA MOLECULAR A LAS DIFERENTES UNIDADES DE LA UNIVERSIDAD DEL MAGDALENA Y ENTIDADES EXTERNAS</t>
  </si>
  <si>
    <t>ANGELY PAOLA CASTRO SUAREZ</t>
  </si>
  <si>
    <t>https://community.secop.gov.co/Public/Tendering/OpportunityDetail/Index?noticeUID=CO1.NTC.4064570&amp;isFromPublicArea=True&amp;isModal=true&amp;asPopupView=true</t>
  </si>
  <si>
    <t>OPSP-VIN-0091-2023</t>
  </si>
  <si>
    <t>CO1.REQ.4163767</t>
  </si>
  <si>
    <t>PRESTACIÓN DE SERVICIOS PROFESIONALES EN MARCO DEL PROYECTO DE INVESTIGACIÓN PRODUCCIÓN DE ECONOMÍA ECOLÓGICA INCLUYENTE Y SOSTENIBLE UNA INVESTIGACIÓN PARA DESARROLLAR ESTRATEGIAS DE EMPRENDIMIENTO SOCIAL SOLIDARIO PARA EL ECOTURISMO EN PUEBLOVIEJO CIÉNAGA GRANDE DE SANTA MARTA EL CONTRATISTA SE COMPROMETE AL APOYO GENERAL DESDE EL ÁMBITO CIENTÍFICO AL PROYECTO DE INVESTIGACIÓN APOYO ESPECÍFICO AL LÍDER LOCAL DEL HILO 6 DE ACUERDO CON LO SOLICITADO POR EL LÍDER</t>
  </si>
  <si>
    <t>VICTOR ALFONSO NUÑEZ SANCHEZ</t>
  </si>
  <si>
    <t>EDUARDO FORERO LLOREDA</t>
  </si>
  <si>
    <t>https://community.secop.gov.co/Public/Tendering/OpportunityDetail/Index?noticeUID=CO1.NTC.4068547&amp;isFromPublicArea=True&amp;isModal=true&amp;asPopupView=true</t>
  </si>
  <si>
    <t>OPSP-VIN-0092-2023</t>
  </si>
  <si>
    <t>CO1.REQ.4195496</t>
  </si>
  <si>
    <t>PRESTAR LOS SERVICIOS PROFESIONALES COMO CONTADOR PÚBLICO EN EL GRUPO DE CONTABILIDAD DE LA UNIMAGDALENA EN MARCO DEL PROYECTO DE INVESTIGACIÓN EXTERNO DIVERSIDAD DE INSECTOS Y VERTEBRADOS, BIOSONIDOS Y ETNOBIOLOGÍA EN LAS VERTIENTES NORTE Y OCCIDENTAL DE LA SIERRA NEVADA DE SANTA MARTA EL CONTRATISTA SE COMPROMETE A APOYAR AL GRUPO DE CONTABILIDAD EN LA ELABORACIÓN DE CUENTAS POR PAGAR Y OBLIGACIONES PRESUPUESTALES APOYAR AL PROFESIONAL ESPECIALIZADO DEL GRUPO DE CONTABILIDAD EN LA ELABORACIÓN DE LOS INFORMES FINANCIEROS DE AVANCES Y FINALES DE LOS PROYECTOS APOYAR AL TÉCNICO ADMINISTRATIVO DEL GRUPO DE CONTABILIDAD EN LA ELABORACIÓN Y EXPEDICIÓN DE CERTIFICADOS DE PAZ Y SALVO DE AVANCES</t>
  </si>
  <si>
    <t>DALIANYS DEJESUS PASTRANA MARTINEZ</t>
  </si>
  <si>
    <t>511
77</t>
  </si>
  <si>
    <t>2023-02-28
2023-01-23</t>
  </si>
  <si>
    <t>143658480
768100000</t>
  </si>
  <si>
    <t>https://community.secop.gov.co/Public/Tendering/OpportunityDetail/Index?noticeUID=CO1.NTC.4099927&amp;isFromPublicArea=True&amp;isModal=true&amp;asPopupView=true</t>
  </si>
  <si>
    <t>OPSP-VIN-0093-2023</t>
  </si>
  <si>
    <t>CO1.REQ.4195932</t>
  </si>
  <si>
    <t>PRESTAR LOS SERVICIOS PROFESIONALES EN EL MARCO DEL PROYECTO DE INVESTIGACIÓN CREATE 3 0 CHALLENGES AND OPPORTUNITIES OF THE CLOSURE OF TERMOCARTAGENA: DIALOGUE WITH EMPLOYEES AND TRADE UNIONISTS RETOS Y OPORTUNIDADES DEL CIERRE DE TERMOCARTAGENA: DIÁLOGO CON EMPLEADOS Y SINDICALISTAS EL CONTRATISTA SE COMPROMETE A RECOLECTAR INFORMACIÓN NECESARIA SOBRE LOS RETOS DE ECONOMÍA POLÍTICA DE LAS TRANSICIONES ENERGÉTICAS JUSTAS ASESORÍA TÉCNICA EN LA PREPARACIÓN Y ELABORACIÓN DE PRODUCTOS GRÁFICOS DERIVADOS DEL PROYECTO APOYO A LA REVISIÓN ASESORÍA EN EDICIÓN FINAL Y ACOMPAÑAMIENTO EDITORIAL DE DOCUMENTOS DE INVESTIGACIÓN DERIVADOS DEL PROYECTO</t>
  </si>
  <si>
    <t>MARIA ELENA HUERTAS BOLAÑOS</t>
  </si>
  <si>
    <t>ANDREA CAROLINA CARDOSO DÍAZ</t>
  </si>
  <si>
    <t>https://community.secop.gov.co/Public/Tendering/OpportunityDetail/Index?noticeUID=CO1.NTC.4100291&amp;isFromPublicArea=True&amp;isModal=true&amp;asPopupView=true</t>
  </si>
  <si>
    <t>OPSP-VIN-0094-2023</t>
  </si>
  <si>
    <t>CO1.REQ.4196308</t>
  </si>
  <si>
    <t>PRESTAR LOS SERVICIOS PROFESIONALES EN MARCO DEL PROYECTO DE INVESTIGACIÓN EXTERNO EUROPEAN LATIN AMERICAN NETWORK IN SUPPORT OF SOCIAL ENTREPRENEURS  ELANET EL CONTRATISTA SE COMPROMETE A IDENTIFICAR CARACTERIZAR Y VISIBILIZAR LOS EMPRENDIMIENTOS SOCIALES APOYADOS EN EL MARCO DE LAS ACTIVIDADES DEL PAQUETE DE TRABAJO A2 DOCUMENTAR EL PROCESO DE IDENTIFICACIÓN CARACTERIZACIÓN Y VISIBILIZACIÓN DE LOS EMPRENDEDORES SOCIALES TRANSFERIR AL EQUIPO DEL CIE EL PROCESO DE VISIBILIZACIÓN DE LOS EMPRENDEDORES SOCIALES CARACTERIZADOS EN LA PLATAFORMA ELANET</t>
  </si>
  <si>
    <t>ISABELLA KARINA NOCHES MARTINEZ</t>
  </si>
  <si>
    <t>https://community.secop.gov.co/Public/Tendering/OpportunityDetail/Index?noticeUID=CO1.NTC.4100827&amp;isFromPublicArea=True&amp;isModal=true&amp;asPopupView=true</t>
  </si>
  <si>
    <t>OPSP-VIN-0095-2023</t>
  </si>
  <si>
    <t>CO1.REQ.4195927</t>
  </si>
  <si>
    <t>PRESTAR LOS SERVICIOS PROFESIONALES EN LA EDITORIAL UNIMAGDALENA EL CONTRATISTA SE COMPROMETE A APOYAR LOS PROCESOS DE VERIFICACIÓN DE APLICACIÓN DE NORMAS Y DEMÁS REQUERIMIENTOS ESTABLECIDOS EN EL REGLAMENTO EDITORIAL UNIMAGDALENA POR PARTE DE LOS AUTORE EN LAS DISTINTAS PUBLICACIONES DE LA EDITORIAL APOYAR EN EL SEGUIMIENTO DE LOS PROCESOS DE EDICIÓN IMPRESIÓN DIVULGACIÓN Y COMERCIALIZACIÓN DE LAS PUBLICACIONES DE LA EDITORIAL UNIMAGDALENA APOYAR EN LA ELABORACIÓN Y ENTREGA DE LOS DIVERSOS INFORMES QUE SOLICITAN LAS DEPENDENCIAS DE LA INSTITUCIÓN DE LAS ACTIVIDADES REALIZADAS POR LA EDITORIAL EN TEMAS DE EDICIÓN</t>
  </si>
  <si>
    <t xml:space="preserve">ANISBETH  DAZA </t>
  </si>
  <si>
    <t>https://community.secop.gov.co/Public/Tendering/OpportunityDetail/Index?noticeUID=CO1.NTC.4099881&amp;isFromPublicArea=True&amp;isModal=true&amp;asPopupView=true</t>
  </si>
  <si>
    <t>OPSP-VIN-0096-2023</t>
  </si>
  <si>
    <t>CO1.REQ.4196136</t>
  </si>
  <si>
    <t>PRESTAR LOS SERVICIOS PROFESIONALES COMO ABOGADO EN LA VICERRECTORÍA DE INVESTIGACIÓN EN MARCO DEL PROYECTO DE INVESTIGACIÓN TITULADO CREATE CARIBBEAN RESEARCH ALTERNATIVES FOR A TRANSFORMATION IN ENERGY AND ECONOMY ALTERNATIVAS DESDE LA INVESTIGACIÓN ACADÉMICA PARA UNA TRANSFORMACIÓN ENERGÉTICA Y DE LA ECONOMÍA EN EL CARIBE EL CONTRATISTA SE COMPROMETE A REVISAR Y VALIDAR LAS HOJAS DE VIDA CON SUS SOPORTES EN LA PLATAFORMA GEDOCO Y SIGEP II LOS DOCUMENTOS PRECONTRACTUALES NECESARIOS PARA ELABORACIÓN DE ÓRDENES DE SERVICIOS PROFESIONALES Y DE APOYO A LA GESTIÓN</t>
  </si>
  <si>
    <t>ANDRES FELIPE SUESCUN OSORIO</t>
  </si>
  <si>
    <t>ANA CAMARGO VELÁSQUEZ</t>
  </si>
  <si>
    <t>https://community.secop.gov.co/Public/Tendering/OpportunityDetail/Index?noticeUID=CO1.NTC.4101219&amp;isFromPublicArea=True&amp;isModal=true&amp;asPopupView=true</t>
  </si>
  <si>
    <t>OPSP-VIN-0097-2023</t>
  </si>
  <si>
    <t>CO1.REQ.4196515</t>
  </si>
  <si>
    <t>PRESTAR LOS SERVICIOS PROFESIONALES COMO CONTADOR PÚBLICO EN EL GRUPO DE CONTABILIDAD DE LA UNIMAGDALENA EN MARCO DEL PROYECTO DE INVESTIGACIÓN EXTERNO DIVERSIDAD DE INSECTOS Y VERTEBRADOS BIOSONIDOS Y ETNOBIOLOGÍA EN LAS VERTIENTES NORTE Y OCCIDENTAL DE LA SIERRA NEVADA DE SANTA MARTA EL CONTRATISTA SE COMPROMETE A APOYAR EN EL DILIGENCIAMIENTO EN EL SINAP DE LOS CDP SOLICITADOS PARA CADA PROYECTO INTERNO Y EXTERNO O DEL PLAN DE ACCIÓN INSTITUCIONAL Y AUTORIZADAS POR LA VICERRECTORÍA DE INVESTIGACIÓN REVISAR DETALLADAMENTE LOS DOCUMENTOS REQUERIDOS EN LA ETAPA PRECONTRACTUAL PARA ELABORAR EN EL SINAP LOS COMPROMISOS PRESUPUESTALES DE LAS ÓRDENES Y RESOLUCIONES AUTORIZADAS POR LA VIN</t>
  </si>
  <si>
    <t>ANA FLORA JIMENEZ DE LA HOZ</t>
  </si>
  <si>
    <t>https://community.secop.gov.co/Public/Tendering/OpportunityDetail/Index?noticeUID=CO1.NTC.4101203&amp;isFromPublicArea=True&amp;isModal=true&amp;asPopupView=true</t>
  </si>
  <si>
    <t>OPSP-VIN-0098-2023</t>
  </si>
  <si>
    <t>CO1.REQ.4196822</t>
  </si>
  <si>
    <t>PRESTACIÓN DE SERVICIOS PROFESIONALES COMO CONTADOR PÚBLICO EN LA OFICINA DE TESORERÍA DE LA UNIVERSIDAD DEL MAGDALENA EL CONTRATISTA SE COMPROMETE A VERIFICAR EL TRÁMITE DE LAS SOLICITUDES DE PAGOS RECIBIDAS POR LA VICERRECTORÍA DE INVESTIGACIÓN TRAMITAR LAS SOLICITUDES DE INFORMACIÓN RECIBIDAS POR LA VICERRECTORÍA DE INVESTIGACIÓN APOYAR EN EL CONTROL FINANCIERO A LOS CONVENIOS SUSCRITOS POR LA INSTITUCIÓN COADYUVAR EN LA ELABORACIÓN DE COMPROBANTES DE PAGOS DE LA OFICINA DE TESORERÍA</t>
  </si>
  <si>
    <t>ALIX RAMOS FUENTES</t>
  </si>
  <si>
    <t>https://community.secop.gov.co/Public/Tendering/OpportunityDetail/Index?noticeUID=CO1.NTC.4101442&amp;isFromPublicArea=True&amp;isModal=true&amp;asPopupView=true</t>
  </si>
  <si>
    <t>OPSP-VIN-0099-2023</t>
  </si>
  <si>
    <t>CO1.REQ.4211570</t>
  </si>
  <si>
    <t>PRESTACIÓN DE SERVICIOS PROFESIONALES EN MARCO DE PROYECTO EXTERNO CENTRO DE VIGILANCIA CIENTÍFICO TECNOLÓGICA Y LA APROPIACIÓN SOCIAL DEL CONOCIMIENTO EL CONTRATISTA SE COMPROMETE A APOYO EN LA COORDINACIÓN LOGÍSTICA DEL PILOTO DEL PROYECTO DE CREACIÓN DEL CENTRO DE VIGILANCIA EN RELACIÓN CON EL CONVENIO ESTABLECIDO CON LA ORGANIZACIÓN DE ESTADOS IBEROAMERICANOS OEI APOYO EN LA CONSOLIDACIÓN DE INFORMACIÓN Y DATOS DE LOS RESULTADOS OBTENIDOS DEL PILOTO</t>
  </si>
  <si>
    <t>DAILIS DAYANA VILLALOBOS BALAGUER</t>
  </si>
  <si>
    <t>EDGAR REY SINNING</t>
  </si>
  <si>
    <t>https://community.secop.gov.co/Public/Tendering/OpportunityDetail/Index?noticeUID=CO1.NTC.4116360&amp;isFromPublicArea=True&amp;isModal=true&amp;asPopupView=true</t>
  </si>
  <si>
    <t>OPSP-VIN-0100-2023</t>
  </si>
  <si>
    <t>CO1.REQ.4212114</t>
  </si>
  <si>
    <t>PRESTACIÓN DE SERVICIOS PROFESIONALES EN MARCO DEL PROYECTO DE INVESTIGACIÓN OSITOS DE AGUA TARDÍGRADA ASOCIADOS A BRIÓFITOS Y LÍQUENES EN FRAGMENTOS DE BOSQUE SECO TROPICAL DE LOS MONTES DE MARÍA Y LA SERRANÍA DE PIOJÓ. UNA CONTRIBUCIÓN A LA BIODIVERSIDAD DE COLOMBIA EL CONTRATISTA SE COMPROMETE A APOYAR IDENTIFICACIÓN TAXONÓMICA DE TARDÍGRADOS APOYAR EN LA SUPERVISIÓN DE ACTIVIDADES DE LABORATORIO CAPACITAR A ESTUDIANTES DE PREGRADO EN LA TAXONOMÍA BÁSICA DE TARDÍGRADOS APOYAR EN LA ELABORACIÓN DE MANUSCRITOS E INFORMES TÉCNICOS ASISTIR A LAS REUNIONES CON EXPERTOS INTERNACIONALES PARA LA CORROBORACIÓN DE IDENTIFICACIONES TAXONÓMICAS</t>
  </si>
  <si>
    <t>https://community.secop.gov.co/Public/Tendering/OpportunityDetail/Index?noticeUID=CO1.NTC.4116749&amp;isFromPublicArea=True&amp;isModal=true&amp;asPopupView=true</t>
  </si>
  <si>
    <t>OPSP-VIN-0101-2023</t>
  </si>
  <si>
    <t>CO1.REQ.4243146</t>
  </si>
  <si>
    <t>PRESTAR LOS SERVICIOS PROFESIONALES EN EL MARCO DEL PROYECTO DE INVESTIGACIÓN EFECTO DE LA QUÍMICA DE CARBONATOS Y LA ACIDIFICACIÓN OCEÁNICA EN LA CALCIFICACIÓN Y FECUNDIDAD DE ALGAS CORALINÁCEAS COSTROSAS DE AMBIENTES CON SURGENCIA ESTACIONAL EN EL CARIBE COLOMBIANO EL CONTRATISTA SE COMPROMETE A APOYAR LOS PROCESOS ADMINISTRATIVOS Y DE GESTIÓN EN LAS COTIZACIONES RESPECTIVAS A LAS EMPRESAS EN LOS MATERIALES Y REACTIVOS COORDINAR CON LAS ENTIDADES ALIADAS EN LOS PROYECTOS LA GESTIÓN PARA DAR INICIO AL APOYO EN LOS TALLERES DE APROPIACIÓN SOCIAL DEL CONOCIMI</t>
  </si>
  <si>
    <t>ELIANA MARGARITA PINEDA MUNIVE</t>
  </si>
  <si>
    <t>ROCÍO DEL PILAR GARCÍA</t>
  </si>
  <si>
    <t>https://community.secop.gov.co/Public/Tendering/OpportunityDetail/Index?noticeUID=CO1.NTC.4147308&amp;isFromPublicArea=True&amp;isModal=true&amp;asPopupView=true</t>
  </si>
  <si>
    <t>OPSP-VIN-0102-2023</t>
  </si>
  <si>
    <t>CO1.REQ.4249031</t>
  </si>
  <si>
    <t>PRESTAR LOS SERVICIOS PROFESIONALES EN MARCO DEL PROYECTO DE INVESTIGACIÓN TITULADO: VULNERACIÓN DE DERECHOS HUMANOS EN EL SECTOR PESQUERO ARTESANAL MARINO COSTERO EN EL CONTEXTO DE JUSTICIA AZUL EN EL CARIBE COLOMBIANO EL CONTRATISTA SE COMPROMETE A COORDINAR LA ORGANIZACIÓN Y LOGÍSTICA DE LA INFORMACIÓN TÉCNICA REQUERIDA PARA IMPLEMENTAR LOS CONTENIDOS ACTUALIZADOS EN EL CONVERSATORIO PESCANDO JUSTICIA: VIOLACIONES DE DERECHOS HUMANOS EN TERRITORIOS PESQUEROS FACILITAR LA ELABORACIÓN DE UN DOCUMENTO TÉCNICO CON LAS RECOMENDACIONES PRINCIPALES DEL EVENTO APOYAR LA SISTEMATIZACIÓN DE LA INFORMACIÓN RECOPILADA EN EL MARCO DEL CONVERSATORIO</t>
  </si>
  <si>
    <t>GINA NORIEGA NARVAEZ</t>
  </si>
  <si>
    <t xml:space="preserve">ISABELA FIGUEROA </t>
  </si>
  <si>
    <t>https://community.secop.gov.co/Public/Tendering/OpportunityDetail/Index?noticeUID=CO1.NTC.4153428&amp;isFromPublicArea=True&amp;isModal=true&amp;asPopupView=true</t>
  </si>
  <si>
    <t>OPSP-VIN-0103-2023</t>
  </si>
  <si>
    <t>CO1.REQ.4249168</t>
  </si>
  <si>
    <t>PRESTACIÓN DE SERVICIOS PROFESIONALES EN MARCO DEL PROYECTO DE INVESTIGACIÓN PRODUCCIÓN DE ECONOMÍA ECOLÓGICA INCLUYENTE Y SOSTENIBLE UNA INVESTIGACIÓN PARA DESARROLLAR ESTRATEGIAS DE EMPRENDIMIENTO SOCIAL SOLIDARIO PARA EL ECOTURISMO EN PUEBLO VIEJO CIÉNAGA GRANDE DE SANTA MARTA BPIN 2020000100569 EL CONTRATISTA SE COMPROMETE AL APOYO GENERAL DESDE EL ÁMBITO CIENTÍFICO AL PROYECTO DE INVESTIGACIÓN APOYO ESPECÍFICO AL LÍDER DEL HILO 4 DE ACUERDO CON LO SOLICITADO POR EL LÍDE</t>
  </si>
  <si>
    <t xml:space="preserve">JOSE  BERMUDEZ </t>
  </si>
  <si>
    <t>ENRIQUE TAPIA PEREZ</t>
  </si>
  <si>
    <t>https://community.secop.gov.co/Public/Tendering/OpportunityDetail/Index?noticeUID=CO1.NTC.4153741&amp;isFromPublicArea=True&amp;isModal=true&amp;asPopupView=true</t>
  </si>
  <si>
    <t>OPSP-VIN-0104-2023</t>
  </si>
  <si>
    <t>CO1.REQ.4259780</t>
  </si>
  <si>
    <t xml:space="preserve">JANNIE  VALENCIA </t>
  </si>
  <si>
    <t>https://community.secop.gov.co/Public/Tendering/OpportunityDetail/Index?noticeUID=CO1.NTC.4164807&amp;isFromPublicArea=True&amp;isModal=true&amp;asPopupView=true</t>
  </si>
  <si>
    <t>OPSP-VIN-0105-2023</t>
  </si>
  <si>
    <t>CO1.REQ.4260220</t>
  </si>
  <si>
    <t>PRESTAR LOS SERVICIOS PROFESIONALES EN LA EDITORIAL UNIMAGDALENA EL CONTRATISTA SE COMPROMETE A APOYAR EN LA ACTUALIZACIÓN DE LOS CATÁLOGOS DE LAS PUBLICACIONES DE LA EDITORIAL MANTENER ACTUALIZADA LA INFORMACIÓN DE LAS OBRAS PUBLICADAS POR LA EDITORIAL UNIMAGDALENA EN SU EN PÁGINA WEB APOYAR EL PROCESO DE EDICIÓN DE LAS PUBLICACIONES DE LA EDITORIAL REVISAR Y EMITIR CONCEPTO DEL CUMPLIMIENTO DE LA APLICACIÓN DE LA GUÍA DE AUTORES DE LA EDITORIAL A LAS OBRAS EN PROCESO DE PUBLICACIÓN</t>
  </si>
  <si>
    <t>JESUS MANUEL JIMENEZ TORRES</t>
  </si>
  <si>
    <t>https://community.secop.gov.co/Public/Tendering/OpportunityDetail/Index?noticeUID=CO1.NTC.4164561&amp;isFromPublicArea=True&amp;isModal=true&amp;asPopupView=true</t>
  </si>
  <si>
    <t>OPSP-VIN-0106-2023</t>
  </si>
  <si>
    <t>CO1.REQ.4270198</t>
  </si>
  <si>
    <t>PRESTAR LOS SERVICIOS PROFESIONALES EN MARCO DEL PROYECTO DE INVESTIGACIÓN DATA MOBILIZATION FOR KEY ENTOMOLOGICAL GROUPS ACROSS THE CARIBBEAN REGION OF COLOMBIA MOVILIZACIÓN DE DATOS PARA GRUPOS ENTOMOLÓGICOS CLAVE EN LA REGIÓN CARIBE DE COLOMBIA EL CONTRATISTA SE COMPROMETE A DIGITALIZACIÓN DE DATOS DE COLECCIONES BIOLÓGICAS TOMA DE FOTOGRAFÍAS.</t>
  </si>
  <si>
    <t>EVELIN NAILET VILLALBA FUENTES</t>
  </si>
  <si>
    <t>LARRY JIMÉNEZ FERBANS</t>
  </si>
  <si>
    <t>https://community.secop.gov.co/Public/Tendering/OpportunityDetail/Index?noticeUID=CO1.NTC.4174701&amp;isFromPublicArea=True&amp;isModal=true&amp;asPopupView=true</t>
  </si>
  <si>
    <t>OPSP-VIN-0107-2023</t>
  </si>
  <si>
    <t>CO1.REQ.4270777</t>
  </si>
  <si>
    <t>PRESTAR LOS SERVICIOS PROFESIONALES EN MARCO DEL PROYECTO DE INVESTIGACIÓN CREATE 3 0 RETOS Y OPORTUNIDADES DEL CIERRE DE TERMOCARTAGENA: DIÁLOGO CON EMPLEADOS Y SINDICALISTAS EL CONTRATISTA SE COMPROMETE A COORDINAR LOS ASPECTOS ADMINISTRATIVOS Y FINANCIEROS DEL PROYECTO MONITOREAR EL CUMPLIMIENTO DE LOS CONTRATOS Y RESOLUCIONES POR AYUDANTÍAS DEL PROYECTO REALIZAR EL INFORME TÉCNICO DE RESULTADOS DEL PROYECTO CON INDICADORES DE CUMPLIMIENTO ESPECÍFICOS EN FORMATO PROPIO DE LA ENTIDAD FINANCIADORA EUROPEAN CLIMATE FOUNDATION</t>
  </si>
  <si>
    <t>INDIRA ALEJANDRA OLIVEROS OROZCO</t>
  </si>
  <si>
    <t>ANDREA CAROLINA CARDOSO DIAZ</t>
  </si>
  <si>
    <t>https://community.secop.gov.co/Public/Tendering/OpportunityDetail/Index?noticeUID=CO1.NTC.4174988&amp;isFromPublicArea=True&amp;isModal=true&amp;asPopupView=true</t>
  </si>
  <si>
    <t>OPSP-VIN-0108-2023</t>
  </si>
  <si>
    <t>CO1.REQ.4271281</t>
  </si>
  <si>
    <t>PRESTAR LOS SERVICIOS PROFESIONALES EN MARCO DEL PROYECTO EXTERNO DE INVESTIGACIÓN CREATE 3 0 RETOS Y OPORTUNIDADES DEL CIERRE DE TERMOCARTAGENA DIÁLOGO CON EMPLEADOS Y SINDICALISTAS EL CONTRATISTA SE COMPROMETE A COORDINAR ACTIVIDADES DE INVESTIGACIÓN Y REALIZACIÓN DE INFORMES DE RESULTADOS DE INVESTIGACIÓN DEL PROYECTO APOYO EN LA ELABORACIÓN DE PRODUCTOS GRÁFICOS DERIVADOS DEL PROYECTO APOYO A LA REVISIÓN Y EDICIÓN FINAL DE DOCUMENTOS DE INVESTIGACIÓN DERIVADOS DEL PROYECTO</t>
  </si>
  <si>
    <t>ROSA LEIDYS SANTAMARIA GUERRERO</t>
  </si>
  <si>
    <t>https://community.secop.gov.co/Public/Tendering/OpportunityDetail/Index?noticeUID=CO1.NTC.4175533&amp;isFromPublicArea=True&amp;isModal=true&amp;asPopupView=true</t>
  </si>
  <si>
    <t>OPSP-VIN-0109-2023</t>
  </si>
  <si>
    <t>CO1.REQ.4271737</t>
  </si>
  <si>
    <t>PRESTAR LOS SERVICIOS PROFESIONALES EN EL MARCO DEL PROYECTO DE INVESTIGACIÓN CREATE 3 0 CHALLENGES AND OPPORTUNITIES OF THE CLOSURE OF TERMOCARTAGENA DIALOGUE WITH EMPLOYEES AND TRADE UNIONISTS RETOS Y OPORTUNIDADES DEL CIERRE DE TERMOCARTAGENA DIÁLOGO CON EMPLEADOS Y SINDICALISTAS EL CONTRATISTA SE COMPROMETE A COORDINAR ACTIVIDADES DE INVESTIGACIÓN Y REALIZACIÓN DE INFORMES DE RESULTADOS DE INVESTIGACIÓN DEL PROYECTO APOYO EN LA ELABORACIÓN DE PRODUCTOS GRÁFICOS DERIVADOS DEL PROYECTO</t>
  </si>
  <si>
    <t>LORENA MARCELA LOPEZ ORELLANO</t>
  </si>
  <si>
    <t>https://community.secop.gov.co/Public/Tendering/OpportunityDetail/Index?noticeUID=CO1.NTC.4184855&amp;isFromPublicArea=True&amp;isModal=true&amp;asPopupView=true</t>
  </si>
  <si>
    <t>OPSP-VIN-0110-2023</t>
  </si>
  <si>
    <t>CO1.REQ.4283920</t>
  </si>
  <si>
    <t>PRESTAR LOS SERVICIOS PROFESIONALES EN LA EDITORIAL UNIMAGDALENA EL CONTRATISTA SE COMPROMETE A ASESORAR LOS PROCESOS DE PUBLICACIÓN DE LA EDITORIAL UNIMAGDALENA SEGUIMIENTO A LOS PROCESOS DE EDICIÓN DE LAS PUBLICACIONES ELABORAR EL PRESUPUESTO DE LA EDITORIAL PARA SU FUNCIONAMIENTO DURANTE LA VIGENCIA 2023 PREPARAR LAS CONVOCATORIAS QUE REALIZARÁ EN EL PRIMER SEMESTRE LA EDITORIAL ASESORAR Y PREPARAR LA PARTICIPACIÓN DE LA EDITORIAL UNIMAGDALENA EN LA FERIA DEL LIBRO DE BOGOTÁ 2023</t>
  </si>
  <si>
    <t>https://community.secop.gov.co/Public/Tendering/OpportunityDetail/Index?noticeUID=CO1.NTC.4187284&amp;isFromPublicArea=True&amp;isModal=true&amp;asPopupView=true</t>
  </si>
  <si>
    <t>OPSP-VIN-0111-2023</t>
  </si>
  <si>
    <t>CO1.REQ.4283759</t>
  </si>
  <si>
    <t>PRESTAR LOS SERVICIOS PROFESIONALES EN MARCO DEL PROYECTO DE INVESTIGACIÓN DATA MOBILIZATION FOR KEY ENTOMOLOGICAL GROUPS ACROSS THE CARIBBEAN REGION OF COLOMBIA MOVILIZACIÓN DE DATOS PARA GRUPOS ENTOMOLÓGICOS CLAVE EN LA REGIÓN CARIBE DE COLOMBIAEL CONTRATISTA SE COMPROMETE A DIGITALIZACIÓN DE DATOS DE COLECCIONES BIOLÓGICAS Y TOMAS DE FOTOGRAFÍAS.</t>
  </si>
  <si>
    <t>ANA ROSA MAESTRE GUERRA</t>
  </si>
  <si>
    <t>https://community.secop.gov.co/Public/Tendering/OpportunityDetail/Index?noticeUID=CO1.NTC.4188906&amp;isFromPublicArea=True&amp;isModal=true&amp;asPopupView=true</t>
  </si>
  <si>
    <t>OPSP-VIN-0112-2023</t>
  </si>
  <si>
    <t>CO1.REQ.4284200</t>
  </si>
  <si>
    <t>PRESTACIÓN DE SERVICIOS PROFESIONALES EN MARCO DEL PROYECTO DE INVESTIGACIÓN PARTICIPACIÓN PARA LA ELABORACIÓN DEL MODELO DE EXPOSICIÓN DE SANTA MARTA Y LA ELABORACIÓN DEL MODELO DE EXPOSICIÓN DE RIOHACHA EL CONTRATISTA SE COMPROMETE A BRINDAR ASESORÍA A LOS GRUPOS DE TRABAJO DE CADA UNIVERSIDAD EN LOS SIGUIENTES COMPONENTES DEL PROYECTO PARTICIPAR EN REUNIONES DE AVANCE Y DE SEGUIMIENTO DEL PROYECTO</t>
  </si>
  <si>
    <t>JAIRO ANDRES VALCARCEL TORRES</t>
  </si>
  <si>
    <t>GUSTAVO CHANG NIETO</t>
  </si>
  <si>
    <t>https://community.secop.gov.co/Public/Tendering/OpportunityDetail/Index?noticeUID=CO1.NTC.4188727&amp;isFromPublicArea=True&amp;isModal=true&amp;asPopupView=true</t>
  </si>
  <si>
    <t>OPSP-VIN-0113-2023</t>
  </si>
  <si>
    <t>CO1.REQ.4292758</t>
  </si>
  <si>
    <t>PRESTAR LOS SERVICIOS PROFESIONALES EN MARCO DEL PROYECTO DE INVESTIGACIÓN DATA MOBILIZATION FOR KEY ENTOMOLOGICAL GROUPS ACROSS THE CARIBBEAN REGION OF COLOMBIA MOVILIZACIÓN DE DATOS PARA GRUPOS ENTOMOLÓGICOS CLAVE EN LA REGIÓN CARIBE DE COLOMBIA EL CONTRATISTA SE COMPROMETE A DIGITALIZACIÓN DE DATOS DE COLECCIONES BIOLÓGICAS TOMA DE FOTOGRAFÍAS</t>
  </si>
  <si>
    <t>MILEIDY CRISTINA IDARRAGA GIRALDO</t>
  </si>
  <si>
    <t>https://www.secop.gov.co/CO1BusinessLine/Tendering/BuyerWorkArea/Index?DocUniqueIdentifier=CO1.BDOS.4195017</t>
  </si>
  <si>
    <t>OPSP-VIN-0114-2023</t>
  </si>
  <si>
    <t>CO1.REQ.4292781</t>
  </si>
  <si>
    <t>PRESTAR LOS SERVICIOS PROFESIONALES EN MARCO DEL PROYECTO DE INVESTIGACIÓN PARTICIPACIÓN PARA LA ELABORACIÓN DEL MODELO DE EXPOSICIÓN DE SANTA MARTA Y LA ELABORACIÓN DEL MODELO DE EXPOSICIÓN DE RIOHACHA EN EL MARCO DEL PROYECTO MODELO NACIONAL DE RIESGO SÍSMICO EL CONTRATISTA SE COMPROMETE A BRINDAR ASESORÍA A LOS GRUPOS DE TRABAJO DE CADA UNIVERSIDAD EN LOS SIGUIENTES COMPONENTES DEL PROYECTO PARTICIPAR EN REUNIONES DE AVANCE Y DE SEGUIMIENTO DEL PROYECTO</t>
  </si>
  <si>
    <t>JOSE RAFAEL LEONE VILLALBA</t>
  </si>
  <si>
    <t>https://www.secop.gov.co/CO1BusinessLine/Tendering/BuyerWorkArea/Index?DocUniqueIdentifier=CO1.BDOS.4195321</t>
  </si>
  <si>
    <t>OPSP-VIN-0115-2023</t>
  </si>
  <si>
    <t>CO1.REQ.4299877</t>
  </si>
  <si>
    <t>PRESTAR LOS SERVICIOS PROFESIONALES EN MARCO DEL PROYECTO MAPPING THE ARCHAEOLOGICAL PRE-COLUMBIAN HERITAGE IN SOUTH AMERICA MAPHSA EL CONTRATISTA SE COMPROMETE A RECOPILACIÓN DIGITAL DE DATOS ARQUEOLÓGICOS DE INVESTIGACIONES PRIMARIAS ACADÉMICAS Y DE ARQUEOLOGÍA PREVENTIVA DE LA REGIÓN CARIBE EN COLOMBIA ESTANDARIZACIÓN DE DATOS ARQUEOLÓGICOS PROVENIENTES DE FUENTES SECUNDARIAS COMO ATLAS ARQUEOLÓGICO DE COLOMBIA DEL INSTITUTO COLOMBIANO DE ANTROPOLOGÍA E HISTORIA EN LAS ÁREAS PRIORITARIAS DE LA REGIÓN CARIBE EN COLOMBIA VERIFICACIÓN DE ESTADO DE CONSERVACIÓN DE SITIOS ARQUEOLÓGICOS DEFINIDOS POR EL INVESTIGADOR PRINCIPAL DE LA UNIVERSIDAD DEL MAGDALENA EN EL PROYECTO MAPHSA EN LAS ÁREAS PRIORITARIAS DE LA REGIÓN CARIBE EN COLOMBIA</t>
  </si>
  <si>
    <t>NIDIA ISABEL ROMERO PATIÑO</t>
  </si>
  <si>
    <t>JUAN CARLOS VARGAS RUIZ</t>
  </si>
  <si>
    <t>https://www.secop.gov.co/CO1BusinessLine/Tendering/BuyerWorkArea/Index?DocUniqueIdentifier=CO1.BDOS.4202127</t>
  </si>
  <si>
    <t>OPSP-VIN-0116-2023</t>
  </si>
  <si>
    <t>CO1.REQ.4300329</t>
  </si>
  <si>
    <t>PRESTAR LOS SERVICIOS PROFESIONALES EN MARCO DEL PROYECTO MAPPING THE ARCHAEOLOGICAL PRE COLUMBIAN HERITAGE IN SOUTH AMERICA MAPHSA EL CONTRATISTA SE COMPROMETE A RECOPILACIÓN DIGITAL DE DATOS ARQUEOLÓGICOS DE INVESTIGACIONES PRIMARIAS ACADÉMICAS Y DE ARQUEOLOGÍA PREVENTIVA DE LAS REGIONES CENTRO Y ORIENTAL DE COLOMBIA ESTANDARIZACIÓN DE DATOS ARQUEOLÓGICOS PROVENIENTES DE FUENTES SECUNDARIAS COMO ATLAS ARQUEOLÓGICO DE COLOMBIA DEL INSTITUTO COLOMBIANO DE ANTROPOLOGÍA E HISTORIA EN LAS ÁREAS PRIORITARIAS DE LAS REGIONES CENTRO Y ORIENTAL DE COLOMBIA</t>
  </si>
  <si>
    <t>RAFAEL RICARDO GALINDO CRUZ</t>
  </si>
  <si>
    <t xml:space="preserve"> JUAN CARLOS VARGAS RUIZ</t>
  </si>
  <si>
    <t>https://www.secop.gov.co/CO1BusinessLine/Tendering/BuyerWorkArea/Index?DocUniqueIdentifier=CO1.BDOS.4202354</t>
  </si>
  <si>
    <t>OPSP-VIN-0117-2023</t>
  </si>
  <si>
    <t>CO1.REQ.4305099</t>
  </si>
  <si>
    <t>PRESTAR LOS SERVICIOS PROFESIONALES EN MARCO DEL PROYECTO DE INVESTIGACIÓN PARTICIPACIÓN PARA LA ELABORACIÓN DEL MODELO DE EXPOSICIÓN DE SANTA MARTA Y LA ELABORACIÓN DEL MODELO DE EXPOSICIÓN DE RIOHACHA EL CONTRATISTA SE COMPROMETE 
REALIZACIÓN DE MUESTREO E INSPECCIONES PILOTO EN LAS ZONAS HOMOGÉNEAS DEFINIDAS PARA SANTA ROSA DE CABAL RISARALDA REALIZACIÓN DE LOS RECONOCIMIENTOS CORRESPONDIENTES A CADA PUNTO UTILIZANDO LA HERRAMIENTA DE INSPECCIÓN EN LÍNEA QUE HA DISPUESTO EL SGC REALIZAR INSPECCIONES DE EDIFICACIONES</t>
  </si>
  <si>
    <t>LAURA MARCELA AGUILAR HERNANDEZ</t>
  </si>
  <si>
    <t>https://www.secop.gov.co/CO1BusinessLine/Tendering/BuyerWorkArea/Index?DocUniqueIdentifier=CO1.BDOS.4207300</t>
  </si>
  <si>
    <t>OPSP-VIN-0118-2023</t>
  </si>
  <si>
    <t>CO1.REQ.4305303</t>
  </si>
  <si>
    <t>PRESTAR LOS SERVICIOS PROFESIONALES EN MARCO DEL PROYECTO DE INVESTIGACIÓN PARTICIPACIÓN PARA LA ELABORACIÓN DEL MODELO DE EXPOSICIÓN DE SANTA MARTA Y LA ELABORACIÓN DEL MODELO DE EXPOSICIÓN DE RIOHACHA EL CONTRATISTA SE COMPROMETE A LA IDENTIFICACIÓN DE RECURSOS E INSUMOS PARA EL ANÁLISIS Y PROCESAMIENTO DE INFORMACIÓN IDENTIFICAR Y REPRESENTAR ESTADÍSTICAMENTE LAS TIPOLOGÍAS ESTRUCTURALES PRESENTES EN LA CIUDAD DE SANTA ROSA DE CABAL HACIENDO USO DE SISTEMAS DE INFORMACIÓN GEOGRÁFICA Y HERRAMIENTAS DE ANÁLISIS DE DATOS GENERAR ZONAS HOMOGÉNEAS CONSISTENTES CON LA METODOLOGÍA DE MUESTREO ESTADÍSTICO POR ESTRATIFICACIÓN DONDE SE PRESENTEN EDIFICACIO</t>
  </si>
  <si>
    <t>YENILUZ ESTRADA HERRERA</t>
  </si>
  <si>
    <t xml:space="preserve"> GUSTAVO CHANG NIETO</t>
  </si>
  <si>
    <t>https://www.secop.gov.co/CO1BusinessLine/Tendering/BuyerWorkArea/Index?DocUniqueIdentifier=CO1.BDOS.4211963</t>
  </si>
  <si>
    <t>OPSP-VIN-0119-2023</t>
  </si>
  <si>
    <t>CO1.REQ.4310178</t>
  </si>
  <si>
    <t>PRESTAR LOS SERVICIOS PROFESIONALES EN MARCO DE LOS PROYECTOS DE INVESTIGACIÓN TITULADOS DIVERSIDAD TAXONÓMICA Y FUNCIONAL DE HORMIGAS HYMENOPTERA: FORMICIDAE ASOCIADAS A LA HOJARASCA EN ECOSISTEMAS AMENAZADOS DE BOSQUES SECO TROPICAL EN LOS MONTES DE MARÍA Y SERRANÍA DE PIOJÓ CARIBE COLOMBIANO Y OSITOS DE AGUA TARDÍGRADA ASOCIADOS A BRIÓFITOS Y LÍQUENES EN FRAGMENTOS DE BOSQUE SECO TROPICAL DE LOS MONTES DE MARÍA Y LA SERRANÍA DE PIOJÓ EL CONTRATISTA SE COMPROMETE A PREPARAR EL INFORME FINAL DE EJECUCIÓN FINANCIERA GARANTIZANDO EL CUMPLIMIENTO DE LOS REQUISITOS ESTABLECIDOS POR MINCIENCIAS COORDINACIÓN ADMINISTRATIVA SEGUIMIENTO EN LA EXPEDICIÓN DE ORDENES DE GASTO</t>
  </si>
  <si>
    <t>DAVID ENRIQUE LOPEZ ALFARO</t>
  </si>
  <si>
    <t>315
314</t>
  </si>
  <si>
    <t>2023-02-09
2023-02-09</t>
  </si>
  <si>
    <t>192226186
70791435</t>
  </si>
  <si>
    <t xml:space="preserve"> MONICA ZULBARÁN</t>
  </si>
  <si>
    <t>OPSP-VIN-0120-2023</t>
  </si>
  <si>
    <t>CO1.REQ.4311844</t>
  </si>
  <si>
    <t>PRESTACIÓN DE SERVICIOS PROFESIONALES COMO BIÓLOGO EN EL HERBARIO UTMC DE LA UNIVERSIDAD DEL MAGDALENA EL CONTRATISTA SE COMPROMETE A DEDICACIÓN AL PROCESAMIENTO DE INFORMACIÓN DE EXICADOS DEL HERBARIO UTMC E INGRESO DE ESTA A LA BASE DE DATOS PARTICIPACIÓN COMO APOYO EN ACTIVIDADES DE CAMPO QUE FORMEN PARTE DE PROYECTOS RELACIONADOS AL HERBARIO UTMC</t>
  </si>
  <si>
    <t>EDUINO CARBONÓ DE LA HOZ</t>
  </si>
  <si>
    <t>https://www.secop.gov.co/CO1BusinessLine/Tendering/BuyerWorkArea/Index?DocUniqueIdentifier=CO1.BDOS.4213565</t>
  </si>
  <si>
    <t>OPSP-VIN-0121-2023</t>
  </si>
  <si>
    <t>CO1.REQ.4312060</t>
  </si>
  <si>
    <t>PRESTAR LOS SERVICIOS PROFESIONALES EN MARCO DEL PROYECTO EXTERNO DE INVESTIGACIÓN SISTEMA BIOELECTROQUÍMICO PARA LA RECUPERACIÓN DE NUTRIENTES NITRÓGENO Y FÓSFORO Y REUTILIZACIÓN DE AGUA OPERADO CON MATERIALES DE BAJO COSTO UTILIZANDO VERTIMIENTOS LÍQUIDOS DE LA INDUSTRIA AGROPECUARIA EL CONTRATISTA SE COMPROMETE AL APOYO EN LA GESTIÓN DE ACTIVIDADES DE LA ALIANZA ESTRATÉGICA ESTABLECIDA ENTRE UNIMAG ITSA UPC PARA LA ADECUADA EJECUCIÓN DEL PROYECTO BRINDAR APOYO A LA EJECUCIÓN TÉCNICA DEL PROYECTO COORDINAR LA PARTICIPACIÓN DEL GRUPO UNA RED DE CONOCIMIENTO</t>
  </si>
  <si>
    <t>MARIA JESUS GONZALEZ PABON</t>
  </si>
  <si>
    <t>ELIANA LIZETH VERGARA VÁSQUEZ</t>
  </si>
  <si>
    <t>https://www.secop.gov.co/CO1BusinessLine/Tendering/BuyerWorkArea/Index?DocUniqueIdentifier=CO1.BDOS.4213596</t>
  </si>
  <si>
    <t>OPSP-VIN-0122-2023</t>
  </si>
  <si>
    <t>CO1.REQ.4320758</t>
  </si>
  <si>
    <t>PRESTAR LOS SERVICIOS PROFESIONALES EN MARCO DEL PROYECTO DE INVESTIGACIÓN OBSERVATORIO DE DDHH DEL CARIBE COLOMBIANO EL CONTRATISTA SE COMPROMETE A SISTEMATIZAR LOS RESULTADOS DE LOS EJERCICIOS DESARROLLADOS EN LAS MESAS DE TRABAJO POR MUNICIPIO LO CUAL RESULTE ÚTIL PARA LA REVISIÓN DE CONTEXTO APOYAR LA IDENTIFICACIÓN DE VARIABLES NECESARIAS PARA LA RECOLECCIÓN DE INFORMACIÓN QUE APORTE EN LA ALIMENTACIÓN DEL SIDHES LO CUAL FACILITE LA SISTEMATIZACIÓN DE LO PROPUESTO EN LA PRIMERA ACTIVIDAD CARGAR INFORMACIÓN EN EL SISTEMA DE INFORMACIÓN DE ACUERDO CON LOS CRITERIOS ESTABLECIDOS Y PACTADOS EN EL CONVENIO</t>
  </si>
  <si>
    <t>IVAN DARIO CRUZ DAZA</t>
  </si>
  <si>
    <t>422
633</t>
  </si>
  <si>
    <t>2023-02-21
2023-03-07</t>
  </si>
  <si>
    <t>57780000
7000000</t>
  </si>
  <si>
    <t>DANIEL ALBERTO GÓMEZ LÓPEZ</t>
  </si>
  <si>
    <t>https://www.secop.gov.co/CO1BusinessLine/Tendering/BuyerWorkArea/Index?DocUniqueIdentifier=CO1.BDOS.4222232</t>
  </si>
  <si>
    <t>OPSP-VIN-0123-2023</t>
  </si>
  <si>
    <t>CO1.REQ.4321876</t>
  </si>
  <si>
    <t>PRESTAR LOS SERVICIOS PROFESIONALES EN MARCO DEL PROYECTO DE INVESTIGACIÓN UNIVERSIDAD DEL MAGDALENA ESPACIOS LIBRES DE RACISMO EL CONTRATISTA SE COMPROMETE A REALIZAR TRABAJO DE CAMPO REALIZADORA DE ENTREVISTAS SEMIESTRUCTURADAS A GRUPOS FOCALES ASOCIACIONES DE COMUNIDADES INDÍGENAS DE LA UNIVERSIDAD DEL MAGDALENA Y COLECTIVA DE AFROCOLOMBIANOS DE LA UNIVERSIDAD DEL MAGDALENA DISEÑO Y ELABORACIÓN CARTOGRAFÍA SOCIAL TALLER DE CARTOGRAFÍA CON LOS GRUPOS
FOCALES PARA IDENTIFICAR Y TRAZAR ESTRATEGIAS PARA SENTAR LAS BASES DE UNA POLÍTICA DE MEJORA EN CASOS DE RACISMO Y DISCRIMINACIÓN EN LA UNIVERSIDAD DEL MAGDALENA</t>
  </si>
  <si>
    <t>NHORELSY CAMILA THOWINSON DE LEON</t>
  </si>
  <si>
    <t>ROBERTO RAFAEL ALMANZA HERNANDEZ</t>
  </si>
  <si>
    <t>https://www.secop.gov.co/CO1BusinessLine/Tendering/BuyerWorkArea/Index?DocUniqueIdentifier=CO1.BDOS.4223293</t>
  </si>
  <si>
    <t>OPSP-VIN-0124-2023</t>
  </si>
  <si>
    <t>CO1.REQ.4327125</t>
  </si>
  <si>
    <t xml:space="preserve">PRESTAR LOS SERVICIOS PROFESIONALES EN MARCO DEL PROYECTO EXTERNO DE INVESTIGACIÓ SISTEMA BIOELECTROQUÍMICO PARA LA RECUPERACIÓN DE NUTRIENTES NITRÓGENO Y FÓSFORO Y REUTILIZACIÓN DE AGUA OPERADO CON MATERIALES DE BAJO COSTO UTILIZANDO VERTIMIENTOS LÍQUIDOS DE LA INDUSTRIA AGROPECUARIA EL CONTRATISTA SE COMPROMETE A LA GESTIÓN DE COMPRAS DE DISPOSITIVOS ELECTRÓNICOS ELEMENTOS Y ACCESORIOS HIDRÁULICOS SISTEMATIZACIÓN DE LA INFORMACIÓN ANÁLISIS Y ELABORACIÓN DE INFORMES. 3. APOYO CURSO UNIBIOLAC. </t>
  </si>
  <si>
    <t>LAURA CAROLINA MANTILLA ROMO</t>
  </si>
  <si>
    <t>https://www.secop.gov.co/CO1BusinessLine/Tendering/BuyerWorkArea/Index?DocUniqueIdentifier=CO1.BDOS.4228402</t>
  </si>
  <si>
    <t>OPSP-VIN-0125-2023</t>
  </si>
  <si>
    <t>CO1.REQ.4333213</t>
  </si>
  <si>
    <t>PRESTACIÓN DE SERVICIOS PROFESIONALES EN MARCO DEL PROYECTO DE INVESTIGACIÓN CALIDAD DEL AGUA Y RECONOCIMIENTO BIOLÓGICO PORTUARIO DE REFERENCIA PARA LA GESTIÓN DE AGUAS DE LASTRE EL CONTRATISTA SE COMPROMETE A SERVICIOS TÉCNICOS DE ASESORAMIENTO EN EL ANÁLISIS DE MUESTRAS FITOPLANCTON MARINO ASESORAMIENTO METODOLÓGICO PARA LA COLECTA Y MUESTREO DE FITOPLANCTON MARINO ELABORACIÓN DE INFORMES TÉCNICOS DE ANÁLISIS DE FITOPLANCTON</t>
  </si>
  <si>
    <t>DARIO VEGA DIAZ</t>
  </si>
  <si>
    <t>https://www.secop.gov.co/CO1BusinessLine/Tendering/BuyerWorkArea/Index?DocUniqueIdentifier=CO1.BDOS.4234141</t>
  </si>
  <si>
    <t>OPSP-VIN-0126-2023</t>
  </si>
  <si>
    <t>CO1.REQ.4377708</t>
  </si>
  <si>
    <t xml:space="preserve">PRESTACIÓN DE SERVICIOS PROFESIONALES EN MARCO DEL PROYECTO DE INVESTIGACIÓN CALIDAD DEL AGUA Y RECONOCIMIENTO BIOLÓGICO PORTUARIO DE REFERENCIA PARA LA GESTIÓN DE AGUAS DE LASTRE EL CONTRATISTA SE COMPROMETE A REALIZAR LOS SERVICIOS TÉCNICOS DE ASESORAMIENTO EN EL ANÁLISIS DE MUESTRAS ZOOPLANCTON MARINO ASESORAMIENTO METODOLÓGICO PARA LA COLECTA Y MUESTREO DE ZOOPLANCTON MARINO ELABORACIÓN DE INFORMES TÉCNICOS DE ANÁLISIS DE ZOOPLANCTON  </t>
  </si>
  <si>
    <t>EDGAR FERNANDO DORADO RONCANCIO</t>
  </si>
  <si>
    <t>https://community.secop.gov.co/Public/Tendering/OpportunityDetail/Index?noticeUID=CO1.NTC.4281177&amp;isFromPublicArea=True&amp;isModal=true&amp;asPopupView=true</t>
  </si>
  <si>
    <t>OPSP-VIN-0127-2023</t>
  </si>
  <si>
    <t>CO1.REQ.4377425</t>
  </si>
  <si>
    <t>PRESTAR LOS SERVICIOS PROFESIONALES PARA EL APOYO EN LA FORMULACIÓN Y PRESENTACIÓN DE UN PROYECTO DE RESTAURACIÓN ECOLÓGICA EN LA CIÉNAGA DE ZAPAYÁN COMPLEJO LAGUNAR CGSM EN EL MARCO DE FINANCIACIÓN DE PROYECTOS DE RESTAURACIÓN DE LOS COMPROMISOS ESTABLECIDOS EN EL PLAN NACIONAL DE DESARROLLO MEDIANTE RECURSOS DEL SECTOR AMBIENTE EL CONTRATISTA SE COMPROMETE A CONSOLIDAR Y ANALIZAR LOS DOCUMENTOS BASES TÉCNICOS Y FINANCIEROS PARA LA ELABORACIÓN DE LA PROPUESTA DE PROYECTO APOYAR LA ELABORACIÓN DEL DOCUMENTO TÉCNICO DEL PROYECTO, SIGUIENDO ESTRUCTURA DE MARCO LÓGICO</t>
  </si>
  <si>
    <t>TYFFANY MARIA ACOSTA MORA</t>
  </si>
  <si>
    <t>MÓNICA LASTENIA ZULBARÁN JIMÉNEZ</t>
  </si>
  <si>
    <t>https://community.secop.gov.co/Public/Tendering/OpportunityDetail/Index?noticeUID=CO1.NTC.4281816&amp;isFromPublicArea=True&amp;isModal=true&amp;asPopupView=true</t>
  </si>
  <si>
    <t>OPSP-VIN-0128-2023</t>
  </si>
  <si>
    <t>CO1.REQ.4376676</t>
  </si>
  <si>
    <t>PRESTAR LOS SERVICIOS PROFESIONALES EN LA DIRECCIÓN DE GESTIÓN DEL CONOCIMIENTO EL CONTRATISTA SE COMPROMETE A ASESORAR EN LA BÚSQUEDA DE FINANCIACIÓN DE ENTIDADES NACIONALES E INTERNACIONALES PARA PROYECTOS DE IDI RASTREO DE CONVOCATORIAS NACIONALES E INTERNACIONALES DE PROYECTOS DE INVESTIGACIÓN REGISTRAR LAS CONVOCATORIAS NACIONALES E INTERNACIONALES ADJUNTANDO LOS ANEXOS ADENDAS Y OTRAS DOCUMENTACIONES EN EL CO LAB</t>
  </si>
  <si>
    <t>CARLOS  LOPEZ GARGIOLI</t>
  </si>
  <si>
    <t>https://community.secop.gov.co/Public/Tendering/OpportunityDetail/Index?noticeUID=CO1.NTC.4280776&amp;isFromPublicArea=True&amp;isModal=true&amp;asPopupView=true</t>
  </si>
  <si>
    <t>OPSP-VIN-0129-2023</t>
  </si>
  <si>
    <t>CO1.REQ.4383543</t>
  </si>
  <si>
    <t>PRESTAR LOS SERVICIOS PROFESIONALES PARA ORIENTAR Y APOYAR EN LA ESTRUCTURACIÓN FORMULACIÓN Y SEGUIMIENTO DE PROPUESTAS Y PROYECTOS EL CONTRATISTA SE COMPROMETE A ASESORAR A LA VICERRECTORÍA DE INVESTIGACIÓN Y LA DIRECCIÓN DE GESTIÓN DEL CONOCIMIENTO EN EL ANÁLISIS FORMULACIÓN Y PRESENTACIÓN DE LAS PROPUESTAS DE INVESTIGACIÓN QUE PARTICIPAN EN LAS CONVOCATORIAS DEL PLAN BIENAL DE LA ASCTEI DEL SGR Y DEL SISTEMA GENERAL DE REGALÍAS QUE SE ENCUENTREN VIGENTES AL CIERRE DE LA OPSP ASESORAR A LOS LÍDERES E INVESTIGADORES DE LOS PROYECTOS EN LA METODOLOGÍA FORMULACIÓN PLAN BIENAL DE LA ASCTEI DEL SGR Y DEL SISTEMA GENERAL DE REGALÍAS QUE SE ENCUENTREN VIGENTE Y ESTRUCTURACIÓN DE PROPUESTAS DE PROYECTOS</t>
  </si>
  <si>
    <t>MONICA LASTENIA ZULBARAN JIMENEZ</t>
  </si>
  <si>
    <t>https://community.secop.gov.co/Public/Tendering/OpportunityDetail/Index?noticeUID=CO1.NTC.4287760&amp;isFromPublicArea=True&amp;isModal=true&amp;asPopupView=true</t>
  </si>
  <si>
    <t>OPSP-VIN-0130-2023</t>
  </si>
  <si>
    <t>CO1.REQ.4383682</t>
  </si>
  <si>
    <t>PRESTAR LOS SERVICIOS PROFESIONALES EN EL MARCO DEL PROYECTO DE INVESTIGACIÓN: DIVERSIDAD DE INSECTOS Y VERTEBRADOS, BIOSONIDOS Y ETNOBIOLOGÍA EN LAS VERTIENTES NORTE Y OCCIDENTAL DE LA SIERRA NEVADA DE SANTA MARTA EL CONTRATISTA SE COMPROMETE A APOYAR EN LA COORDINACIÓN DE ACTIVIDADES ADMINISTRATIVAS REALIZAR RECOLECCIÓN Y PROCESAMIENTO DE MUESTRASREALIZAR PROCESAMIENTO DE MUESTRAS DE ADN REALIZAR ANÁLISIS DE DATOS Y REDACCIÓN DE INFORMES MANUSCRITOS.</t>
  </si>
  <si>
    <t>ANGEL MANUEL OVIEDO MARQUEZ</t>
  </si>
  <si>
    <t>https://community.secop.gov.co/Public/Tendering/OpportunityDetail/Index?noticeUID=CO1.NTC.4287683&amp;isFromPublicArea=True&amp;isModal=true&amp;asPopupView=true</t>
  </si>
  <si>
    <t>OPSP-VIN-0131-2023</t>
  </si>
  <si>
    <t>CO1.REQ.4384224</t>
  </si>
  <si>
    <t>PRESTAR LOS SERVICIOS PROFESIONALES EN LA EDITORIAL UNIMAGDALENA EL CONTRATISTA SE COMPROMETE A ELABORACIÓN DE LA DIAGRAMACIÓN DEL DIVERSO MATERIAL QUE PUBLICA LA EDITORIAL UNIMAGDALENA AJUSTAR LOS TEXTOS EN VERSIÓN ELECTRÓNICA CUANDO LOS AUTORES DEL LIBRO Y EL COORDINADOR DE PUBLICACIONES REALICE LA REVISIÓN FINAL AL MACHOTE DE LA OBRA REALIZAR LA CONVERSIÓN DE LOS LIBROS EN FORMATOS DIGITALES APOYO EN LA ELABORACIÓN DE PIEZAS PUBLICITARIAS DE EVENTOS DE LA EDITORIAL</t>
  </si>
  <si>
    <t>https://community.secop.gov.co/Public/Tendering/OpportunityDetail/Index?noticeUID=CO1.NTC.4288150&amp;isFromPublicArea=True&amp;isModal=true&amp;asPopupView=true</t>
  </si>
  <si>
    <t>OPSP-VIN-0132-2023</t>
  </si>
  <si>
    <t>CO1.REQ.4383664</t>
  </si>
  <si>
    <t>PRESTAR LOS SERVICIOS PROFESIONALES PARA EL APOYO EN LA FORMULACIÓN Y PRESENTACIÓN DEL PROYECTO DE INVESTIGACIÓN RESTAURACIÓN ECOLÓGICA EN LA CIÉNAGA DE ZAPAYÁN COMPLEJO LAGUNAR CGSM EL CONTRATISTA SE COMPROMETE A CONSOLIDAR Y ANALIZAR LOS DOCUMENTOS BASES PARA LA ELABORACIÓN DE LA PROPUESTA DE PROYECTO APOYAR LA ELABORACIÓN DEL DOCUMENTO TÉCNICO DEL PROYECTO SIGUIENDO ESTRUCTURA DE MARCO LÓGICO APOYAR LA ELABORACIÓN DEL PRESUPUESTO DEL PROYECTO QUE SE DESARROLLARA PARA LOGRAR SU OBJETIVO CENTRAL</t>
  </si>
  <si>
    <t>VERA TATIANA MARTINEZ BAÑOS</t>
  </si>
  <si>
    <t>https://community.secop.gov.co/Public/Tendering/OpportunityDetail/Index?noticeUID=CO1.NTC.4287779&amp;isFromPublicArea=True&amp;isModal=true&amp;asPopupView=true</t>
  </si>
  <si>
    <t>OPSP-VIN-0133-2023</t>
  </si>
  <si>
    <t>CO1.REQ.4404859</t>
  </si>
  <si>
    <t>PRESTAR LOS SERVICIOS PROFESIONALES EN LA FERIA INTERNACIONAL DEL LIBRO DE BOGOTÁ 2023 EL CONTRATISTA SE COMPROMETE A LA ATENCIÓN AL PÚBLICO VISITANTE AL STAND DE LA EDITORIAL UNIMAGDALENA EN LA FERIA DEL LIBRO DE BOGOTÁ APOYO EN LA LOGÍSTICA DE LOS EVENTOS CULTURALES Y ACADÉMICOS QUE SE REALICEN EN EL STAND DE LA EDITORIAL UNIMAGDALENA EN LA FERIA DEL LIBRO DE BOGOTÁ APOYO EN EL MONTAJE Y DESMONTAJE DEL MATERIAL QUE SE EXPONE DURANTE LOS DÍAS DE LA FERIA DEL LIBRO DE BOGOTÁ</t>
  </si>
  <si>
    <t>LAURA VALENTINA LOPEZ PORTILLO</t>
  </si>
  <si>
    <t>https://community.secop.gov.co/Public/Tendering/OpportunityDetail/Index?noticeUID=CO1.NTC.4311145&amp;isFromPublicArea=True&amp;isModal=true&amp;asPopupView=true</t>
  </si>
  <si>
    <t>OPSP-VIN-0134-2023</t>
  </si>
  <si>
    <t>CO1.REQ.4412590</t>
  </si>
  <si>
    <t>PRESTAR LOS SERVICIOS PROFESIONALES EN LA DIRECCIÓN DE TRANSFERENCIA DEL CONOCIMIENTO Y PROPIEDAD INTELECTUAL EL CONTRATISTA SE COMPROMETE A BRINDAR APOYO EN EL DISEÑO IDENTIDAD GRÁFICA Y DESARROLLO DE IMÁGENES PARA EVENTOS PRESENCIALES O VIRTUALES REALIZADOS POR LA VICERRECTORIA DE INVESTIGACIÓN Y SUS UNIDADES APOYAR EN EL DISEÑO DE PIEZAS PROMOCIONALES FÍSICAS Y DIGITALES QUE SEAN SOLICITADAS POR PARTE DE LA VICERRECTORÍA DE INVESTIGACIÓN APOYAR A LA VICERRECTORIA DE INVESTIGACIÓN EN LA DIAGRAMACIÓN DE DOCUMENTOS FOLLETOS E INFOGRAFÍAS FÍSICAS Y O DIGITALES SEGÚN SEA NECESARIO</t>
  </si>
  <si>
    <t>STEPHANY HERNANDEZ TORRES</t>
  </si>
  <si>
    <t>JORGE LUIS REYES CARREÑO</t>
  </si>
  <si>
    <t>https://community.secop.gov.co/Public/Tendering/OpportunityDetail/Index?noticeUID=CO1.NTC.4316038&amp;isFromPublicArea=True&amp;isModal=true&amp;asPopupView=true</t>
  </si>
  <si>
    <t>OPSP-VIN-0135-2023</t>
  </si>
  <si>
    <t>CO1.REQ.4463056</t>
  </si>
  <si>
    <t xml:space="preserve">PRESTAR LOS SERVICIOS PROFESIONALES EN MARCO DEL PROYECTO DE INVESTIGACIÓN TITULADO GESTIÓN PARA LA CONSERVACIÓN DE LAS ESPECIES DE ACROPORA BASADA EN SU IMPORTANCIA COMO HÁBITAT PARA LA PESCA EN EL TRABAJO COMUNITARIO Y LA EDUCACIÓN EL CONTRATISTA SE COMPROMETE A DISEÑO DIAGRAMACIÓN Y ELABORACIÓN DE LAS IMÁGENES PARA EL COMIC Y APLICACIONES DE REALIDAD AUMENTADA REALIZACIÓN DE LOS VIDEOS NECESARIOS PARA LA REALIDAD AUMENTADA PRIMERAS PRUEBAS DE LA REALIDAD AUMENTADA ENTREGABLE BORRADOR COMPLETO DEL COMIC A PARTIR DEL GUION </t>
  </si>
  <si>
    <t>CARLOS JOSE ECHEVERRIA CUADRADO</t>
  </si>
  <si>
    <t>MAURICIO GARCIA MATAMOROS</t>
  </si>
  <si>
    <t>https://community.secop.gov.co/Public/Tendering/OpportunityDetail/Index?noticeUID=CO1.NTC.4366543&amp;isFromPublicArea=True&amp;isModal=true&amp;asPopupView=true</t>
  </si>
  <si>
    <t>OPSP-VIN-0136-2023</t>
  </si>
  <si>
    <t>CO1.REQ.4467483</t>
  </si>
  <si>
    <t>PRESTACIÓN DE SERVICIOS PROFESIONALES EN MARCO DE PROYECTO EXTERNO GESTIÓN PARA LA CONSERVACIÓN DE LAS ESPECIES DE ACROPORA BASADA EN SU IMPORTANCIA COMO HÁBITAT PARA LA PESCA EN EL TRABAJO COMUNITARIO Y LA EDUCACIÓN EL CONTRATISTA SE COMPROMETE A APOYAR EN LA PRODUCCIÓN GENERAL DEL PROYECTO APOYAR EN LA REALIZACIÓN DE ENTREVISTAS AL EQUIPO TÉCNICO Y CIENTÍFICO DEL PROYECTO APOYAR EN LA CONTRATACIÓN PRODUCCIÓN DE CAMPO PLANEACIÓN Y EJECUCIÓN DE LAS DISTINTAS PIEZAS DEL PROYECTO INVESTIGACIÓN APOYAR Y COORDINADOR EN EL PROCESO DE COMPRA DE EQUIPOS</t>
  </si>
  <si>
    <t>MARGIE MILENA SILVA OLAYA</t>
  </si>
  <si>
    <t>https://community.secop.gov.co/Public/Tendering/OpportunityDetail/Index?noticeUID=CO1.NTC.4369827&amp;isFromPublicArea=True&amp;isModal=true&amp;asPopupView=true</t>
  </si>
  <si>
    <t>OPSP-VIN-0137-2023</t>
  </si>
  <si>
    <t>CO1.REQ.4469295</t>
  </si>
  <si>
    <t>PRESTACIÓN DE SERVICIOS PROFESIONALES EN EL CENTRO DE GENÉTICA Y BIOLOGÍA MOLECULAR DE LA UNIVERSIDAD DEL MAGDALENA EL CONTRATISTA SE COMPROMETE AL APOYO EN EL ANÁLISIS DE DATOS GENÓMICOS GENERADOS A TRAVÉS DE PROYECTOS O VENTA DE SERVICIOS POR LOS INVESTIGADORES DEL CENTRO DE GENÉTICA Y BIOLOGIA MOLECULAR APOYO PARA LA INSTALACIÓN DE SOFTWARE ESPECÍFICOS PARA EL ANÁLISIS DE DATOS GENÓMICOS ASESORÍA A INVESTIGADORES Y ANALISTAS SOBRE EL USO DEL SERVIDOR Y EL ANÁLISIS E INTERPRETACIÓN DE LOS DATOS BIOINFORMÁTICOS</t>
  </si>
  <si>
    <t>SEBASTIAN  PRADA PADILLA</t>
  </si>
  <si>
    <t>https://community.secop.gov.co/Public/Tendering/OpportunityDetail/Index?noticeUID=CO1.NTC.4371114&amp;isFromPublicArea=True&amp;isModal=true&amp;asPopupView=true</t>
  </si>
  <si>
    <t>OPSP-VIN-0138-2023</t>
  </si>
  <si>
    <t>CO1.REQ.4469732</t>
  </si>
  <si>
    <t xml:space="preserve">PRESTAR LOS SERVICIOS PROFESIONALES EN MARCO DEL PROYECTO DE INVESTIGACIÓN VIOLACIONES DE LOS DERECHOS HUMANOS DE LA PESCA ARTESANAL EN COLOMBIA FASE II CASOS DE ESTUDIO EL CONTRATISTA SE COMPROMETE A REALIZAR EL ANÁLISIS Y LIMPIEZA DE LA BASE DE DATOS JUSTICIA EN TERRITORIOS PESQUEROS ORGANIZAR LA LOGÍSTICA Y REALIZAR LAS SALIDAS DE CAMPO APLICANDO LAS METODOLOGÍAS PARTICIPATIVAS EN DOS CASOS DE ESTUDIO DEL PROYECTO ORGANIZAR CODIFICAR Y ANALIZAR LA INFORMACIÓN COLECTADA EN CAMPO SUMADO A LA INFORMACIÓN SECUNDARIA COLECTADA PARA LOS CASOS DE ESTUDIO COORDINAR Y REALIZAR LA ELABORACIÓN DE LOS INFORMES TÉCNICOS REQUERIDOS </t>
  </si>
  <si>
    <t>LINA SAAVEDRA DÍAZ</t>
  </si>
  <si>
    <t>https://community.secop.gov.co/Public/Tendering/OpportunityDetail/Index?noticeUID=CO1.NTC.4371308&amp;isFromPublicArea=True&amp;isModal=true&amp;asPopupView=true</t>
  </si>
  <si>
    <t>OPSP-VIN-0139-2023</t>
  </si>
  <si>
    <t>CO1.REQ.4464463</t>
  </si>
  <si>
    <t>PRESTAR LOS SERVICIOS PROFESIONALES EN MARCO DEL PROYECTO DE INVESTIGACIÓN VIOLACIONES DE LOS DERECHOS HUMANOS DE LA PESCA ARTESANAL EN COLOMBIA FASE II CASOS DE ESTUDIO EL CONTRATISTA SE COMPROMETE A REALIZAR EL ANÁLISIS Y LIMPIEZA DE LA BASE DE DATOS JUSTICIA EN TERRITORIOS PESQUEROS ORGANIZAR LA LOGÍSTICA Y REALIZAR LAS SALIDAS DE CAMPO APLICANDO LAS METODOLOGÍAS PARTICIPATIVAS EN DOS CASOS DE ESTUDIO EN BOLÍVAR Y EL OTRO EN MAGDALENA ORGANIZAR CODIFICAR Y ANALIZAR LA INFORMACIÓN COLECTADA EN CAMPO SUMADO A LA INFORMACIÓN SECUNDARIA COLECTADA PARA LOS CASOS DE ESTUDIO</t>
  </si>
  <si>
    <t>YULIBETH  VELASQUEZ MENDOZA</t>
  </si>
  <si>
    <t>https://community.secop.gov.co/Public/Tendering/OpportunityDetail/Index?noticeUID=CO1.NTC.4366519&amp;isFromPublicArea=True&amp;isModal=true&amp;asPopupView=true</t>
  </si>
  <si>
    <t>OPSP-VIN-0140-2023</t>
  </si>
  <si>
    <t>CO1.REQ.4475726</t>
  </si>
  <si>
    <t>PRESTAR LOS SERVICIOS PROFESIONALES EN LA DIRECCIÓN DE GESTIÓN DEL CONOCIMIENTO DE LA VICERRECTORÍA DE INVESTIGACIÓN EL CONTRATISTA SE COMPROMETE A APOYAR LAS ACTIVIDADES TÉCNICAS Y ADMINISTRATIVAS LIGADAS A LA COORDINACIÓN DEL CEIMAR EN LA UNIVERSIDAD DEL MAGDALENA APOYAR EN LA IDENTIFICACIÓN PERFILAMIENTO Y FORMULACIÓN DE PROYECTOS DE IDI EN LAS ÁREAS TEMÁTICAS DEL CEIMAR O QUE SEAN DE INTERÉS INSTITUCIONAL DE LA UNIVERSIDAD DEL MAGDALENA APOYAR LAS ACTIVIDADES DE GESTIÓN Y TRANSFERENCIA DEL CONOCIMIENTO EN LAS ÁREAS TEMÁTICAS DEL CEIMAR O QUE SEAN DE INTERÉS INSTITUCIONAL DE LA UNIVERSIDAD DEL MAGDALENA</t>
  </si>
  <si>
    <t>CLAUDIA PATRICIA MANJARRES BOVEA</t>
  </si>
  <si>
    <t>https://community.secop.gov.co/Public/Tendering/OpportunityDetail/Index?noticeUID=CO1.NTC.4377092&amp;isFromPublicArea=True&amp;isModal=true&amp;asPopupView=true</t>
  </si>
  <si>
    <t>OPSP-VIN-0141-2023</t>
  </si>
  <si>
    <t>CO1.REQ.4485612</t>
  </si>
  <si>
    <t>PRESTAR LOS SERVICIOS PROFESIONALES EN MARCO DEL PROYECTO DE INVESTIGACIÓN PROMOCIÓN E INTERVENCIÓN PSICOEDUCATIVA DIGITAL CON ENFOQUE INTERCULTURAL PARA INCIDIR EN RIESGOS Y PROTECTORES EN SALUD MENTAL PRODUCIDOS O POTENCIADOS POR LA PANDEMIA EN JÓVENES ESCOLARIZADOS DEL MAGDALENA Y LA GUAJIRA EL CONTRATISTA SE COMPROMETE A APOYAR LA PLANIFICACIÓN DESARROLLO E IMPLEMENTACIÓN DE LAS ACTIVIDADES ASOCIADAS A LOS OBJETIVOS DE CUMPLIMIENTO ESPECIFICO DEL PROYECTO REALIZAR ACOMPAÑAMIENTO EN PLANIFICACIÓN E IMPLEMENTACIÓN DE LAS ACTIVIDADES ASOCIADAS A LOS OBJETIVOS DE CUMPLIMIENTO ESPECIFICO DEL PROYECTO</t>
  </si>
  <si>
    <t>MITCHEL ELIANA PARRA CORREDOR</t>
  </si>
  <si>
    <t>KATTIA CABAS HOYOS</t>
  </si>
  <si>
    <t>https://community.secop.gov.co/Public/Tendering/OpportunityDetail/Index?noticeUID=CO1.NTC.4387411&amp;isFromPublicArea=True&amp;isModal=true&amp;asPopupView=true</t>
  </si>
  <si>
    <t>OPSP-VIN-0142-2023</t>
  </si>
  <si>
    <t>CO1.REQ.4485970</t>
  </si>
  <si>
    <t>PRESTAR LOS SERVICIOS PROFESIONALES EN LA DIRECCIÓN DE GESTIÓN DEL CONOCIMIENTO DE LA UNIVERSIDAD DEL MAGDALENA EL CONTRATISTA SE COMPROMETE A DILIGENCIAR Y ACTUALIZAR LA INSCRIPCIÓN DE LOS PROYECTOS EN EL SISTEMA DE INFORMACIÓN DE LA VICERRECTORÍA DE INVESTIGACIÓN APOYAR LA REDACCIÓN DE LAS ACTAS DE INICIO SUSPENSIÓN REINICIO Y PRÓRROGAS REQUERIDAS EN DE LOS PROYECTOS DE INVESTIGACIÓN APOYAR A LA DIRECCIÓN DE GESTIÓN DEL CONOCIMIENTO EN EL SEGUIMIENTO DE LA EJECUCIÓN TÉCNICA Y FINANCIERA DE LOS PROYECTOS APOYAR EL PROCESO DE LIQUIDACIÓN DE PROYECTOS Y EN LA RESOLUCIÓN DE REINTEGRO DE RECURSOS PÚBLICOS</t>
  </si>
  <si>
    <t>JOAQUIN ANTONIO PERDOMO VEGA</t>
  </si>
  <si>
    <t>https://community.secop.gov.co/Public/Tendering/OpportunityDetail/Index?noticeUID=CO1.NTC.4387626&amp;isFromPublicArea=True&amp;isModal=true&amp;asPopupView=true</t>
  </si>
  <si>
    <t>OPSP-VIN-0143-2023</t>
  </si>
  <si>
    <t>CO1.REQ.4505422</t>
  </si>
  <si>
    <t>PRESTAR LOS SERVICIOS PROFESIONALES EN EL MARCO DEL PROYECTO DE INVESTIGACIÓN PROMOCIÓN E INTERVENCIÓN PSICOEDUCATIVA DIGITAL CON ENFOQUE INTERCULTURAL PARA INCIDIR EN RIESGOS Y PROTECTORES EN SALUD MENTAL PRODUCIDOS O POTENCIADOS POR LA PANDEMIA EN JÓVENES ESCOLARIZADOS DEL MAGDALENA Y LA GUAJIRA EL CONTRATISTA SE COMPROMETE A ASESORAR EN COMPONENTES ÉTICOS Y CIENTÍFICOS RELACIONADOS A LA EJECUCIÓN DEL PROYECTO APOYAR LA IMPLEMENTACIÓN Y DESARROLLO DE ACTIVIDADES RELACIONADAS AL PROYECTO ORIENTAR Y COORDINAR ACCIONES ENCAMINADAS AL CUMPLIMIENTO TÉCNICO Y CIENTÍFICO PARA QUE SE LOGRE EL OBJETIVO DEL PROYECTO</t>
  </si>
  <si>
    <t>CARMELINA  PABA BARBOSA</t>
  </si>
  <si>
    <t>https://community.secop.gov.co/Public/Tendering/OpportunityDetail/Index?noticeUID=CO1.NTC.4406432&amp;isFromPublicArea=True&amp;isModal=true&amp;asPopupView=true</t>
  </si>
  <si>
    <t>OPSP-VIN-0144-2023</t>
  </si>
  <si>
    <t>CO1.REQ.4528227</t>
  </si>
  <si>
    <t>PRESTAR LOS SERVICIOS PROFESIONALES EN MARCO DEL PROYECTO TITULADO PROMOCIÓN E INTERVENCIÓN PSICOEDUCATIVA DIGITAL CON ENFOQUE INTERCULTURAL PARA INCIDIR EN RIESGOS Y PROTECTORES EN SALUD MENTAL PRODUCIDOS O POTENCIADOS POR LA PANDEMIA EN JÓVENES ESCOLARIZADOS DEL MAGDALENA Y LA GUAJIRA EL CONTRATISTA SE COMPROMETE A ASESORAR EN COMPONENTES ÉTICOS Y CIENTÍFICOS RELACIONADOS A LA EJECUCIÓN DEL PROYECTO APOYAR LA IMPLEMENTACIÓN Y DESARROLLO DE ACTIVIDADES RELACIONADAS AL PROYECTO ORIENTAR Y COORDINAR ACCIONES ENCAMINADAS AL CUMPLIMIENTO TÉCNICO Y CIENTÍFICO PARA QUE SE LOGRE EL OBJETIVO DEL PROYECTO</t>
  </si>
  <si>
    <t>MARIA CLARA CUEVAS JARAMILLO</t>
  </si>
  <si>
    <t>KATTIA PAOLA CABAS HOYOS</t>
  </si>
  <si>
    <t>https://community.secop.gov.co/Public/Tendering/OpportunityDetail/Index?noticeUID=CO1.NTC.4429276&amp;isFromPublicArea=True&amp;isModal=true&amp;asPopupView=true</t>
  </si>
  <si>
    <t>OPSP-VIN-0145-2023</t>
  </si>
  <si>
    <t>CO1.REQ.4528727</t>
  </si>
  <si>
    <t>PRESTAR LOS SERVICIOS PROFESIONALES EN LA DIRECCIÓN DE GESTIÓN DEL CONOCIMIENTO EL CONTRATISTA SE COMPROMETE A APOYAR A LA DIRECCIÓN DE GESTIÓN DEL CONOCIMIENTO EN LA FORMULACIÓN DE PROPUESTAS DE INVESTIGACIÓN QUE SEAN PRESENTADOS POR LA VICERRECTORÍA DE INVESTIGACIÓN ASÍ COMO EN EL CUMPLIMIENTO DE REQUISITOS DE LAS FUENTES DE FINANCIACIÓN CUANDO SEA REQUERIDO APOYAR A LA DIRECCIÓN DE GESTIÓN DEL CONOCIMIENTO EN LA ELABORACIÓN Y REVISIÓN DE DOCUMENTACIÓN REQUISITO DE LAS CONVOCATORIAS COMO CARTAS DE AVAL PRESUPUESTOS Y DEMÁS DOCUMENTOS QUE CORRESPONDAN</t>
  </si>
  <si>
    <t>https://community.secop.gov.co/Public/Tendering/OpportunityDetail/Index?noticeUID=CO1.NTC.4429583&amp;isFromPublicArea=True&amp;isModal=true&amp;asPopupView=true</t>
  </si>
  <si>
    <t>OPSP-VIN-0146-2023</t>
  </si>
  <si>
    <t>CO1.REQ.4543159</t>
  </si>
  <si>
    <t>PRESTAR LOS SERVICIOS PROFESIONALES EN EL CENTRO DE INNOVACIÓN Y EMPRENDIMIENTO EL CONTRATISTA SE COMPROMETE A BRINDAR SOPORTE A LA DIRECCIÓN DEL CENTRO DE INNOVACIÓN Y EMPRENDIMIENTO CIE EN LA IDENTIFICACIÓN DE FUENTES DE RECURSOS Y FINANCIAMIENTO PARA FOMENTAR EL EMPRENDIMIENTO Y LA INNOVACIÓN EN SUS DIVERSAS FORMAS BRINDAR SOPORTE A LA DIRECCIÓN DEL CENTRO DE INNOVACIÓN Y EMPRENDIMIENTO EN LA ACTUALIZACIÓN Y SUBIR AL COLAB EL BANCO DE CONVOCATORIAS QUE PROPENDAN POR LA OBTENCIÓN DE FUENTES DE FINANCIAMIENTO Y RECURSOS EN ARAS DE IMPULSAR PROCESOS DE INNOVACIÓN Y EMPRENDIMIENTO EN SUS DIVERSAS FORMAS EVIDENCIANDO IMPACTOS EN LA COMUNIDAD UNIVERSITARIA Y SU ÁREA DE INFLUENCIA</t>
  </si>
  <si>
    <t>https://community.secop.gov.co/Public/Tendering/OpportunityDetail/Index?noticeUID=CO1.NTC.4445010&amp;isFromPublicArea=True&amp;isModal=true&amp;asPopupView=true</t>
  </si>
  <si>
    <t>OPSP-VIN-0147-2023</t>
  </si>
  <si>
    <t>CO1.REQ.4630991</t>
  </si>
  <si>
    <t>PRESTACIÓN DE SERVICIOS PROFESIONALES EN MARCO DE PROYECTO DE INVESTIGACIÓN EXTERNO TITULADO OSITOS DE AGUA TARDÍGRADA ASOCIADOS A BRIÓFITOS Y LÍQUENES EN FRAGMENTOS DE BOSQUE SECO TROPICAL DE LOS MONTES DE MARÍA Y LA SERRANÍA DE PIOJÓ UNA CONTRIBUCIÓN A LA BIODIVERSIDAD DE COLOMBIA EL CONTRATISTA SE COMPROMETE A REALIZAR LA REVISIÓN DE MUESTRAS DE BRIÓFITOS Y LÍQUENES PARA LA EXTRACCIÓN Y MONTAJE DE TARDÍGRADOS SUPERVISIÓN Y DIRECCIÓN DE TESISTA DE PREGRADO IDENTIFICACIÓN DE TARDÍGRADOS PROCESAMIENTO DE DATOS Y CONSTRUCCIÓN DEL DOCUMENTO FINAL DE TESIS</t>
  </si>
  <si>
    <t>https://community.secop.gov.co/Public/Tendering/OpportunityDetail/Index?noticeUID=CO1.NTC.4533487&amp;isFromPublicArea=True&amp;isModal=true&amp;asPopupView=true</t>
  </si>
  <si>
    <t>OPSP-VIN-0148-2023</t>
  </si>
  <si>
    <t>CO1.REQ.4629726</t>
  </si>
  <si>
    <t>PRESTAR LOS SERVICIOS PROFESIONALES EN MARCO DEL PROYECTO EXTERNO DE INVESTIGACIÓN OSITOS DE AGUA ASOCIADOS A BRIÓFITOS Y LÍQUENES EN FRAGMENTOS DE BOSQUE SECO TROPICAL DE LOS MONTES DE MARÍA Y LA SERRANÍA DE PIOJÓ UNA CONTRIBUCIÓN A LA BIODIVERSIDAD DE COLOMBIA EL CONTRATISTA SE COMPROMETE A LA PLANIFICACIÓN DE ACTIVIDADES DE LABORATORIO SEPARACIÓN REALIZAR LA SUPERVISIÓN DE LAS MATRICES DARWIN CORE DEL MATERIAL IDENTIFICADO</t>
  </si>
  <si>
    <t>ROSANA  LONDOÑO GONZALEZ</t>
  </si>
  <si>
    <t>MARÍA NEGRITTO CHEBEL</t>
  </si>
  <si>
    <t>https://community.secop.gov.co/Public/Tendering/OpportunityDetail/Index?noticeUID=CO1.NTC.4532331&amp;isFromPublicArea=True&amp;isModal=true&amp;asPopupView=true</t>
  </si>
  <si>
    <t>OPSP-VIN-0149-2023</t>
  </si>
  <si>
    <t>CO1.REQ.4629562</t>
  </si>
  <si>
    <t>PRESTACIÓN DE SERVICIOS PROFESIONALES EN EL PROYECTO DE INVESTIGACIÓN OSITOS DE AGUA TARDÍGRADA ASOCIADOS A BRIÓFITOS Y LÍQUENES EN FRAGMENTOS DE BOSQUE SECO TROPICAL DE LOS MONTES DE MARÍA Y LA SERRANÍA DE PIOJÓ UNA CONTRIBUCIÓN A LA BIODIVERSIDAD DE COLOMBIA EL CONTRATISTA SE COMPROMETE A REALIZAR APOYO EN LA REVISIÓN DE MUESTRAS DE BRIÓFITOS Y LÍQUENES PARA LA EXTRACCIÓN Y MONTAJE DE TARDÍGRADOS IDENTIFICACIÓN DE TARDÍGRADOS ACTUALIZACIÓN Y DEPURACIÓN DE BASES DE DATOS DARWINCORE CON LOS ESPECÍMENES RECOLECTADOS E IDENTIFICADOS</t>
  </si>
  <si>
    <t>https://community.secop.gov.co/Public/Tendering/OpportunityDetail/Index?noticeUID=CO1.NTC.4532550&amp;isFromPublicArea=True&amp;isModal=true&amp;asPopupView=true</t>
  </si>
  <si>
    <t>OPSP-VIN-0150-2023</t>
  </si>
  <si>
    <t>CO1.REQ.4646562</t>
  </si>
  <si>
    <t>PRESTAR LOS SERVICIOS PROFESIONALES EN MARCO DEL PROYECTO DE INVESTIGACIÓN TITULADO OSITOS DE AGUA TARDÍGRADA ASOCIADOS A BRIÓFITOS Y LÍQUENES EN FRAGMENTOS DE BOSQUE SECO TROPICAL DE LOS MONTES DE MARÍA Y LA SERRANÍA DE PIOJÓ UNA CONTRIBUCIÓN A LA BIODIVERSIDAD DE COLOMBIA EL CONTRATISTA SE COMPROMETE A REALIZAR LA IDENTIFICACIÓN TAXONÓMICA DE TARDÍGRADOS APOYAR EN LA SUPERVISIÓN DE ACTIVIDADES DE LABORATORIO APOYAR EN LA ELABORACIÓN DE MANUSCRITOS E INFORMES TÉCNICOS</t>
  </si>
  <si>
    <t>https://community.secop.gov.co/Public/Tendering/OpportunityDetail/Index?noticeUID=CO1.NTC.4548827&amp;isFromPublicArea=True&amp;isModal=true&amp;asPopupView=true</t>
  </si>
  <si>
    <t>OPSP-VIN-0151-2023</t>
  </si>
  <si>
    <t>CO1.REQ.4679138</t>
  </si>
  <si>
    <t>PRESTAR LOS SERVICIOS PROFESIONALES EN MARCO DEL PROYECTO TITULADO EUROPEAN LATIN AMERICAN NETWORK IN SUPPORT OF SOCIAL ENTREPRENEURS ELANET EL CONTRATISTA SE COMPROMETE A APOYAR EN LA COORDINACIÓN DE LAS ACTIVIDADES DEL PAQUETE DE TRABAJO A2 4 RELACIONADAS CON EL ESTUDIO CUALITATIVO DE LA INVESTIGACIÓN ANTES MENCIONADA</t>
  </si>
  <si>
    <t>https://community.secop.gov.co/Public/Tendering/OpportunityDetail/Index?noticeUID=CO1.NTC.4580492&amp;isFromPublicArea=True&amp;isModal=true&amp;asPopupView=true</t>
  </si>
  <si>
    <t>OPSP-VIN-0152-2023</t>
  </si>
  <si>
    <t>CO1.REQ.4686876</t>
  </si>
  <si>
    <t>PRESTAR LOS SERVICIOS PROFESIONALES EN MARCO DEL PROYECTO TITULADO PROTOTIPO PARA CONTROLAR LA MADURACIÓN DE LAS FRUTAS CLIMATÉRICAS EN FASE DE POSCOSECHA POR MEDIO DE ATMÓSFERA MODIFICADA EL CONTRATISTA SE COMPROMETE A APOYAR EN EL DESARROLLO DEL PROTOTIPO ENTREGA DE LOS DOCUMENTOS DEL DESARROLLO DEL PROTOTIPO DOCUMENTACIONES TÉCNICAS Y METODOLÓGICA EN CASO DE DESARROLLO DIGITAL EL CONTRATISTA SE COMPROMETE A ENTREGAR LOS ARCHIVOS DIGITALES EN FORMATOS EDITABLES</t>
  </si>
  <si>
    <t>JORGE GÓMEZ ROJAS</t>
  </si>
  <si>
    <t>https://community.secop.gov.co/Public/Tendering/OpportunityDetail/Index?noticeUID=CO1.NTC.4588951&amp;isFromPublicArea=True&amp;isModal=true&amp;asPopupView=true</t>
  </si>
  <si>
    <t>OPSP-VIN-0153-2023</t>
  </si>
  <si>
    <t>CO1.REQ.4687331</t>
  </si>
  <si>
    <t>ALEXANDER  ESPINOSA VALDEZ</t>
  </si>
  <si>
    <t>https://community.secop.gov.co/Public/Tendering/OpportunityDetail/Index?noticeUID=CO1.NTC.4589146&amp;isFromPublicArea=True&amp;isModal=true&amp;asPopupView=true</t>
  </si>
  <si>
    <t>OPSP-VIN-0154-2023</t>
  </si>
  <si>
    <t>CO1.REQ.4687012</t>
  </si>
  <si>
    <t>PRESTAR LOS SERVICIOS PROFESIONALES EN MARCO DEL PROYECTO DE INVESTIGACIÓN TITULADO UNIVERSIDAD DEL MAGDALENA: ESPACIOS LIBRES DE RACISMO EL CONTRATISTA SE COMPROMETE A REALIZAR EL ANÁLISIS DE CARTOGRAFÍA SOCIAL ENFOQUE COMUNIDAD UNIVERSITARIA ANÁLISIS ENTREVISTAS SEMIESTRUCTURADAS A COLECTIVOS AFRO INDÍGENAS APOYO EN LA DOCUMENTACIÓN DEL INFORME FINAL</t>
  </si>
  <si>
    <t>https://community.secop.gov.co/Public/Tendering/OpportunityDetail/Index?noticeUID=CO1.NTC.4588367&amp;isFromPublicArea=True&amp;isModal=true&amp;asPopupView=true</t>
  </si>
  <si>
    <t>OPSP-VIN-0155-2023</t>
  </si>
  <si>
    <t>CO1.REQ.4705159</t>
  </si>
  <si>
    <t>PRESTAR LOS SERVICIOS PROFESIONALES EN LA EDITORIAL UNIMAGDALENA EL CONTRATISTA SE COMPROMETE A ASESORAR LOS PROCESOS DE PUBLICACIÓN DE LA EDITORIAL UNIMAGDALENA REALIZAR EL SEGUIMIENTO A LOS PROCESOS DE EDICIÓN DE LAS PUBLICACIONES REALIZAR Y PREPARAR LAS CONVOCATORIAS QUE REALIZARÁ LA EDITORIAL ASESORAR PLANEAR Y PREPARAR EL DESARROLLO DE LA FERIA DEL LIBRO DE SANTA MARTA 2023</t>
  </si>
  <si>
    <t>https://community.secop.gov.co/Public/Tendering/OpportunityDetail/Index?noticeUID=CO1.NTC.4606590&amp;isFromPublicArea=True&amp;isModal=true&amp;asPopupView=true</t>
  </si>
  <si>
    <t>OPSP-VIN-0156-2023</t>
  </si>
  <si>
    <t>CO1.REQ.4705183</t>
  </si>
  <si>
    <t>PRESTAR LOS SERVICIOS PROFESIONALES EN MARCO DEL PROYECTO DE INVESTIGACIÓN TITULADO PROGRAMA DE INVESTIGACIÓN EN COMPORTAMIENTO POBLACIONAL ECOLOGÍA E HISTORIA NATURAL DE FAUNA SILVESTRE EL CONTRATISTA SE COMPROMETE A APOYAR EN LA PLANIFICACIÓN ORGANIZACIÓN Y SUPERVISIÓN DE LOS ESTUDIOS Y SALIDAS DE CAMPO RELACIONADOS CON LA ESPECIE DE RÓBALO EN EL ÁREA DE INFLUENCIA DEL PROYECTO APOYAR EN EL ANÁLISIS DE DATOS Y LA ENTREGA DE INFORMES MENSUALES TRIMESTRALES Y FINAL DE LOS DIFERENTES COMPONENTES DEL PROYECTO</t>
  </si>
  <si>
    <t>JAIDER ALBERTO FERIA POLO</t>
  </si>
  <si>
    <t>LUIS ALBERTO RUEDA SOLANO</t>
  </si>
  <si>
    <t>https://community.secop.gov.co/Public/Tendering/OpportunityDetail/Index?noticeUID=CO1.NTC.4606933&amp;isFromPublicArea=True&amp;isModal=true&amp;asPopupView=true</t>
  </si>
  <si>
    <t>OPSP-VIN-0157-2023</t>
  </si>
  <si>
    <t>CO1.REQ.4733601</t>
  </si>
  <si>
    <t>PRESTACIÓN DE SERVICIOS PROFESIONALES EN MARCO DE PROYECTO DE INVESTIGACIÓN SISTEMA DE DETECCIÓN DE LA ATENCIÓN A PARTIR DE LA ACTIVIDAD ELÉCTRICA DEL CORAZÓN PARA EL REFUERZO DIAGNÓSTICO Y TRATAMIENTO DEL TRASTORNO DE DÉFICIT POR ATENCIÓN CON HIPERRACTIVIDAD Y LA DIDÁCTICA EDUCATIVA EL CONTRATISTA SE COMPROMETE A DESARROLLAR LAS INTERVENCIONES PSICOLÓGICAS CON LOS VOLUNTARIOS PARTICIPANTES MONITOREAR LA COMPATIBILIDAD DEL SISTEMA CON LA ACTIVIDAD CLÍNICA PSICOLÓGICA PARTICIPAR EN LA GENERACIÓN DE PRODUCTOS.</t>
  </si>
  <si>
    <t>CARMEN JOHANA REYNOSO ESCORCIA</t>
  </si>
  <si>
    <t>UBALDO ENRIQUE RODRÍGUEZ DE ÁVILA</t>
  </si>
  <si>
    <t>https://community.secop.gov.co/Public/Tendering/OpportunityDetail/Index?noticeUID=CO1.NTC.4640978&amp;isFromPublicArea=True&amp;isModal=true&amp;asPopupView=true</t>
  </si>
  <si>
    <t>OPSP-VIN-0158-2023</t>
  </si>
  <si>
    <t>CO1.REQ.4733498</t>
  </si>
  <si>
    <t>PRESTACIÓN DE SERVICIOS PROFESIONALES EN MARCO DE PROYECTO DE INVESTIGACIÓN INTERNO SISTEMA DE DETECCIÓN DE LA ATENCIÓN A PARTIR DE LA ACTIVIDAD ELÉCTRICA DEL CORAZÓN PARA EL REFUERZO DIAGNÓSTICO Y TRATAMIENTO DEL TRASTORNO DE DÉFICIT POR ATENCIÓN CON HIPERRACTIVIDAD (TDAH) Y LA DIDÁCTICA EDUCATIVA EL CONTRATISTA SE COMPROMETE A PROGRAMAR Y ENSAMBLAR EL PROTOTIPO RECOLECTAR ORGANIZAR Y ANALIZAR DATOS CON APOYO EN MEDIACIONES TECNOLÓGICAS PARTICIPAR EN LA GENERACIÓN DE PRODUCTOS</t>
  </si>
  <si>
    <t>EDWIN BELISARIO CALDERON AGUILERA</t>
  </si>
  <si>
    <t>https://community.secop.gov.co/Public/Tendering/OpportunityDetail/Index?noticeUID=CO1.NTC.4641176&amp;isFromPublicArea=True&amp;isModal=False</t>
  </si>
  <si>
    <t>OPSP-VIN-0159-2023</t>
  </si>
  <si>
    <t>CO1.REQ.4736118</t>
  </si>
  <si>
    <t>PRESTAR LOS SERVICIOS PROFESIONALES EN MARCO DEL PROYECTO DE INVESTIGACIÓN SISTEMA DE DETECCIÓN DE LA ATENCIÓN A PARTIR DE LA ACTIVIDAD ELÉCTRICA DEL CORAZÓN PARA EL REFUERZO DIAGNÓSTICO Y TRATAMIENTO DEL TRASTORNO DE DÉFICIT POR ATENCIÓN CON HIPERRACTIVIDAD Y LA DIDÁCTICA EDUCATIVA EL CONTRATISTA SE COMPROMETE A APOYAR AL INVESTIGADOR PRINCIPAL EN EL DESARROLLO DE LAS ACTIVIDADES QUE COMPONEN LA PROPUESTA BRINDAR SOPORTE CIENTÍFICO EN LOS PROCESOS DE ANÁLISIS DE LA INFORMACIÓN CONTRIBUIR EN LA ELABORACIÓN DE INFORMES Y PRODUCTOS.</t>
  </si>
  <si>
    <t>DAVID FELIPE VEGA VILLA</t>
  </si>
  <si>
    <t>https://community.secop.gov.co/Public/Tendering/OpportunityDetail/Index?noticeUID=CO1.NTC.4641185&amp;isFromPublicArea=True&amp;isModal=true&amp;asPopupView=true</t>
  </si>
  <si>
    <t>OPSP-VIN-0160-2023</t>
  </si>
  <si>
    <t>CO1.REQ.4777996</t>
  </si>
  <si>
    <t>PRESTAR LOS SERVICIOS PROFESIONALES EN LA EDITORIAL UNIMAGDALENA EL CONTRATISTA SE COMPROMETE A APOYAR EN LOS TRÁMITES ADMINISTRATIVOS FINANCIEROS Y DE EJECUCIÓN PRESUPUESTAL DE LA EDITORIAL ESTO INCLUYE APOYAR LA SOLICITUD PREPARACIÓN Y CARGUE DE DOCUMENTOS PARA LA GENERACIÓN DE ÓRDENES CONTRATOS Y RESOLUCIONES AUTORIZADAS PARA EL PROGRAMA EDITORIAL APOYAR EN LA SOLICITUD Y SEGUIMIENTO PARA LA EXPEDICIÓN DE CDP DE AFECTACIONES PRESUPUESTALES Y DE TRASLADOS INTERNOS ENTRE RUBROS SOLICITAR LA CREACIÓN DE USUARIOS EN LA PLATAFORMA SIGEP Y GEDOCO PARA LAS NUEVAS CONTRATACIONES ADELANTADAS POR LA EDITORIAL</t>
  </si>
  <si>
    <t>https://community.secop.gov.co/Public/Tendering/OpportunityDetail/Index?noticeUID=CO1.NTC.4688225&amp;isFromPublicArea=True&amp;isModal=true&amp;asPopupView=true</t>
  </si>
  <si>
    <t>OPSP-VIN-0161-2023</t>
  </si>
  <si>
    <t>CO1.REQ.4778620</t>
  </si>
  <si>
    <t>PRESTAR LOS SERVICIOS PROFESIONALES COMO ABOGADO EN LA VICERRECTORÍA DE INVESTIGACIÓN EL CONTRATISTA SE COMPROMETE A PRESTAR ASESORÍA Y ORIENTACIÓN EN MATERIA JURÍDICA EN EL ÁREA DE CONTRATACIÓN ESTATAL EN LOS PROYECTOS Y CONVENIOS A CARGO DE LA VICERRECTORÍA DE INVESTIGACIÓN APOYAR EN LA REVISIÓN, ELABORACIÓN Y VALIDACIÓN DE LOS DOCUMENTOS PRECONTRACTUALES Y CONTRACTUALES DE LAS ORDENES DE GASTO ADELANTADOS POR LA VICERRECTORÍA DE INVESTIGACIÓN DE CONFORMIDAD CON EL ESTATUTO DE CONTRATACIÓN DE LA INSTITUCIÓN ASESORAR Y APOYAR A LA VICERRECTORÍA DE INVESTIGACIÓN EN LA REVISIÓN ELABORACIÓN Y VALIDACIÓN DE LOS ACTOS ADMINISTRATIVOS QUE SE REQUIERA EXPEDIR POR EL DESPACHO DEL VICERRECTOR</t>
  </si>
  <si>
    <t xml:space="preserve">ANA CAMARGO VELÁSQUEZ </t>
  </si>
  <si>
    <t>https://community.secop.gov.co/Public/Tendering/OpportunityDetail/Index?noticeUID=CO1.NTC.4688962&amp;isFromPublicArea=True&amp;isModal=true&amp;asPopupView=true</t>
  </si>
  <si>
    <t>OPSP-VIN-0162-2023</t>
  </si>
  <si>
    <t>CO1.REQ.4778449</t>
  </si>
  <si>
    <t>https://community.secop.gov.co/Public/Tendering/OpportunityDetail/Index?noticeUID=CO1.NTC.4688227&amp;isFromPublicArea=True&amp;isModal=true&amp;asPopupView=true</t>
  </si>
  <si>
    <t>OPSP-VIN-0163-2023</t>
  </si>
  <si>
    <t>CO1.REQ.4778926</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</si>
  <si>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 COADYUVAR EN LA PROYECCIÓN DE LAS ÓRDENES DE GASTO Y FORMATOS AUTORIZADAS POR LA INSTITUCIÓN REMITIR A LA DIRECCIÓN DE TALENTO HUMANO EL LISTADO DE LOS CONTRATISTAS PARA QUE SEAN AFILIADOS A LA ARL</t>
  </si>
  <si>
    <t>https://community.secop.gov.co/Public/Tendering/OpportunityDetail/Index?noticeUID=CO1.NTC.4688234&amp;isFromPublicArea=True&amp;isModal=true&amp;asPopupView=true</t>
  </si>
  <si>
    <t>OPSP-VIN-0164-2023</t>
  </si>
  <si>
    <t>CO1.REQ.4787233</t>
  </si>
  <si>
    <t>https://community.secop.gov.co/Public/Tendering/OpportunityDetail/Index?noticeUID=CO1.NTC.4688244&amp;isFromPublicArea=True&amp;isModal=true&amp;asPopupView=true</t>
  </si>
  <si>
    <t>OPSP-VIN-0165-2023</t>
  </si>
  <si>
    <t>CO1.REQ.4786897</t>
  </si>
  <si>
    <t>https://community.secop.gov.co/Public/Tendering/OpportunityDetail/Index?noticeUID=CO1.NTC.4688415&amp;isFromPublicArea=True&amp;isModal=true&amp;asPopupView=true</t>
  </si>
  <si>
    <t>OPSP-VIN-0166-2023</t>
  </si>
  <si>
    <t>CO1.REQ.4787173</t>
  </si>
  <si>
    <t>https://community.secop.gov.co/Public/Tendering/OpportunityDetail/Index?noticeUID=CO1.NTC.4688078&amp;isFromPublicArea=True&amp;isModal=true&amp;asPopupView=true</t>
  </si>
  <si>
    <t>OPSP-VIN-0167-2023</t>
  </si>
  <si>
    <t>CO1.REQ.4787182</t>
  </si>
  <si>
    <t>PRESTAR LOS SERVICIOS PROFESIONALES EN LA EDITORIAL UNIMAGDALENA EL CONTRATISTA SE COMPROMETE A APOYAR LOS PROCESOS DE VERIFICACIÓN DE APLICACIÓN DE NORMAS Y DEMÁS REQUERIMIENTOS ESTABLECIDOS EN EL REGLAMENTO EDITORIAL UNIMAGDALENA POR PARTE DE LOS AUTORES, EN LAS DISTINTAS PUBLICACIONES DE LA EDITORIAL APOYAR EN EL SEGUIMIENTO DE LOS PROCESOS DE EDICIÓN, IMPRESIÓN, DIVULGACIÓN Y COMERCIALIZACIÓN DE LAS PUBLICACIONES DE LA EDITORIAL UNIMAGDALENA APOYAR EN LA ELABORACIÓN Y ENTREGA DE LOS DIVERSOS INFORMES QUE SOLICITAN LAS DEPENDENCIAS DE LA INSTITUCIÓN DE LAS ACTIVIDADES REALIZADAS POR LA EDITORIAL EN TEMAS DE EDICIÓN</t>
  </si>
  <si>
    <t>https://community.secop.gov.co/Public/Tendering/OpportunityDetail/Index?noticeUID=CO1.NTC.4688084&amp;isFromPublicArea=True&amp;isModal=true&amp;asPopupView=true</t>
  </si>
  <si>
    <t>OPSP-VIN-0168-2023</t>
  </si>
  <si>
    <t>CO1.REQ.4787469</t>
  </si>
  <si>
    <t>PRESTACIÓN DE SERVICIOS PROFESIONALES COMO CONTADOR PÚBLICO EN LA OFICINA DE TESORERÍA DE LA UNIVERSIDAD DEL MAGDALENA EN MARCO DEL PROYECTO DE INVESTIGACIÓN EXTERNO PROMOCIÓN E INTERVENCIÓN PSICOEDUCATIVA DIGITAL CON ENFOQUE INTERCULTURAL PARA INCIDIR EN RIESGOS Y PROTECTORES EN SALUD MENTAL PRODUCIDOS O POTENCIADOS POR LA PANDEMIA EN JÓVENES ESCOLARIZADOS DEL MAGDALENA Y LA GUAJIRA EL CONTRATISTA SE COMPROMETE A VERIFICAR EL TRÁMITE DE LAS SOLICITUDES DE PAGOS RECIBIDAS POR LA VICERRECTORÍA DE INVESTIGACIÓN TRAMITAR LAS SOLICITUDES DE INFORMACIÓN RECIBIDAS POR LA VICERRECTORÍA DE INVESTIGACIÓN</t>
  </si>
  <si>
    <t>529
77</t>
  </si>
  <si>
    <t>362929083
768100000</t>
  </si>
  <si>
    <t>ALIX RAMOS</t>
  </si>
  <si>
    <t>https://community.secop.gov.co/Public/Tendering/OpportunityDetail/Index?noticeUID=CO1.NTC.4689214&amp;isFromPublicArea=True&amp;isModal=true&amp;asPopupView=true</t>
  </si>
  <si>
    <t>OPSP-VIN-0169-2023</t>
  </si>
  <si>
    <t>CO1.REQ.4788015</t>
  </si>
  <si>
    <t>PRESTAR LOS SERVICIOS PROFESIONALES COMO CONTADOR PÚBLICO EN EL GRUPO DE CONTABILIDAD DE LA UNIMAGDALENA EN MARCO DEL PROYECTO DE INVESTIGACIÓN EXTERNO PROMOCIÓN E INTERVENCIÓN PSICOEDUCATIVA DIGITAL CON ENFOQUE INTERCULTURAL PARA INCIDIR EN RIESGOS Y PROTECTORES EN SALUD MENTAL PRODUCIDOS O POTENCIADOS POR LA PANDEMIA EN JÓVENES ESCOLARIZADOS DEL MAGDALENA Y LA GUAJIRA EL CONTRATISTA SE COMPROMETE A APOYAR AL GRUPO DE CONTABILIDAD EN LA ELABORACIÓN DE CUENTAS POR PAGAR Y OBLIGACIONES PRESUPUESTALES APOYAR AL PROFESIONAL ESPECIALIZADO DEL GRUPO DE CONTABILIDAD EN LA ELABORACIÓN DE LOS INFORMES FINANCIEROS DE AVANCES Y FINALES DE LOS PROYECTOS</t>
  </si>
  <si>
    <t>DALIANYS  DE JESUS  PASTRANA  MARTINEZ</t>
  </si>
  <si>
    <t>https://community.secop.gov.co/Public/Tendering/OpportunityDetail/Index?noticeUID=CO1.NTC.4688757&amp;isFromPublicArea=True&amp;isModal=true&amp;asPopupView=true</t>
  </si>
  <si>
    <t>OPSP-VIN-0170-2023</t>
  </si>
  <si>
    <t>CO1.REQ.4787849</t>
  </si>
  <si>
    <t>PRESTAR LOS SERVICIOS PROFESIONALES COMO CONTADOR PÚBLICO EN EL GRUPO DE PRESUPUESTO DE LA UNIMAGDALENA EN MARCO DEL PROYECTO DE INVESTIGACIÓN EXTERNO PROMOCIÓN E INTERVENCIÓN PSICOEDUCATIVA DIGITAL, CON ENFOQUE INTERCULTURAL PARA INCIDIR EN RIESGOS Y PROTECTORES EN SALUD MENTAL PRODUCIDOS O POTENCIADOS POR LA PANDEMIA EN JÓVENES ESCOLARIZADOS DEL MAGDALENA Y LA GUAJIRA EL CONTRATISTA SE COMPROMETE A APOYAR EN EL DILIGENCIAMIENTO EN EL SINAP DE LOS CDP SOLICITADOS PARA CADA PROYECTO INTERNO Y EXTERNO O DEL PLAN DE ACCIÓN INSTITUCIONAL Y AUTORIZADAS POR LA VICERRECTORÍA DE INVESTIGACIÓN REVISAR DETALLADAMENTE LOS DOCUMENTOS REQUERIDOS EN LA ETAPA PRECONTRACTUAL PARA ELABORAR EN EL SINAP LOS COMPROMISOS</t>
  </si>
  <si>
    <t xml:space="preserve">ANA FLORA JIMENEZ DE LA HOZ </t>
  </si>
  <si>
    <t>https://community.secop.gov.co/Public/Tendering/OpportunityDetail/Index?noticeUID=CO1.NTC.4688988&amp;isFromPublicArea=True&amp;isModal=true&amp;asPopupView=true</t>
  </si>
  <si>
    <t>OPSP-VIN-0171-2023</t>
  </si>
  <si>
    <t>CO1.REQ.4776893</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</si>
  <si>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APOYAR EN LA RECOLECCIÓN DE INFORMACIÓN PARA LA GESTIÓN DE PROCESOS Y PARTICIPAR EN LA FORMULACIÓN DISEÑO ORGANIZACIÓN EJECUCIÓN Y CONTROL DE PLANES Y PROYECTOS DE LA UNIDAD</t>
  </si>
  <si>
    <t>https://community.secop.gov.co/Public/Tendering/OpportunityDetail/Index?noticeUID=CO1.NTC.4688255&amp;isFromPublicArea=True&amp;isModal=true&amp;asPopupView=true</t>
  </si>
  <si>
    <t>OPSP-VIN-0172-2023</t>
  </si>
  <si>
    <t>CO1.REQ.4777154</t>
  </si>
  <si>
    <t>https://community.secop.gov.co/Public/Tendering/OpportunityDetail/Index?noticeUID=CO1.NTC.4688085&amp;isFromPublicArea=True&amp;isModal=true&amp;asPopupView=true</t>
  </si>
  <si>
    <t>OPSP-VIN-0173-2023</t>
  </si>
  <si>
    <t>CO1.REQ.4777442</t>
  </si>
  <si>
    <t>PRESTAR LOS SERVICIOS PROFESIONALES EN LA EDITORIAL DE LA UNIVERSIDAD DEL MAGDALENA EL CONTRATISTA SE COMPROMETE A APOYAR EL SEGUIMIENTO DE LA APLICACIÓN DE CRITERIOS DE CALIDAD NECESARIOS PARA LA PUBLICACIÓN Y PROMOCIÓN DE LA REVISTA JANGWA PANA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</si>
  <si>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https://community.secop.gov.co/Public/Tendering/OpportunityDetail/Index?noticeUID=CO1.NTC.4688087&amp;isFromPublicArea=True&amp;isModal=true&amp;asPopupView=true</t>
  </si>
  <si>
    <t>OPSP-VIN-0174-2023</t>
  </si>
  <si>
    <t>CO1.REQ.4777348</t>
  </si>
  <si>
    <t>PRESTAR LOS SERVICIOS PROFESIONALES EN LA EDITORIAL DE LA UNIVERSIDAD DEL MAGDALENA EL CONTRATISTA SE COMPROMETE A ELABORAR LA DIAGRAMACIÓN DEL DIVERSO MATERIAL QUE PUBLICA LA EDITORIAL UNIMAGDALENA AJUSTAR LOS TEXTOS EN VERSIÓN ELECTRÓNICA CUANDO LOS AUTORES DEL LIBRO Y EL COORDINADOR DE PUBLICACIONES REALICE LA REVISIÓN FINAL AL MACHOTE DE LA OBRA REALIZAR LA CONVERSIÓN DE LOS LIBROS EN FORMATOS DIGITALES</t>
  </si>
  <si>
    <t>https://community.secop.gov.co/Public/Tendering/OpportunityDetail/Index?noticeUID=CO1.NTC.4688092&amp;isFromPublicArea=True&amp;isModal=true&amp;asPopupView=true</t>
  </si>
  <si>
    <t>OPSP-VIN-0175-2023</t>
  </si>
  <si>
    <t>CO1.REQ.4777483</t>
  </si>
  <si>
    <t>PRESTAR LOS SERVICIOS PROFESIONALES EN LA EDITORIAL DE LA UNIVERSIDAD DEL MAGDALENA EL CONTRATISTA SE COMPROMETE A APOYAR EL SEGUIMIENTO DE LA APLICACIÓN DE CRITERIOS DE CALIDAD NECESARIOS PARA LA PUBLICACIÓN Y PROMOCIÓN DE LA REVISTA PRAXIS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</si>
  <si>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https://community.secop.gov.co/Public/Tendering/OpportunityDetail/Index?noticeUID=CO1.NTC.4688267&amp;isFromPublicArea=True&amp;isModal=true&amp;asPopupView=true</t>
  </si>
  <si>
    <t>OPSP-VIN-0176-2023</t>
  </si>
  <si>
    <t>CO1.REQ.4777521</t>
  </si>
  <si>
    <t>PRESTAR LOS SERVICIOS PROFESIONALES EN LA EDITORIAL DE LA UNIVERSIDAD DEL MAGDALENA EL CONTRATISTA SE COMPROMETE A APOYAR EN LA PLANEACIÓN DE LOS EVENTOS ACADÉMICOS, CULTURALES Y ARTÍSTICOS EN LAS CUALES PARTICIPE Y O REALICE LA EDITORIAL UNIMAGDALENA APOYO EN LA PLANEACIÓN DE LAS FERIAS DEL LIBRO EN LAS CUALES PARTICIPE Y/O REALICE LA EDITORIAL UNIMAGDALENA VELAR POR LA REALIZACIÓN DEL MATERIAL PUBLICITARIO QUE SE REQUIERA PARA LOS EVENTOS O FERIAS DEL LIBRO EN LAS CUALES PARTICIPE Y/O REALICE LA EDITORIAL UNIMAGDALENA</t>
  </si>
  <si>
    <t>https://community.secop.gov.co/Public/Tendering/OpportunityDetail/Index?noticeUID=CO1.NTC.4688269&amp;isFromPublicArea=True&amp;isModal=true&amp;asPopupView=true</t>
  </si>
  <si>
    <t>OPSP-VIN-0177-2023</t>
  </si>
  <si>
    <t>CO1.REQ.4777920</t>
  </si>
  <si>
    <t>PRESTAR LOS SERVICIOS PROFESIONALES EN LA EDITORIAL DE LA UNIVERSIDAD DEL MAGDALENA EL CONTRATISTA SE COMPROMETE A APOYAR EL SEGUIMIENTO DE LA APLICACIÓN DE CRITERIOS DE CALIDAD NECESARIOS PARA LA PUBLICACIÓN Y PROMOCIÓN DE LA REVISTA CLÍO AMÉRICA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</si>
  <si>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https://community.secop.gov.co/Public/Tendering/OpportunityDetail/Index?noticeUID=CO1.NTC.4688356&amp;isFromPublicArea=True&amp;isModal=true&amp;asPopupView=true</t>
  </si>
  <si>
    <t>OPSP-VIN-0178-2023</t>
  </si>
  <si>
    <t>CO1.REQ.4777874</t>
  </si>
  <si>
    <t>PRESTAR LOS SERVICIOS PROFESIONALES EN LA EDITORIAL DE LA UNIVERSIDAD DEL MAGDALENA EL CONTRATISTA SE COMPROMETE A LA ELABORACIÓN DE LA DIAGRAMACIÓN DEL DIVERSO MATERIAL QUE PUBLICA LA EDITORIAL UNIMAGDALENA AJUSTAR LOS TEXTOS EN VERSIÓN ELECTRÓNICA CUANDO LOS AUTORES DEL LIBRO Y EL COORDINADOR DE PUBLICACIONES REALICE LA REVISIÓN FINAL AL MACHOTE DE LA OBRA REALIZAR LA CONVERSIÓN DE LOS LIBROS EN FORMATOS DIGITALES</t>
  </si>
  <si>
    <t>EDUARD  HERNANDEZ RODRIGUEZ</t>
  </si>
  <si>
    <t>https://community.secop.gov.co/Public/Tendering/OpportunityDetail/Index?noticeUID=CO1.NTC.4688276&amp;isFromPublicArea=True&amp;isModal=true&amp;asPopupView=true</t>
  </si>
  <si>
    <t>OPSP-VIN-0179-2023</t>
  </si>
  <si>
    <t>CO1.REQ.4777787</t>
  </si>
  <si>
    <t>PRESTAR LOS SERVICIOS PROFESIONALES EN LA VICERRECTORÍA DE INVESTIGACIÓN DE LA UNIVERSIDAD DEL MAGDALENA EL CONTRATISTA SE COMPROMETE A COADYUVAR A LA GESTIÓN DE LA VIN EN LA REALIZACIÓN DE ACTIVIDADES DE PROYECTOS ESTRATÉGICOS ACOMPAÑAR LA ORGANIZACIÓN DE ACTIVIDADES ACADÉMICAS DE INVESTIGACIÓN Y DE DIVULGACIÓN CIENTÍFICA REALIZAR ACTIVIDADES DE ACOMPAÑAMIENTO AL VICERRECTOR DE INVESTIGACIÓN EN LA GESTIÓN Y CONSECUCIÓN DE RECURSOS DE FUENTES EXTERNAS Y RELACIONES CON EL ENTORNO</t>
  </si>
  <si>
    <t>https://community.secop.gov.co/Public/Tendering/OpportunityDetail/Index?noticeUID=CO1.NTC.4688279&amp;isFromPublicArea=True&amp;isModal=true&amp;asPopupView=true</t>
  </si>
  <si>
    <t>OPSP-VIN-0180-2023</t>
  </si>
  <si>
    <t>CO1.REQ.4778202</t>
  </si>
  <si>
    <t>https://community.secop.gov.co/Public/Tendering/OpportunityDetail/Index?noticeUID=CO1.NTC.4688176&amp;isFromPublicArea=True&amp;isModal=true&amp;asPopupView=true</t>
  </si>
  <si>
    <t>OPSP-VIN-0181-2023</t>
  </si>
  <si>
    <t>CO1.REQ.4778016</t>
  </si>
  <si>
    <t>PRESTAR LOS SERVICIOS PROFESIONALES EN LA EDITORIAL UNIMAGDALENA EL CONTRATISTA SE COMPROMETE A ADMINISTRAR DAR SOPORTE Y MANTENER ACTUALIZADO EL SISTEMA DE LAS REVISTAS OPEN JOURNAL SYSTEMS Y EL OPEN CONFERENCE SYSTEMS DIAGRAMAR EN HTML O XML LOS VOLÚMENES DE LAS REVISTAS CIENTÍFICAS Y DE DIVULGACIÓN DE LA UNIVERSIDAD DEL MAGDALENA REALIZAR COPIAS DE SEGURIDAD DE LOS SISTEMAS DE INFORMACIÓN ANTES MENCIONADOS IDENTIFICAR LOS RIESGOS E IMPLEMENTAR CONTROLES EN LOS SISTEMAS DE INFORMACIÓN DE LA EDITORIAL UNIMAGDALENA</t>
  </si>
  <si>
    <t>https://community.secop.gov.co/Public/Tendering/OpportunityDetail/Index?noticeUID=CO1.NTC.4688181&amp;isFromPublicArea=True&amp;isModal=true&amp;asPopupView=true</t>
  </si>
  <si>
    <t>OPSP-VIN-0182-2023</t>
  </si>
  <si>
    <t>CO1.REQ.4777565</t>
  </si>
  <si>
    <t>https://community.secop.gov.co/Public/Tendering/OpportunityDetail/Index?noticeUID=CO1.NTC.4688289&amp;isFromPublicArea=True&amp;isModal=true&amp;asPopupView=true</t>
  </si>
  <si>
    <t>OPSP-VIN-0183-2023</t>
  </si>
  <si>
    <t>CO1.REQ.4777543</t>
  </si>
  <si>
    <t>PRESTAR LOS SERVICIOS PROFESIONALES EN LA EDITORIAL UNIMAGDALENA EL CONTRATISTA SE COMPROMETE A ELABORAR LA DIAGRAMACIÓN DEL DIVERSO MATERIAL QUE PUBLICA LA EDITORIAL UNIMAGDALENA REVISAR LA MUESTRA EN PAPEL DEL LIBRO Y AJUSTAR LOS TEXTOS EN EL FORMATO DIGITAL CUANDO SE REALICE LA REVISIÓN FINAL DESCRIBIR LAS ESPECIFICACIONES TÉCNICAS QUE TIENE CADA LIBRO Y REVISTA INSTITUCIONAL PARA SOLICITAR LA COTIZACIÓN CORRESPONDIENTE A LAS EMPRESAS ENCARGADAS DE IMPRESIÓN</t>
  </si>
  <si>
    <t>https://community.secop.gov.co/Public/Tendering/OpportunityDetail/Index?noticeUID=CO1.NTC.4688507&amp;isFromPublicArea=True&amp;isModal=true&amp;asPopupView=true</t>
  </si>
  <si>
    <t>OPSP-VIN-0184-2023</t>
  </si>
  <si>
    <t>CO1.REQ.4777496</t>
  </si>
  <si>
    <t>PRESTAR LOS SERVICIOS PROFESIONALES EN LA EDITORIAL UNIMAGDALENA EL CONTRATISTA SE COMPROMETE A APOYAR A LA EDICIÓN DE LAS PUBLICACIONES REALIZADAS POR LA EDITORIAL UNIMAGDALENA REALIZAR ACOMPAÑAMIENTO A LOS AUTORES DE OBRAS SOMETIDAS A LA EDITORIAL EN EL PROCESO DE AJUSTES Y MODIFICACIONES SOLICITADAS POR LOS PARES EVALUADORES Y LA REVISIÓN DE ESTILO COADYUVAR EN LA REVISIÓN Y APROBACIÓN DE LA PRUEBA DURA FINAL DE LAS PUBLICACIONES DE LA EDITORIAL</t>
  </si>
  <si>
    <t>https://community.secop.gov.co/Public/Tendering/OpportunityDetail/Index?noticeUID=CO1.NTC.4688290&amp;isFromPublicArea=True&amp;isModal=true&amp;asPopupView=true</t>
  </si>
  <si>
    <t>OPSP-VIN-0185-2023</t>
  </si>
  <si>
    <t>CO1.REQ.4777339</t>
  </si>
  <si>
    <t>PRESTAR LOS SERVICIOS PROFESIONALES EN LA EDITORIAL DE LA UNIVERSIDAD DEL MAGDALENA EL CONTRATISTA SE COMPROMETE A APOYAR EL SEGUIMIENTO DE LA APLICACIÓN DE CRITERIOS DE CALIDAD NECESARIOS PARA LA PUBLICACIÓN Y PROMOCIÓN DE LA REVISTA INTROPICA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</si>
  <si>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https://community.secop.gov.co/Public/Tendering/OpportunityDetail/Index?noticeUID=CO1.NTC.4688512&amp;isFromPublicArea=True&amp;isModal=true&amp;asPopupView=true</t>
  </si>
  <si>
    <t>OPSP-VIN-0186-2023</t>
  </si>
  <si>
    <t>CO1.REQ.4788504</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</si>
  <si>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t>
  </si>
  <si>
    <t>https://community.secop.gov.co/Public/Tendering/OpportunityDetail/Index?noticeUID=CO1.NTC.4694324&amp;isFromPublicArea=True&amp;isModal=true&amp;asPopupView=true</t>
  </si>
  <si>
    <t>OPSP-VIN-0187-2023</t>
  </si>
  <si>
    <t>CO1.REQ.4788348</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</si>
  <si>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 APOYAR EN LA COORDINACIÓN Y EJECUCIÓN DE GRABACIONES DE IMÁGENES PARA LOS MATERIALES AUDIOVISUALES REQUERIDOS POR LA VICERRECTORÍA DE INVESTIGACIÓN Y SUS UNIDADES</t>
  </si>
  <si>
    <t>https://community.secop.gov.co/Public/Tendering/OpportunityDetail/Index?noticeUID=CO1.NTC.4694097&amp;isFromPublicArea=True&amp;isModal=true&amp;asPopupView=true</t>
  </si>
  <si>
    <t>OPSP-VIN-0188-2023</t>
  </si>
  <si>
    <t>CO1.REQ.4788711</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</si>
  <si>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ACOMPAÑAR LAS ACTIVIDADES DE GRABACIÓN CON CÁMARA FIJA DE VIDEO DRONES Y DEMÁS EQUIPOS APOYAR EN LA COORDINACIÓN Y EJECUCIÓN DE GRABACIONES DE IMÁGENES PARA LOS MATERIALES AUDIOVISUALES REQUERIDOS POR LA VICERRECTORÍA DE INVESTIGACIÓN Y SUS UNIDADES</t>
  </si>
  <si>
    <t>NEILA  PATRICIA  MACEA  SMITH</t>
  </si>
  <si>
    <t>https://community.secop.gov.co/Public/Tendering/OpportunityDetail/Index?noticeUID=CO1.NTC.4694329&amp;isFromPublicArea=True&amp;isModal=true&amp;asPopupView=true</t>
  </si>
  <si>
    <t>OPSP-VIN-0189-2023</t>
  </si>
  <si>
    <t>CO1.REQ.4788628</t>
  </si>
  <si>
    <t>PRESTAR LOS SERVICIOS PROFESIONALES EN LA VICERRECTORÍA DE INVESTIGACIÓN DE LA UNIVERSIDAD DEL MAGDALENA EL CONTRATISTA SE COMPROMETE A APOYAR EN LOS PROCESOS PRODUCCIÓN FOTOGRÁFICA PARA LAS OBRAS Y AUDIOVISUALES REQUERIDAS POR LA VICERRECTORÍA DE INVESTIGACIÓN Y SUS UNIDADES APOYAR EN LA ESCRITURA Y REVISIÓN DE GUIONES RELACIONADOS CON LAS PRODUCCIONES AUDIOVISUALES REQUERIDAS POR LA VICERRECTORÍA DE INVESTIGACIÓN Y SUS UNIDADES APOYAR EN LA EJECUCIÓN DE GRABACIONES DE IMÁGENES Y PARA LOS MATERIALES AUDIOVISUALES REQUERIDOS POR LA VICERRECTORÍA DE INVESTIGACIÓN Y SUS UNIDADES</t>
  </si>
  <si>
    <t>https://community.secop.gov.co/Public/Tendering/OpportunityDetail/Index?noticeUID=CO1.NTC.4694334&amp;isFromPublicArea=True&amp;isModal=true&amp;asPopupView=true</t>
  </si>
  <si>
    <t>OPSP-VIN-0190-2023</t>
  </si>
  <si>
    <t>CO1.REQ.4788768</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</si>
  <si>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t>
  </si>
  <si>
    <t>LEIDY TATIANA MAECHA  CHICUE</t>
  </si>
  <si>
    <t>https://community.secop.gov.co/Public/Tendering/OpportunityDetail/Index?noticeUID=CO1.NTC.4694402&amp;isFromPublicArea=True&amp;isModal=true&amp;asPopupView=true</t>
  </si>
  <si>
    <t>OPSP-VIN-0191-2023</t>
  </si>
  <si>
    <t>CO1.REQ.4788783</t>
  </si>
  <si>
    <t>PRESTAR LOS SERVICIOS PROFESIONALES EN EL CENTRO DE INNOVACIÓN Y EMPRENDIMIENTO DE LA VICERRECTORÍA DE INVESTIGACIÓN DE LA UNIVERSIDAD DEL MAGDALENA EL CONTRATISTA SE COMPROMETE A BRINDAR SOPORTE A LA DIRECCIÓN DEL CENTRO DE INNOVACIÓN Y EMPRENDIMIENTO EN LOS PROCESOS ADMINISTRATIVOS Y LOGÍSTICOS RELACIONADOS CON LAS ACTIVIDADES Y EVENTOS REALIZADOS POR EL CIE BRINDAR SOPORTE A LA DIRECCIÓN DEL CIE EN LA EJECUCIÓN DE ACTIVIDADES DE FOMENTO DE LOS SERVICIOS PRESTADOS POR EL CIE EN LA COMUNIDAD UNIVERSITARIA Y SU ÁREA DE INFLUENCIA BRINDAR SOPORTE A LA DIRECCIÓN DEL CIE EN LA ELABORACIÓN DE DOCUMENTOS CONCEPTUALES COMUNICACIONES INFORMES RECOPILACIÓN Y ACTUALIZACIÓN DE INDICADORES</t>
  </si>
  <si>
    <t xml:space="preserve">ANGELICA LILIANA SILVA FRANCO </t>
  </si>
  <si>
    <t>https://community.secop.gov.co/Public/Tendering/OpportunityDetail/Index?noticeUID=CO1.NTC.4694342&amp;isFromPublicArea=True&amp;isModal=true&amp;asPopupView=true</t>
  </si>
  <si>
    <t>OPSP-VIN-0192-2023</t>
  </si>
  <si>
    <t>CO1.REQ.4788700</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</si>
  <si>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EJECUCIÓN DE ACTIVIDADES DE FOMENTO Y FORTALECIMIENTO DE LA INNOVACIÓN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</si>
  <si>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https://community.secop.gov.co/Public/Tendering/OpportunityDetail/Index?noticeUID=CO1.NTC.4693896&amp;isFromPublicArea=True&amp;isModal=true&amp;asPopupView=true</t>
  </si>
  <si>
    <t>OPSP-VIN-0193-2023</t>
  </si>
  <si>
    <t>CO1.REQ.4789081</t>
  </si>
  <si>
    <t>PRESTAR LOS SERVICIOS PROFESIONALES EN EL CENTRO DE INNOVACIÓN Y EMPRENDIMIENTO DE LA VICERRECTORÍA DE INVESTIGACIÓN DE LA UNIVERSIDAD DEL MAGDALENA EL CONTRATISTA SE COMPROMETE A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BRINDAR SOPORTE A LA DIRECCIÓN DEL CIE EN EL DESARROLLO DE MENTORÍAS Y SEGUIMIENTO A LA EJECUCIÓN DE LAS PRÁCTICAS DE INNOVACIÓN Y EMPRENDIMIENTOS DE CREACIÓN ARTÍSTICA CULTURAL Y DE INDUSTRIAS CREATIVAS</t>
  </si>
  <si>
    <t>AURA MARIA MENA DELACRUZ</t>
  </si>
  <si>
    <t>https://community.secop.gov.co/Public/Tendering/OpportunityDetail/Index?noticeUID=CO1.NTC.4694345&amp;isFromPublicArea=True&amp;isModal=true&amp;asPopupView=true</t>
  </si>
  <si>
    <t>OPSP-VIN-0194-2023</t>
  </si>
  <si>
    <t>CO1.REQ.4789254</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</si>
  <si>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REALIZACIÓN DE ACTIVIDADES DE FOMENTO Y FORTALECIMIENTO DE LA MENTALIDAD EMPRENDEDORA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</si>
  <si>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https://community.secop.gov.co/Public/Tendering/OpportunityDetail/Index?noticeUID=CO1.NTC.4694351&amp;isFromPublicArea=True&amp;isModal=true&amp;asPopupView=true</t>
  </si>
  <si>
    <t>OPSP-VIN-0195-2023</t>
  </si>
  <si>
    <t>CO1.REQ.4791649</t>
  </si>
  <si>
    <t>PRESTACIÓN DE SERVICIOS PROFESIONALES EN LA DIRECCIÓN DE GESTIÓN DEL CONOCIMIENTO EL CONTRATISTA SE COMPROMETE A DILIGENCIAR Y ACTUALIZAR LA INSCRIPCIÓN DE LOS PROYECTOS EN EL SISTEMA DE INFORMACIÓN DE LA VICERRECTORÍA DE INVESTIGACIÓN APOYAR LA REDACCIÓN DE LAS ACTAS DE INICIO SUSPENSIÓN REINICIO Y PRÓRROGAS REQUERIDAS EN DE LOS PROYECTOS DE INVESTIGACIÓN APOYAR A LA DIRECCIÓN DE GESTIÓN DEL CONOCIMIENTO EN EL SEGUIMIENTO DE LA EJECUCIÓN TÉCNICA Y FINANCIERA DE LOS PROYECTOS</t>
  </si>
  <si>
    <t>https://community.secop.gov.co/Public/Tendering/OpportunityDetail/Index?noticeUID=CO1.NTC.4694505&amp;isFromPublicArea=True&amp;isModal=true&amp;asPopupView=true</t>
  </si>
  <si>
    <t>OPSP-VIN-0196-2023</t>
  </si>
  <si>
    <t>CO1.REQ.4791921</t>
  </si>
  <si>
    <t>PRESTACIÓN DE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t>
  </si>
  <si>
    <t>https://community.secop.gov.co/Public/Tendering/OpportunityDetail/Index?noticeUID=CO1.NTC.4694413&amp;isFromPublicArea=True&amp;isModal=true&amp;asPopupView=true</t>
  </si>
  <si>
    <t>OPSP-VIN-0197-2023</t>
  </si>
  <si>
    <t>CO1.REQ.4792057</t>
  </si>
  <si>
    <t>PRESTACIÓN DE SERVICIOS PROFESIONALES EN LA DIRECCIÓN DE GESTIÓN DEL CONOCIMIENTO EL CONTRATISTA SE COMPROMETE A APOYAR LOS PROCESOS RELACIONADOS CON LA IDENTIFICACIÓN, GESTIÓN Y OBTENCIÓN DE LOS PERMISOS AMBIENTALES REQUERIDOS EN LOS PROYECTOS INTERNOS Y EXTERNOS DE LA VICERRECTORÍA DE INVESTIGACIÓN APOYAR A LA DIRECCIÓN DE GESTIÓN DEL CONOCIMIENTO EN LA ASESORÍA A INVESTIGADORES DOCENTES ESTUDIANTES Y LAS UNIDADES ORGANIZATIVAS EN LOS TEMAS RELACIONADOS CON PERMISOS AMBIENTALES</t>
  </si>
  <si>
    <t>HEYDI VIVIANA PEREZ FEDRICH</t>
  </si>
  <si>
    <t>https://community.secop.gov.co/Public/Tendering/OpportunityDetail/Index?noticeUID=CO1.NTC.4694181&amp;isFromPublicArea=True&amp;isModal=true&amp;asPopupView=true</t>
  </si>
  <si>
    <t>OPSP-VIN-0198-2023</t>
  </si>
  <si>
    <t>CO1.REQ.4792070</t>
  </si>
  <si>
    <t>PRESTAR LOS SERVICIOS PROFESIONALES EN LA DIRECCIÓN DE TRANSFERENCIA DEL CONOCIMIENTO Y PROPIEDAD INTELECTUAL DE LA VICERRECTORÍA DE INVESTIGACIÓN EL CONTRATISTA SE COMPROMETE A APOYAR A LA DIRECCIÓN DE TRANSFERENCIA DE CONOCIMIENTO Y PROPIEDAD INTELECTUAL EN EL DISEÑO IDENTIDAD GRÁFICA Y DESARROLLO DE IMÁGENES PARA EVENTOS PRESENCIALES O VIRTUALES REALIZADOS POR LA VICERRECTORÍA DE INVESTIGACIÓN Y SUS UNIDADES APOYAR A LA DIRECCIÓN DE TRANSFERENCIA DE CONOCIMIENTO Y PROPIEDAD INTELECTUAL EN EL DISEÑO DE PIEZAS PROMOCIONALES FÍSICAS Y DIGITALES QUE SEAN SOLICITADAS POR PARTE DE LA VICERRECTORÍA DE INVESTIGACIÓN Y SUS UNIDADES</t>
  </si>
  <si>
    <t>https://community.secop.gov.co/Public/Tendering/OpportunityDetail/Index?noticeUID=CO1.NTC.4694288&amp;isFromPublicArea=True&amp;isModal=true&amp;asPopupView=true</t>
  </si>
  <si>
    <t>OPSP-VIN-0199-2023</t>
  </si>
  <si>
    <t>CO1.REQ.4792084</t>
  </si>
  <si>
    <t>PRESTAR LOS SERVICIOS PROFESIONALES EN LA DIRECCIÓN DE TRANSFERENCIA DE CONOCIMIENTO Y PROPIEDAD INTELECTUAL DE LA VICERRECTORÍA DE INVESTIGACIÓN EL CONTRATISTA SE COMPROMETE A APOYAR LA COORDINACIÓN LOGÍSTICA DE FOROS CONFERENCIAS SEMINARIOS Y DEMÁS EVENTOS PRESENCIALES O VIRTUALES DESTINADOS A SOCIALIZAR ACTIVIDADES DE CTEI APOYAR CON EL TRÁMITE DE LOS REQUERIMIENTOS RELACIONADOS CON LA EJECUCIÓN DE EVENTOS PROGRAMADOS DE MANERA VIRTUAL O PRESENCIAL Y CON EL ACOMPAÑAMIENTO PARA CULMINAR LOS MISMOS CON ÉXITO</t>
  </si>
  <si>
    <t>https://community.secop.gov.co/Public/Tendering/OpportunityDetail/Index?noticeUID=CO1.NTC.4694291&amp;isFromPublicArea=True&amp;isModal=true&amp;asPopupView=true</t>
  </si>
  <si>
    <t>OPSP-VIN-0200-2023</t>
  </si>
  <si>
    <t>CO1.REQ.4791948</t>
  </si>
  <si>
    <t>PRESTAR LOS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MODIFICATORIAS REQUERIDAS EN DE LOS PROYECTOS DE INVESTIGACIÓN</t>
  </si>
  <si>
    <t>https://community.secop.gov.co/Public/Tendering/OpportunityDetail/Index?noticeUID=CO1.NTC.4694421&amp;isFromPublicArea=True&amp;isModal=true&amp;asPopupView=true</t>
  </si>
  <si>
    <t>OPSP-VIN-0201-2023</t>
  </si>
  <si>
    <t>CO1.REQ.4792100</t>
  </si>
  <si>
    <t>PRESTAR LOS SERVICIOS PROFESIONALES EN LA DIRECCIÓN DE GESTIÓN DEL CONOCIMIENTO EL CONTRATISTA SE COMPROMETE A APOYAR LA FORMULACIÓN DE PROPUESTAS DE INVESTIGACIÓN QUE SEAN PRESENTADOS POR LA VICERRECTORÍA DE INVESTIGACIÓN ASÍ COMO EN EL CUMPLIMIENTO DE REQUISITOS DE LAS FUENTES DE FINANCIACIÓN CUANDO SEA REQUERIDO APOYAR EN LA REVISIÓN DE DOCUMENTACIÓN COMO CARTAS DE AVAL MODELOS DE GOBERNANZA PRESUPUESTOS Y DEMÁS ANEXOS PARA LAS CONVOCATORIAS DEL SISTEMA GENERAL DE REGALÍAS</t>
  </si>
  <si>
    <t>https://community.secop.gov.co/Public/Tendering/OpportunityDetail/Index?noticeUID=CO1.NTC.4694515&amp;isFromPublicArea=True&amp;isModal=true&amp;asPopupView=true</t>
  </si>
  <si>
    <t>OPSP-VIN-0202-2023</t>
  </si>
  <si>
    <t>CO1.REQ.4792428</t>
  </si>
  <si>
    <t>PRESTAR LOS SERVICIOS PROFESIONALES EN LA DIRECCIÓN DE TRANSFERENCIA DE CONOCIMIENTO Y PROPIEDAD INTELECTUAL DE LA VICERRECTORÍA DE INVESTIGACIÓN EL CONTRATISTA SE COMPROMETE A APOYAR EN LA ELABORACIÓN DE LOS DIFERENTES INFORMES DE GESTIÓN QUE SEAN SOLICITADOS A LA DIRECCIÓN DE TRANSFERENCIA DE CONOCIMIENTO Y PROPIEDAD INTELECTUAL APOYAR CON LA ELABORACIÓN Y SEGUIMIENTO A TODO EL CICLO DE LOS TRÁMITES DE EJECUCIÓN FINANCIERA PARA LA DIRECCIÓN DE TRANSFERENCIA DEL CONOCIMIENTO Y PROPIEDAD INTELECTUAL</t>
  </si>
  <si>
    <t>https://community.secop.gov.co/Public/Tendering/OpportunityDetail/Index?noticeUID=CO1.NTC.4694297&amp;isFromPublicArea=True&amp;isModal=true&amp;asPopupView=true</t>
  </si>
  <si>
    <t>OPSP-VIN-0203-2023</t>
  </si>
  <si>
    <t>CO1.REQ.4792240</t>
  </si>
  <si>
    <t>PRESTAR LOS SERVICIOS PROFESIONALES EN LA VICERRECTORÍA DE INVESTIGACIÓN DE LA UNIVERSIDAD DEL MAGDALENA EL CONTRATISTA SE COMPROMETE A COADYUVAR EN LA PRODUCCIÓN DEL MATERIAL AUDIOVISUAL DE ACTIVIDADES DE APROPIACIÓN SOCIAL DEL CONOCIMIENTO COADYUVAR A LA PROMOCIÓN Y DIVULGACIÓN DE LA CIENCIA APOYAR A LA GESTIÓN DE LA VIN PARA LAS TRANSMISIONES EN VIVO POR LAS PLATAFORMAS DE LA VICERRECTORA DE INVESTIGACIÓN Y UNIMAGDALENA</t>
  </si>
  <si>
    <t>https://community.secop.gov.co/Public/Tendering/OpportunityDetail/Index?noticeUID=CO1.NTC.4694193&amp;isFromPublicArea=True&amp;isModal=true&amp;asPopupView=true</t>
  </si>
  <si>
    <t>OPSP-VIN-0204-2023</t>
  </si>
  <si>
    <t>CO1.REQ.4792260</t>
  </si>
  <si>
    <t>PRESTAR LOS SERVICIOS PROFESIONALES EN LA VICERRECTORÍA DE INVESTIGACIÓN EL CONTRATISTA SE COMPROMETE A APOYAR EN LA EJECUCIÓN DE LA PRODUCCIÓN AUDIOVISUAL Y DESARROLLO DE LAS PIEZAS AUDIOVISUALES REQUERIDAS POR LA VICERRECTORÍA DE INVESTIGACIÓN Y SUS UNIDADES ACOMPAÑAR EN LAS ACTIVIDADES DE GRABACIÓN CON CÁMARA FIJA DE VIDEO DRONES Y DEMÁS EQUIPOS APOYAR EN LA COORDINACIÓN Y EJECUCIÓN DE GRABACIONES DE IMÁGENES PARA LOS MATERIALES AUDIOVISUALES REQUERIDOS POR LA VICERRECTORÍA DE INVESTIGACIÓN Y SUS UNIDADES</t>
  </si>
  <si>
    <t>https://community.secop.gov.co/Public/Tendering/OpportunityDetail/Index?noticeUID=CO1.NTC.4695134&amp;isFromPublicArea=True&amp;isModal=true&amp;asPopupView=true</t>
  </si>
  <si>
    <t>OPSP-VIN-0205-2023</t>
  </si>
  <si>
    <t>CO1.REQ.4792962</t>
  </si>
  <si>
    <t>https://community.secop.gov.co/Public/Tendering/OpportunityDetail/Index?noticeUID=CO1.NTC.4695135&amp;isFromPublicArea=True&amp;isModal=true&amp;asPopupView=true</t>
  </si>
  <si>
    <t>OPSP-VIN-0206-2023</t>
  </si>
  <si>
    <t>CO1.REQ.4794128</t>
  </si>
  <si>
    <t>PRESTAR LOS SERVICIOS PROFESIONALES EN LA VICERRECTORÍA DE INVESTIGACIÓN EL CONTRATISTA SE COMPROMETE A COADYUVAR EN LA PRODUCCIÓN DEL MATERIAL AUDIOVISUAL DE ACTIVIDADES DE APROPIACIÓN SOCIAL DEL CONOCIMIENTO COADYUVAR A LA PROMOCIÓN Y DIVULGACIÓN DE LA CIENCIA APOYAR A LA GESTIÓN DE LA VIN PARA LAS TRANSMISIONES EN VIVO POR LAS PLATAFORMAS DE LA VICERRECTORA DE INVESTIGACIÓN Y UNIMAGDALENA</t>
  </si>
  <si>
    <t>https://community.secop.gov.co/Public/Tendering/OpportunityDetail/Index?noticeUID=CO1.NTC.4695329&amp;isFromPublicArea=True&amp;isModal=true&amp;asPopupView=true</t>
  </si>
  <si>
    <t>OPSP-VIN-0207-2023</t>
  </si>
  <si>
    <t>CO1.REQ.4794242</t>
  </si>
  <si>
    <t>PRESTAR LOS SERVICIOS PROFESIONALES EN LA DIRECCIÓN DE TRANSFERENCIA DE CONOCIMIENTO Y PROPIEDAD INTELECTUAL DE LA VICERRECTORÍA DE INVESTIGACIÓ EL CONTRATISTA SE COMPROMETE A APOYAR EN ACTIVIDADES DE ENTRENAMIENTO Y CAPACITACIONES PARA LA FORMACIÓN EN MATERIA DE PROPIEDAD INTELECTUAL APOYAR A LA SUPERVISIÓN DE LOS EJERCICIOS DE BÚSQUEDA Y ANÁLISIS DE INFORMACIÓN TECNOLÓGICA EN BASES DE DATOS DE PROPIEDAD INTELECTUAL BRINDAR APOYO A LA REALIZACIÓN DEL EJERCICIO DE IDENTIFICACIÓN DE ACTIVOS DE PROPIEDAD INTELECTUAL SUSCEPTIBLES DE PROTECCIÓN Y TRANSFERENCIA CON LOS GRUPOS DE INVESTIGACIÓN DE LA UNIVERSIDAD DEL MAGDALENA</t>
  </si>
  <si>
    <t>https://community.secop.gov.co/Public/Tendering/OpportunityDetail/Index?noticeUID=CO1.NTC.4695071&amp;isFromPublicArea=True&amp;isModal=true&amp;asPopupView=true</t>
  </si>
  <si>
    <t>OPSP-VIN-0208-2023</t>
  </si>
  <si>
    <t>CO1.REQ.4794344</t>
  </si>
  <si>
    <t>PRESTAR LOS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</si>
  <si>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529
79</t>
  </si>
  <si>
    <t>362929083 
456500000</t>
  </si>
  <si>
    <t>MONICA ZULBARÁN JIMÉNEZ</t>
  </si>
  <si>
    <t>https://community.secop.gov.co/Public/Tendering/OpportunityDetail/Index?noticeUID=CO1.NTC.4695098&amp;isFromPublicArea=True&amp;isModal=true&amp;asPopupView=true</t>
  </si>
  <si>
    <t>OPSP-VIN-0209-2023</t>
  </si>
  <si>
    <t>CO1.REQ.4794411</t>
  </si>
  <si>
    <t>PRESTAR LOS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</si>
  <si>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JULIETH PAOLA OSORIO DE LA HOZ</t>
  </si>
  <si>
    <t>https://community.secop.gov.co/Public/Tendering/OpportunityDetail/Index?noticeUID=CO1.NTC.4695515&amp;isFromPublicArea=True&amp;isModal=true&amp;asPopupView=true</t>
  </si>
  <si>
    <t>OPSP-VIN-0210-2023</t>
  </si>
  <si>
    <t>CO1.REQ.4798855</t>
  </si>
  <si>
    <t>PRESTAR LOS SERVICIOS PROFESIONALES EN LA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</si>
  <si>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 xml:space="preserve">RICARDO ADRIAN TETE MIELES </t>
  </si>
  <si>
    <t>https://community.secop.gov.co/Public/Tendering/OpportunityDetail/Index?noticeUID=CO1.NTC.4702704&amp;isFromPublicArea=True&amp;isModal=true&amp;asPopupView=true</t>
  </si>
  <si>
    <t>OPSP-VIN-0211-2023</t>
  </si>
  <si>
    <t>CO1.REQ.4798927</t>
  </si>
  <si>
    <t>PRESTAR LOS SERVICIOS PROFESIONALES EN MARCO DEL PROYECTO DE INVESTIGACIÓN SISTEMA DE DETECCIÓN DE LA ATENCIÓN A PARTIR DE LA ACTIVIDAD ELÉCTRICA DEL CORAZÓN PARA EL REFUERZO DIAGNÓSTICO Y TRATAMIENTO DEL TRASTORNO DE DÉFICIT POR ATENCIÓN CON HIPERRACTIVIDAD Y LA DIDÁCTICA EDUCATIVA EL CONTRATISTA SE COMPROMETE A PROGRAMAR Y ENSAMBLAR EL PROTOTIPO RECOLECTAR ORGANIZAR Y ANALIZAR DATOS CON APOYO EN MEDIACIONES TECNOLÓGICAS PARTICIPAR EN LA GENERACIÓN DE PRODUCTOS</t>
  </si>
  <si>
    <t>REYNALDO  ANTONIO RODRIGUEZ</t>
  </si>
  <si>
    <t>https://community.secop.gov.co/Public/Tendering/OpportunityDetail/Index?noticeUID=CO1.NTC.4702491&amp;isFromPublicArea=True&amp;isModal=true&amp;asPopupView=true</t>
  </si>
  <si>
    <t>OPSP-VIN-0212-2023</t>
  </si>
  <si>
    <t>CO1.REQ.4799450</t>
  </si>
  <si>
    <t>PRESTACIÓN DE SERVICIOS PROFESIONALES EN EL PROYECTO DE INVESTIGACIÓN PROGRAMA DE INVESTIGACIÓN EN COMPORTAMIENTO POBLACIONAL ECOLOGÍA E HISTORIA NATURAL DE FAUNA SILVESTRE CONSTRUCCIÓN SEGUNDA CALZADA TRONCAL DEL CARIBE TRAMO PEAJE DE TASAJERA YE DE CIÉNAGA EL CONTRATISTA SE COMPROMETE A REVISAR LITERATURA PARA REDACCIÓN DE FICHAS TÉCNICAS DE LAS ESPECIES DE INTERÉS APOYAR LA COORDINACIÓN TÉCNICA Y METODOLÓGICA PARA EL MONITOREO Y ESTUDIOS DERIVADOS CON LAS ESPECIES DE AVES NYCTANASSA VIOLÁCEA LEPIDOPYGA LILLIAE CHLOROSTILBON GIBSONI ORTALIS GARRULA Y MAMÍFERO PROCYON CANCRIVORUSEN EL ÁREA DE INFLUENCIA DEL PROYECTO</t>
  </si>
  <si>
    <t>TATIANA LUCIA HERNANDEZ PALMA</t>
  </si>
  <si>
    <t>https://community.secop.gov.co/Public/Tendering/OpportunityDetail/Index?noticeUID=CO1.NTC.4702561&amp;isFromPublicArea=True&amp;isModal=true&amp;asPopupView=true</t>
  </si>
  <si>
    <t>OPSP-VIN-0213-2023</t>
  </si>
  <si>
    <t>CO1.REQ.4799478</t>
  </si>
  <si>
    <t>PRESTAR LOS SERVICIOS PROFESIONALES EN MARCO DEL PROYECTO DE INVESTIGACIÓN TITULADO IMPLEMENTACIÓN DE SISTEMAS DE GESTIÓN DE INNOVACIÓN EN EMPRESAS DEL SECTOR TURÍSTICO AGROPECUARIO Y AGROINDUSTRIAL EN EL DEPARTAMENTO DEL MAGDALENA EL CONTRATISTA SE COMPROMETE A PLANIFICAR LA EJECUCIÓN DE LAS ACTIVIDADES DE SEGUIMIENTO A LA IMPLEMENTACIÓN Y CIERRE DE LOS PROYECTOS DIRIGIR Y COORDINAR LOS RECURSOS DESTINADOS A LAS ACTIVIDADES EJECUTADAS POR LA UNIVERSIDAD GESTIONAR LAS RELACIONES EXTERNAS CON EL EJECUTOR PROPUESTO DEL PROYECTO</t>
  </si>
  <si>
    <t>DIGNA ROSA PEÑA CURIEUX</t>
  </si>
  <si>
    <t>https://community.secop.gov.co/Public/Tendering/OpportunityDetail/Index?noticeUID=CO1.NTC.4702567&amp;isFromPublicArea=True&amp;isModal=true&amp;asPopupView=true</t>
  </si>
  <si>
    <t>OPSP-VIN-0214-2023</t>
  </si>
  <si>
    <t>CO1.REQ.4806201</t>
  </si>
  <si>
    <t>PRESTACIÓN DE SERVICIOS PROFESIONALES EN EL PROYECTO DE INVESTIGACIÓN INTERCULTURALIDAD PAZ Y TERRITORIO:UNA APUESTA PARA LA TRANSFORMACIÓN DE TERRITORIOS EN CONFLICTOS EN LA SERRANÍA DEL PERIJÁ EL CONTRATISTA SE COMPROMETE A APOYAR EN EL COMPENDIO PROCESO DE RECOGIDA DE INFORMACIÓN EN LA VEREDA LOMA SECA DE DOS A TRES MINUTOS APOYAR EN EL COMPENDIO PROCESO DE RECOGIDA DE INFORMACIÓN EN LA VEREDA LA CABAÑ DE DOS A TRES MINUTOS</t>
  </si>
  <si>
    <t>ANDRES FELIPE SOTOMAYOR RAMIREZ</t>
  </si>
  <si>
    <t>DANIEL GÓMEZ LÓPEZ</t>
  </si>
  <si>
    <t>https://community.secop.gov.co/Public/Tendering/OpportunityDetail/Index?noticeUID=CO1.NTC.4709587&amp;isFromPublicArea=True&amp;isModal=true&amp;asPopupView=true</t>
  </si>
  <si>
    <t>OPSP-VIN-0215-2023</t>
  </si>
  <si>
    <t>CO1.REQ.4806152</t>
  </si>
  <si>
    <t>PRESTAR LOS SERVICIOS PROFESIONALES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500 PÁGINAS</t>
  </si>
  <si>
    <t>MARIANA  BETANCUR GOMEZ</t>
  </si>
  <si>
    <t>https://community.secop.gov.co/Public/Tendering/OpportunityDetail/Index?noticeUID=CO1.NTC.4709597&amp;isFromPublicArea=True&amp;isModal=true&amp;asPopupView=true</t>
  </si>
  <si>
    <t>OPSP-VIN-0216-2023</t>
  </si>
  <si>
    <t>CO1.REQ.4807899</t>
  </si>
  <si>
    <t>ISABEL MARIA CALLE SANGUINO</t>
  </si>
  <si>
    <t>https://community.secop.gov.co/Public/Tendering/OpportunityDetail/Index?noticeUID=CO1.NTC.4710024&amp;isFromPublicArea=True&amp;isModal=true&amp;asPopupView=true</t>
  </si>
  <si>
    <t>OPSP-VIN-0217-2023</t>
  </si>
  <si>
    <t>CO1.REQ.4815491</t>
  </si>
  <si>
    <t>PRESTAR LOS SERVICIOS PROFESIONALES EN LA VIGILANCIA CIENCIENTÍFICA Y TECNOLÓGICA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EJECUCIÓN Y REGISTRO DE PROCESOS DE MEDICIÓN Y EVALUACIÓN DE CAPACIDADES, IDENTIFICACIÓN DE NECESIDADES Y DE OPORTUNIDADES PARA ACTIVIDADES DE INVESTIGACIÓN CREACIÓN INNOVACIÓN Y EMPRENDIMIENTO</t>
  </si>
  <si>
    <t xml:space="preserve">JORGE REYES CARREÑO </t>
  </si>
  <si>
    <t>https://community.secop.gov.co/Public/Tendering/OpportunityDetail/Index?noticeUID=CO1.NTC.4716925&amp;isFromPublicArea=True&amp;isModal=true&amp;asPopupView=true</t>
  </si>
  <si>
    <t>OPSP-VIN-0218-2023</t>
  </si>
  <si>
    <t>CO1.REQ.4816113</t>
  </si>
  <si>
    <t>PRESTAR LOS SERVICIOS PROFESIONALES EN EL MARCO DEL PROYECTO DE INVESTIGACIÓN ENSAYOS DE PRODUCCIÓN DE MUGIL CEPHALUS EN CONDICIONES CONTROLADAS EL CONTRATISTA SE COMPROMETE A REALIZAR ACTIVIDADES DE EVALUACIÓN ESPERMÁTICO DE MUGÍLIDOS REALIZAR MONITOREO DEL CULTIVO APOYAR EN LA ELABORACIÓN DE ARTÍCULOS Y NUEVOS PROYECTOS PRESENTAR UN TRABAJO DE GRADO LISTO PARA SUSTENTACIÓN DE MAESTRÍA</t>
  </si>
  <si>
    <t>KATRINA LUZ MEDINA LAMBRAÑO</t>
  </si>
  <si>
    <t>1470
634</t>
  </si>
  <si>
    <t>2023-07-06
2023-03-07</t>
  </si>
  <si>
    <t>12672000
54208000</t>
  </si>
  <si>
    <t>ADRIANA RODRÍGUEZ FORERO</t>
  </si>
  <si>
    <t>https://community.secop.gov.co/Public/Tendering/OpportunityDetail/Index?noticeUID=CO1.NTC.4716951&amp;isFromPublicArea=True&amp;isModal=true&amp;asPopupView=true</t>
  </si>
  <si>
    <t>OPSP-VIN-0219-2023</t>
  </si>
  <si>
    <t>CO1.REQ.4816084</t>
  </si>
  <si>
    <t>PRESTACIÓN DE SERVICIOS PROFESIONALES COMO JOVEN INVESTIGADOR EN EL MARCO DEL PROYECTO DE INVESTIGACIÓN INTEGRACIÓN DE ESTRATEGIAS DE SECUENCIACIÓN DE ÚLTIMA GENERACIÓN A LOS ESQUEMAS DE EVALUACIÓN DE LA CALIDAD DE AGUA EN SANTA MARTA EL CONTRATISTA SE COMPROMETE A PARTICIPACIÓN EN SALIDAS DE CAMPO PARA COLECTA DE MUESTRAS DE ADN AMBIENTAL EXTRACCIÓN Y PURIFICACIÓN DE ADN AMPLIFICACIÓN DE ADN POR PCR CONVENCIONAL Y QPCR</t>
  </si>
  <si>
    <t>MIGUEL MATEO RODRIGUEZ GARCIA</t>
  </si>
  <si>
    <t xml:space="preserve">LYDA CASTRO GARCIA </t>
  </si>
  <si>
    <t>https://community.secop.gov.co/Public/Tendering/OpportunityDetail/Index?noticeUID=CO1.NTC.4717404&amp;isFromPublicArea=True&amp;isModal=true&amp;asPopupView=true</t>
  </si>
  <si>
    <t>OPSP-VIN-0220-2023</t>
  </si>
  <si>
    <t>CO1.REQ.4816518</t>
  </si>
  <si>
    <t>PRESTAR LOS SERVICIOS PROFESIONALES EN MARCO DEL PROYECTO DE INVESTIGACIÓN DESARROLLO DE ESTRATEGIAS DE MANEJO INTEGRADO DEL CULTIVO DE MANGO PARA INCREMENTAR LA COMPETITIVIDAD DEL SISTEMA PRODUCTIVO EN EL DEPARTAMENTO DEL MAGDALENA EL CONTRATISTA SE COMPROMETE A APOYAR Y ASISTIR AL INVESTIGADOR PRINCIPAL DEL PROYECTO MEDIANTE LA PLANIFICACIÓN DE ACTIVIDADES RECEPCIÓN Y ORGANIZACIÓN DE DATOS TÉCNICOS ORGANIZACIÓN DE ARCHIVOS TÉCNICOS Y DE SOPORTES APOYAR EN LA ELABORACIÓN DE INFORMES TÉCNICOS Y O CIENTÍFICOS Y MANEJO DE EVIDENCIAS</t>
  </si>
  <si>
    <t xml:space="preserve">ALBERTO RAFAEL PAEZ REDONDO </t>
  </si>
  <si>
    <t>https://community.secop.gov.co/Public/Tendering/OpportunityDetail/Index?noticeUID=CO1.NTC.4717239&amp;isFromPublicArea=True&amp;isModal=true&amp;asPopupView=true</t>
  </si>
  <si>
    <t>OPSP-VIN-0221-2023</t>
  </si>
  <si>
    <t>CO1.REQ.4816944</t>
  </si>
  <si>
    <t>PRESTAR LOS SERVICIOS PROFESIONALES EN MARCO DEL PROYECTO DE INVESTIGACIÓN DESARROLLO DE ESTRATEGIAS DE MANEJO INTEGRADO DEL CULTIVO DE MANGO PARA INCREMENTAR LA COMPETITIVIDAD DEL SISTEMA PRODUCTIVO EN EL DEPARTAMENTO DEL MAGDALENA EL CONTRATISTA SE COMPROMETE A HACER LA BÚSQUEDA DE INFORMACIÓN BIBLIOGRÁFICA COMO APOYO A LA ELABORACIÓN DEL ANÁLISIS DE RIESGO FITOSANITARIO PARA LA IMPORTACIÓN DE MATERIAL VEGETAL DE MANGO ACTUALIZAR JUNTO A LA PROFESIONAL DE APOYO TÉCNICO ADMINISTRATIVO LOS REQUISITOS ANTE EL ICA PARA EL REGISTRO COMO IMPORTADOR DE MATERIAL DE SIEMBRA Y REQUISITOS PARA LA CUARENTENA FITOSANITARIA</t>
  </si>
  <si>
    <t>MADELEINE  CAMPOS FERNANDEZ</t>
  </si>
  <si>
    <t>https://community.secop.gov.co/Public/Tendering/OpportunityDetail/Index?noticeUID=CO1.NTC.4718166&amp;isFromPublicArea=True&amp;isModal=true&amp;asPopupView=true</t>
  </si>
  <si>
    <t>OPSP-VIN-0222-2023</t>
  </si>
  <si>
    <t>CO1.REQ.4817167</t>
  </si>
  <si>
    <t>PRESTAR LOS SERVICIOS PROFESIONALES EN MARCO DEL PROYECTO DE INVESTIGACIÓN DIVERSIDAD DE INSECTOS Y VERTEBRADOS, BIOSONIDOS Y ETNOBIOLOGÍA EN LAS VERTIENTES NORTE Y OCCIDENTAL DE LA SIERRA NEVADA DE SANTA MARTA EL CONTRATISTA SE COMPROMETE A APOYAR EN LA COORDINACIÓN DE ACTIVIDADES ADMINISTRATIVAS REALIZAR RECOLECCIÓN Y PROCESAMIENTO DE MUESTRAS REALIZAR PROCESAMIENTO DE MUESTRAS DE ADN</t>
  </si>
  <si>
    <t>511
608</t>
  </si>
  <si>
    <t>2023-02-28
2023-03-06</t>
  </si>
  <si>
    <t>143658480
26600000</t>
  </si>
  <si>
    <t xml:space="preserve">LARRY JIMÉNEZ FERBANS </t>
  </si>
  <si>
    <t>https://community.secop.gov.co/Public/Tendering/OpportunityDetail/Index?noticeUID=CO1.NTC.4718501&amp;isFromPublicArea=True&amp;isModal=true&amp;asPopupView=true</t>
  </si>
  <si>
    <t>OPSP-VIN-0223-2023</t>
  </si>
  <si>
    <t>CO1.REQ.4822609</t>
  </si>
  <si>
    <t>PRESTACIÓN DE SERVICIOS PROFESIONALES COMO ANALISTA DE LABORATORIO EN EL CENTRO DE GENÉTICA Y BIOLOGÍA MOLECULAR DE LA UNIVERSIDAD DEL MAGDALENA EL CONTRATISTA SE COMPROMETE A COADYUVAR EN EL PROCESO DE DIAGNÓSTICO MOLECULAR DE ENFERMEDADES INFECCIOSAS REALIZANDO LAS ACTIVIDADES DESDE LA RECEPCIÓN DE LAS MUESTRAS DESEMBALAJE MARCAJE EXTRACCIÓN DE ÁCIDOS NUCLEICOS PREPARACIÓN DE MEZCLAS DE RT-PCR MONTAJE DE ENSAYOS DE RT-PCR EN TIEMPO REAL HASTA LA INTERPRETACIÓN VALIDACIÓN Y REPORTE DE RESULTADO</t>
  </si>
  <si>
    <t>https://community.secop.gov.co/Public/Tendering/OpportunityDetail/Index?noticeUID=CO1.NTC.4723714&amp;isFromPublicArea=True&amp;isModal=true&amp;asPopupView=true</t>
  </si>
  <si>
    <t>OPSP-VIN-0224-2023</t>
  </si>
  <si>
    <t>CO1.REQ.4822646</t>
  </si>
  <si>
    <t>PRESTAR LOS SERVICIOS PROFESIONALES EN LA DIRECCIÓN DE GESTIÓN DEL CONOCIMIENTO EL CONTRATISTA SE COMPROMETE A ASESORAR EN LA BÚSQUEDA DE FINANCIACIÓN DE ENTIDADES NACIONALES E INTERNACIONALES PARA PROYECTOS DE I+D-I APOYAR EN EL RASTREO DE CONVOCATORIAS NACIONALES E INTERNACIONALES DE PROYECTOS DE INVESTIGACIÓN REGISTRAR LAS CONVOCATORIAS NACIONALES E INTERNACIONALES ADJUNTANDO LOS ANEXOS ADENDAS Y OTRAS DOCUMENTACIONES</t>
  </si>
  <si>
    <t>https://community.secop.gov.co/Public/Tendering/OpportunityDetail/Index?noticeUID=CO1.NTC.4723576&amp;isFromPublicArea=True&amp;isModal=true&amp;asPopupView=true</t>
  </si>
  <si>
    <t>OPSP-VIN-0225-2023</t>
  </si>
  <si>
    <t>CO1.REQ.4830962</t>
  </si>
  <si>
    <t>PRESTACIÓN DE SERVICIOS PROFESIONALES COMO LÍDER DE CALIDAD DEL CENTRO DE GENÉTICA Y BIOLOGÍA MOLECULAR EL CONTRATISTA SE COMPROMETE A COADYUVAR EN LA GESTIÓN PARA LA HABILITACIÓN DE SERVICIOS QUE SE OFERTEN EN EL CENTRO DE GENÉTICA Y REALIZAR SEGUIMIENTO A LOS SERVICIOS HABILITADOS COADYUVAR EN LA CAPACITACIÓN PERMANENTE DEL PERSONAL Y EL PUNTO DE TOMA DE MUESTRA EN BIOSEGURIDAD Y EN LOS PROCESOS DEL SISTEMA DE GESTIÓN DE LA CALIDAD DEL LABORATORIO</t>
  </si>
  <si>
    <t>https://community.secop.gov.co/Public/Tendering/OpportunityDetail/Index?noticeUID=CO1.NTC.4732279&amp;isFromPublicArea=True&amp;isModal=true&amp;asPopupView=true</t>
  </si>
  <si>
    <t>OPSP-VIN-0226-2023</t>
  </si>
  <si>
    <t>CO1.REQ.4830750</t>
  </si>
  <si>
    <t>PRESTACIÓN DE SERVICIOS PROFESIONALES COMO AUXILIAR DE LABORATORIO EN EL CENTRO DE GENÉTICA Y BIOLOGÍA MOLECULAR DE LA UNIVERSIDAD DEL MAGDALENA EL CONTRATISTA SE COMPROMETE A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t>
  </si>
  <si>
    <t>ASTRID CAROLINA ARIAS GUETTE</t>
  </si>
  <si>
    <t>https://community.secop.gov.co/Public/Tendering/OpportunityDetail/Index?noticeUID=CO1.NTC.4732424&amp;isFromPublicArea=True&amp;isModal=true&amp;asPopupView=true</t>
  </si>
  <si>
    <t>OPSP-VIN-0227-2023</t>
  </si>
  <si>
    <t>CO1.REQ.4837435</t>
  </si>
  <si>
    <t>PRESTAR LOS SERVICIOS PROFESIONALES EN LA DIRECCIÓN DE TRANSFERENCIA DE CONOCIMIENTO Y PROPIEDAD INTELECTUAL DE LA VICERRECTORÍA DE INVESTIGACIÓN EL CONTRATISTA SE COMPROMETE A APOYAR OPERATIVA Y LOGÍSTICAMENTE EN EL DESARROLLO DE LOS DIFERENTES EVENTOS DE CTEI QUE SE REALICEN DE MANERA VIRTUAL O PRESENCIAL POR PARTE DE LA VICERRECTORÍA DE INVESTIGACIÓN Y O SUS UNIDADES APOYAR EN LAS ACTIVIDADES DE DIVULGACIÓN DE LOS EVENTOS DE CTEI QUE SE PRODUZCAN POR MEDIOS VIRTUALES Y O DE MODO PRESENCIAL CON AUSPICIO DE LA VICERRECTORÍA DE INVESTIGACIÓN</t>
  </si>
  <si>
    <t>KAREN  CUAO ALVARADO</t>
  </si>
  <si>
    <t>https://community.secop.gov.co/Public/Tendering/OpportunityDetail/Index?noticeUID=CO1.NTC.4746337&amp;isFromPublicArea=True&amp;isModal=true&amp;asPopupView=true</t>
  </si>
  <si>
    <t>OPSP-VIN-0228-2023</t>
  </si>
  <si>
    <t>CO1.REQ.4837549</t>
  </si>
  <si>
    <t>PRESTAR LOS SERVICIOS PROFESIONALES EN LA DIRECCIÓN DE TRANSFERENCIA DE CONOCIMIENTO Y PROPIEDAD INTELECTUAL DE LA VICERRECTORÍA DE INVESTIGACIÓN EL CONTRATISTA SE COMPROMETE A APOYAR A LA DIRECCIÓN DE TRANSFERENCIA DE CONOCIMIENTO Y PROPIEDAD INTELECTUAL EN LOS PROCESOS DE REGISTRO ANTE LA DNDA APOYAR LA ASESORÍA A LA COMUNIDAD UNIVERSITARIA PARA LA SUSCRIPCIÓN DE LOS DIFERENTES CONTRATOS DE CESIÓN DE DERECHOS PATRIMONIALES</t>
  </si>
  <si>
    <t>https://community.secop.gov.co/Public/Tendering/OpportunityDetail/Index?noticeUID=CO1.NTC.4746350&amp;isFromPublicArea=True&amp;isModal=true&amp;asPopupView=true</t>
  </si>
  <si>
    <t>OPSP-VIN-0229-2023</t>
  </si>
  <si>
    <t>CO1.REQ.4837468</t>
  </si>
  <si>
    <t>PRESTAR LOS SERVICIOS PROFESIONALES EN EL CENTRO DE INNOVACIÓN Y EMPRENDIMIENTO DE LA VICERRECTORÍA DE INVESTIGACIÓN DE LA UNIVERSIDAD DEL MAGDALENA EL CONTRATISTA SE COMPROMETE A BRINDAR SOPORTE Y APOYO LOGÍSTICO A LA DIRECCIÓN DEL CIE EN EL DISEÑO Y EJECUCIÓN DE METODOLOGÍAS ACTIVIDADES DE SENSIBILIZACIÓN ASESORÍA Y FORMACIÓN ORIENTADAS AL FOMENTO DEL EMPRENDIMIENTO Y LA INNOVACIÓN EN TODAS SUS FORMAS, DIRIGIDAS PARA TODA LA COMUNIDAD UNIVERSITARIA Y PÚBLICOS DE INTERÉS DEL CIE</t>
  </si>
  <si>
    <t>https://community.secop.gov.co/Public/Tendering/OpportunityDetail/Index?noticeUID=CO1.NTC.4746231&amp;isFromPublicArea=True&amp;isModal=true&amp;asPopupView=true</t>
  </si>
  <si>
    <t>OPSP-VIN-0230-2023</t>
  </si>
  <si>
    <t>CO1.REQ.4837799</t>
  </si>
  <si>
    <t>PRESTAR LOS SERVICIOS PROFESIONALES EN LA VIGILANCIA CIENTÍFICA Y TECNOLÓGICA DE LA VICERRECTORÍA DE INVESTIGACIÓN EL CONTRATISTA SE COMPROMETE A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COADYUVAR EN EL DISEÑO EJECUCIÓN Y REGISTRO DE PROCESOS DE MEDICIÓN Y EVALUACIÓN DE CAPACIDADES IDENTIFICACIÓN DE NECESIDADES Y DE OPORTUNIDADES PARA ACTIVIDADES DE INVESTIGACIÓN CREACIÓN INNOVACIÓN Y EMPRENDIMIENTO</t>
  </si>
  <si>
    <t>https://community.secop.gov.co/Public/Tendering/OpportunityDetail/Index?noticeUID=CO1.NTC.4746382&amp;isFromPublicArea=True&amp;isModal=true&amp;asPopupView=true</t>
  </si>
  <si>
    <t>OPSP-VIN-0231-2023</t>
  </si>
  <si>
    <t>CO1.REQ.4837689</t>
  </si>
  <si>
    <t>PRESTAR LOS SERVICIOS PROFESIONALES EN LA VIGILANCIA CIENTÍFICA Y TECNOLÓGICA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Y PARTICIPACIÓN EN ACTIVIDADES DE ENTRENAMIENTO Y CAPACITACIONES CON TEMAS DE VIGILANCIA E INTELIGENCIA CIENTÍFICA Y TECNOLÓGICA</t>
  </si>
  <si>
    <t>https://community.secop.gov.co/Public/Tendering/OpportunityDetail/Index?noticeUID=CO1.NTC.4746525&amp;isFromPublicArea=True&amp;isModal=true&amp;asPopupView=true</t>
  </si>
  <si>
    <t>OPSP-VIN-0232-2023</t>
  </si>
  <si>
    <t>CO1.REQ.4838161</t>
  </si>
  <si>
    <t>https://community.secop.gov.co/Public/Tendering/OpportunityDetail/Index?noticeUID=CO1.NTC.4746448&amp;isFromPublicArea=True&amp;isModal=true&amp;asPopupView=true</t>
  </si>
  <si>
    <t>OPSP-VIN-0233-2023</t>
  </si>
  <si>
    <t>CO1.REQ.4838176</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</si>
  <si>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t>
  </si>
  <si>
    <t>https://community.secop.gov.co/Public/Tendering/OpportunityDetail/Index?noticeUID=CO1.NTC.4746457&amp;isFromPublicArea=True&amp;isModal=true&amp;asPopupView=true</t>
  </si>
  <si>
    <t>OPSP-VIN-0234-2023</t>
  </si>
  <si>
    <t>CO1.REQ.4838241</t>
  </si>
  <si>
    <t>PRESTAR LOS SERVICIOS PROFESIONALES EN LA DIRECCIÓN DE TRANSFERENCIA DE CONOCIMIENTO Y PROPIEDAD INTELECTUAL DE LA VICERRECTORÍA DE INVESTIGACIÓN EL CONTRATISTA SE COMPROMETE A BRINDAR APOYO A LA REALIZACIÓN DE LOS EJERCICIOS DE IDENTIFICACIÓN DE ACTIVOS DE PROPIEDAD INTELECTUAL SUSCEPTIBLES DE PROTECCIÓN Y TRANSFERENCIA CON LOS GRUPOS DE INVESTIGACIÓN APOYAR LOS EJERCICIOS DE BÚSQUEDA Y ANÁLISIS DE INFORMACIÓN TECNOLÓGICA EN BASES DE DATOS DE PROPIEDAD INTELECTUAL</t>
  </si>
  <si>
    <t>https://community.secop.gov.co/Public/Tendering/OpportunityDetail/Index?noticeUID=CO1.NTC.4746566&amp;isFromPublicArea=True&amp;isModal=true&amp;asPopupView=true</t>
  </si>
  <si>
    <t>OPSP-VIN-0235-2023</t>
  </si>
  <si>
    <t>CO1.REQ.4838603</t>
  </si>
  <si>
    <t>PRESTAR LOS SERVICIOS PROFESIONALES EN LA DIRECCIÓN DE TRANSFERENCIA DE CONOCIMIENTO Y PROPIEDAD INTELECTUAL DE LA VICERRECTORÍA DE INVESTIGACIÓN EL CONTRATISTA SE COMPROMETE A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t>
  </si>
  <si>
    <t>ALEX HERVER ESTRADA CAIAFA</t>
  </si>
  <si>
    <t>https://community.secop.gov.co/Public/Tendering/OpportunityDetail/Index?noticeUID=CO1.NTC.4746578&amp;isFromPublicArea=True&amp;isModal=true&amp;asPopupView=true</t>
  </si>
  <si>
    <t>OPSP-VIN-0236-2023</t>
  </si>
  <si>
    <t>CO1.REQ.4845279</t>
  </si>
  <si>
    <t>ANA CAMARGO VELASQUEZ</t>
  </si>
  <si>
    <t>https://community.secop.gov.co/Public/Tendering/OpportunityDetail/Index?noticeUID=CO1.NTC.4747213&amp;isFromPublicArea=True&amp;isModal=true&amp;asPopupView=true</t>
  </si>
  <si>
    <t>OPSP-VIN-0237-2023</t>
  </si>
  <si>
    <t>CO1.REQ.4845754</t>
  </si>
  <si>
    <t>PRESTAR LOS SERVICIOS PROFESIONALES COMO INGENIERO INDUSTRIAL EN LA VICERRECTORÍA DE INVESTIGACIÓN EL CONTRATISTA SE COMPROMETE A ADELANTAR PARA LA VICERRECTORÍA DE INVESTIGACIÓN EL DILIGENCIAMIENTO DE LOS FORMATOS DE SOLICITUDES DE CDP DE AFECTACIONES PRESUPUESTALES Y DE TRASLADOS INTERNOS ENTRE RUBROS PARA LOS PROYECTOS DE INVESTIGACIÓN O DEL PLAN DE ACCIÓN INSTITUCIONAL REVISAR Y VALIDAR LAS HOJAS DE VIDA CON SUS SOPORTES EN LA PLATAFORMA  GEDOCO Y SIGEP II LOS DOCUMENTOS PRECONTRACTUALES NECESARIOS PARA ELABORACIÓN DE ÓRDENES DE SERVICIOS PROFESIONALES Y DE APOYO A LA GESTIÓN</t>
  </si>
  <si>
    <t>1168
77</t>
  </si>
  <si>
    <t>2023-05-23
2023-01-23</t>
  </si>
  <si>
    <t>498907500
768100000</t>
  </si>
  <si>
    <t>https://community.secop.gov.co/Public/Tendering/OpportunityDetail/Index?noticeUID=CO1.NTC.4746983&amp;isFromPublicArea=True&amp;isModal=true&amp;asPopupView=true</t>
  </si>
  <si>
    <t>OPSP-VIN-0238-2023</t>
  </si>
  <si>
    <t>CO1.REQ.4845457</t>
  </si>
  <si>
    <t>PRESTAR LOS SERVICIOS PROFESIONALES COMO BIÓLOGA EN LA COLECCIÓN DE INVERTEBRADOS DEL CENTRO DE COLECCIONES CIENTÍFICAS DE LA UNIVERSIDAD DEL MAGDALENA EL CONTRATISTA SE COMPROMETE A ASISTIR EN LOS PROCEDIMIENTOS Y TAREAS RELACIONADAS CON EL MANTENIMIENTO DE ESPECÍMENES DEPOSITADOS EN LAS COLECCIONES DE INVERTEBRADOS MARINOS COLECCIONES DE INVERTEBRADOS DULCEACUÍCOLAS Y TERRESTRES NO INSECTOS APOYAR EN LA ORGANIZACIÓN Y RECTIFICACIÓN EN LA IDENTIFICACIÓN DEL MATERIAL PREVIAMENTE DEPOSITADO EN LA COLECCIÓN DE INVERTEBRADOS NO INSECTOS</t>
  </si>
  <si>
    <t xml:space="preserve">AMANDA  BERBEN </t>
  </si>
  <si>
    <t>JUAN CARLOS NARVAEZ BARANDICA</t>
  </si>
  <si>
    <t>https://community.secop.gov.co/Public/Tendering/OpportunityDetail/Index?noticeUID=CO1.NTC.4747616&amp;isFromPublicArea=True&amp;isModal=true&amp;asPopupView=true</t>
  </si>
  <si>
    <t>OPSP-VIN-0239-2023</t>
  </si>
  <si>
    <t>CO1.REQ.4846217</t>
  </si>
  <si>
    <t>PRESTAR LOS SERVICIOS PROFESIONALES COMO BIÓLOGA EN LA COLECCIÓN ENTOMOLÓGICA DEL CENTRO DE COLECCIONES CIENTÍFICAS DE LA UNIVERSIDAD DEL MAGDALENA EL CONTRATISTA SE COMPROMETE A ASISTIR EN LA SEPARACIÓN PREPARACIÓN Y ETIQUETAJE DE INSECTOS DE LOS DIFERENTES ÓRDENES DEPOSITADOS EN LA COLECCIÓN ENTOMOLÓGICA APOYAR EN LA ORGANIZACIÓN Y RECTIFICACIÓN EN LA IDENTIFICACIÓN (NIVEL TAXONÓMICO DE FAMILIA) DEL MATERIAL DEPOSITADO EN LÍQUIDO O SECO EN LA COLECCIÓN ENTOMOLÓGICA</t>
  </si>
  <si>
    <t>https://community.secop.gov.co/Public/Tendering/OpportunityDetail/Index?noticeUID=CO1.NTC.4747645&amp;isFromPublicArea=True&amp;isModal=true&amp;asPopupView=true</t>
  </si>
  <si>
    <t>OPSP-VIN-0240-2023</t>
  </si>
  <si>
    <t>CO1.REQ.4846239</t>
  </si>
  <si>
    <t>PRESTAR LOS SERVICIOS PROFESIONALES COMO BIÓLOGA EN LA COLECCIÓN FICOLÓGICA DEL CENTRO DE COLECCIONES CIENTÍFICAS DE LA UNIVERSIDAD DEL MAGDALENA EL CONTRATISTA SE COMPROMETE A APOYAR EN LA ASISTENCIA DE PROCEDIMIENTOS Y TAREAS RELACIONADAS CON EL MANTENIMIENTO DE ESPECÍMENES DE LA COLECCIÓN FICOLÓGICA GERMÁN BULA MEYER APOYAR EN LA ORGANIZACIÓN Y RECTIFICACIÓN EN LA IDENTIFICACIÓN DEL MATERIAL PREVIAMENTE DEPOSITADO EN LA COLECCIÓN FICOLÓGICA GERMÁN BULA MEYER</t>
  </si>
  <si>
    <t>https://community.secop.gov.co/Public/Tendering/OpportunityDetail/Index?noticeUID=CO1.NTC.4747659&amp;isFromPublicArea=True&amp;isModal=true&amp;asPopupView=true</t>
  </si>
  <si>
    <t>OPSP-VIN-0241-2023</t>
  </si>
  <si>
    <t>CO1.REQ.4846254</t>
  </si>
  <si>
    <t>PRESTAR LOS SERVICIOS PROFESIONALES EN LA DIRECCIÓN DE GESTIÓN DEL CONOCIMIENTO EL CONTRATISTA SE COMPROMETE A APOYAR A LA DIRECCIÓN DE GESTIÓN DEL CONOCIMIENTO EN LA REVISIÓN DE LOS REQUISITOS DE PROYECTOS INTERNOS Y EXTERNOS DE LA VICERRECTORÍA DE INVESTIGACIÓN</t>
  </si>
  <si>
    <t>https://community.secop.gov.co/Public/Tendering/OpportunityDetail/Index?noticeUID=CO1.NTC.4747686&amp;isFromPublicArea=True&amp;isModal=true&amp;asPopupView=true</t>
  </si>
  <si>
    <t>OPSP-VIN-0242-2023</t>
  </si>
  <si>
    <t>CO1.REQ.4849728</t>
  </si>
  <si>
    <t>PRESTAR LOS SERVICIOS PROFESIONALES EN LA DIRECCIÓN DE TRANSFERENCIA DE CONOCIMIENTO Y PROPIEDAD INTELECTUAL DE LA VICERRECTORÍA DE INVESTIGACIÓN EL CONTRATISTA SE COMPROMETE A APOYAR LOS EJERCICIOS DE BÚSQUEDA Y ANÁLISIS DE INFORMACIÓN TECNOLÓGICA EN BASES DE DATOS DE PROPIEDAD INTELECTUAL APOYAR EN EL DISEÑO E IMPLEMENTACIÓN DE ESTRATEGIAS PARA LA DIVULGACIÓN DE LA PROPIEDAD INTELECTUAL</t>
  </si>
  <si>
    <t>JULIE P. VILORIA PORTO</t>
  </si>
  <si>
    <t>https://community.secop.gov.co/Public/Tendering/OpportunityDetail/Index?noticeUID=CO1.NTC.4750095&amp;isFromPublicArea=True&amp;isModal=true&amp;asPopupView=true</t>
  </si>
  <si>
    <t>OPSP-VIN-0243-2023</t>
  </si>
  <si>
    <t>CO1.REQ.4854809</t>
  </si>
  <si>
    <t>PRESTACIÓN DE SERVICIOS PROFESIONALES EN MARCO DEL PROYECTO DE INVESTIGACIÓN EVALUACIÓN INTELIGENTE DEL CONFORT TÉRMICO EN ESPACIOS DE APRENDIZAJE Y SU INFLUENCIA EN PROCESOS DE ATENCIÓN Y COGNICIÓN EL CONTRATISTA SE COMPROMETE A APOYAR EN EL DISEÑO METODOLÓGICO Y COORDINACIÓN EN LA EJECUCIÓN DEL PROYECTO APOYAR EN LA APLICACIÓN DE PRUEBAS EN ATENCIÓN Y COGNICIÓN APOYAR EN EL DESARROLLO DE LA CARTILLA PARA IMPLEMENTACIÓN</t>
  </si>
  <si>
    <t>https://community.secop.gov.co/Public/Tendering/OpportunityDetail/Index?noticeUID=CO1.NTC.4756873&amp;isFromPublicArea=True&amp;isModal=true&amp;asPopupView=true</t>
  </si>
  <si>
    <t>OPSP-VIN-0244-2023</t>
  </si>
  <si>
    <t>CO1.REQ.4854848</t>
  </si>
  <si>
    <t>PRESTAR LOS SERVICIOS PROFESIONALES EN LA VICERRECTORÍA DE INVESTIGACIÓN EN MARCO DEL PROYECTO DEL PLAN DE ACCIÓN FORTALECIMIENTO DE LA OFERTA ACADÉMICA PARA LA CREACIÓN, INVESTIGACIÓN E INNOVACIÓN EL CONTRATISTA SE COMPROMETE A APOYAR A LA FACULTAD DE CIENCIAS DE LA SALUD EN LA CREACIÓN DE NUEVOS PROGRAMAS DE POSTGRADOS MÉDICOS QUIRÚRGICOS ESPECÍFICAMENTE EN LA ESPECIALIZACIÓN EN MEDICINA INTERNA APOYAR EN LA REDACCIÓN Y PRESENTACIÓN DE LOS INFORMES DE CREACIÓN DE LOS PROGRAMAS DE POSGRADOS ASIGNADOS CON LAS EVIDENCIAS CORRESPONDIENTES</t>
  </si>
  <si>
    <t>YAMILE  PUELLO VILORIA</t>
  </si>
  <si>
    <t xml:space="preserve">ANGELA VERÓNICA ROMERO </t>
  </si>
  <si>
    <t>https://community.secop.gov.co/Public/Tendering/OpportunityDetail/Index?noticeUID=CO1.NTC.4756800&amp;isFromPublicArea=True&amp;isModal=true&amp;asPopupView=true</t>
  </si>
  <si>
    <t>OPSP-VIN-0245-2023</t>
  </si>
  <si>
    <t>CO1.REQ.4855750</t>
  </si>
  <si>
    <t>PRESTAR LOS SERVICIOS PROFESIONALES EN MARCO DE LOS INCENTIVOS OTORGADOS AL GRUPO DE INVESTIGACIÓN PSICOLOGÍA DE LA SALUD Y PSIQUIATRÍA EL CONTRATISTA SE COMPROMETE A ASESORAR EN LA FORMULACIÓN Y DESARROLLO DE PROYECTOS DE INVESTIGACIÓN REALIZAR LA BÚSQUEDA DE BIBLIOGRAFÍA REVISAR FUENTES PRIMARIAS Y SECUNDARIAS DE INFORMACIÓN RELACIONADAS CON EL TEMA DEL PROYECTO</t>
  </si>
  <si>
    <t>PSIBIENESTAR S.A.S.</t>
  </si>
  <si>
    <t xml:space="preserve">CARMEN CECILIA CABALLERO DOMÍNGUEZ </t>
  </si>
  <si>
    <t>https://community.secop.gov.co/Public/Tendering/OpportunityDetail/Index?noticeUID=CO1.NTC.4757114&amp;isFromPublicArea=True&amp;isModal=true&amp;asPopupView=true</t>
  </si>
  <si>
    <t>OPSP-VIN-0246-2023</t>
  </si>
  <si>
    <t>CO1.REQ.4867531</t>
  </si>
  <si>
    <t xml:space="preserve">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t>
  </si>
  <si>
    <t>MARIA  PAULA SOSSA</t>
  </si>
  <si>
    <t>https://community.secop.gov.co/Public/Tendering/OpportunityDetail/Index?noticeUID=CO1.NTC.4768557&amp;isFromPublicArea=True&amp;isModal=true&amp;asPopupView=true</t>
  </si>
  <si>
    <t>OPSP-VIN-0247-2023</t>
  </si>
  <si>
    <t>CO1.REQ.4867562</t>
  </si>
  <si>
    <t>PRESTAR LOS SERVICIOS PROFESIONALES EN LA DIRECCIÓN DE GESTIÓN DEL CONOCIMIENTOS EL CONTRATISTA SE COMPROMETE A ASESORAR A LA VICERRECTORÍA DE INVESTIGACIÓN, LA DIRECCIÓN DE GESTIÓN DEL CONOCIMIENTO Y A LOS LÍDERES DE PROYECTOS EN EL CUMPLIMIENTO TOTAL DE LOS REQUISITOS DEL SGR DE LOS BPIN HUB AMBIENTAL AGROHUBS Y HARINA DE AHUYAMA ASESORAR A LA VICERRECTORÍA DE INVESTIGACIÓN LA DIRECCIÓN DE GESTIÓN DEL CONOCIMIENTO Y A LOS LÍDERES DE PROYECTOS EN LOS AJUSTES CORRECCIONES Y SUBSANACIONES QUE SEAN REQUERIDOS DE LOS DOCUMENTOS CERTIFICACIONES Y PRESUPUESTO DE LOS BPIN HUB AMBIENTAL AGROHUBS Y HARINA DE AHUYAMA</t>
  </si>
  <si>
    <t>https://community.secop.gov.co/Public/Tendering/OpportunityDetail/Index?noticeUID=CO1.NTC.4770308&amp;isFromPublicArea=True&amp;isModal=true&amp;asPopupView=true</t>
  </si>
  <si>
    <t>OPSP-VIN-0248-2023</t>
  </si>
  <si>
    <t>CO1.REQ.4880397</t>
  </si>
  <si>
    <t>PRESTACIÓN DE SERVICIOS PROFESIONALES EN EL CENTRO DE GENÉTICA Y BIOLOGÍA MOLECULAR EL CONTRATISTA SE COMPROMETE A COADYUVAR EN LA GESTIÓN PARA LA HABILITACIÓN DE SERVICIOS QUE SE OFERTEN EN EL CENTRO DE GENÉTICA Y REALIZAR SEGUIMIENTO A LOS SERVICIOS HABILITADOS COADYUVAR EN LA REALIZACIÓN Y EL SEGUIMIENTO DE LOS TRÁMITES Y PROCESOS ADMINISTRATIVOS FINANCIEROS Y ACADÉMICOS REALIZADOS DESDE CENTRO DE GENÉTICA Y BIOLOGÍA MOLECULAR A LAS DIFERENTES UNIDADES DE LA UNIVERSIDAD DEL MAGDALENA Y ENTIDADES EXTERNAS VICERRECTORÍA DE INVESTIGACIÓN Y DEMÁS UNIDADES DE LA UNIVERSIDAD DEL MAGDALENA. 4. ASISTIR AL COORDINADOR(A) E INVESTIGADORES DEL CENTRO DE GENÉTICA EN LAS DIFERENTES SOLICITUDES REA</t>
  </si>
  <si>
    <t>ANGELLY PAOLA CASTRO SUAREZ</t>
  </si>
  <si>
    <t>https://community.secop.gov.co/Public/Tendering/OpportunityDetail/Index?noticeUID=CO1.NTC.4782504&amp;isFromPublicArea=True&amp;isModal=False</t>
  </si>
  <si>
    <t>OPSP-VIN-0249-2023</t>
  </si>
  <si>
    <t>CO1.REQ.4895327</t>
  </si>
  <si>
    <t>PRESTAR LOS SERVICIOS PROFESIONALES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INVESTIGACIÓN. 3. COADYUVAR EN LA PROYECCIÓN DE LAS ÓRDENES DE GASTO Y FORMATOS AUTORIZADAS POR LA INSTITUCIÓN, REMITIR A LA DIRECCIÓN DE TALENTO HUMANO EL LISTADO DE LOS CONTRATISTAS PARA QUE SEAN AFILIADOS A LA ARL, COMUNICAR A LOS SUPERVISORES, CONTRATISTAS Y A LAS UNIDADES DE GESTIÓN DE CTEL, LA EXPEDICIÓN DE LAS ORDENES DE GASTO Y REALIZAR EL ACOMPAÑAMIENTO DE LA EVALUACIÓN DE LOS PR</t>
  </si>
  <si>
    <t>JUAN CARLOS RESTREPO CUELLAR</t>
  </si>
  <si>
    <t>https://community.secop.gov.co/Public/Tendering/OpportunityDetail/Index?noticeUID=CO1.NTC.4798662&amp;isFromPublicArea=True&amp;isModal=true&amp;asPopupView=true</t>
  </si>
  <si>
    <t>OPSP-VIN-0250-2023</t>
  </si>
  <si>
    <t>CO1.REQ.4895351</t>
  </si>
  <si>
    <t xml:space="preserve"> PRESTAR LOS SERVICIOS PROFESIONALES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INVESTIGACIÓN. 3. COADYUVAR EN LA PROYECCIÓN DE LAS ÓRDENES DE GASTO Y FORMATOS AUTORIZADAS POR LA INSTITUCIÓN, REMITIR A LA DIRECCIÓN DE TALENTO HUMANO EL LISTADO DE LOS CONTRATISTAS PARA QUE SEAN AFILIADOS A LA ARL, COMUNICAR A LOS SUPERVISORES, CONTRATISTAS Y A LAS UNIDADES DE GESTIÓN DE CTEL, LA EXPEDICIÓN DE LAS ORDENES DE GASTO Y REALIZAR EL ACOMPAÑAMIENTO DE LA EVALUACIÓN DE LOS </t>
  </si>
  <si>
    <t>IRIS TAHIRI CASTRO ROMERO</t>
  </si>
  <si>
    <t>https://community.secop.gov.co/Public/Tendering/OpportunityDetail/Index?noticeUID=CO1.NTC.4799106&amp;isFromPublicArea=True&amp;isModal=true&amp;asPopupView=true</t>
  </si>
  <si>
    <t>OPSP-VIN-0251-2023</t>
  </si>
  <si>
    <t>CO1.REQ.4902127</t>
  </si>
  <si>
    <t>PRESTAR LOS SERVICIOS PROFESIONALES COMO ANTROPÓLOGA EN LA COLECCIÓN ARQUEOLÓGICA ADSCRITA AL CENTRO DE COLECCIONES CIENTÍFICAS DE LA UNIVERSIDAD DEL MAGDALENA PARA EL CUMPLIMIENTO DEL OBJETO EL CONTRATISTA SE COMPROMETE A CUMPLIR CON LAS SIGUIENTES ACTIVIDADES: 1. APOYAR EN LA CULMINACIÓN DEL INVENTARIO DE PIEZAS DE LA COLECCIÓN DE ARQUEOLOGÍA DE LA UNIVERSIDAD DEL MAGDALENA. 2. APOYAR EN EL INVENTARIO Y ANÁLISIS DE MATERIALES LÍTICOS CONDUCENTES A EXPOSICIONES MUSEOGRÁFICAS. 3. APOYAR EN LAS GESTIONES DEL CURADOR DE ARQUEOLOGÍA DE LA UNIVERSIDAD DEL MAGDALENA Y APOYO A LOS INVESTIGADORES E INVESTIGADORAS QUE REQUIERAN ACCESO A LA COLECCIÓN. 4. APOYAR EN LA EXHIBICIÓN DE MODELOS 3D DE PIEZAS ARQUEOLÓGICAS EN CATÁLOGOS VIRTUALES. 5. APOYAR EN LA EXHIBICIÓN MUSEOGRÁFICA SEGÚN LO ESPECIFICADO EN EL PLAN DE ACCIÓN DE LA CURADURÍA.</t>
  </si>
  <si>
    <t>WILHELM LONDOÑO DIAZ</t>
  </si>
  <si>
    <t>https://community.secop.gov.co/Public/Tendering/OpportunityDetail/Index?noticeUID=CO1.NTC.4802764&amp;isFromPublicArea=True&amp;isModal=true&amp;asPopupView=true</t>
  </si>
  <si>
    <t>OPSP-VIN-0252-2023</t>
  </si>
  <si>
    <t>CO1.REQ.4902705</t>
  </si>
  <si>
    <t>PRESTAR LOS SERVICIOS PROFESIONALES EN LA DIRECCIÓN DE TRANSFERENCIA DEL CONOCIMIENTO Y PROPIEDAD INTELECTUAL DE LA VICERRECTORÍA DE INVESTIGACIÓN. PARA EL CUMPLIMIENTO DEL OBJETO EL CONTRATISTA SE COMPROMETE A CUMPLIR CON LAS SIGUIENTES ACTIVIDADES: 1. REALIZAR CAPACITACIONES EN TEMAS RELACIONADOS CON DERECHOS DE AUTOR SEGÚN LOS DIFERENTES TIPOS DE OBRA. 2. APOYAR EN LA REDACCIÓN Y CONSTRUCCIÓN DE CONTRATOS DE CESIÓN DE DERECHO, LICENCIAS U OTROS RELACIONADOS CON DERECHOS DE AUTOR O DE PROPIEDAD INDUSTRIAL. 3. ORIENTAR A LA DTCPI DURANTE EL PROCESO DE REGISTRO DE OBRAS ANTE LA DIRECCIÓN NACIONAL DE DERECHO DE AUTOR O ANTE CUALQUIER ENTIDAD COMPETENTE. 4. RESPONDER CONSULTAS GENERALES SOBRE DERECHOS DE AUTOR Y SOBRE PROPIEDAD INDUSTRIAL REALIZADAS POR CUALQUIER MIEMBRO DE LA COMUNIDAD UNIVERSITARIA. 5. REALIZAR ACOMPAÑAMIENTO RELACIONADO CON DERECHOS DE AUTOR Y SOBRE PROPIEDAD INDUSTRIAL DE LOS PRODUCTOS QUE REALIZAN LOS MIEMBROS DE LA COM</t>
  </si>
  <si>
    <t>https://community.secop.gov.co/Public/Tendering/OpportunityDetail/Index?noticeUID=CO1.NTC.4803265&amp;isFromPublicArea=True&amp;isModal=true&amp;asPopupView=true</t>
  </si>
  <si>
    <t>OPSP-VIN-0253-2023</t>
  </si>
  <si>
    <t>CO1.REQ.4907657</t>
  </si>
  <si>
    <t>PRESTAR LOS SERVICIOS PROFESIONALES EN MARCO DEL PROYECTO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COORDINAR LA PLANEACIÓN Y ESTRUCTURACIÓN DE LA LOGÍSTICA DEL “XVII CONGRESO DE LA SOCIEDAD INTERNACIONAL DE ECONOMÍA ECOLÓGICA. ECONOMÍAS PARA LA VIDA: ALIANZAS PARA PRACTICAR LA ECONOMÍA ECOLÓGICA EN UN MUNDO EN TRANSICIÓN” PROPICIADO POR LA SOCIEDAD INTERNACIONAL DE ECONOMÍA ECOLÓGICA, Y APOYADO POR EL PROYECTO:“TRANSNATIONAL CENTRE FOR JUST TRANSITIONS IN ENERGY, CLIMATE AND SUSTAINABILITY – TRAJECTS” Y QUE SE REALIZARÁ LOS DÍAS 26, 27 Y 28 DE OCTUBRE DE 2023 EN LA UNIVERSIDAD DEL MAGDALENA, SANTA MARTA – COLOMBIA; E</t>
  </si>
  <si>
    <t>https://community.secop.gov.co/Public/Tendering/OpportunityDetail/Index?noticeUID=CO1.NTC.4809428&amp;isFromPublicArea=True&amp;isModal=true&amp;asPopupView=true</t>
  </si>
  <si>
    <t>OPSP-VIN-0254-2023</t>
  </si>
  <si>
    <t>CO1.REQ.4926379</t>
  </si>
  <si>
    <t>PRESTAR LOS SERVICIOS PROFESIONALES EN MARCO DEL PROYECTO EXTERNO DE INVESTIGACIÓN: “SISTEMA BIOELECTROQUÍMICO PARA LA RECUPERACIÓN DE NUTRIENTES (NITRÓGENO Y FÓSFORO) Y REUTILIZACIÓN DE AGUA OPERADO CON MATERIALES DE BAJO COSTO UTILIZANDO VERTIMIENTOS LÍQUIDOS DE LA
INDUSTRIA AGROPECUARIA</t>
  </si>
  <si>
    <t>ELIANA VERGARA VASQUEZ</t>
  </si>
  <si>
    <t>https://community.secop.gov.co/Public/Tendering/OpportunityDetail/Index?noticeUID=CO1.NTC.4826758&amp;isFromPublicArea=True&amp;isModal=true&amp;asPopupView=true</t>
  </si>
  <si>
    <t>OPSP-VIN-0255-2023</t>
  </si>
  <si>
    <t>CO1.REQ.4943254</t>
  </si>
  <si>
    <t xml:space="preserve"> PRESTAR LOS SERVICIOS PROFESIONALES EN LA DIRECCIÓN DE TRANSFERENCIA DEL CONOCIMIENTO Y PROPIEDAD INTELECTUAL. PARA EL CUMPLIMIENTO DEL OBJETO EL CONTRATISTA SE COMPROMETE A CUMPLIR CON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ACUDIR A LAS REUNIONES PROGRAMADAS POR EL SUPERVISOR DE LA ORDEN Y SU EQUIPO DE TRABAJO PARA RENDIR INFORME Y EVIDENCIA DE LA EVOLUCIÓN DE LAS TAREA</t>
  </si>
  <si>
    <t>STEPHANY  HERNANDEZ TORRES</t>
  </si>
  <si>
    <t>https://community.secop.gov.co/Public/Tendering/OpportunityDetail/Index?noticeUID=CO1.NTC.4843524&amp;isFromPublicArea=True&amp;isModal=true&amp;asPopupView=true</t>
  </si>
  <si>
    <t>OPSP-VIN-0256-2023</t>
  </si>
  <si>
    <t>CO1.REQ.4943290</t>
  </si>
  <si>
    <t xml:space="preserve"> PRESTAR LOS SERVICIOS PROFESIONALES EN MARCO DEL PROYECTO DE INVESTIGACIÓN: “FISHY CRIMES: PARTNERING TOWARDS IMPROVING SMALL-SCALE FISHERS´LIVELIHOOD”. PARA EL CUMPLIMIENTO DEL OBJETO EL CONTRATISTA SE COMPROMETE A CUMPLIR CON LAS SIGUIENTES ACTIVIDADES 1. CODIFICAR Y ANALIZAR LOS REPORTES, REGISTROS E INFORMES DE LOS DELITOS, INFRACCIONES Y PROHIBICIONES DE LA PESCA ILEGAL E ILÍCITA EN COLOMBIA. 2. APOYAR EL DISEÑO METODOLÓGICO Y APLICAR LAS ENTREVISTAS EN COMUNIDADES DE PESCADORES ARTESANALES EN SANTA MARTA IDENTIFICANDO LOS IMPACTOS DE LA REGULACIÓN DE PESCA ILEGAL E ILÍCITA SOBRE EL SECTOR PESQUERO ARTESANAL. 3. ANALIZAR LA INFORMACIÓN COLECTADA DESDE EL ENFOQUE DE LOS DERECHOS HUMANOS. 4. ANALIZAR LA INFORMACIÓN COLECTADA A TRAVÉS DE TODAS LAS METODOLOGÍAS APLICADAS, CON EL FIN DE DEMOSTRAR LA CRIMINALIZACIÓN Y VULNERACIÓN DE DERECHOS HUMANOS RELACIONADOS CON LA REGULACIÓN NORMATIVA DE LA PESCA ILEGAL E ILÍCITA EN COLOMBIA. 5. ELABO</t>
  </si>
  <si>
    <t>https://community.secop.gov.co/Public/Tendering/OpportunityDetail/Index?noticeUID=CO1.NTC.4843468&amp;isFromPublicArea=True&amp;isModal=true&amp;asPopupView=true</t>
  </si>
  <si>
    <t>OPSP-VIN-0257-2023</t>
  </si>
  <si>
    <t>CO1.REQ.4948141</t>
  </si>
  <si>
    <t>PRESTACIÓN DE SERVICIOS PROFESIONALES EN MARCO DEL PROYECTO DE INVESTIGACIÓN "EUROPEAN LATIN AMERICAN NETWORK IN SUPPORT OF SOCIAL ENTREPRENEURS/ELANET", FINANCIADO POR EL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APOYAR ACTIVIDADES DE FOMENTO CONDUCENTES AL FORTALECIMIENTO DEL EMPRENDIMIENTO SOCIAL EN EL MARCO DEL PROYECTO E</t>
  </si>
  <si>
    <t>https://community.secop.gov.co/Public/Tendering/OpportunityDetail/Index?noticeUID=CO1.NTC.4848120&amp;isFromPublicArea=True&amp;isModal=true&amp;asPopupView=true</t>
  </si>
  <si>
    <t>OPSP-VIN-0258-2023</t>
  </si>
  <si>
    <t>CO1.REQ.4947822</t>
  </si>
  <si>
    <t>PRESTAR LOS SERVICIOS PROFESIONALES EN MARCO DEL PROYECTO DE INVESTIGACIÓN EXTERNO: “EUROPEAN LATIN AMERICAN NETWORK IN SUPPORT OF SOCIAL ENTREPRENEURS/ELANET”, ACORDE AL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BRINDAR APOYO EN EL PROCESO DE CODIFICACIÓN DE LA INFORMACIÓN DEL ESTUDIO CUALITATIVO DE LOS PAQUETES DE TRABAJO 2</t>
  </si>
  <si>
    <t>https://community.secop.gov.co/Public/Tendering/OpportunityDetail/Index?noticeUID=CO1.NTC.4848126&amp;isFromPublicArea=True&amp;isModal=true&amp;asPopupView=true</t>
  </si>
  <si>
    <t>OPSP-VIN-0259-2023</t>
  </si>
  <si>
    <t>CO1.REQ.4947786</t>
  </si>
  <si>
    <t xml:space="preserve">PRESTAR LOS SERVICIOS PROFESIONALES EN MARCO DE PROYECTO DE INVESTIGACIÓN EXTERNO “EUROPEAN LATIN AMERICAN NETWORK IN SUPPORT OF SOCIAL ENTREPRENEURS/ELANET”, ACORDE AL CONVENIO 617788-EPP-1-2020-1-BE-EPPKA2-CBHE-JP, SUSCRITO ENTRE LA UNIVERSIDAD LIBRE DE BRUSELAS (VUB) Y LA UNIVERSIDAD DEL MAGDALENA – UNIMAGDALENA. PARA EL CUMPLIMIENTO DEL OBJETO EL CONTRATISTA SE COMPROMETE A CUMPLIR CON LAS SIGUIENTES ACTIVIDADES: 1. IDENTIFICAR, CARACTERIZAR Y VISIBILIZAR LOS EMPRENDIMIENTOS SOCIALES APOYADOS EN EL MARCO DE LAS ACT IVIDADES DEL PAQUETE DE TRABAJO A2.4. 2. DOCUMENTAR EL PROCESO DE IDENTIFICACIÓN, CARACTERIZACIÓN Y VISIBILIZACIÓN DE LOS EMPRENDEDORES SOCIALES. 3. APOYAR AL EQUIPO DEL CIE EN EL PROCESO DE CUMPLIMIENTO DE INDICADORES ANTE ELANET PARA SOPORTAR EL INFORME FINA </t>
  </si>
  <si>
    <t>https://community.secop.gov.co/Public/Tendering/OpportunityDetail/Index?noticeUID=CO1.NTC.4848128&amp;isFromPublicArea=True&amp;isModal=true&amp;asPopupView=true</t>
  </si>
  <si>
    <t>OPSP-VIN-0260-2023</t>
  </si>
  <si>
    <t>CO1.REQ.4948163</t>
  </si>
  <si>
    <t>PRESTAR LOS SERVICIOS PROFESIONALES EN MARCO DEL PROYECTO DE INVESTIGACIÓN: "EUROPEAN LATIN AMERICAN NETWORK IN SUPPORT OF SOCIAL ENTREPRENEURS/ELANET" CORRESPONDIENTE AL CONVENIO 617788-EPP-1-2020-1-BE-EPPKA2-CBHE-JP, SUSCRITO ENTRE LA UNIVERSIDAD LIBRE DE BRUSELAS (VUB) Y LA UNIVERSIDAD DEL MAGDALENA. PARA EL CUMPLIMIENTO DEL OBJETO EL CONTRATISTA SE COMPROMETE A CUMPLIR CON LAS SIGUIENTES ACTIVIDADES 1. ELABORACIÓN DE REPORTE ANUAL DE MONITOREO DE CALIDAD DEL PROYECTO ELANET 2. SEGUIMIENTO A LA PLATAFORMA
"BASECAMP" DEL PROYECTO ELANET. 3. ELABORACIÓN REPORTE NARRATIVO DE CUMPLIMIENTO DE RESULTADOS DE CALIDAD DEL PROYECTO ELANET 4. APOYO AL MONITOREO DE ACTIVIDADES DEL WP2.4. DEL PROYECTO ELANET A TRAVÉS DE BASECAMP. 5. BRINDAR SOPORTE EN LA ELABORACIÓN DE DOCUMENTOS CONCEPTUALES, INFORMES Y COMUNICACIONES RELACIONADAS CON LAS ACTIVIDADES DEL PROYECTO ELANET.</t>
  </si>
  <si>
    <t>https://community.secop.gov.co/Public/Tendering/OpportunityDetail/Index?noticeUID=CO1.NTC.4848170&amp;isFromPublicArea=True&amp;isModal=true&amp;asPopupView=true</t>
  </si>
  <si>
    <t>OPSP-VIN-0261-2023</t>
  </si>
  <si>
    <t>CO1.REQ.4962307</t>
  </si>
  <si>
    <t>PRESTAR LOS SERVICIOS PROFESIONALES EN MARCO DEL PROYECTO EXTERNO DE INVESTIGACIÓN: “TRAJECTS: TRANSNATIONAL CENTRE FOR JUST TRANSITIONS IN ENERGY, CLIMATE AND SUSTAINABILITY”, EN MARCO DEL CONTRATO ID 57592444 DEL DAAD, CELEBRADO ENTRE LA UNIVERSIDAD TÉCNICA DE BERLÍN ACTUANDO COMO COORDINADORA Y LA UNIVERSIDAD DEL MAGDALENA - UNIMAGDALENA. PARA EL CUMPLIMIENTO DEL OBJETO EL CONTRATISTA SE COMPROMETE A CUMPLIR CON LAS SIGUIENTES ACTIVIDADES: 1. APOYAR LA COORDINACIÓN LOGÍSTICA DEL EVENTO INAUGURAL Y EVENTO DE CLAUSURA EN EL MARCO DEL “XVII CONGRESO DE LA SOCIEDAD INTERNACIONAL DE ECONOMÍA ECOLÓGICA. ECONOMÍAS PARA LA VIDA: ALIANZAS PARA PRACTICAR LA ECONOMÍA ECOLÓGICA EN UN MUNDO EN TRANSICIÓN” PROPICIADO POR LA SOCIEDAD INTERNACIONAL DE ECONOMÍA ECOLÓGICA, Y APOYADO POR EL PROYECTO: “TRANSNATIONAL CENTRE FOR JUST TRANSITIONS IN ENERGY, CLIMATE AND SUSTAINABILITY – TRAJECTS” Y QUE SE REALIZARÁ LOS DÍAS 26, 27 Y 28 DE OCTUBRE DE 2023 EN LA</t>
  </si>
  <si>
    <t>FRANCKY NORBERTO CORREDOR SANTAMARIA</t>
  </si>
  <si>
    <t>https://community.secop.gov.co/Public/Tendering/OpportunityDetail/Index?noticeUID=CO1.NTC.4861667&amp;isFromPublicArea=True&amp;isModal=False</t>
  </si>
  <si>
    <t>OPSP-VIN-0262-2023</t>
  </si>
  <si>
    <t>CO1.REQ.4962657</t>
  </si>
  <si>
    <t>PRESTAR LOS SERVICIOS PROFESIONALES EN MARCO DEL PROYECTO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COORDINAR LA COMUNICACIÓN Y MANEJO DEL CORREO ELECTRÓNICO EN EL MARCO DEL “XVII CONGRESO DE LA SOCIEDAD INTERNACIONAL DE ECONOMÍA ECOLÓGICA. ECONOMÍAS PARA LA VIDA: ALIANZAS PARA PRACTICAR LA ECONOMÍA ECOLÓGICA EN UN MUNDO EN TRANSICIÓN” PROPICIADO POR LA SOCIEDAD INTERNACIONAL DE ECONOMÍA ECOLÓGICA, Y APOYADO POR EL PROYECTO: “TRANSNATIONAL CENTRE FOR JUST TRANSITIONS IN ENERGY, CLIMATE AND SUSTAINABILITY – TRAJECTS” Y QUE SE REALIZARÁ LOS DÍAS 26, 27 Y 28 DE OCTUBRE DE 2023 EN LA UNIVERSIDAD DEL MAGDALENA, SANTA MARTA</t>
  </si>
  <si>
    <t>JULISSA CRISTINA OCHOA DELGADO</t>
  </si>
  <si>
    <t>https://community.secop.gov.co/Public/Tendering/OpportunityDetail/Index?noticeUID=CO1.NTC.4862418&amp;isFromPublicArea=True&amp;isModal=False</t>
  </si>
  <si>
    <t>OPSP-VIN-0263-2023</t>
  </si>
  <si>
    <t>CO1.REQ.4962338</t>
  </si>
  <si>
    <t>PRESTAR LOS SERVICIOS PROFESIONALES EN MARCO DEL PROYECTO DE INVESTIGACIÓN “SISTEMA BIOELECTROQUÍMICO PARA LA RECUPERACIÓN DE NUTRIENTES (NITRÓGENO Y FÓSFORO) Y REUTILIZACIÓN DE AGUA OPERADO CON MATERIALES DE BAJO COSTO UTILIZANDO VERTIMIENTOS LÍQUIDOS DE LA INDUSTRIA
AGROPECUARIA”, MEDIANTE CONTRATO DE FINANCIAMIENTO DE RECUPERACIÓN CONTINGENTE N° 2021-1028 DE 2021 CELEBRADO ENTRE EL INSTITUTO COLOMBIANO DE CRÉDITO EDUCATIVO Y ESTUDIOS TÉCNICOS EN EL EXTERIOR "MARIANO OSPINA PÉREZ" - ICETEX, EL MINISTERIO DE CIENCIA, TECNOLOGÍA E INNOVACIÓN. PARA EL CUMPLIMIENTO DEL OBJETO EL CONTRATISTA SE COMPROMETE A CUMPLIR CON LAS SIGUIENTES ACTIVIDADES: 1. REALIZAR CHARLAS RELACIONADAS CON ELECTROQUÍMICA Y MICROBIOLOGÍA. 2. ORGANIZAR CURSOS / ENCUENTROS  PRESENCIALES O VIRTUALES EN TEMAS DE ELECTROQUÍMICA Y MICROBIOLOGÍA. 3. APOYAR Y REALIZAR SEGUIMIENTO A ESTUDIANTES DE PREGRADO Y MAESTRÍA QUE DESARROLLEN PRODUCTO DE GRADO EN TEMAS DE ELECTROQUÍMIC</t>
  </si>
  <si>
    <t>https://community.secop.gov.co/Public/Tendering/OpportunityDetail/Index?noticeUID=CO1.NTC.4861952&amp;isFromPublicArea=True&amp;isModal=False</t>
  </si>
  <si>
    <t>OPSP-VIN-0264-2023</t>
  </si>
  <si>
    <t>CO1.REQ.4970143</t>
  </si>
  <si>
    <t>PRESTAR LOS SERVICIOS PROFESIONALES EN LA EDITORIAL UNIMAGDALENA. PARA EL CUMPLIMIENTO DEL OBJETO EL CONTRATISTA SE COMPROMETE A CUMPLIR CON LAS SIGUIENTES ACTIVIDADES: 1. ASESORAR LOS PROCESOS DE PUBLICACIÓN DE LA EDITORIAL UNIMAGDALENA. 2. SEGUIMIENTO A LOS PROCESOS DE EDICIÓN DE LAS PUBLICACIONES. 3. REALIZAR Y PREPARAR LAS CONVOCATORIAS QUE REALIZARÁ LA EDITORIAL. 4. ASESORAR, PLANEAR Y PREPARAR EL DESARROLLO DE LA FERIA DEL LIBRO DE SANTA MARTA 2023. 5. APOYAR EN LA ELABORACIÓN Y ENTREGA DE LOS DIVERSOS INFORMES QUE SOLICITAN LAS DEPENDENCIAS DE LA INSTITUCIÓN RELACIONADAS CON LAS ACTIVIDADES DE LA EDITORIAL. 6. VELAR POR EL CUMPLIMIENTO DE LAS METAS ESTABLECIDAS PARA LA EDITORIAL EN EL PLAN DE ACCIÓN 2023. 7. GESTIONAR CONVENIOS DE COEDICIÓN CON OTRAS EDITORIALES INSTITUCIONES PARA LA PUBLICACIÓN DE OBRAS. 8. APOYAR EL SEGUIMIENTO DEL PROCESO DE EDICIÓN DE LAS PUBLICACIONES SERIADAS. 9. ASESORAR LAS ESTRATEGIAS DE DIVULGACIÓN Y COMER</t>
  </si>
  <si>
    <t>https://community.secop.gov.co/Public/Tendering/OpportunityDetail/Index?noticeUID=CO1.NTC.4869858&amp;isFromPublicArea=True&amp;isModal=False</t>
  </si>
  <si>
    <t>OPSP-VIN-0265-2023</t>
  </si>
  <si>
    <t>CO1.REQ.4970521</t>
  </si>
  <si>
    <t>PRESTACIÓN DE SERVICIOS PROFESIONALES EN MARCO DEL PROYECTO DE INVESTIGACIÓN TITULADO: “EUROPEAN LAN AMERICAN NETWORK IN SUPPORT OF SOCIAL ENTREPENEURS – ELANET” EN MARCO DEL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APOYAR ACTIVIDADES DE FOMENTO CONDUCENTES AL FORTALECIMIENTO DEL EMPRENDIMIENTO SOCIAL EN EL MARCO DEL PROYECT</t>
  </si>
  <si>
    <t>https://community.secop.gov.co/Public/Tendering/OpportunityDetail/Index?noticeUID=CO1.NTC.4870357&amp;isFromPublicArea=True&amp;isModal=False</t>
  </si>
  <si>
    <t>OPSP-VIN-0266-2023</t>
  </si>
  <si>
    <t>CO1.REQ.4974757</t>
  </si>
  <si>
    <t>PRESTACIÓN DE SERVICIOS PROFESIONALES EN MARCO DEL PROYECTO DE INVESTIGACIÓN EXTERNO: "EUROPEAN LATIN AMERICAN NETWORK IN SUPPORT OF SOCIAL ENTREPRENEURS/ELANET", FINANCIADO POR EL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BRINDAR APOYO EN EL PROCESO DE CODIFICACIÓN DE LA INFORMACIÓN DEL ESTUDIO CUALITATIVO DE LOS PAQUETES DE</t>
  </si>
  <si>
    <t>https://community.secop.gov.co/Public/Tendering/OpportunityDetail/Index?noticeUID=CO1.NTC.4877373&amp;isFromPublicArea=True&amp;isModal=False</t>
  </si>
  <si>
    <t>OPSP-VIN-0267-2023</t>
  </si>
  <si>
    <t>CO1.REQ.5007599</t>
  </si>
  <si>
    <t>PRESTAR LOS SERVICIOS PROFESIONALES PARA LA REALIZACIÓN DEL EVENTO XVII CONGRESO DE LA SOCIEDAD INTERNACIONAL DE ECONOMÍA ECOLÓGICA ECONOMÍAS PARA LA VIDA: ALIANZAS PARA PRACTICAR LA ECONOMÍA ECOLÓGICA EN UN MUNDO EN TRANSICIÓN. EL CONTRATISTA SE COMPROMETE A APOYAR EN EL SEGUIMIENTO A LOS TRÁMITES Y SOLICITUDES DE LOS PONENTES EN LOS FORMATOS DE EVENTOS LIBRES EN EL MARCO DEL EVENTO APOYAR EN LAS ACTIVIDADES DEL PROCESO DE ORGANIZACIÓN CONVOCATORIA Y LOGÍSTICA SEGUIMIENTO DEL EVENTO APOYAR CON EL PROCESO DE CONSOLIDACIÓN DE INFORMACIÓN DE RE</t>
  </si>
  <si>
    <t>ESPERANZA  MOSQUERA MATURANA</t>
  </si>
  <si>
    <t>https://community.secop.gov.co/Public/Tendering/OpportunityDetail/Index?noticeUID=CO1.NTC.4908821&amp;isFromPublicArea=True&amp;isModal=true&amp;asPopupView=true</t>
  </si>
  <si>
    <t>OPSP-VIN-0268-2023</t>
  </si>
  <si>
    <t>CO1.REQ.5007824</t>
  </si>
  <si>
    <t>PRESTAR LOS SERVICIOS PROFESIONALES EN MARCO DE PROYECTO DE INVESTIGACIÓN EXTERNO APOYO EN LA CREACIÓN DE UNA NUEVA LEY MINERA EN COLOMBIA EL CONTRATISTA SE COMPROMETE A APOYAR EN LA COORDINACIÓN DE LAS ACTIVIDADES DERIVADAS DEL PROYECTO APOYAR EN EL ANÁLISIS SOCIAL DEL CÓDIGO DE MINAS A LA LUZ DE LA TRANSICIÓN ENERGÉTICA CON ENFOQUE TERRITORIAL APOYAR EN LA ELABORACIÓN DE INFORMES FINANCIEROS INTERMEDIO Y FINAL CORRESPONDIENTE A LA EJECUCIÓN DE LOS RECURSOS DEL PROYECTO DE INVESTIGACIÓN CON SUS RESPECTIVOS ANEXOS</t>
  </si>
  <si>
    <t>ROSA LEIDY  SANTAMARIA GUERRERO</t>
  </si>
  <si>
    <t>https://community.secop.gov.co/Public/Tendering/OpportunityDetail/Index?noticeUID=CO1.NTC.4906762&amp;isFromPublicArea=True&amp;isModal=true&amp;asPopupView=true</t>
  </si>
  <si>
    <t>OPSP-VIN-0269-2023</t>
  </si>
  <si>
    <t>CO1.REQ.5007939</t>
  </si>
  <si>
    <t>PRESTAR LOS SERVICIOS PROFESIONALES EN MARCO DEL PROYECTO DE INVESTIGACIÓN EUROPEAN LATIN AMERICAN NETWORK IN SUPPORT OF SOCIAL ENTREPRENEURS ELANET EL CONTRATISTA SE COMPROMETE A APOYAR EN LA COORDINACIÓN DE LAS ACTIVIDADES DEL PAQUETE DE TRABAJO RELACIONADAS CON EL ESTUDIO CUALITATIVO DE LA INVESTIGACIÓN EN ESTUDIO APOYAR EN LA ORGANIZACIÓN DE UN EVENTO DE EMPRENDIMIENTO SOCIAL EN CADA UNIVERSIDAD ASOCIADA APOYAR ACTIVIDADES DE FOMENTO CO</t>
  </si>
  <si>
    <t>https://community.secop.gov.co/Public/Tendering/OpportunityDetail/Index?noticeUID=CO1.NTC.4908664&amp;isFromPublicArea=True&amp;isModal=true&amp;asPopupView=true</t>
  </si>
  <si>
    <t>OPSP-VIN-0270-2023</t>
  </si>
  <si>
    <t>CO1.REQ.5007958</t>
  </si>
  <si>
    <t>PRESTAR LOS SERVICIOS PROFESIONALES EN MARCO DE PROYECTO DE INVESTIGACIÓN EXTERNO APOYO EN LA CREACIÓN DE UNA NUEVA LEY MINERA EN COLOMBIA EL CONTRATISTA SE COMPROMETE A APOYAR EN LA PLANEACIÓN Y EL DISEÑO LA CAMPAÑA PEDAGÓGICA EN MARCO DE LA NUEVA LEY MINERA TENIENDO EN CUENTA DEFINICIÓN DE CONTENIDOS RECURSOS TIEMPOS Y PARTICIPANTES DE LOS DEPARTAMENTOS DEL MAGDALENA CESAR Y GUAJIRA APOYAR EN LA CREACIÓN DEL GUION PARA LA REALIZACIÓN DEL MATERIAL AUDIOVISUAL PUBLICABLE EN REDES SOCIALES QUE SE DESARROLLARÁ EN LOS DEPARTAMENTOS DEL CESAR GUAJIRA Y MAGDALENA SOBRE CÓMO BENEFICIARÍA ESTA REFORMA DEL CÓDIGO DE MINAS A LAS COMUNIDADES DE LAS ZONAS DE INFLUENCIA MINERAS</t>
  </si>
  <si>
    <t>JEANNIE CAROLINA SANCHEZ MENDOZA</t>
  </si>
  <si>
    <t>https://community.secop.gov.co/Public/Tendering/OpportunityDetail/Index?noticeUID=CO1.NTC.4907201&amp;isFromPublicArea=True&amp;isModal=true&amp;asPopupView=true</t>
  </si>
  <si>
    <t>OPSP-VIN-0271-2023</t>
  </si>
  <si>
    <t>CO1.REQ.5007963</t>
  </si>
  <si>
    <t>PRESTAR LOS SERVICIOS PROFESIONALES EN MARCO DE PROYECTO DE INVESTIGACIÓN EXTERNO APOYO EN LA CREACIÓN DE UNA NUEVA LEY MINERA EN COLOMBIA EL CONTRATISTA SE COMPROMETE A REALIZAR LA REVISIÓN DE ANTECEDENTES DE CASOS DE ÉXITO REFORMAS Y LEGISLACIÓN MINERA A NIVEL LATINOAMERICANO APOYO EN LA CONSTRUCCIÓN DEL ENTREGABLE DOCUMENTO DE PROPUESTAS CON ENFOQUE DE JUSTICIA SOCIAL Y TRANSICIÓN ENERGÉTICA JUSTA PARA LA PROPUESTA DE LA LEY MINERA</t>
  </si>
  <si>
    <t>ARANZA PATRICIA BANDA PEREZ</t>
  </si>
  <si>
    <t>https://community.secop.gov.co/Public/Tendering/OpportunityDetail/Index?noticeUID=CO1.NTC.4907092&amp;isFromPublicArea=True&amp;isModal=true&amp;asPopupView=true</t>
  </si>
  <si>
    <t>OPSP-VIN-0272-2023</t>
  </si>
  <si>
    <t>CO1.REQ.5008064</t>
  </si>
  <si>
    <t>PRESTAR LOS SERVICIOS PROFESIONALES EN MARCO DE PROYECTO DE INVESTIGACIÓN EXTERNO APOYO EN LA CREACIÓN DE UNA NUEVA LEY MINERA EN COLOMBIA ACORDE AL CONVENIO GGC 694 2023 SUSCRITO ENTRE EL MINISTERIO DE MINAS Y ENERGÍA Y LA UNIVERSIDAD DEL MAGDALENA UNIMAGDALENA EL CONTRATISTA SE COMPROMETE A REVISIÓN DE PRINCIPALES DEBATES Y CUESTIONAMIENTOS ASOCIADOS AL ACTUAL CÓDIGO DE MINAS INVESTIGAR CÓMO LA TRANSICIÓN ENERGÉTICA JUSTA SE RELACIONA CON LA MINERÍA PARA LA VIDA Y LOS DERECHOS DE LOS MINEROS</t>
  </si>
  <si>
    <t>ATALIA DEL ROSARIO MEJIA BRITO</t>
  </si>
  <si>
    <t>https://community.secop.gov.co/Public/Tendering/OpportunityDetail/Index?noticeUID=CO1.NTC.4907178&amp;isFromPublicArea=True&amp;isModal=true&amp;asPopupView=true</t>
  </si>
  <si>
    <t>OPSP-VIN-0273-2023</t>
  </si>
  <si>
    <t>CO1.REQ.5014458</t>
  </si>
  <si>
    <t xml:space="preserve">ROSANA  CASTRO </t>
  </si>
  <si>
    <t>https://community.secop.gov.co/Public/Tendering/OpportunityDetail/Index?noticeUID=CO1.NTC.4913379&amp;isFromPublicArea=True&amp;isModal=true&amp;asPopupView=true</t>
  </si>
  <si>
    <t>OPSP-VIN-0274-2023</t>
  </si>
  <si>
    <t>CO1.REQ.5014927</t>
  </si>
  <si>
    <t>PRESTAR LOS SERVICIOS PROFESIONALES EN MARCO DE PROYECTO DE INVESTIGACIÓN EXTERNO APOYO EN LA CREACIÓN DE UNA NUEVA LEY MINERA EN COLOMBIA EL CONTRATISTA SE COMPROMETE A APOYAR EN LA REVISIÓN DE ANTECEDENTES DE CASOS DE ÉXITO REFORMAS Y LEGISLACIÓN MINERA REVISAR EN QUÉ PAÍSES NOS PODEMOS CONCENTRAR POR EJEMPLO CHILE Y MÉXICO APOYAR EN LA REALIZACIÓN REVISIÓN Y EDICIÓN DE DOCUMENTOS APOYAR EN LA REVISIÓN DE LITERATURA ACERCA DE LOS ENFOQUES Y VISIONES DE TRANSICIÓN ENERGÉTICA JUSTA A NIVEL LOCAL E INTERNACIONAL</t>
  </si>
  <si>
    <t xml:space="preserve">CAROLYN  CASELLES </t>
  </si>
  <si>
    <t>https://community.secop.gov.co/Public/Tendering/OpportunityDetail/Index?noticeUID=CO1.NTC.4913814&amp;isFromPublicArea=True&amp;isModal=true&amp;asPopupView=true</t>
  </si>
  <si>
    <t>OPSP-VIN-0275-2023</t>
  </si>
  <si>
    <t>CO1.REQ.5015302</t>
  </si>
  <si>
    <t>PRESTAR LOS SERVICIOS PROFESIONALES EN MARCO DE PROYECTO DE INVESTIGACIÓN EXTERNO ELEMENTOS DE LA TRANSICIÓN JUSTA DESDE LOS TERRITORIOS UNA MIRADA DEL CASO LA JAGUA DE IBIRICO CESAR EL CONTRATISTA SE COMPROMETE A APOYAR EN EL DISEÑO METODOLÓGICO Y DE INSTRUMENTOS DE RECOLECCIÓN DE INFORMACIÓN PRIMARIA EN EL MARCO DEL PROYECTO COADYUVAR EN LA ELABORACIÓN DE UN DOCUMENTO ACADÉMICO QUE CONTENGA LOS RESULTADOS DE INVESTIGACIÓN ASOCIADOS A LA PRESENTE ORDEN EL CUAL DEBERÁ SER APROBADO POR EL SUPERVISOR Y POR EL ENTE FINANCIADOR DEL PROYECTO CREAR CONTENIDOS AUDIOVISUALES DERIVA</t>
  </si>
  <si>
    <t>https://community.secop.gov.co/Public/Tendering/OpportunityDetail/Index?noticeUID=CO1.NTC.4913856&amp;isFromPublicArea=True&amp;isModal=true&amp;asPopupView=true</t>
  </si>
  <si>
    <t>OPSP-VIN-0276-2023</t>
  </si>
  <si>
    <t>CO1.REQ.5020236</t>
  </si>
  <si>
    <t>PRESTACIÓN DE SERVICIOS PROFESIONALES EN LA DIRECCIÓN DE GESTIÓN DEL CONOCIMIENTO EL CONTRATISTA SE COMPROMETE A APOYAR LAS ACTIVIDADES TÉCNICAS Y ADMINISTRATIVAS LIGADAS A LA COORDINACIÓN DEL CEIMAR CAMPUS DE EXCELENCIA INTERNACIONAL DEL MAR EN LA UNIVERSIDAD DEL MAGDALENA APOYAR EN LA IDENTIFICACIÓN PERFILAMIENTO Y FORMULACIÓN DE PROYECTOS DE I+D+I EN LAS ÁREAS TEMÁTICAS DEL CEIMAR O QUE SEAN DE INTERÉS INSTITUCIONAL DE LA UNIVERSIDAD DEL MAGDALENA APOYAR LAS ACTIVIDADES DE GESTIÓN Y TRANSFERENCIA DEL CONOCIMIENTO EN LAS ÁREAS TEMÁTICAS DEL CEIMAR O QUE SEAN DE INTERÉS INSTITUCIONAL DE LA UNIVERSIDAD DEL MAGDALENA</t>
  </si>
  <si>
    <t>https://community.secop.gov.co/Public/Tendering/OpportunityDetail/Index?noticeUID=CO1.NTC.4918496&amp;isFromPublicArea=True&amp;isModal=False</t>
  </si>
  <si>
    <t>OPSP-VIN-0277-2023</t>
  </si>
  <si>
    <t>CO1.REQ.5020381</t>
  </si>
  <si>
    <t>PRESTAR LOS SERVICIOS PROFESIONALES EN MARCO DEL PROYECTO EXTERNO ELEMENTOS DE LA TRANSICIÓN JUSTA DESDE LOS TERRITORIOS UNA MIRADA DEL CASO LA JAGUA DE IBIRICO CESAR EL CONTRATISTA SE COMPROMETE A APOYAR EN LA COORDINACIÓN DE LAS ACTIVIDADES DERIVADAS DEL PROYECTO REALIZAR LA REVISIÓN DE FUENTES PRIMARIAS Y SECUNDARIAS DE INFORMACIÓN RELACIONADA CON EL CONTEXTO INTERNACIONAL DE CIERRES MINEROS DE LA NORMATIVA DEL CIERRE MINERO EN COLOMBIA Y DEL CONTEXTO DE LA DEVOLUCIÓN DE TÍTULOS DE LA EMPRESA PRODECO EN EL MUNICIPIO DE LA JAGUA DE IBIRICO</t>
  </si>
  <si>
    <t>https://community.secop.gov.co/Public/Tendering/OpportunityDetail/Index?noticeUID=CO1.NTC.4919510&amp;isFromPublicArea=True&amp;isModal=False</t>
  </si>
  <si>
    <t>OPSP-VIN-0278-2023</t>
  </si>
  <si>
    <t>CO1.REQ.5020326</t>
  </si>
  <si>
    <t>PRESTAR LOS SERVICIOS PROFESIONALES EN LA EDITORIAL UNIMAGDALENA EL CONTRATISTA SE COMPROMETE A APOYAR EN EL SEGUIMIENTO DEL PLAN DE PRODUCCIÓN PARA REALIZACIÓN DEL PROYECTO DE REALIDAD AUMENTADA MICROMUNDOS REALIZAR SEGUIMIENTO AL TRABAJO Y ENTREGAS DE LOS PRODUCTOS DEL PROYECTO DE REALIDAD AUMENTADA APOYO EN LA COORDINACIÓN GENERAL DEL PROYECTO DE REALIDAD AUMENTADA</t>
  </si>
  <si>
    <t>SARA  MUTIS MARTINEZGUERRA</t>
  </si>
  <si>
    <t>https://community.secop.gov.co/Public/Tendering/OpportunityDetail/Index?noticeUID=CO1.NTC.4919210&amp;isFromPublicArea=True&amp;isModal=False</t>
  </si>
  <si>
    <t>OPSP-VIN-0279-2023</t>
  </si>
  <si>
    <t>CO1.REQ.5020557</t>
  </si>
  <si>
    <t>PRESTACIÓN DE SERVICIOS PROFESIONALES EN MARCO DEL PROYECTO DE INVESTIGACIÓN TITULADO: EFECTO DEL POLVILLO DE CARBÓN Y LOS MICROPLÁSTICOS EN EL DESARROLLO TEMPRANO DE ORGANISMOS ARRECIFALES EL CONTRATISTA SE COMPROMETE A APOYAR LOS PROCESOS ADMINISTRATIVOS Y DE GESTIÓN EN LAS ACTIVIDADES PROPIAS DEL PROYECTO APOYAR EN LA LOGÍSTICA DE SALIDAS DE CAMPO BUCEOS NOCTURNOS PARA RECOLECTA DE GAMETOS DE LAS ESPECIES DE ORBICELLA Y FAVIA</t>
  </si>
  <si>
    <t>SILVIA LORENA SIERRA ESCRIGAS</t>
  </si>
  <si>
    <t xml:space="preserve">SIGMER QUIROGA </t>
  </si>
  <si>
    <t>https://community.secop.gov.co/Public/Tendering/OpportunityDetail/Index?noticeUID=CO1.NTC.4919158&amp;isFromPublicArea=True&amp;isModal=False</t>
  </si>
  <si>
    <t>OPSP-VIN-0280-2023</t>
  </si>
  <si>
    <t>CO1.REQ.5023768</t>
  </si>
  <si>
    <t>PRESTAR LOS SERVICIOS PROFESIONALES EN LA DIRECCIÓN DE GESTIÓN DEL CONOCIMIENTO PARA APOYAR EL PROYECTO DE INVESTIGACIÓN SANTA MARTA 500 AÑOS DE HISTORIA EL CONTRATISTA SE COMPROMETE A ELABORACIÓN DEL COMPONENTE ANTECEDENTES Y BALANCE HISTORIOGRÁFICO EN EL PROYECTO SANTA MARTA 500 AÑOS DE HISTORIA</t>
  </si>
  <si>
    <t>WILLIAN JOSE HERNANDEZ OSPINO</t>
  </si>
  <si>
    <t xml:space="preserve"> ADRIANO ISRAEL GUERRA</t>
  </si>
  <si>
    <t>https://community.secop.gov.co/Public/Tendering/OpportunityDetail/Index?noticeUID=CO1.NTC.4924014&amp;isFromPublicArea=True&amp;isModal=False</t>
  </si>
  <si>
    <t>OPSP-VIN-0281-2023</t>
  </si>
  <si>
    <t>CO1.REQ.5031481</t>
  </si>
  <si>
    <t>PRESTAR LOS SERVICIOS PROFESIONALES EN MARCO DEL PROYECTO DE INVESTIGACIÓN GESTIÓN PARA LA CONSERVACIÓN DE LAS ESPECIES DE ACROPORA BASADA EN SU IMPORTANCIA COMO HÁBITAT PARA LA PESCA EN EL TRABAJO COMUNITARIO Y LA EDUCACIÓN EL CONTRATISTA SE COMPROMETE A ELABORACIÓN DEL MATERIAL GRÁFICO PARA LA ANIMACIÓN DE LA REALIDAD AUMENTADA</t>
  </si>
  <si>
    <t>SARA KARINA PABON VEGA</t>
  </si>
  <si>
    <t>ROCÍO DEL PILAR GARCÍA URUENA</t>
  </si>
  <si>
    <t>https://community.secop.gov.co/Public/Tendering/OpportunityDetail/Index?noticeUID=CO1.NTC.4930044&amp;isFromPublicArea=True&amp;isModal=False</t>
  </si>
  <si>
    <t>OPSP-VIN-0282-2023</t>
  </si>
  <si>
    <t>CO1.REQ.5030678</t>
  </si>
  <si>
    <t xml:space="preserve">PRESTACIÓN DE SERVICIOS PROFESIONALES EN MARCO DEL PROYECTO DE INVESTIGACIÓN TITULADO APOYO EN LA CREACIÓN DE UNA NUEVA LEY MINERA EN COLOMBIA EL CONTRATISTA SE COMPROMETE A APOYAR EN LA IDENTIFICACIÓN DE INTERESES COMUNES DEBATES Y PERSPECTIVAS DE LA MINERÍA Y LA RESOLUCIÓN DE CONFLICTOS EN EL PRODUCTO DEL ANEXO COMPLEMENTARIO DEL PROYECTO </t>
  </si>
  <si>
    <t>JORGE ARMANDO BELEÑO CRESPO</t>
  </si>
  <si>
    <t>https://community.secop.gov.co/Public/Tendering/OpportunityDetail/Index?noticeUID=CO1.NTC.4929759&amp;isFromPublicArea=True&amp;isModal=False</t>
  </si>
  <si>
    <t>OPSP-VIN-0283-2023</t>
  </si>
  <si>
    <t>CO1.REQ.5035556</t>
  </si>
  <si>
    <t>PRESTAR LOS SERVICIOS PROFESIONALES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</si>
  <si>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RICARDO ADRIÁN TETE MIELES</t>
  </si>
  <si>
    <t>https://community.secop.gov.co/Public/Tendering/OpportunityDetail/Index?noticeUID=CO1.NTC.4935834&amp;isFromPublicArea=True&amp;isModal=False</t>
  </si>
  <si>
    <t>OPSP-VIN-0284-2023</t>
  </si>
  <si>
    <t>CO1.REQ.5043921</t>
  </si>
  <si>
    <t>PRESTAR LOS SERVICIOS PROFESIONALES EN LA EDITORIAL UNIMAGDALENA EN MARCO DE LA FERIA INTERNACIONAL DEL LIBRO LAS ARTES Y LA CULTURA DE SANTA MARTA  5TA FILSMAR 2023 EL CONTRATISTA SE COMPROMETE A APOYAR EN LOS REQUERIMIENTOS LOGÍSTICOS Y PREPARATIVOS DE LA FERIA APOYAR EN EL SEGUIMIENTO DEL MONTAJE DE LA FERIA APOYAR EN EL SEGUIMIENTO DEL DESMONTAJE DE LA FERIA REGISTRAR LAS EVIDENCIAS Y PRESENTAR LOS INFORMES DE LA LOGÍSTICA DE LA FERIA APOYAR EN EL INVENTARIO DE LAS OBRAS DE LA EDITORIAL</t>
  </si>
  <si>
    <t>YILMAR DANIEL POLO ALTUVE</t>
  </si>
  <si>
    <t>https://community.secop.gov.co/Public/Tendering/OpportunityDetail/Index?noticeUID=CO1.NTC.4942939&amp;isFromPublicArea=True&amp;isModal=False</t>
  </si>
  <si>
    <t>OPSP-VIN-0285-2023</t>
  </si>
  <si>
    <t>CO1.REQ.5047842</t>
  </si>
  <si>
    <t>PRESTACIÓN DE SERVICIOS PROFESIONALES EN MARCO DE LOS INCENTIVOS OTORGADOS AL GRUPO DE INVESTIGACIÓN PSICOLOGÍA DE LA SALUD Y PSIQUIATRÍA POR SU CATEGORIZACIÓN EN EL SISTEMA NACIONAL DE CIENCIA TECNOLOGÍA E INNOVACIÓN EN EL AÑO 2021 EL CONTRATISTA SE COMPROMETE A REALIZAR LUSTRACIÓN DE PIEZAS GRAFICAS DE UNA CARTILLA EN HIGIENE DEL SUEÑO EN ESTUDIANTES UNIVERSITARIOS DISEÑAR UNA CARTILLA EN HIGIENE DEL SUEÑO EN ESTUDIANTES UNIVERSITARIOS REALIZAR LA EDICIÓN DE UNA CARTILLA EN HIGIENE DE SUEÑO EN ESTUDIANTES UNIVERSITARIOS</t>
  </si>
  <si>
    <t>VLADIMIR  MARTINEZ ALVAREZ</t>
  </si>
  <si>
    <t xml:space="preserve"> CARMEN CABALLERO DOMINGUEZ</t>
  </si>
  <si>
    <t>https://community.secop.gov.co/Public/Tendering/OpportunityDetail/Index?noticeUID=CO1.NTC.4947522&amp;isFromPublicArea=True&amp;isModal=False</t>
  </si>
  <si>
    <t>OPSP-VIN-0286-2023</t>
  </si>
  <si>
    <t>CO1.REQ.5060077</t>
  </si>
  <si>
    <t>PRESTAR LOS SERVICIOS PROFESIONALES EN MARCO DE PROYECTO DE INVESTIGACIÓN EXTERNO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t>
  </si>
  <si>
    <t>https://community.secop.gov.co/Public/Tendering/OpportunityDetail/Index?noticeUID=CO1.NTC.4960011&amp;isFromPublicArea=True&amp;isModal=False</t>
  </si>
  <si>
    <t>OPSP-VIN-0287-2023</t>
  </si>
  <si>
    <t>CO1.REQ.5082005</t>
  </si>
  <si>
    <t>PRESTAR LOS SERVICIOS PROFESIONALES EN MARCO DEL XVII CONGRESO DE LA SOCIEDAD INTERNACIONAL DE ECONOMÍA ECOLÓGICA EL CONTRATISTA SE COMPROMETE A COORDINAR LA PLANEACIÓN Y ESTRUCTURACIÓN DE LA LOGÍSTICA DEL CONGRESO CONTACTAR Y COORDINAR A PROVEEDORES DE PRODUCTOS Y SERVICIOS ASÍ COMO APOYAR EN LA SUPERVISIÓN EN LA PRESTACIÓN DE ESTOS PARA EL DESARROLLO DEL CONGRESO APOYAR AL COMITÉ ORGANIZADOR DE LA SOCIEDAD INTERNACIONAL DE ECONOMÍA ECOLÓGICA Y LA UNIVERSIDAD DEL MAGDALENA</t>
  </si>
  <si>
    <t>https://community.secop.gov.co/Public/Tendering/OpportunityDetail/Index?noticeUID=CO1.NTC.4982087&amp;isFromPublicArea=True&amp;isModal=False</t>
  </si>
  <si>
    <t>OPSP-VIN-0288-2023</t>
  </si>
  <si>
    <t>CO1.REQ.5081980</t>
  </si>
  <si>
    <t>PRESTAR LOS SERVICIOS PROFESIONALES EN MARCO DEL PROYECTO DE INVESTIGACIÓN EXTERNO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 IDENTIFICAR Y VALIDAR EFECTIVAMENTE LA PROPUESTA DE VALOR</t>
  </si>
  <si>
    <t>JAVIER  BURGOS VERGARA</t>
  </si>
  <si>
    <t>https://community.secop.gov.co/Public/Tendering/OpportunityDetail/Index?noticeUID=CO1.NTC.4981995&amp;isFromPublicArea=True&amp;isModal=False</t>
  </si>
  <si>
    <t>OPSP-VIN-0289-2023</t>
  </si>
  <si>
    <t>CO1.REQ.5085444</t>
  </si>
  <si>
    <t>PRESTAR LOS SERVICIOS PROFESIONALES EN MARCO DE PROYECTO DE INVESTIGACIÓN EXTERNO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t>
  </si>
  <si>
    <t>ANDRES EDUARDO TORREGROZA RIVERA</t>
  </si>
  <si>
    <t>https://community.secop.gov.co/Public/Tendering/OpportunityDetail/Index?noticeUID=CO1.NTC.4986569&amp;isFromPublicArea=True&amp;isModal=False</t>
  </si>
  <si>
    <t>OPSP-VIN-0290-2023</t>
  </si>
  <si>
    <t>CO1.REQ.5085451</t>
  </si>
  <si>
    <t>PRESTACIÓN DE SERVICIOS PROFESIONALES COMO COMUNICADORA SOCIAL Y PERIODISTA CON EL FIN DE APOYAR LA ORGANIZACIÓN DEL X SEMINARIO INTERNACIONAL CONEXIONES CARIBE EN MARCO DE LA CARTA DE AUSPICIO DEL 28 DE JULIO DE 2023</t>
  </si>
  <si>
    <t>CANDY  DIAZGRANADOS HERNANDEZ</t>
  </si>
  <si>
    <t>ETNA MERCEDES BAYONA VELÁSQUEZ</t>
  </si>
  <si>
    <t>https://community.secop.gov.co/Public/Tendering/OpportunityDetail/Index?noticeUID=CO1.NTC.4986573&amp;isFromPublicArea=True&amp;isModal=False</t>
  </si>
  <si>
    <t>OPSP-VIN-0291-2023</t>
  </si>
  <si>
    <t>CO1.REQ.5085766</t>
  </si>
  <si>
    <t>PRESTAR LOS SERVICIOS PROFESIONALES PARA FORMULAR LA PROPUESTA DE INVESTIGACIÓN HERRAMIENTAS ECOLÓGICAS GENÉTICAS FENOTÍPICAS Y BIOGEOGRÁFICAS PARA LA CONSERVACIÓN DE LOS GECO DE COLOMBIA EL CONTRATISTA SE COMPROMETE A ENTREGAR EL DOCUMENTO FINAL CON LA PROPUESTA HERRAMIENTAS ECOLÓGICAS GENÉTICAS FENOTÍPICAS Y BIOGEOGRÁFICAS PARA LA CONSERVACIÓN DE LOS GECOS DE COLOMBIA CERTIFICADO DE PARTICIPACIÓN DE LA PROPUESTA EN LA CONVOCATORIA EXTERNA PREMIOS PARA EL CONSERVACIONISTA DEL FUTURO</t>
  </si>
  <si>
    <t>FUNDACION GECOS</t>
  </si>
  <si>
    <t>JAVIER RODRIGUEZ BARRIOS</t>
  </si>
  <si>
    <t>https://community.secop.gov.co/Public/Tendering/OpportunityDetail/Index?noticeUID=CO1.NTC.4986484&amp;isFromPublicArea=True&amp;isModal=False</t>
  </si>
  <si>
    <t>OPSP-VIN-0292-2023</t>
  </si>
  <si>
    <t>CO1.REQ.5118069</t>
  </si>
  <si>
    <t>PRESTAR LOS SERVICIOS PROFESIONALES EN MARCO DEL XVII CONGRESO DE LA SOCIEDAD INTERNACIONAL DE ECONOMÍA ECOLÓGICA. ECONOMÍAS PARA LA VIDA: ALIANZAS PARA PRACTICAR LA ECONOMÍA ECOLÓGICA EN UN MUNDO EN TRANSICIÓN EL CONTRATISTA SE COMPROMETE A APOYAR LA COORDINACIÓN LOGÍSTICA DEL EVENTO INAUGURAL Y EVENTO DE CLAUSURA EN EL MARCO DEL CONGRESO APOYAR EN LA ORGANIZACIÓN DE LA FERIA EMPRESARIAL Y ARTESANAL DE COMUNIDADES ESPECIALES EN EL MARCO DEL CONGRESO APOYAR EN LA ORGANIZACIÓN PARA LA PRESENTACIÓN DE LOS GRUPOS CULTURALES EN EL MARCO DEL CONGRESO APOYAR LA COORDINACIÓN DE LAS ACTIVIDADES CULTURALES EN EL MARCO DEL CONGRESO APOYAR LA COORDINACIÓN DEL GRUPO DE LOGÍSTICA DEL EVENTO PA</t>
  </si>
  <si>
    <t>https://community.secop.gov.co/Public/Tendering/OpportunityDetail/Index?noticeUID=CO1.NTC.5016860&amp;isFromPublicArea=True&amp;isModal=true&amp;asPopupView=true</t>
  </si>
  <si>
    <t>OPSP-VIN-0293-2023</t>
  </si>
  <si>
    <t>CO1.REQ.5118159</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</si>
  <si>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INVESTIGACIÓN</t>
  </si>
  <si>
    <t>https://community.secop.gov.co/Public/Tendering/OpportunityDetail/Index?noticeUID=CO1.NTC.5016565&amp;isFromPublicArea=True&amp;isModal=true&amp;asPopupView=true</t>
  </si>
  <si>
    <t>OPSP-VIN-0294-2023</t>
  </si>
  <si>
    <t>CO1.REQ.5118908</t>
  </si>
  <si>
    <t>PRESTAR LOS SERVICIOS PROFESIONALES EN MARCO DEL PROYECTO XVII CONGRESO DE LA SOCIEDAD INTERNACIONAL DE ECONOMÍA ECOLÓGICA ECONOMÍAS PARA LA VIDA ALIANZAS PARA PRACTICAR LA ECONOMÍA ECOLÓGICA EN UN MUNDO EN TRANSICIÓN. EL CONTRATISTA SE COMPROMETE A APOYAR EN LA COMUNICACIÓN Y MANEJO DEL CORREO ELECTRÓNICO DEL CONGRESO ELABORACIÓN DE PIEZAS GRÁFICAS EN EL MARCO DEL CONGRESO APOYAR EN LAS ACTIVIDADES DE COMMUNITY MANAGER EN EL MARCO DEL CONGRESO COORDINAR LA REALIZACIÓN DE CONTENIDO PARA REDES SOCIALES EN EL MARCO DEL CONGRESO APOYAR EN LA ELABORACIÓN DE CARTAS EN EL MARCO DEL CONGRESO APOYAR EN LA ELABORACIÓN DE BOLETINES</t>
  </si>
  <si>
    <t>https://community.secop.gov.co/Public/Tendering/OpportunityDetail/Index?noticeUID=CO1.NTC.5017223&amp;isFromPublicArea=True&amp;isModal=true&amp;asPopupView=true</t>
  </si>
  <si>
    <t>OPSP-VIN-0295-2023</t>
  </si>
  <si>
    <t>CO1.REQ.5119112</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</si>
  <si>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t>
  </si>
  <si>
    <t>https://community.secop.gov.co/Public/Tendering/OpportunityDetail/Index?noticeUID=CO1.NTC.5017517&amp;isFromPublicArea=True&amp;isModal=true&amp;asPopupView=true</t>
  </si>
  <si>
    <t>OPSP-VIN-0296-2023</t>
  </si>
  <si>
    <t>CO1.REQ.5122674</t>
  </si>
  <si>
    <t>PRESTAR LOS SERVICIOS PROFESIONALES CON EL FIN DE DAR CUMPLIMIENTO A LA ACTIVIDAD 212 DEL CONVENIO ESPECÍFICO N 5 DE COOPERACIÓN INTERINSTITUCIONAL CELEBRADO ENTRE LA UNIVERSIDAD DEL MAGDALENA Y LA CÁMARA DE COMERCIO DE SANTA MARTA PARA EL MAGDALENA EL CONTRATISTA SE COMPROMETE A IDENTIFICAR Y VALIDAR EFECTIVAMENTE LA HIPÓTESIS DE PROBLEMA O NECESIDAD QUE SE FUNDAMENTA EN LA NATURALEZA DE LA EMPRESA IDENTIFICAR Y VALIDAR EFECTIVAMENTE LA HIPÓTESIS DE SEGMENTO DE CLIENTES. 3. IDENTIFICAR Y VALIDAR EFECTIVAMENTE LA PROPUESTA DE VALOR</t>
  </si>
  <si>
    <t>CATHERINE  RESTREPO PALACIOS</t>
  </si>
  <si>
    <t>https://community.secop.gov.co/Public/Tendering/OpportunityDetail/Index?noticeUID=CO1.NTC.5020981&amp;isFromPublicArea=True&amp;isModal=true&amp;asPopupView=true</t>
  </si>
  <si>
    <t>OPSP-VIN-0297-2023</t>
  </si>
  <si>
    <t>CO1.REQ.5126062</t>
  </si>
  <si>
    <t>PRESTAR LOS SERVICIOS PROFESIONALES EN MARCO DEL PROYECTO AUNAR ESFUERZOS PARA CONSTRUIR LAS PROPUESTAS DE MODIFICACIÓN AL RÉGIMEN MINERO DESDE LA PERSPECTIVA DE LA TRANSICIÓN ENERGÉTICA JUSTA Y DESARROLLAR ACTIVIDADES PEDAGÓGICAS QUE GARANTICEN SU ADECUADA DIFUSIÓN EL CONTRATISTA SE COMPROMETE A PLANEACIÓN DISEÑO PRODUCCIÓN Y EDICIÓN DEL MATERIAL AUDIOVISUAL ELABORACIÓN DE CONTENIDO PARA REDES APOYO EN LA REALIZACIÓN DE LA CAMPAÑA PEDAGÓGICA DEL PRESENTE PROYECTO</t>
  </si>
  <si>
    <t>ERIX JOSE GRANADOS OSPINO</t>
  </si>
  <si>
    <t>https://community.secop.gov.co/Public/Tendering/OpportunityDetail/Index?noticeUID=CO1.NTC.5027732&amp;isFromPublicArea=True&amp;isModal=true&amp;asPopupView=true</t>
  </si>
  <si>
    <t>OPSP-VIN-0298-2023</t>
  </si>
  <si>
    <t>CO1.REQ.5133370</t>
  </si>
  <si>
    <t>PRESTAR LOS SERVICIOS PROFESIONALES EN MARCO DE LOS INCENTIVOS OTORGADOS AL GRUPO DE INVESTIGACIÓN PSICOLOGÍA DE LA SALUD Y PSIQUIATRÍA MEDIANTE LA RESOLUCIÓN N° 0550 DE 2022, POR SU CATEGORIZACIÓN EN EL SISTEMA NACIONAL DE CIENCIA, TECNOLOGÍA E INNOVACIÓN EN EL AÑO 2021, COMO SE DESCRIBE A CONTINUACIÓN: PARA EL CUMPLIMIENTO DEL OBJETO EL CONTRATISTA SE COMPROMETE A REALIZAR 48 POLIGRAFÍAS RESPIRATORIAS AMBULATORIAS.</t>
  </si>
  <si>
    <t>PREVICARE LIMITADA</t>
  </si>
  <si>
    <t>CARMEN CECILIA CABALLERO DOMÍNGUEZ</t>
  </si>
  <si>
    <t>https://community.secop.gov.co/Public/Tendering/OpportunityDetail/Index?noticeUID=CO1.NTC.5033169&amp;isFromPublicArea=True&amp;isModal=true&amp;asPopupView=true</t>
  </si>
  <si>
    <t>OPSP-VIN-0299-2023</t>
  </si>
  <si>
    <t>CO1.REQ.5135110</t>
  </si>
  <si>
    <t>PRESTAR LOS SERVICIOS PROFESIONALES EN MARCO DE PROYECTO DE INVESTIGACIÓN HOLTER CARDIACO CON COMUNICACIÓN INALÁMBRICA ALMACENAMIENTO EN SERVIDOR WEB Y VISUALIZACIÓN EN APLICATIVO MÓVIL EL CONTRATISTA SE COMPROMETE A LA RECOLECCIÓN DE INFORMACIÓN Y APLICACIÓN DE LA METODOLOGÍA DESARROLLO DEL HARDWARE Y SOFTWARE DEL DISPOSITIVO HOLTER PRUEBAS DE VALIDACIÓN DEL DISPOSITIVO HOLTER REDACCIÓN DE INFORMES APOYO EN LA GESTIÓN DE LA SOLICITUD DE PATENTE</t>
  </si>
  <si>
    <t>YESICA TATIANA BELTRAN GÓMEZ</t>
  </si>
  <si>
    <t>https://community.secop.gov.co/Public/Tendering/OpportunityDetail/Index?noticeUID=CO1.NTC.5034653&amp;isFromPublicArea=True&amp;isModal=true&amp;asPopupView=true</t>
  </si>
  <si>
    <t>OPSP-VIN-0300-2023</t>
  </si>
  <si>
    <t>CO1.REQ.5141077</t>
  </si>
  <si>
    <t>PRESTAR LOS SERVICIOS PROFESIONALES EN MARCO DEL EVENTO DENOMINADO XVII CONGRESO DE LA SOCIEDAD INTERNACIONAL DE ECONOMÍA ECOLÓGICA ECONOMÍAS PARA LA VIDA ALIANZAS PARA PRACTICAR LA ECONOMÍA ECOLÓGICA EN UN MUNDO EN TRANSICIÓN EL CONTRATISTA SE COMPROMETE A APOYAR EN EL SEGUIMIENTO A LOS TRÁMITES Y SOLICITUDES DE LOS PONENTES EN LOS FORMATOS DE EVENTOS LIBRES EN EL MARCO DEL CONGRESO APOYAR EN LAS ACTIVIDADES DEL PROCESO DE ORGANIZACIÓN CONVOCATORIA Y LOGÍSTICA SEGUIMIENTO DE LOS EVENTOS DE FORMATOS LIBRES EN EL MARCO DEL CONGRESO</t>
  </si>
  <si>
    <t>https://community.secop.gov.co/Public/Tendering/OpportunityDetail/Index?noticeUID=CO1.NTC.5039299&amp;isFromPublicArea=True&amp;isModal=true&amp;asPopupView=true</t>
  </si>
  <si>
    <t>OPSP-VIN-0301-2023</t>
  </si>
  <si>
    <t>CO1.REQ.5152817</t>
  </si>
  <si>
    <t>PRESTAR LOS SERVICIOS PROFESIONALES EN MARCO DEL PROYECTO DE INVESTIGACIÓN EXTERNO MAPPING THE ARCHAEOLOGICAL PRE COLUMBIAN HERITAGE IN SOUTH AMERICA MAPHSA EL CONTRATISTA SE COMPROMETE A REALIZAR LA RECOPILACIÓN DIGITAL DE DATOS ARQUEOLÓGICOS DE INVESTIGACIONES PRIMARIAS ACADÉMICAS Y DE ARQUEOLOGÍA PREVENTIVA DE LAS REGIONES CENTRO Y ORIENTAL DE COLOMBIA REALIZAR LA ESTANDARIZACIÓN DE DATOS ARQUEOLÓGICOS PROVENIENTES DE FUENTES SECUNDARIAS COMO ATLAS ARQUEOLÓGICO DE COLOMBIA DEL INSTITUTO COLOMBIANO DE ANTROPOLOGÍA E HISTORIA EN LAS ÁREAS PRIORITARIAS DE LAS REGIONES CENTRO Y ORIENTAL DE COLOMBIA</t>
  </si>
  <si>
    <t>JESSICA NATALIA ALVAREZ CORREA</t>
  </si>
  <si>
    <t>JUAN CARLOS VARGAS</t>
  </si>
  <si>
    <t>https://community.secop.gov.co/Public/Tendering/OpportunityDetail/Index?noticeUID=CO1.NTC.5051296&amp;isFromPublicArea=True&amp;isModal=true&amp;asPopupView=true</t>
  </si>
  <si>
    <t>OPSP-VIN-0302-2023</t>
  </si>
  <si>
    <t>CO1.REQ.5153022</t>
  </si>
  <si>
    <t>PRESTAR LOS SERVICIOS PROFESIONALES EN MARCO DEL PROYECTO DE INVESTIGACIÓN TITULADO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 IDENTIFICAR Y VALIDAR EFECTIVAMENTE LA PROPUESTA DE VALOR IDENTIFICAR Y VALIDAR EFECTIVAMENTE EL DESARROLLO PROTOTIPO FUNCIONAL DE BAJA FIDELIDAD PARA GENERAR EL PRIMER ACERCAMIENTO AL MERCADO BASADO EN LAS ACTIVIDADES AN</t>
  </si>
  <si>
    <t>NATALIA JOHANNA VILORIA PEREZ</t>
  </si>
  <si>
    <t>https://community.secop.gov.co/Public/Tendering/OpportunityDetail/Index?noticeUID=CO1.NTC.5051299&amp;isFromPublicArea=True&amp;isModal=true&amp;asPopupView=true</t>
  </si>
  <si>
    <t>OPSP-VIN-0303-2023</t>
  </si>
  <si>
    <t>CO1.REQ.5159628</t>
  </si>
  <si>
    <t>PRESTACIÓN DE SERVICIOS PROFESIONALES EN MARCO DEL PROYECTO DE INVESTIGACIÓN TITULADO IMPACTO DE CULTIVOS INTERCALADOS SOBRE LA DINÁMICA SANITARIA Y LA SOSTENIBILIDAD PRODUCTIVA Y AMBIENTAL DE MANGO MANGIFERA INDICA CULTIVAR AZÚCAR EN EL DEPARTAMENTO DEL MAGDALENA COLOMBIA EL CONTRATISTA SE COMPROMETE A RECEPCIONAR REVISAR Y CONSOLIDAR LOS INFORMES TÉCNICOS REALIZAR SEGUIMIENTO A LAS ACTIVIDADES DEL PLAN OPERATIVO DEL PROYECTO PLANIFICAR LAS SOLICITUDES DE COMPRA Y DE SERVICIOS DENTRO DEL PROYECTO COMO APOYO A LA GESTIÓN DEL INVESTIGADOR PRINCIPAL ANTE LA VICERRECTORÍA DE INVESTIGACI</t>
  </si>
  <si>
    <t>MAYRA ALEJANDRA GARCIA SARABIA</t>
  </si>
  <si>
    <t>ALBERTO RAFAEL PAEZ REDONDO</t>
  </si>
  <si>
    <t>https://community.secop.gov.co/Public/Tendering/OpportunityDetail/Index?noticeUID=CO1.NTC.5057535&amp;isFromPublicArea=True&amp;isModal=true&amp;asPopupView=true</t>
  </si>
  <si>
    <t>OPSP-VIN-0304-2023</t>
  </si>
  <si>
    <t>CO1.REQ.5159479</t>
  </si>
  <si>
    <t>PRESTAR LOS SERVICIOS PROFESIONALES EN LA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900 PÁGINAS</t>
  </si>
  <si>
    <t>DIVA PIAMBA</t>
  </si>
  <si>
    <t>https://community.secop.gov.co/Public/Tendering/OpportunityDetail/Index?noticeUID=CO1.NTC.5060027&amp;isFromPublicArea=True&amp;isModal=true&amp;asPopupView=true</t>
  </si>
  <si>
    <t>OPSP-VIN-0305-2023</t>
  </si>
  <si>
    <t>CO1.REQ.5164179</t>
  </si>
  <si>
    <t>PRESTAR LOS SERVICIOS PROFESIONALES EN MARCO DEL PROYECTO DE INVESTIGACIÓN HOLTER CARDIACO COMUNICACIÓN INALÁMBRICA ALMACENAMIENTO EN SERVIDOR WEB Y VISUALIZACIÓN EN APLICATIVO MÓVIL EL CONTRATISTA SE COMPROMETE A CUMPLIR CON LAS SIGUIENTES ACTIVIDADES BRINDAR SOPORTE EN LA RECOLECCIÓN DE INFORMACIÓN Y APLICACIÓN DE LA METODOLOGÍA APOYAR EN EL DESARROLLO DEL HARDWARE Y SOFTWARE DEL DISPOSITIVO HOLTER REALIZAR PRUEBAS DE VALIDACIÓN DEL DISPOSITIVO HOLTER APOYAR EN LA REDACCIÓN DE INFORMES BRINDAR APOYO EN LA GESTIÓN DE LA SOLICITUD DE PATENTE</t>
  </si>
  <si>
    <t>MIGUEL ANGEL MARTELO RAMIREZ</t>
  </si>
  <si>
    <t>YESICA TATIANA BELTRAN GOMEZ</t>
  </si>
  <si>
    <t>https://community.secop.gov.co/Public/Tendering/OpportunityDetail/Index?noticeUID=CO1.NTC.5073193&amp;isFromPublicArea=True&amp;isModal=False</t>
  </si>
  <si>
    <t>OPSP-VIN-0306-2023</t>
  </si>
  <si>
    <t>CO1.REQ.5165101</t>
  </si>
  <si>
    <t>PRESTAR LOS SERVICIOS PROFESIONALES EN EL MARCO DEL PROYECTO DE INVESTIGACIÓN EXTERNO AUNAR ESFUERZOS PARA CONSTRUIR LAS PROPUESTAS DE MODIFICACIÓN AL RÉGIMEN MINERO DESDE LA PERSPECTIVA DE LA TRANSICIÓN ENERGÉTICA JUSTA Y DESARROLLAR ACTIVIDADES PEDAGÓGICAS QUE GARANTICEN SU ADECUADA DIFUSIÓN EL CONTRATISTA SE COMPROMETE A APOYAR EN EL DISEÑO Y ELABORACIÓN DE CARRUSEL DE INFOGRAFÍAS PARA LA CAMPAÑA DE DIVULGACIÓN APOYAR EN EL DISEÑO DE PIEZAS FLEYERS PROMOCIONALES PARA REDES SOCIALES APOYAR EN EL DISEÑO DE INVITACIONES PARA EVENTOS EN TWITTER SPACE APOYAR EN EL RESUMEN DE RELATORÍAS GRÁFICAS</t>
  </si>
  <si>
    <t>LILIANA ISABEL DEAVILA PERTUZ</t>
  </si>
  <si>
    <t>https://community.secop.gov.co/Public/Tendering/OpportunityDetail/Index?noticeUID=CO1.NTC.5064509&amp;isFromPublicArea=True&amp;isModal=true&amp;asPopupView=true</t>
  </si>
  <si>
    <t>OPSP-VIN-0307-2023</t>
  </si>
  <si>
    <t>CO1.REQ.5165152</t>
  </si>
  <si>
    <t>PRESTAR LOS SERVICIOS PROFESIONALES EN MARCO DEL PROYECTO DE INVESTIGACIÓN LA VOZ FINANCIERA AL ALCANCE DE TU MANO LA INTELIGENCIA ARTIFICIAL AL SERVICIO DE CONSULTORÍAS Y REVISORÍA FISCAL EL CONTRATISTA SE COMPROMETE A  SIGUIENTES ACTIVIDADES APOYAR EN EL DISEÑO LA ARQUITECTURA DEL APLICATIVO MÓVIL DE ASISTENCIA VIRTUAL A PARTIR DE LOS ACTUALES ESTÁNDARES DE DESARROLLO APOYAR EN LA IMPLEMENTACIÓN DE UN ASISTENTE GUIADO POR VOZ CAPAZ DE RESPONDER PREGUNTAS RELACIONADAS CON LOS DATOS E INFORMACIÓN ALMACENADA EN LA APLICACIÓN</t>
  </si>
  <si>
    <t>ESMEIDE ALBERTO LEAL NARVAEZ</t>
  </si>
  <si>
    <t>GERMÁN SÁNCHEZ TORRES</t>
  </si>
  <si>
    <t>https://community.secop.gov.co/Public/Tendering/OpportunityDetail/Index?noticeUID=CO1.NTC.5064468&amp;isFromPublicArea=True&amp;isModal=true&amp;asPopupView=true</t>
  </si>
  <si>
    <t>OPSP-VIN-0308-2023</t>
  </si>
  <si>
    <t>CO1.REQ.5171742</t>
  </si>
  <si>
    <t>PRESTAR LOS SERVICIOS PROFESIONALES EN MARCO DEL XVII CONGRESO DE LA SOCIEDAD INTERNACIONAL DE ECONOMÍA ECOLÓGICA ECONOMÍAS PARA LA VIDA ALIANZAS PARA PRACTICAR LA ECONOMÍA ECOLÓGICA EN UN MUNDO EN TRANSICIÓN EL CONTRATISTA SE COMPROMETE A APOYAR EN LAS FUNCIONES DE COMUNICACIÓN Y SECRETARIADO APOYAR EN EL MANTENIMIENTO Y ALMACENAMIENTO DE ARCHIVOS APOYAR EN LA GESTIÓN DE LA BASE DE DATOS DE LOS PARTICIPANTES DE LA CONFERENCIA CORRESPONDENCIA EN COLOMBIA E INTERNACIONALMENTE</t>
  </si>
  <si>
    <t>ANGELA MARIA RUEDA QUINTO</t>
  </si>
  <si>
    <t>https://community.secop.gov.co/Public/Tendering/OpportunityDetail/Index?noticeUID=CO1.NTC.5073329&amp;isFromPublicArea=True&amp;isModal=true&amp;asPopupView=true</t>
  </si>
  <si>
    <t>OPSP-VIN-0309-2023</t>
  </si>
  <si>
    <t>CO1.REQ.5171499</t>
  </si>
  <si>
    <t>PRESTAR LOS SERVICIOS PROFESIONALES EN MARCO DEL PROYECTO EUROPEAN LATIN AMERICAN NETWORK IN SUPPORT OF SOCIAL ENTREPRENEURS ELANET EL CONTRATISTA SE COMPROMETE A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t>
  </si>
  <si>
    <t>https://community.secop.gov.co/Public/Tendering/OpportunityDetail/Index?noticeUID=CO1.NTC.5073330&amp;isFromPublicArea=True&amp;isModal=true&amp;asPopupView=true</t>
  </si>
  <si>
    <t>OPSP-VIN-0310-2023</t>
  </si>
  <si>
    <t>CO1.REQ.5171871</t>
  </si>
  <si>
    <t>PRESTAR LOS SERVICIOS PROFESIONALES EN MARCO DEL PROYECTO DE INVESTIGACIÓN EXTERNO EUROPEAN LATIN AMERICAN NETWORK IN SUPPORT OF SOCIAL ENTREPRENEURS ELANET EL CONTRATISTA SE COMPROMETE A APOYAR EN LA COORDINACIÓN DE LAS ACTIVIDADES DEL PAQUETE DE TRABAJO A2 4 RELACIONADAS CON EL ESTUDIO CUALITATIVO DE LA INVESTIGACIÓN TITULADA IDENTIFICACIÓN DE RECURSOS Y CAPACIDADES DE LAS INSTITUCIONES DE EDUCACIÓN SUPERIOR IES PARA LA MOVILIZACIÓN DE PERSONAS E INSTITUCIONES EN APOYO AL EMPRENDIMIENTO SOCIAL</t>
  </si>
  <si>
    <t>https://community.secop.gov.co/Public/Tendering/OpportunityDetail/Index?noticeUID=CO1.NTC.5073196&amp;isFromPublicArea=True&amp;isModal=true&amp;asPopupView=true</t>
  </si>
  <si>
    <t>OPSP-VIN-0311-2023</t>
  </si>
  <si>
    <t>CO1.REQ.5175803</t>
  </si>
  <si>
    <t>PRESTAR LOS SERVICIOS PROFESIONALES EN EL PROYECTO EXTERNO IMPLEMENTACIÓN DE SISTEMAS DE GESTIÓN DE INNOVACIÓN EN EMPRESAS DEL SECTOR TURÍSTICO AGROPECUARIO Y AGROINDUSTRIAL EN EL DEPARTAMENTO DEL MAGDALENA EL CONTRATISTA SE COMPROMETE A IDENTIFICAR Y VALIDAR EFECTIVAMENTE LA HIPÓTESIS DE PROBLEMA O NECESIDAD QUE SE FUNDAMENTA EN LA NATURALEZA DE LA EMPRESA IDENTIFICAR Y VALIDAR EFECTIVAMENTE LA HIPÓTESIS DE SEGMENTO DE CLIENTES</t>
  </si>
  <si>
    <t>Jairo Fernando Gil Monter</t>
  </si>
  <si>
    <t>https://community.secop.gov.co/Public/Tendering/OpportunityDetail/Index?noticeUID=CO1.NTC.5077070&amp;isFromPublicArea=True&amp;isModal=true&amp;asPopupView=true</t>
  </si>
  <si>
    <t>OPSP-VIN-0312-2023</t>
  </si>
  <si>
    <t>CO1.REQ.5175392</t>
  </si>
  <si>
    <t>PRESTAR LOS SERVICIOS PROFESIONALES EN MARCO DEL PROYECTO DE INVESTIGACIÓN EUROPEAN LATIN AMERICAN NETWORK IN SUPPORT OF SOCIAL ENTREPRENEURS ELANET EL CONTRATISTA SE COMPROMETE A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t>
  </si>
  <si>
    <t>https://community.secop.gov.co/Public/Tendering/OpportunityDetail/Index?noticeUID=CO1.NTC.5077179&amp;isFromPublicArea=True&amp;isModal=true&amp;asPopupView=true</t>
  </si>
  <si>
    <t>OPSP-VIN-0313-2023</t>
  </si>
  <si>
    <t>CO1.REQ.5185074</t>
  </si>
  <si>
    <t>DAVID ENRIQUE LÓPEZ ALFARO</t>
  </si>
  <si>
    <t>https://community.secop.gov.co/Public/Tendering/OpportunityDetail/Index?noticeUID=CO1.NTC.5084491&amp;isFromPublicArea=True&amp;isModal=true&amp;asPopupView=true</t>
  </si>
  <si>
    <t>OPSP-VIN-0314-2023</t>
  </si>
  <si>
    <t>CO1.REQ.5194942</t>
  </si>
  <si>
    <t>PRESTACIÓN DE SERVICIOS PROFESIONALES EN MARCO DEL PROYECTO DE INVESTIGACIÓN TITULADO HOLTER CARDIACO CON COMUNICACIÓN INALÁMBRICA, ALMACENAMIENTO EN SERVIDOR WEB Y VISUALIZACIÓN EN APLICATIVO MÓVIL EL CONTRATISTA SE COMPROMETE A ASESORAR LOS DISEÑOS DEL EQUIPO HOLTER CARDIACO ASESORAR EN LA IMPLEMENTACIÓN Y FABRICACIÓN DEL DISPOSITIVO HOLTER CARDIACO ASESORAR EN LAS PRUEBAS DE VALIDACIÓN DEL HOLTER CARDIACO.</t>
  </si>
  <si>
    <t>MAURICIO ANTONIO SERRANO ALVAREZ</t>
  </si>
  <si>
    <t>https://community.secop.gov.co/Public/Tendering/OpportunityDetail/Index?noticeUID=CO1.NTC.5092687&amp;isFromPublicArea=True&amp;isModal=true&amp;asPopupView=true</t>
  </si>
  <si>
    <t>OPSP-VIN-0315-2023</t>
  </si>
  <si>
    <t>CO1.REQ.5198602</t>
  </si>
  <si>
    <t>PRESTAR LOS SERVICIOS PROFESIONALES EN EL MARCO DEL PROYECTO DE INVESTIGACIÓN FORMULACIÓN PARTICIPATIVA DEL DOCUMENTO BASE DE LA POLÍTICA INSTITUCIONAL EN ÉTICA BIOÉTICA E INTEGRIDAD CIENTÍFICA EIBIC DE LA UNIVERSIDAD DEL MAGDALENA EL CONTRATISTA SE COMPROMETE A COORDINAR Y BRINDAR APOYO EN EL DESARROLLO DE RECOLECCIÓN DE INFORMACIÓN INHERENTE AL PROYECTO APOYAR EN LA COORDINACIÓN EN EL DESARROLLO DE ACTIVIDADES FORMATIVAS TALLERES, CONFERENCIAS, REUNIONES EN EL MARCO DEL PROYECTO</t>
  </si>
  <si>
    <t>ETNA MERCEDEZ BAYONA VELÁSQUEZ</t>
  </si>
  <si>
    <t>https://community.secop.gov.co/Public/Tendering/OpportunityDetail/Index?noticeUID=CO1.NTC.5096790&amp;isFromPublicArea=True&amp;isModal=False</t>
  </si>
  <si>
    <t>OAG-VIN-0001-2023</t>
  </si>
  <si>
    <t>CO1.REQ.4008131</t>
  </si>
  <si>
    <t>SERVICIOS DE APOYO A LA GESTIÓN EN LA VICERRECTORÍA DE INVESTIGACIÓN EL CONTRATISTA SE COMPROMETE A APOYAR CON LA DIGITALIZACIÓN DE LOS ARCHIVOS FÍSICOS UTILIZANDO LAS AYUDAS TECNOLÓGICAS SUMINISTRADAS ASISTIR CON EL CONTROL DEL PRÉSTAMO DE DOCUMENTOS A LOS FUNCIONARIOS Y CONTRATISTAS DE LA VICERRECTORÍA Y LAS PARTES INTERESADAS COADYUVAR CON LA ELABORACIÓN DE LOS INVENTARIOS DE LA DOCUMENTACIÓN QUE REPOSA EN EL ARCHIVO DE GESTIÓN Y ARCHIVO CENTRAL PARA FACILITAR SU CONSULTA Y RECUPERACIÓN</t>
  </si>
  <si>
    <t>JULIO ANDRES REDONDO GOMEZ</t>
  </si>
  <si>
    <t>https://community.secop.gov.co/Public/Tendering/OpportunityDetail/Index?noticeUID=CO1.NTC.3913751&amp;isFromPublicArea=True&amp;isModal=true&amp;asPopupView=true</t>
  </si>
  <si>
    <t>OAG-VIN-0002-2023</t>
  </si>
  <si>
    <t>CO1.REQ.4045147</t>
  </si>
  <si>
    <t>PRESTAR LOS SERVICIOS DE APOYO EN LA DIRECCIÓN DE GESTIÓN DEL CONOCIMIENTO DE LA UNIVERSIDAD DEL MAGDALENA LA CONTRATISTA SE COMPROMETE A DILIGENCIAR Y ACTUALIZAR LA INSCRIPCIÓN DE LOS PROYECTOS EN EL SISTEMA DE INFORMACIÓN DE LA VICERRECTORÍA DE INVESTIGACIÓN APOYAR LA REDACCIÓN DE LAS ACTAS DE INICIO SUSPENSIÓN REINICIO Y PRÓRROGAS REQUERIDAS EN DE LOS PROYECTOS DE INVESTIGACIÓN APOYAR A LA DIRECCIÓN DE GESTIÓN DEL CONOCIMIENTO EN EL SEGUIMIENTO DE LA EJECUCIÓN TÉCNICA Y FINANCIERA DE LOS PROYECTOS APOYAR EL PROCESO DE LIQUIDACIÓN DE PROYECTOS Y EN LA RESOLUCIÓN DE REINTEGRO DE RECURSOS PÚBLICOS</t>
  </si>
  <si>
    <t>1083034324</t>
  </si>
  <si>
    <t>https://community.secop.gov.co/Public/Tendering/OpportunityDetail/Index?noticeUID=CO1.NTC.3950738&amp;isFromPublicArea=True&amp;isModal=true&amp;asPopupView=true</t>
  </si>
  <si>
    <t>OAG-VIN-0003-2023</t>
  </si>
  <si>
    <t>CO1.REQ.4065110</t>
  </si>
  <si>
    <t>PRESTAR LOS SERVICIOS DE APOYO A LA GESTIÓN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</si>
  <si>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JUAN DIEGO MICAN GONZALEZ</t>
  </si>
  <si>
    <t>80875536</t>
  </si>
  <si>
    <t>https://community.secop.gov.co/Public/Tendering/OpportunityDetail/Index?noticeUID=CO1.NTC.3971023&amp;isFromPublicArea=True&amp;isModal=true&amp;asPopupView=true</t>
  </si>
  <si>
    <t>OAG-VIN-0004-2023</t>
  </si>
  <si>
    <t>CO1.REQ.4086421</t>
  </si>
  <si>
    <t>PRESTAR LOS SERVICIOS DE APOYO A LA GESTIÓN EN EL GRUPO COMPRAS Y ADMINISTRACIÓN DE BIENES EL CONTRATISTA SE COMPROMETE A APOYAR EN LOS PROCESOS DE RECEPCIÓN ORGANIZACIÓN CODIFICACIÓN ALMACENAMIENTO DISTRIBUCIÓN Y DESCARGA DE LOS BIENES DE LA VICERRECTORÍA DE INVESTIGACIÓN VERIFICAR TOMAR EVIDENCIAS FOTOGRÁFICAS Y HACER SEGUIMIENTO DE LOS BIENES E INSUMOS ADQUIRIDOS MEDIANTE LAS ORDENES DE LOS GASTOS REALIZADAS POR LA VICERRECTORÍA DE INVESTIGACIÓN APOYAR EN EL DILIGENCIAMIENTO DE LOS FORMATOS DE INGRESO EGRESO ACTAS DE ENTREGA TRASLADOS Y DESCARGA DE BIENES DE LA VICERRECTORÍA DE INVESTIGACIÓN</t>
  </si>
  <si>
    <t>LEDA JOSE DUARTE WADNIPAR</t>
  </si>
  <si>
    <t>57436179</t>
  </si>
  <si>
    <t>BETTY PATIÑO URIELES NAVARRO</t>
  </si>
  <si>
    <t>https://community.secop.gov.co/Public/Tendering/OpportunityDetail/Index?noticeUID=CO1.NTC.3991719&amp;isFromPublicArea=True&amp;isModal=true&amp;asPopupView=true</t>
  </si>
  <si>
    <t>OAG-VIN-0005-2023</t>
  </si>
  <si>
    <t>CO1.REQ.4388450</t>
  </si>
  <si>
    <t>PRESTACIÓN DE SERVICIOS DE APOYO EN EL GRUPO DE INVESTIGACIÓN SOBRE ORALIDAD NARRATIVA AUDIOVISUAL Y CULTURA POPULAR EN EL CARIBE COLOMBIANO ORALOTECA LA CONTRATISTA SE COMPROMETE A APOYAR EN LA CLASIFICACIÓN Y EDICIÓN DEL MATERIAL AUDIOVISUAL ALMACENADO EN LA BASE DE DATOS DE LA ORALOTECA CARGAR AL REPOSITORIO DEL GRUPO DE INVESTIGACIÓN EL MATERIAL EDITADO APOYAR EN LA COORDINACIÓN DEL ESPACIO RADIAL DE ORALOTECA AL AIRE APOYAR EN LA COORDINACIÓN Y ADMINISTRACIÓN DEL ESPACIO VIRTUAL EN IVOOX PLATAFORMA GRATUITA DONDE SE ESTÁN SUBIENDO LOS PODCASTS DE LA ORALOTECA CON EL FIN DE TENER MAYOR DIVULGACIÓN DEL TRABAJO INVESTIGATIVO</t>
  </si>
  <si>
    <t>DIEGO ARMANDO SOLEDAD SANCHEZ</t>
  </si>
  <si>
    <t>FABIO SILVA VALLEJO</t>
  </si>
  <si>
    <t>https://community.secop.gov.co/Public/Tendering/OpportunityDetail/Index?noticeUID=CO1.NTC.4291888&amp;isFromPublicArea=True&amp;isModal=true&amp;asPopupView=true</t>
  </si>
  <si>
    <t>OAG-VIN-0006-2023</t>
  </si>
  <si>
    <t>CO1.REQ.4443878</t>
  </si>
  <si>
    <t>PRESTACIÓN DE SERVICIOS DE APOYO A LA GESTIÓN EN MARCO DEL PROYECTO DE INVESTIGACIÓN TITULADO INTEGRACIÓN DE ESTRATEGIAS DE SECUENCIACIÓN DE ÚLTIMA GENERACIÓN A LOS ESQUEMAS DE EVALUACIÓN DE LA CALIDAD DE AGUA EN SANTA MARTA EL CONTRATISTA SE COMPROMETE A COLECTA DE MUESTRAS SALIDAS DE CAMPO EXTRACCIONES DE ADN PCR Y PCR PARA EL DIAGNÓSTICO DE PROTOZOOS EN AGUA PARTICIPACIÓN EN LOS PROCESOS DE PREPARACIÓN DE LIBRERÍAS Y SECUENCIACIÓN DE LAS MUESTRAS CON TECNOLOGÍAS DE PRÓXIMA GENERACIÓN</t>
  </si>
  <si>
    <t>https://community.secop.gov.co/Public/Tendering/OpportunityDetail/Index?noticeUID=CO1.NTC.4346996&amp;isFromPublicArea=True&amp;isModal=true&amp;asPopupView=true</t>
  </si>
  <si>
    <t>OAG-VIN-0007-2023</t>
  </si>
  <si>
    <t>CO1.REQ.4533032</t>
  </si>
  <si>
    <t>PRESTACIÓN DE SERVICIOS DE APOYO A LA GESTIÓN EN EL MARCO DEL PROYECTO DE INVESTIGACIÓN GESTIÓN PARA LA CONSERVACIÓN DE LAS ESPECIES DE ACROPORA BASADA EN SU IMPORTANCIA COMO HÁBITAT PARA LA PESCA EN EL TRABAJO COMUNITARIO Y LA EDUCACIÓN EL CONTRATISTA SE COMPROMETE AL DISEÑO DE PERSONAJES Y DE ESCENARIOS SECUNDARIOS PARA EL COMIC ANIMACIÓN 2D PARA LA REALIDAD AUMENTADA DEL COMIC</t>
  </si>
  <si>
    <t>ROCIO DEL PILAR GARCIA UREÑA</t>
  </si>
  <si>
    <t>https://community.secop.gov.co/Public/Tendering/OpportunityDetail/Index?noticeUID=CO1.NTC.4435984&amp;isFromPublicArea=True&amp;isModal=true&amp;asPopupView=true</t>
  </si>
  <si>
    <t>OAG-VIN-0008-2023</t>
  </si>
  <si>
    <t>CO1.REQ.4778484</t>
  </si>
  <si>
    <t>PRESTAR LOS SERVICIOS DE APOYO A LA GESTIÓN EN LA VICERRECTORÍA DE INVESTIGACIÓN EL CONTRATISTA SE COMPROMETE A APOYAR CON LA DIGITALIZACIÓN DE LOS ARCHIVOS FÍSICOS UTILIZANDO LAS AYUDAS TECNOLÓGICAS SUMINISTRADAS ASISTIR CON EL CONTROL DEL PRÉSTAMO DE DOCUMENTOS A LOS FUNCIONARIOS Y CONTRATISTAS DE LA VICERRECTORÍA Y LAS PARTES INTERESADAS COADYUVAR CON LA ELABORACIÓN DE LOS INVENTARIOS DE LA DOCUMENTACIÓN QUE REPOSA EN EL ARCHIVO DE GESTIÓN Y ARCHIVO CENTRAL PARA FACILITAR SU CONSULTA Y RECUPERACIÓN</t>
  </si>
  <si>
    <t>1079915385</t>
  </si>
  <si>
    <t>https://community.secop.gov.co/Public/Tendering/OpportunityDetail/Index?noticeUID=CO1.NTC.4688604&amp;isFromPublicArea=True&amp;isModal=true&amp;asPopupView=true</t>
  </si>
  <si>
    <t>OAG-VIN-0009-2023</t>
  </si>
  <si>
    <t>CO1.REQ.4799419</t>
  </si>
  <si>
    <t>https://community.secop.gov.co/Public/Tendering/OpportunityDetail/Index?noticeUID=CO1.NTC.4702656&amp;isFromPublicArea=True&amp;isModal=true&amp;asPopupView=true</t>
  </si>
  <si>
    <t>OAG-VIN-0010-2023</t>
  </si>
  <si>
    <t>CO1.REQ.4934815</t>
  </si>
  <si>
    <t xml:space="preserve">PRESTAR LOS SERVICIOS DE APOYO A LA GESTIÓN EN MARCO DEL PROYECTO DE INVESTIGACIÓN EXTERNO: “GESTIÓN PARA LA CONSERVACIÓN DE LAS ESPECIES DE ACROPORA BASADA EN SU IMPORTANCIA COMO HÁBITAT PARA LA PESCA, EN EL TRABAJO COMUNITARIO Y LA EDUCACIÓN”. FINANCIADO POR EL CONTRATO DE FINANCIAMIENTO DE RECUPERACIÓN CONTINGENTE N° 2021-1026 DE 2021 CELEBRADO ENTRE EL INSTITUTO COLOMBIANO DE CRÉDITO EDUCATIVO Y ESTUDIOS TÉCNICOS EN EL EXTERIOR "MARIANO OSPINA PÉREZ" - ICETEX, EL MINISTERIO DE CIENCIA, TECNOLOGÍA E INNOVACIÓN.
PARA EL CUMPLIMIENTO DEL OBJETO EL CONTRATISTA SE COMPROMETE A CUMPLIR EL APOYO EN LAS SIGUIENTES ACTIVIDADES: 1. MODELADO EN 3D TEXTURIZADO. 2. RIGGING ANIMACIÓN3D </t>
  </si>
  <si>
    <t>JORGE MARIO MARRIAGA CASTRO</t>
  </si>
  <si>
    <t>https://community.secop.gov.co/Public/Tendering/OpportunityDetail/Index?noticeUID=CO1.NTC.4836324&amp;isFromPublicArea=True&amp;isModal=true&amp;asPopupView=true</t>
  </si>
  <si>
    <t>OAG-VIN-0011-2023</t>
  </si>
  <si>
    <t>CO1.REQ.4946815</t>
  </si>
  <si>
    <t>PRESTAR LOS SERVICIOS DE APOYO A LA GESTIÓN EN EL PROGRAMA EDITORIAL DE LA UNIVERSIDAD DEL MAGDALENA. PARA EL CUMPLIMIENTO DEL OBJETO EL CONTRATISTA SE COMPROMETE A CUMPLIR CON LAS SIGUIENTES ACTIVIDADES: 1. DISEÑO Y CARACTERIZACIÓN DE UN TARDÍGRADO EN 3D. 2. ESTRUCTURAR Y CONFIGURAR LOS MOVIMIENTOS DE LOS DIFERENTES PERSONAJES ESTABLECIDOS PREVIAMENTE EN EL STORYBOARD (6). 3. REALIZAR LA PINTURA DIGITAL DE LOS ELEMENTOS NARRATIVOS PREVIAMENTE ESTIPULADOS EN EL STORYBOARD DE TARDÍGRADOS.</t>
  </si>
  <si>
    <t>https://community.secop.gov.co/Public/Tendering/OpportunityDetail/Index?noticeUID=CO1.NTC.4848341&amp;isFromPublicArea=True&amp;isModal=true&amp;asPopupView=true</t>
  </si>
  <si>
    <t>OAG-VIN-0012-2023</t>
  </si>
  <si>
    <t>CO1.REQ.5081333</t>
  </si>
  <si>
    <t>PRESTAR LOS SERVICIOS DE APOYO A LA GESTIÓN EN EL PROGRAMA EDITORIAL DE LA UNIVERSIDAD DEL MAGDALENA EL CONTRATISTA SE COMPROMETE A MAQUETA DEL PROYECTO DE REALIDAD AUMENTADA PREPARACIÓN DE LOS CLIPS DE REALIDAD AUMENTADA Y MONTAJE DE LA VERSIÓN BETA DISEÑO DE APLICACIÓN DE LA REALIDAD AUMENTADA E IMPLEMENTACIÓN FINAL EL CONTRATISTA SE COMPROMETE A CAPACITACIÓN EN REALIDAD AUMENTADA A 7 ESTUDIANTES DEL PROGRAMA DE CINE Y AUDIOVISUALES 9 CONTRATISTAS Y 2 EGRESADOS DE LA UNIVERSIDAD DEL MAGDALENA</t>
  </si>
  <si>
    <t>CARLOS JULIO ARAQUE JARAMILLO</t>
  </si>
  <si>
    <t>1083003366</t>
  </si>
  <si>
    <t xml:space="preserve"> MAURICIO GARCÍA MATAMOROS</t>
  </si>
  <si>
    <t>https://community.secop.gov.co/Public/Tendering/OpportunityDetail/Index?noticeUID=CO1.NTC.4981522&amp;isFromPublicArea=True&amp;isModal=False</t>
  </si>
  <si>
    <t>OAG-VIN-0013-2023</t>
  </si>
  <si>
    <t>CO1.REQ.5093462</t>
  </si>
  <si>
    <t>PRESTAR LOS SERVICIOS DE APOYO A LA GESTIÓN EN EL PROYECTO DE INVESTIGACIÓN GESTIÓN PARA LA CONSERVACIÓN DE LAS ESPECIES DE ACROPORA BASADA EN SU IMPORTANCIA COMO HÁBITAT PARA LA PESCA EN EL TRABAJO COMUNITARIO Y LA EDUCACIÓN EL CONTRATISTA SE COMPROMETE AL DISEÑO Y PROGRAMACIÓN DE LA APLICACIÓN DE REALIDAD AUMENTADA</t>
  </si>
  <si>
    <t>https://community.secop.gov.co/Public/Tendering/OpportunityDetail/Index?noticeUID=CO1.NTC.4995039&amp;isFromPublicArea=True&amp;isModal=False</t>
  </si>
  <si>
    <t>OAG-VIN-0014-2023</t>
  </si>
  <si>
    <t>CO1.REQ.5101071</t>
  </si>
  <si>
    <t>PRESTAR LOS SERVICIOS DE APOYO A LA GESTIÓN EN LA EDITORIAL DE LA UNIVERSIDAD DEL MAGDALENA EL CONTRATISTA SE COMPROMETE A REALIZAR LA PRIMERA Y SEGUNDA REVISIÓN DE ESTILO DE LAS OBRAS COMO LIBROS CARTILLAS BOLETINES PORTAFOLIOS CATÁLOGOS ARTÍCULOS GUIAS Y MANUALES QUE SE ENCUENTRAN EN PROCESO DE PUBLICACIÓN POR LA EDITORIAL UNIMAGDALENA CORRESPONDIENTE A UN TOTAL DE 600 PÁGINAS</t>
  </si>
  <si>
    <t>HERNANDO  GARCIA BUSTOS</t>
  </si>
  <si>
    <t>19123254</t>
  </si>
  <si>
    <t>https://community.secop.gov.co/Public/Tendering/OpportunityDetail/Index?noticeUID=CO1.NTC.5000309&amp;isFromPublicArea=True&amp;isModal=False</t>
  </si>
  <si>
    <t>OPS-VIN-0001-2023</t>
  </si>
  <si>
    <t>CO1.REQ.4088220</t>
  </si>
  <si>
    <t>CONTRATACIÓN DE SERVICIO DE DISEÑO DE CARÁTULAS CONVERSIÓN A EPUB CORRECCIÓN DE ESTILO AVANZADA SERVICIO DE DIAGRAMACIÓN PRUEBA DIGITAL B N Y MUESTRAS  DIGITAL COLOR EN MARCO DEL PROYECTO DE INVESTIGACIÓN EXTERNO VISIBILIZACIÓN DE LAS  CAPACIDADES QUE GENERA LA ECONOMÍA POPULAR PARA EL DESARROLLO ECONÓMICO DE COLOMBIA</t>
  </si>
  <si>
    <t>XPRESS ESTUDIO GRÁFICO Y
DIGITAL S.A.S.</t>
  </si>
  <si>
    <t>https://community.secop.gov.co/Public/Tendering/OpportunityDetail/Index?noticeUID=CO1.NTC.3993349&amp;isFromPublicArea=True&amp;isModal=true&amp;asPopupView=true</t>
  </si>
  <si>
    <t>OPS-VIN-0002-2023</t>
  </si>
  <si>
    <t>CO1.REQ.4242782</t>
  </si>
  <si>
    <t xml:space="preserve"> SERVICIO DE INSTALACIÓN DE UN (01) STAND PARA LA PARTICIPACIÓN DE LA EDITORIAL DE LA UNIMAGDALENA, EN LA FERIA INTERNACIONAL DEL LIBRO DE BOGOTÁ - FILBO 2023, CON LAS SIGUIENTES CARACTERISTICAS: STAND DE 39 M2 CON PANELERIA DIVISORIA DE COLOR BLANCO, TAPETE,
INCLUSIÓN EN EL CATÁLOGO DATOS ADMINISTRATIVOS, INVITACIONES POR ÁREA CONTRATADA: 30, CREDENCIALES DE EXPOSITOR 3, CREDENCIALES DE SERVICIO: 5, INSTALACIÓN MONOFÁSICA (CONSUMO HASTA 2 KW /110V), SONIDO DE 1 A 100 PERSONAS 1 MICRÓFONO ALÁMBRICO - CABINERIA ACTIVA (6 DÍAS), TELEVISOR 55'' (7 – 18 DÍAS</t>
  </si>
  <si>
    <t>CORPORACION DE FERIAS Y EXPOSICIONES SA USUARIO OPERADOR DE ZONA FRANCA</t>
  </si>
  <si>
    <t>09/03/2023</t>
  </si>
  <si>
    <t>https://community.secop.gov.co/Public/Tendering/OpportunityDetail/Index?noticeUID=CO1.NTC.4146865&amp;isFromPublicArea=True&amp;isModal=true&amp;asPopupView=true</t>
  </si>
  <si>
    <t>OPS-VIN-0003-2023</t>
  </si>
  <si>
    <t>CO1.REQ.4294362</t>
  </si>
  <si>
    <t>SERVICIO DE REALIZACIÓN DE LA REPORTERÍA REDACCIÓN Y DIVULGACIÓN DE UNA PIEZA COMUNICACIONAL SEMANAL Y UNA REVISTA DE DIVULGACIÓN CUATRIMESTRAL RELACIONADA A LOS PROYECTOS EN CURSO O TERMINADOS DEL PERSONAL INVESTIGADOR Y O GRUPOS DE INVESTIGACIÓN DE LA UNIVERSIDAD DEL MAGDALENA</t>
  </si>
  <si>
    <t>SIETEDÍAS DE INFORMACIÓN Y COMUNICACIÓN S.A.S.</t>
  </si>
  <si>
    <t>21/03/2023</t>
  </si>
  <si>
    <t>https://www.secop.gov.co/CO1BusinessLine/Tendering/BuyerWorkArea/Index?DocUniqueIdentifier=CO1.BDOS.4196380</t>
  </si>
  <si>
    <t>OPS-VIN-0004-2023</t>
  </si>
  <si>
    <t>CO1.REQ.4322080</t>
  </si>
  <si>
    <t>SERVICIO DE IMPRESIÓN DE TODO TIPO DE OBRAS Y PRODUCTOS BIBLIOGRÁFICOS DE LA EDITORIAL UNIMAGDALENA</t>
  </si>
  <si>
    <t>XPRESS ESTUDIO GRAFICO Y DIGITAL S.A.</t>
  </si>
  <si>
    <t>27/03/2023</t>
  </si>
  <si>
    <t>https://www.secop.gov.co/CO1BusinessLine/Tendering/BuyerWorkArea/Index?DocUniqueIdentifier=CO1.BDOS.4223702</t>
  </si>
  <si>
    <t>OPS-VIN-0005-2023</t>
  </si>
  <si>
    <t>CO1.REQ.4388859</t>
  </si>
  <si>
    <t>SERVICIO DE DISEÑO MONTAJE Y DESMONTAJE DEL STAND PARA LA PARTICIPACIÓN DE LA EDITORIAL DE LA UNIMAGDALENA EN LA FERIA INTERNACIONAL DEL LIBRO DE BOGOTÁ FILBO 2023 CON LAS SIGUIENTES CARACTERISTICAS 15 5 DE CENEFA A 50 CM EN TAPETE TIPO MOQUETA COLOR AMARILLO CERRAMIENTO PERIMETRAL EN ALUMINIO FORRADO EN BANNER IMPRESO DE ALTA CALIDAD TRES CENEFAS SUPERIORES ESTRUCTURADAS EN ALUMINIO FORRADO EN BANNER IMPRESO DE ALTA CALIDAD POR LAS DOS CARAS UNA CENEFA LATERAL ESTRUCTURADAS EN ALUMINIO FORRADO EN BANNER IMPRESO DE ALTA CALIDAD POR LAS DOS CARAS</t>
  </si>
  <si>
    <t>INTER EXPO S.A.</t>
  </si>
  <si>
    <t>https://community.secop.gov.co/Public/Tendering/OpportunityDetail/Index?noticeUID=CO1.NTC.4292886&amp;isFromPublicArea=True&amp;isModal=true&amp;asPopupView=true</t>
  </si>
  <si>
    <t>OPS-VIN-0006-2023</t>
  </si>
  <si>
    <t>CO1.REQ.4389178</t>
  </si>
  <si>
    <t>SERVICIO DE SOPORTE TÉCNICO Y MANTENIMIENTO DEL REPOSITORIO DIGITAL INSTITUCIONAL A CARGO DE LA BIBLIOTECA GERMÁN BULA MEYER Y DEL REPOSITORIO DE LA ORALOTECA A CARGO DEL PROGRAMA DE ANTROPOLOGÍA QUE ESTÁN CONFIGURADOS BAJO EL SOFTWARE DE CÓDIGO ABIERTO DSPACE</t>
  </si>
  <si>
    <t>DOSSIER SOLUCIONES SAS</t>
  </si>
  <si>
    <t>LUIS ALBERTO VEGA VAQUERO</t>
  </si>
  <si>
    <t>https://community.secop.gov.co/Public/Tendering/OpportunityDetail/Index?noticeUID=CO1.NTC.4293432&amp;isFromPublicArea=True&amp;isModal=true&amp;asPopupView=true</t>
  </si>
  <si>
    <t>OPS-VIN-0007-2023</t>
  </si>
  <si>
    <t>CO1.REQ.4837422</t>
  </si>
  <si>
    <t>PRESTACIÓN DE SERVICIOS PARA DIGITALIZAR Y SISTEMATIZAR 100 CINTAS DE ARCHIVOS DE VIDEO EN SOPORTE MINIDV Y BETACAM CON TEMÁTICA DE CINE A DATA DIGITAL EN MARCO DE LOS INCENTIVOS OTORGADOS POR SU CATEGORIZACIÓN EN EL SISTEMA NACIONAL DE CIENCIA TECNOLOGÍA E INNOVACIÓN</t>
  </si>
  <si>
    <t>PERROS ROMANTICOS SAS</t>
  </si>
  <si>
    <t>FELIPE MORENO SALAZAR</t>
  </si>
  <si>
    <t>https://community.secop.gov.co/Public/Tendering/OpportunityDetail/Index?noticeUID=CO1.NTC.4739869&amp;isFromPublicArea=True&amp;isModal=False</t>
  </si>
  <si>
    <t>OPS-VIN-0008-2023</t>
  </si>
  <si>
    <t>CO1.REQ.4907933</t>
  </si>
  <si>
    <t>PRESTACIÓN DE SERVICIOS DE INVESTIGACIÓN, CURADURÍA Y DETERMINACIÓN DE LOS TÍTULOS QUE HARÍAN PARTE DEL “SALÓN IBEROAMERICANO DEL LIBRO Y EL MAR”, (NOMBRE TENTATIVO), QUE SE LLEVARÍA A CABO EN EL MARCO DE LA 5ª FILSMAR</t>
  </si>
  <si>
    <t>HIPERTEXTO SOCIEDAD POR ACCIONES SIMPLIFICADAS</t>
  </si>
  <si>
    <t>830141610</t>
  </si>
  <si>
    <t>https://community.secop.gov.co/Public/Tendering/OpportunityDetail/Index?noticeUID=CO1.NTC.4808882&amp;isFromPublicArea=True&amp;isModal=true&amp;asPopupView=true</t>
  </si>
  <si>
    <t>OPS-VIN-0009-2023</t>
  </si>
  <si>
    <t>CO1.REQ.4934850</t>
  </si>
  <si>
    <t>PRESTACIÓN DE SERVICIOS TÉCNICOS ESPECIALIZADOS PARA CORRECCIÓN DE COLOR, MUSICALIZACIÓN, MONTAJE, SONORIZACIÓN PARA TEASER, EN MARCO DE LOS INCENTIVOS OTORGADOS POR SU CATEGORIZACIÓN EN EL SISTEMA NACIONAL DE CIENCIA, TECNOLOGÍA E INNOVACIÓN</t>
  </si>
  <si>
    <t>LA FORTALEZA FILMS E.U</t>
  </si>
  <si>
    <t>901028295</t>
  </si>
  <si>
    <t>https://community.secop.gov.co/Public/Tendering/OpportunityDetail/Index?noticeUID=CO1.NTC.4836522&amp;isFromPublicArea=True&amp;isModal=true&amp;asPopupView=true</t>
  </si>
  <si>
    <t>OPS-VIN-0010-2023</t>
  </si>
  <si>
    <t>CO1.REQ.4946770</t>
  </si>
  <si>
    <t>PRESTACIÓN DE SERVICIOS TÉCNICOS ESPECIALIZADOS PARA EL RODAJE Y POSTPRODUCCIÓN DE TEASER REVEREND, EN MARCO DE LOS INCENTIVOS OTORGADOS AL GRUPO DE INVESTIGACIÓN VIDEOSFERASPOR SU CATEGORIZACIÓN EN EL SISTEMA NACIONAL DE CIENCIA, TECNOLOGÍA E INNOVACIÓN</t>
  </si>
  <si>
    <t>LIGTHBOX S.A.S</t>
  </si>
  <si>
    <t>901346015</t>
  </si>
  <si>
    <t>LUIS FERNANDO BOTTÍA</t>
  </si>
  <si>
    <t>https://community.secop.gov.co/Public/Tendering/OpportunityDetail/Index?noticeUID=CO1.NTC.4849062&amp;isFromPublicArea=True&amp;isModal=true&amp;asPopupView=true</t>
  </si>
  <si>
    <t>OPS-VIN-0011-2023</t>
  </si>
  <si>
    <t>CO1.REQ.4946782</t>
  </si>
  <si>
    <t>SERVICIO TÉCNICO DE CALIBRACIÓN Y MANTENIMIENTO PREVENTIVO DE LOS EQUIPOS BIOMÉDICOS QUE SE UTILIZAN EN EL PROCESAMIENTO DE DIVERSAS MUESTRAS QUE SE REALIZAN LABORATORIO DE BIOLOGÍA MOLECULAR DEL CENTRO DE GENÉTICA Y BIOLOGÍA MOLECULAR</t>
  </si>
  <si>
    <t>CENTRO ELECTROMEDICO DEL CARIBE S.A.S.</t>
  </si>
  <si>
    <t>900949224</t>
  </si>
  <si>
    <t>LYDA RAQUEL CASTRO GARCÍA</t>
  </si>
  <si>
    <t>https://community.secop.gov.co/Public/Tendering/OpportunityDetail/Index?noticeUID=CO1.NTC.4849140&amp;isFromPublicArea=True&amp;isModal=true&amp;asPopupView=true</t>
  </si>
  <si>
    <t>OPS-VIN-0012-2023</t>
  </si>
  <si>
    <t>CO1.REQ.4954067</t>
  </si>
  <si>
    <t>PRESTACIÓN DE SERVICIOS DE ANÁLISIS DE DESECHOS SOLIDOS, EN MARCO DE LOS INCENTIVOS OTORGADOS A INVESTIGADORAS E INVESTIGADORES Y GRUPOS DE INVESTIGACIÓN POR SU CATEGORIZACIÓN EN EL SISTEMA NACIONAL DE CIENCIA, TECNOLOGÍA E INNOVACIÓN</t>
  </si>
  <si>
    <t>UNIVERSIDAD DE LOS ANDES</t>
  </si>
  <si>
    <t>860007386</t>
  </si>
  <si>
    <t>NELSON PIRANEQUE GAMBASICA</t>
  </si>
  <si>
    <t>https://community.secop.gov.co/Public/Tendering/OpportunityDetail/Index?noticeUID=CO1.NTC.4853274&amp;isFromPublicArea=True&amp;isModal=False</t>
  </si>
  <si>
    <t>OPS-VIN-0013-2023</t>
  </si>
  <si>
    <t>CO1.REQ.4961056</t>
  </si>
  <si>
    <t>PRESTACIÓN DE SERVICIO DE POST: TEASER, PRIMER CORTE 40 MINUTOS, Y ELABORACIÓN DOCUMENTACIÓN PARA UN TIEMPO DE 150 HORAS DE EDICION, EN MARCO DE LOS INCENTIVOS OTORGADOS AL GRUPO DE INVESTIGACIÓN “VIDEOSFERAS”,</t>
  </si>
  <si>
    <t>901098030</t>
  </si>
  <si>
    <t>https://community.secop.gov.co/Public/Tendering/OpportunityDetail/Index?noticeUID=CO1.NTC.4862205&amp;isFromPublicArea=True&amp;isModal=False</t>
  </si>
  <si>
    <t>OPS-VIN-0014-2023</t>
  </si>
  <si>
    <t>CO1.REQ.4960992</t>
  </si>
  <si>
    <t>PRESTACIÓN DE SERVICIOS DE LABORATORIO EN EL MARCO DEL PROYECTO TITULADO: “ESTADO GENÉTICO DE DOS ESPECIES DE MANGLAR (AVICENIA GERMINANS Y RHIZOPHORA MANGLE) EN EL CARIBE COLOMBIANO: QUÉ NOS DICE EL ADN SOBRE LA CONSERVACIÓN DE LOS MANGLARES</t>
  </si>
  <si>
    <t>JUAN CARLOS AGUIRRE</t>
  </si>
  <si>
    <t>https://community.secop.gov.co/Public/Tendering/OpportunityDetail/Index?noticeUID=CO1.NTC.4862208&amp;isFromPublicArea=True&amp;isModal=False</t>
  </si>
  <si>
    <t>OPS-VIN-0015-2023</t>
  </si>
  <si>
    <t>CO1.REQ.4969821</t>
  </si>
  <si>
    <t>PRESTACIÓN DE SERVICIOS DE SECUENCIACIÓN PARA LA IDENTIFICACIÓN MOLECULAR DE ESPECÍMENES (PECES, INSECTOS, MAMÍFEROS, OTROS) UTILIZANDO CÓDIGOS DE BARRA GENÉTICOS EN EL MARCO DEL PROYECTO: "DIVERSIDAD DE INSECTOS Y VERTEBRADOS, BIOSONIDOS Y ETNOBIOLOGÍA EN LAS VERTIENTES NORTE Y OCCIDENTAL DE LA SIERRA NEVADA DE SANTA MARTA</t>
  </si>
  <si>
    <t>https://community.secop.gov.co/Public/Tendering/OpportunityDetail/Index?noticeUID=CO1.NTC.4869516&amp;isFromPublicArea=True&amp;isModal=False</t>
  </si>
  <si>
    <t>OPS-VIN-0016-2023</t>
  </si>
  <si>
    <t>CO1.REQ.5015226</t>
  </si>
  <si>
    <t>PRESTACIÓN DE SERVICIOS DE ANALISIS CONVENCIONAL DE SUELO CAMPO MÁS ADICIONALES EN MARCO DEL POYECTO DE IVESTIGACIÓN TITULADO BIOCHAR UNA ALTERNATIVA PARA EL MANEJO DE SUELOS EN EL TRÓPICO SECO A PARTIR DE LA TRANSFORMACIÓN DE RESIDUOS DE LA PRODUCCIÓN AGRÍCOLA COFFEA ARABICA Y PALMERA ELAEIS GUINEENSIS</t>
  </si>
  <si>
    <t>AGRILAB LABORATORIOS SAS</t>
  </si>
  <si>
    <t>830052939</t>
  </si>
  <si>
    <t>SONIA ESPERANZA AGUIRRE FORERO</t>
  </si>
  <si>
    <t>https://community.secop.gov.co/Public/Tendering/OpportunityDetail/Index?noticeUID=CO1.NTC.4913847&amp;isFromPublicArea=True&amp;isModal=true&amp;asPopupView=true</t>
  </si>
  <si>
    <t>OPS-VIN-0017-2023</t>
  </si>
  <si>
    <t>CO1.REQ.5052859</t>
  </si>
  <si>
    <t>901551953</t>
  </si>
  <si>
    <t>https://community.secop.gov.co/Public/Tendering/OpportunityDetail/Index?noticeUID=CO1.NTC.4951954&amp;isFromPublicArea=True&amp;isModal=False</t>
  </si>
  <si>
    <t>OPS-VIN-0018-2023</t>
  </si>
  <si>
    <t>CO1.REQ.5060861</t>
  </si>
  <si>
    <t>PRESTACIÓN DEL SERVICIO PARA EL DESARROLLO DEL CURSO Y ACOMPAÑAMIENTO TÉCNICO DE PROTOTIPADO A 30 EMPRESAS BENEFICIARIAS DEL PROYECTO IMPLEMENTACIÓN DE SISTEMAS DE GESTIÓN DE INNOVACIÓN EN EMPRESAS DEL SECTOR TURÍSTICO AGROPECUARIO Y AGROINDUSTRIAL EN EL DEPARTAMENTO DEL MAGDALENA</t>
  </si>
  <si>
    <t>VICTOR MANUEL REYES PENICHE</t>
  </si>
  <si>
    <t>67041314</t>
  </si>
  <si>
    <t>ANGÉLICA LILIANA SILVA FRANCO</t>
  </si>
  <si>
    <t>https://community.secop.gov.co/Public/Tendering/OpportunityDetail/Index?noticeUID=CO1.NTC.4959768&amp;isFromPublicArea=True&amp;isModal=False</t>
  </si>
  <si>
    <t>OPS-VIN-0019-2023</t>
  </si>
  <si>
    <t xml:space="preserve">CO1.REQ.5061085 </t>
  </si>
  <si>
    <t>PRESTACIÓN DE SERVICIO TECNICO PARA LA EDICION DE VIDEOS O PIEZAS AUDIO VISUALES CON MATERIAL DE VIDEO PREVIAMENTE GRABADO, EN MARCO DEL PROYECTO CARACTERIZACIÓN DE LAS INICIATIVAS DE TURISMO COMUNITARIO EN EL CORREDOR CAFETERO DE LA SIERRA NEVADA DE SANTA MARTA DEPARTAMENTO DEL MAGDALENA</t>
  </si>
  <si>
    <t>SALMON PRODUCCIONES SAS</t>
  </si>
  <si>
    <t>901241732</t>
  </si>
  <si>
    <t>RONALD ALFARO GARCIA</t>
  </si>
  <si>
    <t>https://community.secop.gov.co/Public/Tendering/OpportunityDetail/Index?noticeUID=CO1.NTC.4961706&amp;isFromPublicArea=True&amp;isModal=False</t>
  </si>
  <si>
    <t>OPS-VIN-0020-2023</t>
  </si>
  <si>
    <t>CO1.REQ.5072038</t>
  </si>
  <si>
    <t>PRESTACIÓN DE SERVICIOS PARA LA CORRECCIÓN DE ESTILO EN INGLÉS DEL LIBRO DIGITAL HOT MELT  B PÁGINAS TAMAÑO 21 X 28 CM  120 PÁGINAS</t>
  </si>
  <si>
    <t>800176618</t>
  </si>
  <si>
    <t>MÓNICA REYES ROJAS</t>
  </si>
  <si>
    <t>https://community.secop.gov.co/Public/Tendering/OpportunityDetail/Index?noticeUID=CO1.NTC.4972579&amp;isFromPublicArea=True&amp;isModal=False</t>
  </si>
  <si>
    <t>OPS-VIN-0021-2023</t>
  </si>
  <si>
    <t>CO1.REQ.5092446</t>
  </si>
  <si>
    <t>SERVICIO DE MONTAJE Y DESMONTAJE DE 36 STANDS 02 BASTIDORES Y UN ARCO DE INGRESO REQUERIDOS PARA EL DESARROLLO DE LA III FERIA ARTESANAL Y CULTURAL DEL CARIBE COLOMBIANO TRENZANDO EL CARIBE</t>
  </si>
  <si>
    <t>DESING &amp; QUALITY I.C SAS</t>
  </si>
  <si>
    <t>901337227</t>
  </si>
  <si>
    <t>https://community.secop.gov.co/Public/Tendering/OpportunityDetail/Index?noticeUID=CO1.NTC.4994927&amp;isFromPublicArea=True&amp;isModal=False</t>
  </si>
  <si>
    <t>OPS-VIN-0022-2023</t>
  </si>
  <si>
    <t>CO1.REQ.5092476</t>
  </si>
  <si>
    <t>PRESTACIÓN DE SERVICIOS DE HOTELERÍA ALOJAMIENTO Y ALIMENTACIÓN CORRESPONDIENTE A LA CARTA DE AUSPICIO EMITIDA POR LA CORPORACIÓN ANDINA DE FOMENTO CAF A LA UNIVERSIDAD DEL MAGDALENA CON EL FIN DE APOYAR LA ORGANIZACIÓN DEL X SEMINARIO INTERNACIONAL CONEXIONES CARIBE</t>
  </si>
  <si>
    <t>STANZIA SANTA MARTA S.A.S</t>
  </si>
  <si>
    <t>900929739</t>
  </si>
  <si>
    <t>ETNA BAYONA VELASQUEZ</t>
  </si>
  <si>
    <t>https://community.secop.gov.co/Public/Tendering/OpportunityDetail/Index?noticeUID=CO1.NTC.4995042&amp;isFromPublicArea=True&amp;isModal=False</t>
  </si>
  <si>
    <t>OPS-VIN-0023-2023</t>
  </si>
  <si>
    <t>CO1.REQ.5098281</t>
  </si>
  <si>
    <t>CONTRATACIÓN DE SERVICIO PARA MONTAJE DE ESCENOGRAFÍA CENTRAL DEL EVENTO DENOMINADO X SEMINARIO INTERNACIONAL CONEXIONES CARIBE EN MARCO DEL APORTE DE LA CORPORACIÓN ANDINA DE FOMENTO CAF CORRESPONDIENTE A LA CARTA DE AUSPICIO EMITIDA POR LA CORPORACIÓN ANDINA DE FOMENTO CAF A LA UNIVERSIDAD DEL MAGDALENA</t>
  </si>
  <si>
    <t>KARLINA  JIMENEZ CHARRIS</t>
  </si>
  <si>
    <t>1082921967</t>
  </si>
  <si>
    <t>ETNA BAYONA VELÁSQUEZ</t>
  </si>
  <si>
    <t>https://community.secop.gov.co/Public/Tendering/OpportunityDetail/Index?noticeUID=CO1.NTC.4997513&amp;isFromPublicArea=True&amp;isModal=False</t>
  </si>
  <si>
    <t>OPS-VIN-0024-2023</t>
  </si>
  <si>
    <t>CO1.REQ.5105931</t>
  </si>
  <si>
    <t>PRESTACIÓN DE SERVICIO DE TRANSPORTE TERRESTRE PARA LOS INVITADOS AL EVENTO X SEMINARIO INTERNACIONAL CONEXIONES CARIBE CORRESPONDIENTE A LA CARTA DE AUSPICIO EMITIDA POR LA CORPORACIÓN ANDINA DE FOMENTO CAF A LA UNIVERSIDAD DEL MAGDALENA</t>
  </si>
  <si>
    <t>MAGICTOUR COLOMBIA S.A.S.</t>
  </si>
  <si>
    <t>900588713</t>
  </si>
  <si>
    <t xml:space="preserve"> ETNA MERCEDES BAYONA VELÁSQUEZ</t>
  </si>
  <si>
    <t>https://community.secop.gov.co/Public/Tendering/OpportunityDetail/Index?noticeUID=CO1.NTC.5006070&amp;isFromPublicArea=True&amp;isModal=False</t>
  </si>
  <si>
    <t>OPS-VIN-0025-2023</t>
  </si>
  <si>
    <t>CO1.REQ.5159089</t>
  </si>
  <si>
    <t>SERVICIO DE EXHIBICIÓN DE LOS TÍTULOS QUE HARÁN PARTE DEL 1ER SALÓN IBEROAMERICANO DEL LIBRO Y EL MAR EL CUAL SE DESARROLLARÁ DURANTE LA 5° FERIA INTERNACIONAL DEL LIBRO, LAS ARTES Y LA CULTURA DE SANTA MARTA 2023 FILSMAR</t>
  </si>
  <si>
    <t>https://community.secop.gov.co/Public/Tendering/OpportunityDetail/Index?noticeUID=CO1.NTC.5057070&amp;isFromPublicArea=True&amp;isModal=true&amp;asPopupView=true</t>
  </si>
  <si>
    <t>OPS-VIN-0026-2023</t>
  </si>
  <si>
    <t>CO1.REQ.5159701</t>
  </si>
  <si>
    <t>SERVICIO DE DISEÑO MONTAJE Y DESMONTAJE DE LOS STANDS DONDE SE UBICARÁN LAS MUESTRAS DE LIBROS EN MARCO DE LA 5 FERIA INTERNACIONAL DEL LIBRO LAS ARTES Y LA CULTURA DE SANTA MARTA 2023 FILSMAR</t>
  </si>
  <si>
    <t>https://community.secop.gov.co/Public/Tendering/OpportunityDetail/Index?noticeUID=CO1.NTC.5057088&amp;isFromPublicArea=True&amp;isModal=true&amp;asPopupView=true</t>
  </si>
  <si>
    <t>OPS-VIN-0027-2023</t>
  </si>
  <si>
    <t>CO1.REQ.5157469</t>
  </si>
  <si>
    <t>PRESTACIÓN DEL SERVICIO DE DISEÑO DE UNA ESTRATEGIA DE INTERVENCIÓN SOBRE RECONCILIACIÓN CONSTRUCCIÓN DE PAZ DESDE LA FAMILIA RELACIONES Y CONTEXTO LENGUAJE Y COMUNICACIÓN PARA MICROEMPRESARIOS DE LA AGRICULTURA Y EL TURISMO SOSTENIBLE EN CINCO TERRITORIOS PALMOR SAN PEDRO SAN JAVIER LA MARÍA Y CORDOBITA DEL DEPARTAMENTO DEL MAGDALENA Y REALIZAR EL PROCESO DE CAPACITACIÓN SOBRE LAS METODOLOGÍAS DE LA ESTRATEGIA CON LOS MIEMBROS DEL GRUPO INVESTIGACIÓN EN GESTIÓN DE LAS ORGANIZACIONES GIGO</t>
  </si>
  <si>
    <t xml:space="preserve">GAFIMOPE SAS </t>
  </si>
  <si>
    <t>901231329</t>
  </si>
  <si>
    <t>ALEXANDER DAZA CORREDOR</t>
  </si>
  <si>
    <t>https://community.secop.gov.co/Public/Tendering/OpportunityDetail/Index?noticeUID=CO1.NTC.5057151&amp;isFromPublicArea=True&amp;isModal=true&amp;asPopupView=true</t>
  </si>
  <si>
    <t>OPS-VIN-0028-2023</t>
  </si>
  <si>
    <t>CO1.REQ.5160006</t>
  </si>
  <si>
    <t>PRESTACIÓN DEL SERVICIO DE CARACTERIZACIÓN SOCIODEMOGRÁFICA DE LOS MICROEMPRESARIOS DE LA AGRICULTURA Y EL TURISMO SOSTENIBLE ASÍ MISMO LA CARACTERIZACIÓN DE LAS UNIDADES ECONÓMICAS ASOCIADAS A AGRICULTURA Y TURISMO SOSTENIBLE EN CINCO TERRITORIOS PALMOR SAN PEDRO SAN JAVIER LA MARÍA Y CORDOBITA DEL DEPARTAMENTO DEL MAGDALENA EN MARCO DE LOS INCENTIVOS OTORGADOS AL GRUPO DE INVESTIGACIÓN GESTIÓN DE LAS ORGANIZACIONES POR SU CATEGORIZACIÓN EN EL SISTEMA NACIONAL DE CIENCIA TECNOLOGÍA E INNOVACIÓN EN EL AÑO 2021</t>
  </si>
  <si>
    <t xml:space="preserve"> ALEXANDER DAZA CORREDOR</t>
  </si>
  <si>
    <t>https://community.secop.gov.co/Public/Tendering/OpportunityDetail/Index?noticeUID=CO1.NTC.5060029&amp;isFromPublicArea=True&amp;isModal=true&amp;asPopupView=true</t>
  </si>
  <si>
    <t>OPS-VIN-0029-2023</t>
  </si>
  <si>
    <t>CO1.REQ.5160122</t>
  </si>
  <si>
    <t>PRESTACIÓN DEL SERVICIO DE IMPRESIÓN DE OBRAS Y DIVERSO MATERIAL BIBLIOGRÁFICO PARA EL ÚLTIMO TRIMESTRE DE LA VIGENCIA 2023 Y LAS OBRAS QUE SE PRESENTARÁN EN LA FERIA INTERNACIONAL DEL LIBRO LAS ARTES Y LA CULTURA DE SANTA MARTA SERVICIO DE BODEGA VIRTUAL DE OBRAS</t>
  </si>
  <si>
    <t>RICARDO TETE MIELES</t>
  </si>
  <si>
    <t>https://community.secop.gov.co/Public/Tendering/OpportunityDetail/Index?noticeUID=CO1.NTC.5060031&amp;isFromPublicArea=True&amp;isModal=true&amp;asPopupView=true</t>
  </si>
  <si>
    <t>OPS-VIN-0030-2023</t>
  </si>
  <si>
    <t>CO1.REQ.5175943</t>
  </si>
  <si>
    <t>PRESTACIÓN DE SERVICIOS COMO CONSULTOR PARA APOYAR LA CREACIÓN Y PUESTA EN MARCHA DE UN INSTITUTO DE I+D+I ARTICULADO CON EL CAMPUS DE EXCELENCIA INTERNACIONAL DEL MAR CEIMAR Y CON LA IMPLEMENTACIÓN DE PROYECTOS DE DESARROLLO SOSTENIBLE EN LA REGIÓN MARINO COSTERA COLOMBIANA EL CONTRATISTA DESARROLLARÁ LAS SIGUIENTES TEMÁTICAS SISTEMAS DE APROVECHAMIENTO DE LOS RESIDUOS SÓLIDOS SISTEMA DE PRODUCCIÓN Y TRATAMIENTO DE AGUAS MANEJO DE DESECHOS PLÁSTICOS</t>
  </si>
  <si>
    <t>CARLOS BERNAL QUINTERO</t>
  </si>
  <si>
    <t>19209933</t>
  </si>
  <si>
    <t>JOHN ALEXANDER TABORDA GIRALD</t>
  </si>
  <si>
    <t>https://community.secop.gov.co/Public/Tendering/OpportunityDetail/Index?noticeUID=CO1.NTC.5077076&amp;isFromPublicArea=True&amp;isModal=true&amp;asPopupView=true</t>
  </si>
  <si>
    <t>OPS-VIN-0031-2023</t>
  </si>
  <si>
    <t>CO1.REQ.5181049</t>
  </si>
  <si>
    <t>PRESTACIÓN DE SERVICIOS DE ENSAYOS DE CARACTERIZACIÓN MECÁNICA Y O QUÍMICA Y O MORFOLÓGICA DE MATERIAL EN MARCO DE LOS INCENTIVOS OTORGADOS AL DOCENTE JOSE LUIS LUGO ARIAS COMO INVESTIGADOR ASOCIADO MEDIANTE LA RESOLUCIÓN N 0550 DE 2022 POR SU CATEGORIZACIÓN EN EL SISTEMA NACIONAL DE CIENCIA TECNOLOGÍA E INNOVACIÓN EN EL AÑO 2021</t>
  </si>
  <si>
    <t>UNIVERSIDAD PONTIFICIA BOLIVARIANA</t>
  </si>
  <si>
    <t>890902922</t>
  </si>
  <si>
    <t xml:space="preserve"> NELSON PIRANEQUE GAMBASICA</t>
  </si>
  <si>
    <t>https://community.secop.gov.co/Public/Tendering/OpportunityDetail/Index?noticeUID=CO1.NTC.5081623&amp;isFromPublicArea=True&amp;isModal=False</t>
  </si>
  <si>
    <t>OPS-VIN-0032-2023</t>
  </si>
  <si>
    <t>CO1.REQ.5185745</t>
  </si>
  <si>
    <t>SERVICIO DE CARPAS DONDE SE UBICARÁN ACTIVIDADES DE LA FERIA Y EXPOSICIÓN DE LIBROS EN MARCO DE LA 5° FERIA INTERNACIONAL DEL LIBRO, LAS ARTES Y LA CULTURA DE SANTA MARTA 2023 FILSMAR</t>
  </si>
  <si>
    <t>KATHY ALEJANDRA SEGRERA ZAPATA</t>
  </si>
  <si>
    <t>1082994721</t>
  </si>
  <si>
    <t>2153 
1499</t>
  </si>
  <si>
    <t>2023-10-04
2023-07-11</t>
  </si>
  <si>
    <t>16000000
80000000</t>
  </si>
  <si>
    <t>https://community.secop.gov.co/Public/Tendering/OpportunityDetail/Index?noticeUID=CO1.NTC.5084281&amp;isFromPublicArea=True&amp;isModal=true&amp;asPopupView=true</t>
  </si>
  <si>
    <t>OPS-VIN-0033-2023</t>
  </si>
  <si>
    <t>CO1.REQ.5185522</t>
  </si>
  <si>
    <t>PRESTACIÓN DE SERVICIOS DE HOTELERÍA Y ALOJAMIENTO EN EL MARCO DEL XVII CONGRESO DE LA SOCIEDAD INTERNACIONAL DE ECONOMÍA ECOLÓGICA ECONOMÍAS PARA LA VIDA: ALIANZAS PARA PRACTICAR LA ECONOMÍA ECOLÓGICA EN UN MUNDO EN TRANSICIÓN PROPICIADO POR LA SOCIEDAD INTERNACIONAL DE ECONOMÍA ECOLÓGICA Y APOYADO POR EL PROYECTO TRANSNATIONAL CENTRE FOR JUST TRANSITIONS IN ENERGY CLIMATE AND SUSTAINABILITY TRAJECTS</t>
  </si>
  <si>
    <t>https://community.secop.gov.co/Public/Tendering/OpportunityDetail/Index?noticeUID=CO1.NTC.5084325&amp;isFromPublicArea=True&amp;isModal=true&amp;asPopupView=true</t>
  </si>
  <si>
    <t>OPS-VIN-0034-2023</t>
  </si>
  <si>
    <t>CO1.REQ.5202986</t>
  </si>
  <si>
    <t>PRESTACIÓN DE SERVICIOS DE CORRECCIÓN DE ESTILO DISEÑO Y ADECUACIÓN DE FORMATO PARA PUBLICACIÓN DEL LIBRO TITULADO LINEAMENTOS EPISTEMOLÓGICOS DE LOS ESTILOS DE APRENDIZAJE Y NEUROAPRENDIZAJE EN CONTEXTOS UNIVERSITARIOS</t>
  </si>
  <si>
    <t>GRUPO EDITORIAL SAQUE DE PUNTA S.A.S</t>
  </si>
  <si>
    <t>901670331</t>
  </si>
  <si>
    <t>GLORIA OROZCO BARRAZA</t>
  </si>
  <si>
    <t>https://community.secop.gov.co/Public/Tendering/OpportunityDetail/Index?noticeUID=CO1.NTC.5101947&amp;isFromPublicArea=True&amp;isModal=False</t>
  </si>
  <si>
    <t>OPS-VIN-0035-2023</t>
  </si>
  <si>
    <t>CO1.REQ.5208632</t>
  </si>
  <si>
    <t>PRESTACIÓN DEL SERVICIO DEALQUILER DE SONIDO, SILLAS Y MESAS PARA LA REALIZACIÓN DEL EVENTO XVII CONGRESO DE LA SOCIEDAD INTERNACIONAL DE ECONOMÍA ECOLÓGICA. ECONOMÍAS PARA LA VIDA</t>
  </si>
  <si>
    <t>https://community.secop.gov.co/Public/Tendering/OpportunityDetail/Index?noticeUID=CO1.NTC.5107359&amp;isFromPublicArea=True&amp;isModal=False</t>
  </si>
  <si>
    <t>OPS-VIN-0036-2023</t>
  </si>
  <si>
    <t>CO1.REQ.5211378</t>
  </si>
  <si>
    <t>PRESTACIÓN DEL SERVICIO AUDIOVISUAL EN MARCO DE LOS INCENTIVOS ORTORGADOS AL GRUPO DE INVESTIGACIÓN Y CREACIÓN AUDIOVISUAL  VIDEOSFERAS</t>
  </si>
  <si>
    <t>FUNDACION PATRIMONIO FILMICO COLOMBIANO</t>
  </si>
  <si>
    <t>860533189</t>
  </si>
  <si>
    <t>EDGAR VILLEGAS IRIARTE</t>
  </si>
  <si>
    <t>https://community.secop.gov.co/Public/Tendering/OpportunityDetail/Index?noticeUID=CO1.NTC.5110899&amp;isFromPublicArea=True&amp;isModal=False</t>
  </si>
  <si>
    <t>ODA-VIN-0001-2023</t>
  </si>
  <si>
    <t>CO1.REQ.4155251</t>
  </si>
  <si>
    <t>ARRENDAMIENTO DE UN MÓDULO METÁLICO NECESARIO PARA EL DESARROLLO DE LAS ACTIVIDADES DEL PROGRAMA EDITORIAL</t>
  </si>
  <si>
    <t>https://community.secop.gov.co/Public/Tendering/OpportunityDetail/Index?noticeUID=CO1.NTC.4060516&amp;isFromPublicArea=True&amp;isModal=true&amp;asPopupView=true</t>
  </si>
  <si>
    <t>ODA-VIN-0002-2023</t>
  </si>
  <si>
    <t>CO1.REQ.4281198</t>
  </si>
  <si>
    <t>ARRENDAMIENTO DE UN (01) MÓDULO METÁLICO, NECESARIO PARA EL DESARROLLO DE LAS ACTIVIDADES DE APROPIACIÓN SOCIAL DEL CONOCIMIENTO,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</si>
  <si>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https://community.secop.gov.co/Public/Tendering/OpportunityDetail/Index?noticeUID=CO1.NTC.4184971&amp;isFromPublicArea=True&amp;isModal=true&amp;asPopupView=true</t>
  </si>
  <si>
    <t>ODA-VIN-0003-2023</t>
  </si>
  <si>
    <t>CO1.REQ.4292977</t>
  </si>
  <si>
    <t>ARRENDAMIENTO DE UN (01) MÓDULO METÁLICO, NECESARIO PARA EL DESARROLLO DE LAS ACTIVIDADES DEL CENTRO DE COLECCIONES CIENTÍFICAS, CON LAS SIGUIENTES CARACTERÍSTICAS: MODULO METÁLICO DE 20FT (6M APROX.) PARA OFICINA. INCLUYE: PAREDES Y TECHO ENCHAPADO EN SUPERBOARD DE 6MM, CON AISLANTE TERMO-ACÚSTICO (FRESCASA), 1 PUERTA EN METAL CON CERRADURA Y MANIJAS, INSTALACIONES ELÉCTRICAS, 4 TOMACORRIENTES DOBLES, UN INTERRUPTOR DOBLE, UN INTERRUPTOR SENCILLO, TABLERO DE 4 CIRCUITOS, CINCO (5) LUMINARIAS TIPO LED, ACONDICIONADOR DE AIRE TIPO MINI SPLIT, PINTURA EXTERIOR EN ESMALTE SINTÉTICO, CUBIERTA IMPERMEABILIZADA</t>
  </si>
  <si>
    <t>LARRY JIMENEZ FERBANS</t>
  </si>
  <si>
    <t>https://www.secop.gov.co/CO1BusinessLine/Tendering/BuyerWorkArea/Index?DocUniqueIdentifier=CO1.BDOS.4195294</t>
  </si>
  <si>
    <t>ODA-VIN-0004-2023</t>
  </si>
  <si>
    <t>CO1.REQ.5117940</t>
  </si>
  <si>
    <t>REALIZAR EL ALQUILER DE DOS CONTENEDORES QUE SERÁN UTILIZADOS PARA BODEGAJE EN LA 3RA FERIA ARTESANAL Y CULTURAL DEL CARIBE COLOMBIANO TRENZANDO EL CARIBE</t>
  </si>
  <si>
    <t>NURY CECILIA JACOME HENRY</t>
  </si>
  <si>
    <t>36719980</t>
  </si>
  <si>
    <t>https://community.secop.gov.co/Public/Tendering/OpportunityDetail/Index?noticeUID=CO1.NTC.5016557&amp;isFromPublicArea=True&amp;isModal=true&amp;asPopupView=true</t>
  </si>
  <si>
    <t>ODC-VIN-0001-2023</t>
  </si>
  <si>
    <t>CO1.REQ.4260784</t>
  </si>
  <si>
    <t>COMPRAR DE UN EQUIPO DE COMPUTO QUE SERÁ UTILIZADO PARA EL DESARROLLO DE LOS DIFERENTES PROCESOS ADELANTADOS POR LA DIRECCION DE GESTIÓN DEL CONOCIMIENTO DE LA VICERRECTORÍA DE INVESTIGACIÓN EN EL MARCO DEL PROYECTO TITULADO: PARTICIPACIÓN PARA LA ELABORACIÓN DEL MODELO DE EXPOSICIÓN DE SANTA MARTA Y LA ELABORACIÓN DEL MODELO DE EXPOSICIÓN DE RIOHACHA</t>
  </si>
  <si>
    <t xml:space="preserve">LAHERAL S.A.S. BIC </t>
  </si>
  <si>
    <t>MONICA ZULBARÁN JIMENEZ</t>
  </si>
  <si>
    <t>https://community.secop.gov.co/Public/Tendering/OpportunityDetail/Index?noticeUID=CO1.NTC.4165701&amp;isFromPublicArea=True&amp;isModal=true&amp;asPopupView=true</t>
  </si>
  <si>
    <t>ODC-VIN-0002-2023</t>
  </si>
  <si>
    <t>CO1.REQ.4260696</t>
  </si>
  <si>
    <t>COMPRA DE OCHENTA REFRIGERIOS PARA EL DESARROLLO DE UNA JORNADA DE SOCIALIZACIÓN DE RESULTADOS Y VISIBILIZACIÓN EN MARCO DEL PROYECTO DE INVESTIGACIÓN EUROPEAN LATIN AMERICAN NETWORK IN SUPPORT OF SOCIAL ENTREPRENEURS  ELANET</t>
  </si>
  <si>
    <t>https://community.secop.gov.co/Public/Tendering/OpportunityDetail/Index?noticeUID=CO1.NTC.4165639&amp;isFromPublicArea=True&amp;isModal=true&amp;asPopupView=true</t>
  </si>
  <si>
    <t>ODC-VIN-0003-2023</t>
  </si>
  <si>
    <t>CO1.REQ.4266199</t>
  </si>
  <si>
    <t>COMPRA DE EQUIPOS DE COMPUTO Y ACCESORIOS QUE SERAN UTILIZADOS PARA EL FORTALECIMIENTO DE UNIDADES DEL SISTEMA INSTITUCIONAL DE INVESTIGACIÓN CREACIÓN INNOVACIÓN Y EMPRENDIMIENTO</t>
  </si>
  <si>
    <t>https://community.secop.gov.co/Public/Tendering/OpportunityDetail/Index?noticeUID=CO1.NTC.4170976&amp;isFromPublicArea=True&amp;isModal=true&amp;asPopupView=true</t>
  </si>
  <si>
    <t>ODC-VIN-0004-2023</t>
  </si>
  <si>
    <t>CO1.REQ.4312310</t>
  </si>
  <si>
    <t>COMPRA DE TREINTA REFRIGERIOS Y TREINTA ALMUERZOS PARA EL DESARROLLO DE LA PRIMERA CARTOGRÁFIA SOCIAL EN MARCO DEL PROYECTO DE INVESTIGACIÓN UNIVERSIDAD DEL MAGDALENA: ESPACIOS LIBRES DE RACISMO</t>
  </si>
  <si>
    <t>https://www.secop.gov.co/CO1BusinessLine/Tendering/BuyerWorkArea/Index?DocUniqueIdentifier=CO1.BDOS.4213900</t>
  </si>
  <si>
    <t>ODC-VIN-0005-2023</t>
  </si>
  <si>
    <t>CO1.REQ.4333258</t>
  </si>
  <si>
    <t>COMPRA BIENES E INSUMOS VARIOS QUE SERÁN UTILIZADO PARA DESARROLLAR LAS ACTIVIDADES EN EL MARCO DEL PROYECTO ESTACIÓN DE MONITOREO PARA LA CAPTURA DE VARIABLES OCEANOGRÁFICAS DE ALTA RESOLUCIÓN TEMPORAL</t>
  </si>
  <si>
    <t>TESLATRONICA SUMADOR S.A.S</t>
  </si>
  <si>
    <t>https://www.secop.gov.co/CO1BusinessLine/Tendering/BuyerWorkArea/Index?DocUniqueIdentifier=CO1.BDOS.4234178</t>
  </si>
  <si>
    <t>ODC-VIN-0006-2023</t>
  </si>
  <si>
    <t>CO1.REQ.4376742</t>
  </si>
  <si>
    <t>COMPRA DE PAPELERÍA EN MARCO DEL PROYECTO DE INVESTIGACIÓN TITULADO INTERCULTURALIDAD PAZ Y TERRITORIO UNA APUESTA PARA LA TRANSFORMACIÓN DE TERRITORIOS EN CONFLICTOS EN LA SERRANÍA DEL PERIJÁ</t>
  </si>
  <si>
    <t xml:space="preserve"> EDGAR REY SINNING</t>
  </si>
  <si>
    <t>https://community.secop.gov.co/Public/Tendering/OpportunityDetail/Index?noticeUID=CO1.NTC.4280493&amp;isFromPublicArea=True&amp;isModal=true&amp;asPopupView=true</t>
  </si>
  <si>
    <t>ODC-VIN-0007-2023</t>
  </si>
  <si>
    <t>CO1.REQ.4388822</t>
  </si>
  <si>
    <t>COMPRA DE ALIMENTO PARA PECES EN MARCO DEL PROYECTO DE INVESTIGACIÓN ASPECTOS BIOLÓGICOS ESTADO DE CONSERVACIÓN Y OPORTUNIDADES PARA LA ACUICULTURA DE LA MOJARRA RAYADA EUGERRES PLUMIERI Y EL RÓBALO EN LA CIÉNAGA GRANDE DE SANTA MARTA</t>
  </si>
  <si>
    <t>NATALIA VILLAMIZAR VILLAMIZAR</t>
  </si>
  <si>
    <t>https://community.secop.gov.co/Public/Tendering/OpportunityDetail/Index?noticeUID=CO1.NTC.4292662&amp;isFromPublicArea=True&amp;isModal=true&amp;asPopupView=true</t>
  </si>
  <si>
    <t>ODC-VIN-0008-2023</t>
  </si>
  <si>
    <t>CO1.REQ.4394414</t>
  </si>
  <si>
    <t>COMPRA DE SOFTWARE EN MARCO DEL PROYECTO DE INVESTIGACIÓN INTERCULTURALIDAD PAZ Y TERRITORIO UNA APUESTA PARA LA TRANSFORMACIÓN DE TERRITORIOS EN CONFLICTOS EN LA SERRANÍA DEL PERIJÁ</t>
  </si>
  <si>
    <t>EDGAR REY SINNIG</t>
  </si>
  <si>
    <t>https://community.secop.gov.co/Public/Tendering/OpportunityDetail/Index?noticeUID=CO1.NTC.4298324&amp;isFromPublicArea=True&amp;isModal=true&amp;asPopupView=true</t>
  </si>
  <si>
    <t>ODC-VIN-0009-2023</t>
  </si>
  <si>
    <t>CO1.REQ.4395221</t>
  </si>
  <si>
    <t>COMPRA DE OCHENTA REFRIGERIOS PARA LOS ESTUDIANTES DE LA UNIVERSIDAD QUE CONFORMARÁN LOS GRUPOS FOCALES EN LOS QUE SE DESARROLLARÁN LAS ACTIVIDADES DEL PROYECTO DE INVESTIGACIÓN: ESTRATEGIA EDUCATIVA PARA LA PREVENCIÓN DE EMBARAZO NO INTENCIONAL EN UNA UNIVERSIDAD PROMOTORA DE SALUD</t>
  </si>
  <si>
    <t>AMILETH MARTINEZ SALAZAR</t>
  </si>
  <si>
    <t>https://community.secop.gov.co/Public/Tendering/OpportunityDetail/Index?noticeUID=CO1.NTC.4298927&amp;isFromPublicArea=True&amp;isModal=true&amp;asPopupView=true</t>
  </si>
  <si>
    <t>ODC-VIN-0010-2023</t>
  </si>
  <si>
    <t>CO1.REQ.4412636</t>
  </si>
  <si>
    <t>COMPRA DE EQUIPOS DE CÓMPUTO PARA EL PROYECTO DE INVESTIGACIÓN TITULADO PATRONES DE DIVERSIDAD HISTÓRICA Y ECOLÓGICA DE LAS HORMIGAS EN EL SOCIOECOSISTEMA BOSQUE SECO TROPICAL DE COLOMBIA Y SUS IMPLICACIONES PARA LA CONSERVACIÓN</t>
  </si>
  <si>
    <t>UNIPLES S.A.</t>
  </si>
  <si>
    <t>https://community.secop.gov.co/Public/Tendering/OpportunityDetail/Index?noticeUID=CO1.NTC.4316005&amp;isFromPublicArea=True&amp;isModal=true&amp;asPopupView=true</t>
  </si>
  <si>
    <t>ODC-VIN-0011-2023</t>
  </si>
  <si>
    <t>CO1.REQ.4417288</t>
  </si>
  <si>
    <t>COMPRA DE EQUIPO DE COMPUTO PARA EL DESARROLLO DE LAS ACTIVIDADES DE LOS MODELOS CORRESPONDIENTES DENTRO DEL PROYECTO MODELACIÓN DEL PROCESO DE EROSIÓN INTERNA EN OBRAS GEOTÉCNICAS UTILIZANDO EL MÉTODO DE PUNTO MATERIAL</t>
  </si>
  <si>
    <t>LUIS ÁNGEL AVILÉS MURCIA</t>
  </si>
  <si>
    <t>https://community.secop.gov.co/Public/Tendering/OpportunityDetail/Index?noticeUID=CO1.NTC.4320469&amp;isFromPublicArea=True&amp;isModal=true&amp;asPopupView=true</t>
  </si>
  <si>
    <t>ODC-VIN-0012-2023</t>
  </si>
  <si>
    <t>CO1.REQ.4419007</t>
  </si>
  <si>
    <t>COMPRA DE ALIMENTO PARA PECES ARTICULOS DE LABORATORIOS Y REGULADORES DE VOLTAJE EN MARCO DEL PROYECTO DE INVESTIGACIÓN ASPECTOS BIOLÓGICOS ESTADO DE CONSERVACIÓN Y OPORTUNIDADES PARA LA ACUICULTURA DE LA MOJARRA RAYADA Y EL RÓBALO EN LA CIÉNAGA GRANDE DE SANTA MARTA</t>
  </si>
  <si>
    <t>https://community.secop.gov.co/Public/Tendering/OpportunityDetail/Index?noticeUID=CO1.NTC.4321903&amp;isFromPublicArea=True&amp;isModal=true&amp;asPopupView=true</t>
  </si>
  <si>
    <t>ODC-VIN-0013-2023</t>
  </si>
  <si>
    <t>CO1.REQ.4431888</t>
  </si>
  <si>
    <t>COMPRA DE UNA IMPRESORA EQUIPO INDISPENSABLE PARA IMPRIMIR EL MATERIAL NECESARIO PARA APLICAR LOS INSTRUMENTOS DE RECOLECCIÓN DE INFORMACIÓN EN EL MARCO DEL PROYECTO HACIA UN NUEVO MODELO DE SOSTENIBILIDAD TURÍSTICA. PROPUESTA METODOLÓGICA PARA PLAYAS TROPICALES BASADA EN UN SISTEMA DE INDICADORES ECONÓMICOS Y AMBIENTALES</t>
  </si>
  <si>
    <t>FREDDY DE JESÚS VARGAS LEIRA</t>
  </si>
  <si>
    <t>https://community.secop.gov.co/Public/Tendering/OpportunityDetail/Index?noticeUID=CO1.NTC.4334622&amp;isFromPublicArea=True&amp;isModal=true&amp;asPopupView=true</t>
  </si>
  <si>
    <t>ODC-VIN-0014-2023</t>
  </si>
  <si>
    <t>CO1.REQ.4442403</t>
  </si>
  <si>
    <t>COMPRA DE CINCUENTA REFRIGERIOS EN MARCO DEL PROYECTO DE INVESTIGACIÓN EUROPEAN LATIN AMERICAN NETWORK IN SUPPORT OF SOCIAL ENTREPRENEURS ELANET</t>
  </si>
  <si>
    <t>GRUPO J&amp;L CARIBE S.A.S</t>
  </si>
  <si>
    <t>https://community.secop.gov.co/Public/Tendering/OpportunityDetail/Index?noticeUID=CO1.NTC.4344959&amp;isFromPublicArea=True&amp;isModal=true&amp;asPopupView=true</t>
  </si>
  <si>
    <t>ODC-VIN-0015-2023</t>
  </si>
  <si>
    <t>CO1.REQ.4442023</t>
  </si>
  <si>
    <t>COMPRA DE UN EQUIPO DE COMPUTO NECESARIO PARA EL DESARROLLO DE LAS ACTIVIDADES Y EL FORTALECIMIENTO DEL PROGRAMA EDITORIAL DE LA VICERRECTORÍA DE INVESTIGACIÓN</t>
  </si>
  <si>
    <t>https://community.secop.gov.co/Public/Tendering/OpportunityDetail/Index?noticeUID=CO1.NTC.4344663&amp;isFromPublicArea=True&amp;isModal=true&amp;asPopupView=true</t>
  </si>
  <si>
    <t>ODC-VIN-0016-2023</t>
  </si>
  <si>
    <t>CO1.REQ.4469622</t>
  </si>
  <si>
    <t>COMPRA DE UN COMPUTADOR PORTÁTIL Y DE UNA LICENCIA DE WINDOWS EN MARCO DEL PROYECTO DE INVESTIGACIÓN TRÁFICO DE CONTENEDORES EN EL CARIBE COLOMBIANO UNA APROXIMACIÓN AL ESTUDIO DE COMPETITIVIDAD DEL PUERTO DE SANTA MARTA</t>
  </si>
  <si>
    <t>HARDWARE ASESORIAS SOFTWARE LTDA.</t>
  </si>
  <si>
    <t>ADRIANA PABÓN NOGUERA</t>
  </si>
  <si>
    <t>https://community.secop.gov.co/Public/Tendering/OpportunityDetail/Index?noticeUID=CO1.NTC.4371178&amp;isFromPublicArea=True&amp;isModal=true&amp;asPopupView=true</t>
  </si>
  <si>
    <t>ODC-VIN-0017-2023</t>
  </si>
  <si>
    <t>CO1.REQ.4469766</t>
  </si>
  <si>
    <t>COMPRA DE DOS COMPUTADORES PORTÁTILES CON PANTALLA FHD 14 AMD R5 5500U 16 GB DE RAM DDR4 SSD 512 GB USB 3 2 COLOR GRIS</t>
  </si>
  <si>
    <t>CARLOS ARTURO MARTINEZ CANO Y CAROLINA ELENA CORTINA NAVARRO 26947931</t>
  </si>
  <si>
    <t>https://community.secop.gov.co/Public/Tendering/OpportunityDetail/Index?noticeUID=CO1.NTC.4371268&amp;isFromPublicArea=True&amp;isModal=true&amp;asPopupView=true</t>
  </si>
  <si>
    <t>ODC-VIN-0018-2023</t>
  </si>
  <si>
    <t>CO1.REQ.4473092</t>
  </si>
  <si>
    <t>COMPRA DE UN EQUIPO ELECTRÓNICO SENSOR DE PH EN MARCO DEL PROYECTO DE INVESTIGACIÓN TITULADO EFECTO DE LA QUÍMICA DE CARBONATOS Y LA ACIDIFICACIÓN OCEÁNICA EN LA CALCIFICACIÓN Y FECUNDIDAD DE ALGAS CORALINÁCEAS COSTROSAS DE AMBIENTES CON SURGENCIA ESTACIONAL EN EL CARIBE COLOMBIANO</t>
  </si>
  <si>
    <t>EQUIPOS Y LABORATORIO DE COLOMBIA SAS</t>
  </si>
  <si>
    <t>https://community.secop.gov.co/Public/Tendering/OpportunityDetail/Index?noticeUID=CO1.NTC.4375053&amp;isFromPublicArea=True&amp;isModal=true&amp;asPopupView=true</t>
  </si>
  <si>
    <t>ODC-VIN-0019-2023</t>
  </si>
  <si>
    <t>CO1.REQ.4486668</t>
  </si>
  <si>
    <t>COMPRA DE EQUIPOS ELECTRÓNICOS</t>
  </si>
  <si>
    <t>T &amp; B SYSTEM S.A.S</t>
  </si>
  <si>
    <t>https://community.secop.gov.co/Public/Tendering/OpportunityDetail/Index?noticeUID=CO1.NTC.4388348&amp;isFromPublicArea=True&amp;isModal=true&amp;asPopupView=true</t>
  </si>
  <si>
    <t>ODC-VIN-0020-2023</t>
  </si>
  <si>
    <t>CO1.REQ.4486995</t>
  </si>
  <si>
    <t>COMPRA DE SENSORES EN MARCO DEL PROYECTO DE INVESTIGACIÓN EFECTO DE LA QUÍMICA DE CARBONATOS Y LA ACIDIFICACIÓN OCEÁNICA EN LA CALCIFICACIÓN Y FECUNDIDAD DE ALGAS CORALINÁCEAS COSTROSAS DE AMBIENTES CON SURGENCIA ESTACIONAL EN EL CARIBE COLOMBIANO</t>
  </si>
  <si>
    <t>INSAK SAS</t>
  </si>
  <si>
    <t>ROCÍO GARCÍA URUEÑA</t>
  </si>
  <si>
    <t>https://community.secop.gov.co/Public/Tendering/OpportunityDetail/Index?noticeUID=CO1.NTC.4388652&amp;isFromPublicArea=True&amp;isModal=true&amp;asPopupView=true</t>
  </si>
  <si>
    <t>ODC-VIN-0021-2023</t>
  </si>
  <si>
    <t>CO1.REQ.4494712</t>
  </si>
  <si>
    <t>COMPRA DE UN COMPUTADOR PORTÁTIL</t>
  </si>
  <si>
    <t>COMPULAGO S.A.S</t>
  </si>
  <si>
    <t>CESAR ENRIQUE TAMARIS TURIZO</t>
  </si>
  <si>
    <t>https://community.secop.gov.co/Public/Tendering/OpportunityDetail/Index?noticeUID=CO1.NTC.4395628&amp;isFromPublicArea=True&amp;isModal=true&amp;asPopupView=true</t>
  </si>
  <si>
    <t>ODC-VIN-0022-2023</t>
  </si>
  <si>
    <t>CO1.REQ.4500190</t>
  </si>
  <si>
    <t>COMPRA DE EQUIPOS DE LABORATORIO EN MARCO DEL PROYECTO DE INVESTIGACIÓN DESARROLLO DE FORMULACIONES NUTRICIONALES DE ENGORDE PARA CAMARÓN BLANCO LITOPENAEUS VANNAMEI EN LOS DEPARTAMENTOS ATLÁNTICO Y MAGDALENA</t>
  </si>
  <si>
    <t>BLAMIS DOTACIONES LABORATORIO S A S</t>
  </si>
  <si>
    <t xml:space="preserve">839
656 </t>
  </si>
  <si>
    <t>2023-03-29
2023-03-09</t>
  </si>
  <si>
    <t>400954523
132508338</t>
  </si>
  <si>
    <t>https://community.secop.gov.co/Public/Tendering/OpportunityDetail/Index?noticeUID=CO1.NTC.4402203&amp;isFromPublicArea=True&amp;isModal=true&amp;asPopupView=true</t>
  </si>
  <si>
    <t>ODC-VIN-0023-2023</t>
  </si>
  <si>
    <t>CO1.REQ.4505529</t>
  </si>
  <si>
    <t>COMPRA DE UN ESTEREOMICROSCOPIO NECESARIO PARA EL DESARROLLO DE LAS ACTIVIDADES Y EL FORTALECIMIENTO DEL CENTRO DE COLECCIONES CIENTÍFICAS DE LA VICERRECTORÍA DE INVESTIGACIÓN</t>
  </si>
  <si>
    <t>https://community.secop.gov.co/Public/Tendering/OpportunityDetail/Index?noticeUID=CO1.NTC.4427868&amp;isFromPublicArea=True&amp;isModal=true&amp;asPopupView=true</t>
  </si>
  <si>
    <t>ODC-VIN-0024-2023</t>
  </si>
  <si>
    <t>CO1.REQ.4533184</t>
  </si>
  <si>
    <t>COMPRA DE UN COMPUTADOR PORTATIL CON CORE I7 1255U 12GEN 20GB RAM 512GB SSD 15DY5011 PANTALLA 15 6 COLOR NEGRO</t>
  </si>
  <si>
    <t>GERMAN SANCHEZ TORRES</t>
  </si>
  <si>
    <t>https://community.secop.gov.co/Public/Tendering/OpportunityDetail/Index?noticeUID=CO1.NTC.4436079&amp;isFromPublicArea=True&amp;isModal=true&amp;asPopupView=true</t>
  </si>
  <si>
    <t>ODC-VIN-0025-2023</t>
  </si>
  <si>
    <t>CO1.REQ.4543405</t>
  </si>
  <si>
    <t>COMPRA DE TRES COMPUTADORES PORTÁTILES CON PANTALLA FHD 14 AMD R5 5500U 16 GB DE RAM DDR4 SSD 512 GB USB 3 2 WINDOWS 11 COLOR GRIS EN MARCO DE LOS INCENTIVOS OTORGADOS A LOS DOCENTES</t>
  </si>
  <si>
    <t>57438168 - 85456124 - 85456629</t>
  </si>
  <si>
    <t xml:space="preserve">MARIA FERNANDA CABAS MANJARREZ - ERIC HERNANDEZ SASTOQUE Y VICTOR MACIAS VILLAMIZAR </t>
  </si>
  <si>
    <t>https://community.secop.gov.co/Public/Tendering/OpportunityDetail/Index?noticeUID=CO1.NTC.4445033&amp;isFromPublicArea=True&amp;isModal=true&amp;asPopupView=true</t>
  </si>
  <si>
    <t>ODC-VIN-0026-2023</t>
  </si>
  <si>
    <t>CO1.REQ.4548494</t>
  </si>
  <si>
    <t>COMPRA DE UN COMPUTADOR PORTATIL EN MARCO DE LOS INCENTIVOS OTORGADOS</t>
  </si>
  <si>
    <t>https://community.secop.gov.co/Public/Tendering/OpportunityDetail/Index?noticeUID=CO1.NTC.4450372&amp;isFromPublicArea=True&amp;isModal=False</t>
  </si>
  <si>
    <t>ODC-VIN-0027-2023</t>
  </si>
  <si>
    <t>CO1.REQ.4549024</t>
  </si>
  <si>
    <t>COMPRA DE ELEMENTOS DE PAPELERÍA EN MARCO DEL PROYECTO DE INVESTIGACIÓN TITULADO OSITOS DE AGUA TARDÍGRADA ASOCIADOS A BRIÓFITOS Y LÍQUENES EN FRAGMENTOS DE BOSQUE SECO TROPICAL DE LOS MONTES DE MARÍA Y LA SERRANÍA DE PIOJÓ UNA CONTRIBUCIÓN A LA BIODIVERSIDAD DE COLOMBIA</t>
  </si>
  <si>
    <t>https://community.secop.gov.co/Public/Tendering/OpportunityDetail/Index?noticeUID=CO1.NTC.4450572&amp;isFromPublicArea=True&amp;isModal=False</t>
  </si>
  <si>
    <t>ODC-VIN-0028-2023</t>
  </si>
  <si>
    <t>CO1.REQ.4572105</t>
  </si>
  <si>
    <t>COMPRA DE BOMBAS EN MARCO DEL PROYECTO DE INVESTIGACIÓN EFECTO DE LA QUÍMICA DE CARBONATOS Y LA ACIDIFICACIÓN OCEÁNICA EN LA CALCIFICACIÓN Y FECUNDIDAD DE ALGAS CORALINÁCEAS COSTROSAS DE AMBIENTES CON SURGENCIA ESTACIONAL EN EL CARIBE COLOMBIANO</t>
  </si>
  <si>
    <t>BOMBAS Y REPUESTOS LTDA</t>
  </si>
  <si>
    <t>https://community.secop.gov.co/Public/Tendering/OpportunityDetail/Index?noticeUID=CO1.NTC.4473811&amp;isFromPublicArea=True&amp;isModal=true&amp;asPopupView=true</t>
  </si>
  <si>
    <t>ODC-VIN-0029-2023</t>
  </si>
  <si>
    <t>CO1.REQ.4572410</t>
  </si>
  <si>
    <t>COMPRA DE EQUIPOS ELECTRONICOS EN MARCO DEL PROYECTO DE INVESTIGACION RASGOS FENOTÍPICOS INTER-POBLACIONALES ASOCIADOS AL SISTEMA DE APAREAMIENTO LEKSCRAMBLE DE ATELOPUSLAETISSIMUS ANURA BUFONIDAE EN LA SIERRA NEVADA DE SANTA MARTA COLOMBIA</t>
  </si>
  <si>
    <t>GRUPO MILLIGRAM SAS</t>
  </si>
  <si>
    <t>https://community.secop.gov.co/Public/Tendering/OpportunityDetail/Index?noticeUID=CO1.NTC.4473932&amp;isFromPublicArea=True&amp;isModal=true&amp;asPopupView=true</t>
  </si>
  <si>
    <t>ODC-VIN-0030-2023</t>
  </si>
  <si>
    <t>CO1.REQ.4572173</t>
  </si>
  <si>
    <t>COMPRA DE 15 UNIDADES DE CRIOCAJA PLASTICA CON TAPA PARA CRIOVIAL DE 2ML EN PP X UNID 3 BOLSAS DE CRIOVIAL POLIPROPILENO POLIMÉRICO ESTERIL 2ML PQX500UNID Y 2 UNIDADES DE ALCOHOL ETILICO 96% X 20LT PARA EL PROYECTO DE INVESTIGACIÓN TITULADO DIVERSIDAD TAXONÓMICA Y FUNCIONAL DE HORMIGAS ASOCIADAS A LA HOJARASCA EN ECOSISTEMAS AMENAZADOS DE BOSQUES SECO TROPICAL EN LOS MONTES DE MARÍA Y SERRANÍA DE PIOJÓ CARIBE COLOMBIANO</t>
  </si>
  <si>
    <t>DICORLAB SAS</t>
  </si>
  <si>
    <t>https://community.secop.gov.co/Public/Tendering/OpportunityDetail/Index?noticeUID=CO1.NTC.4473853&amp;isFromPublicArea=True&amp;isModal=true&amp;asPopupView=true</t>
  </si>
  <si>
    <t>ODC-VIN-0031-2023</t>
  </si>
  <si>
    <t>CO1.REQ.4612341</t>
  </si>
  <si>
    <t>COMPRA DE UNA TABLET EN MARCO DE PROYECTO DE INVESTIGACIÓN TITULADO OLIMPIADAS MEDIOAMBIENTALES PARA EL DESARROLLO DEL PENSAMIENTO MATEMÁTICO Y DE MODELAMIENTO MATEMÁTICO EN PROYECTOS AMBIENTALES EN EL DEPARTAMENTO DE MAGDALENA</t>
  </si>
  <si>
    <t>ELLERY GREGORIO CHACUTO LOPEZ</t>
  </si>
  <si>
    <t>https://community.secop.gov.co/Public/Tendering/OpportunityDetail/Index?noticeUID=CO1.NTC.4514632&amp;isFromPublicArea=True&amp;isModal=true&amp;asPopupView=true</t>
  </si>
  <si>
    <t>ODC-VIN-0032-2023</t>
  </si>
  <si>
    <t>CO1.REQ.4612363</t>
  </si>
  <si>
    <t>COMPRA DE MATERIALES E INSUMOS EN MARCO DE PROYECTO DE INVESTIGACIÓN TITULADO DIVERSIDAD TAXONÓMICA Y FUNCIONAL DE HORMIGAS ASOCIADAS A LA HOJARASCA EN ECOSISTEMAS AMENAZADOS DE BOSQUES SECO TROPICAL EN LOS MONTES DE MARÍA Y SERRANÍA DE PIOJÓ CARIBE COLOMBIANO</t>
  </si>
  <si>
    <t>BIOLOGIKA PROYECTOS S.A.S.</t>
  </si>
  <si>
    <t>https://community.secop.gov.co/Public/Tendering/OpportunityDetail/Index?noticeUID=CO1.NTC.4514805&amp;isFromPublicArea=True&amp;isModal=true&amp;asPopupView=true</t>
  </si>
  <si>
    <t>ODC-VIN-0033-2023</t>
  </si>
  <si>
    <t>CO1.REQ.4612392</t>
  </si>
  <si>
    <t>COMPRA DE DOCE MEDIDORES DE LLUVIA INALÁMBRICOS PLUVIÓMETROS EN MARCO DEL PROYECTO DE INVESTIGACIÓN DINÁMICA DE LA REGENERACIÓN NATURAL EN UN GRADIENTE DE HUMEDAD Y LA INFLUENCIA DE LA ENTRADA DE NUTRIENTES VÍA HOJARASCA FINA EN EL BOSQUE SECO TROPICAL DEL PARQUE NACIONAL NATURAL TAYRONA EN EL CARIBE COLOMBIANO</t>
  </si>
  <si>
    <t>MULTISERVICIOS J &amp; S S.A.S.</t>
  </si>
  <si>
    <t>https://community.secop.gov.co/Public/Tendering/OpportunityDetail/Index?noticeUID=CO1.NTC.4514819&amp;isFromPublicArea=True&amp;isModal=true&amp;asPopupView=true</t>
  </si>
  <si>
    <t>ODC-VIN-0034-2023</t>
  </si>
  <si>
    <t>CO1.REQ.4612809</t>
  </si>
  <si>
    <t>COMPRA DE UNA TABLET EN MARCO DE LOS INCENTIVOS OTORGADOS</t>
  </si>
  <si>
    <t>CELINA PATRICIA ANAYA SAADE</t>
  </si>
  <si>
    <t>https://community.secop.gov.co/Public/Tendering/OpportunityDetail/Index?noticeUID=CO1.NTC.4515008&amp;isFromPublicArea=True&amp;isModal=true&amp;asPopupView=true</t>
  </si>
  <si>
    <t>ODC-VIN-0035-2023</t>
  </si>
  <si>
    <t>CO1.REQ.4612826</t>
  </si>
  <si>
    <t>COMPRA DE DOS COMPUTADORES EN MARCO DEL PROYECTO DE INVESTIGACIÓN GESTIÓN PARA LA CONSERVACIÓN DE LAS ESPECIES DE ACROPORA BASADA EN SU IMPORTANCIA COMO HÁBITAT PARA LA PESCA EN EL TRABAJO COMUNITARIO Y LA EDUCACIÓN</t>
  </si>
  <si>
    <t>https://community.secop.gov.co/Public/Tendering/OpportunityDetail/Index?noticeUID=CO1.NTC.4515030&amp;isFromPublicArea=True&amp;isModal=true&amp;asPopupView=true</t>
  </si>
  <si>
    <t>ODC-VIN-0036-2023</t>
  </si>
  <si>
    <t>CO1.REQ.4614210</t>
  </si>
  <si>
    <t>COMPRA DE INSUMOS EN MARCO DE PROYECTO DE INVESTIGACIÓN TITULADO IMPACTO DE CULTIVOS INTERCALADOS SOBRE LA DINÁMICA SANITARIA Y LA SOSTENIBILIDAD PRODUCTIVA Y AMBIENTAL DE MANGO MANGIFERA INDICA CULTIVAR AZÚCAR EN EL DEPARTAMENTO DEL MAGDALENA COLOMBIA</t>
  </si>
  <si>
    <t>SOLUCIONES EN LABORATORIO Y METROLOGIA S A S</t>
  </si>
  <si>
    <t>ALBERTO RAFAEL PÁEZ REDONDO</t>
  </si>
  <si>
    <t>https://community.secop.gov.co/Public/Tendering/OpportunityDetail/Index?noticeUID=CO1.NTC.4516612&amp;isFromPublicArea=True&amp;isModal=true&amp;asPopupView=true</t>
  </si>
  <si>
    <t>ODC-VIN-0037-2023</t>
  </si>
  <si>
    <t>CO1.REQ.4625313</t>
  </si>
  <si>
    <t>COMPRA DE MATERIALES E INSUMOS DE LABORATORIO EN MARCO DEL PROYECTO DE INVESTIGACIÓN FISIOLOGÍA ENERGÉTICA DEL ERIZO BLANCO TRIPNEUSTES VENTRICOSUS EXPUESTO A DIFERENTES CONDICIONES DE CALIDAD DE ALIMENTO Y AGUA: UNA BASE PARA SU USO EN ACUICULTURA Y OTRAS APLICACIONES ECOLÓGICAS</t>
  </si>
  <si>
    <t>ARTILAB SA</t>
  </si>
  <si>
    <t>LUZ ADRIANA VELASCO CIFUENTES</t>
  </si>
  <si>
    <t>https://community.secop.gov.co/Public/Tendering/OpportunityDetail/Index?noticeUID=CO1.NTC.4527751&amp;isFromPublicArea=True&amp;isModal=true&amp;asPopupView=true</t>
  </si>
  <si>
    <t>ODC-VIN-0038-2023</t>
  </si>
  <si>
    <t>CO1.REQ.4630488</t>
  </si>
  <si>
    <t>COMPRA DE MATERIALES E INSUMOS EN MARCO DE PROYECTO DE INVESTIGACIÓN TITULADO PATRONES DE DIVERSIDAD HISTÓRICA Y ECOLÓGICA DE LAS HORMIGAS EN EL SOCIOECOSISTEMA BOSQUE SECO TROPICAL DE COLOMBIA Y SUS IMPLICACIONES PARA LA CONSERVACIÓN</t>
  </si>
  <si>
    <t>1212
635</t>
  </si>
  <si>
    <t>2023-05-30
2023-03-07</t>
  </si>
  <si>
    <t>5000000
40380726</t>
  </si>
  <si>
    <t>https://community.secop.gov.co/Public/Tendering/OpportunityDetail/Index?noticeUID=CO1.NTC.4533693&amp;isFromPublicArea=True&amp;isModal=true&amp;asPopupView=true</t>
  </si>
  <si>
    <t>ODC-VIN-0039-2023</t>
  </si>
  <si>
    <t>CO1.REQ.4639199</t>
  </si>
  <si>
    <t>COMPRA DE CUATRO EQUIPOS TECNOLOGICOS EN MARCO DE LOS INCENTIVOS OTORGADOS</t>
  </si>
  <si>
    <t>RENATA PAOLA DE LA HOZ PERAFAN</t>
  </si>
  <si>
    <t>https://community.secop.gov.co/Public/Tendering/OpportunityDetail/Index?noticeUID=CO1.NTC.4541968&amp;isFromPublicArea=True&amp;isModal=true&amp;asPopupView=true</t>
  </si>
  <si>
    <t>ODC-VIN-0040-2023</t>
  </si>
  <si>
    <t>CO1.REQ.4645852</t>
  </si>
  <si>
    <t>COMPRA DE COMPUTADOR DE BUCEO EN MARCO DEL PROYECTO DE INVESTIGACIÓN EFECTO DE LA QUÍMICA DE CARBONATOS Y LA ACIDIFICACIÓN OCEÁNICA EN LA CALCIFICACIÓN Y FECUNDIDAD DE ALGAS CORALINÁCEAS COSTROSAS DE AMBIENTES CON SURGENCIA ESTACIONAL EN EL CARIBE COLOMBIANO</t>
  </si>
  <si>
    <t>LOS BUZOS Y CIA LTDA</t>
  </si>
  <si>
    <t>https://community.secop.gov.co/Public/Tendering/OpportunityDetail/Index?noticeUID=CO1.NTC.4548223&amp;isFromPublicArea=True&amp;isModal=true&amp;asPopupView=true</t>
  </si>
  <si>
    <t>ODC-VIN-0041-2023</t>
  </si>
  <si>
    <t>CO1.REQ.4644062</t>
  </si>
  <si>
    <t>COMPRA DE UN MERCURIO II SULFATO ANHIDRO ACS EN MARCO DEL PROYECTO DE INVESTIGACIÓN SISTEMA BIOELECTROQUÍMICO PARA LA RECUPERACIÓN DE NUTRIENTES NITRÓGENO Y FÓSFORO Y REUTILIZACIÓN DE AGUA OPERADO CON MATERIALES DE BAJO COSTO UTILIZANDO VERTIMIENTOS LÍQUIDOS DE LA INDUSTRIA AGROPECUARIA</t>
  </si>
  <si>
    <t>ELEMENTOS QUIMICOS LTDA</t>
  </si>
  <si>
    <t>ELIANA VERGARA VÁSQUEZ</t>
  </si>
  <si>
    <t>https://community.secop.gov.co/Public/Tendering/OpportunityDetail/Index?noticeUID=CO1.NTC.4547524&amp;isFromPublicArea=True&amp;isModal=true&amp;asPopupView=true</t>
  </si>
  <si>
    <t>ODC-VIN-0042-2023</t>
  </si>
  <si>
    <t>CO1.REQ.4646220</t>
  </si>
  <si>
    <t>COMPRA DE OCHO CALENTADORES DE ACUARIO INASTILLABLE DE 400 VATIOS Y 15 5 PULGADAS DE LARGO EN MARCO DEL PROYECTO DE INVESTIGACIÓN FISIOLOGÍA ENERGÉTICA DEL ERIZO BLANCO, TRIPNEUSTES VENTRICOSUS EXPUESTO A DIFERENTES CONDICIONES DE CALIDAD DE ALIMENTO Y AGUA UNA BASE PARA SU USO EN ACUICULTURA Y OTRAS APLICACIONES ECOLÓGICAS</t>
  </si>
  <si>
    <t>https://community.secop.gov.co/Public/Tendering/OpportunityDetail/Index?noticeUID=CO1.NTC.4548343&amp;isFromPublicArea=True&amp;isModal=true&amp;asPopupView=true</t>
  </si>
  <si>
    <t>ODC-VIN-0043-2023</t>
  </si>
  <si>
    <t>CO1.REQ.4646276</t>
  </si>
  <si>
    <t>COMPRA DE DOS COMPUTADORES PORTÁTILES EN MARCO DE LOS INCENTIVOS OTORGADOS</t>
  </si>
  <si>
    <t>DIANA PATRICIA ACOSTA SALAZAR</t>
  </si>
  <si>
    <t>https://community.secop.gov.co/Public/Tendering/OpportunityDetail/Index?noticeUID=CO1.NTC.4548452&amp;isFromPublicArea=True&amp;isModal=true&amp;asPopupView=true</t>
  </si>
  <si>
    <t>ODC-VIN-0044-2023</t>
  </si>
  <si>
    <t>CO1.REQ.4649915</t>
  </si>
  <si>
    <t>COMPRA DE EQUIPOS EN MARCO DE LOS INCENTIVOS OTORGADOS</t>
  </si>
  <si>
    <t>LUCIA YESENIA BUSTAMANTE MEZA - MARIA TERESA MOJICA 28548913 Y CAMILO AGUILERA TORO 94454264</t>
  </si>
  <si>
    <t>https://community.secop.gov.co/Public/Tendering/OpportunityDetail/Index?noticeUID=CO1.NTC.4554900&amp;isFromPublicArea=True&amp;isModal=true&amp;asPopupView=true</t>
  </si>
  <si>
    <t>ODC-VIN-0045-2023</t>
  </si>
  <si>
    <t>CO1.REQ.4663625</t>
  </si>
  <si>
    <t>COMPRA DE UN ESTEREOMICROSCOPIO EN MARCO DE PROYECTO DE INVESTIGACIÓN TITULADO EFECTO DE LA QUÍMICA DE CARBONATOS Y LA ACIDIFICACIÓN OCEÁNICA EN LA CALCIFICACIÓN Y FECUNDIDAD DE ALGAS CORALINÁCEAS COSTROSAS DE AMBIENTES CON SURGENCIA ESTACIONAL EN EL CARIBE COLOMBIANO</t>
  </si>
  <si>
    <t>https://community.secop.gov.co/Public/Tendering/OpportunityDetail/Index?noticeUID=CO1.NTC.4565505&amp;isFromPublicArea=True&amp;isModal=true&amp;asPopupView=true</t>
  </si>
  <si>
    <t>ODC-VIN-0046-2023</t>
  </si>
  <si>
    <t>CO1.REQ.4663593</t>
  </si>
  <si>
    <t>COMPRA DE UNA CÁMARA CÁMARA DIGITAL COMPACTA, EN MARCO DE LOS INCENTIVOS OTORGADOS</t>
  </si>
  <si>
    <t>DIANA PATRICIA TAMARIS TURIZO</t>
  </si>
  <si>
    <t>https://community.secop.gov.co/Public/Tendering/OpportunityDetail/Index?noticeUID=CO1.NTC.4565452&amp;isFromPublicArea=True&amp;isModal=true&amp;asPopupView=true</t>
  </si>
  <si>
    <t>ODC-VIN-0047-2023</t>
  </si>
  <si>
    <t>CO1.REQ.4664168</t>
  </si>
  <si>
    <t>COMPRA EQUIPOS EN MARCO DEL PROYECTO DE INVESTIGACIÓN CALIDAD DEL AGUA Y RECONOCIMIENTO BIOLÓGICO PORTUARIO DE REFERENCIA PARA LA GESTIÓN DE AGUAS DE LASTRE</t>
  </si>
  <si>
    <t>GLOBAL INTERNATIONAL TRADING USA CORP</t>
  </si>
  <si>
    <t>https://community.secop.gov.co/Public/Tendering/OpportunityDetail/Index?noticeUID=CO1.NTC.4565842&amp;isFromPublicArea=True&amp;isModal=true&amp;asPopupView=true</t>
  </si>
  <si>
    <t>ODC-VIN-0048-2023</t>
  </si>
  <si>
    <t>CO1.REQ.4671406</t>
  </si>
  <si>
    <t>COMPRA DE EQUIPOS MARCO DE LOS INCENTIVOS OTORGADOS</t>
  </si>
  <si>
    <t>900
1068</t>
  </si>
  <si>
    <t>2023-04-13
2023-05-05</t>
  </si>
  <si>
    <t>338073920
50500000</t>
  </si>
  <si>
    <t>LUCIA YESENIA BUSTAMANTE MEZA EDILTRUDIS RAMOS DE LA CRUZ 36554737 Y HECTOR GARCIA QUIÑONES 7634997</t>
  </si>
  <si>
    <t>https://community.secop.gov.co/Public/Tendering/OpportunityDetail/Index?noticeUID=CO1.NTC.4573030&amp;isFromPublicArea=True&amp;isModal=true&amp;asPopupView=true</t>
  </si>
  <si>
    <t>ODC-VIN-0049-2023</t>
  </si>
  <si>
    <t>CO1.REQ.4679173</t>
  </si>
  <si>
    <t>COMPRA DE REACTIVOS E INSUMOS EN MARCO DEL PROYECTO DE INVESTIGACION CALIDAD DEL AGUA Y RECONOCIMIENTO BIOLÓGICO PORTUARIO DE REFERENCIA PARA LA GESTIÓN DE AGUAS DE LASTRE</t>
  </si>
  <si>
    <t>https://community.secop.gov.co/Public/Tendering/OpportunityDetail/Index?noticeUID=CO1.NTC.4581118&amp;isFromPublicArea=True&amp;isModal=true&amp;asPopupView=true</t>
  </si>
  <si>
    <t>ODC-VIN-0050-2023</t>
  </si>
  <si>
    <t>CO1.REQ.4687766</t>
  </si>
  <si>
    <t>COMPRA DE DOS COMPUTADORES PARA EL PROYECTO GESTIÓN PARA LA CONSERVACIÓN DE LAS ESPECIES DE ACROPORA BASADA EN SU IMPORTANCIA COMO HÁBITAT PARA LA PESCA, EN EL TRABAJO COMUNITARIO Y LA EDUCACIÓN</t>
  </si>
  <si>
    <t>ROCÍO DEL PILAR GARCÍA URUEÑA</t>
  </si>
  <si>
    <t>https://community.secop.gov.co/Public/Tendering/OpportunityDetail/Index?noticeUID=CO1.NTC.4589711&amp;isFromPublicArea=True&amp;isModal=true&amp;asPopupView=true</t>
  </si>
  <si>
    <t>ODC-VIN-0051-2023</t>
  </si>
  <si>
    <t>CO1.REQ.4695527</t>
  </si>
  <si>
    <t>COMPRA DE PARTES PARA EL DESARROLLO DEL EQUIPO DE CALIBRACIÓN INCLINÓMETRO EN MARCO DEL PROYECTO DE INVESTIGACIÓN DISEÑO Y FABRICACIÓN DE EQUIPO ROBUSTO PARA LA CALIBRACIÓN DE INCLINÓMETROS</t>
  </si>
  <si>
    <t>GEOSENSE S.A.S.</t>
  </si>
  <si>
    <t xml:space="preserve">CRÍSPULO ENRIQUE DELUQUE TORO </t>
  </si>
  <si>
    <t>https://community.secop.gov.co/Public/Tendering/OpportunityDetail/Index?noticeUID=CO1.NTC.4597660&amp;isFromPublicArea=True&amp;isModal=true&amp;asPopupView=true</t>
  </si>
  <si>
    <t>ODC-VIN-0052-2023</t>
  </si>
  <si>
    <t>CO1.REQ.4713296</t>
  </si>
  <si>
    <t>COMPRA DE UN COMPUTADOR UNA MEMORIA PORTATIL Y UN REGULADOR DE VOLTAJE EN MARCO DEL PROYECTO DE INVESTIGACIÓN TITULADO IMPACTO DE CULTIVOS INTERCALADOS SOBRE LA DINÁMICA SANITARIA Y LA SOSTENIBILIDAD PRODUCTIVA Y AMBIENTAL DE MANGO MANGIFERA INDICA CULTIVAR AZÚCAR EN EL DEPARTAMENTO DEL MAGDALENA COLOMBIA</t>
  </si>
  <si>
    <t>https://community.secop.gov.co/Public/Tendering/OpportunityDetail/Index?noticeUID=CO1.NTC.4615161&amp;isFromPublicArea=True&amp;isModal=true&amp;asPopupView=true</t>
  </si>
  <si>
    <t>ODC-VIN-0053-2023</t>
  </si>
  <si>
    <t>CO1.REQ.4713874</t>
  </si>
  <si>
    <t>COMPRA DE EQUIPOS TECNOLOGICOS EN MARCO DE LOS INCENTIVOS OTORGADOS POR SU CATEGORIZACIÓN EN EL SISTEMA NACIONAL DE CIENCIA TECNOLOGÍA E INNOVACIÓN</t>
  </si>
  <si>
    <t>EDUINO CESAR CARBONÓ DE LA HOZ</t>
  </si>
  <si>
    <t>https://community.secop.gov.co/Public/Tendering/OpportunityDetail/Index?noticeUID=CO1.NTC.4615452&amp;isFromPublicArea=True&amp;isModal=true&amp;asPopupView=true</t>
  </si>
  <si>
    <t>ODC-VIN-0054-2023</t>
  </si>
  <si>
    <t>CO1.REQ.4721848</t>
  </si>
  <si>
    <t>COMPRA DE TRES LIBROS CON EL FIN DE AVANZAR EN LAS ACTIVIDADES INVESTIGATIVAS EN EL MARCO DEL PROYECTO TITULADO HACIA UN NUEVO MODELO DE SOSTENIBILIDAD TURÍSTICA PROPUESTA METODOLÓGICA PARA PLAYAS TROPICALES BASADA EN UN SISTEMA DE INDICADORES ECONÓMICOS Y AMBIENTALES</t>
  </si>
  <si>
    <t>https://community.secop.gov.co/Public/Tendering/OpportunityDetail/Index?noticeUID=CO1.NTC.4622787&amp;isFromPublicArea=True&amp;isModal=true&amp;asPopupView=true</t>
  </si>
  <si>
    <t>ODC-VIN-0055-2023</t>
  </si>
  <si>
    <t>CO1.REQ.4720757</t>
  </si>
  <si>
    <t>COMPRA DE INSUMOS Y MATERIALES DE LABORATORIO EN MARCO DEL PROYECTO DE INVESTIGACIÓN DIVERSIDAD DE INSECTOS Y VERTEBRADOS BIOSONIDOS Y ETNOBIOLOGÍA EN LAS VERTIENTES NORTE Y OCCIDENTAL DE LA SIERRA NEVADA DE SANTA MARTA</t>
  </si>
  <si>
    <t>LABORATORIOS PETROLEROS Y BIOLOGICOS DE COLOMBIA S.A.S</t>
  </si>
  <si>
    <t>https://community.secop.gov.co/Public/Tendering/OpportunityDetail/Index?noticeUID=CO1.NTC.4622081&amp;isFromPublicArea=True&amp;isModal=true&amp;asPopupView=true</t>
  </si>
  <si>
    <t>ODC-VIN-0056-2023</t>
  </si>
  <si>
    <t>CO1.REQ.4721128</t>
  </si>
  <si>
    <t>COMPRA DE INSUMOS DE LABORATORIO EN MARCO DEL PROYECTO DE INVESTIGACIÓN DIVERSIDAD DE INSECTOS Y VERTEBRADOS BIOSONIDOS Y ETNOBIOLOGÍA EN LAS VERTIENTES NORTE Y OCCIDENTAL DE LA SIERRA NEVADA DE SANTA MARTA</t>
  </si>
  <si>
    <t xml:space="preserve"> ROCHEM BIOCARE COLOMBIA SAS</t>
  </si>
  <si>
    <t>https://community.secop.gov.co/Public/Tendering/OpportunityDetail/Index?noticeUID=CO1.NTC.4622280&amp;isFromPublicArea=True&amp;isModal=true&amp;asPopupView=true</t>
  </si>
  <si>
    <t>ODC-VIN-0057-2023</t>
  </si>
  <si>
    <t>CO1.REQ.4721231</t>
  </si>
  <si>
    <t>COMPRA DE EQUIPOS DE LABORATORIO EN MARCO DE LOS INCENTIVOS OTORGADOS A INVESTIGADORAS E INVESTIGADORES Y GRUPOS DE INVESTIGACIÓN POR SU CATEGORIZACIÓN EN EL SISTEMA NACIONAL DE CIENCIA TECNOLOGÍA E INNOVACIÓN</t>
  </si>
  <si>
    <t>JUDITH MARGARITA BARROS GOMEZ</t>
  </si>
  <si>
    <t>https://community.secop.gov.co/Public/Tendering/OpportunityDetail/Index?noticeUID=CO1.NTC.4622442&amp;isFromPublicArea=True&amp;isModal=true&amp;asPopupView=true</t>
  </si>
  <si>
    <t>ODC-VIN-0058-2023</t>
  </si>
  <si>
    <t>CO1.REQ.4722054</t>
  </si>
  <si>
    <t>COMPRA DE DOS CÁMARAS GO PRO HERO 9  HOUSING GENÉRICO EN MARCO DEL PROYECTO DE INVESTIGACIÓN GESTIÓN PARA LA CONSERVACIÓN DE LAS ESPECIES DE ACROPORA BASADA EN SU IMPORTANCIA COMO HÁBITAT PARA LA PESCA EN EL TRABAJO COMUNITARIO Y LA EDUCACIÓN</t>
  </si>
  <si>
    <t>https://community.secop.gov.co/Public/Tendering/OpportunityDetail/Index?noticeUID=CO1.NTC.4623312&amp;isFromPublicArea=True&amp;isModal=true&amp;asPopupView=true</t>
  </si>
  <si>
    <t>ODC-VIN-0059-2023</t>
  </si>
  <si>
    <t>CO1.REQ.4723950</t>
  </si>
  <si>
    <t>COMPRA DE EQUIPOS TECNOLOGICOS EN MARCO DEL PROYECTO GESTIÓN PARA LA CONSERVACIÓN DE LAS ESPECIES DE ACROPORA BASADA EN SU IMPORTANCIA COMO HÁBITAT PARA LA PESCA, EN EL TRABAJO COMUNITARIO Y LA EDUCACIÓN</t>
  </si>
  <si>
    <t xml:space="preserve">ROCÍO DEL PILAR GARCÍA URUEÑA </t>
  </si>
  <si>
    <t>https://community.secop.gov.co/Public/Tendering/OpportunityDetail/Index?noticeUID=CO1.NTC.4624778&amp;isFromPublicArea=True&amp;isModal=true&amp;asPopupView=true</t>
  </si>
  <si>
    <t>ODC-VIN-0060-2023</t>
  </si>
  <si>
    <t>CO1.REQ.4736578</t>
  </si>
  <si>
    <t>TECNOLOGIAS GENETICAS LTDA</t>
  </si>
  <si>
    <t>https://community.secop.gov.co/Public/Tendering/OpportunityDetail/Index?noticeUID=CO1.NTC.4640971&amp;isFromPublicArea=True&amp;isModal=true&amp;asPopupView=true</t>
  </si>
  <si>
    <t>ODC-VIN-0061-2023</t>
  </si>
  <si>
    <t>CO1.REQ.4799135</t>
  </si>
  <si>
    <t>COMPRA DE UNA MÁQUINA DE CORTE DE PRECISIÓN Y DOS DISCOS DE CORTE DIAMANTADO EN MARCO DEL PROYECTO DE INVESTIGACIÓN EFECTO DE LA QUÍMICA DE CARBONATOS Y LA ACIDIFICACIÓN OCEÁNICA EN LA CALCIFICACIÓN Y FECUNDIDAD DE ALGAS CORALINÁCEAS COSTROSAS DE AMBIENTES CON SURGENCIA ESTACIONAL EN EL CARIBE COLOMBIANO</t>
  </si>
  <si>
    <t>APP MACHINES SAS</t>
  </si>
  <si>
    <t>https://community.secop.gov.co/Public/Tendering/OpportunityDetail/Index?noticeUID=CO1.NTC.4702670&amp;isFromPublicArea=True&amp;isModal=true&amp;asPopupView=true</t>
  </si>
  <si>
    <t>ODC-VIN-0062-2023</t>
  </si>
  <si>
    <t>CO1.REQ.4806091</t>
  </si>
  <si>
    <t>COMPRA DE INSUMOS DE LABORATORIO EN MARCO DEL PROYECTO DE INVESTIGACIÓN IMPACTO DE CULTIVOS INTERCALADOS SOBRE LA DINÁMICA SANITARIA Y LA SOSTENIBILIDAD PRODUCTIVA Y AMBIENTAL DE MANGO MANGIFERA INDICA CULTIVAR AZÚCAR EN EL DEPARTAMENTO DEL MAGDALENA COLOMBIA</t>
  </si>
  <si>
    <t>https://community.secop.gov.co/Public/Tendering/OpportunityDetail/Index?noticeUID=CO1.NTC.4710208&amp;isFromPublicArea=True&amp;isModal=true&amp;asPopupView=true</t>
  </si>
  <si>
    <t>ODC-VIN-0063-2023</t>
  </si>
  <si>
    <t>CO1.REQ.4806361</t>
  </si>
  <si>
    <t>COMPRA DE COMPUTADOR DE BUCEO UN CHALECO DE BUCEO Y ACCESORIOS DE BUCEO EN MARCO DEL PROYECTO DE INVESTIGACIÓN GESTIÓN PARA LA CONSERVACIÓN DE LAS ESPECIES DE ACROPORA BASADA EN SU IMPORTANCIA COMO HÁBITAT PARA LA PESCA EN
EL TRABAJO COMUNITARIO Y LA EDUCACIÓN</t>
  </si>
  <si>
    <t>https://community.secop.gov.co/Public/Tendering/OpportunityDetail/Index?noticeUID=CO1.NTC.4710219&amp;isFromPublicArea=True&amp;isModal=true&amp;asPopupView=true</t>
  </si>
  <si>
    <t>ODC-VIN-0064-2023</t>
  </si>
  <si>
    <t>CO1.REQ.4815394</t>
  </si>
  <si>
    <t>COMPRA DE UN GPS PARA EL PROYECTO GESTIÓN PARA LA CONSERVACIÓN DE LAS ESPECIES DE ACROPORA BASADA EN SU IMPORTANCIA COMO HÁBITAT PARA LA PESCA EN EL TRABAJO COMUNITARIO Y LA EDUCACIÓN</t>
  </si>
  <si>
    <t>https://community.secop.gov.co/Public/Tendering/OpportunityDetail/Index?noticeUID=CO1.NTC.4716568&amp;isFromPublicArea=True&amp;isModal=true&amp;asPopupView=true</t>
  </si>
  <si>
    <t>ODC-VIN-0065-2023</t>
  </si>
  <si>
    <t>CO1.REQ.4821902</t>
  </si>
  <si>
    <t>COMPRA DE SUMINISTROS DE LABORATORIO EN MARCO DE PROYECTO DE INVESTIGACIÓN TITULADO DIVERSIDAD DE INSECTOS Y VERTEBRADOS, BIOSONIDOS Y ETNOBIOLOGÍA EN LAS VERTIENTES NORTE Y OCCIDENTAL DE LA SIERRA NEVADA DE SANTA MARTA</t>
  </si>
  <si>
    <t>SUMINISTROS CLINICOS ISLA SAS</t>
  </si>
  <si>
    <t>LYDA RAQUEL CASTRO</t>
  </si>
  <si>
    <t>https://community.secop.gov.co/Public/Tendering/OpportunityDetail/Index?noticeUID=CO1.NTC.4722782&amp;isFromPublicArea=True&amp;isModal=true&amp;asPopupView=true</t>
  </si>
  <si>
    <t>ODC-VIN-0066-2023</t>
  </si>
  <si>
    <t>CO1.REQ.4821939</t>
  </si>
  <si>
    <t>COMPRA DE INSUMOS DE LABORATORIO NECESARIOS PARA DESARROLLAR ACTIVIDADES INVESTIGATIVAS EN EL MARCO DEL PROYECTO FISIOLOGÍA ENERGÉTICA DEL ERIZO BLANCO, TRIPNEUSTES VENTRICOSUS  EXPUESTO A DIFERENTES CONDICIONES DE CALIDAD DE ALIMENTO Y AGUA UNA BASE PARA SU USO EN ACUICULTURA Y OTRAS APLICACIONES ECOLÓGICAS</t>
  </si>
  <si>
    <t>https://community.secop.gov.co/Public/Tendering/OpportunityDetail/Index?noticeUID=CO1.NTC.4723220&amp;isFromPublicArea=True&amp;isModal=true&amp;asPopupView=true</t>
  </si>
  <si>
    <t>ODC-VIN-0067-2023</t>
  </si>
  <si>
    <t>CO1.REQ.4821797</t>
  </si>
  <si>
    <t xml:space="preserve">COMPRA DE EQUIPOS DE COMPUTO EN MARCO DEL PROYECTO DE INVESTIGACIÓN LOS DERECHOS HUMANOS LABORALES EN LA JURISPRUDENCIA DE LA CORTE INTERAMERICANA DE DERECHOS HUMANOS. UNA PROPUESTA PARA LA GARANTÍA DE LOS DERECHOS DE LA GENTE DE MAR ANTE EL SISTEMA INTERAMERICANO DE DERECHOS HUMANOS </t>
  </si>
  <si>
    <t>CHRISTIAN RODRIGUEZ MARTINEZ</t>
  </si>
  <si>
    <t>https://community.secop.gov.co/Public/Tendering/OpportunityDetail/Index?noticeUID=CO1.NTC.4723337&amp;isFromPublicArea=True&amp;isModal=true&amp;asPopupView=true</t>
  </si>
  <si>
    <t>ODC-VIN-0068-2023</t>
  </si>
  <si>
    <t>CO1.REQ.4822183</t>
  </si>
  <si>
    <t>COMPRA DE INSUMOS DE LABORATORIO EN MARCO DEL PROYECTO DE INVESTIGACIÓN EXTERNO DIVERSIDAD DE INSECTOS Y VERTEBRADOS BIOSONIDOS Y ETNOBIOLOGÍA EN LAS VERTIENTES NORTE Y OCCIDENTAL DE LA SIERRA NEVADA DE SANTA MARTA</t>
  </si>
  <si>
    <t>A.R.C. ANALISIS SAS</t>
  </si>
  <si>
    <t>https://community.secop.gov.co/Public/Tendering/OpportunityDetail/Index?noticeUID=CO1.NTC.4723480&amp;isFromPublicArea=True&amp;isModal=true&amp;asPopupView=true</t>
  </si>
  <si>
    <t>ODC-VIN-0069-2023</t>
  </si>
  <si>
    <t>CO1.REQ.4826850</t>
  </si>
  <si>
    <t>COMPRA DE INSTRUMENTO ELECTRÓNICO EN MARCO DE LOS INCENTIVOS OTORGADOS A INVESTIGADORAS E INVESTIGADORES Y GRUPOS DE INVESTIGACIÓN POR SU CATEGORIZACIÓN EN EL SISTEMA NACIONAL DE CIENCIA, TECNOLOGÍA E INNOVACIÓN</t>
  </si>
  <si>
    <t>ELECTRONICA I+D SAS</t>
  </si>
  <si>
    <t>YESICA TATIANA BELTRÁN GÓMEZ</t>
  </si>
  <si>
    <t>https://community.secop.gov.co/Public/Tendering/OpportunityDetail/Index?noticeUID=CO1.NTC.4728534&amp;isFromPublicArea=True&amp;isModal=true&amp;asPopupView=true</t>
  </si>
  <si>
    <t>ODC-VIN-0070-2023</t>
  </si>
  <si>
    <t>CO1.REQ.4827424</t>
  </si>
  <si>
    <t>COMPRA DE UNA CÁMARA EN MARCO DE LOS INCENTIVOS OTORGADOS POR SU CATEGORIZACIÓN EN EL SISTEMA NACIONAL DE CIENCIA TECNOLOGÍA E INNOVACIÓN</t>
  </si>
  <si>
    <t>ROCIO DEL PILAR GARCIA URUEÑA</t>
  </si>
  <si>
    <t>https://community.secop.gov.co/Public/Tendering/OpportunityDetail/Index?noticeUID=CO1.NTC.4728732&amp;isFromPublicArea=True&amp;isModal=true&amp;asPopupView=true</t>
  </si>
  <si>
    <t>ODC-VIN-0071-2023</t>
  </si>
  <si>
    <t>CO1.REQ.4830584</t>
  </si>
  <si>
    <t>COMPRA DE UNA CÁMARA DIGITAL UN GPS Y CUATRO KIT DE PINZAS ENTOMOLOGICAS PARA DESARROLLAR ACTIVIDADES INVESTIGATIVAS EN EL MARCO DEL PROYECTO DIVERSIDAD TAXONÓMICA Y FUNCIONAL DE HORMIGAS ASOCIADAS A LA HOJARASCA EN ECOSISTEMAS AMENAZADOS DE BOSQUES SECO TROPICAL EN LOS MONTES DE MARÍA Y SERRANÍA DE PIOJÓ CARIBE COLOMBIANO</t>
  </si>
  <si>
    <t>1457
314</t>
  </si>
  <si>
    <t>2023-07-05
2023-02-09</t>
  </si>
  <si>
    <t>4061550
70791435</t>
  </si>
  <si>
    <t>SIGMER QUIROGA</t>
  </si>
  <si>
    <t>https://community.secop.gov.co/Public/Tendering/OpportunityDetail/Index?noticeUID=CO1.NTC.4732242&amp;isFromPublicArea=True&amp;isModal=true&amp;asPopupView=true</t>
  </si>
  <si>
    <t>ODC-VIN-0072-2023</t>
  </si>
  <si>
    <t>CO1.REQ.4830946</t>
  </si>
  <si>
    <t xml:space="preserve">COMPRA DE BOMBAS EN MARCO DE LOS INCENTIVOS OTORGADOS A INVESTIGADORAS E INVESTIGADORES Y GRUPOS DE INVESTIGACIÓN POR SU CATEGORIZACIÓN EN EL SISTEMA NACIONAL DE CIENCIA TECNOLOGÍA E INNOVACIÓN </t>
  </si>
  <si>
    <t>https://community.secop.gov.co/Public/Tendering/OpportunityDetail/Index?noticeUID=CO1.NTC.4732412&amp;isFromPublicArea=True&amp;isModal=true&amp;asPopupView=true</t>
  </si>
  <si>
    <t>ODC-VIN-0073-2023</t>
  </si>
  <si>
    <t>CO1.REQ.4849590</t>
  </si>
  <si>
    <t>COMPRA DE INSUMOS ELECTRICOS EN MARCO DEL PROYECTO DE INVESTIGACIÓN PROTOTIPO PARA CONTROLAR LA MADURACIÓN DE LAS FRUTAS CLIMATÉRICAS EN FASE DE POSCOSECHA POR MEDIO DE ATMÓSFERA MODIFICADA</t>
  </si>
  <si>
    <t>https://community.secop.gov.co/Public/Tendering/OpportunityDetail/Index?noticeUID=CO1.NTC.4751223&amp;isFromPublicArea=True&amp;isModal=true&amp;asPopupView=true</t>
  </si>
  <si>
    <t>ODC-VIN-0074-2023</t>
  </si>
  <si>
    <t>CO1.REQ.4850053</t>
  </si>
  <si>
    <t>COMPRA DE EQUIPO FOTOGRAFICO EN MARCO DEL PROYECTO DE INVESTIGACIÓN CARACTERIZACIÓN DE LAS INICIATIVAS DE TURISMO COMUNITARIO EN EL CORREDOR CAFETERO DE LA SIERRA NEVADA DE SANTA MARTA DEPARTAMENTO DEL MAGDALENA</t>
  </si>
  <si>
    <t>LUMEN MARKET SAS</t>
  </si>
  <si>
    <t>RONALD RODOLFO ALFARO GARCIA</t>
  </si>
  <si>
    <t>https://community.secop.gov.co/Public/Tendering/OpportunityDetail/Index?noticeUID=CO1.NTC.4751242&amp;isFromPublicArea=True&amp;isModal=true&amp;asPopupView=true</t>
  </si>
  <si>
    <t>ODC-VIN-0075-2023</t>
  </si>
  <si>
    <t>CO1.REQ.4856060</t>
  </si>
  <si>
    <t>COMPRA DE REACTIVOS DE LABORATORIO NECESARIOS PARA EL FUNCIONAMIENTO DEL CENTRO DE GENÉTICA Y BIOLOGÍA MOLECULAR DE LA UNIVERSIDAD DEL MAGDALENA</t>
  </si>
  <si>
    <t>SURGENOMA S.A.S.</t>
  </si>
  <si>
    <t>https://community.secop.gov.co/Public/Tendering/OpportunityDetail/Index?noticeUID=CO1.NTC.4757164&amp;isFromPublicArea=True&amp;isModal=true&amp;asPopupView=true</t>
  </si>
  <si>
    <t>ODC-VIN-0076-2023</t>
  </si>
  <si>
    <t>CO1.REQ.4855987</t>
  </si>
  <si>
    <t>COMPRA DE REACTIVOS E INSUMOS NECESARIOS PARA DESARROLLAR ACTIVIDADES INVESTIGATIVAS EN EL MARCO DEL PROYECTO DENOMINADO ACTIVIDAD BIOLÓGICA Y CARACTERIZACIÓN QUÍMICA DE LAS SAPONINAS DEL PEPINO DE MARISOSTICHOPUSSP</t>
  </si>
  <si>
    <t xml:space="preserve">MANUEL ENRIQUE TABORDA MARTÍNEZ </t>
  </si>
  <si>
    <t>https://community.secop.gov.co/Public/Tendering/OpportunityDetail/Index?noticeUID=CO1.NTC.4757545&amp;isFromPublicArea=True&amp;isModal=true&amp;asPopupView=true</t>
  </si>
  <si>
    <t>ODC-VIN-0077-2023</t>
  </si>
  <si>
    <t>CO1.REQ.4856088</t>
  </si>
  <si>
    <t>COMPRA DE UN COMPUTADOR PORTATIL EN MARCO DE LOS INCENTIVOS OTORGADOS A INVESTIGADORAS E INVESTIGADORES Y GRUPOS DE INVESTIGACIÓN POR SU CATEGORIZACIÓN EN EL SISTEMA NACIONAL DE CIENCIA TECNOLOGÍA E INNOVACIÓN</t>
  </si>
  <si>
    <t>JOSE SIERRA ORTEGA</t>
  </si>
  <si>
    <t>https://community.secop.gov.co/Public/Tendering/OpportunityDetail/Index?noticeUID=CO1.NTC.4757565&amp;isFromPublicArea=True&amp;isModal=true&amp;asPopupView=true</t>
  </si>
  <si>
    <t>ODC-VIN-0078-2023</t>
  </si>
  <si>
    <t>CO1.REQ.4860255</t>
  </si>
  <si>
    <t>COMPRA DE TARJETA GRÁFICA CÁMARA GRUP LICENCIA ESCRITORIO Y ESTANTE DE LIBRO EN MARCO DEL INCENTIVO OTORGADO A INVESTIGADORAS E INVESTIGADORES Y GRUPOS DE INVESTIGACIÓN POR SU CATEGORIZACIÓN EN EL SISTEMA NACIONAL DE CIENCIA TECNOLOGÍA E INNOVACIÓN</t>
  </si>
  <si>
    <t>UBALDO RODRIGUEZ DE AVILA</t>
  </si>
  <si>
    <t>https://community.secop.gov.co/Public/Tendering/OpportunityDetail/Index?noticeUID=CO1.NTC.4762709&amp;isFromPublicArea=True&amp;isModal=true&amp;asPopupView=true</t>
  </si>
  <si>
    <t>ODC-VIN-0079-2023</t>
  </si>
  <si>
    <t>CO1.REQ.4860649</t>
  </si>
  <si>
    <t>COMPRA DE UN COMPUTAR Y UNA MEMORIA PORTATIL EN MARCO DE LOS INCENTIVOS OTORGADO A INVESTIGADORAS E INVESTIGADORES Y GRUPOS DE INVESTIGACIÓN POR SU CATEGORIZACIÓN EN EL SISTEMA NACIONAL DE CIENCIA TECNOLOGÍA E INNOVACIÓN</t>
  </si>
  <si>
    <t xml:space="preserve"> TATIANA CECILIA GONZALEZ NOGUERA</t>
  </si>
  <si>
    <t>https://community.secop.gov.co/Public/Tendering/OpportunityDetail/Index?noticeUID=CO1.NTC.4762711&amp;isFromPublicArea=True&amp;isModal=true&amp;asPopupView=true</t>
  </si>
  <si>
    <t>ODC-VIN-0080-2023</t>
  </si>
  <si>
    <t>CO1.REQ.4860806</t>
  </si>
  <si>
    <t>COMPRA DE UTENSILIOS DE COCINA EN MARCO DEL PROYECTO DE INVESTIGACIÓN DESARROLLO DE FORMULACIONES NUTRICIONALES DE ENGORDE PARA CAMARÓN BLANCO EN LOS DEPARTAMENTOS ATLÁNTICO Y MAGDALENA</t>
  </si>
  <si>
    <t>CARLOS ANTONIO MOSCARELLA DE LA ROSA</t>
  </si>
  <si>
    <t>https://community.secop.gov.co/Public/Tendering/OpportunityDetail/Index?noticeUID=CO1.NTC.4762396&amp;isFromPublicArea=True&amp;isModal=true&amp;asPopupView=true</t>
  </si>
  <si>
    <t>ODC-VIN-0081-2023</t>
  </si>
  <si>
    <t>CO1.REQ.4860738</t>
  </si>
  <si>
    <t>COMPRA DE MATERIALES DE LABORATORIO EN MARCO DEL PROYECTO DE INVESTIGACIÓN ESTADO DE CONSERVACIÓN USO Y GOBERNANZA DE LOS RECURSOS NATURALES EN LA CIÉNAGA DE LA RINCONADA</t>
  </si>
  <si>
    <t>CESAR TAMARIS TURIZO</t>
  </si>
  <si>
    <t>https://community.secop.gov.co/Public/Tendering/OpportunityDetail/Index?noticeUID=CO1.NTC.4762714&amp;isFromPublicArea=True&amp;isModal=true&amp;asPopupView=true</t>
  </si>
  <si>
    <t>ODC-VIN-0082-2023</t>
  </si>
  <si>
    <t>CO1.REQ.4861174</t>
  </si>
  <si>
    <t>COMPRA DE MATERIALES E INSUMOS DE LABORATORIO EN MARCO DEL PROYECTO DE INVESTIGACIÓN ESTADO DE CONSERVACIÓN USO Y GOBERNANZA DE LOS RECURSOS NATURALES EN LA CIÉNAGA DE LA RINCONADA</t>
  </si>
  <si>
    <t>https://community.secop.gov.co/Public/Tendering/OpportunityDetail/Index?noticeUID=CO1.NTC.4762907&amp;isFromPublicArea=True&amp;isModal=true&amp;asPopupView=true</t>
  </si>
  <si>
    <t>ODC-VIN-0083-2023</t>
  </si>
  <si>
    <t>CO1.REQ.4867532</t>
  </si>
  <si>
    <t>COMPRA DE ARTICULOS DE LABORATORIO EN MARCO DE LOS INCENTIVOS OTORGADOS A INVESTIGADORAS E INVESTIGADORES Y GRUPOS DE INVESTIGACIÓN POR SU CATEGORIZACIÓN EN EL SISTEMA NACIONAL DE CIENCIA TECNOLOGÍA E INNOVACIÓN</t>
  </si>
  <si>
    <t>BIOEQUIPOS ENTOMOLOGICOS SAS</t>
  </si>
  <si>
    <t>PAULA ANDREA SEPÚLVEDA CANO</t>
  </si>
  <si>
    <t>https://community.secop.gov.co/Public/Tendering/OpportunityDetail/Index?noticeUID=CO1.NTC.4769911&amp;isFromPublicArea=True&amp;isModal=true&amp;asPopupView=true</t>
  </si>
  <si>
    <t>ODC-VIN-0084-2023</t>
  </si>
  <si>
    <t>CO1.REQ.4895531</t>
  </si>
  <si>
    <t>COMPRA DE EQUIPOS DE CÓMPUTO Y ACCESORIOS QUE SERÁN UTILIZADOS PARA EL FORTALECIMIENTO DE UNIDADES DEL SISTEMA INSTITUCIONAL DE INVESTIGACIÓN, CREACIÓN, INNOVACIÓN Y EMPRENDIMIENTO</t>
  </si>
  <si>
    <t>https://community.secop.gov.co/Public/Tendering/OpportunityDetail/Index?noticeUID=CO1.NTC.4798941&amp;isFromPublicArea=True&amp;isModal=true&amp;asPopupView=true</t>
  </si>
  <si>
    <t>ODC-VIN-0085-2023</t>
  </si>
  <si>
    <t>CO1.REQ.4895579</t>
  </si>
  <si>
    <t>COMPRA DE UN CONGELADOR HORIZONTAL EN MARCO DEL PROYECTO DE INVESTIGACIÓN PROTOTIPO PARA CONTROLAR LA MADURACIÓN DE LAS FRUTAS CLIMATÉRICAS EN FASE DE POSCOSECHA POR MEDIO DE ATMÓSFERA MODIFICADA</t>
  </si>
  <si>
    <t>GRUPO WONDER S.A.</t>
  </si>
  <si>
    <t>https://community.secop.gov.co/Public/Tendering/OpportunityDetail/Index?noticeUID=CO1.NTC.4798888&amp;isFromPublicArea=True&amp;isModal=true&amp;asPopupView=true</t>
  </si>
  <si>
    <t>ODC-VIN-0086-2023</t>
  </si>
  <si>
    <t>CO1.REQ.4895637</t>
  </si>
  <si>
    <t>COMPRA DE CUATRO LIBROS CON EL FIN DE AVANZAR EN LAS ACTIVIDADES INVESTIGATIVAS EN EL MARCO DEL PROYECTO TITULADO LOS DERECHOS HUMANOS LABORALES EN LA JURISPRUDENCIA DE LA CORTE INTERAMERICANA DE DERECHOS HUMANOS UNA PROPUESTA PARA LA GARANTÍA DE LOS DERECHOS DE LA GENTE DE MAR ANTE EL SISTEMA INTERAMERICANO DE DERECHOS HUMANOS</t>
  </si>
  <si>
    <t>https://community.secop.gov.co/Public/Tendering/OpportunityDetail/Index?noticeUID=CO1.NTC.4799307&amp;isFromPublicArea=True&amp;isModal=true&amp;asPopupView=true</t>
  </si>
  <si>
    <t>ODC-VIN-0087-2023</t>
  </si>
  <si>
    <t>CO1.REQ.4898349</t>
  </si>
  <si>
    <t>COMPRA DE UN COMPUTADOR PORTÁTIL EN MARCO DEL INCENTIVO OTORGADO AL DOCENTE DARWIN DACIER PEÑA GONZÁLEZ COMO INVESTIGADOR ASOCIADO MEDIANTE LA RESOLUCIÓN N 550 DE 2022 POR LA CUAL SE ASIGNAN INCENTIVOS A INVESTIGADORAS E INVESTIGADORES Y GRUPOS DE INVESTIGACIÓN POR SU CATEGORIZACIÓN EN EL SISTEMA NACIONAL DE CIENCIA TECNOLOGÍA E INNOVACIÓN</t>
  </si>
  <si>
    <t>PABLO EMILIO GONZÁLEZ ROMERO</t>
  </si>
  <si>
    <t>https://community.secop.gov.co/Public/Tendering/OpportunityDetail/Index?noticeUID=CO1.NTC.4799434&amp;isFromPublicArea=True&amp;isModal=true&amp;asPopupView=true</t>
  </si>
  <si>
    <t>ODC-VIN-0088-2023</t>
  </si>
  <si>
    <t>CO1.REQ.4902399</t>
  </si>
  <si>
    <t>COMPRA DE INSUMOS EN MARCO DEL PROYECTO DE INVESTIGACION SISTEMA BIOELECTROQUÍMICO PARA LA RECUPERACIÓN DE NUTRIENTES NITRÓGENO Y FÓSFORO Y REUTILIZACIÓN DE AGUA OPERADO CON MATERIALES DE BAJO COSTO UTILIZANDO VERTIMIENTOS LÍQUIDOS DE LA INDUSTRIA AGROPECUARIA</t>
  </si>
  <si>
    <t>https://community.secop.gov.co/Public/Tendering/OpportunityDetail/Index?noticeUID=CO1.NTC.4803488&amp;isFromPublicArea=True&amp;isModal=true&amp;asPopupView=true</t>
  </si>
  <si>
    <t>ODC-VIN-0089-2023</t>
  </si>
  <si>
    <t>CO1.REQ.4903205</t>
  </si>
  <si>
    <t>COMPRA DE UN TERMOCICLADOR EN MARCO DE LOS INCENTIVOS OTORGADOS  A INVESTIGADORES E INVESTIGADORAS POR SU CATEGORIZACIÓN EN EL SISTEMA NACIONAL DE CIENCIA TECNOLOGÍA E INNOVACIÓN</t>
  </si>
  <si>
    <t>LAB BRANDS SAS</t>
  </si>
  <si>
    <t>VIVIAN TATIANA VILLALBA VIZCAINO</t>
  </si>
  <si>
    <t>https://community.secop.gov.co/Public/Tendering/OpportunityDetail/Index?noticeUID=CO1.NTC.4803906&amp;isFromPublicArea=True&amp;isModal=true&amp;asPopupView=true</t>
  </si>
  <si>
    <t>ODC-VIN-0090-2023</t>
  </si>
  <si>
    <t>CO1.REQ.4907786</t>
  </si>
  <si>
    <t>COMPRA DE EQUIPOS ELECTRÓNICOS EN MARCO DE PROYECTO DE INVESTIGACIÓN TITULADO UNIVERSIDAD DEL MAGDALENA ESPACIOS LIBRES DE RACISMO</t>
  </si>
  <si>
    <t>ROBERTO ALMANZA HERNÁNDEZ</t>
  </si>
  <si>
    <t>https://community.secop.gov.co/Public/Tendering/OpportunityDetail/Index?noticeUID=CO1.NTC.4808840&amp;isFromPublicArea=True&amp;isModal=true&amp;asPopupView=true</t>
  </si>
  <si>
    <t>ODC-VIN-0091-2023</t>
  </si>
  <si>
    <t>CO1.REQ.4907244</t>
  </si>
  <si>
    <t>COMPRA DE DOS OCULUS QUEST 2 REALIDAD VIRTUAL 128 GB EN MARCO DEL PROYECTO DE INVESTIGACIÓN TITULADO GESTIÓN PARA LA CONSERVACIÓN DE LAS ESPECIES DE ACROPORA BASADA EN SU IMPORTANCIA COMO HÁBITAT PARA LA PESCA EN EL TRABAJO COMUNITARIO Y LA EDUCACIÓN</t>
  </si>
  <si>
    <t>https://community.secop.gov.co/Public/Tendering/OpportunityDetail/Index?noticeUID=CO1.NTC.4809034&amp;isFromPublicArea=True&amp;isModal=true&amp;asPopupView=true</t>
  </si>
  <si>
    <t>ODC-VIN-0092-2023</t>
  </si>
  <si>
    <t>CO1.REQ.4907363</t>
  </si>
  <si>
    <t>COMPRA DE TANQUES PLASTICOS EN MARCO DEL PROYECTO DE INVESTIGACIÓN EXTERNO DESARROLLO DE FORMULACIONES NUTRICIONALES DE ENGORDE PARA CAMARÓN BLANCO LITOPENAEUS VANNAMEI EN LOS DEPARTAMENTOS ATLÁNTICO Y MAGDALENA</t>
  </si>
  <si>
    <t>https://community.secop.gov.co/Public/Tendering/OpportunityDetail/Index?noticeUID=CO1.NTC.4808928&amp;isFromPublicArea=True&amp;isModal=true&amp;asPopupView=true</t>
  </si>
  <si>
    <t>ODC-VIN-0093-2023</t>
  </si>
  <si>
    <t>CO1.REQ.4907472</t>
  </si>
  <si>
    <t>COMPRA DE EQUIPOS Y MATERIALES EN MARCO DEL PROYECTO DE INVESTIGACIÓN ESTIMACIÓN DEL ESTADO DE VIDA SOH Y VIDA ÚTIL RESTANTE RUL DE BATERÍAS DE LITIO REUTILIZADAS POR MEDIO DE TÉCNICAS DE APRENDIZAJE DE MÁQUINA</t>
  </si>
  <si>
    <t xml:space="preserve">VISTRONICA SAS </t>
  </si>
  <si>
    <t>VÍCTOR JOSÉ OLIVEROS ORTIZ</t>
  </si>
  <si>
    <t>https://community.secop.gov.co/Public/Tendering/OpportunityDetail/Index?noticeUID=CO1.NTC.4809205&amp;isFromPublicArea=True&amp;isModal=true&amp;asPopupView=true</t>
  </si>
  <si>
    <t>ODC-VIN-0094-2023</t>
  </si>
  <si>
    <t>CO1.REQ.4913365</t>
  </si>
  <si>
    <t>COMPRA DE EQUIPOS MATERIALES E INSUMOS DE LABORATORIO EN MARCO DE LOS INCENTIVOS OTORGADOS A INVESTIGADORAS E INVESTIGADORES Y GRUPOS DE INVESTIGACIÓN POR SU CATEGORIZACIÓN EN EL SISTEMA NACIONAL DE CIENCIA TECNOLOGÍA E INNOVACIÓN</t>
  </si>
  <si>
    <t>QUIMIFEX S.A.S.</t>
  </si>
  <si>
    <t>CRISPULO DELUQUE TORO</t>
  </si>
  <si>
    <t>https://community.secop.gov.co/Public/Tendering/OpportunityDetail/Index?noticeUID=CO1.NTC.4815499&amp;isFromPublicArea=True&amp;isModal=true&amp;asPopupView=true</t>
  </si>
  <si>
    <t>ODC-VIN-0095-2023</t>
  </si>
  <si>
    <t>CO1.REQ.4913729</t>
  </si>
  <si>
    <t>COMPRA DE INSUMOS Y PRODUCTOS AGRÍCOLAS EN MARCO DEL PROYECTO DE INVESTIGACIÓN IMPACTO DE CULTIVOS INTERCALADOS SOBRE LA DINÁMICA SANITARIA Y LA SOSTENIBILIDAD PRODUCTIVA Y AMBIENTAL DE MANGO MANGIFERA INDICA CULTIVAR AZÚCAR EN EL DEPARTAMENTO DEL MAGDALENA COLOMBIA</t>
  </si>
  <si>
    <t>TECNOSEMILLAS LIMITADA</t>
  </si>
  <si>
    <t>https://community.secop.gov.co/Public/Tendering/OpportunityDetail/Index?noticeUID=CO1.NTC.4815976&amp;isFromPublicArea=True&amp;isModal=true&amp;asPopupView=true</t>
  </si>
  <si>
    <t>ODC-VIN-0096-2023</t>
  </si>
  <si>
    <t>CO1.REQ.4914541</t>
  </si>
  <si>
    <t>COMPRA DE UNA TABLET EN MARCO DE LOS INCENTIVOS OTORGADOS A INVESTIGADORAS E INVESTIGADORES Y GRUPOS DE INVESTIGACIÓN POR SU CATEGORIZACIÓN EN EL SISTEMA NACIONAL DE CIENCIA TECNOLOGÍA E INNOVACIÓN</t>
  </si>
  <si>
    <t>LUIS ARMANDO VILA SIERRA</t>
  </si>
  <si>
    <t>https://community.secop.gov.co/Public/Tendering/OpportunityDetail/Index?noticeUID=CO1.NTC.4815667&amp;isFromPublicArea=True&amp;isModal=true&amp;asPopupView=true</t>
  </si>
  <si>
    <t>ODC-VIN-0097-2023</t>
  </si>
  <si>
    <t>CO1.REQ.4914648</t>
  </si>
  <si>
    <t>COMPRA DE UN COMPUTAR PORTÁTIL UNA MEMORIA PORTÁTIL Y UN DISCO DURO SOLIDO EN MARCO DE LOS INCENTIVOS OTORGADO A INVESTIGADORAS E INVESTIGADORES Y GRUPOS DE INVESTIGACIÓN POR SU CATEGORIZACIÓN EN EL SISTEMA NACIONAL DE CIENCIA TECNOLOGÍA E INNOVACIÓN</t>
  </si>
  <si>
    <t>https://community.secop.gov.co/Public/Tendering/OpportunityDetail/Index?noticeUID=CO1.NTC.4815937&amp;isFromPublicArea=True&amp;isModal=true&amp;asPopupView=true</t>
  </si>
  <si>
    <t>ODC-VIN-0098-2023</t>
  </si>
  <si>
    <t>CO1.REQ.4915106</t>
  </si>
  <si>
    <t>COMPRA DE COMPONENTES ELECTRÓNICOS EN MARCO DE LOS INCENTIVOS OTORGADOS COMPRA DE COMPONENTES ELECTRÓNICOS EN MARCO DE LOS INCENTIVOS OTORGADOS</t>
  </si>
  <si>
    <t xml:space="preserve"> JOHN ALEXANDER TABORDA GIRALDO</t>
  </si>
  <si>
    <t>https://community.secop.gov.co/Public/Tendering/OpportunityDetail/Index?noticeUID=CO1.NTC.4816039&amp;isFromPublicArea=True&amp;isModal=true&amp;asPopupView=true</t>
  </si>
  <si>
    <t>ODC-VIN-0099-2023</t>
  </si>
  <si>
    <t>CO1.REQ.4927379</t>
  </si>
  <si>
    <t>COMPRA DE DE REACTIVOS DE GENÓMICA EN MARCO DEL PROYECTO DE INVESTIGACIÓN INTEGRACIÓN DE ESTRATEGIAS DE SECUENCIACIÓN DE ÚLTIMA GENERACIÓN A LOS ESQUEMAS DE EVALUACIÓN DE LA CALIDAD DE AGUA EN SANTA MARTA</t>
  </si>
  <si>
    <t>SUMINISTROS CLINICOS ISLA S.A.S.</t>
  </si>
  <si>
    <t>https://community.secop.gov.co/Public/Tendering/OpportunityDetail/Index?noticeUID=CO1.NTC.4827547&amp;isFromPublicArea=True&amp;isModal=true&amp;asPopupView=true</t>
  </si>
  <si>
    <t>ODC-VIN-0100-2023</t>
  </si>
  <si>
    <t>CO1.REQ.4927517</t>
  </si>
  <si>
    <t>COMPRA DE TRES COMPUTADORES PORTÁTILES AMD RYZEN 7 RAM 16 GB 512 GB SSD PANTALLA LED DE 15 6 RESOLUCIÓN DE 1920 X 1080 PX ANTIREFLEJO TARJETA GRÁFICA AMD RADEON RX VEGA 7 CONEXIÓN WIFI Y BLUETOOTH CON 4 PUERTOS USB Y PUERTO HDMI INCLUYE LECTOR DE TARJETA DE MEMORIA EN MARCO DE LOS INCENTIVOS OTORGADOS A LOS DOCENTES MERI ROCIO RUIZ CABEZAS VLADIMIR IGOR BALZA FRANCO Y ZUANY LUZ PABA ARGOTE COMO INVESTIGADORES JUNIOR</t>
  </si>
  <si>
    <t xml:space="preserve"> 85472735 - 7251652 - 85477077</t>
  </si>
  <si>
    <t>IVÁN SÁNCHEZ FONTALVO, VLADIMIR IGOR BALZA FRANCO Y UBALDO RODRIGUEZ DE ÁVILA</t>
  </si>
  <si>
    <t>https://community.secop.gov.co/Public/Tendering/OpportunityDetail/Index?noticeUID=CO1.NTC.4827394&amp;isFromPublicArea=True&amp;isModal=true&amp;asPopupView=true</t>
  </si>
  <si>
    <t>ODC-VIN-0101-2023</t>
  </si>
  <si>
    <t>CO1.REQ.4946840</t>
  </si>
  <si>
    <t>COMPRA DE UNA CAMARA DE ACCIÓN IMPERMEABLE INSTA 360 X3 CON CARCASA SUMERGIBLE, PARA DESARROLLAR ACTIVIDADES INVESTIGATIVAS EN EL MARCO DEL PROYECTO GESTIÓN PARA LA CONSERVACIÓN DE LAS ESPECIES DE ACROPORA BASADA EN SU IMPORTANCIA COMO HÁBITAT PARA LAPESCA, EN EL TRABAJO COMUNITARIO Y LA EDUCACIÓN</t>
  </si>
  <si>
    <t>https://community.secop.gov.co/Public/Tendering/OpportunityDetail/Index?noticeUID=CO1.NTC.4848503&amp;isFromPublicArea=True&amp;isModal=true&amp;asPopupView=true</t>
  </si>
  <si>
    <t>ODC-VIN-0102-2023</t>
  </si>
  <si>
    <t>CO1.REQ.4946760</t>
  </si>
  <si>
    <t>COMPRA DE UN EQUIPO DE LABORATORIO NECESARIO PARA EL FUNCIONAMIENTO DEL CENTRO DE GENÉTICA Y BIOLOGÍA MOLECULAR DE LA UNIVERSIDAD DEL MAGDALENA EN MARCO AL PROYECTO DE INVESTIGACIÓN ASPECTOS BIOLÓGICOS ESTADO DE CONSERVACIÓN Y OPORTUNIDADES PARA LA ACUICULTURA DE LA MOJARRA RAYADA EUGERRES PLUMIERI Y EL RÓBALO CENTROPOMUS UNDECIMALIS EN LA CIÉNAGA GRANDE DE SANTA MARTA</t>
  </si>
  <si>
    <t>https://community.secop.gov.co/Public/Tendering/OpportunityDetail/Index?noticeUID=CO1.NTC.4848760&amp;isFromPublicArea=True&amp;isModal=true&amp;asPopupView=true</t>
  </si>
  <si>
    <t>ODC-VIN-0103-2023</t>
  </si>
  <si>
    <t>CO1.REQ.4969663</t>
  </si>
  <si>
    <t>COMPRA DE INSTRUMENTO ELECTRÓNICO EN MARCO DE LOS INCENTIVOS OTORGADOS AL DOCENTE DE PLANTA LUIS LEONARDO CAMARGO ARIZA MEDIANTE LA RESOLUCIÓN N° 550 DE 2022 POR LA CUAL SE ASIGNAN INCENTIVOS A INVESTIGADORAS E INVESTIGADORES Y GRUPOS DE INVESTIGACIÓN POR SU CATEGORIZACIÓN EN EL SISTEMA NACIONAL DE CIENCIA TECNOLOGÍA E INNOVACIÓN</t>
  </si>
  <si>
    <t>LUIS LEONARDO CAMARGO ARIZA</t>
  </si>
  <si>
    <t>https://community.secop.gov.co/Public/Tendering/OpportunityDetail/Index?noticeUID=CO1.NTC.4869812&amp;isFromPublicArea=True&amp;isModal=False</t>
  </si>
  <si>
    <t>ODC-VIN-0104-2023</t>
  </si>
  <si>
    <t>CO1.REQ.4977744</t>
  </si>
  <si>
    <t>COMPRA DE EQUIPOS DE COMPUTO, PARTES Y ACCESORIOS EN MARCO DE LOS INCENTIVOS OTORGADOS AL GRUPO DE INVESTIGACION GRUPO DE INVESTIGACIÓN EN INFORMÁTICA EDUCATIVA GINFED MEDIANTE LA RESOLUCIÓN N° 0550 DE 2022 POR SU CATEGORIZACIÓN EN EL SISTEMA NACIONAL DE CIENCIA TECNOLOGÍA E INNOVACIÓN EN EL AÑO 2021</t>
  </si>
  <si>
    <t>LUCIA BUSTAMANTE</t>
  </si>
  <si>
    <t>https://community.secop.gov.co/Public/Tendering/OpportunityDetail/Index?noticeUID=CO1.NTC.4878509&amp;isFromPublicArea=True&amp;isModal=False</t>
  </si>
  <si>
    <t>ODC-VIN-0105-2023</t>
  </si>
  <si>
    <t>CO1.REQ.4982325</t>
  </si>
  <si>
    <t>COMPRA DE PRODUCTOS DE LABORATORIO Y OFICINA EN MARCO DEL PROYECTO DE INVESTIGACIÓN EXTERNO DIVERSIDAD DE INSECTOS Y VERTEBRADOS BIOSONIDOS Y ETNOBIOLOGÍA EN LAS VERTIENTES NORTE Y OCCIDENTAL DE LA SIERRA NEVADA DE SANTA MARTA</t>
  </si>
  <si>
    <t>https://community.secop.gov.co/Public/Tendering/OpportunityDetail/Index?noticeUID=CO1.NTC.4882757&amp;isFromPublicArea=True&amp;isModal=False</t>
  </si>
  <si>
    <t>ODC-VIN-0106-2023</t>
  </si>
  <si>
    <t>CO1.REQ.4982958</t>
  </si>
  <si>
    <t>COMPRA DE ACCESORIOS PARA SU INSTALACIÓN COMO UN SISTEMA PARA EL CULTIVO DE CAMARONES EN MARCO DEL PROYECTO DE INVESTIGACIÓN EXTERNO DESARROLLO DE FORMULACIONES NUTRICIONALES DE ENGORDE PARA CAMARÓN BLANCO LITOPENAEUS VANNAMEI EN LOS DEPARTAMENTOS ATLÁNTICO Y MAGDALENA</t>
  </si>
  <si>
    <t>GRUPO METROPOLIS DE LA COSTA S.A.S.</t>
  </si>
  <si>
    <t>ADRIANA RODRIGUEZ FORERO</t>
  </si>
  <si>
    <t>https://community.secop.gov.co/Public/Tendering/OpportunityDetail/Index?noticeUID=CO1.NTC.4882857&amp;isFromPublicArea=True&amp;isModal=False</t>
  </si>
  <si>
    <t>ODC-VIN-0107-2023</t>
  </si>
  <si>
    <t>CO1.REQ.4983442</t>
  </si>
  <si>
    <t>COMPRA DE UN COMPUTADOR PORTÁTIL EN MARCO DEL INCENTIVO OTORGADO A LA DOCENTE MARIA DILIA MIELES COMO INVESTIGADOR JUNIOR MEDIANTE LA RESOLUCIÓN N° 550 DE 2022 POR SU CATEGORIZACIÓN EN EL SISTEMA NACIONAL DE CIENCIA TECNOLOGÍA E INNOVACIÓN EN EL AÑO 2021</t>
  </si>
  <si>
    <t>MARIA DILIA MIELES</t>
  </si>
  <si>
    <t>https://community.secop.gov.co/Public/Tendering/OpportunityDetail/Index?noticeUID=CO1.NTC.4883399&amp;isFromPublicArea=True&amp;isModal=False</t>
  </si>
  <si>
    <t>ODC-VIN-0108-2023</t>
  </si>
  <si>
    <t>CO1.REQ.4989086</t>
  </si>
  <si>
    <t>COMPRA DE UN IPAD MINI Y UN MICRÓFONO EN MARCO DE LOS INCENTIVOS OTORGADOS AL DOCENTE LUIS ALFREDO GONZALEZ MONROY COMO INVESTIGADOR JUNIOR MEDIANTE LA RESOLUCIÓN N 0550 DE 2022 POR SU CATEGORIZACIÓN EN EL SISTEMA NACIONAL DE CIENCIA TECNOLOGÍA E INNOVACIÓN EN EL AÑO 2021</t>
  </si>
  <si>
    <t>IVÁN SÁNCHEZ FONTALVO</t>
  </si>
  <si>
    <t>https://community.secop.gov.co/Public/Tendering/OpportunityDetail/Index?noticeUID=CO1.NTC.4889187&amp;isFromPublicArea=True&amp;isModal=False</t>
  </si>
  <si>
    <t>ODC-VIN-0109-2023</t>
  </si>
  <si>
    <t>CO1.REQ.4989801</t>
  </si>
  <si>
    <t>COMPRA DE EQUIPOS EN MARCO DE LOS INCENTIVOS OTORGADOS AL GRUPO DE INVESTIGACIÓN EN DESARROLLO ELECTRÓNICO Y APLICACIONES MÓVILES  GIDEAM MEDIANTE LA RESOLUCIÓN N° 550 DE 2022 POR LA CUAL SE ASIGNAN INCENTIVOS POR SU CATEGORIZACIÓN EN EL SISTEMA NACIONAL DE CIENCIA TECNOLOGÍA E INNOVACIÓN EN EL AÑO 2021</t>
  </si>
  <si>
    <t>https://community.secop.gov.co/Public/Tendering/OpportunityDetail/Index?noticeUID=CO1.NTC.4889528&amp;isFromPublicArea=True&amp;isModal=False</t>
  </si>
  <si>
    <t>ODC-VIN-0110-2023</t>
  </si>
  <si>
    <t>CO1.REQ.5015072</t>
  </si>
  <si>
    <t>COMPRA DE REACTIVOS E INSUMOS DE LABORATORIO EN MARCO DEL PROYECTO INTEGRACIÓN DE ESTRATEGIAS DE SECUENCIACIÓN DE ÚLTIMA GENERACIÓN A LOS ESQUEMAS DE EVALAUCIÓN DE LA CALIDAD DE AGUA EN SANTA MARTA</t>
  </si>
  <si>
    <t>https://community.secop.gov.co/Public/Tendering/OpportunityDetail/Index?noticeUID=CO1.NTC.4913485&amp;isFromPublicArea=True&amp;isModal=true&amp;asPopupView=true</t>
  </si>
  <si>
    <t>ODC-VIN-0111-2023</t>
  </si>
  <si>
    <t>CO1.REQ.5023388</t>
  </si>
  <si>
    <t>COMPRA DE UN PROYECTOR EN MARCO DE LOS INCENTIVOS OTORGADOS MEDIANTE LA RESOLUCIÓN N 550 DE 2022 POR LA CUAL SE ASIGNAN INCENTIVOS A INVESTIGADORAS E INVESTIGADORES Y GRUPOS DE INVESTIGACIÓN POR SU CATEGORIZACIÓN EN EL SISTEMA NACIONAL DE CIENCIA TECNOLOGÍA E INNOVACIÓN EN EL AÑO 2021</t>
  </si>
  <si>
    <t>LILIANA MARTINEZ CHIMA</t>
  </si>
  <si>
    <t>https://community.secop.gov.co/Public/Tendering/OpportunityDetail/Index?noticeUID=CO1.NTC.4923010&amp;isFromPublicArea=True&amp;isModal=False</t>
  </si>
  <si>
    <t>ODC-VIN-0112-2023</t>
  </si>
  <si>
    <t>CO1.REQ.5023728</t>
  </si>
  <si>
    <t>COMPRA DE EQUIPOS DE LABORATORIO EN MARCO DEL PROYECTO DE INVESTIGACIÓN EFECTO DEL POLVILLO DE CARBÓN Y LOS MICROPLÁSTICOS EN EL DESARROLLO TEMPRANO DE ORGANISMOS ARRECIFALES</t>
  </si>
  <si>
    <t>https://community.secop.gov.co/Public/Tendering/OpportunityDetail/Index?noticeUID=CO1.NTC.4924003&amp;isFromPublicArea=True&amp;isModal=False</t>
  </si>
  <si>
    <t>ODC-VIN-0113-2023</t>
  </si>
  <si>
    <t>CO1.REQ.5023684</t>
  </si>
  <si>
    <t>COMPRA DE EQUIPOS DE CÓMPUTO EN MARCO DE LOS INCENTIVOS OTORGADOS AL GRUPO DE INVESTIGACIÓN MULTIDISCIPLINAR EN EDUCACIÓN Y PEDAGOGÍA GIMEP POR SU CATEGORIZACIÓN EN EL SISTEMA NACIONAL DE CIENCIA TECNOLOGÍA E INNOVACIÓN EN EL AÑO 2021</t>
  </si>
  <si>
    <t>GLORIA OROZCO BARRANZA</t>
  </si>
  <si>
    <t>https://community.secop.gov.co/Public/Tendering/OpportunityDetail/Index?noticeUID=CO1.NTC.4924803&amp;isFromPublicArea=True&amp;isModal=False</t>
  </si>
  <si>
    <t>ODC-VIN-0114-2023</t>
  </si>
  <si>
    <t>CO1.REQ.5030605</t>
  </si>
  <si>
    <t>COMPRA DE UNA CÁMARA UN DRONE UNA CÁMARA DE ACCIÓN Y UN KIT DE AUDIO SUSPENSIÓN EN MARCO DE LOS INCENTIVOS OTORGADOS A INVESTIGADORAS E INVESTIGADORES Y GRUPOS DE INVESTIGACIÓN POR SU CATEGORIZACIÓN EN EL SISTEMA NACIONAL DE CIENCIA TECNOLOGÍA E INNOVACIÓN EN EL AÑO 2021</t>
  </si>
  <si>
    <t xml:space="preserve"> FABIO SILVA VALLEJO</t>
  </si>
  <si>
    <t>https://community.secop.gov.co/Public/Tendering/OpportunityDetail/Index?noticeUID=CO1.NTC.4929114&amp;isFromPublicArea=True&amp;isModal=False</t>
  </si>
  <si>
    <t>ODC-VIN-0115-2023</t>
  </si>
  <si>
    <t>CO1.REQ.5037476</t>
  </si>
  <si>
    <t>COMPRA DE EQUIPOS EN MARCO DEL PROYECTO DE INVESTIGACIÓN IMPACTO DE CULTIVOS INTERCALADOS SOBRE LA DINÁMICA SANITARIA Y LA SOSTENIBILIDAD PRODUCTIVA Y AMBIENTAL DE MANGO MANGIFERA INDICA CULTIVAR AZÚCAR EN EL DEPARTAMENTO DEL MAGDALENA COLOMBIA</t>
  </si>
  <si>
    <t>https://community.secop.gov.co/Public/Tendering/OpportunityDetail/Index?noticeUID=CO1.NTC.4936086&amp;isFromPublicArea=True&amp;isModal=False</t>
  </si>
  <si>
    <t>ODC-VIN-0116-2023</t>
  </si>
  <si>
    <t>CO1.REQ.5043296</t>
  </si>
  <si>
    <t>COMPRA DE INSUMOS DE LABORATORIO EN MARCO DEL PROYECTO DE INVESTIGACIÓN ESTADO GENÉTICO DE DOS ESPECIES DE MANGLAR AVICENIA GERMINANS Y RHIZOPHORA MANGLE EN EL CARIBE COLOMBIANO: QUÉ NOS DICE EL ADN SOBRE LA CONSERVACIÓN DE LOS MANGLARES</t>
  </si>
  <si>
    <t>JUAN CARLOS AGUIRRE PABÓN</t>
  </si>
  <si>
    <t>https://community.secop.gov.co/Public/Tendering/OpportunityDetail/Index?noticeUID=CO1.NTC.4942459&amp;isFromPublicArea=True&amp;isModal=False</t>
  </si>
  <si>
    <t>ODC-VIN-0117-2023</t>
  </si>
  <si>
    <t>CO1.REQ.5043196</t>
  </si>
  <si>
    <t>COMPRA DE ARTÍCULOS PARA LABORATORIO EN MARCO DEL PROYECTO TITULADO SISTEMA BIOELECTROQUÍMICO PARA LA RECUPERACIÓN DE NUTRIENTES NITRÓGENO Y FÓSFORO Y REUTILIZACIÓN DE AGUA OPERADO CON MATERIALES DE BAJO COSTO UTILIZANDO VERTIMIENTOS LÍQUIDOS DE LA INDUSTRIA AGROPECUARIA</t>
  </si>
  <si>
    <t>DOTACIONES QUIMICO CLINICAS S.A.S.</t>
  </si>
  <si>
    <t>ELIANA LIZETH VERGARA VASQUEZ</t>
  </si>
  <si>
    <t>https://community.secop.gov.co/Public/Tendering/OpportunityDetail/Index?noticeUID=CO1.NTC.4942492&amp;isFromPublicArea=True&amp;isModal=False</t>
  </si>
  <si>
    <t>ODC-VIN-0118-2023</t>
  </si>
  <si>
    <t>CO1.REQ.5043901</t>
  </si>
  <si>
    <t>COMPRA DE UN EQUIPO DE CÓMPUTO EN MARCO DE LOS INCENTIVOS OTORGADOS A INVESTIGADORAS E INVESTIGADORES Y GRUPOS DE INVESTIGACIÓN POR SU CATEGORIZACIÓN EN EL SISTEMA NACIONAL DE CIENCIA TECNOLOGÍA E INNOVACIÓN EN EL AÑO 2021</t>
  </si>
  <si>
    <t xml:space="preserve"> EIRA ROSARIO MADERA REYES</t>
  </si>
  <si>
    <t>https://community.secop.gov.co/Public/Tendering/OpportunityDetail/Index?noticeUID=CO1.NTC.4942822&amp;isFromPublicArea=True&amp;isModal=False</t>
  </si>
  <si>
    <t>ODC-VIN-0119-2023</t>
  </si>
  <si>
    <t>CO1.REQ.5048246</t>
  </si>
  <si>
    <t>COMPRA DE UNA CAMARA RESISTENTE AL AGUA Y SU HOUSING FUNDA EN MARCO DEL PROYECTO DE INVESTIGACIÓN TITULADO EFECTO DE LA QUÍMICA DE CARBONATOS Y LA ACIDICACIÓN OCEÁNICA EN LA CALCICACIÓN Y FECUNDIDAD DE ALGAS CORALINÁCEAS COSTROSAS DE AMBIENTES CON SURGENCIA ESTACIONAL EN EL CARIBE COLOMBIANO</t>
  </si>
  <si>
    <t xml:space="preserve"> ROCÍO DEL PILAR GARCÍA URUENA</t>
  </si>
  <si>
    <t>https://community.secop.gov.co/Public/Tendering/OpportunityDetail/Index?noticeUID=CO1.NTC.4947367&amp;isFromPublicArea=True&amp;isModal=False</t>
  </si>
  <si>
    <t>ODC-VIN-0120-2023</t>
  </si>
  <si>
    <t>CO1.REQ.5053816</t>
  </si>
  <si>
    <t>COMPRA DE OCHENTA Y CINCO LIBROS EN MARCO DE LOS INCENTIVOS OTORGADOS AL GRUPO DE INVESTIGACIÓN DE GIEDU INFANCIA Y EDUCACIÓN DE LA FACULTAD DE CIENCIAS DE LA EDUCACIÓN DIRIGIDO POR EL DOCENTE ALEXANDER ORTIZ OCAÑA MEDIANTE LA RESOLUCIÓN N 0550 DE 2022 POR SU CATEGORIZACIÓN EN EL SISTEMA NACIONAL DE CIENCIA TECNOLOGÍA E INNOVACIÓN EN EL AÑO 2021</t>
  </si>
  <si>
    <t xml:space="preserve"> ALEXANDER ORTIZ OCAÑA</t>
  </si>
  <si>
    <t>https://community.secop.gov.co/Public/Tendering/OpportunityDetail/Index?noticeUID=CO1.NTC.4952718&amp;isFromPublicArea=True&amp;isModal=False</t>
  </si>
  <si>
    <t>ODC-VIN-0121-2023</t>
  </si>
  <si>
    <t>CO1.REQ.5054012</t>
  </si>
  <si>
    <t>COMPRA DE UN EQUIPO E INSUMOS DE LABORATORIO PARA EL PROYECTO CALIDAD DEL AGUA Y RECONOCIMIENTO BIOLÓGICO PORTUARIO DE REFERENCIA PARA LA GESTIÓN DE AGUAS DE LASTRE</t>
  </si>
  <si>
    <t>https://community.secop.gov.co/Public/Tendering/OpportunityDetail/Index?noticeUID=CO1.NTC.4952588&amp;isFromPublicArea=True&amp;isModal=False</t>
  </si>
  <si>
    <t>ODC-VIN-0122-2023</t>
  </si>
  <si>
    <t>CO1.REQ.5060374</t>
  </si>
  <si>
    <t>COMPRA DE EQUIPOS DE CÓMPUTO Y ELECTRÓNICOS EN MARCO DE LOS INCENTIVOS OTORGADOS AL GRUPO DE INVESTIGACIÓN Y DESARROLLO EN SISTEMAS Y COMPUTACIÓN POR SU CATEGORIZACIÓN EN EL SISTEMA NACIONAL DE CIENCIA TECNOLOGÍA E INNOVACIÓN EN EL AÑO 2021</t>
  </si>
  <si>
    <t>https://community.secop.gov.co/Public/Tendering/OpportunityDetail/Index?noticeUID=CO1.NTC.4959698&amp;isFromPublicArea=True&amp;isModal=False</t>
  </si>
  <si>
    <t>ODC-VIN-0123-2023</t>
  </si>
  <si>
    <t>CO1.REQ.5060831</t>
  </si>
  <si>
    <t>COMPRA DE UNA CÁMARA DIGITAL UNA CÁMARA DE CONTEO BOGOROV Y ELEMENTOS DE LABORATORIO EN MARCO DE LOS INCENTIVOS OTORGADOS A INVESTIGADORAS E INVESTIGADORES Y GRUPOS DE INVESTIGACIÓN POR SU CATEGORIZACIÓN EN EL SISTEMA NACIONAL DE CIENCIA TECNOLOGÍA E INNOVACIÓN EN EL AÑO 2021</t>
  </si>
  <si>
    <t>PEDRO ESLAVA ELJAIEK</t>
  </si>
  <si>
    <t>https://community.secop.gov.co/Public/Tendering/OpportunityDetail/Index?noticeUID=CO1.NTC.4959552&amp;isFromPublicArea=True&amp;isModal=False</t>
  </si>
  <si>
    <t>ODC-VIN-0124-2023</t>
  </si>
  <si>
    <t>CO1.REQ.5071834</t>
  </si>
  <si>
    <t>COMPRA DE UNA PANTALLA DIGITAL MICROMETER STAGE SEMXY120 AS EN MARCO DE LOS INCENTIVOS OTORGADOS AL GRUPO DE INVESTIGACIÓN EN INSECTOS NEOTROPICALES POR SU CATEGORIZACIÓN EN EL SISTEMA NACIONAL DE CIENCIA TECNOLOGÍA E INNOVACIÓN EN EL AÑO 2021</t>
  </si>
  <si>
    <t>ROBERTO JOSE GUERRERO FLOREZ</t>
  </si>
  <si>
    <t>https://community.secop.gov.co/Public/Tendering/OpportunityDetail/Index?noticeUID=CO1.NTC.4972766&amp;isFromPublicArea=True&amp;isModal=False</t>
  </si>
  <si>
    <t>ODC-VIN-0125-2023</t>
  </si>
  <si>
    <t>CO1.REQ.5072009</t>
  </si>
  <si>
    <t>COMPRA DE UN HORNO MUFLA MULTIPROPÓSITO EN MARCO DEL INCENTIVO OTORGADO AL GRUPO DE INVESTIGACIÓN SUELO AMBIENTE Y SOCIEDAD</t>
  </si>
  <si>
    <t>SERVILAB DEL NORTE SAS</t>
  </si>
  <si>
    <t>https://community.secop.gov.co/Public/Tendering/OpportunityDetail/Index?noticeUID=CO1.NTC.4974426&amp;isFromPublicArea=True&amp;isModal=False</t>
  </si>
  <si>
    <t>ODC-VIN-0126-2023</t>
  </si>
  <si>
    <t>CO1.REQ.5077233</t>
  </si>
  <si>
    <t>COMPRA DE AGENDAS ECOLÓGICAS Y BOLSAS DE TELA CAMBREL PARA EL DESARROLLO DEL X SEMINARIO INTERNACIONAL CONEXIONES CARIBE FINANCIADO POR EL APORTE DE CORPORACIÓN ANDINA DE FOMENTO CORRESPONDIENTE A LA CARTA DE AUSPICIO EMITIDA POR LA CORPORACIÓN ANDINA DE FOMENTOA LA UNIVERSIDAD DEL MAGDALENA</t>
  </si>
  <si>
    <t xml:space="preserve">ISAI  PLATA </t>
  </si>
  <si>
    <t>https://community.secop.gov.co/Public/Tendering/OpportunityDetail/Index?noticeUID=CO1.NTC.4977778&amp;isFromPublicArea=True&amp;isModal=False</t>
  </si>
  <si>
    <t>ODC-VIN-0127-2023</t>
  </si>
  <si>
    <t>CO1.REQ.5076880</t>
  </si>
  <si>
    <t>COMPRA DE ARTÍCULOS E INSUMOS DE LABORATORIO NECESARIOS PARA DESARROLLAR ACTIVIDADES INVESTIGATIVAS EN EL MARCO DEL PROYECTO EFECTO DE LA QUÍMICA DE CARBONATOS Y LA ACIDIFICACIÓN OCEÁNICA EN LA CALCIFICACIÓN Y FECUNDIDAD DE ALGAS CORALINÁCEAS COSTROSAS DE AMBIENTES CON SURGENCIA ESTACIONAL EN EL CARIBE COLOMBIANO</t>
  </si>
  <si>
    <t>https://community.secop.gov.co/Public/Tendering/OpportunityDetail/Index?noticeUID=CO1.NTC.4977985&amp;isFromPublicArea=True&amp;isModal=False</t>
  </si>
  <si>
    <t>ODC-VIN-0128-2023</t>
  </si>
  <si>
    <t>CO1.REQ.5081068</t>
  </si>
  <si>
    <t>COMPRA DE ELEMENTOS DE PESCA NECESARIOS PARA DESARROLLAR ACTIVIDADES INVESTIGATIVAS EN EL MARCO DEL PROYECTO CALIDAD DEL AGUA Y RECONOCIMIENTO BIOLÓGICO PORTUARIO DE REFERENCIA PARA LA GESTIÓN DE AGUAS DE LASTRE</t>
  </si>
  <si>
    <t>ISAAC ROMERO BORJA</t>
  </si>
  <si>
    <t>https://community.secop.gov.co/Public/Tendering/OpportunityDetail/Index?noticeUID=CO1.NTC.4981868&amp;isFromPublicArea=True&amp;isModal=False</t>
  </si>
  <si>
    <t>ODC-VIN-0129-2023</t>
  </si>
  <si>
    <t>CO1.REQ.5081712</t>
  </si>
  <si>
    <t>COMPRA DE EQUIPOS DE CÓMPUTO EN MARCO DE LOS INCENTIVOS OTORGADOS AL GRUPO DE INVESTIGACIÓN ESTADÍSTICA Y MÉTODOS CUANTITATIVOS</t>
  </si>
  <si>
    <t>JHON JAIRO VARGAS SANCHEZ</t>
  </si>
  <si>
    <t>https://community.secop.gov.co/Public/Tendering/OpportunityDetail/Index?noticeUID=CO1.NTC.4981979&amp;isFromPublicArea=True&amp;isModal=False</t>
  </si>
  <si>
    <t>ODC-VIN-0130-2023</t>
  </si>
  <si>
    <t>CO1.REQ.5096653</t>
  </si>
  <si>
    <t>COMPRA DE INSUMOS DE LABORATORIO EN MARCO DEL PROYECTO DE INVESTIGACION SISTEMA BIOELECTROQUÍMICO PARA LA RECUPERACIÓN DE NUTRIENTES NITRÓGENO Y FÓSFORO Y REUTILIZACIÓN DE AGUA OPERADO CON MATERIALES DE BAJO COSTO UTILIZANDO VERTIMIENTOS LÍQUIDOS DE LA INDUSTRIA AGROPECUARIA</t>
  </si>
  <si>
    <t>https://community.secop.gov.co/Public/Tendering/ContractNoticePhases/View?PPI=CO1.PPI.27493291&amp;isFromPublicArea=True&amp;isModal=False</t>
  </si>
  <si>
    <t>ODC-VIN-0131-2023</t>
  </si>
  <si>
    <t>CO1.REQ.5096691</t>
  </si>
  <si>
    <t>COMPRA DE CONSOLAS CABLES Y ADAPTADORES PARA EL DESARROLLO DEL XVII CONGRESO DE LA SOCIEDAD INTERNACIONAL DE ECONOMÍA ECOLÓGICA ECONOMÍAS PARA LA VIDA ALIANZAS PARA PRACTICAR LA ECONOMÍA ECOLÓGICA EN UN MUNDO EN TRANSICIÓN</t>
  </si>
  <si>
    <t>https://community.secop.gov.co/Public/Tendering/OpportunityDetail/Index?noticeUID=CO1.NTC.4995753&amp;isFromPublicArea=True&amp;isModal=False</t>
  </si>
  <si>
    <t>ODC-VIN-0132-2023</t>
  </si>
  <si>
    <t>CO1.REQ.5098085</t>
  </si>
  <si>
    <t>COMPRA DE EQUIPOS DE LABORATORIO EN MARCO DEL PROYECTO DE INVESTIGACIÓN ESTADO DE CONSERVACIÓN DE LOS RECURSOS NATURALES EN LA CIÉNAGA DE LA RINCONADA MAGDALENA</t>
  </si>
  <si>
    <t>https://community.secop.gov.co/Public/Tendering/OpportunityDetail/Index?noticeUID=CO1.NTC.4997214&amp;isFromPublicArea=True&amp;isModal=False</t>
  </si>
  <si>
    <t>ODC-VIN-0133-2023</t>
  </si>
  <si>
    <t>CO1.REQ.5098242</t>
  </si>
  <si>
    <t>COMPRA DE UN COMPUTADOR PORTÁTIL EN MARCO DEL PROYECTO DE INVESTIGACIÓN TITULADO EFECTO DE LA QUÍMICA DE CARBONATOS Y LA ACIDIFICACIÓN OCEÁNICA EN LA CALCIFICACIÓN Y FECUNDIDAD DE ALGAS CORALINÁCEAS COSTROSAS DE AMBIENTES CON SURGENCIA ESTACIONAL EN EL CARIBE COLOMBIANO</t>
  </si>
  <si>
    <t>https://community.secop.gov.co/Public/Tendering/OpportunityDetail/Index?noticeUID=CO1.NTC.4997333&amp;isFromPublicArea=True&amp;isModal=False</t>
  </si>
  <si>
    <t>ODC-VIN-0134-2023</t>
  </si>
  <si>
    <t>CO1.REQ.5101266</t>
  </si>
  <si>
    <t>COMPRA DE INSUMOS DE LABORATORIO EN MARCO DEL FORTALECIMIENTO DEL CENTRO DE COLECCIONES CIENTIFICAS</t>
  </si>
  <si>
    <t>https://community.secop.gov.co/Public/Tendering/OpportunityDetail/Index?noticeUID=CO1.NTC.5000321&amp;isFromPublicArea=True&amp;isModal=False</t>
  </si>
  <si>
    <t>ODC-VIN-0135-2023</t>
  </si>
  <si>
    <t>CO1.REQ.5118522</t>
  </si>
  <si>
    <t>COMPRA DE UN CÁMARA DIGITAL EN MARCO DEL INCENTIVO OTORGADO POR SU CATEGORIZACIÓN EN EL SISTEMA NACIONAL DE CIENCIA TECNOLOGÍA E INNOVACIÓN EN EL AÑO 2021</t>
  </si>
  <si>
    <t>https://community.secop.gov.co/Public/Tendering/OpportunityDetail/Index?noticeUID=CO1.NTC.5016552&amp;isFromPublicArea=True&amp;isModal=true&amp;asPopupView=true</t>
  </si>
  <si>
    <t>ODC-VIN-0136-2023</t>
  </si>
  <si>
    <t>CO1.REQ.5118058</t>
  </si>
  <si>
    <t>COMPRA DE INSUMOS Y MATERIALES, EN MARCO DEL PROYECTO DE INVESTIGACIÓN CURSO: SEGUNDO TALLER TEÓRICO Y PRÁCTICO SOBRE BIOELECTROQUÍMICA: BIOELECTROQUÍMICA SISTEMAS HACIA EL TRATAMIENTO SOSTENIBLE DE AGUAS RESIDUALES</t>
  </si>
  <si>
    <t xml:space="preserve"> ELIANA LIZETH VERGARA VASQUEZ</t>
  </si>
  <si>
    <t>https://community.secop.gov.co/Public/Tendering/OpportunityDetail/Index?noticeUID=CO1.NTC.5016500&amp;isFromPublicArea=True&amp;isModal=true&amp;asPopupView=true</t>
  </si>
  <si>
    <t>ODC-VIN-0137-2023</t>
  </si>
  <si>
    <t>CO1.REQ.5126353</t>
  </si>
  <si>
    <t>COMPRA DE UN LENTE DE CÁMARA EN MARCO DE LOS INCENTIVOS OTORGADOS POR SU CATEGORIZACIÓN EN EL SISTEMA NACIONAL DE CIENCIA TECNOLOGÍA E INNOVACIÓN EN EL AÑO 2021</t>
  </si>
  <si>
    <t>ZIVOT S.A.S.</t>
  </si>
  <si>
    <t>PAULA ANDREA SEPULVEDA CANO</t>
  </si>
  <si>
    <t>https://community.secop.gov.co/Public/Tendering/OpportunityDetail/Index?noticeUID=CO1.NTC.5027752&amp;isFromPublicArea=True&amp;isModal=true&amp;asPopupView=true</t>
  </si>
  <si>
    <t>ODC-VIN-0138-2023</t>
  </si>
  <si>
    <t>CO1.REQ.5126710</t>
  </si>
  <si>
    <t>COMPRA DE REACTIVOS SOLVENTES E INSUMOS DE LABORATORIO EN MARCO DEL INCENTIVO OTORGADO POR SU CATEGORIZACIÓN EN EL SISTEMA NACIONAL DE CIENCIA TECNOLOGÍA E INNOVACIÓN EN EL AÑO 2021</t>
  </si>
  <si>
    <t>MARIA  FERNANDA  CELY  NIÑO</t>
  </si>
  <si>
    <t>JUAN MANUEL ÁLVAREZ CABALLERO</t>
  </si>
  <si>
    <t>https://community.secop.gov.co/Public/Tendering/OpportunityDetail/Index?noticeUID=CO1.NTC.5028001&amp;isFromPublicArea=True&amp;isModal=true&amp;asPopupView=true</t>
  </si>
  <si>
    <t>ODC-VIN-0139-2023</t>
  </si>
  <si>
    <t>CO1.REQ.5136636</t>
  </si>
  <si>
    <t>COMPRA DE INSUMOS BIOMÉDICOS NECESARIOS PARA EL FUNCIONAMIENTO DEL CENTRO DE INVESTIGACIÓN EN ALTO RENDIMIENTO DEPORTIVO Y ESTUDIOS BIOMÉDICOS DE LA UNIVERSIDAD DEL MAGDALENA</t>
  </si>
  <si>
    <t>INVERMEDICA S.A.S.</t>
  </si>
  <si>
    <t>LAIONELL JOSE POLO
ALVARADO</t>
  </si>
  <si>
    <t>https://community.secop.gov.co/Public/Tendering/OpportunityDetail/Index?noticeUID=CO1.NTC.5034681&amp;isFromPublicArea=True&amp;isModal=true&amp;asPopupView=true</t>
  </si>
  <si>
    <t>ODC-VIN-0140-2023</t>
  </si>
  <si>
    <t>CO1.REQ.5136102</t>
  </si>
  <si>
    <t>COMPRA DE UN COMPUTADOR EN MARCO DE LOS INCENTIVOS OTORGADOS POR SU CATEGORIZACIÓN EN EL SISTEMA NACIONAL DE CIENCIA,TECNOLOGÍA E INNOVACIÓN EN EL AÑO 2021</t>
  </si>
  <si>
    <t>ELMIS ANDREA RUIZ OSPINO</t>
  </si>
  <si>
    <t>https://community.secop.gov.co/Public/Tendering/OpportunityDetail/Index?noticeUID=CO1.NTC.5034092&amp;isFromPublicArea=True&amp;isModal=true&amp;asPopupView=true</t>
  </si>
  <si>
    <t>ODC-VIN-0141-2023</t>
  </si>
  <si>
    <t>CO1.REQ.5134892</t>
  </si>
  <si>
    <t>COMPRA DE UNA GRABADORA Y UN SISTEMA DE MICRÓFONOS INALÁMBRICOS EN MARCO DEL PROYECTO DE INVESTIGACIÓN: AUNAR ESFUERZOS PARA CONSTRUIR LAS PROPUESTAS DE MODIFICACIÓN AL RÉGIMEN MINERO DESDE LA PERSPECTIVA DE LA TRANSICIÓN ENERGÉTICA JUSTA Y DESARROLLAR ACTIVIDADES PEDAGÓGICAS QUE GARANTICEN SU ADECUADA DIFUSIÓN</t>
  </si>
  <si>
    <t>https://community.secop.gov.co/Public/Tendering/OpportunityDetail/Index?noticeUID=CO1.NTC.5033863&amp;isFromPublicArea=True&amp;isModal=true&amp;asPopupView=true</t>
  </si>
  <si>
    <t>ODC-VIN-0142-2023</t>
  </si>
  <si>
    <t>CO1.REQ.5141098</t>
  </si>
  <si>
    <t>COMPRA DE EQUIPOS DE CÓMPUTO EN MARCO DE LOS INCENTIVOS OTORGADOS AL GRUPO DE INVESTIGACIÓN DESARROLLO Y GESTIÓN DE TECNOLOGÍAS PARA LAS ORGANIZACIONES Y LA SOCIEDAD TECNOS MEDIANTE LA RESOLUCIÓN N 0550 DE 2022 POR SU CATEGORIZACIÓN EN EL SISTEMA NACIONAL DE CIENCIA TECNOLOGÍA E INNOVACIÓN EN EL AÑO 2021</t>
  </si>
  <si>
    <t xml:space="preserve"> ERNESTO AMARU GALVIS LISTA</t>
  </si>
  <si>
    <t>https://community.secop.gov.co/Public/Tendering/OpportunityDetail/Index?noticeUID=CO1.NTC.5039562&amp;isFromPublicArea=True&amp;isModal=true&amp;asPopupView=true</t>
  </si>
  <si>
    <t>ODC-VIN-0143-2023</t>
  </si>
  <si>
    <t>CO1.REQ.5152616</t>
  </si>
  <si>
    <t>COMPRA DE EQUIPOS DE CALEFACCIÓN Y SECADORES PARA LABORATORIO EN EL MARCO DEL PROYECTO TITULADO "CALIDAD DEL AGUA Y RECONOCIMIENTO BIOLÓGICO PORTUARIO DE REFERENCIA PARA LA GESTIÓN DE AGUAS DE LASTRE</t>
  </si>
  <si>
    <t>https://community.secop.gov.co/Public/Tendering/OpportunityDetail/Index?noticeUID=CO1.NTC.5050462&amp;isFromPublicArea=True&amp;isModal=true&amp;asPopupView=true</t>
  </si>
  <si>
    <t>ODC-VIN-0144-2023</t>
  </si>
  <si>
    <t>CO1.REQ.5159868</t>
  </si>
  <si>
    <t>COMPRA DE EQUIPOS DE CÓMPUTO EN MARCO DE LOS INCENTIVOS OTORGADOS AL GRUPO DE INVESTIGACIÓN DESARROLLO Y GESTIÓN DE TECNOLOGÍAS PARA LAS ORGANIZACIONES Y LA SOCIEDAD TECNOS</t>
  </si>
  <si>
    <t>GERARDO LUIS ANGULO CUENTAS</t>
  </si>
  <si>
    <t>https://community.secop.gov.co/Public/Tendering/OpportunityDetail/Index?noticeUID=CO1.NTC.5065940&amp;isFromPublicArea=True&amp;isModal=true&amp;asPopupView=true</t>
  </si>
  <si>
    <t>ODC-VIN-0145-2023</t>
  </si>
  <si>
    <t>CO1.REQ.5176320</t>
  </si>
  <si>
    <t>COMPRA DE MEMORIAS LINTERNA LASER Y MEDIDOR DE OXIGENOS EN MARCO APORTE DE MINCIVIL SA CORRESPONDIENTE AL CONTRATO DE PRESTACIÓN DE SERVICIOS 20230035 ENTRE MINCIVIL S.A Y LA UNIVERSIDAD DEL MAGDALENA UNIMAGDALENA PARA LA FINANCIACIÓN DEL PROYECTO DE INVESTIGACIÓN PROGRAMA DE INVESTIGACIÓN EN COMPORTAMIENTO POBLACIONAL ECOLOGÍA E HISTORIA NATURAL DE FAUNA SILVESTRE CONSTRUCCIÓN SEGUNDA CALZADA TRONCAL DEL CARIBE TRAMO PEAJE DE TASAJERA YE DE CIÉNAGA</t>
  </si>
  <si>
    <t>LUIS ALBERTO RUEDA</t>
  </si>
  <si>
    <t>https://community.secop.gov.co/Public/Tendering/OpportunityDetail/Index?noticeUID=CO1.NTC.5076978&amp;isFromPublicArea=True&amp;isModal=true&amp;asPopupView=true</t>
  </si>
  <si>
    <t>ODC-VIN-0146-2023</t>
  </si>
  <si>
    <t>CO1.REQ.5176530</t>
  </si>
  <si>
    <t>COMPRA DE UN PARLANTE EN MARCO DE LOS INCENTIVOS OTORGADOS A INVESTIGADORES MEDIANTE LA RESOLUCIÓN N 0550 DE 2022 POR SU CATEGORIZACIÓN EN EL SISTEMA NACIONAL DE CIENCIA TECNOLOGÍA E INNOVACIÓN EN EL AÑO 2021</t>
  </si>
  <si>
    <t>RAFAEL DAVID LINERO RAMOS</t>
  </si>
  <si>
    <t>https://community.secop.gov.co/Public/Tendering/OpportunityDetail/Index?noticeUID=CO1.NTC.5076983&amp;isFromPublicArea=True&amp;isModal=true&amp;asPopupView=true</t>
  </si>
  <si>
    <t>ODC-VIN-0147-2023</t>
  </si>
  <si>
    <t>CO1.REQ.5178239</t>
  </si>
  <si>
    <t>COMPRA DE UN ARCHIVADOR METÁLICO PAPELERO CON CERRADURA EN HIERRO DE SEGURIDAD MEDIDAS 180X90X45 EN MARCO DE LOS INCENTIVOS OTORGADOS A INVESTIGADORES MEDIANTE LA RESOLUCIÓN N 0550 DE 2022 POR SU CATEGORIZACIÓN EN EL SISTEMA NACIONAL DE CIENCIA TECNOLOGÍA E INNOVACIÓN EN EL AÑO 2021</t>
  </si>
  <si>
    <t>RENATA DE LA HOZ PERAFAN</t>
  </si>
  <si>
    <t>https://community.secop.gov.co/Public/Tendering/OpportunityDetail/Index?noticeUID=CO1.NTC.5077340&amp;isFromPublicArea=True&amp;isModal=true&amp;asPopupView=true</t>
  </si>
  <si>
    <t>ODC-VIN-0148-2023</t>
  </si>
  <si>
    <t>CO1.REQ.5176134</t>
  </si>
  <si>
    <t>COMPRA DE MATERIALES E INSUMOS DE LABORATORIO EN MARCO DE LOS INCENTIVOS OTORGADOS AL GRUPO DE INVESTIGACIÓN EN INMUNOLOGÍA Y PATOLOGIA GIPAT MEDIANTE LA RESOLUCIÓN N 0550 DE 2022 POR SU CATEGORIZACIÓN EN EL SISTEMA NACIONAL DE CIENCIA TECNOLOGÍA E INNOVACIÓN EN EL AÑO 2021</t>
  </si>
  <si>
    <t>https://community.secop.gov.co/Public/Tendering/OpportunityDetail/Index?noticeUID=CO1.NTC.5077341&amp;isFromPublicArea=True&amp;isModal=true&amp;asPopupView=true</t>
  </si>
  <si>
    <t>ODC-VIN-0149-2023</t>
  </si>
  <si>
    <t>CO1.REQ.5179863</t>
  </si>
  <si>
    <t>COMPRA DE INSTRUMENTO ELECTRÓNICO EN MARCO DE LOS INCENTIVOS OTORGADOS  A INVESTIGADORES MEDIANTE LA RESOLUCIÓN N 0550 DE 2022 POR SU CATEGORIZACIÓN EN EL SISTEMA NACIONAL DE CIENCIA TECNOLOGÍA E INNOVACIÓN EN EL AÑO 2021</t>
  </si>
  <si>
    <t>SOFTWARE SHOP DE COLOMBIA SAS</t>
  </si>
  <si>
    <t>KELLY JOHANA OBISPO SALAZAR</t>
  </si>
  <si>
    <t>https://community.secop.gov.co/Public/Tendering/OpportunityDetail/Index?noticeUID=CO1.NTC.5081835&amp;isFromPublicArea=True&amp;isModal=False</t>
  </si>
  <si>
    <t>ODC-VIN-0150-2023</t>
  </si>
  <si>
    <t>CO1.REQ.5180191</t>
  </si>
  <si>
    <t>COMPRA DE UNA IMPRESORA LASER LA CUAL INCLUYE TÓNER ADICIONAL EN MARCO DE LOS INCENTIVOS OTORGADOS AL GRUPO DE INVESTIGACIÓN EN SALUD FAMILIAR POR SU CATEGORIZACIÓN EN EL SISTEMA NACIONAL DE CIENCIA TECNOLOGÍA E INNOVACIÓN EN EL AÑO 2021</t>
  </si>
  <si>
    <t>https://community.secop.gov.co/Public/Tendering/OpportunityDetail/Index?noticeUID=CO1.NTC.5081757&amp;isFromPublicArea=True&amp;isModal=False</t>
  </si>
  <si>
    <t>ODC-VIN-0151-2023</t>
  </si>
  <si>
    <t>CO1.REQ.5180076</t>
  </si>
  <si>
    <t>COMPRA DE UN COMPUTADOR EN MARCO DE LOS INCENTIVOS OTORGADOS AL GRUPO DE INVESTIGACIÓN FITOTECNIA DEL TRÓPICO MEDIANTE LA RESOLUCIÓN N 0550 DE 2022 POR SU CATEGORIZACIÓN EN EL SISTEMA NACIONAL DE CIENCIA TECNOLOGÍA E INNOVACIÓN EN EL AÑO 2021</t>
  </si>
  <si>
    <t>IRMA QUINTERO PERTUZ</t>
  </si>
  <si>
    <t>https://community.secop.gov.co/Public/Tendering/OpportunityDetail/Index?noticeUID=CO1.NTC.5081764&amp;isFromPublicArea=True&amp;isModal=False</t>
  </si>
  <si>
    <t>ODC-VIN-0152-2023</t>
  </si>
  <si>
    <t>CO1.REQ.5180354</t>
  </si>
  <si>
    <t>COMPRA DE INSTRUMENTO ELECTRÓNICO EN MARCO DE LOS INCENTIVOS OTORGADOS A INVESTIGADORES MEDIANTE LA RESOLUCIÓN N 0550 DE 2022 POR SU CATEGORIZACIÓN EN EL SISTEMA NACIONAL DE CIENCIA TECNOLOGÍA E INNOVACIÓN EN EL AÑO 2021</t>
  </si>
  <si>
    <t xml:space="preserve"> LUIS LEONARDO CAMARGO ARIZA</t>
  </si>
  <si>
    <t>https://community.secop.gov.co/Public/Tendering/OpportunityDetail/Index?noticeUID=CO1.NTC.5081773&amp;isFromPublicArea=True&amp;isModal=False</t>
  </si>
  <si>
    <t>ODC-VIN-0153-2023</t>
  </si>
  <si>
    <t>CO1.REQ.5180600</t>
  </si>
  <si>
    <t>COMPRA DE EQUIPOS E INSUMOS ODONTOLÓGICOS EN MARCO DE LOS INCENTIVOS OTORGADOS A INVESTIGADORES MEDIANTE LA RESOLUCIÓN N 0550 DE 2022 POR SU CATEGORIZACIÓN EN EL SISTEMA NACIONAL DE CIENCIAECNOLOGÍA E INNOVACIÓN EN EL AÑO 2021</t>
  </si>
  <si>
    <t>SALUD DENTAL SU DEPOSITO DE CONFIANZA S.A.S.</t>
  </si>
  <si>
    <t>MIDIAN CLARA CASTILLO PEDRAZA</t>
  </si>
  <si>
    <t>https://community.secop.gov.co/Public/Tendering/OpportunityDetail/Index?noticeUID=CO1.NTC.5081779&amp;isFromPublicArea=True&amp;isModal=False</t>
  </si>
  <si>
    <t>ODC-VIN-0154-2023</t>
  </si>
  <si>
    <t>CO1.REQ.5208190</t>
  </si>
  <si>
    <t>COMPRA DE MATERIALES PARA LABORATORIO EN MARCO DEL PROYECTO DE INVESTIGACIÓN TITULADO DESARROLLO DE FORMULACIONES NUTRICIONALES DE ENGORDE PARA CAMARÓN BLANCO LITOPENAEUS VANNAMEI EN LOS DEPARTAMENTOS ATLÁNTICO Y MAGDALENA</t>
  </si>
  <si>
    <t>SUMINISTROS DE LABORATORIO KASALAB SAS</t>
  </si>
  <si>
    <t>https://community.secop.gov.co/Public/Tendering/OpportunityDetail/Index?noticeUID=CO1.NTC.5106990&amp;isFromPublicArea=True&amp;isModal=False</t>
  </si>
  <si>
    <t>ODC-VIN-0155-2023</t>
  </si>
  <si>
    <t>CO1.REQ.5210359</t>
  </si>
  <si>
    <t>COMPRA DE UNA NEVERA CON CAPACIDAD PARA 553 LITROS CON TECNOLOGÍA INVERTER NO FROST EN MARCO DEL PROYECTO DE INVESTIGACIÓN TITULADO CALIDAD DEL AGUA Y RECONOCIMIENTO BIOLÓGICO PORTUARIO DE REFERENCIA PARA LA GESTIÓN DE AGUAS DE LASTRE</t>
  </si>
  <si>
    <t xml:space="preserve">DGC SOLUTIONS SAS </t>
  </si>
  <si>
    <t>https://community.secop.gov.co/Public/Tendering/OpportunityDetail/Index?noticeUID=CO1.NTC.5111060&amp;isFromPublicArea=True&amp;isModal=False</t>
  </si>
  <si>
    <t>ODC-VIN-0156-2023</t>
  </si>
  <si>
    <t>CO1.REQ.5210567</t>
  </si>
  <si>
    <t>COMPRA DE LA LICENCIA ACADÉMICA DEL SOFTWARE NVIVO 14 EN MARCO DEL PROYECTO DE INVESTIGACIÓN DESARROLLO DEL TPACK EN PROFESORES EN SERVICIO CURSO DE FORMACIÓN DOCENTE TPACK LS</t>
  </si>
  <si>
    <t xml:space="preserve"> JORGE MARIO ORTEGA IGLESIAS</t>
  </si>
  <si>
    <t>https://community.secop.gov.co/Public/Tendering/OpportunityDetail/Index?noticeUID=CO1.NTC.5111216&amp;isFromPublicArea=True&amp;isModal=False</t>
  </si>
  <si>
    <t>ODC-VIN-0157-2023</t>
  </si>
  <si>
    <t>CO1.REQ.5211177</t>
  </si>
  <si>
    <t>COMPRA DE MATERIALES QUE PERMITAN EL DESARROLLO DE LAS ACTIVIDADES DE INVESTIGACIÓN EN EL MARCO DEL PROYECTO SISTEMA DE DETECCIÓN DE LA ATENCIÓN A PARTIR DE LA ACTIVIDAD ELÉCTRICA DEL CORAZÓN PARA EL REFUERZO DIAGNOSTICO Y TRATAMIENTO DEL TRASTORNO DE DEFICIT POR ATENCIÓN CON HIPERRACTIVIDAD TDAH Y LA DIDACTICA EDUCATIVA</t>
  </si>
  <si>
    <t>https://community.secop.gov.co/Public/Tendering/OpportunityDetail/Index?noticeUID=CO1.NTC.5110893&amp;isFromPublicArea=True&amp;isModal=False</t>
  </si>
  <si>
    <t>ODC-VIN-0158-2023</t>
  </si>
  <si>
    <t>CO1.REQ.5211000</t>
  </si>
  <si>
    <t xml:space="preserve">COMPRA DEL LIBRO PROGRESS AND RECENT TRENDS IN MICROBIAL FUEL CELLS CON EL FIN DE DESARROLLAR ACTIVIDADES INVESTIGATIVAS EN EL MARCO DEL PROYECTO SISTEMA BIOELECTROQUÍMICO PARA LA RECUPERACIÓN DE NUTRIENTES NITRÓGENO Y FÓSFORO Y REUTILIZACIÓN DE AGUA OPERADO CON MATERIALES DE BAJO COSTO UTILIZANDO VERTIMIENTOS LÍQUIDOS DE LA INDUSTRIA AGROPECUARIA </t>
  </si>
  <si>
    <t>https://community.secop.gov.co/Public/Tendering/OpportunityDetail/Index?noticeUID=CO1.NTC.5111612&amp;isFromPublicArea=True&amp;isModal=False</t>
  </si>
  <si>
    <t>OSM-VIN-0001-2023</t>
  </si>
  <si>
    <t>CO1.REQ.4194968</t>
  </si>
  <si>
    <t>SUMINISTRO DE ALMUERZOS O CENA TIPO BUFET ALMUERZOS TIPO EJECUTIVO PRODUCTOS HORNEADOS Y BEBIDAS REQUERIDOS EN MARCO DE LOS EVENTOS REALIZADOS O APOYADOS POR LA VICERRECTORÍA DE INVESTIGACIÓN DESDE LA DIRECCIÓN DE TRANSFERENCIA DE CONOCIMIENTO Y PROPIEDAD INTELECTUAL.</t>
  </si>
  <si>
    <t>JORGE LUIS REYES 
CARREÑO</t>
  </si>
  <si>
    <t>https://community.secop.gov.co/Public/Tendering/OpportunityDetail/Index?noticeUID=CO1.NTC.4099367&amp;isFromPublicArea=True&amp;isModal=true&amp;asPopupView=true</t>
  </si>
  <si>
    <t>OSM-VIN-0002-2023</t>
  </si>
  <si>
    <t>CO1.REQ.4247477</t>
  </si>
  <si>
    <t>SUMINISTRO DE TIQUETES AÉREOS NACIONALES E INTERNACIONALES PARA FUNCIONARIOS DOCENTES CONTRATISTAS INVITADOS EGRESADOS Y ESTUDIANTES DE LA UNIVERSIDAD DEL MAGDALENA EN MARCO A LOS OBJETIVOS MISIONALES DE LA VICERRECTORÍA DE INVESTIGACIÓN</t>
  </si>
  <si>
    <t>VIAJES Y TURISMO MUNDIALES LTDA.</t>
  </si>
  <si>
    <t>https://community.secop.gov.co/Public/Tendering/OpportunityDetail/Index?noticeUID=CO1.NTC.4151899&amp;isFromPublicArea=True&amp;isModal=true&amp;asPopupView=true</t>
  </si>
  <si>
    <t>OSM-VIN-0003-2023</t>
  </si>
  <si>
    <t>CO1.REQ.4392382</t>
  </si>
  <si>
    <t>SUMINISTRO DE IMPRESIÓN DE POSTERS ESTANDARTES PENDONES AFICHES PLEGABLES CERTIFICADOS PASACALLES Y DEMÁS MATERIAL GRÁFICO Y PUBLICITARIO PARA EL APOYO DE LA VICERRECTORÍA DE INVESTIGACIÓN A LA DIVULGACIÓN Y TRANSFERENCIA DE CONOCIMIENTO TECNOLOGÍA ARTE Y CULTURA A EL DESARROLLO DE EVENTOS DE LA VICERRECTORÍA DE INVESTIGACIÓN Y LA DIRECCIÓN DE TRANSFERENCIA DE CONOCIMIENTO Y PROPIEDAD INTELECTUAL</t>
  </si>
  <si>
    <t>https://community.secop.gov.co/Public/Tendering/OpportunityDetail/Index?noticeUID=CO1.NTC.4297836&amp;isFromPublicArea=True&amp;isModal=true&amp;asPopupView=true</t>
  </si>
  <si>
    <t>OSM-VIN-0004-2023</t>
  </si>
  <si>
    <t>CO1.REQ.4404717</t>
  </si>
  <si>
    <t>SUMINISTRO DEL MOBILIARIO REQUERIDO PARA LOS DIFERENTES ESPACIOS DE DIVULGACIÓN Y TRANSFERENCIA DE CONOCIMIENTO TECNOLOGÍA ARTE Y CULTURA QUE REALICE LA UNIVERSIDAD DEL MAGDALENA</t>
  </si>
  <si>
    <t>https://community.secop.gov.co/Public/Tendering/OpportunityDetail/Index?noticeUID=CO1.NTC.4310085&amp;isFromPublicArea=True&amp;isModal=true&amp;asPopupView=true</t>
  </si>
  <si>
    <t>OSM-VIN-0005-2023</t>
  </si>
  <si>
    <t>CO1.REQ.4867574</t>
  </si>
  <si>
    <t>SUMINISTRO DE 336 LITROS DE NITROGENO LIQUIDO PARA REALIZAR LA CONSERVACIÓN DE MUESTRAS ENTOMOLÓGICAS COLECTADAS EN FASE DE CAMPO Y LABORATORIO EN LA EJECUCIÓN DEL PROYECTO DE INVESTIGACIÓN EVALUACIÓN DE LA DINÁMICA ESPACIO TEMPORAL DE LA COMUNIDAD DE MOSCAS DE IMPORTANCIA MÉDICO-SANITARIA Y CARACTERIZACIÓN METAGENÓMICA DE LOS PATÓGENOS ASOCIADOS EN DESTINOS TURÍSTICOS DE SANTA MARTA</t>
  </si>
  <si>
    <t xml:space="preserve">OXIMED - MEISER S.A.S.  </t>
  </si>
  <si>
    <t>MARIA TERESA MOJICA</t>
  </si>
  <si>
    <t>https://community.secop.gov.co/Public/Tendering/OpportunityDetail/Index?noticeUID=CO1.NTC.4770307&amp;isFromPublicArea=True&amp;isModal=False</t>
  </si>
  <si>
    <t>OSM-VIN-0006-2023</t>
  </si>
  <si>
    <t>CO1.REQ.4970122</t>
  </si>
  <si>
    <t>SUMINISTRO DE ALMUERZOS O CENA TIPO BUFET, ALMUERZOS TIPO EJECUTIVO, PRODUCTOS HORNEADOS Y BEBIDAS REQUERIDOS EN EL MARCO DEL PROYECTO EXTERNO: “EUROPEAN LATIN AMERICAN NETWORK IN SUPPORT OF SOCIAL ENTREPENEURS – ELANET”, FINANCIADO POR EL CONVENIO 617788-EPP-1-2020-1-BE-EPPKA2-CBHE-JP</t>
  </si>
  <si>
    <t>https://community.secop.gov.co/Public/Tendering/OpportunityDetail/Index?noticeUID=CO1.NTC.4869831&amp;isFromPublicArea=True&amp;isModal=False</t>
  </si>
  <si>
    <t>OSM-VIN-0007-2023</t>
  </si>
  <si>
    <t>CO1.REQ.5024069</t>
  </si>
  <si>
    <t>SUMINISTRO DE TIQUETES AÉREOS NACIONALES E INTERNACIONALES PARA INVITADOS DE LA UNIVERSIDAD DEL MAGDALENA CORRESPONDIENTE A LA CARTA DE AUSPICIO EMITIDA POR LA CORPORACIÓN ANDINA DE FOMENTO CAF A LA UNIVERSIDAD DEL MAGDALENA CON EL FIN DE APOYAR LA ORGANIZACIÓN DEL X SEMINARIO INTERNACIONAL CONEXIONES CARIBE</t>
  </si>
  <si>
    <t>VIAJES Y TURISMO MUNDIALES SAS</t>
  </si>
  <si>
    <t>https://community.secop.gov.co/Public/Tendering/OpportunityDetail/Index?noticeUID=CO1.NTC.4924025&amp;isFromPublicArea=True&amp;isModal=False</t>
  </si>
  <si>
    <t>OSM-VIN-0008-2023</t>
  </si>
  <si>
    <t>CO1.REQ.5030829</t>
  </si>
  <si>
    <t>SUMINISTRO DE PRODUCTOS ALIMENTICIOS PREPARADOS DESAYUNOS REFRIGERIOS ESPECIALES ALMUERZOS Y CENAS TIPO EJECUTIVO O TIPO BUFFET Y BEBIDAS NECESARIOS PARA FORTALECER LAS RELACIONES CON EL ENTORNO INVITADOS ACADÉMICOS GREMIALES O SECTORIALES DE LA VICERRECTORÍA DE INVESTIGACIÓN EN EL MARCO DE REUNIONES DE TRABAJO O DE TALLERES DE CUMPLIMIENTOS DE LOS INDICADORES DEL PLAN DE ACCIÓN DE LA VIN Y LAS METAS DEL PLAN DE DESARROLLO INSTITUCIONAL</t>
  </si>
  <si>
    <t>SOLEY DE JESUS BARBOSA MERIñO</t>
  </si>
  <si>
    <t>https://community.secop.gov.co/Public/Tendering/OpportunityDetail/Index?noticeUID=CO1.NTC.4929108&amp;isFromPublicArea=True&amp;isModal=False</t>
  </si>
  <si>
    <t>OSM-VIN-0009-2023</t>
  </si>
  <si>
    <t>CO1.REQ.5093197</t>
  </si>
  <si>
    <t>SUMINISTRO DE PRODUCTOS ALIMENTICIOS PREPARADOS ALMUERZOS PARA PERSONAL DE STUFF Y PASABOCAS JUGOS AGUA A LOS INVITADOS DEL X SEMINARIO INTERNACIONAL CONEXIONES CARIBE CORRESPONDIENTE A LA CARTA DE AUSPICIO EMITIDA POR LA CORPORACIÓN ANDINA DE FOMENTO A LA UNIVERSIDAD DEL MAGDALENA</t>
  </si>
  <si>
    <t>https://community.secop.gov.co/Public/Tendering/OpportunityDetail/Index?noticeUID=CO1.NTC.4994852&amp;isFromPublicArea=True&amp;isModal=False</t>
  </si>
  <si>
    <t>OSM-VIN-0010-2023</t>
  </si>
  <si>
    <t>CO1.REQ.5119116</t>
  </si>
  <si>
    <t xml:space="preserve"> SUMINISTRO DE PRODUCTOS ALIMENTICIOS PREPARADOS (ALMUERZOS, REFRIGERIOS Y COCTEL DE CIERRE) PARA LOS INVITADOS DEL PROYECTO “CURSO: SEGUNDO TALLER TEÓRICO Y PRÁCTICO SOBRE BIOELECTROQUÍMICA: “BIOELECTROQUÍMICA SISTEMAS HACIA EL TRATAMIENTO SOSTENIBLE DE AGUAS RESIDUALES</t>
  </si>
  <si>
    <t>SOLEY DE JESUS BARBOSA MERIÑO</t>
  </si>
  <si>
    <t>https://community.secop.gov.co/Public/Tendering/OpportunityDetail/Index?noticeUID=CO1.NTC.5017355&amp;isFromPublicArea=True&amp;isModal=true&amp;asPopupView=true</t>
  </si>
  <si>
    <t>CENTRO DE POSTGRADOS Y FORMACIÓN CONTINUA</t>
  </si>
  <si>
    <t>OPSP-CPF-001-2023</t>
  </si>
  <si>
    <t>CO1.REQ.3963581</t>
  </si>
  <si>
    <t>APOYAR EN LOS ASPECTOS LEGALES DE LA EJECUCION DE LOS PROYECTOS DE REGALIAS EJECUTADAS POR EL CENTRO DE POSGRADOS, ASESORAR JURIDICAMENTE EN LA ELABORACION DE CONVENIOS PARA LA VENTA DE SERVICIOS ACADEMICOS DEL CENTRO, PRESTAR ASESORIA Y ELABORAR LOS MODELOS DE LOS ACUERDOS ACADEMICOS EN LA CREACION DE LOS NUEVOS PROGRAMAS DE POSTGRADOS, PRESTAR ASESORIA JURIDICA AL CENTRO DE POSTGRADOS, REVISAR Y/O CORREGIR LAS RESOLUCIONES ELABORADAS EN EL CENTRO DE POSTGRADOS, REVISAR Y/O CORREGIR LAS ORDENES DE SERVICIOS PROFESIONALES ELABORADAS POR LA DEPENDENCIA, REVISAR Y/O CORREGIR LAS ORDENES DE COMPRA ELABORADAS EN EL CENTRO DE POSTGRADOS, COMPILAR Y ACTUALIZAR LAS NORMAS LEGALES, DE JURISPRUDENCIA DOCTRINA Y DE LOS CONCEPTOS QUE TENGAN RELACION CON EL AMBITO DE COMPETENCIA DEL CENTRO, RENDIR INFORMES MENSUALES, SOBRE LAS ACTIVIDADES DESARROLLADAS, EN CUMPLIMIENTO DE LA PRESENTE ORDEN DE PRESTACION DE SERVICIOS, CUMPLIR CON LOS PROCEDIMIENTOS DEL PROCESO DE GESTION DE LA CONTRATACION DEL SISTEMA INTEGRAL DE LA CALIDAD "COGUI",  VERIFICAR QUE LOS CONTRATISTAS APORTEN LAS HOJAS DE VIDA DE LA FUNCION PUBLICA Y DOCUMENTO SOPORTES, TENIENDO EN CUENTA LAS DIRECTRICES DADAS POR EL GRUPO DE CONTRATACION DE LA INSTITUCION, REVISAR EN LOS CONVENIOS QUE HA ESTABLECIDO EL CENTRO DE POSTGRADOS Y FORMACION CONTINUA, LA VIGENCIA Y PRORROGA DE LOS MISMOS, PROYECTAR LAS RESPUESTAS DE LOS DERECHOS DE PETICION Y TUTELAS, ELABORAR Y REVISAR LOS CONTRATOS DE CATEDRA, ORDENES DE PRESTACION DE SERVICIOS PROFESIONALES Y DE APOYO A LA GESTION, RESOLUCIONES DE PAGO Y REEMBOLSO, CONVENIOS Y DEMAS ACTOS ADMINISTRATIVOS QUE SE GENEREN, ABSOLVER CONSULTAS DE TIPO JURIDICO, REPRESENTAR JURIDICAMENTE A LA INSTITUCION EN LOS PROCESOS JUDICIALES Y/O ADMINISTRATIVOS QUE SE REQUIERAN, ELABORAR Y REVISAR LOS PROYECTOS DE RESOLUCION PARA LA FIRMA DEL DIRECTOR, REVISAR Y APOYAR EN LA ELABORACION DE CONVENIOS INTERINSTITUCIONALES, REVISAR Y APROBAR DOCUMENTACION EN GEDOCO</t>
  </si>
  <si>
    <t>ANDRES ALBERTO SANCHEZ LARA</t>
  </si>
  <si>
    <t>JUANA MARIN PINEDA</t>
  </si>
  <si>
    <t>https://community.secop.gov.co/Public/Tendering/OpportunityDetail/Index?noticeUID=CO1.NTC.3869667&amp;isFromPublicArea=True&amp;isModal=False</t>
  </si>
  <si>
    <t>OPSP-CPF-002-2023</t>
  </si>
  <si>
    <t>CO1.REQ.3963791</t>
  </si>
  <si>
    <t>APOYAR LA ORGANIZACION Y CARGUE DE LA INFORMACION DE CONTRATOS EN LA PLATAFORMA GEDOCO, APOYAR EN EL CARGUE DE INFORMACION DE CONTRATOS EN LA PLATAFORMA SIAOBSERVA, REALIZAR Y RENDIR INFORMES CONSERNIENTES A PLATAFORMA SIAOBSERVA, ASESORAR LA ORGANIZACION Y LOGISTICA DE LAS ACTIVIDADES RELACIONADAS CON LOS PROCESOS PARA EL FUNCIONAMIENTO DEL CENTRO DE POSTGRADOS Y FORMACION CONTINUA EN LOS PROCESOS DE CALIDAD, ASESORAR EN LA ORGANIZACION E IMPLEMENTACION EL MANUAL DE PROCESOS Y PROCEDIMIENTOS, REALIZAR LA REORGANIZACION DE LOS PROCESOS DE LOS PROGRAMAS DEL CENTRO DE POSTGRADOS Y FORMACION CONTINUA, REVISAR LOS PRESUPUESTOS PRESENTADOS PARA LA APERTURA DE DIPLOMADOS DEL CENTRO DE POSTGRADOS Y FORMACION CONTINUA, PRESENTAR LOS INFORMES REQUERIDOS DE LA PLANEACION ESTRATEGICA DEL CENTRO DE POSTGRADOS Y FORMACION CONTINUA, REALIZAR, IMPLEMENTAR Y EVALUAR EL PLAN ESTRATEGICO DEL CENTRO DE POSTGRADOS Y FORMACION CONTINUA, APOYAR EN LA ACTUALIZACION DEL MANUAL NORMAS ACADEMICAS Y ADMINISTRATIVAS PARA LA CONVIVENCIA EN LOS PROGRAMAS DE POSGRADOS</t>
  </si>
  <si>
    <t>LUCY RAQUEL GRACIA GAMARRA</t>
  </si>
  <si>
    <t>https://community.secop.gov.co/Public/Tendering/OpportunityDetail/Index?noticeUID=CO1.NTC.3869678&amp;isFromPublicArea=True&amp;isModal=False</t>
  </si>
  <si>
    <t>OAG-CPF-003-2023</t>
  </si>
  <si>
    <t>CO1.REQ.3963483</t>
  </si>
  <si>
    <t>APOYAR EN LA ORGANIZACION DE LA DOCUMENTACION DE CONTRATACION 2023 Y ORGANIZACION DE LA DOCUMENTACION PARA PAGOS, APOYAR A LOS COORDINADORES Y DIRECTORES EN LA ELABORACION DE LA PROGRAMACION DE LOS ESPACIOS FISICOS PARA LAS CLASES DE DIPLOMADOS, ESPECIALIZACIONES Y MAESTRIAS DEL CENTRO DE POSTGRADOS Y FORMACION CONTINUA, APOYAR EN TODO LO RELACIONADO CON EL MANEJO DE EQUIPOS AUDIOVISUALES Y REQUERIMIENTOS DE CAFETERIA PARA LOS PROGRAMAS DEL CENTRO DE POSTGRADOS Y FORMACION CONTINUA, APOYAR EN LAS DECARGAS DE COMPROBANTES DE EGRESOS DEL SINAP, VERIFICAR LAS ADECUADAS CONDICIONES LOGISTICAS PARA EL DESARROLLO DE LAS ACTIVIDADES ACADEMICAS CONTEMPLADAS EN LA PROGRAMACION SEMANAL, APOYAR EN LA ACTUALIZACION DE TABLAS DOCUMENTALES DEL CENTRO DE POSTGRADOS</t>
  </si>
  <si>
    <t>MARGARITA CECILIA LABARCES ROBLES</t>
  </si>
  <si>
    <t>https://community.secop.gov.co/Public/Tendering/OpportunityDetail/Index?noticeUID=CO1.NTC.3953953&amp;isFromPublicArea=True&amp;isModal=False</t>
  </si>
  <si>
    <t>OAG-CPF-004-2023</t>
  </si>
  <si>
    <t>CO1.REQ.3966261</t>
  </si>
  <si>
    <t>APOYAR EN LA CREACION DE CUENTAS EN EL SIGEP, APOYAR EN LA VERIFICACION DE LA DOCUMENTACION CONTRACTUAL DE LOS CONTRATISTAS DEL CENTRO DE POSTGRADOS Y FORMACION CONTINUA EN EL SIGEP, APOYAR EN LA APROBACION Y CARGUE DE CONTRATOS EN LA PLATAFORMA DE SIGEP II, APOYAR EN LA ORGANIZACION Y CARGUE DE LOS MICRODISEÑOS DE LOS PROGRAMAS DE POSTGRADOS EN LA PLATAFORMA VIRTUAL, APOYAR EN LOS PROCESOS DE ACREDITACION DE LOS PROGRAMAS EXISTENTES Y ELABORACION DE LOS NUEVOS PROGRAMAS DEL CENTRO DE POSTGRADOS Y FORMACION CONTINUA, APOYAR EN LA PRESENTACION LOS INFORMES REQUERIDOS DE LA PLANEACION ESTRATEGICA DEL CENTRO DE POSTGRADOS Y FORMACION CONTINUA, APOYAR ACTIVAMENTE EN LOS PROCESOS DE AUTOEVALUACION A LOS DIRECTORES DEL PROGRAMA O AL EQUIPO DESIGNADO PARA TAL FIN, APOYAR EN LA REALIZACION, IMPLEMENTACION Y EVALUACION DEL PLAN ESTRATEGICO DEL CENTRO DE POSTGRADOS Y FORMACION CONTINUA</t>
  </si>
  <si>
    <t>MERCEDES NOHEMY SANTRICH MANJARRES</t>
  </si>
  <si>
    <t>https://community.secop.gov.co/Public/Tendering/OpportunityDetail/Index?noticeUID=CO1.NTC.3871971&amp;isFromPublicArea=True&amp;isModal=False</t>
  </si>
  <si>
    <t>OPSP-CPF-005-2023</t>
  </si>
  <si>
    <t>CO1.REQ.3966051</t>
  </si>
  <si>
    <t>APOYAR EN LA ORGANIZACION Y SEGUIMIENTO PRESUPUESTAL DEL CENTRO DE POSTGRADOS Y TODOS LOS PROGRAMAS DE POSTGRADOS DE LA UNIVERSIDAD DEL MAGDALENA, APOYO AL AREA FINANCIERA DEL CENTRO DE POSTGRADOS Y FORMACION CONTINUA DE LA UNIVERSIDAD DEL MAGDALENA, APOYAR EN LA CONTRATACION DEL CENTRO DE POSTGRADOS, APOYAR EN LA ELABORACION Y RENDICION DE INFORMES PRESUPUESTALES, APOYAR EN LA VALIDACION Y ELABORACION DE PRESUPUESTOS, APOYAR EN LA GENERACION Y PRESENTACION DE INFORMES DE CONTRATACION, APOYAR EN LOS PROYECTOS Y CONVENIOS INTERINSTITUCIONALES PARA VENTA DE SERVICIO, APOYAR EN EL CARGE DE LA INFORMACION DEL PLAN DE ACCION DEL CENTRO DE POSTGRADOS EN LA PLATAFORMA SISPLAN, APOYAR EN LA ELABORACION Y RENDICION DE INFORMES RELACIONADOS CON LA INFORMACION CARGADA EN SISPLAN DEL PLAN DE ACCION DEL CENTRO DE POSTGRADOS</t>
  </si>
  <si>
    <t>JAIME ALONSO BAENA FERNANDEZ</t>
  </si>
  <si>
    <t>https://community.secop.gov.co/Public/Tendering/OpportunityDetail/Index?noticeUID=CO1.NTC.3872022&amp;isFromPublicArea=True&amp;isModal=Fals</t>
  </si>
  <si>
    <t>OPSP-CPF-006-2023</t>
  </si>
  <si>
    <t>CO1.REQ.3963923</t>
  </si>
  <si>
    <t>ASESORAR EN LOS PROCESOS DE CREACION DE NUEVOS PROGRAMAS VIRTUALES DEL CENTRO DE POSTGRADOS Y FORMACION CONTINUA (MAESTRIA EN GESTION DEL TURISMO SOSTENIBLE) EN ARTICULACION CON LA OFICINA DE ASEGURAMIENTO DE LA CALIDAD, APOYAR EN LOS PROCESOS DE CARGUE Y REVISION DE LOS DOCUMENTOS NECESARIOS PARA LA SOLICITUD DE LOS REGISTROS CALIFICADOS NUEVOS (MAESTRIA EN GESTION HOSPITALARIA DE LA FACULTAD CIENCIAS DE LA SALUD) Y LAS RENOVACIONES DE PROGRAMAS, REALIZAR LA REVISION DE ESTILO, GRAMATICA Y REDACCION DE LOS DOCUMENTOS PARA SOLICITUD DE REGISTRO CALIFICADO, ORGANIZAR LAS EVIDENCIAS, ANEXOS TECNICOS Y DEMAS DOCUMENTOS QUE REQUIERA LA PLATAFORMA SACES, PARA OBTENCION DE REGISTROS CALIFICADOS, SEGUIMIENTO Y CONTROL A LOS PROGRAMAS PARA SOLICITUD DE REGISTRO CALIFICADO EN ARTICULACION CON LA OFICINA DE ASEGURAMIENTO DE LA CALIDAD, APOYAR EN LAS SOLICITUDES DE RENOVACION DE REGISTRO CALIFICADOS DE LOS PROGRAMAS ACTIVOS DEL CENTRO DE POSGRADOS Y FORMACION CONTINUA, APOYAR EN LA RECOPILACION DE INFORMACION PARA LA CREACION DE NUEVOS PROGRAMAS (CONSULTA A PAGINAS DEL GOBIERNO NACIONAL, PLANES DE GOBIERNO, PLANES DE ACCION, SNIES, OBSERVATORIO LABORAL ETC), PRESENTAR INFORMES MENSUALES DEL AVANCE DE LA CREACION DE LOS PROGRAMAS ASIGNADOS, ASISTIR A TODAS LAS REUNIONES PROGRAMADAS POR LA OFICINA DE ASEGURAMIENTO DE LA CALIDAD, LAS FACULTADES Y EL MINISTERIO DE EDUCACION CORRESPONDIENTE A CAPACITACIONES Y SOCIALIZACIONES CON RESPECTO A LA NORMATIVIDAD VIGENTE</t>
  </si>
  <si>
    <t>HAROLD DE JESUS ARAQUE GARCIA</t>
  </si>
  <si>
    <t>https://community.secop.gov.co/Public/Tendering/OpportunityDetail/Index?noticeUID=CO1.NTC.3870156&amp;isFromPublicArea=True&amp;isModal=False</t>
  </si>
  <si>
    <t>OPSP-CPF-007-2023</t>
  </si>
  <si>
    <t>CO1.REQ.3977381</t>
  </si>
  <si>
    <t>APOYAR AL CENTRO DE POSGRADOS Y FORMACION CONTINUA EN ARTICULACION CON LA OFICINA DE ASEGURAMIENTO DE LA CALIDAD Y LAS FACULTADES LOS PROCESOS DE AUTOEVALUACION, MODIFICACION Y RENOVACION DE LOS REGISTROS CALIFICADOS DE LOS PROGRAMAS DE POSGRADOS DE LA FACULTAD DE HUMANIDADES, ESPECIALIZACION DE DERECHOS ADMINISTRATIVOS, APOYAR EN LOS PROCESOS DE CREACIÓN DE LOS PROGRAMAS NUEVOS DE DOCTORADO EN HUMANIDADES, APOYAR EN LA CREACIÓN DE PROGRAMA NUEVO EN LA MAESTRIA EN DERECHO PROCESAL Y JUSTICIA DIGITAL DE LA FACULTAD DE HUMANIDADES, APOYAR EN LA LOGÍSTICA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</si>
  <si>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STEPHANIE PEÑARANDA MEZA</t>
  </si>
  <si>
    <t>ROSANA MARGARITA LIZCANO OROZCO</t>
  </si>
  <si>
    <t>https://community.secop.gov.co/Public/Tendering/OpportunityDetail/Index?noticeUID=CO1.NTC.3885910&amp;isFromPublicArea=True&amp;isModal=False</t>
  </si>
  <si>
    <t>OPSP-CPF-008-2023</t>
  </si>
  <si>
    <t>CO1.REQ.3964714</t>
  </si>
  <si>
    <t>APOYAR EN LOS PROCESOS DE CONSTRUCCION DE LOS PROGRAMAS NUEVOS DE POSGRADOS MEDICO QUIRURGICAS (ESPECIALIZACION EN MEDICINA INTERNA Y MAESTRIA EN GESTION HOSPITALARIA), APOYO EN EL COMITE DE GESTION DE LA CALIDAD EN SALUD PARA LA HABILITACION DEL SISTEMA DE GESTION DE LA CALIDAD A LAS UNIDADES QUE PRESTAN SERVICIOS DE SALUD EN LA UNIVERSIDAD DEL MAGDALENA, LABORATORIO DE BIOLOGIA MOLECULAR, PROGRAMA DE ATENCION SICOLOGICA, SERVICIO DE BIENESTAR UNIVERSITARIO, CENTRO DE INNOVACION EN SALUD, Y DEMAS ACTIVIDADES DEL SISTEMA DE GESTION DE GARANTIA DE LA CALIDAD EN SERVICIOS DE SALUD DE LA UNIVERSIDAD DEL MAGDALENA, ASISTENCIA A LOS EVENTOS PROGRAMADOS POR LA RED COLOMBIANA DE POSGRADOS,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CREACION Y AUTOEVALUACION, CAPACITACIONES Y SOCIALIZACIONES CON RESPECTO A LA NORMATIVIDAD VIGENTE, APOYAR EN LA RECOPILACION Y ORGANIZACION DE LAS EVIDENCIAS Y DEMAS DOCUMENTOS QUE REQUIERAN LOS INFORMES DE AUTOEVALUACION Y CREACION DE NUEVOS PROGRAMAS (CONSULTA A PAGINAS DEL GOBIERNO NACIONAL, PLANES DE GOBIERNO, PLANES DE ACCION, SNIES, OBSERVATORIO LABORAL, NORMATIVIDAD INTERNA ETC), RENDIR INFORMES MENSUALES A LA DIRECCION DEL CENTRO DE POSGRADOS ACERCA DE LOS PROCESOS DE CREACION Y AUTOEVALUACION DE LOS PROGRAMAS ASIGNADOS</t>
  </si>
  <si>
    <t>DIANA PATRICIA LOBO OSORIO</t>
  </si>
  <si>
    <t>ÁNGELA ROMERO CÁRDENAS</t>
  </si>
  <si>
    <t>OAG-CPF-009-2023</t>
  </si>
  <si>
    <t>CO1.REQ.3965830</t>
  </si>
  <si>
    <t>APOYAR EN LA ORGANIZACION DE LOS ESPACIOS FISICOS DE LOS DIPLOMADOS, ESPECIALIZACIONES Y MAESTRIAS Y DOCTORADOS DEL CENTRO DE POSTGRADOS Y FORMACION CONTINUA, APOYO EN LA ATENCION DE LOS USUARIOS DEL CENTRO DE POSTGRADOS Y FORMACION CONTINUA, APOYAR EN LA REALIZACION DE LLAMADAS PARA LAS PERSONAS DE LAS BASES DE DATOS DE POSTGRADOS, APOYO LOGISTICO EN LOS EVENTOS Y SESIONES EDUCATIVAS REALIZADOS POR EL CENTRO DE POSTGRADOS Y FORMACION CONTINUA, SUMINISTRAR INFORMACION Y MOTIVAR A LOS ESTUDIANTES EN LOS ULTIMOS SEMESTRES DE LAS UNIVERSIDADES DE LA REGION, APOYAR EN LA ORGANIZACION DE LOS PROCESOS DE MERCADEO Y MARKETING</t>
  </si>
  <si>
    <t>YADIRA MARIA CABAS AGUILAR</t>
  </si>
  <si>
    <t>https://community.secop.gov.co/Public/Tendering/OpportunityDetail/Index?noticeUID=CO1.NTC.3872030&amp;isFromPublicArea=True&amp;isModal=False</t>
  </si>
  <si>
    <t>OPSP-CPF-010-2023</t>
  </si>
  <si>
    <t>CO1.REQ.3966278</t>
  </si>
  <si>
    <t>APOYAR EN LA LOGISTICA DE LOS EVENTOS ACADÉMICOS, ACTIVIDADES DE AUTOEVALUACION Y PLANES DE MEJORAMIENTO DEL PROGRAMA DE POSGRADOS DE LA FACULTAD DE CIENCIAS DE LA EDUCACION, APOYAR AL CENTRO DE POSGRADOS Y FORMACION CONTINUA EN ARTICULACION CON LA OFICINA DE ASEGURAMIENTO DE LA CALIDAD LOS PROCESOS DE AUTOEVALUACION, MODIFICACION Y RENOVACION DE LOS REGISTROS CALIFICADOS DE LOS PROGRAMAS DE POSGRADOS DE LA FACULTAD DE CIENCIAS DE LA EDUCACION (MAESTRIA EN ENSEÑANZA DEL LENGUAJE Y LA LENGUA CASTELLANA, MAESTRIA EN ENSEÑANZA DE LAS MATEMATICAS, DOCTORADO EN CIENCIAS DE LA EDUCACION,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</si>
  <si>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SANDRA MARIA GAMARRA PINEDA</t>
  </si>
  <si>
    <t>JOSÉ MANUEL PACHECO RICAURTE</t>
  </si>
  <si>
    <t>https://community.secop.gov.co/Public/Tendering/OpportunityDetail/Index?noticeUID=CO1.NTC.3871983&amp;isFromPublicArea=True&amp;isModal=False</t>
  </si>
  <si>
    <t>OPSP-CPF-011-2023</t>
  </si>
  <si>
    <t>CO1.REQ.3967282</t>
  </si>
  <si>
    <t>APOYAR EN LA REALIZACION DE VISITAS A EMPRESAS, INFORMANDO Y MOTIVANDO A ESTUDIANTES EN LOS ULTIMOS SEMESTRES DE LAS UNIVERSIDADES DE LA REGION Y PUBLICO EN GENERAL, APOYAR EN LAS ACTIVIDADES RELACIONADAS CON ESTABLECER RELACIONES Y CONVENIOS CON EMPRESAS DEL SECTOR PUBLICO Y SECTOR PRIVADO EN APOYO EN LA ELABORACION DE ESTO A TRAVES DE PLANIFICACION DE VISITAS COMERCIALES, SEGUIMIENTO Y CONTROL, APOYAR EN LOS PROCESOS DE CONSTRUCCION DE LOS PROGRAMAS DE POSGRADOS DE MAESTRIA Y DOCTORADOS, APOYAR EN LA RECOPILACION Y ORGANIZACION DE LAS EVIDENCIAS Y DEMAS DOCUMENTOS QUE REQUIERAN LOS INFORMES DE AUTOEVALUACION Y CREACION DE NUEVOS PROGRAMAS (CONSULTA A PAGINAS DEL GOBIERNO NACIONAL, PLANES DE GOBIERNO, PLANES DE ACCION, SNIES, OBSERVATORIO LABORAL, NORMATIVIDAD INTERNA ETC), RENDIR INFORMES MENSUALES A LA DIRECCION DEL CENTRO DE POSGRADOS ACERCA DE LOS PROCESOS DE CREACION Y AUTOEVALUACION DE LOS PROGRAMAS ASIGNADOS</t>
  </si>
  <si>
    <t>CLAUDIA PATRICIA ILLIDGE BUITRAGO</t>
  </si>
  <si>
    <t>https://community.secop.gov.co/Public/Tendering/OpportunityDetail/Index?noticeUID=CO1.NTC.3873422&amp;isFromPublicArea=True&amp;isModal=False</t>
  </si>
  <si>
    <t>OPSP-CPF-012-2023</t>
  </si>
  <si>
    <t>CO1.REQ.3967290</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</si>
  <si>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EMPRESARIALES Y ECONOMICAS (MAESTRIA EN ADMINISTRACION, ESPECIALIZACION EN GERENCIA DE MERCADEO, ESPECIALIZACION EN ALTA GERENCIA, ESPECIALIZACION EN FORMULACION Y GESTION INTEGRAL DE PROYECTOS,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</si>
  <si>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NATALIA CAMILA OSORIO MARIN</t>
  </si>
  <si>
    <t>RAFAEL ROIMAN GARCIA LUNA</t>
  </si>
  <si>
    <t>https://community.secop.gov.co/Public/Tendering/OpportunityDetail/Index?noticeUID=CO1.NTC.3873426&amp;isFromPublicArea=True&amp;isModal=False</t>
  </si>
  <si>
    <t>OPSP-CPF-013-2023</t>
  </si>
  <si>
    <t>CO1.REQ.3967177</t>
  </si>
  <si>
    <t>APOYAR LOS TRABAJOS RELATIVOS A LA GESTORIA DE COBRANZA Y RECUPERACION DE CARTERA CONSISTENTES EN EL LEVANTAMIENTO, VERIFICACION, DEPURACION, CONSOLIDACION Y COBRO DE LAS OBLIGACIONES EN MORA DE LOS CREDITOS EDUCATIVOS QUE CONCEDE UNIMAGDALENA A LOS EDUCANDOS DEL CENTRO DE POSTGRADOS Y FORMACION CONTINUA SEGUN LAS CONDICIONES ESTABLECIDAS EN LA REGLAMENTACION DEL SISTEMA DE FINANCIACION DE MATRICULAS DE LA ALMA MATER, APOYAR EN LA ATENCION AL PUBLICO CON CARTERA MOROSA EN COBRO PRE JURIDICO Y/O JURIDICO, APOYAR EN LA ELABORACION DE VOLANTES DE CONSIGNACION PARA EL PAGO DE LAS CUOTAS MENSUALES (RECAUDO VIGENCIAS ANTERIORES), INTIMAR AL PAGO A LOS DEUDORES Y CODEUDORES MOROSOS, MEDIANTE LA ELABORACION Y ENVIO DE NOTIFICACIONES Y/O COMUNICACIONES A SU DOMICILIO REAL Y LABORAL, LLAMADAS TELEFONICAS, VISITAS PERSONALES Y CUALQUIER OTRO MEDIO EFICAZ PARA COMUNICAR AL DEUDOR Y CODEUDOR DE SU SITUACION; DE ESTAS ACTIVIDADES, SE LLEVARA UN CONTROL VERIFICABLE DE ESTAS ACTIVIDADES PREFERENCIALMENTE EN CUADROS DE EXCEL, ELABORAR Y VERIFICAR LA SUSCRIPCION DE LOS ACUERDOS DE PAGO QUE SE LOGRE CON LOS DEUDORES Y CODEUDORES Y HACERLE SEGUIMIENTO, ACTUALIZAR LOS DATOS DE CONTACTO DE LOS DEUDORES Y CODEUDORES QUE LOGRE CONSOLIDAR Y REPORTARLOS A UNIMAGDALENA, APOYAR EN LA EXPEDICION DE CERTIFICACIONES RELACIONADAS CON LAS OBLIGACIONES COBRADAS Y REQUERIDAS POR LOS DEUDORES Y/O CODEUDORES, DIAGNOSTICAR Y REPORTAR LOS CREDITOS QUE NO PUDO RECUPERAR, EJECUTAR LOS PROCEDIMIENTOS COGUI RELACIONADAS CON LAS ACTIVIDADES DESARROLLADAS, REALIZAR INFORMES DETALLADO DEL RESULTADO Y CONCLUSIONES DE LA COBRANZA REALIZADA, LOS CONVENIOS DE PAGO FIRMADOS Y LAS DEMANDAS PRESENTADAS, DONDE SE INCLUIRA UNA RELACION DE LOS TRAMITES ADELANTADOS INDICANDO EN QUE ESTADO SE ENCUENTRA CADA COBRO, CONVENIO O PROCESO PRESENTADO, APLICAR ENCUESTAS DE SATISFACCION, ORGANIZAR, RELACIONAR Y ENTREGAR PARA SU ARCHIVO TODA LA DOCUMENTACION QUE GENERE EL DESARROLLO DE SUS ACTIVIDADES PARA EL ARCHIVO DE GESTION</t>
  </si>
  <si>
    <t>GENITH ISABEL GARZON ALVAREZ</t>
  </si>
  <si>
    <t>https://community.secop.gov.co/Public/Tendering/OpportunityDetail/Index?noticeUID=CO1.NTC.3873430&amp;isFromPublicArea=True&amp;isModal=False</t>
  </si>
  <si>
    <t>OPSP-CPF-014-2023</t>
  </si>
  <si>
    <t>CO1.REQ.3967181</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</si>
  <si>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(MAESTRIA PSICOLOGIA CLINICA, JURIDICA Y FORENSE), APOYAR EN LA CREACION DE NUEVOS PROGRAMAS MEDICO - QUIRURGICAS EN ESPECILAIZACION EN GINECOLOGIA,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</si>
  <si>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MIGUEL ANTONIO SILVA ARRIETA</t>
  </si>
  <si>
    <t>https://community.secop.gov.co/Public/Tendering/OpportunityDetail/Index?noticeUID=CO1.NTC.3873577&amp;isFromPublicArea=True&amp;isModal=False</t>
  </si>
  <si>
    <t>OAG-CPF-015-2023</t>
  </si>
  <si>
    <t>CO1.REQ.4023767</t>
  </si>
  <si>
    <t>APOYAR EN LA ATENCION DE LOS USUARIOS DEL CENTRO DE POSTGRADOS Y FORMACION CONTINUA, APOYAR EN LA DIGITACION DE LA CONTRATACION DE AÑOS ANTERIORES PARA SER REPORTADA AL SISTEMA IMPLEMENTADO POR LA UNIVERSIDAD LLAMADO GEDOCO, APOYAR EN LA REALIZACION DE LLAMADAS A LAS PERSONAS DE LAS BASES DE DATOS DEL CENTRO DE POSTGRADOS, APOYAR EN LA LOGISTICA DE LOS EVENTOS VIRTUALES, PRESENCIALES Y SESIONES EDUCATIVAS REALIZADOS POR EL CENTRO DE POSTGRADOS Y FORMACION CONTINUA, APOYAR EN LA ENTREGA DE INFORMACION DE LA OFERTA ACADEMICA DEL CENTRO DE POSGRADOS Y MOTIVAR A LOS ESTUDIANTES EN LOS ULTIMOS SEMESTRES DE LAS UNIVERSIDADES DE LA REGION Y A NIVEL NACIONAL PARA QUE INGRESE A LOS POSGRADOS DE LA UNIVERSIDAD DEL MAGDALENA, APOYAR EN LA ORGANIZACION DE LOS PROCESOS DE MERCADEO Y MARKETING</t>
  </si>
  <si>
    <t>DARY LUZ FONTALVO MUÑOZ</t>
  </si>
  <si>
    <t>https://community.secop.gov.co/Public/Tendering/OpportunityDetail/Index?noticeUID=CO1.NTC.3929349&amp;isFromPublicArea=True&amp;isModal=False</t>
  </si>
  <si>
    <t>OPSP-CPF-016-2023</t>
  </si>
  <si>
    <t>CO1.REQ.3977458</t>
  </si>
  <si>
    <t>APOYAR EN LOS PROCESOS DE CREACION DE LOS PROGRAMAS NUEVOS DE DOCTORADO DE LA FACULTAD EMPRESARIALES (DOCTORADO GESTION ECONOMIA Y DESARROLLO) DEL CENTRO DE POSGRADOS Y FORMACION CONTINUA, REALIZAR LA REVISION DE ESTILO, GRAMATICA Y REDACCION DE LOS DOCUMENTOS PARA SOLICITUD DE REGISTRO CALIFICADO, DESARROLLAR EN LAS PLANTILLAS DEFINIDAS POR EL MINISTERIO DE EDUCACION LA ESTRUCTURA DE LOS PROGRAMAS DE POSGRADOS A VIRTUALIZAR SEGUN LAS CONDICIONES DE CALIDAD DESCRITAS EN LA NORMATIVIDAD VIGENTE, APOYO EN LA ORGANIZACION DE LAS EVIDENCIAS Y ANEXOS TECNICOS PARA EL CARGUE DE LOS DOCUMENTOS EN EL SACES, APOYAR AL CENTRO DE POSGRADOS Y FORMACION CONTINUA EN ARTICULACION CON LA OFICINA DE ASEGURAMIENTO DE LA CALIDAD Y LAS FACULTADES LOS PROCESOS DE MODIFICACION Y RENOVACION DE LOS REGISTROS CALIFICADOS DE LOS PROGRAMAS DE POSGRADOS, ASISTIR A TODAS LAS REUNIONES PROGRAMADAS POR LA OFICINA DE ASEGURAMIENTO DE LA CALIDAD, LAS FACULTADES Y EL MINISTERIO DE EDUCACION CORRESPONDIENTE A CAPACITACIONES Y SOCIALIZACIONES CON RESPECTO A LA NORMATIVIDAD VIGENTE, ORGANIZAR LAS EVIDENCIAS Y DEMAS DOCUMENTOS QUE REQUIERAN LOS PROGRAMAS A VIRTUALIZAR PARA EL CARGUE EN EL APLICATIVO SACES DE LOS PROGRAMAS DE POSGRADOS ASIGNADOS (CONSULTA A PAGINAS DEL GOBIERNO NACIONAL, PLANES DE GOBIERNO, PLANES DE ACCION, SNIES, OBSERVATORIO LABORAL, NORMATIVIDAD INTERNA ETC), PRESENTAR INFORMES MENSUALES DEL AVANCE DE LA CREACION DE LOS PROGRAMAS ASIGNADOS</t>
  </si>
  <si>
    <t>LUIS CARLOS MENDOZA BERMUDEZ</t>
  </si>
  <si>
    <t>https://community.secop.gov.co/Public/Tendering/OpportunityDetail/Index?noticeUID=CO1.NTC.3886025&amp;isFromPublicArea=True&amp;isModal=False</t>
  </si>
  <si>
    <t>OPSP-CPF-017-2023</t>
  </si>
  <si>
    <t>CO1.REQ.3977465</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</si>
  <si>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(MAESTRIA EN EPIDEMIOLOGIA),  APOYAR EN LA CREACION DE PROGRAMAS NUEVOS MEDICO – QUIRURGICAS EN ESPECIALIZACION EN CIRUGIA,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</si>
  <si>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BIATNETT ELIANA CAMPO HUGUETT</t>
  </si>
  <si>
    <t>https://community.secop.gov.co/Public/Tendering/OpportunityDetail/Index?noticeUID=CO1.NTC.3885860&amp;isFromPublicArea=True&amp;isModal=False</t>
  </si>
  <si>
    <t>OPSP-CPF-018-2023</t>
  </si>
  <si>
    <t>CO1.REQ.4023893</t>
  </si>
  <si>
    <t>APOYAR EN LA FORMULACIÓN, PRESENTACION Y LEGALIZACION DE PROYECTOS DE REGALIAS QUE SE POSTULEN Y SE APRUEBEN POR MINCIENCIAS PARA SER SUPERVISADOS POR LA DIRECCION DEL CENTRO DE POSGRADOS Y FORMACION CONTINUA, APOYAR AL CENTRO DE POSGRADOS Y FORMACION CONTINUA EN ARTICULACION CON LA OFICINA DE ASEGURAMIENTO DE LA CALIDAD Y LAS FACULTADES LOS PROCESOS DE AUTOEVALUACION, MODIFICACION Y RENOVACION DE LOS REGISTROS CALIFICADOS DE LOS PROGRAMAS DE POSGRADOS DE LA FACULTAD DE INGENIERIA, APOYAR EN LA CREACION DE NUEVOS PROGRAMAS DEL CENTRO DE POSGRADOS EN ARTICULACION CON LA OFICINA ASEGURAMIENTO DE LA CALIDAD, APOYO EN EL SEGUIMIENTO ADMINISTRATIVO Y FINANCIERO DEL PROYECTO BPIN 2019000100048 "FORMACION DE CAPITAL HUMANO DE ALTO NIVEL UNIVERSIDAD DEL MAGDALENA", CONVOCATORIA BECAS DE EXCELENCIA DOCTORADO DEL BICENTENARIO, APOYAR EN LA PRESENTACION DE INFORMES AL DNP Y OFICINA DE PLANEACION DE UNIMAGDALENA CON RESPECTO A LA EJECUCION MENSUAL DE LOS PROYECTOS A CARGO DEL CENTRO DE POSGRADOS Y FORMACION CONTINUA, APOYAR EN LA BUSQUEDA DE INFORMACION EN LAS PLATAFORMAS DEL OBSERVATORIO LABORAL, SNIES PARA LA CREACION DE NUEVOS PROGRAMAS DEL CENTRO DE POSGRADOS Y FORMACION CONTINUA, REVISAR EL ESTILO Y LA GRAMATICA DE LOS DOCUMENTOS, TABLAS, PLANTILLAS Y ANEXOS TECNICOS QUE REQUIERA EL MINISTERIO DE EDUCACION PARA LA RADICACION DE NUEVOS PROGRAMAS DE POSGRADOS</t>
  </si>
  <si>
    <t>JAVIER ALONSO MARTINEZ CUVIDES</t>
  </si>
  <si>
    <t>ANETH RIVAS CASTRO</t>
  </si>
  <si>
    <t>https://community.secop.gov.co/Public/Tendering/OpportunityDetail/Index?noticeUID=CO1.NTC.3929482&amp;isFromPublicArea=True&amp;isModal=False</t>
  </si>
  <si>
    <t>OPSP-CPF-019-2023</t>
  </si>
  <si>
    <t>CO1.REQ.4023966</t>
  </si>
  <si>
    <t>APOYAR EN EL SEGUIMIENTO ACADEMICO Y FINANCIERO DE LOS BENEFICIARIOS DEL PROYECTO "FORMACION DE CAPITAL HUMANO DE ALTO NIVEL DE FORMACION II CONVOCATORIA UNIVERSIDAD DEL MAGDALENA" CON BPIN2020000100480 FCTEL DEPARTAMENTO DEL MAGDALENA Y CESAR, APOYAR AL CENTRO DE POSGRADOS Y FORMACION CONTINUA EN ARTICULACION CON LA OFICINA DE ASEGURAMIENTO DE LA CALIDAD Y LAS FACULTADES LOS PROCESOS DE AUTOEVALUACION, MODIFICACION Y RENOVACION DE LOS REGISTROS CALIFICADOS DE LOS PROGRAMAS DE POSGRADOS DE LA FACULTAD DE CIENCIA EMPRESARIALES Y ECONOMICAS, APOYAR EN LA CREACION DE NUEVOS PROGRAMAS DEL CENTRO DE POSGRADOS EN ARTICULACION CON LA OFICINA ASEGURAMIENTO DE LA CALIDAD, APOYAR EN LA SUPERVISION DEL PROYECTO "FORMACION DE CAPITAL HUMANO DE ALTO NIVEL II CONVOCATORIA UNIVERSIDAD DEL MAGDALENA" CON BPIN2020000100480 FCTEL DEPARTAMENTO DEL MAGDALENA Y CESAR REFERENTE AL MANEJO DEL APLICATIVO GESPROY 3,0 DEL DNP, APOYAR EN EL CARGUE DE LA PROGRAMACION, CONTRATACION, EJECUCION Y REVISION DE ALERTAS GENERADAS EN EL APLICATIVO GESPROY 3,0 CORRESPONDIENTE AL PROYECTO BPIN2020000100480, APOYAR EN LA GESTION DEL ARCHIVO DIGITAL Y FISICO EN CARPETAS DE TODA LA INFORMACION CORRESPONDIENTE A CADA BENEFICIARIO DEL PROYECTO QUE DEN CUENTA DE LA EJECUCION DEL PROYECTO "FORMACION DE CAPITAL HUMANO DE ALTO NIVEL II CONVOCATORIA UNIVERSIDAD DEL MAGDALENA" CON BPIN2020000100480 FCTEL DEPARTAMENTO DEL MAGDALENA Y CESAR, APOYAR EN LA REALIZACION DE LOS INFORMES MENSUALES DEL PROYECTO PARA ENVIAR A LA OFICINA DE PLANEACION UNIMAGDALENA, ACOMPAÑAR EN LA ASISTENCIA A TODAS LAS REUNIONES, CAPACITACIONES Y SOCIALIZACIONES PROGRAMADAS POR UNIMAGDALENA, MINCIENCIAS Y EL DNP</t>
  </si>
  <si>
    <t>ALBERTO EDUARDO DUARTE FLOREZ</t>
  </si>
  <si>
    <t>105
106</t>
  </si>
  <si>
    <t>25929939
32850000</t>
  </si>
  <si>
    <t>https://community.secop.gov.co/Public/Tendering/OpportunityDetail/Index?noticeUID=CO1.NTC.3929490&amp;isFromPublicArea=True&amp;isModal=False</t>
  </si>
  <si>
    <t>OPSP-CPF-020-2023</t>
  </si>
  <si>
    <t>CO1.REQ.4048366</t>
  </si>
  <si>
    <t>JOHANA BARROS PEREZ</t>
  </si>
  <si>
    <t>OPSP-CPF-021-2023</t>
  </si>
  <si>
    <t>CO1.REQ.4068122</t>
  </si>
  <si>
    <t>REALIZAR Y ASESORAR TODO LO REFERENTE AL DISEÑO Y PUBLICIDAD PARA EL MEJORAMIENTO DE LA IMAGEN DEL CENTRO DE POSGRADOS Y FORMACION CONTINUA, ELABORAR TODO LO REFERENTE A LA IDENTIDAD CORPORATIVA DEL CENTRO DE POSGRADOS, REALIZAR TODO LO REFERENTE AL DISEÑO DEL ARTE GRAFICO DE LOS PROGRAMAS DEL CENTRO DE POSGRADOS Y FORMACION CONTINUA, CREAR LOS DISEÑOS DE LA PUBLICIDAD DE LOS PROGRAMAS EXISTENTES Y DE LOS NUEVOS PROGRAMAS DEL CENTRO DE POSGRADOS Y FORMACION CONTINUA, REALIZAR LOS INTROS INTERACTIVOS DE LOS CURSOS VIRTUALES, DISEÑAR LAS ACTIVIDADES INTERACTIVAS DE LOS MATERIALES DE ESTUDIO DE TODOS LOS MODULOS DE LOS PROGRAMAS VIRTUALES, DETERMINAR Y CREAR TODA LA PUBLICIDAD AUDIOVISUAL DE LOS PROGRAMAS EXISTENTES Y DE LOS NUEVOS PROGRAMAS DEL CENTRO DE POSGRADOS Y FORMACION CONTINUA, CREAR TODOS LOS DISEÑOS DE LA PUBLICIDAD SOBRE EL DISEÑO WEB Y DE APPS, REALIZAR TODAS LA CREACIONES DE LAS ANIMACIONES 2D Y 3D CON REFERENCIA DE LOS PROGRAMAS EXISTENTES Y DE LOS NUEVOS PROGRAMAS DEL CENTRO DE POSGRADOS Y FORMACION CONTINUA, APOYAR ACTIVAMENTE EN LOS PROCESOS DE PUBLICIDAD Y MERCADEO O AL EQUIPO DESIGNADO PARA TAL FIN</t>
  </si>
  <si>
    <t>DILZO RAFAEL RADA CANTILLO</t>
  </si>
  <si>
    <t>https://community.secop.gov.co/Public/Tendering/OpportunityDetail/Index?noticeUID=CO1.NTC.3973910&amp;isFromPublicArea=True&amp;isModal=False</t>
  </si>
  <si>
    <t>OPSP-CPF-022-2023</t>
  </si>
  <si>
    <t>CO1.REQ.4079746</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</si>
  <si>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EMPRESARIALES Y ECONOMICAS (ESPECIALIZACION EN FINANZA, ESPECIALIZACION EN GESTION PARA EL DESARROLLO TERRITORIAL Y MAESTRIA EN DESARROLLO TERRITORIAL,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PÁGINAS DEL GOBIERNO NACIONAL, PLANES DE GOBIERNO, PLANES DE ACCION, SNIES, OBSERVATORIO LABORAL, NORMATIVIDAD INTERNA ETC), RENDIR INFORMES MENSUALES A LA DIRECCION DEL CENTRO DE POSGRADOS ACERCA DE LOS PROCESOS DE AUTOEVALUACION DE LOS PROGRAMAS ASIGNADOS Y DEMAS ACTIVIDADES, SEGUIMIENTO A PROYECTOS DE POSGRADOS</t>
  </si>
  <si>
    <t>RIDET DELFINA SANJUANELO GUZMAN</t>
  </si>
  <si>
    <t>https://community.secop.gov.co/Public/Tendering/OpportunityDetail/Index?noticeUID=CO1.NTC.3985501&amp;isFromPublicArea=True&amp;isModal=False</t>
  </si>
  <si>
    <t>OAG-CPF-023-2023</t>
  </si>
  <si>
    <t>CO1.REQ.4085910</t>
  </si>
  <si>
    <t>APOYAR EN LA REALIZACION DE VISITAS A EMPRESAS DE LA REGION, APOYAR EN LAS ACTIVIDADES RELACIONADAS CON ESTABLECER RELACIONES Y CONVENIOS CON EMPRESAS DEL SECTOR PUBLICO Y SECTOR PRIVADO, APOYO EN LA ELABORACION DE ESTO A TRAVES DE PLANIFICACION DE VISITAS COMERCIALES, SEGUIMIENTO Y CONTROL</t>
  </si>
  <si>
    <t>MIGUEL ANGEL DURAN GOMEZ</t>
  </si>
  <si>
    <t>https://community.secop.gov.co/Public/Tendering/OpportunityDetail/Index?noticeUID=CO1.NTC.3985338&amp;isFromPublicArea=True&amp;isModal=False</t>
  </si>
  <si>
    <t>OAG-CPF-024-2023</t>
  </si>
  <si>
    <t>CO1.REQ.4079634</t>
  </si>
  <si>
    <t>APOYAR EN EL CARGUE DE LA DOCUMENTACION E INFORMACION EN LA PLATAFORMA GEDOCO, ALIMENTAR EN LA BASE DATOS E INFORMACION NECESARIA EN LO REFERENTE LA CONTRATACION NECESARIA EN LOS ORGANOS DE CONTROL, APOYAR EN LA VERIFICACION DE LA DOCUMENTACION CONTRACTUAL DE LOS CONTRATISTAS DEL CENTRO DE POSTGRADOS Y FORMACION CONTINUA</t>
  </si>
  <si>
    <t>CLAUDIA MARCELA CLARO ZARAZA</t>
  </si>
  <si>
    <t>https://community.secop.gov.co/Public/Tendering/OpportunityDetail/Index?noticeUID=CO1.NTC.3991056&amp;isFromPublicArea=True&amp;isModal=False</t>
  </si>
  <si>
    <t>OPSP-CPF-025-2023</t>
  </si>
  <si>
    <t>CO1.REQ.4085282</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</si>
  <si>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APOYAR EN LA CREACION DE NUEVOS PROGRAMAS MEDICO - QUIRURGICAS EN ESPECIALIZACION EN PEDIATRIA</t>
  </si>
  <si>
    <t>BIVIANA AMADOR OROZCO</t>
  </si>
  <si>
    <t>https://community.secop.gov.co/Public/Tendering/OpportunityDetail/Index?noticeUID=CO1.NTC.3990674&amp;isFromPublicArea=True&amp;isModal=False</t>
  </si>
  <si>
    <t>OAG-CPF-026-2023</t>
  </si>
  <si>
    <t>CO1.REQ.4094091</t>
  </si>
  <si>
    <t>APOYO A LA SUPERVISION PARA SEGUIMIENTO ADMINISTRATIVO Y FINANCIERO DE LOS PROYECTOS BPIN2019000100048 "FORMACION DE CAPITAL HUMANO DE ALTO NIVEL UNIVERSIDAD DEL MAGDALENA NACIONAL" Y BPIN 2020000100480 "FORMACION DE CAPITAL HUMANO DE ALTO NIVEL II CONVOCATORIA UNIVERSIDAD DEL MAGDALENA" CONVOCATORIA BECAS DE EXCELENCIA DOCTORAL DEL BICENTENARIO, APOYAR EN LA PRESENTACION DE INFORMES AL DNP Y OFICINA DE PLANEACION DE UNIMAGDALENA CON RESPECTO A LA EJECUCION MENSUAL DE LOS PROYECTOS BPIN2019000100048 "FORMACION DE CAPITAL HUMANO DE ALTO NIVEL UNIVERSIDAD DEL MAGDALENA NACIONAL", Y BPIN 2020000100480 "FORMACION CAPITAL HUMANO DE ALTO NIVEL II CONVOCATORIA UNIVERSIDAD DEL MAGDALENA", A CARGO DEL CENTRO DE POSGRADOS Y FORMACION CONTINUA, APOYO EN EL CARGUE DE INFORMACION DE AVANCES DE EJECUCION DE LOS PROYECTOS EN EL APLICATIVO GESPROY DE LOS PROYECTOS BPIN 2019000100048 "FORMACION DE CAPITAL HUMANO DE ALTO NIVEL UNIVERSIDAD DEL MAGDALENA NACIONAL", Y BPIN 2020000100480 "FORMACION DE CAPITAL HUMANO DE ALTO NIVEL II CONVOCATORIA UNIVERSIDAD DEL MAGDALENA", ASISTENCIA A TODAS LAS REUNIONES CONVOCADAS POR LAS VICERRECTORIAS DE LA UNIVERSIDAD DEL MAGDALENA Y LOS ENTES DE CONTROL, APOYO EN LA GENERACION DE INFORMES DE LOS PROYECTOS BPIN 2019000100048 "FORMACION DE CAPITAL HUMANO DE ALTO NIVEL UNIVERSIDAD DEL MAGDALENA NACIONAL", Y BPIN 2020000100480 "FORMACION DE CAPITAL HUMANO DE ALTO NIVEL II CONVOCATORIA UNIVERSIDAD DEL MAGDALENA", PARA LOS ENTES DE CONTROL, MANTENER ACTUALIZADO LOS ARCHIVOS DIGITALES DE LA EJECUCION ADMINISTRATIVA Y FINANCIERA DE LOS PROYECTOS BPIN 2019000100048 "FORMACION DE CAPITAL HUMANO DE ALTO NIVEL UNIVERSIDAD DEL MAGDALENA NACIONAL", Y BPIN 2020000100480 "FORMACION DE CAPITAL HUMANO DE ALTO NIVEL II CONVOCATORIA UNIVERSIDAD DEL MAGDALENA", ATENDER TODAS LAS CONSULTAS Y SOLICITUDES POR PARTE DE LOS BECARIOS DE LOS PROYECTOS BPIN 2019000100048 "FORMACION DE CAPITAL HUMANO DE ALTO NIVEL UNIVERSIDAD DEL MAGDALENA NACIONAL", Y BPIN 2020000100480 "FORMACION DE CAPITAL HUMANO DE ALTO NIVEL II CONVOCATORIA UNIVERSIDAD DEL MAGDALENA", APOYAR EN LA ORGANIZACIÓN DE LA INFORMACIÓN, ORGANIZACIÓN Y LOGÍSTICA DE LAS REUNIONES DE PRESENTACION DE INFORMES DE CIERRE DE SEMESTRE CON LA UNIVERSIDAD DEL MAGDALENA Y COLFUTUROS</t>
  </si>
  <si>
    <t>ERIKA DE JESUS LOPEZ ESTRADA</t>
  </si>
  <si>
    <t>79
80</t>
  </si>
  <si>
    <t>9800000
11760000</t>
  </si>
  <si>
    <t>https://community.secop.gov.co/Public/Tendering/OpportunityDetail/Index?noticeUID=CO1.NTC.4005577&amp;isFromPublicArea=True&amp;isModal=False</t>
  </si>
  <si>
    <t>OPSP-CPF-027-2023</t>
  </si>
  <si>
    <t>CO1.REQ.4187063</t>
  </si>
  <si>
    <t>APOYAR AL CENTRO DE POSGRADOS Y FORMACION CONTINUA EN ARTICULACION CON LA OFICINA DE ASEGURAMIENTO DE LA CALIDAD Y LAS FACULTADES LOS PROCESOS DE AUTOEVALUACION, MODIFICACION Y RENOVACION DE LOS REGISTROS CALIFICADOS DE LOS PROGRAMAS DE POSGRADOS DE LA FACULTAD DE INGENIERIA, APOYAR EN LA CREACIÓN DE NUEVOS PROGRAMAS MÉDICO - QUIRURGICAS EN ESPECIALIZACION DE LA FACULTAD CIENCIAS DE LA SALUD, APOYAR EN LOS CARGUES DE PROGRAMAS NUEVOS Y RENOVACION DE REGISTROS CALIFICADOS DEL CENTRO DE POSGRADOS EN ARTICULACION CON LA OFICINA ASEGURAMIENTO DE LA CALIDAD, APOYAR EN LA REDACCION Y PRESENTACION DE LOS INFORMES DE AUTOEVALUACION, DE LOS PROGRAMAS DE POSGRADOS ASIGNADOS CON LAS EVIDENCIAS CORRESPONDIENTES, ASISTIR A TODAS LAS REUNIONES PROGRAMADAS POR LA OFICINA DE ASEGURAMIENTO DE LA CALIDAD, LAS FACULTADES Y EL MINISTERIO DE EDUCACIÓN CORRESPONDIENTE A PROCESOS DE AUTOEVALUACION, CAPACITACIONES Y SOCIALIZACIONES CON RESPECTO A LA NORMATIVIDAD VIGENTE, APOYAR EN LA RECOPILACION Y ORGANIZACION DE LAS EVIDENCIAS Y DEMÁS DOCUMENTOS QUE REQUIERAN LOS INFORMES DE AUTOEVALUACIÓN (CONSULTA A PAGINAS DEL GOBIERNO NACIONAL, PLANES DE GOBIERNO, PLANES DE ACCION, SNIES, OBSERVATORIO LABORAL, NORMATIVIDAD INTERNA ETC.), RENDIR INFORMES MENSUALES A LA DIRECCION DEL CENTRO DE POSGRADOS ACERCA DE LOS PROCESOS DE AUTOEVALUACIÓN DE LOS PROGRAMAS ASIGNADOS Y DEMAS ACTIVIDADES</t>
  </si>
  <si>
    <t>ALFREDO DANIEL FLOREZ MARTINEZ</t>
  </si>
  <si>
    <t>https://community.secop.gov.co/Public/Tendering/ContractNoticePhases/View?PPI=CO1.PPI.23544695&amp;isFromPublicArea=True&amp;isModal=False</t>
  </si>
  <si>
    <t>OPSP-CPF-028-2023</t>
  </si>
  <si>
    <t>CO1.REQ.4187146</t>
  </si>
  <si>
    <t>APOYAR EN EL CUMPLIMIENTO DE LOS PROCEDIMIENTOS, PROTOCOLOS, GUIAS Y AGENDAS DISEÑADOS PARA EL ÓPTIMO FUNCIONAMIENTO DEL PROGRAMA, APOYAR EN LA PROYECCION, RADICACION Y GESTION DE LAS COMUNICACIONES INTERNAS Y EXTERNAS DEL PROGRAMA, APOYAR EN LA ACTUALIZACION DEL ARCHIVO DE GESTION DEL PROGRAMA Y VERIFICAR SU ADECUADO USO Y CONSERVACION, CUMPLIENDO CON LAS NORMAS Y PROCEDIMIENTOS DISPUESTOS PARA TAL FIN, APOYAR EN LA ADMINISTRACION Y ACTUALIZACION DEL INVENTARIO DE BIENES, MATERIALES E INSUMOS DEL PROGRAMA, VERIFICANDO SU EFICIENTE Y ADECUADO USO, ASÍ COMO ELABORAR Y PRESENTAR LOS INFORMES RESPECTIVOS, APOYAR EL DISEÑO Y MEDICIÓN DE INDICADORES DE GESTION DEL AREA DEL PROGRAMA, APOYAR LA ELABORACIÓN Y PRESENTACIÓN DE RESULTADOS DE LA GESTION DEL PROGRAMA, APOYAR EN LA ADECUADA, OPORTUNA, EFICIENTE, EFICAZ Y AMABLE ATENCIÓN AL USUARIO, EN LA PRESTACIÓN DE SERVICIOS DE ESTUDIANTES Y DOCENTES, INFORMAR OPORTUNAMENTE SOBRE SITUACIONES QUE AFECTEN EL DESARROLLO DE LAS ACTIVIDADES DEL PROGRAMA, APOYAR EN LA ATENCION OPORTUNA Y ADECUADA DE LAS PETICIONES, QUEJAS, RECLAMOS Y SUGERENCIAS, RELACIONADAS CON LOS SERVICIOS DEL PROGRAMA, DE ESTUDIANTES Y DOCENTES, APOYAR EN EL CUMPLIMIENTO DE LAS NORMAS Y PROTOCOLOS DEL PLAN INSTITUCIONAL DE GESTION AMBIENTAL – PIGA, APOYAR EL CUMPLIMIENTO DE LAS RESPONSABILIDADES Y COMPETENCIAS ESTABLECIDAS EN LOS SISTEMAS DE GESTIÓN INTEGRAL Y EL MODELO ESTÁNDAR DE CONTROL INTERNO, ASÍ COMO FACILITAR LOS DOCUMENTOS Y SOPORTES QUE LE SEAN SOLICITADOS POR LAS INSTANCIAS COMPETENTES, CUMPLIR CON LAS ACTIVIDADES Y RESPONSABILIDADES ESTABLECIDAS EN LAS LEYES QUE ENMARCAN EL SISTEMA DE GESTIÓN DE SEGURIDAD Y SALUD EN EL TRABAJO, APOYAR LA PLANEACIÓN, EJECUCIÓN Y SEGUIMIENTO DE LAS ACTIVIDADES ACADÉMICO-ADMINISTRATIVAS Y PROYECTOS DEL PROGRAMA, ELABORAR COMUNICACIONES, ACTOS ADMINISTRATIVOS, DOCUMENTOS E INFORMES DE GESTIÓN DEL PROGRAMA, PROYECTAR, DESARROLLAR, RECOMENDAR Y EJECUTAR ACCIONES QUE PERMITAN MEJORAR LA GESTIÓN DE LOS SERVICIOS A CARGO DEL PROGRAMA, APOYAR LOS PROCESOS DE REGISTRO, ANÁLISIS Y PROCESAMIENTO DE BASES DE DATOS Y ESTADÍSTICAS DEL PROGRAMA, APOYAR EN LA ACTUALIZACION Y PROTECCIÓN DE LOS REGISTROS EN LOS SISTEMAS DE INFORMACION ASOCIADOS A SUS ACTIVIDADES EN ELABORACIÓN TECNICA DEL PRESUPUESTO ANUAL DE FUNCIONAMIENTO DEL PROGRAMA, GESTION, SEGUIMIENTO, CONTROL Y EVALUACIÓN TÉCNICA DE LA EJECUCION PRESUPUESTAL DEL PROGRAMA, EN EL MARCO DE LOS PROCESOS Y PROCEDIMIENTOS INSTITUCIONALES, SEGUIMIENTO Y GESTIÓN DE LA CARTERA FINANCIERA DEL DOCTORADO, ELABORACIÓN Y ANÁLISIS DE REPORTES ADMINISTRATIVOS Y FINANCIEROS DEL DOCTORADO, APOYAR EN LA CONSTRUCCION Y MANEJO DE BASES DE DATOS, GESTION DE LOS PROCESOS DE VINCULACIÓN Y EVALUACIÓN DE LOS DOCENTES INVITADOS AL DOCTORADO</t>
  </si>
  <si>
    <t>INGRID YOHANA COQUIES PACHECO</t>
  </si>
  <si>
    <t>IVAN MANUEL SANCHEZ</t>
  </si>
  <si>
    <t>https://community.secop.gov.co/Public/Tendering/ContractNoticePhases/View?PPI=CO1.PPI.23545174&amp;isFromPublicArea=True&amp;isModal=False</t>
  </si>
  <si>
    <t>OPS-CPF-029-2023</t>
  </si>
  <si>
    <t>CO1.REQ.4224851</t>
  </si>
  <si>
    <t>SERVICIO DE HOSPEDAJE Y ALIMENTACION PARA LOS DOCENTES E INVITADOS DE LOS DIFERENTES PROGRAMAS DE POSTGRADOS DE LA UNIVESIDAD DEL MAGDALNEA, EN EL AC HOTEL MARRIOT EN LA CIUDAD DE SANTA MARTA (MAGDLAENA)</t>
  </si>
  <si>
    <t>HOTEL GRAN MARINA SAS</t>
  </si>
  <si>
    <t>https://community.secop.gov.co/Public/Tendering/ContractNoticePhases/View?PPI=CO1.PPI.23676132&amp;isFromPublicArea=True&amp;isModal=False</t>
  </si>
  <si>
    <t>OPS-CPF-030-2023</t>
  </si>
  <si>
    <t>CO1.REQ.4224769</t>
  </si>
  <si>
    <t>SERVICIO DE HOSPEDAJE Y ALIMENTACION PARA LOS DOCENTES E INVITADOS DE LOS DIFERENTES PROGRAMAS DE POSTGRADOS DE LA UNIVESIDAD DEL MAGDALNEA, EN EL AC HOTEL BOUTIQUE CHUNÚÚ EN LA CIUDAD DE SANTA MARTA (MAGDLAENA)</t>
  </si>
  <si>
    <t>INVERSIONES FERNATH SAS</t>
  </si>
  <si>
    <t>https://community.secop.gov.co/Public/Tendering/ContractNoticePhases/View?PPI=CO1.PPI.23676365&amp;isFromPublicArea=True&amp;isModal=False</t>
  </si>
  <si>
    <t>OPS-CPF-031-2023</t>
  </si>
  <si>
    <t>CO1.REQ.4278585</t>
  </si>
  <si>
    <t>LA PRESENTE ORDEN TIENE POR OBJETO EL SERVICIO DE HOSPEDAJE Y ALIMENTACION, PARA LOS DOCENTES E INVITADOS DE LOS DIFERENTES PROGRAMAS DE POSGRADOS DE LA UNIVERSIDAD DEL MAGDALENA, EN EL BEST WESTER PLUS EN LA CIUDAD DE SANTA MARTA (MAGDALENA)</t>
  </si>
  <si>
    <t>595
598</t>
  </si>
  <si>
    <t>18000000
24245000</t>
  </si>
  <si>
    <t>https://community.secop.gov.co/Public/Tendering/ContractNoticePhases/View?PPI=CO1.PPI.23872000&amp;isFromPublicArea=True&amp;isModal=False</t>
  </si>
  <si>
    <t>OPSP-CPF-032-2023</t>
  </si>
  <si>
    <t>CO1.REQ.4444843</t>
  </si>
  <si>
    <t xml:space="preserve">APOYAR EN LOS ASPECTOS LEGALES DE LA EJECUCIÓN DE LOS PROYECTOS DE REGALÍAS EJECUTADAS POR EL CENTRO DE POSGRADOS. ASESORAR JURÍDICAMENTE EN LA ELABORACION DE CONVENIOS PARA LA VENTA DE SERVICIOS ACADÉMICOS DEL CENTRO DE POSTRADOS. PRESTAR ASESORÍA Y ELABORAR LOS MODELOS DE LOS ACUERDOS ACADÉMICOS EN LA CREACIÓN DE LOS NUEVOS PROGRAMAS DE POSTGRADOS. PRESTAR ASESORÍA JURÍDICA AL CENTRO DE POSTGRADOS, REVISAR Y/O CORREGIR LAS RESOLUCIONES ELABORADAS EN EL CENTRO DE POSTGRADOS. REVISAR Y/O CORREGIR LAS ÓRDENES ELABORADAS POR LA DEPENDENCIA. COMPILAR Y ACTUALIZAR LAS NORMAS LEGALES, DE JURISPRUDENCIA DOCTRINA Y DE LOS CONCEPTOS QUE TENGAN RELACIÓN CON EL ÁMBITO DE COMPETENCIA DEL CENTRO DE POSTGRADOS. CUMPLIR CON LOS PROCEDIMIENTOS DEL PROCESO DE GESTIÓN DE LA CONTRATACIÓN DEL SISTEMA INTEGRAL DE LA CALIDAD "COGUI". VERIFICAR QUE LOS CONTRATISTAS APORTEN LAS HOJAS DE VIDA DE LA FUNCIÓN PÚBLICA Y DOCUMENTO SOPORTES, TENIENDO EN CUENTA LAS DIRECTRICES DADAS POR EL GRUPO DE CONTRATACIÓN DE LA INSTITUCIÓN. REVISAR EN LOS CONVENIOS QUE HA ESTABLECIDO EL CENTRO DE POSTGRADOS Y FORMACIÓN CONTINUA, LA VIGENCIA Y PRÓRROGA DE LOS MISMOS. PROYECTAR LAS RESPUESTAS DE LOS DERECHOS DE PETICIÓN Y TUTELAS. ELABORAR Y REVISAR LOS CONTRATOS DE CÁTEDRA,  RESOLUCIONES DE PAGO Y REEMBOLSO, CONVENIOS Y DEMÁS ACTOS ADMINISTRATIVOS QUE SE GENEREN. ABSOLVER CONSULTAS DE TIPO JURÍDICO. REPRESENTAR JURÍDICAMENTE A LA INSTITUCIÓN EN LOS PROCESOS JUDICIALES Y/O ADMINISTRATIVOS QUE SE REQUIERAN. REVISAR Y APROBAR DOCUMENTACIÓN EN GEDOCO. </t>
  </si>
  <si>
    <t>https://community.secop.gov.co/Public/Tendering/ContractNoticePhases/View?PPI=CO1.PPI.24592416&amp;isFromPublicArea=True&amp;isModal=False</t>
  </si>
  <si>
    <t>OPSP-CPF-033-2023</t>
  </si>
  <si>
    <t>CO1.REQ.4445880</t>
  </si>
  <si>
    <t xml:space="preserve">APOYAR EN EL CARGUE DE INFORMACIÓN DE CONTRATOS EN LA PLATAFORMA SIAOBSERVA. REALIZAR Y RENDIR INFORMES CONCERNIENTES A PLATAFORMA SIAOBSERVA, INFORME F20 LEY DE TRANSPARENCIA E INFORME F20 CONTRALORIA. APOYAR LA ORGANIZACIÓN Y CARGUE DE LA INFORMACIÓN DE CONTRATOS EN LA PLATAFORMA GEDOCO. ASESORAR LA ORGANIZACIÓN Y LOGÍSTICA DE LAS ACTIVIDADES RELACIONADAS CON LOS PROCESOS PARA EL FUNCIONAMIENTO DEL CENTRO DE POSTGRADOS Y FORMACIÓN CONTINUA EN LOS PROCESOS DE CALIDAD. REVISAR LOS PRESUPUESTOS PRESENTADOS PARA LA APERTURA DE DIPLOMADOS DEL CENTRO DE POSTGRADOS Y FORMACIÓN CONTINUA. REALIZAR, IMPLEMENTAR Y EVALUAR EL PLAN ESTRATÉGICO DEL CENTRO DE POSTGRADOS Y FORMACIÓN CONTINUA. </t>
  </si>
  <si>
    <t>https://community.secop.gov.co/Public/Tendering/ContractNoticePhases/View?PPI=CO1.PPI.24599381&amp;isFromPublicArea=True&amp;isModal=False</t>
  </si>
  <si>
    <t>OPSP-CPF-034-2023</t>
  </si>
  <si>
    <t>CO1.REQ.4447632</t>
  </si>
  <si>
    <t xml:space="preserve">APOYAR EN LA ORGANIZACIÓN Y SEGUIMIENTO PRESUPUESTAL DEL CENTRO DE POSTGRADOS Y TODOS LOS PROGRAMAS DE POSTGRADOS DE LA UNIVERSIDAD DEL MAGDALENA. APOYAR EL ÁREA FINANCIERA DEL CENTRO DE POSTGRADOS Y FORMACIÓN CONTINUA DE LA UNIVERSIDAD DEL MAGDALENA. APOYAR EN LA CONTRATACIÓN DEL CENTRO DE POSTGRADOS. APOYAR EN LA ELABORACIÓN Y RENDICIÓN DE INFORMES PRESUPUESTALES. APOYAR EN LA VALIDACIÓN Y ELABORACIÓN DE PRESUPUESTOS. APOYAR EN LA GENERACIÓN Y PRESENTACIÓN DE INFORMES DE CONTRATACIÓN. APOYAR EN LOS PROYECTOS Y CONVENIOS INTERINSTITUCIONALES PARA VENTA DE SERVICIO. APOYAR EN EL CARGE DE LA INFORMACIÓN DEL PLAN DE ACCIÓN DEL CENTRO DE POSTGRADOS EN LA PLATAFORMA SISPLAN. APOYAR EN LA ELABORACIÓN Y RENDICIÓN DE INFORMES RELACIONADOS CON LA INFORMACIÓN CARGADA EN SISPLAN DEL PLAN DE ACCIÓN DEL CENTRO DE POSTGRADOS. </t>
  </si>
  <si>
    <t>YAJAIRA LILIANA MACHADO ZARAZA</t>
  </si>
  <si>
    <t>https://community.secop.gov.co/Public/Tendering/ContractNoticePhases/View?PPI=CO1.PPI.24605911&amp;isFromPublicArea=True&amp;isModal=False</t>
  </si>
  <si>
    <t>OPSP-CPF-035-2023</t>
  </si>
  <si>
    <t>CO1.REQ.4447600</t>
  </si>
  <si>
    <t>https://community.secop.gov.co/Public/Tendering/ContractNoticePhases/View?PPI=CO1.PPI.24606418&amp;isFromPublicArea=True&amp;isModal=False</t>
  </si>
  <si>
    <t>OPSP-CPF-036-2023</t>
  </si>
  <si>
    <t>CO1.REQ.4450456</t>
  </si>
  <si>
    <t>APOYAR LOS TRABAJOS RELATIVOS A LA GESTORÍA DE COBRANZA Y RECUPERACIÓN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DE LA ALMA MATER. APOYAR EN LA ATENCIÓN AL PÚBLICO CON CARTERA MOROSA EN COBRO PRE JURÍDICO Y/O JURÍDICO. APOYAR EN LA ELABORACIÓN DE VOLANTES DE CONSIGNACIÓN PARA EL PAGO DE LAS CUOTAS MENSUALES (RECAUDO VIGENCIAS ANTERIORES). INTIMAR AL PAGO A LOS DEUDORES Y CODEUDORES MOROSOS, MEDIANTE LA ELABORACIÓN Y ENVIÓ DE NOTIFICACIONES Y/O COMUNICACIONES A SU DOMICILIO REAL Y LABORAL, LLAMADAS TELEFÓNICAS, VISITAS PERSONALES Y CUALQUIER OTRO MEDIO EFICAZ PARA COMUNICAR AL DEUDOR Y CODEUDOR DE SU SITUACIÓN; DE ESTAS ACTIVIDADES, SE LLEVARÁ UN CONTROL VERIFICABLE DE ESTAS ACTIVIDADES PREFERENCIALMENTE EN CUADROS DE EXCEL. ELABORAR Y VERIFICAR LA SUSCRIPCIÓN DE LOS ACUERDOS DE PAGO QUE SE LOGRE CON LOS DEUDORES Y CODEUDORES Y HACERLE SEGUIMIENTO. ACTUALIZAR LOS DATOS DE CONTACTO DE LOS DEUDORES Y CODEUDORES QUE LOGRE CONSOLIDAR Y REPORTARLOS A UNIMAGDALENA. APOYAR EN LA EXPEDICIÓN DE CERTIFICACIONES RELACIONADAS CON LAS OBLIGACIONES COBRADAS Y REQUERIDAS POR LOS DEUDORES Y/O CODEUDORES. DIAGNOSTICAR Y REPORTAR LOS CRÉDITOS QUE NO PUDO RECUPERAR. EJECUTAR LOS PROCEDIMIENTOS COGUI RELACIONADAS CON LAS ACTIVIDADES DESARROLLADAS. REALIZAR INFORMES DETALLADO DEL RESULTADO Y CONCLUSIONES DE LA COBRANZA REALIZADA, LOS CONVENIOS DE PAGO FIRMADOS Y LAS DEMANDAS PRESENTADAS, DONDE SE INCLUIRÁ UNA RELACIÓN DE LOS TRAMITES ADELANTADOS INDICANDO EN QUÉ ESTADO SE ENCUENTRA CADA COBRO, CONVENIO O PROCESO PRESENTADO. APLICAR ENCUESTAS DE SATISFACCIÓN. ORGANIZAR, RELACIONAR Y ENTREGAR PARA SU ARCHIVO TODA LA DOCUMENTACIÓN QUE GENERE EL DESARROLLO DE SUS ACTIVIDADES PARA EL ARCHIVO DE GESTIÓN.</t>
  </si>
  <si>
    <t>https://community.secop.gov.co/Public/Tendering/ContractNoticePhases/View?PPI=CO1.PPI.24620995&amp;isFromPublicArea=True&amp;isModal=False</t>
  </si>
  <si>
    <t>OPSP-CPF-037-2023</t>
  </si>
  <si>
    <t>CO1.REQ.4454198</t>
  </si>
  <si>
    <t>APOYAR AL CENTRO DE POSGRADOS Y FORMACIÓN CONTINUA EN ARTICULACIÓN CON LA OFICINA DE ASEGURAMIENTO DE LA CALIDAD Y LAS FACULTADES EN LOS PROCESOS DE CREACIÓN, MODIFICACIÓN Y RENOVACIÓN DE LOS REGISTROS CALIFICADOS DE LOS PROGRAMAS DE POSGRADOS DE LA FACULTAD DE INGENIERÍA. RENOVACIÓN DEL REGISTRO CALIFICADO DE LA MAESTRÍA EN CIENCIAS AGRARIAS, MAESTRÍA EN PESQUERIAS TROPICALES Y MAESTRÍA EN INGENIERÍA. APOYAR EN LOS CARGUES DE PROGRAMAS ANTE LA PLATAFORMA SACES DEL MINISTERIO DE EDUCACIÓN EN ARTICULACIÓN CON LA OFICINA ASEGURAMIENTO DE LA CALIDAD. APOYAR EN LAS ACTIVIDADES ACADÉMICAS,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t>
  </si>
  <si>
    <t>YINIVA CAMARGO CAICEDO</t>
  </si>
  <si>
    <t>https://community.secop.gov.co/Public/Tendering/ContractNoticePhases/View?PPI=CO1.PPI.24634351&amp;isFromPublicArea=True&amp;isModal=False</t>
  </si>
  <si>
    <t>OPSP-CPF-038-2023</t>
  </si>
  <si>
    <t>CO1.REQ.4453694</t>
  </si>
  <si>
    <t>APOYAR AL CENTRO DE POSGRADOS Y FORMACIÓN CONTINUA EN ARTICULACIÓN CON LA OFICINA DE ASEGURAMIENTO DE LA CALIDAD Y LAS FACULTADES EN LOS PROCESOS DE CREACIÓN, MODIFICACIÓN Y RENOVACIÓN DE LOS REGISTROS CALIFICADOS DE LOS PROGRAMAS DE POSGRADOS DE LA FACULTAD DE CIENCIAS EMPRESARIALES Y ECONÓMICAS. RENOVACIÓN DEL REGISTRO CALIFICADO DE LA ESPECIALIZACION EN ALTA GERENCIA, ESPECIALIZACION EN FORMULACION Y GESTIÓN INTEGRAL DE PROYECTOS. APOYAR EN LOS CARGUES DE PROGRAMAS ANTE LA PLATAFORMA SACES DEL MINISTERIO DE EDUCACIÓN EN ARTICULACIÓN CON LA OFICINA ASEGURAMIENTO DE LA CALIDAD. APOYAR EN LAS ACTIVIDADES ACADÉMICAS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t>
  </si>
  <si>
    <t>https://community.secop.gov.co/Public/Tendering/ContractNoticePhases/View?PPI=CO1.PPI.24634285&amp;isFromPublicArea=True&amp;isModal=False</t>
  </si>
  <si>
    <t>OPSP-CPF-039-2023</t>
  </si>
  <si>
    <t>CO1.REQ.4454230</t>
  </si>
  <si>
    <t xml:space="preserve">REALIZAR Y ASESORAR TODO LO REFERENTE AL DISEÑO Y PUBLICIDAD PARA EL MEJORAMIENTO DE LA IMAGEN DEL CENTRO DE POSGRADOS Y FORMACIÓN CONTINUA. ELABORAR TODO LO REFERENTE A LA IDENTIDAD CORPORATIVA DEL CENTRO DE POSGRADOS. REALIZAR TODO LO REFERENTE AL DISEÑO DEL ARTE GRÁFICO DE LOS PROGRAMAS DEL CENTRO DE POSGRADOS Y FORMACIÓN CONTINUA. CREAR LOS DISEÑOS DE LA PUBLICIDAD DE LOS PROGRAMAS EXISTENTES Y DE LOS NUEVOS PROGRAMAS DEL CENTRO DE POSGRADOS Y FORMACIÓN CONTINUA. REALIZAR LOS INTROS INTERACTIVOS DE LOS CURSOS VIRTUALES. DISEÑAR LAS ACTIVIDADES INTERACTIVAS DE LOS MATERIALES DE ESTUDIO DE TODOS LOS MÓDULOS DE LOS PROGRAMAS VIRTUALES. CREAR TODOS LOS DISEÑOS DE LA PUBLICIDAD SOBRE EL DISEÑO WEB Y DE APPS. REALIZAR TODAS LA CREACIONES DE LAS ANIMACIONES 2D Y 3D CON REFERENCIA DE LOS PROGRAMAS EXISTENTES Y DE LOS NUEVOS PROGRAMAS DEL CENTRO DE POSGRADOS Y FORMACIÓN CONTINUA. APOYAR ACTIVAMENTE EN LOS PROCESOS DE PUBLICIDAD Y MERCADEO O AL EQUIPO DESIGNADO PARA TAL FIN. </t>
  </si>
  <si>
    <t>https://community.secop.gov.co/Public/Tendering/ContractNoticePhases/View?PPI=CO1.PPI.24634636&amp;isFromPublicArea=True&amp;isModal=False</t>
  </si>
  <si>
    <t>OPSP-CPF-040-2023</t>
  </si>
  <si>
    <t>CO1.REQ.4477233</t>
  </si>
  <si>
    <t>APOYAR AL CENTRO DE POSGRADOS Y FORMACIÓN CONTINUA EN ARTICULACIÓN CON LA OFICINA DE ASEGURAMIENTO DE LA CALIDAD Y LAS FACULTADES LOS PROCESOS DE CREACIÓN, MODIFICACIÓN Y RENOVACIÓN DE LOS REGISTROS CALIFICADOS DE LOS PROGRAMAS DE POSGRADOS DE LA FACULTAD DE CIENCIAS DE LA SALUD, RENOVACIÓN DEL REGISTRO CALIFICADO DE LA MAESTRÍA PSICOLOGÍA CLÍNICA, JURÍDICA Y FORENSE, APOYAR EN LOS CARGUES DE PROGRAMAS ANTE LA PLATAFORMA SACES DEL MINISTERIO DE EDUCACIÓN EN ARTICULACIÓN CON LA OFICINA ASEGURAMIENTO DE LA CALIDAD, APOYAR EN LA CREACIÓN DEL PROGRAMA DE ESPECIALIZACIÓN EN  MEDICO – QUIRÚRGICAS, APOYAR EN LA LOGÍSTICA DE LOS EVENTOS ACADÉMICOS, ACTIVIDADES DE AUTOEVALUACIÓN Y PLANES DE MEJORAMIENTO DE LOS PROGRAMAS DE POSGRADOS, 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APOYAR EN LOS PROCESOS DE CALIDAD, MATRIZ DE RIESGOS DE LOS PROGRAMAS DEL CENTRO DE POSGRADOS</t>
  </si>
  <si>
    <t>https://community.secop.gov.co/Public/Tendering/ContractNoticePhases/View?PPI=CO1.PPI.24737489&amp;isFromPublicArea=True&amp;isModal=False</t>
  </si>
  <si>
    <t>OAG-CPF-041-2023</t>
  </si>
  <si>
    <t>CO1.REQ.4477854</t>
  </si>
  <si>
    <t>APOYAR EN LA CREACIÓN DE CUENTAS EN EL SIGEP, APOYAR EN LA VERIFICACIÓN DE LA DOCUMENTACIÓN CONTRACTUAL DE LOS CONTRATISTAS DEL CENTRO DE POSTGRADOS Y FORMACIÓN CONTINÚA EN EL SIGEP, APOYAR EN LA APROBACIÓN Y CARGUE DE CONTRATOS EN LA PLATAFORMA DE SIGEP II, APOYAR  REGISTRANDO EN LA PLATAFORMA SECOP I Y SECOP II, LA CONTRATACIÓN DEL CENTRO DE POSGRADOS Y FORMACIÓN CONTINUA,  APOYAR EN EL CARGUE EN LA PLATAFORMA SECOP I Y II TODA LA INFORMACIÓN REQUERIDA DE SOPORTES DE PAGOS DE CONTRATOS RENDIDOS EN DICHA PLATAFORMA, APOYAR EN LA ELABORACIÓN DE  TODOS LOS INFORMES REFERENTES A LA PLATAFORMA SECOP I Y II, APOYAR EN LOS PROCESOS DE ACREDITACIÓN DE LOS PROGRAMAS EXISTENTES Y ELABORACIÓN DE LOS NUEVOS PROGRAMAS DEL CENTRO DE POSTGRADOS Y FORMACIÓN CONTINUA)</t>
  </si>
  <si>
    <t>https://community.secop.gov.co/Public/Tendering/ContractNoticePhases/View?PPI=CO1.PPI.24740347&amp;isFromPublicArea=True&amp;isModal=False</t>
  </si>
  <si>
    <t>OAG-CPF-042-2023</t>
  </si>
  <si>
    <t>CO1.REQ.4477881</t>
  </si>
  <si>
    <t>APOYAR EN LA ORGANIZACIÓN DE LA DOCUMENTACIÓN DE CONTRATACIÓN 2022 Y  ORGANIZACIÓN DE LA DOCUMENTACIÓN PARA PAGOS, APOYAR A LOS COORDINADORES Y DIRECTORES EN LA ELABORACIÓN DE LA  PROGRAMACIÓN DE LOS ESPACIOS FISICOS PARA LAS CLASES DE DIPLOMADOS, ESPECIALIZACIONES Y MAESTRÍAS DEL CENTRO DE POSTGRADOS Y FORMACIÓN CONTINUA, APOYAR EN TODO LO RELACIONADO CON EL MANEJO DE EQUIPOS AUDIOVISUALES Y REQUERIMIENTOS DE CAFETERIA PARA LOS PROGRAMAS DEL CENTRO DE POSTGRADOS Y FORMACIÓN CONTINUA, APOYAR EN LAS DECARGAS DE COMPROBANTES DE EGRESOS DEL SINAP, VERIFICAR LAS ADECUADAS CONDICIONES LOGÍSTICAS PARA EL DESARROLLO DE LAS ACTIVIDADES ACADÉMICAS CONTEMPLADAS EN LA PROGRAMACIÓN SEMANAL, APOYAR EN LA ACTUALIZACIÓN DE TABLAS DOCUMENTALES DEL CENTRO DE POSTGRADOS</t>
  </si>
  <si>
    <t>https://community.secop.gov.co/Public/Tendering/ContractNoticePhases/View?PPI=CO1.PPI.24740920&amp;isFromPublicArea=True&amp;isModal=False</t>
  </si>
  <si>
    <t>OAG-CPF-043-2023</t>
  </si>
  <si>
    <t>CO1.REQ.4478094</t>
  </si>
  <si>
    <t>APOYAR EN LA ORGANIZACIÓN DE LOS ESPACIOS FÍSICOS DE LOS DIPLOMADOS, ESPECIALIZACIONES Y MAESTRÍAS Y DOCTORADOS DEL CENTRO DE POSTGRADOS Y FORMACIÓN CONTINUA, APOYO EN LA ATENCIÓN DE LOS USUARIOS DEL CENTRO DE POSTGRADOS Y FORMACIÓN CONTINUA, APOYAR EN LA REALIZACIÓN DE LLAMADAS PARA LAS PERSONAS DE LAS BASES DE DATOS DE POSTGRADOS, APOYO LOGÍSTICO EN LOS EVENTOS   Y SESIONES EDUCATIVAS REALIZADOS POR EL CENTRO DE POSTGRADOS Y FORMACIÓN CONTINUA, SUMINISTRAR  INFORMACIÓN Y MOTIVAR A LOS ESTUDIANTES EN LOS ÚLTIMOS SEMESTRES DE LAS UNIVERSIDADES DE LA REGIÓN, APOYAR EN LA ORGANIZACIÓN DE LOS PROCESOS DE MERCADEO Y MARKETING</t>
  </si>
  <si>
    <t>https://community.secop.gov.co/Public/Tendering/ContractNoticePhases/View?PPI=CO1.PPI.24741119&amp;isFromPublicArea=True&amp;isModal=False</t>
  </si>
  <si>
    <t>OAG-CPF-044-2023</t>
  </si>
  <si>
    <t>CO1.REQ.4501123</t>
  </si>
  <si>
    <t>APOYAR EN LA DIGITALIZACIÓN DEL ARCHIVO DE POSTGRADOS DESDE EL AÑO 2014, PARA SER REPORTADA AL SISTEMA IMPLEMENTADO POR LA UNIVERSIDAD LLAMADO GEDOCO, APOYAR EN LA ATENCIÓN DE LOS USUARIOS DEL CENTRO DE POSTGRADOS Y FORMACIÓN CONTINUA, APOYAR EN LA ENTREGA DE INFORMACIÓN DE LA OFERTA ACADÉMICA DEL CENTRO DE POSGRADOS, APOYAR AL CENTRO DE POSGRADOS EN LA LOGÍSTICA EN LA ELABORACIÓN DE LA PROGRAMACIÓN DE LOS ESPACIOS FÍSICOS PARA LAS CLASES DE DIPLOMADOS, ESPECIALIZACIONES Y MAESTRÍAS</t>
  </si>
  <si>
    <t>https://community.secop.gov.co/Public/Tendering/ContractNoticePhases/View?PPI=CO1.PPI.24846908&amp;isFromPublicArea=True&amp;isModal=False</t>
  </si>
  <si>
    <t>OPSP-CPF-045-2023</t>
  </si>
  <si>
    <t>CO1.REQ.4578328</t>
  </si>
  <si>
    <t>APOYAR EN LA ELABORACIÓN DE UN ANÁLISIS FINANCIERO DEL COMPORTAMIENTO DE LA MATRÍCULA DE LOS PROGRAMAS DE POSTGRADOS EN LOS ÚLTIMOS 5 AÑOS, APOYAR EN LA REALIZACIÓN DE ANÁLISIS DE VIABILIDAD DE COSTOS DE LOS PROGRAMAS DE POSTGRADOS, APOYAR EN EL ANALISIS Y FORMULACIÓN DE PLANES DE CHOQUE PARA EL AUMENTO DE MATRÍCULAS PRESENTADOS POR LAS FACULTADES, APOYAR EL DISEÑO DE PRESENTACIONES UTILIZANDO POWER BI</t>
  </si>
  <si>
    <t>IRIS TAHIRÍ CASTRO ROMERO</t>
  </si>
  <si>
    <t>https://community.secop.gov.co/Public/Tendering/ContractNoticePhases/View?PPI=CO1.PPI.25192592&amp;isFromPublicArea=True&amp;isModal=False</t>
  </si>
  <si>
    <t>OPSP-CPF-046-2023</t>
  </si>
  <si>
    <t>CO1.REQ.4645236</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</si>
  <si>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EDUCACIÓN  (MAESTRIA EN ENSEÑANZA DEL LENGUALE Y LA LENGUA CASTELLANA MAESTRIA EN ENSEÑANZA DE LAS MATEMATICAS Y DOCTORADO EN CIENCIAS DE LA EDUCACION APOYAR EN LA LOGÍSTICA DE LOS EVENTOS ACADEMICO ACTIVIDADES DE AUTOEVALUACION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t>
  </si>
  <si>
    <t>IRENE PATRICIA LEGUISAMO PEÑATE</t>
  </si>
  <si>
    <t>https://community.secop.gov.co/Public/Tendering/ContractNoticePhases/View?PPI=CO1.PPI.25467582&amp;isFromPublicArea=True&amp;isModal=False</t>
  </si>
  <si>
    <t>OPSP-CPF-0047-2023</t>
  </si>
  <si>
    <t>CO1.REQ.4655375</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</si>
  <si>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APOYAR EN LA CREACION DE LAS ESPECIALIDADES MEDICO QUIRURGICAS APOYAR EN LA LOGÍSTICA DE LOS EVENTOS ACADEMICOS ACTIVIDADES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RENDIR INFORMES MENSUALES A LA DIRECCIÓN DEL CENTRO DE POSGRADOS ACERCA DE LOS PROCESOS DE AUTOEVALUACIÓN DE LOS PROGRAMAS ASIGNADOS</t>
  </si>
  <si>
    <t>https://community.secop.gov.co/Public/Tendering/ContractNoticePhases/View?PPI=CO1.PPI.25509224&amp;isFromPublicArea=True&amp;isModal=False</t>
  </si>
  <si>
    <t>OPSP-CPF-0048-2023</t>
  </si>
  <si>
    <t>CO1.REQ.4687527</t>
  </si>
  <si>
    <t>APOYAR EN LOS PROCESOS DE CREACIÓN Y PRESENTACION DE LOS PROGRAMAS NUEVOS DE DOCTORADO DE LA FACULTAD DE CIENCIAS EMPRESARIALES Y ECONÓMICAS (DOCTORADO GESTION ECONOMIA Y DESARROLLO) DEL CENTRO DE POSTGRADOS Y FORMACIÓN CONTINUA APOYAR AL CENTRO DE POSGRADOS Y FORMACIÓN CONTINUA EN ARTICULACION CON LA OFICINA DE ASEGURAMIENTO DE LA CALIDAD Y LAS FACULTADES EN LOS PROCESOS DE AUTOEVALUACIÓN MODIFICACION Y RENOVACION DE LOS REGISTROS CALIFICADOS DE LOS PROGRAMAS DE POSGRADOS DE LA FACULTAD DE CIENCIAS EMPRESARIALES Y ECONÓMICAS (ESPECIALIZACIÓN EN FINANZAS), REALIZAR LA REVISIÓN DE ESTILO, GRAMÁTICA Y REDACCIÓN DE LOS DOCUMENTOS PARA SOLICITUD DE REGISTRO CALIFICADO, APOYAR A LA FACULTAD DE CIENCIAS EMPRESARIALES Y ECONÓMICAS EN LA VIRTUALIZACIÓN DE LA MAESTRÍA EN GESTIÓN DEL TURISMO SOSTENIBLE, APOYAR EN EL DESARROLLO DE LAS PLANTILLAS DEFINIDAS POR EL MINISTERIO DE EDUCACIÓN, LA ESTRUCTURA DE LOS PROGRAMAS DE POSTGRADOS A VIRTUALIZAR (MAESTRÍA EN GESTIÓN DEL TURISMO SOSTENIBLE) SEGÚN LAS CONDICIONES DE CALIDAD DESCRITAS EN LA NORMATIVIDAD VIGENTE, APOYAR EN LA ORGANIZACIÓN DE LAS EVIDENCIAS Y ANEXOS TÉCNICOS PARA EL CARGUE DE LOS DOCUMENTOS EN EL SACES,  ASISTIR A TODAS LAS REUNIONES PROGRAMADAS POR LA OFICINA DE ASEGURAMIENTO DE LA CALIDAD, LAS FACULTADES Y EL MINISTERIO DE EDUCACIÓN CORRESPONDIENTE A CAPACITACIONES Y SOCIALIZACIONES CON RESPECTO A LA NORMATIVIDAD VIGENTE, ORGANIZAR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PRESENTAR INFORMES MENSUALES DEL AVANCE DE LA CREACIÓN DE LOS PROGRAMAS ASIGNADOS</t>
  </si>
  <si>
    <t>https://community.secop.gov.co/Public/Tendering/ContractNoticePhases/View?PPI=CO1.PPI.25635328&amp;isFromPublicArea=True&amp;isModal=False</t>
  </si>
  <si>
    <t>OPSP-CPF-0049-2023</t>
  </si>
  <si>
    <t>CO1.REQ.4689937</t>
  </si>
  <si>
    <t>APOYAR AL CENTRO DE POSGRADOS Y FORMACIÓN CONTINUA EN ARTICULACION CON LA OFICINA DE ASEGURAMIENTO DE LA CALIDAD Y LAS FACULTADES EN LOS PROCESOS DE AUTOEVALUACION MODIFICACION Y RENOVACION DE LOS REGISTROS CALIFICADOS DE LOS PROGRAMAS DE POSGRADOS DE LA FACULTAD DE CIENCIAS EMPRESARIALES Y ECONOMICAS (ESPECIALIZACION EN GERENCIA DEL MERCADEO Y MAESTRIA EN ADMINISTRACION)  APOYAR A LA FACULTAD CIENCIAS EMPRESARIALES Y ECONÓMICAS EN LA CREACION DE LA MAESTRIA EN GESTION DE LA TRANSFORMACION PRODUCTIVA Y COMPETITIVIDAD, APOYAR EN LA LOGÍSTICA DE LOS EVENTOS ACADÉMICOS, ACTIVIDADES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RENDIR INFORMES MENSUALES A LA DIRECCIÓN DEL CENTRO DE POSGRADOS ACERCA DE LOS PROCESOS DE AUTOEVALUACIÓN DE LOS PROGRAMAS ASIGNADOS</t>
  </si>
  <si>
    <t>https://community.secop.gov.co/Public/Tendering/ContractNoticePhases/View?PPI=CO1.PPI.25643215&amp;isFromPublicArea=True&amp;isModal=False</t>
  </si>
  <si>
    <t>OPSP-CPF-0050-2023</t>
  </si>
  <si>
    <t>CO1.REQ.4830024</t>
  </si>
  <si>
    <t>APOYAR AL CENTRO DE POSGRADOS Y FORMACION CONTINUA EN ARTICULACION CON LA OFICINA DE ASEGURAMIENTO DE LA CALIDAD Y LAS FACULTADES LOS PROCESOS DE CREACION, MODIFICACIÓN Y RENOVACIÓN DE LOS REGISTROS CALIFICADOS DE LOS PROGRAMAS DE POSGRADOS DE LA FACULTAD DE CIENCIAS DE LA SALUD,                                                                                                                                  APOYAR EN LA RENOVACION DEL REGISTRO CALIFICADO DE LA MAESTRiA PSICOLOGÍA CLÍNICA, JURÍDICA Y FORENSE, APOYAR EN LOS CARGUES DE PROGRAMAS ANTE LA PLATAFORMA SACES DEL MINISTERIO DE EDUCACIoN EN ARTICULACIÓN CON LA OFICINA ASEGURAMIENTO DE LA CALIDAD, APOYAR EN LA CREACIÓN DEL PROGRAMA DE ESPECIALIZACIÓN EN MÉDICO-QUIRÚRGICAS, APOYAR EN LA LOGÍSTICA DE LOS EVENTOS ACADÉMICOS, ACTIVIDADES DE AUTOEVALUACIÓN Y PLANES DE MEJORAMIENTO DE LOS PROGRAMAS DE POSGRADOS, APOYAR EN LA REDACCION Y PRESENTACION DE LOS INFORMES DE AUTOEVALUACION, DE LOS PROGRAMAS DE POSGRADOS ASIGNADOS CON LAS EVIDENCIAS CORRESPONDIENTE, APOYAR EN LA ASISTENCIA A REUNIONES PROGRAMADAS POR LA OFICINA DE ASEGURAMIENTO DE LA CALIDAD, LAS FACULTADES Y EL MINISTERIO DE EDUCACION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APOYAR EN LOS PROCESOS DE CALIDAD, MATRIZ DE RIESGOS DE LOS PROGRAMAS DEL CENTRO DE POSGRADOS</t>
  </si>
  <si>
    <t>https://community.secop.gov.co/Public/Tendering/ContractNoticePhases/View?PPI=CO1.PPI.26178052&amp;isFromPublicArea=True&amp;isModal=False</t>
  </si>
  <si>
    <t>OPS-CPF-0051-2023</t>
  </si>
  <si>
    <t>CO1.REQ.4959517</t>
  </si>
  <si>
    <t>SERVICIO DE HOSPEDAJE Y ALIMENTACIÓN, PARA LOS DOCENTES DE LOS DIFERENTES PROGRAMAS QUE DESARROLLARÁN ACTIVIDADES EN EL CENTRO DE POSTGRADOS Y FORMACIÓN CONTINUA. LA PROPUESTA HACE PARTE INTEGRAL DE LA PRESENTE ORDEN</t>
  </si>
  <si>
    <t>https://community.secop.gov.co/Public/Tendering/ContractNoticePhases/View?PPI=CO1.PPI.26797865&amp;isFromPublicArea=True&amp;isModal=False</t>
  </si>
  <si>
    <t>f</t>
  </si>
  <si>
    <t>OPS-CPF-0052-2023</t>
  </si>
  <si>
    <t>CO1.REQ.5033721</t>
  </si>
  <si>
    <t>SERVICIO DE HOSPEDAJE Y ALIMENTACIÓN, PARA LOS DOCENTES DE LOS DIFERENTES PROGRAMAS DE POSGRADOS, ESPECIALIZACIONES, MAESTRIAS Y DOCTORADO DE LA UNIVERSIDAD DEL MAGDALENA. LA PROPUESTA HACE PARTE INTEGRAL DE LA PRESENTE ORDEN</t>
  </si>
  <si>
    <t>https://community.secop.gov.co/Public/Tendering/ContractNoticePhases/View?PPI=CO1.PPI.27167716&amp;isFromPublicArea=True&amp;isModal=False</t>
  </si>
  <si>
    <t>OPSP-CPF-0053-2023</t>
  </si>
  <si>
    <t>CO1.REQ.5089539</t>
  </si>
  <si>
    <t>APOYAR AL CENTRO DE POSGRADOS Y FORMACIÓN CONTINUA EN ARTICULACIÓN CON LA OFICINA DE ASEGURAMIENTO DE LA CALIDAD Y LAS FACULTADES EN LOS PROCESOS DE AUTOEVALUACIÓN, MODIFICACIÓN Y RENOVACIÓN DE LOS REGISTROS CALIFICADOS DE LOS PROGRAMAS DE POSGRADOS DE LA FACULTAD DE CIENCIAS DE LA EDUCACIÓN  (MAESTRÍA EN ENSEÑANZA DEL LENGUAJE Y LA LENGUA CASTELLANA, MAESTRIA EN ENSEÑANZA DE LAS MATEMATICAS Y DOCTORADO EN CIENCIAS DE LA EDUCACION, APOYAR EN LA LOGÍSTICA DE LOS EVENTOS ACADÉMICOS, ACTIVIDADES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RECOPILACION Y ORGANIZACION DE LAS EVIDENCIAS Y DEMÁS DOCUMENTOS QUE REQUIERAN LOS INFORMES DE AUTOEVALUACIÓN (CONSULTA A PAGINAS DEL GOBIERNO NACIONAL, PLANES DE GOBIERNO, PLANES DE ACCIÓN, SNIES, OBSERVATORIO LABORAL, NORMATIVIDAD INTERNA ETC),  RENDIR INFORMES MENSUALES A LA DIRECCION DEL CENTRO DE POSGRADOS ACERCA DE LOS PROCESOS DE AUTOEVALUACIÓN DE LOS PROGRAMAS ASIGNADOS</t>
  </si>
  <si>
    <t>https://community.secop.gov.co/Public/Tendering/ContractNoticePhases/View?PPI=CO1.PPI.27449515&amp;isFromPublicArea=True&amp;isModal=False</t>
  </si>
  <si>
    <t>OPSP-CPF-0054-2023</t>
  </si>
  <si>
    <t>CO1.REQ.5185741</t>
  </si>
  <si>
    <t>APOYAR EN LA ELABORACIÓN DE INFORMES DE ESTADÍSTICOS DEL PRESUPUESTO DEL CENTRO DE POSGRADOS, APOYAR EN LA ELABORACIÓN DE INFORMES  ESTADÍSTICOS DE LAS TENDENCIAS DE MERCADEO DEL CENTRO DE POSGRADOS, APOYAR EN LA PLANEACIÓN PRESUPUESTAL  DEL CENTRO DE POSGRADOS REALIZANDO INFORMES EN POWER BI, APOYAR EN EL ACOMPAÑAMIENTO DEL ÁREA FINANCIERA DEL CENTRO DE POSGRADOS, APOYAR EN LOS PROYECTOS Y CONVENIOS INTERINSTITUCIONALES PARA VENTA DE SERVICIO, APOYAR EL SEGUIMIENTO PRESUPUESTAL DEL CENTRO DE POSGRADOS, APOYAR EN LA VALIDACIÓN Y ELABORACIÓN DE PRESUPUESTOS DE POSGRADOS CON LAS FACULTADES</t>
  </si>
  <si>
    <t>https://community.secop.gov.co/Public/Tendering/ContractNoticePhases/View?PPI=CO1.PPI.27945434&amp;isFromPublicArea=True&amp;isModal=False</t>
  </si>
  <si>
    <t>OPSP-CPF-0055-2023</t>
  </si>
  <si>
    <t>CO1.REQ.5194650</t>
  </si>
  <si>
    <t>APOYAR EN LA COORDINACIÓN, ORGANIZACIÓN Y LOGÍSTICA DE LAS ACTIVIDADES RELACIONADAS CON EL FUNCIONAMIENTO DEL DIPLOMADO EN PEDAGOGIA Y DIDACTICA COHORTE 3, APOYAR EN EL MERCADEO DEL DIPLOMADO EN PEDAGOGIA Y DIDACTICA COHORTE,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ENCARGADAS</t>
  </si>
  <si>
    <t>YELENA MARIA GAITAN MARTINEZ</t>
  </si>
  <si>
    <t>https://community.secop.gov.co/Public/Tendering/ContractNoticePhases/View?PPI=CO1.PPI.27987796&amp;isFromPublicArea=True&amp;isModal=False</t>
  </si>
  <si>
    <t>OPSP-CPF-0056-2023</t>
  </si>
  <si>
    <t>CO1.REQ.5195919</t>
  </si>
  <si>
    <t>APOYAR EN LA COORDINACIÓN, ORGANIZACIÓN Y LOGÍSTICA DE LAS ACTIVIDADES RELACIONADAS CON EL FUNCIONAMIENTO DEL DIPLOMADO EN ETNOEDUCACIÓN COHORTE 7, APOYAR EN EL MERCADEO DEL DIPLOMADO EN ETNOEDUCACIÓN COHORTE 7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t>
  </si>
  <si>
    <t>ELEDIS ELENA CATAÑO SOSA</t>
  </si>
  <si>
    <t>https://community.secop.gov.co/Public/Tendering/ContractNoticePhases/View?PPI=CO1.PPI.27994151&amp;isFromPublicArea=True&amp;isModal=False</t>
  </si>
  <si>
    <t>OPSP-CPF-0057-2023</t>
  </si>
  <si>
    <t>CO1.REQ.5196040</t>
  </si>
  <si>
    <t>APOYAR EN MANTENER UNA PRESENCIA ACTIVA Y ATRACTIVA EN LAS REDES SOCIALES DEL CENTRO DE POSGRADOS, APOYAR EN EL DESARROLLO Y EJECUCIÓN DE ESTRATEGIAS DE CONTENIDO PARA AUMENTAR LA PARTICIPACIÓN Y EL CRECIMIENTO DE SEGUIDORES, APOYAR  EN EL MONITOREO Y RESPUESTAS A LOS COMENTARIOS COMO MENSAJES DE LOS SEGUIDORES DE MANERA OPORTUNA Y PROFESIONAL, APOYAR EN LA CREACIÓN Y PROGRAMACIÓN DE CONTENIDO RELEVANTE Y ATRACTIVO PARA LAS REDES SOCIALES, APOYAR AL EQUIPO DE MARKETING PARA GARANTIZAR UNA ESTRATEGIA COHERENTE EN LÍNEA Y FUERA DE LÍNEA, APOYAR EN LA REALIZACIÓN DE ANÁLISIS DE DATOS PARA EVALUAR EL RENDIMIENTO Y AJUSTAR ESTRATEGIAS SEGÚN SEA NECESARIO, APOYAR EN FOMENTAR LA PARTICIPACIÓN DE LA COMUNIDAD Y LA GENERACIÓN DE CONTENIDO GENERADO POR EL USUARIO</t>
  </si>
  <si>
    <t>BEATRIZ YULIETH BOLAÑO DE LA VICTORIA</t>
  </si>
  <si>
    <t>https://community.secop.gov.co/Public/Tendering/ContractNoticePhases/View?PPI=CO1.PPI.27994658&amp;isFromPublicArea=True&amp;isModal=False</t>
  </si>
  <si>
    <t>CA-VAD-0001-2023</t>
  </si>
  <si>
    <t>CO1.REQ.3906110</t>
  </si>
  <si>
    <t>ARRENDAMIENTO USO Y GOCE DE TRECE 13 LOCALES COMERCIALES, UBICADOS EN LA CALLE 14 AVENIDA DEL LIBERTADOR N 15117, CENTRO COMERCIAL VILLA COUNTRY DE LA CIUDAD DE SANTA MARTA.</t>
  </si>
  <si>
    <t>INVERSORA INMOBILIARIA SANTA MARTA SAS</t>
  </si>
  <si>
    <t>WILBERTO GALVIS SANTOS</t>
  </si>
  <si>
    <t>https://community.secop.gov.co/Public/Tendering/ContractNoticePhases/View?PPI=CO1.PPI.22664488&amp;isFromPublicArea=True&amp;isModal=False</t>
  </si>
  <si>
    <t>CA-VAD-0002-2023</t>
  </si>
  <si>
    <t>CO1.REQ.4009620</t>
  </si>
  <si>
    <t>ARRENDAMIENTO DE UN LOTE UBICADO EN EL CERRO ZIRUMA, KILOMETRO 3 VIA QUE DE SANTA MARTA CONDUCA AL RODADER CON EL FIN DE INSTALAR UN TRANSMISOR Y LAS ANTENAS DE LA EMISORA DE LA UNIVERSIDAD DEL MAGDALENA.</t>
  </si>
  <si>
    <t>CRISTINA AHUMADA MELENDEZ</t>
  </si>
  <si>
    <t>WILSON PACHECO PALACIO</t>
  </si>
  <si>
    <t>https://community.secop.gov.co/Public/Tendering/ContractNoticePhases/View?PPI=CO1.PPI.22969535&amp;isFromPublicArea=True&amp;isModal=False</t>
  </si>
  <si>
    <t>CDO-VAD-0003-2023</t>
  </si>
  <si>
    <t>CO1.REQ.4084212</t>
  </si>
  <si>
    <t>OBRAS CIVILES PARA LA CONSTRUCCION DEL AULA ABIERTA DE FISIOLOGiA DEL EJERCICIO. ACONDICIONAMIENTO FlSICO EN EL DEPORTE, GIMNASIA Y CALISTENIA. DE LA UNIVERSIDAD DEL MAGDALENA</t>
  </si>
  <si>
    <t>CONSTRUSOCIAL S.A.S</t>
  </si>
  <si>
    <t>HECTOR VARGAS CARDONA</t>
  </si>
  <si>
    <t>https://community.secop.gov.co/Public/Tendering/ContractNoticePhases/View?PPI=CO1.PPI.23189803&amp;isFromPublicArea=True&amp;isModal=False</t>
  </si>
  <si>
    <t>CSM-VAD-0004-2023</t>
  </si>
  <si>
    <t>CO1.REQ.4092696</t>
  </si>
  <si>
    <t>SUMINISTRO Y LA ENTREGA DE MAXIMO DOS MIL CIENTO SESENTA (2160) ALMUERZOS Y DOS MIL CIENTO SESENTA (2160) REFRIGERIOS DIARIOS, DIRIGIDO A ESTUDIANTES QUE HAYAN SIDO SELECCIONADOS EN LA CONVOCATORIA DEL PROGRAMA DE ALMUERZOS Y REFRIGERIOS GRATUITOS DE UNIMAGDALENA CON CONDICION SOCIOECONOMICA CLASIFICADA COMO SIN ESTRATO YESTRATOS DEL 1 AL 3; YESTUDIANTES BENEFICIARIOS DEL PROGRAMA "TALENTO MAGDALENA"</t>
  </si>
  <si>
    <t>INTERLUD S.A.S</t>
  </si>
  <si>
    <t>JESUS SUESCUN ARREGOCES</t>
  </si>
  <si>
    <t>https://community.secop.gov.co/Public/Tendering/ContractNoticePhases/View?PPI=CO1.PPI.23216922&amp;isFromPublicArea=True&amp;isModal=False</t>
  </si>
  <si>
    <t>CPS-VAD-0005-2023</t>
  </si>
  <si>
    <t>CO1.REQ.4189659</t>
  </si>
  <si>
    <t>SERVICIO DE LICENCIAMIENTO DE LOS PRODUCTOS MICROSOFT PARA EQUIPOS DE COMPUTO Y SERVIDORES DE LA UNIVERSIDAD DEL MAGDALENA</t>
  </si>
  <si>
    <t>ALF TECHNOLOGIES SAS</t>
  </si>
  <si>
    <t>HILDEMAR QUINTANA</t>
  </si>
  <si>
    <t>https://community.secop.gov.co/Public/Tendering/ContractNoticePhases/View?PPI=CO1.PPI.23550982&amp;isFromPublicArea=True&amp;isModal=False</t>
  </si>
  <si>
    <t>CPS-VAD-0006-2023</t>
  </si>
  <si>
    <t>CO1.REQ.4204752</t>
  </si>
  <si>
    <t>SERVICIOS DE TRANSPORTE TERRESTRES EN VEHICULOS TALES COMO BUSES, BUSETAS, VANS, CAMIONETAS O CAMPEROS, NECESARIOS PARA LA REALIZACION DE PRACTICAS ACADEMICAS Y DEMAS EVENTOS INSTITUCIONALES, DEPORTIVOS YCULTURALES QUE SE REALIZAN EN LA UNIVERSIDAD DEL MAGDALENA.</t>
  </si>
  <si>
    <t>TRANSPORTE SENSACION SAS</t>
  </si>
  <si>
    <t>223
386
387</t>
  </si>
  <si>
    <t>2023-02-03
2023-02-15
2023-02-15</t>
  </si>
  <si>
    <t>45000000
85000000
690000000</t>
  </si>
  <si>
    <t>https://community.secop.gov.co/Public/Tendering/ContractNoticePhases/View?PPI=CO1.PPI.23603347&amp;isFromPublicArea=True&amp;isModal=False</t>
  </si>
  <si>
    <t>CPS-VAD-0007-2023</t>
  </si>
  <si>
    <t>CO1.REQ.4205164</t>
  </si>
  <si>
    <t>SERVICIOS DE CANAL DEDICADO PRINCIPAL DE 5GB PARA LA SEDE PRINCIPAL Y LAS SEDES ALTERNAS DE LA UNIVERSIDAD DEL MAGDALENA.</t>
  </si>
  <si>
    <t>DIALNET DE COLOMBIA S.A. E.S.P.</t>
  </si>
  <si>
    <t>https://community.secop.gov.co/Public/Tendering/ContractNoticePhases/View?PPI=CO1.PPI.23605427&amp;isFromPublicArea=True&amp;isModal=False</t>
  </si>
  <si>
    <t>CPS-VAD-0008-2023</t>
  </si>
  <si>
    <t>CO1.REQ.4243445</t>
  </si>
  <si>
    <t>SERVICIO DE MANTENIMIENTO PREVENTIVO Y CORRECTIVO DE LOS AIRES ACONDICIONADOS Y SISTEMAS DE REFRIGERACION DE LA UNIVERSIDAD DEL MAGDALENA Y SUS SEDES ALTERNAS EN LA CATEGORIA 2 AIRES ACONDICIONADOS ESPECIALIZADOS</t>
  </si>
  <si>
    <t>SERVICIOS DE INGENIERIA GLOBAL SAS</t>
  </si>
  <si>
    <t>https://community.secop.gov.co/Public/Tendering/ContractNoticePhases/View?PPI=CO1.PPI.23743516&amp;isFromPublicArea=True&amp;isModal=False</t>
  </si>
  <si>
    <t>CPS-VAD-0009-2023</t>
  </si>
  <si>
    <t>SERVICIO DE MANTENIMIENTO PREVENTIVO Y CORRECTIVO DE LOS AIRES ACONDICIONADOS Y SISTEMAS DE REFRIGERACION DE LA UNIVERSIDAD DEL MAGDALENA Y SUS SEDES ALTERNAS EN LA CATEGORIA 1 AIRES ACONDICIONADOS CONVENCIONALES</t>
  </si>
  <si>
    <t>REFRIMAGUS LTDA</t>
  </si>
  <si>
    <t>CCO-VAD-0010-2023</t>
  </si>
  <si>
    <t>CO1.REQ.4412939</t>
  </si>
  <si>
    <t>COMPRA DE EQUIPOS INSTRUMENTOS ELEMENTOS ARTICULOS Y DISPOSITIVOS MEDICOS Y ODONTOLOGICOS</t>
  </si>
  <si>
    <t>DATASALUD EN TICS DE LA COSTA SAS</t>
  </si>
  <si>
    <t>ANGELA ROMERO</t>
  </si>
  <si>
    <t>https://community.secop.gov.co/Public/Tendering/ContractNoticePhases/View?PPI=CO1.PPI.24438233&amp;isFromPublicArea=True&amp;isModal=False</t>
  </si>
  <si>
    <t>CPS-VAD-0011-2023</t>
  </si>
  <si>
    <t>CO1.REQ.4478069</t>
  </si>
  <si>
    <t>SERVICIO DE PRODUCCION TECNICA CON EQUIPOS ESPECIALIZADOS Y DE ULTIMA GENERACION, LA CUAL SE COMPONE DE SONIDO, BACK LINE, ILUMINACION, ESCENOGRAFIA, SOPORTE, STAFF Y ENTRETENIMIENTO, ENTRE OTROS ELEMENTOS NECESARIOS PARA EL DESARROLLO DE LAS ACTIVIDADES PROGRAMADAS PARA LA CELEBRACION DEL EVENTO INSTITUCIONAL DENOMINADO FESTIVAL DE LA VIDA Y LAS EMOCIONES EN EL MARCO DE LA XXIII SEMANA CULTURAL Y DEPORTIVA, DE CONFORMIDAD CON LAS ESPECIFICACIONES TECNICAS Y CANTIDADES DESCRITAS EN LOS ESTUDIOS Y DOCUMENTOS PREVIOS.</t>
  </si>
  <si>
    <t>GRUPO EMPRESARIAL ALQUIMONTAJES S.A.S.</t>
  </si>
  <si>
    <t>JESUS DAVID SUESCUN ARREGOCES</t>
  </si>
  <si>
    <t>https://community.secop.gov.co/Public/Tendering/ContractNoticePhases/View?PPI=CO1.PPI.24740744&amp;isFromPublicArea=True&amp;isModal=False </t>
  </si>
  <si>
    <t>CPS-VAD-0012-2023</t>
  </si>
  <si>
    <t>CO1.REQ.4592420</t>
  </si>
  <si>
    <t>SERVICIO DE CANAL DEDICADO SECUNDARIO DE 5GB PARA LA SEDE PRINCIPAL DE LA UNIVERSIDAD DEL MAGDALENA</t>
  </si>
  <si>
    <t>CONSORCIO INTERFIBRA LA U</t>
  </si>
  <si>
    <t>YELINE LIZETH GRANADOS RUIZ</t>
  </si>
  <si>
    <t>https://community.secop.gov.co/Public/Tendering/ContractNoticePhases/View?PPI=CO1.PPI.25255881&amp;isFromPublicArea=True&amp;isModal=False</t>
  </si>
  <si>
    <t>CSM-VAD-0013-2023</t>
  </si>
  <si>
    <t>CO1.REQ.4434269</t>
  </si>
  <si>
    <t>SUMINISTRO DE TIQUETES AÉREOS NACIONALES E INTERNACIONALES PARA FUNCIONARIOS, DOCENTES, CATEDRÁTICOS, INVITADOS, CONTRATISTAS Y ESTUDIANTES DE LA UNIVERSIDAD DEL MAGDALENA</t>
  </si>
  <si>
    <t>AGENCIA DE VIAJES Y TURISMO AVIATUR S.A.S.</t>
  </si>
  <si>
    <t>818
852</t>
  </si>
  <si>
    <t>2023-03-28
2023-03-30</t>
  </si>
  <si>
    <t>551358000
11200000</t>
  </si>
  <si>
    <t>NANGETH CASTILLO</t>
  </si>
  <si>
    <t>https://community.secop.gov.co/Public/Tendering/ContractNoticePhases/View?PPI=CO1.PPI.24538713&amp;isFromPublicArea=True&amp;isModal=False</t>
  </si>
  <si>
    <t>CPS-VAD-0014-2023</t>
  </si>
  <si>
    <t>CO1.REQ.4707377</t>
  </si>
  <si>
    <t>SERVICIO DE CONSULTORIA PARA LA REALIZACION DEL PLAN ESTRATEGICO DE COMUNICACIONES Y VISIBILIDAD EXTERNA DE TODA LA GESTION REALIZADA POR LA UNIVERSIDAD DEL MAGDALENA EN EL CUMPLIMIENTO DE SUS OBJETIVOS MISIONALES</t>
  </si>
  <si>
    <t>CENTRO INVESTIGACION PARA EL FORTALECIMIENTO HUMANO Y EMPRESARIAL S.A.S.</t>
  </si>
  <si>
    <t>https://community.secop.gov.co/Public/Tendering/ContractNoticePhases/View?PPI=CO1.PPI.25711104&amp;isFromPublicArea=True&amp;isModal=False</t>
  </si>
  <si>
    <t>CCO-VAD-0015-2023</t>
  </si>
  <si>
    <t>CO1.REQ.4759840</t>
  </si>
  <si>
    <t>COMPRA DE CUARENTA MIL (40.000) CUADERNOS ESCOLARES PLASTIFICADOS PARA SER ENTREGADOS A LOS ESTUDIANTES Y COMUNIDAD UNIVERSITARIA GENERAL DE LA UNIVERSIDAD DEL MAGDALENA E INVITADOS A LAS DIFERENTES ACTIVIDADES PROGRAMADAS POR LA INSTITUCIÓN, EN EL MARCO DEL PROYECTO DEL PLAN DE ACCIÓN: MEJORAMIENTO DE LA CALIDAD DE VIDA, BIENESTAR Y DESARROLLO PERSONAL DE LA COMUNIDAD UNIVERSITARIA</t>
  </si>
  <si>
    <t>EDITORA DE MEDIOS SAS</t>
  </si>
  <si>
    <t>https://community.secop.gov.co/Public/Tendering/ContractNoticePhases/View?PPI=CO1.PPI.25896532&amp;isFromPublicArea=True&amp;isModal=False</t>
  </si>
  <si>
    <t>CSM-VAD-0016-2023</t>
  </si>
  <si>
    <t>CO1.REQ.4873888</t>
  </si>
  <si>
    <t>https://community.secop.gov.co/Public/Tendering/ContractNoticePhases/View?PPI=CO1.PPI.26387709&amp;isFromPublicArea=True&amp;isModal=False</t>
  </si>
  <si>
    <t>CPS-VAD-0017-2023</t>
  </si>
  <si>
    <t>CO1.REQ.4886087</t>
  </si>
  <si>
    <t>ADQUISICION DE LICENCIA EN LA NUBE VERSION CORE MODALIDAD MAU PARA 15000 MAU</t>
  </si>
  <si>
    <t>LATIN ENTERPRISES FOR DEVELOPMENT SAS</t>
  </si>
  <si>
    <t>MAURICIO ARRIETA</t>
  </si>
  <si>
    <t>https://community.secop.gov.co/Public/Tendering/ContractNoticePhases/View?PPI=CO1.PPI.26444481&amp;isFromPublicArea=True&amp;isModal=False</t>
  </si>
  <si>
    <t>CAO-VAD-0018-2023</t>
  </si>
  <si>
    <t>CO1.REQ.5032838</t>
  </si>
  <si>
    <t>ARRENDAMIENTO DE TECNOLOGIA</t>
  </si>
  <si>
    <t>BANCOLOMBIA SA</t>
  </si>
  <si>
    <t>nd</t>
  </si>
  <si>
    <t>https://community.secop.gov.co/Public/Tendering/ContractNoticePhases/View?PPI=CO1.PPI.27163050&amp;isFromPublicArea=True&amp;isModal=False</t>
  </si>
  <si>
    <t>CDO-VAD-0019-2023</t>
  </si>
  <si>
    <t>CO1.REQ.5058397</t>
  </si>
  <si>
    <t>ELABORACION Y MONTAJE DE UN INVERNADERO DE CUARENTENA DE BIOSEGURIDAD TIPO 2</t>
  </si>
  <si>
    <t>INVERSIONES Y CONSTRUCCIONES FORTRESS SAS</t>
  </si>
  <si>
    <t>1709
1708</t>
  </si>
  <si>
    <t>2023-08-10
2023-08-11</t>
  </si>
  <si>
    <t>383206840
1140941121</t>
  </si>
  <si>
    <t>JORGE ROOS ALFARO</t>
  </si>
  <si>
    <t>https://community.secop.gov.co/Public/Tendering/ContractNoticePhases/View?PPI=CO1.PPI.27291699&amp;isFromPublicArea=True&amp;isModal=False</t>
  </si>
  <si>
    <t>CSM-VAD-0020-2023</t>
  </si>
  <si>
    <t>CO1.REQ.5087758</t>
  </si>
  <si>
    <t>https://community.secop.gov.co/Public/Tendering/ContractNoticePhases/View?PPI=CO1.PPI.27440865&amp;isFromPublicArea=True&amp;isModal=False</t>
  </si>
  <si>
    <t>CINT-VAD-0021-2023</t>
  </si>
  <si>
    <t>CO1.REQ.5156904</t>
  </si>
  <si>
    <t>SERVICIO DE PLATAFORMA DE VOTACION VIRTUAL QUE SE UTILIZARA EN EL MARCO DEL PROCESO DE ELECCION DE REPRESENTANTES DOCENTES, ESTUDIANTES Y GRADUADOS ANTE LOS DIFERENTES ORGANOS DE GOBIERNO Y ADMINISTRACION ACADEMICA DE LA UNIVERSIDAD DEL MAGDALENA PERIODO 20242025</t>
  </si>
  <si>
    <t>HERMIDES JEREZ</t>
  </si>
  <si>
    <t>https://community.secop.gov.co/Public/Tendering/ContractNoticePhases/View?PPI=CO1.PPI.27791085&amp;isFromPublicArea=True&amp;isModal=False</t>
  </si>
  <si>
    <t>CCO-VAD-0022-2023</t>
  </si>
  <si>
    <t>CO1.REQ.3693004</t>
  </si>
  <si>
    <t>COMPRA DE DOS 02 CAMARAS DE ESTABILIDAD AMBIENTAL BINDER KBWF240 247L TEMPERATURA, LUZ, HUMEDAD DOS 02 PURE AQUA SERVICE, PARA EL MEJORAMIENTO DE LAS PRACTICAS ACADEMICAS REALIZADAS EN LOS LABORATORIOS DEL PROGRAMA DE INGENIERIA AGRONOMICA.</t>
  </si>
  <si>
    <t>LINA MARCELA CUAO</t>
  </si>
  <si>
    <t>https://community.secop.gov.co/Public/Tendering/ContractNoticePhases/View?PPI=CO1.PPI.27818988&amp;isFromPublicArea=True&amp;isModal=False</t>
  </si>
  <si>
    <t>ODC-VAD-0001-2023</t>
  </si>
  <si>
    <t>CO1.REQ.4235570</t>
  </si>
  <si>
    <t>COMPRA DE COMPRA DE 4500 EMPAQUES PLASTICOS TRANSPARENTES DE 32 X 42 CM CON DISEÑO INSTITUCIONAL Y ESCUDO EN ALTO RELIEVE ESTAMPADO AL CALOR. LA PROPUESTA HACE PARTE INTEGRAL DE LA PRESENTE ORDEN</t>
  </si>
  <si>
    <t>CARLOS DANIEL RODRIGUEZ JAIMES</t>
  </si>
  <si>
    <t>MERCEDES DE LA TORRE HASBUM</t>
  </si>
  <si>
    <t>https://community.secop.gov.co/Public/Tendering/ContractNoticePhases/View?PPI=CO1.PPI.23717314&amp;isFromPublicArea=True&amp;isModal=False</t>
  </si>
  <si>
    <t>ODC-VAD-0002-2023</t>
  </si>
  <si>
    <t>CO1.REQ.4442268</t>
  </si>
  <si>
    <t>COMPRA DE EQUIPOS Y SOFTWARE REQUERIDOS PARA EL DESARROLLO DE LAS ACTIVIDADES QUE CONTEMPLA EL PROYECTO CON CODIGO BPIN 2022000100019</t>
  </si>
  <si>
    <t>COMREDES DE COLOMBIA SAS</t>
  </si>
  <si>
    <t>133
145</t>
  </si>
  <si>
    <t>2023-02-23
2023-04-14</t>
  </si>
  <si>
    <t>3984156800
26983250</t>
  </si>
  <si>
    <t>https://community.secop.gov.co/Public/Tendering/ContractNoticePhases/View?PPI=CO1.PPI.24580017&amp;isFromPublicArea=True&amp;isModal=False</t>
  </si>
  <si>
    <t>ODC-VAD-0003-2023</t>
  </si>
  <si>
    <t>CO1.REQ.4499372</t>
  </si>
  <si>
    <t>COMPRA DE UN 1 ESPECTROFOTOMETRO DE RAYOS ULTRAVIOLETA NANODROP ONE ONE VIS MICRO VOLUMEN CON WIFI Y UN 1 AUTOCLAVE ESTERILIZADOR VERTICAL 50 LITRES STURDY SA300VL PARA EL DESARROLLO DE LAS ACTIVIDADES PROPUESTAS EN EL OBJETIVO 1 ACTIVIDAD 1.2 RELACIONADOS EN EL DOCUMENTO CODIGO BPIN 2021000100084 FORTALECIMIENTO DE LAS CAPACIDADES INSTITUCIONALES PARA LA INVESTIGATION DEL CULTIVO Y REPRODUCTION INDUCIDA DE LA LISA MUGIL INCILIS COMO UNA ALTERNATIVA PARA SU CONSERVATION EN EL CARIBE COLOMBIANO. LA PROPUESTA HACE PARTE INTEGRAL DE LA PRESENTE ORDEN</t>
  </si>
  <si>
    <t>EQUIPOS Y LABORATORIO DE COLOMBIA S.A.S.</t>
  </si>
  <si>
    <t>https://community.secop.gov.co/Public/Tendering/ContractNoticePhases/View?PPI=CO1.PPI.24841406&amp;isFromPublicArea=True&amp;isModal=False</t>
  </si>
  <si>
    <t>ODC-VAD-0005-2023</t>
  </si>
  <si>
    <t>CO1.REQ.4653578</t>
  </si>
  <si>
    <t>COMPRA DE KIT PARA LA MEDICION DE PARAMETROS FISICOQUIMICOS</t>
  </si>
  <si>
    <t>GENERACION ENERGETICA SAS</t>
  </si>
  <si>
    <t>CARLOS ARTURO ROBLES ALGARIN</t>
  </si>
  <si>
    <t>https://community.secop.gov.co/Public/Tendering/ContractNoticePhases/View?PPI=CO1.PPI.25501441&amp;isFromPublicArea=True&amp;isModal=False</t>
  </si>
  <si>
    <t>ODC-VAD-0006-2023</t>
  </si>
  <si>
    <t>CO1.REQ.4703730</t>
  </si>
  <si>
    <t>COMPRA DE 1 TRES 3 NASAS REDONDAS 15 DE DIAMETRO, MALLAS SIN NUDO, TAMANO DE LA MALLA VZ. 2 UNA 1 ATARRAYA SIN CRECIDOS. PA 21012 TAMANO DE MALLA 2, DIAMETRO 4M Y 12 LIBRAS. 3 UN 1 CHINCHORRO RED NYLON MALLA SIN NUDO DE 12 DE 20M X 1.8M. CALIBRE 21024, APAREJADA CON BOYAS Y PLOMOS, PARA EL CUMPLIMIENTO DE LAS ACTIVIDADES MGA 1.1.1, EN DESARROLLO DEL PROYECTO BPIN 2020000100036, FINANCIADO CON RECURSOS SGR, DENOMINADO IMPLEMENTACI6N DE SISTEMAS PRODUCTIVOS EN LA PISCICULTURA MARINA DEL RDBALO PARA EL FOMENTO DE SU PRODUCCION EN EL DEPARTAMENTO DEL MAGDALENA</t>
  </si>
  <si>
    <t>LUIS ALBERTO HINCAPIE FRAGOSO</t>
  </si>
  <si>
    <t>SAEKO ISABEL GAITAN IBARRA</t>
  </si>
  <si>
    <t>https://community.secop.gov.co/Public/Tendering/ContractNoticePhases/View?PPI=CO1.PPI.25700096&amp;isFromPublicArea=True&amp;isModal=False</t>
  </si>
  <si>
    <t>ODC-VAD-0007-2023</t>
  </si>
  <si>
    <t>CO1.REQ.4771765</t>
  </si>
  <si>
    <t>COMPRA DE QUINCE BULTOS DE ALIMENTO PARA PECES</t>
  </si>
  <si>
    <t>https://community.secop.gov.co/Public/Tendering/ContractNoticePhases/View?PPI=CO1.PPI.25935036&amp;isFromPublicArea=True&amp;isModal=False</t>
  </si>
  <si>
    <t>ODC-VAD-0008-2023</t>
  </si>
  <si>
    <t>CO1.REQ.4813872</t>
  </si>
  <si>
    <t>COMPRA DE UN 1 TESTOSTERONE11KTESTO ELISA KIT FISH 11KETO TESTOSTERONE 11KTESTO ELISA KIT. 96 TEST Y UN 1 VTG VITELLOGENIN ELISA KIT MARCA MY BIOSOURCE. PRESENTACIBN 96 WELLS, PARA EL CUMPLIMIENTO DE LAS ACTIVIDADES MGA 1.1.1, EN EL DESARROLLO DEL PROYECTO BPIN 2020000100036 DENOMINADO IMPLEMENTACION DE SISTEMAS PRODUCTIVOS EN LA PISCICULTURA MARINA DEL ROBALO PARA EL FOMENTO DE SU PRODUCTION EN EL DEPARTAMENTO DEL MAGDALENA</t>
  </si>
  <si>
    <t>LABORATORIOS PETROLEROS Y BIOLOGICOS DE COLOMBIA SAS</t>
  </si>
  <si>
    <t>https://community.secop.gov.co/Public/Tendering/ContractNoticePhases/View?PPI=CO1.PPI.26098863&amp;isFromPublicArea=True&amp;isModal=False</t>
  </si>
  <si>
    <t>ODC-VAD-0009-2023</t>
  </si>
  <si>
    <t>CO1.REQ.4847370</t>
  </si>
  <si>
    <t>COMPRA DE UN 1 COMPUTADOR DESKTOP 77V86LAABM HP PRO SFF 400 PROCESADOR INTEL CORE I7 12700 VPRO 12 VA GEN 12 Y TRES 3 DESKTOP DELL PRECISION 3660 I7 12700 T1000.</t>
  </si>
  <si>
    <t>COMREDES DE COLOMBIA S.A.S.</t>
  </si>
  <si>
    <t>https://community.secop.gov.co/Public/Tendering/ContractNoticePhases/View?PPI=CO1.PPI.26257165&amp;isFromPublicArea=True&amp;isModal=False</t>
  </si>
  <si>
    <t>ODC-VAD-0010-2023</t>
  </si>
  <si>
    <t>CO1.REQ.4932727</t>
  </si>
  <si>
    <t>COMPRA E INSTALACION DE DIECISEIS 16 EQUIPOS DE AIRES ACONDICIONADOS PARA DISTINTAS AREAS ADMINISTRATIVAS Y ACADEMICAS DE LA UNIVERSIDAD DEL MAGDALENA, DISTRIBUIDOS DE LA SIGUIENTE MANERA A CINCO 5 EQUIPOS TIPO MINI SPLIT, LOS CUALES SE INSTALARAN DOS 2 DE 1TR PARA BLOQUE 8PISO 2 OFICINA DOCTORADO 1OFICINA DIRECTOR 1 SALA DE JUNTAS Y UNO 1 DE 1TR PLANTA PILOTO PESQUERA TAGANGA LABORATORIO UNO UN 1 EQUIPO DE 1TR, PARA B8P2 CUBICULO208 Y UN 1 EQUIPO DE 1TR HANGAR C, CUARTO DE CURADO. B DOS 2 EQUIPOS TIPO PISO TECHO DE 3TR, LOS CUALES SE INSTALARAN UNO 1 EN BLOQUE 5 PISO 2 CLINICA ODONTOLDGICA II Y UNO 1 EN BLOQUE 8PISO 2 SALON 207. C CUATRO 4 EQUIPOS TIPO CASSETTE, LOS CUALES SE INSTALARAN DOS 2 DE STR EN EL EDIFICIO DOCENTE UNO 1 EN EL CUBICULO NO 4 Y UNO 1 EN LA SALA DE ATENCION NO 10.</t>
  </si>
  <si>
    <t>SERVICIOS DE INGENIERIA GLOBAL S.A.S</t>
  </si>
  <si>
    <t>https://community.secop.gov.co/Public/Tendering/ContractNoticePhases/View?PPI=CO1.PPI.26660978&amp;isFromPublicArea=True&amp;isModal=False</t>
  </si>
  <si>
    <t>ODC-VAD-0011-2023</t>
  </si>
  <si>
    <t>CO1.REQ.5080058</t>
  </si>
  <si>
    <t>COMPRA DE CUATRO AIREADORES SPLASH DOS SOPLADORES BLOWER Y UNA PLANTA ELECTRICA</t>
  </si>
  <si>
    <t>CESAR TABARES L &amp; CIA SAS</t>
  </si>
  <si>
    <t>https://community.secop.gov.co/Public/Tendering/ContractNoticePhases/View?PPI=CO1.PPI.27401263&amp;isFromPublicArea=True&amp;isModal=False</t>
  </si>
  <si>
    <t xml:space="preserve">2023
</t>
  </si>
  <si>
    <t>OSM-VAD-0001-2023</t>
  </si>
  <si>
    <t>CO1.REQ.4117458</t>
  </si>
  <si>
    <t>LA PRESENTE ORDEN TIENE POR OBJETO, EL SUMINISTRO DE ALIMENTOS PREPARADOS Y BEBIDAS PARA SER ENTREGADOS EN LAS INSTALACIONES DE LA UNIVERSIDAD. LA PROPUESTA HACE PARTE INTEGRAL DE LA PRESENTE ORDEN.</t>
  </si>
  <si>
    <t>MARCO LOPEZ SIERRA</t>
  </si>
  <si>
    <t>234
363</t>
  </si>
  <si>
    <t>2023-02-03
2023-02-14</t>
  </si>
  <si>
    <t>25000000
20000000</t>
  </si>
  <si>
    <t>ALFA JAIMES</t>
  </si>
  <si>
    <t>https://community.secop.gov.co/Public/Tendering/ContractNoticePhases/View?PPI=CO1.PPI.23304146&amp;isFromPublicArea=True&amp;isModal=False</t>
  </si>
  <si>
    <t>OSM-VAD-0002-2023</t>
  </si>
  <si>
    <t>CO1.REQ.4204250</t>
  </si>
  <si>
    <t>SUMINISTRO DE HIDRATACION Y PRODUCTOS ALIMENTICIOS PREPARADOS PARA LOS MIEMBROS DE LA COMUNIDAD UNIVERSITARIA PARTICIPANTES DE ACTIVIDADES DEPORTIVAS Y CULTURALES, DE SALUD Y DESARROLLO HUMANO, ASI MISMO, SERVICIOS DE BENEFICIO ALIMENTICIO PARA FUNCIONARIOS QUE PERTENECEN AL SINDICATO.</t>
  </si>
  <si>
    <t>Graciela Ribaut Osorio</t>
  </si>
  <si>
    <t>https://community.secop.gov.co/Public/Tendering/ContractNoticePhases/View?PPI=CO1.PPI.23601399&amp;isFromPublicArea=True&amp;isModal=False</t>
  </si>
  <si>
    <t>OSM-VAD-0003-2023</t>
  </si>
  <si>
    <t>CO1.REQ.4418744</t>
  </si>
  <si>
    <t>SUMINISTRO DE TIQUETES PARA TRANSPORTE AEREO NACIONAL E INTERNACIONAL, HOSPEDAJE Y ALIMENTACION PARA GARANTIZAR EL DESPLAZAMIENTO D ELA INVESTIGADORA PRINCIPAL, COINVESTIGADORES DE LA ENTIDAD ALIADA Y LOS ASESORES INTERNACIONALES, PARA DAR CUMPLIMIENTO A LAS ACTIVIDADES DEL PROYECTO BPIN 2020000100036</t>
  </si>
  <si>
    <t>AGENCIA DE VIAJES Y TURISMO AVIATUR S.A.S</t>
  </si>
  <si>
    <t>https://community.secop.gov.co/Public/Tendering/ContractNoticePhases/View?PPI=CO1.PPI.24466070&amp;isFromPublicArea=True&amp;isModal=False</t>
  </si>
  <si>
    <t>OSM-VAD-0004-2023</t>
  </si>
  <si>
    <t>CO1.REQ.4652918</t>
  </si>
  <si>
    <t xml:space="preserve">SUMINISTRO DE HIDRATACION Y PRODUCTOS ALIMENTICIOS </t>
  </si>
  <si>
    <t>GRACIELA RIBAUTT OSORIO</t>
  </si>
  <si>
    <t>1248
1270</t>
  </si>
  <si>
    <t>2023-06-05
2023-06-06</t>
  </si>
  <si>
    <t>42268000
26600000</t>
  </si>
  <si>
    <t>https://community.secop.gov.co/Public/Tendering/ContractNoticePhases/View?PPI=CO1.PPI.25497473&amp;isFromPublicArea=True&amp;isModal=False</t>
  </si>
  <si>
    <t>OSM-VAD-0005-2023</t>
  </si>
  <si>
    <t>CO1.REQ.4753362</t>
  </si>
  <si>
    <t>SUMINISTRO DE ALMUERZOS Y REFRIGERIOS</t>
  </si>
  <si>
    <t>WILSON VELASQUEZ</t>
  </si>
  <si>
    <t>https://community.secop.gov.co/Public/Tendering/ContractNoticePhases/View?PPI=CO1.PPI.25876932&amp;isFromPublicArea=True&amp;isModal=False</t>
  </si>
  <si>
    <t>OSM-VAD-0006-2023</t>
  </si>
  <si>
    <t>CO1.REQ.4827492</t>
  </si>
  <si>
    <t>SUMINISTRO DE ALIMENTOS PREPARADOS Y BEBIDAS</t>
  </si>
  <si>
    <t>MARCO RAFAEL LOPEZ SIERRA</t>
  </si>
  <si>
    <t>https://community.secop.gov.co/Public/Tendering/ContractNoticePhases/View?PPI=CO1.PPI.26163650&amp;isFromPublicArea=True&amp;isModal=False</t>
  </si>
  <si>
    <t>OSM-VAD-0007-2023</t>
  </si>
  <si>
    <t>SUMINISTRO DE HIDRATACION Y PRODUCTOS ALIMENTICIOS PREPARADOS PARA LOS MIEMBROS DE LA COMUNIDAD UNIVERSITARIA, EGRESADOS Y PERSONAL EXTERNO QUE PARTICIPE EN LAS ACTIVIDADES DEPORTIVAS, CULTURALES, DE SALUD Y DESARROLLO HUMANO ASI MISMO SERVICIO DE SUMINISTRO Y ENTREGA DE UN BENEFICIO ALIMENTICIO REFRIGERIO DIARIO PARA FUNCIONARIOS QUE PERTENECEN AL SINDICATO CON JORNADAS ESPECIALES</t>
  </si>
  <si>
    <t>https://community.secop.gov.co/Public/Tendering/ContractNoticePhases/View?PPI=CO1.PPI.27838508&amp;isFromPublicArea=True&amp;isModal=False</t>
  </si>
  <si>
    <t>OPS-VAD-0614-2023</t>
  </si>
  <si>
    <t>CO1.REQ.4346807</t>
  </si>
  <si>
    <t>SERVICIO DE DISEÑO E IMPRESIÓN DE MATERIAL PROMOCIONAL REQUERIDO EN EL PROYECTO BPIN 2022000100019</t>
  </si>
  <si>
    <t>LUIS ALBERTO CAMARGO HERRERA</t>
  </si>
  <si>
    <t>https://community.secop.gov.co/Public/Tendering/ContractNoticePhases/View?PPI=CO1.PPI.24151486&amp;isFromPublicArea=True&amp;isModal=False</t>
  </si>
  <si>
    <t>OPS-VAD-0624-2023</t>
  </si>
  <si>
    <t>CO1.REQ.4431837</t>
  </si>
  <si>
    <t>SERVICIOS JURIDICOS ESPECIALIZADOS PARA LA ACTUALIZACION NORMATIVA DE LAS NORMAS INTERNAS DE LA UNIVERSIDAD DEL MAGDALENA, EN EJERCICIO DE LA AUTONOMIA UNIVERSITARIA Y EN COHERENCIA CON LAS NORMAS IMPERATIVAS APLICABLES DEL ORDENAMIENTO JURIDICO COLOMBIANO</t>
  </si>
  <si>
    <t>SOCIEDAD DE INNOVACION JURIDICA Y ECONOMICA LEGAX SAS</t>
  </si>
  <si>
    <t>https://community.secop.gov.co/Public/Tendering/ContractNoticePhases/View?PPI=CO1.PPI.24523664&amp;isFromPublicArea=True&amp;isModal=False</t>
  </si>
  <si>
    <t>OPS-VAD-0625-2023</t>
  </si>
  <si>
    <t>CO1.REQ.4431978</t>
  </si>
  <si>
    <t>SERVICIO DE COMIDAS Y BEBIDAS PREPARADAS Y SERVICIO DE CATERING</t>
  </si>
  <si>
    <t>GLENDA ACOSTA</t>
  </si>
  <si>
    <t>https://community.secop.gov.co/Public/Tendering/ContractNoticePhases/View?PPI=CO1.PPI.24524993&amp;isFromPublicArea=True&amp;isModal=False</t>
  </si>
  <si>
    <t>OPS-VAD-0633-2023</t>
  </si>
  <si>
    <t>CO1.REQ.4462611</t>
  </si>
  <si>
    <t>SERVICIO DE APOYO LOGISTICO PARA EL DESARROLLO DE LAS ACTIVIDADES PROGRAMADAS EN EL MARCO DE LA CELEBRACION DEL EVENTO DENOMINADO SEMANA CULTURAL 2023, QUE CONTEMPLA ACTIVIDADES DEPORTIVAS Y CULTURALES PARA TODA LA COMUNIDAD UNIVERSITARIA, DENTRO DEL PLAN DE MEJORAMIENTO DE LA CALIDAD DE VIDA, BIENESTAR Y DESARROLLO PERSONAL DE LA COMUNIDAD UNIVERSITARIA</t>
  </si>
  <si>
    <t>https://community.secop.gov.co/Public/Tendering/ContractNoticePhases/View?PPI=CO1.PPI.24664235&amp;isFromPublicArea=True&amp;isModal=False</t>
  </si>
  <si>
    <t>OPS-VAD-0634-2023</t>
  </si>
  <si>
    <t>CO1.REQ.4463272</t>
  </si>
  <si>
    <t>SERVICIO DE ORGANIZACION, COORDINACION DE LOS ARTISTAS INTERPRETES INVITADOS, APOYO LOGISTICO DE LAS AGRUPACIONES MUSICALES PARA EL DESARROLLO DE LAS ACTIVIDADES PROGRAMADAS EL DIA 11 DE MAYO DE 2023 EN EL MARCO DE LA CELEBRACION DEL EVENTO DENOMINADO FESTIVAL DE LA VIDA Y LAS EMOCIONES, EN EL MARCO DE LA SEMANA CULTURAL 2023</t>
  </si>
  <si>
    <t>MARIO JOSE MANJARREZ IMITOLA</t>
  </si>
  <si>
    <t>https://community.secop.gov.co/Public/Tendering/ContractNoticePhases/View?PPI=CO1.PPI.24676674&amp;isFromPublicArea=True&amp;isModal=False</t>
  </si>
  <si>
    <t>OPS-VAD-0635-2023</t>
  </si>
  <si>
    <t>CO1.REQ.4465189</t>
  </si>
  <si>
    <t>SERVICIO DE ORGANIZACION, COORDINACION DE ARTISTAS INVITADOS, APOYO LOGISTICO DE LAS AGRUPACIONES MUSICALES Y GESTION DE LOS EVENTOS ARTISTICOS Y CULTURALES PARA EL DESARROLLO DE LAS ACTIVIDADES PROGRAMADAS PARA LOS DIAS 9 Y 10 DE MAYO DE 2023</t>
  </si>
  <si>
    <t>YURI MANJARREZ MARQUEZ</t>
  </si>
  <si>
    <t>https://community.secop.gov.co/Public/Tendering/ContractNoticePhases/View?PPI=CO1.PPI.24681196&amp;isFromPublicArea=True&amp;isModal=False</t>
  </si>
  <si>
    <t>OPS-VAD-0659-2023</t>
  </si>
  <si>
    <t>CO1.REQ.4631485</t>
  </si>
  <si>
    <t>SERVICIO DE TRANSPORTE DE 360000 LITRO DE AGUA DE MAR</t>
  </si>
  <si>
    <t>TATIANA MILENA MARTINEZ TRUJILLO</t>
  </si>
  <si>
    <t>ADRIANA RODRIGUEZ</t>
  </si>
  <si>
    <t>https://community.secop.gov.co/Public/Tendering/ContractNoticePhases/View?PPI=CO1.PPI.25415728&amp;isFromPublicArea=True&amp;isModal=False</t>
  </si>
  <si>
    <t>OPS-VAD-0671-2023</t>
  </si>
  <si>
    <t>CO1.REQ.4743283</t>
  </si>
  <si>
    <t>SERVICIO DE CAPACITACION EN MANIPULACION DE ALIMENTOS</t>
  </si>
  <si>
    <t>ASESORIAS PROFESIONALES A SU SERVICIO SAS</t>
  </si>
  <si>
    <t>https://community.secop.gov.co/Public/Tendering/ContractNoticePhases/View?PPI=CO1.PPI.25842523&amp;isFromPublicArea=True&amp;isModal=False</t>
  </si>
  <si>
    <t>OPS-VAD-0672-2023</t>
  </si>
  <si>
    <t>CO1.REQ.4779080</t>
  </si>
  <si>
    <t>PRESENTACION DE LA CONFERENCIA EQUIPOS QUE TRABAJAN TRABAJOS QUE HACEN EQUIPO</t>
  </si>
  <si>
    <t>ALBERTOLINEROGO BIG SAS</t>
  </si>
  <si>
    <t>CINDY ROJAS</t>
  </si>
  <si>
    <t>https://community.secop.gov.co/Public/Tendering/ContractNoticePhases/View?PPI=CO1.PPI.25961182&amp;isFromPublicArea=True&amp;isModal=False</t>
  </si>
  <si>
    <t>OPS-VAD-0696-2023</t>
  </si>
  <si>
    <t>CO1.REQ.4799616</t>
  </si>
  <si>
    <t>SERVICIO DE ORGANIZACION DEL EVENTO DIA DEL SERVIDOR PUBLICO DE LA UNIVERSIDAD DEL MAGDALENA 2023. EL SERVICIO COMPRENDE 1 SERVICIO DE ATENCION INDIVIDUAL PARA 300 PERSONAS, 2 ENTREGA DE 300 TERMOS PERSONALIZADOS CON LOGO INSTITUCIONAL IMPRESO EN TINTA NEGRA. 3 ENTREGA DE 16 BONOS DE REGALO, 4 2 ARREGLOS FLORALES ALTOS, 5 ATENCION A CONFERENCISTA. 6 AMBIENTACION DEL LUGAR DEL EVENTO.</t>
  </si>
  <si>
    <t>CRISTIAM DE JESUS FERNANDEZ GUZMAN</t>
  </si>
  <si>
    <t>CINDY PATRICIA ROJAS MENDOZA</t>
  </si>
  <si>
    <t>https://community.secop.gov.co/Public/Tendering/ContractNoticePhases/View?PPI=CO1.PPI.26041852&amp;isFromPublicArea=True&amp;isModal=False</t>
  </si>
  <si>
    <t>OPS-VAD-0847-2023</t>
  </si>
  <si>
    <t>CO1.REQ.4830118</t>
  </si>
  <si>
    <t>SERVICIO DE ASESORIA, MANTENIMIENTO Y SOPORTE DEL SISTEMA DE INFORMACION FINANCIERO Y ADMINISTRATIVO SINAP V6 DE LA UNIVERSIDAD DEL MAGDALENA</t>
  </si>
  <si>
    <t>INTEGRAL V6 S.A.S</t>
  </si>
  <si>
    <t>RONALD RAFAEL ROJAS DUICA</t>
  </si>
  <si>
    <t>https://community.secop.gov.co/Public/Tendering/ContractNoticePhases/View?PPI=CO1.PPI.26178091&amp;isFromPublicArea=True&amp;isModal=False</t>
  </si>
  <si>
    <t>OPS-VAD-0859-2023</t>
  </si>
  <si>
    <t>CO1.REQ.4836707</t>
  </si>
  <si>
    <t>SERVICIO DE DIVULGACION EDICION Y DISEÑO DE MATERIAL PROMOCIONAL</t>
  </si>
  <si>
    <t>https://community.secop.gov.co/Public/Tendering/ContractNoticePhases/View?PPI=CO1.PPI.26204309&amp;isFromPublicArea=True&amp;isModal=False</t>
  </si>
  <si>
    <t>OPS-VAD-1191-2023</t>
  </si>
  <si>
    <t>CO1.REQ.4947869</t>
  </si>
  <si>
    <t>SERVICIO DE FACILITACION RELATORIA GRAFICA EN FORMATO DIGITAL DE TODAS LAS SESIONES MAGISTRALES DEL XI ENCUENTRO DE GESTIDN UNIVERSITARIA.</t>
  </si>
  <si>
    <t>https://community.secop.gov.co/Public/Tendering/ContractNoticePhases/View?PPI=CO1.PPI.26741800&amp;isFromPublicArea=True&amp;isModal=False</t>
  </si>
  <si>
    <t>OPS-VAD-1219-2023</t>
  </si>
  <si>
    <t>CO1.REQ.4956213</t>
  </si>
  <si>
    <t>SERVICIO DE PERITAJE PARA EL AVALUO COMERCIA DE LOS BIENES INMUEBLES DE LA UNIVERSIDAD DEL MAGDALENA, INCLUIDAO EL SERVICIO DE ACTUALIZACION DEL AVALUO COMERCIAL DE LA SEDE DONDE FUNCIONA SER SERVICIOS ESTRATEGICOS PARA LA RECONCILIACION</t>
  </si>
  <si>
    <t>GALOFRE AVALUOS S.A.S.</t>
  </si>
  <si>
    <t>HECTOR ALEXANDER VARGAS CARDONA</t>
  </si>
  <si>
    <t>https://community.secop.gov.co/Public/Tendering/ContractNoticePhases/View?PPI=CO1.PPI.26781548&amp;isFromPublicArea=True&amp;isModal=False</t>
  </si>
  <si>
    <t>OPS-VAD-1230-2023</t>
  </si>
  <si>
    <t>CO1.REQ.4970922</t>
  </si>
  <si>
    <t>SERVICIO DE ANALISIS DE DOSCIENTAS CUARENTA 240 MUESTRAS DE SUELO PARA EL CUMPLIMIENTO DE LAS ACTIVIDADES PROPIAS DEL OBJETIVO 2 DE LA MGA DEL PROYECTO BPIN 2022000100019, DENOMINADO DISENO E IMPLEMENTATION DE ESTRATEGIAS PARA EL FORTALECIMIENTO DE CAPACIDADES LOCALES QUE PERMITAN REDUCIR LA VULNERABILIDAD FRENTE AL CAMBIO CLIMATICO EN LOS DEPARTAMENTOS DEL MAGDALENA Y LA GUAJIRA</t>
  </si>
  <si>
    <t>https://community.secop.gov.co/Public/Tendering/ContractNoticePhases/View?PPI=CO1.PPI.26854536&amp;isFromPublicArea=True&amp;isModal=False</t>
  </si>
  <si>
    <t>OPS-VAD-1001-2023</t>
  </si>
  <si>
    <t>CO1.REQ.4878673</t>
  </si>
  <si>
    <t>SERVICIO DE TRANSPORTE EN UN VEHLCULO CON CAPACIDAD PARA 30 A 35 PASAJEROS EN LA RUTA COMPRENDIDA ENTRE EL MUNICIPIO DE TASAJERA MAGDALENA SANTA MARTA TASAJERA MAGDALENA, PARA EL DESARROLLO DE LOS TALLERES PRACTICOS QUE SE LIEVARAN A CABO EN LAS INSTALACIONES DE LA UNIVERSIDAD DEL MAGDALENA, EN VIRTUD DE LA EJECUCION DEL PROYECTO BPIN 2021000100084 DENOMINADO FORTALECIMIENTO DE LAS CAPACIDADES INSTITUCIONALES PARA LA INVESTIGACION DEL CULTIVO Y REPRODUCTION INDUCIDA DE LA LISA MUGIL INCIUS COMO UNA ALTERNATIVA PARA SU CONSERVATION EN EL CARIBE COLOMBIANO MAGDALENA</t>
  </si>
  <si>
    <t>TRASPORTE SENSACION SAS</t>
  </si>
  <si>
    <t>https://community.secop.gov.co/Public/Tendering/ContractNoticePhases/View?PPI=CO1.PPI.26409288&amp;isFromPublicArea=True&amp;isModal=False</t>
  </si>
  <si>
    <t>OPS-VAD-1256-2023</t>
  </si>
  <si>
    <t>CO1.REQ.5041457</t>
  </si>
  <si>
    <t>SERVICIOS PROFESIONALES PARA LA ATENCION OPORTUNA Y ADECUADA DE LOS MIEMBROS DE LA COMUNIDAD UNIVERSITARIA ESTUDIANTES QUE REQUIERAN EL SERVICIO DE ATENCION PSICOLOGICA</t>
  </si>
  <si>
    <t>CENTRO MEDICO DE ESPECIALISTAS DE LA ESPERANZA SAS</t>
  </si>
  <si>
    <t>LUZ MARINA VIVES LACOUTURE</t>
  </si>
  <si>
    <t>https://community.secop.gov.co/Public/Tendering/ContractNoticePhases/View?PPI=CO1.PPI.27205668&amp;isFromPublicArea=True&amp;isModal=False</t>
  </si>
  <si>
    <t>OPS-VAD-1265-2023</t>
  </si>
  <si>
    <t>CO1.REQ.5055814</t>
  </si>
  <si>
    <t>SERVICIO TECNOLOGICO DE TRANSFORMACION DIGITAL DEL CENTRO DE POSTGRADOS Y FORMACION CONTINUA</t>
  </si>
  <si>
    <t>QDATA SAS</t>
  </si>
  <si>
    <t>MARLA MAESTRE MEYER</t>
  </si>
  <si>
    <t>https://community.secop.gov.co/Public/Tendering/ContractNoticePhases/View?PPI=CO1.PPI.27280894&amp;isFromPublicArea=True&amp;isModal=False</t>
  </si>
  <si>
    <t>OPS-VAD-1268-2023</t>
  </si>
  <si>
    <t>CO1.REQ.5062601</t>
  </si>
  <si>
    <t>SERVICIO DE EVALUACION DE PERTINENCIA DE LA OFERTA ACADEMICA DE POSGRADOS</t>
  </si>
  <si>
    <t>CENTRO DE INVESTIGACION PARA EL FORTALECIMIENTO HUMANO Y EMPRESARIAL SAS</t>
  </si>
  <si>
    <t>https://community.secop.gov.co/Public/Tendering/ContractNoticePhases/View?PPI=CO1.PPI.27311665&amp;isFromPublicArea=True&amp;isModal=False</t>
  </si>
  <si>
    <t>OPS-VAD-1283-2023</t>
  </si>
  <si>
    <t>CO1.REQ.5134923</t>
  </si>
  <si>
    <t>SERVICIOS DE ASESORIA PROFESIONAL CONTABLE PARA EL DESARROLLO LAS SIGUIENTES ACTIVIDADES 1. REVISION, ANALISIS, MODIFICACION Y ACTUALIZACION DEL MANUAL DE POLLTICAS CONTABLES Y OPERATIVAS DE LA UNIVERSIDAD DEL MAGDALENA, EN ATENCIDN AL CUMPLIMIENTO DE LA RESOLUCIDN NO. 331 DE DICIEMBRE DE 2022, EXPEDIDA POR LA CONTADURIA GENERAL DE LA NACION QUE MODIFIED LAS NORMAS PARA EL RECONOCIMIENTO, MEDICIDN, REVELACIDN Y PRESENTACIDN DE LOS HECHOS ECONDMICOS DEL MARCO NORMATIVE PARA ENTIDADES DE GOBIERNO. 2. EVALUACIDN DE LAS VIDAS UTILES, METODOS DE DEPRECIACIDN Y AMORTIZACIDN Y DETERMINACIDN DEL VALOR RESIDUAL DE LA PROPIEDAD, PLANTA Y EQUIPO, A LA LUZ DEL MARCO NORMATIVE CONTABLE APLICABLE EN LA UNIVERSIDAD DEL MAGDALENA, EL ALCANCE DE ESTA ACTIVIDAD ES COMPROBAR LA EXISTENCIA REAL Y LAS CONDICIONES FISICAS ACTUALES DE LA PROPIEDAD, PLANTA Y EQUIPO DE LA UNIVERSIDAD DEL MAGDALENA, Y ASESORAR AL GRUPO DE CONTABILIDAD Y AL GRUPO DE ADMINISTRACION DE BIENES,</t>
  </si>
  <si>
    <t>CR CONSULTORES S.A.S</t>
  </si>
  <si>
    <t>https://community.secop.gov.co/Public/Tendering/ContractNoticePhases/View?PPI=CO1.PPI.27682967&amp;isFromPublicArea=True&amp;isModal=False</t>
  </si>
  <si>
    <t>OPS-VAD-1287-2023</t>
  </si>
  <si>
    <t>CO1.REQ.5139258</t>
  </si>
  <si>
    <t>SERVICIO DE AUDITORIA INTEGRAL E INDEPENDIENTE SOBRE LA PLATAFORMA DE VOTACLION VIRTUAL QUE SE UTILIZARA EN EL MARCO DEL PROCESO DE ELECCLQN DE REPRESENTANTES DOCENTES, ESTUDIANTES Y GRADUADOS ANTE LOS DIFERENTES ORGANOS DE GOBIERNO YADMINISTRACLQN ACADEMICA DE LA UNIVERSIDAD DEL MAGDALENA PERLODO 20232025</t>
  </si>
  <si>
    <t>KPMG ADVISORY SERVICES S A S</t>
  </si>
  <si>
    <t>HERMIDEZ JEREZ</t>
  </si>
  <si>
    <t>https://community.secop.gov.co/Public/Tendering/ContractNoticePhases/View?PPI=CO1.PPI.27701768&amp;isFromPublicArea=True&amp;isModal=False</t>
  </si>
  <si>
    <t>OPS-VAD-1288-2023</t>
  </si>
  <si>
    <t>CO1.REQ.5139536</t>
  </si>
  <si>
    <t>SERVICIO DE ALQUILER DEL TEATRO PARA LA REALIZACION DEL EVENTO ^COMO APRENDEMOS CON LOS RECONOCIDOS NEUROCIENTIFICOS PROFESORES STANISLAS DEHAENE Y GHISLAINE DEHAENELAMBERTZ, ORGANIZADO POR LA RECTORIA Y LA VICERRECTORIA ACADEMICA DE LA UNIVERSIDAD DEL MAGDALENA</t>
  </si>
  <si>
    <t>CAJA DE COMPENSACIÓN FAMILIAR DEL MAGDALENA - CAJAMAG</t>
  </si>
  <si>
    <t>OSCAR HUMBERTO GARCIA VARGAS</t>
  </si>
  <si>
    <t>https://community.secop.gov.co/Public/Tendering/ContractNoticePhases/View?PPI=CO1.PPI.27704941&amp;isFromPublicArea=True&amp;isModal=False</t>
  </si>
  <si>
    <t>OPS-VAD-1307-2023</t>
  </si>
  <si>
    <t>CO1.REQ.5171704</t>
  </si>
  <si>
    <t>SERVICIO DE DECORACION, AMBIENTACION Y CATERING EN ESPACIOS INSTITUCIONALES CON TEMATICAS ALUSIVAS A CELEBRACIONES DE FECHAS ESPECIALES Y DE INTERES INSTITUCIONAL, QUE COADYUBAN AL MEJORAMIENTO DE LA CALIDAD DE VIDA DE LOS MIEMBROS DE LA COMUNIDAD UNIVERSITARIA</t>
  </si>
  <si>
    <t>https://community.secop.gov.co/Public/Tendering/ContractNoticePhases/View?PPI=CO1.PPI.27864534&amp;isFromPublicArea=True&amp;isModal=False</t>
  </si>
  <si>
    <t>OPSP-VAD-0505-2023</t>
  </si>
  <si>
    <t>CO1.REQ.4125938</t>
  </si>
  <si>
    <t xml:space="preserve"> SERVICIOS PROFESIONALES INDEPENDIENTES COMO INGENIERO PESQUERO PARA ACOMPAÑAR EL DESARROLLO DEL PROYECTO BPIN 2021000100084</t>
  </si>
  <si>
    <t>KATRINA MEDINA LAMBRAÑO</t>
  </si>
  <si>
    <t>https://community.secop.gov.co/Public/Tendering/ContractNoticePhases/View?PPI=CO1.PPI.23328033&amp;isFromPublicArea=True&amp;isModal=False</t>
  </si>
  <si>
    <t>OPSP-VAD-0506-2023</t>
  </si>
  <si>
    <t>CO1.REQ.4126189</t>
  </si>
  <si>
    <t xml:space="preserve"> SERVICIOS PROFESIONALE SINDEPENDIENTES DE INGENIERO PESQUERO PARA ACOMPAÑAR EL DESARROLLO DEL PROYECTO BPIN 2021000100084</t>
  </si>
  <si>
    <t>CARLOS MOSCARELLA</t>
  </si>
  <si>
    <t>https://community.secop.gov.co/Public/Tendering/ContractNoticePhases/View?PPI=CO1.PPI.23330335&amp;isFromPublicArea=True&amp;isModal=False</t>
  </si>
  <si>
    <t>OPSP-VAD-0507-2023</t>
  </si>
  <si>
    <t>CO1.REQ.4126539</t>
  </si>
  <si>
    <t>SERVICIOS PROFESIONALES INDEPENDIENTES DE INGENIERO QUIMICO PARA ACOMPAÑAR EL DESARROLLO DEL PROYECTO BPIN 2021000100084</t>
  </si>
  <si>
    <t>KATHERINE OBEID MANJARRES</t>
  </si>
  <si>
    <t>https://community.secop.gov.co/Public/Tendering/ContractNoticePhases/View?PPI=CO1.PPI.23330653&amp;isFromPublicArea=True&amp;isModal=False</t>
  </si>
  <si>
    <t>OPSP-VAD-0508-2023</t>
  </si>
  <si>
    <t>CO1.REQ.4126622</t>
  </si>
  <si>
    <t>SERVICIOS PROFESIONALES INDEPENDIENTES DE INGENIERO PESQUERO PARA ACOMPAÑAR EL DESARROLLO DEL PROYECTO BPIN 2021000100084</t>
  </si>
  <si>
    <t>ARLON FONTALVO MARTINEZ</t>
  </si>
  <si>
    <t>https://community.secop.gov.co/Public/Tendering/ContractNoticePhases/View?PPI=CO1.PPI.23331204&amp;isFromPublicArea=True&amp;isModal=False</t>
  </si>
  <si>
    <t>OPSP-VAD-0509-2023</t>
  </si>
  <si>
    <t>CO1.REQ.4126598</t>
  </si>
  <si>
    <t>SERVICIOS PROFESIONALES INDEPENDIENTES DE MICROBIOLOGA PARA ACOMPAÑAR EL DESARROLLO DEL PROYECTO BPIN 2021000100084</t>
  </si>
  <si>
    <t>YOLANDA DURAN DIAZ</t>
  </si>
  <si>
    <t>https://community.secop.gov.co/Public/Tendering/ContractNoticePhases/View?PPI=CO1.PPI.23331257&amp;isFromPublicArea=True&amp;isModal=False</t>
  </si>
  <si>
    <t>OPSP-VAD-0510-2023</t>
  </si>
  <si>
    <t>CO1.REQ.4126674</t>
  </si>
  <si>
    <t xml:space="preserve"> SERVICIOS PROFESIONALES INDEPENDIENTES DE INGENIERO PESQUERO PARA ACOMPAÑAR EL DESARROLLO DEL PROYECTO BPIN 2021000100084</t>
  </si>
  <si>
    <t>YAHIR MENDOZA VANEGAS</t>
  </si>
  <si>
    <t>CARLOS ROBLES ALGARIN</t>
  </si>
  <si>
    <t>https://community.secop.gov.co/Public/Tendering/ContractNoticePhases/View?PPI=CO1.PPI.23332059&amp;isFromPublicArea=True&amp;isModal=False</t>
  </si>
  <si>
    <t>OPSP-VAD-0511-2023</t>
  </si>
  <si>
    <t>CO1.REQ.4126973</t>
  </si>
  <si>
    <t>SERVICIOS PROFESIONALES INDEPENDIENTES DE INGENIERO ELECTRONICO PARA ACOMPAÑAR EL DESARROLLO DEL PROYECTO BPIN 2021000100084</t>
  </si>
  <si>
    <t>ANDRES VALLE GONZALEZ</t>
  </si>
  <si>
    <t>https://community.secop.gov.co/Public/Tendering/ContractNoticePhases/View?PPI=CO1.PPI.23332825&amp;isFromPublicArea=True&amp;isModal=False</t>
  </si>
  <si>
    <t>OPSP-VAD-0545-2023</t>
  </si>
  <si>
    <t>CO1.REQ.4188444</t>
  </si>
  <si>
    <t>SERVICIOS PROFESIONALES COMO COINVESTIGADOR EN EL PROYECTO BPIN 2020000100036</t>
  </si>
  <si>
    <t>SARA ELISA CRUZ BOTTO</t>
  </si>
  <si>
    <t>https://community.secop.gov.co/Public/Tendering/ContractNoticePhases/View?PPI=CO1.PPI.23547377&amp;isFromPublicArea=True&amp;isModal=False</t>
  </si>
  <si>
    <t>OPSP-VAD-0546-2023</t>
  </si>
  <si>
    <t>CO1.REQ.4188954</t>
  </si>
  <si>
    <t>ZAMIR BENITEZ POLO</t>
  </si>
  <si>
    <t>https://community.secop.gov.co/Public/Tendering/ContractNoticePhases/View?PPI=CO1.PPI.23549038&amp;isFromPublicArea=True&amp;isModal=False</t>
  </si>
  <si>
    <t>OPSP-VAD-0565-2023</t>
  </si>
  <si>
    <t>CO1.REQ.4219280</t>
  </si>
  <si>
    <t>SERVICIOS PROFESIONALES COMO ASISTENTE DEL INVESTIGADOR EXPERTO EN VALORACION ECONBMICA PARA EL CUMPLIMIENTO DE LAS ACTIVIDADES 1.1.1, 1.2.1, 1.4.1, 1.4.3, 1.5.1, 3.1.1 CORRESPONDIENTE A LOS OBJETIVOS 1, 2 Y 3 DEL PROYECTO BPIN 2022000100019 DENOMINADO DISENO E IMPLEMENTACIDN DE ESTRATEGIAS PARA EL FORTALECIMIENTO DE CAPACIDADES LOCALES QUE PERMITAN REDUCIR LA VULNERABILIDAD FRENTE AL CAMBIO CLIMATICO EN LOS DEPARTAMENTOS DEL MAGDALENA Y LA GUAJIRA PARA PARTICIPAR EN LA ETAPA DE DIAGNOSTICO, IMPLEMENTACION, Y SOCIALIZACIDN DE RESULTADOS CUMPLIENDO CON LAS SIGUIENTES ACTIVIDADES 1 APOYAR LA COORDINACIBN DEL PROCESO DE CARACTERIZACION SOCIOECONOMICA DE LOS BENEFICIARIOS. 2 APOYAR LA PROYECCION DE LAS HOJAS DE RUTA DE INTERVENCION DEL PROYECTO. 3 PRESTAR APOYO AL COORDINADOR DE VALORACION ECONOMICA EN LA FORMULACION DEL PLAN DE INTERVENCION EN CADA PREDIO PARA LOS BENEFICIARIOS</t>
  </si>
  <si>
    <t>https://community.secop.gov.co/Public/Tendering/ContractNoticePhases/View?PPI=CO1.PPI.23658224&amp;isFromPublicArea=True&amp;isModal=False</t>
  </si>
  <si>
    <t>OPSP-VAD-0566-2023</t>
  </si>
  <si>
    <t>CO1.REQ.4219393</t>
  </si>
  <si>
    <t>LA PRESENTE ORDEN TIENE POR OBJETO PRESTAR SUS SERVICIOS PROFESIONALES COMO INGENIERO AGRBNOMO PARA EL CUMPLIMIENTO DE LAS ACTIVIDADES 1.1.1, 1.2.1, 1.3.1, 1.3.7, 1.4.1,1.4.3, 1.5.1, 3.1.1, 3.2.1, 3.3.1, CORRESPONDIENTES A LOS OBJETIVOS 1 Y 2 DEL PROYECTO DE CON CODIGO BPIN 2022000100019 DENOMINADO DISEHO E IMPLEMENTATION DE ESTRATEGIAS PARA EL FORTALECIMIENTO DE CAPACIDADES LOCALES QUE PERMITAN REDUCIR LA VULNERABILIDAD FRENTE AL CAMBIO CLIMATICO EN LOS DEPARTAMENTOS DEL MAGDALENA Y LA GUAJIRA PARA PARTICIPAR EN LA ETAPA DE DIAGNBSTICO E IMPLEMENTACION DE PARCELAS, CUMPLIENDO CON LAS SIGUIENTES ACTIVIDADES 1 APOYAR EL CUMPLIMIENTO A CABALIDAD DE CADA UNA DE LAS ACTIVIDADES DEL PROYECTO. 2 APOYAR LAS REUNIONES DE SOCIALIZACION DE ALCANCES Y OBJETIVOS DEL PROYECTO EN EL MUNICIPIO REMOLINO, MAGDALENA. 3 APOYAR LA COORDINACION DEL PROCESO DE SELECTION E INSCRIPCION DE LOS BENEFICIARIOS QUE SE ENCUENTRAN EN EL PROYECTO PARA EL MUNICIPIO DE REMOLINO, MAGDALENA</t>
  </si>
  <si>
    <t>HENRY DAVID CARVAJAL SIMANCA</t>
  </si>
  <si>
    <t>https://community.secop.gov.co/Public/Tendering/ContractNoticePhases/View?PPI=CO1.PPI.23658745&amp;isFromPublicArea=True&amp;isModal=False</t>
  </si>
  <si>
    <t>OPSP-VAD-0573-2023</t>
  </si>
  <si>
    <t>CO1.REQ.4234915</t>
  </si>
  <si>
    <t>SERVICIOS DE ASESORIA JURIDICA PARA DESARROLLAR LAS SIGUIENTES ACTIVIDADES 1. EMITIR LOS CONCEPTOS Y RESOLVER LAS CONSULTAS JURIDICAS QUE LE SEAN SOLICITADAS POR EL DESPACHO DEL SENOR RECTOR Y EL JEFE DE LA OFICINA ASESORA JURIDICA, EN MATERIA ADMINISTRATIVALABORAL, CONTRACTUAL Y EJECUTIVA, CUANDO ESTOS DEBAN SER ENTREGADOS POR ESCRITO, DEBERAN SER RUBRICADOS POR EL CONTRATISTA. 2. REALIZAR UN INFORME DIAGNOSTICO AL ESTATUTO GENERAL ACUERDO SUPERIOR 022 DE 2019 FRENTE A LA EXPEDICION DE NUEVAS NORMAS Y LOS REGLAMENTOS QUE HAN SIDO ADOPTADOS POR ESTA CASA DE ESTUDIOS QUE TIENEN DIRECTA RELACION CON LA POLITICA DE BUEN GOBIERNO. 3. PRESENTAR UNA PROPUESTA DE ESTATUTO GENERAL QUE RECOJA LAS RECOMENDACIONES ABORDADAS EN EL DIAGNOSTICO PRESENTADO. 4. PARTICIPAR EN LA DISCUSIDN DEL NUEVO PROYECTO DE ESTATUTO GENERAL. 5. ASESORAR A LA OFICINA ASESORA JURIDICA Y EL GRUPO DE CONTRATACION EN LOS PROCESOS SANCIONATORIOS</t>
  </si>
  <si>
    <t>RODRIGUEZ CASTAÑO ABOGADOS SAS</t>
  </si>
  <si>
    <t>OSCAR FERNANDO CASTILLO MOSCARELA</t>
  </si>
  <si>
    <t>https://community.secop.gov.co/Public/Tendering/ContractNoticePhases/View?PPI=CO1.PPI.23712531&amp;isFromPublicArea=True&amp;isModal=False</t>
  </si>
  <si>
    <t>OPSP-VAD-0586-2023</t>
  </si>
  <si>
    <t>CO1.REQ.4275822</t>
  </si>
  <si>
    <t>SERVICIOS PROFESIONALES INDEPENDIENTES EN EL DESARROLLO DE UN TALLER SOBRE FORMULATION DE PROYECTOS Y PLANES DE INVERSION DIRIGIDO A COMUNIDADES CON EL FIN DE TRASMITIR ELEMENTOS TEBRICOS, PRACTICOS Y METODOLBGICOS DE NUEVO CONOCIMIENTO QUE CONTRIBUIRB EN EL APRENDIZAJE Y FORMULACIBN DE SOLUCIONES QUE SATISFAGAN UNA NECESIDAD PUNTUAL, MEDIANTE PROYECTOS QUE RESPONDAN FINANCIERAMENTE Y AMBIENTALMENTE SOSTENIBLES EN EL MARCO DE LA EJECUCIBN DE LA ACTIVIDAD 2.3 PROPUESTA EN EL OBJETIVO 2 DEL PROYECTO BPIN 2021000100084 CUMPLIENDO CON LAS SIGUIENTES ACTIVIDADES 1 REALIZAR UN CURSO TEBRICOPRACTICO DIRIGIDO A LA COMUNIDAD LOCAL CON UNA INTENSIDAD DE VEINTICUATRO 24 HORAS EN EL HORARIO COMPRENDIDO ENTRE 800AM A 1200M Y 200 A 600PM INCLUYENDO DOS REFRIGERIOS PARA LOS ASISTENTES, CUADERNO Y BOLIGRAFO Y LA LOGFSTICA DEL CURSO. 2 CAPACITAR A 30 BENEFICIARIOS PESCADORES Y DEMAS ACTORES DE LA COMUNIDAD RELACIONADOS CON LA ACTIVIDAD ACUICOLA</t>
  </si>
  <si>
    <t>ARLETH ESTHER MANJARRES TETE</t>
  </si>
  <si>
    <t>https://community.secop.gov.co/Public/Tendering/ContractNoticePhases/View?PPI=CO1.PPI.23861326&amp;isFromPublicArea=True&amp;isModal=False</t>
  </si>
  <si>
    <t>OPSP-VAD-0598-2023</t>
  </si>
  <si>
    <t>CO1.REQ.4305711</t>
  </si>
  <si>
    <t>SERVICIOS PROFESIONALES COMO INVESTIGADOR EXPERTO EN VALORACION ECONOMICA PARA EL DESARROLLO DE LAS ACTIVIDADES 1.1.1, 1.2.1, 1.4.1, 1.4.3, 1.5.1, 3.1.1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IMPLEMENTACION Y SOCIALIZACION DE RESULTADOS POR MEDIO DEL CUMPLIMIENTO DE LAS SIGUIENTES ACTIVIDADES 1 COORDINAR EL PROCESO DE CARACTERIZACION SOCIOECONOMICA DE LOS BENEFICIARIOS. 2 APOYAR LA PROYECCION DE LAS HOJAS DE RUTA DE INTERVENCION DEL PROYECTO. 3 APOYAR LA FORMULACIBN DEL PLAN DE INTERVENCIBN EN CADA PREDIO PARA LOS BENEFICIARIOS. 4 PARTICIPAR EN EL PROCESO DE VALIDACION Y CONSOLIDACION DE PLANES DE INTERVENCION CON LOS BENEFICIARIOS DEL PROYECTO</t>
  </si>
  <si>
    <t>https://community.secop.gov.co/Public/Tendering/ContractNoticePhases/View?PPI=CO1.PPI.23984205&amp;isFromPublicArea=True&amp;isModal=False</t>
  </si>
  <si>
    <t>OPSP-VAD-0599-2023</t>
  </si>
  <si>
    <t>CO1.REQ.4304003</t>
  </si>
  <si>
    <t>SERVICIOS PROFESIONALES COMO TRABAJADOR SOCIAL PARA EL DESARROLLO DE LAS ACTIVIDADES 1.4.1, 1.5.1, 3.2.1, CORRESPONDIENTE A LOS OBJETIVOS 1 Y 2 DEL PROYECTO DE INVESTIGACION BPIN 2022000100019 DENOMINADO DISEHO E IMPLEMENTACION DE ESTRATEGIAS PARA EL FORTALECIMIENTO DE CAPACIDADES LOCALES QUE PERMITAN REDUCIR LA VULNERABILIDAD FRENTE AL CAMBIO CLIMATICO EN LOS DEPARTAMENTOS DEL MAGDALENA Y LA GUAJIRA PARA PARTICIPAR EN LA ETAPA DE DIAGNOSTICO E IMPLEMENTACION CUMPLIENDO CON LAS SIGUIENTES ACTIVIDADES 1 DISEÑAR LA ESTRUCTURA DE LAS ENCUESTAS PARA LA CARACTERIZACION SOCIAL DE LOS BENEFICIARIOS DEL PROYECTO. 2 APOYAR EN LA APLICACION DE ENCUESTAS PARA EL PROCESO DE CARACTERIZACION SOCIOECONBMICA DE LOS BENEFICIARIOS DEL PROYECTO. 3 APOYAR EL PROCESO FORMATIVO A LOS BENEFICIARIOS DEL PROYECTO</t>
  </si>
  <si>
    <t>YESENIA PAOLA VILLALOBOS ACUÑA</t>
  </si>
  <si>
    <t>https://community.secop.gov.co/Public/Tendering/ContractNoticePhases/View?PPI=CO1.PPI.23980552&amp;isFromPublicArea=True&amp;isModal=False</t>
  </si>
  <si>
    <t>OPSP-VAD-0600-2023</t>
  </si>
  <si>
    <t>CO1.REQ.4303874</t>
  </si>
  <si>
    <t>SERVICIOS PROFESIONALES INDEPENDIENTES PARA EL DESARROLLO DE LAS ACTIVIDADES 1.1.1, 1.2.1, 1.3.1, 1.3.7, 1.4.1,1.4.3, 1.5.1, 3.1.1, 3.2.1, 3.3.1, CORRESPONDIENTES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BENEFICIARIOS EN EL MUNICIPIO DE FUNDACION, MAGDALENA. 2 REALIZAR MUESTREOS DE SUELOS EN LAS 40 PARCELAS Y APOYAR LOS PROCESOS DE ENVIO DE MUESTRAS DE SUELOS PREVIOS A LA SIEMBRA DEL MUNICIPIO DE FUNDACION, MAGDALENA, EN COORDINACION CON EL DIRECTOR E INVESTIGADOR DEL AREA AGRICOLA.</t>
  </si>
  <si>
    <t>DENIS MARGARITA MOLINA CERVANTES</t>
  </si>
  <si>
    <t>https://community.secop.gov.co/Public/Tendering/ContractNoticePhases/View?PPI=CO1.PPI.23980566&amp;isFromPublicArea=True&amp;isModal=False</t>
  </si>
  <si>
    <t>OPSP-VAD-0601-2023</t>
  </si>
  <si>
    <t>CO1.REQ.4304320</t>
  </si>
  <si>
    <t>SERVICIOS PROFESIONALES INDEPENDIENTES PARA EL DESARROLLO DE LAS ACTIVIDADES 1.1.1, 1.2.1, 1.3.1, 1.3.7, 1.4.1,1.4.3, 1.5.1, 3.1.1, 3.2.1, 3.3.1, CORRESPONDIENTES A LOS OBJETIVOS 1 Y 2 DEL PROYECTO DE INVESTIGATION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SOCIALIZATCON DE ALCANCES Y OBJETIVOS DEL PROYECTO Y EL PROCESO DE IDENTIFICACION Y SELECCION DE BENEFICIARIOS EN EL MUNICIPIO DE EL RETEN, MAGDALENA. 2 REALIZAR MUESTREOS DE SUELOS EN LAS 40 PARCELAS Y APOYAR LOS PROCESOS DE ENVIO DE MUESTRAS DE SUELOS PREVIOS A LA SIEMBRA DEL MUNICIPIO DE EL RETEN, MAGDALENA EN COORDINACION CON EL DIRECTOR E INVESTIGADOR DEL REA AGRICOLA.</t>
  </si>
  <si>
    <t>https://community.secop.gov.co/Public/Tendering/ContractNoticePhases/View?PPI=CO1.PPI.23980583&amp;isFromPublicArea=True&amp;isModal=False</t>
  </si>
  <si>
    <t>OPSP-VAD-0602-2023</t>
  </si>
  <si>
    <t>CO1.REQ.4304270</t>
  </si>
  <si>
    <t>SERVICIOS PROFESIONALES INDEPENDIENTES PARA EL DESARROLLO DE LAS ACTIVIDADES 1.1.1, 1.2.1, 1.3.1, 1.3.7, 1.4.1,1.4.3, 1.5.1, 3.1.1, 3.2.1, 3.3.1, CORRESPONDIENTES A LOS OBJETIVOS 1 Y 2 DEL PROYECTO DE INVESTIGACION BPIN 2022000100019 DENOMINADO DISENO E IMPLEMENTACITIN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SELECION DE BENEFICIARIOS EN EL MUNICIPIO DE REMOLINO, MAGDALENA. 2 REALIZAR MUESTREOS DE SUELOS EN LAS 40 PARCELAS Y APOYAR LOS PROCESOS DE ENVIO DE MUESTRAS DE SUELOS PREVIOS A LA SIEMBRA DEL MUNICIPIO DE REMOLINO, MAGDALENA EN COORDINACION CON EL DIRECTOR E INVESTIGADOR DEL AREA AGRICOLA.</t>
  </si>
  <si>
    <t>https://community.secop.gov.co/Public/Tendering/ContractNoticePhases/View?PPI=CO1.PPI.23980590&amp;isFromPublicArea=True&amp;isModal=False</t>
  </si>
  <si>
    <t>OPSP-VAD-0603-2023</t>
  </si>
  <si>
    <t>CO1.REQ.4305328</t>
  </si>
  <si>
    <t>SERVICIOS PROFESIONALES INDEPENDIENTES PARA EL DESARROLLO DE LAS ACTIVIDADES 1.1.1, 1.2.1, 1.3.1, 1.3.7, 1.4.1,1.4.3, 1.5.1, 3.1.1, 3.2.1, 3.3.1, CORRESPONDIENTES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BENEFICIARIOS EN EL MUNICIPIO DE ALBANIA LA GUAJIRA 2 REALIZAR MUESTREOS DE SUELOS EN LAS 40 PARCELAS Y APOYAR LOS PROCESOS DE ENVIO DE MUESTRAS DE SUELOS PREVIOS A LA SIEMBRA DEL MUNICIPIO DE ALBANIA, LA GUAJIRA EN COORDINACION CON EL DIRECTOR E INVESTIGADOR DEL BREA AGRICOLA.</t>
  </si>
  <si>
    <t>FREDY JOHAN QUINTERO RIVERA</t>
  </si>
  <si>
    <t>https://community.secop.gov.co/Public/Tendering/ContractNoticePhases/View?PPI=CO1.PPI.23986736&amp;isFromPublicArea=True&amp;isModal=False</t>
  </si>
  <si>
    <t>OPSP-VAD-0604-2023</t>
  </si>
  <si>
    <t>CO1.REQ.4305359</t>
  </si>
  <si>
    <t>SERVICIOS PROFESIONALES INDEPENDIENTES PARA EL DESARROLLO DE LAS ACTIVIDADES 1.1.1, 1.2.1, 1.3.1, 1.3.7, 1.4.1,1.4.3, 1.5.1, 3.1.1, 3.2.1, 3.3.1, CORRESPONDIENTES A LOS OBJETIVOS 1 Y 2 DEL PROYECTO DE INVESTIGACIBN BPIN 2022000100019 DENOMINADO DISEÑO E IMPLEMENTACION DE ESTRATEGIAS PARA EL FORTALECIMIENTO DE CAPACIDADES LOCALES QUE PERMITAN REDUCIR LA VULNERABILIDAD 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BENEFICIARIOS EN EL MUNICIPIO DE SAN JUAN DEL CESAR. 2 REALIZAR MUESTREOS DE SUELOS EN LAS 40 PARCELAS Y APOYAR LOS PROCESOS DE ENVIO DE MUESTRAS DE SUELOS PREVIOS A LA SIEMBRA EN EL MUNICIPIO DE SAN JUAN DEL CESAR EN COORDINACION CON EL DIRECTOR E INVESTIGADOR DEL AREA AGRICOLA.</t>
  </si>
  <si>
    <t>BERCELIO SUAREZ ACOSTA</t>
  </si>
  <si>
    <t>https://community.secop.gov.co/Public/Tendering/ContractNoticePhases/View?PPI=CO1.PPI.23980598&amp;isFromPublicArea=True&amp;isModal=False</t>
  </si>
  <si>
    <t>OPSP-VAD-0605-2023</t>
  </si>
  <si>
    <t>CO1.REQ.4305378</t>
  </si>
  <si>
    <t>SERVICIOS PROFESIONALES INDEPENDIENTES PARA EL DESARROLLO DE LAS ACTIVIDADES 1.1.1, 1.2.1, 1.3.1, 1.3.7, 1.4.1,1.4.3, 1.5.1, 3.1.1, 3.2.1, 3.3.1, CORRESPONDIENTES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BENEFICIAROS EN EL MUNICIPIO DE FONSECA, LA GUAJIRA. 2 REALIZAR MUESTREOS DE SUELOS EN LAS 40 PARCELAS Y APOYAR LOS PROCESOS DE ENVIO DE MUESTRAS DE SUELOS PREVIOS A LA SIEMBRA DEL MUNICIPIO DE FONSECA, LA GUAJIRA EN COORDINACION CON EL DIRECTOR E INVESTIGADOR DEL AREA AGRICOLA.</t>
  </si>
  <si>
    <t>ARMANDO OLMEDO LARRAZABAL</t>
  </si>
  <si>
    <t>https://community.secop.gov.co/Public/Tendering/ContractNoticePhases/View?PPI=CO1.PPI.23982471&amp;isFromPublicArea=True&amp;isModal=False</t>
  </si>
  <si>
    <t>OPSP-VAD-0615-2023</t>
  </si>
  <si>
    <t>CO1.REQ.4392049</t>
  </si>
  <si>
    <t>SERVICIOS PROFESIONALES INDEPENDIENTES PARA CUMPLIR CON ACTIVIDADES COMO COINVESTIGADOR DEL PROYECTO DE INVESTIGACIDN BPIN 2021000100084 DENOMINADO FORTALECIMIENTO DE LAS CAPACIDADES INSTITUCIONALES PARA LA INVESTIGACIDN DEL CULTIVO Y REPRODUCCIDN INDUCIDA DE LA LISA MUGIL INCILIS COMO UNA ALTERNATIVA PARA SU CONSERVATION EN EL CARIBE COLOMBIANO</t>
  </si>
  <si>
    <t>https://community.secop.gov.co/Public/Tendering/ContractNoticePhases/View?PPI=CO1.PPI.24341841&amp;isFromPublicArea=True&amp;isModal=False</t>
  </si>
  <si>
    <t>OPSP-VAD-0623-2023</t>
  </si>
  <si>
    <t>CO1.REQ.4411416</t>
  </si>
  <si>
    <t>SERVICIOS PROFESIONALES COMO ASISTENTE DEL INVESTIGADOR EXPERTO EN VALORACION ECONDMICA PARA EL CUMPLIMIENTO DE LAS ACTIVIDADES 1.1.1, 1.2.1, 1.4.1, 1.4.3, 1.5.1, ,2.4.1, 3.1.1 CORRESPONDIENTE A LOS OBJETIVOS 1,2 Y 3 DEL PROYECTO BPIN 2022000100019 DENOMINADO DISENO E IMPLEMENTACION DE ESTRATEGIAS PARA EL FORTALECIMIENTO DE CAPACIDADES LOCALES QUE PERMITAN REDUCIR LA VULNERABILIDAD FRENTE AL CAMBIO CLIMATICO EN LOS DEPARTAMENTOS DEL MAGDALENA Y LA GUAJIRA</t>
  </si>
  <si>
    <t>https://community.secop.gov.co/Public/Tendering/ContractNoticePhases/View?PPI=CO1.PPI.24430725&amp;isFromPublicArea=True&amp;isModal=False</t>
  </si>
  <si>
    <t>OPSP-VAD-0627-2023</t>
  </si>
  <si>
    <t>CO1.REQ.4434415</t>
  </si>
  <si>
    <t>SERVICIOS PROFESIONALES INDEPENDIENTES EN EL DESARROLLO DE UN TALLER BUENAS PRACTICAS DE MANEJO PARA ACUICULTURA</t>
  </si>
  <si>
    <t>https://community.secop.gov.co/Public/Tendering/ContractNoticePhases/View?PPI=CO1.PPI.24537963&amp;isFromPublicArea=True&amp;isModal=False</t>
  </si>
  <si>
    <t>OPSP-VAD-0629-2023</t>
  </si>
  <si>
    <t>CO1.REQ.4441781</t>
  </si>
  <si>
    <t>SERVICIOS PROFESIONALES COMO COINVESTIGADOR DE LAS ACTIVIDADES 1.2.2 1.2.4 2.3.1 Y 2.3.2 2.3.3 Y 2.3.4. RELACIONADAS CON LOS OBJETIVOS 1 Y 2 EN EL MARCO DE LA EJECUCION DEL PROYECTO BPIN 2020000100036 DENOMINADO IMPLEMENTACIBN DE SISTEMAS PRODUCTIVOS EN LA PISCICULTURA MARINA DEL RDBALO</t>
  </si>
  <si>
    <t>DANNY DANIEL LOPEZ PATIÑO</t>
  </si>
  <si>
    <t>https://community.secop.gov.co/Public/Tendering/ContractNoticePhases/View?PPI=CO1.PPI.24577102&amp;isFromPublicArea=True&amp;isModal=False</t>
  </si>
  <si>
    <t>OPSP-VAD-0630-2023</t>
  </si>
  <si>
    <t>CO1.REQ.4452673</t>
  </si>
  <si>
    <t>SERVICIOS PROFESIONALES DE CALIFICACION DE CAPACIDAD DE PAGO DE LARGO PLAZO</t>
  </si>
  <si>
    <t>FITCH RATINGS COLOMBIA S.A SOCIEDAD CALIFICADORA DE VALORES</t>
  </si>
  <si>
    <t>RONALD ROJAS</t>
  </si>
  <si>
    <t>https://community.secop.gov.co/Public/Tendering/ContractNoticePhases/View?PPI=CO1.PPI.24630672&amp;isFromPublicArea=True&amp;isModal=False </t>
  </si>
  <si>
    <t>OPSP-VAD-0653-2023</t>
  </si>
  <si>
    <t>CO1.REQ.4611203</t>
  </si>
  <si>
    <t>SERVICIOS PROFESIONALES INDEPENDIENTES PARA EL CUMPLIMIENTO DE LAS ACTIVIDADES DEL PROYECTO DE INVESTIGACION BPIN 2022000100019</t>
  </si>
  <si>
    <t>https://community.secop.gov.co/Public/Tendering/ContractNoticePhases/View?PPI=CO1.PPI.25334175&amp;isFromPublicArea=True&amp;isModal=False</t>
  </si>
  <si>
    <t>OPSP-VAD-0666-2023</t>
  </si>
  <si>
    <t>CO1.REQ.4699091</t>
  </si>
  <si>
    <t>SERVICIOS COM PROFESIONAL AGRICOLA PARA EL CUMPLIMENTO DE LAS ACTIVIDADES DEL PROYECTO BPIN 2022000100019</t>
  </si>
  <si>
    <t>FABIO ANDRES MARIN CASTRO</t>
  </si>
  <si>
    <t>https://community.secop.gov.co/Public/Tendering/ContractNoticePhases/View?PPI=CO1.PPI.25681882&amp;isFromPublicArea=True&amp;isModal=False</t>
  </si>
  <si>
    <t>OPSP-VAD-1002-2023</t>
  </si>
  <si>
    <t>CO1.REQ.4885819</t>
  </si>
  <si>
    <t>EMITIR LOS CONCEPTOS Y RESOLVER LAS CONSULTAS JURIDICAS QUE LE SEAN SOLICITADAS POR EL DESPACHO DEL SENOR RECTOR Y EL JEFE DE LA OFICINA ASESORA JURIDICA, EN MATERIA ADMINISTRATIVALABORAL, CONTRACTUAL Y EJECUTIVA, CUANDO ESTOS DEBAN SER ENTREGADOS POR ESCRITO, DEBERAN SER RUBRICADOS POR EL CONTRATISTA. 2. PROYECTAR Y PRESENTAR LA ACTUALIZACION DEL ESTATUTO GENERAL DE LA UNIVERSIDAD. 3^ ASESORAR A LA OFICINA ASESORA JURIDICA Y EL GRUPO DE CONTRATACION EN LOS PROCESOS SANCIONATORIOS QUE S^ INICIAN EN CONTRA DE LOS CONTRATISTAS QUE INCUMPLAN SUS OBLIGACIONES CONTRACTUALES. 4. ASESORAR A LA UNIVERSIDADV DEL MAGDALENA EN LOS PROCESOS DISCIPLINARIOS CUANDO SE LE REQUIERA. 5. REPRESENTAR A LA UNIVERSIDAD EN LAS ACTUACIONES ADMINISTRATIVAS ADELANTADAS EN LA CIUDAD DE BOGOTA. 6. CUANDO LAS CIRCUNSTANCIAS ASI IO INDIQUEN Y SE REQUIRIERA, DEBERA HACER PRESENCIA EN LAS INSTALACIONES DE LA UNIVERSIDAD</t>
  </si>
  <si>
    <t>https://community.secop.gov.co/Public/Tendering/ContractNoticePhases/View?PPI=CO1.PPI.26443023&amp;isFromPublicArea=True&amp;isModal=False</t>
  </si>
  <si>
    <t>OPSP-VAD-1276-2023</t>
  </si>
  <si>
    <t>CO1.REQ.5127421</t>
  </si>
  <si>
    <t>SERVICIOS PROFESIONALES COMO LIDER DE ESTUDIOS SOCIOECONOMICOS PARA EL DESARROLLO DE LA ACTIVIDAD 1.4.1 CORRESPONDIENTE AL OBJETIVO 1 DEL PROYECTO BPIN 2022000100019 DENOMINADO DISENO E IMPLEMENTACIDN DE ESTRATEGIAS PARA EL FORTALECIMIENTO DE CAPACIDADES LOCALES QUE PERMITAN REDUCIRLA VULNERABILIDAD FRENTE AL CAMBIO CLIMATICO EN LOS DEPARTAMENTOS DEL MAGDALENA Y LA GUAJIRA PARA PARTICIPAR EN LA CARACTERIZACION SOCIOECONOMICA, CUMPLIENDO CON LAS SIGUIENTES ACTIVIDADES 1 DIRIGIR EL PROCESO DE ELABORACION DEL DOCUMENTO TECNICO Y DEFINICION DE ESTRATEGIAS DE LA INFORMACION DE LOS ESTUDIOS SOCIOECONOMICOS EN EL MUNICIPIO DE FUNDACION, MAGDALENA. 2 ELABORAR LA SISTEMATIZACIDN DE LAS ENCUESTAS EN EL APLICATIVO SURVEY 123 DE ARCGIS DEL MUNICIPIO DE FUNDACION. 3 COORDINAR LA APLICACIDN DE LAS ENCUESTAS DIRIGIDAS A LA POBLACION DEL MUNICIPIO DE FUNDACION. 4 LIDERAR EL PROCESO DE TABULACIDN DE LOS DATES OBTENIDOS EN LA IMPLEMENTACIDN DEL INSTRUMENTO EN EL MUNICIPIO DE FUNDACION.</t>
  </si>
  <si>
    <t>CAREN MARGARITA ACOSTA GONZALEZ</t>
  </si>
  <si>
    <t>https://community.secop.gov.co/Public/Tendering/ContractNoticePhases/View?PPI=CO1.PPI.27641078&amp;isFromPublicArea=True&amp;isModal=False</t>
  </si>
  <si>
    <t>OPSP-VAD-1277-2023</t>
  </si>
  <si>
    <t>CO1.REQ.5127001</t>
  </si>
  <si>
    <t>SERVICIOS PROFESIONALES COMO LIDER DE ESTUDIOS SOCIOECONOMICOS PARA EL DESARROLLO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PARA PARTICIPAR EN LA CARACTERIZACIBN SOCIOECONBMICA, CUMPLIENDO CON LAS SIGUIENTES ACTIVIDADES 1 DIRIGIR EL PROCESO DE ELABORACIBN DEL DOCUMENTO TECNICO Y DEFINICIBN DE ESTRATEGIAS DE LA INFORMACIBN DE LOS ESTUDIOS SOCIOECONBMICOS EN EL MUNICIPIO DE FONSECA, LA GUAJIRA. 2 ELABORAR LA SISTEMATIZACIBN DE LAS ENCUESTAS EN EL APLICATIVO SURVEY 123 DE ARCGIS DEL MUNICIPIO DE FONSECA. 3 COORDINAR LA APLICACIBN DE LAS ENCUESTAS DIRIGIDAS A LA POBLACIBN DEL MUNICIPIO DE FONSECA. 4 LIDERAR EL PROCESO DE TABULACIBN DE LOS DATES OBTENIDOS EN LA IMPLEMENTACION DEL INSTRUMENTO EN EL MUNICIPIO DE FONSECA.</t>
  </si>
  <si>
    <t>ARANTXA CLEMENTINA TOLOZA ROYERO</t>
  </si>
  <si>
    <t>https://community.secop.gov.co/Public/Tendering/ContractNoticePhases/View?PPI=CO1.PPI.27640542&amp;isFromPublicArea=True&amp;isModal=False</t>
  </si>
  <si>
    <t>OPSP-VAD-1278-2023</t>
  </si>
  <si>
    <t>CO1.REQ.5129594</t>
  </si>
  <si>
    <t>SERVICIOS PROFESIONALES COMO LIDER DE ESTUDIOS SOCIOECONOMICOS PARA EL DESARROLLO DE LA ACTIVIDAD 1.4.1 CORRESPONDIENTE AL OBJETIVO 1 DEL PROYECTO BPIN 2022000100019 DENOMINADO DISENO E IMPLEMENTATION DE ESTRATEGIAS PARA EL FORTALECIMIENTO DE CAPACIDADES LOCALES QUE PERMITAN REDUCIR LA VULNERABILIDAD FRENTE AL CAMBIO CLIMATICO EN LOS DEPARTAMENTOS DEL MAGDALENA Y LA GUAJIRA PARA PARTICIPAR EN LA CARACTERIZACION SOCIOECONOMICA, CUMPLIENDO CON LAS SIGUIENTES ACTIVIDADES 1 DIRIGIR EL PROCESO DE ELABORACIBN DEL DOCUMENTO TECNICO Y DEFINICION DE ESTRATEGIAS DE LA INFORMACION DE LOS ESTUDIOS SOCIOECONOMICOS EN EL MUNICIPIO DE REMOLINO, MAGDALENA. 2 ELABORAR LA SISTEMATIZACION DE LAS ENCUESTAS EN EL APLICATIVO SURVEY 123 DE ARCGIS DEL MUNICIPIO DE REMOLINO. 3 COORDINAR LA APLICACION DE LAS ENCUESTAS DIRIGIDAS A LA POBLACION DEL MUNICIPIO DE REMOLINO. 4 LIDERAR EL PROCESO DE TABULACION DE LOS DATOS OBTENIDOS EN LA IMPLEMENTACION DEL INSTRUMENTO EN EL MUNICIPIO DE REMOLINO.</t>
  </si>
  <si>
    <t>KALER LOPEZ QUINTO</t>
  </si>
  <si>
    <t>https://community.secop.gov.co/Public/Tendering/ContractNoticePhases/View?PPI=CO1.PPI.27654403&amp;isFromPublicArea=True&amp;isModal=False</t>
  </si>
  <si>
    <t>OPSP-VAD-1279-2023</t>
  </si>
  <si>
    <t>CO1.REQ.5129907</t>
  </si>
  <si>
    <t>SERVICIOS PROFESIONALES COMO LIDER DE ESTUDIOS SOCIOECONBMICOS PARA EL DESARROLLO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PARA PARTICIPAR EN LA CARACTERIZACIBN SOCIOECONBMICA, CUMPLIENDO CON LAS SIGUIENTES ACTIVIDADES 1 DIRIGIR EL PROCESO DE ELABORACIBN DEL DOCUMENTO TECNICO Y DEFINICIBN DE ESTRATEGIAS DE LA INFORMACIBN DE LOS ESTUDIOS SOCIOECONBMICOS EN EL MUNICIPIO DE ALBANIA, LA GUAJIRA. 2 ELABORAR LA SISTEMATIZACIBN DE LAS ENCUESTAS EN EL APLICATIVO SURVEY 123 DE ARCGIS DEL MUNICIPIO DE ALBANIA. 3 COORDINAR LA APLICACIBN DE LAS ENCUESTAS DIRIGIDAS A LA POBLACIBN DEL MUNICIPIO DE ALBANIA. 4 LIDERAR EL PROCESO DE TABULACIBN DE LOS DATES OBTENIDOS EN LA IMPLEMENTACION DEL INSTRUMENTO EN EL MUNICIPIO DE ALBANIA.</t>
  </si>
  <si>
    <t>YERALDIN ELOISA MANCILLA GAVIRIA</t>
  </si>
  <si>
    <t>https://community.secop.gov.co/Public/Tendering/ContractNoticePhases/View?PPI=CO1.PPI.27654435&amp;isFromPublicArea=True&amp;isModal=False</t>
  </si>
  <si>
    <t>OPSP-VAD-1284-2023</t>
  </si>
  <si>
    <t>CO1.REQ.5134943</t>
  </si>
  <si>
    <t>SERVICIOS PROFESIONALES COMO LLDER DE ESTUDIOS SOCIOECONDMICOS PARA EL DESARROLLO DE LA ACTIVIDAD 1.4.1 CORRESPONDIENTE AL OBJETIVO 1 DEL PROYECTO BPIN 2022000100019 DENOMINADO DISENO E IMPLEMENTATION DE ESTRATEGIAS PARA EL FORTALECIMIENTO DE CAPACIDADES LOCALES QUE PERMITAN REDUCIR LA VULNERABILIDAD FRENTE AL CAMBIO CLIMATICO EN LOS DEPARTAMENTOS DEL MAGDALENA Y LA GUAJIRA PARA PARTICIPAR EN LA CARACTERIZACION SOCIOECONDMICA, CUMPLIENDO CON LAS SIGUIENTES ACTIVIDADES 1 DIRIGIR EL PROCESO DE ELABORACIDN DEL DOCUMENTO TECNICO Y DEFINICIDN DE ESTRATEGIAS DE LA INFORMACIDN DE LOS ESTUDIOS SOCIOECONDMICOS EN EL MUNICIPIO DE EL RETEN, MAGDALENA. 2 ELABORAR LA SISTEMATIZACIDN DE LAS ENCUESTAS EN EL APLICATIVO SURVEY 123 DE ARCGIS DEL MUNICIPIO DE EL RETEN. 3 COORDINAR LA APLICACIDN DE LAS ENCUESTAS DIRIGIDAS A LA POBLACIDN DEL MUNICIPIO DE EL RETEN. 4 LIDERAR EL PROCESO DE TABULACIDN DE LOS DATOS OBTENIDOS EN LA IMPLEMENTACION DEL INSTRUMENTO EN EL MUNICIPIO DE EL RETEN.</t>
  </si>
  <si>
    <t>https://community.secop.gov.co/Public/Tendering/ContractNoticePhases/View?PPI=CO1.PPI.27684005&amp;isFromPublicArea=True&amp;isModal=False </t>
  </si>
  <si>
    <t>OPSP-VAD-1285-2023</t>
  </si>
  <si>
    <t>CO1.REQ.5135851</t>
  </si>
  <si>
    <t>SERVICIOS PROFESIONALES COMO LIDER DE ESTUDIOS SOCIOECONOMICOS PARA EL DESARROLLO DE LA ACTIVIDAD 1.4.1 CORRESPONDIENTE AL OBJETIVO 1 DEL PROYECTO BPIN 2022000100019 DENOMINADO DISENO E IMPLEMENTATION DE ESTRATEGIAS PARA EL FORTALECIMIENTO DE CAPACIDADES LOCALES QUE PERMITAN REDUCIR LA VULNERABILIDAD FRENTE AL CAMBIO CLIMATICO EN LOS DEPARTAMENTOS DEL MAGDALENA Y LA GUAJIRA PARA PARTICIPAR EN LA CARACTERIZACIDN SOCIOECONOMICA, CUMPLIENDO CON LAS SIGUIENTES ACTIVIDADES 1 DIRIGIR EL PROCESO DE ELABORACIDN DEL DOCUMENTO TECNICO Y DEFINICIBN DE ESTRATEGIAS DE LA INFORMACIBN DE LOS ESTUDIOS SOCIOECONBMICOS EN EL MUNICIPIO DE SAN JUAN DEL CESAR, LA GUAJIRA. 2 ELABORAR LA SISTEMATIZACIBN DE LAS ENCUESTAS EN EL APLICATIVO SURVEY 123 DE ARCGIS DEL MUNICIPIO DE SAN JUAN DEL CESAR. 3 COORDINAR LA APLICACIBN DE LAS ENCUESTAS DIRIGIDAS A LA POBLACIBN DEL MUNICIPIO DE SAN JUAN DEL CESAR. 4 LIDERAR EL PROCESO DE TABULACIBN DE LOS DATES OBTENIDOS EN LA IMPLEMENTACION DEL INSTRUMENTO.</t>
  </si>
  <si>
    <t>EDGAR ENRIQUE CORREA BULA</t>
  </si>
  <si>
    <t>https://community.secop.gov.co/Public/Tendering/ContractNoticePhases/View?PPI=CO1.PPI.27687282&amp;isFromPublicArea=True&amp;isModal=False</t>
  </si>
  <si>
    <t>OAG-VAD-0512-2023</t>
  </si>
  <si>
    <t>CO1.REQ.4127152</t>
  </si>
  <si>
    <t>SERVICIOS DE APOYO  A LA GESTION PARA EL DESARROLLO Y CUMPLIMIENTO DE LOS OBJETIVOS Y ACTIVIDADES DISPUESTAS EN LA MGA DEL PROYECTO BPIN 2021000100084</t>
  </si>
  <si>
    <t>ANDREA BELLO MONTENEGRO</t>
  </si>
  <si>
    <t>https://community.secop.gov.co/Public/Tendering/ContractNoticePhases/View?PPI=CO1.PPI.23332888&amp;isFromPublicArea=True&amp;isModal=False</t>
  </si>
  <si>
    <t>OAG-VAD-0594-2023</t>
  </si>
  <si>
    <t>CO1.REQ.4283546</t>
  </si>
  <si>
    <t>SERVICIOS DE APOYO A LA GESTION PARA EL DESARROLLO DE LAS ACTIVIDADES 1.1.1, 1.2.1, 1.4.1, 1.4.3, 1.5.1, 3.1.1 CORRESPONDIENTE A LOS OBJETIVOS 1 Y 2 DEL PROYECTO DE INVESTIGACIDN BPIN 2022000100019 DISENO E IMPLEMENTATION DE ESTRATEGIAS PARA EL FORTALECIMLENTO DE CAPACIDADES LOCALES QUE PERMITAN REDUCIR LA VULNERABILIDAD FRENTE AL CAMBIO CLIMATICO EN LOS DEPARTAMENTOS DEL MAGDALENA Y LA GUAJIRA PARA PARTICIPAR EN LA ETAPA DE DIAGNDSTICO E IMPLEMENTACIBN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FUNDACIDN, MAGDALENA. 4 APOYAR LAS ACTIVIDADES DE CAPACITACIDN EN EL MUNICIPIO DE FUNDACIDN, MAGDALENA.</t>
  </si>
  <si>
    <t>AARON ALI AARON TORREGROZA</t>
  </si>
  <si>
    <t>https://community.secop.gov.co/Public/Tendering/ContractNoticePhases/View?PPI=CO1.PPI.23889933&amp;isFromPublicArea=True&amp;isModal=False</t>
  </si>
  <si>
    <t>OAG-VAD-0595-2023</t>
  </si>
  <si>
    <t>CO1.REQ.4284003</t>
  </si>
  <si>
    <t>SERVICIOS DE APOYO A LA GESTION PARA EL DESARROLLO DE LAS ACTIVIDADES 1.1.1, 1.2.1, 1.4.1, 1.4.3, 1.5.1, 3.1.1 CORRESPONDIENTE A LOS OBJETIVOS 1 Y 2 DEL PROYECTO DE INVESTIGACION BPIN 2022000100019 DENOMINADO DISENO E IMPLEMENTACION DE ESTRATEGIAS PARA EL FORTALECIMIENTO DE CAPACIDADES LOCALES QUE PERMITAN REDUEIR LA VULNERABILIDAD FRENTE AL CAMBIO CLIMATICO EN LOS DEPARTAMENTOS DEL MAGDALENA Y LA GUAJIRA PARA PARTICIPAR EN LA ETAPA DE DIAGNDSTICO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EL RETEN, MAGDALENA. 4 APOYAR LAS ACTIVIDADES DE CAPACITACIDN EN EL MUNICIPIO DE EL RETEN, MAGDALENA.</t>
  </si>
  <si>
    <t>ADALBERTO VALDEZ BUELVAS</t>
  </si>
  <si>
    <t>https://community.secop.gov.co/Public/Tendering/ContractNoticePhases/View?PPI=CO1.PPI.23889944&amp;isFromPublicArea=True&amp;isModal=False</t>
  </si>
  <si>
    <t>OAG-VAD-0596-2023</t>
  </si>
  <si>
    <t>CO1.REQ.4284026</t>
  </si>
  <si>
    <t>SERVICIOS DE APOYO A LA GESTIDN PARA EL DESARROLLO DE LAS ACTIVIDADES 1.1.1, 1.2.1, 1.4.1, 1.4.3, 1.5.1, 3.1.1 CORRESPONDIENTE A LOS OBJETIVOS 1 Y 2 DEL PROYECTO DE INVESTIGACION BPIN 2022000100019 DISEHO E IMPLEMENTACITIN DE ESTRATEGIAS PARA EL FORTALECIMIENTO DE CAPACIDADES LOCALES QUE PERMITAN REDUCIR LA VULNERABILIDAD RENTE AL CAMBIO CLIMATICO EN LOS DEPARTAMENTOS DEL MAGDALENA Y LA GUAJIRA PARA PARTICIPAR EN LA ETAPA DE DIAGNOSTICO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FONSECA, LA GUAJIRA. 4 APOYAR LAS ACTIVIDADES DE CAPACITACION EN EL MUNICIPIO DE FONSECA, LA GUAJIRA</t>
  </si>
  <si>
    <t>JOSE TONCEL ATENCIO</t>
  </si>
  <si>
    <t>https://community.secop.gov.co/Public/Tendering/ContractNoticePhases/View?PPI=CO1.PPI.23889953&amp;isFromPublicArea=True&amp;isModal=False</t>
  </si>
  <si>
    <t>OAG-VAD-0622-2023</t>
  </si>
  <si>
    <t>CO1.REQ.4414279</t>
  </si>
  <si>
    <t>SERVICIOS DE APOYO A LA GESTION PARA EL DESARROLLO DE LAS ACTIVIDADES 1.1.1, 1.2.1, 1.4.1, 1.4.3, 1.5.1, 3.1.1 CORRESPONDIENTE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t>
  </si>
  <si>
    <t>ANEISA YESITH PACHECO IBAÑEZ</t>
  </si>
  <si>
    <t>https://community.secop.gov.co/Public/Tendering/ContractNoticePhases/View?PPI=CO1.PPI.24442777&amp;isFromPublicArea=True&amp;isModal=False</t>
  </si>
  <si>
    <t>OAG-VAD-0638-2023</t>
  </si>
  <si>
    <t>CO1.REQ.4475790</t>
  </si>
  <si>
    <t>SERVICIOS DE APOYO A LA GESTION PARA EL DESARROLLO DE LAS ACTIVIDADES 1.1.1, 1.2.1, 1.4.1, 1.4.3, 1.5.1, 3.1.1 CORRESPONDIENTE A LOS OBJETIVOS 1 Y 2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REMOLINO, MAGDALENA. 4 APOYAR LAS ACTIVIDADES DE CAPACITACION EN EL MUNICIPIO DE REMOLINO, MAGDALENA.</t>
  </si>
  <si>
    <t>RENETH ELIECER NAVARRO FONTALVO</t>
  </si>
  <si>
    <t>https://community.secop.gov.co/Public/Tendering/ContractNoticePhases/View?PPI=CO1.PPI.24733484&amp;isFromPublicArea=True&amp;isModal=False</t>
  </si>
  <si>
    <t>OAG-VAD-0649-2023</t>
  </si>
  <si>
    <t>CO1.REQ.4542842</t>
  </si>
  <si>
    <t>SERVICIOS DE APOYO A LA GESTION PARA EL DESARROLLO DE LAS ACTIVIDADES 1.1.1, 1.2.1, 1.4.1, 1.4.3, 1.5.1, 3.1.1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SAN JUAN DEL CESAR, LA GUAJIRA. 4 APOYAR LAS ACTIVIDADES DE CAPACITACION EN EL MUNICIPIO DE SAN JUAN DEL CESAR, LA GUAJIRA.</t>
  </si>
  <si>
    <t>HEYLER JAVIER CUELLO DAZA</t>
  </si>
  <si>
    <t>https://community.secop.gov.co/Public/Tendering/ContractNoticePhases/View?PPI=CO1.PPI.25038389&amp;isFromPublicArea=True&amp;isModal=False</t>
  </si>
  <si>
    <t>OAG-VAD-1294-2023</t>
  </si>
  <si>
    <t>CO1.REQ.5154218</t>
  </si>
  <si>
    <t>SERVICIO DE TRADUCCION SIMULTANEA PARA EL EVENTO ACADEMICO CONVERSATORIO SOBRE EXPERIENCIAS DE APRENDIZAJE DE LAS MATEMATICAS Y LA LECTURA EN FRANCIA COMO APRENDEMOS CON LA PARTICIPACION DE LOS INVESTIGADORES FRANCESES STANISLAS DEHAENE Y GHISLAINE DEHAENELAMBERT, A DESARROLLARSE EN EL AUDITORIO DE CAJAMAG.</t>
  </si>
  <si>
    <t>ROGER MILLER CORRAL MOGOLLÓN</t>
  </si>
  <si>
    <t>LEYNIN ESTHER CAAMAÑO ROCHA</t>
  </si>
  <si>
    <t>https://community.secop.gov.co/Public/Tendering/ContractNoticePhases/View?PPI=CO1.PPI.27776057&amp;isFromPublicArea=True&amp;isModal=False</t>
  </si>
  <si>
    <t>OAG-VAD-1295-2023</t>
  </si>
  <si>
    <t>CO1.REQ.5149447</t>
  </si>
  <si>
    <t>SERVICIOS DE APOYO A LA GESTION PARA LA IMPLEMENTACION DE ENCUESTAS EN EL DESARROLLO DEL ESTUDIO SOCIOECONOMICO DE LA ACTIVIDAD 1.4.1 CORRESPONDIENTE AL OBJETIVO 1 DEL PROYECTO BPIN 2022000100019 DENOMINADO DISENO E IMPLEMENTACIBN DE ESTRATEGIAS PARA EL FORTALECIMIENTO DE CAPACIDADES LOCALES QUE PERMITAN REDUCIR LA VULNERABILIDAD FRENTE AL CAMBIO CLIMATICO EN LOS DEPARTAMENTOS DEL MAGDALENA Y LA GUAJIRA CUMPLIENDO CON LAS SIGUIENTES ACTIVIDADES 1 PARTICIPAR EN LA CAPACITACION PARA LA IMPLEMENTACION DEL INSTRUMENTO DE CAPTURA DE INFORMACIDN Y EL MANEJO DEL SOFTWARE SURVEY 123 DE ARCGIS PARA EL MUNICIPIO DE FUNDACION, MAGDALENA. 2 APOYAR EL DESARROLLO DE LAS ACTIVIDADES LOGISTICAS, TECNICAS, OPERATIVAS REQUERIDAS PARA LA IMPLEMENTACION DE 40 INSTRUMENTOS DE RECOLECCIDN DE INFORMACIDN SOCIOECONDMICA EN EL MUNICIPIO DE FUNDACION. 3 REALIZAR LA CAPTURA DE LA INFORMACIDN SOCIOECONDMICA PRIMARIA EN EL MUNICIPIO DE FUNDACION.</t>
  </si>
  <si>
    <t>ALEJANDRO CELY JIMENEZ</t>
  </si>
  <si>
    <t>https://community.secop.gov.co/Public/Tendering/ContractNoticePhases/View?PPI=CO1.PPI.27751108&amp;isFromPublicArea=True&amp;isModal=False</t>
  </si>
  <si>
    <t>OAG-VAD-1296-2023</t>
  </si>
  <si>
    <t>CO1.REQ.5149738</t>
  </si>
  <si>
    <t>SERVICIOS DE APOYO A LA GESTION PARA LA IMPLEMENTACION DE INSTRUMENTOS DE RECOLECCION DE INFORMACION SOCIOECONOMICA EN EL DESARROLLO DEL ESTUDIO SOCIOECONOMICO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CAPACITACION PARA LA IMPLEMENTACIDN DEL INSTRUMENTO DE CAPTURA DE INFORMACION Y EL MANEJO DEL SOFTWARE SURVEY 123 DE ARCGIS PARA EL MUNICIPIO DE FONSECA, LA GUAJIRA 2 APOYAR EL DESARROLLO DE LAS ACTIVIDADES LOGISTICAS, TECNICAS, OPERATIVAS REQUERIDAS PARA LA IMPLEMENTACION DE 40 INSTRUMENTOS DE RECOLECCIDN DE INFORMACIDN SOCIOECONOMICA EN EL MUNICIPIO DE FONSECA, LA GUAJIRA. 3 REALIZAR LA CAPTURA DE LA INFORMACIDN SOCIOECONOMICA PRIMARIA EN EL MUNICIPIO DE FONSECA</t>
  </si>
  <si>
    <t>DEISY BEATRIZ MELO NORIEGA</t>
  </si>
  <si>
    <t>https://community.secop.gov.co/Public/Tendering/ContractNoticePhases/View?PPI=CO1.PPI.27752304&amp;isFromPublicArea=True&amp;isModal=False</t>
  </si>
  <si>
    <t>OAG-VAD-1297-2023</t>
  </si>
  <si>
    <t>CO1.REQ.5149581</t>
  </si>
  <si>
    <t>SERVICIOS DE APOYO A LA GESTION PARA LA IMPLEMENTACION DE ENCUESTAS EN EL DESARROLLO DEL ESTUDIO SOCIOECONOMICO DE LA ACTIVIDAD 1.4.1 CORRESPONDIENTE AL OBJETIVO 1 DEL PROYECTO BPIN 2022000100019 DENOMINADO DISENO E IMPLEMENTACIBN DE ESTRATEGIAS PARA EL FORTALECIMIENTO DE CAPACIDADES LOCALES QUE PERMITAN REDUCIR LA VULNERABILIDAD FRENTE AL CAMBIO CLIMATICO EN LOS DEPARTAMENTOS DEL MAGDALENA Y LA GUAJIRA CUMPLIENDO CON LAS SIGUIENTES ACTIVIDADES 1 PARTICIPAR EN LA CAPACITACION PARA LA IMPLEMENTACION DEL INSTRUMENTO DE CAPTURA DE INFORMACION Y EL MANEJO DEL SOFTWARE SURVEY 123 DE ARCGIS PARA EL MUNICIPIO DE FONSECA, LA GUAJIRA. 2 APOYAR EL DESARROLLO DE LAS ACTIVIDADES LOGISTICAS, TECNICAS, OPERATIVAS REQUERIDAS PARA LA IMPLEMENTACION DE 40 INSTRUMENTOS DE RECOLECCION DE INFORMACION SOCIOECONOMICA EN EL MUNICIPIO DE FONSECA, LA GUAJIRA. 3 REALIZAR LA CAPTURA DE LA INFORMACIDN SOCIOECONOMICA PRIMARIA EN EL MUNICIPIO DE FONSECA.</t>
  </si>
  <si>
    <t>YULEIMA GARZON ARANGO</t>
  </si>
  <si>
    <t>https://community.secop.gov.co/Public/Tendering/ContractNoticePhases/View?PPI=CO1.PPI.27752335&amp;isFromPublicArea=True&amp;isModal=False</t>
  </si>
  <si>
    <t>OAG-VAD-1298-2023</t>
  </si>
  <si>
    <t>CO1.REQ.5149584</t>
  </si>
  <si>
    <t>SERVICIOS DE APOYO A LA GESTIBN PARA LA IMPLEMENTACION DE ENCUESTAS EN EL DESARROLLO DEL ESTUDIO SOCIOECONOMICO DE LA ACTIVIDAD 1.4.1 CORRESPONDIENTE AL OBJETIVO 1 DEL PROYECTO BPIN 2022000100019 DENOMINADO DISENO E IMPLEMENTACION DE ESTRATEGIAS PARA EL FORTALECIMIENTO DE CAPACIDADES LOCALES QUE PERMITAN REDUCIR LA VULNERABILIDAD RENTE AL CAMBIO CLIMATICO EN LOS DEPARTAMENTOS DEL MAGDALENA Y LA GUAJIRA CUMPLIENDO CON LAS SIGUIENTES ACTIVIDADES 1 PARTICIPAR EN LA CAPACITACION PARA LA IMPLEMENTACION DEL INSTRUMENTO DE CAPTURA DE INFORMACION Y EL MANEJO DEL SOFTWARE SURVEY 123 DE ARCGIS PARA EL MUNICIPIO DE FUNDACIBN, MAGDALENA. 2 APOYAR EL DESARROLLO DE LAS ACTIVIDADES LOGISTICAS, TECNICAS, OPERATIVAS REQUERIDAS PARA LA IMPLEMENTACION DE 40 INSTRUMENTOS DE RECOLECCIBN DE INFORMACIBN SOCIOECONBMICA EN EL MUNICIPIO DE FUNDACIBN. 3 REALIZAR LA CAPTURA DE LA INFORMACION SOCIOECONOMICA PRIMARIA EN EL MUNICIPIO DE FUNDACION.</t>
  </si>
  <si>
    <t>MAYRA ALEJANDRA DE LA HOZ LEAL</t>
  </si>
  <si>
    <t>https://community.secop.gov.co/Public/Tendering/ContractNoticePhases/View?PPI=CO1.PPI.27752357&amp;isFromPublicArea=True&amp;isModal=False</t>
  </si>
  <si>
    <t>OAG-VAD-1299-2023</t>
  </si>
  <si>
    <t>CO1.REQ.5149585</t>
  </si>
  <si>
    <t>SERVICIOS DE APOYO A LA GESTION PARA LA IMPLEMENTACION DE ENCUESTAS EN EL DESARROLLO DEL ESTUDIO SOCIOECONOMICO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CAPACITACION PARA LA IMPLEMENTACION DEL INSTRUMENTO DE CAPTURA DE INFORMACIDN Y EL MANEJO DEL SOFTWARE SURVEY 123 DE ARCGIS PARA EL MUNICIPIO DE REMOLINO, MAGDALENA. 2 APOYAR EL DESARROLLO DE LAS ACTIVIDADES LOGISTICAS, TECNICAS, OPERATIVAS REQUERIDAS PARA LA IMPLEMENTACION DE 40 INSTRUMENTOS DE RECOLECCION DE INFORMACIDN SOCIOECONDMICA EN EL MUNICIPIO DE REMOLINO. 3 REALIZAR LA CAPTURA DE LA INFORMACIDN SOCIOECONDMICA PRIMARIA EN EL MUNICIPIO DE REMOLINO.</t>
  </si>
  <si>
    <t>JUAN JIMENEZ OROZCO</t>
  </si>
  <si>
    <t>https://community.secop.gov.co/Public/Tendering/ContractNoticePhases/View?PPI=CO1.PPI.27752364&amp;isFromPublicArea=True&amp;isModal=False</t>
  </si>
  <si>
    <t>OAG-VAD-1300-2023</t>
  </si>
  <si>
    <t>CO1.REQ.5153026</t>
  </si>
  <si>
    <t>SERVICIOS DE APOYO A LA GESTION PARA LA IMPLEMENTACION DE ENCUESTAS EN EL DESARROLLO DEL ESTUDIO SOCIOECONDMICO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CAPACITACIDN PARA LA IMPLEMENTACION DEL INSTRUMENTO DE CAPTURA DE INFORMACIBN Y EL MANEJO DEL SOFTWARE SURVEY 123 DE ARCGIS PARA EL MUNICIPIO DE REMOLINO, MAGDALENA. 2 APOYAR EL DESARROLLO DE LAS ACTIVIDADES LOGISTICAS, TECNICAS, OPERATIVAS REQUERIDAS PARA LA IMPLEMENTACION DE 40 INSTRUMENTOS DE RECOLECCIBN DE INFORMACIDN SOCIOECON0MICA EN EL MUNICIPIO DE REMOLINO. 3 REALIZAR LA CAPTURA DE LA INFORMACIDN SOCIOECONDMICA PRIMARIA EN EL MUNICIPIO DE REMOLINO.</t>
  </si>
  <si>
    <t>JUAN CARLOS BARROS TEJADA</t>
  </si>
  <si>
    <t>https://community.secop.gov.co/Public/Tendering/ContractNoticePhases/View?PPI=CO1.PPI.27772335&amp;isFromPublicArea=True&amp;isModal=False</t>
  </si>
  <si>
    <t>OAG-VAD-1301-2023</t>
  </si>
  <si>
    <t>CO1.REQ.5149739</t>
  </si>
  <si>
    <t>SERVICIOS DE APOYO A LA GESTION PARA LA IMPLEMENTACION DE INSTRUMENTOS DE RECOLECCION DE INFORMACION SOCIOECONOMICA EN DESARROLLO DEL ESTUDIO SOCIOECONOMICO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CAPACITACIBN PARA LA IMPLEMENTACION DEL INSTRUMENTO DE CAPTURA DE INFORMACION Y EL MANEJO DEL SOFTWARE SURVEY 123 DE ARCGIS PARA EL MUNICIPIO DE EL RETEN, MAGDALENA. 2 APOYAR EL DESARROLLO DE LAS ACTIVIDADES LOGISTICAS, TECNICAS, OPERATIVAS REQUERIDAS PARA LA IMPLEMENTACIBN DE 40 INSTRUMENTOS DE RECOLECCIBN DE INFORMACION SOCIOECONOMICA EN LAS UNIDADES PRODUCTIVAS DEL MUNICIPIO DE EL RETEN.</t>
  </si>
  <si>
    <t>BRYAN RODRIGUEZ DE LA CRUZ</t>
  </si>
  <si>
    <t>https://community.secop.gov.co/Public/Tendering/ContractNoticePhases/View?PPI=CO1.PPI.27751173&amp;isFromPublicArea=True&amp;isModal=False</t>
  </si>
  <si>
    <t>OAG-VAD-1302-2023</t>
  </si>
  <si>
    <t>CO1.REQ.5161645</t>
  </si>
  <si>
    <t>SERVICIOS DE APOYO A LA GESTION PARA LA IMPLEMENTACION DE INSTRUMENTOS DE RECOLECCION DE INFORMACIDN SOCIOECONOMICA PARA EL DESARROLLO DEL ESTUDIO SOCIOECONOMICO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CAPACITACION PARA LA IMPLEMENTACION DEL INSTRUMENT DE CAPTURA DE INFORMACIDN Y EL MANEJO DEL SOFTWARE SURVEY 123 DE ARCGIS PARA EL MUNICIPIO DE ALBANIA, LA GUAJIRA. 2 APOYAR EL DESARROLLO DE LAS ACTIVIDADES LOGISTICAS, TECNICAS, OPERATIVAS REQUERIDAS PARA LA IMPLEMENTACION DE 40 INSTRUMENTOS DE RECOLECCION DE INFORMACIDN SOCIOECONOMICA EN EL MUNICIPIO DE ALBANIA. 3 REALIZAR LA CAPTURA DE LA INFORMACION SOCIOECONOMICA PRIMARIA EN EL MUNICIPIO DE ALBANIA.</t>
  </si>
  <si>
    <t>ALANA PARODYS CHAMORRO</t>
  </si>
  <si>
    <t>https://community.secop.gov.co/Public/Tendering/ContractNoticePhases/View?PPI=CO1.PPI.27815941&amp;isFromPublicArea=True&amp;isModal=False</t>
  </si>
  <si>
    <t>OAG-VAD-1303-2023</t>
  </si>
  <si>
    <t>CO1.REQ.5161366</t>
  </si>
  <si>
    <t>SERVICIOS DE APOYO A LA GESTIDN PARA LA IMPLEMENTACIDN DE INSTRUMENTOS DE RECOLECCIDN DE INFORMACION SOCIOECONDMICA PARA EL DESARROLLO DEL ESTUDIO SOCIOECONDMICO DE LA ACTIVIDAD 1.4.1 CORRESPONDIENTE AL OBJETIVO 1 DEL PROYECTO BPIN 2022000100019 DENOMINADO DISENO E IMPLEMENTATION DE ESTRATEGIAS PARA EL FORTALECIMIENTO DE CAPACIDADES LOCALES QUE PERMITAN REDUCIR LA VULNERABILIDAD FRENTE AL CAMBIO CLIMATICO EN LOS DEPARTAMENTOS DEL MAGDALENA Y LA GUAJIRA CUMPLIENDO CON LAS SIGUIENTES ACTIVIDADES 1 PARTICIPAR EN LA CAPACITACIDN PARA LA IMPLEMENTACIDN DEL INSTRUMENTO DE CAPTURA DE INFORMACIDN Y EL MANEJO DEL SOFTWARE SURVEY 123 DE ARCGIS PARA EL MUNICIPIO DE SAN JUAN DEL CESAR, LA GUAJIRA. 2 APOYAR EL DESARROLLO DE LAS ACTIVIDADES LOGISTICAS, TECNICAS, OPERATIVAS REQUERIDAS PARA LA IMPLEMENTACIDN DE 40 INSTRUMENTOS DE RECOLECCIDN DE INFORMACIDN SOCIOECONDMICA EN EL MUNICIPIO DE SAN JUAN DEL CESAR.</t>
  </si>
  <si>
    <t>KENNY GARCERANTH FLOREZ</t>
  </si>
  <si>
    <t>https://community.secop.gov.co/Public/Tendering/ContractNoticePhases/View?PPI=CO1.PPI.27815516&amp;isFromPublicArea=True&amp;isModal=False</t>
  </si>
  <si>
    <t>OAG-VAD-1304-2023</t>
  </si>
  <si>
    <t>CO1.REQ.5160752</t>
  </si>
  <si>
    <t>PRESTAR SERVICIOS DE APOYO A LA GESTION PARA LA IMPLEMENTACION DE ENCUESTAS PARA EL DESARROLLO DEL ESTUDIO SOCIOECONOMICO DE LA ACTIVIDAD 1.4.1 CORRESPONDIENTE AL OBJETIVO 1 DEL PROYECTO BPIN 2022000100019 DENOMINADO DISEÑO E IMPLEMENTACION DE ESTRATEGIAS PARA EL FORTALECIMIENTO DE CAPACIDADES LOCALES QUE PERMITAN REDUCIR LA VULNERABILIDAD FRENTE AL CAMBIO CLIMATICO EN LOS DEPARTAMENTOS DEL MAGDALENA Y LA GUAJIRA CUMPLIENDO CON LAS SIGUIENTES ACTIVIDADES 1 PARTICIPAR EN LA CAPACITACION PARA LA IMPLEMENTACION DEL INSTRUMENTO DE CAPTURA DE INFORMACION Y EL MANEJO DEL SOFTWARE SURVEY 123 DE ARCGIS PARA EL MUNICIPIO DE ALBANIA, LA GUAJIRA. 2 APOYAR EL DESARROLLO DE LAS ACTIVIDADES LOGISTICAS, TECNICAS, OPERATIVAS REQUERIDAS PARA LA IMPLEMENTACION DE 40 INSTRUMENTOS DE RECOLECCION DE INFORMACION SOCIOECONOMICA EN EL MUNICIPIO DE ALBANIA. 3 REALIZAR LA CAPTURA DE LA INFORMACION SOCIOECONDMICA PRIMARIA EN EL MUNICIPIO DE ALBANIA.</t>
  </si>
  <si>
    <t>CARLOS JOSE CATALAN GARCIA</t>
  </si>
  <si>
    <t>https://community.secop.gov.co/Public/Tendering/ContractNoticePhases/View?PPI=CO1.PPI.27812620&amp;isFromPublicArea=True&amp;isModal=False </t>
  </si>
  <si>
    <t>OAG-VAD-1305-2023</t>
  </si>
  <si>
    <t>CO1.REQ.5161680</t>
  </si>
  <si>
    <t>SERVICIOS DE APOYO A LA GESTION PARA LA IMPLEMENTACION DE INSTRUMENTOS DE RECOLECCION DE INFORMACION SOCIOECONOMICA EN EL DESARROLLO DEL ESTUDIO SOCIOECONOMICO DE LA ACTIVIDAD 1.4.1 CORRESPONDIENTE AL OBJETIVO 1 DEL PROYECTO BPIN 2022000100019 DENOMINADO DISENO E IMPLEMENTACIBN DE ESTRATEGIAS PARA EL FORTALECIMIENTO DE CAPACIDADES LOCALES QUE PERMITAN REDUCIR LA VULNERABILIDAD FRENTE AL CAMBIO CLIMATICO EN LOS DEPARTAMENTOS DEL MAGDALENA Y LA GUAJIRA CUMPLIENDO CON LAS SIGUIENTES ACTIVIDADES 1 PARTICIPAR EN LA CAPACITACIBN PARA LA IMPLEMENTACIBN DEL INSTRUMENTO DE CAPTURA DE INFORMACIBN Y EL MANEJO DEL SOFTWARE SURVEY 123 DE ARCGIS PARA EL MUNICIPIO DE EL RETEN, MAGDALENA. 2 APOYAR EL DESARROLLO DE LAS ACTIVIDADES LOGISTICAS, TECNICAS, OPERATIVAS REQUERIDAS PARA LA IMPLEMENTACIBN DE 40 INSTRUMENTOS DE RECOLECCIBN DE INFORMACIBN SOCIOECONBMICA EN LAS UNIDADES PRODUCTIVAS DEL MUNICIPIO DE EL RETEN.</t>
  </si>
  <si>
    <t>MARIA OROZCO PERTUZ</t>
  </si>
  <si>
    <t>https://community.secop.gov.co/Public/Tendering/ContractNoticePhases/View?PPI=CO1.PPI.27815992&amp;isFromPublicArea=True&amp;isModal=False</t>
  </si>
  <si>
    <t>OAG-VAD-1312-2023</t>
  </si>
  <si>
    <t>CO1.REQ.5184786</t>
  </si>
  <si>
    <t>SERVICIOS DE APOYO A LA GESTIDN PARA LA IMPLEMENTACION DE INSTRUMENTOS DE RECOLECCION DE INFORMACION SOCIOECONOMICA PARA EL DESARROLLO DEL ESTUDIO SOCIOECONOMICO DE LA ACTIVIDAD 1.4.1 CORRESPONDIENTE AL OBJETIVO 1 DEL PROYECTO BPIN 2022000100019 DENOMINADO DISENO E IMPLEMENTACION DE ESTRATEGIAS PARA EL FORTALECIMIENTO DE CAPACIDADES LOCALES QUE PERMITAN REDUCIR LA VULNERABILIDAD FRENTE AL CAMBIO CLIMATICO EN LOS DEPARTAMENTOS DEL MAGDALENA Y LA GUAJIRA CUMPLIENDO CON LAS SIGUIENTES ACTIVIDADES 1 PARTICIPAR EN LA CAPACITACIDN PARA LA IMPLEMENTACION DEL INSTRUMENTO DE CAPTURA DE INFORMACIBN Y EL MANEJO DEL SOFTWARE SURVEY 123 DE ARCGIS PARA EL MUNICIPIO DE SAN JUAN DEL CESAR, LA GUAJIRA. 2 APOYAR EL DESARROLLO DE LAS ACTIVIDADES LOGISTICAS, TECNICAS, OPERATIVAS REQUERIDAS PARA LA IMPLEMENTACION DE CUARENTA 40 INSTRUMENTOS DE RECOLECCIDN DE INFORMACION SOCIOECONOMICA EN EL MUNICIPIO DE SAN JUAN DEL CESAR.</t>
  </si>
  <si>
    <t>BRAYAN RETAMOZO</t>
  </si>
  <si>
    <t>https://community.secop.gov.co/Public/Tendering/ContractNoticePhases/View?PPI=CO1.PPI.27942906&amp;isFromPublicArea=True&amp;isModal=False</t>
  </si>
  <si>
    <t>FACULTAD DE HUMANIDADES</t>
  </si>
  <si>
    <t>OPSP-FHU-0001-2023</t>
  </si>
  <si>
    <t>CO1.REQ.4044575</t>
  </si>
  <si>
    <t>FORTALECER LOS PROCESOS LOGÍSTICOS Y ORGANIZATIVOS DE LAS ACTIVIDADES RELACIONADAS CON EL FUNCIONAMIENTO DE LAS COHORTES DENTRO DEL PROGRAMA DE LA MAESTRÍA EN ARGUMENTACIÓN JURÍDICA PARA EL PERIODO ACADÉMICO 2023 - 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</si>
  <si>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EDGAR ANDRES PABON RUBIO</t>
  </si>
  <si>
    <t>GIOVANNA MARIA SIMANCAS TINOCO</t>
  </si>
  <si>
    <t>FUNCIONARIO</t>
  </si>
  <si>
    <t>https://community.secop.gov.co/Public/Tendering/OpportunityDetail/Index?noticeUID=CO1.NTC.3950331&amp;isFromPublicArea=True&amp;isModal=False</t>
  </si>
  <si>
    <t>OPSP-FHU-0002-2023</t>
  </si>
  <si>
    <t>CO1.REQ.4045134</t>
  </si>
  <si>
    <t xml:space="preserve"> FORTALECER LOS PROCESOS LOGÍSTICOS Y ORGANIZATIVOS DE LAS ACTIVIDADES RELACIONADAS CON EL FUNCIONAMIENTO DE LAS COHORTES DENTRO DEL PROGRAMA DE LA MAESTRÍA EN PRODUCCIÓN AUDIOVISUAL CREATIVA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CINE Y AUDIOVISUALES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CINE Y AUDIOVISUALES Y A LA DECANATURA DE LA FACULTAD UN INFORME DETALLADO QUE DÉ CUENTA SOBRE EL CUMPLIMIENTO DE LAS ACTIVIDADES ACADÉMICAS CONTEMPLADAS EN LA PROGRAMACIÓN DE CADA COHORTE Y SOBRE EL SEGUIMIENTO O EVOLUCIÓN DEL RESPECTIVO PRESUPUESTO.</t>
  </si>
  <si>
    <t>GINNA LIZETH GONZALEZ CAMPO</t>
  </si>
  <si>
    <t>ARMANDO JOSE SILVA HAMBURGER</t>
  </si>
  <si>
    <t>https://community.secop.gov.co/Public/Tendering/OpportunityDetail/Index?noticeUID=CO1.NTC.3950648&amp;isFromPublicArea=True&amp;isModal=False</t>
  </si>
  <si>
    <t>OPSP-FHU-0003-2023</t>
  </si>
  <si>
    <t>CO1.REQ.4045712</t>
  </si>
  <si>
    <t xml:space="preserve">
 FORTALECER LOS PROCESOS LOGÍSTICOS Y ORGANIZATIVOS DE LAS ACTIVIDADES RELACIONADAS CON EL FUNCIONAMIENTO DE LAS COHORTES DENTRO DEL PROGRAMA DE LA ESPECIALIZACIÓN EN DERECHO PROCESAL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</si>
  <si>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HIRAN DAVID RAMIREZ MONROY</t>
  </si>
  <si>
    <t>https://community.secop.gov.co/Public/Tendering/OpportunityDetail/Index?noticeUID=CO1.NTC.3951150&amp;isFromPublicArea=True&amp;isModal=False</t>
  </si>
  <si>
    <t>OPSP-FHU-0004-2023</t>
  </si>
  <si>
    <t>CO1.REQ.4046421</t>
  </si>
  <si>
    <t xml:space="preserve">
FORTALECER LOS PROCESOS LOGÍSTICOS Y ORGANIZATIVOS DE LAS ACTIVIDADES RELACIONADAS CON EL FUNCIONAMIENTO DE LAS COHORTES DENTRO DEL PROGRAMA DE LA MAESTRÍA EN PROMOCIÓN Y PROTECCIÓN DE LOS DERECHOS HUMANOS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 PARÁGRAFO</t>
  </si>
  <si>
    <t>LUIS EDUARDO GOENAGA NAVARRO</t>
  </si>
  <si>
    <t>https://community.secop.gov.co/Public/Tendering/OpportunityDetail/Index?noticeUID=CO1.NTC.3951990&amp;isFromPublicArea=True&amp;isModal=true&amp;asPopupView=true</t>
  </si>
  <si>
    <t>OPSP-FHU-0005-2023</t>
  </si>
  <si>
    <t>CO1.REQ.4046279</t>
  </si>
  <si>
    <t>FORTALECER LOS PROCESOS LOGÍSTICOS Y ORGANIZATIVOS DE LAS ACTIVIDADES RELACIONADAS CON EL FUNCIONAMIENTO DE LAS COHORTES DENTRO DEL PROGRAMA DE LA MAESTRÍA EN ESCRITURAS AUDIOVISUALES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CINE Y AUDIOVISUALES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CINE Y AUDIOVISUALES Y A LA DECANATURA DE LA FACULTAD UN INFORME DETALLADO QUE DÉ CUENTA SOBRE EL CUMPLIMIENTO DE LAS ACTIVIDADES ACADÉMICAS CONTEMPLADAS EN LA PROGRAMACIÓN DE CADA COHORTE Y SOBRE EL SEGUIMIENTO O EVOLUCIÓN DEL RESPECTIVO PRESUPUESTO.</t>
  </si>
  <si>
    <t>https://community.secop.gov.co/Public/Tendering/OpportunityDetail/Index?noticeUID=CO1.NTC.3952398&amp;isFromPublicArea=True&amp;isModal=False</t>
  </si>
  <si>
    <t>OPSP-FHU-0006-2023</t>
  </si>
  <si>
    <t>CO1.REQ.4046960</t>
  </si>
  <si>
    <t xml:space="preserve">
 FORTALECER LOS PROCESOS LOGÍSTICOS Y ORGANIZATIVOS DE LAS ACTIVIDADES RELACIONADAS CON EL FUNCIONAMIENTO DE LAS COHORTES DENTRO DEL PROGRAMA DE LA ESPECIALIZACIÓN EN DERECHO ADMINISTRATIVO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</si>
  <si>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OSWALTH ADRIAN ALZATE LOPEZ</t>
  </si>
  <si>
    <t>https://community.secop.gov.co/Public/Tendering/OpportunityDetail/Index?noticeUID=CO1.NTC.3952818&amp;isFromPublicArea=True&amp;isModal=False</t>
  </si>
  <si>
    <t>OPSP-FHU-0007-2023</t>
  </si>
  <si>
    <t>CO1.REQ.4047227</t>
  </si>
  <si>
    <t>FORTALECER LOS PROCESOS LOGÍSTICOS Y ORGANIZATIVOS DE LAS
ACTIVIDADES RELACIONADAS CON EL FUNCIONAMIENTO DE LAS COHORTES DENTRO DEL PROGRAMA DE LA MAESTRÍA EN
ANTROPOLOGÍA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ANTROPOLOGÍA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ANTROPOLOGÍA Y A LA DECANATURA DE LA
FACULTAD UN INFORME DETALLADO QUE DÉ CUENTA SOBRE EL CUMPLIMIENTO DE LAS ACTIVIDADES ACADÉMICAS
CONTEMPLADAS EN LA PROGRAMACIÓN DE CADA COHORTE Y SOBRE EL SEGUIMIENTO O EVOLUCIÓN DEL RESPECTIVO
PRESUPUESTO.</t>
  </si>
  <si>
    <t>YAMILETH FLORIAN MARTINEZ</t>
  </si>
  <si>
    <t>HUGO DAVID DURAN GAMARRA</t>
  </si>
  <si>
    <t>https://community.secop.gov.co/Public/Tendering/OpportunityDetail/Index?noticeUID=CO1.NTC.3952774&amp;isFromPublicArea=True&amp;isModal=False</t>
  </si>
  <si>
    <t>OPSP-FHU-0008-2023</t>
  </si>
  <si>
    <t>CO1.REQ.4048724</t>
  </si>
  <si>
    <t xml:space="preserve">
 FORTALECER LOS PROCESOS LOGÍSTICOS Y ORGANIZATIVOS DE LAS ACTIVIDADES RELACIONADAS CON EL FUNCIONAMIENTO DE LAS COHORTES DENTRO DEL PROGRAMA DE LA ESPECIALIZACIÓN EN DERECHOS HUMANOS Y DERECHO INTERNACIONAL HUMANITARIO PARA EL PERIODO ACADÉMICO 2023-1.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DECANA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ADMINISTRATIVA Y FINANCIERA DE LOS ESTUDIANTES DEL PROGRAMA. 
9.MANTENER UN ARCHIVO DIGITAL ACTUALIZADO RELACIONADO CON: ACTAS DE LOS CONSEJOS DE PROGRAMA REALIZADOS E INFORMACIÓN GENERAL DE CADA COHORTE DEL PROGRAMA. 
10.APOYAR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</si>
  <si>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JESUS DAVID VARELA MUJICA</t>
  </si>
  <si>
    <t>https://community.secop.gov.co/Public/Tendering/OpportunityDetail/Index?noticeUID=CO1.NTC.3953990&amp;isFromPublicArea=True&amp;isModal=False</t>
  </si>
  <si>
    <t>OPSP-FHU-0009-2023</t>
  </si>
  <si>
    <t>CO1.REQ.4050116</t>
  </si>
  <si>
    <t>ASESORAR JURÍDICAMENTE LOS PROCESOS DE CONTRATACIÓN DE LA FACULTAD DE HUMANIDADES EN EL PERIODO 2023-I CUMPLIENDO CON LOS REQUISITOS ESTABLECIDOS EN LA LEY, DESARROLLANDO LAS SIGUIENTES ACTIVIDADES: 
1. REALIZAR ACTIVACIÓN DE USUARIOS DEL PERSONAL A CONTRATAR EN LA FACULTAD DE HUMANIDADES EN LAS PLATAFORMAS GEDOCO Y SIGEP II PARA LA CONTRATACIÓN DEL PERIODO 2023-I.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6.PROYECTAR RESOLUCIONES DE PAGO DE BONIFICACIÓN Y DE ACTIVIDADES DE LA FACULTAD DE HUMANIDADES. 7.PROYECTAR ÓRDENES DE SERVICIOS (PROFESIONALES, APOYO A LA GESTIÓN, SUMINISTRO, ETC) DE LA FACULTAD DE HUMANIDADES. 8.PROYECTAR CONTRATOS DE CATEDRA DE LA FACULTAD DE HUMANIDADES. 5.REVISAR LA DOCUMENTACIÓN PARA ELABORACIÓN DE RESOLUCIONES EN EL MARCO DE LA RESOLUCIÓN 308 DEL 12 DE JULIO DE 2022. 9. LLENAR LOS FORMATOS REQUERIDOS POR PARTE DE LA OFICINA DE TALENTO HUMANO PARA TRAMITES DE AFILIACIÓN A LA SEGURIDAD SOCIAL DE LOS DOCENTES CATEDRÁTICOS DE PREGRADO Y POSGRADOS DE LA FACULTAD DE HUMANIDADES. 10. REVISAR Y DAR TRÁMITE A LAS SOLICITUDES RECIBIDAS EN LA CORRESPONDENCIA RELACIONADA CON LA CONTRATACIÓN DE LA FACULTAD DE HUMANIDADES. 11.REALIZAR SEGUIMIENTO A LOS TRÁMITES DE PAGO DE LOS DOCENTES EN EL MARCO DE LA RESOLUCIÓN 308 DEL 12 DE JULIO DE 2022. 9.RENDIR INFORMES MENSUALES, SOBRE LAS ACTIVIDADES DESARROLLADAS, EN CUMPLIMIENTO DE LA PRESENTE ORDEN DE PRESTACIÓN DE SERVICIOS.</t>
  </si>
  <si>
    <t>DAYANA GUTIERREZ GUERRERO</t>
  </si>
  <si>
    <t>139
264</t>
  </si>
  <si>
    <t>2023-01-30
2023-02-07</t>
  </si>
  <si>
    <t>https://community.secop.gov.co/Public/Tendering/OpportunityDetail/Index?noticeUID=CO1.NTC.3955937&amp;isFromPublicArea=True&amp;isModal=False</t>
  </si>
  <si>
    <t>OPSP-FHU-0010-2023</t>
  </si>
  <si>
    <t>CO1.REQ.4103394</t>
  </si>
  <si>
    <t xml:space="preserve">
 APOYAR LA ORGANIZACIÓN Y LOGÍSTICA, DE LAS ACTIVIDADES ADMINISTRATIVAS Y ACADÉMICAS RELACIONADAS CON LOS PROCESOS DE CREACIÓN DE PROGRAMAS DE LOS PROGRAMAS DE POSGRADOS DE LA FACULTAD DE HUMANIDADES PARA EL PERIODO 2023-I, DESARROLLANDO LAS SIGUIENTES ACTIVIDADES: 1. REALIZAR SEGUIMIENTO A LOS PROCESOS DE CREACIÓN DE PROGRAMAS DE LOS POSGRADOS DE LA FACULTAD DE HUMANIDADES. 2. MANTENER ACTUALIZADA LA INFORMACIÓN RELACIONADA CON LOS PROCESOS DE CREACIÓN DE PROGRAMAS DE LOS POSGRADOS DE LA FACULTAD DE HUMANIDADES. 3. PARTICIPAR, APOYAR, CONTRIBUIR EN LA ELABORACIÓN DEL PROCESO DE CREACIÓN DE PROGRAMAS. 4. MANTENER ACTUALIZADO Y ORGANIZADO EL ARCHIVO DOCUMENTAL RELACIONADO CON LOS PROCESOS DE CREACIÓN DE PROGRAMAS DE LOS POSGRADOS DE LA FACULTAD DE HUMANIDADES. 5.PRESENTAR MENSUALMENTE A LA DECANA DE LA FACULTAD DE HUMANIDADES UN INFORME DETALLADO QUE DÉ CUENTA SOBRE EL CUMPLIMIENTO DE SUS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</si>
  <si>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ELIANA MARCELA POLO MALDONADO</t>
  </si>
  <si>
    <t>https://community.secop.gov.co/Public/Tendering/OpportunityDetail/Index?noticeUID=CO1.NTC.4011709&amp;isFromPublicArea=True&amp;isModal=False</t>
  </si>
  <si>
    <t>OPSP-FHU-0011-2023</t>
  </si>
  <si>
    <t>CO1.REQ.4305891</t>
  </si>
  <si>
    <t>APOYAR AL PROGRAMA DE CINE Y AUDIOVISUALES CON LOS PROCESOS DE MATRÍCULA E INSCRIPCIÓN DE CURSOS DE LOS ESTUDIANTES DE PROFESIONALIZACIÓN. PROYECTAR INFORMES DE GESTIÓN
PARA PROIMAGENES. DILIGENCIAR FORMATOS, HORARIOS, Y REPORTES DE NOTAS DE LOS CURSOS. RECIBIR COMUNICACIONES DE ESTUDIANTES Y DOCENTES DEL PROYECTO DE PROFESIONALIZACIÓN.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</si>
  <si>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MAGNELLYS PATRICIA VESGA ACOSTA</t>
  </si>
  <si>
    <t>https://community.secop.gov.co/Public/Tendering/OpportunityDetail/Index?noticeUID=CO1.NTC.4209788&amp;isFromPublicArea=True&amp;isModal=False</t>
  </si>
  <si>
    <t>OAG-FHU-0012-2023</t>
  </si>
  <si>
    <t>CO1.REQ.4499831</t>
  </si>
  <si>
    <t>APOYAR EN LA RECOLECCIÓN DE INFORMACIÓN DOCUMENTAL PARA LA CONSTRUCCIÓN DEL DOCUMENTO DE AUTOEVALUACIÓN CON FINES DE ACREDITACIÓN POR ALTA CALIDAD DEL PROGRAMA DE ANTROPOLOGÍA. 2) APOYAR EN LA APLICACIÓN DE INSTRUMENTOS DE PERCEPCIÓN A ESTUDIANTES, DOCENTES, DIRECTIVOS Y EGRESADOS DEL PROGRAMA DE ANTROPOLOGÍA PARA LA CONSTRUCCIÓN DEL DOCUMENTO DE AUTOEVALUACIÓN CON FINES DE ACREDITACIÓN POR ALTA CALIDAD DEL PROGRAMA. 3) APOYAR EN LA SISTEMATIZACIÓN DE INFORMACIÓN DOCUMENTAL PARA LA CONSTRUCCIÓN DEL DOCUMENTO DE AUTOEVALUACIÓN CON FINES DE ACREDITACIÓN POR ALTA CALIDAD DEL PROGRAMA DE ANTROPOLOGÍA. 4) APOYAR EN LA REDACCIÓN DE LOS INFORMES POR FACTOR, CONSTRUCCIÓN DE PLAN DE MEJORAMIENTO Y  ORGANIZACIÓN DE ANEXOS DE LOS DOCUMENTOS DE AUTOEVALUACIÓN CON FINES DE ACREDITACIÓN POR ALTA CALIDAD DEL PROGRAMA DE ANTROPOLOGÍA.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</si>
  <si>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YURITZA MAILETH PACHECO PEREA</t>
  </si>
  <si>
    <t>https://community.secop.gov.co/Public/Tendering/OpportunityDetail/Index?noticeUID=CO1.NTC.4401021&amp;isFromPublicArea=True&amp;isModal=False</t>
  </si>
  <si>
    <t>OPSP-FHU-0013-2023</t>
  </si>
  <si>
    <t>CO1.REQ.4683210</t>
  </si>
  <si>
    <t xml:space="preserve"> 1. APOYAR PROGRAMAS DE POSGRADOS DE LA FACULTAD DE HUMANIDADES CON LA OFICINA DE ASEGURAMIENTO DE LA CALIDAD LOS PROCESOS DE AUTOEVALUACIÓN, CREACIÓN, MODIFICACIÓN Y RENOVACIÓN DE LOS REGISTROS CALIFICADOS. 2. APOYAR LOS SIGUIENTES PROCESOS DE CREACIÓN DE NUEVOS PROGRAMAS: DOCTORADO EN HUMANIDADES, MAESTRÍA EN DERECHO PROCESAL Y JUSTICIA DIGITAL DE LA FACULTAD DE HUMANIDADES. 3.APOYAR LA LOGÍSTICA DE LAS ACTIVIDADES DE AUTOEVALUACIÓN Y PLANES DE MEJORAMIENTO DE LOS PROGRAMAS DE POSGRADOS. 4.APOYAR LA REDACCIÓN Y PRESENTACIÓN DE LOS INFORMES DE AUTOEVALUACIÓN DE LOS PROGRAMAS DE POSGRADO DE LA FACULTAD DE HUMANIDADES. 5.ASISTIR A LAS REUNIONES PROGRAMADAS POR LA OFICINA DE ASEGURAMIENTO DE LA CALIDAD, LAS FACULTADES, EL CENTRO DE POSGRADOS Y FORMACIÓN CONTINUA Y, EL MINISTERIO DE EDUCACIÓN NACIONAL CORRESPONDIENTES A PROCESOS DE AUTOEVALUACIÓN, CAPACITACIÓN Y SOCIALIZACIÓN DE LA NORMATIVIDAD VIGENTE. 6.APOYAR EN LA RECOPILACIÓN Y ORGANIZACIÓN DE EVIDENCIAS Y DOCUMENTOS QUE REQUIERAN LOS INFORMES DE AUTOEVALUACIÓN Y RENOVACIÓN (CONSULTA A PÁGINAS DEL GOBIERNO NACIONAL, PLANES DE GOBIERNO, PLANES DE ACCIÓN, SNIES, OBSERVATORIO LABORAL, NORMATIVIDAD INTERNA INSTITUCIONAL, ETC). 7.RENDIR INFORMES MENSUALES A LA DECANA DE LA FACULTAD DE HUMANIDADES, ACERCA DE LOS PROCESOS DE AUTOEVALUACIÓN, MODIFICACIÓN Y RENOVACIÓN DE LOS REGISTROS CALIFICADOS DE LOS PROGRAMAS ASIGNADOS Y DEMÁS ACTIVIDADES DE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</si>
  <si>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STEPHANIE DEL ROSARIO PEÑARANDA MEZA</t>
  </si>
  <si>
    <t>https://community.secop.gov.co/Public/Tendering/OpportunityDetail/Index?noticeUID=CO1.NTC.4584994&amp;isFromPublicArea=True&amp;isModal=False</t>
  </si>
  <si>
    <t>OPSP-FHU-0014-2023</t>
  </si>
  <si>
    <t>CO1.REQ.4827209</t>
  </si>
  <si>
    <t xml:space="preserve"> ASESORAR JURÍDICAMENTE LOS PROCESOS DE CONTRATACIÓN DE LA FACULTAD DE HUMANIDADES EN EL PERIODO 2023-II CUMPLIENDO CON LOS REQUISITOS ESTABLECIDOS EN LA LEY, DESARROLLANDO LAS SIGUIENTES ACTIVIDADES: 1. REALIZAR ACTIVACIÓN DE USUARIOS DEL PERSONAL A CONTRATAR (CONTRATISTAS Y DOCENTES) EN LA FACULTAD DE HUMANIDADES EN LAS PLATAFORMAS GEDOCO Y SIGEP II PARA LA CONTRATACIÓN DEL PERIODO 2023-II. 2. REVISAR, VALIDAR Y APROBAR LA INFORMACIÓN Y SOPORTES DEL PERSONAL A CONTRATAR (CONTRATISTAS Y DOCENTES)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6.PROYECTAR RESOLUCIONES DE PAGO DE BONIFICACIÓN Y DE ACTIVIDADES DE LA FACULTAD DE HUMANIDADES. 7.PROYECTAR ÓRDENES DE SERVICIOS (PROFESIONALES, APOYO A LA GESTIÓN, SUMINISTRO, ETC) DE LA FACULTAD DE HUMANIDADES. 8.PROYECTAR CONTRATOS DE CATEDRA DE LA FACULTAD DE HUMANIDADES. 9. REVISAR Y DAR TRÁMITE A LAS SOLICITUDES RECIBIDAS EN LA CORRESPONDENCIA RELACIONADA CON LA CONTRATACIÓN DE LA FACULTAD DE HUMANIDADES. 10.RENDIR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</si>
  <si>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https://community.secop.gov.co/Public/Tendering/OpportunityDetail/Index?noticeUID=CO1.NTC.4728557&amp;isFromPublicArea=True&amp;isModal=False</t>
  </si>
  <si>
    <t>OAG-FHU-0015-2023</t>
  </si>
  <si>
    <t>CO1.REQ.4837524</t>
  </si>
  <si>
    <t>LA PRESENTE ORDEN TIENE POR OBJETO: ORGANIZAR LOS ARCHIVOS DE LOS PROGRAMAS DE LA FACULTAD DE HUMANIDADES PARA TRANSFERENCIA DOCUMENTAL, SIGUIENDO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</si>
  <si>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ALEJANDRO DAVID MARTINEZ JIMENEZ</t>
  </si>
  <si>
    <t>https://community.secop.gov.co/Public/Tendering/OpportunityDetail/Index?noticeUID=CO1.NTC.4739203&amp;isFromPublicArea=True&amp;isModal=False</t>
  </si>
  <si>
    <t>OPSP-FHU-0016-2023</t>
  </si>
  <si>
    <t>CO1.REQ.4837686</t>
  </si>
  <si>
    <t>APOYAR LOS PROCESOS LOGÍSTICOS, ADMINISTRATIVOS Y JURÍDICOS DE LAS ACTIVIDADES RELACIONADAS CON LA FACULTAD DE HUMANIDADES PARA EL PERIODO ACADÉMICO 2023-II, A TRAVÉS DE LA IMPLEMENTACIÓN DE LAS SIGUIENTES ACTIVIDADES:1. PROYECTAR LAS RESPUESTAS DE LOS DERECHOS DE PETICIÓN Y TUTELAS PRESENTADAS A LA FACULTAD DE HUMANIDADES. 2.APOYAR Y ASESORAR LA LOGÍSTICA DE REALIZACIÓN DEL EXAMEN DE SUFICIENCIA EN DERECHO EN LO CONCERNIENTE A GESTIÓN DE ESPACIOS, Y APOYO EN LA PROYECCIÓN DE RESPUESTAS A CUALQUIER REQUERIMIENTO RELACIONADO CON EL MISMO 3. APOYAR LA PROYECCIÓN DE ACTOS ADMINISTRATIVOS DE LA FACULTAD DE HUMANIDADES, ASÍ COMO TAMBIÉN LA PROYECCIÓN DE LOS DISTINTOS CONVENIOS.4. ASESORAR LA OFERTA DE FORMACIÓN CONTINUA DE LA FACULTAD DE HUMANIDADES. 5.ASESORAR JURÍDICAMENTE AL CONSEJO DE FACULTAD EN LOS DISTINTOS PROCESOS DISCIPLINARIOS QUE SE ENCUENTRAN EN CURSO.6. APOYAR EN LA CONSTRUCCIÓN DE LA MATRIZ DE SALIDAS DE CAMPO DE LOS PROGRAMAS ADSCRITOS A LA FACULTAD DE HUMANIDADES EN EL PERIODO 2023-LL.7.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</si>
  <si>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https://community.secop.gov.co/Public/Tendering/OpportunityDetail/Index?noticeUID=CO1.NTC.4738791&amp;isFromPublicArea=True&amp;isModal=False</t>
  </si>
  <si>
    <t>OPSP-FHU-0017-2023</t>
  </si>
  <si>
    <t>CO1.REQ.4938312</t>
  </si>
  <si>
    <t>FORTALECER LOS PROCESOS LOGÍSTICOS Y ORGANIZATIVOS DE LAS ACTIVIDADES RELACIONADAS CON EL FUNCIONAMIENTO DE LOS POSGRADOS DE LA FACULTAD DE HUMANIDADES PARA EL PERIODO ACADÉMICO 2023-II.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</si>
  <si>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https://community.secop.gov.co/Public/Tendering/OpportunityDetail/Index?noticeUID=CO1.NTC.4838652&amp;isFromPublicArea=True&amp;isModal=true&amp;asPopupView=true</t>
  </si>
  <si>
    <t>OPSP-FHU-0018-2023</t>
  </si>
  <si>
    <t>CO1.REQ.4938434</t>
  </si>
  <si>
    <t xml:space="preserve">1. APOYAR A LA DECANA EN LA COORDINACIÓN ACADÉMICA DE LOS  PROGRAMAS DE LA ESPECIALIZACIÓN EN DERECHO ADMINISTRATIVO Y LA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</si>
  <si>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https://community.secop.gov.co/Public/Tendering/OpportunityDetail/Index?noticeUID=CO1.NTC.4838665&amp;isFromPublicArea=True&amp;isModal=true&amp;asPopupView=true</t>
  </si>
  <si>
    <t>OPSP-FHU-0019-2023</t>
  </si>
  <si>
    <t>CO1.REQ.4938447</t>
  </si>
  <si>
    <t xml:space="preserve">
 LA PRESENTE ORDEN TIENE POR OBJETO: ASESORAR JURÍDICAMENTE LOS PROCESOS DE CONTRATACIÓN DE LA FACULTAD DE HUMANIDADES EN EL PERIODO 2023-II CUMPLIENDO CON LOS REQUISITOS ESTABLECIDOS EN LA LEY, DESARROLLANDO LAS SIGUIENTES ACTIVIDADES: 
1. REALIZAR ACTIVACIÓN DE USUARIOS DEL PERSONAL A CONTRATAR EN LA FACULTAD DE HUMANIDADES EN LAS PLATAFORMAS GEDOCO Y SIGEP II PARA LA CONTRATACIÓN DEL PERIODO 2023-II.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6.PROYECTAR RESOLUCIONES DE PAGO DE BONIFICACIÓN Y DE ACTIVIDADES DE LA FACULTAD DE HUMANIDADES. 
7.PROYECTAR ÓRDENES DE SERVICIOS (PROFESIONALES, APOYO A LA GESTIÓN, SUMINISTRO, ETC) DE LA FACULTAD DE HUMANIDADES. 
8.PROYECTAR CONTRATOS DE CATEDRA DE LA FACULTAD DE HUMANIDADES. 
9.REVISAR LA DOCUMENTACIÓN PARA ELABORACIÓN DE RESOLUCIONES EN EL MARCO DE LA RESOLUCIÓN 308 DEL 12 DE JULIO DE 2022. 
10. LLENAR LOS FORMATOS REQUERIDOS POR PARTE DE LA OFICINA DE TALENTO HUMANO PARA TRAMITES DE AFILIACIÓN A LA SEGURIDAD SOCIAL DE LOS DOCENTES CATEDRÁTICOS DE LA FACULTAD DE HUMANIDADES. 
11. REVISAR Y DAR TRÁMITE A LAS SOLICITUDES RECIBIDAS EN LA CORRESPONDENCIA RELACIONADA CON LA CONTRATACIÓN DE LA FACULTAD DE HUMANIDADES. 
12.REALIZAR SEGUIMIENTO A LOS TRÁMITES DE PAGO DE LOS DOCENTES EN EL MARCO DE LA RESOLUCIÓN RECTORAL 308 DEL 12 DE JULIO DE 2022. 
13.RENDIR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</si>
  <si>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https://community.secop.gov.co/Public/Tendering/OpportunityDetail/Index?noticeUID=CO1.NTC.4838531&amp;isFromPublicArea=True&amp;isModal=true&amp;asPopupView=true</t>
  </si>
  <si>
    <t>OPSP-FHU-0020-2023</t>
  </si>
  <si>
    <t>CO1.REQ.4945344</t>
  </si>
  <si>
    <t>APOYAR A LA DECANA EN LA COORDINACIÓN ACADÉMICA DE LOS PROGRAMAS DE LA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</si>
  <si>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https://community.secop.gov.co/Public/Tendering/OpportunityDetail/Index?noticeUID=CO1.NTC.4845371&amp;isFromPublicArea=True&amp;isModal=true&amp;asPopupView=true</t>
  </si>
  <si>
    <t>OPSP-FHU-0021-2023</t>
  </si>
  <si>
    <t>CO1.REQ.4945152</t>
  </si>
  <si>
    <t xml:space="preserve">
1. APOYAR A LA DECANA EN LA COORDINACIÓN ACADÉMICA DE LOS
PROGRAMAS DE LA MAESTRÍA EN ANTROPOLOGÍA Y LA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</si>
  <si>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https://community.secop.gov.co/Public/Tendering/OpportunityDetail/Index?noticeUID=CO1.NTC.4845174&amp;isFromPublicArea=True&amp;isModal=False</t>
  </si>
  <si>
    <t>OPSP-FHU-0022-2023</t>
  </si>
  <si>
    <t>CO1.REQ.5014615</t>
  </si>
  <si>
    <t>1. APOYAR LA PROYECCIÓN DE PLANES ACADÉMICOS DE VALIDACIÓN DE
COMPETENCIAS 2. APOYAR PARA INTERNACIONALIZACIÓN DE CURRÍCULOS EN LOS PROGRAMAS DE LA FACULTAD DE
HUMANIDADES 3. APOYAR PARA OFERTA DE DIPLOMADOS Y FORMACIÓN CONTINUA POR LA FACULTAD DE HUMANIDADES CON
ALIADOS 4. APOYAR EN EL SEGUIMIENTO Y EJECUCIÓN DE CONVENIOS SUSCRITOS POR LA UNIVERSIDAD DEL MAGDALENA QUE
ADMINISTRA LA FACULTAD DE HUMANIDADES 5. APOYAR EN ORGANIZACIÓN Y LOGÍSTICA DE EVENTOS ACADÉMICOS, DE
INVESTIGACIÓN Y EXTENSIÓN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</si>
  <si>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AYDA LUZ FONTALVO FERRADANEZ</t>
  </si>
  <si>
    <t>https://community.secop.gov.co/Public/Tendering/OpportunityDetail/Index?noticeUID=CO1.NTC.4913262&amp;isFromPublicArea=True&amp;isModal=False</t>
  </si>
  <si>
    <t>OAG-FHU-0023-2023</t>
  </si>
  <si>
    <t>CO1.REQ.5014651</t>
  </si>
  <si>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DEL PROGRAMA CON FINES DE MEJORAMIENTO CONTINUO, RENOVACIÓN DE REGISTRO CALIFICADO Y ACREDITACIÓN POR ALTA CALIDAD. 4)APOYAR LA CONSOLIDACIÓN DE LA INFORMACIÓN ESTADÍSTICA DE LOS POSGRADOS DE LA FACULTAD DE HUMANIDADES 5) SOLICITAR DE MANERA OPORTUNA DE LA ASIGNACIÓN DE SALONES PARA EL DESARROLLO DE LAS ACTIVIDADES ACADÉMICAS.6) 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EL DECANO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</si>
  <si>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https://community.secop.gov.co/Public/Tendering/OpportunityDetail/Index?noticeUID=CO1.NTC.4913568&amp;isFromPublicArea=True&amp;isModal=False</t>
  </si>
  <si>
    <t>OPSP-FHU-0024-2023</t>
  </si>
  <si>
    <t>CO1.REQ.5014915</t>
  </si>
  <si>
    <t xml:space="preserve"> 1. APOYAR AL PROGRAMA DE CINE Y AUDIOVISUALES CON LOS PROCESOS DE MATRÍCULA E INSCRIPCIÓN DE CURSOS DE LOS ESTUDIANTES DE PROFESIONALIZACIÓN. 2. PROYECTAR INFORMES DE GESTIÓN PARA PROIMAGENES 3. DILIGENCIAR FORMATOS, HORARIOS, Y REPORTES DE NOTAS DE LOS CURSOS.4. RECIBIR COMUNICACIONES DE ESTUDIANTES Y DOCENTES DEL PROYECTO DE PROFESIONALIZACIÓN.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</si>
  <si>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https://community.secop.gov.co/Public/Tendering/OpportunityDetail/Index?noticeUID=CO1.NTC.4913582&amp;isFromPublicArea=True&amp;isModal=False</t>
  </si>
  <si>
    <t>DIRECCIÓN ADMINISTRATIVA</t>
  </si>
  <si>
    <t>TERMINACIONES- DISMINUCIONES</t>
  </si>
  <si>
    <t>(F) FECHA FINAL PACTADA EN LA PRORROGA  (YYYY-MM-DD)</t>
  </si>
  <si>
    <t>(N) NUMERO DE TERMINACIONES ANTICIPADAS- DISMINUCIONES</t>
  </si>
  <si>
    <t>OPS-DAD-0001-2023</t>
  </si>
  <si>
    <t>CO1.REQ.3961204</t>
  </si>
  <si>
    <t>SERVICIO DE ALMACENAMIENTO, CUSTODIA, CONSULTA Y CODIFICACIÓN DE LOS DOCUMENTOS DEL ARCHIVO CENTRAL DE LA UNIVERSIDAD DEL MAGDALENA</t>
  </si>
  <si>
    <t>IDOC SERVCIOS INTELIGENTES</t>
  </si>
  <si>
    <t>MILVIDA MARIA SUAREZ FLOREZ</t>
  </si>
  <si>
    <t>https:--community.secop.gov.co-Public-Tendering-ContractNoticePhases-View?PPI=CO1.PPI.22821578&amp;isFromPublicArea=True&amp;isModal=False</t>
  </si>
  <si>
    <t>OPS-DAD-0002-2023</t>
  </si>
  <si>
    <t>CO1.REQ.3986295</t>
  </si>
  <si>
    <t>SERVICIO DE RENOVACION DE LA AFILIACION PARA LA CONEXIÓN A LA RED NACIONAL ACADEMICA DE TECNOLOGIA AVANZADA - RENATA</t>
  </si>
  <si>
    <t>CORPORACION RED NACIONAL ACADEMICA DE TECNOLOGIA AVANZADA -RENATA</t>
  </si>
  <si>
    <t>https:--community.secop.gov.co-Public-Tendering-ContractNoticePhases-View?PPI=CO1.PPI.22899277&amp;isFromPublicArea=True&amp;isModal=False</t>
  </si>
  <si>
    <t>OPS-DAD-0003-2023</t>
  </si>
  <si>
    <t>CO1.REQ.4057102</t>
  </si>
  <si>
    <t>SERVICIO DE MANTENIMIENTO DE LECTORAS BIOMÉTRICAS DEL CONTROL DE ACCESO INSTITUCIONAL</t>
  </si>
  <si>
    <t>BUSSINES TECHNOLOGY HELP SAS</t>
  </si>
  <si>
    <t>https:--community.secop.gov.co-Public-Tendering-ContractNoticePhases-View?PPI=CO1.PPI.23104929&amp;isFromPublicArea=True&amp;isModal=False</t>
  </si>
  <si>
    <t>OPS-DAD-0004-2023</t>
  </si>
  <si>
    <t>CO1.REQ.4083289</t>
  </si>
  <si>
    <t>SERVICIO DE INTERPRETACION SIMULTANEA INGLES ESPAÑOL INGLES EN LAS DIFERENTES REUNIONES PROGRAMADAS EN EL MARCO DE LA VISITA DE PARES EVALUADORES CON FINES ACREDITACION INTERNACIONAL INSTITUCIONAL UNIVERSIDAD COMPROMETIDA ENGAGED UNIVERSITY, LOS DIAS 16 Y 17 DE FEBRERO DE 2023 DE ACUERDO AL CRONOGRAMA ESTABLECIDO POR UNIMAGDALENA</t>
  </si>
  <si>
    <t>PANTOGLOT LTDA.</t>
  </si>
  <si>
    <t>JULIETH ALEXANDRA LIZCANO PRADA</t>
  </si>
  <si>
    <t>https:--community.secop.gov.co-Public-Tendering-ContractNoticePhases-View?PPI=CO1.PPI.23132207&amp;isFromPublicArea=True&amp;isModal=False</t>
  </si>
  <si>
    <t>OPS-DAD-0005-2023</t>
  </si>
  <si>
    <t>CO1.REQ.4076626</t>
  </si>
  <si>
    <t>SERVICIO DE AREA PROTEGIDA DIRIGIDO A LOS MIEMBROS DE LA COMUNIDAD UNIVERSITARIA Y VISITANTES. EL CUAL COMPRENDE LA ATENCION MEDICA PRE HOSPITALARIA Y EL TRASLADO DE PACIENTES QUE PRESENTEN EMERGENCIAS Y URGENCIAS DENTRO DE LAS INSTALACIONES DEL CAMPUS PRINCIPAL DE LA UNIVERSIDAD DEL MAGDALENA Y DE LAS SEDES MUSEO ETNOGRAFICO CLAUSTRO SAN JUAN NEPOMUCENO, CENTRO DE DESARROLLO PESQUERO Y ACUICOLA, VILLA COUNTRY Y CREO Y CENTRO DE INNOVACION Y TRANSFERENCIA EN SALUD SEXTO PISO DEL HOSPITAL UNIVERSITARIO JULIO MENDEZ BARRENECHE, EN EL MARCO DEL PROYECTO DEL PLAN DE ACCION MEJORAMIENTO DE LA CALIDAD DE VIDA, BIENESTAR Y DESARROLLO PERSONAL DE LA COMUNIDAD UNIVERSITARIA</t>
  </si>
  <si>
    <t>ASISTENCIA MEDICA S.A.S. SERVICIO DE AMBULANCIA PREPAGADO</t>
  </si>
  <si>
    <t>https:--community.secop.gov.co-Public-Tendering-ContractNoticePhases-View?PPI=CO1.PPI.23162619&amp;isFromPublicArea=True&amp;isModal=False</t>
  </si>
  <si>
    <t>OPS-DAD-0006-2023</t>
  </si>
  <si>
    <t>CO1.REQ.4089352</t>
  </si>
  <si>
    <t>SERVICIO DE PREPRODUCCION, PRODUCCION Y POST PRODUCCION DE PIEZAS AUDIOVISUALES DE CARACTER INSTITUCIONAL PARA TRANSMITIR CADA SEMANA DURANTE CUATRO 04 MESES POR LAS REDES SOCIALES, PAGINA WEB Y TODOS LOS ESPACIOS OFICIALES DE COMUNICACION AUDIOVISUAL E INTERACTIVA DE LA UNIMAGDALENA</t>
  </si>
  <si>
    <t>YOMIS PERDOMO FERNANDEZ</t>
  </si>
  <si>
    <t>WILSON PACHECO</t>
  </si>
  <si>
    <t>https:--community.secop.gov.co-Public-Tendering-ContractNoticePhases-View?PPI=CO1.PPI.23205381&amp;isFromPublicArea=True&amp;isModal=False</t>
  </si>
  <si>
    <t>OPS-DAD-0007-2023</t>
  </si>
  <si>
    <t>CO1.REQ.4093715</t>
  </si>
  <si>
    <t>SERVICIO DE DRONE, CAMARA DE FOTOGRAFIA Y VIDEO, OPERACION DEL MISMO, PARA LAS DIFERENTES ACTIVIDADES QUE SE DESARROLLARAN EN LA UNIVERSIDAD DEL MAGDALENA Y QUE SERAN TRANSMITIDAS EN LAS REDES SOCIALES, PAGINA WEB Y TODOS LOS ESPACIOS OFICIALES</t>
  </si>
  <si>
    <t>RICARDO ALONSO</t>
  </si>
  <si>
    <t>https:--community.secop.gov.co-Public-Tendering-ContractNoticePhases-View?PPI=CO1.PPI.23219469&amp;isFromPublicArea=True&amp;isModal=False</t>
  </si>
  <si>
    <t>OPS-DAD-0008-2023</t>
  </si>
  <si>
    <t>CO1.REQ.4096284</t>
  </si>
  <si>
    <t>SERVICIOS DE PREPRODUCCION, PRODUCCION Y POSTPRODUCCION DEL PROGRAMA INSTITUCIONAL DE LA UNIVERSIDAD DEL MAGDALENA EL CAMPUS TV, PROGRAMA SEMANAL PARA TRANSMITIR DURANTE CUATRO 04 MESES DE 2023, POR EL CANAL REGIONAL TELECARIBE, EL CANAL UNIVERSITARIO ZOOM Y EL CANAL TERRITORIO DE TELEVISION LOCAL CANAL 78 POR TV NORTE TELEVISION POR CABLE</t>
  </si>
  <si>
    <t>PRODUCCIONES TERRITORIO SAMARIO SAS</t>
  </si>
  <si>
    <t>https:--community.secop.gov.co-Public-Tendering-ContractNoticePhases-View?PPI=CO1.PPI.23232868&amp;isFromPublicArea=True&amp;isModal=False</t>
  </si>
  <si>
    <t>OPS-DAD-0009-2023</t>
  </si>
  <si>
    <t>CO1.REQ.4102672</t>
  </si>
  <si>
    <t>SERVICIO DE ALQUILER DE ELEMENTOS LOGISTICOS PARA EVENTOS COMO SILLAS PLASTICAS, SILLAS VESTIDAS, MESAS PLASTICAS, MANTEL CORTO, MESON VESTIDO CARPAS 4X4 Y 5X5, TARIMAS, AMPLIFICACIONES PEQUEÑAS, AMPLIFICACIONES MEDIANAS, AMPLIFICACIONES GRANDES, SALAS LONG, BAÑOS PORTATILES Y DEMAS ELEMENTOS QUE SE REQUIERAN PARA LA REALIZACION DE EVENTOS ACADEMICO ADMINISTRATIVOS DE LA UNIVERSIDAD</t>
  </si>
  <si>
    <t>GRUPO EMPRESARIAL ALQUIMONTAJES SAS</t>
  </si>
  <si>
    <t>https:--community.secop.gov.co-Public-Tendering-ContractNoticePhases-View?PPI=CO1.PPI.23241947&amp;isFromPublicArea=True&amp;isModal=False</t>
  </si>
  <si>
    <t>OPS-DAD-0010-2023</t>
  </si>
  <si>
    <t>CO1.REQ.4112744</t>
  </si>
  <si>
    <t>SERVICIO DE CERRAJERIA PARA LA UNIVERSIDAD DEL MAGDALENA Y SUS SEDES ALTERNAS</t>
  </si>
  <si>
    <t>ALBERTO ELIAS GONZALEZ IGUARAN</t>
  </si>
  <si>
    <t>https:--community.secop.gov.co-Public-Tendering-ContractNoticePhases-View?PPI=CO1.PPI.23290133&amp;isFromPublicArea=True&amp;isModal=False</t>
  </si>
  <si>
    <t>OPS-DAD-0011-2023</t>
  </si>
  <si>
    <t>CO1.REQ.4116060</t>
  </si>
  <si>
    <t>SERVICIO DE RENOVACION POR 12 MESES DE LA SUSCRIPCION DE LA BASE DE DATOS TIRAN ONLINE COLOMBIA Y BIBLIOTECA VIRTUAL DE LA EDITORIAL TIRANT LO BLANCH SAS</t>
  </si>
  <si>
    <t>EDITORIAL TIRANT LO BLANCH SAS</t>
  </si>
  <si>
    <t>JULIO VEGA BAQUERO</t>
  </si>
  <si>
    <t>https:--community.secop.gov.co-Public-Tendering-ContractNoticePhases-View?PPI=CO1.PPI.23299788&amp;isFromPublicArea=True&amp;isModal=False</t>
  </si>
  <si>
    <t>OPS-DAD-0012-2023</t>
  </si>
  <si>
    <t>CO1.REQ.4116659</t>
  </si>
  <si>
    <t>SERVICIO DE RENOVACIÓN POR 12 MESES, DE LA SUSCRIPCIÓN A LA BASE DE DATOS EBSCOHOST (HOSPITALITY &amp; TOURISM Y DENTISTRY &amp; ORAL SCIENCES SOURCE), DE LA EDITORIAL EBSCO</t>
  </si>
  <si>
    <t>SAKAL &amp; YARA SAS</t>
  </si>
  <si>
    <t>https:--community.secop.gov.co-Public-Tendering-ContractNoticePhases-View?PPI=CO1.PPI.23303011&amp;isFromPublicArea=True&amp;isModal=False</t>
  </si>
  <si>
    <t>OPS-DAD-0013-2023</t>
  </si>
  <si>
    <t>CO1.REQ.4122514</t>
  </si>
  <si>
    <t>SERVICIO DE MANTENIMIENTO Y RECARGAS DE LOS EXTINTORES DE LA UNIVERSIDAD DEL MAGDALENA, SUS SEDES ALTERNAS Y VEHICULOS INSTITUCIONALES</t>
  </si>
  <si>
    <t>FULLMEX SEGURIDAD Y SALUD OCUPACIONAL LTDA</t>
  </si>
  <si>
    <t>https:--community.secop.gov.co-Public-Tendering-ContractNoticePhases-View?PPI=CO1.PPI.23318036&amp;isFromPublicArea=True&amp;isModal=False</t>
  </si>
  <si>
    <t>OPS-DAD-0014-2023</t>
  </si>
  <si>
    <t>CO1.REQ.4150454</t>
  </si>
  <si>
    <t>SERVICIO DE ALQUILER DE VESTUARIOS PARA EL DESARROLLO DE LAS ACTVIDADES REALIZADAS POR LAS AREAS DE CULTURA, DEPORTE, SALUD Y DESARROLLO HUMANO ADSCRITAS A LA DIRECCION DE BIENESTAR UNIVERSITARIO, EN EL MARCO DEL PROYECTO DEL PLAN DE ACCION MEJORAMIENTO DE LA CALIDAD DE VIDA, BIENESTAR Y DESARROLLO PERSONAL DE LA COMUNIDAD UNIVERSITARIA</t>
  </si>
  <si>
    <t>KAREN LORENA ZULUAGA PEREZ</t>
  </si>
  <si>
    <t>https:--community.secop.gov.co-Public-Tendering-ContractNoticePhases-View?PPI=CO1.PPI.23417374&amp;isFromPublicArea=True&amp;isModal=False</t>
  </si>
  <si>
    <t>OPS-DAD-0015-2023</t>
  </si>
  <si>
    <t>CO1.REQ.4172405</t>
  </si>
  <si>
    <t>MANTENIMIENTO PREVENTIVO YO CORRECTIVO Y ACTUALIZACION DE LICENCIA DE SIMULADORES MEDICOS PERTENECIENTES A CLINICA DE SIMULACION UBICADA EN EL HANGAR E Y EL CENTRO DE INNOVACION Y TRANSFERENCIA EN SALUD CITES DEL 6 PISO DEL HOSPITAL JULIO MENDEZ BARRENECHE ADSCRITOS A LA FACULTAD DE CIENCIAS DE LA SALUD DE LA UNIVERSIDAD</t>
  </si>
  <si>
    <t xml:space="preserve">DIDACTICOS Y LIBROS DIDACLIBROS LTDA </t>
  </si>
  <si>
    <t>LINA MARCELA CUAO GARCIA</t>
  </si>
  <si>
    <t>https:--community.secop.gov.co-Public-Tendering-ContractNoticePhases-View?PPI=CO1.PPI.23487381&amp;isFromPublicArea=True&amp;isModal=False</t>
  </si>
  <si>
    <t>OPS-DAD-0016-2023</t>
  </si>
  <si>
    <t>CO1.REQ.4189744</t>
  </si>
  <si>
    <t>SERVICIO DE RENOVACION DE LA LICENCIA PALA IBM SPSS STATITICS STANDARD VERSION 29 PARA 100 USUARIOS POR UN AÑO</t>
  </si>
  <si>
    <t>INFORMESE S.A.S.</t>
  </si>
  <si>
    <t>https:--community.secop.gov.co-Public-Tendering-ContractNoticePhases-View?PPI=CO1.PPI.23551800&amp;isFromPublicArea=True&amp;isModal=False</t>
  </si>
  <si>
    <t>OPS-DAD-0017-2023</t>
  </si>
  <si>
    <t>CO1.REQ.4190115</t>
  </si>
  <si>
    <t>SERVICIO DE DIVULGACION DE LA OFERTA ACADEMICA DE POSTGRADO EN EL PERIODICO HOY DIARIO DEL MAGDALENA Y EN EL PORTAL WEB WWW.HOYDIARIODELMAGDALENA.COM.CO</t>
  </si>
  <si>
    <t>EDITORA DE MEDIOS S.A.S.</t>
  </si>
  <si>
    <t>https:--community.secop.gov.co-Public-Tendering-ContractNoticePhases-View?PPI=CO1.PPI.23551893&amp;isFromPublicArea=True&amp;isModal=False</t>
  </si>
  <si>
    <t>OPS-DAD-0018-2023</t>
  </si>
  <si>
    <t>CO1.REQ.4212855</t>
  </si>
  <si>
    <t>SERVICIO DE PAQUETE BÁSICO SOFTWARE CONSTRUPLAN.NET Y CONSTRUCONTROL.NET VERSIÓN EN LA NUBE, CON LICENCIA DE USO DE UN (1) AÑO, INCLUYE SUSCRIPCIÓN A LA REVISTA DIGITAL CONSTRUDATA CIRCULACIÓN TRIMESTRAL POR UN (1) AÑO</t>
  </si>
  <si>
    <t>LEGIS INFORMACIÓN PROFESIONAL S.A.</t>
  </si>
  <si>
    <t>https:--community.secop.gov.co-Public-Tendering-ContractNoticePhases-View?PPI=CO1.PPI.23631039&amp;isFromPublicArea=True&amp;isModal=False</t>
  </si>
  <si>
    <t>OPS-DAD-0019-2023</t>
  </si>
  <si>
    <t>CO1.REQ.4212973</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</si>
  <si>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LA PÁGINA WEB WWW.HOYDIARIODELMAGDALENA.COM.CO</t>
  </si>
  <si>
    <t>https:--community.secop.gov.co-Public-Tendering-ContractNoticePhases-View?PPI=CO1.PPI.23631245&amp;isFromPublicArea=True&amp;isModal=False</t>
  </si>
  <si>
    <t>OPS-DAD-0020-2023</t>
  </si>
  <si>
    <t>CO1.REQ.4219564</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</si>
  <si>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</si>
  <si>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EMPRESA PRESTADORA DE SERVICIOS VARIOS S.A.S.</t>
  </si>
  <si>
    <t>https:--community.secop.gov.co-Public-Tendering-ContractNoticePhases-View?PPI=CO1.PPI.23655910&amp;isFromPublicArea=True&amp;isModal=False</t>
  </si>
  <si>
    <t>OPS-DAD-0021-2023</t>
  </si>
  <si>
    <t>CO1.REQ.4222022</t>
  </si>
  <si>
    <t>SERVICIO DE MANTENIMIENTO FÍSICO DE LOS CARGADORES ELÉCTRICOS DE LA INFRAESTRUCTURA INSTITUCIONAL DE LA UNIVERSIDAD DEL MAGDALENA</t>
  </si>
  <si>
    <t>INGRID SULIANI APARICIO HERNANDEZ</t>
  </si>
  <si>
    <t>https:--community.secop.gov.co-Public-Tendering-ContractNoticePhases-View?PPI=CO1.PPI.23662762&amp;isFromPublicArea=True&amp;isModal=False</t>
  </si>
  <si>
    <t>OPS-DAD-0022-2023</t>
  </si>
  <si>
    <t>CO1.REQ.4222294</t>
  </si>
  <si>
    <t>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</si>
  <si>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PROGRAMACIONES CAMPO TELEVISION S.A.S</t>
  </si>
  <si>
    <t>https:--community.secop.gov.co-Public-Tendering-ContractNoticePhases-View?PPI=CO1.PPI.23668072&amp;isFromPublicArea=True&amp;isModal=False</t>
  </si>
  <si>
    <t>OPS-DAD-0023-2023</t>
  </si>
  <si>
    <t>CO1.REQ.4222869</t>
  </si>
  <si>
    <t>SERVICIO DE RENOVACION DEL LICENCIAMIENTO DE 2000 PERMISOS DE USO DEL ANTIVIRUS SOPHOS Y 20 LICENCIAS PARA SERVIDOR, PARA PROTEGER DE AMENAZAS INFORMATICAS LA INFRAESTRUCTURA TECNOLOGICA INSTITUCIONAL DE LA UNIVERSIDAD DEL MAGDALENA</t>
  </si>
  <si>
    <t>ALF TECHNOLOGIES S.A.S</t>
  </si>
  <si>
    <t>https:--community.secop.gov.co-Public-Tendering-ContractNoticePhases-View?PPI=CO1.PPI.23669096&amp;isFromPublicArea=True&amp;isModal=False</t>
  </si>
  <si>
    <t>OPS-DAD-0024-2023</t>
  </si>
  <si>
    <t>CO1.REQ.4223730</t>
  </si>
  <si>
    <t>RENOVACIÓN POR 12 MESES DE LA SUSCRIPCIÓN A LA BASE DE DATOS ACCESS MEDICINA Y ACCESS MEDICINE QUE REQUIERE LA BIBLIOTECA GERMÁN BULA MEYER PARA DAR SOPORTE A LOS PROCESOS ACADÉMICOS Y DE INVESTIGACIÓN DE LA FACULTAD DE CIENCIAS DE LA SALUD FACILITANDO EL ACCESO A LA INFORMACIÓN</t>
  </si>
  <si>
    <t>MCGRAW HILL INTERAMERICANA SA</t>
  </si>
  <si>
    <t>https:--community.secop.gov.co-Public-Tendering-ContractNoticePhases-View?PPI=CO1.PPI.23670704&amp;isFromPublicArea=True&amp;isModal=False</t>
  </si>
  <si>
    <t>OPS-DAD-0025-2023</t>
  </si>
  <si>
    <t>CO1.REQ.4231136</t>
  </si>
  <si>
    <t>SERVICIO DE MANTENIMIENTO PREVENTIVO Y CORRECTIVO DE LOS VEHÍCULOS PERTENECIENTES AL PARQUE AUTOMOTOR DE LA UNIVERSIDAD DEL MAGDALENA</t>
  </si>
  <si>
    <t>MARTHA ROCIO CABALLERO ZAMBRANO</t>
  </si>
  <si>
    <t>51785497</t>
  </si>
  <si>
    <t>https:--community.secop.gov.co-Public-Tendering-ContractNoticePhases-View?PPI=CO1.PPI.23696754&amp;isFromPublicArea=True&amp;isModal=False</t>
  </si>
  <si>
    <t>OPS-DAD-0026-2023</t>
  </si>
  <si>
    <t>CO1.REQ.4231818</t>
  </si>
  <si>
    <t>DIVULGACIÓN Y PROMOCIÓN DE LOS DISTINTOS PROCESOS ACADÉMICOS DE INVESTIGACIÓN Y EXTENSIÓN INSTITUCIONAL DE LA UNIVERSIDAD DEL MAGDALENA A TRAVÉS DE LA PÁGINA WEB WWW.SANTAMARTAALDIA.CO. PUBLICACIONES DE COMUNICADOS DE PRENSA, CUBRIMIENTO DE EVENTOS Y CONVOCATORIAS DE MEDIOS, ENTREVISTAS, DIVULGACIÓN DE INFORMACIÓN DE LAS CAMPAÑAS DERIVADAS DE LA UNIVERSIDAD DEL MAGDALENA A TRAVÉS DEL MEDIO DIGITAL SANTAMARTAALDÍA.CO Y EN REDES SOCIALES SANTA MARTA AL DÍA</t>
  </si>
  <si>
    <t>SANDRA MILENA MENDIETA PUGLIESE</t>
  </si>
  <si>
    <t>57293412</t>
  </si>
  <si>
    <t>https:--community.secop.gov.co-Public-Tendering-ContractNoticePhases-View?PPI=CO1.PPI.23699881&amp;isFromPublicArea=True&amp;isModal=False</t>
  </si>
  <si>
    <t>OPS-DAD-0027-2023</t>
  </si>
  <si>
    <t>CO1.REQ.4231832</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</si>
  <si>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WWW.ELARTICULO.CO.</t>
  </si>
  <si>
    <t>SOCIEDAD DE MEDIOS EL ARTICULO S.A.S.</t>
  </si>
  <si>
    <t>22-20-2023</t>
  </si>
  <si>
    <t>https:--community.secop.gov.co-Public-Tendering-ContractNoticePhases-View?PPI=CO1.PPI.23700197&amp;isFromPublicArea=True&amp;isModal=False</t>
  </si>
  <si>
    <t>OPS-DAD-0028-2023</t>
  </si>
  <si>
    <t>CO1.REQ.4231775</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</si>
  <si>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WWW.ELINFORMADOR.COM.CO.</t>
  </si>
  <si>
    <t>EDITORIAL MAGDALENA S.A.</t>
  </si>
  <si>
    <t>819003317</t>
  </si>
  <si>
    <t>https:--community.secop.gov.co-Public-Tendering-ContractNoticePhases-View?PPI=CO1.PPI.23700083&amp;isFromPublicArea=True&amp;isModal=False</t>
  </si>
  <si>
    <t>OPS-DAD-0029-2023</t>
  </si>
  <si>
    <t>CO1.REQ.4237949</t>
  </si>
  <si>
    <t>SERVICIO DE DECORACIÓN Y AMBIENTACIÓN DE ESPACIOS INSTITUCIONALES CON TEMÁTICAS ALUSIVAS A CELEBRACIONES DE FECHAS ESPECIALES Y DE INTERÉS INSTITUCIONAL QUE COADYUVEN AL MEJORAMIENTO DE CALIDAD DE VIDA DE LOS MIEMBROS DE LA COMUNIDAD UNIVERSITARIA.</t>
  </si>
  <si>
    <t>7144967</t>
  </si>
  <si>
    <t>https:--community.secop.gov.co-Public-Tendering-ContractNoticePhases-View?PPI=CO1.PPI.23723116&amp;isFromPublicArea=True&amp;isModal=False</t>
  </si>
  <si>
    <t>OPS-DAD-0030-2023</t>
  </si>
  <si>
    <t>CO1.REQ.4243667</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</si>
  <si>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LA PÁGINA WEB WWW.SEGUIMIENTO.CO</t>
  </si>
  <si>
    <t>PUBLICACIONES SEGUIMIENTO S.A.S.</t>
  </si>
  <si>
    <t>900839919</t>
  </si>
  <si>
    <t>https:--community.secop.gov.co-Public-Tendering-ContractNoticePhases-View?PPI=CO1.PPI.23746627&amp;isFromPublicArea=True&amp;isModal=False</t>
  </si>
  <si>
    <t>OPS-DAD-0031-2023</t>
  </si>
  <si>
    <t>CO1.REQ.4243882</t>
  </si>
  <si>
    <t xml:space="preserve">RENOVACIÓN POR DOCE (12) MESES, DE LA SUSCRIPCIÓN A LA BASE DE DATOS JSTOR PARA LA BIBLIOTECA GERMAN BULA MEYER. </t>
  </si>
  <si>
    <t>DOT LIB SUCURSAL COLOMBIA</t>
  </si>
  <si>
    <t>900129305</t>
  </si>
  <si>
    <t>https:--community.secop.gov.co-Public-Tendering-ContractNoticePhases-View?PPI=CO1.PPI.23747414&amp;isFromPublicArea=True&amp;isModal=False</t>
  </si>
  <si>
    <t>OPS-DAD-0032-2023</t>
  </si>
  <si>
    <t>CO1.REQ.4250172</t>
  </si>
  <si>
    <t>SERVICIO DE SOPORTE, MANTENIMIENTO PREVENTIVO Y CORRECTIVO DEL SISTEMA DE INFORMACIÓN SERIES, CORRESPONDIENTE A LA PLATAFORMA DE COMUNICACIONES OFICIALES DE LA UNIVERSIDAD DEL MAGDALENA.</t>
  </si>
  <si>
    <t xml:space="preserve">BUSSINES TECHNOLOGY HELP S.A.S. </t>
  </si>
  <si>
    <t>900726297</t>
  </si>
  <si>
    <t>https:--community.secop.gov.co-Public-Tendering-ContractNoticePhases-View?PPI=CO1.PPI.23769606&amp;isFromPublicArea=True&amp;isModal=False</t>
  </si>
  <si>
    <t>OPS-DAD-0033-2023</t>
  </si>
  <si>
    <t>CO1.REQ.4257255</t>
  </si>
  <si>
    <t xml:space="preserve">SERVICIO DE MANTENIMIENTO PREVENTIVO Y CORRECTIVO EN CARPINTERÍA DE MADERA PARA EL NORMAL FUNCIONAMIENTO DE LOS MUEBLES Y ESTRUCTURAS EN MADERA DE LAS DIFERENTES LOCACIONES DE LA UNIVERSIDAD DEL MAGDALENA Y SUS SEDES ALTERNAS. </t>
  </si>
  <si>
    <t>HUGO OMAR HERNANDEZ GRANADOS</t>
  </si>
  <si>
    <t>12627106</t>
  </si>
  <si>
    <t>https:--community.secop.gov.co-Public-Tendering-ContractNoticePhases-View?PPI=CO1.PPI.23794803&amp;isFromPublicArea=True&amp;isModal=False</t>
  </si>
  <si>
    <t>OPS-DAD-0034-2023</t>
  </si>
  <si>
    <t>CO1.REQ.4257670</t>
  </si>
  <si>
    <t>SERVICIO DE RENOVACIÓN DE LOS SOFTWARES: UNA (01) LICENCIA DE SPROUT SOCIAL UPGRADE P-AVANZADO Y UNA (01) LICENCIA DEL CERTIFICADO DE SEGURIDAD SSL KOMODO.</t>
  </si>
  <si>
    <t>INDEXA SYSTEMS S.A.S.</t>
  </si>
  <si>
    <t>901246775</t>
  </si>
  <si>
    <t>https:--community.secop.gov.co-Public-Tendering-ContractNoticePhases-View?PPI=CO1.PPI.23797988&amp;isFromPublicArea=True&amp;isModal=False</t>
  </si>
  <si>
    <t>OPS-DAD-0035-2023</t>
  </si>
  <si>
    <t>CO1.REQ.4260304</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</si>
  <si>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SU PÁGINA WEB WWW.UNIVERSIDAD.EDU.CO.</t>
  </si>
  <si>
    <t>CARLOS MARIO LOPERA PALACIO</t>
  </si>
  <si>
    <t>79418273</t>
  </si>
  <si>
    <t>https:--community.secop.gov.co-Public-Tendering-ContractNoticePhases-View?PPI=CO1.PPI.23805816&amp;isFromPublicArea=True&amp;isModal=False</t>
  </si>
  <si>
    <t>OPS-DAD-0036-2023</t>
  </si>
  <si>
    <t>CO1.REQ.4266615</t>
  </si>
  <si>
    <t xml:space="preserve">SERVICIO DE MANTENIMIENTO Y SUMINISTRO DE REPUESTOS DE LOS AUTOCLAVES DE LAS CLÍNICAS ODONTOLÓGICAS UBICADAS EN EL PRIMERO Y SEGUNDO PISO DEL BLOQUE V DE LA UNIVERSIDAD DEL MAGDALENA. </t>
  </si>
  <si>
    <t>AUTOCLAVES DEL CARIBE S.A.S.</t>
  </si>
  <si>
    <t>901504428</t>
  </si>
  <si>
    <t>https:--community.secop.gov.co-Public-Tendering-ContractNoticePhases-View?PPI=CO1.PPI.23832567&amp;isFromPublicArea=True&amp;isModal=False</t>
  </si>
  <si>
    <t>OPS-DAD-0037-2023</t>
  </si>
  <si>
    <t>CO1.REQ.4267502</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</si>
  <si>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t>
  </si>
  <si>
    <t>MEDIGRAFICOS S.A.S.</t>
  </si>
  <si>
    <t>901208973</t>
  </si>
  <si>
    <t>https:--community.secop.gov.co-Public-Tendering-ContractNoticePhases-View?PPI=CO1.PPI.23834703&amp;isFromPublicArea=True&amp;isModal=False</t>
  </si>
  <si>
    <t>OPS-DAD-0038-2023</t>
  </si>
  <si>
    <t>CO1.REQ.4267184</t>
  </si>
  <si>
    <t>SERVICIO DE DIVULGACIÓN Y PROMOCIÓN DE LOS DISTINTOS PROCESOS ACADÉMICOS DE INVESTIGACIÓN Y EXTENSIÓN INSTITUCIONAL DE LA UNIVERSIDAD DEL MAGDALENA, EN LA RADIO, EN LAS EMISORAS RADIO MAGDALENA 1420 AM Y RADIO RODADERO 1480 AM.</t>
  </si>
  <si>
    <t>INNOVACION &amp; DISEÑOS S.A.S.</t>
  </si>
  <si>
    <t>900244687</t>
  </si>
  <si>
    <t>https:--community.secop.gov.co-Public-Tendering-ContractNoticePhases-View?PPI=CO1.PPI.23835316&amp;isFromPublicArea=True&amp;isModal=False</t>
  </si>
  <si>
    <t>OPS-DAD-0039-2023</t>
  </si>
  <si>
    <t>CO1.REQ.4272578</t>
  </si>
  <si>
    <t>SERVICIO DE AUDITORIA DE SEGUIMIENTO PARA LOS PROGRAMAS TÉCNICOS LABORALES DEL CENTRO PARA LA REGIONALIZACIÓN DE LA EDUCACIÓN Y LAS OPORTUNIDADES - CREO BAJO LA NORMA NTC 5555:2011, Y DE LOS PROGRAMAS DE FORMACIÓN PARA EL TRABAJO NTC 5581:2011, NTC 5663:2011.</t>
  </si>
  <si>
    <t>INSTITUTO COLOMBIANO DE NORMAS TÉCNICAS Y CERTIFICACIÓN ICONTEC</t>
  </si>
  <si>
    <t>860012336</t>
  </si>
  <si>
    <t>WILSON VELASQUEZ BASTIDAS</t>
  </si>
  <si>
    <t>https:--community.secop.gov.co-Public-Tendering-ContractNoticePhases-View?PPI=CO1.PPI.23849836&amp;isFromPublicArea=True&amp;isModal=False</t>
  </si>
  <si>
    <t>OPS-DAD-0040-2023</t>
  </si>
  <si>
    <t>CO1.REQ.4275167</t>
  </si>
  <si>
    <t>SERVICIO DE AUDITORÍA DE SEGUIMIENTO BAJO LA NORMA NTC ISO 9001:2015 PARA LA MEJORA CONTINUA DEL SISTEMA DE GESTIÓN DE CALIDAD COGUI+. DE CONFORMIDAD CON LAS ESPECIFICACIONES ESTABLECIDAS EN LA PROPUESTA PRESENTADA POR EL CONTRATISTA, LA CUAL HACE PARTE INTEGRAL DE LA PRESENTE ORDEN.</t>
  </si>
  <si>
    <t>EIRA ROSARIO MADERA REYES</t>
  </si>
  <si>
    <t>https:--community.secop.gov.co-Public-Tendering-ContractNoticePhases-View?PPI=CO1.PPI.23859687&amp;isFromPublicArea=True&amp;isModal=False</t>
  </si>
  <si>
    <t>OPS-DAD-0041-2023</t>
  </si>
  <si>
    <t>CO1.REQ.4280157</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</si>
  <si>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</si>
  <si>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UNIDAD DE MEDIOS S.A.S.</t>
  </si>
  <si>
    <t>900053241</t>
  </si>
  <si>
    <t>https:--community.secop.gov.co-Public-Tendering-ContractNoticePhases-View?PPI=CO1.PPI.23878704&amp;isFromPublicArea=True&amp;isModal=False</t>
  </si>
  <si>
    <t>OPS-DAD-0042-2023</t>
  </si>
  <si>
    <t>CO1.REQ.4280715</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</si>
  <si>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 AM.</t>
  </si>
  <si>
    <t>CARACOL PRIMERA CADENA RADIAL COLOMBIANA S.A. "CARACOL S.A."</t>
  </si>
  <si>
    <t>860014923</t>
  </si>
  <si>
    <t>https:--community.secop.gov.co-Public-Tendering-ContractNoticePhases-View?PPI=CO1.PPI.23878793&amp;isFromPublicArea=True&amp;isModal=False</t>
  </si>
  <si>
    <t>OPS-DAD-0043-2023</t>
  </si>
  <si>
    <t>CO1.REQ.4291656</t>
  </si>
  <si>
    <t>SERVICIO DE RENOVACIÓN POR 12 MESES DE LA SUITE ADOBE CREATIVE CLOUD PARA UNIMAGDALENA.</t>
  </si>
  <si>
    <t>https:--community.secop.gov.co-Public-Tendering-ContractNoticePhases-View?PPI=CO1.PPI.23925584&amp;isFromPublicArea=True&amp;isModal=False</t>
  </si>
  <si>
    <t>OPS-DAD-0044-2023</t>
  </si>
  <si>
    <t>CO1.REQ.4294597</t>
  </si>
  <si>
    <t xml:space="preserve">SERVICIO DE DIVULGACIÓN Y PROMOCIÓN DE LOS DISTINTOS PROCESOS ACADÉMICOS DE INVESTIGACIÓN Y EXTENSIÓN INSTITUCIONAL DE LA UNIVERSIDAD DEL MAGDALENA  UTILIZANDO LAS PLATAFORMAS PERIODÍSTICAS DIGITALES DE CARÁCTER REGIONAL, COMO EL PORTAL WEB WWW.CANALTVCOSTA.CO.  </t>
  </si>
  <si>
    <t>AGENCIA &amp; PRODUCTORA DE MEDIOS S.A.S.</t>
  </si>
  <si>
    <t>901251648</t>
  </si>
  <si>
    <t>https:--community.secop.gov.co-Public-Tendering-ContractNoticePhases-View?PPI=CO1.PPI.23939586&amp;isFromPublicArea=True&amp;isModal=False</t>
  </si>
  <si>
    <t>OPS-DAD-0045-2023</t>
  </si>
  <si>
    <t>CO1.REQ.4294832</t>
  </si>
  <si>
    <t xml:space="preserve">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 CON LAS SIGUIENTES ESPECIFICACIONES: PACK GOLD: 1 ANUNCIO PÁG WEB EN PORTADA+ 10 POST REDES +PUBLIRREPORTAJES WEB +PUBLICACIÓN DE BOLETINES. </t>
  </si>
  <si>
    <t>TWO-WAY FOUNDATION</t>
  </si>
  <si>
    <t>900938372</t>
  </si>
  <si>
    <t>https:--community.secop.gov.co-Public-Tendering-ContractNoticePhases-View?PPI=CO1.PPI.23939954&amp;isFromPublicArea=True&amp;isModal=False</t>
  </si>
  <si>
    <t>OPS-DAD-0046-2023</t>
  </si>
  <si>
    <t>CO1.REQ.4304431</t>
  </si>
  <si>
    <t xml:space="preserve">SERVICIO DE FUMIGACIÓN Y CONTROL DE PLAGAS PARA LA UNIVERSIDAD DEL MAGDALENA, CAMPUS PRINCIPAL Y SUS SEDES ALTERNAS. </t>
  </si>
  <si>
    <t>FUMIABA S.A.S.</t>
  </si>
  <si>
    <t>802005601</t>
  </si>
  <si>
    <t>https:--community.secop.gov.co-Public-Tendering-ContractNoticePhases-View?PPI=CO1.PPI.23984294&amp;isFromPublicArea=True&amp;isModal=False</t>
  </si>
  <si>
    <t>OPS-DAD-0047-2023</t>
  </si>
  <si>
    <t>CO1.REQ.4304447</t>
  </si>
  <si>
    <t>SERVICIO DE MANTENIMIENTO PREVENTIVO Y CORRECTIVO EN CARPINTERÍA METÁLICA, VIDRIERÍA Y SOLDADURA, INCLUYE MATERIALES, PARA EL BUEN FUNCIONAMIENTO DE LOS MUEBLES Y ESTRUCTURAS EN METÁLICA Y VIDRIERÍA DE LAS DIFERENTES LOCACIONES DE LA UNIVERSIDAD DEL MAGDALENA Y SUS SEDES ALTERNAS.</t>
  </si>
  <si>
    <t>METALMECANICA ELECTRICOS Y CIVILES S.A.S.</t>
  </si>
  <si>
    <t>900749054</t>
  </si>
  <si>
    <t>https:--community.secop.gov.co-Public-Tendering-ContractNoticePhases-View?PPI=CO1.PPI.23984938&amp;isFromPublicArea=True&amp;isModal=False</t>
  </si>
  <si>
    <t>OPS-DAD-0048-2023</t>
  </si>
  <si>
    <t>CO1.REQ.4305565</t>
  </si>
  <si>
    <t>SERVICIO DE MANTENIMIENTO PREVENTIVO, CORRECTIVO Y SUMINISTRO DE RESPUESTOS PARA EL ASCENSOR MARCA INTERLIFT UBICADO EN EL EDIFICIO DE BIENESTAR UNIVERSITARIO DE LA UNIVERSIDAD DEL MAGDALENA.</t>
  </si>
  <si>
    <t>INTERLIFT S.A.S.</t>
  </si>
  <si>
    <t>900512637</t>
  </si>
  <si>
    <t>https:--community.secop.gov.co-Public-Tendering-ContractNoticePhases-View?PPI=CO1.PPI.23987594&amp;isFromPublicArea=True&amp;isModal=False</t>
  </si>
  <si>
    <t>OPS-DAD-0049-2023</t>
  </si>
  <si>
    <t>CO1.REQ.4318346</t>
  </si>
  <si>
    <t>SERVICIO DE REALIZACIÓN DE EXÁMENES MÉDICOS OCUPACIONALES, PRUEBAS COMPLEMENTARIAS, DIAGNÓSTICO DE CONDICIONES DE SALUD DEL PERSONAL ADMINISTRATIVO, DOCENTES DE PLANTA, CATEDRÁTICOS Y OCASIONALES DE LA UNIVERSIDAD DEL MAGDALENA. ASÍ COMO ASESORÍA EN MEDICINA PREVENTIVA Y DEL TRABAJO.</t>
  </si>
  <si>
    <t>SOLAB S.A.S.</t>
  </si>
  <si>
    <t>900724151</t>
  </si>
  <si>
    <t>HAROLD ROMERO CAHUANA</t>
  </si>
  <si>
    <t>https:--community.secop.gov.co-Public-Tendering-ContractNoticePhases-View?PPI=CO1.PPI.24041827&amp;isFromPublicArea=True&amp;isModal=False</t>
  </si>
  <si>
    <t>OPS-DAD-0050-2023</t>
  </si>
  <si>
    <t>CO1.REQ.4322912</t>
  </si>
  <si>
    <t>SERVICIO DE MANTENIMIENTO PREVENTIVO Y-O CORRECTIVO Y SUMINISTRO DE REPUESTOS PARA LOS IMPLEMENTOS Y MAQUINARIA PARA LA INDUSTRIA DE ALIMENTOS: MEZCLADORA JAVAR, MEZCLADOR, MOLINO 32 DE PISO JAVAR, EMPACADORA AL VACIO JAVAR, PROCESADOR DE VEGETALES TALSA, EMBUTIDORA MANUAL DICK, EMBUTIDORA HIDRAULICA, CUTTER 15 LITROS JAVAR, CUTTER JARINOX, SIERRA TALSA, EMPACADORA AL VACIO EUROVAC, AUTOCLAVE, TAJADORA, HORNOS Y AUTOCLAVE PHOENIX UBICADOS EN LA PLANTA DE PROCESAMIENTO DE PRODUCTOS PESQUEROS</t>
  </si>
  <si>
    <t>JARINOX S.A.S.</t>
  </si>
  <si>
    <t>900197421</t>
  </si>
  <si>
    <t>https:--community.secop.gov.co-Public-Tendering-ContractNoticePhases-View?PPI=CO1.PPI.24058113&amp;isFromPublicArea=True&amp;isModal=False</t>
  </si>
  <si>
    <t>OPS-DAD-0051-2023</t>
  </si>
  <si>
    <t>CO1.REQ.4331092</t>
  </si>
  <si>
    <t>PUBLICACIÓN DE UN AVISO EN EL PERIÓDICO EL INFORMADOR, CONCERNIENTE A LA PEDAGOGÍA PARA EVITAR PROCESOS ANÓMALOS EN LAS INSCRIPCIONES DE PREGRADO PARA EL SEGUNDO SEMESTRE ACADÉMICO DEL AÑO 2023</t>
  </si>
  <si>
    <t>https:--community.secop.gov.co-Public-Tendering-ContractNoticePhases-View?PPI=CO1.PPI.24093152&amp;isFromPublicArea=True&amp;isModal=False</t>
  </si>
  <si>
    <t>OPS-DAD-0052-2023</t>
  </si>
  <si>
    <t>CO1.REQ.4331288</t>
  </si>
  <si>
    <t>SERVICIO DE PUBLICACIÓN DE UN (01) AVISO EN EL PERIÓDICO HOY DIARIO DEL MAGDALENA, CONCERNIENTE A LA PEDAGOGÍA PARA EVITAR PROCESOS ANÓMALOS EN LAS INSCRIPCIONES DE PREGRADO PARA EL SEGUNDO SEMESTRE ACADÉMICO DEL AÑO 2023</t>
  </si>
  <si>
    <t>EDITORA DE MEDIOS S.A.S</t>
  </si>
  <si>
    <t>https:--community.secop.gov.co-Public-Tendering-ContractNoticePhases-View?PPI=CO1.PPI.24094061&amp;isFromPublicArea=True&amp;isModal=False</t>
  </si>
  <si>
    <t>OPS-DAD-0053-2023</t>
  </si>
  <si>
    <t>CO1.REQ.4334332</t>
  </si>
  <si>
    <t xml:space="preserve">SERVICIO DE MANTENIMIENTO PREVENTIVO Y CORRECTIVO DE LOS EQUIPOS DE SONIDO PERTENECIENTES A LA UNIVERSIDAD DEL MAGDALENA. </t>
  </si>
  <si>
    <t>ELFRED DE JESUS RODRIGUEZ DIAZ</t>
  </si>
  <si>
    <t>85472129</t>
  </si>
  <si>
    <t>https:--community.secop.gov.co-Public-Tendering-ContractNoticePhases-View?PPI=CO1.PPI.24094378&amp;isFromPublicArea=True&amp;isModal=False</t>
  </si>
  <si>
    <t>OPS-DAD-0054-2023</t>
  </si>
  <si>
    <t>CO1.REQ.4334619</t>
  </si>
  <si>
    <t xml:space="preserve">SERVICIO DE MANTENIMIENTO PREVENTIVO, CORRECTIVO, SUMINISTRO DE REPUESTOS Y ACCESORIOS NO INCLUIDOS DENTRO DE LA MODALIDAD CONTRATADA PARA EL ASCENSOR MARCA SCHINDLER UBICADO EN EL EDIFICIO MAR CARIBE DE LA UNIVERSIDAD DEL MAGDALENA. LA MODALIDAD ES MANTENIMINETO SUPERIOR, DE ACUERDO A LO ESTABLECIDO EN LA PROPUESTA NO. 131917514 DE FECHA 03 DE MARZO DE 2023, LA CUAL HACE PARTE INTEGRAL DE LA PRESENTE ORDEN. </t>
  </si>
  <si>
    <t>ASCENSORES SCHINDLER DE COLOMBIA S.A.S.</t>
  </si>
  <si>
    <t>860005289</t>
  </si>
  <si>
    <t>https:--community.secop.gov.co-Public-Tendering-ContractNoticePhases-View?PPI=CO1.PPI.24103992&amp;isFromPublicArea=True&amp;isModal=False</t>
  </si>
  <si>
    <t>OPS-DAD-0055-2023</t>
  </si>
  <si>
    <t>CO1.REQ.4334992</t>
  </si>
  <si>
    <t>SERVICIO DE RENOVACIÓN POR 12 MESES DE LA SUSCRIPCIÓN AL APLICATIVO WEB EBOOK 7-24 QUE REQUIERE LA BIBLIOTECA GERMÁN BULA MEYER PARA DAR SOPORTE A TODOS LOS PROGRAMAS DE LA OFERTA ACADÉMICA INSTITUCIONAL EN LOS NIVELES DE FORMACIÓN DE PREGRADO Y POSTGRADOS.</t>
  </si>
  <si>
    <t>DIGITAL CONTENT S.A.S.</t>
  </si>
  <si>
    <t>900637852</t>
  </si>
  <si>
    <t>https:--community.secop.gov.co-Public-Tendering-ContractNoticePhases-View?PPI=CO1.PPI.24108014&amp;isFromPublicArea=True&amp;isModal=False</t>
  </si>
  <si>
    <t>OPS-DAD-0056-2023</t>
  </si>
  <si>
    <t>CO1.REQ.4342505</t>
  </si>
  <si>
    <t>SERVICIO DE RENOVACIÓN DE LA SUSCRIPCIÓN A LA BASE DE DATOS: UPTODATE - ANYWHERE, QUE REQUIERE LA BIBLIOTECA GERMÁN BULA MEYER PARA DAR SOPORTE A LOS PROCESOS ACADÉMICOS Y INVESTIGACIÓN DE LA FACULTAD DE CIENCIAS DE LA SALUD FACILITANDO EL ACCESO A RECURSOS DE INFORMACIÓN.</t>
  </si>
  <si>
    <t>CONSORTIA S.A.S.</t>
  </si>
  <si>
    <t>900557235</t>
  </si>
  <si>
    <t>https:--community.secop.gov.co-Public-Tendering-ContractNoticePhases-View?PPI=CO1.PPI.24135916&amp;isFromPublicArea=True&amp;isModal=False</t>
  </si>
  <si>
    <t>OPS-DAD-0057-2023</t>
  </si>
  <si>
    <t>CO1.REQ.4342607</t>
  </si>
  <si>
    <t>SERVICIO DE MANTENIMIENTO PREVENTIVO, CORRECTIVO Y SUMINISTRO DE REPUESTOS PARA EL ASCENSOR MARCA OTIS UBICADO EN EL EDIFICIO DE INNOVACIÓN Y EMPRENDIMIENTO DE LA UNIVERSIDAD DEL MAGDALENA.</t>
  </si>
  <si>
    <t>OTIS ELEVATOR COMPANY COLOMBIA S.A.S.</t>
  </si>
  <si>
    <t>830005448</t>
  </si>
  <si>
    <t>https:--community.secop.gov.co-Public-Tendering-ContractNoticePhases-View?PPI=CO1.PPI.24136111&amp;isFromPublicArea=True&amp;isModal=False</t>
  </si>
  <si>
    <t>OPS-DAD-0058-2023</t>
  </si>
  <si>
    <t>CO1.REQ.4342612</t>
  </si>
  <si>
    <t>SERVICIO DE PUBLICACIÓN DE UN (01) AVISO EN EL PERIÓDICO "EL VOCERO DE LA PROVINCIA" Y EN SUS REDES SOCIALES; FACEBOOK: EL VOCERO DE LA PROVINCIA, TWITTER: @VOCEROPROVINCIA E LNSTAGRAM: @ELVOCERODELAPROVINCIA CONCERNIENTE A LA PEDAGOGÍA PARA EVITAR PROCESOS ANÓMALOS EN LAS INSCRIPCIONES DE PREGRADO PARA EL SEGUNDO SEMESTRE ACADÉMICO DEL AÑO 2023.</t>
  </si>
  <si>
    <t>PRODUCCIONES JOV S.A.S.</t>
  </si>
  <si>
    <t>819005027</t>
  </si>
  <si>
    <t>https:--community.secop.gov.co-Public-Tendering-ContractNoticePhases-View?PPI=CO1.PPI.24136127&amp;isFromPublicArea=True&amp;isModal=False</t>
  </si>
  <si>
    <t>OPS-DAD-0059-2023</t>
  </si>
  <si>
    <t>CO1.REQ.4375815</t>
  </si>
  <si>
    <t xml:space="preserve">SERVICIO DE PUBLICACIÓN DE UN AVISO  EN EL  "DIARIO LA PRENSA", CONCERNIENTE A LA PEDAGOGÍA PARA EVITAR PROCESOS ANÓMALOS EN LAS INSCRIPCIONES DE PREGRADO PARA EL SEGUNDO SEMESTRE ACADÉMICO DEL AÑO 2023.   CON LAS SIGUIENTES ESPECIFICACIONES: UN (01) AVISO DE  TAMAÑO ½ PÁGINA, CON  MEDIDAS DE 25.5 CMT. ANCHO X 20 CMT. ALTO, EN POLICROMÍA AL 100%. </t>
  </si>
  <si>
    <t>OSCAR LUIS PALACIO PEÑA</t>
  </si>
  <si>
    <t>84081892</t>
  </si>
  <si>
    <t>https:--community.secop.gov.co-Public-Tendering-ContractNoticePhases-View?PPI=CO1.PPI.24270866&amp;isFromPublicArea=True&amp;isModal=False</t>
  </si>
  <si>
    <t>OPS-DAD-0060-2023</t>
  </si>
  <si>
    <t>CO1.REQ.4378096</t>
  </si>
  <si>
    <t>SERVICIO DE LIMPIEZA Y DESINFECCIÓN DE LOS ESTANQUES DE ALMACENAMIENTO DE AGUA PERTENECIENTES A UNIVERSIDAD DEL MAGDALENA Y SUS SEDES ALTERNAS.</t>
  </si>
  <si>
    <t>JAVIER DAVID PINTO DELGHANS</t>
  </si>
  <si>
    <t>84457251</t>
  </si>
  <si>
    <t>https:--community.secop.gov.co-Public-Tendering-ContractNoticePhases-View?PPI=CO1.PPI.24280136&amp;isFromPublicArea=True&amp;isModal=False</t>
  </si>
  <si>
    <t>OPS-DAD-0061-2023</t>
  </si>
  <si>
    <t>CO1.REQ.4389603</t>
  </si>
  <si>
    <t>SERVICIO DE POLARIZADO PARA VENTANAS DE SALONES, OFICINAS, LABORATORIOS Y VEHÍCULOS INSTITUCIONALES PERTENECIENTES A LA UNIVERSIDAD DEL MAGDALENA. LA PROPUESTA HACE PARTE INTEGRAL DE LA PRESENTE ORDEN.</t>
  </si>
  <si>
    <t>JULIO ALBERTO CAMARGO PULIDO</t>
  </si>
  <si>
    <t>1082897035</t>
  </si>
  <si>
    <t>https:--community.secop.gov.co-Public-Tendering-ContractNoticePhases-View?PPI=CO1.PPI.24328057&amp;isFromPublicArea=True&amp;isModal=False</t>
  </si>
  <si>
    <t>OPS-DAD-0062-2023</t>
  </si>
  <si>
    <t>CO1.REQ.4405462</t>
  </si>
  <si>
    <t>SERVICIO DE IMPRESIÓN DE: DIPLOMAS, CERTIFICADOS DE APTITUD POR COMPETENCIAS, MENCIONES HONORIFICAS CUM LAUDEN, SUMA CUM LAUDE, BECAS, MENCIÓN DE HONOR POR SABER PRO DE PREGRADO, MENCIÓN DE HONOR POR TRABAJO DE GRADO DE POSTGRADOS MERITORIA PARA SER ENTREGADAS EN LAS CEREMONIAS DE GRADUACIÓN DE PREGRADO PRESENCIAL, POSTGRADOS Y DEL CREO,  IMPRESIÓN DE CERTIFICADOS DE DIPLOMADOS, ACUERDOS ACADÉMICOS PARA HONORIS CAUSAS, MENCIONES DE HONOR Y RECONOCIMIENTOS ACADÉMICOS, DUPLICADOS DE DIPLOMAS Y DE CERTIFICADOS DE APTITUD POR COMPETENCIA PARA ATENDER SOLICITUDES DE USUARIOS DEL SERVICIO EN LA UNIVERSIDAD DEL MAGDALENA. LA UNIVERSIDAD PAGARÁ LAS CANTIDADES EFECTIVAMENTE ENTREGADAS AL SUPERVISOR. LA PROPUESTA HACE PARTE INTEGRAL DE LA PRESENTE ORDEN.</t>
  </si>
  <si>
    <t>GENESIS DILENA ROBLES VARGAS</t>
  </si>
  <si>
    <t>1082881269</t>
  </si>
  <si>
    <t>https:--community.secop.gov.co-Public-Tendering-ContractNoticePhases-View?PPI=CO1.PPI.24403567&amp;isFromPublicArea=True&amp;isModal=False</t>
  </si>
  <si>
    <t>OPS-DAD-0063-2023</t>
  </si>
  <si>
    <t>CO1.REQ.4408252</t>
  </si>
  <si>
    <t>SERVICIO DE MANTENIMIENTO PREVENTIVO Y-O CORRECTIVO INCLUIDO REPUESTOS DE EQUIPOS ÓPTICOS UBICADOS EN LOS DIFERENTES LABORATORIOS DE LA UNIVERSIDAD DEL MAGDALENA. LA PROPUESTA HACE PARTE INTEGRAL DE LA PRESENTE ORDEN.</t>
  </si>
  <si>
    <t>INGENIERIAS AVANZADAS DE COLOMBIA S.A.S.</t>
  </si>
  <si>
    <t>901024882</t>
  </si>
  <si>
    <t>https:--community.secop.gov.co-Public-Tendering-ContractNoticePhases-View?PPI=CO1.PPI.24407685&amp;isFromPublicArea=True&amp;isModal=False</t>
  </si>
  <si>
    <t>OPS-DAD-0064-2023</t>
  </si>
  <si>
    <t>CO1.REQ.4416601</t>
  </si>
  <si>
    <t>SERVICIO DE DIVULGACIÓN EN PRENSA DE LA OFERTA ACADÉMICA CORRESPONDIENTE AL PERIODO 2023-II, CAMPAÑAS DE PROMOCIÓN INSTITUCIONAL EN  EL PERIÓDICO DIGITAL "EL VOCERO DE LA PROVINCIA" WWW.ELVOCERODELAPROVINCIA.COM, MEDIANTE LA PUBLICACIÓN DE DOS (02) AVISOS, Y EN SUS REDES SOCIALES, INTERCALANDO EN FACEBOOK EL VOCERO DE LA PROVINCIA; INSTAGRAM @ELVOCERODELAPROVINCIA Y TWITTER @VOCEROPROVINCIA. DE CONFORMIDAD CON LAS ESPECIFICACIONES ESTABLECIDAS EN LA PROPUESTA PRESENTADA POR EL CONTRATISTA, LA CUAL HACE PARTE INTEGRAL DE LA PRESENTE ORDEN.</t>
  </si>
  <si>
    <t>https:--community.secop.gov.co-Public-Tendering-ContractNoticePhases-View?PPI=CO1.PPI.24454342&amp;isFromPublicArea=True&amp;isModal=False</t>
  </si>
  <si>
    <t>OPS-DAD-0065-2023</t>
  </si>
  <si>
    <t>CO1.REQ.4416648</t>
  </si>
  <si>
    <t xml:space="preserve">SERVICIO DE DIVULGACIÓN EN PRENSA DE LA OFERTA ACADÉMICA CORRESPONDIENTE AL PERIODO 2023-II, CAMPAÑAS DE PROMOCIÓN INSTITUCIONAL EN EL PERIÓDICO "EL INFORMADOR", MEDIANTE LA PUBLICACIÓN DE TRES (3) AVISOS. CON LAS SIGUIENTES ESPECIFICACIONES:  TAMAÑO 27 CMS X 3 COL (27 CMS ALTO X 13 CMS ANCHO) EN COLOR POLICROMÍA. LA PROPUESTA HACE PARTE INTEGRAL DE LA PRESENTE ORDEN. </t>
  </si>
  <si>
    <t>https:--community.secop.gov.co-Public-Tendering-ContractNoticePhases-View?PPI=CO1.PPI.24455775&amp;isFromPublicArea=True&amp;isModal=False</t>
  </si>
  <si>
    <t>OPS-DAD-0066-2023</t>
  </si>
  <si>
    <t>CO1.REQ.4416735</t>
  </si>
  <si>
    <t xml:space="preserve">SERVICIO DE DIVULGACIÓN EN PRENSA DE LA OFERTA ACADÉMICA CORRESPONDIENTE AL PERIODO 2023-II, CAMPAÑAS DE PROMOCIÓN INSTITUCIONAL EN EL PERIÓDICO "HOY DIARIO DEL MAGDALENA", MEDIANTE LA PUBLICACIÓN DE CINCO (05) AVISOS.  CON LAS SIGUIENTES ESPECIFICACIONES: ESPACIO DE 3 COLUMNAS X 20 CM, CON TINTA A COLOR Y UBICACIÓN EN PÁGINA IMPAR. LA PROPUESTA HACE PARTE INTEGRAL DE LA PRESENTE ORDEN. </t>
  </si>
  <si>
    <t>819004091</t>
  </si>
  <si>
    <t>https:--community.secop.gov.co-Public-Tendering-ContractNoticePhases-View?PPI=CO1.PPI.24456374&amp;isFromPublicArea=True&amp;isModal=False</t>
  </si>
  <si>
    <t>OPS-DAD-0067-2023</t>
  </si>
  <si>
    <t>CO1.REQ.4416918</t>
  </si>
  <si>
    <t xml:space="preserve">SERVICIO DE DIVULGACIÓN EN PRENSA DE LA OFERTA ACADÉMICA CORRESPONDIENTE AL PERIODO 2023-II, CAMPAÑAS DE PROMOCIÓN INSTITUCIONAL EN  EL  "DIARIO LA PRENSA", MEDIANTE LA PUBLICACIÓN DE DOS (02) AVISOS. LA PROPUESTA HACE PARTE INTEGRAL DE LA PRESENTE ORDEN. </t>
  </si>
  <si>
    <t>https:--community.secop.gov.co-Public-Tendering-ContractNoticePhases-View?PPI=CO1.PPI.24456808&amp;isFromPublicArea=True&amp;isModal=False</t>
  </si>
  <si>
    <t>OPS-DAD-0068-2023</t>
  </si>
  <si>
    <t>CO1.REQ.4428796</t>
  </si>
  <si>
    <t xml:space="preserve">SERVICIO DE ALQUILER DE 2.123 TOGAS, DISEÑO Y CONFECCIÓN DE ESTOLAS PARA LAS CEREMONIAS DE GRADOS DE LA UNIVERSIDAD DEL MAGDALENA A DESARROLLARSE SEGÚN EL CALENDARIO ACADÉMICO DE 2023. LA PROPUESTA HACE PARTE INTEGRAL DE LA PRESENTE ORDEN. </t>
  </si>
  <si>
    <t>CASA GLAMEL EXCLUSIVE S.A.S.</t>
  </si>
  <si>
    <t>901617504</t>
  </si>
  <si>
    <t>https:--community.secop.gov.co-Public-Tendering-ContractNoticePhases-View?PPI=CO1.PPI.24511098&amp;isFromPublicArea=True&amp;isModal=False</t>
  </si>
  <si>
    <t>OPS-DAD-0069-2023</t>
  </si>
  <si>
    <t>CO1.REQ.4439619</t>
  </si>
  <si>
    <t>SERVICIO DE MANTENIMIENTO PREVENTIVO Y-O CORRECTIVO, INCLUYE REPUESTOS, DE LOS EQUIPOS BIOMÉDICOS UBICADOS EN LA CLÍNICA ODONTOLÓGICA Y BIENESTAR UNIVERSITARIO, QUE SON UTILIZADOS POR ESTUDIANTES, DOCENTES Y PERSONAL MÉDICO PARA LAS PRÁCTICAS ACADÉMICAS Y ATENCIÓN EN SALUD DE LA COMUNIDAD UNIVERSITARIA. LA PROPUESTA HACE PARTE INTEGRAL DE ESTE DOCUMENTO.</t>
  </si>
  <si>
    <t>INGENIERIA DE BIOSERVICIOS S.A.S.</t>
  </si>
  <si>
    <t>900512750</t>
  </si>
  <si>
    <t>https:--community.secop.gov.co-Public-Tendering-ContractNoticePhases-View?PPI=CO1.PPI.24565922&amp;isFromPublicArea=True&amp;isModal=False</t>
  </si>
  <si>
    <t>OPS-DAD-0070-2023</t>
  </si>
  <si>
    <t>CO1.REQ.4440106</t>
  </si>
  <si>
    <t>SERVICIO DE DIVULGACIÓN DE LA OFERTA ACADÉMICA CORRESPONDIENTE AL PERIODO 2023-II, COMO TAMBIÉN REALIZAR CAMPAÑAS DE PROMOCIÓN INSTITUCIONAL DE LA UNIVERSIDAD SOBRE DISTINTOS PROCESOS EN LA RADIO LOCAL Y REGIONAL. CON LAS SIGUIENTES ESPECIFICACIONES:  982 CUÑAS CON UNA DURACION DE 35 SEGUNDOS EN MEDIOS RADIALES DEL CARIBE ALUSIVAS A LA OFERTA ACADEMICA 2023- II Y 333 CUÑAS DE 35 SEGUNDOS EN MEDIOS RADIALES VIRTUALES DEL CARIBE ALUSIVAS A LA OFERTA ACADEMICAS</t>
  </si>
  <si>
    <t>VISION 21 S.A.S.</t>
  </si>
  <si>
    <t>900047589</t>
  </si>
  <si>
    <t>https:--community.secop.gov.co-Public-Tendering-ContractNoticePhases-View?PPI=CO1.PPI.24568373&amp;isFromPublicArea=True&amp;isModal=False</t>
  </si>
  <si>
    <t>OPS-DAD-0071-2023</t>
  </si>
  <si>
    <t>CO1.REQ.4440287</t>
  </si>
  <si>
    <t xml:space="preserve">SERVICIO DE RECONFIGURACIÓN DE SERVIDOR, MANTENIMIENTOS PREVENTIVO Y CALIBRACIÓN DE DATALOGGERS Y MANTENIMIENTO CORRECTIVO MEDIANTE EL CAMBIO DE ELEMENTOS Y PIEZAS EN MAL ESTADO, NECESARIO EN LOS SIGUIENTES EQUIPOS DEL LABORATORIO DE MECÁNICA DE FLUIDOS E HIDRÁULICA: 1) TABLERO DE PÉRDIDAS EN TUBERÍAS COMERCIALES EN PVC, 2) CANAL DE PENDIENTE VARIABLE, 3) BANCO HIDROSTÁTICO, 4) BOMBAS EN SERIE Y PARALELO, 5) EQUIPO DE ORIFICIOS, 6) BOMBA PRINCIPAL Y 7) PLATAFORMA. LA PROPUESTA HACE PARTE INTEGRAL DE LA PRESENTE ORDEN. </t>
  </si>
  <si>
    <t>GENERACIÓN ENERGÉTICA S.A.S. “GENERGY S.A.S.”</t>
  </si>
  <si>
    <t>900906931</t>
  </si>
  <si>
    <t>2023-08-17</t>
  </si>
  <si>
    <t>https:--community.secop.gov.co-Public-Tendering-ContractNoticePhases-View?PPI=CO1.PPI.24569169&amp;isFromPublicArea=True&amp;isModal=False</t>
  </si>
  <si>
    <t>OPS-DAD-0072-2023</t>
  </si>
  <si>
    <t>CO1.REQ.4462104</t>
  </si>
  <si>
    <t>SERVICIO DE ALQUILER DE MÓDULOS METÁLICOS (CONTENEDORES) DE 6 MTS, CON EL FIN DE CUBRIR LOS REQUERIMIENTOS DE ESPACIOS PARA OFICINAS ALTERNAS Y BODEGAS NECESARIAS PARA EL BUEN FUNCIONAMIENTO DE LAS UNIDADES ADMINISTRATIVAS. LA PROPUESTA HACE PARTE INTEGRAL DE LA PRESENTE ORDEN.</t>
  </si>
  <si>
    <t>85469041</t>
  </si>
  <si>
    <t>BETTY PATIÑO URIELES</t>
  </si>
  <si>
    <t>https:--community.secop.gov.co-Public-Tendering-ContractNoticePhases-View?PPI=CO1.PPI.24662493&amp;isFromPublicArea=True&amp;isModal=False</t>
  </si>
  <si>
    <t>OPS-DAD-0073-2023</t>
  </si>
  <si>
    <t>CO1.REQ.4469291</t>
  </si>
  <si>
    <t>SERVICIO DE MANTENIMIENTO PREVENTIVO Y-O CORRECTIVO DEL DESIONIZADOR  MARCA SIMPLICITY UV, INCLUYE LOS SIGUIENTES REPUESTOS:  LAMPARA UV LAMP 185 NM - 6W; MARCA MILLIPORE, FILTRO CARTUCHO PARA IONIZADOR MARCA THERMES REF: SIMPLIPAK 1, FILTRO DE BOQUILLA DE 1 MICRA REF:SIMFILTER MARCA MILLIPORE, PARA GARANTIZAR EL NORMAL DESARROLLO DE LAS ACTIVIDADES ACADÉMICAS E INVESTIGATIVAS, LA VIDA ÚTIL Y CONDICIONES DE OPERACIÓN SEGURAS EN EL LABORATORIO DE QUÍMICA DE LA UNIVERSIDAD DEL MAGDALENA.  DE CONFORMIDAD CON LAS ESPECIFICACIONES ESTABLECIDAS EN LA PROPUESTA PRESENTADA POR EL CONTRATISTA, LA CUAL HACE PARTE INTEGRAL DE LA PRESENTE ORDEN.</t>
  </si>
  <si>
    <t>DARWIN DE JESUS STEBA CASTILLA</t>
  </si>
  <si>
    <t>84450925</t>
  </si>
  <si>
    <t>https:--community.secop.gov.co-Public-Tendering-ContractNoticePhases-View?PPI=CO1.PPI.24694914&amp;isFromPublicArea=True&amp;isModal=False</t>
  </si>
  <si>
    <t>OPS-DAD-0074-2023</t>
  </si>
  <si>
    <t>CO1.REQ.4469660</t>
  </si>
  <si>
    <t>SERVICIO DE MANTENIMIENTO PREVENTIVO Y CORRECTIVO DE LAS PUERTAS AUTOMATIZADAS DE LA UNIVERSIDAD DEL MAGDALENA Y SUS SEDES ALTERNAS.  DE CONFORMIDAD CON LAS ESPECIFICACIONES ESTABLECIDAS EN LA PROPUESTA PRESENTADA POR EL CONTRATISTA, LA CUAL HACE PARTE INTEGRAL DE LA PRESENTE ORDEN.</t>
  </si>
  <si>
    <t>EMSEALTEC S.A.S.</t>
  </si>
  <si>
    <t>900307707</t>
  </si>
  <si>
    <t>https:--community.secop.gov.co-Public-Tendering-ContractNoticePhases-View?PPI=CO1.PPI.24696313&amp;isFromPublicArea=True&amp;isModal=False</t>
  </si>
  <si>
    <t>OPS-DAD-0075-2023</t>
  </si>
  <si>
    <t>CO1.REQ.4470264</t>
  </si>
  <si>
    <t>SERVICIO DE MANTENIMIENTO PREVENTIVO Y-O CORRECTIVO PARCIAL PARA LOS EQUIPOS ESPECIALIZADOS DE FOTOGRAFÍA Y SONIDO PERTENECIENTES AL PROGRAMA CINE Y AUDIOVISUALES DE LA UNIVERSIDAD. LA PROPUESTA HACE PARTE INTEGRAL DE ESTE DOCUMENTO.</t>
  </si>
  <si>
    <t>LIGHTBOX S.A.S.</t>
  </si>
  <si>
    <t>https:--community.secop.gov.co-Public-Tendering-ContractNoticePhases-View?PPI=CO1.PPI.24699205&amp;isFromPublicArea=True&amp;isModal=False</t>
  </si>
  <si>
    <t>OPS-DAD-0076-2023</t>
  </si>
  <si>
    <t>CO1.REQ.4470289</t>
  </si>
  <si>
    <t>SERVICIO DE PUBLICACIÓN DE PAUTAS RADIALES PARA LA PROMOCIÓN Y DIVULGACIÓN DE LOS DIFERENTES PROGRAMAS INSTITUCIONALES EN LA PROGRAMACIÓN GENERAL DE LA EMISORA RADIOHOY.COM Y UN (1) BANNER DE 1000 X 100 EN LA PÁGINA PRINCIPAL DEL PORTAL WEB WWW.RADIOHOY.COM</t>
  </si>
  <si>
    <t>RADIO HOY S.A.S.</t>
  </si>
  <si>
    <t>901086965</t>
  </si>
  <si>
    <t>https:--community.secop.gov.co-Public-Tendering-ContractNoticePhases-View?PPI=CO1.PPI.24701619&amp;isFromPublicArea=True&amp;isModal=False</t>
  </si>
  <si>
    <t>OPS-DAD-0077-2023</t>
  </si>
  <si>
    <t>CO1.REQ.4470906</t>
  </si>
  <si>
    <t>SERVICIO DE FOTOCOPIAS, EMPASTES Y ARGOLLADO QUE SE REQUIERAN PARA LAS OFICINAS ACADÉMICAS Y ADMINISTRATIVAS DE LA UNIVERSIDAD</t>
  </si>
  <si>
    <t>COPY´S STUDENT S.A.S.</t>
  </si>
  <si>
    <t>901283655</t>
  </si>
  <si>
    <t>https:--community.secop.gov.co-Public-Tendering-ContractNoticePhases-View?PPI=CO1.PPI.24703034&amp;isFromPublicArea=True&amp;isModal=False</t>
  </si>
  <si>
    <t>OPS-DAD-0078-2023</t>
  </si>
  <si>
    <t>CO1.REQ.4472870</t>
  </si>
  <si>
    <t>SERVICIO DE DIVULGACIÓN EN PRENSA DE LA OFERTA ACADÉMICA CORRESPONDIENTE AL PERIODO 2023-II, CAMPAÑAS DE PROMOCIÓN INSTITUCIONAL EN LOS PERIÓDICOS EL HERALDO Y AL DÍA, MEDIANTE LA PUBLICACIÓN DE CINCO (05) AVISOS</t>
  </si>
  <si>
    <t>EL HERALDO S.A.</t>
  </si>
  <si>
    <t>890100477</t>
  </si>
  <si>
    <t>https:--community.secop.gov.co-Public-Tendering-ContractNoticePhases-View?PPI=CO1.PPI.24720749&amp;isFromPublicArea=True&amp;isModal=False</t>
  </si>
  <si>
    <t>OPS-DAD-0079-2023</t>
  </si>
  <si>
    <t>CO1.REQ.4473200</t>
  </si>
  <si>
    <t>SERVICIO DE RECARGA DE GASES MEDICINALES, INDUSTRIALES Y ESPECIALES, ACCESORIOS Y SERVICIOS ASOCIADOS AL SUMINISTRO DE GASES QUE GARANTICEN EL NORMAL FUNCIONAMIENTO DE LOS SERVICIOS DE LABORATORIOS Y CONSULTORIOS DE LA INSTITUCIÓN. INCLUYE ACCESORIOS Y SERVICIOS ASOCIADOS DE CONFORMIDAD CON LAS ESPECIFICACIONES TÉCNICAS DEL SERVICIO ESTABLECIDAS POR UNIMAGDALENA</t>
  </si>
  <si>
    <t>OXIMED - MEISER SAS</t>
  </si>
  <si>
    <t>819004970</t>
  </si>
  <si>
    <t>https:--community.secop.gov.co-Public-Tendering-ContractNoticePhases-View?PPI=CO1.PPI.24722325&amp;isFromPublicArea=True&amp;isModal=False</t>
  </si>
  <si>
    <t>OPS-DAD-0080-2023</t>
  </si>
  <si>
    <t>CO1.REQ.4483212</t>
  </si>
  <si>
    <t>SERVICIO DE LA DIVULGACIÓN EN PRENSA DE LA OFERTA ACADÉMICA CORRESPONDIENTE AL PERIODO 2023-II, CAMPAÑAS DE PROMOCIÓN INSTITUCIONAL EN EL PERIÓDICO EL TIEMPO MEDIANTE LA PUBLICACIÓN DE TRES 3 AVISOS CON LAS SIGUIENTES ESPECIFICACIONES: 3 COL X 20 CMS CORRIENTE - POLICROMÍA -SECCIÓN CULTURA</t>
  </si>
  <si>
    <t>CASA EDITORIAL EL TIEMPO S.A.</t>
  </si>
  <si>
    <t>860001022</t>
  </si>
  <si>
    <t>https:--community.secop.gov.co-Public-Tendering-ContractNoticePhases-View?PPI=CO1.PPI.24763724&amp;isFromPublicArea=True&amp;isModal=False</t>
  </si>
  <si>
    <t>OPS-DAD-0081-2023</t>
  </si>
  <si>
    <t>CO1.REQ.4483236</t>
  </si>
  <si>
    <t>SERVICIO DE CALIBRACION PARA LOS EQUIPOS BIOMEDICOS UBICADOS EN LAS CLINICAS ODONTOLOGICAS Y DE BIENESTAR UNIVERSITARIO QUE SON UTILIZADOS POR ESTUDIANTES, DOCENTES Y PERSONAL MEDICO PARA LAS PRACTICAS ACADEMICAS Y ATENCION EN SALUD DE LA COMUNIDAD UNIVERSITARIA</t>
  </si>
  <si>
    <t>CALIBRAR S.A.S.</t>
  </si>
  <si>
    <t>900794405</t>
  </si>
  <si>
    <t>https:--community.secop.gov.co-Public-Tendering-ContractNoticePhases-View?PPI=CO1.PPI.24764577&amp;isFromPublicArea=True&amp;isModal=False</t>
  </si>
  <si>
    <t>OPS-DAD-0082-2023</t>
  </si>
  <si>
    <t>CO1.REQ.4488588</t>
  </si>
  <si>
    <t>SERVICIO DE CANAL DEDICADO DE BANDA ANCHA DE 40MG EN CADA UNO DE LOS CENTROS ZONALES DE AGUACHICA Y PELAYA CESAR</t>
  </si>
  <si>
    <t>SOCIEDAD CARIBE TELECOMUNICACIONES CATEL S.A.S.</t>
  </si>
  <si>
    <t>900570454</t>
  </si>
  <si>
    <t>https:--community.secop.gov.co-Public-Tendering-ContractNoticePhases-View?PPI=CO1.PPI.24791053&amp;isFromPublicArea=True&amp;isModal=False</t>
  </si>
  <si>
    <t>OPS-DAD-0083-2023</t>
  </si>
  <si>
    <t>CO1.REQ.4500959</t>
  </si>
  <si>
    <t>SERVICIO DE MANTENIMIENTO PREVENTIVO YO CORRECTIVO DE DOS 2 AUTOCLAVES MARCA TUTTNAUER, MODELOS 5075EL UBICADA EN EL LABORATORIO DE MICROBIOLOGIA BLOQUE VI SERIAL 1106909 CODIGO ALMACEN 01827 Y 3140 E UBICADA EN EL LABORATORIO DE FITOPATOLOGIA HANGAR B SERIAL 128067 CODIGO ALMACEN 3041 Y SUMINISTRO DE LOS EMPAQUE PARA PUERTAS Y FILTRO DE AIRE DE AUTOCLAVE 3140E</t>
  </si>
  <si>
    <t>NCN BIOINGENIERIA S.A.S.</t>
  </si>
  <si>
    <t>901265585</t>
  </si>
  <si>
    <t>https:--community.secop.gov.co-Public-Tendering-ContractNoticePhases-View?PPI=CO1.PPI.24844767&amp;isFromPublicArea=True&amp;isModal=False</t>
  </si>
  <si>
    <t>OPS-DAD-0084-2023</t>
  </si>
  <si>
    <t>CO1.REQ.4501417</t>
  </si>
  <si>
    <t>SERVICIO DE SOPORTE PARA EL MANTENIMIENTO DE LOS SISTEMAS DE INFORMACION CON BASES DE DATOS INSTITUCIONALES EN ORACLE COMO SINAP V6 Y AYRE</t>
  </si>
  <si>
    <t>SISTEMAS INTEGRADOS WORLD S.A.S.</t>
  </si>
  <si>
    <t>900530916</t>
  </si>
  <si>
    <t>https:--community.secop.gov.co-Public-Tendering-ContractNoticePhases-View?PPI=CO1.PPI.24847261&amp;isFromPublicArea=True&amp;isModal=False</t>
  </si>
  <si>
    <t>OPS-DAD-0085-2023</t>
  </si>
  <si>
    <t>CO1.REQ.4520158</t>
  </si>
  <si>
    <t>SERVICIO DE IMPRESOS, PUBLICACIONES, IMPRESION LITOGRAFICA, IMPRESION DIGITAL Y DEMAS SERVICIOS RELACIONADOS, REQUERIDOS PARA LA ELABORACION DE PUBLICACIONES OFICIALES Y DE INFORMACION EN GENERAL PARA DIFUSION DE LOS PROGRAMAS, ACTIVIDADES Y PROYECTOS INSTITUCIONALES DE LA UNIVERSIDAD DEL MAGDALENA</t>
  </si>
  <si>
    <t>https:--community.secop.gov.co-Public-Tendering-ContractNoticePhases-View?PPI=CO1.PPI.24940229&amp;isFromPublicArea=True&amp;isModal=False</t>
  </si>
  <si>
    <t>OPS-DAD-0086-2023</t>
  </si>
  <si>
    <t>CO1.REQ.4529699</t>
  </si>
  <si>
    <t>SERVICIO DE SOPORTE Y MANTENIMIENTO DEL SOFTWARE ISOLUCION BASICO</t>
  </si>
  <si>
    <t>ISOLUCION SISTEMAS INTEGRADOS DE GESTION S.A.</t>
  </si>
  <si>
    <t>900239396</t>
  </si>
  <si>
    <t>https:--community.secop.gov.co-Public-Tendering-ContractNoticePhases-View?PPI=CO1.PPI.24982738&amp;isFromPublicArea=True&amp;isModal=False</t>
  </si>
  <si>
    <t>OPS-DAD-0087-2023</t>
  </si>
  <si>
    <t>CO1.REQ.4537214</t>
  </si>
  <si>
    <t>SERVICIO DE LICENCIAMIENTO DEL SOFTWARE ARCGIS EDUCATIONAL ACADEMIC DEPARTMENTAL LARGE SINGLE USE TERM LICENSE 200 USERS</t>
  </si>
  <si>
    <t>ESRI COLOMBIA S.A.S.</t>
  </si>
  <si>
    <t>830122983</t>
  </si>
  <si>
    <t>https:--community.secop.gov.co-Public-Tendering-ContractNoticePhases-View?PPI=CO1.PPI.25014256&amp;isFromPublicArea=True&amp;isModal=False</t>
  </si>
  <si>
    <t>OPS-DAD-0087A-2023</t>
  </si>
  <si>
    <t>CO1.REQ.4624227</t>
  </si>
  <si>
    <t>PUBLICACION DE UN AVISO A TRAVES DE UNA SEPARATA ESPECIAL DEDICADA A PROCESOS UNIVERSITARIOS DE UNO DE LOS PRINCIPALES PERIODICOS A NIVEL REGIONAL, CON REPLICA EN SUS PLATAFORMAS DIGITALES, Y TAMBIEN NUEVAS FUENTES DIFUSORAS DE RADIO ON LINE QUE MARCAN PREFERENCIA EN LA ACTUALIDAD, BUSCANDO DAR A CONOCER EL DESARROLLO DE LA ALMA MATER EN LAS CONDICIONES ESPECIALES DE LA ACTUALIDAD MUNDIAL A TRAVES DE LOS PROCESOS ACADEMICOS E INSTITUCIONALES Y EL IMPACTO EN SU ENTORNO INMEDIATO Y LEJANO</t>
  </si>
  <si>
    <t>https:--community.secop.gov.co-Public-Tendering-ContractNoticePhases-View?PPI=CO1.PPI.25386425&amp;isFromPublicArea=True&amp;isModal=False</t>
  </si>
  <si>
    <t>OPS-DAD-0088-2023</t>
  </si>
  <si>
    <t>CO1.REQ.4544362</t>
  </si>
  <si>
    <t>SERVICIO TECNICO ESPECIALIZADO PARA EL MANTENIMIENTO PREVENTIVO Y CORRECTIVO DE LOS EQUIPOS DE CORTE Y FUMIGACION MARCA STIHL Y HUSQVARNA</t>
  </si>
  <si>
    <t>BOMBAS Y REPUESTOS S.A.S.</t>
  </si>
  <si>
    <t>891702681</t>
  </si>
  <si>
    <t>https:--community.secop.gov.co-Public-Tendering-ContractNoticePhases-View?PPI=CO1.PPI.25044057&amp;isFromPublicArea=True&amp;isModal=False</t>
  </si>
  <si>
    <t>OPS-DAD-0089-2023</t>
  </si>
  <si>
    <t>CO1.REQ.4555089</t>
  </si>
  <si>
    <t>SERVICIO DE DIVULGACION DE LA OFERTA ACADEMICA CORRESPONDIENTE AL PERIODO 2023II, COMO TAMBIEN REALIZAR CAMPAÑAS DE PROMOCION INSTITUCIONAL DE LA UNIVERSIDAD SOBRE DISTINTOS PROCESOS EN LA RADIO LOCAL Y REGIONAL</t>
  </si>
  <si>
    <t>EMIRO ALFONSO OCHOA CASTILLO</t>
  </si>
  <si>
    <t>85452167</t>
  </si>
  <si>
    <t>https:--community.secop.gov.co-Public-Tendering-ContractNoticePhases-View?PPI=CO1.PPI.25092752&amp;isFromPublicArea=True&amp;isModal=False</t>
  </si>
  <si>
    <t>OPS-DAD-0090-2023</t>
  </si>
  <si>
    <t>CO1.REQ.4587510</t>
  </si>
  <si>
    <t>SERVICIO DE RENOVACION DE LA LICENCIA AUDITBRAIN POR UN AÑO.</t>
  </si>
  <si>
    <t>AUDITBRAIN S.A.S</t>
  </si>
  <si>
    <t>901036615</t>
  </si>
  <si>
    <t>https:--community.secop.gov.co-Public-Tendering-ContractNoticePhases-View?PPI=CO1.PPI.25234679&amp;isFromPublicArea=True&amp;isModal=False</t>
  </si>
  <si>
    <t>OPS-DAD-0091-2023</t>
  </si>
  <si>
    <t>CO1.REQ.4619362</t>
  </si>
  <si>
    <t>SERVICIO DE MANTENIMIENTO PREVENTIVO Y CORRECTIVO DE LOS SISTEMAS DE TRATAMIENTO DE AGUA POTABLE PERTENECIENTES A LA UNIVERSIDAD DEL MAGDALENA.</t>
  </si>
  <si>
    <t>https:--community.secop.gov.co-Public-Tendering-ContractNoticePhases-View?PPI=CO1.PPI.25367810&amp;isFromPublicArea=True&amp;isModal=False</t>
  </si>
  <si>
    <t>OPS-DAD-0092-2023</t>
  </si>
  <si>
    <t>CO1.REQ.4621114</t>
  </si>
  <si>
    <t>SERVICIO DE ALQUILER DE EQUIPOS ESPECIALIZADOS Y ELEMENTOS DE PRODUCCIÓN TÉCNICA (SONIDO, BACK LINE, ILUMINACIÓN, MODULARES Y ESCENOGRAFÍA, VIDEO Y SOPORTE) PARA LA REALIZACIÓN DE DOS (02) CEREMONIAS DE GRADUACIÓN DE LA UNIVERSIDAD</t>
  </si>
  <si>
    <t>https:--community.secop.gov.co-Public-Tendering-ContractNoticePhases-View?PPI=CO1.PPI.25373897&amp;isFromPublicArea=True&amp;isModal=False</t>
  </si>
  <si>
    <t>OPS-DAD-0093-2023</t>
  </si>
  <si>
    <t>CO1.REQ.4627206</t>
  </si>
  <si>
    <t>SERVICIO DE RENOVACIÓN DE LICENCIAS DE USO DEL SOFTWARE SIIGO POR 12 MESES.</t>
  </si>
  <si>
    <t>SIIGO S.A.S.</t>
  </si>
  <si>
    <t>830048145</t>
  </si>
  <si>
    <t>https:--community.secop.gov.co-Public-Tendering-ContractNoticePhases-View?PPI=CO1.PPI.25399223&amp;isFromPublicArea=True&amp;isModal=False</t>
  </si>
  <si>
    <t>OPS-DAD-0094-2023</t>
  </si>
  <si>
    <t>CO1.REQ.4628101</t>
  </si>
  <si>
    <t xml:space="preserve">SERVICIO DE SUSCRIPCIÓN POR 12 MESES DE LA BASE DE DATOS O'REILLY PARA FORTALECER LOS PROCESOS ACADÉMICOS Y DE INVESTIGACIÓN DE LA AMPLIA OFERTA ACADÉMICA DE LA UNIVERSIDAD
</t>
  </si>
  <si>
    <t>PROQUEST COLOMBIA S.A.S.</t>
  </si>
  <si>
    <t>https:--community.secop.gov.co-Public-Tendering-ContractNoticePhases-View?PPI=CO1.PPI.25402571&amp;isFromPublicArea=True&amp;isModal=False</t>
  </si>
  <si>
    <t>OPS-DAD-0095-2023</t>
  </si>
  <si>
    <t>CO1.REQ.4628252</t>
  </si>
  <si>
    <t>SERVICIO DE LAVADO Y PLANCHADO DE MANTELES PEQUEÑOS Y GRANDES, BANDERAS DE LA UNIVERSIDAD DEL MAGDALENA QUE SON UTILIZADOS EN EVENTOS Y ACTIVIDADES INSTITUCIONALES</t>
  </si>
  <si>
    <t>ALBERTO DE JESUS MENDEZ LINERO</t>
  </si>
  <si>
    <t>12549201</t>
  </si>
  <si>
    <t>https:--community.secop.gov.co-Public-Tendering-ContractNoticePhases-View?PPI=CO1.PPI.25403072&amp;isFromPublicArea=True&amp;isModal=False</t>
  </si>
  <si>
    <t>OPS-DAD-0096-2023</t>
  </si>
  <si>
    <t>CO1.REQ.4650502</t>
  </si>
  <si>
    <t>SERVICIO DE ALQUILER DE EQUIPOS ESPECIALIZADOS Y ELEMENTOS DE PRODUCCIÓN TÉCNICA (SONIDO, BACK LINE, ILUMINACIÓN, MODULARES Y ESCENOGRAFÍA, VIDEO Y SOPORTE), PARA LA REALIZACIÓN DE LA SOCIALIZACIÓN DE RESULTADOS DE PROCESO DE ACREDITACIÓN INTERNACIONAL</t>
  </si>
  <si>
    <t>901279448</t>
  </si>
  <si>
    <t>https:--community.secop.gov.co-Public-Tendering-ContractNoticePhases-View?PPI=CO1.PPI.25486298&amp;isFromPublicArea=True&amp;isModal=False</t>
  </si>
  <si>
    <t>OPS-DAD-0097-2023</t>
  </si>
  <si>
    <t>CO1.REQ.4654660</t>
  </si>
  <si>
    <t>SERVICIO DE ALQUILER DE TEATRO PARA LA REALIZACIÓN DEL EVENTO ENCUENTRO DOCENTE 2023 COMO CONMEMORACIÓN DEL DÍA DEL MAESTRO, EL CUAL SE LLEVARÁ ACABO EL 09 DE JUNIO DE 2023, ORGANIZADO POR LA DIRECCIÓN CURRICULAR Y DE DOCENCIA Y LA DIRECCIÓN DE BIENESTAR UNIVERSITARIO.</t>
  </si>
  <si>
    <t>CAJA DE COMPENSACION FAMILIAR DEL MAGDALENA “CAJAMAG”</t>
  </si>
  <si>
    <t>891780093</t>
  </si>
  <si>
    <t>https:--community.secop.gov.co-Public-Tendering-ContractNoticePhases-View?PPI=CO1.PPI.25505660&amp;isFromPublicArea=True&amp;isModal=False</t>
  </si>
  <si>
    <t>OPS-DAD-0098-2023</t>
  </si>
  <si>
    <t>CO1.REQ.4686746</t>
  </si>
  <si>
    <t>SERVICIO DE MANTENIMIENTO PREVENTIVO Y CORRECTIVO DE LOS MOTORES ELÉCTRICOS Y DE LAS PLANTAS ELÉCTRICAS PERTENECIENTES A LA UNIVERSIDAD DEL MAGDALENA Y SUS SEDES ALTERNAS</t>
  </si>
  <si>
    <t>MEZA MOTORES E.U.</t>
  </si>
  <si>
    <t>819005937</t>
  </si>
  <si>
    <t>https:--community.secop.gov.co-Public-Tendering-ContractNoticePhases-View?PPI=CO1.PPI.25632975&amp;isFromPublicArea=True&amp;isModal=False</t>
  </si>
  <si>
    <t>OPS-DAD-0099-2023</t>
  </si>
  <si>
    <t>CO1.REQ.4706529</t>
  </si>
  <si>
    <t>SERVICIO DE MANTENIMIENTO Y SOPORTE ESPECIALIZADO SOBRE LA PLATAFORMA DE TELEFONÍA IP INSTITUCIONAL</t>
  </si>
  <si>
    <t>SISTEMAS INTEGRADOS WORLD WIDE S.A.S.</t>
  </si>
  <si>
    <t>https:--community.secop.gov.co-Public-Tendering-ContractNoticePhases-View?PPI=CO1.PPI.25710156&amp;isFromPublicArea=True&amp;isModal=False</t>
  </si>
  <si>
    <t>OPS-DAD-0100-2023</t>
  </si>
  <si>
    <t>CO1.REQ.4719916</t>
  </si>
  <si>
    <t>SERVICIO DE PREPRODUCCIÓN, PRODUCCIÓN Y POST PRODUCCIÓN DE PIEZAS AUDIOVISUALES DE CARÁCTER INSTITUCIONAL PARA TRANSMITIR EN EL PERIODO INTERSEMESTRAL, POR LAS REDES SOCIALES, PÁGINA WEB Y TODOS LOS ESPACIOS OFICIALES DE COMUNICACIÓN AUDIOVISUAL E INTERACTIVA DE UNIMAGDALENA.</t>
  </si>
  <si>
    <t>85469738</t>
  </si>
  <si>
    <t>https:--community.secop.gov.co-Public-Tendering-ContractNoticePhases-View?PPI=CO1.PPI.25762110&amp;isFromPublicArea=True&amp;isModal=False</t>
  </si>
  <si>
    <t>OPS-DAD-0101-2023</t>
  </si>
  <si>
    <t>CO1.REQ.4753233</t>
  </si>
  <si>
    <t>SERVICIO DE LA PREPRODUCCIÓN, PRODUCCIÓN Y POST PRODUCCIÓN DEL PROGRAMA INSTITUCIONAL DE LA UNIVERSIDAD DEL MAGDALENA: “EL CAMPUS TV”, ESTE SE TRANSMITIRÁ DURANTE UN (01) MES EN EL PERIODO INTERSEMENSTRAL, POR EL CANAL REGIONAL TELECARIBE, EL CANAL UNIVERSITARIO ZOOM Y  EL CANAL TERRITORIO DE TELEVISIÓN LOCAL- CANAL 78 POR TV NORTE TELEVISIÓN POR CABLE.</t>
  </si>
  <si>
    <t>901050213</t>
  </si>
  <si>
    <t>https:--community.secop.gov.co-Public-Tendering-ContractNoticePhases-View?PPI=CO1.PPI.25876643&amp;isFromPublicArea=True&amp;isModal=False</t>
  </si>
  <si>
    <t>OPS-DAD-0102-2023</t>
  </si>
  <si>
    <t>CO1.REQ.4753857</t>
  </si>
  <si>
    <t>SERVICIO DE RENOVACIÓN POR 12 MESES, DE LA SUSCRIPCIÓN A LA BASE DE DATOS GALE RESEARCH COMPLETE QUE REQUIERE LA BIBLIOTECA GERMÁN BULA MEYER PARA DAR SOPORTE A TODOS LOS PROGRAMAS DE LA OFERTA ACADÉMICA INSTITUCIONAL EN LOS NIVELES DE FORMACIÓN DE PREGRADO Y POSTGRADOS.</t>
  </si>
  <si>
    <t>CENGAGE LEARNING DE COLOMBIA SAS</t>
  </si>
  <si>
    <t>830074291</t>
  </si>
  <si>
    <t>https:--community.secop.gov.co-Public-Tendering-ContractNoticePhases-View?PPI=CO1.PPI.25840286&amp;isFromPublicArea=True&amp;isModal=False</t>
  </si>
  <si>
    <t>OPS-DAD-0103-2023</t>
  </si>
  <si>
    <t>CO1.REQ.4753689</t>
  </si>
  <si>
    <t>SERVICIO DE RENOVACIÓN POR 12 MESES DEL SOFTWARE LABVIEW, PARA LOS PROGRAMAS DE LA FACULTAD DE INGENIERÍA.</t>
  </si>
  <si>
    <t>INDEXA SYSTEMS SAS</t>
  </si>
  <si>
    <t>https:--community.secop.gov.co-Public-Tendering-ContractNoticePhases-View?PPI=CO1.PPI.25879344&amp;isFromPublicArea=True&amp;isModal=False</t>
  </si>
  <si>
    <t>OPS-DAD-0104-2023</t>
  </si>
  <si>
    <t>CO1.REQ.4754582</t>
  </si>
  <si>
    <t>SERVICIO DE RENOVACIÓN POR 12 MESES DE 40 LICENCIAS DEL SOFTWARE HARMONY 16 PREMIUM - ANNUAL TERM LICENSE PARA EL PROGRAMA DE CINE Y AUDIOVISUALES, 5 LICENCIAS DE CRISTAL REPORT PARA DIFERENTES SISTEMAS DE INFORMACIÓN, 4 LICENCIA DE WIRECAST PARA TRANSMISIÓN DE VIDEO EN VIVO PARA COMUNICACIONES Y RENOVACIÓN DEL ASN SISTEMA AUTÓNOMO DE DIRECCIONAMIENTO IP</t>
  </si>
  <si>
    <t>HIGH QUALITY TECHNOLOGY S.A.S.</t>
  </si>
  <si>
    <t>https:--community.secop.gov.co-Public-Tendering-ContractNoticePhases-View?PPI=CO1.PPI.25881049&amp;isFromPublicArea=True&amp;isModal=False</t>
  </si>
  <si>
    <t>OPS-DAD-0105-2023</t>
  </si>
  <si>
    <t>CO1.REQ.4755126</t>
  </si>
  <si>
    <t>SERVICIO DE RENOVACIÓN PARA EL USO DE LA PLATAFORMA DE ENTRENAMIENTO AMADEUS PARA 100 USUARIOS Y SOPORTE TÉCNICO POR UN AÑO DEL SOFTWARE AMADEUS, REQUERIDAS PARA EL PROGRAMA ACADÉMICO ADMINISTRACIÓN DE EMPRESAS TURÍSTICAS Y HOTELERAS DE LA UNIVERSIDAD DEL MAGDALENA</t>
  </si>
  <si>
    <t>AMADEUS IT GROUP COLOMBIA S.A.S.</t>
  </si>
  <si>
    <t>https:--community.secop.gov.co-Public-Tendering-ContractNoticePhases-View?PPI=CO1.PPI.25882082&amp;isFromPublicArea=True&amp;isModal=False</t>
  </si>
  <si>
    <t>OPS-DAD-0106-2023</t>
  </si>
  <si>
    <t>CO1.REQ.4772443</t>
  </si>
  <si>
    <t>SERVICIO DE RENOVACIÓN POR 12 MESES DE LA SUSCRIPCIÓN A LA BASE DE DATOS MULTILEGIS PARA DAR SOPORTE EN PROCESOS ACADÉMICOS Y DE INVESTIGACIÓN A LOS PROGRAMAS DE DERECHO Y CONTADURÍA PÚBLICA; Y LA RENOVACIÓN DEL SISTEMA DE INTELIGENCIA COMERCIAL PARA LA GESTIÓN Y ANÁLISIS DEL COMERCIO EXTERIOR LEGISCOMEX, PARA DAR SOPORTE EN PROCESOS ACADÉMICOS Y DE INVESTIGACIÓN AL PROGRAMA DE NEGOCIOS INTERNACIONALES Y ADICIONALMENTE A CUALQUIER PROGRAMA DE PREGRADO</t>
  </si>
  <si>
    <t>LEGIS EDITORES S.A</t>
  </si>
  <si>
    <t>https:--community.secop.gov.co-Public-Tendering-ContractNoticePhases-View?PPI=CO1.PPI.25936915&amp;isFromPublicArea=True&amp;isModal=False</t>
  </si>
  <si>
    <t>OPS-DAD-0107-2023</t>
  </si>
  <si>
    <t>CO1.REQ.4776819</t>
  </si>
  <si>
    <t>SERVICIO PARA LA ATENCIÓN DE EVENTOS DE EMERGENCIA PRESENTADA POR FALLA DE ENERGÍA ELÉCTRICA DE DISTRIBUCCIÓN INTERNA DEL CAMPUS UNIVERSITARIO FRENTE A FALLA DEL SERVICIO DE SUMINISTRO ELÉCTRICO CON RESPALDO DE ATENCIÓN RÁPIDA CON PERSONAL Y EQUIPO ESPECIALIZADO EN LA LABOR</t>
  </si>
  <si>
    <t>GACAR INGENIERIA Y CONSULTORIA S.A.S</t>
  </si>
  <si>
    <t>LEONARDO RUIZ JIMENEZ</t>
  </si>
  <si>
    <t>https:--community.secop.gov.co-Public-Tendering-ContractNoticePhases-View?PPI=CO1.PPI.25953084&amp;isFromPublicArea=True&amp;isModal=False</t>
  </si>
  <si>
    <t>OPS-DAD-0108-2023</t>
  </si>
  <si>
    <t>CO1.REQ.4799489</t>
  </si>
  <si>
    <t>SERVICIO DE RENOVACIÓN SOPORTE Y MANTENIMIENTO DE LA LICENCIA ACADÉMICA DEL SOFTWARE ATLAS TI POR DOCE 12 MESES</t>
  </si>
  <si>
    <t>HILDEMAR QUINTANA HERNANDEZ</t>
  </si>
  <si>
    <t>https:--community.secop.gov.co-Public-Tendering-OpportunityDetail-Index?noticeUID=CO1.NTC.3835814&amp;isFromPublicArea=True&amp;isModal=true&amp;asPopupView=true</t>
  </si>
  <si>
    <t>OPS-DAD-0109-2023</t>
  </si>
  <si>
    <t>CO1.REQ.4813297</t>
  </si>
  <si>
    <t>SERVICIO DE MANTENIMIENTO CORRECTIVO Y PREVENTIVO DE LOS EQUIPOS DE LABORATORIOS DE LA UNIVERSIDAD DEL MAGDALENA</t>
  </si>
  <si>
    <t>ADVANCED TECHNOLOGIES SOLUTIONS SAS</t>
  </si>
  <si>
    <t>901039840</t>
  </si>
  <si>
    <t>https:--community.secop.gov.co-Public-Tendering-OpportunityDetail-Index?noticeUID=CO1.NTC.4715003&amp;isFromPublicArea=True&amp;isModal=true&amp;asPopupView=true</t>
  </si>
  <si>
    <t>OPS-DAD-0110-2023</t>
  </si>
  <si>
    <t>CO1.REQ.4838582</t>
  </si>
  <si>
    <t>SERVICIO DE MANTENIMIENTO PREVENTIVO OPTIMIZACIÓN Y MEJORAMIENTO DE TABLEROS ELECTRÓNICO Y ELÉCTRICO DE VOLTAJE VARIABLE DE DC Y AC DE LOS LABORATORIOS DE FÍSICA UBICADOS EN EL EDIFICIO MODULAR</t>
  </si>
  <si>
    <t>INSTAELECTRICA INGENIERIA SAS</t>
  </si>
  <si>
    <t>900724546</t>
  </si>
  <si>
    <t>2023-12-11</t>
  </si>
  <si>
    <t>2023-09-22</t>
  </si>
  <si>
    <t>2023-10-19</t>
  </si>
  <si>
    <t>https:--community.secop.gov.co-Public-Tendering-OpportunityDetail-Index?noticeUID=CO1.NTC.4740334&amp;isFromPublicArea=True&amp;isModal=true&amp;asPopupView=true</t>
  </si>
  <si>
    <t>OPS-DAD-0111-2023</t>
  </si>
  <si>
    <t>CO1.REQ.4843509</t>
  </si>
  <si>
    <t>SERVICIO DE AUDITORIA COMPLEMETARIA NTC 5581 PARA LOS PROGRAMAS TÉCNICOS LABORALES DEL CENTRO PARA LA REGIONALIZACIÓN DE LA EDUCACIÓN Y LAS OPORTUNIDADES CREO Y DE LOS PROGRAMAS DE FORMACIÓN PARA EL TRABAJO</t>
  </si>
  <si>
    <t>INSTITUTO COLOMBIANO DE NORMAS TECNICAS Y CERTIFICACION ICONTEC</t>
  </si>
  <si>
    <t>https:--community.secop.gov.co-Public-Tendering-OpportunityDetail-Index?noticeUID=CO1.NTC.4746395&amp;isFromPublicArea=True&amp;isModal=true&amp;asPopupView=true</t>
  </si>
  <si>
    <t>OPS-DAD-0112-2023</t>
  </si>
  <si>
    <t>CO1.REQ.4844975</t>
  </si>
  <si>
    <t>SERVICIO DE MANTENIMIENTO Y CALIBRACIÓN A CINCO 5 COMPARADORES DE CARÁTULA MARCA ELE MANTENIMIENTO PREVENTIVO A UNA 1 CAZUELA DE CASAGRANDE ELÉCTRICA DIGITAL MANTENIMIENTO CORRECTIVO A UN 1 ANILLO DE CARGA MANTENIMIENTO PREVENTIVO A UN 1 BAÑO MARÍA HAMILTON BEACH MANTENIMIENTO PREVENTIVO A UNA 1 BOMBA DE VACÍO MANTENIMIENTO Y CALIBRACIÓN A UN 1 CONSOLIDÓMETRO MANTENIMIENTO PREVENTIIVO A UN 1 CUARTO DE CURADO MANTENIMIENTO A UN 1 DUCTILÍMETRO MANTENIMIENTO PREVENTIVO Y VERIFICACIÓN A UN 1 ESCLERÓMETRO MANTENIMIENTO CORRECTIVO A UN 1 GIROCOMP MANTENIMIENTO CORRECTIVO A UN 1 COMPRESOR MANTENIMIENTO PREVENTIVO A UN 1 EQUIPO RICE MANTENIMIENTO PREVENTIVO A DOS 2 HORNOS HUMBOLDT MANTENIMIENTO CORRECTIVO A UN 1 APARATO BLAINE MANTENIMIENTO PREVENTIVO A UN 1 AGITADOR MAGNÉTICO MANTENIMIENTO PREVENTIVO A UN 1 COMPACTADOR AUTOMÁTICO MANTENIMIENTO PREVENTIVO A UNA 1 CORTADORA MANTENIMIENTO PREVENTIVO A UNA 1 MÁQUINA DE ENSAYOS DE COMPRESIÓN DE CILINDRO Y CALIBRACIÓN Y CALIBRACIÓN TRAZADA A MARCOS DE CARGA MANTENIMIENTO A UNA 1 MÁQUINA DIGITAL  HM 3000 CALIBRACIÓN A CELDA DE CARGA DE 50 KN CALIBRACIÓN A LVDT Y CELDA DE CARGA DE 2,5KN MANTENIMIENTO PREVENTIVO A UNA 1 MESA DE FLUIDEZ MANTENIMIENTO PREVENTIVO A UNA 1 MEZCLADORA DE ASFALTO MANTENIMIENTO CORRECTIVO A UN 1 PENETRÓMETRO DE ASFALTO MANTENIMIENTO Y VERIFICACIÓN A UNA 1 PLACA DE CALENTAMIENTO CALIBRACIÓN A UN 1 LDVT Y MANTENIMIENTO PREVENTIVO A UNA 1 TAMIZADORA DE ALTA CAPACIDAD QUE PRESTAN SERVICIOS PARA LAS PRÁCTICAS ACADÉMICAS EN EL LABORATORIO INTEGRADO DE INGENIERÍA CIVIL</t>
  </si>
  <si>
    <t>DIRIMPEX SAS</t>
  </si>
  <si>
    <t>860516281</t>
  </si>
  <si>
    <t>https:--community.secop.gov.co-Public-Tendering-OpportunityDetail-Index?noticeUID=CO1.NTC.4746468&amp;isFromPublicArea=True&amp;isModal=true&amp;asPopupView=true</t>
  </si>
  <si>
    <t>OPS-DAD-0113-2023</t>
  </si>
  <si>
    <t>CO1.REQ.4851455</t>
  </si>
  <si>
    <t>SERVICIO DE MANTENIMIENTO CORRECTIVO PARA 153 M2 DE BARANDAS O PASAMANOS DE LOS PASILLOS EN LOS PISOS DOS TRES Y CUATRO TORRE SUR FACHADA INTERNA EN EL TRAMO COMPRENDIDO ENTRE ESCALERAS Y ASCENSOR DE LAS PLATAFORMAS DE LLEGADA Y DESCANSO QUE UNEN LAS RAMPAS DE CADA PISO DEL EDIFICIO DE AULAS MAR CARIBE DE LA UNIVERSIDAD EL MAGDALENA</t>
  </si>
  <si>
    <t>METALMECANICA ELECTRICOS Y CIVILES SAS</t>
  </si>
  <si>
    <t>https:--community.secop.gov.co-Public-Tendering-OpportunityDetail-Index?noticeUID=CO1.NTC.4752822&amp;isFromPublicArea=True&amp;isModal=true&amp;asPopupView=true</t>
  </si>
  <si>
    <t>OPS-DAD-0114-2023</t>
  </si>
  <si>
    <t>CO1.REQ.4853302</t>
  </si>
  <si>
    <t>SERVICIO DE MANTENIMIENTO PREVENTIVO Y O CORRECTIVO DE LOS SISTEMAS AUDIOVISUALES DE LOS AUDITORIOS Y SALONES TIPO TORREÓN DEL EDIFICIO MAR CARIBE CIENAGA GRANDE LABORATORIOS DE GASTRONOMÍA Y ANÁLISIS DE FINANZAS UBICADOS EN EL EDIFICIO MODULAR SALA DE JUNTAS DE VICERRECTORÍA ADMINISTRATIVA UBICADA EN BLOQUE VIII Y SISTEMAS DE STREAMING UBICADOS EN LA SEDE DEL HOSPITAL JULIO MÉNDEZ BARRENECHE DIVISIONES MÓVILES AUDITORIOS MAR CARIBE Y MANTENIMIENTO CORRECTIVO DE SALAS ESPECIALIZADAS</t>
  </si>
  <si>
    <t>SCHALLER DESIGN LAB SAS</t>
  </si>
  <si>
    <t>901413801</t>
  </si>
  <si>
    <t>https:--community.secop.gov.co-Public-Tendering-OpportunityDetail-Index?noticeUID=CO1.NTC.4754252&amp;isFromPublicArea=True&amp;isModal=true&amp;asPopupView=true</t>
  </si>
  <si>
    <t>OPS-DAD-0115-2023</t>
  </si>
  <si>
    <t>CO1.REQ.4859501</t>
  </si>
  <si>
    <t>SERVICIO DE TRADUCCIÓN E INTERPRETACIÓN SIMULTÁNEA Y CONSECUTIVA DE IDIOMAS INGLÉS  ESPAÑOL  INGLÉS EN LAS DIFERENTES ACTIVIDADES REUNIONES CONFERENCIAS PONENCIAS Y CONVERSATORIOS PROGRAMADOS EN EL MARCO DEL XI ENCUENTRO DE GESTIÓN UNIVERSITARIO SUE 2023</t>
  </si>
  <si>
    <t>PANTOGLOT LTDA</t>
  </si>
  <si>
    <t>https:--community.secop.gov.co-Public-Tendering-OpportunityDetail-Index?noticeUID=CO1.NTC.4760297&amp;isFromPublicArea=True&amp;isModal=true&amp;asPopupView=true</t>
  </si>
  <si>
    <t>OPS-DAD-0116-2023</t>
  </si>
  <si>
    <t>CO1.REQ.4867597</t>
  </si>
  <si>
    <t>SERVICIO DE RENOVACIÓN DE LA LICENCIA ACADÉMICA DEL SOFTWARES NVIVO POR 12 MESES PARA EL LABORATORIO INTEGRADO DE PSICOLOGÍA DE LA UNIVERSIDAD DEL MAGDALENA</t>
  </si>
  <si>
    <t>860076580</t>
  </si>
  <si>
    <t>https:--community.secop.gov.co-Public-Tendering-OpportunityDetail-Index?noticeUID=CO1.NTC.4769041&amp;isFromPublicArea=True&amp;isModal=true&amp;asPopupView=true</t>
  </si>
  <si>
    <t>OPS-DAD-0117-2023</t>
  </si>
  <si>
    <t>CO1.REQ.4877730</t>
  </si>
  <si>
    <t>SERVICIO DE MANTENIMIENTO PREVENTIVO A SIETE 7 ESTACIONES TOTALES CON LIMPIEZA GENERAL AJUSTE DE COMPONENTES MANTENIMIENTO A BASE NIVELANTE Y ENTREGA DE CERTIFICADO MANTENIMIENTO A DIEZ 10 TEODOLITOS QUE INCLUYE LIMPIEZA GENERAL AJUSTE DE COMPONENTES MANTENIMIENTO A BASE NIVELANTE Y ENTREGA DE CERTIFICADO MANTENIMIENTO A SIETE 7 NIVELES AUTOMÁTICOS QUE INCLUYE LIMPIEZA GENERAL AJUSTE DE COMPONENTES MANTENIMIENTO A BASE NIVELANTE Y ENTREGA DE CERTIFICADO</t>
  </si>
  <si>
    <t>GALILEO INSTRUMENTS SAS</t>
  </si>
  <si>
    <t>900393949</t>
  </si>
  <si>
    <t>https:--community.secop.gov.co-Public-Tendering-OpportunityDetail-Index?noticeUID=CO1.NTC.4778478&amp;isFromPublicArea=True&amp;isModal=true&amp;asPopupView=true</t>
  </si>
  <si>
    <t>OPS-DAD-0118-2023</t>
  </si>
  <si>
    <t>CO1.REQ.4879937</t>
  </si>
  <si>
    <t>SERVICIO DE PUBLICACIÓN DE INFORMACIÓN INSTITUCIONAL EN MEDIO IMPRESO DIGITAL Y PLATAFORMA YOUTUBE DEL DIARIO EL INFORMADOR EN EL MARCO DE LA CONMEMORACIÓN DEL ANIVERSARIO NÚMERO 498 DE LA CIUDAD DE SANTA MARTA Y CONMEMORACION DE LOS 65 AÑOS DE FUNDACIÓN DE EL INFORMADOR</t>
  </si>
  <si>
    <t>EDITORIAL MAGDALENA SA</t>
  </si>
  <si>
    <t>WILSON ARTURO PACHECO PALACIO</t>
  </si>
  <si>
    <t>https:--community.secop.gov.co-Public-Tendering-OpportunityDetail-Index?noticeUID=CO1.NTC.4780917&amp;isFromPublicArea=True&amp;isModal=true&amp;asPopupView=true</t>
  </si>
  <si>
    <t>OPS-DAD-0119-2023</t>
  </si>
  <si>
    <t>CO1.REQ.4879851</t>
  </si>
  <si>
    <t>SERVICIO DE PUBLICACIÓN DE INFORMACIÓN INSTITUCIONAL EN MEDIO IMPRESO EN EL PERIÓDICO HOY DIARIO DEL MAGDALENA Y PORTAL WEB WWW HOYDIARIODELMAGDALENA COM CO EN EL MARCO DE LA CONMEMORACIÓN DEL ANIVERSARIO NÚMERO 498 DE LA CIUDAD DE SANTA MARTA Y LOS 30 AÑOS DE CREACIÓN DEL PERIÓDICO HOY DIARIO DEL MAGDALENA</t>
  </si>
  <si>
    <t>https:--community.secop.gov.co-Public-Tendering-OpportunityDetail-Index?noticeUID=CO1.NTC.4780945&amp;isFromPublicArea=True&amp;isModal=true&amp;asPopupView=true</t>
  </si>
  <si>
    <t>OPS-DAD-0120-2023</t>
  </si>
  <si>
    <t>CO1.REQ.4879991</t>
  </si>
  <si>
    <t>SERVICIO DE RENOVACIÓN DE LA SUSCRIPCIÓN A LA BASE DE DATOS E LIBRO CÁTEDRA Y BIBLIOTECA DIGITAL ECOE QUE REQUIERE LA BIBLIOTECA GERMÁN BULA MEYER PARA DAR SOPORTE A TODOS LOS PROGRAMAS DE LA OFERTA ACADÉMICA INSTITUCIONAL EN LOS NIVELES DE FORMACIÓN DE PREGRADO Y POSTGRADOS</t>
  </si>
  <si>
    <t>E LIBRO LTDA</t>
  </si>
  <si>
    <t>900243200</t>
  </si>
  <si>
    <t>https:--community.secop.gov.co-Public-Tendering-ContractNoticePhases-View?PPI=CO1.PPI.26416194&amp;isFromPublicArea=True&amp;isModal=False</t>
  </si>
  <si>
    <t>OPS-DAD-0121-2023</t>
  </si>
  <si>
    <t>CO1.REQ.4880124</t>
  </si>
  <si>
    <t>SERVICIO DE MANTENIMIENTO PREVENTIVO DE MÁQUINA UNIVERSAL DE ENSAYOS MARCA SHIMADZU  UH1000KNX QUE PRESTA SERVICIOS PARA LAS PRÁCTICAS ACADÉMICAS EN EL LABORATORIO INTEGRADO DE INGENIERIA CIVIL</t>
  </si>
  <si>
    <t>IMPORTECNICAL SAS</t>
  </si>
  <si>
    <t>811033098</t>
  </si>
  <si>
    <t>2023-10-13</t>
  </si>
  <si>
    <t>https:--community.secop.gov.co-Public-Tendering-OpportunityDetail-Index?noticeUID=CO1.NTC.4780883&amp;isFromPublicArea=True&amp;isModal=true&amp;asPopupView=true</t>
  </si>
  <si>
    <t>OPS-DAD-0122-2023</t>
  </si>
  <si>
    <t>CO1.REQ.4895387</t>
  </si>
  <si>
    <t>SERVICIO DE ALQUILER DE ELEMENTOS LOGÍSTICOS PARA EVENTOS COMO SILLAS PLÁSTICAS SILLAS VESTIDAS MESAS PLÁSTICAS MANTEL CORTO MESÓN VESTIDO CARPAS 4X4 Y 5X5 TARIMAS AMPLIFICACIONES PEQUEÑAS MEDIANAS Y GRANDES SALAS LONG BAÑOS PORTÁTILES Y DEMÁS ELEMENTOS QUE SE REQUIERAN PARA LA REALIZACIÓN DE EVENTOS ACADÉMICO ADMINISTRATIVO DE LA UNIVERSIDAD DEL MAGDALENA</t>
  </si>
  <si>
    <t>https:--community.secop.gov.co-Public-Tendering-OpportunityDetail-Index?noticeUID=CO1.NTC.4797890&amp;isFromPublicArea=True&amp;isModal=true&amp;asPopupView=true</t>
  </si>
  <si>
    <t>OPS-DAD-0123-2023</t>
  </si>
  <si>
    <t>CO1.REQ.4897979</t>
  </si>
  <si>
    <t>SERVICIO  DE ALQUILER DE VESTUARIOS PARA EL DESARROLLO DE LAS ACTIVIDADES REALIZADAS POR LAS ÁREAS DE CULTURA Y DESARROLLO HUMANO ADSCRITAS A LA DIRECCIÓN DE BIENESTAR UNIVERSITARIO EN EL MARCO DEL PROYECTO DEL PLAN DE ACCIÓN MEJORAMIENTO DE LA CALIDAD DE VIDA BIENESTAR Y DESARROLLO PERSONAL DE LA COMUNIDAD UNIVERSITARIA DE CONFORMIDAD CON LAS ESPECIFICACIONES ESTABLECIDAS EN LA PROPUESTA PRESENTADA POR EL CONTRATISTA LA CUAL HACE PARTE INTEGRAL DE LA PRESENTE ORDEN</t>
  </si>
  <si>
    <t>39048924</t>
  </si>
  <si>
    <t>https:--community.secop.gov.co-Public-Tendering-OpportunityDetail-Index?noticeUID=CO1.NTC.4799132&amp;isFromPublicArea=True&amp;isModal=true&amp;asPopupView=true</t>
  </si>
  <si>
    <t>OPS-DAD-0124-2023</t>
  </si>
  <si>
    <t> CO1.REQ.4913020 </t>
  </si>
  <si>
    <t>SERVICIO DE SUSCRIPCIÓN POR 12 MESES DE LA BASE DE DATOS PROQUEST ONE ACADEMIC INTEGRADA POR CUATRO RECURSOS MULTIDISCIPLINARES 1PROQUEST CENTRAL 2ACADEMIC COMPLETE 3ACADEMIC VIDEO ONLINE Y 4PROQUEST DISSERTATIONS &amp; THESES GLOBAL PARA FORTALECER LOS PROCESOS ACADÉMICOS Y DE INVESTIGACIÓN DE LA AMPLIA OFERTA ACADÉMICA LA UNIVERSIDAD</t>
  </si>
  <si>
    <t>PROQUEST COLOMBIA SAS</t>
  </si>
  <si>
    <t>https:--community.secop.gov.co-Public-Tendering-ContractNoticePhases-View?PPI=CO1.PPI.26569012&amp;isFromPublicArea=True&amp;isModal=False</t>
  </si>
  <si>
    <t>OPS-DAD-0125-2023</t>
  </si>
  <si>
    <t>CO1.REQ.4912766</t>
  </si>
  <si>
    <t>SERVICIO DE SOPORTE MANTENIMIENTO PREVENTIVO Y CORRECTIVO DEL SISTEMA DE INFORMACIÓN SERIES CORRESPONDIENTE A LA PLATAFORMA DE COMUNICACIONES OFICIALES DE LA UNIVERSIDAD DEL MAGDALENA</t>
  </si>
  <si>
    <t>https:--community.secop.gov.co-Public-Tendering-OpportunityDetail-Index?noticeUID=CO1.NTC.4814217&amp;isFromPublicArea=True&amp;isModal=true&amp;asPopupView=true</t>
  </si>
  <si>
    <t>OPS-DAD-0126-2023</t>
  </si>
  <si>
    <t>CO1.REQ.4913624</t>
  </si>
  <si>
    <t>SERVICIO DE DIVULGACIÓN Y PROMOCIÓN DE LOS DISTINTOS PROCESOS ACADÉMICOS DE INVESTIGACIÓN Y EXTENSIÓN INSTITUCIONAL DE LA UNIVERSIDAD DEL MAGDALENA  UTILIZANDO LAS PLATAFORMAS PERIODÍSTICAS DIGITALES DE CARÁCTER REGIONAL COMO EL PORTAL WEB HTTPS CANALTVCOSTA CO DE CONFORMIDAD CON LAS ESPECIFICACIONES ESTABLECIDAS EN LA PROPUESTA PRESENTADA POR EL CONTRATISTA LA CUAL HACE PARTE INTEGRAL DE LA PRESENTE ORDEN</t>
  </si>
  <si>
    <t>AGENCIA &amp; PRODUCTORA DE MEDIOS SAS</t>
  </si>
  <si>
    <t>https:--community.secop.gov.co-Public-Tendering-OpportunityDetail-Index?noticeUID=CO1.NTC.4814328&amp;isFromPublicArea=True&amp;isModal=true&amp;asPopupView=true</t>
  </si>
  <si>
    <t>OPS-DAD-0127-2023</t>
  </si>
  <si>
    <t>CO1.REQ.4913436</t>
  </si>
  <si>
    <t>SERVICIO DE DIVULGACIÓN Y PROMOCIÓN DE LOS DISTINTOS PROCESOS ACADÉMICOS DE INVESTIGACIÓN Y EXTENSIÓN INSTITUCIONAL DE LA UNIVERSIDAD DEL MAGDALENA A TRAVÉS DE LA PÁGINA WEB WWW SANTAMARTAALDIA CO Y EN REDES SOCIALES</t>
  </si>
  <si>
    <t>https:--community.secop.gov.co-Public-Tendering-OpportunityDetail-Index?noticeUID=CO1.NTC.4814438&amp;isFromPublicArea=True&amp;isModal=true&amp;asPopupView=true</t>
  </si>
  <si>
    <t>OPS-DAD-0128-2023</t>
  </si>
  <si>
    <t>CO1.REQ.4926151</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</si>
  <si>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LA PÁGINA WEB WWW UNIVERSIDAD EDU CO</t>
  </si>
  <si>
    <t>https:--community.secop.gov.co-Public-Tendering-OpportunityDetail-Index?noticeUID=CO1.NTC.4826680&amp;isFromPublicArea=True&amp;isModal=true&amp;asPopupView=true</t>
  </si>
  <si>
    <t>OPS-DAD-0129-2023</t>
  </si>
  <si>
    <t>CO1.REQ.4926542</t>
  </si>
  <si>
    <t>SERVICIO DE MANTENIMIENTO PREVENTIVO Y O CORRECTIVO INCLUYE SUMINISTRO DE REPUESTOS DE LOS COMPRESORES DE LA CLÍNICA ODONTOLÓGICA 1SCHULZ SPR 4030 2SCHULZ CSW 40 Y 2SCHULZ CSV 20 NECESARIOS PARA EL BUEN FUNCIONAMIENTO DE LAS PRACTICAS ACADÉMICAS</t>
  </si>
  <si>
    <t>SFM COMPRESORES SAS</t>
  </si>
  <si>
    <t>https:--community.secop.gov.co-Public-Tendering-OpportunityDetail-Index?noticeUID=CO1.NTC.4826681&amp;isFromPublicArea=True&amp;isModal=true&amp;asPopupView=true</t>
  </si>
  <si>
    <t>OPS-DAD-0130-2023</t>
  </si>
  <si>
    <t>CO1.REQ.4926706</t>
  </si>
  <si>
    <t>SERVICIO DE MANTENIMIENTO PREVENTIVO Y CORRECIVO DEL SISTEMA DE INFORMACIÓN DE DNS PÚBLICOS INSTITUCIONALES INCLUYE RENOVACIÓN DE LICENCIA DE ORACLE LINUX PREMIER NECESARIAS PARA EL MANTENIMIENTO DEL SISTEMA</t>
  </si>
  <si>
    <t>GP TECHNOLOGICAL ASSITANCE SAS</t>
  </si>
  <si>
    <t>https:--community.secop.gov.co-Public-Tendering-ContractNoticePhases-View?PPI=CO1.PPI.26632548&amp;isFromPublicArea=True&amp;isModal=False</t>
  </si>
  <si>
    <t>OPS-DAD-0131-2023</t>
  </si>
  <si>
    <t>CO1.REQ.4926600</t>
  </si>
  <si>
    <t xml:space="preserve">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890AM </t>
  </si>
  <si>
    <t>CARACOL PRIMERA CADENA RADIAL COLOMBIANA SA</t>
  </si>
  <si>
    <t>https:--community.secop.gov.co-Public-Tendering-ContractNoticePhases-View?PPI=CO1.PPI.26633256&amp;isFromPublicArea=True&amp;isModal=False</t>
  </si>
  <si>
    <t>OPS-DAD-0132-2023</t>
  </si>
  <si>
    <t>CO1.REQ.4926976</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</si>
  <si>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 HOYDIARIODELMAGDALENA COM CO</t>
  </si>
  <si>
    <t>https:--community.secop.gov.co-Public-Tendering-ContractNoticePhases-View?PPI=CO1.PPI.26634316&amp;isFromPublicArea=True&amp;isModal=False</t>
  </si>
  <si>
    <t>OPS-DAD-0133-2023</t>
  </si>
  <si>
    <t>CO1.REQ.4933520</t>
  </si>
  <si>
    <t>SERVICIO DE DIVULGACIÓN Y PROMOCIÓN DE LOS DISTINTOS PROCESOS ACADÉMICOS DE INVESTIGACIÓN Y EXTENSIÓN INSTITUCIONAL DE LA UNIVERSIDAD DEL MAGDALENA EN LA RADIO EN LAS EMISORAS RADIO MAGDALENA 1420 AM Y RADIO RODADERO 1480 AM</t>
  </si>
  <si>
    <t>INNOVACION &amp; DISEÑOS SAS</t>
  </si>
  <si>
    <t>https:--community.secop.gov.co-Public-Tendering-ContractNoticePhases-View?PPI=CO1.PPI.26665121&amp;isFromPublicArea=True&amp;isModal=False</t>
  </si>
  <si>
    <t>OPS-DAD-0134-2023</t>
  </si>
  <si>
    <t>CO1.REQ.4933266</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</si>
  <si>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</si>
  <si>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PROGRAMACIONES CAMPO TELEVISION SAS</t>
  </si>
  <si>
    <t>https:--community.secop.gov.co-Public-Tendering-ContractNoticePhases-View?PPI=CO1.PPI.26665654&amp;isFromPublicArea=True&amp;isModal=False</t>
  </si>
  <si>
    <t>OPS-DAD-0135-2023</t>
  </si>
  <si>
    <t>CO1.REQ.4933529</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</si>
  <si>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 OPINIONCARIBE COM Y EN LAS REDES SOCIALES FACEBOOK INSTAGRAM TWITTER</t>
  </si>
  <si>
    <t>UNIDAD DE MEDIOS SAS</t>
  </si>
  <si>
    <t>https:--community.secop.gov.co-Public-Tendering-ContractNoticePhases-View?PPI=CO1.PPI.26664774&amp;isFromPublicArea=True&amp;isModal=False</t>
  </si>
  <si>
    <t>OPS-DAD-0136-2023</t>
  </si>
  <si>
    <t>CO1.REQ.4933489</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</si>
  <si>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DIFUSORA LA PLATAFORMA PERIODÍSTICA DIGITAL DE CARÁCTER REGIONAL EL PORTAL WEB WWW REVISTA7SM COM</t>
  </si>
  <si>
    <t>MEDIGRAFICOS SAS</t>
  </si>
  <si>
    <t>https:--community.secop.gov.co-Public-Tendering-ContractNoticePhases-View?PPI=CO1.PPI.26665254&amp;isFromPublicArea=True&amp;isModal=False</t>
  </si>
  <si>
    <t>OPS-DAD-0137-2023</t>
  </si>
  <si>
    <t>CO1.REQ.4933495</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</si>
  <si>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DIFUSORA LA PLATAFORMA PERIODÍSTICA DIGITAL DE CARÁCTER REGIONAL PORTAL DE NOTICIAS WWW ELARTICULO CO</t>
  </si>
  <si>
    <t>SOCIEDAD DE MEDIOS EL ARTICULO SAS</t>
  </si>
  <si>
    <t>https:--community.secop.gov.co-Public-Tendering-ContractNoticePhases-View?PPI=CO1.PPI.26665259&amp;isFromPublicArea=True&amp;isModal=False</t>
  </si>
  <si>
    <t>OPS-DAD-0138-2023</t>
  </si>
  <si>
    <t>CO1.REQ.4933621</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</si>
  <si>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LA PLATAFORMA PERIODÍSTICA DIGITAL WWW SEGUIMIENTO CO  EL CUAL INCLUYE POST EN REDES SOCIALES</t>
  </si>
  <si>
    <t>PUBLICACIONES SEGUIMIENTO SAS</t>
  </si>
  <si>
    <t>https:--community.secop.gov.co-Public-Tendering-ContractNoticePhases-View?PPI=CO1.PPI.26665273&amp;isFromPublicArea=True&amp;isModal=False</t>
  </si>
  <si>
    <t>OPS-DAD-0139-2023</t>
  </si>
  <si>
    <t>CO1.REQ.4933625</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</si>
  <si>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DIFUSORA LA PLATAFORMA PERIODÍSTICA DIGITAL DE CARÁCTER REGIONAL WWW ELINFORMADOR COM CO CON LAS SIGUIENTES ESPECIFICACIONES BANNER DIGITAL CON TAMAÑO 1140X90 PIX EN LA PÁGINA PRINCIPAL</t>
  </si>
  <si>
    <t>https:--community.secop.gov.co-Public-Tendering-ContractNoticePhases-View?PPI=CO1.PPI.26665281&amp;isFromPublicArea=True&amp;isModal=False</t>
  </si>
  <si>
    <t>OPS-DAD-0140-2023</t>
  </si>
  <si>
    <t>CO1.REQ.4962812</t>
  </si>
  <si>
    <t>SERVICIO DE RENOVACIÓN DE LA LICENCIA CAMPUS WIDE ANUAL DE LA PLATAFORMA DE PROGRAMACIÓN Y CÁLCULO NUMÉRICO MATLAB POR 12 MESES</t>
  </si>
  <si>
    <t>COMPONENTES ELECTRONICAS LTDA</t>
  </si>
  <si>
    <t>https:--community.secop.gov.co-Public-Tendering-OpportunityDetail-Index?noticeUID=CO1.NTC.4862533&amp;isFromPublicArea=True&amp;isModal=true&amp;asPopupView=true</t>
  </si>
  <si>
    <t>OPS-DAD-0141-2023</t>
  </si>
  <si>
    <t>CO1.REQ.4963317</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</si>
  <si>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 CODIGOPRENSA COM DE CONFORMIDAD CON LAS ESPECIFICACIONES ESTABLECIDAS EN LA PROPUESTA PRESENTADA POR EL CONTRATISTA LA CUAL HACE PARTE INTEGRAL DE LA PRESENTE ORDEN</t>
  </si>
  <si>
    <t>TWO WAY FOUNDATION</t>
  </si>
  <si>
    <t>https:--community.secop.gov.co-Public-Tendering-ContractNoticePhases-View?PPI=CO1.PPI.26814865&amp;isFromPublicArea=True&amp;isModal=False</t>
  </si>
  <si>
    <t>OPS-DAD-0142-2023</t>
  </si>
  <si>
    <t>CO1.REQ.4973152</t>
  </si>
  <si>
    <t>SERVICIO DE PREPRODUCCIÓN PRODUCCIÓN Y POST PRODUCCIÓN DE PIEZAS AUDIOVISUALES DE CARÁCTER INSTITUCIONAL DE LUNES A VIERNES PARA SER ENTREGADAS A TODOS LOS ESPACIOS OFICIALES DE COMUNICACIÓN AUDIOVISUAL E INTERACTIVA DE LA UNIMAGDALENA INCLUYE UN INTERPRETE DE SEÑAS COLOMBIANAS PARA ASÍ COMUNICARLE DE MANERA INCLUYENTE A LA POBLACIÓN CON DISCAPACIDAD AUDITIVA</t>
  </si>
  <si>
    <t>https:--community.secop.gov.co-Public-Tendering-ContractNoticePhases-View?PPI=CO1.PPI.26867892&amp;isFromPublicArea=True&amp;isModal=False</t>
  </si>
  <si>
    <t>OPS-DAD-0143-2023</t>
  </si>
  <si>
    <t>CO1.REQ.4981270</t>
  </si>
  <si>
    <t>SERVICIOS DE PREPRODUCCIÓN PRODUCCIÓN Y POST PRODUCCIÓN DEL PROGRAMA INSTITUCIONAL DE LA UNIVERSIDAD DEL MAGDALENA EL CAMPUS TV PROGRAMA SEMANAL PARA TRANSMITIR DURANTE CUATRO 04 MESES DE 2023 POR EL CANAL REGIONAL TELECARIBE EL CANAL UNIVERSITARIO ZOOM Y EL CANAL TERRITORIO DE TELEVISIÓN LOCAL  CANAL 78 POR TV NORTE TELEVISIÓN POR CABLE</t>
  </si>
  <si>
    <t>https:--community.secop.gov.co-Public-Tendering-ContractNoticePhases-View?PPI=CO1.PPI.26911096&amp;isFromPublicArea=True&amp;isModal=False</t>
  </si>
  <si>
    <t>OPS-DAD-0144-2023</t>
  </si>
  <si>
    <t>CO1.REQ.4987437</t>
  </si>
  <si>
    <t>SERVICIO DE LICENCIAMIENTO DE 41 USUARIOS DEL SOFTWARE ZEUS POR 11 MESES PARA LOS ESTUDIANTES DEL PROGRAMA DE HOTELERÍA Y TURISMO DE LA FACULTAD DE CIENCIAS EMPRESARIALES Y ECONÓMICAS</t>
  </si>
  <si>
    <t>SISTEMAS DE INFORMACION EMPRESARIAL SA</t>
  </si>
  <si>
    <t>https:--community.secop.gov.co-Public-Tendering-ContractNoticePhases-View?PPI=CO1.PPI.26941715&amp;isFromPublicArea=True&amp;isModal=False</t>
  </si>
  <si>
    <t>OPS-DAD-0145-2023</t>
  </si>
  <si>
    <t>CO1.REQ.5030028</t>
  </si>
  <si>
    <t>SERVICIO DE TRANSMISIÓN NACIONAL DEL PROGRAMA DE RADIO  LA LUCIÉRNAGA EN DONDE LA UNIVERSIDAD DEL MAGDALENA SERÁ PROTAGONISTA A TRAVÉS DE CARACOL RADIO Y LA W RADIO DE CONFORMIDAD CON LAS ESPECIFICACIONES ESTABLECIDAS EN LA PROPUESTA PRESENTADA POR EL CONTRATISTA LA CUAL HACE PARTE INTEGRAL DE LA PRESENTE ORDEN</t>
  </si>
  <si>
    <t>https:--community.secop.gov.co-Public-Tendering-ContractNoticePhases-View?PPI=CO1.PPI.27151961&amp;isFromPublicArea=True&amp;isModal=False</t>
  </si>
  <si>
    <t>OPS-DAD-0146-2023</t>
  </si>
  <si>
    <t>CO1.REQ.5044906</t>
  </si>
  <si>
    <t>SERVICIO DE PUESTA EN SERVICIO DE DRONE CÁMARA DE FOTOGRAFÍA Y VIDEO OPERACIÓN DEL MISMO PARA HACER ACOMPAÑAMIENTO DE LAS DIFERENTES ACTIVIDADES QUE SE DESARROLLARÁN EN LA UNIVERSIDAD DEL MAGDALENA Y SERÁN TRANSMITIDAS EN LAS REDES SOCIALES PÁGINA WEB Y TODOS LOS ESPACIOS OFICIALES</t>
  </si>
  <si>
    <t>https://community.secop.gov.co/Public/Tendering/ContractNoticePhases/View?PPI=CO1.PPI.27217235&amp;isFromPublicArea=True&amp;isModal=False</t>
  </si>
  <si>
    <t>OPS-DAD-0147-2023</t>
  </si>
  <si>
    <t>CO1.REQ.5045305</t>
  </si>
  <si>
    <t>RENOVACIÓN DEL LICENCIAMIENTO DE FORTINET FW800D DISPOSITIVO DE SEGURIDAD PERIMETRAL DE LA INFRAESTRUCTURA TECNOLÓGICA INSTITUCIONAL</t>
  </si>
  <si>
    <t>SISTEMAS INTEGRADOS WORLD WIDE SAS</t>
  </si>
  <si>
    <t>https://community.secop.gov.co/Public/Tendering/ContractNoticePhases/View?PPI=CO1.PPI.27223251&amp;isFromPublicArea=True&amp;isModal=False</t>
  </si>
  <si>
    <t>OPS-DAD-0148-2023</t>
  </si>
  <si>
    <t>CO1.REQ.5045314</t>
  </si>
  <si>
    <t>SERVICIO MANTENIMIENTO PREVENTIVO Y CORRECTIVO INCLUYE RESPUESTOS DE 89 SCANNER DE LAS DISTINTAS DEPENDENCIAS DE UNIMAGDALENA</t>
  </si>
  <si>
    <t>KARIBENET SAS</t>
  </si>
  <si>
    <t>https://community.secop.gov.co/Public/Tendering/ContractNoticePhases/View?PPI=CO1.PPI.27223531&amp;isFromPublicArea=True&amp;isModal=False</t>
  </si>
  <si>
    <t>OPS-DAD-0149-2023</t>
  </si>
  <si>
    <t>CO1.REQ.5051378</t>
  </si>
  <si>
    <t>SERVICIO DE  RENOVACIÓN POR 12 MESES DE LA SUSCRIPCIÓN A LA BASE DE DATOS VLEX CON ACCESO A LOS PRODUCTOS VLEX GLOBAL Y VLEX LEGAL COLOMBIA PARA DAR SOPORTE EN LOS PROCESOS ACADÉMICOS Y DE INVESTIGACIÓN DEL PROGRAMA DE DERECHO Y PARA CUALQUIER  PROGRAMA DE PREGRADO O POSTGRADO DE NUESTRA OFERTA ACADÉMICA INTERESADOS EN LOS CONTENIDOS QUE OFRECEN ESTOS RECURSOS</t>
  </si>
  <si>
    <t>COLOMBIA INFORMACION LEGAL SAS</t>
  </si>
  <si>
    <t>https://community.secop.gov.co/Public/Tendering/ContractNoticePhases/View?PPI=CO1.PPI.27258885&amp;isFromPublicArea=True&amp;isModal=False</t>
  </si>
  <si>
    <t>OPS-DAD-0150-2023</t>
  </si>
  <si>
    <t>CO1.REQ.5058508</t>
  </si>
  <si>
    <t>SERVICIO DE MANTENIMIENTO PREVENTIVO Y CAPACITACIÓN DE CÁMARA DE GESSEL Y DISPOSITIVOS TECNOLÓGICOS PARA EL LABORATORIO DE MARKETING DE LA FACULTAD DE CIENCIAS EMPRESARIALES DE LA UNIVERSIDAD DEL MAGDALENA</t>
  </si>
  <si>
    <t>JP BIOINGENIERIA SAS</t>
  </si>
  <si>
    <t>https://community.secop.gov.co/Public/Tendering/ContractNoticePhases/View?PPI=CO1.PPI.27261573&amp;isFromPublicArea=True&amp;isModal=False</t>
  </si>
  <si>
    <t>OPS-DAD-0151-2023</t>
  </si>
  <si>
    <t>CO1.REQ.5058383</t>
  </si>
  <si>
    <t>SERVICIO PREVENTIVO Y CORRECTIVO EN CARPINTERÍA METÁLICA VIDRIERÍA Y SOLDADURA PARA EL BUEN FUNCIONAMIENTO DE LOS MUEBLES ESTRUCTURAS METÁLICAS Y VIDRIERÍA DE LAS DIFERENTES LOCACIONES DE LA UNIVERSIDAD DEL MAGDALENA Y SUS SEDES ALTERNAS</t>
  </si>
  <si>
    <t>https://community.secop.gov.co/Public/Tendering/ContractNoticePhases/View?PPI=CO1.PPI.27291655&amp;isFromPublicArea=True&amp;isModal=False</t>
  </si>
  <si>
    <t>OPS-DAD-0152-2023</t>
  </si>
  <si>
    <t>CO1.REQ.5063319</t>
  </si>
  <si>
    <t>SERVICIO DE RENOVACIÓN DE LICENCIA DE 120 CUENTAS ZOOM PARA EL SISTEMA DE VIDEOCONFERENCIA DE LOS ESTUDIANTES Y DOCENTES DE LA UNIVERSIDAD DEL MAGDALENA</t>
  </si>
  <si>
    <t>E VIDEO COMUNICACIONES SAS</t>
  </si>
  <si>
    <t>https://community.secop.gov.co/Public/Tendering/ContractNoticePhases/View?PPI=CO1.PPI.27314096&amp;isFromPublicArea=True&amp;isModal=False</t>
  </si>
  <si>
    <t>OPS-DAD-0153-2023</t>
  </si>
  <si>
    <t>CO1.REQ.5070657</t>
  </si>
  <si>
    <t>SERVICIO DE LICENCIAMIENTO PARA 10 EQUIPOS DEL SOFTWARE SIMULADOR FOUNDATION Y 50 LICENCIAS DEL SIMULADOR BUSISNESS STRATEGY GAME PARA LOS ESTUDIANTES DE POSGRADOS Y PRESENCIAL DE LA FACULTAD DE EMPRESARIALES</t>
  </si>
  <si>
    <t>LUIGI FERNANDO CORBELLETTA ROJAS</t>
  </si>
  <si>
    <t>https://community.secop.gov.co/Public/Tendering/ContractNoticePhases/View?PPI=CO1.PPI.27350531&amp;isFromPublicArea=True&amp;isModal=False</t>
  </si>
  <si>
    <t>OPS-DAD-0154-2023</t>
  </si>
  <si>
    <t>CO1.REQ.5074633</t>
  </si>
  <si>
    <t>SERVICIO DE MANTENIMIENTO PREVENTIVO Y CORRECTIVO DE LOS SISTEMAS DE ALIMENTACIÓN ININTERRUMPIDA (UPS) PERTENECIENTES A LA UNIVERSIDAD DEL MAGDALENA</t>
  </si>
  <si>
    <t>E Y K INGENIERIA SAS</t>
  </si>
  <si>
    <t>https://community.secop.gov.co/Public/Tendering/ContractNoticePhases/View?PPI=CO1.PPI.27374530&amp;isFromPublicArea=True&amp;isModal=False</t>
  </si>
  <si>
    <t>OPS-DAD-0155-2023</t>
  </si>
  <si>
    <t>CO1.REQ.5092060</t>
  </si>
  <si>
    <t>SERVICIO DE MANTENIMIENTO CORRECTIVO ACTUALIZACIÓN DE SOFTWARE CAMBIO DE PARTES SUMINISTRO DE REPUESTOS Y FILAMENTOS  DE LAS IMPRESORAS 3D UBICADAS EN LOS LABORATORIOS DE FISICA</t>
  </si>
  <si>
    <t>BUSSINES TECHNOLOGY HELP S.A.S.</t>
  </si>
  <si>
    <t>https://community.secop.gov.co/Public/Tendering/ContractNoticePhases/View?PPI=CO1.PPI.27464301&amp;isFromPublicArea=True&amp;isModal=False</t>
  </si>
  <si>
    <t>OPS-DAD-0156-2023</t>
  </si>
  <si>
    <t>CO1.REQ.5126474</t>
  </si>
  <si>
    <t>SERVICIO DE RENOVACIÓN DE LICENCIA ACADÉMICA DEL SOFTWARE STATGRAPHICS PARA USUARIOS ILIMITADOS DURANTE 12 MESES</t>
  </si>
  <si>
    <t>https://community.secop.gov.co/Public/Tendering/OpportunityDetail/Index?noticeUID=CO1.NTC.5024894&amp;isFromPublicArea=True&amp;isModal=true&amp;asPopupView=true</t>
  </si>
  <si>
    <t>OPS-DAD-0157-2023</t>
  </si>
  <si>
    <t>CO1.REQ.5141232</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</si>
  <si>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</si>
  <si>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https://community.secop.gov.co/Public/Tendering/OpportunityDetail/Index?noticeUID=CO1.NTC.5039619&amp;isFromPublicArea=True&amp;isModal=true&amp;asPopupView=true</t>
  </si>
  <si>
    <t>OPS-DAD-0158-2023</t>
  </si>
  <si>
    <t>CO1.REQ.5153587</t>
  </si>
  <si>
    <t>SERVICIO DE ELABORACIÓN DEL ESTUDIO DE SEGURIDAD HUMANA ACORDE A LO ESTABLECIDO EN LA NSR 10 TÍTULO J Y K Y LA NFPA 10 PARA EL PROYECTO EDIFICIO RÍO MAGDALENA DE LA UNIVERSIDAD DEL MAGDALENA</t>
  </si>
  <si>
    <t>FOURWAY SAS</t>
  </si>
  <si>
    <t>https://community.secop.gov.co/Public/Tendering/OpportunityDetail/Index?noticeUID=CO1.NTC.5051612&amp;isFromPublicArea=True&amp;isModal=true&amp;asPopupView=true</t>
  </si>
  <si>
    <t>OPS-DAD-0159-2023</t>
  </si>
  <si>
    <t>CO1.REQ.5160628</t>
  </si>
  <si>
    <t>SERVICIO DE ALQUILER DE AUDITORIO CON UNA CAPACIDAD DE MIL 1000 PERSONAS APROXIMADAMENTE 2SERVICIO DE MESEROS UNA DISPONIBILIDAD DE SEIS 6 MESEROS DURANTE LA CEREMONIA 3SERVICIO DE  ALIMENTACIÓN BUFFET ALMUERZO COORPORATIVO  100 PERSONAS COFFE BREAK AM 1 OPCIÓN 100 PERSONAS COFFE BREAK PM 1 OPCIÓN 100 PERSONAS 4AMPLIFICACIÓN DE SONIDO INCLUYE SONIDO PARA EL GRAN SALON SIMÓN BOLIVAR VIDEO BEAM 5000 UNA SALA GRAN SALÓN SIMÓN BOLÍVAR INTERNET WI FI 10 MEGAS 5SERVICIOS ADICIONALES DECORACIÓN TARIMA VESTIDA Y SALA VIP RODRIGO  BASTIDAS</t>
  </si>
  <si>
    <t>HOTELES ESTELAR SA  SUCURSAL SANTA MARTA</t>
  </si>
  <si>
    <t>https://community.secop.gov.co/Public/Tendering/OpportunityDetail/Index?noticeUID=CO1.NTC.5058716&amp;isFromPublicArea=True&amp;isModal=true&amp;asPopupView=true</t>
  </si>
  <si>
    <t>OPS-DAD-0160-2023</t>
  </si>
  <si>
    <t>CO1.REQ.5161272</t>
  </si>
  <si>
    <t>SERVICIO DE ALQUILER DE EQUIPOS ESPECIALIZADOS ELEMENTOS DE PRODUCCIÓN TÉCNICA AMBIENTACIÓN EQUIPOS DE VIDEO PARA STREAMING SOPORTE ENTRE OTROS PARA LA REALIZACIÓN DE TRES 03 CEREMONIAS DE GRADUACIÓN DE LA UNIVERSIDAD DEL MAGDALENA</t>
  </si>
  <si>
    <t>IMPACTA PRODUCCIONES SAS</t>
  </si>
  <si>
    <t>https://community.secop.gov.co/Public/Tendering/OpportunityDetail/Index?noticeUID=CO1.NTC.5059260&amp;isFromPublicArea=True&amp;isModal=true&amp;asPopupView=true</t>
  </si>
  <si>
    <t>OPS-DAD-0161-2023</t>
  </si>
  <si>
    <t>CO1.REQ.5164690</t>
  </si>
  <si>
    <t>SERVICIO DE RENOVACIÓN DE LA PLATAFORMA EMIS UNIVERSITY LATAM POR IP ACCESO ILIMITADO POR 12 MESES PARA EL LABORATORIO DE FINANZAS DE LA UNIVERSIDAD DEL MAGDALENA</t>
  </si>
  <si>
    <t>ISI EMERGING MARKETS COLOMBIA SAS</t>
  </si>
  <si>
    <t>https://community.secop.gov.co/Public/Tendering/OpportunityDetail/Index?noticeUID=CO1.NTC.5063176&amp;isFromPublicArea=True&amp;isModal=true&amp;asPopupView=true</t>
  </si>
  <si>
    <t>OPS-DAD-0162-2023</t>
  </si>
  <si>
    <t>CO1.REQ.5166012</t>
  </si>
  <si>
    <t>SERVICIO DE PROMOCIÓN Y DIVULGACIÓN EN LAS REDES SOCIALES DEL PROCESO DE ELECCIONES 2023 DE LA UNIVERSIDAD DEL MAGDALENA CON EL OBJETIVO DE QUE A TRAVÉS DE ESTOS ESPACIOS PUBLICITARIOS DIGITALES DIRIGIDOS A UN PÚBLICO DETERMINADO SE ORIENTE A LOS MIEMBROS DE LA INSTITUCIÓN DE LA TRANSPARENCIA Y CLARIDAD DE LAS ETAPAS DEL PROCESO ELECTORAL</t>
  </si>
  <si>
    <t>SOMOS CONSULTORES SAS</t>
  </si>
  <si>
    <t>https://community.secop.gov.co/Public/Tendering/OpportunityDetail/Index?noticeUID=CO1.NTC.5063767&amp;isFromPublicArea=True&amp;isModal=true&amp;asPopupView=true</t>
  </si>
  <si>
    <t>OPS-DAD-0163-2023</t>
  </si>
  <si>
    <t>CO1.REQ.5166202</t>
  </si>
  <si>
    <t>SERVICIO DE PUBLICACIÓN DE CUATRO 04 AVISOS INFORMATIVOS EN EL PERIÓDICO HOY DIARIO DEL MAGDALENA SOBRE EL PROCESO DE ELECCIONES 2023 EN LA UNIVERSIDAD DEL MAGDALENA ESTOS BUSCAN ORIENTAR A LA COMUNIDAD ACADÉMICA SOBRE TODO A LA POBLACIÓN DE GRADUADOS LA FORMA COMO PUEDEN EJERCER SU DERECHO AL VOTO EN LA INSTITUCIÓN</t>
  </si>
  <si>
    <t>https://community.secop.gov.co/Public/Tendering/OpportunityDetail/Index?noticeUID=CO1.NTC.5063963&amp;isFromPublicArea=True&amp;isModal=true&amp;asPopupView=true</t>
  </si>
  <si>
    <t>OPS-DAD-0164-2023</t>
  </si>
  <si>
    <t>CO1.REQ.5174736</t>
  </si>
  <si>
    <t>SERVICIO DE PUBLICACIÓN DE CUATRO 04 AVISOS INFORMATIVOS EN EL PERIÓDICO EL INFORMADOR SOBRE EL PROCESO DE ELECCIONES 2023 EN LA UNIVERSIDAD DEL MAGDALENA ESTOS BUSCAN ORIENTAR A LA COMUNIDAD ACADÉMICA SOBRE TODO A LA POBLACIÓN DE GRADUADOS EN LA FORMA COMO PUEDEN EJERCER SU DERECHO AL VOTO EN LA INSTITUCIÓN</t>
  </si>
  <si>
    <t>https://community.secop.gov.co/Public/Tendering/OpportunityDetail/Index?noticeUID=CO1.NTC.5078321&amp;isFromPublicArea=True&amp;isModal=true&amp;asPopupView=true</t>
  </si>
  <si>
    <t>OPS-DAD-0165-2023</t>
  </si>
  <si>
    <t>CO1.REQ.5179452</t>
  </si>
  <si>
    <t>SERVICIO DE MANTENIMIENTO DE LAS PLATAFORMAS QUE SOPORTAN LOS SERVICIOS QUE COMPONEN EL CLOUD DE LA UNIVERSIDAD DEL MAGDALENA</t>
  </si>
  <si>
    <t>https://community.secop.gov.co/Public/Tendering/OpportunityDetail/Index?noticeUID=CO1.NTC.5078415&amp;isFromPublicArea=True&amp;isModal=true&amp;asPopupView=true</t>
  </si>
  <si>
    <t>OPS-DAD-0166-2023</t>
  </si>
  <si>
    <t>CO1.REQ.5180144</t>
  </si>
  <si>
    <t>SERVICIO DE MENSAJERÍA EXPRESA NACIONAL PARA EL ENVÍO DE DOCUMENTOS Y DEMÁS ELEMENTOS REQUERIDOS EN LA GESTIÓN ACADÉMICO ADMINISTRATIVA DE LA UNIVERSIDAD</t>
  </si>
  <si>
    <t>COLVANES SAS</t>
  </si>
  <si>
    <t>https://community.secop.gov.co/Public/Tendering/OpportunityDetail/Index?noticeUID=CO1.NTC.5078935&amp;isFromPublicArea=True&amp;isModal=true&amp;asPopupView=true</t>
  </si>
  <si>
    <t>OPS-DAD-0167-2023</t>
  </si>
  <si>
    <t>CO1.REQ.5182757</t>
  </si>
  <si>
    <t>SERVICIO DE MENSAJERÍA EXPRESA NACIONAL E INTERNACIONAL PARA EL ENVÍO DE DOCUMENTOS Y DEMÁS ELEMENTOS REQUERIDOS EN LA GESTIÓN ACADÉMICO ADMINISTRATIVA DE LA UNIVERSIDAD</t>
  </si>
  <si>
    <t>LATIN LOGISTICS COLOMBIA SAS</t>
  </si>
  <si>
    <t>https://community.secop.gov.co/Public/Tendering/OpportunityDetail/Index?noticeUID=CO1.NTC.5081434&amp;isFromPublicArea=True&amp;isModal=true&amp;asPopupView=true</t>
  </si>
  <si>
    <t>OPS-DAD-0168-2023</t>
  </si>
  <si>
    <t>CO1.REQ.5186504</t>
  </si>
  <si>
    <t>SERVICIO DE RENOVACIÓN DE LICENCIAMIENTO DEL SOFTWARE ELOGIM ESTADÍSTICAS PARA EL CONTROL ESTADÍSTICO DE USO DE BASES DE DATOS ACADÉMICAS Y DE INVESTIGACIÓN ELOGIM CX PARA LA CONFIGURACIÓN DE ENCUESTAS QUE MIDAN LA EXPERIENCIA DE USUARIOS SOBRE LOS SERVICIOS DE LA BIBLIOTECA Y ELOGIM DATA PARA LA NORMALIZACIÓN DE METADATOS QUE REQUIERE LA BIBLIOTECA GERMÁN BULA MEYER</t>
  </si>
  <si>
    <t>ELOGIM SAS</t>
  </si>
  <si>
    <t>https://community.secop.gov.co/Public/Tendering/OpportunityDetail/Index?noticeUID=CO1.NTC.5084374&amp;isFromPublicArea=True&amp;isModal=true&amp;asPopupView=true</t>
  </si>
  <si>
    <t>OPS-DAD-0169-2023</t>
  </si>
  <si>
    <t>CO1.REQ.5197076</t>
  </si>
  <si>
    <t>SERVICIO COMO MODERADOR GENERAL PARA LA REALIZACIÓN DE LOS FOROS DE CANDIDATOS QUE PARTICIPARAN EN EL PROCESO DE ELECCIÓN DE REPRESENTANTES DOCENTES ESTUDIANTES Y GRADUADOS ANTE LOS DIFERENTES ÓRGANOS DE GOBIERNO Y ADMINISTRACIÓN ACADÉMICA DE LA UNIVERSIDAD DEL MAGDALENA PARA EL PERIODO 2023 2025 EL CUAL INCLUYE LAS SIGUIENTES ACTIVIDADES REVISIÓN Y COMPLEMENTACIÓN DE GUIONES PARTICIPACIÓN EN LA FORMULACIÓN Y DEFINICIÓN DE LA METODOLOGÍA Y REGLAS PARA EL ÓPTIMO DESARROLLO DEL FORO ASESORÍA EN LA FORMULACIÓN DE PREGUNTAS A LOS CANDIDATOS GARANTÍAS DE PARTICIPACIÓN DE CADA CANDIDATO DENTRO DE UN MARCO DEMOCRÁTICO DE IGUALDAD EN CICLOS DE TIEMPOS Y CUMPLIMIENTOS DE REGLAMENTOS QUE SE ADOPTEN</t>
  </si>
  <si>
    <t>CARLOS DARÍO CATAÑO IGUARAN</t>
  </si>
  <si>
    <t>https://community.secop.gov.co/Public/Tendering/OpportunityDetail/Index?noticeUID=CO1.NTC.5101970&amp;isFromPublicArea=True&amp;isModal=true&amp;asPopupView=true</t>
  </si>
  <si>
    <t>OPS-DAD-0170-2023</t>
  </si>
  <si>
    <t>CO1.REQ.5204256</t>
  </si>
  <si>
    <t>SERVICIO DE REVISIÓN Y RECUPERACIÓN DE INFORMACIÓN INSTITUCIONAL EN LA UNIDAD DE ALMACENAMIENTO NAS RAID 0 SATA MARCA WD SERIAL SPY2 CAPACIDAD 4000GB DE LA ORALOTECA DE LA UNIVERSIDAD DEL MAGDALENA</t>
  </si>
  <si>
    <t>MASTER RECOVERY LAB SAS</t>
  </si>
  <si>
    <t>https://community.secop.gov.co/Public/Tendering/OpportunityDetail/Index?noticeUID=CO1.NTC.5102943&amp;isFromPublicArea=True&amp;isModal=true&amp;asPopupView=true</t>
  </si>
  <si>
    <t>OPS-DAD-0171-2023</t>
  </si>
  <si>
    <t>CO1.REQ.5213092</t>
  </si>
  <si>
    <t>SERVICIO DE RENOVACIÓN POR DOCE 12 MESES DEL LICENCIAMIENTO DEL SOFTWARE EZPROXY PARA PERMITIR QUE LOS USUARIOS DE LA BIBLIOTECA GERMÁN BULA MEYER SE  CONECTEN DESDE CUALQUIER LUGAR DEL MUNDO DE MANERA REMOTA CON LOS RECURSOS ELECTRÓNICOS Y BASES DE DATOS ACADÉMICAS Y DE INVESTIGACIÓN SUSCRITAS POR LA INSTITUCIÓN INICIANDO SESIÓN CON LAS CREDENCIALES INSTITUCIONALES</t>
  </si>
  <si>
    <t>REFERENCISTAS SAS</t>
  </si>
  <si>
    <t>https://community.secop.gov.co/Public/Tendering/OpportunityDetail/Index?noticeUID=CO1.NTC.5111478&amp;isFromPublicArea=True&amp;isModal=true&amp;asPopupView=true</t>
  </si>
  <si>
    <t>OPS-DAD-0172-2023</t>
  </si>
  <si>
    <t>CO1.REQ.5229517</t>
  </si>
  <si>
    <t>SERVICIO DE CUBRIMIENTO EN VIVO DIVULGACIÓN PROMOCIÓN Y PUBLICACIÓN DE LOS EVENTOS Y DESARROLLO DE LA 5TA FERIA INTERNACIONAL DEL LIBRO LAS ARTES Y LA CULTURA DE SANTA MARTA 2023 EN EL PERIÓDICO HOY DIARIO DEL MAGDALENA IMPRESO Y WEB RRSS</t>
  </si>
  <si>
    <t>https://community.secop.gov.co/Public/Tendering/OpportunityDetail/Index?noticeUID=CO1.NTC.5127285&amp;isFromPublicArea=True&amp;isModal=true&amp;asPopupView=true</t>
  </si>
  <si>
    <t>OPS-DAD-0173-2023</t>
  </si>
  <si>
    <t>CO1.REQ.5229421</t>
  </si>
  <si>
    <t>SERVICIO DE PUBLICACIÓN EN EL PERIÓDICO EL INFORMADOR PARA PROMOCIONAR Y DIFUNDIR LAS ACTIVIDADES LIDERADAS POR LA UNIVERSIDAD DEL MAGDALENA QUE SE REQUIERE DE UN CUBRIMIENTO PERIODÍSTICO ESPECIAL SOBRE LOS EVENTOS Y DESARROLLO DE LA 5TA FERIA INTERNACIONAL DEL LIBRO LAS ARTES Y LA CULTURA DE SANTA MARTA 2023</t>
  </si>
  <si>
    <t>https://community.secop.gov.co/Public/Tendering/OpportunityDetail/Index?noticeUID=CO1.NTC.5127666&amp;isFromPublicArea=True&amp;isModal=true&amp;asPopupView=true</t>
  </si>
  <si>
    <t>ODC-DAD-0001-2023</t>
  </si>
  <si>
    <t>CO1.REQ.4055263</t>
  </si>
  <si>
    <t>COMPRA DE UN 1 VEHICULO AUTOMOTOR IDENTIFICADO CON LAS SIGUIENTES CARACTERISTICAS CAMIONETA MARCA CHEVROLET COLORADO HIGH COUNTRY FULL EQUIPO AUTOMATICA, MODELO 2023, CILINDRAJE 2.800 C.C, PARA LA REALIZACION DE ACTIVIDADES ACADEMICAS, DE INVESTIGACION, DE EXTENSION Y PROYECCION SOCIAL, Y DE GESTION ADMINISTRATIVA DE LA UNIVERSIDAD DEL MAGDALENA</t>
  </si>
  <si>
    <t>AUTOMOTORES DE LITORAL SA</t>
  </si>
  <si>
    <t>https:--community.secop.gov.co-Public-Tendering-ContractNoticePhases-View?PPI=CO1.PPI.23074259&amp;isFromPublicArea=True&amp;isModal=False</t>
  </si>
  <si>
    <t>ODC-DAD-0002-2023</t>
  </si>
  <si>
    <t>CO1.REQ.4064432</t>
  </si>
  <si>
    <t>COMPRA DE 150 SILLAS UNIVERSITARIAS TIPO PUPITRE CON BRAZO Y 165 SILLAS SEMI ACOLCHADAS TIPO INTERLOCUTORAS PARA LA REPOSICIÓN DE MOBILIARIO EN SALONES DE CLASES Y SALAS INFORMÁTICAS DE LA UNIVERSIDAD</t>
  </si>
  <si>
    <t>FRANCISCO ALEJANDRO GAVIRIA QUINTERO</t>
  </si>
  <si>
    <t>https:--community.secop.gov.co-Public-Tendering-ContractNoticePhases-View?PPI=CO1.PPI.23117396&amp;isFromPublicArea=True&amp;isModal=False</t>
  </si>
  <si>
    <t>ODC-DAD-0003-2023</t>
  </si>
  <si>
    <t>CO1.REQ.4119111</t>
  </si>
  <si>
    <t>COMPRA DE (4.500) PINES PARA ENTREGAR EN LAS CEREMONIAS DE GRADUACIÓN A LOS EGRESADOS DE LA UNIVERSIDAD DEL MAGDALENA</t>
  </si>
  <si>
    <t>LUIS DIAZ ACEVEDO</t>
  </si>
  <si>
    <t>https:--community.secop.gov.co-Public-Tendering-ContractNoticePhases-View?PPI=CO1.PPI.23308294&amp;isFromPublicArea=True&amp;isModal=False</t>
  </si>
  <si>
    <t>ODC-DAD-0004-2023</t>
  </si>
  <si>
    <t>CO1.REQ.4155117</t>
  </si>
  <si>
    <t>COMPRA DE TRECE 13 TABLEROS PARA LA REPOSICION Y DOTACION DE ESPACIOS ACADEMICOS DE LA UNIVERSIDAD DEL MAGDALENA</t>
  </si>
  <si>
    <t>FRANCISCO ALEJANDRO GAVIRIA QUINTERO TEO D BELLEZA</t>
  </si>
  <si>
    <t>https:--community.secop.gov.co-Public-Tendering-ContractNoticePhases-View?PPI=CO1.PPI.23429520&amp;isFromPublicArea=True&amp;isModal=False</t>
  </si>
  <si>
    <t>ODC-DAD-0005-2023</t>
  </si>
  <si>
    <t>CO1.REQ.4168288</t>
  </si>
  <si>
    <t>COMPRA DE 5000 HOJAS DE REFERENCIA NACARADO FINO ELEGANTE PARA IMPRESION DE ACTAS DE GRADOS PARA LA UNIVERSIDAD DEL MAGDALENA</t>
  </si>
  <si>
    <t>https:--community.secop.gov.co-Public-Tendering-ContractNoticePhases-View?PPI=CO1.PPI.23475365&amp;isFromPublicArea=True&amp;isModal=False</t>
  </si>
  <si>
    <t>ODC-DAD-0006-2023</t>
  </si>
  <si>
    <t>CO1.REQ.4185966</t>
  </si>
  <si>
    <t>COMPRA DE MATERIAL DE EVALUACION PSICOLOGICA REQUERIDOS Y UTILIZADOS POR ESTUDIANTES Y DOCENTES DEL PROGRAMA DE PSICOLOGIA DE LA UNIVERSIDAD DEL MAGDALENA PARA GARANTIZAR LAS PRACTICAS ACADEMICAS EN EL PRIMER SEMESTRE DE 2023</t>
  </si>
  <si>
    <t>EDITORIAL EL MANUAL MODERNO COLOMBIA SAS</t>
  </si>
  <si>
    <t>https:--community.secop.gov.co-Public-Tendering-ContractNoticePhases-View?PPI=CO1.PPI.23541002&amp;isFromPublicArea=True&amp;isModal=False</t>
  </si>
  <si>
    <t>ODC-DAD-0007-2023</t>
  </si>
  <si>
    <t>CO1.REQ.4190047</t>
  </si>
  <si>
    <t>COMPRA DE MATERIAL DE EVALUACION QUE SON REQUERIDOS Y UTILIZADOS POR ESTUDIANTES Y DOCENTES DEL PROGRAMA DE PSICOLOGIA DE LA UNIVERSIDAD DEL MAGDALENA PARA GARANTIZAR LAS PRACTICAS ACADEMICAS EN EL PRIMER SEMESTRE DE 2023</t>
  </si>
  <si>
    <t>PSICOLOGOS ESPECIALISTAS ASOCIADOS SAS</t>
  </si>
  <si>
    <t>https:--community.secop.gov.co-Public-Tendering-ContractNoticePhases-View?PPI=CO1.PPI.23553474&amp;isFromPublicArea=True&amp;isModal=False</t>
  </si>
  <si>
    <t>ODC-DAD-0008-2023</t>
  </si>
  <si>
    <t>CO1.REQ.4219106</t>
  </si>
  <si>
    <t>COMPRA DE TREINTA (30) MOCHILAS ARHUACAS GRANDES, TEJIDAS A MANO, PARA LA ENTREGA DE SOUVENIRS EN LA REALIZACIÓN DE REUNIONES, EVENTOS Y DEMÁS ASISTENCIAS EN QUE LA INSTITUCIÓN PARTICIPE COMO ORGANIZADORA.</t>
  </si>
  <si>
    <t>ATI GUNNAWI VIVIAM MISSLIN VILLAFAÑA IZQUIERDO</t>
  </si>
  <si>
    <t>GLENDA BEATRIZ ACOSTA MOLINA</t>
  </si>
  <si>
    <t>https:--community.secop.gov.co-Public-Tendering-ContractNoticePhases-View?PPI=CO1.PPI.23654669&amp;isFromPublicArea=True&amp;isModal=False</t>
  </si>
  <si>
    <t>ODC-DAD-0009-2023</t>
  </si>
  <si>
    <t>CO1.REQ.4236544</t>
  </si>
  <si>
    <t>COMPRA DE DISPOSITIVOS PARA EL SERVIDOR CISCO UCS 3205 DE LA INFRAESTRUCTURA TECNOLOGICA INSTITUCIONAL DE UNIMAGDALENA.</t>
  </si>
  <si>
    <t>T&amp;B SYSTEM SAS</t>
  </si>
  <si>
    <t>https:--community.secop.gov.co-Public-Tendering-ContractNoticePhases-View?PPI=CO1.PPI.23719464&amp;isFromPublicArea=True&amp;isModal=False</t>
  </si>
  <si>
    <t>ODC-DAD-0010-2023</t>
  </si>
  <si>
    <t>CO1.REQ.4238232</t>
  </si>
  <si>
    <t>COMPRA DE BATAS EN GABARDINA Y ANTIFLUIDO, UNIFORME DE BRIGADA DE EMERGENCIA Y UNIFORME ANTIFLUIDOS EN TELA LAFAYETTE, PARA EL PERSONAL DE LOS DISTINTOS LABORATORIOS Y CLÍNICA ODONTOLÓGICA DE LA UNIVERSIDAD DEL MAGDALENA.</t>
  </si>
  <si>
    <t>JHOAN BANNER DUARTE BARRIOS</t>
  </si>
  <si>
    <t>https:--community.secop.gov.co-Public-Tendering-ContractNoticePhases-View?PPI=CO1.PPI.23721184&amp;isFromPublicArea=True&amp;isModal=False</t>
  </si>
  <si>
    <t>ODC-DAD-0011-2023</t>
  </si>
  <si>
    <t>CO1.REQ.4266317</t>
  </si>
  <si>
    <t>COMPRA DE (2.000) CARPETAS PARA LA DOTACIÓN Y CONSERVACIÓN DE LAS HISTORIAS CLÍNICAS DE LA CLÍNIA ODONTOLÓGICA DE LA UNIVERSIDAD DEL MAGDALENA.</t>
  </si>
  <si>
    <t>https:--community.secop.gov.co-Public-Tendering-ContractNoticePhases-View?PPI=CO1.PPI.23830750&amp;isFromPublicArea=True&amp;isModal=False</t>
  </si>
  <si>
    <t>ODC-DAD-0012-2023</t>
  </si>
  <si>
    <t>CO1.REQ.4303241</t>
  </si>
  <si>
    <t xml:space="preserve">COMPRA DE ELEMENTOS, EQUIPOS TECNÓLOGICOS Y DE REALIZACIÓN AUDIOVISUAL PARA EL CENTRO DE TECNOLOGÍAS EDUCATIVAS Y PEDAGÓGICAS – CETEP, CON EL FIN DE ATENDER LAS NECESIDADES DE REALIZACIÓN DE CURSOS PRESENCIALES Y  VIRTUALES Y ADMINISTRACIÓN DE CONTENIDOS EN EL BLOQUE 10, EN EL MARCO DEL PROYECTO INNOVACIÓN EDUCATIVA BASADA EN TECNOLOGÍAS. </t>
  </si>
  <si>
    <t>LAHERAL SAS BIC</t>
  </si>
  <si>
    <t>MAURICIO ARRIETA FONTANILLA</t>
  </si>
  <si>
    <t>https:--community.secop.gov.co-Public-Tendering-ContractNoticePhases-View?PPI=CO1.PPI.23978060&amp;isFromPublicArea=True&amp;isModal=False</t>
  </si>
  <si>
    <t>ODC-DAD-0013-2023</t>
  </si>
  <si>
    <t>CO1.REQ.4303701</t>
  </si>
  <si>
    <t xml:space="preserve">COMPRA DE INSUMOS PARA LA REALIZACIÓN DE PRÁCTICAS ACADÉMICAS DE LABORATORIO CORRESPONDIENTE A LAS ASIGANTURAS DEL PROGRAMA DE INGENIERÍA PESQUERA. </t>
  </si>
  <si>
    <t>JORGE ELIECER DEWDNEY PRADO</t>
  </si>
  <si>
    <t>JOAQUIN ALBERTO POMARES BLAISE</t>
  </si>
  <si>
    <t>https:--community.secop.gov.co-Public-Tendering-ContractNoticePhases-View?PPI=CO1.PPI.23941122&amp;isFromPublicArea=True&amp;isModal=False</t>
  </si>
  <si>
    <t>ODC-DAD-0014-2023</t>
  </si>
  <si>
    <t>CO1.REQ.4303581</t>
  </si>
  <si>
    <t xml:space="preserve">COMPRA DE CUATRO (4) SILLAS ERGONÓMICAS PARA LA RECTORÍA DE LA UNIVERSIDAD DEL MAGDALENA. </t>
  </si>
  <si>
    <t>PAPEL MUEBLE LTDA</t>
  </si>
  <si>
    <t>https:--community.secop.gov.co-Public-Tendering-ContractNoticePhases-View?PPI=CO1.PPI.23980526&amp;isFromPublicArea=True&amp;isModal=False</t>
  </si>
  <si>
    <t>ODC-DAD-0015-2023</t>
  </si>
  <si>
    <t>CO1.REQ.4305195</t>
  </si>
  <si>
    <t xml:space="preserve">COMPRA DE 3 TELEVISORES SMART TV DE 65 PULGADAS, CON SUS SOPORTES PARA LAS ÁREAS DEL DOCTORADO DE CIENCIAS DE LA EDUCACIÓN, OFICINA DE ASEGURAMIENTO DE LA CALIDAD Y DIRECCIÓN ADMINISTRATIVA. </t>
  </si>
  <si>
    <t>INTEGRA SOLUCIONES ESTRATEGICAS SAS BIC</t>
  </si>
  <si>
    <t>https:--community.secop.gov.co-Public-Tendering-ContractNoticePhases-View?PPI=CO1.PPI.23986878&amp;isFromPublicArea=True&amp;isModal=False</t>
  </si>
  <si>
    <t>ODC-DAD-0016-2023</t>
  </si>
  <si>
    <t>CO1.REQ.4321527</t>
  </si>
  <si>
    <t>COMPRA DE ELEMENTOS Y SUMINISTROS AUDIOVISUALES (CABLES, CONECTORES, PLACAS, BATERIAS ENTRE OTROS)  NECESARIOS PARA EL GARANTIZAR EL NORMAL FUNCIONAMIENTO DE LOS EQUIPOS AUDIOVISUALES DE LA UNIVERSIDAD DE MAGDALENA.</t>
  </si>
  <si>
    <t>GP TECHNOLOGICAL ASSISTANCE SAS</t>
  </si>
  <si>
    <t>https:--community.secop.gov.co-Public-Tendering-ContractNoticePhases-View?PPI=CO1.PPI.24052032&amp;isFromPublicArea=True&amp;isModal=False</t>
  </si>
  <si>
    <t>ODC-DAD-0017-2023</t>
  </si>
  <si>
    <t>CO1.REQ.4322966</t>
  </si>
  <si>
    <t>COMPRA DE INSUMOS MÉDICOS DE LAS CLÍNICAS DE SIMULACION (HANGAR E Y EL 6° PISO HOSPITAL UNIVERSITARIO JULIO MÉNDEZ BARRENECHE) Y LABORATORIO DE FISIOLOGÍA HUMANA PARA ATENDER 800 ESTUDIANTES DE LOS PROGRAMAS DE ENFERMERÍA, MEDICINA Y ODONTOLOGÍA QUE REALIZARÁN APROXIMADAMENTE 500 REPETICIONES DE GUÍAS (SESIONES DE LABORATORIO).</t>
  </si>
  <si>
    <t>HIJOS DE ENRIQUE ROCA SAS</t>
  </si>
  <si>
    <t>https:--community.secop.gov.co-Public-Tendering-ContractNoticePhases-View?PPI=CO1.PPI.24058185&amp;isFromPublicArea=True&amp;isModal=False</t>
  </si>
  <si>
    <t>ODC-DAD-0018-2023</t>
  </si>
  <si>
    <t>CO1.REQ.4334563</t>
  </si>
  <si>
    <t xml:space="preserve">COMPRA E INSTALACIÓN DE DOS (2) SISTEMAS DE OSMOSIS INVERSA PARA MEJORAR LA CALIDAD DEL AGUA EN LA CLÍNICA ODONTOLÓGICA DE LA UNIVERSIDAD DEL MAGDALENA. </t>
  </si>
  <si>
    <t>2023.03-10</t>
  </si>
  <si>
    <t>https:--community.secop.gov.co-Public-Tendering-ContractNoticePhases-View?PPI=CO1.PPI.24104666&amp;isFromPublicArea=True&amp;isModal=False</t>
  </si>
  <si>
    <t>ODC-DAD-0019-2023</t>
  </si>
  <si>
    <t>CO1.REQ.4357739</t>
  </si>
  <si>
    <t>COMPRA DE UNA (01) CÁMARA FOTOGRÁFICA, CON SUS RESPECTIVOS ACCESORIOS.</t>
  </si>
  <si>
    <t>PRINTEC E&amp;J SAS</t>
  </si>
  <si>
    <t>https:--community.secop.gov.co-Public-Tendering-ContractNoticePhases-View?PPI=CO1.PPI.24198949&amp;isFromPublicArea=True&amp;isModal=False</t>
  </si>
  <si>
    <t>ODC-DAD-0020-2023</t>
  </si>
  <si>
    <t>CO1.REQ.4358757</t>
  </si>
  <si>
    <t>COMPRA E INSTALACIÓN DEL MOBILIARIO DE LABORATORIO PARA LA FASE II, DEL CENTRO DE INNOVACIÓN Y TRANSFERENCIA EN SALUD DE LA UNIVERSIDAD DEL MAGDALENA, UBICADO EN EL PISO SEXTO DEL HOSPITAL UNIVERSITARIO JULIO MENDEZ BARRENECHE.</t>
  </si>
  <si>
    <t xml:space="preserve">FRANCISCO ALEJANDRO GAVIRIA QUINTERO </t>
  </si>
  <si>
    <t>https:--community.secop.gov.co-Public-Tendering-ContractNoticePhases-View?PPI=CO1.PPI.24202579&amp;isFromPublicArea=True&amp;isModal=False</t>
  </si>
  <si>
    <t>ODC-DAD-0021-2023</t>
  </si>
  <si>
    <t>CO1.REQ.4385939</t>
  </si>
  <si>
    <t xml:space="preserve">COMPRA DE CUARENTA Y SEIS (46) VIDEO PROYECTORES EPSON POWERLITE E20- TECNOLOGÍA: 3LCD DE 3 CHIPS-(3.400 LUMENS EN BLANCO Y COLOR) - RESOLUCIÓN XGA 1024*768 PIXELES, PARA EL FORTALECIMIENTO DE RECURSOS EDUCATIVOS TECNOLÓGICOS PARA LA GESTIÓN ACADÉMICA DE LOS CENTROS TUTORIALES DEL CENTRO PARA LA REGIONALIZACIÓN DE LA EDUCACIÓN Y LAS OPORTUNIDADES – CREO. LA PROPUESTA HACE PARTE INTEGRAL DE LA PRESENTE ORDEN. </t>
  </si>
  <si>
    <t>https:--community.secop.gov.co-Public-Tendering-ContractNoticePhases-View?PPI=CO1.PPI.24314796&amp;isFromPublicArea=True&amp;isModal=False</t>
  </si>
  <si>
    <t>ODC-DAD-0022-2023</t>
  </si>
  <si>
    <t>CO1.REQ.4389661</t>
  </si>
  <si>
    <t>COMPRA E INSTALACIÓN DE LOS PANELES ACÚSTICOS DE ALTA DENSIDAD PARA LA INSONORIZACIÓN DEL ESTUDIO PRINCIPAL DE LA EMISORA CULTURAL UNIMAGDALENA RADIO.</t>
  </si>
  <si>
    <t>COMUNICACIONES CIRT LTDA</t>
  </si>
  <si>
    <t>https:--community.secop.gov.co-Public-Tendering-ContractNoticePhases-View?PPI=CO1.PPI.24330009&amp;isFromPublicArea=True&amp;isModal=False</t>
  </si>
  <si>
    <t>ODC-DAD-0023-2023</t>
  </si>
  <si>
    <t>CO1.REQ.4403618</t>
  </si>
  <si>
    <t>COMPRA DE CUATRO (04) VENTILADORES INDUSTRIALES DE PEDESTAL PARA EL SALÓN DE TAEKWONDO DE LA ASIGNATURA ARTES CORPORALES Y PERFORMÁTICAS, CUERPO Y TÉCNICAS DEL MOVIMIENTO DEL PROGRAMA LICENCIATURA EN ARTES. LA PROPUESTA HACE PARTE INTEGRAL DE LA PRESENTE ORDEN.</t>
  </si>
  <si>
    <t>BLANCA CLEMENCIA GAVIRIA CADENA</t>
  </si>
  <si>
    <t>https:--community.secop.gov.co-Public-Tendering-ContractNoticePhases-View?PPI=CO1.PPI.24394838&amp;isFromPublicArea=True&amp;isModal=False</t>
  </si>
  <si>
    <t>ODC-DAD-0024-2023</t>
  </si>
  <si>
    <t>CO1.REQ.4408538</t>
  </si>
  <si>
    <t>COMPRA DE CORTINAS SHEER ELEGANCE PARA LA ADECUACIÓN DE LA VICERRECTORÍA ADMINISTRATIVA Y VICERRECTORÍA DE EXTENSIÓN Y PROYECCIÓN SOCIAL. LA PROPUESTA HACE PARTE INTEGRAL DE LA PRESENTE ORDEN.</t>
  </si>
  <si>
    <t>EDWIN ENRIQUE NIETO</t>
  </si>
  <si>
    <t>https:--community.secop.gov.co-Public-Tendering-ContractNoticePhases-View?PPI=CO1.PPI.24417007&amp;isFromPublicArea=True&amp;isModal=False</t>
  </si>
  <si>
    <t>ODC-DAD-0025-2023</t>
  </si>
  <si>
    <t>CO1.REQ.4430922</t>
  </si>
  <si>
    <t>COMPRA E INSTALACIÓN DEL MOBILIARIO DE OFICINA PARA LA FASE II DEL CENTRO DE INNOVACIÓN Y TRANSFERENCIA EN SALUD DE LA UNIVERSIDAD DEL MAGDALENA, UBICADO EN EL PISO SEXTO DEL HOSPITAL UNIVERSITARIO JULIO MENDEZ BARRENECHE. LA PROPUESTA HACE PARTE INTEGRAL DE LA PRESENTE ORDEN.</t>
  </si>
  <si>
    <t>DUCON SAS</t>
  </si>
  <si>
    <t>https:--community.secop.gov.co-Public-Tendering-ContractNoticePhases-View?PPI=CO1.PPI.24523651&amp;isFromPublicArea=True&amp;isModal=False</t>
  </si>
  <si>
    <t>ODC-DAD-0026-2023</t>
  </si>
  <si>
    <t>CO1.REQ.4431712</t>
  </si>
  <si>
    <t>COMPRA E INSTALACIÓN DE (11) EQUIPOS DE AIRES ACONDICIONADOS PARA DISTINTAS ÁREAS ADMINISTRATIVAS Y ACADÉMICAS DE LA UNIVERSIDAD DEL MAGDALENA, DISCRIMINADOS DE LA SIGUIENTE MANERA: DOS (2) EQUIPOS TIPO MINI SPLIT DE 2TR PARA EL GRUPO DE COMPRAS Y BIENES Y LABORATORIO NO 4 DEL INTROPIC; UN (1) EQUIPO TIPO PISO TECHO DE 5TR PARA EL SALÓN 211 BLOQUE
VIII; CUATRO (4) EQUIPOS TIPO CASSETTE DE 3TR PARA EL CUBÍCULO NO 1, SALA DE ATENCIÓN NO 7 Y SALA 3E - EDIFICIO DOCENTE; DOS (2) EQUIPOS TIPO CASSETTE DE 1TR PARA CUBÍCULO NO 2 Y SALA DE ATENCIÓN NO 8 - EDIFICIO DOCENTE; UN (1) EQUIPO TIPO MINI SPLIT DE 3TR PARA LA OFICINA DE DIRECCION - CLAUSTRO SAN JUAN NEPOMUCENO; UNA (1) CONDENSADORA VRF PARA LOS SALONES DEL 301 AL 307 DEL EDIFICIO MAR CARIBE SUR DE LA UNIVERSIDAD DE MAGDALENA. LA PROPUESTA HACE PARTE INTEGRAL DE LA PRESENTE ORDEN.</t>
  </si>
  <si>
    <t>SERVICIO DE INGENIERIA GLOBAL SAS SINGLOBAL</t>
  </si>
  <si>
    <t>ODC-DAD-0027-2023</t>
  </si>
  <si>
    <t>CO1.REQ.4475140</t>
  </si>
  <si>
    <t>COMPRA DE ELEMENTOS NECESARIOS PARA EL NORMAL FUNCIONAMIENTO DE LOS EQUIPOS AUDIOVISUALES PERTENECIENTES A LOS LABORATORIOS DE PROGRAMA DE CINE Y AUDIOVISUALES PARA PRÁCTICAS ACADÉMICAS INTERNAS Y EXTERNAS DURANTE EL PERIODO 2023</t>
  </si>
  <si>
    <t>SOLUCIONES CORPORATIVAS DE LA COSTA SAS</t>
  </si>
  <si>
    <t>https:--community.secop.gov.co-Public-Tendering-ContractNoticePhases-View?PPI=CO1.PPI.24732016&amp;isFromPublicArea=True&amp;isModal=False</t>
  </si>
  <si>
    <t>ODC-DAD-0028-2023</t>
  </si>
  <si>
    <t>CO1.REQ.4476161</t>
  </si>
  <si>
    <t>COMPRA DE REPUESTOS PARA 27 UNIDADES ODONTOLÓGICAS MARCA KAVO UBICADAS EN LA CLÍNICA ODONTOLÓGICA QUE SON UTILIZADAS POR LOS ESTUDIANTES DEL PROGRAMA DE ODONTOLOGÍA PARA LAS PRÁCTICAS ACADÉMICAS DURANTE EL SEMESTRE, LAS CUALES SON SUSCEPTIBLES AL DETERIORO Y DESAJUSTES POR EL USO CONSTANTE</t>
  </si>
  <si>
    <t>PLUSS DENT LTDA</t>
  </si>
  <si>
    <t>https:--community.secop.gov.co-Public-Tendering-ContractNoticePhases-View?PPI=CO1.PPI.24734166&amp;isFromPublicArea=True&amp;isModal=False</t>
  </si>
  <si>
    <t>ODC-DAD-0029-2023</t>
  </si>
  <si>
    <t>CO1.REQ.4502215</t>
  </si>
  <si>
    <t>COMPRA E INSTALACIÓN DE EQUIPOS AUDIOVISUALES Y DEMÁS ELEMENTOS REQUERIDOS PARA LA ADECUACIÓN DE LA SALA DE JUNTAS DE LA VICERRECTORÍA DE EXTENSIÓN Y PROYECCIÓN SOCIAL COMO PARTE DEL FORTALECIMIENTO DE LA GESTIÓN ADMINISTRATIVA SOPORTE TECNOLÓGICO Y EL CAMPUS UNIVERSITARIO</t>
  </si>
  <si>
    <t>https:--community.secop.gov.co-Public-Tendering-ContractNoticePhases-View?PPI=CO1.PPI.24852219&amp;isFromPublicArea=True&amp;isModal=False</t>
  </si>
  <si>
    <t>ODC-DAD-0030-2023</t>
  </si>
  <si>
    <t>CO1.REQ.4502432</t>
  </si>
  <si>
    <t>COMPRA DE COMPUTADORES Y ELEMENTOS PARA UNIDADES ACADÉMICAS Y ADMINISTRATIVAS DE LA UNIVERSIDAD DEL MAGDALENA</t>
  </si>
  <si>
    <t>https:--community.secop.gov.co-Public-Tendering-ContractNoticePhases-View?PPI=CO1.PPI.24855012&amp;isFromPublicArea=True&amp;isModal=False</t>
  </si>
  <si>
    <t>ODC-DAD-0031-2023</t>
  </si>
  <si>
    <t>CO1.REQ.4578519</t>
  </si>
  <si>
    <t>COMPRA DE PIMPINAS Y BOLSAS PLÁSTICAS PARA EL MANEJO ADECUADO DE RESIDUOS Y DESECHOS GENERADOS EN LA UNIVERSIDAD DEL MAGDALENA</t>
  </si>
  <si>
    <t>COPY S STUDENT SAS</t>
  </si>
  <si>
    <t>https:--community.secop.gov.co-Public-Tendering-ContractNoticePhases-View?PPI=CO1.PPI.25193165&amp;isFromPublicArea=True&amp;isModal=False</t>
  </si>
  <si>
    <t>ODC-DAD-0032-2023</t>
  </si>
  <si>
    <t>CO1.REQ.4600453</t>
  </si>
  <si>
    <t>COMPRA DE TRES (3) SCANNER MARCA EPSON DS530 II, PARA LAS OFICINAS DE TESORERIA, CARTERA Y GRUPO DE COMPRAS</t>
  </si>
  <si>
    <t>ANTS PARTES TECNOLOGIA &amp; SISTEMAS SAS</t>
  </si>
  <si>
    <t>https:--community.secop.gov.co-Public-Tendering-ContractNoticePhases-View?PPI=CO1.PPI.25290780&amp;isFromPublicArea=True&amp;isModal=False</t>
  </si>
  <si>
    <t>ODC-DAD-0033-2023</t>
  </si>
  <si>
    <t>CO1.REQ.4631877</t>
  </si>
  <si>
    <t>COMPRA DE UN (01) ROLLO DE TAG`S RFID *2000 UNIDADES - CON FRECUENCIA DE 13.56 MHZ, DE TAMAÑO 50.0 X 50.0 MM, 1.97X1.97 PULGADAS CON MEMORIA ENTRE 0.5K-2.5K BIT, UN (01) PAD ANTENARFID (ESTACIÓN DE TRABAJO RFID EN PUNTO DE CIRCULACIÓN Y PRÉSTAMO, ENCARGADA DE LA PROGRAMACIÓN DE TAGS). INCLUYE EL MANTENIMIENTO PREVENTIVO Y-O CORRECTIVO DE: DOS (02) MÁQUINAS DE AUTOPRÉSTAMO SELFFCHECK 1000 HIBRIDO, UN (01) SISTEMA DE SEGURIDAD TATTLE TAPE GATE DM BIBLIOTHECA+3M DE TRES (03) CORREDORES</t>
  </si>
  <si>
    <t>SAG SERVICIOS DE INGENIERIA SAS</t>
  </si>
  <si>
    <t>https:--community.secop.gov.co-Public-Tendering-ContractNoticePhases-View?PPI=CO1.PPI.25415033&amp;isFromPublicArea=True&amp;isModal=False</t>
  </si>
  <si>
    <t>ODC-DAD-0034-2023</t>
  </si>
  <si>
    <t>CO1.REQ.4632455</t>
  </si>
  <si>
    <t>COMPRA DE DOS (02) PARLANTES DE AUDIO DE 1600W Y UN MICRÓFONO INALÁMBRICO PARA APOYAR LAS ACTIVIDADES ACADÉMICAS QUE SE REALIZAN EN LOS ESPACIOS ABIERTOS DEL CAMPUS UNIVERSITARIO</t>
  </si>
  <si>
    <t>https:--community.secop.gov.co-Public-Tendering-ContractNoticePhases-View?PPI=CO1.PPI.25417452&amp;isFromPublicArea=True&amp;isModal=False</t>
  </si>
  <si>
    <t>ODC-DAD-0035-2023</t>
  </si>
  <si>
    <t>CO1.REQ.4654083</t>
  </si>
  <si>
    <t>COMPRA DE DOSCIENTAS (200) CARPETAS DE LUJO ABULLONADAS EN CUERINA GRUESA CON ESCUDO REPUJADO ESTILO MARROQUINERO COLOR AZUL OSCURO, COCIDAS EN LOS BORDES, TAMAÑO OFICIO QUE SERÁN ENTREGADAS EN EVENTOS CONMEMORATIVOS INSTITUCIONALES.</t>
  </si>
  <si>
    <t>JAIME ALFONSO LARGE MACHI</t>
  </si>
  <si>
    <t>https:--community.secop.gov.co-Public-Tendering-ContractNoticePhases-View?PPI=CO1.PPI.25502486&amp;isFromPublicArea=True&amp;isModal=False</t>
  </si>
  <si>
    <t>ODC-DAD-0036-2023</t>
  </si>
  <si>
    <t>CO1.REQ.4654337</t>
  </si>
  <si>
    <t xml:space="preserve">COMPRA DE SETECIENTAS (700) TARJETAS DE REGALO REDIMIBLES EN COMPRA DE MATERIAL DIDÁCTICO, PEDAGÓGICO Y-O DE APOYO A LA ACTIVIDAD DEL DOCENTE. </t>
  </si>
  <si>
    <t>PANAMERICANA LIBRERIA Y PAPELERIA SA</t>
  </si>
  <si>
    <t>https:--community.secop.gov.co-Public-Tendering-ContractNoticePhases-View?PPI=CO1.PPI.25503743&amp;isFromPublicArea=True&amp;isModal=False</t>
  </si>
  <si>
    <t>ODC-DAD-0037-2023</t>
  </si>
  <si>
    <t>CO1.REQ.4686285</t>
  </si>
  <si>
    <t>COMPRA DE CIENTO VEINTE (120) TERMOS (BOTELLA CANTEEN BL 9OZ) FABRICADOS EN ACERO INOXIDABLE Y BASE DE SILICONA ANTIDESLIZANTE, MARCADOS CON LOGO INSTITUCIONAL, PARA ENTREGAR COMO SOUVENIR EN EL EVENTO PRESENTACIÓN DE RESULTADOS DE ACREDITACIÓN INTERNACIONAL DE UNIMAGDALENA.</t>
  </si>
  <si>
    <t>ESTIBOL SAS</t>
  </si>
  <si>
    <t>https:--community.secop.gov.co-Public-Tendering-ContractNoticePhases-View?PPI=CO1.PPI.25608465&amp;isFromPublicArea=True&amp;isModal=False</t>
  </si>
  <si>
    <t>ODC-DAD-0038-2023</t>
  </si>
  <si>
    <t>CO1.REQ.4694940</t>
  </si>
  <si>
    <t>COMPRA DE CARTILLAS ACADÉMICAS Y KIT DE CITOGENÉTICA, PARA LA REALIZACIÓN DE PÁCTICAS ACADÉMICAS DE GENÉTICA DE LOS ESTUDIANTES DE MEDICINA Y ODONTOLOGÍA.</t>
  </si>
  <si>
    <t>LABORATORIO DE GENETICA Y BIOLOGIA MOLECULAR LTDA</t>
  </si>
  <si>
    <t>https:--community.secop.gov.co-Public-Tendering-ContractNoticePhases-View?PPI=CO1.PPI.25663723&amp;isFromPublicArea=True&amp;isModal=False</t>
  </si>
  <si>
    <t>ODC-DAD-0039-2023</t>
  </si>
  <si>
    <t>CO1.REQ.4720749</t>
  </si>
  <si>
    <t>COMPRA E INSTALACIÓN DEL MOBILIARIO DE OFICINA PARA LAS ÁREAS QUE CONFORMAN LA COORDINACIÓN DE LA CLÍNICA ODONTOLÓGICA DE LA UNIVERSIDAD DEL MAGDALENA.</t>
  </si>
  <si>
    <t>ESPUMADO Y TELAS DEL CARIBE SAS</t>
  </si>
  <si>
    <t>https:--community.secop.gov.co-Public-Tendering-ContractNoticePhases-View?PPI=CO1.PPI.25762896&amp;isFromPublicArea=True&amp;isModal=False</t>
  </si>
  <si>
    <t>ODC-DAD-0040-2023</t>
  </si>
  <si>
    <t>CO1.REQ.4773013</t>
  </si>
  <si>
    <t>COMPRA DE INSUMOS, ACCESORIOS, REPUESTOS Y SERVICIO DE MANTENIMIENTO PREVENTIVO Y-O CORRECTIVO NECESARIOS PARA EL CORRECTO FUNCIONAMIENTO DE LAS UNIDADES ODONTOLOGICAS DE LA CLINICA DE LA UNIVERSIDAD DEL MAGDALENA DE CONFORMIDAD CON LAS ESPECIFICACIONES DEL SERVICIO ESTABLECIDAS POR UNIMAGDALENA</t>
  </si>
  <si>
    <t>DENTAL UNITS SAS</t>
  </si>
  <si>
    <t>https:--community.secop.gov.co-Public-Tendering-ContractNoticePhases-View?PPI=CO1.PPI.25937264&amp;isFromPublicArea=True&amp;isModal=False</t>
  </si>
  <si>
    <t>ODC-DAD-0041-2023</t>
  </si>
  <si>
    <t>CO1.REQ.4799346</t>
  </si>
  <si>
    <t>COMPRA DE IMPLEMENTOS DE BUCEO PARA ACTIVIDADES DE INVESTIGACIÓN EN EL LABORATORIO DE MOLUSCOS EN LA CONCESIÓN DE LA BAHÍA DE TAGANGA DE LA UNIVERSIDAD DEL MAGDALENA</t>
  </si>
  <si>
    <t>900081578</t>
  </si>
  <si>
    <t>https:--community.secop.gov.co-Public-Tendering-OpportunityDetail-Index?noticeUID=CO1.NTC.4700325&amp;isFromPublicArea=True&amp;isModal=true&amp;asPopupView=true</t>
  </si>
  <si>
    <t>ODC-DAD-0042-2023</t>
  </si>
  <si>
    <t>CO1.REQ.4845340</t>
  </si>
  <si>
    <t>COMPRA DE TELEVISORES CON SUS SOPORTES Y TABLEROS ACRÍLICOS Y DE VIDRIO DE DIFERENTES MEDIDAS PARA LAS DEPENDENCIAS DE LA UNIVERSIDAD DEL MAGDALENA</t>
  </si>
  <si>
    <t>900763287</t>
  </si>
  <si>
    <t>https:--community.secop.gov.co-Public-Tendering-OpportunityDetail-Index?noticeUID=CO1.NTC.4746855&amp;isFromPublicArea=True&amp;isModal=true&amp;asPopupView=true</t>
  </si>
  <si>
    <t>ODC-DAD-0043-2023</t>
  </si>
  <si>
    <t>CO1.REQ.4850359</t>
  </si>
  <si>
    <t>COMPRA DE PUNTOS ECOLOGICOS PARA DOTAR LA INSTITUCION CON ELEMENTOS QUE FACILITEN EL MANEJO ADECUADO DE RESIDUOS Y DESECHOS GENERADOS EN LA UNIVERSIDAD DEL MAGDALENA</t>
  </si>
  <si>
    <t>https:--community.secop.gov.co-Public-Tendering-OpportunityDetail-Index?noticeUID=CO1.NTC.4751661&amp;isFromPublicArea=True&amp;isModal=true&amp;asPopupView=true</t>
  </si>
  <si>
    <t>ODC-DAD-0044-2023</t>
  </si>
  <si>
    <t>CO1.REQ.4853856</t>
  </si>
  <si>
    <t>COMPRA DE MIL 1000 CAJAS PARA ARCHIVO DE REFERENCIA X300 CALIBRE S790K Y DOSCIENTAS 200 CAJAS PARA ARCHIVO DE REFERENCIA X200 CALIBRE S790K LAS CUALES SERÁ UTILIZADAS PARA LA ORGANIZACIÓN Y CONSERVACIÓN DE LA DOCUMENTACIÓN DE LA UNIVERSIDAD</t>
  </si>
  <si>
    <t>LEGARCHIVO SAS</t>
  </si>
  <si>
    <t>800216724</t>
  </si>
  <si>
    <t>https:--community.secop.gov.co-Public-Tendering-OpportunityDetail-Index?noticeUID=CO1.NTC.4754938&amp;isFromPublicArea=True&amp;isModal=true&amp;asPopupView=true</t>
  </si>
  <si>
    <t>ODC-DAD-0045-2023</t>
  </si>
  <si>
    <t>CO1.REQ.4853774</t>
  </si>
  <si>
    <t>COMPRA DE 250 MOCHILAS ARHUACAS MEDIANAS TEJIDAS A MANO ELABORADAS EN LANA DE OVEJA PARA LA ENTREGA DE SOUVENIRS A LOS PARTICIPANTES DEL XI ENCUENTRO DE GESTIÓN UNIVERSITARIO ORGANIZADO POR EL SISTEMA UNIVERSITARIO ESTATAL SUE QUE SE LLEVARÁ ACABO EN LA SEDE DE LA UNIVERSIDAD DEL MAGDALENA LOS DÍAS 17 Y 18 DE AGOSTO DE 2023</t>
  </si>
  <si>
    <t>1083028924</t>
  </si>
  <si>
    <t>MARITZA IBON BARROS NIETO</t>
  </si>
  <si>
    <t>https:--community.secop.gov.co-Public-Tendering-ContractNoticePhases-View?PPI=CO1.PPI.26286161&amp;isFromPublicArea=True&amp;isModal=False</t>
  </si>
  <si>
    <t>ODC-DAD-0046-2023</t>
  </si>
  <si>
    <t>CO1.REQ.4880325</t>
  </si>
  <si>
    <t>COMPRA DE UN EQUIPO RAYOS X PERIAPICAL PARA LA CLÍNICA ODONTOLÓGICA DEL PRIMER PISO DE LA UNIVERSIDAD DEL MAGDALENA</t>
  </si>
  <si>
    <t>ULTRADENTAL SAS</t>
  </si>
  <si>
    <t>800113480</t>
  </si>
  <si>
    <t>https:--community.secop.gov.co-Public-Tendering-ContractNoticePhases-View?PPI=CO1.PPI.26416771&amp;isFromPublicArea=True&amp;isModal=False</t>
  </si>
  <si>
    <t>ODC-DAD-0047-2023</t>
  </si>
  <si>
    <t>CO1.REQ.4913468 </t>
  </si>
  <si>
    <t>COMPRA DE IMPRESORA  SIGMA  DS3   CLM DUPLEX  INCLUYE SOFTWARE PARA IMPRESIÓN INCLUYE DOS LAMINADORES PARA LAMINACIÓN FRENTE Y REVERSO EN UN SOLO PROCESO IMPRESIÓN SUBLIMACIÓN DE TINTA RESOLUCIÓN DE IMPRESIÓN 300 PTS POR PULGADA PARA EL PROCESO DE CARNETIZACIÓN</t>
  </si>
  <si>
    <t>https:--community.secop.gov.co-Public-Tendering-ContractNoticePhases-View?PPI=CO1.PPI.26571336&amp;isFromPublicArea=True&amp;isModal=False</t>
  </si>
  <si>
    <t>ODC-DAD-0048-2023</t>
  </si>
  <si>
    <t>CO1.REQ.4913757</t>
  </si>
  <si>
    <t>COMPRA DE INSUMOS PARA EL PROCESO DE CARNETIZACIÓN INSTITUCIONAL DE LA UNIVERSIDAD DEL MAGDALENA</t>
  </si>
  <si>
    <t>https:--community.secop.gov.co-Public-Tendering-OpportunityDetail-Index?noticeUID=CO1.NTC.4814614&amp;isFromPublicArea=True&amp;isModal=true&amp;asPopupView=true</t>
  </si>
  <si>
    <t>ODC-DAD-0049-2023</t>
  </si>
  <si>
    <t>CO1.REQ.4933293</t>
  </si>
  <si>
    <t>COMPRA DE UTENSILIOS DE COCINA PARA DOTAR LAS CAFETERÍAS DE LOS DIFERENTES BLOQUES DE LA UNIVERSIDAD EL MAGDALENA</t>
  </si>
  <si>
    <t>https:--community.secop.gov.co-Public-Tendering-ContractNoticePhases-View?PPI=CO1.PPI.26666340&amp;isFromPublicArea=True&amp;isModal=False</t>
  </si>
  <si>
    <t>ODC-DAD-0050-2023</t>
  </si>
  <si>
    <t>CO1.REQ.4944785</t>
  </si>
  <si>
    <t>COMPRA DE INSUMOS PARA PREPARACIÓN DE COCTEL DE BIENVENIDA Y ALMUERZOS DE LOS DIAS 17 Y 18 DE AGOSTO DE 2023 REQUERIDOS PARA EL XI ENCUENTRO DE GESTIÓN UNIVERSITARIA EL CUAL SE LLEVARÁ A CABO EN LAS INSTALACIONES DE LA UNIVERSIDAD DEL MAGDALENA</t>
  </si>
  <si>
    <t>HUMBERTO CALABRIA ARRIETA</t>
  </si>
  <si>
    <t>https:--community.secop.gov.co-Public-Tendering-ContractNoticePhases-View?PPI=CO1.PPI.26723014&amp;isFromPublicArea=True&amp;isModal=False</t>
  </si>
  <si>
    <t>ODC-DAD-0051-2023</t>
  </si>
  <si>
    <t>CO1.REQ.4945580</t>
  </si>
  <si>
    <t>COMPRA DE NUEVE 09 CORTINAS BLACK ENROLLABLES PARA INTERIORES A SOBRE MEDIDA PARA ADECUAR OFICINAS ADMINISTRATIVAS DE LA DIRECCION DE BIENESTAR UNIVERSITARIO</t>
  </si>
  <si>
    <t>https:--community.secop.gov.co-Public-Tendering-ContractNoticePhases-View?PPI=CO1.PPI.26724719&amp;isFromPublicArea=True&amp;isModal=False</t>
  </si>
  <si>
    <t>ODC-DAD-0052-2023</t>
  </si>
  <si>
    <t>CO1.REQ.4972352</t>
  </si>
  <si>
    <t>COMPRA E INSTALACIÓN DE CORTASOL CELOSCREEN PERFORADO CON PORTAPANEL PASO 175 EN ALUMINIO DE HUNTER DOUGLAS O SIMILAR PARA LAS FACHADAS DE LAS ESCALERAS TORRE NORTE Y SUR DEL EDIFICIO DE AULAS MAR CARIBE</t>
  </si>
  <si>
    <t>FELIXERRE SAS</t>
  </si>
  <si>
    <t>2023-10-05</t>
  </si>
  <si>
    <t>https:--community.secop.gov.co-Public-Tendering-ContractNoticePhases-View?PPI=CO1.PPI.26864775&amp;isFromPublicArea=True&amp;isModal=False</t>
  </si>
  <si>
    <t>ODC-DAD-0053-2023</t>
  </si>
  <si>
    <t>CO1.REQ.4963359</t>
  </si>
  <si>
    <t>COMPRA DE CUARENTA 40 TERMOS BOTELLA CANTEEN BL 9OZ FABRICADOS EN ACERO INOXIDABLE MARCADOS CON EL LOGO DE LA UNIVERSIDAD EN LÁSER SENCILLO UNIVERSIDAD COMPROMETIDA Y BASE DE SILICONA ANTIDESLIZANTE Y LÁSER NORMAL PARA ENTREGAR COMO SOUVENIR EN LA SESIÓN CONSEJO NACIONAL DE RECTORES SUE</t>
  </si>
  <si>
    <t>https:--community.secop.gov.co-Public-Tendering-ContractNoticePhases-View?PPI=CO1.PPI.26815385&amp;isFromPublicArea=True&amp;isModal=False</t>
  </si>
  <si>
    <t>ODC-DAD-0054-2023</t>
  </si>
  <si>
    <t>CO1.REQ.4992715</t>
  </si>
  <si>
    <t>COMPRA DE CIENTO TRECE 113 PORTÁTILES Y NUEVE 9 TABLETS QUE SERÁN ENTREGADOS COMO INCENTIVO ECONÓMICO A ESTUDIANTES QUE PARTICIPARON Y OBTUVIERON PUESTO DE PRIMER SEGUNDO Y TERCER LUGAR COMO PARTICIPACIÓN DESTACADA EN LOS JUEGOS ASCUN NACIONALES Y REGIONALES 2022 DE ACUERDO CON LO ESTABLECIDO EN EL ARTÍCULO PRIMERO DEL ACUERDO SUPERIOR N 16 DE 2018 EN EL MARCO DEL PROYECTO DEL PLAN DE ACCIÓN MEJORAMIENTO DE LA CALIDAD DE VIDA BIENESTAR Y DESARROLLO PERSONAL DE LA COMUNIDAD UNIVERSITARIA</t>
  </si>
  <si>
    <t>https:--community.secop.gov.co-Public-Tendering-ContractNoticePhases-View?PPI=CO1.PPI.26970846&amp;isFromPublicArea=True&amp;isModal=False</t>
  </si>
  <si>
    <t>ODC-DAD-0055-2023</t>
  </si>
  <si>
    <t>CO1.REQ.5046303</t>
  </si>
  <si>
    <t>COMPRA DE ELEMENTOS Y SUMINISTROS AUDIOVISUALES CABLES CONVERTIDORES BATERIAS ENTRE OTROS  NECESARIOS PARA EL ACONDICIONAMIENTO DE LA INFRAESTRUCTURA DE SOPORTE Y  GARANTIZAR EL NORMAL FUNCIONAMIENTO DE LOS EQUIPOS AUDIOVISUALES DE LA UNIVERSIDAD DEL MAGDALENA</t>
  </si>
  <si>
    <t>https://community.secop.gov.co/Public/Tendering/ContractNoticePhases/View?PPI=CO1.PPI.27224838&amp;isFromPublicArea=True&amp;isModal=False</t>
  </si>
  <si>
    <t>ODC-DAD-0056-2023</t>
  </si>
  <si>
    <t>CO1.REQ.5051695</t>
  </si>
  <si>
    <t>COMPRA DE ELEMENTOS INSUMOS Y EQUIPOS NECESARIOS PARA EL DESARROLLO EFICIENTE DE PRÁCTICAS ACADÉMICAS QUE SE DESARROLLAN EN EL LABORATORIO INTEGRADO DE INGENIERÍA CIVIL LIIC</t>
  </si>
  <si>
    <t>https://community.secop.gov.co/Public/Tendering/ContractNoticePhases/View?PPI=CO1.PPI.27260148&amp;isFromPublicArea=True&amp;isModal=False</t>
  </si>
  <si>
    <t>ODC-DAD-0057-2023</t>
  </si>
  <si>
    <t>CO1.REQ.5055593</t>
  </si>
  <si>
    <t>COMPRA E INSTALACIÓN DE RETABLOS EN ACRÍLICO CON IMPRESIONES TRANSPARENTES Y VINILO CON DILATADORES PARA LECTURA BRAILLE QUE SERÁN UTILIZADOS COMO NOMENCLATURAS DE OFICINAS Y ESPACIOS PARA LA SEGUNDA FASE DEL SEXTO PISO DEL HOSPITAL UNIVERSITARIO JULIO MÉNDEZ BARRENECHE Y EN LA SEDE PRINCIPAL DE UNIMAGDALENA</t>
  </si>
  <si>
    <t>INVERSIONES VAOS SAS</t>
  </si>
  <si>
    <t>https://community.secop.gov.co/Public/Tendering/ContractNoticePhases/View?PPI=CO1.PPI.27281586&amp;isFromPublicArea=True&amp;isModal=False</t>
  </si>
  <si>
    <t>ODC-DAD-0058-2023</t>
  </si>
  <si>
    <t>CO1.REQ.5056621</t>
  </si>
  <si>
    <t>SOLUCIONES EN LABORATORIO Y METROLOGIA SAS</t>
  </si>
  <si>
    <t>https://community.secop.gov.co/Public/Tendering/ContractNoticePhases/View?PPI=CO1.PPI.27284889&amp;isFromPublicArea=True&amp;isModal=False</t>
  </si>
  <si>
    <t>ODC-DAD-0059-2023</t>
  </si>
  <si>
    <t>CO1.REQ.5072398</t>
  </si>
  <si>
    <t>COMPRA DE 150 SILLAS PLÁSTICAS Y 20 MESAS BANQUETERAS BLANCAS PARA LA UNIVERSIDAD DEL MAGDALENA</t>
  </si>
  <si>
    <t>COPYS STUDENT SAS</t>
  </si>
  <si>
    <t>https://community.secop.gov.co/Public/Tendering/ContractNoticePhases/View?PPI=CO1.PPI.27366541&amp;isFromPublicArea=True&amp;isModal=False</t>
  </si>
  <si>
    <t>ODC-DAD-0060-2023</t>
  </si>
  <si>
    <t>CO1.REQ.5073132</t>
  </si>
  <si>
    <t>OTROS</t>
  </si>
  <si>
    <t>COMPRA DE  ELEMENTOS Y MATERIALES  PARA CONECTIVIDAD A CONTENEDOR PARA EL FUNCIONAMIENTO DEL PROYECTO SEPEC SERVICIOS ESTADÍSTICOS PESQUEROS COLOMBIANO A CAGO DE LA VICERRECTORÍA DE EXTENSIÓN Y PROYECCIÓN SOCIAL</t>
  </si>
  <si>
    <t>https://community.secop.gov.co/Public/Tendering/ContractNoticePhases/View?PPI=CO1.PPI.27367138&amp;isFromPublicArea=True&amp;isModal=False</t>
  </si>
  <si>
    <t>ODC-DAD-0061-2023</t>
  </si>
  <si>
    <t>CO1.REQ.5099263</t>
  </si>
  <si>
    <t>COMPRA DE SIETE VIDEO PROYECTORES Y UNA PANTALLA DE PROYECCIÓN PARA LA REPOSICIÓN DE RECURSOS EDUCATIVOS TECNOLÓGICOS Y FORTALECIMIENTO DE LA GESTIÓN ACADÉMICA DE LA INSTITUCIÓN</t>
  </si>
  <si>
    <t>https://community.secop.gov.co/Public/Tendering/ContractNoticePhases/View?PPI=CO1.PPI.27509368&amp;isFromPublicArea=True&amp;isModal=False</t>
  </si>
  <si>
    <t>ODC-DAD-0062-2023</t>
  </si>
  <si>
    <t>CO1.REQ.5127134</t>
  </si>
  <si>
    <t>COMPRA DE INSUMOS PARA LA REALIZACIÓN DE PRÁCTICAS ACADÉMICAS DE LABORATORIO CORRESPONDIENTE A LAS ASIGANTURAS DEL PROGRAMA DE INGENIERÍA PESQUERA</t>
  </si>
  <si>
    <t>https://community.secop.gov.co/Public/Tendering/OpportunityDetail/Index?noticeUID=CO1.NTC.5025317&amp;isFromPublicArea=True&amp;isModal=true&amp;asPopupView=true</t>
  </si>
  <si>
    <t>ODC-DAD-0063-2023</t>
  </si>
  <si>
    <t>CO1.REQ.5140767</t>
  </si>
  <si>
    <t>COMPRA E INSTALACIÓN DE EQUIPOS PARA PUNTO CONTROL DE ACCESO EN EL CENTRO DE INNOVACIÓN Y TRANSFERENCIA EN SALUD SEXTO PISO DEL HOSPITAL UNIVERSITARIO JULIO MÉNDEZ BARRENECHE HUJMB</t>
  </si>
  <si>
    <t>SOLUCIONES TECNOLOGICAS JK SAS</t>
  </si>
  <si>
    <t>https://community.secop.gov.co/Public/Tendering/OpportunityDetail/Index?noticeUID=CO1.NTC.5039532&amp;isFromPublicArea=True&amp;isModal=true&amp;asPopupView=true</t>
  </si>
  <si>
    <t>ODC-DAD-0064-2023</t>
  </si>
  <si>
    <t>CO1.REQ.5151966</t>
  </si>
  <si>
    <t>COMPRA E INSTALACIÓN DE EQUIPOS Y MATERIALES PARA LA ADECUACIÓN TECNOLÓGICA DEL ACCESO AUXILIAR DE MOTOS Y VEHICULOS DE LA UNIVERSIDAD DEL MAGDALENA</t>
  </si>
  <si>
    <t>DAGAT INGENIERIA Y SERVICIOS SAS</t>
  </si>
  <si>
    <t>https://community.secop.gov.co/Public/Tendering/OpportunityDetail/Index?noticeUID=CO1.NTC.5050831&amp;isFromPublicArea=True&amp;isModal=true&amp;asPopupView=true</t>
  </si>
  <si>
    <t>ODC-DAD-0065-2023</t>
  </si>
  <si>
    <t>CO1.REQ.5154034</t>
  </si>
  <si>
    <t>COMPRA DE CABLE COAXIAL CONECTORES Y OTROS ELEMENTOS PARA EL FORTALECIMIENTO DE LA INFRAESTRUCTURA TECNOLÓGICA DE LA EMISORA CULTURAL UNIMAGDALENA RADIO</t>
  </si>
  <si>
    <t>CIRT SAS</t>
  </si>
  <si>
    <t>https://community.secop.gov.co/Public/Tendering/OpportunityDetail/Index?noticeUID=CO1.NTC.5051473&amp;isFromPublicArea=True&amp;isModal=true&amp;asPopupView=true</t>
  </si>
  <si>
    <t>ODC-DAD-0066-2023</t>
  </si>
  <si>
    <t>CO1.REQ.5166139</t>
  </si>
  <si>
    <t>COMPRA DE EQUIPOS PARA EL MEJORAMIENTO DE LAS PRÁCTICAS ACADÉMICAS REALIZADAS EN LOS LABORATORIOS DEL PROGRAMA DE INGENIERÍA AGRONÓMICA</t>
  </si>
  <si>
    <t>https://community.secop.gov.co/Public/Tendering/OpportunityDetail/Index?noticeUID=CO1.NTC.5064414&amp;isFromPublicArea=True&amp;isModal=true&amp;asPopupView=true</t>
  </si>
  <si>
    <t>ODC-DAD-0067-2023</t>
  </si>
  <si>
    <t>CO1.REQ.5183302</t>
  </si>
  <si>
    <t>COMPRA DE SUMINISTROS Y ELEMENTOS NECESARIOS PARA EL NORMAL FUNCIONAMIENTO DE LOS EQUIPOS AUDIOVISUALES PERTENECIENTES A LOS LABORATORIOS DE PROGRAMA DE CINE Y AUDIOVISUALES QUE REALIZAN PRÁCTICAS ACADÉMICAS INTERNAS Y EXTERNAS DURANTE EL PERIODO 2023 II</t>
  </si>
  <si>
    <t>https://community.secop.gov.co/Public/Tendering/OpportunityDetail/Index?noticeUID=CO1.NTC.5081734&amp;isFromPublicArea=True&amp;isModal=true&amp;asPopupView=true</t>
  </si>
  <si>
    <t>ODC-DAD-0068-2023</t>
  </si>
  <si>
    <t>CO1.REQ.5186889</t>
  </si>
  <si>
    <t>COMPRA E INSTALACIÓN DE PUERTA EN VIDRIO TEMPLADO PARA EL CITES DE LA UNIVERSIDAD DEL MAGDALENA UBICADO EN EL PISO SEXTO DEL HOSPITAL UNIVERSITARIO JULIO MÉNDEZ BARRENECHE</t>
  </si>
  <si>
    <t>ARQUISERV SAS</t>
  </si>
  <si>
    <t>https://community.secop.gov.co/Public/Tendering/OpportunityDetail/Index?noticeUID=CO1.NTC.5086107&amp;isFromPublicArea=True&amp;isModal=true&amp;asPopupView=true</t>
  </si>
  <si>
    <t>ODC-DAD-0069-2023</t>
  </si>
  <si>
    <t>CO1.REQ.5188141</t>
  </si>
  <si>
    <t>COMPRA DE DOS MIL 2.000 PORTA CARNET CON SUS CINTAS TEJIDAS A DOBLE CARA COLOR VERDE PARA IDENTIFICACIÓN DE LOS DOCENTES FUNCIONARIOS Y CONTRATISTAS DE LA UNIVERSIDAD DEL MAGDALENA</t>
  </si>
  <si>
    <t>https://community.secop.gov.co/Public/Tendering/OpportunityDetail/Index?noticeUID=CO1.NTC.5087031&amp;isFromPublicArea=True&amp;isModal=true&amp;asPopupView=true</t>
  </si>
  <si>
    <t>ODC-DAD-0070-2023</t>
  </si>
  <si>
    <t>CO1.REQ.5213141</t>
  </si>
  <si>
    <t>COMPRA DE HERRAMIENTAS INSUMOS DE PAPELERÍA Y DE PROTECCIÓN PERSONAL NECESARIOS PARA LAS ACTIVIDADES DE PROSPECCIÓN EN LOS POLÍGONOS DE LA UNIVERSIDAD DEL MAGDALENA REQUERIDOS POR EL LABORATORIO DE ARQUEOLOGÍA DE NUESTRA INSTITUCIÓN</t>
  </si>
  <si>
    <t>https://community.secop.gov.co/Public/Tendering/OpportunityDetail/Index?noticeUID=CO1.NTC.5111647&amp;isFromPublicArea=True&amp;isModal=true&amp;asPopupView=true</t>
  </si>
  <si>
    <t>ODC-DAD-0071-2023</t>
  </si>
  <si>
    <t>CO1.REQ.5213359</t>
  </si>
  <si>
    <t>COMPRA DE UN 1 CONGELADOR VERTICAL NO FROST -20°C IMBERA 507LT PARA EL MEJORAMIENTO DE LAS PRÁCTICAS ACADÉMICAS REALIZADAS EN LOS LABORATORIOS DEL PROGRAMA DE INGENIERÍA AGRONÓMICA</t>
  </si>
  <si>
    <t>DISELCO SA</t>
  </si>
  <si>
    <t>https://community.secop.gov.co/Public/Tendering/OpportunityDetail/Index?noticeUID=CO1.NTC.5126115&amp;isFromPublicArea=True&amp;isModal=true&amp;asPopupView=true</t>
  </si>
  <si>
    <t>ODC-DAD-0072-2023</t>
  </si>
  <si>
    <t>CO1.REQ.5240175</t>
  </si>
  <si>
    <t>COMPRA DE 500 PINES CON MOTIVO DE LA  ACREDITACIÓN INSTITUCIONAL EN ALTA CALIDAD PARA ENTREGA COMO SOUVENIRES</t>
  </si>
  <si>
    <t>LUIS DÍAZ ACEVEDO</t>
  </si>
  <si>
    <t>https://community.secop.gov.co/Public/Tendering/OpportunityDetail/Index?noticeUID=CO1.NTC.5137875&amp;isFromPublicArea=True&amp;isModal=true&amp;asPopupView=true</t>
  </si>
  <si>
    <t>OSM-DAD-0001-2023</t>
  </si>
  <si>
    <t>CO1.REQ.4106589</t>
  </si>
  <si>
    <t>SUMINISTRO DE MATERIAL ELECTRICO Y DE FERRETERIA EN GENERAL, PARA EL MANTENIMIENTO PREVENTIVO Y CORRECTIVO DE LAS DEPENDENCIAS Y AREAS COMUNES DE LA UNIVERSIDAD DEL MAGDALENA Y SUS SEDES ALTERNAS</t>
  </si>
  <si>
    <t>MAKROFERRETERIA PAURI LTDA</t>
  </si>
  <si>
    <t>https:--community.secop.gov.co-Public-Tendering-ContractNoticePhases-View?PPI=CO1.PPI.23259388&amp;isFromPublicArea=True&amp;isModal=False</t>
  </si>
  <si>
    <t>OSM-DAD-0002-2023</t>
  </si>
  <si>
    <t>CO1.REQ.4115922</t>
  </si>
  <si>
    <t>SUMINISTRO DE CAFE ORGANICO PARA LA ATENCION AL PERSONAL ACADEMICOADMINISTRATIVO Y EVENTOS INSTITUCIONALES</t>
  </si>
  <si>
    <t>CAMPO CAFE SAS</t>
  </si>
  <si>
    <t>https:--community.secop.gov.co-Public-Tendering-ContractNoticePhases-View?PPI=CO1.PPI.23296734&amp;isFromPublicArea=True&amp;isModal=False</t>
  </si>
  <si>
    <t>OSM-DAD-0003-2023</t>
  </si>
  <si>
    <t>CO1.REQ.4143713</t>
  </si>
  <si>
    <t>SUMINISTRO DE PARTES PARA MANTENIMIENTO CORRECTIVO DE COMPUTADORES, DISPOSITIVOS ACTIVOS MENORES DE LA RED DE VOZ Y DATOS</t>
  </si>
  <si>
    <t>INGENIERIAS AVANZADAS DE COLOMBIA SAS</t>
  </si>
  <si>
    <t>https:--community.secop.gov.co-Public-Tendering-ContractNoticePhases-View?PPI=CO1.PPI.23320200&amp;isFromPublicArea=True&amp;isModal=False</t>
  </si>
  <si>
    <t>OSM-DAD-0004-2023</t>
  </si>
  <si>
    <t>CO1.REQ.4156061</t>
  </si>
  <si>
    <t>SUMINISTRO DE AGUA TRATADA PARA SUPLIR LAS NECESIDADES BASICAS DEL PERSONAL ACADEMICO ADMINISTRATIVO Y DE EVENTOS QUE SE REALIZAN EN LA INSTITUCION</t>
  </si>
  <si>
    <t>HIELO INDUROD SAS</t>
  </si>
  <si>
    <t>https:--community.secop.gov.co-Public-Tendering-ContractNoticePhases-View?PPI=CO1.PPI.23434212&amp;isFromPublicArea=True&amp;isModal=False</t>
  </si>
  <si>
    <t>OSM-DAD-0005-2023</t>
  </si>
  <si>
    <t>CO1.REQ.4171167</t>
  </si>
  <si>
    <t>SUMINISTRO DE TULAS Y BOLSOS EN TELA CAMBRELA, PRENDAS DE VESTIR CON ESTAMPADOS Y BORDADOS EN COLORES INSTITUCIONALES, PARA EL DESARROLLO DE ACTIVIDADES PROGRAMADAS POR LAS AREAS DE CULTURA, DEPORTE, SALUD Y DESARROLLO HUMANO ADSCRITAS A LA DIRECCION DE BIENESTAR UNIVERSITARIO EN EL MARCO DEL PROYECTO DEL PLAN DE ACCION MEJORAMIENTO DE LA CALIDAD DE VIDA, BIENESTAR Y DESARROLLO PERSONAL DE LA COMUNIDAD UNIVERSITARIA</t>
  </si>
  <si>
    <t>LADYS CONFECCIONES SAS BIC</t>
  </si>
  <si>
    <t>https:--community.secop.gov.co-Public-Tendering-ContractNoticePhases-View?PPI=CO1.PPI.23482605&amp;isFromPublicArea=True&amp;isModal=False</t>
  </si>
  <si>
    <t>OSM-DAD-0006-2023</t>
  </si>
  <si>
    <t>CO1.REQ.4171696</t>
  </si>
  <si>
    <t>SUMINISTRO DE ELEMENTOS DE ASEO Y CAFETERIA PARA LA ATENCION AL PERSONAL ACADEMICO ADMINISTRATIVO, EVENTOS INSTITUCIONALES Y GARANTIZAR LOS ELEMENTOS DE ASEO MINIMOS PARA DOTAR LAS UNIDADES SANITARIAS</t>
  </si>
  <si>
    <t>H&amp;L DISTRIBUCIONES Y SUMINISTROS SAS</t>
  </si>
  <si>
    <t>https:--community.secop.gov.co-Public-Tendering-ContractNoticePhases-View?PPI=CO1.PPI.23486029&amp;isFromPublicArea=True&amp;isModal=False</t>
  </si>
  <si>
    <t>OSM-DAD-0007-2023</t>
  </si>
  <si>
    <t>CO1.REQ.4177840</t>
  </si>
  <si>
    <t>EL SUMINISTRO DE INSUMOS PARA EL DESARROLLO DE LAS SESIONES PRACTICAS DE LA ASIGNATURA ALIMENTOS Y BEBIDAS III COCINA Y SERVICIOS DE COMEDOR Y BAR, ETIQUETA Y PROTOCOLO, LOGISTICA PARA LA ORGANIZACION DE EVENTOS Y ENOLOGIA DEL PROGRAMA DE TECNOLOGIA EN GESTION HOTELERA Y TURISTICA  POR CICLOS PROPEDEUTICOS DE LA UNIVERSIDAD DEL MAGDALENA</t>
  </si>
  <si>
    <t>https:--community.secop.gov.co-Public-Tendering-ContractNoticePhases-View?PPI=CO1.PPI.23487353&amp;isFromPublicArea=True&amp;isModal=False</t>
  </si>
  <si>
    <t>OSM-DAD-0008-2023</t>
  </si>
  <si>
    <t>CO1.REQ.4285063</t>
  </si>
  <si>
    <t>FUNCIONAMIENTO-INVERSION</t>
  </si>
  <si>
    <t>SUMINISTRO DE TIQUETES AEREOS NACIONALES E INTERNACIONALES PARA FUNCIONARIOS, DOCENTES, CATEDRATICOS, INVITADOS, CONTRATISTAS Y ESTUDIANTES DE LA UNIVERSIDAD DEL MAGDALENA</t>
  </si>
  <si>
    <t>VIAJES AEREOS NACIONALES E INTERNACIONALES</t>
  </si>
  <si>
    <t>NANGETH CASTILLO NAZARALA</t>
  </si>
  <si>
    <t>https:--community.secop.gov.co-Public-Tendering-ContractNoticePhases-View?PPI=CO1.PPI.23894794&amp;isFromPublicArea=True&amp;isModal=False</t>
  </si>
  <si>
    <t>OSM-DAD-0009-2023</t>
  </si>
  <si>
    <t>CO1.REQ.4293550</t>
  </si>
  <si>
    <t>SUMINISTRO DE INSUMOS MEDICOS DE LAS CLINICAS DE SIMULACION HANGAR E Y EL 6 PISO HOSPITAL UNIVERSITARIO JULIO MENDEZ BARRENECHE Y LABORATORIO DE FISIOLOGIA HUMANA PARA ATENDER 800 ESTUDIANTES DE LOS PROGRAMAS DE ENFERMERIA, MEDICINA Y ODONTOLOGIA QUE REALIZARAN APROXIMADAMENTE 500 REPETICIONES DE GUIAS SESIONES DE LABORATORIO</t>
  </si>
  <si>
    <t>DISTRIBUIDORA DISMTRIMED LTDA</t>
  </si>
  <si>
    <t>2023-28-02</t>
  </si>
  <si>
    <t>https:--community.secop.gov.co-Public-Tendering-ContractNoticePhases-View?PPI=CO1.PPI.23932072&amp;isFromPublicArea=True&amp;isModal=False</t>
  </si>
  <si>
    <t>OSM-DAD-0010-2023</t>
  </si>
  <si>
    <t>CO1.REQ.4294692</t>
  </si>
  <si>
    <t>SUMINISTRO DE COMBUSTIBLES GASOLINA CORRIENTE, A.C.P.M. Y EXTRAS PARA LOS VEHICULOS PERTENECIENTES AL PARQUE AUTOMOTOR, PLANTAS ELECTRICAS Y MAQUINARIA AGRICOLA DE LA UNIVERSIDAD DEL MAGDALENA Y SUS SEDES ALTERNAS</t>
  </si>
  <si>
    <t>ORGANIZACION TERPEL SA</t>
  </si>
  <si>
    <t>https:--community.secop.gov.co-Public-Tendering-ContractNoticePhases-View?PPI=CO1.PPI.23940636&amp;isFromPublicArea=True&amp;isModal=False</t>
  </si>
  <si>
    <t>OSM-DAD-0011-2023</t>
  </si>
  <si>
    <t>CO1.REQ.4318389</t>
  </si>
  <si>
    <t>SUMINISTRO DE UNIFORMES DEPORTIVOS DE COMPETENCIA Y PRESENTACION PARA LAS DELEGACIONES QUE REPRESENTARAN A LA UNIVERSIDAD DEL MAGDALENA EN LOS CICLOS DEPORTIVOS REGIONALES Y NACIONALES ORGANIZADO POR ASCUN, COMPETENCIAS INTERNACIONALES, A EVENTOS DEPORTIVOS INTERNOS Y ADEMAS DE LAS DELEGACIONES DE SINDICALISTAS</t>
  </si>
  <si>
    <t>INTERDEPORTES SAS</t>
  </si>
  <si>
    <t>https:--community.secop.gov.co-Public-Tendering-ContractNoticePhases-View?PPI=CO1.PPI.24043062&amp;isFromPublicArea=True&amp;isModal=False</t>
  </si>
  <si>
    <t>OSM-DAD-0012-2023</t>
  </si>
  <si>
    <t>CO1.REQ.4319813</t>
  </si>
  <si>
    <t>SUMINISTRO DE DESODORIZANTE CONCENTRADO Y AROMATIZANTE DE AMBIENTES PARA LAS UNIDADES SANITARIAS DE LA UNIVERSIDAD DEL MAGDALENA</t>
  </si>
  <si>
    <t>SERVICIOS DE AMBIENTES LIMPIOS INDUSTRIALES SAS SERALIN DE LA COSTA SAS</t>
  </si>
  <si>
    <t>https:--community.secop.gov.co-Public-Tendering-ContractNoticePhases-View?PPI=CO1.PPI.24046464&amp;isFromPublicArea=True&amp;isModal=False</t>
  </si>
  <si>
    <t>OSM-DAD-0013-2023</t>
  </si>
  <si>
    <t>CO1.REQ.4334780</t>
  </si>
  <si>
    <t>SUMINISTRO DE MATERIAL ELECTRICO Y DE FERRETERIA EN GENERAL PARA EL MANTENIMIENTO PREVENTIVO Y CORRECTIVO DE LAS DEPENDENCIAS Y AREAS COMUNES DE LA UNIVERSIDAD DEL MAGDALENA Y SUS SEDES ALTERNAS</t>
  </si>
  <si>
    <t xml:space="preserve">GRUPO METROPOLIS DE LA COSTA </t>
  </si>
  <si>
    <t>https:--community.secop.gov.co-Public-Tendering-ContractNoticePhases-View?PPI=CO1.PPI.24105744&amp;isFromPublicArea=True&amp;isModal=False</t>
  </si>
  <si>
    <t>OSM-DAD-0014-2023</t>
  </si>
  <si>
    <t>CO1.REQ.4341290</t>
  </si>
  <si>
    <t>SUMINISTRO DE BONOS YO TARJETAS PARA DOTACION VESTIDO Y CALZADO DE LOS EMPLEADOS PUBLICOS ADMINISTRATIVOS, CORRESPONDIENTE AL PRIMER, SEGUNDO Y TERCER CUATRIMESTRE SEGUN LO ESTABLECIDO EN LA LEY 7088 Y DECRETO 187889 Y DE LOS TRABAJADORES OFICIALES DEL PRIMER Y SEGUNDO SEMESTRE SEGUN CONVENCION COLECTIVA DE TRABAJO VIGENTE</t>
  </si>
  <si>
    <t>SODEXO SERVICIOS DE BENEFICIOS E INCENTIVOS COLOMBIA SA</t>
  </si>
  <si>
    <t>https:--community.secop.gov.co-Public-Tendering-ContractNoticePhases-View?PPI=CO1.PPI.24130881&amp;isFromPublicArea=True&amp;isModal=False</t>
  </si>
  <si>
    <t>OSM-DAD-0015-2023</t>
  </si>
  <si>
    <t>CO1.REQ.4341426</t>
  </si>
  <si>
    <t>SUMINISTRO DE REACTIVOS E INSUMOS QUIMICOS PRIORITARIOS PARA GARANTIZAR EL NORMAL DESARROLLO DE LAS ACTIVIDADES ACADEMICAS QUE SE REALIZAN EN EL LABORATORIOS DE MICROBIOLOGIA DURANTE EL 2023I</t>
  </si>
  <si>
    <t>QUIMIFEX SAS</t>
  </si>
  <si>
    <t>https:--community.secop.gov.co-Public-Tendering-ContractNoticePhases-View?PPI=CO1.PPI.24132153&amp;isFromPublicArea=True&amp;isModal=False</t>
  </si>
  <si>
    <t>OSM-DAD-0016-2023</t>
  </si>
  <si>
    <t>CO1.REQ.4383469</t>
  </si>
  <si>
    <t>SUMINISTRO DE INSUMOS DE PROMOCION Y PREVENCION MEDICA PARA EL CUIDADO DE LA SALUD, INSUMOS GENERALES, DE BIODIVERSIDAD, ELEMENTOS DE PROTECCION PERSONAL Y BIOSEGURIDAD QUE GARANTICEN LA BUENA Y OPORTUNA PRESTACION DE LOS SERVICIOS DEL AREA DE SALUD Y DESARROLLO HUMANO ADSCRITAS A LA DIRECCION DE BIENESTAR UNIVERSITARIO Y PROGRAMADAS EN EL MARCO DEL PROYECTO DEL PLAN DE ACCION MEJORAMIENTO DE LA CALIDAD DE VIDA, BIENESTAR Y DESARROLLO PERSONAL DE LA COMUNIDAD UNIVERSITARIA</t>
  </si>
  <si>
    <t>COSTADENT SAS</t>
  </si>
  <si>
    <t>https:--community.secop.gov.co-Public-Tendering-ContractNoticePhases-View?PPI=CO1.PPI.24301702&amp;isFromPublicArea=True&amp;isModal=False</t>
  </si>
  <si>
    <t>OSM-DAD-0017-2023</t>
  </si>
  <si>
    <t>CO1.REQ.4383794</t>
  </si>
  <si>
    <t>SUMINISTRO DE REACTIVOS E INSUMOS QUIMICOS PRIORITARIOS PARA GARANTIZAR EL NORMAL DESARROLLO DE LAS ACTIVIDADES ACADEMICAS QUE SE REALIZAN EN EL LABORATORIO DE MICROBIOLOGIA DURANTE EL 2023I</t>
  </si>
  <si>
    <t>DOTACIONES QUIMICO CLINICAS SAS</t>
  </si>
  <si>
    <t>https:--community.secop.gov.co-Public-Tendering-ContractNoticePhases-View?PPI=CO1.PPI.24304904&amp;isFromPublicArea=True&amp;isModal=False</t>
  </si>
  <si>
    <t>OSM-DAD-0018-2023</t>
  </si>
  <si>
    <t>CO1.REQ.4402045</t>
  </si>
  <si>
    <t>SUMINISTRO DE ELEMENTOS DE PROTECCION PERSONAL Y ELEMENTOS DE SEGURIDAD Y SALUD EN EL TRABAJO PARA EL AÑO 2023, LOS CUALES DEBEN ESTAR CERTIFICADOS POR LAS NORMAS TECNICAS DE SEGURIDAD ANSI, NIOSH OSHA MSHA SEGUN APLIQUE Y DEBEN SER DE LAS MARCAS ARSEG, 3M, ANSELL, STEELPRO Y OTRAS RECONOCIDAS A NIVEL NACIONAL</t>
  </si>
  <si>
    <t>https:--community.secop.gov.co-Public-Tendering-ContractNoticePhases-View?PPI=CO1.PPI.24388814&amp;isFromPublicArea=True&amp;isModal=False</t>
  </si>
  <si>
    <t>OSM-DAD-0019-2023</t>
  </si>
  <si>
    <t>CO1.REQ.4414715</t>
  </si>
  <si>
    <t>SUMINISTRO DE IMPLEMENTOS YO ARTICULOS DEPORTIVOS PARA EL DESARROLLO DE ACTIVIDADES DE FOMENTO, RECREACION Y COMPETENCIA POR PARTE DE ESTUDIANTES Y DEPORTISTAS DE LA UNIVERSIDAD DEL MAGDALENA A TRAVES DE LA PRESTACION DE SERVICIOS DEL AREA DE DEPORTES DE BIENESTAR UNIVERSITARIO EN EL MARCO DEL PROYECTO DEL PLAN DE ACCION MEJORAMIENTO DE LA CALIDAD DE VIDA, BIENESTAR Y DESARROLLO PERSONAL DE LA COMUNIDAD UNIVERSITARIA</t>
  </si>
  <si>
    <t>TUTTOS SPORT CARIBE LTDA</t>
  </si>
  <si>
    <t>https:--community.secop.gov.co-Public-Tendering-ContractNoticePhases-View?PPI=CO1.PPI.24444136&amp;isFromPublicArea=True&amp;isModal=False</t>
  </si>
  <si>
    <t>OSM-DAD-0020-2023</t>
  </si>
  <si>
    <t>CO1.REQ.4420310</t>
  </si>
  <si>
    <t>SUMINISTRO DE ARREGLOS EXOTICOS DE FLORES NATURALES PARA LAS CEREMONIAS DE GRADOS, HONORIS CAUSA Y OTRAS ACTIVIDADES EN EL AÑO 2023</t>
  </si>
  <si>
    <t>DUVIS ALICIA MENDEZ GONZALEZ</t>
  </si>
  <si>
    <t>https:--community.secop.gov.co-Public-Tendering-ContractNoticePhases-View?PPI=CO1.PPI.24470209&amp;isFromPublicArea=True&amp;isModal=False</t>
  </si>
  <si>
    <t>OSM-DAD-0021-2023</t>
  </si>
  <si>
    <t>CO1.REQ.4440540</t>
  </si>
  <si>
    <t>SUMINISTRO DE PAPELERIA Y UTILES DE OFICINA PARA LAS DISTINTAS DEPENDENCIAS DE LA UNIVERSIDAD</t>
  </si>
  <si>
    <t>https:--community.secop.gov.co-Public-Tendering-ContractNoticePhases-View?PPI=CO1.PPI.24570750&amp;isFromPublicArea=True&amp;isModal=False</t>
  </si>
  <si>
    <t>OSM-DAD-0022-2023</t>
  </si>
  <si>
    <t>CO1.REQ.4537238</t>
  </si>
  <si>
    <t>SUMINISTRO DE INSUMOS DE PAPELERIA Y CACHARRERIA PARA EL DESARROLLO DE ACTIVIDADES INSTITUCIONALES PROGRAMADAS EN EL MARCO DEL PROYECTO DEL PLAN DE ACCION MEJORAMIENTO DE LA CALIDAD DE VIDA, BIENESTAR Y DESARROLLO PERSONAL DE LA COMUNIDAD UNIVERSITARIA</t>
  </si>
  <si>
    <t>https:--community.secop.gov.co-Public-Tendering-ContractNoticePhases-View?PPI=CO1.PPI.25015058&amp;isFromPublicArea=True&amp;isModal=False</t>
  </si>
  <si>
    <t>OSM-DAD-0023-2023</t>
  </si>
  <si>
    <t>CO1.REQ.4768167</t>
  </si>
  <si>
    <t>SUMINISTRO DE INSUMOS ODONTOLOGICOS NECESARIOS PARA LAS ACTIVIDADES ACADEMICAS A DESARROLLAR EN EL PERIODO INTERSEMESTRAL DE LA CLINICA ODONTOLOGICA DE LA UNIVERSIDAD DEL MAGDALENA</t>
  </si>
  <si>
    <t>ROSALIA BUSTILLO VERBEL</t>
  </si>
  <si>
    <t>https:--community.secop.gov.co-Public-Tendering-ContractNoticePhases-View?PPI=CO1.PPI.25884134&amp;isFromPublicArea=True&amp;isModal=False</t>
  </si>
  <si>
    <t>OSM-DAD-0024-2023</t>
  </si>
  <si>
    <t>CO1.REQ.4880191</t>
  </si>
  <si>
    <t>SUMINISTRO DE ARREGLOS FLORALES Y FÚNEBRES PARA LAS DIFERENTES CEREMONIAS Y OTRAS ACTIVIDADES INSTITUCIONALES QUE SE COORDINEN O RELACIONEN CON LA DIRECCIÓN DE TALENTO HUMANO</t>
  </si>
  <si>
    <t>36549782</t>
  </si>
  <si>
    <t>https:--community.secop.gov.co-Public-Tendering-OpportunityDetail-Index?noticeUID=CO1.NTC.4781167&amp;isFromPublicArea=True&amp;isModal=true&amp;asPopupView=true</t>
  </si>
  <si>
    <t>OSM-DAD-0025-2023</t>
  </si>
  <si>
    <t>CO1.REQ.4901304</t>
  </si>
  <si>
    <t>SUMINISTRO DE PARTES PARA MANTENIMIENTO CORRECTIVO DE COMPUTADORES DISPOSITIVOS ACTIVOS MENORES DE LA RED DE VOZ Y DATOS</t>
  </si>
  <si>
    <t>https:--community.secop.gov.co-Public-Tendering-ContractNoticePhases-View?PPI=CO1.PPI.26519869&amp;isFromPublicArea=True&amp;isModal=False</t>
  </si>
  <si>
    <t>OSM-DAD-0026-2023</t>
  </si>
  <si>
    <t>CO1.REQ.4932641</t>
  </si>
  <si>
    <t>SUMINISTRO DE MATERIALES VEGETALES PARA EL MANTENIMIENTO Y RECUPERACIÓN DE JARDINES ZONAS VERDES Y ÁREAS DEPORTIVAS DE LA SEDE PRINCIPAL DE LA UNIVERSIDAD DEL MAGDALENA</t>
  </si>
  <si>
    <t>JORGE ARAGON TINOCO</t>
  </si>
  <si>
    <t>https:--community.secop.gov.co-Public-Tendering-ContractNoticePhases-View?PPI=CO1.PPI.26659487&amp;isFromPublicArea=True&amp;isModal=False</t>
  </si>
  <si>
    <t>OSM-DAD-0027-2023</t>
  </si>
  <si>
    <t>CO1.REQ.4982003</t>
  </si>
  <si>
    <t>SUMINISTRO DE REACTIVOS E INSUMOS QUÍMICOS Y VIDRIERÍA PRIORITARIOS PARA GARANTIZAR EL NORMAL DESARROLLO DE LAS ACTIVIDADES ACADÉMICAS QUE SE REALIZAN EN LOS DIFERENTES LABORATORIOS DE UNIMAGDALENA DE ACUERDO CON LA PROPUESTA PRESENTADA POR EL CONTRATISTA LA CUAL HACE PARTE INTEGRAL DE LA PRESENTE ORDEN</t>
  </si>
  <si>
    <t>https:--community.secop.gov.co-Public-Tendering-ContractNoticePhases-View?PPI=CO1.PPI.26912312&amp;isFromPublicArea=True&amp;isModal=False</t>
  </si>
  <si>
    <t>OSM-DAD-0028-2023</t>
  </si>
  <si>
    <t>CO1.REQ.4997199</t>
  </si>
  <si>
    <t>SUMINISTRO DE VIDRIERÍA PRIORITARIOS PARA GARANTIZAR EL NORMAL DESARROLLO DE LAS ACTIVIDADES ACADÉMICAS QUE SE REALIZAN EN LOS DIFERENTES LABORATORIOS DE UNIMAGDALENA DE ACUERDO CON LA PROPUESTA PRESENTADA POR EL CONTRATISTA LA CUAL HACE PARTE INTEGRAL DE LA PRESENTE ORDEN</t>
  </si>
  <si>
    <t>https:--community.secop.gov.co-Public-Tendering-ContractNoticePhases-View?PPI=CO1.PPI.26997460&amp;isFromPublicArea=True&amp;isModal=False</t>
  </si>
  <si>
    <t>OSM-DAD-0029-2023</t>
  </si>
  <si>
    <t>CO1.REQ.4997641</t>
  </si>
  <si>
    <t>SUMINISTRO DE REACTIVOS E INSUMOS QUÍMICOS Y VIDRIERÍA PRIORITARIOS PARA GARANTIZAR EL NORMAL DESARROLLO DE LAS ACTIVIDADES ACADÉMICAS QUE SE REALIZAN EN LOS DIFERENTES LABORATORIOS DE UNIMAGDALENA</t>
  </si>
  <si>
    <t>https:--community.secop.gov.co-Public-Tendering-OpportunityDetail-Index?noticeUID=CO1.NTC.4897341&amp;isFromPublicArea=True&amp;isModal=true&amp;asPopupView=true</t>
  </si>
  <si>
    <t>OSM-DAD-0030-2023</t>
  </si>
  <si>
    <t>CO1.REQ.5026287</t>
  </si>
  <si>
    <t>AVANTIKA COLOMBIA SAS</t>
  </si>
  <si>
    <t>https://community.secop.gov.co/Public/Tendering/ContractNoticePhases/View?PPI=CO1.PPI.27138204&amp;isFromPublicArea=True&amp;isModal=False</t>
  </si>
  <si>
    <t>OSM-DAD-0031-2023</t>
  </si>
  <si>
    <t>CO1.REQ.5054504</t>
  </si>
  <si>
    <t>SUMINISTRO DE MATERIAL ELÉCTRICO Y DE FERRETERÍA EN GENERAL PARA EL MANTENIMIENTO PREVENTIVO Y CORRECTIVO DE LAS DEPENDENCIAS Y ÁREAS COMUNES DE LA UNIVERSIDAD DEL MAGDALENA Y SUS SEDES ALTERNAS</t>
  </si>
  <si>
    <t>GRUPO METRÓPOLIS DE LA COSTA SAS</t>
  </si>
  <si>
    <t>https://community.secop.gov.co/Public/Tendering/ContractNoticePhases/View?PPI=CO1.PPI.27269925&amp;isFromPublicArea=True&amp;isModal=False</t>
  </si>
  <si>
    <t>OSM-DAD-0032-2023</t>
  </si>
  <si>
    <t>CO1.REQ.5054476</t>
  </si>
  <si>
    <t>SUMINISTRO DE INSUMOS PARA EL DESARROLLO DE LAS SESIONES PRÁCTICAS DE LAS ASIGNATURAS COCINANDO PARA EL MAGDALENA Y EL CARIBE COCINA MOLECULAR COCTELERIA BEBIDAS Y CAFÉ ENOLOGÍA I Y II ALIMENTOS Y BEBIDAS III DEL PROGRAMA DE TECNOLOGÍA EN GESTIÓN HOTELERA Y TURÍSTICA POR CICLOS PROPEDÉUTICOS</t>
  </si>
  <si>
    <t>https://community.secop.gov.co/Public/Tendering/ContractNoticePhases/View?PPI=CO1.PPI.27273603&amp;isFromPublicArea=True&amp;isModal=False</t>
  </si>
  <si>
    <t>OSM-DAD-0033-2023</t>
  </si>
  <si>
    <t>CO1.REQ.5080217</t>
  </si>
  <si>
    <t>SUMINISTRO DE INSUMOS ODONTOLOGICOS NECESARIOS PARA LAS ACTIVIDADES ACADEMICAS A DESARROLLAR DENTRO DE LA CLINICA ODONTOLOGICA DE LA UNIVERSIDAD DEL MAGDALENA</t>
  </si>
  <si>
    <t>SALUD DENTAL SU DEPÓSITO DE CONFIANZA SA</t>
  </si>
  <si>
    <t>https://community.secop.gov.co/Public/Tendering/ContractNoticePhases/View?PPI=CO1.PPI.27399814&amp;isFromPublicArea=True&amp;isModal=False</t>
  </si>
  <si>
    <t>OSM-DAD-0034-2023</t>
  </si>
  <si>
    <t>CO1.REQ.5097435</t>
  </si>
  <si>
    <t>SUMINISTRO DE CAFÉ ORGÁNICO PARA LA ATENCIÓN AL PERSONAL ACADÉMICO ADMINISTRATIVO Y EVENTOS INSTITUCIONALES</t>
  </si>
  <si>
    <t>CAMPO CAFÉ SAS</t>
  </si>
  <si>
    <t>https://community.secop.gov.co/Public/Tendering/ContractNoticePhases/View?PPI=CO1.PPI.27496883&amp;isFromPublicArea=True&amp;isModal=False</t>
  </si>
  <si>
    <t>OSM-DAD-0035-2023</t>
  </si>
  <si>
    <t>CO1.REQ.5097358</t>
  </si>
  <si>
    <t>SUMINISTRO DE ACCESORIOS PARA EL MANTENIMIENTO PREVENTIVO Y CORRECTIVO DE LOS SISTEMAS DE RIEGO DE LA UNIVERSIDAD DEL MAGDALENA Y SUS SEDES ALTERNAS</t>
  </si>
  <si>
    <t>BOMBAS Y REPUESTOS SAS</t>
  </si>
  <si>
    <t>https://community.secop.gov.co/Public/Tendering/ContractNoticePhases/View?PPI=CO1.PPI.27499413&amp;isFromPublicArea=True&amp;isModal=False</t>
  </si>
  <si>
    <t>OSM-DAD-0036-2023</t>
  </si>
  <si>
    <t>CO1.REQ.5164280</t>
  </si>
  <si>
    <t>SUMINISTRO DE ARREGLOS EXÓTICOS DE FLORES NATURALES PARA LAS CEREMONIAS DE GRADOS HONORIS CAUSA Y OTRAS ACTIVIDADES PROGRAMADAS POR LA DIRECCIÓN DE COMUNICACIONES</t>
  </si>
  <si>
    <t>https://community.secop.gov.co/Public/Tendering/OpportunityDetail/Index?noticeUID=CO1.NTC.5062472&amp;isFromPublicArea=True&amp;isModal=true&amp;asPopupView=true</t>
  </si>
  <si>
    <t>OSM-DAD-0037-2023</t>
  </si>
  <si>
    <t>CO1.REQ.5179576</t>
  </si>
  <si>
    <t>SUMINISTRO DE UNIFORMES DEPORTIVOS PARA LAS DELEGACIONES QUE REPRESENTAN A LA UNIVERSIDAD DEL MAGDALENA EN EVENTOS NACIONALES CULTURALES ASÍ COMO TAMBIÉN EN EVENTOS DEPORTIVOS INTERNOS Y A LAS DELEGACIONES DE SINDICALISTAS QUE PARTICIPARÁN EN LOS JUEGOS NACIONALES DEPORTIVOS DE TRABAJADORES EN EL MARCO DEL PROYECTO DEL PLAN DE ACCIÓN MEJORAMIENTO DE LA CALIDAD DE VIDA BIENESTAR Y DESARROLLO PERSONAL DE LA COMUNIDAD UNIVERSITARIA</t>
  </si>
  <si>
    <t>https://community.secop.gov.co/Public/Tendering/OpportunityDetail/Index?noticeUID=CO1.NTC.5078235&amp;isFromPublicArea=True&amp;isModal=true&amp;asPopupView=true</t>
  </si>
  <si>
    <t>OSM-DAD-0038-2023</t>
  </si>
  <si>
    <t>CO1.REQ.5228438</t>
  </si>
  <si>
    <t>SUMINISTRO DE ELEMENTOS DE ASEO Y CAFETERÍA PARA LA ATENCIÓN AL PERSONAL ACADÉMICO ADMINISTRATIVO EVENTOS INSTITUCIONALES Y GARANTIZAR LOS ELEMENTOS DE ASEO MÍNIMOS PARA DOTAR LAS UNIDADES SANITARIAS</t>
  </si>
  <si>
    <t>https://community.secop.gov.co/Public/Tendering/OpportunityDetail/Index?noticeUID=CO1.NTC.5126547&amp;isFromPublicArea=True&amp;isModal=true&amp;asPopupView=true</t>
  </si>
  <si>
    <t>ODO-DAD-0001-2023</t>
  </si>
  <si>
    <t>CO1.REQ.4122999</t>
  </si>
  <si>
    <t>OBRAS ELECTRICAS PARA LA CONSTRUCCION DE LAS REDES DE BAJA TENSION, PARA LA IMPLEMENTACION DEL SISTEMA DE RESPALDO Y SUPLENCIA ELECTRICA TOTAL, PARA LOS EDIFICIOS DE AULAS CIENAGA GRANDE Y SIERRA NEVADA DE LA UNIVERSIDAD DEL MAGDALENA</t>
  </si>
  <si>
    <t>INGELECSA SM SAS</t>
  </si>
  <si>
    <t>https:--community.secop.gov.co-Public-Tendering-ContractNoticePhases-View?PPI=CO1.PPI.23308243&amp;isFromPublicArea=True&amp;isModal=False</t>
  </si>
  <si>
    <t>ODO-DAD-0002-2023</t>
  </si>
  <si>
    <t>CO1.REQ.4263483</t>
  </si>
  <si>
    <t xml:space="preserve">OBRAS PARA LA INSTALACIÓN E IMPLEMENTACIÓN DEL SISTEMA DE RIEGO AUTOMATIZADO DE LA CANCHA DE FUTBOL DEL ESTADIO DE LA UNIVERSIDAD DEL MAGDALENA, INCLUYENDO LOS REPUESTOS, DE CONFORMIDAD CON LAS ESPECIFICACIONES TÉCNICAS ESTABLECIDAS POR UNIMAGDALENA PARA CADA UNA DE LAS INSTALACIONES A INTERVENIR. </t>
  </si>
  <si>
    <t>SEMILLAS Y CULTIVOS S.A.S.</t>
  </si>
  <si>
    <t>900333688</t>
  </si>
  <si>
    <t>https:--community.secop.gov.co-Public-Tendering-ContractNoticePhases-View?PPI=CO1.PPI.23820294&amp;isFromPublicArea=True&amp;isModal=False</t>
  </si>
  <si>
    <t>ODO-DAD-0003-2023</t>
  </si>
  <si>
    <t>CO1.REQ.4419423</t>
  </si>
  <si>
    <t>OBRAS CIVILES DE ADECUACIÓN, MEJORAMIENTO Y MANTENIMIENTO DE LAS DIFERENTES ÁREAS QUE CONFORMAN LAS INSTALACIONES DE LA INFRAESTRUCTURA FÍSICA DE LA UNIVERSIDAD DEL MAGDALENA Y SUS SEDES, PRIMER SEMESTRE DE 2023, DE CONFORMIDAD CON LAS ESPECIFICACIONES TÉCNICAS ESTABLECIDAS POR UNIMAGDALENA PARA CADA UNA DE LAS INSTALACIONES A INTERVENIR</t>
  </si>
  <si>
    <t>KM CONSTRUCCIONES S.A.S.</t>
  </si>
  <si>
    <t>900999758</t>
  </si>
  <si>
    <t>https:--community.secop.gov.co-Public-Tendering-ContractNoticePhases-View?PPI=CO1.PPI.24467439&amp;isFromPublicArea=True&amp;isModal=False</t>
  </si>
  <si>
    <t>ODO-DAD-0004-2023</t>
  </si>
  <si>
    <t>CO1.REQ.4866610</t>
  </si>
  <si>
    <t>OBRAS CIVILES ELECTRICAS Y DE VOZ Y DATOS PARA LA ADECUACION Y MODERNIZACION DE LAS AREAS QUE CONFORMAN LA COORDINACION DE LA CLINICA ODONTOLOGICA DE LA UNIVERSIDAD DEL MAGDALENA</t>
  </si>
  <si>
    <t>REDES INGENIERIA CONSTRUCCION Y MANTENIMIENTO S.A.S</t>
  </si>
  <si>
    <t>https:--community.secop.gov.co-Public-Tendering-ContractNoticePhases-View?PPI=CO1.PPI.26322535&amp;isFromPublicArea=True&amp;isModal=False</t>
  </si>
  <si>
    <t>ODO-DAD-0005-2023</t>
  </si>
  <si>
    <t>CO1.REQ.5051318</t>
  </si>
  <si>
    <t>OBRAS CIVILES PARA LA CONSTRUCCIÓN ADECUACIÓN MODERNIZACIÓN Y MEJORAMIENTO DEL ACCESO AUXILIAR PARA AUTOMÓVILES Y MOTOS DE LA UNIVERSIDAD DEL MAGDALENA DE CONFORMIDAD CON LAS ESPECIFICACIONES TÉCNICAS ESTABLECIDAS POR UNIMAGDALENA PARA CADA UNA DE LAS INSTALACIONES A INTERVENIR</t>
  </si>
  <si>
    <t>CUBER INTEGRALES SAS</t>
  </si>
  <si>
    <t>2023-09-25</t>
  </si>
  <si>
    <t>https://community.secop.gov.co/Public/Tendering/ContractNoticePhases/View?PPI=CO1.PPI.27240446&amp;isFromPublicArea=True&amp;isModal=False</t>
  </si>
  <si>
    <t>ODO-DAD-0006-2023</t>
  </si>
  <si>
    <t>CO1.REQ.5099381</t>
  </si>
  <si>
    <t>OBRAS CIVILES DE ADECUACIÓN MEJORAMIENTO Y MANTENIMIENTO DEL MURO PERIMETRAL SUR QUE COLINDA CON LA TRONCAL DEL CARIBE DE LA INFRAESTRUCTURA FÍSICA DE LA UNIVERSIDAD DEL MAGDALENA DE CONFORMIDAD CON LAS ESPECIFICACIONES TÉCNICAS ESTABLECIDAS POR UNIMAGDALENA PARA CADA UNA DE LAS INSTALACIONES A INTERVENIR</t>
  </si>
  <si>
    <t>JAIRO ENRIQUE PERALTA FERREIRA</t>
  </si>
  <si>
    <t>https://community.secop.gov.co/Public/Tendering/ContractNoticePhases/View?PPI=CO1.PPI.27466380&amp;isFromPublicArea=True&amp;isModal=False</t>
  </si>
  <si>
    <t>ODO-DAD-0007-2023</t>
  </si>
  <si>
    <t>CO1.REQ.5165293</t>
  </si>
  <si>
    <t>OBRAS CIVILES DE ADECUACIÓN MEJORAMIENTO Y MANTENIMIENTO DE LAS DIFERENTES ÁREAS QUE CONFORMAN LAS INSTALACIONES DE LA INFRAESTRUCTURA FÍSICA DE LA UNIVERSIDAD DEL MAGDALENA Y SUS SEDES PARA EL SEGUNDO SEMESTRE DE 2023 DE CONFORMIDAD CON LAS ESPECIFICACIONES TÉCNICAS ESTABLECIDAS POR UNIMAGDALENA PARA CADA UNA DE LAS INSTALACIONES A INTERVENIR</t>
  </si>
  <si>
    <t>KM CONSTRUCCIONES SAS</t>
  </si>
  <si>
    <t>https://community.secop.gov.co/Public/Tendering/OpportunityDetail/Index?noticeUID=CO1.NTC.5063819&amp;isFromPublicArea=True&amp;isModal=true&amp;asPopupView=true</t>
  </si>
  <si>
    <t>VICERRECTORIA ADMINISTRATIVA</t>
  </si>
  <si>
    <t>OPSP-VAD-0001-2023</t>
  </si>
  <si>
    <t>CO1.REQ.3907194</t>
  </si>
  <si>
    <t xml:space="preserve">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DE LOS FORMATOS DE RECIBIDO A SATISFACCIÓN PARA TRÁMITES DE PAGO DE ÓRDENES DE PRESTACIÓN DE SERVICIOS PROFESIONALES Y DE APOYO A LA GESTIÓN. 5.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6. APOYAR EN LA PROYECCIÓN DE MINUTAS DE CONTRATOS Y/O ÓRDENES DE PRESTACIÓN DE SERVICIOS PROFESIONALES Y DE APOYO A LA GESTIÓN. 7. APOYAR EN EL CARGUE DE INFORMACIÓN EN LA PLATAFORMA DEL SIA OBSERVA Y EL SECOP. 8. APOYAR EN ELABORACIÓN DE CERTIFICADOS CONTRACTUALES QUE SEAN SOLICITADOS POR LOS DIFERENTES USUARIOS. 9. RENDIR INFORMES MENSUALES O CUANDO EL SUPERVISOR ASÍ LO REQUIERA, SOBRE LAS ACTIVIDADES DESARROLLADAS EN CUMPLIMIENTO DE LA ORDEN DE PRESTACIÓN DE SERVICIOS. </t>
  </si>
  <si>
    <t>MELISSA PAOLA RODRIGUEZ MARIN</t>
  </si>
  <si>
    <t>OSCAR FERNANDO CASTILLO MOSCARELLA</t>
  </si>
  <si>
    <t>https://community.secop.gov.co/Public/Tendering/OpportunityDetail/Index?noticeUID=CO1.NTC.3835814&amp;isFromPublicArea=True&amp;isModal=true&amp;asPopupView=true</t>
  </si>
  <si>
    <t>OPSP-VAD-0002-2023</t>
  </si>
  <si>
    <t>CO1.REQ.3907198</t>
  </si>
  <si>
    <t xml:space="preserve">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t>
  </si>
  <si>
    <t>LUIS ALBERTO COTES YANET</t>
  </si>
  <si>
    <t>https://community.secop.gov.co/Public/Tendering/OpportunityDetail/Index?noticeUID=CO1.NTC.3836013&amp;isFromPublicArea=True&amp;isModal=true&amp;asPopupView=true</t>
  </si>
  <si>
    <t>OPSP-VAD-0003-2023</t>
  </si>
  <si>
    <t>CO1.REQ.3907199</t>
  </si>
  <si>
    <t xml:space="preserve">LA PRESENTE ORDEN TIENE POR OBJETO: 1. APOYAR EL CARGUE DE INFORMACIÓN A LA PLATAFORMA DEL SECOP DE TODOS LOS PROCESOS DE CONTRATACIÓN QUE ADELANTE LA UNIVERSIDAD A TRAVÉS DE LA VICERRECTORÍA ADMINISTRATIVA. 2. APOYAR EN EL CARGUE, Y ACTUALIZACIÓN DE LA INFORMACIÓN DE LAS ORDENES DE SERVICIOS PROFESIONALES, Y DE APOYO A LA GESTIÓN QUE SUSCRIBA LA VICERRECTORÍA ADMINISTRATIVA Y/O DIRECCIÓN ADMINISTRATIVA EN LA PLATAFORMA SIA OBSERVA DE LA AUDITORA GENERAL DE LA REPÚBLICA. 2. PRESTAR ASESORÍA, EMITIR LOS CONCEPTOS, Y RESOLVER LAS CONSULTAS DE TIPO JURÍDICO EN TODAS LAS ÁREAS DEL DERECHO QUE LE SEAN SOLICITADOS, EN EL CASO QUE LAS CONSULTAS Y/O CONCEPTOS SE DEBAN ENTREGAR POR ESCRITO ÉSTOS DEBERÁN SER RUBRICADOS POR EL CONTRATISTA. 3. APOYAR EN LA RESPUESTA A LAS PETICIONES QUE SE LE HAGAN A UNIVERSIDAD DEL MAGDALENA DENTRO DE LOS PLAZOS Y/O TÉRMINOS ESTABLECIDOS EN LA LEY. 4. APOYAR LA VALIDACIÓN, Y APROBACIÓN DE LA INFORMACIÓN PRECONTRACTUAL DE LAS HOJAS DE VIDA DEL PERSONAL EN LA PLATAFORMA SIGEP (SISTEMA DE INFORMACIÓN, Y GESTIÓN DEL EMPLEO PÚBLICO). 5. APOYAR AL GRUPO INTERNO DE CONTRATACIÓN EN LA REVISIÓN Y VERIFICACIÓN EN LA PLATAFORMA DEL GEDOCO DE LOS DOCUMENTOS PRECONTRACTUALES NECESARIOS PARA LA ELABORACIÓN DE ORDENES DE SERVICIOS PROFESIONALES Y DE APOYO A LA GESTIÓN. 6. APOYAR AL GRUPO INTERNO DE CONTRATACIÓN EN EL CARGUE DE LOS CONTRATOS, MODIFICACIONES, Y LIQUIDACIONES DE LAS ORDENES DE PRESTACIÓN DE SERVICIOS PROFESIONALES Y DE APOYO EN LA GESTIÓN EN LA PLATA FORMA SIGEP. 7. APOYAR EN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t>
  </si>
  <si>
    <t>ANDRES FELIPE LIZCANO GONZALEZ</t>
  </si>
  <si>
    <t>https://community.secop.gov.co/Public/Tendering/OpportunityDetail/Index?noticeUID=CO1.NTC.3836028&amp;isFromPublicArea=True&amp;isModal=true&amp;asPopupView=true</t>
  </si>
  <si>
    <t>OPSP-VAD-0004-2023</t>
  </si>
  <si>
    <t>CO1.REQ.3907502</t>
  </si>
  <si>
    <t xml:space="preserve">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t>
  </si>
  <si>
    <t>HAROLD ONASIS ACOSTA SANTOS</t>
  </si>
  <si>
    <t>https://community.secop.gov.co/Public/Tendering/OpportunityDetail/Index?noticeUID=CO1.NTC.3836202&amp;isFromPublicArea=True&amp;isModal=true&amp;asPopupView=true</t>
  </si>
  <si>
    <t>OPSP-VAD-0005-2023</t>
  </si>
  <si>
    <t>CO1.REQ.3907315</t>
  </si>
  <si>
    <t xml:space="preserve">LA PRESENTE ORDEN TIENE POR OBJETO: 1. ASESORAR A LA VICERRECTORÍA ADMINISTRATIVA EN MATERIA ADMINISTRATIVA Y CONTRACTUAL. 2. ASESORAR Y APOYAR LOS PROCESOS CONTRACTUALES EN CUALQUIERA DE LAS MODALIDADES DE SELECCIÓN ESTABLECIDAS EN EL ESTATUTO DE CONTRATACIÓN DE UNIMAGDALENA ADELANTADOS POR LA VICERRECTORÍA ADMINISTRATIVA. 3. ASESORAR EN LA ORIENTACIÓN JURÍDICA Y SEGUIMIENTO A PROCESOS DE SELECCIÓN DE CONFORMIDAD CON EL ESTATUTO DE CONTRATACIÓN. 4. ASESORAR AL GRUPO INTERNO DE CONTRATACIÓN EN LAS PETICIONES QUE SE LE HICIEREN DENTRO DE LOS PLAZOS Y/O TÉRMINOS ESTABLECIDOS EN LA LEY, QUE LE HAYAN SIDO TRASLADADAS POR PARTE EL VICERRECTOR ADMINISTRATIVO. 5. PROYECTAR ACTOS ADMINISTRATIVOS RELACIONADOS CON ACTIVIDADES CONTRACTUALES O ADMINISTRATIVAS PARA LA VICERRECTORÍA ADMINISTRATIVA. 6. APOYAR EN EL SEGUIMIENTO A PROCESOS CONTRACTUALES EN LA VICERRECTORÍA ADMINISTRATIVA. </t>
  </si>
  <si>
    <t>OSCAR SAID DURAN QUINTERO</t>
  </si>
  <si>
    <t>JAIME ALFREDO NOGUERA SERRANO</t>
  </si>
  <si>
    <t>https://community.secop.gov.co/Public/Tendering/OpportunityDetail/Index?noticeUID=CO1.NTC.3835884&amp;isFromPublicArea=True&amp;isModal=true&amp;asPopupView=true</t>
  </si>
  <si>
    <t>OPSP-VAD-0006-2023</t>
  </si>
  <si>
    <t>CO1.REQ.3907318</t>
  </si>
  <si>
    <t xml:space="preserve">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REVISAR LOS FORMATOS DE RECIBIDO A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VERIFICAR QUE EL PAGO QUE REALICEN LOS CONTRATISTAS AL SISTEMA DE SEGURIDAD SOCIAL EN EJECUCIÓN DE LAS ÓRDENES DE PRESTACIÓN DE SERVICIOS PROFESIONALES Y DE APOYO A LA GESTIÓN CORRESPONDA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REVISAR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15. APOYAR EN LA PROYECCIÓN DE MINUTAS DE CONTRATOS Y/O ÓRDENES DE PRESTACIÓN DE SERVICIOS PROFESIONALES Y DE APOYO A LA GESTIÓN. </t>
  </si>
  <si>
    <t>LEIDY VANESA FUENTES TAVERA</t>
  </si>
  <si>
    <t>JOSE JULIAN RIOS BOTACHE</t>
  </si>
  <si>
    <t>https://community.secop.gov.co/Public/Tendering/OpportunityDetail/Index?noticeUID=CO1.NTC.3836054&amp;isFromPublicArea=True&amp;isModal=true&amp;asPopupView=true</t>
  </si>
  <si>
    <t>OPSP-VAD-0007-2023</t>
  </si>
  <si>
    <t>CO1.REQ.3907507</t>
  </si>
  <si>
    <t xml:space="preserve">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3.REVISAR LOS FORMATOS DE RECIBIDO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VERIFICAR QUE EL PAGO QUE REALICEN LOS CONTRATISTAS AL SISTEMA DE SEGURIDAD SOCIAL EN EJECUCIÓN DE LAS ÓRDENES DE PRESTACIÓN DE SERVICIOS PROFESIONALES Y DE APOYO A LA GESTIÓN CORRESPONDA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REVISAR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APOYAR LA SUPERVISIÓN DE LAS ORDENES DE PRESTACIÓN DE SERVICIOS PROFESIONALES Y DE APOYO DE LOS CONTRATISTAS QUE APOYAN EL PROCESO DE GESTIÓN, ELABORACIÓN DE LAS ÓRDENES Y LIQUIDACIÓN DE HONORARIOS. 15. RENDIR INFORMES MENSUALES O CUANDO EL SUPERVISOR ASÍ LO REQUIERA, SOBRE LAS ACTIVIDADES DESARROLLADAS EN CUMPLIMIENTO DE LA ORDEN DE PRESTACIÓN DE SERVICIOS. </t>
  </si>
  <si>
    <t>ANDREA CAROLINA MARTINEZ GUERRERO</t>
  </si>
  <si>
    <t>https://community.secop.gov.co/Public/Tendering/OpportunityDetail/Index?noticeUID=CO1.NTC.3835898&amp;isFromPublicArea=True&amp;isModal=true&amp;asPopupView=true</t>
  </si>
  <si>
    <t>OAG-VAD-0008-2023</t>
  </si>
  <si>
    <t>CO1.REQ.3907187</t>
  </si>
  <si>
    <t xml:space="preserve">LA PRESENTE ORDEN TIENE POR OBJETO: 1. APOYAR AL GRUPO DE PRESUPUESTO EN LA RECEPCIÓN Y REVISIÓN DE ACTOS ADMINISTRATIVOS SUSCRITOS POR LOS ORDENADORES DEL GASTOS 2. APOYAR EN LA ELABORACIÓN DE REGISTRO DE COMPROMISO DE ACTOS ADMINISTRATIVOS SUSCRITOS POR LOS ORDENADORES DEL GASTO. 3. APOYAR EN LA REALIZACIÓN Y ENTREGA DE LOS ACTOS ADMINISTRATIVOS CON SU CORRESPONDIENTE REGISTRÓ PRESUPUESTAL FIRMADO A LOS DIFERENTES ORDENADORES DEL GASTO. 4. ADJUNTAR EN EL SISTEMA DE INFORMACIÓN SINAP, LOS ACTOS ADMINISTRATIVOS ESCANEADOS A LOS QUE SE LES EXPIDE REGISTRO PRESUPUESTAL. 5. REALIZAR SEGUIMIENTO DE LOS REGISTROS ELABORADOS EN EL SISTEMA. 6. APOYAR EN LAS CONSULTAS QUE REQUIERAN LOS ORDENADORES DEL GASTO. </t>
  </si>
  <si>
    <t>ROSALIA LEONOR ESTRADA LOMBARDI</t>
  </si>
  <si>
    <t xml:space="preserve">ANA FLORA JIMENEZ  DE LA HOZ </t>
  </si>
  <si>
    <t>https://community.secop.gov.co/Public/Tendering/OpportunityDetail/Index?noticeUID=CO1.NTC.3836403&amp;isFromPublicArea=True&amp;isModal=true&amp;asPopupView=true</t>
  </si>
  <si>
    <t>OAG-VAD-0009-2023</t>
  </si>
  <si>
    <t>CO1.REQ.3907191</t>
  </si>
  <si>
    <t xml:space="preserve">LA PRESENTE ORDEN TIENE POR OBJETO: 1. APOYAR AL GRUPO DE PRESUPUESTO EN LAS ACTIVIDADES OPERATIVAS QUE SE REALICEN EN LA PLATAFORMA SIIF NACIÓN DE LOS RECURSOS ASIGNADOS POR TRANSFERENCIAS POR ARTICULO 86 Y 87 DE LEY 30 DE 1992 Y POR CONCEPTO DE APOYO DESCUENTO EN VOTACIONES A LA UNIVERSIDAD DEL MAGDALENA. 2. APOYAR EN LA REALIZACIÓN DE ACTIVIDADES OPERATIVAS DE PARAMETRIZACIÓN Y CADENA BÁSICA EPG UNIVERSIDADES BAJO SUPERVISIÓN Y DIRECTRIZ DEL PROFESIONAL ESPECIALIZADO DEL GRUPO DE PRESUPUESTO, REALIZAR CONSULTA A LA MESA DE AYUDA DEL MEN, CUANDO SE PRESENTEN INCONVENIENTES EN EL INGRESO DE MOVIMIENTOS EN LA PLATAFORMA SIIF NACIÓN. 3. INFORMAR AL PROFESIONAL ESPECIALIZADO DEL GRUPO DE PRESUPUESTO DE LAS NOVEDADES, ACTUALIZACIONES Y MOVIMIENTOS QUE SE REALICEN EN LA PLATAFORMA SIIF NACIÓN. </t>
  </si>
  <si>
    <t>DANELY BEATRIZ GRANADOS PARODI</t>
  </si>
  <si>
    <t>https://community.secop.gov.co/Public/Tendering/OpportunityDetail/Index?noticeUID=CO1.NTC.3836332&amp;isFromPublicArea=True&amp;isModal=true&amp;asPopupView=true</t>
  </si>
  <si>
    <t>OPSP-VAD-0010-2023</t>
  </si>
  <si>
    <t>CO1.REQ.3907320</t>
  </si>
  <si>
    <t xml:space="preserve">LA PRESENTE ORDEN TIENE POR OBJETO: 1. BRINDAR ASESORÍA Y ORIENTACIÓN EN MATERIA JURÍDICA EN EL ÁREA DE CONTRATACIÓN DE LOS PROYECTOS DE REGALÍAS QUE ESTÉN A CARGO DEL VICERRECTOR ADMINISTRATIVO. 2. REALIZAR O APOYAR LOS PROCESOS DE SELECCIÓN DE CONTRATISTAS QUE SE REQUIERAN EN LA VICERRECTORÍA ADMINISTRATIVA DE CONFORMIDAD CON EL ESTATUTO DE CONTRATACIÓN. 3. BRINDAR ORIENTACIÓN JURÍDICA, ACOMPAÑAMIENTO Y/O SEGUIMIENTO A PROCESOS PRECONTRACTUALES, CONTRACTUALES Y POS CONTRACTUALES DE LOS PROYECTOS DE REGALÍAS. 4. FUNDAMENTAR JURÍDICAMENTE LA ELABORACIÓN Y REVISIÓN DE LOS ACTOS ADMINISTRATIVOS QUE SE REQUIERA EXPEDIR POR EL DESPACHO DEL VICERRECTOR EN VIRTUD DE DELEGACIONES ADMINISTRATIVAS. 5. ASESORAR, ASISTIR, APOYAR JURÍDICAMENTE Y RESOLVER CONSULTAS DE TIPO JURÍDICO EN MATERIA CONTRACTUAL, QUE LE SEAN SOLICITADAS POR PARTE DEL RECTOR, EL VICERRECTOR ADMINISTRATIVO Y DEMÁS AUTORIDADES DEL ÁREA ADMINISTRATIVA Y DE DIRECCIÓN DE UNIMAGDALENA. 6. ELABORAR MINUTAS PARA CONTRATOS, CONVENIOS, PROCESOS DE CONVOCATORIAS Y DEMÁS QUE REQUIERA UNIMAGDALENA Y QUE SEAN SOLICITADOS POR EL RECTOR Y/O EL VICERRECTOR ADMINISTRATIVO. 7. PROYECTAR LOS CONCEPTOS JURÍDICOS QUE TENGAN RELACIÓN CON EL ÁMBITO DE COMPETENCIA DE LA VICERRECTORÍA ADMINISTRATIVA. 8. APOYAR A LA OFICINA DE CONTRATACIÓN EN LAS PETICIONES QUE SE PRESENTEN DENTRO DE LOS PLAZOS Y/O TÉRMINOS ESTABLECIDOS EN LA LEY, QUE SEAN TRASLADADAS POR PARTE EL VICERRECTOR ADMINISTRATIVO. 9. APOYAR EN LA SUPERVISIÓN DE LAS ORDENES O CONTRATOS QUE SE LE ASIGNEN DESDE LA VICERRECTORÍA ADMINISTRATIVA. 10. EMITIR CONCEPTOS JURÍDICOS VERBALES Y/O ESCRITOS SOBRE LOS ASUNTOS SOMETIDOS A SU CONSIDERACIÓN. 11. ASISTIR A LAS REUNIONES A LAS QUE SEA CONVOCADO POR EL DESPACHO DEL VICERRECTOR. 12. CUMPLIR CON LOS PROCEDIMIENTOS DEL PROCESO GESTIÓN JURÍDICA DEL SISTEMA DE GESTIÓN INTEGRAL DE LA CALIDAD "COGUI". </t>
  </si>
  <si>
    <t>OLIVER JOSE GREGORIO OROZCO SANJUANELO</t>
  </si>
  <si>
    <t>https://community.secop.gov.co/Public/Tendering/OpportunityDetail/Index?noticeUID=CO1.NTC.3836339&amp;isFromPublicArea=True&amp;isModal=true&amp;asPopupView=true</t>
  </si>
  <si>
    <t>OPSP-VAD-0011-2023</t>
  </si>
  <si>
    <t>CO1.REQ.3917860</t>
  </si>
  <si>
    <t xml:space="preserve">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A LA REALIZACIÓN DE LAS ENTREVISTAS DE ADMISIÓN 2023-I. 5. PARTICIPAR EN REQUERIMIENTOS A LOS QUE HAYA LUGAR Y QUE ESTÉN RELACIONADOS CON LOS INFORMES DE ENTREVISTAS. </t>
  </si>
  <si>
    <t>RENE MAURICIO AGUIRRE HERNANDEZ</t>
  </si>
  <si>
    <t>ANGELA ROMERO CARDENAS</t>
  </si>
  <si>
    <t>https://community.secop.gov.co/Public/Tendering/OpportunityDetail/Index?noticeUID=CO1.NTC.3836424&amp;isFromPublicArea=True&amp;isModal=true&amp;asPopupView=true</t>
  </si>
  <si>
    <t>OPSP-VAD-0012-2023</t>
  </si>
  <si>
    <t>CO1.REQ.3917902</t>
  </si>
  <si>
    <t xml:space="preserve">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A LA REALIZACIÓN DE LAS ENTREVISTAS DE ADMISIÓN 2023-I. </t>
  </si>
  <si>
    <t>https://community.secop.gov.co/Public/Tendering/OpportunityDetail/Index?noticeUID=CO1.NTC.3836352&amp;isFromPublicArea=True&amp;isModal=true&amp;asPopupView=true</t>
  </si>
  <si>
    <t>OPSP-VAD-0013-2023</t>
  </si>
  <si>
    <t>CO1.REQ.3917769</t>
  </si>
  <si>
    <t xml:space="preserve">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5. PARTICIPAR EN REQUERIMIENTOS A LOS QUE HAYA LUGAR Y QUE ESTÉN RELACIONADOS CON LOS INFORMES DE ENTREVISTAS. </t>
  </si>
  <si>
    <t>ALICIA DEL CARMEN RODRIGUEZ DIAZ</t>
  </si>
  <si>
    <t>https://community.secop.gov.co/Public/Tendering/OpportunityDetail/Index?noticeUID=CO1.NTC.3836434&amp;isFromPublicArea=True&amp;isModal=true&amp;asPopupView=true</t>
  </si>
  <si>
    <t>OPSP-VAD-0014-2023</t>
  </si>
  <si>
    <t>CO1.REQ.3917788</t>
  </si>
  <si>
    <t>HENRY DAVID BRUGES CARBONO</t>
  </si>
  <si>
    <t>https://community.secop.gov.co/Public/Tendering/OpportunityDetail/Index?noticeUID=CO1.NTC.3836442&amp;isFromPublicArea=True&amp;isModal=true&amp;asPopupView=true</t>
  </si>
  <si>
    <t>OPSP-VAD-0015-2023</t>
  </si>
  <si>
    <t>CO1.REQ.3918221</t>
  </si>
  <si>
    <t>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5. PARTICIPAR EN REQUERIMIENTOS A LOS QUE HAYA LUGAR Y QUE ESTÉN RELACIONADOS CON LOS INFORMES DE ENTREVISTAS</t>
  </si>
  <si>
    <t>MARIA DE LOS ANGELES AMADOR BALLESTAS</t>
  </si>
  <si>
    <t>https://community.secop.gov.co/Public/Tendering/OpportunityDetail/Index?noticeUID=CO1.NTC.3836367&amp;isFromPublicArea=True&amp;isModal=true&amp;asPopupView=true</t>
  </si>
  <si>
    <t>OPSP-VAD-0016-2023</t>
  </si>
  <si>
    <t>CO1.REQ.3918027</t>
  </si>
  <si>
    <t>VIVIAN CAROLINA BAUTE ZULUAGA</t>
  </si>
  <si>
    <t>https://community.secop.gov.co/Public/Tendering/OpportunityDetail/Index?noticeUID=CO1.NTC.3836188&amp;isFromPublicArea=True&amp;isModal=true&amp;asPopupView=true</t>
  </si>
  <si>
    <t>OPSP-VAD-0017-2023</t>
  </si>
  <si>
    <t>CO1.REQ.3918247</t>
  </si>
  <si>
    <t>SHAROL MERCEDES CORTES MIRANDA</t>
  </si>
  <si>
    <t>https://community.secop.gov.co/Public/Tendering/OpportunityDetail/Index?noticeUID=CO1.NTC.3836197&amp;isFromPublicArea=True&amp;isModal=true&amp;asPopupView=true</t>
  </si>
  <si>
    <t>OPSP-VAD-0018-2023</t>
  </si>
  <si>
    <t>CO1.REQ.3918265</t>
  </si>
  <si>
    <t>ALFONSO DAVID MIRANDA PAZ</t>
  </si>
  <si>
    <t>https://community.secop.gov.co/Public/Tendering/OpportunityDetail/Index?noticeUID=CO1.NTC.3836261&amp;isFromPublicArea=True&amp;isModal=true&amp;asPopupView=true</t>
  </si>
  <si>
    <t>OPSP-VAD-0019-2023</t>
  </si>
  <si>
    <t>CO1.REQ.3918359</t>
  </si>
  <si>
    <t>RAMIRO DAVID PALMERA DE LA ROSA</t>
  </si>
  <si>
    <t>https://community.secop.gov.co/Public/Tendering/OpportunityDetail/Index?noticeUID=CO1.NTC.3836609&amp;isFromPublicArea=True&amp;isModal=true&amp;asPopupView=true</t>
  </si>
  <si>
    <t>OPSP-VAD-0020-2023</t>
  </si>
  <si>
    <t>CO1.REQ.3918062</t>
  </si>
  <si>
    <t>ELENA MARGARITA TORRES OSPINA</t>
  </si>
  <si>
    <t>https://community.secop.gov.co/Public/Tendering/OpportunityDetail/Index?noticeUID=CO1.NTC.3836617&amp;isFromPublicArea=True&amp;isModal=true&amp;asPopupView=true</t>
  </si>
  <si>
    <t>OPSP-VAD-0021-2023</t>
  </si>
  <si>
    <t>CO1.REQ.3918414</t>
  </si>
  <si>
    <t xml:space="preserve">LA PRESENTE ORDEN TIENE POR OBJETO: 1. APOYAR EN LA JORNADA DE INDUCCIÓN AL EQUIPO DE PSICÓLOGOS ENTREVISTADORES. 2. REALIZAR ENTREVISTA EN LA FASE 1 Y 2,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t>
  </si>
  <si>
    <t>MARYURIS MENDOZA ECHENIQUE</t>
  </si>
  <si>
    <t>https://community.secop.gov.co/Public/Tendering/OpportunityDetail/Index?noticeUID=CO1.NTC.3836388&amp;isFromPublicArea=True&amp;isModal=true&amp;asPopupView=true</t>
  </si>
  <si>
    <t>OPSP-VAD-0022-2023</t>
  </si>
  <si>
    <t>CO1.REQ.3918428</t>
  </si>
  <si>
    <t>DUBYS SOFIA REGALADO CALANCHE</t>
  </si>
  <si>
    <t>https://community.secop.gov.co/Public/Tendering/OpportunityDetail/Index?noticeUID=CO1.NTC.3836632&amp;isFromPublicArea=True&amp;isModal=true&amp;asPopupView=true</t>
  </si>
  <si>
    <t>OPSP-VAD-0023-2023</t>
  </si>
  <si>
    <t>CO1.REQ.3918521</t>
  </si>
  <si>
    <t>KENIA MELISSA MUNERA LUQUE</t>
  </si>
  <si>
    <t>https://community.secop.gov.co/Public/Tendering/OpportunityDetail/Index?noticeUID=CO1.NTC.3836281&amp;isFromPublicArea=True&amp;isModal=true&amp;asPopupView=true</t>
  </si>
  <si>
    <t>OPSP-VAD-0024-2023</t>
  </si>
  <si>
    <t>CO1.REQ.3918640</t>
  </si>
  <si>
    <t xml:space="preserve">LA PRESENTE ORDEN TIENE POR OBJETO: 1. APOYAR EN LA JORNADA DE INDUCCIÓN AL EQUIPO DE PSICÓLOGOS ENTREVISTADORES. 2. REALIZAR ENTREVISTA EN LA FASE 1 Y 2,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5. LAS DEMÁS ACTIVIDADES QUE SE DERIVEN DE LA EJECUCIÓN DE LA ORDEN Y QUE TENGA RELACIÓN DIRECTA CON EL OBJETO CONTRACTUAL. </t>
  </si>
  <si>
    <t>GISELLA PATRICIA CHAMORRO MOLINA</t>
  </si>
  <si>
    <t>https://community.secop.gov.co/Public/Tendering/OpportunityDetail/Index?noticeUID=CO1.NTC.3836285&amp;isFromPublicArea=True&amp;isModal=true&amp;asPopupView=true</t>
  </si>
  <si>
    <t>OPSP-VAD-0025-2023</t>
  </si>
  <si>
    <t>CO1.REQ.3918651</t>
  </si>
  <si>
    <t xml:space="preserve">LA PRESENTE ORDEN TIENE POR OBJETO: 1. APOYAR LA COORDINACION DEL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 </t>
  </si>
  <si>
    <t>https://community.secop.gov.co/Public/Tendering/OpportunityDetail/Index?noticeUID=CO1.NTC.3836292&amp;isFromPublicArea=True&amp;isModal=true&amp;asPopupView=true</t>
  </si>
  <si>
    <t>OPSP-VAD-0026-2023</t>
  </si>
  <si>
    <t>CO1.REQ.3918817</t>
  </si>
  <si>
    <t xml:space="preserve">LA PRESENTE ORDEN TIENE POR OBJETO: 1. APOYAR LA COORDINACION DEL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 </t>
  </si>
  <si>
    <t>JENNIFER SOFIA CARVAJAL LORDUY</t>
  </si>
  <si>
    <t>https://community.secop.gov.co/Public/Tendering/OpportunityDetail/Index?noticeUID=CO1.NTC.3836664&amp;isFromPublicArea=True&amp;isModal=true&amp;asPopupView=true</t>
  </si>
  <si>
    <t>OPSP-VAD-0027-2023</t>
  </si>
  <si>
    <t>CO1.REQ.3918674</t>
  </si>
  <si>
    <t xml:space="preserve">LA PRESENTE ORDEN TIENE POR OBJETO: 1. COORDINAR 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 </t>
  </si>
  <si>
    <t>MALORY DE LOS ANGELES RODRIGUEZ CANTILLO</t>
  </si>
  <si>
    <t>https://community.secop.gov.co/Public/Tendering/OpportunityDetail/Index?noticeUID=CO1.NTC.3836674&amp;isFromPublicArea=True&amp;isModal=true&amp;asPopupView=true</t>
  </si>
  <si>
    <t>OPSP-VAD-0028-2023</t>
  </si>
  <si>
    <t>CO1.REQ.3918846</t>
  </si>
  <si>
    <t>OMAR FERNANDO CORTES PEÑA</t>
  </si>
  <si>
    <t>https://community.secop.gov.co/Public/Tendering/OpportunityDetail/Index?noticeUID=CO1.NTC.3837008&amp;isFromPublicArea=True&amp;isModal=true&amp;asPopupView=true</t>
  </si>
  <si>
    <t>OPSP-VAD-0029-2023</t>
  </si>
  <si>
    <t>CO1.REQ.3918854</t>
  </si>
  <si>
    <t>LA PRESENTE ORDEN TIENE POR OBJETO: 1. APOYAR LA COORDINACION DEL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t>
  </si>
  <si>
    <t>JORGE ANDRES VARGAS RONCALLO</t>
  </si>
  <si>
    <t>https://community.secop.gov.co/Public/Tendering/OpportunityDetail/Index?noticeUID=CO1.NTC.3836687&amp;isFromPublicArea=True&amp;isModal=true&amp;asPopupView=true</t>
  </si>
  <si>
    <t>OPSP-VAD-0030-2023</t>
  </si>
  <si>
    <t>CO1.REQ.3952302</t>
  </si>
  <si>
    <t xml:space="preserve">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t>
  </si>
  <si>
    <t>CESAR AUGUSTO ALVARADO MULETH</t>
  </si>
  <si>
    <t>https://community.secop.gov.co/Public/Tendering/OpportunityDetail/Index?noticeUID=CO1.NTC.3857593&amp;isFromPublicArea=True&amp;isModal=true&amp;asPopupView=true</t>
  </si>
  <si>
    <t>OPSP-VAD-0031-2023</t>
  </si>
  <si>
    <t>CO1.REQ.3951285</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</si>
  <si>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</si>
  <si>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MIOSOTIS SIRITH MEYER MIER</t>
  </si>
  <si>
    <t>JEIMMY PATRICIA POLO ROJAS</t>
  </si>
  <si>
    <t>https://community.secop.gov.co/Public/Tendering/OpportunityDetail/Index?noticeUID=CO1.NTC.3856850&amp;isFromPublicArea=True&amp;isModal=true&amp;asPopupView=true</t>
  </si>
  <si>
    <t>OPSP-VAD-0032-2023</t>
  </si>
  <si>
    <t>CO1.REQ.3951618</t>
  </si>
  <si>
    <t xml:space="preserve">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2023-I. </t>
  </si>
  <si>
    <t>JULIO CESAR GOMEZ PUERTA</t>
  </si>
  <si>
    <t>https://community.secop.gov.co/Public/Tendering/OpportunityDetail/Index?noticeUID=CO1.NTC.3857182&amp;isFromPublicArea=True&amp;isModal=true&amp;asPopupView=true</t>
  </si>
  <si>
    <t>OPSP-VAD-0033-2023</t>
  </si>
  <si>
    <t>CO1.REQ.3951630</t>
  </si>
  <si>
    <t xml:space="preserve">LA PRESENTE ORDEN TIENE POR OBJETO: 1. REALIZAR LA CARACTERIZACIÓN PSICOSOCIAL DE LOS ESTUDIANTES NUEVOS QUE INGRESAN AL PROGRAMA TALENTO MAGDALENA. 2.  DESARROLLAR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REALIZAR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HACER ACOMPAÑAMIENTO, SEGUIMIENTO Y MONITOREO A LOS ESTUDIANTES IDENTIFICADOS EN RIESGO DE DESERCIÓN ESTUDIANTIL EN LA UNIVERSIDAD DEL MAGDALENA. 10. PLANEAR Y EJECUTAR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t>
  </si>
  <si>
    <t>MANIRA ISABEL DIAZ GRANADOS GUERRA</t>
  </si>
  <si>
    <t>https://community.secop.gov.co/Public/Tendering/OpportunityDetail/Index?noticeUID=CO1.NTC.3857244&amp;isFromPublicArea=True&amp;isModal=true&amp;asPopupView=true</t>
  </si>
  <si>
    <t>OPSP-VAD-0034-2023</t>
  </si>
  <si>
    <t>CO1.REQ.3950998</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</si>
  <si>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</si>
  <si>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JENNIFFER IVONNE GUZMAN CAMACHO</t>
  </si>
  <si>
    <t>https://community.secop.gov.co/Public/Tendering/OpportunityDetail/Index?noticeUID=CO1.NTC.3857083&amp;isFromPublicArea=True&amp;isModal=true&amp;asPopupView=true</t>
  </si>
  <si>
    <t>OPSP-VAD-0035-2023</t>
  </si>
  <si>
    <t>CO1.REQ.3951914</t>
  </si>
  <si>
    <t xml:space="preserve">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POR LA CUAL FUE CONTRATADO. </t>
  </si>
  <si>
    <t>JOSE CARLOS BOLAÑO OLIVEROS</t>
  </si>
  <si>
    <t>https://community.secop.gov.co/Public/Tendering/OpportunityDetail/Index?noticeUID=CO1.NTC.3857601&amp;isFromPublicArea=True&amp;isModal=true&amp;asPopupView=true</t>
  </si>
  <si>
    <t>OPSP-VAD-0036-2023</t>
  </si>
  <si>
    <t>CO1.REQ.3951932</t>
  </si>
  <si>
    <t xml:space="preserve">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2023-I.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PRESENTAR EL PLAN DE TRABAJO DE ACTIVIDADES A DESARROLLAR, DETALLANDO OBJETIVOS, FECHAS, METODOLOGÍA, METAS, INDICADORES ACORDES CON LAS DIRECTRICES IMPARTIDAS POR EL DIRECTOR DE DESARROLLO ESTUDIANTIL QUE DÉ RESPUESTA A LAS ACTIVIDADES POR LA CUAL FUE CONTRATADO. 12. ASISTIR A LAS REUNIONES DE PLANEACIÓN, SEGUIMIENTO Y EVALUACIÓN CONVOCADAS POR EL DIRECTOR(A) DE DESARROLLO ESTUDIANTIL, PREVIO ACUERDO E INVITACIÓN QUE RALICE EL SUPERVISOR. 13. APOYAR EL DILIGENCIAMIENTO OPORTUNO DE TODOS LOS FORMATOS ESTABLECIDOS POR LA DIRECCIÓN DE DESARROLLO ESTUDIANTIL Y EN EL SISTEMA DE GESTIÓN DE LA CALIDAD PARA EL REGISTRO DE LAS ACTIVIDADES QUE SE REALICEN DESDE EL SERVICIO QUE SE ORIENTA. 14. APOYAR A LA DIRECCIÓN DE DESARROLLO ESTUDIANTIL EN LOS PROCESOS DE ADMISIÓN E INDUCCIÓN DE LOS ESTUDIANTES QUE INGRESAN EN EL 2023-1. </t>
  </si>
  <si>
    <t>LUIS ARNULFO QUINTERO BOTELLO</t>
  </si>
  <si>
    <t>https://community.secop.gov.co/Public/Tendering/OpportunityDetail/Index?noticeUID=CO1.NTC.3858010&amp;isFromPublicArea=True&amp;isModal=true&amp;asPopupView=true</t>
  </si>
  <si>
    <t>OPSP-VAD-0037-2023</t>
  </si>
  <si>
    <t>CO1.REQ.3951852</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</si>
  <si>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A LA DIRECCIÓN DE DESARROLLO ESTUDIANTIL EL PROCESO DE ACOMPAÑAMIENTO DE LOS ESTUDIANTES QUE HACEN PARTE DEL CONVENIO FIRMADO ENTRE LA FUNDACIÓN SOCIEDAD PORTUARIA, TRAS LA PERLA DE AMÉRICA, SOLICOLQUE Y LA UNIVERSIDAD DEL MAGDALENA. 3. APOYAR A LA DIRECCIÓN DE DESARROLLO ESTUDIANTIL EN EL DISEÑO Y EJECUCIÓN DE LAS ACTIVIDADES, ESTRATEGIAS DE ACOMPAÑAMIENTO PARA LOS ESTUDIANTES DE CUPOS ESPECIALES: INDÍGENAS, MADRES Y PADRES CABEZA DE FAMILIA, AFROS, NEGRITUDES Y MEJORES BACHILLERES DE LA UNIVERSIDAD DEL MAGDALENA. 4. APOYAR A LA DIRECCIÓN DE DESARROLLO ESTUDIANTIL EN LA EJECUCIÓN DE LAS ESTRATEGIAS DISEÑADAS PARA FAVORECER LA PERMANENCIA ESTUDIANTIL Y DISMINUIR LOS ÍNDICES DE DESERCIÓN. 5. APOYAR A LA DIRECCIÓN DE DESARROLLO ESTUDIANTIL EN LA PLANEACIÓN Y EJECUCIÓN DE LAS ACTIVIDADES DISPUESTA EN LA RESOLUCIÓN NO 567 DE 2021 DEL PROGRAMA DE LIDERAZGO Y FORTALECIMIENTO DE LAS ORGANIZACIONES, MOVIMIENTOS ESTUDIANTILES DE LA UNIVERSIDAD DEL MAGDALENA. 6. APOYAR EL PROCESO DE APLICACIÓN DE PRUEBAS PSICOTÉCNICAS A ESTUDIANTES QUE INGRESARÁN AL SEMESTRE 2023-I. 7. APOYAR A LA DIRECCIÓN DE DESARROLLO ESTUDIANTIL EN EL DISEÑO, PLANEACIÓN Y EJECUCIÓN DE LAS ACTIVIDADES PARA LA INDUCCIÓN DE LOS ESTUDIANTES QUE INGRESAN AL PRIMER SEMESTRE EN EL 2023-I. 8. APOYAR A LA DIRECCIÓN DE DESARROLLO ESTUDIANTIL EN EL DISEÑO DE MATERIALES DE ACOMPAÑAMIENTO VIRTUAL PARA LOS ESTUDIANTES DE LA UNIVERSIDAD DEL MAGDALENA, DIVULGADOS EN PLATAFORMAS DIGITALES. 9. ASESORAR A LA DIRECCIÓN DE DESARROLLO ESTUDIANTIL EN LA CONSTRUCCIÓN DE INFORMES MENSUALES DE LAS ACTIVIDADES DESARROLLADAS PARA LA PREVENCIÓN DE LA DESERCIÓN. 10. ASESORAR A LA DIRECCIÓN DE DESARROLLO ESTUDIANTIL EN LA PLANEACIÓN Y EJECUCIÓN DE ACTIVIDADES DE ADMISIÓN DE LOS ESTUDIANTES DEL PROGRAMA TALENTO MAGDALENA. 11. ASESORAR A LA DIRECCIÓN DE DESARROLLO ESTUDIANTIL EN LA PLANEACIÓN Y EJECUCIÓN DE ACTIVIDADES DE INGRESO PARA EL PERIODO 2023-I. 12. ASISTIR A LAS REUNIONES DE PLANEACIÓN, SEGUIMIENTO Y EVALUACIÓN CONVOCADAS POR EL DIRECTOR(A) DE DESARROLLO ESTUDIANTIL, PREVIO ACUERDO CON EL SUPERVISOR DE LA ORDEN. 13. APOYAR EL DILIGENCIAMIENTO OPORTUNO DE TODOS LOS FORMATOS ESTABLECIDOS POR LA DIRECCIÓN DE DESARROLLO ESTUDIANTIL Y EN EL SISTEMA DE GESTIÓN DE LA CALIDAD PARA EL REGISTRO DE LAS ACTIVIDADES QUE SE REALICEN DESDE EL SERVICIO QUE SE ORIENTA. </t>
  </si>
  <si>
    <t>CAMILO ADOLFO SERRANO VELASCO</t>
  </si>
  <si>
    <t>https://community.secop.gov.co/Public/Tendering/OpportunityDetail/Index?noticeUID=CO1.NTC.3857655&amp;isFromPublicArea=True&amp;isModal=true&amp;asPopupView=true</t>
  </si>
  <si>
    <t>OAG-VAD-0038-2023</t>
  </si>
  <si>
    <t>CO1.REQ.3951769</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</si>
  <si>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4. APOYAR AL GSG EN LA REALIZACIÓN DE RONDAS A PARQUEADEROS (CARROS Y MOTOS).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</si>
  <si>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ALEJANDRO JAVIER LIZCANO OROZCO</t>
  </si>
  <si>
    <t>https://community.secop.gov.co/Public/Tendering/OpportunityDetail/Index?noticeUID=CO1.NTC.3858004&amp;isFromPublicArea=True&amp;isModal=true&amp;asPopupView=true</t>
  </si>
  <si>
    <t>OPSP-VAD-0039-2023</t>
  </si>
  <si>
    <t>CO1.REQ.3952317</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</si>
  <si>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</si>
  <si>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ANDREINA FIDELINA VILLA AREVALO</t>
  </si>
  <si>
    <t xml:space="preserve">JOSÉ MANUEL PACHECO RICAURTE </t>
  </si>
  <si>
    <t>https://community.secop.gov.co/Public/Tendering/OpportunityDetail/Index?noticeUID=CO1.NTC.3857973&amp;isFromPublicArea=True&amp;isModal=true&amp;asPopupView=true</t>
  </si>
  <si>
    <t>OAG-VAD-0040-2023</t>
  </si>
  <si>
    <t>CO1.REQ.3952342</t>
  </si>
  <si>
    <t>ANGEL ENRIQUE RUIZ MIER</t>
  </si>
  <si>
    <t>https://community.secop.gov.co/Public/Tendering/OpportunityDetail/Index?noticeUID=CO1.NTC.3858153&amp;isFromPublicArea=True&amp;isModal=true&amp;asPopupView=true</t>
  </si>
  <si>
    <t>OPSP-VAD-0041-2023</t>
  </si>
  <si>
    <t>CO1.REQ.3952372</t>
  </si>
  <si>
    <t xml:space="preserve">LA PRESENTE ORDEN TIENE POR OBJETO: 1. ELABORAR CRONOGRAMA DE AUDITORÍAS, MESAS DE TRABAJO Y CAPACITACIONES 2. IDENTIFICAR LOS CONTRIBUYENTES EN LA BASE DE DATOS DEL DEPARTAMENTO. 3. VERIFICAR LOS PAGOS REALIZADOS POR LOS CONTRIBUYENTES DE LA ESTAMPILLA Y SU GIRO OPORTUNO A LA UNIVERSIDAD. 4. REVISAR Y ANALIZAR LA BASE DE INFORMACIÓN DE RECAUDO CON RESPECTO A LO REPORTADO POR LA FIDUCIARIA Y LO REPORTADO POR LAS ENTIDADES. 5. REVISAR LA CLASIFICACIÓN DE LOS HALLAZGOS GENERADOS POR LAS AUDITORIAS. 6. ELABORAR INFORMES PERIÓDICOS DEL COMPORTAMIENTO DEL RECAUDO Y EJECUCIÓN DE LAS ESTAMPILLAS DEPARTAMENTALES. 7. PARTICIPAR EN LAS MESAS DE TRABAJO DEL PROCESO AUDITOR. 8. SALVAGUARDAR LA INFORMACIÓN OBTENIDA EN EL PROCESO DE AUDITORÍA Y GUARDAR LA DEBIDA RESERVA. 9. SUGERIR LA SOLICITUD DE DOCUMENTOS A LAS ENTIDADES REQUERIDOS PARA EL DESARROLLO DE LAS ACTIVIDADES EN EL PROCESO AUDITOR. 10. VERIFICAR Y ANALIZAR LA INFORMACIÓN SUMINISTRADA POR LAS ENTIDADES QUE LE FUERON ASIGNADOS PARA INICIAR EL PROCESO DE AUDITORÍA. 11. CONSOLIDAR LOS INFORMES DE LAS ENTIDADES AUDITADAS A LA COORDINACIÓN DE LA OFICINA. 12. PROYECTAR INFORMES DE LA GESTIÓN GENERAL DE LA AUDITORÍA. 13. REALIZAR ANÁLISIS DE INFORMACIÓN FINANCIERA EN LO REFERENTE DE RECAUDOS DE VIGENCIA ACTUAL Y VIGENCIAS ANTERIORES. 14. ASESORAR A LA COORDINACIÓN EN EL PLANTEAMIENTO DE ESTRATEGIAS PARA LA MEJORA CONTINUA EN LOS PROCESOS DE RECAUDOS DE LAS ESTAMPILLAS. 15. IDENTIFICAR Y VERIFICAR ENTIDADES QUE INCUMPLEN CON TODAS LA ORDENANZA OBJETO DEL CONVENIO. 16. VERIFICAR QUE LA INFORMACIÓN QUE SE PRESENTE EN LAS MESAS DE TRABAJO Y LAS RESPECTIVAS RECLAMACIONES A LOS ENTES AUDITADOS ES CONFIABLE. 17. REALIZAR ASESORÍA FINANCIERA A LA COORDINADORA DEL GRUPO DE ESTAMPILLA. 18. PROYECTAR RESPUESTA DE LOS REQUERIMIENTOS EMITIDOS POR LOS DIFERENTES ENTES DE CONTROL. 19. ELABORAR Y PLANIFICAR LOS CRONOGRAMAS DE VIAJES A LOS MUNICIPIOS ASIGNADOS AL GRUPO DE FACILITADORES. 20. ASESORAR A LA COORDINACIÓN EN ACCIONES ENCAMINADAS AL PLAN DE MEJORAMIENTO DEL RECAUDO DE LOS RECURSOS Y LOS REGISTROS DE INFORMACIÓN DE LA ESTAMPILLA EN BENEFICIO DE LA UNIVERSIDAD. 21. CONSOLIDAR LA DOCUMENTACIÓN PARA LA LEGALIZACIÓN DEL COBRO DE LOS RECURSOS DEL CONVENIO POR PARTE DE LA GOBERNACIÓN DEL MAGDALENA Y HACER SEGUIMIENTO DEL MISMO. </t>
  </si>
  <si>
    <t>CARLOS MANUEL ARIZA GUERRERO</t>
  </si>
  <si>
    <t xml:space="preserve">RONALD ROJAS DUICA </t>
  </si>
  <si>
    <t>https://community.secop.gov.co/Public/Tendering/OpportunityDetail/Index?noticeUID=CO1.NTC.3858069&amp;isFromPublicArea=True&amp;isModal=true&amp;asPopupView=true</t>
  </si>
  <si>
    <t>OPSP-VAD-0042-2023</t>
  </si>
  <si>
    <t>CO1.REQ.3952151</t>
  </si>
  <si>
    <t xml:space="preserve">LA PRESENTE ORDEN TIENE POR OBJETO: 1. ASESORAR AL DIRECTOR FINANCIERO EN LA ESTRUCTURACIÓN DE UNA POLÍTICA QUE CONTRIBUYA CON EL CONTROL Y RECAUDO POR CONCEPTO DE INGRESOS POR ESTAMPILLAS. 2. APOYAR EL SEGUIMIENTO A LAS ACCIONES IMPLEMENTADAS POR LA DIRECCIÓN FINANCIERA RELACIONADAS CON EL CONTROL, GIRO Y AUDITORIA DE INGRESOS POR ESTAMPILLAS. 3. APOYAR EN EL DISEÑO DE LOS MANUALES PARA LOS RESPONSABLES DEL PAGO DE LA ESTAMPILLA, DONDE SE DÉ A CONOCER LA FORMA DE LIQUIDACIÓN, ADMINISTRACIÓN, RETENCIÓN Y GIRO DE INGRESOS DE LAS ESTAMPILLAS. 4. ASESORAR AL DIRECTOR FINANCIERO EN LAS ACCIONES Y ACTIVIDADES QUE PERMITAN GARANTIZAR EL CONOCIMIENTO DE LA LIQUIDACIÓN, ADMINISTRACIÓN, COBRO Y GIRO DE INGRESOS POR ESTAMPILLAS ASIGNADAS AL FINANCIAMIENTO DE UNIMAGDALENA. 5. ASESORAR AL DIRECTOR FINANCIERO EN LA SUPERVISIÓN DE PLANES Y PROGRAMAS DE AUDITORÍA SOBRE EL RECAUDO DE RECURSOS POR ESTAMPILLAS. 6. APOYAR EN LA ELABORACIÓN DE INFORMES Y RECOMENDACIONES SOBRE EL NIVEL DE CUMPLIMIENTO DE OBLIGACIONES A CARGO DE RESPONSABLES DE LA LIQUIDACIÓN Y PAGO DEL IMPUESTO POR ESTAMPILLAS. 7. APOYAR EN LA ELABORACIÓN Y SUSTENTACIÓN DE INFORMES, DOCUMENTOS Y PRESENTACIONES REQUERIDOS POR EL DIRECTOR FINANCIERO. </t>
  </si>
  <si>
    <t>CARMEN MILENA DELGADO LARA</t>
  </si>
  <si>
    <t>https://community.secop.gov.co/Public/Tendering/OpportunityDetail/Index?noticeUID=CO1.NTC.3858214&amp;isFromPublicArea=True&amp;isModal=true&amp;asPopupView=true</t>
  </si>
  <si>
    <t>OAG-VAD-0043-2023</t>
  </si>
  <si>
    <t>CO1.REQ.3952163</t>
  </si>
  <si>
    <t xml:space="preserve">LA PRESENTE ORDEN TIENE POR OBJETO: 1. APOYAR EN LA ORGANIZACIÓN DE LOS EXPEDIENTES QUE LE SEAN ASIGNADOS, DE ACUERDO CON LOS PROCEDIMIENTOS Y DIRECTRICES INSTITUCIONALES 2. APOYAR EN LA ELABORACIÓN DE INVENTARIOS DOCUMENTALES DE LOS ARCHIVOS QUE LES SEAN ASIGNADOS. 3. APOYAR EN LAS LABORES DE REPROGRAFÍA QUE SEAN ESTABLECIDAS. 4. APOYAR EN LA ATENCIÓN DE USUARIOS Y LLAMADAS TELEFÓNICA DE LA SECRETARÍA GENERAL. 5.  APOYAR EN LAS ACTIVIDADES DE LAS CEREMONIAS DE GRADUACIÓN COLECTIVAS Y ESPECIALES. 6. APOYAR EN LAS ACTIVIDADES DE AUTENTICACIÓN DE DOCUMENTOS. </t>
  </si>
  <si>
    <t>ELVIA ROSA RODRIGUEZ PEREZ</t>
  </si>
  <si>
    <t>MERCEDES DE LA TORRE HASBUN</t>
  </si>
  <si>
    <t>https://community.secop.gov.co/Public/Tendering/OpportunityDetail/Index?noticeUID=CO1.NTC.3858310&amp;isFromPublicArea=True&amp;isModal=true&amp;asPopupView=true</t>
  </si>
  <si>
    <t>OPSP-VAD-0044-2023</t>
  </si>
  <si>
    <t>CO1.REQ.3952400</t>
  </si>
  <si>
    <t xml:space="preserve">LA PRESENTE ORDEN TIENE POR OBJETO: 1. ELABORAR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 APOYAR AL GRUPO DE ESTAMPILLA EN LA PROYECCIÓN DE RESPUESTA A COMUNICACIONES ENVIADAS POR LAS DIFERENTES ENTIDADES. 3. APOYAR AL GRUPO DE ESTAMPILLA EN LA REALIZACIÓN DE LA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OBJETOS DE ESTUDIO DE AUDITORÍA. 8. ANALIZAR LAS ACTIVIDADES QUE SE DETERMINEN EN LAS DIFERENTES MESAS DE TRABAJOS. 9. DESPLAZARSE A LOS MUNICIPIOS EN LA JURISDICCIÓN DEL MAGDALENA PARA EL DESARROLLO DE ACTIVIDADES DE CAMPO EN EL PROCESO AUDITOR PARA CASOS ESPECÍFICOS EN LA QUE SE REQUIERA. 10. APOYAR AL GRUPO DE ESTAMPILLA EN LA REALIZACIÓN DEL SEGUIMIENTO AL CUMPLIMIENTO DE LOS COMPROMISOS ADQUIRIDOS EN LA MESA DE TRABAJO. 11. APOYAR AL GRUPO DE ESTAMPILLA EN LA REALIZACIÓN DEL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</si>
  <si>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ESTEFANIA SARAI OROZCO SEQUEA</t>
  </si>
  <si>
    <t>https://community.secop.gov.co/Public/Tendering/OpportunityDetail/Index?noticeUID=CO1.NTC.3858404&amp;isFromPublicArea=True&amp;isModal=true&amp;asPopupView=true</t>
  </si>
  <si>
    <t>OPSP-VAD-0045-2023</t>
  </si>
  <si>
    <t>CO1.REQ.3952178</t>
  </si>
  <si>
    <t xml:space="preserve">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JURÍDICA EN LAS DECISIONES QUE DEBEN ADOPTARSE CON RELACIÓN AL SANEAMIENTO PENSIONAL. 8. RENDIR INFORMES MENSUALES O CUANDO EL SUPERVISOR ASÍ LO REQUIERA, SOBRE LAS ACTIVIDADES DESARROLLADAS EN CUMPLIMIENTO DE LA ORDEN DE PRESTACIÓN DE SERVICIOS. </t>
  </si>
  <si>
    <t>HERNAN JESUS LOPEZ LOPEZ</t>
  </si>
  <si>
    <t>https://community.secop.gov.co/Public/Tendering/OpportunityDetail/Index?noticeUID=CO1.NTC.3858248&amp;isFromPublicArea=True&amp;isModal=true&amp;asPopupView=true</t>
  </si>
  <si>
    <t>OPSP-VAD-0046-2023</t>
  </si>
  <si>
    <t>CO1.REQ.3952619</t>
  </si>
  <si>
    <t xml:space="preserve">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t>
  </si>
  <si>
    <t>JENNIFER BALLESTAS MOLINA</t>
  </si>
  <si>
    <t>https://community.secop.gov.co/Public/Tendering/OpportunityDetail/Index?noticeUID=CO1.NTC.3858337&amp;isFromPublicArea=True&amp;isModal=true&amp;asPopupView=true</t>
  </si>
  <si>
    <t>OPSP-VAD-0047-2023</t>
  </si>
  <si>
    <t>CO1.REQ.3952191</t>
  </si>
  <si>
    <t xml:space="preserve">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 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 5. ESTABLECER Y ANALIZAR LOS PAGOS EFECTUADOS A CADA UNO DE LOS BENEFICIARIOS DE LOS PENSIONADOS Y/O A SUS APODERADOS. 6. ANALIZAR Y DETERMINAR LOS PERIODOS LIQUIDADOS Y PAGADOS A CADA PENSIONADO. 7. DETERMINAR EL ORIGEN DE LOS PAGOS, A EFECTOS DE ESTABLECER SI LOS FACTORES TENIDOS EN CUENTA SON DE ORIGEN CONVENCIONAL Y/O LEGAL. 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t>
  </si>
  <si>
    <t>JOSE ANDRES ANDICA CASTAÑO</t>
  </si>
  <si>
    <t>https://community.secop.gov.co/Public/Tendering/OpportunityDetail/Index?noticeUID=CO1.NTC.3858423&amp;isFromPublicArea=True&amp;isModal=true&amp;asPopupView=true</t>
  </si>
  <si>
    <t>OAG-VAD-0048-2023</t>
  </si>
  <si>
    <t>CO1.REQ.3952451</t>
  </si>
  <si>
    <t xml:space="preserve">LA PRESENTE ORDEN TIENE POR OBJETO: 1. APOYAR EN LA ATENCIÓN A USUARIOS Y LLAMADAS TELEFÓNICA 2. APOYAR EN LA ELABORACIÓN DE OFICIOS SEGÚN INSTRUCCIONES DE LA SECRETARIA GENERAL. 3. APOYAR EN LA ELABORACIÓN DE CERTIFICACIONES QUE EXPIDA LA SECRETARIA GENERAL. 4. APOYAR EN LA ELABORACIÓN DE COPIAS DE ACTAS DE GRADO Y DUPLICADO DE DIPLOMAS Y CERTIFICADOS DE APTITUD POR COMPETENCIAS. 5. APOYAR EN EL SEGUIMIENTO Y CONTROL DE SOLICITUDES DE LA SECRETARÍA GENERAL. 6. APOYAR EN LA DIGITALIZACIÓN DE DATOS ESTADÍSTICOS DE LOS SERVICIOS DE LA SECRETARÍA GENERAL 7. APOYAR EN EL PROCESO DE AUTENTICACIÓN DE DOCUMENTOS. 8. APOYAR EN LA ORGANIZACIÓN DEL ARCHIVO DE ACTAS DE GRADO 9. APOYAR EN EL REGISTRO DE INFORMACIÓN DE GRADUADOS. </t>
  </si>
  <si>
    <t>KATERINE GUIUMAR DIAZ VALERA</t>
  </si>
  <si>
    <t>https://community.secop.gov.co/Public/Tendering/OpportunityDetail/Index?noticeUID=CO1.NTC.3858436&amp;isFromPublicArea=True&amp;isModal=true&amp;asPopupView=true</t>
  </si>
  <si>
    <t>OAG-VAD-0049-2023</t>
  </si>
  <si>
    <t>CO1.REQ.3952465</t>
  </si>
  <si>
    <t>LEONARDO DE JESUS MORON GRANADOS</t>
  </si>
  <si>
    <t>https://community.secop.gov.co/Public/Tendering/OpportunityDetail/Index?noticeUID=CO1.NTC.3858442&amp;isFromPublicArea=True&amp;isModal=true&amp;asPopupView=true</t>
  </si>
  <si>
    <t>OAG-VAD-0050-2023</t>
  </si>
  <si>
    <t>CO1.REQ.3952267</t>
  </si>
  <si>
    <t>LUIS ALBERTO BARRIOS MIER</t>
  </si>
  <si>
    <t>https://community.secop.gov.co/Public/Tendering/OpportunityDetail/Index?noticeUID=CO1.NTC.3858099&amp;isFromPublicArea=True&amp;isModal=true&amp;asPopupView=true</t>
  </si>
  <si>
    <t>OPSP-VAD-0051-2023</t>
  </si>
  <si>
    <t>CO1.REQ.3952472</t>
  </si>
  <si>
    <t xml:space="preserve">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t>
  </si>
  <si>
    <t>LUZ KAREN ZABALETA AVENDAÑO</t>
  </si>
  <si>
    <t>https://community.secop.gov.co/Public/Tendering/OpportunityDetail/Index?noticeUID=CO1.NTC.3858369&amp;isFromPublicArea=True&amp;isModal=true&amp;asPopupView=true</t>
  </si>
  <si>
    <t>OPSP-VAD-0052-2023</t>
  </si>
  <si>
    <t>CO1.REQ.3952281</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</si>
  <si>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t>
  </si>
  <si>
    <t>RAMON ANDRES GAMEZ DAZA</t>
  </si>
  <si>
    <t>https://community.secop.gov.co/Public/Tendering/OpportunityDetail/Index?noticeUID=CO1.NTC.3858605&amp;isFromPublicArea=True&amp;isModal=true&amp;asPopupView=true</t>
  </si>
  <si>
    <t>OPSP-VAD-0053-2023</t>
  </si>
  <si>
    <t>CO1.REQ.3952290</t>
  </si>
  <si>
    <t xml:space="preserve">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t>
  </si>
  <si>
    <t>SHIRLEY MILENA HERRERA LLANES</t>
  </si>
  <si>
    <t>HERMIDES JEREZ BLANCO</t>
  </si>
  <si>
    <t>https://community.secop.gov.co/Public/Tendering/OpportunityDetail/Index?noticeUID=CO1.NTC.3858383&amp;isFromPublicArea=True&amp;isModal=true&amp;asPopupView=true</t>
  </si>
  <si>
    <t>OAG-VAD-0054-2023</t>
  </si>
  <si>
    <t>CO1.REQ.3952293</t>
  </si>
  <si>
    <t xml:space="preserve">LA PRESENTE ORDEN TIENE POR OBJETO: 1. APOYAR EN LA ATENCIÓN A USUARIOS Y LLAMADAS TELEFÓNICA DE LA SECRETARÍA GENERAL. 2. APOYAR EN LA REVISIÓN DE DOCUMENTOS DE GRADO 3. APOYAR EN EL PROCESO DE GENERACIÓN DE CERTIFICADOS DE DIPLOMADOS 4. APOYAR EN LA SISTEMATIZACIÓN DE REGISTRO DE GRADUADOS Y DE DIPLOMADOS. 5. APOYAR EN LA DIGITALIZACIÓN DEL ARCHIVO DEL PROCESO DE GRADO Y DE DIPLOMADO. 6. APOYAR EN EL PROCESO DE CEREMONIA DE GRADUACIÓN. 7. APOYAR EN EL SUMINISTRO DE LA INFORMACIÓN DE INFORMES DE GRADUADOS A ENTIDADES EXTERNAS QUE PROVEEN TARJETAS PROFESIONALES. 8. APOYAR EN LA ATENCIÓN AL PÚBLICO EN GENERAL. 9. APOYAR EN LA ACTUALIZACIÓN DEL INVENTARIO DOCUMENTAL DE LA SECRETARÍA GENERAL. 10. APOYAR EN LOS PROCESOS DE GESTIÓN DOCUMENTAL. </t>
  </si>
  <si>
    <t>TISSIANA JULIETH RODRIGUEZ ORTIZ</t>
  </si>
  <si>
    <t>https://community.secop.gov.co/Public/Tendering/OpportunityDetail/Index?noticeUID=CO1.NTC.3858391&amp;isFromPublicArea=True&amp;isModal=true&amp;asPopupView=true</t>
  </si>
  <si>
    <t>OPSP-VAD-0055-2023</t>
  </si>
  <si>
    <t>CO1.REQ.3953955</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</si>
  <si>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t>
  </si>
  <si>
    <t>LUISA MARIA GARCIA GUTIERREZ</t>
  </si>
  <si>
    <t>https://community.secop.gov.co/Public/Tendering/OpportunityDetail/Index?noticeUID=CO1.NTC.3859875&amp;isFromPublicArea=True&amp;isModal=true&amp;asPopupView=true</t>
  </si>
  <si>
    <t>OPSP-VAD-0056-2023</t>
  </si>
  <si>
    <t>CO1.REQ.3952300</t>
  </si>
  <si>
    <t xml:space="preserve">LA PRESENTE ORDEN TIENE POR OBJETO: 1. APOYAR EN LA ATENCIÓN DE USUARIOS Y LLAMADAS TELEFÓNICA DE LA SECRETARÍA GENERAL. 2. APOYAR EN LA ORGANIZACIÓN DE LOS EXPEDIENTES QUE LE SEAN ASIGNADOS, DE ACUERDO CON LOS PROCEDIMIENTOS Y DIRECTRICES INSTITUCIONALES CORRESPONDIENTES AL CONSEJO SUPERIOR Y ACADÉMICO 3. APOYAR EN LA ELABORACIÓN DE OFICIOS DE ACUERDO A LAS INSTRUCCIONES DE LA SECRETARIA GENERAL. 4. APOYAR EN EL SEGUIMIENTO Y CONTROL DE LAS COMUNICACIONES DEL CONSEJO SUPERIOR Y ACADÉMICO. 5. APOYAR EN LAS ACTIVIDADES DE COMUNICACIÓN Y PUBLICACIÓN DE ACTOS ADMINISTRATIVOS. 6. APOYAR EN REGISTRO DE RESOLUCIONES Y ACTOS ADMINISTRATIVOS. 7. APOYAR EN LOS COMITÉ DE CORRESPONDENCIA DEL CONSEJO ACADÉMICO. 8. APOYAR EN EL SEGUIMIENTO EN LAS ACTIVIDADES DE PAGO DE HONORARIOS DEL CONSEJO SUPERIOR. 9. APOYAR EN LAS SOLICITUDES RECIBIDAS EN GAIRACA. </t>
  </si>
  <si>
    <t>JEIN ALEJANDRA MORA ZAMBRANO</t>
  </si>
  <si>
    <t>https://community.secop.gov.co/Public/Tendering/OpportunityDetail/Index?noticeUID=CO1.NTC.3858616&amp;isFromPublicArea=True&amp;isModal=true&amp;asPopupView=true</t>
  </si>
  <si>
    <t>OAG-VAD-0057-2023</t>
  </si>
  <si>
    <t>CO1.REQ.3952806</t>
  </si>
  <si>
    <t xml:space="preserve">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t>
  </si>
  <si>
    <t>ALBERTO JOSE MARTINEZ COAS</t>
  </si>
  <si>
    <t>https://community.secop.gov.co/Public/Tendering/OpportunityDetail/Index?noticeUID=CO1.NTC.3858464&amp;isFromPublicArea=True&amp;isModal=true&amp;asPopupView=true</t>
  </si>
  <si>
    <t>OAG-VAD-0058-2023</t>
  </si>
  <si>
    <t>CO1.REQ.3952812</t>
  </si>
  <si>
    <t>https://community.secop.gov.co/Public/Tendering/OpportunityDetail/Index?noticeUID=CO1.NTC.3858625&amp;isFromPublicArea=True&amp;isModal=true&amp;asPopupView=true</t>
  </si>
  <si>
    <t>OPSP-VAD-0059-2023</t>
  </si>
  <si>
    <t>CO1.REQ.3953513</t>
  </si>
  <si>
    <t xml:space="preserve">LA PRESENTE ORDEN TIENE POR OBJETO: 1. ASESORAR A LA DIRECCIÓN FINANCIERA EN LA PROYECCIÓN DE RESPUESTAS DE PETICIONES, QUEJAS O RECLAMOS DE ENTES EXTERNOS. 2. EMITIR CONCEPTOS JURÍDICOS FRENTE A CONSULTAS POR PARTE DE LOS JEFES DE GRUPO DE LA DIRECCIÓN FINANCIERA. 3. REVISAR LAS PROYECCIONES DE LAS RESOLUCIONES DE PAGO ELABORADAS POR LA DIRECCIÓN FINANCIERA 4. ASESORAR AL DIRECTOR FINANCIERO EN LA REVISIÓN DE LOS PROYECTOS DE REFORMA A LOS PROCEDIMIENTOS DEL PROCESO FINANCIERO. 5. REALIZAR LOS ANÁLISIS FINANCIEROS, JURÍDICOS Y TRIBUTARIOS QUE SOLICITE EL DIRECTOR DE LA DEPENDENCIA EN VIRTUD DE LA INFORMACIÓN QUE REQUIERAN LAS DEMÁS DEPENDENCIAS Y/O LAS ENTIDADES DE CONTROL. </t>
  </si>
  <si>
    <t>ALVARO JOSE MENDEZ NAVARRO</t>
  </si>
  <si>
    <t>https://community.secop.gov.co/Public/Tendering/OpportunityDetail/Index?noticeUID=CO1.NTC.3859104&amp;isFromPublicArea=True&amp;isModal=true&amp;asPopupView=true</t>
  </si>
  <si>
    <t>OAG-VAD-0060-2023</t>
  </si>
  <si>
    <t>CO1.REQ.3953517</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</si>
  <si>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t>
  </si>
  <si>
    <t>AMALIA PATRICIA HERNANDEZ PATERNINA</t>
  </si>
  <si>
    <t>HILDEMAR DAVID QUINTANA HERNANDEZ</t>
  </si>
  <si>
    <t>https://community.secop.gov.co/Public/Tendering/OpportunityDetail/Index?noticeUID=CO1.NTC.3859106&amp;isFromPublicArea=True&amp;isModal=true&amp;asPopupView=true</t>
  </si>
  <si>
    <t>OAG-VAD-0061-2023</t>
  </si>
  <si>
    <t>CO1.REQ.3953208</t>
  </si>
  <si>
    <t xml:space="preserve">LA PRESENTE ORDEN TIENE POR OBJETO: 1. APOYAR EN LA ATENCIÓN A LOS USUARIOS A TRAVÉS DE LAS REDES SOCIALES Y WHATSAPP DEL GRUPO DE ADMISIONES. 2. APOYAR EN LOS DISEÑOS DE PUBLICIDAD DE LOS DIFERENTES PROCESOS DE ADMISIÓN EN LAS MODALIDADES QUE OFERTA LA UNIVERSIDAD DEL MAGDALENA. 3. BRINDAR ACOMPAÑAMIENTO A LOS INTERESADOS EN LA OFERTA ACADÉMICA DE LA UNIVERSIDAD DEL MAGDALENA. 4. APOYAR EN EL SEGUIMIENTO DE DEUDAS RELACIONADAS CON MATRÍCULA FINANCIERA DE LOS ESTUDIANTES DE PREGRADO PRESENCIAL. 5. APOYAR EN LA RECEPCIÓN DE LA DOCUMENTACIÓN REQUERIDA A LOS NUEVOS ESTUDIANTES DE LAS DIFERENTES MODALIDADES DE LA UNIVERSIDAD DEL MAGDALENA. 6. APOYAR EN LA ACTUALIZACIÓN DE DATOS PERSONALES DE ESTUDIANTES EN EL SISTEMA DE INFORMACIÓN DE ADMISIONES. </t>
  </si>
  <si>
    <t>ANA MELISSA ALVARADO RANGEL</t>
  </si>
  <si>
    <t>EDWIN RAFAEL GUTIERREZ BOTO</t>
  </si>
  <si>
    <t>https://community.secop.gov.co/Public/Tendering/OpportunityDetail/Index?noticeUID=CO1.NTC.3859107&amp;isFromPublicArea=True&amp;isModal=true&amp;asPopupView=true</t>
  </si>
  <si>
    <t>OPSP-VAD-0062-2023</t>
  </si>
  <si>
    <t>CO1.REQ.3953210</t>
  </si>
  <si>
    <t xml:space="preserve">LA PRESENTE ORDEN TIENE POR OBJETO: 1. DIAGNOSTICAR LOS RECURSOS TECNOLÓGICOS DE LA INFORMACIÓN Y COMUNICACIÓN CON LOS QUE CUENTA UNIMAGDALENA EN LA ACTUALIDAD PARA APOYAR LOS PROCESOS ESTRATÉGICOS, MISIONALES Y DE APOYO. 2. REALIZAR UN ESTUDIO EN DONDE SE ANALICE Y DETERMINE LAS TECNOLOGÍAS DE LA INFORMACIÓN Y COMUNICACIÓN QUE DEBEN SER IMPLEMENTADAS EN UNIMAGDALENA PARA APOYAR LOS PROCESOS ESTRATÉGICOS, MISIONALES Y DE APOYO. 3. PROPONER LA ACTUALIZACIÓN DE RECURSOS TECNOLÓGICOS DE CONFORMIDAD CON LAS NECESIDADES DE LOS PROCESOS ESTRATÉGICOS, MISIONALES Y DE APOYO. 4. PROMOVER Y APOYAR EL DESARROLLO Y UTILIZACIÓN DE LOS RECURSOS TECNOLÓGICOS DE UNIMAGDALENA. 5. PRESENTAR UN INFORME FINAL EN DONDE EVALUÉ EL USO Y APROPIACIÓN DE LAS TECNOLOGÍAS DE LA INFORMACIÓN Y COMUNICACIÓN. </t>
  </si>
  <si>
    <t>ARMANDO DALLAN LAVALLE FANDIÑO</t>
  </si>
  <si>
    <t>https://community.secop.gov.co/Public/Tendering/OpportunityDetail/Index?noticeUID=CO1.NTC.3859108&amp;isFromPublicArea=True&amp;isModal=true&amp;asPopupView=true</t>
  </si>
  <si>
    <t>OAG-VAD-0063-2023</t>
  </si>
  <si>
    <t>CO1.REQ.3953611</t>
  </si>
  <si>
    <t>BELQUIS LILIANA PEREZ ROJAS</t>
  </si>
  <si>
    <t>https://community.secop.gov.co/Public/Tendering/OpportunityDetail/Index?noticeUID=CO1.NTC.3859010&amp;isFromPublicArea=True&amp;isModal=true&amp;asPopupView=true</t>
  </si>
  <si>
    <t>OAG-VAD-0064-2023</t>
  </si>
  <si>
    <t>CO1.REQ.3953616</t>
  </si>
  <si>
    <t xml:space="preserve">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LEGALIZACIÓN DE VIÁTICOS 8. REALIZAR LOS INFORMES DERIVADOS DE SUS ACTIVIDADES. </t>
  </si>
  <si>
    <t>BETSY ZULEY PEREZ LIZCANO</t>
  </si>
  <si>
    <t>https://community.secop.gov.co/Public/Tendering/OpportunityDetail/Index?noticeUID=CO1.NTC.3859012&amp;isFromPublicArea=True&amp;isModal=true&amp;asPopupView=true</t>
  </si>
  <si>
    <t>OPSP-VAD-0065-2023</t>
  </si>
  <si>
    <t>CO1.REQ.3953623</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</si>
  <si>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7. APOYAR EN LA ADMINISTRACIÓN, IMPLEMENTACIÓN, MANTENIMIENTO Y SOPORTE AL SISTEMA DE SOFTWARE PARA LA GESTIÓN DE LA CTI, EL EMPRENDIMIENTO Y LA CREACIÓN ARTÍSTICA Y CULTURAL EN LA UNIVERSIDAD DEL MAGDALENA. 8. ADELANTAR LA CAPACITACIÓN A LOS USUARIOS EN EL USO DEL SISTEMA DE SOFTWARE DE LA VIN. 9. APOYAR CON LA REALIZACIÓN DE COPIAS DE SEGURIDAD DEL SISTEMA DE SOFTWARE. 10. APOYAR CON LA IDENTIFICACIÓN DE LOS RIESGOS E IMPLEMENTACIÓN DE CONTROLES EN LOS SISTEMAS DE INFORMACIÓN DE LA VICERRECTORÍA DE INVESTIGACIÓN. 11. APOYAR CON LA IDENTIFICACIÓN DE LAS CORRECCIONES DE FUNCIONALIDADES DEL SISTEMA DE SOFTWARE Y REALIZAR LOS AJUSTES CORRESPONDIENTES. 12. APOYAR EN EL CARGUE DE INFORMACIÓN EN EL SISTEMA DE SOFTWARE. 13. BRINDAR SOPORTE INFORMÁTICO A LA COMUNIDAD CIENTÍFICA EN LOS SISTEMAS DE INFORMACIÓN Y EN LAS PLATAFORMAS DE COMUNICACIÓN Y COLABORACIÓN DE LA VICERRECTORÍA DE INVESTIGACIÓN. 14. APOYAR EN LA RECOPILACIÓN DE INFORMACIÓN Y ELABORACIÓN DE INFORMES SOBRE LAS PLATAFORMAS TECNOLÓGICAS DE LA VICERRECTORÍA DE INVESTIGACIÓN.</t>
  </si>
  <si>
    <t>BRAYAN RENE CARBONO CARBONO</t>
  </si>
  <si>
    <t>CESAR ENRIQUE POLO CASTRO</t>
  </si>
  <si>
    <t>https://community.secop.gov.co/Public/Tendering/OpportunityDetail/Index?noticeUID=CO1.NTC.3858914&amp;isFromPublicArea=True&amp;isModal=true&amp;asPopupView=true</t>
  </si>
  <si>
    <t>OAG-VAD-0066-2023</t>
  </si>
  <si>
    <t>CO1.REQ.3953540</t>
  </si>
  <si>
    <t xml:space="preserve">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EN LAS LLAMADAS A LAS DEPENDENCIAS ORDENADORAS DEL GASTO PARA HACER SEGUIMIENTO A LOS ACTOS ADMINISTRATIVOS PENDIENTES DE CORRECCIONES. 4. ENVIAR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RECEPCIÓN AL PÚBLICO, TELEFÓNICAMENTE O POR CORREO ELECTRÓNICO A PROVEEDORES, EMPLEADOS, DIRECTORES, SUPERVISORES PARA DAR INFORMACIÓN SOBRE EL ESTADO DE LOS PAGOS. </t>
  </si>
  <si>
    <t>CARLOS FERNANDO ESLAIT BARROS</t>
  </si>
  <si>
    <t>https://community.secop.gov.co/Public/Tendering/OpportunityDetail/Index?noticeUID=CO1.NTC.3859338&amp;isFromPublicArea=True&amp;isModal=true&amp;asPopupView=true</t>
  </si>
  <si>
    <t>OAG-VAD-0067-2023</t>
  </si>
  <si>
    <t>CO1.REQ.3953548</t>
  </si>
  <si>
    <t xml:space="preserve">LA PRESENTE ORDEN TIENE POR OBJETO: 1. APOYAR AL GRUPO INTERNO DE COMPRAS Y ADMINISTRACIÓN DE BIENES EN LA RECEPCIÓN, REVISIÓN Y ORGANIZACIÓN DE LOS ELEMENTOS DE CONSUMO Y DEVOLUTIVOS ADQUIRIDOS POR COMPRAS. 2. APOYAR AL GRUPO INTERNO DE COMPRAS Y ADMINISTRACIÓN DE BIENES EN LA ORGANIZACIÓN DE BODEGA Y AISLAMIENTO DE BIENES, DISTRIBUCIÓN DE BIENES E INSUMOS DENTRO DE LA INSTITUCIÓN. 3. APOYAR AL GRUPO INTERNO DE COMPRAS Y ADMINISTRACIÓN DE BIENES EN LAS ENTREGAS FÍSICAS DE LOS ELEMENTOS DE CONSUMO Y DEVOLUTIVOS ADQUIRIDOS POR COMPRAS A SU DESTINO FINAL. 4. APOYAR AL GRUPO INTERNO DE COMPRAS Y ADMINISTRACIÓN DE BIENES EN LA ATENCIÓN DE LOS USUARIOS. 5. APOYAR AL GRUPO INTERNO DE COMPRAS Y ADMINISTRACIÓN DE BIENES EN EL MANEJO Y CONTROL DE LOS SUMINISTROS Y EQUIPOS QUE SE ENCUENTRAN EN EL STOCK DE LA OFICINA. 6. APOYAR AL GRUPO INTERNO DE COMPRAS Y ADMINISTRACIÓN DE BIENES EN LA DOTACIÓN LOS BAÑOS Y CAFETERÍA CON LOS SUMINISTROS RESPECTIVO. 7. APOYAR AL GRUPO INTERNO DE COMPRAS Y ADMINISTRACIÓN DE BIENES EN EL SUMINISTRO DE AGUA A TODAS LAS DEPENDENCIAS Y EVENTOS DE LA UNIVERSIDAD. </t>
  </si>
  <si>
    <t>CARLOS GREGORIO MC LEAN NAVARRO</t>
  </si>
  <si>
    <t>https://community.secop.gov.co/Public/Tendering/OpportunityDetail/Index?noticeUID=CO1.NTC.3859348&amp;isFromPublicArea=True&amp;isModal=true&amp;asPopupView=true</t>
  </si>
  <si>
    <t>OPSP-VAD-0068-2023</t>
  </si>
  <si>
    <t>CO1.REQ.3953429</t>
  </si>
  <si>
    <t xml:space="preserve">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t>
  </si>
  <si>
    <t>CARLOS MARIO DE JESUS VIVES HASBUN</t>
  </si>
  <si>
    <t>https://community.secop.gov.co/Public/Tendering/OpportunityDetail/Index?noticeUID=CO1.NTC.3858937&amp;isFromPublicArea=True&amp;isModal=true&amp;asPopupView=true</t>
  </si>
  <si>
    <t>OPSP-VAD-0069-2023</t>
  </si>
  <si>
    <t>CO1.REQ.3953643</t>
  </si>
  <si>
    <t xml:space="preserve">LA PRESENTE ORDEN TIENE POR OBJETO: 1. APOYAR A LA DIRECCIÓN DEL DEPARTAMENTO DE ESTUDIOS GENERALES EN EL DESARROLLO DE ACTIVIDADES ADMINISTRATIVAS. 2. APOYAR EN LA ASIGNACIÓN DOCENTE. 3. APOYAR A LA COORDINACIÓN DE LAS ACTIVIDADES ADMINISTRATIVAS DE LOS TALLERES DE FORTALECIMIENTO EN COMPETENCIAS GENÉRICAS SABER PRO, SEGUIMIENTO DE ASISTENCIAS, CONSTRUCCIÓN DE INFORMES DE ASISTENCIAS. 4. APOYAR EN EL DESARROLLO DE ESTRUCTURACIÓN Y GENERACIÓN DE INFORMES SOLICITADOS A LA DEPENDENCIA. 5. APOYAR EN LA ATENCIÓN AL PÚBLICO EN GENERAL; A TRAVÉS DE LOS DIFERENTES CANALES DE COMUNICACIÓN YA SEA DE MANERA PRESENCIAL, TELEFÓNICA O VIRTUAL. 6. RECIBIR Y HACER SEGUIMIENTO A LA CORRESPONDENCIA INTERNA Y EXTERNA RECIBIDA Y ENVIADA FÍSICA Y DIGITALMENTE. 7. DAR RESPUESTA OPORTUNA A SOLICITUDES PRESENTADAS A LA DEPENDENCIA. 8. MANTENER ACTUALIZADA LA BASE DE DATOS DE CORRESPONDENCIA TRAMITADA. 8. ADMINISTRAR LA CUENTA INSTITUCIONAL DE LA DEPENDENCIA Y MANEJAR LA TRAZABILIDAD DE LAS SOLICITUDES RECIBIDAS Y ENVIADAS POR ESTE MEDIO. 9. APOYAR EN LA SOCIALIZACIÓN DE VENTAS DE SERVICIO Y/O CURSOS OFERTADOS. 10. ORGANIZAR ARCHIVOS PARA TRANSFERENCIA DOCUMENTAL DE LA VIGENCIA ESPECIFICADA. 11. APOYAR LOGÍSTICAMENTE EN LOS EVENTOS ORGANIZADOS POR LA DEPENDENCIA. 12. ADMINISTRAR LAS REDES SOCIALES DEL DEPARTAMENTO DE ESTUDIOS GENERALES. 13. ELABORAR Y REMITIR INFORMES DE EVALUACIÓN Y SEGUIMIENTO DE AYUDANTES ACADÉMICOS Y ADMINISTRATIVOS. 14. CONTROLAR Y HACER SEGUIMIENTO DE LA ENTREGA DE REPORTES DE ASISTENCIAS A LOS DOCENTES DE FORMACIÓN GENERAL E INTEGRAL. 15. CREAR PROCEDIMIENTO PARA TRÁMITES ADMINISTRATIVOS INTERNOS. </t>
  </si>
  <si>
    <t>CLAUDIA MARIA OSPINO MONTAÑO</t>
  </si>
  <si>
    <t>JUAN CARLOS DE LA ROSA SERRANO</t>
  </si>
  <si>
    <t>https://community.secop.gov.co/Public/Tendering/OpportunityDetail/Index?noticeUID=CO1.NTC.3859371&amp;isFromPublicArea=True&amp;isModal=true&amp;asPopupView=true</t>
  </si>
  <si>
    <t>OPSP-VAD-0070-2023</t>
  </si>
  <si>
    <t>CO1.REQ.3953252</t>
  </si>
  <si>
    <t xml:space="preserve">LA PRESENTE ORDEN TIENE POR OBJETO: 1. APOYAR EN EL SOPORTE A USUARIOS. 2. APOYAR EN LA COORDINACIÓN Y EJECUCIÓN DE LOS MANTENIMIENTOS PREVENTIVOS PMP. 3. APOYAR EN LA COORDINACIÓN Y REALIZACIÓN DE LA CONFIGURACIÓN DE LOS EQUIPOS NUEVOS DE CÓMPUTO (INSTALACIÓN DE SOFTWARE, SISTEMA OPERATIVO). 4. APOYAR EN LA PROGRAMACIÓN DE LOS MANTENIMIENTOS PREVENTIVOS. </t>
  </si>
  <si>
    <t>CLAUDIO ALEXANDER BRUGES HERNANDEZ</t>
  </si>
  <si>
    <t>https://community.secop.gov.co/Public/Tendering/OpportunityDetail/Index?noticeUID=CO1.NTC.3859061&amp;isFromPublicArea=True&amp;isModal=true&amp;asPopupView=true</t>
  </si>
  <si>
    <t>OAG-VAD-0071-2023</t>
  </si>
  <si>
    <t>CO1.REQ.3953279</t>
  </si>
  <si>
    <t xml:space="preserve">LA PRESENTE ORDEN TIENE POR OBJETO: 1. APOYAR EN LA ORGANIZACIÓN Y DIGITALIZACIÓN DE EXPEDIENTES, DE ACUERDO CON LOS PROCEDIMIENTOS Y DIRECTRICES INSTITUCIONALES. 2. APOYAR EN LA ELABORACIÓN DE INVENTARIOS DOCUMENTALES DE ARCHIVOS. 3. APOYAR EN EL ENVÍO DE LAS PLANILLAS DE RADICACIÓN DE LAS COMUNICACIONES OFICIALES EXTERNAS RECIBIDAS Y PLANILLAS DE REGISTRO DE DOCUMENTOS Y SOBRES. 4. APOYAR EN LA ELABORACIÓN DE INFORMES RELACIONADOS CON LA GESTIÓN DOCUMENTAL. </t>
  </si>
  <si>
    <t>DALIANA MILAGROS BORJA RODRIGUEZ</t>
  </si>
  <si>
    <t>https://community.secop.gov.co/Public/Tendering/OpportunityDetail/Index?noticeUID=CO1.NTC.3859416&amp;isFromPublicArea=True&amp;isModal=true&amp;asPopupView=true</t>
  </si>
  <si>
    <t>OPSP-VAD-0072-2023</t>
  </si>
  <si>
    <t>CO1.REQ.3953744</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</si>
  <si>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 10. ELABORAR DE INFORMES DE LA CARACTERIZACIÓN DE FACTORES DE RIESGO PSICOSOCIALES Y ACADÉMICOS EN ESTUDIANTES NUEVOS DURANTE LA VIGENCIA DE 2023-I POR PROGRAMA ACADÉMICO. 11. APOYAR A LA DIRECCIÓN DE DESARROLLO ESTUDIANTIL EN LA CONSTRUCCIÓN DE UNA RUTA DE ATENCIÓN PSICOLÓGICA Y ACOMPAÑAMIENTO EDUCATIVO PARA LOS ESTUDIANTES QUE HACEN PARTE DE LOS PROGRAMAS DEL GOBIERNO GENERACIÓN E Y MENTORIAS. 12. ASISTIR A LAS REUNIONES CONVOCADAS PARA LA ARTICULACIÓN Y PLANEACIÓN DEL TRABAJO CON LOS PROGRAMAS DEL GOBIERNO GENERACIÓN E Y MENTORIAS, PREVIA CITACIÓN Y ACUERDO CON EL SUPERVISIOR.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MENTORIAS. 14. APOYAR A LA DIRECCIÓN DE DESARROLLO ESTUDIANTIL EN LA REALIZACIÓN DE ENTREVISTAS DE ORIENTACIÓN VOCACIONAL DEL PROCESO DE ADMISIÓN DEL PROGRAMA TALENTO MAGDALENA PARA EL PERIODO ACADÉMICO 2023-I. </t>
  </si>
  <si>
    <t>DANIELA LAGOS TOBIAS</t>
  </si>
  <si>
    <t>https://community.secop.gov.co/Public/Tendering/OpportunityDetail/Index?noticeUID=CO1.NTC.3861725&amp;isFromPublicArea=True&amp;isModal=true&amp;asPopupView=true</t>
  </si>
  <si>
    <t>OAG-VAD-0073-2023</t>
  </si>
  <si>
    <t>CO1.REQ.3952027</t>
  </si>
  <si>
    <t>DEIMER DAVID GARCIA VARGAS</t>
  </si>
  <si>
    <t>https://community.secop.gov.co/Public/Tendering/OpportunityDetail/Index?noticeUID=CO1.NTC.3857737&amp;isFromPublicArea=True&amp;isModal=true&amp;asPopupView=true</t>
  </si>
  <si>
    <t>OAG-VAD-0074-2023</t>
  </si>
  <si>
    <t>CO1.REQ.3952035</t>
  </si>
  <si>
    <t xml:space="preserve">LA PRESENTE ORDEN TIENE POR OBJETO: 1. APOYAR EN EL DESARROLLO DE LAS ACTIVIDADES DE LA VICERRECTORÍA ACADÉMICA, RELACIONADAS CON LOS PROCEDIMIENTOS GA-P11; GA-P13; GAP16; GA-P17; GA-P18 Y GA-P19 DEL COMITÉ INTERNO DE ASIGNACIÓN Y RECONOCIMIENTO DE PUNTAJE - CIARP; EN EL PERIODO ACADÉMICO, RELACIONADAS CON: A) APOYAR CON LA BÚSQUEDA DE PARES PARA EVALUACIÓN DE PRODUCTIVIDAD ACADÉMICA COMO ARTÍCULOS, CAPÍTULOS DE LIBRO, LIBROS, SOFTWARE, OBRAS ARTÍSTICAS, VIDEOS, PRESENTADOS POR DOCENTES ANTE EL CIARP. B) APOYAR EN LA PROYECCIÓN COMUNICACIONES PARA LA FIRMA DE VICERRECTOR, DIRIGIDAS A LOS DOCENTES, RELACIONADAS CON LAS DECISIONES ADOPTADAS EN EL CIARP. C) APOYAR CON LA REVISIÓN DE HOJAS DE VIDA PARA CATEGORIZACIONES Y RECATEGORIZACIONES DE DOCENTES CATEDRÁTICOS NUEVOS Y ANTIGUOS. D) APOYAR CON LA ELABORACIÓN DE INFORMES PERIÓDICOS DE CATEGORIZACIONES Y RECATEGORIZACIONES DE DOCENTES CATEDRÁTICOS EN EL PERIODO ACADÉMICO. E)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F). APOYAR EN LA ATENCIÓN A DOCENTES CATEDRÁTICOS, FACULTADES, PROGRAMAS, DEPARTAMENTO Y/O CENTRO, QUE REQUIEREN INFORMACIÓN RELACIONADA LAS SOLICITUDES EN TRÁMITE DE CATEGORIZACIÓN Y RECATEGORIZACIÓN. 2. REALIZAR INFORMES PERIÓDICOS DERIVADOS DE LAS ACTIVIDADES CONTRACTUALES. </t>
  </si>
  <si>
    <t>DIANA PAOLA OROZCO TETE</t>
  </si>
  <si>
    <t xml:space="preserve">ALICIA ESTHER CASTRO VILLEGAS </t>
  </si>
  <si>
    <t>https://community.secop.gov.co/Public/Tendering/OpportunityDetail/Index?noticeUID=CO1.NTC.3857739&amp;isFromPublicArea=True&amp;isModal=true&amp;asPopupView=true</t>
  </si>
  <si>
    <t>OAG-VAD-0075-2023</t>
  </si>
  <si>
    <t>CO1.REQ.3952043</t>
  </si>
  <si>
    <t xml:space="preserve">LA PRESENTE ORDEN TIENE POR OBJETO: 1. APOYAR AL GRUPO DE SERVICIOS TECNOLÓGICOS EN LA INSTALACIÓN, MANTENIMIENTO Y SOPORTE EN LAS REDES DE LA INSTITUCIÓN. 2. APOYAR AL GRUPO DE SERVICIOS TECNOLÓGICOS EN LA INSTALACIÓN, MANTENIMIENTO Y SOPORTE DE LAS CÁMARAS DE VIGILANCIA DE LA INSTITUCIÓN. 3. APOYAR EL SEGUIMIENTO, MANTENIMIENTO (CORRECTIVO Y PREVENTIVO) AL CONTROL DE ACCESO BIOMÉTRICO. </t>
  </si>
  <si>
    <t>DIEGO ARMANDO HERNANDEZ TORRES</t>
  </si>
  <si>
    <t>https://community.secop.gov.co/Public/Tendering/OpportunityDetail/Index?noticeUID=CO1.NTC.3857937&amp;isFromPublicArea=True&amp;isModal=true&amp;asPopupView=true</t>
  </si>
  <si>
    <t>OPSP-VAD-0076-2023</t>
  </si>
  <si>
    <t>CO1.REQ.3951681</t>
  </si>
  <si>
    <t xml:space="preserve">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t>
  </si>
  <si>
    <t>IAN ANDRES BERMUDEZ VELEZ</t>
  </si>
  <si>
    <t>https://community.secop.gov.co/Public/Tendering/OpportunityDetail/Index?noticeUID=CO1.NTC.3857744&amp;isFromPublicArea=True&amp;isModal=true&amp;asPopupView=true</t>
  </si>
  <si>
    <t>OPSP-VAD-0077-2023</t>
  </si>
  <si>
    <t>CO1.REQ.3951961</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</si>
  <si>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ANÁLISIS Y CONSOLIDACIÓN DE LA INFORMACIÓN FINANCIERA Y EN LA ELABORACIÓN DE INFORME CUATRIMESTRAL DE AUSTERIDAD DEL GASTO. 5. APOYAR A LA OFICINA DE CONTROL INTERNO EN EL SEGUIMIENTO A LA LEGALIZACIÓN DE AVANCES. 6. APOYAR A LA OFICINA DE CONTROL INTERNO EN EL SEGUIMIENTO A LA PRESENTACIÓN DE INFORME TRIMESTRAL DE TRABAJO EN CASA Y ESTADO JOVEN.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</si>
  <si>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IVAN MANUEL MONTERO VILORIA</t>
  </si>
  <si>
    <t>MILENA PATRICIA DE LEON MENDOZA</t>
  </si>
  <si>
    <t>https://community.secop.gov.co/Public/Tendering/OpportunityDetail/Index?noticeUID=CO1.NTC.3857922&amp;isFromPublicArea=True&amp;isModal=true&amp;asPopupView=true</t>
  </si>
  <si>
    <t>OPSP-VAD-0078-2023</t>
  </si>
  <si>
    <t>CO1.REQ.3952056</t>
  </si>
  <si>
    <t xml:space="preserve">LA PRESENTE ORDEN TIENE POR OBJETO: 1. APOYAR EN EL MANTENIMIENTO PREVENTIVO Y CORRECTIVO A LOS EQUIPOS DE CÓMPUTO DE LA INSTITUCIÓN, INCLUYENDO SEDES ALTERNAS (SEDE-CENTRO, PLANTA PILOTO, CONSULTORIO JURÍDICO, SAN JUAN NEPOMUCENO). 2. APOYAR CON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</si>
  <si>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JAIME ALFONSO CASTRO ANGARITA</t>
  </si>
  <si>
    <t>https://community.secop.gov.co/Public/Tendering/OpportunityDetail/Index?noticeUID=CO1.NTC.3857746&amp;isFromPublicArea=True&amp;isModal=true&amp;asPopupView=true</t>
  </si>
  <si>
    <t>OPSP-VAD-0079-2023</t>
  </si>
  <si>
    <t>CO1.REQ.3952068</t>
  </si>
  <si>
    <t xml:space="preserve">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t>
  </si>
  <si>
    <t>JAVIER JOSE MARTES VEGA</t>
  </si>
  <si>
    <t>https://community.secop.gov.co/Public/Tendering/OpportunityDetail/Index?noticeUID=CO1.NTC.3857757&amp;isFromPublicArea=True&amp;isModal=true&amp;asPopupView=true</t>
  </si>
  <si>
    <t>OAG-VAD-0080-2023</t>
  </si>
  <si>
    <t>CO1.REQ.3952080</t>
  </si>
  <si>
    <t xml:space="preserve">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</si>
  <si>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JEFERSON DE JESUS GAMARRA MOLINA</t>
  </si>
  <si>
    <t>https://community.secop.gov.co/Public/Tendering/OpportunityDetail/Index?noticeUID=CO1.NTC.3857967&amp;isFromPublicArea=True&amp;isModal=true&amp;asPopupView=true</t>
  </si>
  <si>
    <t>OAG-VAD-0081-2023</t>
  </si>
  <si>
    <t>CO1.REQ.3952124</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</si>
  <si>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4. APOYAR AL GSG EN LA REALIZACIÓN DE RONDAS A PARQUEADEROS (CARROS Y MOTOS).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</si>
  <si>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JERONIMO RAFAEL MONTERO OCHOA</t>
  </si>
  <si>
    <t>https://community.secop.gov.co/Public/Tendering/OpportunityDetail/Index?noticeUID=CO1.NTC.3857773&amp;isFromPublicArea=True&amp;isModal=true&amp;asPopupView=true</t>
  </si>
  <si>
    <t>OAG-VAD-0082-2023</t>
  </si>
  <si>
    <t>CO1.REQ.3952090</t>
  </si>
  <si>
    <t>JESUS OSNAIDER URIBE SOLANO</t>
  </si>
  <si>
    <t>https://community.secop.gov.co/Public/Tendering/OpportunityDetail/Index?noticeUID=CO1.NTC.3857779&amp;isFromPublicArea=True&amp;isModal=true&amp;asPopupView=true</t>
  </si>
  <si>
    <t>OPSP-VAD-0083-2023</t>
  </si>
  <si>
    <t>CO1.REQ.3952093</t>
  </si>
  <si>
    <t xml:space="preserve">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t>
  </si>
  <si>
    <t>https://community.secop.gov.co/Public/Tendering/OpportunityDetail/Index?noticeUID=CO1.NTC.3857783&amp;isFromPublicArea=True&amp;isModal=true&amp;asPopupView=true</t>
  </si>
  <si>
    <t>OAG-VAD-0084-2023</t>
  </si>
  <si>
    <t>CO1.REQ.3952098</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</si>
  <si>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4. APOYAR AL GSG EN LA REALIZACIÓN DE RONDAS A PARQUEADEROS (CARROS Y MOTOS).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</si>
  <si>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JOSE FRANCISCO SABAN DIAZ GRANADOS</t>
  </si>
  <si>
    <t>https://community.secop.gov.co/Public/Tendering/OpportunityDetail/Index?noticeUID=CO1.NTC.3857987&amp;isFromPublicArea=True&amp;isModal=true&amp;asPopupView=true</t>
  </si>
  <si>
    <t>OPSP-VAD-0085-2023</t>
  </si>
  <si>
    <t>CO1.REQ.3952404</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</si>
  <si>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t>
  </si>
  <si>
    <t>JOSE GABRIEL MONTERO PATIÑO</t>
  </si>
  <si>
    <t>https://community.secop.gov.co/Public/Tendering/OpportunityDetail/Index?noticeUID=CO1.NTC.3858171&amp;isFromPublicArea=True&amp;isModal=true&amp;asPopupView=true</t>
  </si>
  <si>
    <t>OPSP-VAD-0086-2023</t>
  </si>
  <si>
    <t>CO1.REQ.3952376</t>
  </si>
  <si>
    <t xml:space="preserve">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t>
  </si>
  <si>
    <t>JUAN CARLOS BLANCO NAVARRO</t>
  </si>
  <si>
    <t>https://community.secop.gov.co/Public/Tendering/OpportunityDetail/Index?noticeUID=CO1.NTC.3858068&amp;isFromPublicArea=True&amp;isModal=true&amp;asPopupView=true</t>
  </si>
  <si>
    <t>OPSP-VAD-0087-2023</t>
  </si>
  <si>
    <t>CO1.REQ.3952412</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</si>
  <si>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SEGÚN MEN Y EN LA ELABORACIÓN DEL RESPECTIVO INFORME DE RESULTADOS. 5. APOYAR A LA OFICINA DE CONTROL INTERNO EN EL AUTODIAGNÓSTICO MIPG Y EN LA ELABORACIÓN DEL RESPECTIVO INFORME DE RESULTADOS. 6. APOYAR A LA OFICINA DE CONTROL INTERNO EN EL SEGUIMIENTO AL SISTEMA DE CONTROL INTERNO A TRAVÉS DEL DAFP / FURAG Y EN LA ELABORACIÓN DEL RESPECTIVO INFORME DE RESULTADOS. 7. APOYAR A LA OFICINA DE CONTROL INTERNO EN EL SEGUIMIENTO AL ÍNDICE DE TRANSPARENCIA Y ACCESO A LA INFORMACIÓN ITA Y EN LA ELABORACIÓN DEL RESPECTIVO INFORME DE RESULTADOS.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</si>
  <si>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KARINA JOHANNA FERREIRA QUINTO</t>
  </si>
  <si>
    <t>https://community.secop.gov.co/Public/Tendering/OpportunityDetail/Index?noticeUID=CO1.NTC.3858206&amp;isFromPublicArea=True&amp;isModal=true&amp;asPopupView=true</t>
  </si>
  <si>
    <t>OPSP-VAD-0088-2023</t>
  </si>
  <si>
    <t>CO1.REQ.3952253</t>
  </si>
  <si>
    <t xml:space="preserve">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t>
  </si>
  <si>
    <t>KATHLEEN JOHANA BOLAÑO PEREZ</t>
  </si>
  <si>
    <t>https://community.secop.gov.co/Public/Tendering/OpportunityDetail/Index?noticeUID=CO1.NTC.3858075&amp;isFromPublicArea=True&amp;isModal=true&amp;asPopupView=true</t>
  </si>
  <si>
    <t>OPSP-VAD-0089-2023</t>
  </si>
  <si>
    <t>CO1.REQ.3952154</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</si>
  <si>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TECNÓLOGICOS</t>
  </si>
  <si>
    <t>KELLY JOHANNA MOLINARES ROA</t>
  </si>
  <si>
    <t>https://community.secop.gov.co/Public/Tendering/OpportunityDetail/Index?noticeUID=CO1.NTC.3858218&amp;isFromPublicArea=True&amp;isModal=true&amp;asPopupView=true</t>
  </si>
  <si>
    <t>OAG-VAD-0090-2023</t>
  </si>
  <si>
    <t>CO1.REQ.3952160</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</si>
  <si>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LA ACTUALIZACIÓN, AJUSTE Y MODIFICACIÓN DE LOS PROCEDIMIENTOS, GUÍAS, INSTRUCTIVOS Y FORMATOS DE LA GESTIÓN CONTRACTUAL EN LA PLATAFORMA ISOLUTION (COGUI +). 4.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5. APOYAR AL GRUPO INTERNO DE CONTRATACIÓN EN LA ELABORACIÓN DE INFORMACIÓN AUDIOVISUAL INFORMATIVA Y/O DIDÁCTICA E INFOGRAFÍAS DE LOS DIFERENTES PROCEDIMIENTOS CONTRACTUALES QUE SE DEBEN CARGAR EN LAS DISTINTAS PLATAFORMAS DEL ESTADO COMO EL SIA OBSERVA Y EL SECOP I Y II. 6. APOYAR AL GRUPO INTERNO DE CONTRATACIÓN EN EL CARGUE Y ACTUALIZACIÓN DE LA INFORMACIÓN DE LAS ORDENES DE SERVICIOS PROFESIONALES Y DE APOYO A LA GESTIÓN QUE SUSCRIBA LA VICERRECTORÍA ADMINISTRATIVA Y/O DIRECCIÓN ADMINISTRATIVA EN LA PLATAFORMA SIA OBSERVA DE LA AUDITORIA GENERAL DE LA REPUBLICA. 7. RENDIR INFORMES MENSUALES O CUANDO EL SUPERVISOR ASÍ́ LO REQUIERA, SOBRE LAS ACTIVIDADES DESARROLLADAS EN CUMPLIMIENTO DE LA ORDEN DE PRESTACIÓN DE SERVICIOS </t>
  </si>
  <si>
    <t>https://community.secop.gov.co/Public/Tendering/OpportunityDetail/Index?noticeUID=CO1.NTC.3858226&amp;isFromPublicArea=True&amp;isModal=true&amp;asPopupView=true</t>
  </si>
  <si>
    <t>OPSP-VAD-0091-2023</t>
  </si>
  <si>
    <t>CO1.REQ.3952164</t>
  </si>
  <si>
    <t xml:space="preserve">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t>
  </si>
  <si>
    <t>LIZETH CAROLINA DE LA HOZ COTES</t>
  </si>
  <si>
    <t>https://community.secop.gov.co/Public/Tendering/OpportunityDetail/Index?noticeUID=CO1.NTC.3858232&amp;isFromPublicArea=True&amp;isModal=true&amp;asPopupView=true</t>
  </si>
  <si>
    <t>OPSP-VAD-0092-2023</t>
  </si>
  <si>
    <t>CO1.REQ.3952166</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</si>
  <si>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t>
  </si>
  <si>
    <t>LUIS FERNANDO PALMERA ESCORCIA</t>
  </si>
  <si>
    <t>https://community.secop.gov.co/Public/Tendering/OpportunityDetail/Index?noticeUID=CO1.NTC.3858236&amp;isFromPublicArea=True&amp;isModal=true&amp;asPopupView=true</t>
  </si>
  <si>
    <t>OPSP-VAD-0093-2023</t>
  </si>
  <si>
    <t>CO1.REQ.3952176</t>
  </si>
  <si>
    <t>LA PRESENTE ORDEN TIENE POR OBJETO: 1. APOYAR EN EL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t>
  </si>
  <si>
    <t>MANUEL RAFAEL AREVALO LOBATO</t>
  </si>
  <si>
    <t>https://community.secop.gov.co/Public/Tendering/OpportunityDetail/Index?noticeUID=CO1.NTC.3858243&amp;isFromPublicArea=True&amp;isModal=true&amp;asPopupView=true</t>
  </si>
  <si>
    <t>OAG-VAD-0094-2023</t>
  </si>
  <si>
    <t>CO1.REQ.3952524</t>
  </si>
  <si>
    <t xml:space="preserve">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t>
  </si>
  <si>
    <t>MARIA DEL CARMEN CALDERON ORTIZ</t>
  </si>
  <si>
    <t>https://community.secop.gov.co/Public/Tendering/OpportunityDetail/Index?noticeUID=CO1.NTC.3857896&amp;isFromPublicArea=True&amp;isModal=true&amp;asPopupView=true</t>
  </si>
  <si>
    <t>OAG-VAD-0095-2023</t>
  </si>
  <si>
    <t>CO1.REQ.3952528</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</si>
  <si>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EN EL FORTALECIMIENTO DE GESTIÓN DE LA CALIDAD "SISTEMA COGUI". 13. APOYAR EN EL PROCESO DE GESTIÓN DOCUMENTAL. 14. APOYAR EN LOS PROCEDIMIENTOS Y PROCESOS DEL SISTEMA DE GESTIÓN DE LA CALIDAD. 15. PRESENTAR LOS INFORMES QUE SEAN REQUERIDOS POR EL SUPERVISOR DE LA ORDEN</t>
  </si>
  <si>
    <t>MARIA MARCELA PASMIN GUZMAN</t>
  </si>
  <si>
    <t>https://community.secop.gov.co/Public/Tendering/OpportunityDetail/Index?noticeUID=CO1.NTC.3858254&amp;isFromPublicArea=True&amp;isModal=true&amp;asPopupView=true</t>
  </si>
  <si>
    <t>OAG-VAD-0096-2023</t>
  </si>
  <si>
    <t>CO1.REQ.3952184</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</si>
  <si>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EL CARGUE DE LA INFORMACIÓN EN LA PLATAFORMA SIA-OBSERVA DE LA AUDITORÍA GENERAL DE LA REPÚBLICA DE LOS CONTRATOS DE LA VICERRECTORÍA ADMINISTRATIVA. 4.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5. APOYAR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LA VICERRECTORÍA ADMINISTRATIVA Y LA DIRECCIÓN ADMINISTRATIVA. 7. APOYAR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t>
  </si>
  <si>
    <t>MARIANNA KARINA SALAS PATERNINA</t>
  </si>
  <si>
    <t>https://community.secop.gov.co/Public/Tendering/OpportunityDetail/Index?noticeUID=CO1.NTC.3858084&amp;isFromPublicArea=True&amp;isModal=true&amp;asPopupView=true</t>
  </si>
  <si>
    <t>OPSP-VAD-0097-2023</t>
  </si>
  <si>
    <t>CO1.REQ.3952701</t>
  </si>
  <si>
    <t xml:space="preserve">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t>
  </si>
  <si>
    <t>MARIO ALBERTO MENDEZ VAZQUEZ</t>
  </si>
  <si>
    <t>https://community.secop.gov.co/Public/Tendering/OpportunityDetail/Index?noticeUID=CO1.NTC.3858281&amp;isFromPublicArea=True&amp;isModal=true&amp;asPopupView=true</t>
  </si>
  <si>
    <t>OAG-VAD-0098-2023</t>
  </si>
  <si>
    <t>CO1.REQ.3952707</t>
  </si>
  <si>
    <t xml:space="preserve">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t>
  </si>
  <si>
    <t>MISLEE MAIRETH MEZA MASSON</t>
  </si>
  <si>
    <t>https://community.secop.gov.co/Public/Tendering/OpportunityDetail/Index?noticeUID=CO1.NTC.3858533&amp;isFromPublicArea=True&amp;isModal=true&amp;asPopupView=true</t>
  </si>
  <si>
    <t>OPSP-VAD-0099-2023</t>
  </si>
  <si>
    <t>CO1.REQ.3952560</t>
  </si>
  <si>
    <t xml:space="preserve">LA PRESENTE ORDEN TIENE POR OBJETO: 1. APOYAR EN LA JORNADA DE INDUCCIÓN AL EQUIPO DE PSICÓLOGOS ENTREVISTADORES. 2. REALIZAR ENTREVISTA EN LA FASE 1, A LOS ASPIRANTES PARA EL INGRESO A LA UNIVERSIDAD DEL MAGDALENA PARA EL PERIODO ACADÉMICO 2023-I,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 5. PARTICIPAR EN REQUERIMIENTOS A LOS QUE HAYA LUGAR Y QUE ESTÉN RELACIONADOS CON LOS INFORMES DE ENTREVISTAS. </t>
  </si>
  <si>
    <t>NOELSY MEDRANO TORRES</t>
  </si>
  <si>
    <t>https://community.secop.gov.co/Public/Tendering/OpportunityDetail/Index?noticeUID=CO1.NTC.3858538&amp;isFromPublicArea=True&amp;isModal=true&amp;asPopupView=true</t>
  </si>
  <si>
    <t>OAG-VAD-0100-2023</t>
  </si>
  <si>
    <t>CO1.REQ.3952713</t>
  </si>
  <si>
    <t xml:space="preserve">LA PRESENTE ORDEN TIENE POR OBJETO: 1. APOYAR EN EL REGISTRO DE LAS COMUNICACIONES OFICIALES EXTERNAS RECIBIDAS EN LA BASE DE DATOS CONSECUTIVO INSTITUCIONAL DE COMUNICACIONES OFICIALES. 2. APOYAR EN LA ADMINISTRACIÓN DE LA PLATAFORMA WEB “GAIRACA PLUS” (GESTIÓN PARA LA ADMINISTRACIÓN INTEGRAL DE RADICADOS DE CORRESPONDENCIA): ATENDER LAS SOLICITUDES DE RADICACIÓN DE LAS COMUNICACIONES PRESENTADAS ENTRE LOS ESTUDIANTES, EL CONSEJO ACADÉMICO, LOS CONSEJOS DE FACULTAD Y LOS CONSEJOS DE PROGRAMAS. 3. APOYAR EN EL ENVÍO DE LAS PLANILLAS DE RADICACIÓN DE LAS COMUNICACIONES OFICIALES EXTERNAS RECIBIDAS Y PLANILLAS DE REGISTRO DE DOCUMENTOS Y SOBRES. 4. APOYAR EN LA ATENCIÓN DE CONSULTAS RELACIONADAS CON LAS COMUNICACIONES OFICIALES EXTERNAS RECIBIDAS. 5. APOYAR EN LA CONSOLIDACIÓN DEL INFORME DE SOLICITUDES DE ACCESO A LA INFORMACIÓN PÚBLICA, EN EL MARCO DE LA LEY DE TRANSPARENCIA Y ACCESO A LA INFORMACIÓN. 6. APOYAR EN LA ELABORACIÓN DE INFORMES RELACIONADOS CON LA GESTIÓN DOCUMENTAL. </t>
  </si>
  <si>
    <t>PAOLA PATRICIA GARCIA CERVANTES</t>
  </si>
  <si>
    <t>https://community.secop.gov.co/Public/Tendering/OpportunityDetail/Index?noticeUID=CO1.NTC.3858292&amp;isFromPublicArea=True&amp;isModal=true&amp;asPopupView=true</t>
  </si>
  <si>
    <t>OAG-VAD-0101-2023</t>
  </si>
  <si>
    <t>CO1.REQ.3952718</t>
  </si>
  <si>
    <t>PEDRO NEL ESMERAL MUÑOZ</t>
  </si>
  <si>
    <t>https://community.secop.gov.co/Public/Tendering/OpportunityDetail/Index?noticeUID=CO1.NTC.3858295&amp;isFromPublicArea=True&amp;isModal=true&amp;asPopupView=true</t>
  </si>
  <si>
    <t>OAG-VAD-0102-2023</t>
  </si>
  <si>
    <t>CO1.REQ.3952724</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</si>
  <si>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EL CARGUE DE LA INFORMACIÓN EN LA PLATAFORMA SIA-OBSERVA DE LA AUDITORÍA GENERAL DE LA REPÚBLICA DE LOS CONTRATOS DE LA VICERRECTORÍA ADMINISTRATIVA. 4.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5. APOYAR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LA VICERRECTORÍA ADMINISTRATIVA Y LA DIRECCIÓN ADMINISTRATIVA. 7. APOYAR LA REVISIÓN DE LOS FORMATOS DE RECIBIDO A SATISFACCIÓN PARA TRÁMITES DE PAGO DE ÓRDENES DE PRESTACIÓN DE SERVICIOS PROFESIONALES Y DE APOYO A LA GESTIÓN. </t>
  </si>
  <si>
    <t>RAFAEL DAVID VALENCIA PALACIO</t>
  </si>
  <si>
    <t>https://community.secop.gov.co/Public/Tendering/OpportunityDetail/Index?noticeUID=CO1.NTC.3858547&amp;isFromPublicArea=True&amp;isModal=true&amp;asPopupView=true</t>
  </si>
  <si>
    <t>OPSP-VAD-0103-2023</t>
  </si>
  <si>
    <t>CO1.REQ.3952569</t>
  </si>
  <si>
    <t xml:space="preserve">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IMPLEMENTACIÓN DE LOS CAMBIOS REQUERIDOS DEL SISTEMA DE INFORMACIÓN SIARE Y REPORTES ESTADÍSTICOS E INDICADORES PARA LOS PROCESOS DE RECURSOS EDUCATIVOS Y ADMINISTRACIÓN DE LABORATORIOS. 3. REALIZAR EL MANTENIMIENTO Y ACTUALIZACIÓN DEL SISTEMA DE INFORMACIÓN DE RECURSOS EDUCATIVOS. 4. APOYAR EN LAS CAPACITACIONES A USUARIOS FINALES DEL SIARE. 5. APOYAR EN LA PREPARACIÓN Y PRESENTACIÓN DE INFORMES DE LOS PROCESOS DE ASIGNACIÓN ACADÉMICA.  6. ASESORAR EN LAS ACTIVIDADES DE PLANIFICACIÓN DEL PROCESO DE GESTIÓN DE RECURSOS EDUCATIVOS. </t>
  </si>
  <si>
    <t>ROBERTO CARLOS MAL VILLALOBO</t>
  </si>
  <si>
    <t>https://community.secop.gov.co/Public/Tendering/OpportunityDetail/Index?noticeUID=CO1.NTC.3858300&amp;isFromPublicArea=True&amp;isModal=true&amp;asPopupView=true</t>
  </si>
  <si>
    <t>OAG-VAD-0104-2023</t>
  </si>
  <si>
    <t>CO1.REQ.3952732</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</si>
  <si>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POR LA CUAL FUE CONTRATADO.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2023-1. </t>
  </si>
  <si>
    <t>ROSALBA GRAVINI PORRAS</t>
  </si>
  <si>
    <t>https://community.secop.gov.co/Public/Tendering/OpportunityDetail/Index?noticeUID=CO1.NTC.3858704&amp;isFromPublicArea=True&amp;isModal=true&amp;asPopupView=true</t>
  </si>
  <si>
    <t>OPSP-VAD-0105-2023</t>
  </si>
  <si>
    <t>CO1.REQ.3952573</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</si>
  <si>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EL PORTAL INSTITUCIONAL 4. ASESORAR AL DIRECTOR DEL CENTRO EN EL DISEÑO DE ESTRUCTURAS DE COMUNICACIÓN ENTRE SISTEMAS DE INFORMACIÓN Y EL PORTAL PRINCIPAL 5. APOYAR EN EL PROCESO DE OPTIMIZACIÓN DE SENTENCIAS SQL EN SQL SERVER DEL PORTAL PRINCIPAL 6. INCORPORAR ELEMENTOS DE DISEÑOS EXISTENTES EN LOS PRODUCTOS TECNÓLOGICOS. </t>
  </si>
  <si>
    <t>SAUL ANTONIO TEJEDA ECHEVERRIA</t>
  </si>
  <si>
    <t>https://community.secop.gov.co/Public/Tendering/OpportunityDetail/Index?noticeUID=CO1.NTC.3858708&amp;isFromPublicArea=True&amp;isModal=true&amp;asPopupView=true</t>
  </si>
  <si>
    <t>OPSP-VAD-0106-2023</t>
  </si>
  <si>
    <t>CO1.REQ.3952575</t>
  </si>
  <si>
    <t xml:space="preserve">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253.10. APOYAR A LA DIRECCIÓN DE DESARROLLO ESTUDIANTIL EN LOS PROCESOS DE ADMISIÓN Y DE INDUCCIÓN DE LOS ESTUDIANTES QUE INGRESAN 2023-1. </t>
  </si>
  <si>
    <t>VANESSA RAQUEL MIER GARCIA</t>
  </si>
  <si>
    <t>https://community.secop.gov.co/Public/Tendering/OpportunityDetail/Index?noticeUID=CO1.NTC.3858713&amp;isFromPublicArea=True&amp;isModal=true&amp;asPopupView=true</t>
  </si>
  <si>
    <t>OAG-VAD-0107-2023</t>
  </si>
  <si>
    <t>CO1.REQ.3952739</t>
  </si>
  <si>
    <t xml:space="preserve">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t>
  </si>
  <si>
    <t>https://community.secop.gov.co/Public/Tendering/OpportunityDetail/Index?noticeUID=CO1.NTC.3858550&amp;isFromPublicArea=True&amp;isModal=true&amp;asPopupView=true</t>
  </si>
  <si>
    <t>OPSP-VAD-0108-2023</t>
  </si>
  <si>
    <t>CO1.REQ.3952671</t>
  </si>
  <si>
    <t xml:space="preserve">LA PRESENTE ORDEN TIENE POR OBJETO: 1. APOYAR AL GRUPO INTERNO DE SERVICIOS GENERALES EN LA ATENCIÓN AL PÚBLICO, TANTO EN VENTANILLA COMO POR VÍA TELEFÓNICA, 2. APOYAR EN LOS REGISTROS DE, CONSUMO DE COMBUSTIBLES, VEHÍCULOS SOLICITADOS Y SALIDAS DE PRÁCTICAS ACADÉMICAS, 3. APOYAR LOS REGISTROS DE GASTOS DE CAJA MENOR, GASTOS EN MANTENIMIENTOS REALIZADOS POR FERRETERÍA, CONSUMOS DE AGUA DE TODAS LAS SEDES Y GASTOS POR SERVICIOS PÚBLICOS, 4. APOYAR EN LA REALIZACIÓN DE INFORMES PARA GASTOS DE AUSTERIDAD, GREENMETRIC Y AUDITORÍAS TANTO INTERNAS COMO EXTERNAS, 5. REALIZAR INFORMES SOBRE LOS DIFERENTES GASTOS QUE SE GENERAN Y CONTROLAN DESDE GSG, 6. APOYAR CON EL REGISTRO DIARIO DE LAS SOLICITUDES QUE NO SE PUDIERON ATENDER PARA HACERLES SEGUIMIENTO. 7. APOYAR EN EL CONTROL DE LOS REGISTROS QUE GENERA AMSI (AM) PARA FUTUROS INFORMES, 8. APOYAR EN LOS CONTROLES QUE SE DEBEN REALIZAR PARA TODO LO QUE CORRESPONDE A MANTENIMIENTOS. </t>
  </si>
  <si>
    <t>YESID FABIAN VILORIA MANJARRES</t>
  </si>
  <si>
    <t>https://community.secop.gov.co/Public/Tendering/OpportunityDetail/Index?noticeUID=CO1.NTC.3872697&amp;isFromPublicArea=True&amp;isModal=true&amp;asPopupView=true</t>
  </si>
  <si>
    <t>OPSP-VAD-0109-2023</t>
  </si>
  <si>
    <t>CO1.REQ.3952580</t>
  </si>
  <si>
    <t xml:space="preserve">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t>
  </si>
  <si>
    <t>ANA MARIA DEL CARMEN GONZALEZ ROJAS</t>
  </si>
  <si>
    <t>https://community.secop.gov.co/Public/Tendering/OpportunityDetail/Index?noticeUID=CO1.NTC.3858552&amp;isFromPublicArea=True&amp;isModal=true&amp;asPopupView=true</t>
  </si>
  <si>
    <t>OPSP-VAD-0110-2023</t>
  </si>
  <si>
    <t>CO1.REQ.3952676</t>
  </si>
  <si>
    <t xml:space="preserve">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REDES DE DATOS DE UNIMAGDALENA. 3. APOYAR EN EL SOPORTE A USUARIOS EN LO CORRESPONDIENTE A RED DE DATOS, TELEFONÍA IP Y LECTORAS BIOMÉTRICAS.  4. APOYAR EN LA INSTALACIÓN, MANTENIMIENTO Y SOPORTE DE LAS CÁMARAS DE VIGILANCIA DE LA INSTITUCIÓN. </t>
  </si>
  <si>
    <t>DAGOBERTO BARBOSA CARVAJALINO</t>
  </si>
  <si>
    <t>https://community.secop.gov.co/Public/Tendering/OpportunityDetail/Index?noticeUID=CO1.NTC.3858556&amp;isFromPublicArea=True&amp;isModal=true&amp;asPopupView=true</t>
  </si>
  <si>
    <t>OPSP-VAD-0111-2023</t>
  </si>
  <si>
    <t>CO1.REQ.3952678</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</si>
  <si>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APOYAR EN LAS ACTIVIDADES DE INTERVENTORÍA Y/O APOYAR AL FUNCIONARIO DESIGNADO EN LA SUPERVISIÓN DE LAS OBRAS ASIGNADAS POR PARTE DEL ORDENADOR DEL GASTO. 4. REALIZAR LA RENDERIZACIÓN, DIGITALIZACIÓN DE PLANOS EN 2D Y 3D Y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8. APOYAR LA ELABORACIÓN Y REVISIÓN DE INFORMES DE SUPERVISIÓN. 10. APOYAR EN LA ASESORÍA A LOS PROCESOS DE CONTRATACIÓN DE OBRAS CIVILES Y COMPRAS, EN LA ETAPA PRECONTRACTUAL QUE ADELANTE EL GRUPO DE INFRAESTRUCTURA Y PLANTA FÍSICA, LA DIRECCIÓN ADMINISTRATIVA Y LA VICERRECTORÍA ADMINISTRATIVA. </t>
  </si>
  <si>
    <t>JOSE LUIS PACHECO PEREZ</t>
  </si>
  <si>
    <t>https://community.secop.gov.co/Public/Tendering/OpportunityDetail/Index?noticeUID=CO1.NTC.3858558&amp;isFromPublicArea=True&amp;isModal=true&amp;asPopupView=true</t>
  </si>
  <si>
    <t>OPSP-VAD-0112-2023</t>
  </si>
  <si>
    <t>CO1.REQ.3952681</t>
  </si>
  <si>
    <t xml:space="preserve">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AL DIRECTOR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AL DIRECTOR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t>
  </si>
  <si>
    <t>LAURA VELEZ VARGAS</t>
  </si>
  <si>
    <t>https://community.secop.gov.co/Public/Tendering/OpportunityDetail/Index?noticeUID=CO1.NTC.3858394&amp;isFromPublicArea=True&amp;isModal=true&amp;asPopupView=true</t>
  </si>
  <si>
    <t>OAG-VAD-0113-2023</t>
  </si>
  <si>
    <t>CO1.REQ.3952685</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</si>
  <si>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LABORES DE REPROGRAFÍA QUE SEAN ESTABLECIDAS. </t>
  </si>
  <si>
    <t>MARIA ANGELICA SALAZAR MONTERROSA</t>
  </si>
  <si>
    <t>https://community.secop.gov.co/Public/Tendering/OpportunityDetail/Index?noticeUID=CO1.NTC.3858560&amp;isFromPublicArea=True&amp;isModal=true&amp;asPopupView=true</t>
  </si>
  <si>
    <t>OPSP-VAD-0114-2023</t>
  </si>
  <si>
    <t>CO1.REQ.3952593</t>
  </si>
  <si>
    <t xml:space="preserve">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 13. REALIZAR FOTOGRAFÍAS CONCEPTUALES TANTO EN EVENTOS INSTITUCIONALES COMO EN DIVERSOS ESCENARIOS QUE SE PRESENTEN DE MANERA ESPONTÁNEA. </t>
  </si>
  <si>
    <t>MARIA CAMILA BORJA ALARCON</t>
  </si>
  <si>
    <t>https://community.secop.gov.co/Public/Tendering/OpportunityDetail/Index?noticeUID=CO1.NTC.3858562&amp;isFromPublicArea=True&amp;isModal=true&amp;asPopupView=true</t>
  </si>
  <si>
    <t>OPSP-VAD-0115-2023</t>
  </si>
  <si>
    <t>CO1.REQ.3952594</t>
  </si>
  <si>
    <t xml:space="preserve">LA PRESENTE ORDEN TIENE POR OBJETO: 1. ASESORAR AL DIRECTOR(A) DE DESARROLLO ESTUDIANTIL EN LAS ACTIVIDADES QUE SE REALICEN EN EL MARCO DE LA EJECUCIÓN DEL PROGRAMA “TALENTO MAGDALENA”. 2. APOYAR A LOS PROFESIONALES QUE SE CONTRATEN EN EL ACOMPAÑAMIENTO SOCIOECONÓMICO PARA LOS ESTUDIANTES DEL PROGRAMA “TALENTO MAGDALENA”. 3. ASESORAR AL DIRECTOR(A)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DIRECTOR(A) DE DESARROLLO ESTUDIANTIL EN LAS ACTIVIDADES QUE SE REALICEN EN EL MARCO DE LOS PROCESOS DE SELECCIÓN Y ADMISIÓN DEL PROGRAMA “TALENTO MAGDALENA”. 11. APOYAR AL DIRECTOR (A) DE DESARROLLO ESTUDIANTIL EN EL SEGUIMIENTO ACTIVO DE LOS PLANES DE ACOMPAÑAMIENTO Y SEGUIMIENTO EDUCATIVO, PSICOLÓGICO, ECONÓMICO, ACADÉMICO DEL PROGRAMA “TALENTO MAGDALENA”. 12. APOYAR A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DE LA ORDEN. 14. ELABORACIÓN DE INFORMES SEMESTRALES DE LOS AVANCES DEL PROGRAMA “TALENTO MAGDALENA”. </t>
  </si>
  <si>
    <t>OSCAR JOSE ANDRADE NORIEGA</t>
  </si>
  <si>
    <t>https://community.secop.gov.co/Public/Tendering/OpportunityDetail/Index?noticeUID=CO1.NTC.3858563&amp;isFromPublicArea=True&amp;isModal=true&amp;asPopupView=true</t>
  </si>
  <si>
    <t>OAG-VAD-0116-2023</t>
  </si>
  <si>
    <t>CO1.REQ.3952596</t>
  </si>
  <si>
    <t xml:space="preserve">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 FORMA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t>
  </si>
  <si>
    <t>ADRIANA PAOLA PEREIRA RIZZO</t>
  </si>
  <si>
    <t>https://community.secop.gov.co/Public/Tendering/OpportunityDetail/Index?noticeUID=CO1.NTC.3858623&amp;isFromPublicArea=True&amp;isModal=true&amp;asPopupView=true</t>
  </si>
  <si>
    <t>OAG-VAD-0117-2023</t>
  </si>
  <si>
    <t>CO1.REQ.3952815</t>
  </si>
  <si>
    <t xml:space="preserve">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t>
  </si>
  <si>
    <t>YAHAINIS LISSETH CABRERA DURAN</t>
  </si>
  <si>
    <t>https://community.secop.gov.co/Public/Tendering/OpportunityDetail/Index?noticeUID=CO1.NTC.3858624&amp;isFromPublicArea=True&amp;isModal=true&amp;asPopupView=true</t>
  </si>
  <si>
    <t>OPSP-VAD-0118-2023</t>
  </si>
  <si>
    <t>CO1.REQ.3952817</t>
  </si>
  <si>
    <t xml:space="preserve">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IMPLEMENTACIÓN DE LOS CAMBIOS REQUERIDOS DEL SISTEMA DE INFORMACIÓN SIARE Y REPORTES ESTADÍSTICOS E INDICADORES PARA LOS PROCESOS DE RECURSOS EDUCATIVOS Y ADMINISTRACIÓN DE LABORATORIOS. 3. REALIZAR EL MANTENIMIENTO Y ACTUALIZACIÓN DEL SISTEMA DE INFORMACIÓN DE RECURSOS EDUCATIVOS. 4. APOYAR EN LAS CAPACITACIONES A USUARIOS FINALES DEL SIARE. 5. APOYAR EN LA PREPARACIÓN Y PRESENTACIÓN DE INFORMES DE LOS PROCESOS DE ASIGNACIÓN ACADÉMICA. 6. ASESORAR EN LAS ACTIVIDADES DE PLANIFICACIÓN DEL PROCESO DE GESTIÓN DE RECURSOS EDUCATIVOS. </t>
  </si>
  <si>
    <t>https://community.secop.gov.co/Public/Tendering/OpportunityDetail/Index?noticeUID=CO1.NTC.3858626&amp;isFromPublicArea=True&amp;isModal=true&amp;asPopupView=true</t>
  </si>
  <si>
    <t>OPSP-VAD-0119-2023</t>
  </si>
  <si>
    <t>CO1.REQ.3952819</t>
  </si>
  <si>
    <t xml:space="preserve">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LA ACTUALIZACIÓN DEL INVENTARIO DE BIENES MUEBLES. </t>
  </si>
  <si>
    <t>JAIME FRANCISCO LLANOS ESCOBAR</t>
  </si>
  <si>
    <t>https://community.secop.gov.co/Public/Tendering/OpportunityDetail/Index?noticeUID=CO1.NTC.3858627&amp;isFromPublicArea=True&amp;isModal=true&amp;asPopupView=true</t>
  </si>
  <si>
    <t>OPSP-VAD-0120-2023</t>
  </si>
  <si>
    <t>CO1.REQ.3966733</t>
  </si>
  <si>
    <t xml:space="preserve">LA PRESENTE ORDEN TIENE POR OBJETO: 1. APOYAR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APOYAR EN EL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t>
  </si>
  <si>
    <t>ALEX YAIR GUTIERREZ BARRIOS</t>
  </si>
  <si>
    <t>https://community.secop.gov.co/Public/Tendering/OpportunityDetail/Index?noticeUID=CO1.NTC.3883383&amp;isFromPublicArea=True&amp;isModal=true&amp;asPopupView=true</t>
  </si>
  <si>
    <t>OPSP-VAD-0121-2023</t>
  </si>
  <si>
    <t>CO1.REQ.3966734</t>
  </si>
  <si>
    <t xml:space="preserve">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t>
  </si>
  <si>
    <t>ALVARO JAVIER MONTERO MERCADO</t>
  </si>
  <si>
    <t>https://community.secop.gov.co/Public/Tendering/OpportunityDetail/Index?noticeUID=CO1.NTC.3883715&amp;isFromPublicArea=True&amp;isModal=true&amp;asPopupView=true</t>
  </si>
  <si>
    <t>OPSP-VAD-0122-2023</t>
  </si>
  <si>
    <t>CO1.REQ.3967050</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</si>
  <si>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ASESORÍA A LA RENDICIÓN DE CUENTAS SIA CONTRALORÍAS. 5. APOYAR A LA OFICINA DE CONTROL INTERNO EN LA REALIZACIÓN DE SEGUIMIENTO Y ELABORACIÓN DE INFORME ANUAL DE DERECHOS DE AUTOR EN SOFTWARE. 6. APOYAR A LA OFICINA DE CONTROL INTERNO EN LA REVISIÓN, ANÁLISIS Y ELABORACIÓN DE INFORME DE EVALUACIÓN A LA GESTIÓN CONTRACTUAL TRIMESTRAL.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</si>
  <si>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ALVARO JOSE VITTORINO ZUÑIGA</t>
  </si>
  <si>
    <t>https://community.secop.gov.co/Public/Tendering/OpportunityDetail/Index?noticeUID=CO1.NTC.3883387&amp;isFromPublicArea=True&amp;isModal=true&amp;asPopupView=true</t>
  </si>
  <si>
    <t>OAG-VAD-0123-2023</t>
  </si>
  <si>
    <t>CO1.REQ.3967052</t>
  </si>
  <si>
    <t xml:space="preserve">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t>
  </si>
  <si>
    <t>AMANDA ESTER MOJICA CUETO</t>
  </si>
  <si>
    <t>https://community.secop.gov.co/Public/Tendering/OpportunityDetail/Index?noticeUID=CO1.NTC.3883389&amp;isFromPublicArea=True&amp;isModal=true&amp;asPopupView=true</t>
  </si>
  <si>
    <t>OAG-VAD-0124-2023</t>
  </si>
  <si>
    <t>CO1.REQ.3967053</t>
  </si>
  <si>
    <t xml:space="preserve">LA PRESENTE ORDEN TIENE POR OBJETO: 1. APOYAR LA ATENCIÓN AL PÚBLICO EN GENERAL. 2. APOYAR LA EXPEDICIÓN DE PAZ Y SALVOS. 3. INGRESAR LOS PAGOS DE CUOTAS, A LA BASE DE DATOS CORRESPONDIENTES A LOS CRÉDITOS CORTO PLAZO. 4. ELABORACIÓN DE VOLANTES DE CONSIGNACIÓN PARA EL PAGO DE LAS CUOTAS MENSUALES (RECAUDO VIGENCIA ANTERIOR). 5. APOYAR EN LA EXPEDICIÓN DE CONSTANCIAS REQUERIDAS POR LOS ESTUDIANTES. 6. APOYAR LOS TRÁMITES DE REEMBOLSO, CRUCES DE CUENTAS Y RE LIQUIDACIONES DE DEUDAS ESTUDIANTES. 7. APOYAR EN LA ORGANIZACION, RELACIONAR Y ENTREGAR DOCUMENTACIÓN PARA EL ARCHIVO DE GESTIÓN. 8. APOYAR EN EL TRÁMITE Y RESPUESTA A LAS SOLICITUDES PRESENTADAS POR ESCRITO DE LOS ESTUDIANTES. 9. APLICAR ENCUESTAS DE SATISFACCIÓN. 10. APOYAR EN EL TRÁMITE DE LAS SOLICITUDES (COMUNICACIÓN INTERNA Y CORREO ELECTRÓNICOS) DE LOS ESTUDIANTES. 12. APOYAR EL TRÁMITE DE SOLICITUDES DE DESCUENTO DE NÓMINA DE LAS DISTINTAS MODALIDADES. 13. APOYAR EN EL ENVÍO DE DEUDA A LOS CORREOS ELECTRÓNICOS DE LOS DEUDORES Y CODEUDORES 14. APOYAR EN LA REALIZACIÓN DE LLAMADAS TELEFÓNICAS GESTIONANDO EL COBRO DE LAS DEUDAS DE CRÉDITOS CORTO PLAZO QUE TIENEN LOS ESTUDIANTES DE LAS DIFERENTES MODALIDADES (PRESENCIAL, IDEA, POSGRADOS Y DIPLOMADOS) 15. LLEVAR REPORTE ESTADÍSTICO DE LAS LLAMADAS DE GESTIÓN DE COBRO REALIZADAS 16. REALIZAR MENSUALMENTE INFORME DE EFECTIVIDAD DEL PROCESO DE GESTIÓN DE COBRO POR MEDIO DE LLAMADAS TELEFÓNICAS REALIZADAS. </t>
  </si>
  <si>
    <t>ANA ISABEL VALERA GUERRERO</t>
  </si>
  <si>
    <t xml:space="preserve">ROSMERY DEVIA </t>
  </si>
  <si>
    <t>https://community.secop.gov.co/Public/Tendering/OpportunityDetail/Index?noticeUID=CO1.NTC.3883391&amp;isFromPublicArea=True&amp;isModal=true&amp;asPopupView=true</t>
  </si>
  <si>
    <t>OAG-VAD-0125-2023</t>
  </si>
  <si>
    <t>CO1.REQ.3967054</t>
  </si>
  <si>
    <t xml:space="preserve">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t>
  </si>
  <si>
    <t>ANA KARINA DEL MAR OBREDOR GARCIA</t>
  </si>
  <si>
    <t>https://community.secop.gov.co/Public/Tendering/OpportunityDetail/Index?noticeUID=CO1.NTC.3883393&amp;isFromPublicArea=True&amp;isModal=true&amp;asPopupView=true</t>
  </si>
  <si>
    <t>OAG-VAD-0126-2023</t>
  </si>
  <si>
    <t>CO1.REQ.3966739</t>
  </si>
  <si>
    <t xml:space="preserve">LA PRESENTE ORDEN TIENE POR OBJETO: 1. APOYAR EN LA ATENCIÓN A ESTUDIANTES Y DOCENTES DEL PROGRAMA. 2. APOYAR LA REALIZACIÓN DE LAS HOMOLOGACIONES DE TRANSFERENCIAS, SIMULTANEIDADES, TRASLADOS, INGRESO DE OTRO TÍTULO DE PREGRADOS, INGRESO POR RECONOCIMIENTO DE COMPETENCIAS. 3. APOYAR EN LA COORDINACIÓN DEL CONVENIO ENTRE EL INFOTEP Y LA UNIVERSIDAD (REVISIÓN DE LAS SOLICITUDES, ESTUDIOS DE RECONOCIMIENTO, APLICACIÓN DE INSTRUMENTOS DE VALIDACIÓN). 4. APOYAR A LA COORDINACIÓN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t>
  </si>
  <si>
    <t>ANDREA CAROLINA PEREA MOLINA</t>
  </si>
  <si>
    <t>https://community.secop.gov.co/Public/Tendering/OpportunityDetail/Index?noticeUID=CO1.NTC.3883719&amp;isFromPublicArea=True&amp;isModal=true&amp;asPopupView=true</t>
  </si>
  <si>
    <t>OAG-VAD-0127-2023</t>
  </si>
  <si>
    <t>CO1.REQ.3967057</t>
  </si>
  <si>
    <t xml:space="preserve">LA PRESENTE ORDEN TIENE POR OBJETO: 1. APOYAR AL PROFESIONAL UNIVERSITARIO DEL GRUPO DE CONTABILIDAD EN LA PREPARACIÓN Y PRESENTACIÓN DE LAS DIFERENTES DECLARACIONES TRIBUTARIAS (IMPUESTOS NACIONALES Y TERRITORIALES) QUE CORRESPONDE PRESENTAR A LA UNIVERSIDAD DEL MAGDALENA SEGÚN SUS DEBERES FORMALES DURANTE EL MES DE ENERO DE 2023. 2. APOYAR AL GRUPO DE CONTABILIDAD Y OFICINA DE TALENTO HUMANO EN LA PROYECCIÓN DEL CÁLCULO DEL PORCENTAJE FIJO DE RETENCIÓN EN LA FUENTE (PROCEDIMIENTO 2), QUE SE DEBE APLICAR EN LA NÓMINA DEL MES DE ENERO DE 2023. 3. APOYAR AL TÉCNICO ADMINISTRATIVO DEL GRUPO DE CONTABILIDAD EN TODO LO RELACIONADO CON EL PROCESO DE DEVOLUCIÓN DE IVA, QUE DEBE PRESENTAR LA UNIVERSIDAD ANTE LA DIRECCIÓN DE IMPUESTOS Y ADUANAS NACIONALES – DIAN, A MÁS TARDAR EL 30 DE ENERO DE 2023 4. APOYAR AL PROFESIONAL ESPECIALIZADO DEL GRUPO DE CONTABILIDAD EN LA REVISAR LA CODIFICACIÓN CONTABLE DE LAS CUENTAS POR PAGAR Y OBLIGACIONES PRESUPUESTALES ELABORADAS PARA PROCESO DE PAGO. 5. APOYAR AL PROFESIONAL UNIVERSITARIO DEL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PROFESIONAL ESPECIALIZADO DEL GRUPO DE CONTABILIDAD EN EL PROCESO DE CONCILIACIÓN DE CARTERA, CON EL GRUPO DE FACTURACIÓN, CRÉDITO Y CARTERA Y CONCILIACIÓN DE LA PROPIEDAD, PLANTA Y EQUIPO, ACTIVIDADES DE CIERRE. 7. APOYAR AL PROFESIONAL ESPECIALIZADO DEL GRUPO DE CONTABILIDAD EN LA ELABORACIÓN Y PRESENTACIÓN DE LOS ESTADOS FINANCIEROS DE LA UNIVERSIDAD. </t>
  </si>
  <si>
    <t>DEWARD LOPEZ MORGAN</t>
  </si>
  <si>
    <t>https://community.secop.gov.co/Public/Tendering/OpportunityDetail/Index?noticeUID=CO1.NTC.3883720&amp;isFromPublicArea=True&amp;isModal=true&amp;asPopupView=true</t>
  </si>
  <si>
    <t>OPSP-VAD-0128-2023</t>
  </si>
  <si>
    <t>CO1.REQ.3967058</t>
  </si>
  <si>
    <t xml:space="preserve">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t>
  </si>
  <si>
    <t>ANDY  JOSE GUERRA CORREDOR</t>
  </si>
  <si>
    <t>https://community.secop.gov.co/Public/Tendering/OpportunityDetail/Index?noticeUID=CO1.NTC.3883722&amp;isFromPublicArea=True&amp;isModal=true&amp;asPopupView=true</t>
  </si>
  <si>
    <t>OPSP-VAD-0129-2023</t>
  </si>
  <si>
    <t>CO1.REQ.3967204</t>
  </si>
  <si>
    <t xml:space="preserve">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PROYECCIÓN LAS RESPUESTAS RELACIONADAS CON LAS INQUIETUDES, SOLICITUDES Y REQUERIMIENTOS TÉCNICOS DE LOS USUARIOS, QUE EL DIRECTOR DEL CETEP LE TRASLADE. 5. APOYAR LAS ACTIVIDADES DE FORMACIÓN DE LOS USUARIOS EN SUS DIFERENTES ROLES, SOBRE EL USO DE LA PLATAFORMA. 6. APOYAR AL DIRECTOR DEL CETEP PARA LA ACTIVACIÓN DE USUARIOS Y CURSOS EN LA PLATAFORMA. 7. APOYAR AL DIRECTOR DEL CETEP EN LA ESTRUCTURACIÓN DE LAS POLÍTICAS DE SEGURIDAD DE LAS TIC Y/O PROPIEDAD INTELECTUAL CONFORME A LAS NECESIDADES, PROCEDIMIENTOS Y ESTÁNDARES EXISTENTES E INFORMAR LA EXISTENCIA DE ANOMALÍAS EN LAS ACTIVIDADES DE LA PLATAFORMA. 8. ASESORAR AL DIRECTOR DEL CETEP PARA ESTABLECER EL DISEÑO E IMPLEMENTACIÓN DE MECANISMOS DE INTEROPERABILIDAD ENTRE LA PLATAFORMA DE AMBIENTES VIRTUALES Y OTROS SISTEMAS DE INFORMACIÓN Y/O TECNOLOGÍAS QUE PERMITAN MEJORAR LOS PROCESOS DE ENSEÑANZA, APRENDIZAJE Y GESTIÓN CURRICULAR. </t>
  </si>
  <si>
    <t>ARMANDO YUNIOR POLO PAZ</t>
  </si>
  <si>
    <t>https://community.secop.gov.co/Public/Tendering/OpportunityDetail/Index?noticeUID=CO1.NTC.3883400&amp;isFromPublicArea=True&amp;isModal=true&amp;asPopupView=true</t>
  </si>
  <si>
    <t>OAG-VAD-0130-2023</t>
  </si>
  <si>
    <t>CO1.REQ.3977590</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</si>
  <si>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t>
  </si>
  <si>
    <t>BLEIDIS SULAYS ACOSTA PALACIO</t>
  </si>
  <si>
    <t>ROSALIA LIA BUSTILLO VERBEL</t>
  </si>
  <si>
    <t>https://community.secop.gov.co/Public/Tendering/OpportunityDetail/Index?noticeUID=CO1.NTC.3883724&amp;isFromPublicArea=True&amp;isModal=true&amp;asPopupView=true</t>
  </si>
  <si>
    <t>OAG-VAD-0131-2023</t>
  </si>
  <si>
    <t>CO1.REQ.3967207</t>
  </si>
  <si>
    <t xml:space="preserve">LA PRESENTE ORDEN TIENE POR OBJETO: 1. APOYAR EL PROCESO OPERATIVO DEL PROGRAMA DE JÓVENES EN ACCIÓN (JEA), DESDE LA FASE DE INSCRIPCIÓN DE ESTUDIANTES, SEGUIMIENTO, CAPACITACIONES, ATENCIÓN, ACTUALIZACIÓN DE INFORMACIÓN. 2. DILIGENCIAR OPORTUNAMENTE LOS FORMATOS ESTABLECIDOS POR BIENESTAR UNIVERSITARIO EN EL SISTEMA DE GESTIÓN DE LA CALIDAD. 3. ENTREGAR DE MANERA OPORTUNA LOS INFORMES QUE SE LE SOLICITEN, CON ANEXOS ESTADÍSTICOS. 4. APOYAR EN LA REALIZACIÓN DE ASESORÍAS SOBRE EL PROGRAMA JÓVENES EN ACCIÓN A LOS ESTUDIANTES DE LA UNIVERSIDAD DEL MAGDALENA. 5. APOYAR EN EL PROCESO DE REVISIÓN DE LOS ESTUDIANTES DE LA UNIVERSIDAD QUE PERTENECEN AL PROGRAMA JÓVENES EN ACCIÓN EL SISTEMA SIJA. 6. APOYAR LAS ESTRATEGIAS DE PROMOCIÓN, DIFUSIÓN Y DIVULGACIÓN DE LOS SERVICIOS Y ACTIVIDADES DE BIENESTAR. 7. APOYAR EN LA ATENCIÓN TELEFÓNICA Y PRESENCIAL A LOS MIEMBROS DE LA COMUNIDAD UNIVERSITARIA QUE REQUIERAN INFORMACIÓN SOBRE LAS DISTINTAS ÁREAS DE BIENESTAR. </t>
  </si>
  <si>
    <t>CARLOS ALFONSO RIVAS CABALLERO</t>
  </si>
  <si>
    <t>https://community.secop.gov.co/Public/Tendering/OpportunityDetail/Index?noticeUID=CO1.NTC.3883726&amp;isFromPublicArea=True&amp;isModal=true&amp;asPopupView=true</t>
  </si>
  <si>
    <t>OPSP-VAD-0132-2023</t>
  </si>
  <si>
    <t>CO1.REQ.3967301</t>
  </si>
  <si>
    <t xml:space="preserve">LA PRESENTE ORDEN TIENE POR OBJETO: 1. APOYAR EN LA DEFINICIÓN, ELABORACIÓN Y REVISIÓN DE LA ARQUITECTURA DE DESARROLLO DE LOS PROYECTOS (CASOS DE USO, BASES DE DATOS, CLASES, INTERFAZ DE USUARIO, MIGRACIÓN DE DATOS. 2. APOYAR EN LA CONSTRUCCIÓN DE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t>
  </si>
  <si>
    <t>CARLOS MIGUEL MARTES VEGA</t>
  </si>
  <si>
    <t>https://community.secop.gov.co/Public/Tendering/OpportunityDetail/Index?noticeUID=CO1.NTC.3883727&amp;isFromPublicArea=True&amp;isModal=true&amp;asPopupView=true</t>
  </si>
  <si>
    <t>OPSP-VAD-0133-2023</t>
  </si>
  <si>
    <t>CO1.REQ.3967209</t>
  </si>
  <si>
    <t xml:space="preserve">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t>
  </si>
  <si>
    <t>ALBERTO RUIZ MIER</t>
  </si>
  <si>
    <t>https://community.secop.gov.co/Public/Tendering/OpportunityDetail/Index?noticeUID=CO1.NTC.3883728&amp;isFromPublicArea=True&amp;isModal=true&amp;asPopupView=true</t>
  </si>
  <si>
    <t>OPSP-VAD-0134-2023</t>
  </si>
  <si>
    <t>CO1.REQ.3967303</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</si>
  <si>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t>
  </si>
  <si>
    <t>CLAUDIA MILENA KATIME ZUÑIGA</t>
  </si>
  <si>
    <t>https://community.secop.gov.co/Public/Tendering/OpportunityDetail/Index?noticeUID=CO1.NTC.3883729&amp;isFromPublicArea=True&amp;isModal=true&amp;asPopupView=true</t>
  </si>
  <si>
    <t>OPSP-VAD-0135-2023</t>
  </si>
  <si>
    <t>CO1.REQ.3967211</t>
  </si>
  <si>
    <t xml:space="preserve">LA PRESENTE ORDEN TIENE POR OBJETO: 1. APOYAR LA PLANEACIÓN Y DESARROLLO DE ESTRATEGIAS PARA OFERTAR LOS CURSOS DE FORMACIÓN EN IDIOMAS. 2. DISEÑAR EL CRONOGRAMA DE PROMOCIÓN PARA CURSOS DE FORMACIÓN EN IDIOMAS. 3. APOYAR LA PLANEACIÓN Y DESARROLLO DE PROPUESTAS PARA CURSOS DE FORMACIÓN. 4. DISEÑAR EL PRESUPUESTO PARA LA APERTURA DE CURSOS DE IDIOMAS. 5. APOYAR EN EL SEGUIMIENTO ACADÉMICO PARA LA ENTREGA DE NOTAS Y LA CONSOLIDACIÓN RESULTADOS DE LOS CURSOS DE IDIOMAS. 6. DISEÑAR MECANISMOS DE EVALUACIÓN DE NIVELES DE SATISFACCIÓN DE LOS CURSOS LIBRES. 7. DISEÑAR CRONOGRAMAS DE ACTIVIDADES A REALIZAR PARA CUMPLIR CON LOS PROYECTOS DEL CENTRO DE PLURILINGÜISMO. 8. DISEÑAR PLANES DE ACCIÓN PARA LA GESTIÓN DE RECURSOS. 9. ELABORAR INFORMES; PLANES DE ACCIÓN; PRESUPUESTOS. </t>
  </si>
  <si>
    <t>CRISTIAN ALEXIS ORTIZ BERMUDEZ</t>
  </si>
  <si>
    <t>https://community.secop.gov.co/Public/Tendering/OpportunityDetail/Index?noticeUID=CO1.NTC.3883730&amp;isFromPublicArea=True&amp;isModal=true&amp;asPopupView=true</t>
  </si>
  <si>
    <t>OPSP-VAD-0136-2023</t>
  </si>
  <si>
    <t>CO1.REQ.3967215</t>
  </si>
  <si>
    <t xml:space="preserve">LA PRESENTE ORDEN TIENE POR OBJETO: 1. PROYECTAR ÓRDENES DE SERVICIO, COMPRA Y SUMINISTRO, ASÍ COMO LAS NOTIFICACIONES AL SUPERVISOR Y CONTRATISTA. 2. VERIFICAR LOS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t>
  </si>
  <si>
    <t>DANIELA ANDREA SOLANO DIAZ</t>
  </si>
  <si>
    <t>https://community.secop.gov.co/Public/Tendering/OpportunityDetail/Index?noticeUID=CO1.NTC.3883732&amp;isFromPublicArea=True&amp;isModal=true&amp;asPopupView=true</t>
  </si>
  <si>
    <t>OPSP-VAD-0137-2023</t>
  </si>
  <si>
    <t>CO1.REQ.3967216</t>
  </si>
  <si>
    <t xml:space="preserve">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t>
  </si>
  <si>
    <t>EDGARDO RAFAEL QUINTERO GUERRA</t>
  </si>
  <si>
    <t>https://community.secop.gov.co/Public/Tendering/OpportunityDetail/Index?noticeUID=CO1.NTC.3883563&amp;isFromPublicArea=True&amp;isModal=true&amp;asPopupView=true</t>
  </si>
  <si>
    <t>OPSP-VAD-0138-2023</t>
  </si>
  <si>
    <t>CO1.REQ.3967115</t>
  </si>
  <si>
    <t xml:space="preserve">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TELEFÓNICA Y PRESENCIAL A LOS MIEMBROS DE LA COMUNIDAD UNIVERSITARIA QUE REQUIERAN INFORMACIÓN SOBRE LOS SERVICIOS DE BIENESTAR UNIVERSITARIO. 6. APOYAR EN EL PROCESO DE CARACTERIZACIÓN PSICOSOCIAL DE LOS MIEMBROS DE LA COMUNIDAD UNIVERSITARIA. 7. APOYAR EN EL PROCESO DE CARACTERIZACIÓN DE LOS ESTUDIANTES QUE REALICEN READMISIÓN A LOS DISTINTOS PROGRAMAS ACADÉMICOS. 8. APOYAR EN LA ATENCIÓN, SEGUIMIENTO Y CONTROL A TRAVÉS DE MEDIOS TECNOLÓGICOS, A LA COMUNIDAD UNIVERSITARIA QUE LO REQUIERA DE ACUERDO A SU ESPECIALIDAD. 9. APOYAR EN LA REALIZACIÓN DE LAS VISITAS DOMICILIARIAS QUE SE REQUIERAN EN EL MARCO DEL PROCESO DE ADMISIÓN Y DURANTE EL PROCESO DE CAMBIO DE ESTRATO SOCIOECONÓMICO. 10. APOYAR AL SUPERVISOR EN LA ACTUALIZACIÓN DEL INVENTARIO DE LOS EQUIPOS E INSUMOS DE OFICINA Y GARANTIZAR EL BUEN USO DE LOS MISMOS. 11. APOYAR EN EL PROCESO DE SUPERVISIÓN EN LOS CONTRATOS RELACIONADOS CON EL ÁREA DE SALUD DE BIENESTAR UNIVERSITARIO. </t>
  </si>
  <si>
    <t>ELIANA MARGARITA GARCIA LOPEZ</t>
  </si>
  <si>
    <t>https://community.secop.gov.co/Public/Tendering/OpportunityDetail/Index?noticeUID=CO1.NTC.3883915&amp;isFromPublicArea=True&amp;isModal=true&amp;asPopupView=true</t>
  </si>
  <si>
    <t>OPSP-VAD-0139-2023</t>
  </si>
  <si>
    <t>CO1.REQ.3967117</t>
  </si>
  <si>
    <t xml:space="preserve">LA PRESENTE ORDEN TIENE POR OBJETO: 1. APOYAR EN EL AJUSTE DE COMPONENTES SOFTWARE EN NETCORE, JAVASCRIPT, JAVA, HACIENDO USO DE PATRONES DE DISEÑO EN EL SISTEMA DE REGISTRO Y CONTROL ACADÉMICO. 2. APOYAR EN LA IMPLEMENTACIÓN DE PRINCIPIOS SOLID EN EL SISTEMA DE REGISTRO ACADÉMICO 3. ASESORAR AL DIRECTOR DE AYRE EN EL MANTENIMIENTO Y DESARROLLO DE SERVICIOS WEB 4. APOYAR EN LOS PROCESOS DE MIGRACIÓN DE DATOS PARA EL PROCESO DE CARGUE Y TRANSFORMACIÓN DE DATOS EN EL NUEVO SERVICIO DE MATRÍCULA ACADÉMICA 5. APOYAR EN EL PROCESO DE OPTIMIZACIÓN DE SENTENCIAS PLSQL EN ORACLE. </t>
  </si>
  <si>
    <t>ELKIN DE JESUS VELASQUEZ POLO</t>
  </si>
  <si>
    <t>https://community.secop.gov.co/Public/Tendering/OpportunityDetail/Index?noticeUID=CO1.NTC.3883566&amp;isFromPublicArea=True&amp;isModal=true&amp;asPopupView=true</t>
  </si>
  <si>
    <t>OAG-VAD-0140-2023</t>
  </si>
  <si>
    <t>CO1.REQ.3967118</t>
  </si>
  <si>
    <t xml:space="preserve">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t>
  </si>
  <si>
    <t>ENDER SABEDIT HUERTAS ROBLES</t>
  </si>
  <si>
    <t>https://community.secop.gov.co/Public/Tendering/OpportunityDetail/Index?noticeUID=CO1.NTC.3883918&amp;isFromPublicArea=True&amp;isModal=true&amp;asPopupView=true</t>
  </si>
  <si>
    <t>OPSP-VAD-0141-2023</t>
  </si>
  <si>
    <t>CO1.REQ.3967120</t>
  </si>
  <si>
    <t xml:space="preserve">LA PRESENTE ORDEN TIENE POR OBJETO: 1. APOYAR EN EL DESARROLLO DE LAS ACTIVIDADES RELACIONADAS CON LOS PROCEDIMIENTOS GA-P21 -DESARROLLO DE LAS PRÁCTICAS DE CAMPO DE LOS PROGRAMAS DE PREGRADO EN EL PERÍODO ACADÉMICO 2023-1. 2. REVISAR LAS ACTAS DE VINCULACIÓN, ADICIÓN, DISMINUCIÓN Y/O MODIFICATORIOS DE CÁTEDRA DEL PERIODO ACADÉMICO. 3. APOYAR EN LA CONSOLIDACIÓN, GESTIÓN DE RESERVAS DE TIQUETES SOLICITADAS POR LOS DIFERENTES PROGRAMAS DE PREGRADO EN EL PERÍODO ACADÉMICO 2023-1 4. APOYAR EN LA CONSOLIDACIÓN, GESTIÓN DE RESERVAS DE HOTELES SOLICITADAS POR LOS DIFERENTES PROGRAMAS DE PREGRADO EN EL PERÍODO ACADÉMICO 2023-1. 5. APOYAR EN LAS ACTIVIDADES DEL PROCESO DE ORGANIZACIÓN DE CONVOCATORIAS, SELECCIÓN, SEGUIMIENTO DEL PROGRAMA DE MONITORIAS ACADÉMICAS 6. APOYAR EN EL SEGUIMIENTO A LOS TRÁMITES DE PAGO ANTE LAS OFICINAS DE PRESUPUESTO Y CONTABILIDAD, EN LO QUE REFIERE A ASUNTOS Y ACTIVIDADES ACADÉMICAS. 7. APOYAR EN EL DILIGENCIAMIENTO DE INFORMES PERIÓDICOS REQUERIDOS POR ENTES EXTERNOS Y OTRAS DEPENDENCIAS DE LA INSTITUCIÓN 8. REALIZAR INFORMES PERIÓDICOS DERIVADOS DE LAS ACTIVIDADES CONTRACTUALES. </t>
  </si>
  <si>
    <t>https://community.secop.gov.co/Public/Tendering/OpportunityDetail/Index?noticeUID=CO1.NTC.3883569&amp;isFromPublicArea=True&amp;isModal=true&amp;asPopupView=true</t>
  </si>
  <si>
    <t>OAG-VAD-0142-2023</t>
  </si>
  <si>
    <t>CO1.REQ.3967233</t>
  </si>
  <si>
    <t>EVERT SEGUNDO CHARRIS GRANADOS</t>
  </si>
  <si>
    <t>https://community.secop.gov.co/Public/Tendering/OpportunityDetail/Index?noticeUID=CO1.NTC.3883920&amp;isFromPublicArea=True&amp;isModal=true&amp;asPopupView=true</t>
  </si>
  <si>
    <t>OPSP-VAD-0143-2023</t>
  </si>
  <si>
    <t>CO1.REQ.3967124</t>
  </si>
  <si>
    <t xml:space="preserve">LA PRESENTE ORDEN TIENE POR OBJETO: 1. ASESORAR Y APOYAR LA PLANEACIÓN, EVALUACIÓN Y CONTROL DE LOS PROCESOS ADMINISTRATIVOS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SUS PROYECTOS Y ACTIVIDADES. 5. REALIZAR SEGUIMIENTO A LOS PROYECTOS ASIGNADOS A LA DIRECCIÓN ADMINISTRATIVA Y A LA DIRECCIÓN FINANCIERA Y A LOS GRUPOS DE TRABAJO ADSCRITOS A ESTAS DEPENDENCIAS. </t>
  </si>
  <si>
    <t>https://community.secop.gov.co/Public/Tendering/OpportunityDetail/Index?noticeUID=CO1.NTC.3883834&amp;isFromPublicArea=True&amp;isModal=true&amp;asPopupView=true</t>
  </si>
  <si>
    <t>OAG-VAD-0144-2023</t>
  </si>
  <si>
    <t>CO1.REQ.3967237</t>
  </si>
  <si>
    <t xml:space="preserve">LA PRESENTE ORDEN TIENE POR OBJETO: 1. APOYAR LA ATENCIÓN AL PÚBLICO EN GENERAL 2. APOYAR LA EXPEDICIÓN DE PAZ Y SALVOS 3. INGRESO DE LOS PAGOS DE CUOTAS, A LA BASE DE DATOS CORRESPONDIENTES A LOS CRÉDITOS CORTO PLAZO 4. APOYAR EN LA ELABORACIÓN DE VOLANTES DE CONSIGNACIÓN PARA EL PAGO DE LAS CUOTAS MENSUALES (RECAUDO VIGENCIA ANTERIOR) 5. APOYAR EN LA ORGANIZACIÓN, RELACIÓN Y ENTREGA DE DOCUMENTACIÓN PARA EL ARCHIVO DE GESTIÓN 6. ELABORAR LAS CUENTAS POR COBRAR POR CONCEPTO DE CONVENIOS, CONTRATOS Y TRANSFERENCIAS. 7. APOYAR EN EL ENVIÓ POR CORREO CERTIFICADO LAS CUENTAS DE COBRO 8. APOYAR EN EL ENVIÓ DE DEUDA A LOS CORREOS ELECTRÓNICOS DE LOS DEUDORES 9. APOYAR EN LA REALIZACIÓN DE LLAMADAS TELEFÓNICAS GESTIONANDO EL COBRO DE LAS DEUDAS RELACIONADAS CON LAS CUENTAS POR COBRAR POR VENTA DE SERVICIO, CONVENIOS Y ARRIENDOS 10. APOYAR EN LA ELABORACIÓN DE INFORMES CON RESPECTO A LAS CUENTAS POR COBRAR. </t>
  </si>
  <si>
    <t>FANNEDIS FERNANDEZ JARABA</t>
  </si>
  <si>
    <t>https://community.secop.gov.co/Public/Tendering/OpportunityDetail/Index?noticeUID=CO1.NTC.3883835&amp;isFromPublicArea=True&amp;isModal=true&amp;asPopupView=true</t>
  </si>
  <si>
    <t>OPSP-VAD-0145-2023</t>
  </si>
  <si>
    <t>CO1.REQ.3967240</t>
  </si>
  <si>
    <t xml:space="preserve">LA PRESENTE ORDEN TIENE POR OBJETO: 1. APOYAR EN LA ADMINISTRACIÓN Y ACTUALIZACIÓN DEL SITIO WEB DE CARTERA. 2. APOYAR EN LA ADMINISTRACIÓN Y ACTUALIZACIÓN DEL SISTEMA DE INFORMACIÓN DE CRÉDITOS ANTERIORES AL 2015-II. 3. REALIZAR DIARIAMENTE LOS BACKUPS DE LA BASE DE DATOS DE CRÉDITOS. 4. GENERAR REPORTES MENSUALES PARA LOS DIFERENTES INFORMES QUE SE REQUIERAN EN LA OFICINA DE CARTERA. 5. DEPURAR DE LA BASE DE DATOS DE CRÉDITOS. 6. DESARROLLAR E IMPLEMENTAR TECNOLOGÍAS DE INFORMACIÓN TENDIENTES A LA RECUPERACIÓN DE CARTERA. 7.APLICACIÓN DE ENCUESTAS DE SATISFACCIÓN. </t>
  </si>
  <si>
    <t>FELIX ARTURO LOBO CASTRO</t>
  </si>
  <si>
    <t>https://community.secop.gov.co/Public/Tendering/OpportunityDetail/Index?noticeUID=CO1.NTC.3883836&amp;isFromPublicArea=True&amp;isModal=true&amp;asPopupView=true</t>
  </si>
  <si>
    <t>OPSP-VAD-0146-2023</t>
  </si>
  <si>
    <t>CO1.REQ.3967130</t>
  </si>
  <si>
    <t xml:space="preserve">LA PRESENTE ORDEN TIENE POR OBJETO: 1. APOYAR LA FACULTAD DE CIENCIAS EMPRESARIALES Y ECONÓMICAS EN EL PROCESO DE ADMISIÓN AL PROGRAMA DE ESPECIALIZACIÓN EN FORMULACIÓN Y GESTIÓN INTEGRAL DE PROYECTOS,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3. APOYAR A LA FACULTAD DE CIENCIAS EMPRESARIALES Y ECONÓMICAS EN EL MONITOREO DE LA ORGANIZACIÓN Y MARCHA DEL PROGRAMA DE ESPECIALIZACIÓN EN FORMULACIÓN Y GESTIÓN INTEGRAL DE PROYECTOS, EN CONSONANCIA CON LAS DETERMINACIONES DEL CONSEJO DE PROGRAMA Y EL CONSEJO DE FACULTAD. 4. PRESENTAR INFORMES REQUERIDOS EN LOS QUE SE PLANTEEN LOS BALANCES SOBRE LA SITUACIÓN ACADÉMICA Y FINANCIERA DE LOS ESTUDIANTES DEL PROGRAMA DE ESPECIALIZACIÓN EN FORMULACIÓN Y GESTIÓN INTEGRAL DE PROYECTOS. 5. APOYAR EN LA PRESENTACIÓN DEL PRESUPUESTO SEMESTRAL DE EJECUCIÓN DEL PROGRAMA, AL DECANO(A) DE LA FACULTAD. 6. ASESORAR A LA FACULTAD DE CIENCIAS EMPRESARIALES Y ECONÓMICAS EN LOS PROCESOS DE AUTOEVALUACIÓN, DE EVALUACIÓN DE PARES Y DE ACREDITACIÓN DEL RESPECTIVO PROGRAMA. 7. APOYAR A LA FACULTAD DE CIENCIAS EMPRESARIALES Y ECONÓMICAS EN EL DISEÑO DE ESTRATEGIAS, DIVULGACIÓN Y PUBLICIDAD DE LOS PROGRAMAS OFERTADOS DE POSTGRADOS Y FORMACIÓN CONTINUA. 8. APOYAR LA RESPUESTA A LAS SOLICITUDES QUE PUEDAN SURGIR ENTRE ESTUDIANTES, PROFESORES Y JURADOS, EN PARTICULAR CON LOS DIRECTORES DE MONOGRAFÍA, TRABAJO DE INVESTIGACIÓN Y TESIS. 9. APOYAR A LA FACULTAD DE CIENCIAS EMPRESARIALES Y ECONÓMICAS EN EL SEGUIMIENTO A LAS PETICIONES, QUEJAS, RECLAMOS Y TRÁMITES JUDICIALES PRESENTADOS DURANTE EL DESARROLLO DEL PROGRAMA. 10. APOYAR EL A LA FACULTAD DE CIENCIAS EMPRESARIALES Y ECONÓMICAS EN EL SEGUIMIENTO, ANTE LAS INSTANCIAS COMPETENTES (INTERNAS DE LA UNIVERSIDAD O EXTERNAS A ELLA) A LAS SOLICITUDES DE APROBACIÓN, REGISTRO CALIFICADO, ACTUALIZACIÓN Y APERTURA. </t>
  </si>
  <si>
    <t>FLAVIA KALINA MARRIAGA OLIVEROS</t>
  </si>
  <si>
    <t>https://community.secop.gov.co/Public/Tendering/OpportunityDetail/Index?noticeUID=CO1.NTC.3883837&amp;isFromPublicArea=True&amp;isModal=true&amp;asPopupView=true</t>
  </si>
  <si>
    <t>OAG-VAD-0147-2023</t>
  </si>
  <si>
    <t>CO1.REQ.3967133</t>
  </si>
  <si>
    <t xml:space="preserve">LA PRESENTE ORDEN TIENE POR OBJETO: 1. APOYAR EN LA ATENCIÓN AL PÚBLICO EN GENERAL 2. APOYAR EN LA EXPEDICIÓN DE PAZ Y SALVOS 3. APOYAR EN EL INGRESO DE LOS PAGOS DE CUOTAS, A LA BASE DE DATOS CORRESPONDIENTES A LOS CRÉDITOS CORTO PLAZO (BASE DE DATOS ANTIGUA) 4. APOYAR EN LA ELABORACIÓN DE VOLANTES DE CONSIGNACIÓN PARA EL PAGO DE LAS CUOTAS MENSUALES (RECAUDO VIGENCIA ANTERIOR) 5. APOYAR EN LA ORGANIZACIÓN, RELACIONAR Y ENTREGAR DOCUMENTACIÓN PARA EL ARCHIVO DE GESTIÓN. 6. APLICAR ENCUESTAS DE SATISFACCIÓN. 7. APOYAR EN EL ENVÍO DE DEUDA A LOS CORREOS ELECTRÓNICOS DE LOS DEUDORES Y CODEUDORES. 8. APOYAR EN LA REALIZACIÓN DE LLAMADAS TELEFÓNICAS GESTIONANDO EL COBRO DE LAS DEUDAS DE CRÉDITOS CORTO PLAZO QUE TIENE LOS ESTUDIANTES DE LAS DIFERENTES, MODALIDADES (PRESENCIAL, IDEA, POSGRADOS Y DIPLOMADOS). 9. LLEVAR REPORTES ESTADÍSTICOS DE LAS LLAMADAS DE GESTIÓN DE COBRO REALIZADAS. 10. REALIZAR MENSUALMENTE INFORME DE EFECTIVIDAD DEL PROCESO DE GESTIÓN DE COBRO POR MEDIO DE LLAMADAS TELEFÓNICAS REALIZADAS. 11. APOYAR EN EL ENVÍO DE NOTIFICACIONES DE DEUDA A LOS CORREOS ELECTRÓNICOS DE LOS DEUDORES Y CODEUDORES. </t>
  </si>
  <si>
    <t>GLORIA INES FLOREZ FONTALVO</t>
  </si>
  <si>
    <t>https://community.secop.gov.co/Public/Tendering/OpportunityDetail/Index?noticeUID=CO1.NTC.3883838&amp;isFromPublicArea=True&amp;isModal=true&amp;asPopupView=true</t>
  </si>
  <si>
    <t>OPSP-VAD-0148-2023</t>
  </si>
  <si>
    <t>CO1.REQ.3967325</t>
  </si>
  <si>
    <t xml:space="preserve">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COORDINAR 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EN EL ACOMPAÑAMIENTO A LAS ACTIVIDADES REALIZADAS POR LOS INSTRUCTORES DE MANERA VIRTUAL Y PRESENCIAL EN CADA UNA DE LAS DISCIPLINAS DEPORTIVAS OFRECIDAS POR LA INSTITUCIÓN. 11.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12. APOYAR EN LA SUPERVISIÓN DE LAS ACTIVIDADES REALIZADAS EN EL ÁREA DE DEPORTES DE LA DIRECCIÓN DE BIENESTAR UNIVERSITARIO. </t>
  </si>
  <si>
    <t>GUSTAVO ANTONIO MUÑOZ CONTRERAS</t>
  </si>
  <si>
    <t xml:space="preserve">JESÚS SUESCÚN ARREGOCÉS </t>
  </si>
  <si>
    <t>https://community.secop.gov.co/Public/Tendering/OpportunityDetail/Index?noticeUID=CO1.NTC.3883839&amp;isFromPublicArea=True&amp;isModal=true&amp;asPopupView=true</t>
  </si>
  <si>
    <t>OAG-VAD-0149-2023</t>
  </si>
  <si>
    <t>CO1.REQ.3967327</t>
  </si>
  <si>
    <t xml:space="preserve">LA PRESENTE ORDEN TIENE POR OBJETO: 1. APOYAR LA ATENCIÓN AL PÚBLICO EN GENERAL. 2. APOYAR EN LA ELABORACIÓN DE PAZ Y SALVOS. 3. INGRESAR PAGOS DE CUOTAS, A LA BASE DE DATOS CORRESPONDIENTES A LOS CRÉDITOS CORTO PLAZO. 4. APOYAR EN LA ELABORACIÓN DE VOLANTES DE CONSIGNACIÓN PARA EL PAGO DE LAS CUOTAS MENSUALES (RECAUDO VIGENCIA ANTERIOR). 5. APOYAR EN LA ELABORACIÓN DE CONSTANCIAS REQUERIDAS POR LOS ESTUDIANTES. 6. TRAMITAR REEMBOLSO, CRUCES DE CUENTAS Y RE LIQUIDACIONES DE DEUDAS ESTUDIANTES DE ICETEX. 7.  APOYAR EN LA ORGANIZACIÓN, RELACIONAR Y ENTREGAR DOCUMENTACIÓN PARA EL ARCHIVO DE GESTIÓN. 8. APOYAR EN EL TRAMITE Y RESPUESTA A LAS SOLICITUDES PRESENTADAS POR LOS ESTUDIANTES. 9. APLICAR ENCUESTAS DE SATISFACCIÓN. 10 APOYAR EN EL TRAMITE A LAS SOLICITUDES (COMUNICACIÓN INTERNA Y CORREO ELECTRÓNICOS) DE LA POBLACIÓN DE ESTUDIANTES DE ICETEX. 11. APOYAR EN EL SEGUIMIENTO ACTA DE LIQUIDACIÓN DEL 7 DE FEBRERO DE 2006 DEL CONVENIO 12-0307 SUSCRITO ENTRE LA UNIVERSIDAD DEL MAGDALENA Y EL INSTITUTO COLOMBIANO DE CRÉDITO EDUCATIVO Y ESTUDIOS TÉCNICOS EN EL EXTERIOR, MARIANO OSPINA PÉREZ – ICETEX CÓDIGO 12-0213. </t>
  </si>
  <si>
    <t>HECTOR MARIO MOLINA RODRIGUEZ</t>
  </si>
  <si>
    <t>https://community.secop.gov.co/Public/Tendering/OpportunityDetail/Index?noticeUID=CO1.NTC.3883841&amp;isFromPublicArea=True&amp;isModal=true&amp;asPopupView=true</t>
  </si>
  <si>
    <t>OAG-VAD-0150-2023</t>
  </si>
  <si>
    <t>CO1.REQ.3967137</t>
  </si>
  <si>
    <t>HERNANDO JUNIOR BRAVO LLANOS</t>
  </si>
  <si>
    <t>https://community.secop.gov.co/Public/Tendering/OpportunityDetail/Index?noticeUID=CO1.NTC.3883842&amp;isFromPublicArea=True&amp;isModal=true&amp;asPopupView=true</t>
  </si>
  <si>
    <t>OPSP-VAD-0151-2023</t>
  </si>
  <si>
    <t>CO1.REQ.3967138</t>
  </si>
  <si>
    <t xml:space="preserve">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RENDIR INFORMES MENSUALES O CUANDO EL SUPERVISOR ASÍ LO REQUIERA, SOBRE LAS ACTIVIDADES DESARROLLADAS EN CUMPLIMIENTO DE LA ORDEN DE PRESTACIÓN DE SERVICIOS. </t>
  </si>
  <si>
    <t>ISAAC DE JESUS PALACIO FRIAS</t>
  </si>
  <si>
    <t>https://community.secop.gov.co/Public/Tendering/OpportunityDetail/Index?noticeUID=CO1.NTC.3883843&amp;isFromPublicArea=True&amp;isModal=true&amp;asPopupView=true</t>
  </si>
  <si>
    <t>OPSP-VAD-0152-2023</t>
  </si>
  <si>
    <t>CO1.REQ.3967530</t>
  </si>
  <si>
    <t xml:space="preserve">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8. RENDIR INFORMES MENSUALES, SOBRE LAS ACTIVIDADES DESARROLLADAS, EN CUMPLIMIENTO DE LA PRESENTE ORDEN DE PRESTACIÓN DE SERVICIOS. </t>
  </si>
  <si>
    <t>ISABEL ROSARIO CASTAÑEDA DE CHARRIS</t>
  </si>
  <si>
    <t>https://community.secop.gov.co/Public/Tendering/OpportunityDetail/Index?noticeUID=CO1.NTC.3883844&amp;isFromPublicArea=True&amp;isModal=true&amp;asPopupView=true</t>
  </si>
  <si>
    <t>OAG-VAD-0153-2023</t>
  </si>
  <si>
    <t>CO1.REQ.3967531</t>
  </si>
  <si>
    <t xml:space="preserve">LA PRESENTE ORDEN TIENE POR OBJETO: 1. APOYAR EN LA ORGANIZACIÓN DE LOS EXPEDIENTES QUE LE SEAN ASIGNADOS, DE ACUERDO CON LOS PROCEDIMIENTOS Y DIRECTRICES INSTITUCIONALES. 2. APOYAR LA ELABORACIÓN DE INVENTARIOS DOCUMENTALES DE LOS ARCHIVOS QUE LES SEAN ASIGNADOS. 3. APOYAR LAS ACTIVIDADES DE REPROGRAFÍA QUE SEAN ESTABLECIDAS. </t>
  </si>
  <si>
    <t>JEEZETH MILENA PERTUZ TAIBEL</t>
  </si>
  <si>
    <t>https://community.secop.gov.co/Public/Tendering/OpportunityDetail/Index?noticeUID=CO1.NTC.3883845&amp;isFromPublicArea=True&amp;isModal=true&amp;asPopupView=true</t>
  </si>
  <si>
    <t>OPSP-VAD-0154-2023</t>
  </si>
  <si>
    <t>CO1.REQ.3967140</t>
  </si>
  <si>
    <t xml:space="preserve">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 APOYAR EN EL SEGUIMIENTO A LOS INDICADORES Y ACTIVIDADES DE LOS PROYECTOS DE PLAN DE 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A COORDINAR EL CARGUE, REGISTRO EN PLATAFORMA Y TABULACIÓN DE LAS ENCUESTAS, AUTOEVALUACIONES, Y PERCEPCIONES DERIVADAS DE LOS PROCESOS DE ACREDITACIONES DE LOS PROGRAMAS Y FACULTADES. </t>
  </si>
  <si>
    <t>JENNY FERNANDA TORRES BRAVO</t>
  </si>
  <si>
    <t>https://community.secop.gov.co/Public/Tendering/OpportunityDetail/Index?noticeUID=CO1.NTC.3883846&amp;isFromPublicArea=True&amp;isModal=true&amp;asPopupView=true</t>
  </si>
  <si>
    <t>OPSP-VAD-0155-2023</t>
  </si>
  <si>
    <t>CO1.REQ.3968014</t>
  </si>
  <si>
    <t xml:space="preserve">LA PRESENTE ORDEN TIENE POR OBJETO: 1. REALIZAR SEGUIMIENTO AL DESARROLLO DE LAS PRÁCTICAS DE FORMATIVAS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t>
  </si>
  <si>
    <t>JOHAN DAVID OLAYA MERCADO</t>
  </si>
  <si>
    <t>https://community.secop.gov.co/Public/Tendering/OpportunityDetail/Index?noticeUID=CO1.NTC.3883847&amp;isFromPublicArea=True&amp;isModal=true&amp;asPopupView=true</t>
  </si>
  <si>
    <t>OAG-VAD-0156-2023</t>
  </si>
  <si>
    <t>CO1.REQ.3968015</t>
  </si>
  <si>
    <t xml:space="preserve">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INFOGRAFÍAS EN BLOQUE 10. 7. APOYAR EN LA ELABORACIÓN DE CORTINILLAS Y ANIMACIONES PARA LOS MATERIALES AUDIOVISUALES DEL CETEP. 8.APOYAR EN EL DISEÑO DE INTERFACES GRÁFICAS DE DESARROLLOS TECNOLÓGICOS DEL CETEP." </t>
  </si>
  <si>
    <t>JOHN JAIRO DIAZ RINCON</t>
  </si>
  <si>
    <t>https://community.secop.gov.co/Public/Tendering/OpportunityDetail/Index?noticeUID=CO1.NTC.3883848&amp;isFromPublicArea=True&amp;isModal=true&amp;asPopupView=true</t>
  </si>
  <si>
    <t>OPSP-VAD-0157-2023</t>
  </si>
  <si>
    <t>CO1.REQ.3968016</t>
  </si>
  <si>
    <t xml:space="preserve">LA PRESENTE ORDEN TIENE POR OBJETO: 1. APOYAR EN EL SEGUIMIENTO DE LOS RECAUDOS DE LAS PRINCIPALES FUENTES DE FINANCIACIÓN DEL PRESUPUESTO DE LA INSTITUCIÓN. 2. SOLICITAR AL GRUPO DE PRESUPUESTO LOS INFORMES DE EJECUCIONES PRESUPUESTALES DE INGRESOS Y EGRESOS ELABORADOS TRIMESTRALMENTE PARA ENVIARLOS A LA OFICINA ASESORA DE PLANEACIÓN PARA SU PUBLICACIÓN EN LA PÁGINA DE TRANSPARENCIA Y ACCESO A INFORMACIÓN PÚBLICA. 3. SOLICITAR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APOYAR EN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t>
  </si>
  <si>
    <t>JUAN CARLOS BERNIER TAPIA</t>
  </si>
  <si>
    <t>https://community.secop.gov.co/Public/Tendering/OpportunityDetail/Index?noticeUID=CO1.NTC.3883849&amp;isFromPublicArea=True&amp;isModal=true&amp;asPopupView=true</t>
  </si>
  <si>
    <t>OAG-VAD-0158-2023</t>
  </si>
  <si>
    <t>CO1.REQ.3968017</t>
  </si>
  <si>
    <t xml:space="preserve">LA PRESENTE ORDEN TIENE POR OBJETO: 1. APOYAR EN LA TOMA FÍSICA DE LOS INVENTARIOS POR DEPENDENCIA.2 APOYAR EN EL DISEÑO DEL SISTEMA DEL CONTROL DE BIENES. 3. APOYAR EN LOS PROCESOS DE RECEPCIÓN, CODIFICACIÓN Y ALMACENAMIENTO DE LOS BIENES. 4. APOYAR EN LA CREACIÓN DE LAS BASES DE DATOS DE LOS BIENES. 5 APOYAR EN LOS PROCESOS DE ENTREGA DE BIENES DE DEVOLUTIVOS.6. APOYAR EN LA CONSTRUCCIÓN DE REPORTES EN POWER BI PARA EL ANÁLISIS DE DATOS EN LA DEPENDENCIA. 7. APOYAR EN LOS ACTIVIDADES RELACIONADAS CON LA BAJAS DE LOS BIENES DEVOLUTIVOS. </t>
  </si>
  <si>
    <t>LEONARDO DE JESUS LIÑAN MARQUEZ</t>
  </si>
  <si>
    <t>https://community.secop.gov.co/Public/Tendering/OpportunityDetail/Index?noticeUID=CO1.NTC.3883850&amp;isFromPublicArea=True&amp;isModal=true&amp;asPopupView=true</t>
  </si>
  <si>
    <t>OPSP-VAD-0159-2023</t>
  </si>
  <si>
    <t>CO1.REQ.3968018</t>
  </si>
  <si>
    <t xml:space="preserve">LA PRESENTE ORDEN TIENE POR OBJETO: 1. APOYAR AL DIRECTOR DE BIENESTAR UNIVERSITARIO, EN LOS PROCESOS DE GESTIÓN DE CONTRATACIÓN PARA "BIENESTAR UNIVERSITARIO" DE CONFORMIDAD AL SISTEMA DE GESTIÓN INTEGRAL, TENIENDO EN CUENTA LOS FUNDAMENTOS Y LINEAMIENTOS IMPARTIDOS POR EL GRUPO DE GESTIÓN DE LA CALIDAD. 2.  APOYAR A LA DIRECCIÓN DE BIENESTAR UNIVERSITARIO EN LA FORMULACIÓN, SEGUIMIENTO Y EVALUACIÓN DEL PLAN DE ACCIÓN Y DE INVERSIÓN DE LA DIRECCIÓN. 3. APOYAR AL DIRECTOR DE BIENESTAR UNIVERSITARIO EN EL MANEJO FINANCIERO DE LA DIRECCIÓN, NECESARIOS PARA EL PERFECTO DESARROLLO DE LAS ACTIVIDADES CULTURALES, DEPORTIVAS, DE SALUD Y DESARROLLO HUMANO ESTABLECIDAS EN EL PLAN DE ACCIÓN. 4. APOYAR AL DIRECTOR DE BIENESTAR UNIVERSITARIO EN LOS TRÁMITES ADMINISTRATIVOS CONTRACTUALES DE SONDEO, PROYECCIÓN PRESUPUESTAL, Y RECEPCIÓN DE DOCUMENTACIÓN DE PROPONENTES. 5.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DIRECCIÓN DE BIENESTAR UNIVERSITARIO EN LA ORGANIZACIÓN Y ARCHIVO DE LA DOCUMENTACIÓN CONCERNIENTE A LA CONTRATACIÓN DE PROVEEDORES DE LA DIRECCIÓN. 7. APOYAR A LA DIRECCIÓN DE BIENESTAR UNIVERSITARIO, EN LA PRESENTACIÓN DE INFORMES DEL PROCESO "BIENESTAR UNIVERSITARIO" SEGÚN LO SOLICITADO POR LA OFICINA ASESORA DE PLANEACIÓN. </t>
  </si>
  <si>
    <t>LEYDI CLARET PATIÑO AFANADOR</t>
  </si>
  <si>
    <t>https://community.secop.gov.co/Public/Tendering/OpportunityDetail/Index?noticeUID=CO1.NTC.3883851&amp;isFromPublicArea=True&amp;isModal=true&amp;asPopupView=true</t>
  </si>
  <si>
    <t>OPSP-VAD-0160-2023</t>
  </si>
  <si>
    <t>CO1.REQ.3969244</t>
  </si>
  <si>
    <t xml:space="preserve">LA PRESENTE ORDEN TIENE POR OBJETO: 1. APOYAR EN EL MANTENIMIENTO Y MEJORA DE LOS PROCEDIMIENTOS, GUÍAS Y DOCUMENTACIÓN DEL PROCESO DE ACREDITACIÓN DENTRO DEL SISTEMA DE GESTIÓN INSTITUCIONAL INTEGRAL. 2. APOYAR EN LOS PROCESOS DE AUDITORÍA INTERNA Y AUDITORÍA EXTERNA. 3. REALIZAR LA MEDICIÓN Y SATISFACCIÓN DEL USUARIO A TRAVÉS DE ENCUESTAS, INDICADORES Y OTRAS HERRAMIENTAS DE SEGUIMIENTO AL PROCESO DE ACREDITACIÓN. 4. APOYAR EN EL SEGUIMIENTO DE LOS INDICADORES DE LOS PROYECTOS DEL PLAN DE ACCIÓN. 5. APOYAR LOS PROCESOS DE FOCALIZACIÓN DE PROGRAMAS ACADÉMICOS PARA ACREDITACIÓN DE ALTA CALIDAD. 6. APOYAR EN LA CUALIFICACIÓN, CAPACITACIÓN Y ACTUALIZACIÓN DE LOS MIEMBROS DE LA COMUNIDAD ACADÉMICA EN PROCESOS DE AUTOEVALUACIÓN Y MEJORAMIENTO CONTINUO QUE ESTÉN LIGADAS AL CUMPLIMIENTO DEL PLAN DE ACCIÓN DE LA OFICINA. 7. APOYAR EN EL SEGUIMIENTO DE LOS INDICADORES DE LOS PROYECTOS DEL PLAN DE ACCIÓN. 8. APOYAR LOS PROCESOS DE FOCALIZACIÓN DE PROGRAMAS ACADÉMICOS PARA ACREDITACIÓN DE ALTA CALIDAD. </t>
  </si>
  <si>
    <t>LIANA PATRICIA MACHADO SANABRIA</t>
  </si>
  <si>
    <t>https://community.secop.gov.co/Public/Tendering/OpportunityDetail/Index?noticeUID=CO1.NTC.3883530&amp;isFromPublicArea=True&amp;isModal=true&amp;asPopupView=true</t>
  </si>
  <si>
    <t>OPSP-VAD-0161-2023</t>
  </si>
  <si>
    <t>CO1.REQ.3972787</t>
  </si>
  <si>
    <t xml:space="preserve">LA PRESENTE ORDEN TIENE POR OBJETO: 1. APOYAR EN LA ATENCIÓN BÁSICA, OPORTUNA Y ADECUADA EN CONSULTA COMO ODONTÓLOGO A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TELEFÓNICA Y PRESENCIAL A LOS MIEMBROS DE LA COMUNIDAD UNIVERSITARIA QUE REQUIERAN INFORMACIÓN SOBRE LAS DISTINTOS SERVICIOS DE BIENESTAR.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t>
  </si>
  <si>
    <t>LORENNI JOHANA AMAYA ZUÑIGA</t>
  </si>
  <si>
    <t>https://community.secop.gov.co/Public/Tendering/OpportunityDetail/Index?noticeUID=CO1.NTC.3883532&amp;isFromPublicArea=True&amp;isModal=true&amp;asPopupView=true</t>
  </si>
  <si>
    <t>OPSP-VAD-0162-2023</t>
  </si>
  <si>
    <t>CO1.REQ.3970636</t>
  </si>
  <si>
    <t xml:space="preserve">LA PRESENTE ORDEN TIENE POR OBJETO: 1. APOYAR LA ATENCIÓN AL PÚBLICO CON CARTERA EN COBRO PRE JURÍDICO Y JURÍDICO. 2. APOYAR EN LA ELABORACIÓN DE VOLANTES DE CONSIGNACIÓN PARA EL PAGO DE LAS CUOTAS MENSUALES (RECAUDO VIGENCIA ANTERIOR). 3. APOYAR EN LA EXPEDICIÓN DE CONSTANCIA REQUERIDAS POR LOS ESTUDIANTES. 4. APOYAR EN LA ORGANIZACION, RELACIONAR Y ENTREGAR DOCUMENTACIÓN PARA EL ARCHIVO DE GESTIÓN. 5. APOYAR EL ENVIÓ DE NOTIFICACIÓN DE DEUDA A LOS CORREOS ELECTRÓNICOS DE LOS DEUDORES Y CODEUDORES. 6. APOYAR EN LA REALIZACIÓN DE LAS LLAMADAS TELEFÓNICAS GESTIONANDO EL COBRO DE LAS DEUDAS DE CRÉDITOS CORTO PLAZO QUE TIENEN LOS ESTUDIANTES DE LAS DIFERENTES MODALIDADES (PRESENCIAL, IDEA, POSGRADOS Y DIPLOMADOS). 7. APOYAR EL CONTROL DE LAS LLAMADAS DE GESTIÓN DE COBRO REALIZADAS. 8. REALIZAR MENSUALMENTE INFORME DE EFECTIVIDAD DEL PROCESO DE GESTIÓN DE COBRO POR MEDIO DE LLAMADAS TELEFÓNICAS REALIZADAS. 9. APLICAR ENCUESTA DE SATISFACCIÓN. </t>
  </si>
  <si>
    <t>LUIS ALBERTO AARON VILORIA</t>
  </si>
  <si>
    <t>https://community.secop.gov.co/Public/Tendering/OpportunityDetail/Index?noticeUID=CO1.NTC.3883534&amp;isFromPublicArea=True&amp;isModal=true&amp;asPopupView=true</t>
  </si>
  <si>
    <t>OPSP-VAD-0163-2023</t>
  </si>
  <si>
    <t>CO1.REQ.3973161</t>
  </si>
  <si>
    <t xml:space="preserve">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t>
  </si>
  <si>
    <t>LUIS FELIPE FUENTES MONTES</t>
  </si>
  <si>
    <t>https://community.secop.gov.co/Public/Tendering/OpportunityDetail/Index?noticeUID=CO1.NTC.3883538&amp;isFromPublicArea=True&amp;isModal=true&amp;asPopupView=true</t>
  </si>
  <si>
    <t>OAG-VAD-0164-2023</t>
  </si>
  <si>
    <t>CO1.REQ.3973737</t>
  </si>
  <si>
    <t xml:space="preserve">LA PRESENTE ORDEN TIENE POR OBJETO: 1. APOYAR EN LA ATENCIÓN DE LLAMADAS TELEFÓNICAS 2. APOYAR EN LA ORGANIZACIÓN Y DIGITALIZACIÓN DE EXPEDIENTES, DE ACUERDO CON LOS PROCEDIMIENTOS Y DIRECTRICES INSTITUCIONALES. 3. APOYAR EN LA ELABORACIÓN DE INVENTARIOS DOCUMENTALES DE ARCHIVOS. 4. APOYAR EN LA ELABORACIÓN DE INFORMES RELACIONADOS CON LA GESTIÓN DOCUMENTAL. 5. APOYAR EN LA ORGANIZACIÓN DE EXPEDIENTES (FOLIACIÓN Y ROTULACIÓN DE CARPETAS). </t>
  </si>
  <si>
    <t>MARIA CONCEPCION PINEDO MURGAS</t>
  </si>
  <si>
    <t>https://community.secop.gov.co/Public/Tendering/OpportunityDetail/Index?noticeUID=CO1.NTC.3883543&amp;isFromPublicArea=True&amp;isModal=true&amp;asPopupView=true</t>
  </si>
  <si>
    <t>OAG-VAD-0165-2023</t>
  </si>
  <si>
    <t>CO1.REQ.3973970</t>
  </si>
  <si>
    <t xml:space="preserve">LA PRESENTE ORDEN TIENE POR OBJETO: 1. APOYAR EN LA REVISIÓN DE LOS CONTRATOS DE CÁTEDRA DEL CENTRO DE POSGRADOS Y FACULTADES Y APOYO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ELABORAR Y ACTUALIZAR BASE DE DATOS DE DOCENTES CATEDRÁTICOS DEL CENTRO DE POSGRADOS Y FACULTADES. 5. APOYAR EN EL SEGUIMIENTO A LAS BONIFICACIONES NO CONSTITUTIVAS DE DOCENTES DE PLANTA, OCASIONALES Y EMPLEADOS ADMINISTRATIVOS. 6.  APOYAR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t>
  </si>
  <si>
    <t>MARIA DE JESUS GALINDO VILLALOBOS</t>
  </si>
  <si>
    <t>https://community.secop.gov.co/Public/Tendering/OpportunityDetail/Index?noticeUID=CO1.NTC.3883388&amp;isFromPublicArea=True&amp;isModal=true&amp;asPopupView=true</t>
  </si>
  <si>
    <t>OPSP-VAD-0166-2023</t>
  </si>
  <si>
    <t>CO1.REQ.3974470</t>
  </si>
  <si>
    <t xml:space="preserve">LA PRESENTE ORDEN TIENE POR OBJETO: 1. APOYAR AL DIRECTOR FINANCIERO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</si>
  <si>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MARIA DEL CARMEN PINZON MAHECHA</t>
  </si>
  <si>
    <t>https://community.secop.gov.co/Public/Tendering/OpportunityDetail/Index?noticeUID=CO1.NTC.3883390&amp;isFromPublicArea=True&amp;isModal=true&amp;asPopupView=true</t>
  </si>
  <si>
    <t>OPSP-VAD-0167-2023</t>
  </si>
  <si>
    <t>CO1.REQ.3974497</t>
  </si>
  <si>
    <t xml:space="preserve">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3. APOYAR EN LA REVISIÓN, ELABORACIÓN Y VALIDACIÓN DE LOS DOCUMENTOS PRECONTRACTUALES Y CONTRACTUALES DE LOS CONTRATOS ADELANTADOS POR LA VICERRECTORÍA ACADÉMICA DE CONFORMIDAD CON EL ESTATUTO DE CONTRATACIÓN DE LA INSTITUCIÓN. 4. APOYAR CON LA REDACCIÓN DE LAS ACTAS DE INICIO, SUSPENSIÓN, REINICIO, ADICIÓN EN VALOR, ADICIÓN EN PLAZO, ADICIÓN EN PLAZO Y VALOR U OTRO SÍ MODIFICATORIO, Y/O TERMINACIÓN DE LAS ÓRDENES DE PROVEEDORES.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t>
  </si>
  <si>
    <t>https://community.secop.gov.co/Public/Tendering/OpportunityDetail/Index?noticeUID=CO1.NTC.3883398&amp;isFromPublicArea=True&amp;isModal=true&amp;asPopupView=true</t>
  </si>
  <si>
    <t>OPSP-VAD-0168-2023</t>
  </si>
  <si>
    <t>CO1.REQ.3975304</t>
  </si>
  <si>
    <t>MARIELA FERMINA DE LA OSSA DE MERCADO</t>
  </si>
  <si>
    <t>https://community.secop.gov.co/Public/Tendering/OpportunityDetail/Index?noticeUID=CO1.NTC.3883396&amp;isFromPublicArea=True&amp;isModal=true&amp;asPopupView=true</t>
  </si>
  <si>
    <t>OAG-VAD-0169-2023</t>
  </si>
  <si>
    <t>CO1.REQ.3975069</t>
  </si>
  <si>
    <t xml:space="preserve">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Y DEL GRUPO DE PRESUPUESTO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LA ELABORACIÓN DEL INFORME DE AVANCE A LOS PLANES DE MEJORAMIENTO SUSCRITOS. 6. APOYAR AL PROFESIONAL ESPECIALIZADO DEL GRUPO DE CONTABILIDAD EN LAS ACTIVIDADES DE CIERRE. 7. APOYAR AL PROFESIONAL ESPECIALIZADO DEL GRUPO DE CONTABILIDAD EN LA CREACIÓN DE LOS USUARIOS PERFIL PRESUPUESTAL UNIVERSIDADES Y PERFIL TESORERO UNIVERSIDADES DENTRO DEL SIIF NACION. </t>
  </si>
  <si>
    <t>MARIO ANDRES NAVARRO TANO</t>
  </si>
  <si>
    <t>https://community.secop.gov.co/Public/Tendering/OpportunityDetail/Index?noticeUID=CO1.NTC.3883549&amp;isFromPublicArea=True&amp;isModal=true&amp;asPopupView=true</t>
  </si>
  <si>
    <t>OPSP-VAD-0170-2023</t>
  </si>
  <si>
    <t>CO1.REQ.3975488</t>
  </si>
  <si>
    <t xml:space="preserve">LA PRESENTE ORDEN TIENE POR OBJETO: 1. APOYAR EN LA ELABORACIÓN DE PROYECTOS DE COOPERACIÓN INTERNACIONAL EN EDUCACIÓN SUPERIOR. 2. APOYAR EN LA COORDINACIÓN DE PROYECTOS DE COOPERACIÓN INTERNACIONAL EN EDUCACIÓN SUPERIOR 3. APOYAR LOS PROCESOS DE GESTIÓN DE LA CALIDAD DE LA OFICINA DE RELACIONES INTERNACIONALES 4. APOYAR EN EL DESARROLLO DE AGENDAS DE COLABORACIÓN CON INSTITUCIONES INTERNACIONALES. 5. APOYAR EN LA ESTRATEGIA DE MOVILIZACIÓN DE RECURSOS INTERNACIONALES. </t>
  </si>
  <si>
    <t>MARLA LUCIA MAESTRE MEYER</t>
  </si>
  <si>
    <t>CARLOS CORONADO VARGAS</t>
  </si>
  <si>
    <t>https://community.secop.gov.co/Public/Tendering/OpportunityDetail/Index?noticeUID=CO1.NTC.3883902&amp;isFromPublicArea=True&amp;isModal=true&amp;asPopupView=true</t>
  </si>
  <si>
    <t>OPSP-VAD-0171-2023</t>
  </si>
  <si>
    <t>CO1.REQ.3975909</t>
  </si>
  <si>
    <t xml:space="preserve">LA PRESENTE ORDEN TIENE POR OBJETO: 1. APOYAR A LA DIRECCIÓN CURRICULAR Y DE DOCENCIA DE LA VICERRECTORÍA ACADÉMICA, EN LO RELACIONADO CON LOS PROCEDIMIENTOS GA-P09 "PROCEDIMIENTO DE VINCULACIÓN DOCENTE HORA CATEDRA" Y GA-P015 "PROCEDIMIENTO PARA REPORTE DE NOVEDADES AL ACTA DE VINCULACIÓN DE DOCENTES CATEDRÁTICOS", A PARTIR DEL DESARROLLO DE LAS SIGUIENTES ACTIVIDADES: A) APOYAR EN LA CONSOLIDACIÓN DE INFORMACIÓN BASE DE LAS FUENTES SIARE, CIARP Y SOLICITUDES ESPECÍFICAS DE FACULTADES, DEPARTAMENTO Y/O CENTRO, PARA LA VINCULACIÓN DE DOCENTES HORA CATEDRA. B) APOYAR EN LA PROYECCIÓN DE COSTOS PARA LA ELABORACIÓN DE PRESUPUESTOS Y REALIZACIÓN DE TRÁMITES ANTE LA OFICINA DE PRESUPUESTO. C) APOYAR EN LA ELABORACIÓN Y SEGUIMIENTO A TRÁMITE DE RESOLUCIONES, ACTAS DE VINCULACIÓN, ADICIÓN, DISMINUCIÓN Y/O MODIFICATORIOS DE CÁTEDRA DEL PERIODO ACADÉMICO. D) APOYAR EN LA ATENCIÓN A DOCENTES CATEDRÁTICOS, COORDINACIONES ACADÉMICAS Y DIRECCIONES DE PROGRAMA QUE REQUIEREN INFORMACIÓN EN TEMAS RELACIONADOS CON ADICIONES, DISMINUCIONES Y/O MODIFICATORIOS EN EL PERIODO. 2. APOYAR A LA DIRECCIÓN CURRICULAR Y DE DOCENCIA DE LA VICERRECTORÍA ACADÉMICA, EN LO RELACIONADO CON EL PROCEDIMIENTO GA-P21- “PROCEDIMIENTO PARA LA PLANEACIÓN, GESTIÓN Y DESARROLLO DE LAS PRÁCTICAS DE CAMPO DE LOS PROGRAMAS DE PREGRADO”, A PARTIR DEL DESARROLLO DE LAS SIGUIENTES ACTIVIDADES: A)APOYAR EN LA CONSOLIDACIÓN Y HACER SEGUIMIENTO DE REQUERIMIENTOS FINANCIEROS DE LOS PROGRAMAS, DEPARTAMENTO Y/O CENTRO B) APOYAR EN EL ACOMPAÑAMIENTO A LOS PROGRAMAS, DEPARTAMENTO Y/O CENTRO EN LOS TRÁMITES PRESUPUESTALES A QUE HAYA LUGAR. 3. APOYAR EN EL DESARROLLO DE LAS ACTIVIDADES DE LA VICERRECTORÍA ACADÉMICA, RELACIONADAS CON: A) APOYAR EN LA ELABORACIÓN DE RESOLUCIONES. B) APOYAR EN EL SEGUIMIENTO A LOS TRÁMITES DE PAGO ANTE LAS OFICINAS DE PRESUPUESTO Y CONTABILIDAD, EN LO QUE REFIERE A ASUNTOS Y ACTIVIDADES ACADÉMICAS. C) APOYAR EN EL DILIGENCIAMIENTO DE INFORMES PERIÓDICOS REQUERIDOS POR ENTES EXTERNOS (DANE, SNIES). 4) REALIZAR INFORMES PERIÓDICOS DERIVADOS DE LAS ACTIVIDADES CONTRACTUALES. </t>
  </si>
  <si>
    <t>MARTA CRISTINA MEJIA SANCHEZ</t>
  </si>
  <si>
    <t>https://community.secop.gov.co/Public/Tendering/OpportunityDetail/Index?noticeUID=CO1.NTC.3883813&amp;isFromPublicArea=True&amp;isModal=true&amp;asPopupView=true</t>
  </si>
  <si>
    <t>OAG-VAD-0172-2023</t>
  </si>
  <si>
    <t>CO1.REQ.3975934</t>
  </si>
  <si>
    <t xml:space="preserve">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 7. APOYAR EN LAS ACTIVIDADES RELACIONADAS CON LAS BAJAS DE LOS BIENES DEVOLUTIVOS. </t>
  </si>
  <si>
    <t>MAXIMILIANO GARCIA TEJEDA</t>
  </si>
  <si>
    <t>https://community.secop.gov.co/Public/Tendering/OpportunityDetail/Index?noticeUID=CO1.NTC.3883612&amp;isFromPublicArea=True&amp;isModal=true&amp;asPopupView=true</t>
  </si>
  <si>
    <t>OPSP-VAD-0173-2023</t>
  </si>
  <si>
    <t>CO1.REQ.3976009</t>
  </si>
  <si>
    <t xml:space="preserve">LA PRESENTE ORDEN TIENE POR OBJETO: 1. APOYAR EN LA ATENCIÓN BÁSICA, OPORTUNA Y ADECUADA EN CONSULTA COMO MEDICO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TELEFÓNICA Y PRESENCIAL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11. APOYAR EN LA ATENCIÓN, SEGUIMIENTO Y CONTROL A TRAVÉS DE MEDIOS TECNOLÓGICOS, A LA COMUNIDAD UNIVERSITARIA QUE LO REQUIERA DE ACUERDO A SU ESPECIALIDAD. </t>
  </si>
  <si>
    <t>MIGUEL MARIANO TORRALVO PUERTA</t>
  </si>
  <si>
    <t>https://community.secop.gov.co/Public/Tendering/OpportunityDetail/Index?noticeUID=CO1.NTC.3883814&amp;isFromPublicArea=True&amp;isModal=true&amp;asPopupView=true</t>
  </si>
  <si>
    <t>OPSP-VAD-0174-2023</t>
  </si>
  <si>
    <t>CO1.REQ.3976037</t>
  </si>
  <si>
    <t xml:space="preserve">LA PRESENTE ORDEN TIENE POR OBJETO: 1. APOYAR EN EL DISEÑO Y COORDINACIÓN 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ESTADÍSTICOS DE LAS ACTIVIDADES REALIZADAS, ASÍ COMO LAS PARTICIPACIONES DE LOS ESTAMENTOS UNIVERSITARIOS EN LAS MISMAS. 7. APOYAR EN EL CUIDADO DEL INVENTARIO DE IMPLEMENTOS Y EQUIPOS QUE LE SEAN ASIGNADOS, GARANTIZANDO EL BUEN USO DE LOS MISMOS. 8. MANTENER ACTUALIZADA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LA COORDINACIÓN DEL PROCESO DE ADMISIÓN DE LOS NIÑOS Y MADRES BENEFICIARIOS DEL CENTRO. 13. APOYAR EN EL FOMENTO, DISEÑO Y DIVULGACIÓN DE ACTIVIDADES DE CARÁCTER FORMATIVO E INFORMATIVO RELACIONADOS CON LA LACTANCIA MATERNA Y EL DESARROLLO DE LOS NIÑOS. </t>
  </si>
  <si>
    <t>MILAGROS KAROLINA ALVARADO AVENDAÑO</t>
  </si>
  <si>
    <t>https://community.secop.gov.co/Public/Tendering/OpportunityDetail/Index?noticeUID=CO1.NTC.3883819&amp;isFromPublicArea=True&amp;isModal=true&amp;asPopupView=true</t>
  </si>
  <si>
    <t>OAG-VAD-0175-2023</t>
  </si>
  <si>
    <t>CO1.REQ.3975873</t>
  </si>
  <si>
    <t xml:space="preserve">LA PRESENTE ORDEN TIENE POR OBJETO: 1. APOYAR EN LA RECEPCIÓN E INGRESO DE PERSONAL A CLÍNICA, ESTO INCLUYE A PACIENTES, DOCENTES, ESTUDIANTES Y PERSONAL DE APOYO. 2. APOYAR LA ENTREGA DE HISTORIAS CLÍNICAS Y REGISTROS 3. MANTENER ORGANIZADO, ACTUALIZADO Y SEGURO 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t>
  </si>
  <si>
    <t>MILENA PATRICIA TOVAR LUNA</t>
  </si>
  <si>
    <t>https://community.secop.gov.co/Public/Tendering/OpportunityDetail/Index?noticeUID=CO1.NTC.3883821&amp;isFromPublicArea=True&amp;isModal=true&amp;asPopupView=true</t>
  </si>
  <si>
    <t>OAG-VAD-0176-2023</t>
  </si>
  <si>
    <t>CO1.REQ.3975891</t>
  </si>
  <si>
    <t xml:space="preserve">LA PRESENTE ORDEN TIENE POR OBJETO: 1. APOYAR LAS ACTIVIDADES DE RECEPCIÓN TELEFÓNICA Y ATENCIÓN PRESENCIAL DE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t>
  </si>
  <si>
    <t>MONICA MARINA POSADA GUTIERREZ</t>
  </si>
  <si>
    <t>https://community.secop.gov.co/Public/Tendering/OpportunityDetail/Index?noticeUID=CO1.NTC.3883731&amp;isFromPublicArea=True&amp;isModal=true&amp;asPopupView=true</t>
  </si>
  <si>
    <t>OPSP-VAD-0177-2023</t>
  </si>
  <si>
    <t>CO1.REQ.3976245</t>
  </si>
  <si>
    <t xml:space="preserve">LA PRESENTE ORDEN TIENE POR OBJETO: 1. APOYAR LA ARTICULACIÓN ENTRE BIENESTAR UNIVERSITARIO Y TODOS LOS PROGRAMAS ACADÉMICOS DE LA FACULTAD DE HUMANIDADES. 2. APOYAR A LA DIRECCIÓN DE BIENESTAR UNIVERSITARIO EN EL SEGUIMIENTO DE LOS CASOS DE ESTUDIANTES Y DOCENTES CON DIFICULTADES REPORTADOS POR LA FACULTAD DE HUMANIDADES. 3. APOYAR A LA DIRECCIÓN DE BIENESTAR UNIVERSITARIO EN LA IMPLEMENTACIÓN DE ESTRATEGIAS DE PROMOCIÓN DE LOS SERVICIOS Y ACTIVIDADES DE BIENESTAR UNIVERSITARIO EN LA FACULTAD DE HUMANIDADES. 4.  ENTREGAR DE MANERA OPORTUNA Y BAJO SU RESPONSABILIDAD LOS INFORMES QUE SE LE SOLICITEN PARA SER PRESENTADOS EN OTRAS DEPENDENCIAS, CON SOPORTES ESTADÍSTICOS.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DE MANERA PRESENCIAL Y VIRTUAL, QUE REQUIERAN INFORMACIÓN SOBRE LAS DISTINTAS ÁREAS DE BIENESTAR. 8. APOYAR EN LA PROYECCIÓN DE SOLICITUDES, INFORMES Y RESPUESTAS DE DERECHO DE PETICIÓN QUE LE SEAN SOLICITADAS A LA DIRECCIÓN. 9. APOYAR EN LA ELABORACIÓN DE POLÍTICAS, PROCEDIMIENTOS, PROTOCOLOS, MANUALES, GUÍAS, FORMATOS Y DEMÁS DOCUMENTOS QUE SE DEFINAN DENTRO DEL ALCANCE TÉCNICO PARA EL CUMPLIMIENTO DE LOS ESTÁNDARES DE CALIDAD. </t>
  </si>
  <si>
    <t>NATALIA RUIZ CAPATAZ</t>
  </si>
  <si>
    <t>https://community.secop.gov.co/Public/Tendering/OpportunityDetail/Index?noticeUID=CO1.NTC.3883734&amp;isFromPublicArea=True&amp;isModal=true&amp;asPopupView=true</t>
  </si>
  <si>
    <t>OAG-VAD-0178-2023</t>
  </si>
  <si>
    <t>CO1.REQ.3976454</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</si>
  <si>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MANTENIMIENTO DE EQUIPOS AUDIOVISUALES, INSTALACIÓN Y DESINSTALACIÓN, VERIFICACIÓN DEL ESTADO DE LOS CONECTORES DE LOS VIDEO BEAMS, DE LAS LÍNEAS DE PODER E INTERFACE. 9. APOYAR EN LA ENTREGA AL FINALIZAR LA ORDEN DE SERVICIO DEL INVENTARIO DE LOS EQUIPOS DEL LABORATORIO DETALLANDO EL ESTADO DE LOS MISMOS 10. APOYAR LA RECOLECCIÓN DE INFORMACIÓN DE SATISFACCIÓN DEL SERVICIO. </t>
  </si>
  <si>
    <t>NEVIN ANDRES ROSADO VILLEGAS</t>
  </si>
  <si>
    <t>https://community.secop.gov.co/Public/Tendering/OpportunityDetail/Index?noticeUID=CO1.NTC.3883828&amp;isFromPublicArea=True&amp;isModal=true&amp;asPopupView=true</t>
  </si>
  <si>
    <t>OAG-VAD-0179-2023</t>
  </si>
  <si>
    <t>CO1.REQ.3976297</t>
  </si>
  <si>
    <t xml:space="preserve">LA PRESENTE ORDEN TIENE POR OBJETO: 1. APOYAR EN EL DESARROLLO DE LAS ACTIVIDADES RELACIONADAS CON LA GESTIÓN ACADÉMICA DE LA DIRECCIÓN CURRICULAR Y DE DOCENCIA EN EL PERIODO ACADÉMICO: A) APOYAR CON LA REVISIÓN Y VALIDACIÓN HOJAS DE VIDA Y DOCUMENTOS PRECONTRACTUALES DE LOS DOCENTES CATEDRÁTICOS EN EL SISTEMA SIGEP, PARA CUMPLIMIENTO CON NORMATIVIDAD NACIONAL, A PARTIR DE: •APOYAR CON LA CONSULTA DEL PERFIL PROFESIONAL DEL DOCENTE CATEDRÁTICO NUEVO Y ANTIGUO •APOYAR CON LA REVISIÓN DE LA DOCUMENTACIÓN PRECONTRACTUAL REGISTRADA Y CARGADA EN EL SISTEMA. •APOYAR CON LA REVISIÓN DE DOCUMENTACIÓN DE TITULACIÓN, EXPERIENCIA LABORAL, PROFESIONAL Y DOCUMENTOS ADICIONALES. •APOYAR CON LA VALIDACIÓN DE LAS HOJAS DE VIDA DE DOCENTES A VINCULAR EN EL PERIODO. B) APOYAR CON LA REVISIÓN Y ELABORACIÓN DE INFORMES PERIÓDICOS DE REPORTES RELACIONADOS CON LA TITULACIÓN DE DOCENTES EXTRAÍDA DEL SIGEP C) APOYAR EN EL CARGUE DE INFORMACIÓN DEL SISTEMA DE INFORMACIÓN DOCENTE. D)APOYAR CON LA ATENCIÓN A DOCENTES QUE REQUIEREN INFORMACIÓN EN TEMAS RELACIONADOS CON APOYO TECNOLÓGICO EN EL DILIGENCIAMIENTO DE LAS HOJAS DE VIDA EN EL SIGEP. E) APOYAR CON LA ELABORACIÓN DE MATERIAL PEDAGÓGICO Y PIEZAS INFORMATIVAS QUE SE REQUIERAN PARA ACTIVIDADES RELACIONADAS CON LOS PROCESOS DE: PLAN DE ACCIÓN CAPACITACIÓN Y CUALIFICACIÓN DOCENTE; PROCESO DE MONITORIAS ACADÉMICAS Y PROCESO DE INDUCCIÓN DOCENTE F. APOYAR EN LA REVISIÓN DE HOJAS DE VIDA PARA REALIZAR RE CATEGORIZACIONES DE DOCENTES CATEDRÁTICOS ANTIGUOS. </t>
  </si>
  <si>
    <t>RAFAEL ALBERTO SANCHEZ OVIEDO</t>
  </si>
  <si>
    <t>https://community.secop.gov.co/Public/Tendering/OpportunityDetail/Index?noticeUID=CO1.NTC.3883735&amp;isFromPublicArea=True&amp;isModal=true&amp;asPopupView=true</t>
  </si>
  <si>
    <t>OPSP-VAD-0180-2023</t>
  </si>
  <si>
    <t>CO1.REQ.3976816</t>
  </si>
  <si>
    <t xml:space="preserve">LA PRESENTE ORDEN TIENE POR OBJETO: 1. APOYAR A LA VICERRECTORÍA ADMINISTRATIVA EN LA ELABORACIÓN Y PRESENTACIÓN DE INFORMES RELACIONADOS CON LA GESTIÓN ADMINISTRATIVA. 2. APOYAR EN EL DISEÑO, APLICACIÓN Y PROCESAMIENTO DE INDICADORES DE SEGUIMIENTO Y EVALUACIÓN DE LA GESTIÓN Y RESULTADOS INSTITUCIONALES. 3. APOYAR EN LA ORGANIZACIÓN Y SEGUIMIENTO A LA EJECUCIÓN ADMINISTRATIVA DE LOS DISTINTOS PROYECTOS DEL SISTEMA GENERAL DE REGALÍAS EJECUTADOS POR LA UNIVERSIDAD DEL MAGDALENA Y ADMINISTRADOS POR LA VICERRECTORÍA ADMINISTRATIVA. 4. APOYAR EN EL SEGUIMIENTO A LOS PROYECTOS QUE LA VICERRECTORÍA ADMINISTRATIVA ASIGNE A LA DIRECCIÓN ADMINISTRATIVA Y A LA DIRECCIÓN FINANCIERA. 5. APOYAR EN LA COMPILACIÓN, ORGANIZACIÓN Y ENVÍO DE INFORMACIÓN REQUERIDA EN DISTINTAS PLATAFORMAS DE SEGUIMIENTO Y CONTROL DE AVANCES DE LOS PROYECTOS DEL SISTEMA GENERAL DE REGALÍAS. 6. APOYAR EN EL SEGUIMIENTO A LOS PROYECTOS QUE LA VICERRECTORÍA ADMINISTRATIVA ASIGNE A LA DIRECCIÓN ADMINISTRATIVA Y A LA DIRECCIÓN FINANCIERA. </t>
  </si>
  <si>
    <t>RICARDO JAVIER PUPO DIAZ</t>
  </si>
  <si>
    <t>https://community.secop.gov.co/Public/Tendering/OpportunityDetail/Index?noticeUID=CO1.NTC.3883830&amp;isFromPublicArea=True&amp;isModal=true&amp;asPopupView=true</t>
  </si>
  <si>
    <t>OPSP-VAD-0181-2023</t>
  </si>
  <si>
    <t>CO1.REQ.3976923</t>
  </si>
  <si>
    <t xml:space="preserve">LA PRESENTE ORDEN TIENE POR OBJETO: 1. APOYAR EN LA REVISIÓN Y APROBACIÓN EN LA PLATAFORMA GEDOCO DE LOS DOCUMENTOS NECESARIOS PARA LA GESTIÓN DE ÓRDENES DE SERVICIOS PROFESIONALES Y DE APOYO A LA GESTIÓN. 2. APOYAR EL CARGUE DE INFORMACIÓN PRECONTRACTUAL, CONTRACTUAL Y POSTCONTRACTUAL A LA PLATAFORMA DEL SIA OBSERVA DE LAS ORDENES DE PRESTACIÓN DE SERVICIOS PROFESIONALES Y DE APOYO A LA GESTIÓN DE LA VICERRECTORÍA ADMINISTRATIVA Y LA DIRECCIÓN ADMINISTRATIVA. 3. APOYAR EN LA VERIFICACIÓN DEL CUMPLIMIENTO DE LOS REQUISITOS EN LOS DOCUMENTOS REQUERIDOS PARA LA CELEBRACIÓN DE LAS ÓRDENES DE SERVICIOS PROFESIONALES Y DE APOYO A LA GESTIÓN QUE SUSCRIBA EL VICERRECTOR ADMINISTRATIVO Y EL DIRECTOR ADMINISTRATIVO. 4. APOYAR EL CARGUE DE INFORMACIÓN PRECONTRACTUAL, CONTRACTUAL Y POSTCONTRACTUAL A LA PLATAFORMA DEL SECOP DE TODOS LOS PROCESOS DE CONTRATACIÓN QUE ADELANTE LA UNIVERSIDAD A TRAVÉS DE LA VICERRECTORÍA ADMINISTRATIVA Y LA DIRECCIÓN ADMINISTRATIVA. 5. APOYAR EN LA ORGANIZACIÓN DEL ARCHIVO DIGITAL DE LAS ÓRDENES DE SERVICIOS PROFESIONALES Y DE APOYO A LA GESTIÓN SUSCRITAS POR EL VICERRECTOR ADMINISTRATIVO Y EL DIRECTOR ADMINISTRATIVO. 6. APOYAR LA ELABORACIÓN DE CERTIFICADOS CONTRACTUALES SOLICITADOS POR LOS DIFERENTES USUARIOS. 7. RENDIR INFORMES MENSUALES O CUANDO EL SUPERVISOR ASÍ́ LO REQUIERA, SOBRE LAS ACTIVIDADES DESARROLLADAS EN CUMPLIMIENTO DE LA ORDEN DE PRESTACIÓN DE SERVICIOS. </t>
  </si>
  <si>
    <t>RICARDO JOSE ABELLO ZORRO</t>
  </si>
  <si>
    <t>https://community.secop.gov.co/Public/Tendering/OpportunityDetail/Index?noticeUID=CO1.NTC.3883736&amp;isFromPublicArea=True&amp;isModal=true&amp;asPopupView=true</t>
  </si>
  <si>
    <t>OPSP-VAD-0182-2023</t>
  </si>
  <si>
    <t>CO1.REQ.3976745</t>
  </si>
  <si>
    <t xml:space="preserve">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APOYAR A MANTENER ORGANIZADO LOS DOCUMENTOS REQUERIDOS, DE ACUERDO A LOS LINEAMIENTOS DEL GRUPO DE GESTIÓN DOCUMENTAL. 7. RENDIR INFORMES MENSUALES SOBRE LAS ACTIVIDADES DESARROLLADAS, EN CUMPLIMIENTO DE LA PRESENTE ORDEN DE PRESTACIÓN DE SERVICIOS. </t>
  </si>
  <si>
    <t>ROSA PAULINA CEBALLOS RIASCOS</t>
  </si>
  <si>
    <t>https://community.secop.gov.co/Public/Tendering/OpportunityDetail/Index?noticeUID=CO1.NTC.3883738&amp;isFromPublicArea=True&amp;isModal=true&amp;asPopupView=true</t>
  </si>
  <si>
    <t>OAG-VAD-0183-2023</t>
  </si>
  <si>
    <t>CO1.REQ.3976759</t>
  </si>
  <si>
    <t xml:space="preserve">LA PRESENTE ORDEN TIENE POR OBJETO: 1. APOYAR EN LA RECEPCIÓN E INGRESO DE PERSONAL A CLÍNICA, ESTO INCLUYE A PACIENTES, DOCENTES, ESTUDIANTES Y PERSONAL DE APOYO. 2. REALIZAR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t>
  </si>
  <si>
    <t>ROSALBA ESTHER JIMENEZ MOSS</t>
  </si>
  <si>
    <t>https://community.secop.gov.co/Public/Tendering/OpportunityDetail/Index?noticeUID=CO1.NTC.3883743&amp;isFromPublicArea=True&amp;isModal=true&amp;asPopupView=true</t>
  </si>
  <si>
    <t>OPSP-VAD-0184-2023</t>
  </si>
  <si>
    <t>CO1.REQ.3976787</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</si>
  <si>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t>
  </si>
  <si>
    <t>ROSEMBER EMILIO RIVADENEIRA BERMUDEZ</t>
  </si>
  <si>
    <t>https://community.secop.gov.co/Public/Tendering/OpportunityDetail/Index?noticeUID=CO1.NTC.3883741&amp;isFromPublicArea=True&amp;isModal=true&amp;asPopupView=true</t>
  </si>
  <si>
    <t>OAG-VAD-0185-2023</t>
  </si>
  <si>
    <t>CO1.REQ.3977176</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</si>
  <si>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ACTIVIDADES DE REPROGRAFÍA QUE SEAN ESTABLECIDAS. </t>
  </si>
  <si>
    <t>TANIA ESTHER OLIVEROS ACOSTA</t>
  </si>
  <si>
    <t>https://community.secop.gov.co/Public/Tendering/OpportunityDetail/Index?noticeUID=CO1.NTC.3883744&amp;isFromPublicArea=True&amp;isModal=true&amp;asPopupView=true</t>
  </si>
  <si>
    <t>OPSP-VAD-0186-2023</t>
  </si>
  <si>
    <t>CO1.REQ.3977199</t>
  </si>
  <si>
    <t xml:space="preserve">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REVISIÓN DE MINUTAS DE ACTAS DE VINCULACIÓN DE LOS DOCENTES DE CÁTEDRA Y OCASIONALES. 4. APOYAR EN LA PROYECCIÓN Y REVISIÓN DE RESPUESTA A PETICIONES PRESENTADAS POR ENTES DE CONTROL, ADMINISTRADORAS DE FONDOS DE PENSIONES Y EMPRESAS PRESTADORAS DE SERVICIO – EPS. 5. COMPILAR Y ACTUALIZAR LAS NORMAS LEGALES, DE JURISPRUDENCIA DOCTRINA Y DE LOS CONCEPTOS QUE TENGAN RELACIÓN CON EL ÁMBITO DE COMPETENCIA DE LA UNIVERSIDAD. 6. APOYAR EN EL BUEN MANEJO DEL ARCHIVO Y LA CORRESPONDENCIA QUE LE SEAN ASIGNADOS. 7. RENDIR INFORMES MENSUALES, SOBRE LAS ACTIVIDADES DESARROLLADAS, EN CUMPLIMIENTO DE LA PRESENTE ORDEN DE PRESTACIÓN DE SERVICIOS. </t>
  </si>
  <si>
    <t>TATIANA ISABEL ZUÑIGA YEPES</t>
  </si>
  <si>
    <t>https://community.secop.gov.co/Public/Tendering/OpportunityDetail/Index?noticeUID=CO1.NTC.3883746&amp;isFromPublicArea=True&amp;isModal=true&amp;asPopupView=true</t>
  </si>
  <si>
    <t>OPSP-VAD-0187-2023</t>
  </si>
  <si>
    <t>CO1.REQ.3977353</t>
  </si>
  <si>
    <t xml:space="preserve">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EL PROCESO DE CARACTERIZACIÓN DE LOS ESTUDIANTES QUE REALICEN READMISIÓN A LOS DISTINTOS PROGRAMAS ACADÉMICOS. 7. APOYAR EN LA REALIZACIÓN DE LAS VISITAS DOMICILIARIAS QUE SE REQUIERAN EN EL MARCO DEL PROCESO DE ADMISIÓN PARA ASPIRANTES EN LA INSTITUCIÓN Y DURANTE EL PROCESO DE CAMBIO DE ESTRATO SOCIOECONÓMICO. 8. APOYAR EN LA ATENCIÓN TELEFÓNICA Y PRESENCIAL A LOS MIEMBROS DE LA COMUNIDAD UNIVERSITARIA QUE REQUIERAN INFORMACIÓN SOBRE LOS SERVICIOS DE BIENESTAR UNIVERSITARIO. 9. APOYAR AL SUPERVISOR EN LA ACTUALIZACIÓN DEL INVENTARIO DE LOS EQUIPOS E INSUMOS DE OFICINA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CON SU ESPECIALIDAD. </t>
  </si>
  <si>
    <t>TULIA ROSA VALVERDE NUÑEZ</t>
  </si>
  <si>
    <t>https://community.secop.gov.co/Public/Tendering/OpportunityDetail/Index?noticeUID=CO1.NTC.3883749&amp;isFromPublicArea=True&amp;isModal=true&amp;asPopupView=true</t>
  </si>
  <si>
    <t>OPSP-VAD-0188-2023</t>
  </si>
  <si>
    <t>CO1.REQ.3977716</t>
  </si>
  <si>
    <t xml:space="preserve">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t>
  </si>
  <si>
    <t>WILFREN PACHECO BOBADILLA</t>
  </si>
  <si>
    <t>https://community.secop.gov.co/Public/Tendering/OpportunityDetail/Index?noticeUID=CO1.NTC.3883750&amp;isFromPublicArea=True&amp;isModal=true&amp;asPopupView=true</t>
  </si>
  <si>
    <t>OPSP-VAD-0189-2023</t>
  </si>
  <si>
    <t>CO1.REQ.3978309</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</si>
  <si>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t>
  </si>
  <si>
    <t>WILLIGTON ALEXANDER MAIGUEL GOENAGA</t>
  </si>
  <si>
    <t>https://community.secop.gov.co/Public/Tendering/OpportunityDetail/Index?noticeUID=CO1.NTC.3884408&amp;isFromPublicArea=True&amp;isModal=true&amp;asPopupView=true</t>
  </si>
  <si>
    <t>OAG-VAD-0190-2023</t>
  </si>
  <si>
    <t>CO1.REQ.3977635</t>
  </si>
  <si>
    <t xml:space="preserve">LA PRESENTE ORDEN TIENE POR OBJETO: 1. APOYAR EN LA ATENCIÓN EN LOS DIFERENTES USUARIOS QUE SE PRESENTAN EN LOS DIFERENTES MEDIOS DE ATENCIÓN QUE DISPONE EL GRUPO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t>
  </si>
  <si>
    <t>YARAIMA LIBETH GUERRERO FAJARDO</t>
  </si>
  <si>
    <t>https://community.secop.gov.co/Public/Tendering/OpportunityDetail/Index?noticeUID=CO1.NTC.3884410&amp;isFromPublicArea=True&amp;isModal=true&amp;asPopupView=true</t>
  </si>
  <si>
    <t>OAG-VAD-0191-2023</t>
  </si>
  <si>
    <t>CO1.REQ.3978411</t>
  </si>
  <si>
    <t xml:space="preserve">LA PRESENTE ORDEN TIENE POR OBJETO: 1. APOYAR EN EL PROCESO DE INSCRIPCIÓN, SELECCIÓN Y ADMISIÓN DE NUEVOS ESTUDIANTES EN LA MODALIDAD DE PREGRADO A DISTANCIA. 2. APOYAR EL PROCESO DE MATRÍCULAS FINANCIERAS DE LOS ESTUDIANTES DE LA MODALIDAD DE PREGRADO VIRTUAL Y A DISTANCIA 3. APOYAR EN LA REVISIÓN DEL ESTADO ACADÉMICO Y FINANCIERO DE LOS ESTUDIANTES NUEVOS Y ANTIGUOS DE LA MODALIDAD DE PREGRADO A DISTANCIA. 4. APOYAR EN LA RECEPCIÓN Y TRAMITE DE PAZ Y SALVOS DE LOS ESTUDIANTES DE LA MODALIDAD DE PREGRADO A DISTANCIA, EMITIDOS POR EL GRUPO DE FACTURACIÓN CRÉDITO Y CARTERA. </t>
  </si>
  <si>
    <t>YILIAN ELIANA ARAUJO BARRERA</t>
  </si>
  <si>
    <t>https://community.secop.gov.co/Public/Tendering/OpportunityDetail/Index?noticeUID=CO1.NTC.3884412&amp;isFromPublicArea=True&amp;isModal=true&amp;asPopupView=true</t>
  </si>
  <si>
    <t>OPSP-VAD-0192-2023</t>
  </si>
  <si>
    <t>CO1.REQ.3978414</t>
  </si>
  <si>
    <t xml:space="preserve">LA PRESENTE ORDEN TIENE POR OBJETO: 1. APOYAR EN LA JORNADA DE INDUCCIÓN AL EQUIPO DE PSICÓLOGOS ENTREVISTADORES. 2. REALIZAR ENTREVISTA EN LA FASE 1, A LOS ASPIRANTES PARA EL INGRESO A LA UNIVERSIDAD DEL MAGDALENA PARA EL PERIODO ACADÉMICO 2023-I, BAJO PREGUNTAS SEMIESTRUCTURADAS EN LAS CUALES MANIFIESTEN SUS ACTITUDES, APTITUDES, INTERESES Y VOCACIONALIDAD ANTE DETERMINADO PROGRAMA ACADÉMICO. 3. ELABORAR INFORMES INDIVIDUALES POR ASPIRANTES. 4. ELABORAR INFORMES POR PROGRAMA ASIGNADO A LA REALIZACIÓN DE LAS ENTREVISTAS DE ADMISIÓN 2023-I. 5. PARTICIPAR EN REQUERIMIENTOS A LOS QUE HAYA LUGAR Y QUE ESTÉN RELACIONADOS CON LOS INFORMES DE ENTREVISTAS. </t>
  </si>
  <si>
    <t>MAYERLIS PATRICIA PEREA CHAVEZ</t>
  </si>
  <si>
    <t>https://community.secop.gov.co/Public/Tendering/OpportunityDetail/Index?noticeUID=CO1.NTC.3884416&amp;isFromPublicArea=True&amp;isModal=true&amp;asPopupView=true</t>
  </si>
  <si>
    <t>OPSP-VAD-0193-2023</t>
  </si>
  <si>
    <t>CO1.REQ.3978418</t>
  </si>
  <si>
    <t>OTRO</t>
  </si>
  <si>
    <t xml:space="preserve">LA PRESENTE ORDEN TIENE POR OBJETO: PRESTAR SUS SERVICIOS PROFESIONALES COMO APOYO GENERAL A LA SUPERVISIÓN Y PROCESOS DE APRUEBA Y ENVÍA EN GESPROY PARA LOS PROYECTOS DEL SISTEMA GENERAL DE REGALÍAS EJECUTADOS POR LA UNIVERSIDAD DEL MAGDALENA, DESARROLLANDO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t>
  </si>
  <si>
    <t>ANA MARIA CARDONA HERNANDEZ</t>
  </si>
  <si>
    <t>CARLOS ANDRES CAMACHO SERGE</t>
  </si>
  <si>
    <t>https://community.secop.gov.co/Public/Tendering/OpportunityDetail/Index?noticeUID=CO1.NTC.3884426&amp;isFromPublicArea=True&amp;isModal=true&amp;asPopupView=true</t>
  </si>
  <si>
    <t>OPSP-VAD-0194-2023</t>
  </si>
  <si>
    <t>CO1.REQ.3978870</t>
  </si>
  <si>
    <t xml:space="preserve">LA PRESENTE ORDEN TIENE POR OBJETO: PRESTAR SUS SERVICIOS PROFESIONALES COMO APOYO A LA SUPERVISIÓN PARA PROYECTOS DEL SISTEMA GENERAL DE REGALÍAS EJECUTADOS POR LA UNIVERSIDAD DEL MAGDALENA, SEGÚN LE SEAN ASIGNADOS POR EL SUPERVISOR DE LA PRESENTE ORDEN,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ADOPTAR LAS MEDIDAS NECESARIAS TENDIENTES A MANTENER DURANTE EL DESARROLLO Y EJECUCIÓN DE LOS CONTRATOS, LAS CONDICIONES TÉCNICAS, ECONÓMICAS Y FINANCIERAS EXISTENTES AL MOMENTO DE LA CELEBRACIÓN DE ESTOS. 5. APOYAR CON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SOLICITAR, TRAMITAR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ANALIZAR Y CONCEPTUAR OPORTUNAMENTE SOBRE LAS CIRCUNSTANCIAS ESPECIALES QUE CONLLEVEN A LA NECESIDAD DE EFECTUAR CAMBIOS EN LAS CONDICIONES DE LOS CONTRATOS PARA EL CABAL CUMPLIMIENTO DE LO PACTADO. ASÍ MISMO ESTUDIAR, EVALUAR Y ATENDER OPORTUNAMENTE LAS SUGERENCIAS, RECLAMACIONES Y CONSULTAS DEL CONTRATISTA. 11. INFORMAR OPORTUNAMENTE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t>
  </si>
  <si>
    <t xml:space="preserve">ANGELA VANESSA IBARRA BOLAÑOS </t>
  </si>
  <si>
    <t>https://community.secop.gov.co/Public/Tendering/OpportunityDetail/Index?noticeUID=CO1.NTC.3884868&amp;isFromPublicArea=True&amp;isModal=true&amp;asPopupView=true</t>
  </si>
  <si>
    <t>OPSP-VAD-0195-2023</t>
  </si>
  <si>
    <t>CO1.REQ.3979458</t>
  </si>
  <si>
    <t xml:space="preserve">LA PRESENTE ORDEN TIENE POR OBJETO: SERVICIOS PROFESIONALES COMO ASISTENTE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t>
  </si>
  <si>
    <t xml:space="preserve">CARLOS MARIO VILORIA CALABRIA </t>
  </si>
  <si>
    <t>JEAN ROGELIO LINERO CUENTO</t>
  </si>
  <si>
    <t>https://community.secop.gov.co/Public/Tendering/OpportunityDetail/Index?noticeUID=CO1.NTC.3885093&amp;isFromPublicArea=True&amp;isModal=true&amp;asPopupView=true</t>
  </si>
  <si>
    <t>OPSP-VAD-0196-2023</t>
  </si>
  <si>
    <t>CO1.REQ.3979703</t>
  </si>
  <si>
    <t xml:space="preserve">LA PRESENTE ORDEN TIENE POR OBJETO: 1. APOYAR AL SUPERVISOR Y COORDINADORES DE LA SUPERVISIÓN SOBRE LOS PROCESOS Y PROCEDIMIENTOS DE ORDEN JURÍDICO Y LEGAL EN EL MARCO DE LA NORMATIVIDAD VIGENTE. 2. APOYAR LA SUPERVISIÓN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A LA NORMATIVIDAD VIGENTE. 8. APOYAR LA SUPERVISIÓN DE LA ELABORACIÓN DE INFORMES QUE SE REQUIERAN DURANTE LA EJECUCIÓN DEL PROYECTO. </t>
  </si>
  <si>
    <t>https://community.secop.gov.co/Public/Tendering/OpportunityDetail/Index?noticeUID=CO1.NTC.3885515&amp;isFromPublicArea=True&amp;isModal=true&amp;asPopupView=true</t>
  </si>
  <si>
    <t>OPSP-VAD-0197-2023</t>
  </si>
  <si>
    <t>CO1.REQ.3979831</t>
  </si>
  <si>
    <t xml:space="preserve">LA PRESENTE ORDEN TIENE POR OBJETO: 1. APOYAR LA SUPERVISIÓN DE LOS INFORMES FINANCIEROS Y CONTABLES QUE SE REQUIERAN EN EL MARCO DE LA SUPERVISIÓN DEL PROYECTO. 2. APOYAR LA SUPERVISIÓN DEL REGISTRO DE LAS TRANSACCIONES Y/O MOVIMIENTOS CONTABLES QUE SE EJECUTEN EN EL MARCO DEL APOYO A LA SUPERVISIÓN DEL PROYECTO. 3. APOYAR LA SUPERVISIÓN EN EL PROCESO DE VERIFICACIÓN DE LOS IMPUESTOS, RETENCIONES Y TRIBUTOS DE LAS FACTURAS EMITIDAS POR LOS PROVEEDORES. 4. APOYAR LA SUPERVISIÓN EN LA VALIDACIÓN DE LAS COTIZACIONES QUE SE PRESENTEN EN EL PROYECTO, MEDIANTE SONDEOS DE MERCADO. 5. APOYAR LA SUPERVISIÓN DE LAS VERIFICACIONES DE LAS CUENTAS DE COBRO POR PARTE DE LOS CONTRATISTAS. 6. APOYAR LA SUPERVISIÓN DEL CUMPLIMIENTO A CABALIDAD DE CADA UNA DE LAS ACTIVIDADES Y OBJETIVOS DE ACUERDO A LA NORMATIVIDAD VIGENTE. 7. APOYAR LA SUPERVISIÓN DEL CUMPLIMIENTO DE LA PROGRAMACIÓN DE LOS GIROS DE RECURSOS DEL SGR DEL PROYECTO. 8. APOYAR LA SUPERVISIÓN DE LOS INFORMES QUE SE REQUIERAN DURANTE LA EJECUCIÓN DEL PROYECTO. </t>
  </si>
  <si>
    <t>ELIANA RAQUEL CASTELLANOS BOTTO</t>
  </si>
  <si>
    <t>https://community.secop.gov.co/Public/Tendering/OpportunityDetail/Index?noticeUID=CO1.NTC.3885474&amp;isFromPublicArea=True&amp;isModal=true&amp;asPopupView=true</t>
  </si>
  <si>
    <t>OPSP-VAD-0198-2023</t>
  </si>
  <si>
    <t>CO1.REQ.3979871</t>
  </si>
  <si>
    <t xml:space="preserve">LA PRESENTE ORDEN TIENE POR OBJETO: REALIZAR LAS ACTIVIDADES EN EL ÁREA ADMINISTRATIVA DE LOS PROYECTOS DEL SISTEMA GENERAL DE REGALÍAS EJECUTADOS POR LA UNIVERSIDAD DEL MAGDALENA DE LA SIGUIENTE MANERA: 1. APOYAR LA GESTIÓN ADMINISTRATIVA DE PROYECTOS EN RELACIÓN CON EL SEGUIMIENTO Y CONTROL DE LA EJECUCIÓN DE LOS MISMO. 2. APOYAR EN LA ELABORACIÓN DE INFORMES DE EJECUCIÓN ADMINISTRATIVA Y FINANCIERA DE LOS PROYECTOS. 3. APOYAR EN EL TRAMITE ADMINISTRATIVO DE LOS PAGOS A PROVEEDORES EN LOS PROYECTOS QUE EJECUTA LA UNIVERSIDAD. 4. APOYAR A LA VICERRECTORÍA ADMINISTRATIVA DE LA UNIVERSIDAD DEL MAGDALENA EN EL REGISTRO Y CONTROL DE ACTIVIDADES LIGADAS A LA EJECUCIÓN ADMINISTRATIVA DE LOS PROYECTOS, EN LO REFERENTE A PROCESOS PRECONTRACTUALES Y CONTRACTUALES, VERIFICANDO LA DOCUMENTACIÓN REQUERIDA PARA CADA PROCESO GARANTIZANDO LA CORRECTA ADMINISTRACIÓN DE LOS RECURSOS. </t>
  </si>
  <si>
    <t>IVAN ROMARIO RODRIGUEZ GOMEZ</t>
  </si>
  <si>
    <t>ALFA SIELO JAIMES SILVA</t>
  </si>
  <si>
    <t>https://community.secop.gov.co/Public/Tendering/OpportunityDetail/Index?noticeUID=CO1.NTC.3885579&amp;isFromPublicArea=True&amp;isModal=true&amp;asPopupView=true</t>
  </si>
  <si>
    <t>OPSP-VAD-0199-2023</t>
  </si>
  <si>
    <t>CO1.REQ.3980053</t>
  </si>
  <si>
    <t xml:space="preserve">LA PRESENTE ORDEN TIENE POR OBJETO: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t>
  </si>
  <si>
    <t>JESUS DAVID MIRANDA CORRALES</t>
  </si>
  <si>
    <t>https://community.secop.gov.co/Public/Tendering/OpportunityDetail/Index?noticeUID=CO1.NTC.3886143&amp;isFromPublicArea=True&amp;isModal=true&amp;asPopupView=true</t>
  </si>
  <si>
    <t>OPSP-VAD-0200-2023</t>
  </si>
  <si>
    <t>CO1.REQ.3980511</t>
  </si>
  <si>
    <t xml:space="preserve">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 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t>
  </si>
  <si>
    <t>MARIA ALEJANDRA TABORDA DE LA HOZ</t>
  </si>
  <si>
    <t>https://community.secop.gov.co/Public/Tendering/OpportunityDetail/Index?noticeUID=CO1.NTC.3886171&amp;isFromPublicArea=True&amp;isModal=true&amp;asPopupView=true</t>
  </si>
  <si>
    <t>OPSP-VAD-0201-2023</t>
  </si>
  <si>
    <t>CO1.REQ.3980542</t>
  </si>
  <si>
    <t xml:space="preserve">LA PRESENTE ORDEN TIENE POR OBJETO: 1. APOYAR LA SUPERVISIÓN PARA LA GESTIÓN DE LOS ESPACIOS Y ELEMENTOS NECESARIOS PARA EL DESARROLLO DE REUNIONES, TALLERES Y ACTIVIDADES EN EL MARCO DEL PROYECTO. 2. APOYAR LA SUPERVISIÓN PARA LA ELABORACIÓN DE INFORMES QUE SE REQUIERAN DURANTE LA EJECUCIÓN DEL PROYECTO. 3. APOYAR LA SUPERVISIÓN EN EL DESARROLLO DE LA CARACTERIZACIÓN SOCIOECONÓMICA Y AMBIENTAL QUE CONTRIBUYA A LA CREACIÓN DE FICHAS TÉCNICAS. 4. APOYAR LA SUPERVISIÓN DE LA RECOLECCIÓN DE LA INFORMACIÓN NECESARIA PARA LOS PLANES DE INTERVENCIÓN. 5. APOYAR LA SUPERVISIÓN DE LA LOGÍSTICA DE LOS TALLERES QUE SE DESARROLLEN EN EL MARCO DEL PROYECTO. 6. APOYAR LA SUPERVISIÓN DE LA SISTEMATIZACIÓN DE LA EXPERIENCIA PARA LAS ACTIVIDADES REALIZADAS EN EL PROYECTO. 7. APOYAR LA SUPERVISIÓN PARA LA IMPLEMENTACIÓN DEL PLAN DE INTERVENCIÓN. 8. APOYAR LA SUPERVISIÓN DE LA VALIDACIÓN DE LA INFORMACIÓN PLASMADA EN LAS FICHAS TÉCNICAS DE LOS BENEFICIARIOS. 9. APOYAR LA SUPERVISIÓN PARA EL CUMPLIMIENTO A CABALIDAD DE CADA UNA DE LAS ACTIVIDADES Y OBJETIVOS DEL PROYECTO. 10. APOYAR LA SUPERVISIÓN PARA EL CUMPLIMIENTO DE LA PROGRAMACIÓN DE LOS GIROS DE RECURSOS DEL SGR DEL PROYECTO. </t>
  </si>
  <si>
    <t>MARIA FERNANDA HERNANDEZ POMARES</t>
  </si>
  <si>
    <t>https://community.secop.gov.co/Public/Tendering/OpportunityDetail/Index?noticeUID=CO1.NTC.3886409&amp;isFromPublicArea=True&amp;isModal=true&amp;asPopupView=true</t>
  </si>
  <si>
    <t>OPSP-VAD-0202-2023</t>
  </si>
  <si>
    <t>CO1.REQ.3980567</t>
  </si>
  <si>
    <t>https://community.secop.gov.co/Public/Tendering/OpportunityDetail/Index?noticeUID=CO1.NTC.3886456&amp;isFromPublicArea=True&amp;isModal=true&amp;asPopupView=true</t>
  </si>
  <si>
    <t>OAG-VAD-0203-2023</t>
  </si>
  <si>
    <t>CO1.REQ.3981144</t>
  </si>
  <si>
    <t xml:space="preserve">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REALIZAR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t>
  </si>
  <si>
    <t>OMAR ENRIQUE SEGURA ASCENCIO</t>
  </si>
  <si>
    <t>https://community.secop.gov.co/Public/Tendering/OpportunityDetail/Index?noticeUID=CO1.NTC.3886659&amp;isFromPublicArea=True&amp;isModal=true&amp;asPopupView=true</t>
  </si>
  <si>
    <t>OPSP-VAD-0204-2023</t>
  </si>
  <si>
    <t>CO1.REQ.3968723</t>
  </si>
  <si>
    <t xml:space="preserve">LA PRESENTE ORDEN TIENE POR OBJETO: SERVICIOS PROFESIONALES REQUERIDOS EN LA REALIZACIÓN DE LAS SIGUIENTES ACTIVIDADES ENMARCADAS EN EL DESARROLLO DE LOS PROYECTOS DE REGALIAS, ASÍ: 1. APOYAR EN LA REVISIÓN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APOYAR EN LA REVISIÓN EN CONJUNTO CON EL PROFESIONAL ESPECIALIZADO DEL GRUPO DE CONTABILIDAD, LA CODIFICACIÓN DE LOS MODELOS CONTABLES DEL SINAP QUE SEAN UTILIZADOS EN LA ELABORACIÓN DE CUENTAS POR PAGAR Y OBLIGACIONES PRESUPUESTALES REFERENTES AL SISTEMA GENERAL DE REGALÍAS. 5. APOYAR AL PROFESIONAL ESPECIALIZADO DEL GRUPO DE CONTABILIDAD EN LA ELABORACIÓN, CONCILIACIÓN Y PRESENTACIÓN DE LOS INFORMES SOLICITADOS POR LOS DIFERENTES ENTES DE CONTROL, RELACIONADOS A LA GESTIÓN CONTABLE DEL SISTEMA GENERAL DE REGALÍAS. </t>
  </si>
  <si>
    <t>https://community.secop.gov.co/Public/Tendering/OpportunityDetail/Index?noticeUID=CO1.NTC.3893351&amp;isFromPublicArea=True&amp;isModal=true&amp;asPopupView=true</t>
  </si>
  <si>
    <t>OAG-VAD-0205-2023</t>
  </si>
  <si>
    <t>CO1.REQ.3968754</t>
  </si>
  <si>
    <t xml:space="preserve">LA PRESENTE ORDEN TIENE POR OBJETO: 1. APOYAR EN EL PROCESO DE INCLUSIÓN DE DOCUMENTOS EN LAS PLATAFORMAS SIA OBSERVA Y SECOP II. 2. APOYAR EN LA DIGITALIZACIÓN DE LOS DOCUMENTOS DE LOS PROCESOS CONTRACTUALES EXPEDIDOS POR LA VICERRECTORÍA ADMINISTRATIVA. 3. APOYAR EN LA COMUNICACIÓN DE LOS ACTOS ADMINISTRATIVOS A LA OFICINA DE PRESUPUESTO PARA LA ELABORACIÓN DE LOS REGISTROS PRESUPUESTALES. 4. APOYAR LA REVISIÓN DE INFORMES DE CONTRATACIÓN. </t>
  </si>
  <si>
    <t>BRIAN JOSE DE LEON MARQUEZ</t>
  </si>
  <si>
    <t>https://community.secop.gov.co/Public/Tendering/OpportunityDetail/Index?noticeUID=CO1.NTC.3893534&amp;isFromPublicArea=True&amp;isModal=true&amp;asPopupView=true</t>
  </si>
  <si>
    <t>OPSP-VAD-0206-2023</t>
  </si>
  <si>
    <t>CO1.REQ.3968285</t>
  </si>
  <si>
    <t xml:space="preserve">LA PRESENTE ORDEN TIENE POR OBJETO: PRESTAR SUS SERVICIOS PROFESIONALES COMO APOYO A LA SUPERVISIÓN PARA PROYECTOS DEL SISTEMA GENERAL DE REGALÍAS EJECUTADOS POR LA UNIVERSIDAD DEL MAGDALENA, SEGÚN LE SEAN ASIGNADOS AL SUPERVISOR DE LA PRESENTE ORDEN,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CON LA ADOPCIÓN DE LAS MEDIDAS NECESARIAS TENDIENTES A MANTENER DURANTE EL DESARROLLO Y EJECUCIÓN DE LOS CONTRATOS, LAS CONDICIONES TÉCNICAS, ECONÓMICAS Y FINANCIERAS EXISTENTES AL MOMENTO DE LA CELEBRACIÓN DE ESTOS. 5. APOYAR CON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SOLICITAR, TRAMITAR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ANALISIS Y CONCEPTO RELACIONADO CON LAS CIRCUNSTANCIAS ESPECIALES QUE CONLLEVEN A LA NECESIDAD DE EFECTUAR CAMBIOS EN LAS CONDICIONES DE LOS CONTRATOS PARA EL CABAL CUMPLIMIENTO DE LO PACTADO. ASÍ MISMO ESTUDIAR, EVALUAR Y ATENDER OPORTUNAMENTE LAS SUGERENCIAS, RECLAMACIONES Y CONSULTAS DEL CONTRATISTA. 11. INFORMAR OPORTUNAMENTE LAS CONTINGENCIAS EN EL DESARROLLO DE LA SUPERVISIÓN DE LOS PROYECTOS. 12. APOYAR EL PROCESO DE REGISTRO Y ENLACE DE INFORMACIÓN DE LOS PROYECTOS EN EL APLICATIVO GESPROY CUANDO SEA REQUERIDO. 13. AUNAR ESFUERZOS PARA LA ELABORACIÓN DEL INFORME DE CUMPLIMIENTO DE APOYO A LA SUPERVISIÓN DE LA UNIVERSIDAD DEL MAGDALENA ANTE EL SISTEMA GENERAL DE REGALÍAS. </t>
  </si>
  <si>
    <t xml:space="preserve">CARLOS ANDRES PAEZ ROJAS </t>
  </si>
  <si>
    <t>https://community.secop.gov.co/Public/Tendering/OpportunityDetail/Index?noticeUID=CO1.NTC.3893622&amp;isFromPublicArea=True&amp;isModal=true&amp;asPopupView=true</t>
  </si>
  <si>
    <t>OPSP-VAD-0207-2023</t>
  </si>
  <si>
    <t>CO1.REQ.3968295</t>
  </si>
  <si>
    <t xml:space="preserve">LA PRESENTE ORDEN TIENE POR OBJETO: SERVICIOS PROFESIONALES REQUERIDOS EN LA REALIZACIÓN DE LAS SIGUIENTES ACTIVIDADES ENMARCADAS EN EL DESARROLLO DE LOS PROYECTOS DE REGALIAS, ASÍ 1. APOYAR EN LA ADMINISTRACIÓN DE CUENTAS BANCARIAS Y CREACIÓN CUENTA BANCARIA DE TESORERÍA SISTEMA SPGR 2. APOYAR EN LA CREACIÓN, CONFIRMACIÓN Y APROBACIÓN DE CUENTA BANCARIA DE TERCEROS CON EL BANCO DE LA REPÚBLICA SISTEMA SPGR. 3. APOYAR EN LA REVISIÓN Y CAMBIO DE ESTADO DE CUENTAS BANCARIAS EN EL SISTEMA DE PRESUPUESTO Y GIRO DE REGALÍAS (SPGR). 4. APOYAR EN LA REVISIÓN DE DOCUMENTOS SOPORTES DE LAS ÓRDENES DE PAGO  5. REALIZAR ENDOSO DE ÓRDENES DE PAGOS POR ANTICIPOS Y CESIÓN DE DERECHOS EN EL SPGR. 6. APOYAR EN LA ELABORACIÓN DE ORDENES DE PAGOS PRESUPUESTALES Y NO PRESUPUESTALES DE DEDUCCIONES Y AUTORIZAR GIROS EN EL SPGR. 7. REVISAR REINTEGROS DE VIGENCIAS ANTERIORES EN EL SPGR 8. APOYAR EN LA ELABORACIÓN DE REINTEGROS DE ÓRDENES DE PAGO NO PRESUPUESTAL EN EL SPGR. 9) REALIZAR LOS REINTEGROS PRESUPUESTALES QUE CORRESPONDAN EN EL SPGR. 9.  APOYAR EN LA ELABORACIÓN DE COMPROBANTES DE INGRESOS CON CARGO DE RECURSOS DE REGALÍAS EN EL SINAP. 10. APOYAR EN LA RECEPCIÓN Y PROGRAMACIÓN PARA PAGO LAS OBLIGACIONES PRESUPUESTALES CON CARGO A RECURSOS DE REGALÍAS EN EL SINAP. 11. APOYAR EN LA ELABORACIÓN DE LOS COMPROBANTES DE EGRESOS DE LAS OBLIGACIONES CON CARGO A RECURSOS DE REGALÍAS EN EL SINAP. 12. REALIZAR LOS INFORMES DERIVADOS DE SUS ACTIVIDADES. </t>
  </si>
  <si>
    <t>https://community.secop.gov.co/Public/Tendering/OpportunityDetail/Index?noticeUID=CO1.NTC.3893633&amp;isFromPublicArea=True&amp;isModal=true&amp;asPopupView=true</t>
  </si>
  <si>
    <t>OPSP-VAD-0208-2023</t>
  </si>
  <si>
    <t>CO1.REQ.3968779</t>
  </si>
  <si>
    <t>KEVIN DAVID DAZA MONTENEGRO</t>
  </si>
  <si>
    <t>https://community.secop.gov.co/Public/Tendering/OpportunityDetail/Index?noticeUID=CO1.NTC.3893192&amp;isFromPublicArea=True&amp;isModal=true&amp;asPopupView=true</t>
  </si>
  <si>
    <t>OPSP-VAD-0209-2023</t>
  </si>
  <si>
    <t>CO1.REQ.3978667</t>
  </si>
  <si>
    <t xml:space="preserve">LA PRESENTE ORDEN TIENE POR OBJETO: SERVICIOS PROFESIONALES COMO DIRECTOR ADMINISTRATIVO Y FINANCIERO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Y BPIN 2020000100758 DENOMINADO “DESARROLLO DE UN SISTEMA TECNOLÓGICO INTEGRADO PARA LA PROMOCIÓN DE LA SALUD MENTAL, PROBLEMÁTICAS PSICOSOCIALES, SOCIOEMOCIONALES Y PREVENCIÓN DE LA VIOLENCIA DE GÉNERO, CAUSADOS POR LA PANDEMIA DE LA COVID-19 EN EL DEPARTAMENTO DEL MAGDALENA”,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t>
  </si>
  <si>
    <t xml:space="preserve">MARIA MERCEDES PACHECO PACHECO </t>
  </si>
  <si>
    <t>https://community.secop.gov.co/Public/Tendering/OpportunityDetail/Index?noticeUID=CO1.NTC.3893195&amp;isFromPublicArea=True&amp;isModal=true&amp;asPopupView=true</t>
  </si>
  <si>
    <t>OPSP-VAD-0210-2023</t>
  </si>
  <si>
    <t>CO1.REQ.3978911</t>
  </si>
  <si>
    <t xml:space="preserve">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POR EL FACTOR.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t>
  </si>
  <si>
    <t>MARTHA CECILIA FRANCO PACHECO</t>
  </si>
  <si>
    <t>https://community.secop.gov.co/Public/Tendering/OpportunityDetail/Index?noticeUID=CO1.NTC.3893702&amp;isFromPublicArea=True&amp;isModal=true&amp;asPopupView=true</t>
  </si>
  <si>
    <t>OPSP-VAD-0211-2023</t>
  </si>
  <si>
    <t>CO1.REQ.3978923</t>
  </si>
  <si>
    <t xml:space="preserve">LA PRESENTE ORDEN TIENE POR OBJETO: SERVICIOS PROFESIONALES REQUERIDOS EN LA REALIZACIÓN DE LAS SIGUIENTES ACTIVIDADES ENMARCADAS EN EL DESARROLLO DE LOS PROYECTOS DE REGALÍAS, ASÍ: 1. APOYAR EN LA PARAMETRIZACIÓN Y CREACIÓN DE CADA UNO DE LOS NIVELES, CUENTA, SUBCUENTA, CENTRO DE COSTO Y FUENTES DE INGRESOS, EN EL SISTEMA DE INFORMACIÓN SINAP. 2. APOYAR EN LA PARAMETRIZACIÓN Y CREACIÓN DE CADA UNO DE LOS NIVELES, CUENTA, SUBCUENTA, CENTRO DE COSTO, Y FUENTES DE EGRESOS EN EL SISTEMA DE INFORMACIÓN SINAP. 3. APOYAR EN LA CREACIÓN DE CODIFICACIÓN SICE, CONTRALORÍA, CHIP TANTO DE INGRESOS COMO EGRESOS. 4. APOYAR EN LA REALIZACIÓN DE MOVIMIENTOS DE ADICIÓN PRESUPUESTAL DE INGRESOS Y EGRESOS. 5. APOYAR EN LA CREACIÓN Y CODIFICACIÓN DE RUBROS DEL CATÁLOGO DE CLASIFICACIÓN PRESUPUESTAL. 6. APOYAR EN LA NOTIFICACIÓN AL GRUPO DE CONTABILIDAD Y TESORERÍA DE LOS RUBROS DE INGRESOS Y EGRESOS CREADOS CON CARGO A RECURSOS DEL PROYECTO PARA SU ENLACE CONTABLE Y CREACIÓN DE CONCEPTOS EN LA BASE DE DATOS DEL SISTEMA DE INFORMACIÓN SINAP. 7. APOYAR EN LA RECEPCIÓN, REVISIÓN, ADJUNTO Y CONTROL DE CADA UNA DE LAS SOLICITUDES DE CDP QUE EMITA EL ORDENADOR DEL GASTO CON CARGO AL PROYECTO. 8. APOYAR EN LA ELABORACIÓN DE CERTIFICADOS DE DISPONIBILIDAD PRESUPUESTAL EN EL SISTEMA DE INFORMACIÓN SINAP, QUE SE REQUIERAN. 9. APOYAR EN EL ENVÍO AL ORDENADOR DEL GASTO DE LOS CERTIFICADOS DE DISPONIBILIDAD PRESUPUESTAL CDP, APROBADOS POR EL JEFE DE PRESUPUESTO. 10. APOYAR CON EL ARCHIVO EN CARPETA DIGITAL DE SOLICITUDES Y CDPS. 11. APOYAR EN LA RECEPCIÓN, REVISIÓN, ADJUNTO Y CONTROL DE ACTOS ADMINISTRATIVOS EMITIDOS POR EL ORDENADOR DEL GASTO PARA TRAMITE DE REGISTRO PRESUPUESTAL CON CARGO AL PROYECTO. 12. APOYAR EN LA ELABORACIÓN DE CERTIFICADOS DE REGISTRO PRESUPUESTAL –CRP, EN EL SISTEMA DE INFORMACIÓN SINAP, RELACIONADOS AL PROYECTO. 13. APOYAR CON EL ARCHIVO EN CARPETA DIGITAL DE ACTOS ADMINISTRATIVOS Y REGISTRO DE LOS PROYECTOS DE REGALÍAS. 14. APOYAR ÉL ENVIÓ AL ORDENADOR DEL GASTO LOS CERTIFICADOS DE REGISTRO PRESUPUESTAL CRP, APROBADOS POR EL JEFE DE PRESUPUESTO. 15. APOYAR EN LA RECEPCIÓN Y REVISIÓN DE FORMATOS DE AFECTACIONES AL PRESUPUESTO CUANDO SE REQUIERA LIBERAR, ANULAR Y ADICIONAR CERTIFICADOS DE DISPONIBILIDAD PRESUPUESTAL CDP. 16. APOYAR EN LA ELABORACIÓN Y REVISIÓN DE MOVIMIENTOS DE AFECTACIONES CDPS, EN EL SISTEMA DE INFORMACIÓN SINAP. 17. APOYAR EN LA RECEPCIÓN Y REVISIÓN DE FORMATOS DE AFECTACIONES Y/O ACTOS ADMINISTRATIVOS CUANDO SE REQUIERA LIBERAR, ANULAR Y ADICIONAR CERTIFICADOS DE REGISTRO PRESUPUESTAL CRP. 18. APOYAR EN LA ELABORACIÓN DE MOVIMIENTOS DE AFECTACIONES DE LIBERACIONES, ADICIONES, ANULACIONES DE CRP, EN EL SISTEMA DE INFORMACIÓN SINAP. 19. DESCARGAR DEL SISTEMA DE INFORMACIÓN SINAP, INFORMES DE ESTADOS DE EJECUCIÓN PRESUPUESTAL, TANTO DE INGRESOS COMO DE EGRESOS. 20. CONCILIAR DE MANERA PERMANENTE LA INFORMACIÓN PRESUPUESTAL CON LOS DATOS QUE SE TENGAN A NIVEL CONTABLE Y DE LA TESORERÍA DEL PROYECTO. 21. ENTREGAR REPORTES DE ESTADO CERTIFICADOS DE DISPONIBILIDAD PRESUPUESTAL EXPEDIDOS POR EL GRUPO DE PRESUPUESTO. CUANDO SEAN REQUERIDO POR LOS RESPONSABLES DE PROYECTOS. 22. ENTREGAR REPORTES DE ESTADO CERTIFICADOS DE REGISTRO PRESUPUESTAL EXPEDIDOS POR EL GRUPO DE PRESUPUESTO CON CARGO A PROYECTOS DEL SPGR. CUANDO SEAN REQUERIDO POR LOS RESPONSABLES DEL PROYECTO. 23. CONCILIAR DE MANERA PERMANENTE LOS DATOS DE PROYECTOS CON CARGO A RECURSOS DEL SPGR QUE ARROJA EL SISTEMA DE INFORMACIÓN SINAP CON LA PERSONA RESPONSABLE DEL MANEJO DE INFORMACIÓN EN LA PLATAFORMA DEL SPGR. 24. BAJAR DE LA PLATAFORMA CHIP LAS ACTUALIZACIONES REQUERIDAS POR EL SISTEMA, ANTES DE INGRESO DE REPORTES PRESUPUESTALES. 25. PROCESAR LOS DATOS DE REPORTES DE INFORMES DE EJECUCIÓN DE INGRESOS Y EGRESOS (PROGRAMACIÓN DE INGRESOS, EJECUCIÓN DE INGRESOS, PROGRAMACIÓN DE EGRESOS, EJECUCIÓN DE EGRESOS), EN LA PLATAFORMA CHIP DE LA CONTRALORÍA GENERAL DE LA REPÚBLICA, BAJO COORDINACIÓN DEL JEFE DE PRESUPUESTO. 26. PROCESAR LOS DATOS DE CADA UNO DE LOS PROYECTOS AL CIERRE DE LA VIGENCIA PARA LA INICIALIZACIÓN DE SALDOS DISPONIBLES POR PROYECTOS BAJO COORDINACIÓN DEL JEFE DE PRESUPUESTO. 27. NOTIFICAR LOS MOVIMIENTOS PRESUPUESTALES DIARIOS DE SOLICITUDES DE CDP Y ACTOS ADMINISTRATIVOS PARA CERTIFICADOS DE REGISTRO PRESUPUESTAL AL FUNCIONARIO Y/O CONTRATISTA RESPONSABLE DE INGRESO DE DATOS EN LA PLATAFORMA DEL SISTEMA GENERAL DE REGALÍAS SPGR. 28. INFORMAR AL GRUPO DE PRESUPUESTO DE INCONVENIENTES QUE SE TENGAN CON EL INGRESO DE DATOS EN EL SISTEMA DE INFORMACIÓN SINAP. </t>
  </si>
  <si>
    <t>https://community.secop.gov.co/Public/Tendering/OpportunityDetail/Index?noticeUID=CO1.NTC.3893563&amp;isFromPublicArea=True&amp;isModal=true&amp;asPopupView=true</t>
  </si>
  <si>
    <t>OPSP-VAD-0212-2023</t>
  </si>
  <si>
    <t>CO1.REQ.3978928</t>
  </si>
  <si>
    <t xml:space="preserve">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DILIGENCIAR LOS FORMATOS DEL PROCESO "BIENESTAR UNIVERSITARIO" EN EL SISTEMA DE GESTIÓN DE CALIDAD. 7.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8.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9. APOYAR EN LA ATENCIÓN TELEFÓNICA Y PRESENCIAL A LOS MIEMBROS DE LA COMUNIDAD UNIVERSITARIA QUE REQUIERAN INFORMACIÓN SOBRE LOS SERVICIOS DE BIENESTAR. 10. REALIZAR ACTIVIDADES DOCENTE ASISTENCIALES BAJO LA MODALIDAD DE SUPERVISIÓN DE PRÁCTICAS FORMATIVAS A LOS ESTUDIANTES DE LA FACULTAD DE CIENCIAS DE LA SALUD DE LA UNIVERSIDAD DEL MAGDALENA. 11. APOYAR EN LA VALIDACIÓN Y VERIFICACIÓN DE LA VERACIDAD DE LAS INCAPACIDADES DE LOS ESTUDIANTES, TENIENDO EN CUENTA LA REGLAMENTACIÓN EXISTENTE PARA TAL EFECTO. 12. APOYAR EN LA ATENCIÓN, SEGUIMIENTO Y CONTROL A TRAVÉS DE MEDIOS TECNOLÓGICOS, A LA COMUNIDAD UNIVERSITARIA QUE LO REQUIERA DE ACUERDO A SU ESPECIALIDAD. </t>
  </si>
  <si>
    <t>MONICA CANDELARIO MOROS</t>
  </si>
  <si>
    <t>https://community.secop.gov.co/Public/Tendering/OpportunityDetail/Index?noticeUID=CO1.NTC.3893564&amp;isFromPublicArea=True&amp;isModal=true&amp;asPopupView=true</t>
  </si>
  <si>
    <t>OPSP-VAD-0213-2023</t>
  </si>
  <si>
    <t>CO1.REQ.3978815</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</si>
  <si>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2023-1. </t>
  </si>
  <si>
    <t>ANA MARIA SUAREZ ALVAREZ</t>
  </si>
  <si>
    <t>https://community.secop.gov.co/Public/Tendering/OpportunityDetail/Index?noticeUID=CO1.NTC.3893567&amp;isFromPublicArea=True&amp;isModal=true&amp;asPopupView=true</t>
  </si>
  <si>
    <t>OAG-VAD-0214-2023</t>
  </si>
  <si>
    <t>CO1.REQ.3979168</t>
  </si>
  <si>
    <t>CAMILA ANDREA GUTIERREZ MACIAS</t>
  </si>
  <si>
    <t>https://community.secop.gov.co/Public/Tendering/OpportunityDetail/Index?noticeUID=CO1.NTC.3893391&amp;isFromPublicArea=True&amp;isModal=true&amp;asPopupView=true</t>
  </si>
  <si>
    <t>OPSP-VAD-0215-2023</t>
  </si>
  <si>
    <t>CO1.REQ.3979191</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</si>
  <si>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EN LA ELABORACIÓN DE COMUNICACIONES, ACTOS ADMINISTRATIVOS, DOCUMENTOS E INFORMES DE GESTIÓN DEL PROGRAMA. 15. APOYAR EN LA PROYECCCIÓN,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</si>
  <si>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DANIEL MARIA FERNANDEZ NORIEGA</t>
  </si>
  <si>
    <t>https://community.secop.gov.co/Public/Tendering/OpportunityDetail/Index?noticeUID=CO1.NTC.3893659&amp;isFromPublicArea=True&amp;isModal=true&amp;asPopupView=true</t>
  </si>
  <si>
    <t>OPSP-VAD-0216-2023</t>
  </si>
  <si>
    <t>CO1.REQ.3979197</t>
  </si>
  <si>
    <t xml:space="preserve">LA PRESENTE ORDEN TIENE POR OBJETO: 1. APOYAR A LA OFICINA DE ASEGURAMIENTO DE LA CALIDAD EN LOS PROCESOS DE ACOMPAÑAMIENTO Y ASESORÍAS PARA LA SOLICITUD O RENOVACIÓN DE REGISTROS CALIFICADOS DE LOS PROGRAMAS ACADÉMICOS QUE SE ENCUENTRAN EN ESE PROCESO.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4. APOYAR A LA OFICINA DE ASEGURAMIENTO DE LA CALIDAD EN LA TOMA DE REGISTROS DE ASISTENCIAS, ACTAS, DESARROLLO DE RELATORÍAS Y EVIDENCIAS DE LAS ASESORÍAS PARA LA ELABORACIÓN DE PROPUESTAS DE NUEVOS PROGRAMAS ACADÉMICOS 5. ASESORAR, ORIENTAR, A LOS EQUIPOS Y AUTORES DE CREACIÓN Y/O RENOVACIÓN DE PROGRAMAS DE PREGRADO PRESENCIAL, VIRTUAL Y DISTANCIA EN LA BÚSQUEDA Y ANÁLISIS DE LOS INDICADORES CONTEMPLADOS EN LAS CONDICIONES DE CALIDAD DE LOS MISMOS. </t>
  </si>
  <si>
    <t>DAYANIS ROBLES POLO</t>
  </si>
  <si>
    <t>https://community.secop.gov.co/Public/Tendering/OpportunityDetail/Index?noticeUID=CO1.NTC.3893666&amp;isFromPublicArea=True&amp;isModal=true&amp;asPopupView=true</t>
  </si>
  <si>
    <t>OAG-VAD-0217-2023</t>
  </si>
  <si>
    <t>CO1.REQ.3979404</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</si>
  <si>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LAS ACTIVIDADES DE EXTENSIÓN CULTURAL QUE PROGRAME LA BIBLIOTECA. 9. APOYAR LOS PROCESOS DE EVALUACIÓN DE LOS SERVICIOS DE LA BIBLIOTECA. 10. APOYAR EN LA CONSTRUCCIÓN DE INFORMES Y ESTADÍSTICAS DE SERVICIOS Y/O PROCESOS. </t>
  </si>
  <si>
    <t>FABIOLA DEL CARMEN ROSADO PERALTA</t>
  </si>
  <si>
    <t>https://community.secop.gov.co/Public/Tendering/OpportunityDetail/Index?noticeUID=CO1.NTC.3893676&amp;isFromPublicArea=True&amp;isModal=true&amp;asPopupView=true</t>
  </si>
  <si>
    <t>OAG-VAD-0218-2023</t>
  </si>
  <si>
    <t>CO1.REQ.3979328</t>
  </si>
  <si>
    <t xml:space="preserve">LA PRESENTE ORDEN TIENE POR OBJETO: 1. APOYAR EN LA GRABACIÓN DE IMÁGENES Y SONIDO PARA VIDEOS. 2. APOYAR EN LA REALIZACIÓN DE MOTION GRAPHICS 3. APOYAR EN EL DISEÑO DE PIEZAS GRAFICAS PARA EL PROYECTO. </t>
  </si>
  <si>
    <t>HENDERSON ADOLFO VERGARA AHUMADA</t>
  </si>
  <si>
    <t>https://community.secop.gov.co/Public/Tendering/OpportunityDetail/Index?noticeUID=CO1.NTC.3893812&amp;isFromPublicArea=True&amp;isModal=true&amp;asPopupView=true</t>
  </si>
  <si>
    <t>OAG-VAD-0219-2023</t>
  </si>
  <si>
    <t>CO1.REQ.3979419</t>
  </si>
  <si>
    <t>ISAAC MATEO CANTILLO GAMARRA</t>
  </si>
  <si>
    <t>https://community.secop.gov.co/Public/Tendering/OpportunityDetail/Index?noticeUID=CO1.NTC.3893682&amp;isFromPublicArea=True&amp;isModal=true&amp;asPopupView=true</t>
  </si>
  <si>
    <t>OAG-VAD-0220-2023</t>
  </si>
  <si>
    <t>CO1.REQ.3979439</t>
  </si>
  <si>
    <t xml:space="preserve">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PRECLINICA. 6. APOYAR EL SEGUIMIENTO DEL ESTADO DE LOS EQUIPOS Y LA OPERACIÓN NORMAL DE LOS ESPACIOS ACADÉMICOS DE APOYO AL PROGRAMA DE ODONTOLOGÍA. 7. RENDIR INFORMES PERIÓDICOS A LA DIRECCIÓN DE PROGRAMA. </t>
  </si>
  <si>
    <t>JOHN JAIRO ROMERO LUNA</t>
  </si>
  <si>
    <t>https://community.secop.gov.co/Public/Tendering/OpportunityDetail/Index?noticeUID=CO1.NTC.3893690&amp;isFromPublicArea=True&amp;isModal=true&amp;asPopupView=true</t>
  </si>
  <si>
    <t>OPSP-VAD-0221-2023</t>
  </si>
  <si>
    <t>CO1.REQ.3983242</t>
  </si>
  <si>
    <t xml:space="preserve">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EN MANTENER Y GESTIONAR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t>
  </si>
  <si>
    <t>KATERINA ACOSTA MARTINEZ</t>
  </si>
  <si>
    <t>https://community.secop.gov.co/Public/Tendering/OpportunityDetail/Index?noticeUID=CO1.NTC.3893422&amp;isFromPublicArea=True&amp;isModal=true&amp;asPopupView=true</t>
  </si>
  <si>
    <t>OPSP-VAD-0222-2023</t>
  </si>
  <si>
    <t>CO1.REQ.3983451</t>
  </si>
  <si>
    <t xml:space="preserve">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t>
  </si>
  <si>
    <t>LILIAN ZARATE MONROY</t>
  </si>
  <si>
    <t>https://community.secop.gov.co/Public/Tendering/OpportunityDetail/Index?noticeUID=CO1.NTC.3893409&amp;isFromPublicArea=True&amp;isModal=true&amp;asPopupView=true</t>
  </si>
  <si>
    <t>OPSP-VAD-0223-2023</t>
  </si>
  <si>
    <t>CO1.REQ.3983842</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</si>
  <si>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ACTIVIDADES QUE SE REALIZAN EN LAS CLASES. </t>
  </si>
  <si>
    <t>LILIBETH OLIVEROS VILLANUEVA</t>
  </si>
  <si>
    <t>https://community.secop.gov.co/Public/Tendering/OpportunityDetail/Index?noticeUID=CO1.NTC.3893244&amp;isFromPublicArea=True&amp;isModal=true&amp;asPopupView=true</t>
  </si>
  <si>
    <t>OAG-VAD-0224-2023</t>
  </si>
  <si>
    <t>CO1.REQ.3984214</t>
  </si>
  <si>
    <t xml:space="preserve">LA PRESENTE ORDEN TIENE POR OBJETO: 1. APOYAR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APOYAR EN EL DILIGENCIAMIENTO DE MANERA OPORTUNA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ENTREGAR DE MANERA OPORTUNA Y BAJO SU RESPONSABILIDAD LOS INFORMES QUE SE LE SOLICITEN QUE SEAN DE SU COMPETENCIA PARA SER PRESENTADOS EN OTRAS DEPENDENCIAS. </t>
  </si>
  <si>
    <t>LILIBETH ESTHER FLOREZ DIAZ</t>
  </si>
  <si>
    <t>https://community.secop.gov.co/Public/Tendering/OpportunityDetail/Index?noticeUID=CO1.NTC.3893086&amp;isFromPublicArea=True&amp;isModal=true&amp;asPopupView=true</t>
  </si>
  <si>
    <t>OPSP-VAD-0225-2023</t>
  </si>
  <si>
    <t>CO1.REQ.3984272</t>
  </si>
  <si>
    <t xml:space="preserve">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t>
  </si>
  <si>
    <t>MARIA DE LOS ANGELES ACOSTA MORA</t>
  </si>
  <si>
    <t>YANNIS MOSCOTE CASTILLO</t>
  </si>
  <si>
    <t>https://community.secop.gov.co/Public/Tendering/OpportunityDetail/Index?noticeUID=CO1.NTC.3893220&amp;isFromPublicArea=True&amp;isModal=true&amp;asPopupView=true</t>
  </si>
  <si>
    <t>OPSP-VAD-0226-2023</t>
  </si>
  <si>
    <t>CO1.REQ.3984911</t>
  </si>
  <si>
    <t xml:space="preserve">LA PRESENTE ORDEN TIENE POR OBJETO: 1. APOYAR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2021, ABET Y ANECA. </t>
  </si>
  <si>
    <t>https://community.secop.gov.co/Public/Tendering/OpportunityDetail/Index?noticeUID=CO1.NTC.3892982&amp;isFromPublicArea=True&amp;isModal=true&amp;asPopupView=true</t>
  </si>
  <si>
    <t>OAG-VAD-0227-2023</t>
  </si>
  <si>
    <t>CO1.REQ.3984956</t>
  </si>
  <si>
    <t xml:space="preserve">LA PRESENTE ORDEN TIENE POR OBJETO: 1. APOYAR EN EL MONTAJE DE IMÁGENES PARA VIDEO. 2. APOYAR EN LA EDICIÓN Y POSTPRODUCCIÓN DE LOS MATERIALES AUDIOVISUALES. </t>
  </si>
  <si>
    <t>MARIA JOSE FUENTES ALVAREZ</t>
  </si>
  <si>
    <t>https://community.secop.gov.co/Public/Tendering/OpportunityDetail/Index?noticeUID=CO1.NTC.3892893&amp;isFromPublicArea=True&amp;isModal=true&amp;asPopupView=true</t>
  </si>
  <si>
    <t>OPSP-VAD-0228-2023</t>
  </si>
  <si>
    <t>CO1.REQ.3985318</t>
  </si>
  <si>
    <t xml:space="preserve">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5. VELAR QUE LOS TRÁMITES RELACIONADOS CON ACTIVIDADES DE DOCENCIA SERVICIO SE REALICEN. 6. REALIZAR CONSULTORÍA Y ELABORACIÓN DE PROTOCOLOS DE SISTEMA DE CALIDAD DE: CLÍNICA ODONTOLÓGICA, PROGRAMA DE ATENCIÓN PSICOLÓGICA (PAP), LABORATORIO CENTRO DE BIOLOGÍA MOLECULAR Y TOMA DE MUESTRAS. 7. ASESORAR Y APOYAR LOS PROCESOS DE CALIDAD DE CLÍNICA ODONTOLÓGICA, PROGRAMA DE ATENCIÓN PSICOLÓGICA PAP, CENTRO DE BIOLOGÍA MOLECULAR Y DE GENÉTICA, LABORATORIO DE TOMA DE MUESTRA, SERVICIOS DE SALUD DE BIENESTAR UNIVERSITARIO. 8. ELABORAR MANUALES, PROTOCOLOS DERIVADOS DE LOS PROCESOS DE AUTOEVALUACIÓN Y AUDITORIA EN SERVICIOS DE SALUD. 9. APOYAR LA ACTUALIZACIÓN DE PROTOCOLOS, FLUJOGRAMAS DE LAS DEPENDENCIAS CON SERVICIOS DE SALUD HABILITADOS. </t>
  </si>
  <si>
    <t>MARY DESIDERIA GARCIA VELASQUEZ</t>
  </si>
  <si>
    <t>https://community.secop.gov.co/Public/Tendering/OpportunityDetail/Index?noticeUID=CO1.NTC.3893052&amp;isFromPublicArea=True&amp;isModal=true&amp;asPopupView=true</t>
  </si>
  <si>
    <t>OAG-VAD-0229-2023</t>
  </si>
  <si>
    <t>CO1.REQ.3985536</t>
  </si>
  <si>
    <t xml:space="preserve">LA PRESENTE ORDEN TIENE POR OBJETO: 1. APOYAR A LA DIRECCIÓN DE BIENESTAR UNIVERSITARIO EN EL REGISTRO, ACTUALIZACIÓN Y ALMACENAMIENTO DE INFORMACIÓN. 2. APOYAR CON EL ARCHIVO DE LOS DOCUMENTOS PROPIOS DE CADA UNA DE LAS ÁREAS Y GENERAR REPORTES QUE PERMITAN IDENTIFICAR LA TRAZABILIDAD DE LOS PROCEDIMIENTOS EJECUTADOS. 3. APOYAR EN LA ATENCIÓN TELEFÓNICA Y PRESENCIAL A LOS MIEMBROS DE LA COMUNIDAD UNIVERSITARIA QUE REQUIERAN INFORMACIÓN SOBRE LOS DISTINTOS SERVICIOS DE BIENESTAR UNIVERSITARIO. 4. APOYAR EN LAS ACTIVIDADES QUE PERMITAN EL SEGUIMIENTO AL MANTENIMIENTO DE LOS ESCENARIOS DEPORTIVOS Y ESPACIOS DE ACTIVIDAD FÍSICA. 5. APOYAR EL PROCESO DE REALIZACIÓN DE LOS INVENTARIOS QUE SE REALICEN EN BIENESTAR.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t>
  </si>
  <si>
    <t>OMAR DAVID DEAVILA MEJIA</t>
  </si>
  <si>
    <t>https://community.secop.gov.co/Public/Tendering/OpportunityDetail/Index?noticeUID=CO1.NTC.3892948&amp;isFromPublicArea=True&amp;isModal=true&amp;asPopupView=true</t>
  </si>
  <si>
    <t>OPSP-VAD-0230-2023</t>
  </si>
  <si>
    <t>CO1.REQ.3985666</t>
  </si>
  <si>
    <t xml:space="preserve">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t>
  </si>
  <si>
    <t>RAISSA CARIME MURILLO DEMETRIO</t>
  </si>
  <si>
    <t>https://community.secop.gov.co/Public/Tendering/OpportunityDetail/Index?noticeUID=CO1.NTC.3893029&amp;isFromPublicArea=True&amp;isModal=true&amp;asPopupView=true</t>
  </si>
  <si>
    <t>OPSP-VAD-0231-2023</t>
  </si>
  <si>
    <t>CO1.REQ.3986130</t>
  </si>
  <si>
    <t xml:space="preserve">LA PRESENTE ORDEN TIENE POR OBJETO: 1. PRESENTAR EL PLAN DE TRABAJO DE ACTIVIDADES A DESARROLLAR, DETALLANDO OBJETIVOS, FECHAS, METODOLOGÍA, METAS, INDICADORES ACORDES CON LAS DIRECTRICES IMPARTIDAS POR LA DIRECTORA DE DESARROLLO ESTUDIANTIL QUE DÉ RESPUESTA A LAS ACTIVIDADES POR LA CUAL FUE CONTRATADO.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VERIFICAR EL DILIGENCIAMIENTO OPORTUNO DE TODOS LOS FORMATOS ESTABLECIDOS POR LA DIRECCIÓN DE DESARROLLO ESTUDIANTIL EN EL SISTEMA DE GESTIÓN DE LA CALIDAD Y OTROS PROCESOS, PARA EL REGISTRO DE TODAS LAS ACTIVIDADES QUE SE REALICEN DESDE EL SERVICIO QUE USTED ORIENTA.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CON EL SUPERVISOR DE LA ORDEN. 7. ENTREGAR DE MANERA OPORTUNA Y BAJO SU RESPONSABILIDAD LOS INFORMES QUE SE LE SOLICITEN QUE SEAN DE SU COMPETENCIA PARA SER PRESENTADOS EN OTRAS DEPENDENCIAS. </t>
  </si>
  <si>
    <t>RUTH ELENA NIETO BENJUMEA</t>
  </si>
  <si>
    <t>https://community.secop.gov.co/Public/Tendering/OpportunityDetail/Index?noticeUID=CO1.NTC.3892848&amp;isFromPublicArea=True&amp;isModal=true&amp;asPopupView=true</t>
  </si>
  <si>
    <t>OPSP-VAD-0232-2023</t>
  </si>
  <si>
    <t>CO1.REQ.3986411</t>
  </si>
  <si>
    <t xml:space="preserve">LA PRESENTE ORDEN TIENE POR OBJETO: 1. ELABORAR CRONOGRAMA DE TRABAJO Y CUMPLIR LAS ACTIVIDADES ACORDADAS CON LA FACULTAD Y LAS DOCENTES ASIGNADAS A LAS FUNCIONES DE BOSQUE SECO, DENTRO DE LOS TIEMPOS ESTABLECIDOS. 2. REALIZAR UN MONITOREO ORNITOLÓGICO DURANTE Y DESPUÉS DE LA EMERGENCIA SANITARIA CAUSADA POR EL COVID-19 PARA EVALUAR LOS EFECTOS EN LAS COMUNIDADES DE AVES ASOCIADAS AL CAMPUS Y EL BOSQUE SECO. 3. APOYAR TAREAS DE CARÁCTER ADMINISTRATIVO RELACIONADAS CON EL SEGUIMIENTO A SOLICITUDES Y PROCESOS PARA EL PLAN RETORNO AL CAMPUS DE LOS ESTUDIANTES Y DOCENTES QUE TENDRÁN ACCESO AL BOSQUE SECO DURANTE Y DESPUÉS DE LA EMERGENCIA SANITARIA.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ENTRE OTROS). 6. ORGANIZAR INFORMACIÓN DEL BOSQUE SECO CON FINES DE PUBLICACIÓN EN LAS REDES SOCIALES DE LA UNIVERSIDAD Y DE LA FACULTAD DE CIENCIAS BÁSICAS. 7. APOYAR EL CUMPLIMIENTO Y SUPERVISIÓN DE LAS NORMAS DE INGRESO DURANTE LAS VISITAS AL BOSQUE. </t>
  </si>
  <si>
    <t>WILSON TOMAS GARCIA MARTINEZ</t>
  </si>
  <si>
    <t>https://community.secop.gov.co/Public/Tendering/OpportunityDetail/Index?noticeUID=CO1.NTC.3892838&amp;isFromPublicArea=True&amp;isModal=true&amp;asPopupView=true</t>
  </si>
  <si>
    <t>OPSP-VAD-0233-2023</t>
  </si>
  <si>
    <t>CO1.REQ.3986608</t>
  </si>
  <si>
    <t xml:space="preserve">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t>
  </si>
  <si>
    <t>ALISON DANIELA FONTALVO NAVARRO</t>
  </si>
  <si>
    <t>ADRIANO ISRAEL GUERRA</t>
  </si>
  <si>
    <t>https://community.secop.gov.co/Public/Tendering/OpportunityDetail/Index?noticeUID=CO1.NTC.3892763&amp;isFromPublicArea=True&amp;isModal=true&amp;asPopupView=true</t>
  </si>
  <si>
    <t>OAG-VAD-0234-2023</t>
  </si>
  <si>
    <t>CO1.REQ.3986375</t>
  </si>
  <si>
    <t xml:space="preserve">LA PRESENTE ORDEN TIENE POR OBJETO: 1. APOYAR EN LA ATENCIÓN EN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LA GESTIÓN DOCUMENTAL DEL GRUPO. </t>
  </si>
  <si>
    <t>GISSELL PAOLA CHIQUILLO MACIAS</t>
  </si>
  <si>
    <t>https://community.secop.gov.co/Public/Tendering/OpportunityDetail/Index?noticeUID=CO1.NTC.3892812&amp;isFromPublicArea=True&amp;isModal=true&amp;asPopupView=true</t>
  </si>
  <si>
    <t>OAG-VAD-0235-2023</t>
  </si>
  <si>
    <t>CO1.REQ.3986755</t>
  </si>
  <si>
    <t xml:space="preserve">LA PRESENTE ORDEN TIENE POR OBJETO: 1. APOYAR EN EL MANTENIMIENTO DEL ESTADO DE LOS EQUIPOS, Y MOBILIARIOS QUE HACEN PARTE DE LA DOTACIÓN DE LA CLÍNICA ODONTOLÓGICA. 2. APOYAR EN LA GESTIÓN DE SOLICITUDES PARA LA COMPRA DE INSUMOS PARA EL MANTENIMIENTO DE LOS EQUIPOS. 3. APOYAR EL INVENTARIO SEGUIMIENTO DEL ESTADO Y BUEN USO DE LOS EQUIPOS.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t>
  </si>
  <si>
    <t>LUIS ANGEL ACOSTA MARTINEZ</t>
  </si>
  <si>
    <t>https://community.secop.gov.co/Public/Tendering/OpportunityDetail/Index?noticeUID=CO1.NTC.3892584&amp;isFromPublicArea=True&amp;isModal=true&amp;asPopupView=true</t>
  </si>
  <si>
    <t>OAG-VAD-0236-2023</t>
  </si>
  <si>
    <t>CO1.REQ.3986796</t>
  </si>
  <si>
    <t xml:space="preserve">LA PRESENTE ORDEN TIENE POR OBJETO: 1. APOYAR AL DIRECTOR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ASESORAR AL DIRECTOR DE BIENESTAR UNIVERSITARIO EN PROCESOS DE GESTIÓN DE CONTRATACIÓN, ELABORACIÓN DE SONDEOS COMERCIALES Y MANEJO DE PROVEEDORES, NECESARIOS PARA EL PERFECTO DESARROLLO DE LAS ACTIVIDADES ESTABLECIDAS EN EL PLAN DE ACCIÓN. 4. APOYAR AL DIRECTOR DE BIENESTAR UNIVERSITARIO EN LOS TRÁMITES ADMINISTRATIVOS CONTRACTUALES ESTABLECIDOS EN EL SISTEMA COGUI PLUS. 5.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DIRECCION DE BIENESTAR UNIVERSITARIO EN LA ORGANIZACIÓN Y ARCHIVO DE LA DOCUMENTACIÓN CONCERNIENTE A LA CONTRATACIÓN DE PROVEEDORES DE LA DIRECCIÓN. 7. PRESENTAR INFORMES OPORTUNAMENTE AL DIRECTOR DE BIENESTAR UNIVERSITARIO SOBRE LAS ACTIVIDADES DESARROLLADAS Y PLANTEADAS EN EL PLAN DE TRABAJO, PARA LA VERIFICACIÓN Y EVALUACIÓN DEL CUMPLIMIENTO DE LAS METAS PROPUESTAS. 8. APOYAR A LA DIRECCIÓN DE BIENESTAR UNIVERSITARIO EN LAS SOLICITUDES DE APROBACIÓN DE PAZ Y SALVO A ESTUDIANTES EN EL SISTEMA SIEG Y AYRE. 9. APOYAR EN LA ELABORACIÓN DE POLÍTICAS, PROCEDIMIENTOS, PROTOCOLOS, MANUALES, GUÍAS, FORMATOS Y DEMÁS DOCUMENTOS QUE SE DEFINAN DENTRO DEL ALCANCE TÉCNICO PARA EL CUMPLIMIENTO DE LOS ESTÁNDARES DE CALIDAD. </t>
  </si>
  <si>
    <t>SANDRA MILENA AGUIRRE REDONDO </t>
  </si>
  <si>
    <t>https://community.secop.gov.co/Public/Tendering/OpportunityDetail/Index?noticeUID=CO1.NTC.3892640&amp;isFromPublicArea=True&amp;isModal=true&amp;asPopupView=true</t>
  </si>
  <si>
    <t>OPSP-VAD-0237-2023</t>
  </si>
  <si>
    <t>CO1.REQ.3998945</t>
  </si>
  <si>
    <t xml:space="preserve">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t>
  </si>
  <si>
    <t xml:space="preserve">ANGELICA PATRICIA CARREÑO AGUIRRE </t>
  </si>
  <si>
    <t>https://community.secop.gov.co/Public/Tendering/OpportunityDetail/Index?noticeUID=CO1.NTC.3904564&amp;isFromPublicArea=True&amp;isModal=true&amp;asPopupView=true</t>
  </si>
  <si>
    <t>OPSP-VAD-0238-2023</t>
  </si>
  <si>
    <t>CO1.REQ.3999303</t>
  </si>
  <si>
    <t xml:space="preserve">LA PRESENTE ORDEN TIENE POR OBJETO: SERVICIOS PROFESIONALES COMO APOYO A LA DIRECCION DEL PROYECTO CAMBIO CLIMATICO DESARROLLANDO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COORDINACION DE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t>
  </si>
  <si>
    <t>BERNARDO JOSE NOGUERA DIAZ GRANADOS</t>
  </si>
  <si>
    <t>https://community.secop.gov.co/Public/Tendering/OpportunityDetail/Index?noticeUID=CO1.NTC.3904764&amp;isFromPublicArea=True&amp;isModal=true&amp;asPopupView=true</t>
  </si>
  <si>
    <t>OPSP-VAD-0239-2023</t>
  </si>
  <si>
    <t>CO1.REQ.3999295</t>
  </si>
  <si>
    <t xml:space="preserve">LA PRESENTE ORDEN TIENE POR OBJETO: SERVICIOS PROFESIONALES COMO APOYO A LA SUPERVISIÓN PARA LOS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EN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CUMPLIDAS, DE TAL FORMA QUE PERMITA UNA VISIÓN CLARA Y COMPLETA DEL ESTADO DE EJECUCIÓN. 5. APOYAR EN LA ELABORACIÓN DEL INFORME DE CUMPLIMIENTO DE APOYO A LA SUPERVISIÓN DE LA UNIVERSIDAD DEL MAGDALENA ANTE EL SISTEMA GENERAL DE REGALÍAS. </t>
  </si>
  <si>
    <t>https://community.secop.gov.co/Public/Tendering/OpportunityDetail/Index?noticeUID=CO1.NTC.3905123&amp;isFromPublicArea=True&amp;isModal=true&amp;asPopupView=true</t>
  </si>
  <si>
    <t>OPSP-VAD-0240-2023</t>
  </si>
  <si>
    <t>CO1.REQ.3999605</t>
  </si>
  <si>
    <t xml:space="preserve">LA PRESENTE ORDEN TIENE POR OBJETO: PRESTACIÓN DE SERVICIOS PROFESIONALES COMO DIRECTOR ADMINISTRATIVO Y FINANCIERO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DESARROLLANDO LAS SIGUIENTES ACTIVIDADES: 1. REALIZAR LA GESTIÓN OPERATIVA E INTEGRAL DEL PROYECTO EN RELACIÓN CON LA PLANIFICACIÓN, IMPLEMENTACIÓN Y SEGUIMIENTO A LOS PLANES Y CRONOGRAMAS APROBADOS. 2. DISEÑAR E IMPLEMENTAR LOS INSTRUMENTOS REQUERIDOS PARA LA EJECUCIÓN DEL PROYECTO. 3. ALINEAR EN CONJUNTO CON EL LÍDER CIENTÍFICO DEL PROYECTO, LAS ESTRATEGIAS PROPUESTAS PARA LA IMPLEMENTACIÓN DE LA RUTA METODOLÓGICA DE LAS ACTIVIDADES DEL PROYECTO DE CTEI CON LOS MÉTODOS DE PLANIFICACIÓN DE LOS PROYECTOS DE INVERSIÓN PÚBLICA. 4. COORDINAR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REALIZAR INFORMES DE SEGUIMIENTO Y AVANCES DEL PROYECTO Y PRESENTARLOS ANTE LAS INSTANCIAS DE SUPERVISIÓN DEL PROYECTO. 7. HACER SEGUIMIENTO DEL PROYECTO EN LA PLATAFORMA DEL GESPROY. 8. COORDINAR EN GENERAL LAS COMPRAS DE INSUMOS Y EQUIPOS REQUERIDOS PARA EL DESARROLLO DE LAS ACTIVIDADES DEL PROYECTO. 9. REALIZAR SEGUIMIENTO DE LA LOGÍSTICA DE ENTREGA Y UTILIZACIÓN DE LOS INSUMOS Y REQUERIMIENTOS NECESARIOS PARA EL DESARROLLO DE LAS ACTIVIDADES DEL PROYECTO. </t>
  </si>
  <si>
    <t>HUGO JOSE MERCADO SERVERA</t>
  </si>
  <si>
    <t>https://community.secop.gov.co/Public/Tendering/OpportunityDetail/Index?noticeUID=CO1.NTC.3905243&amp;isFromPublicArea=True&amp;isModal=true&amp;asPopupView=true</t>
  </si>
  <si>
    <t>OAG-VAD-0241-2023</t>
  </si>
  <si>
    <t>CO1.REQ.3999629</t>
  </si>
  <si>
    <t xml:space="preserve">LA PRESENTE ORDEN TIENE POR OBJETO: 1. BRINDAR ORIENTACIÓN A LOS USUARIOS ACERCA DE CÓMO ACCEDER A LOS SERVICIOS DE LA BIBLIOTECA. 2. APOYAR EN LAS ACTIVIDADES DE FORMACIÓN DE USUARIOS. 3. APOYAR EN LAS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LA CONSTRUCCIÓN DE LOS CURSOS VIRTUALES QUE OFERTA LA BIBLIOTECA EN EL BLOQUE 10. 6. APOYAR LA ELABORACIÓN DE MATERIAL AUDIOVISUAL QUE REALIZA LA BIBLIOTECA PARA PROMOVER LOS SERVICIOS QUE OFERTA. 7. APOYAR EN LOS PROCESOS DE DESARROLLO Y MANTENIMIENTO DEL REPOSITORIO DIGITAL INSTITUCIONAL. 8. APOYAR EN EL PROCESO DE ALIMENTACIÓN Y FLUJO DE TRABAJO DEL REPOSITORIO DIGITAL INSTITUCIONAL. 9. APOYAR LAS ACTIVIDADES DEL SERVICIO DE PRÉSTAMO INTERBIBLIOTECARIO. 10. APOYAR EL PROCESO DE SELECCIÓN Y ADQUISICIONES DE MATERIAL BIBLIOGRÁFICO FÍSICO Y ELECTRÓNICO. 11. APOYAR EL PROCESO DE PREPARACIÓN DE MATERIAL BIBLIOGRÁFICO FÍSICO PARA COLOCARLO AL SERVICIO DE LOS USUARIOS. 12. APOYAR EN LA CONSTRUCCIÓN DE ESTADÍSTICAS DE MATERIAL BIBLIOGRÁFICO ADQUIRIDO POR COMPRA, DONACIÓN O CANJE. 13. APOYAR EL PROCESO DE DESARROLLO DE COLECCIONES BIBLIOGRÁFICAS. 14. APOYAR EN LA CONSTRUCCIÓN DE INFORMES Y ESTADÍSTICAS DE SERVICIOS Y/O PROCESOS DE LA BIBLIOTECA. </t>
  </si>
  <si>
    <t>CLARIBEL VARGAS GUETTE</t>
  </si>
  <si>
    <t>https://community.secop.gov.co/Public/Tendering/OpportunityDetail/Index?noticeUID=CO1.NTC.3905886&amp;isFromPublicArea=True&amp;isModal=true&amp;asPopupView=true</t>
  </si>
  <si>
    <t>OAG-VAD-0242-2023</t>
  </si>
  <si>
    <t>CO1.REQ.4000335</t>
  </si>
  <si>
    <t xml:space="preserve">LA PRESENTE ORDEN TIENE POR OBJETO: 1. APOYAR AL GRUPO INTERNO DE SERVICIOS GENERALES EN LA SUPERVISIÓN DE ESPACIOS FÍSICOS DE LAS SEDE ALTERNA, CERES DE PIVIJAY, MAGDALENA. 2. APOYAR AL GSGR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t>
  </si>
  <si>
    <t>CRISTIN DAVID LAUREN GARCIA</t>
  </si>
  <si>
    <t>https://community.secop.gov.co/Public/Tendering/OpportunityDetail/Index?noticeUID=CO1.NTC.3905796&amp;isFromPublicArea=True&amp;isModal=true&amp;asPopupView=true</t>
  </si>
  <si>
    <t>OPSP-VAD-0243-2023</t>
  </si>
  <si>
    <t>CO1.REQ.4000420</t>
  </si>
  <si>
    <t xml:space="preserve">LA PRESENTE ORDEN TIENE POR OBJETO: 1. APOYAR LA ADMINISTRACIÓN DE LOS SISTEMAS DE INFORMACIÓN, PORTAL WEB, HERRAMIENTAS Y APLICACIONES TECNOLÓGICAS QUE SOPORTAN LOS SERVICIOS DE LA BIBLIOTECA. 2. APOYAR EN INSTALACIONES, CONFIGURACIONES, ACTUALIZACIONES EN LOS SISTEMAS DE INFORMACIÓN, HERRAMIENTAS Y APLICACIONES TECNOLÓGICAS PARA SU CORRECTO FUNCIONAMIENTO. 3. BRINDAR SOPORTE EN LOS PROBLEMAS MÁS COMUNES QUE SE PRESENTAN CON LOS USUARIOS DE LAS DISTINTITAS PLATAFORMAS Y HERRAMIENTAS TECNOLÓGICAS; DIAGNOSTICANDO, SOLUCIONANDO Y DOCUMENTANDO CADA CASO. 4. APOYAR EN EL DESARROLLO DE HERRAMIENTAS, SISTEMAS Y/O COMPONENTES DE SOFTWARE EN TECNOLOGÍAS NETCORE, JAVASCRIPT, ANGULAR HACIENDO USO DE PATRONES DE DISEÑOS, QUE PERMITAN LA AUTOMATIZACIÓN Y OPTIMIZACIÓN DE PROCESOS. 5. APOYAR EN LA ELABORACIÓN DE INFORMES DE USABILIDAD DE RECURSOS. 6. APOYAR EN EL MANTENIMIENTO DEL SOFTWARE CON ESTRATEGIAS DE BACKUP DE DATOS. 7. CAPACITAR AL EQUIPO DE BIBLIOTECA Y USUARIOS FINALES EN LA USABILIDAD DE SISTEMAS DE INFORMACIÓN, HERRAMIENTAS Y/O PLATAFORMAS TECNOLÓGICAS. </t>
  </si>
  <si>
    <t>https://community.secop.gov.co/Public/Tendering/OpportunityDetail/Index?noticeUID=CO1.NTC.3906062&amp;isFromPublicArea=True&amp;isModal=true&amp;asPopupView=true</t>
  </si>
  <si>
    <t>OPSP-VAD-0244-2023</t>
  </si>
  <si>
    <t>CO1.REQ.4000197</t>
  </si>
  <si>
    <t xml:space="preserve">LA PRESENTE ORDEN TIENE POR OBJETO: 1. PRESTAR ASESORÍA JURÍDICA Y RESOLVER CONSULTAS DE TIPO JURÍDICO SOBRE LA EJECUCIÓN DE LOS PROYECTOS DE LA VICERRECTORÍA DE EXTENSIÓN Y PROYECCIÓN SOCIAL DE CONFORMIDAD CON LA NORMATIVIDAD VIGENTE. 2. REALIZAR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t>
  </si>
  <si>
    <t>https://community.secop.gov.co/Public/Tendering/OpportunityDetail/Index?noticeUID=CO1.NTC.3906306&amp;isFromPublicArea=True&amp;isModal=true&amp;asPopupView=true</t>
  </si>
  <si>
    <t>OAG-VAD-0245-2023</t>
  </si>
  <si>
    <t>CO1.REQ.4000354</t>
  </si>
  <si>
    <t>GUSTAVO MANUEL LOPEZ GOMEZ</t>
  </si>
  <si>
    <t>https://community.secop.gov.co/Public/Tendering/OpportunityDetail/Index?noticeUID=CO1.NTC.3906245&amp;isFromPublicArea=True&amp;isModal=true&amp;asPopupView=true</t>
  </si>
  <si>
    <t>OAG-VAD-0246-2023</t>
  </si>
  <si>
    <t>CO1.REQ.4000389</t>
  </si>
  <si>
    <t xml:space="preserve">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Y EN LA ASISTENCIA A EXPOSITORES DURANTE LOS EVENTOS QUE SE DESARROLLAN EN LOS AUDITORIOS. 4. APOYAR CAPACITACIONES A LOS USUARIOS EN EL MANEJO DE LAS AYUDAS MULTIMEDIALES DEL AUDITORIO O VIDEO BEAMS INTERACTIVOS. 5. APOYAR LA CORRECTA OPERACIÓN DEL SOFTWARE, HARDWARE Y DEMÁS DOTACIÓN QUE COMPLEMENTA LA OPERACIÓN DE LOS AUDITORIOS Y SUMINISTRAR LA INFORMACIÓN QUE PERMITA LA CORRECTA Y OPORTUNA GESTIÓN DE SU MANTENIMIENTO. 6. APOYAR EL DISEÑO DE UN MÓDULO EN EL SISTEMA DE INFORMACIÓN DE RECURSOS EDUCATIVOS (REDAL) QUE APOYE SOPORTE TÉCNICO EN LOS ESPACIOS ACADÉMICOS: REGISTRO DE SOLICITUDES DE SOPORTE AUDIOVISUAL, ATENCIÓN Y EVALUACIÓN. 7. APOYAR EN LA ACTUALIZACIÓN, EVALUACIÓN Y MEJORAS DEL MÓDULO DE RESERVA Y PRÉSTAMO DE EQUIPOS AUDIOVISUALES. 8. APOYAR EN EL CUMPLIMIENTO A CABALIDAD CON LOS PROCEDIMIENTOS ESTABLECIDOS PARA LA PRESTACIÓN DE LOS SERVICIOS. 9. APOYAR EN LA GENERACIÓN DE REPORTES DE CUALQUIER NOVEDAD QUE SE PRESENTE CUANDO SE PRESTEN LOS SERVICIOS, POR EJEMPLO, EVENTOS Y RESPONSABLES DEL MAL USO DE LAS HERRAMIENTAS O NOVEDADES FRENTE AL FUNCIONAMIENTO DE LOS EQUIPOS. 10. APOYAR EN LAS ACTIVIDADES QUE SE PROGRAMEN PARA GARANTIZAR LA EFICIENCIA EN LA PRESTACIÓN DE LOS SERVICIOS. 11. APOYAR LA RECOLECCIÓN Y ANÁLISIS DE INFORMACIÓN DE SATISFACCIÓN DEL SERVICIO E INFORMES RELACIONADOS. </t>
  </si>
  <si>
    <t>JOSE IGNACIO STROBEL PAREJO</t>
  </si>
  <si>
    <t>https://community.secop.gov.co/Public/Tendering/OpportunityDetail/Index?noticeUID=CO1.NTC.3906256&amp;isFromPublicArea=True&amp;isModal=true&amp;asPopupView=true</t>
  </si>
  <si>
    <t>OAG-VAD-0247-2023</t>
  </si>
  <si>
    <t>CO1.REQ.4000610</t>
  </si>
  <si>
    <t>LA PRESENTE ORDEN TIENE POR OBJETO: 1. APOYAR A LA OFICINA DE ASEGURAMIENTO DE LA CALIDAD EN LAS ACTIVIDADES LOGÍSTICAS ENMARCADAS EN EL DESARROLLO DE LAS VISITAS DE PARES DE LOS PROCESOS DE ACREDITACIÓN Y REGISTRO CALIFICADO. 2. APOYAR A LA OFICINA DE ASEGURAMIENTO DE LA CALIDAD EN LA TOMA DE REGISTROS DE ASISTENCIAS, ACTAS, DESARROLLO DE RELATORÍAS DE LAS DIFERENTES REUNIONES, CAPACITACIONES Y SENSIBILIZACIONES EN LOS PROCESOS DE REGISTRO CALIFICADO Y ACREDITACIÓN.</t>
  </si>
  <si>
    <t>LAURA CAROLINA PEREZ MARTINEZ</t>
  </si>
  <si>
    <t>https://community.secop.gov.co/Public/Tendering/OpportunityDetail/Index?noticeUID=CO1.NTC.3906328&amp;isFromPublicArea=True&amp;isModal=true&amp;asPopupView=true</t>
  </si>
  <si>
    <t>OPSP-VAD-0248-2023</t>
  </si>
  <si>
    <t>CO1.REQ.4000614</t>
  </si>
  <si>
    <t xml:space="preserve">LA PRESENTE ORDEN TIENE POR OBJETO: 1. APOYAR LA COORDINACIÓN  DEL PROGRAMA “SEMESTRE EN UNIMAGDALENA” PARA ESTUDIANTES DE INTERCAMBIO NACIONAL E INTERNACIONAL 2. APOYAR LA COORDINACIÓN DE LA CONVOCATORIA EXPLORA CCYK PARA LA MOVILIDAD NACIONAL ENTRE MIEMBROS DE ESTA ASOCIACIÓN. 3. APOYAR EN EL REGISTRO DE LA MOVILIDAD INTERNACIONAL ENTRANTE Y SALIENTE. 4. APOYAR EN LA CONSOLIDACIÓN Y REPORTE DE INDICADORES INSTITUCIONALES 5. APOYAR EN LA GESTIÓN DE PROYECTOS INTERNACIONALES. </t>
  </si>
  <si>
    <t>LORENA GRACIELA DIAZ CASTILLA</t>
  </si>
  <si>
    <t>https://community.secop.gov.co/Public/Tendering/OpportunityDetail/Index?noticeUID=CO1.NTC.3906330&amp;isFromPublicArea=True&amp;isModal=true&amp;asPopupView=true</t>
  </si>
  <si>
    <t>OAG-VAD-0249-2023</t>
  </si>
  <si>
    <t>CO1.REQ.4000706</t>
  </si>
  <si>
    <t xml:space="preserve">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ENTREGAR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INTEGRIDAD Y BUEN MANEJO DE LAS IPAD. 8. APOYAR LA REALIZACIÓN DE LA DESINFECCIÓN Y AISLAMIENTO DEL IPAD. </t>
  </si>
  <si>
    <t>MARIA CONCEPCION MARTINEZ DIAZ</t>
  </si>
  <si>
    <t>https://community.secop.gov.co/Public/Tendering/OpportunityDetail/Index?noticeUID=CO1.NTC.3905981&amp;isFromPublicArea=True&amp;isModal=true&amp;asPopupView=true</t>
  </si>
  <si>
    <t>OPSP-VAD-0250-2023</t>
  </si>
  <si>
    <t>CO1.REQ.4000259</t>
  </si>
  <si>
    <t xml:space="preserve">LA PRESENTE ORDEN TIENE POR OBJETO: 1. APOYAR LOS PROCESOS Y ACTIVIDADES DE EXTENSIÓN Y PROYECCIÓN SOCIAL DE PROGRAMA COMO FESTIVALES, EXHIBICIONES, CINE CLUBES, CONVENIOS, CONGRESOS. 2. FORMULAR CONVOCATORIAS DE FINANCIACIÓN PARA PROYECTOS INTERNOS DEL PROGRAMA. 3. REVISAR CARTAS DE AUTORIZACIÓN Y CESIÓN DE DERECHOS PARA OBRAS DE LA VOD, Y FORMALIZAR LAS PELÍCULAS QUE HARÁN PARTE DE LA PLATAFORMA. 4. ASESORAR Y APOYAR AL ÁREA DE COMUNICACIONES DEL PROGRAMA. </t>
  </si>
  <si>
    <t>MARIANA STAND AYALA</t>
  </si>
  <si>
    <t>https://community.secop.gov.co/Public/Tendering/OpportunityDetail/Index?noticeUID=CO1.NTC.3906613&amp;isFromPublicArea=True&amp;isModal=true&amp;asPopupView=true</t>
  </si>
  <si>
    <t>OPSP-VAD-0251-2023</t>
  </si>
  <si>
    <t>CO1.REQ.3990808</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</si>
  <si>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ETNOEDUCACION, CIENCIAS NATURALES Y LENGUA CASTELLANA Y APOYAR EN LOS PROCESOS DE GESTIÓN DE LA AUTOEVALUACIÓN EN LOS PROGRAMAS DE POSTGRADOS (ESPECIALIZACIONES Y MAESTRÍA). </t>
  </si>
  <si>
    <t>NATALY JINETH MALDONADO COHEN</t>
  </si>
  <si>
    <t>https://community.secop.gov.co/Public/Tendering/OpportunityDetail/Index?noticeUID=CO1.NTC.3904300&amp;isFromPublicArea=True&amp;isModal=true&amp;asPopupView=true</t>
  </si>
  <si>
    <t>OAG-VAD-0252-2023</t>
  </si>
  <si>
    <t>CO1.REQ.3990407</t>
  </si>
  <si>
    <t xml:space="preserve">LA PRESENTE ORDEN TIENE POR OBJETO: 1. APOYAR AL GRUPO INTERNO DE SERVICIOS GENERALES EN LA SUPERVISIÓN DE LOS ESPACIOS FÍSICOS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AL GSG EN LA REVISIÓN DE ELEMENTOS Y BIENES EN LA SEDE TALES COMO COMPUTADORES, SILLAS, VIDEO BEAM, MOTOBOMBAS, AIRES ACONDICIONADOS, REFLECTORES EXTERNOS, BIENES DE MUSEOLOGÍA DE FÁCIL TRÁNSITO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t>
  </si>
  <si>
    <t>NEWIN DE JESUS CORREA RIQUETT</t>
  </si>
  <si>
    <t>https://community.secop.gov.co/Public/Tendering/OpportunityDetail/Index?noticeUID=CO1.NTC.3904629&amp;isFromPublicArea=True&amp;isModal=true&amp;asPopupView=true</t>
  </si>
  <si>
    <t>OAG-VAD-0253-2023</t>
  </si>
  <si>
    <t>CO1.REQ.3988810</t>
  </si>
  <si>
    <t xml:space="preserve">LA PRESENTE ORDEN TIENE POR OBJETO: 1. PRESTAR ASESORÍA EN LA PLANIFICACIÓN DEL MANEJO ADMINISTRATIVO DEL CENTRO DE TRANSFERENCIA EN SALUD (SEXTO PISO DEL HOSPITAL).  2. DESARROLLAR, IMPLEMENTAR Y REALIZAR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PLANIFICAR Y DESARROLLAR EL PLAN DE PREVENCIÓN, PREPARACIÓN ANTE EMERGENCIAS Y ANÁLISIS DE VULNERABILIDAD DEL CENTRO DE TRANSFERENCIA EN SALUD (SEXTO PISO DEL HOSPITAL). 6. APOYAR EN EL SEGUIMIENTO AL GASTO DE INSUMOS Y EJECUCIÓN DEL PLAN DE MANTENIMIENTO ANUAL. </t>
  </si>
  <si>
    <t>NYLLYRETH PINZON JARAMILLO</t>
  </si>
  <si>
    <t>https://community.secop.gov.co/Public/Tendering/OpportunityDetail/Index?noticeUID=CO1.NTC.3904641&amp;isFromPublicArea=True&amp;isModal=true&amp;asPopupView=true</t>
  </si>
  <si>
    <t>OPSP-VAD-0254-2023</t>
  </si>
  <si>
    <t>CO1.REQ.3988399</t>
  </si>
  <si>
    <t xml:space="preserve">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t>
  </si>
  <si>
    <t>ROBERT FRANKLIN BECERRA ORTEGA</t>
  </si>
  <si>
    <t>https://community.secop.gov.co/Public/Tendering/OpportunityDetail/Index?noticeUID=CO1.NTC.3904538&amp;isFromPublicArea=True&amp;isModal=true&amp;asPopupView=true</t>
  </si>
  <si>
    <t>OPSP-VAD-0255-2023</t>
  </si>
  <si>
    <t>CO1.REQ.3988604</t>
  </si>
  <si>
    <t xml:space="preserve">LA PRESENTE ORDEN TIENE POR OBJETO: 1. REALIZAR LA EVALUACIÓN EXPOST DE LOS PROYECTOS EJECUTADOS EN LA VICERRECTORÍA DE EXTENSIÓN. 2. APOYAR EN LA FORMULACIÓN DE LAS PROPUESTAS Y PROYECTOS DE LA VICERRECTORÍA DE EXTENSIÓN Y PROYECCIÓN SOCIAL. 3. REVISAR LOS REPORTES DE LOS INDICADORES DE GESTIÓN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t>
  </si>
  <si>
    <t>https://community.secop.gov.co/Public/Tendering/OpportunityDetail/Index?noticeUID=CO1.NTC.3904666&amp;isFromPublicArea=True&amp;isModal=true&amp;asPopupView=true</t>
  </si>
  <si>
    <t>OPSP-VAD-0256-2023</t>
  </si>
  <si>
    <t>CO1.REQ.3988190</t>
  </si>
  <si>
    <t xml:space="preserve">LA PRESENTE ORDEN TIENE POR OBJETO: 1. APOYAR LA COORDINACIÓN Y SUPERVISIÓN DE LOS PROGRAMAS DE INTERCAMBIOS: “CONEXIÓN GLOBAL” "DOBLE TITULACIÓN" "PROGRAMA SEMESTRE EN EL EXTERIOR". 2. APOYAR EN LA REALIZACIÓN, SEGUIMIENTO Y PROMOCIÓN DE LAS CONVOCATORIAS. 3. ASESORAR A ESTUDIANTES. 4. APOYAR EN EL PROCESO DE SELECCIÓN Y POSTULACIÓN DE ESTUDIANTES. 5. REALIZAR SEGUIMIENTO A LOS ESTUDIANTES SELECCIONADOS DURANTE Y DESPUÉS DEL INTERCAMBIO (HOMOLOGACIÓN DE ASIGNATURAS) 6. APOYAR LA COORDINACIÓN DE INICIATIVAS DE INTERNACIONALIZACIÓN DEL CURRÍCULO E INTERNACIONALIZACIÓN EN CASA. 7. APOYAR EN EL ANÁLISIS DE DATOS E INFORMACIÓN DE MOVILIDAD Y CONVOCATORIAS. </t>
  </si>
  <si>
    <t>VANESA PAOLA VIVES CORONEL</t>
  </si>
  <si>
    <t>https://community.secop.gov.co/Public/Tendering/OpportunityDetail/Index?noticeUID=CO1.NTC.3904677&amp;isFromPublicArea=True&amp;isModal=true&amp;asPopupView=true</t>
  </si>
  <si>
    <t>OAG-VAD-0257-2023</t>
  </si>
  <si>
    <t>CO1.REQ.3988166</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</si>
  <si>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t>
  </si>
  <si>
    <t>VIVIANA ANDREA  CARDENAS ARIAS</t>
  </si>
  <si>
    <t>https://community.secop.gov.co/Public/Tendering/OpportunityDetail/Index?noticeUID=CO1.NTC.3904379&amp;isFromPublicArea=True&amp;isModal=true&amp;asPopupView=true</t>
  </si>
  <si>
    <t>OAG-VAD-0258-2023</t>
  </si>
  <si>
    <t>CO1.REQ.3988155</t>
  </si>
  <si>
    <t xml:space="preserve">LA PRESENTE ORDEN TIENE POR OBJETO: 1. APOYAR EN LA RECEPCIÓN E INGRESO DE PERSONAL A LA CLÍNICA, ESTO INCLUYE A PACIENTES, DOCENTES, ESTUDIANTES Y PERSONAL DE APOYO. 2. APOYAR EN LA ENTREGA DE HISTORIAS CLÍNICAS Y REGISTROS 3. APOYAR EN LA ORGANIZACIÓN, ACTUALIZACIÓN Y SEGURIDAD DEL ARCHIVO DE HISTORIA CLÍNICA. 4. APOYAR EN EL REGISTRO DIARIO DE CONSULTAS DE LA CLÍNICA ODONTOLÓGICA. 5. APOYAR EN LA ATENCIÓN DE ESTUDIANTES, DOCENTES Y PÚBLICO EN GENERAL. 6. VERIFICAR EL BUEN MANEJO DE LOS RECURSOS MATERIALES DE LA CLÍNICA. 7. VERIFICAR LA SEGURIDAD, ORDEN Y LIMPIEZA DEL ÁREA DE TRABAJO. </t>
  </si>
  <si>
    <t>YUBIRIS ZAMBRANO GUERRERO</t>
  </si>
  <si>
    <t>https://community.secop.gov.co/Public/Tendering/OpportunityDetail/Index?noticeUID=CO1.NTC.3905193&amp;isFromPublicArea=True&amp;isModal=true&amp;asPopupView=true</t>
  </si>
  <si>
    <t>OAG-VAD-0259-2023</t>
  </si>
  <si>
    <t>CO1.REQ.3988140</t>
  </si>
  <si>
    <t xml:space="preserve">LA PRESENTE ORDEN TIENE POR OBJETO: 1. APOYAR EN LAS ACTIVIDADES DE LOS LABORATORIOS DE LA FACULTAD DE CIENCIAS DE LA SALUD: LAB. CLÍNICA DE SIMULACIÓN UNIV. DEL MAGDALENA Y LAB. SEXTO PISO HOSPITAL. 2. APOYAR EN LA ORGANIZACIÓN Y PREPARACIÓN DE LOS LABORATORIOS PARA LAS PRÁCTICAS Y SERVICIOS REQUERIDOS EN EL MISMO, DE CONFORMIDAD CON LA PROGRAMACIÓN ESTABLECIDA. 3. APOYAR ACTIVIDADES ADMINISTRATIVAS Y DE GESTIÓN PARA ASEGURAR LA EFICIENCIA Y CALIDAD DEL SERVICIO: IDENTIFICACIÓN DE NECESIDADES Y MEJORAS EN LA PRESTACIÓN DEL SERVICIO; PLANEACIÓN DEL SERVICIO; GESTIÓN DE RECURSOS PARA CUBRIR LAS NECESIDADES DE LOS LABORATORIOS. 4. APOYAR EN LA DISPOSICIÓN OPORTUNA DE LOS EQUIPOS, MATERIALES E INSUMOS REQUERIDOS EN EL MONTAJE DE PRÁCTICAS Y SERVICIOS DE LABORATORIO. 5. APOYAR EN APLICAR LOS PROCEDIMIENTOS Y PROTOCOLOS ESTABLECIDOS PARA EL FUNCIONAMIENTO, CUIDADO, PRESERVACIÓN Y MANTENIMIENTO DE EQUIPOS, MATERIALES E INSTALACIONES DE LABORATORIO. 6. APOYAR LA ADMINISTRACIÓN Y ACTUALIZACIÓN DEL INVENTARIO DE BIENES, MATERIALES E INSUMOS DE LABORATORIO, VERIFICANDO SU EFICIENTE Y ADECUADO USO, ASÍ COMO ELABORAR Y PRESENTAR LOS INFORMES RESPECTIVOS. 7. APOYAR EN EL CONTROL DE INGRESO, PERMANENCIA Y EGRESO DE DOCENTES, ESTUDIANTES Y FUNCIONARIOS A LOS LABORATORIOS, ASÍ MISMO, BRINDAR INFORMACIÓN Y VERIFICAR LA APLICACIÓN ADECUADA DE NORMAS Y PROTOCOLOS DE BIOSEGURIDAD, BUENAS PRÁCTICAS DE MANUFACTURA Y SEGURIDAD INDUSTRIAL. 8. APOYAR EN LA COORDINACIÓN CON EL ÁREA CORRESPONDIENTE EL MANTENIMIENTO PREVENTIVO Y CORRECTIVO DE EQUIPOS E INSTALACIONES DEL LABORATORIO. 9. APOYAR EN LA VALIDACIÓN DE CARGUE Y VISTO BUENO DE LA DIRECCIÓN DE PROGRAMA CORRESPONDIENTE DE LAS PRACTICAS A DESARROLLAR EN LA PLATAFORMA SIARE. 10. APOYAR EN LA ATENCIÓN A LOS REQUERIMIENTOS Y EL CONTROL DE LAS HORAS DE USO DE LOS EQUIPOS EN CADA PRÁCTICA. 11. APOYAR CON LOS DIFERENTES REGISTROS DE ACTIVIDADES QUE SE REALIZAN EN LAS CLASES. </t>
  </si>
  <si>
    <t>ANA MELISSA CABARCAS ACUÑA</t>
  </si>
  <si>
    <t>https://community.secop.gov.co/Public/Tendering/OpportunityDetail/Index?noticeUID=CO1.NTC.3905287&amp;isFromPublicArea=True&amp;isModal=true&amp;asPopupView=true</t>
  </si>
  <si>
    <t>OPSP-VAD-0260-2023</t>
  </si>
  <si>
    <t>CO1.REQ.3987989</t>
  </si>
  <si>
    <t xml:space="preserve">LA PRESENTE ORDEN TIENE POR OBJETO: 1. APOYAR EN LA SUPERVISIÓN DE LAS LABORES CULTURALES EFECTUADAS EN LAS ESPECIES FRUTALES, FORESTALES Y TRANSITORIAS ESTABLECIDAS EN LA UNIVERSIDAD. 2.APOYAR LA TOMA DE MUESTRAS Y REGISTRO PRODUCTIVO DE LOS RENDIMIENTOS EN LOS LOTES EXPERIMENTALES. 3. ELABORAR PLANES DE MANEJO AMBIENTALES. 4. CONSTRUIR CARTILLA DE SALUD OCUPACIONAL 5. APOYAR LA SUPERVISIÓN DEL MANEJO Y CONSUMO DEL AGUA. 6. APOYAR LA COORDINACIÓN DE LAS INSTALACIONES Y REPARACIONES DE LOS SISTEMAS HIDROSANITARIOS. </t>
  </si>
  <si>
    <t>SEBASTIAN EDUARDO ARRIETA TORRES</t>
  </si>
  <si>
    <t xml:space="preserve">PEDRO MERCADO GONZALEZ </t>
  </si>
  <si>
    <t>https://community.secop.gov.co/Public/Tendering/OpportunityDetail/Index?noticeUID=CO1.NTC.3905419&amp;isFromPublicArea=True&amp;isModal=true&amp;asPopupView=true</t>
  </si>
  <si>
    <t>OAG-VAD-0261-2023</t>
  </si>
  <si>
    <t>CO1.REQ.3988062</t>
  </si>
  <si>
    <t xml:space="preserve">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APOYAR EL DESARROLLO DE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APOYAR EN LA ELABORACIÓN Y ACTUALIZACIÓN DE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t>
  </si>
  <si>
    <t>OLVIS MARIA LOPEZ CALDERA</t>
  </si>
  <si>
    <t>https://community.secop.gov.co/Public/Tendering/OpportunityDetail/Index?noticeUID=CO1.NTC.3905623&amp;isFromPublicArea=True&amp;isModal=true&amp;asPopupView=true</t>
  </si>
  <si>
    <t>OAG-VAD-0262-2023</t>
  </si>
  <si>
    <t>CO1.REQ.3987780</t>
  </si>
  <si>
    <t xml:space="preserve">LA PRESENTE ORDEN TIENE POR OBJETO: 1. APOYAR EN LA ATENCIÓN BÁSICA, OPORTUNA Y ADECUADA EN CONSULTA COMO AUXILIAR DE ENFERMERÍA A LOS MIEMBROS DE COMUNIDAD UNIVERSITARIA QUE LO SOLICITEN. 2. APOYAR EN LA ATENCIÓN, SEGUIMIENTO Y CONTROL A TRAVÉS DE MEDIOS TECNOLÓGICOS, A LA COMUNIDAD UNIVERSITARIA QUE LO REQUIERA DE ACUERDO A SU ESPECIALIDAD. 3. EJECUTAR ACTIVIDADES DE PROMOCIÓN Y FOMENTO DE LA SALUD A LOS MIEMBROS DE LA COMUNIDAD UNIVERSITARIA. 4. APOYAR A LAS ENFERMERAS EN LOS PROCEDIMIENTOS DE ATENCIÓN QUE SE REQUIERA. 5. APOYAR AL SUPERVISOR EN LA ACTUALIZACIÓN DEL INVENTARIO DE LOS EQUIPOS E INSUMOS DE SALUD Y GARANTIZAR EL BUEN USO DE LOS MISMOS. 6. APOYAR EN ACTIVIDADES DE PROMOCIÓN Y MANTENIMIENTO DE SALUD AL INTERIOR DE LA COMUNIDAD UNIVERSITARIA. 7. DILIGENCIAR OPORTUNAMENTE LOS FORMATOS DEL PROCESO "BIENESTAR UNIVERSITARIO" EN EL SISTEMA DE GESTIÓN DE CALIDAD. 8.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9. APOYAR EN LA PARTICIPACIÓN DE EVENTOS ACADÉMICOS, CIENTÍFICOS, ARTÍSTICOS, CULTURALES Y DEPORTIVOS DENTRO Y FUERA DEL LUGAR HABITUAL DE LA EJECUCIÓN DE SUS ACTIVIDADES. 10. APOYAR EN LA REALIZACIÓN DE ACTIVIDADES ASISTENCIALES BAJO LA MODALIDAD DE SUPERVISIÓN DE PRÁCTICAS FORMATIVAS A LOS ESTUDIANTES DE LA FACULTAD DE CIENCIAS DE LA SALUD DE LA UNIVERSIDAD DEL MAGDALENA.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t>
  </si>
  <si>
    <t>YOLANDA AGUILAR GARCIA</t>
  </si>
  <si>
    <t>https://community.secop.gov.co/Public/Tendering/OpportunityDetail/Index?noticeUID=CO1.NTC.3905631&amp;isFromPublicArea=True&amp;isModal=true&amp;asPopupView=true</t>
  </si>
  <si>
    <t>OPSP-VAD-0263-2023</t>
  </si>
  <si>
    <t>CO1.REQ.3987770</t>
  </si>
  <si>
    <t xml:space="preserve">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</si>
  <si>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HERNAN ALBERTO ROJAS CEBALLOS</t>
  </si>
  <si>
    <t>https://community.secop.gov.co/Public/Tendering/OpportunityDetail/Index?noticeUID=CO1.NTC.3905723&amp;isFromPublicArea=True&amp;isModal=true&amp;asPopupView=true</t>
  </si>
  <si>
    <t>OPSP-VAD-0264-2023</t>
  </si>
  <si>
    <t>CO1.REQ.4000285</t>
  </si>
  <si>
    <t xml:space="preserve">LA PRESENTE ORDEN TIENE POR OBJETO: 1. APOYAR EN LA COORDINACIÓN DE ESCRITURA Y REVISIÓN DE GUIONES. 2. APOYAR EN LA COORDINACIÓN Y EJECUCIÓN DE GRABACIÓN DE IMÁGENES Y SONIDO PARA PIEZAS AUDIOVISUALES DEL PROYECTO. 3. APOYAR EN LA COORDINACIÓN EN EL MONTAJE DE IMÁGENES PAR PARA PIEZAS AUDIOVISUALES DEL PROYECTO. 4. APOYAR EN LA COORDINACIÓN EN LA EDICIÓN Y POSTPRODUCCIÓN DE LOS MATERIALES AUDIOVISUALES. </t>
  </si>
  <si>
    <t>HUGO CESAR VEGA ALVAREZ</t>
  </si>
  <si>
    <t>https://community.secop.gov.co/Public/Tendering/OpportunityDetail/Index?noticeUID=CO1.NTC.3906551&amp;isFromPublicArea=True&amp;isModal=true&amp;asPopupView=true</t>
  </si>
  <si>
    <t>OPSP-VAD-0265-2023</t>
  </si>
  <si>
    <t>CO1.REQ.4000902</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</si>
  <si>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APOYO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EXISTENTE.8. APOYO EN LA COORDINACIÓN DE CURSOS VIRTUALES EN LA PLATAFORMA DE BLOQUE 10. 9. APOYO EN LA ASESORÍA A DOCENTES EN REALIZACIÓN Y ESTRUCTURACIÓN DE PIEZAS AUDIOVISUALES PARA SUS CLASES.</t>
  </si>
  <si>
    <t>KELLY GABRIELA ANDRADE VILLEGAS</t>
  </si>
  <si>
    <t>https://community.secop.gov.co/Public/Tendering/OpportunityDetail/Index?noticeUID=CO1.NTC.3906554&amp;isFromPublicArea=True&amp;isModal=true&amp;asPopupView=true</t>
  </si>
  <si>
    <t>OPSP-VAD-0266-2023</t>
  </si>
  <si>
    <t>CO1.REQ.4000906</t>
  </si>
  <si>
    <t xml:space="preserve">LA PRESENTE ORDEN TIENE POR OBJETO: PRESTAR SERVICIOS PROFESIONALES COMO ASISTENTE DE DIRECCIÓN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REALIZANDO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VERIFCIACIÓN DEL USO ADECUADO DE LOS RECURSOS FINANCIEROS PARA LA CONTRATACIÓN DEL TALENTO HUMANO, EQUIPOS Y SOFTWARES, SERVICIOS TECNOLÓGICOS, MATERIALES E INSUMOS, GASTOS DE VIAJE Y ADICIONALES; DE ACUERDO A LAS NECESIDADES EN TÉRMINOS DE TIEMPO Y CANTIDAD REQUERIDO POR LOS INVESTIGADORES Y GESTORES DEL PROYECTO. 4. APOYAR A LA DIRECCIÓN ADMINISTRATIVA Y FINANCIERA DEL PROYECTO EN LA ARTICULACIÓN DE LOS RECURSOS TÉCNICOS TECNOLÓGICOS Y LOGÍSTICOS EN CONJUNTO CON EL LÍDER CIENTÍFICO DEL PROYECTO Y LAS DIFERENTES DEPENDENCIAS, CON LA ESTRATEGIA DE ADMINISTRACIÓN ADECUADA PARA EL DESARROLLO DE LAS ACTIVIDADES DEL PROYECTO. 5. APOYAR EN LA COORDINACIÓN DE LAS ACTIVIDADES OPERATIVAS DE PLANEACIÓN Y PROGRAMACIÓN DE LA GESTIÓN ADMINISTRATIVA. 6. ELABORAR SOLICITUDES DE DISPONIBILIDAD PRESUPUESTAL, ESTUDIOS DE CONVENIENCIA, SOLICITUDES DE PROPONENTES Y LOS DEMÁS REQUERIMIENTOS PARA LA CONTRATACIÓN DE BIENES Y SERVICIOS PROFESIONALES Y NO PROFESIONALES. 7. APOYAR LA REVISIÓN JURÍDICA DE LAS CONTRATACIONES DE PERSONAL Y DE COMPRAS DE INSUMOS Y EQUIPOS PARA EL DESARROLLO DE LAS ACTIVIDADES DEL PROYECTO. 8. BRINDAR APOYO JURÍDICO EN LOS CONVENIOS QUE SE ESTABLEZCAN CON LOS BENEFICIARIOS DEL PROYECTO Y DEL USO DE LOS RECURSOS ASIGNADOS. </t>
  </si>
  <si>
    <t xml:space="preserve"> MARIA FERNANDA GOMEZ HENAO</t>
  </si>
  <si>
    <t>https://community.secop.gov.co/Public/Tendering/OpportunityDetail/Index?noticeUID=CO1.NTC.3906560&amp;isFromPublicArea=True&amp;isModal=true&amp;asPopupView=true</t>
  </si>
  <si>
    <t>OAG-VAD-0267-2023</t>
  </si>
  <si>
    <t>CO1.REQ.4000283</t>
  </si>
  <si>
    <t xml:space="preserve">LA PRESENTE ORDEN TIENE POR OBJETO: 1. APOYAR AL GRUPO INTERNO DE SERVICIOS GENERALES EN LA SUPERVISIÓN DE ESPACIOS FÍSICOS DE LAS SEDE ALTERNA, CERES DE PIVIJAY, MAGDALENA. 2. APOYAR AL GSG EN LAS APERTURAS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t>
  </si>
  <si>
    <t>SERGIO ANDRES CRESPO PALMERA</t>
  </si>
  <si>
    <t>https://community.secop.gov.co/Public/Tendering/OpportunityDetail/Index?noticeUID=CO1.NTC.3906720&amp;isFromPublicArea=True&amp;isModal=true&amp;asPopupView=true</t>
  </si>
  <si>
    <t>OAG-VAD-0268-2023</t>
  </si>
  <si>
    <t>CO1.REQ.4044250</t>
  </si>
  <si>
    <t>HENRY ROGER ROJAS FERRARI</t>
  </si>
  <si>
    <t>https://community.secop.gov.co/Public/Tendering/OpportunityDetail/Index?noticeUID=CO1.NTC.3953044&amp;isFromPublicArea=True&amp;isModal=true&amp;asPopupView=true</t>
  </si>
  <si>
    <t>OPSP-VAD-0269-2023</t>
  </si>
  <si>
    <t>CO1.REQ.4044505</t>
  </si>
  <si>
    <t xml:space="preserve">LA PRESENTE ORDEN TIENE POR OBJETO: 1. APOYAR EN LA EVALUACIÓN Y ACTUALIZACIÓN A LOS PROCEDIMIENTOS DESCRITOS EN LA RESOLUCIÓN RECTORAL N° 00721 PARA EL INGRESO, EGRESO Y BAJA DE BIENES DEL GRUPO DE COMPRAS Y ADMINISTRACIÓN DE BIENES. 2. ELABORAR INFORMES SOBRE EL MANEJO DE LOS RUBROS PAA QUE SOPORTEN LOS PROCESOS ADMINISTRATIVOS DE LA INSTITUCIÓN. 3. APOYAR AL GRUPO DE COMPRAS Y ADMINISTRACIÓN DE BIENES EN LAS DIFERENTES ETAPAS DE ELABORACIÓN DEL PLAN ANUAL DE ADQUISICIONES - PAA- 4. APOYAR AL GRUPO DE COMPRAS Y ADMINISTRACIÓN DE BIENES EN REVISIÓN Y ACTUALIZACIÓN DE LA CODIFICACIÓN DE LOS PRESUPUESTOS DE LAS DEPENDENCIAS DE LA INSTITUCIÓN SEGÚN LO ESTABLECIDOS EN EL CLASIFICADOR DE BIENES Y SERVICIOS SECOP II. 5. REALIZAR APOYO EN EL PROCESO DE COMPRAS EN LÍNEA A CARGO DEL GRUPO DE COMPRAS Y ADMINISTRACIÓN DE BIENES. 6. APOYAR EN EL DISEÑO DE ESTRATEGIAS PARA EL MEJORAMIENTO DEL PROCESO DE RECEPCIÓN Y REGISTRO DE BIENES.  7. ASESORAR EN LA IMPLEMENTACIÓN DE ESTRATEGIAS QUE CONTRIBUYAN AL MEJORAMIENTO DEL DESEMPEÑO DE LA DEPENDENCIA. </t>
  </si>
  <si>
    <t>CAMILA BARRIOS LEON</t>
  </si>
  <si>
    <t>https://community.secop.gov.co/Public/Tendering/OpportunityDetail/Index?noticeUID=CO1.NTC.3953413&amp;isFromPublicArea=True&amp;isModal=true&amp;asPopupView=true</t>
  </si>
  <si>
    <t>OAG-VAD-0270-2023</t>
  </si>
  <si>
    <t>CO1.REQ.4044527</t>
  </si>
  <si>
    <t xml:space="preserve">LA PRESENTE ORDEN TIENE POR OBJETO: 1. APOYAR EN LA CAPTURA DE SONIDO DIRECTO EN PRODUCCIONES AUDIOVISUALES. 2. APOYAR EN LA GRABACIÓN DE PODCAST COMO CONTENIDOS MULTIMEDIA. 3, APOYAR EN LA POSTPRODUCCIÓN DE SONIDO EN PRODUCCIONES AUDIOVISUALES. </t>
  </si>
  <si>
    <t>STANED RAFAEL OROZCO SIERRA</t>
  </si>
  <si>
    <t>https://community.secop.gov.co/Public/Tendering/OpportunityDetail/Index?noticeUID=CO1.NTC.3952857&amp;isFromPublicArea=True&amp;isModal=true&amp;asPopupView=true</t>
  </si>
  <si>
    <t>OPSP-VAD-0271-2023</t>
  </si>
  <si>
    <t>CO1.REQ.4045315</t>
  </si>
  <si>
    <t xml:space="preserve">LA PRESENTE ORDEN TIENE POR OBJETO: 1. APOYAR EN LA EVALUACIÓN DE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APOYAR EN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8. APOYAR EN LA ATENCIÓN DE LAS ORIENTACIONES DE LA UNIVERSIDAD EN ASPECTOS RELACIONADOS CON PLANES CURRICULARES, ESTRATEGIAS PEDAGÓGICAS Y DE EVALUACIÓN FORMATIVA (DECRETO 780 DE 2016, PARTE 7, CAPÍTULO 1, ARTÍCULO 2.7.1.1.17 PARÁGRAFO 2). 9. APOYAR EN LA VERIFICACIÓN DE QUE LOS PROCESOS Y MANUALES ORGANIZACIONALES DEL PROGRAMA QUE EXISTEN SE CUMPLAN. </t>
  </si>
  <si>
    <t>KAREN AVILA LABASTIDAS</t>
  </si>
  <si>
    <t>https://community.secop.gov.co/Public/Tendering/OpportunityDetail/Index?noticeUID=CO1.NTC.3953047&amp;isFromPublicArea=True&amp;isModal=true&amp;asPopupView=true</t>
  </si>
  <si>
    <t>OPSP-VAD-0272-2023</t>
  </si>
  <si>
    <t>CO1.REQ.4046811</t>
  </si>
  <si>
    <t xml:space="preserve">LA PRESENTE ORDEN TIENE POR OBJETO: 1. DESARROLLAR ACTIVIDADES DE DIAGNÓSTICO, EVALUACIÓN, INTERVENCIÓN CLÍNICA PARA NIÑOS, ADOLESCENTES Y ADULTOS O LOS SERVICIOS QUE DESDE SU ÁREA REQUIERA EL PROGRAMA, 2. APOYAR DE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LAS ORIENTACIONES DE LA UNIVERSIDAD EN ASPECTOS RELACIONADOS CON PLANES CURRICULARES, ESTRATEGIAS PEDAGÓGICAS Y DE EVALUACIÓN FORMATIVA (DECRETO 780 DE 2016, PARTE 7, CAPÍTULO 1, ARTÍCULO 2.7.1.1.17 PARÁGRAFO 2). </t>
  </si>
  <si>
    <t>MAYRA ALEJANDRA MENDOZA HERNANDEZ</t>
  </si>
  <si>
    <t>https://community.secop.gov.co/Public/Tendering/OpportunityDetail/Index?noticeUID=CO1.NTC.3952867&amp;isFromPublicArea=True&amp;isModal=true&amp;asPopupView=true</t>
  </si>
  <si>
    <t>OPSP-VAD-0273-2023</t>
  </si>
  <si>
    <t>CO1.REQ.4046581</t>
  </si>
  <si>
    <t xml:space="preserve">LA PRESENTE ORDEN TIENE POR OBJETO: 1. APOYAR Y ASESORAR EN LA CARACTERIZACIÓN PSICOSOCIAL DE LOS ESTUDIANTES NUEVOS QUE INGRESAN AL PROGRAMA “TALENTO MAGDALENA”. 2. APOYAR EN EL DESARROLLO DE ACTIVIDADES DEL PROCESO DE ADMISIÓN DEL PROGRAMA TALENTO MAGDALENA. 3. APOYAR EN EL ACOMPAÑAMIENTO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APOYAR EN EL DESARROLLO DE ESTRATEGIAS DE ATENCIÓN Y ASESORÍA INDIVIDUAL A ESTUDIANTES DEL PROGRAMA “TALENTO MAGDALENA”. 6. APOYAR EN LA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SEGUIMIENTO Y MONITOREO A LOS ESTUDIANTES IDENTIFICADOS EN RIESGO DE DESERCIÓN ESTUDIANTIL EN LA UNIVERSIDAD DEL MAGDALENA.10. APOYAR Y ASESORAR EN LA PLANIFICACIÓN DE ESTRATEGIAS DE PROMOCIÓN Y PREVENCIÓN DE CONDUCTAS DE RIESGO PARA EL CONSUMO DE SUSTANCIAS PSICOACTIVAS EN LOS ESTUDIANTES DE LA UNIVERSIDAD DEL MAGDALENA. 11. APOYAR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(A) DE DESARROLLO ESTUDIANTIL QUE DÉ RESPUESTA A LAS ACTIVIDADES PARA LAS CUALES FUE CONTRATADO. </t>
  </si>
  <si>
    <t>https://community.secop.gov.co/Public/Tendering/OpportunityDetail/Index?noticeUID=CO1.NTC.3952871&amp;isFromPublicArea=True&amp;isModal=true&amp;asPopupView=true</t>
  </si>
  <si>
    <t>OPSP-VAD-0274-2023</t>
  </si>
  <si>
    <t>CO1.REQ.4046644</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</si>
  <si>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LSA CUALES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2023-I. 12. REVISAR LOS INFORMES PSICOLÓGICOS DE LAS ENTREVISTAS DE ORIENTACIÓN VOCACIONAL DEL PROCESO DE ADMISIÓN DEL PROGRAMA “TALENTO MAGDALENA” PARA EL PERIODO ACADÉMICO 2023-I. 14. ASESORAR Y APOYAR AL DIRECTOR(A)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t>
  </si>
  <si>
    <t>https://community.secop.gov.co/Public/Tendering/OpportunityDetail/Index?noticeUID=CO1.NTC.3952877&amp;isFromPublicArea=True&amp;isModal=true&amp;asPopupView=true</t>
  </si>
  <si>
    <t>OAG-VAD-0275-2023</t>
  </si>
  <si>
    <t>CO1.REQ.4046834</t>
  </si>
  <si>
    <t xml:space="preserve">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t>
  </si>
  <si>
    <t xml:space="preserve">ENRIQUE ALFONSO NAVARRO URBINA </t>
  </si>
  <si>
    <t>https://community.secop.gov.co/Public/Tendering/OpportunityDetail/Index?noticeUID=CO1.NTC.3952885&amp;isFromPublicArea=True&amp;isModal=true&amp;asPopupView=true</t>
  </si>
  <si>
    <t>OAG-VAD-0276-2023</t>
  </si>
  <si>
    <t>CO1.REQ.4046751</t>
  </si>
  <si>
    <t xml:space="preserve">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</si>
  <si>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HEYNER ALONSO CARROL PINEDA</t>
  </si>
  <si>
    <t>https://community.secop.gov.co/Public/Tendering/OpportunityDetail/Index?noticeUID=CO1.NTC.3952888&amp;isFromPublicArea=True&amp;isModal=true&amp;asPopupView=true</t>
  </si>
  <si>
    <t>OPSP-VAD-0277-2023</t>
  </si>
  <si>
    <t>CO1.REQ.4046850</t>
  </si>
  <si>
    <t xml:space="preserve">LA PRESENTE ORDEN TIENE POR OBJETO: 1. PRESENTAR EL PLAN DE TRABAJO DE ACTIVIDADES A DESARROLLAR, DETALLANDO OBJETIVOS, FECHAS, METAS, INDICADORES ACORDES CON LAS DIRECTRICES IMPARTIDAS POR EL DIRECTOR DE DESARROLLO ESTUDIANTIL QUE DÉ RESPUESTA A LAS ACTIVIDADES PARA LAS CUALES FUE CONTRATADO 2. APOYAR EL PROCESO DE ACOMPAÑAMIENTO SOCIOECONÓMICO A LOS ESTUDIANTES PERTENECIENTES AL PROGRAMA "TALENTO MAGDALENA". 3. APOYAR EN LA PLANEACIÓN Y EJECUCIÓN DE ACTIVIDADES RELACIONADAS CON EL DESARROLLO DE HABILIDADES DE LIDERAZGO SOCIAL Y POLÍTICO EN LOS ESTUDIANTES DEL PROGRAMA “TALENTO MAGDALENA”. 4. APOYAR A LA DIRECCIÓN DE DESARROLLO ESTUDIANTIL EN LA EJECUCIÓN DE LAS ESTRATEGIAS DISEÑADAS PARA FAVORECER LA PERMANENCIA ESTUDIANTIL Y DISMINUIR LOS ÍNDICES DE DESERCIÓN DE LOS ESTUDIANTES DEL PROGRAMA “TALENTO MAGDALENA”. 5. APOYAR EN LOS ESPACIOS DE PROTECCIÓN Y PROMOCIÓN DE LOS DERECHOS DE LOS ESTUDIANTES DEL PROGRAMA “TALENTO MAGDALENA”. 6. RECOPILAR LA INFORMACIÓN Y ENTREGA DE INFORMES SOLICITADOS POR EL SUPERVISOR DE LA ORDEN. 7. DESARROLLAR EL PROCESO DE TABULACIÓN DE LA FICHA DE CARACTERIZACIÓN APLICADA, ASÍ COMO LA RESPECTIVA PREPARACIÓN DE INFORMES QUE SEAN SOLICITADOS POR EL SUPERVISOR O LA DIRECCIÓN DE DESARROLLO ESTUDIANTIL.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IDENTIFICAR Y REPORTAR A LOS ESTUDIANTES EN RIESGO DE DESERCIÓN POR FACTORES SOCIOECONÓMICOS DEL PROGRAMA “TALENTO MAGDALENA”. 11. SISTEMATIZAR QUINCENALMENTE LOS DATOS RECOPILADOS EN LA PLATAFORMA DE “TALENTO MAGDALENA”. 12. APOYAR A LA DIRECCIÓN DE DESARROLLO ESTUDIANTIL EN LAS ACTIVIDADES DE INDUCCIÓN DE LOS ESTUDIANTES QUE INGRESAN AL PROGRAMA “TALENTO MAGDALENA”. 13. APOYAR EN LAS ACTIVIDADES REALIZADAS PARA FAVORECER LA PARTICIPACIÓN DE LOS ESTUDIANTES DE LA UNIVERSIDAD DEL MAGDALENA DESDE EL CENTRO DE LIDERAZGO Y PARTICIPACIÓN. </t>
  </si>
  <si>
    <t>OSCAR DAVID VANEGAS QUERUZ</t>
  </si>
  <si>
    <t>https://community.secop.gov.co/Public/Tendering/OpportunityDetail/Index?noticeUID=CO1.NTC.3952892&amp;isFromPublicArea=True&amp;isModal=true&amp;asPopupView=true</t>
  </si>
  <si>
    <t>OAG-VAD-0278-2023</t>
  </si>
  <si>
    <t>CO1.REQ.4047009</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</si>
  <si>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CUANDO SEA NECESARIO, EN LA REPARACIÓN DE EJEMPLARES FÍSICOS DETERIORADOS. 10. APOYAR LA CONSTRUCCIÓN DE INFORMES Y ESTADÍSTICAS DE SERVICIOS Y/O PROCESOS. </t>
  </si>
  <si>
    <t>RODOLFO DE JESUS MONTERO VILLA</t>
  </si>
  <si>
    <t>https://community.secop.gov.co/Public/Tendering/OpportunityDetail/Index?noticeUID=CO1.NTC.3952984&amp;isFromPublicArea=True&amp;isModal=true&amp;asPopupView=true</t>
  </si>
  <si>
    <t>OPSP-VAD-0279-2023</t>
  </si>
  <si>
    <t>CO1.REQ.4047022</t>
  </si>
  <si>
    <t>LA PRESENTE ORDEN TIENE POR OBJETO: 1. APOYAR EN LA ESTRUCTURACIÓN INTEGRAL DE LOS PROYECTOS DE INFRAESTRUCTURA PROYECTADOS POR LA UNIVERSIDAD. 2. APOYAR EN LA FORMULACIÓN, DISEÑO, ORGANIZACIÓN, EJECUCIÓN Y CONTROL DE PROYECTOS DE INFRAESTRUCTURA Y PLANTA FÍSICA. 3. APOYAR LAS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t>
  </si>
  <si>
    <t>https://community.secop.gov.co/Public/Tendering/OpportunityDetail/Index?noticeUID=CO1.NTC.3953116&amp;isFromPublicArea=True&amp;isModal=true&amp;asPopupView=true</t>
  </si>
  <si>
    <t>OAG-VAD-0280-2023</t>
  </si>
  <si>
    <t>CO1.REQ.4047029</t>
  </si>
  <si>
    <t xml:space="preserve">LA PRESENTE ORDEN TIENE POR OBJETO: 1. APOYAR EN LA ATENCIÓN DE REQUERIMIENTOS DE EVENTOS EN STREAMING DE LAS DIFERENTES DEPENDENCIAS Y DOCENTES QUE LA SOLICITAN. 2. APOYAR EN LA ARTICULACIÓN DE PROCESOS DE EVENTOS EN STREAMING ENTRE CETEP Y COMUNICACIONES. 3. APOYAR DE MANERA PRESENCIAL EN LOS DIFERENTES EVENTOS DE STREAMING QUE SE REQUIERAN.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LOS EQUIPOS DE TRANSMISIONES, LOS CUALES SE DIFUNDEN EN DOS TIPOS DE CANALES, EXTERNOS E INTERNOS. EN LAS PLATAFORMAS DE YOUTUBE Y FACEBOOK INSTITUCIONALES; ASÍ MISMO POR ZOOM Y TEAMS PARA REUNIONES PRIVADAS Y/O PROCESOS DE ACREDITACIÓN. 10. APOYAR EN LA REALIZACIÓN DE ALREDEDOR 30 TRANSMISIONES MENSUALES, EN LAS CUALES SE ENCUENTRAN ENLACES, TRANSMISIONES EN VIVO Y PREGRABADOS. </t>
  </si>
  <si>
    <t>CARLOS EDUARDO CONTRERAS ABELLO</t>
  </si>
  <si>
    <t>https://community.secop.gov.co/Public/Tendering/OpportunityDetail/Index?noticeUID=CO1.NTC.3952989&amp;isFromPublicArea=True&amp;isModal=true&amp;asPopupView=true</t>
  </si>
  <si>
    <t>OAG-VAD-0281-2023</t>
  </si>
  <si>
    <t>CO1.REQ.4047033</t>
  </si>
  <si>
    <t xml:space="preserve">LA PRESENTE ORDEN TIENE POR OBJETO: 1. APOYAR EN EL SEGUIMIENTO Y CONTROL DEL INVENTARIO Y ESTADO DE LOS RECURSOS. 2. APOYAR EN LA ENTREGA Y RECEPCIÓN DE EQUIPOS DE PRODUCCIÓN A ESTUDIANTES Y DOCENTES 3. APOYAR EN LA APERTURA Y CIERRE DE SALA DE REALIZACIÓN 4. APOYAR EL MANTENIMIENTO DE EQUIPOS DE PRODUCCIÓN DE LA BODEGA. 5. APOYAR EN LA ATENCIÓN A ESTUDIANTES. 6. APOYAR EN LA ATENCIÓN DOCENTE INTENSIVOS 7. APOYAR EN LA INDUCCIÓN DE MANEJO DE EQUIPOS SI SE REQUIERE. </t>
  </si>
  <si>
    <t>CAROLY MILDRED CORONADO ALCALA</t>
  </si>
  <si>
    <t>https://community.secop.gov.co/Public/Tendering/OpportunityDetail/Index?noticeUID=CO1.NTC.3953205&amp;isFromPublicArea=True&amp;isModal=true&amp;asPopupView=true</t>
  </si>
  <si>
    <t>OPSP-VAD-0282-2023</t>
  </si>
  <si>
    <t>CO1.REQ.4046794</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</si>
  <si>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t>
  </si>
  <si>
    <t>BRAYAN ALEXANDER ROMERO OROZCO</t>
  </si>
  <si>
    <t>https://community.secop.gov.co/Public/Tendering/OpportunityDetail/Index?noticeUID=CO1.NTC.3952994&amp;isFromPublicArea=True&amp;isModal=true&amp;asPopupView=true</t>
  </si>
  <si>
    <t>OPSP-VAD-0283-2023</t>
  </si>
  <si>
    <t>CO1.REQ.4047110</t>
  </si>
  <si>
    <t xml:space="preserve">LA PRESENTE ORDEN TIENE POR OBJETO: 1. APOYAR LA GENERACIÓN Y PROYECCIÓN DE INFORME SOBRE EL ÁREA DE PROYECTOS ESPECIALES, TALLERES SABER PRO. 2. APOYAR LA GESTIÓN DE LAS DIFERENTES ÁREAS DE FORMACIÓN GENERAL E INTEGRAL DEL DEPARTAMENTO DE ESTUDIOS GENERALES. 3. APOYAR EL CARGUE DE ESPACIOS EN EL SIARE. 4. APOYAR EN LA CREACIÓN Y TABULACIÓN DE ENCUESTAS. 5. APOYAR GENERACIÓN DE INFORME DEL SNIES. 6. APOYAR EN EL DESARROLLO DE ESTRUCTURACIÓN Y GENERACIÓN DE INFORMES SOLICITADOS A LA DEPENDENCIA. 7. APOYAR EN LA ATENCIÓN AL PÚBLICO EN GENERAL; A TRAVÉS DE LOS DIFERENTES CANALES DE COMUNICACIÓN. 8. APOYAR EN LA CREACIÓN Y DISEÑO DE INFORMES DE LAS COORDINACIONES ACADÉMICAS Y PROYECTOS ESPECIALES COMO SABER PRO, REVISTA HETEROTOPÍAS, PROGRAMA RADIAL EXPRESARTE Y CLUB DE LECTURA. </t>
  </si>
  <si>
    <t>IBIS LENIS RODRIGUEZ CRUZ</t>
  </si>
  <si>
    <t>https://community.secop.gov.co/Public/Tendering/OpportunityDetail/Index?noticeUID=CO1.NTC.3952997&amp;isFromPublicArea=True&amp;isModal=true&amp;asPopupView=true</t>
  </si>
  <si>
    <t>OAG-VAD-0284-2023</t>
  </si>
  <si>
    <t>CO1.REQ.4047202</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</si>
  <si>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PRIMER SEMESTRE 2023-1. 9. ASESORAR A LA DIRECCIÓN DE DESARROLLO ESTUDIANTIL EN LA CREACIÓN DE CAMPAÑAS PUBLICITARIAS DE DIVULGACIÓN MASIVA PARA LA PREVENCIÓN Y PROMOCIÓN DE LA SALUD METAL DE LOS ESTUDIANTES QUE INGRESAN AL PRIMER SEMESTRE 2023-1.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t>
  </si>
  <si>
    <t>LUIS FERNANDO ESCOBAR RESTREPO</t>
  </si>
  <si>
    <t>https://community.secop.gov.co/Public/Tendering/OpportunityDetail/Index?noticeUID=CO1.NTC.3953137&amp;isFromPublicArea=True&amp;isModal=true&amp;asPopupView=true</t>
  </si>
  <si>
    <t>OAG-VAD-0285-2023</t>
  </si>
  <si>
    <t>CO1.REQ.4047131</t>
  </si>
  <si>
    <t xml:space="preserve">LA PRESENTE ORDEN TIENE POR OBJETO: 1. APOYAR LA APERTURA, ENTREGA Y CIERRE DEL LABORATORIO DE EDICIÓN, SALA DE REALIZACIÓN, ANIMACIÓN O LA DE SU CORRESPONDENCIA EN LA ROTACIÓN DE RESPONSABILIDADES, DE ACUERDO CON EL CRONOGRAMA ESTABLECIDO PARA LA PRESTACIÓN DE LOS SERVICIOS. 2. APOYAR LA ATENCIÓN OPORTUNA DE LAS INQUIETUDES O SOLICITUDES DE LOS DOCENTES TANTO PERMANENTES COMO VISITANTES Y APOYAR EN LAS LABORES DE SUPERVISIÓN DE LOS ALUMNOS DE LA CÁTEDRA. 3. APOYAR LA REVISIÓN BÁSICA Y REPORTE DE ANOMALÍAS EN LOS COMPUTADORES Y DEMÁS EQUIPAMIENTO TECNOLÓGICO. 4. APOYAR EL CUMPLIMIENTO DE LOS PROCEDIMIENTOS ESTABLECIDOS PARA LA PRESTACIÓN DE LOS SERVICIOS. 5. APOYAR CON LA INFORMACIÓN OPORTUNA AL SUPERVISOR MEDIANTE LOS CANALES DE COMUNICACIÓN ESTABLECIDOS CUALQUIER NOVEDAD QUE SE PRESENTE CUANDO SE PRESTEN LOS SERVICIOS. 6. APOYAR EN LA INSTALACIÓN DE SOFTWARE REQUERIDO POR LOS DOCENTES, PREVIA AUTORIZACIÓN DEL PROCESO DE GESTIÓN DE TICS E INSTALAR AYUDAS AUDIOVISUALES PARA LAS CLASES QUE LO REQUIERAN. 7. APOYAR CON LAS RECOMENDACIONES A LOS USUARIOS SOBRE EL USO ESPECIAL QUE DEBE DARSE A LOS RECURSOS, YA SEA A TRAVÉS DE INSTRUCTIVOS, CAPACITACIONES O DIRECTAMENTE EN EL MOMENTO DEL PRÉSTAMO. 8. APOYAR EN EL CONTROL Y REPORTE EN EL SISTEMA SIARE DEL INGRESO DE ESTUDIANTES Y DOCENTES EN LAS HORAS AUTÓNOMAS. </t>
  </si>
  <si>
    <t>CHRISTIAN JAVIER MOZO CABAS</t>
  </si>
  <si>
    <t>https://community.secop.gov.co/Public/Tendering/OpportunityDetail/Index?noticeUID=CO1.NTC.3953404&amp;isFromPublicArea=True&amp;isModal=true&amp;asPopupView=true</t>
  </si>
  <si>
    <t>OAG-VAD-0286-2023</t>
  </si>
  <si>
    <t>CO1.REQ.4047219</t>
  </si>
  <si>
    <t xml:space="preserve">LA PRESENTE ORDEN TIENE POR OBJETO: 1. APOYAR EN EL MONTAJE DE IMÁGENES PARA VIDEO. 2. APOYAR EN LA EDICIÓN Y POSTPRODUCIÓN DE LOS MATERIALES AUDIOVISUALES. </t>
  </si>
  <si>
    <t>JOSE FERNANDO PAVA LOPEZ</t>
  </si>
  <si>
    <t>https://community.secop.gov.co/Public/Tendering/OpportunityDetail/Index?noticeUID=CO1.NTC.3953406&amp;isFromPublicArea=True&amp;isModal=true&amp;asPopupView=true</t>
  </si>
  <si>
    <t>OAG-VAD-0287-2023</t>
  </si>
  <si>
    <t>CO1.REQ.4042286</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</si>
  <si>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LA ORGANIZACIÓN Y DESARROLLO DE EVENTOS DE EXTENSIÓN CULTURAL QUE PROGRAME LA BIBLIOTECA. 9. APOYAR LOS PROCESOS DE EVALUACIÓN DE LOS SERVICIOS DE LA BIBLIOTECA. 10. APOYAR LA CONSTRUCCIÓN DE INFORMES Y ESTADÍSTICAS DE SERVICIOS Y/O PROCESOS. </t>
  </si>
  <si>
    <t>CARMEN VANESSA MENDEZ POLO</t>
  </si>
  <si>
    <t>https://community.secop.gov.co/Public/Tendering/OpportunityDetail/Index?noticeUID=CO1.NTC.3957589&amp;isFromPublicArea=True&amp;isModal=true&amp;asPopupView=true</t>
  </si>
  <si>
    <t>OAG-VAD-0288-2023</t>
  </si>
  <si>
    <t>CO1.REQ.4042653</t>
  </si>
  <si>
    <t>CESAR DAVID NAVARRO ALTAMAR</t>
  </si>
  <si>
    <t>https://community.secop.gov.co/Public/Tendering/OpportunityDetail/Index?noticeUID=CO1.NTC.3962856&amp;isFromPublicArea=True&amp;isModal=true&amp;asPopupView=true</t>
  </si>
  <si>
    <t>OAG-VAD-0289-2023</t>
  </si>
  <si>
    <t>CO1.REQ.4042769</t>
  </si>
  <si>
    <t xml:space="preserve">LA PRESENTE ORDEN TIENE POR OBJETO: 1. BRINDAR ORIENTACIÓN A LOS USUARIOS ACERCA DE CÓMO ACCEDER A LOS SERVICIOS DE LA BIBLIOTECA. 2. APOYAR CON LA ATENCIÓN DE USUARIOS EN EL SERVICIO DE PRÉSTAMO DE COMPUTADORES EN SALAS VIRTUALES. 3. APOYAR LA ORGANIZACIÓN Y DESARROLLO DE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PROCURAR MANTENERLAS EN ORDEN. 8. APOYAR EN LA ELABORACIÓN DE INVENTARIOS DE LAS COLECCIONES BIBLIOGRÁFICAS. 9. APOYAR CUANDO SEA NECESARIO, EN LA REPARACIÓN DE EJEMPLARES FÍSICOS DETERIORADOS. 10. APOYAR LA CONSTRUCCIÓN DE INFORMES Y ESTADÍSTICAS DE SERVICIOS Y/O PROCESOS. </t>
  </si>
  <si>
    <t>JUAN CARLOS MIRANDA VASQUEZ</t>
  </si>
  <si>
    <t>https://community.secop.gov.co/Public/Tendering/OpportunityDetail/Index?noticeUID=CO1.NTC.3957915&amp;isFromPublicArea=True&amp;isModal=true&amp;asPopupView=true</t>
  </si>
  <si>
    <t>OAG-VAD-0290-2023</t>
  </si>
  <si>
    <t>CO1.REQ.4043084</t>
  </si>
  <si>
    <t>LIZARDO JOSE BALLESTEROS MEJIA</t>
  </si>
  <si>
    <t>https://community.secop.gov.co/Public/Tendering/OpportunityDetail/Index?noticeUID=CO1.NTC.3962886&amp;isFromPublicArea=True&amp;isModal=true&amp;asPopupView=true</t>
  </si>
  <si>
    <t>OPSP-VAD-0291-2023</t>
  </si>
  <si>
    <t>CO1.REQ.4043616</t>
  </si>
  <si>
    <t xml:space="preserve">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APOYAR EN LA REALIZACIÓN DE CONCEPTOS PARA LA VERIFICACIÓN Y VALIDACIÓN DE LAS INCAPACIDADES DE LOS ESTUDIANTES, CUANDO CORRESPONDAN A SU ÁREA.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EN EVENTOS ACADÉMICOS, CIENTÍFICOS, ARTÍSTICOS, CULTURALES Y DEPORTIVOS QUE PROGRAME LA UNIVERSIDAD DEL MAGDALENA. 7. APOYAR EN LA ATENCIÓN TELEFÓNICA Y PRESENCIAL A LOS MIEMBROS DE LA COMUNIDAD UNIVERSITARIA QUE REQUIERAN INFORMACIÓN SOBRE LOS SERVICIOS DE BIENESTAR. 8. APOYAR LA VERIFICACIÓN DE LA CONFORMACIÓN DE LOS MENÚS DE LOS PROGRAMAS ALIMENTARIOS DIRIGIDOS A LA COMUNIDAD UNIVERSITARIA. 9. APOYAR AL SUPERVISOR EN LA ACTUALIZACIÓN DEL INVENTARIO DE LOS EQUIPOS E INSUMOS DE OFICINA Y DE SALUD ADEMÁS APOYAR EN LA VERIFICACIÓN DEL BUEN USO DE LOS MISMOS. </t>
  </si>
  <si>
    <t>LORENA ISABEL GONZALEZ ARIAS</t>
  </si>
  <si>
    <t>https://community.secop.gov.co/Public/Tendering/OpportunityDetail/Index?noticeUID=CO1.NTC.3963061&amp;isFromPublicArea=True&amp;isModal=true&amp;asPopupView=true</t>
  </si>
  <si>
    <t>OPSP-VAD-0292-2023</t>
  </si>
  <si>
    <t>CO1.REQ.4043737</t>
  </si>
  <si>
    <t xml:space="preserve">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t>
  </si>
  <si>
    <t>MALORY PAOLA SAAVEDRA PIMIENTA</t>
  </si>
  <si>
    <t>https://community.secop.gov.co/Public/Tendering/OpportunityDetail/Index?noticeUID=CO1.NTC.3963072&amp;isFromPublicArea=True&amp;isModal=true&amp;asPopupView=true</t>
  </si>
  <si>
    <t>OAG-VAD-0293-2023</t>
  </si>
  <si>
    <t>CO1.REQ.4043787</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</si>
  <si>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</si>
  <si>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MARVI LAIDYS CAICEDO OSPINA</t>
  </si>
  <si>
    <t>https://community.secop.gov.co/Public/Tendering/OpportunityDetail/Index?noticeUID=CO1.NTC.3962794&amp;isFromPublicArea=True&amp;isModal=true&amp;asPopupView=true</t>
  </si>
  <si>
    <t>OAG-VAD-0294-2023</t>
  </si>
  <si>
    <t>CO1.REQ.4044043</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</si>
  <si>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</si>
  <si>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MAURICIO DE JESUS TORRES IZAQUITA</t>
  </si>
  <si>
    <t>https://community.secop.gov.co/Public/Tendering/OpportunityDetail/Index?noticeUID=CO1.NTC.3963086&amp;isFromPublicArea=True&amp;isModal=true&amp;asPopupView=true</t>
  </si>
  <si>
    <t>OPSP-VAD-0295-2023</t>
  </si>
  <si>
    <t>CO1.REQ.4044552</t>
  </si>
  <si>
    <t xml:space="preserve">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RENDIR INFORMES MENSUALES O CUANDO EL SUPERVISOR ASÍ LO REQUIERA, SOBRE LAS ACTIVIDADES DESARROLLADAS EN CUMPLIMIENTO DE LA ORDEN DE PRESTACIÓN DE SERVICIOS. </t>
  </si>
  <si>
    <t>MILAGRO DEL CARMEN PONCE MONTES</t>
  </si>
  <si>
    <t>https://community.secop.gov.co/Public/Tendering/OpportunityDetail/Index?noticeUID=CO1.NTC.3963099&amp;isFromPublicArea=True&amp;isModal=true&amp;asPopupView=true</t>
  </si>
  <si>
    <t>OPSP-VAD-0296-2023</t>
  </si>
  <si>
    <t>CO1.REQ.4044687</t>
  </si>
  <si>
    <t xml:space="preserve">LA PRESENTE ORDEN TIENE POR OBJETO: 1. APOYAR EN LA ATENCIÓN BÁSICA, OPORTUNA Y ADECUADA EN CONSULTA COMO MEDICO DEPORTOLOGO A TODOS LOS MIEMBROS DE COMUNIDAD UNIVERSITARIA. 2. APOYAR EN EL FOMENTO AL INTERIOR DE LA COMUNIDAD UNIVERSITARIA, DE ACTIVIDADES DE PROMOCIÓN Y MANTENIMIENTO DE LA SALUD. 3. DILIGENCIAR LOS FORMATOS DE ATENCIÓN REGISTRADOS EN 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ANEXOS ESTADÍSTICOS. 5. APOYAR EN LA PARTICIPACIÓN EN EVENTOS QUE PROGRAME LA UNIVERSIDAD DEL MAGDALENA FUERA DEL ÁREA HABITUAL DE LA PRESTACIÓN DEL SERVICIO.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AL SUPERVISOR EN LA ACTUALIZACIÓN DEL INVENTARIO DE LOS EQUIPOS E INSUMOS DE SALUD Y GARANTIZAR EL BUEN USO DE LOS MISMOS. 8. APOYAR EN LA ATENCIÓN, SEGUIMIENTO Y CONTROL A TRAVÉS DE MEDIOS TECNOLÓGICOS, A LA COMUNIDAD UNIVERSITARIA QUE LO REQUIERA DE ACUERDO A SU ESPECIALIDAD. </t>
  </si>
  <si>
    <t>ORLANDO SANTIAGO MORENO BARRIGA</t>
  </si>
  <si>
    <t>https://community.secop.gov.co/Public/Tendering/OpportunityDetail/Index?noticeUID=CO1.NTC.3963327&amp;isFromPublicArea=True&amp;isModal=true&amp;asPopupView=true</t>
  </si>
  <si>
    <t>OAG-VAD-0297-2023</t>
  </si>
  <si>
    <t>CO1.REQ.4044768</t>
  </si>
  <si>
    <t>TATIANA MARGARITA TERNERA OROZCO</t>
  </si>
  <si>
    <t>https://community.secop.gov.co/Public/Tendering/OpportunityDetail/Index?noticeUID=CO1.NTC.3963234&amp;isFromPublicArea=True&amp;isModal=true&amp;asPopupView=true</t>
  </si>
  <si>
    <t>OAG-VAD-0298-2023</t>
  </si>
  <si>
    <t>CO1.REQ.4045144</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</si>
  <si>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</si>
  <si>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WILLIAM EDUARDO VELEZ GONZALEZ</t>
  </si>
  <si>
    <t>https://community.secop.gov.co/Public/Tendering/OpportunityDetail/Index?noticeUID=CO1.NTC.3963238&amp;isFromPublicArea=True&amp;isModal=true&amp;asPopupView=true</t>
  </si>
  <si>
    <t>OAG-VAD-0299-2023</t>
  </si>
  <si>
    <t>CO1.REQ.4046605</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</si>
  <si>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</si>
  <si>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JOSE PAIPA LUNA</t>
  </si>
  <si>
    <t>https://community.secop.gov.co/Public/Tendering/OpportunityDetail/Index?noticeUID=CO1.NTC.3963243&amp;isFromPublicArea=True&amp;isModal=true&amp;asPopupView=true</t>
  </si>
  <si>
    <t>OAG-VAD-0300-2023</t>
  </si>
  <si>
    <t>CO1.REQ.4046970</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</si>
  <si>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</si>
  <si>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MARIA EMMA MORALES</t>
  </si>
  <si>
    <t>https://community.secop.gov.co/Public/Tendering/OpportunityDetail/Index?noticeUID=CO1.NTC.3963181&amp;isFromPublicArea=True&amp;isModal=true&amp;asPopupView=true</t>
  </si>
  <si>
    <t>OAG-VAD-0301-2023</t>
  </si>
  <si>
    <t>CO1.REQ.4047225</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</si>
  <si>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t>
  </si>
  <si>
    <t>GEIDIS MARCELA ARRAZOLA MURILLO</t>
  </si>
  <si>
    <t>https://community.secop.gov.co/Public/Tendering/OpportunityDetail/Index?noticeUID=CO1.NTC.3963274&amp;isFromPublicArea=True&amp;isModal=true&amp;asPopupView=true</t>
  </si>
  <si>
    <t>OPSP-VAD-0302-2023</t>
  </si>
  <si>
    <t>CO1.REQ.4057287</t>
  </si>
  <si>
    <t xml:space="preserve">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AL DIRECTOR DE COMUNICACIONES EN LA SUPERVISIÓN Y COORDINACIÓN DEL EQUIPO DE TRANSMISIONES, LOS CUALES SE DIFUNDEN EN DOS TIPOS DE CANALES, EXTERNOS E INTERNOS. </t>
  </si>
  <si>
    <t>LEONOR MARIA MANOTAS GARCIA </t>
  </si>
  <si>
    <t>https://community.secop.gov.co/Public/Tendering/OpportunityDetail/Index?noticeUID=CO1.NTC.3963624&amp;isFromPublicArea=True&amp;isModal=true&amp;asPopupView=true</t>
  </si>
  <si>
    <t>OAG-VAD-0303-2023</t>
  </si>
  <si>
    <t>CO1.REQ.4057671</t>
  </si>
  <si>
    <t xml:space="preserve">LA PRESENTE ORDEN TIENE POR OBJETO: 1. DESARROLLAR DISEÑO GRÁFICO PARA LOS DISTINTOS PROCESOS INSTITUCIONALES. 2. CONSTRUIR PIEZAS GRÁFICAS SOLICITADAS PARA EL DESARROLLO DE EVENTOS INTERNOS O EXTERNOS DE LA UNIVERSIDAD DE MAGDALENA. 3. APOYAR EN EL DISEÑO DE LA IMAGEN CORPORATIVA DE LA UNIVERSIDAD. 4. DISEÑAR PIEZAS PARA LO OFERTA ACADÉMICA Y ELEMENTOS DE MERCHANDISING PARA DIFERENTES ÁREAS Y/O EVENTOS INSTITUCIONALES. 5.CREAR CONTENIDO AUDIOVISUAL PARA LA PROMOCIÓN DE EVENTOS REALIZADOS ADSCRITOS A LA UNIVERSIDAD DEL MAGDALENA. 6. APOYAR EN EL FORTALECIMIENTO DE LA GESTIÓN DE LA CALIDAD "SISTEMA COGUI". 7, APOYAR EN EL PROCESO DE GESTIÓN DOCUMENTAL. 8. APOYAR EN LOS PROCEDIMIENTOS Y PROCESOS DEL SISTEMA DE GESTIÓN DE LA CALIDAD. 9. PRESENTAR LOS INFORMES QUE SEAN REQUERIDOS POR EL SUPERVISOR DE LA ORDEN. </t>
  </si>
  <si>
    <t>DANIEL ESTEBAN QUIÑONEZ MUÑOZ</t>
  </si>
  <si>
    <t>https://community.secop.gov.co/Public/Tendering/OpportunityDetail/Index?noticeUID=CO1.NTC.3963473&amp;isFromPublicArea=True&amp;isModal=true&amp;asPopupView=true</t>
  </si>
  <si>
    <t>OAG-VAD-0304-2023</t>
  </si>
  <si>
    <t>CO1.REQ.4057393</t>
  </si>
  <si>
    <t xml:space="preserve">LA PRESENTE ORDEN TIENE POR OBJETO: 1. APOYAR LA APERTURA, ENTREGA Y CIERRE DEL LABORATORIO DE EDICIÓN, SALA DE REALIZACIÓN, LANGOSTA AZUL, AUDIENCIAS, ANIMACIÓN O LA DE SU CORRESPONDENCIA EN LA ROTACIÓN DE RESPONSABILIDADES.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t>
  </si>
  <si>
    <t>JAMES GARCIA FUENTES</t>
  </si>
  <si>
    <t>https://community.secop.gov.co/Public/Tendering/OpportunityDetail/Index?noticeUID=CO1.NTC.3963813&amp;isFromPublicArea=True&amp;isModal=true&amp;asPopupView=true</t>
  </si>
  <si>
    <t>OAG-VAD-0305-2023</t>
  </si>
  <si>
    <t>CO1.REQ.4057906</t>
  </si>
  <si>
    <t xml:space="preserve">LA PRESENTE ORDEN TIENE POR OBJETO: 1. APOYAR EN LA FORMULACIÓN, PLANIFICACIÓN DE POLÍTICAS, PLANES Y PROYECTOS TENDIENTES A LA PROMOCIÓN, COORDINACIÓN Y DESARROLLO DEL PROGRAMA DE DERECHO. 2. APOYAR EN LA REDACCIÓN, ELABORACIÓN Y CONDENSACIÓN DEL DOCUMENTO REGISTRO CALIFICADO DEL PROGRAMA DE DERECHO. 3. APOYAR AL PROGRAMA DE DERECHO EN EL PROCESO DE AUTOEVALUACIÓN PARA LA RENOVACIÓN DE SU REGISTRO CALIFICADO Y EN EL PROCESO DE ACREDITACIÓN. 4. APOYAR Y ASESORAR EN LA REVISIÓN Y CUMPLIMIENTO DE LOS OBJETIVOS Y APLICACIÓN DE LAS NORMAS INSTITUCIONALES DENTRO DE LOS PROCESOS ACADÉMICOS EN EL PROGRAMA DE DERECHO, CONSULTORIO JURÍDICO Y CENTRO DE CONCILIACIÓN DE CONFORMIDAD CON EL PROYECTO EDUCATIVO INSTITUCIONAL Y EL PLAN DE DESARROLLO. 5. APOYAR EN LAS ACTIVIDADES DEL PROGRAMA DE DERECHO Y CONSULTORIO JURÍDICO, TENIENDO EN CUENTA LAS ACTIVIDADES ACADÉMICAS, EXTENSIÓN, CIENTÍFICO, HUMANÍSTICO Y CULTURAL. 6. APOYAR Y ASESORAR A LOS ESTUDIANTES DEL CONSULTORIO JURÍDICO Y CENTRO DE CONCILIACIÓN QUE SE ENCUENTRAN DESIGNADOS EN PUNTOS DE ATENCIÓN DESCENTRALIZADOS DEL DISTRITO DE SANTA MARTA EN RELACIÓN A LOS DISTINTOS CASOS QUE SON DE SUS CONOCIMIENTOS EN LAS DISTINTAS ÁREAS DEL DERECHO: PUBLICO, CIVIL, COMERCIAL, PENAL, LABORAL, FAMILIA Y DERECHOS HUMANOS. 7. APOYAR AL PROGRAMA DE DERECHO EN LA ORGANIZACIÓN DE CAPACITACIONES DE LOS ESTUDIANTES Y A LA COMUNIDAD EN TEMAS QUE SE RELACIONEN CON LAS COMPETENCIAS LEGALES DEL CONSULTORIO JURÍDICO Y CENTRO DE CONCILIACIÓN. 8. APOYAR Y ASESORAR A LA DIRECCIÓN DE CONSULTORIO JURÍDICO Y DIRECCIÓN DE PROGRAMA DE DERECHO EN LAS JORNADAS DE ASISTENCIA JURÍDICAS A POBLACIÓN VULNERABLE EN EL DISTRITO DE SANTA MARTA. 9. APOYAR CON EL TRÁMITE DE SOLICITUDES DE CONCILIACIÓN QUE SE GENEREN EN LA CASA DE JUSTICIA DEL DISTRITO DE SANTA MARTA Y QUE PUEDAN SER TRAMITADAS POR EL CENTRO DE CONCILIACIÓN EN EL MARCO DE SUS COMPETENCIAS, CONFORME AL ORDENAMIENTO JURÍDICO COLOMBIANO. </t>
  </si>
  <si>
    <t>KARY BEATRIZ BLANCO GOMEZ</t>
  </si>
  <si>
    <t>GIOVANNA MARÍA SIMANCAS TINOCO</t>
  </si>
  <si>
    <t>https://community.secop.gov.co/Public/Tendering/OpportunityDetail/Index?noticeUID=CO1.NTC.3963668&amp;isFromPublicArea=True&amp;isModal=true&amp;asPopupView=true</t>
  </si>
  <si>
    <t>OAG-VAD-0306-2023</t>
  </si>
  <si>
    <t>CO1.REQ.4058221</t>
  </si>
  <si>
    <t xml:space="preserve">LA PRESENTE ORDEN TIENE POR OBJETO: 1. PRESENTAR PLAN DE TRABAJO DE ACTIVIDADES, DETALLANDO OBJETIVOS, FECHAS, METODOLOGÍA, METAS, INDICADORES ACORDES CON LAS DIRECTRICES IMPARTIDAS POR EL DIRECTOR DE BIENESTAR Y EL COORDINADOR (A) DEL ÁREA QUE DÉ RESPUESTA A LAS ACTIVIDADES POR LA CUAL FUE CONTRATADO. 2. APOYAR EN LA RECEPCIÓN E INGRESO DE LOS NIÑOS Y NIÑAS AL CENTRO, ASÍ COMO LA ORIENTACIÓN DE LOS PADRES EN LOS SERVICIOS QUE SE OFRECEN 3. PROGRAMAR Y ORGANIZAR ACTIVIDADES DESTINADAS A ESTIMULAR EL DESARROLLO PSICOLÓGICO, FÍSICO Y SOCIAL DE LOS NIÑOS. 4. ORIENTAR A PRACTICANTES EN LAS ACTIVIDADES DE ESTIMULACIÓN DISEÑADA PARA LOS NIÑOS EN LOS DIFERENTES RINCONES DE ESTIMULACIÓN, ARMANDO Y CONSTRUCCIÓN, SIMBÓLICO, LITERATURA Y DANZA, CUERPO Y MOVIMIENTO. 5. APOYAR EN LA OBSERVACIÓN A LOS NIÑOS PARA DETECTAR SIGNOS DE DIFICULTADES EN EL APRENDIZAJE O PROBLEMAS EMOCIONALES. 6. SOCIALIZAR PROGRESOS O PROBLEMAS DE LOS NIÑOS CON EL ENCARGADO DEL CENTRO, PARA LA ADECUADA GARANTÍA DE DERECHOS Y LA DERIVACIÓN A OTRAS DEPENDENCIAS 7. PROPONER TALLERES PARA LA CAPACITACIÓN DE PADRES Y MADRES UNIMAGDALENA 8. APOYAR EN LA REALIZACIÓN DE LOS INFORMES QUE SE LE SOLICITEN PARA SER PRESENTADOS EN OTRAS DEPENDENCIAS. 9. DILIGENCIAR OPORTUNAMENTE TODOS LOS FORMATOS ESTABLECIDOS POR BIENESTAR UNIVERSITARIO EN EL SISTEMA DE GESTIÓN DE LA CALIDAD Y OTROS PROCESOS, PARA EL REGISTRO DE TODAS LAS ACTIVIDADES QUE SE REALICEN. </t>
  </si>
  <si>
    <t>CLARA INES APREZA FERNANDEZ</t>
  </si>
  <si>
    <t>https://community.secop.gov.co/Public/Tendering/OpportunityDetail/Index?noticeUID=CO1.NTC.3964280&amp;isFromPublicArea=True&amp;isModal=true&amp;asPopupView=true</t>
  </si>
  <si>
    <t>OPSP-VAD-0307-2023</t>
  </si>
  <si>
    <t>CO1.REQ.4067110</t>
  </si>
  <si>
    <t xml:space="preserve">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DOCENTES ASISTENCIALES BAJO LA MODALIDAD DE SUPERVISIÓN DE PRÁCTICAS FORMATIVAS A LOS ESTUDIANTES DE LA FACULTAD DE CIENCIAS DE LA SALUD DE LA UNIVERSIDAD DEL MAGDALENA. 8. APOYAR EN LA ATENCIÓN Y ORIENTACIÓN TELEFÓNICA Y PRESENCIAL A LOS MIEMBROS DE LA COMUNIDAD UNIVERSITARIA QUE REQUIERAN INFORMACIÓN SOBRE LOS DISTINTOS SERVICIOS DE BIENESTAR.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t>
  </si>
  <si>
    <t>ANDRES FELIPE PEREZ LOPEZ</t>
  </si>
  <si>
    <t>https://community.secop.gov.co/Public/Tendering/OpportunityDetail/Index?noticeUID=CO1.NTC.3972772&amp;isFromPublicArea=True&amp;isModal=true&amp;asPopupView=true</t>
  </si>
  <si>
    <t>OPSP-VAD-0308-2023</t>
  </si>
  <si>
    <t>CO1.REQ.4067207</t>
  </si>
  <si>
    <t xml:space="preserve">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RENDIR INFORMES MENSUALES O CUANDO EL SUPERVISOR ASÍ LO REQUIERA, SOBRE LAS ACTIVIDADES DESARROLLADAS EN CUMPLIMIENTO DE LA ORDEN DE PRESTACIÓN DE SERVICIOS. </t>
  </si>
  <si>
    <t>CARMEN ELENA ROMERO RODRIGUEZ</t>
  </si>
  <si>
    <t>https://community.secop.gov.co/Public/Tendering/OpportunityDetail/Index?noticeUID=CO1.NTC.3972789&amp;isFromPublicArea=True&amp;isModal=true&amp;asPopupView=true</t>
  </si>
  <si>
    <t>OAG-VAD-0309-2023</t>
  </si>
  <si>
    <t>CO1.REQ.4066779</t>
  </si>
  <si>
    <t xml:space="preserve">LA PRESENTE ORDEN TIENE POR OBJETO: 1. APOYAR EN LA ELABORACIÓN DE UN PLAN DE TRABAJO, PROPONIENDO METAS ENCAMINADAS AL DESARROLLO DE LAS ACTIVIDADES CONTRATADAS.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8. REALIZAR EL DILIGENCIAMIENTO OPORTUNO DE LOS FORMATOS ESTABLECIDOS POR BIENESTAR UNIVERSITARIO EN EL SISTEMA DE GESTIÓN DE LA CALIDAD. </t>
  </si>
  <si>
    <t>EFRAIN ALFONSO RADA VARGAS</t>
  </si>
  <si>
    <t>JORGE ALFONSO APREZA FERNANDEZ</t>
  </si>
  <si>
    <t>https://community.secop.gov.co/Public/Tendering/OpportunityDetail/Index?noticeUID=CO1.NTC.3973214&amp;isFromPublicArea=True&amp;isModal=true&amp;asPopupView=true</t>
  </si>
  <si>
    <t>OPSP-VAD-0310-2023</t>
  </si>
  <si>
    <t>CO1.REQ.4067341</t>
  </si>
  <si>
    <t>LA PRESENTE ORDEN TIENE POR OBJETO: 1. APOYAR EN EL DISEÑO Y COORDINACIÓN 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LOS FORMATOS ESTABLECIDOS POR BIENESTAR UNIVERSITARIO EN EL SISTEMA DE GESTIÓN DE LA CALIDAD Y OTROS PROCESOS, PARA EL REGISTRO DE TODAS LAS ACTIVIDADES QUE SE REALICEN. 6. ENTREGAR OPORTUNAMENTE INFORMES ESTADÍSTICOS DE LAS ACTIVIDADES REALIZADAS, ASÍ COMO LAS PARTICIPACIONES DE LOS ESTAMENTOS UNIVERSITARIOS EN LAS MISMAS.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LA COORDINACIÓN DEL PROCESO DE ADMISIÓN DE LOS NIÑOS Y MADRES BENEFICIARIOS DEL CENTRO. 13. APOYAR EN EL FOMENTO, DISEÑO Y DIVULGACIÓN DE ACTIVIDADES DE CARÁCTER FORMATIVO E INFORMATIVO RELACIONADOS CON LA LACTANCIA MATERNA Y EL DESARROLLO DE LOS NIÑOS</t>
  </si>
  <si>
    <t>ESTEFANIA BRAVO MENA</t>
  </si>
  <si>
    <t>https://community.secop.gov.co/Public/Tendering/OpportunityDetail/Index?noticeUID=CO1.NTC.3972959&amp;isFromPublicArea=True&amp;isModal=true&amp;asPopupView=true</t>
  </si>
  <si>
    <t>OAG-VAD-0311-2023</t>
  </si>
  <si>
    <t>CO1.REQ.4067366</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</si>
  <si>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ASESORAR Y APOYAR EL PROCESO DE PLANIFICACIÓN, DESARROLLO Y EJECUCIÓN DE CONCURSOS, FESTIVALES Y/O EVENTOS INTERNOS DONDE PARTICIPEN TODOS LOS MIEMBROS DE LA COMUNIDAD UNIVERSITARIA DEL ORDEN LOCAL, DEPARTAMENTAL, REGIONAL, NACIONAL E INTERNACIONAL, RESPETANDO LOS PRINCIPIOS Y VALORES INSTITUCIONALES. 4. APOYAR EL PROCESO DE SELECCIÓN DE LOS BACHILLERES ASPIRANTES A LOS CUPOS ARTISTAS OFRECIDOS POR LA INSTITUCIÓN. 5. EJECUTAR ESTRATEGIAS SOBRE LA INSCRIPCIÓN Y PARTICIPACIÓN ACTIVA Y PERMANENTE DE LOS MIEMBROS DE LA COMUNIDAD UNIVERSITARIA EN LAS ACTIVIDADES Y/O TALLERES CULTURALES, QUE PERMITAN AMPLIAR LA COBERTURA DE LOS SERVICIOS DE BIENESTAR UNIVERSITARIO. 6. DILIGENCIAR OPORTUNAMENTE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</si>
  <si>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HUGO ELIECER ACOSTA MOLINA</t>
  </si>
  <si>
    <t>https://community.secop.gov.co/Public/Tendering/OpportunityDetail/Index?noticeUID=CO1.NTC.3972971&amp;isFromPublicArea=True&amp;isModal=true&amp;asPopupView=true</t>
  </si>
  <si>
    <t>OAG-VAD-0312-2023</t>
  </si>
  <si>
    <t>CO1.REQ.4067165</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</si>
  <si>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APOYAR Y ASESORAR EL PROCESO DE PLANIFICACIÓN, DESARROLLO Y EJECUCIÓN DE CONCURSOS, FESTIVALES Y/O EVENTOS INTERNOS DONDE PARTICIPEN TODOS LOS MIEMBROS DE LA COMUNIDAD UNIVERSITARIA DEL ORDEN LOCAL, DEPARTAMENTAL, REGIONAL, NACIONAL E INTERNACIONAL, RESPETANDO LOS PRINCIPIOS Y VALORES INSTITUCIONALES. 4. APOYAR EL PROCESO DE SELECCIÓN DE LOS BACHILLERES ASPIRANTES A LOS CUPOS ARTISTAS OFRECIDOS POR LA INSTITUCIÓN. 5. APOYAR LA EJECUCIÓN DE ESTRATEGIAS SOBRE LA INSCRIPCIÓN Y PARTICIPACIÓN ACTIVA Y PERMANENTE DE LOS MIEMBROS DE LA COMUNIDAD UNIVERSITARIA EN LAS ACTIVIDADES Y/O TALLERES CULTURALES, QUE PERMITAN AMPLIAR LA COBERTURA DE LOS SERVICIOS DE BIENESTAR UNIVERSITARIO. 6. DILIGENCIAR OPORTUNAMENTE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EN EL DESARROLLO DE LOS GRUPOS Y/O TALLERES CULTURALES OFRECIDOS POR BIENESTAR UNIVERSITARIO. </t>
  </si>
  <si>
    <t>JOSE LUIS RODRIGUEZ GARCIA</t>
  </si>
  <si>
    <t>https://community.secop.gov.co/Public/Tendering/OpportunityDetail/Index?noticeUID=CO1.NTC.3973260&amp;isFromPublicArea=True&amp;isModal=true&amp;asPopupView=true</t>
  </si>
  <si>
    <t>OAG-VAD-0313-2023</t>
  </si>
  <si>
    <t>CO1.REQ.4067275</t>
  </si>
  <si>
    <t xml:space="preserve">LA PRESENTE ORDEN TIENE POR OBJETO: 1. APOYAR AL GRUPO INTERNO DE SERVICIOS GENERALES EN LA SUPERVISIÓN DE ESPACIOS FÍSICOS QUE COMPRENDEN LA BIBLIOTECA GERMAN BULA MEYER. 2. APOYAR AL GSG EN APERTURAS DE SALONES, ESPACIOS ACADÉMICOS Y ADMINISTRATIVOS CUANDO SE NECESITE CUBRIR A OTRO CONTRATISTA QUE EJECUTE ACTIVIDADES AFINES Y EN OTROS ESPACIOS DEL CAMPUS O ALGUNA SEDE ALTERNA. 3. APOYAR AL GSG EN REVISIONES A LOS DIFERENTES ESPACIOS QUE CONTROLA EN SU TURNO Y REPORTANDO A SU SUPERVISOR INMEDIATO CUALQUIER ANOMALÍA QUE OBSERVE Y AFECTE NEGATIVAMENTE A LA INSTITUCIÓN. 4. APOYAR AL GSG EN BRINDAR INFORMACIÓN A CUALQUIER MIEMBRO DE LA UNIVERSIDAD O VISITANTE, EN TEMAS DE ORIENTACION LOCATIVA. 5. APOYAR AL GSG EN LA ATENCIÓN DE LOS REQUERIMIENTOS DE LOS FUNCIONARIOS DE LA UNIVERSIDAD PARA FACILITAR EL CABAL DESARROLLO DE LAS ACTIVIDADES ACADÉMICAS Y ADMINISTRATIVAS. 6. APOYAR AL GSG EN EL CONTROL DE TRÁNSITO INTERNO DE ELEMENTOS Y EQUIPOS PRINCIPALMENTE DENTRO DE LA BIBLIOTECA Y DENTRO DE LAS INSTALACIONES DE LA UNIVERSIDAD, CUANDO ASI SE REQUIERA, 7. CUMPLIR CON TODAS LAS NORMAS DE HIGIENE, MEDICINA DEL TRABAJO, SALUD OCUPACIONAL, PREVENCIÓN Y CONTROL DE RIESGO QUE DETERMINE LA INSTITUCIÓN COMO DE OBLIGATORIO CUMPLIMIENTO. </t>
  </si>
  <si>
    <t>JULIETH KARINA GARCIA GAMARRA</t>
  </si>
  <si>
    <t>https://community.secop.gov.co/Public/Tendering/OpportunityDetail/Index?noticeUID=CO1.NTC.3973088&amp;isFromPublicArea=True&amp;isModal=true&amp;asPopupView=true</t>
  </si>
  <si>
    <t>OAG-VAD-0314-2023</t>
  </si>
  <si>
    <t>CO1.REQ.4067469</t>
  </si>
  <si>
    <t>MANUEL ALEJANDRO RAMIREZ VELASQUEZ</t>
  </si>
  <si>
    <t>https://community.secop.gov.co/Public/Tendering/OpportunityDetail/Index?noticeUID=CO1.NTC.3973296&amp;isFromPublicArea=True&amp;isModal=true&amp;asPopupView=true</t>
  </si>
  <si>
    <t>OAG-VAD-0315-2023</t>
  </si>
  <si>
    <t>CO1.REQ.4067570</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</si>
  <si>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</si>
  <si>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MARENA SOFIA SABALLET RADA</t>
  </si>
  <si>
    <t>https://community.secop.gov.co/Public/Tendering/OpportunityDetail/Index?noticeUID=CO1.NTC.3973708&amp;isFromPublicArea=True&amp;isModal=true&amp;asPopupView=true</t>
  </si>
  <si>
    <t>OAG-VAD-0316-2023</t>
  </si>
  <si>
    <t>CO1.REQ.4067733</t>
  </si>
  <si>
    <t xml:space="preserve">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</si>
  <si>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YUSLAY MISEL VALLE TETTE</t>
  </si>
  <si>
    <t>https://community.secop.gov.co/Public/Tendering/OpportunityDetail/Index?noticeUID=CO1.NTC.3973436&amp;isFromPublicArea=True&amp;isModal=true&amp;asPopupView=true</t>
  </si>
  <si>
    <t>OAG-VAD-0317-2023</t>
  </si>
  <si>
    <t>CO1.REQ.4067838</t>
  </si>
  <si>
    <t>ZENITH ELENA DE LA HOZ MONSALVO</t>
  </si>
  <si>
    <t>https://community.secop.gov.co/Public/Tendering/OpportunityDetail/Index?noticeUID=CO1.NTC.3973732&amp;isFromPublicArea=True&amp;isModal=true&amp;asPopupView=true</t>
  </si>
  <si>
    <t>OPSP-VAD-0318-2023</t>
  </si>
  <si>
    <t>CO1.REQ.4067595</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</si>
  <si>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</si>
  <si>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https://community.secop.gov.co/Public/Tendering/OpportunityDetail/Index?noticeUID=CO1.NTC.3973655&amp;isFromPublicArea=True&amp;isModal=true&amp;asPopupView=true</t>
  </si>
  <si>
    <t>OAG-VAD-0319-2023</t>
  </si>
  <si>
    <t>CO1.REQ.4067874</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</si>
  <si>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EN LA ORGANIZACIÓN Y REALIZACIÓN DE LOS EVENTOS DE EXTENSIÓN CULTURAL QUE PROGRAME LA BIBLIOTECA. 9. APOYAR LOS PROCESOS DE EVALUACIÓN DE LOS SERVICIOS DE LA BIBLIOTECA. 10. APOYAR LA CONSTRUCCIÓN DE INFORMES Y ESTADÍSTICAS DE SERVICIOS Y/O PROCESOS. </t>
  </si>
  <si>
    <t>ALFREDO JOSE DAZA VELEZ</t>
  </si>
  <si>
    <t>https://community.secop.gov.co/Public/Tendering/OpportunityDetail/Index?noticeUID=CO1.NTC.3973753&amp;isFromPublicArea=True&amp;isModal=true&amp;asPopupView=true</t>
  </si>
  <si>
    <t>OAG-VAD-0320-2023</t>
  </si>
  <si>
    <t>CO1.REQ.4068020</t>
  </si>
  <si>
    <t xml:space="preserve">LA PRESENTE ORDEN TIENE POR OBJETO: 1. APOYAR LAS ACTIVIDADES DE RECEPCIÓN TELEFÓNICA Y ATENCIÓN DE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t>
  </si>
  <si>
    <t>BELKYS PATRICIA MANGA BLANCO</t>
  </si>
  <si>
    <t>https://community.secop.gov.co/Public/Tendering/OpportunityDetail/Index?noticeUID=CO1.NTC.3973766&amp;isFromPublicArea=True&amp;isModal=true&amp;asPopupView=true</t>
  </si>
  <si>
    <t>OPSP-VAD-0321-2023</t>
  </si>
  <si>
    <t>CO1.REQ.4068027</t>
  </si>
  <si>
    <t xml:space="preserve">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ESTA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ASESORAR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 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14. APOYAR EN LA CONSTRUCCIÓN DE LOS CURSOS VIRTUALES QUE OFERTA LA BIBLIOTECA EN EL BLOQUE 10. 15. APOYAR EN LA ELABORACIÓN DE MATERIAL AUDIOVISUAL QUE REALIZA LA BIBLIOTECA PARA PROMOVER LOS SERVICIOS QUE OFERTA. </t>
  </si>
  <si>
    <t>CRISTHIAN CAMILO SUAREZ IBAÑEZ</t>
  </si>
  <si>
    <t>https://community.secop.gov.co/Public/Tendering/OpportunityDetail/Index?noticeUID=CO1.NTC.3973784&amp;isFromPublicArea=True&amp;isModal=true&amp;asPopupView=true</t>
  </si>
  <si>
    <t>OPSP-VAD-0322-2023</t>
  </si>
  <si>
    <t>CO1.REQ.4068040</t>
  </si>
  <si>
    <t xml:space="preserve">LA PRESENTE ORDEN TIENE POR OBJETO: 1. APOYAR Y ASESORAR EN LA IDENTIFICACIÓN DE LOS CONTRIBUYENTES, Y LOS AGENTES OBLIGADOS A RETENER O EXIGIR EL PAGO DE UN TRIBUTO. 2. ASESORAR Y APOYAR EN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ADELANTAR LAS GESTIONES CORRESPONDIENTES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t>
  </si>
  <si>
    <t>DORIS LUCIA FRANCO ARZUAGA</t>
  </si>
  <si>
    <t>https://community.secop.gov.co/Public/Tendering/OpportunityDetail/Index?noticeUID=CO1.NTC.3974004&amp;isFromPublicArea=True&amp;isModal=true&amp;asPopupView=true</t>
  </si>
  <si>
    <t>OAG-VAD-0323-2023</t>
  </si>
  <si>
    <t>CO1.REQ.4068049</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</si>
  <si>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EN LA IMPLEMENTACIÓN DE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</si>
  <si>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ENRIQUE MORENO SILVA</t>
  </si>
  <si>
    <t>https://community.secop.gov.co/Public/Tendering/OpportunityDetail/Index?noticeUID=CO1.NTC.3973692&amp;isFromPublicArea=True&amp;isModal=true&amp;asPopupView=true</t>
  </si>
  <si>
    <t>OAG-VAD-0324-2023</t>
  </si>
  <si>
    <t>CO1.REQ.4067975</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</si>
  <si>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PARA MANTENERLAS EN ORDEN. 8. APOYAR EN LA ELABORACIÓN DE INVENTARIOS DE LAS COLECCIONES BIBLIOGRÁFICAS. 9. APOYAR CUANDO SEA NECESARIO, EN LA REPARACIÓN DE EJEMPLARES FÍSICOS DETERIORADOS. 10. APOYAR LA CONSTRUCCIÓN DE INFORMES Y ESTADÍSTICAS DE SERVICIOS Y/O PROCESOS. </t>
  </si>
  <si>
    <t>GINA MARTHA ADARRAGA GOMEZ</t>
  </si>
  <si>
    <t>https://community.secop.gov.co/Public/Tendering/OpportunityDetail/Index?noticeUID=CO1.NTC.3974021&amp;isFromPublicArea=True&amp;isModal=true&amp;asPopupView=true</t>
  </si>
  <si>
    <t>OAG-VAD-0325-2023</t>
  </si>
  <si>
    <t>CO1.REQ.4067771</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</si>
  <si>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RECORRIDOS DE DETECCIÓN DE NECESIDADES DE SERVICIO, CAPACITACIONES, REVISIONES DE EQUIPOS. 9. APOYAR EN LA ENTREGA AL FINALIZAR LA ORDEN DE SERVICIO DEL INVENTARIO DE LOS EQUIPOS DEL LABORATORIO DETALLANDO EL ESTADO DE LOS MISMOS 10. APOYAR LA RECOLECCIÓN DE INFORMACIÓN DE SATISFACCIÓN DEL SERVICIO E INFORMES RELACIONADOS. </t>
  </si>
  <si>
    <t>GREGORIA INES ESCORCIA BUSTAMANTE</t>
  </si>
  <si>
    <t>https://community.secop.gov.co/Public/Tendering/OpportunityDetail/Index?noticeUID=CO1.NTC.3973746&amp;isFromPublicArea=True&amp;isModal=true&amp;asPopupView=true</t>
  </si>
  <si>
    <t>OAG-VAD-0326-2023</t>
  </si>
  <si>
    <t>CO1.REQ.4067676</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</si>
  <si>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</si>
  <si>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GUSTAVO ARTURO DANIEL PEREZ MUÑOZ</t>
  </si>
  <si>
    <t>AQUILES COHEN LLANES</t>
  </si>
  <si>
    <t>https://community.secop.gov.co/Public/Tendering/OpportunityDetail/Index?noticeUID=CO1.NTC.3973748&amp;isFromPublicArea=True&amp;isModal=true&amp;asPopupView=true</t>
  </si>
  <si>
    <t>OPSP-VAD-0327-2023</t>
  </si>
  <si>
    <t>CO1.REQ.4067681</t>
  </si>
  <si>
    <t xml:space="preserve">LA PRESENTE ORDEN TIENE POR OBJETO: 1. APOYAR EN LA ESTRUCTURACIÓN DE PROYECTOS INTEGRADORES. 2. APOYAR EN LA ORGANIZACIÓN DE ACTIVIDADES PARA DAR CUMPLIMIENTO AL PLAN DE ACCIÓN DE LOS PROYECTOS INTEGRADORES ESTRUCTURADOS. 3. REALIZAR SEGUIMIENTO A LAS ACTIVIDADES QUE SE DESARROLLEN EN EL MARCO DE LOS PROYECTOS INTEGRADORES ESTRUCTURADOS. </t>
  </si>
  <si>
    <t>JAVIER DONALDO HERRERA SANTIAGO</t>
  </si>
  <si>
    <t>https://community.secop.gov.co/Public/Tendering/OpportunityDetail/Index?noticeUID=CO1.NTC.3973752&amp;isFromPublicArea=True&amp;isModal=true&amp;asPopupView=true</t>
  </si>
  <si>
    <t>OAG-VAD-0328-2023</t>
  </si>
  <si>
    <t>CO1.REQ.4067783</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</si>
  <si>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</si>
  <si>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JOSE ALFREDO DE LA HOZ BALLENA</t>
  </si>
  <si>
    <t>https://community.secop.gov.co/Public/Tendering/OpportunityDetail/Index?noticeUID=CO1.NTC.3973484&amp;isFromPublicArea=True&amp;isModal=true&amp;asPopupView=true</t>
  </si>
  <si>
    <t>OAG-VAD-0329-2023</t>
  </si>
  <si>
    <t>CO1.REQ.4067695</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</si>
  <si>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</si>
  <si>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JUAN CARLOS MAESTRE DOMINGUEZ</t>
  </si>
  <si>
    <t>https://community.secop.gov.co/Public/Tendering/OpportunityDetail/Index?noticeUID=CO1.NTC.3973491&amp;isFromPublicArea=True&amp;isModal=true&amp;asPopupView=true</t>
  </si>
  <si>
    <t>OPSP-VAD-0330-2023</t>
  </si>
  <si>
    <t>CO1.REQ.4068125</t>
  </si>
  <si>
    <t xml:space="preserve">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APOYAR EN LA CAPACITACIÓN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t>
  </si>
  <si>
    <t>JUAN DE JESUS FINCE GUZMAN</t>
  </si>
  <si>
    <t>HUMBERTO CALABRIA</t>
  </si>
  <si>
    <t>https://community.secop.gov.co/Public/Tendering/OpportunityDetail/Index?noticeUID=CO1.NTC.3973788&amp;isFromPublicArea=True&amp;isModal=true&amp;asPopupView=true</t>
  </si>
  <si>
    <t>OPSP-VAD-0331-2023</t>
  </si>
  <si>
    <t>CO1.REQ.4068133</t>
  </si>
  <si>
    <t xml:space="preserve">LA PRESENTE ORDEN TIENE POR OBJETO: 1. APOYAR A LA DIRECCIÓN DE TALENTO HUMANO EN LAS ACTIVIDADES DEL SISTEMA DE ESTÍMULOS DESARROLLADAS PARA LOS FUNCIONARIOS, A TRAVÉS DE LOS GRUPOS INTERNOS DE DESARROLLO ORGANIZACIONAL Y SEGURIDAD Y SALUD EN EL TRABAJO. 2. APOYAR EN LAS ACTIVIDADES NECESARIAS PARA LA CONSOLIDACIÓN DE LA BASE DE DATOS DE LA INFORMACIÓN RELACIONADA CON LAS NECESIDADES DE TALENTO HUMANO, TALES COMO: RECOLECCIÓN, MONITOREO, TABULACIÓN, ACTUALIZACIÓN Y LA CONSERVACIÓN DE LA MISMA. 3. APOYAR EN LA ELABORACIÓN, SEGUIMIENTO Y CONSOLIDACIÓN DE LAS ENCUESTAS APLICADAS A TRAVÉS DE LOS GRUPOS INTERNOS DE LA DIRECCIÓN DE TALENTO HUMANO. 4. APOYAR EN LA LOGÍSTICA, COORDINACIÓN Y DESARROLLO DE LAS CAPACITACIONES Y EVENTOS ORGANIZADOS POR LA DIRECCIÓN DE TALENTO HUMANO. 5. APOYAR EN EL BUEN MANEJO DEL ARCHIVO Y LA CORRESPONDENCIA DE ACUERDO A LOS LINEAMIENTOS DEL GRUPO DE GESTIÓN DOCUMENTAL. 6. RENDIR INFORMES MENSUALES SOBRE LAS ACTIVIDADES DESARROLLADAS, EN CUMPLIMIENTO DE LA PRESENTE ORDEN DE PRESTACIÓN DE SERVICIOS. </t>
  </si>
  <si>
    <t>KATHERINE PATRICIA BALLESTAS MESTRE</t>
  </si>
  <si>
    <t>https://community.secop.gov.co/Public/Tendering/OpportunityDetail/Index?noticeUID=CO1.NTC.3973795&amp;isFromPublicArea=True&amp;isModal=true&amp;asPopupView=true</t>
  </si>
  <si>
    <t>OAG-VAD-0332-2023</t>
  </si>
  <si>
    <t>CO1.REQ.4068139</t>
  </si>
  <si>
    <t xml:space="preserve">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t>
  </si>
  <si>
    <t>LORENA PIRAGUA CASTRO</t>
  </si>
  <si>
    <t>https://community.secop.gov.co/Public/Tendering/OpportunityDetail/Index?noticeUID=CO1.NTC.3974006&amp;isFromPublicArea=True&amp;isModal=true&amp;asPopupView=true</t>
  </si>
  <si>
    <t>OAG-VAD-0333-2023</t>
  </si>
  <si>
    <t>CO1.REQ.4068146</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</si>
  <si>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PRESTAR SERVICIOS DE INTERPRETACIÓN EN LENGUA DE SEÑAS COLOMBIANA Y CASTELLANO A LA COMUNIDAD ESTUDIANTIL (SORDOSOYENTES). 3. REALIZAR ACOMPAÑAMIENTO A ESTUDIANTES CON DISCAPACIDAD AUDITIVA EN SUS ACTIVIDADES ACADÉMICAS DURANTE EL SEMESTRE DE 2023-I.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t>
  </si>
  <si>
    <t>LUIS FERNANDO GARCIA CASTRO</t>
  </si>
  <si>
    <t>https://community.secop.gov.co/Public/Tendering/OpportunityDetail/Index?noticeUID=CO1.NTC.3973922&amp;isFromPublicArea=True&amp;isModal=true&amp;asPopupView=true</t>
  </si>
  <si>
    <t>OPSP-VAD-0334-2023</t>
  </si>
  <si>
    <t>CO1.REQ.4068219</t>
  </si>
  <si>
    <t xml:space="preserve">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6. APOYAR LAS ACTIVIDADES PARA BRINDAR ATENCIÓN A LA COMUNIDAD UNIVERSITARIA A TRAVÉS DEL CENTRO DE ESCUCHA. 7. REALIZAR SEGUIMIENTO Y APOYO A LOS ESTUDIANTES VINCULADOS COMO FACILITADORES DE SALUD MENTAL QUE HACEN PARTE DEL CENTRO DE ESCUCHA. </t>
  </si>
  <si>
    <t>MARIO ALBERTO LOPEZ HERRERA</t>
  </si>
  <si>
    <t>https://community.secop.gov.co/Public/Tendering/OpportunityDetail/Index?noticeUID=CO1.NTC.3974102&amp;isFromPublicArea=True&amp;isModal=true&amp;asPopupView=true</t>
  </si>
  <si>
    <t>OAG-VAD-0335-2023</t>
  </si>
  <si>
    <t>CO1.REQ.4068225</t>
  </si>
  <si>
    <t xml:space="preserve">LA PRESENTE ORDEN TIENE POR OBJETO: 1. APOYAR EN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TODOS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A LA DIRECCIÓN DE BIENESTAR UNIVERSITARIO, EN LAS ACTIVIDADES QUE ESTÉN RELACIONADAS CON EL CUMPLIMIENTO DE LOS OBJETIVOS DEPORTIVOS DE LA DEPENDENCIA Y LA INSTITUCIÓN. </t>
  </si>
  <si>
    <t>RAFAEL DE JESUS CABRERA BRICEÑO</t>
  </si>
  <si>
    <t>https://community.secop.gov.co/Public/Tendering/OpportunityDetail/Index?noticeUID=CO1.NTC.3973926&amp;isFromPublicArea=True&amp;isModal=true&amp;asPopupView=true</t>
  </si>
  <si>
    <t>OPSP-VAD-0336-2023</t>
  </si>
  <si>
    <t>CO1.REQ.4067989</t>
  </si>
  <si>
    <t xml:space="preserve">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t>
  </si>
  <si>
    <t>RAFAEL JOSE CAMPO CAMPO</t>
  </si>
  <si>
    <t>https://community.secop.gov.co/Public/Tendering/OpportunityDetail/Index?noticeUID=CO1.NTC.3973932&amp;isFromPublicArea=True&amp;isModal=true&amp;asPopupView=true</t>
  </si>
  <si>
    <t>OAG-VAD-0337-2023</t>
  </si>
  <si>
    <t>CO1.REQ.4068230</t>
  </si>
  <si>
    <t>RICHAR DE JESUS MONTERO OJEDA</t>
  </si>
  <si>
    <t>https://community.secop.gov.co/Public/Tendering/OpportunityDetail/Index?noticeUID=CO1.NTC.3974115&amp;isFromPublicArea=True&amp;isModal=true&amp;asPopupView=true</t>
  </si>
  <si>
    <t>OAG-VAD-0338-2023</t>
  </si>
  <si>
    <t>CO1.REQ.4067998</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</si>
  <si>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</si>
  <si>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ROMARIO FARIA PEREZ MACHADO</t>
  </si>
  <si>
    <t>https://community.secop.gov.co/Public/Tendering/OpportunityDetail/Index?noticeUID=CO1.NTC.3974223&amp;isFromPublicArea=True&amp;isModal=true&amp;asPopupView=true</t>
  </si>
  <si>
    <t>OAG-VAD-0339-2023</t>
  </si>
  <si>
    <t>CO1.REQ.4068408</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</si>
  <si>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</si>
  <si>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SIGIFREDO GARCIA FUENTES</t>
  </si>
  <si>
    <t>https://community.secop.gov.co/Public/Tendering/OpportunityDetail/Index?noticeUID=CO1.NTC.3973959&amp;isFromPublicArea=True&amp;isModal=true&amp;asPopupView=true</t>
  </si>
  <si>
    <t>OAG-VAD-0340-2023</t>
  </si>
  <si>
    <t>CO1.REQ.4068252</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</si>
  <si>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EN LA GESTIÓN DE LAS REDES SOCIALES DE LA BIBLIOTECA. 9. APOYAR LOS PROCESOS DE EVALUACIÓN DE LOS SERVICIOS DE LA BIBLIOTECA. 10. APOYAR LA CONSTRUCCIÓN DE INFORMES Y ESTADÍSTICAS DE SERVICIOS Y/O PROCESOS. </t>
  </si>
  <si>
    <t>YEINNER DE JESUS MEZA RIVAS</t>
  </si>
  <si>
    <t>https://community.secop.gov.co/Public/Tendering/OpportunityDetail/Index?noticeUID=CO1.NTC.3974057&amp;isFromPublicArea=True&amp;isModal=true&amp;asPopupView=true</t>
  </si>
  <si>
    <t>OAG-VAD-0341-2023</t>
  </si>
  <si>
    <t>CO1.REQ.4068353</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</si>
  <si>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PARA MANTENERLAS EN ORDEN. 8. APOYAR EN LA ELABORACIÓN DE INVENTARIOS DE LAS COLECCIONES BIBLIOGRÁFICAS. 9. APOYAR CUANDO SEA NECESARIO, EN LA REPARACIÓN DE EJEMPLARES FÍSICOS DETERIORADOS. 10. APOYAR LA CONSTRUCCIÓN DE INFORMES Y ESTADÍSTICAS DE SERVICIOS Y/O PROCESOS. </t>
  </si>
  <si>
    <t>YUDYS ULISES ARCE VILLAREAL</t>
  </si>
  <si>
    <t>https://community.secop.gov.co/Public/Tendering/OpportunityDetail/Index?noticeUID=CO1.NTC.3974060&amp;isFromPublicArea=True&amp;isModal=true&amp;asPopupView=true</t>
  </si>
  <si>
    <t>OPSP-VAD-0342-2023</t>
  </si>
  <si>
    <t>CO1.REQ.4077199</t>
  </si>
  <si>
    <t>LA PRESENTE ORDEN TIENE POR OBJETO LA PRESTACIÓN DE SERVICIOS PROFESIONALES COMO ASISTENTE TÉCNICO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REALIZANDO LAS SIGUIENTES ACTIVIDADES: 1. APOYAR Y ASISTIR A LA DIRECCIÓN TÉCNICA Y/O CIENTÍFICA DEL PROYECTO. 2. APOYAR EN LA ELABORACIÓN DE INFORMES TÉCNICOS Y/O CIENTÍFICOS Y MANEJO DE EVIDENCIAS. 3. ARTICULAR ENCUENTROS DE TRABAJO CON COORDINADORES Y EQUIPOS DE TRABAJO DE LOS OBJETIVOS Y ASOCIACIONES BENEFICIARIAS DEL PROYECTO. 4. APOYAR EN LOS PROCESOS DE COMPRA DE EQUIPOS E INSUMOS DEL OBJETIVO 1.</t>
  </si>
  <si>
    <t>https://community.secop.gov.co/Public/Tendering/OpportunityDetail/Index?noticeUID=CO1.NTC.3983168&amp;isFromPublicArea=True&amp;isModal=true&amp;asPopupView=true</t>
  </si>
  <si>
    <t>OPSP-VAD-0343-2023</t>
  </si>
  <si>
    <t>CO1.REQ.4077384</t>
  </si>
  <si>
    <t xml:space="preserve">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t>
  </si>
  <si>
    <t>JOSE MANUEL FREYLE MANOTAS</t>
  </si>
  <si>
    <t>https://community.secop.gov.co/Public/Tendering/OpportunityDetail/Index?noticeUID=CO1.NTC.3983179&amp;isFromPublicArea=True&amp;isModal=true&amp;asPopupView=true</t>
  </si>
  <si>
    <t>OPSP-VAD-0344-2023</t>
  </si>
  <si>
    <t>CO1.REQ.4077608</t>
  </si>
  <si>
    <t xml:space="preserve">LA PRESENTE ORDEN TIENE POR OBJETO: PRESTACIÓN DE SERVICIOS PROFESIONALES COMO ABOGADA,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t>
  </si>
  <si>
    <t>SIDIS JOHANA SUAREZ MEDINA</t>
  </si>
  <si>
    <t>https://community.secop.gov.co/Public/Tendering/OpportunityDetail/Index?noticeUID=CO1.NTC.3983188&amp;isFromPublicArea=True&amp;isModal=true&amp;asPopupView=true</t>
  </si>
  <si>
    <t>OPSP-VAD-0345-2023</t>
  </si>
  <si>
    <t>CO1.REQ.4077482</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</si>
  <si>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t>
  </si>
  <si>
    <t>OSCAR FERNANDO BORRERO PARDO</t>
  </si>
  <si>
    <t>https://community.secop.gov.co/Public/Tendering/OpportunityDetail/Index?noticeUID=CO1.NTC.3983196&amp;isFromPublicArea=True&amp;isModal=true&amp;asPopupView=true</t>
  </si>
  <si>
    <t>OAG-VAD-0346-2023</t>
  </si>
  <si>
    <t>CO1.REQ.4077802</t>
  </si>
  <si>
    <t xml:space="preserve">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APOYAR EN EL PROCESO DE PRE-INSCRIPCIÓN DE ESTUDIANTES AL PROGRAMA JÓVENES EN ACCIÓN. 4. REALIZAR ASESORÍAS SOBRE EL PROGRAMA JÓVENES EN ACCIÓN A LOS ESTUDIANTES DE LA UNIVERSIDAD DEL MAGDALENA. 5. REALIZAR PROCESO DE REVISIÓN DE LOS ESTUDIANTES DE LA UNIVERSIDAD QUE PERTENECEN AL PROGRAMA JÓVENES EN ACCIÓN EL SISTEMA SIJA. 6. APOYAR LAS ESTRATEGIAS DE PROMOCIÓN, DIFUSIÓN Y DIVULGACIÓN DE LOS SERVICIOS Y ACTIVIDADES DE BIENESTAR UNIVERSITARIO. 7. APOYAR EN LA ATENCIÓN A LOS MIEMBROS DE LA COMUNIDAD UNIVERSITARIA QUE REQUIERAN INFORMACIÓN SOBRE LAS DISTINTAS ÁREAS DE BIENESTAR. </t>
  </si>
  <si>
    <t>ELVIRA MARIA ATIA BELLO</t>
  </si>
  <si>
    <t>https://community.secop.gov.co/Public/Tendering/OpportunityDetail/Index?noticeUID=CO1.NTC.3983522&amp;isFromPublicArea=True&amp;isModal=true&amp;asPopupView=true</t>
  </si>
  <si>
    <t>OAG-VAD-0347-2023</t>
  </si>
  <si>
    <t>CO1.REQ.4077748</t>
  </si>
  <si>
    <t xml:space="preserve">LA PRESENTE ORDEN TIENE POR OBJETO: 1. APOYAR EN LA ORGANIZACIÓN DE LOS EXPEDIENTES DOCUMENTALES DE LA VICERRECTORÍA DE EXTENSIÓN Y PROYECCIÓN SOCIAL DE ACUERDO CON LOS PROCEDIMIENTOS Y DIRECTRICES INSTITUCIONALES. </t>
  </si>
  <si>
    <t>ELVIRA OLGA TORREGROZA CABARCAS</t>
  </si>
  <si>
    <t>https://community.secop.gov.co/Public/Tendering/OpportunityDetail/Index?noticeUID=CO1.NTC.3983528&amp;isFromPublicArea=True&amp;isModal=true&amp;asPopupView=true</t>
  </si>
  <si>
    <t>OAG-VAD-0348-2023</t>
  </si>
  <si>
    <t>CO1.REQ.4077585</t>
  </si>
  <si>
    <t xml:space="preserve">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EN EL MANTENIMIENTO GENERAL A LOS EQUIPOS DEL LABORATORIO. 8. APOYAR EN LA TOMA DE DATOS DE CAMPO EN LOS POZOS DE MONITOREO DE AGUA SUBTERRÁNEA. 9. APOYAR EN LA ATENCIÓN PARA EL PRÉSTAMO DE EQUIPOS E INSUMOS DE TOPOGRAFÍA. </t>
  </si>
  <si>
    <t>ENEL JESUS NIETO ROPAIN</t>
  </si>
  <si>
    <t>KATHERINE OLIVOS COLLANTES</t>
  </si>
  <si>
    <t>https://community.secop.gov.co/Public/Tendering/OpportunityDetail/Index?noticeUID=CO1.NTC.3983485&amp;isFromPublicArea=True&amp;isModal=true&amp;asPopupView=true</t>
  </si>
  <si>
    <t>OPSP-VAD-0349-2023</t>
  </si>
  <si>
    <t>CO1.REQ.4077829</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</si>
  <si>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FRENTE A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t>
  </si>
  <si>
    <t>https://community.secop.gov.co/Public/Tendering/OpportunityDetail/Index?noticeUID=CO1.NTC.3983707&amp;isFromPublicArea=True&amp;isModal=true&amp;asPopupView=true</t>
  </si>
  <si>
    <t>OAG-VAD-0350-2023</t>
  </si>
  <si>
    <t>CO1.REQ.4077592</t>
  </si>
  <si>
    <t xml:space="preserve">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GRUPO DE PRESUPUESTO Y DEMÁS DEPENDENCIAS,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LA ELABORACIÓN DEL INFORME DE AVANCE A LOS PLANES DE MEJORAMIENTO SUSCRITOS.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t>
  </si>
  <si>
    <t>GUSTAVO ADOLFO ARDILA RODRIGUEZ</t>
  </si>
  <si>
    <t>https://community.secop.gov.co/Public/Tendering/OpportunityDetail/Index?noticeUID=CO1.NTC.3983551&amp;isFromPublicArea=True&amp;isModal=true&amp;asPopupView=true</t>
  </si>
  <si>
    <t>OPSP-VAD-0351-2023</t>
  </si>
  <si>
    <t>CO1.REQ.4077784</t>
  </si>
  <si>
    <t xml:space="preserve">LA PRESENTE ORDEN TIENE POR OBJETO: 1. APOYAR LAS INICIATIVAS DE INTERNACIONALIZACIÓN DE LOS POSGRADOS. 2. APOYAR LA GESTIÓN DE DOBLES TITULACIONES INTERNACIONALES 3. APOYAR LABORES DE ANÁLISIS DE IMPACTO DE LOS PROGRAMAS DE INTERNACIONALIZACIÓN. 4. APOYAR EN LA FORMULACIÓN DE PROYECTOS INTERNACIONALES. 5. APOYAR EN LA EJECUCIÓN DE PROYECTOS INTERNACIONALES. 6. APOYAR EN EL PROCESO DE GESTIÓN DE LA CALIDAD. </t>
  </si>
  <si>
    <t>https://community.secop.gov.co/Public/Tendering/OpportunityDetail/Index?noticeUID=CO1.NTC.3983735&amp;isFromPublicArea=True&amp;isModal=true&amp;asPopupView=true</t>
  </si>
  <si>
    <t>OAG-VAD-0352-2023</t>
  </si>
  <si>
    <t>CO1.REQ.4077788</t>
  </si>
  <si>
    <t xml:space="preserve">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t>
  </si>
  <si>
    <t>IVONE PAOLA ARIAS ALCOCER</t>
  </si>
  <si>
    <t>https://community.secop.gov.co/Public/Tendering/OpportunityDetail/Index?noticeUID=CO1.NTC.3983745&amp;isFromPublicArea=True&amp;isModal=true&amp;asPopupView=true</t>
  </si>
  <si>
    <t>OAG-VAD-0353-2023</t>
  </si>
  <si>
    <t>CO1.REQ.4077869</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</si>
  <si>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EN LAS ORIENTACIONES LOCATIVAS EN EL CAMPUS O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</si>
  <si>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JADER PINEDA ARRIETA</t>
  </si>
  <si>
    <t>https://community.secop.gov.co/Public/Tendering/OpportunityDetail/Index?noticeUID=CO1.NTC.3983753&amp;isFromPublicArea=True&amp;isModal=true&amp;asPopupView=true</t>
  </si>
  <si>
    <t>OPSP-VAD-0354-2023</t>
  </si>
  <si>
    <t>CO1.REQ.4078102</t>
  </si>
  <si>
    <t xml:space="preserve">LA PRESENTE ORDEN TIENE POR OBJETO: 1. APOYAR LA FACULTAD DE CIENCIAS BÁSICAS EN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 ACREDITACIÓN Y REGISTRO CALIFICADO DEL PROGRAMA DE BIOLOGÍA. 6. APOYAR EN LA DIVULGACIÓN DE INFORMACIÓN DE REGULACIÓN ACADÉMICA, CALENDARIOS, EVENTOS, PROMOCIÓN DE LA OFERTA ACADÉMICA, CONVOCATORIA DE REUNIONES, EN LAS REDES SOCIALES DE LA FACULTAD. 7. APOYAR EN EL PROCESO DE CONSTRUCCIÓN DEL PROGRAMA ACADÉMICO DE ETNOBIOLOGÍA. </t>
  </si>
  <si>
    <t>JOSE ALFONSO VILLACOB ROYERTH</t>
  </si>
  <si>
    <t>https://community.secop.gov.co/Public/Tendering/OpportunityDetail/Index?noticeUID=CO1.NTC.3983663&amp;isFromPublicArea=True&amp;isModal=true&amp;asPopupView=true</t>
  </si>
  <si>
    <t>OAG-VAD-0355-2023</t>
  </si>
  <si>
    <t>CO1.REQ.4077887</t>
  </si>
  <si>
    <t>LAUDYS  ESTHER GUTIERREZ  PABA</t>
  </si>
  <si>
    <t>CARLOS ENRIQUE BARRAZA HERAS</t>
  </si>
  <si>
    <t>https://community.secop.gov.co/Public/Tendering/OpportunityDetail/Index?noticeUID=CO1.NTC.3983772&amp;isFromPublicArea=True&amp;isModal=true&amp;asPopupView=true</t>
  </si>
  <si>
    <t>OAG-VAD-0356-2023</t>
  </si>
  <si>
    <t>CO1.REQ.4077895</t>
  </si>
  <si>
    <t xml:space="preserve">LA PRESENTE ORDEN TIENE POR OBJETO: 1. APOYAR AL GRUPO INTERNO DE SERVICIOS GENERALES EN LA ATENCIÓN A LOS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t>
  </si>
  <si>
    <t>LILIANA ESTHER CARDONA PERTUZ</t>
  </si>
  <si>
    <t>https://community.secop.gov.co/Public/Tendering/OpportunityDetail/Index?noticeUID=CO1.NTC.3983577&amp;isFromPublicArea=True&amp;isModal=true&amp;asPopupView=true</t>
  </si>
  <si>
    <t>OAG-VAD-0357-2023</t>
  </si>
  <si>
    <t>CO1.REQ.4078202</t>
  </si>
  <si>
    <t>LUIS JOSE AYALA CORREDOR</t>
  </si>
  <si>
    <t>https://community.secop.gov.co/Public/Tendering/OpportunityDetail/Index?noticeUID=CO1.NTC.3983583&amp;isFromPublicArea=True&amp;isModal=true&amp;asPopupView=true</t>
  </si>
  <si>
    <t>OPSP-VAD-0358-2023</t>
  </si>
  <si>
    <t>CO1.REQ.4078305</t>
  </si>
  <si>
    <t xml:space="preserve">LA PRESENTE ORDEN TIENE POR OBJETO: 1. APOYAR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APOYAR EN EL BUEN MANEJO DEL ARCHIVO Y LA CORRESPONDENCIA DE ACUERDO A LOS LINEAMIENTOS DEL GRUPO DE GESTIÓN DOCUMENTAL. 7. RENDIR INFORMES MENSUALES SOBRE LAS ACTIVIDADES DESARROLLADAS, EN CUMPLIMIENTO DE LA PRESENTE ORDEN DE PRESTACIÓN DE SERVICIOS. </t>
  </si>
  <si>
    <t>MARIA INES MOSCARELLA VALLE</t>
  </si>
  <si>
    <t>https://community.secop.gov.co/Public/Tendering/OpportunityDetail/Index?noticeUID=CO1.NTC.3983684&amp;isFromPublicArea=True&amp;isModal=true&amp;asPopupView=true</t>
  </si>
  <si>
    <t>OPSP-VAD-0359-2023</t>
  </si>
  <si>
    <t>CO1.REQ.4078307</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</si>
  <si>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t>
  </si>
  <si>
    <t>NATALIA MARIA LARA SAMPAYO</t>
  </si>
  <si>
    <t>https://community.secop.gov.co/Public/Tendering/OpportunityDetail/Index?noticeUID=CO1.NTC.3983795&amp;isFromPublicArea=True&amp;isModal=true&amp;asPopupView=true</t>
  </si>
  <si>
    <t>OPSP-VAD-0360-2023</t>
  </si>
  <si>
    <t>CO1.REQ.4077948</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</si>
  <si>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t>
  </si>
  <si>
    <t>ORLANDO CLARETH LABORDE MONTES</t>
  </si>
  <si>
    <t>https://community.secop.gov.co/Public/Tendering/OpportunityDetail/Index?noticeUID=CO1.NTC.3983804&amp;isFromPublicArea=True&amp;isModal=true&amp;asPopupView=true</t>
  </si>
  <si>
    <t>OAG-VAD-0361-2023</t>
  </si>
  <si>
    <t>CO1.REQ.4077860</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</si>
  <si>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</si>
  <si>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RAFAEL ANGEL VARGAS CONTRERAS</t>
  </si>
  <si>
    <t>https://community.secop.gov.co/Public/Tendering/OpportunityDetail/Index?noticeUID=CO1.NTC.3983811&amp;isFromPublicArea=True&amp;isModal=true&amp;asPopupView=true</t>
  </si>
  <si>
    <t>OPSP-VAD-0362-2023</t>
  </si>
  <si>
    <t>CO1.REQ.4077956</t>
  </si>
  <si>
    <t xml:space="preserve">LA PRESENTE ORDEN TIENE POR OBJETO: 1. APOYAR EN LA CONSOLIDACIÓN Y ELABORAR REPORTES DE SNIES. 2. APOYAR EN LA ORGANIZACIÓN Y LIDERAR LA REALIZACIÓN DE ACTIVIDADES EN LAS SEDES DIGITALES BLOQUE 10 DE LA UNIVERSIDAD DEL MAGDALENA. 3. APOYAR EN LA GESTIÓN ALIANZAS PARA LA PUESTA EN FUNCIONAMIENTO DE NUEVAS SEDES DIGITALES BLOQUE 10. </t>
  </si>
  <si>
    <t>https://community.secop.gov.co/Public/Tendering/OpportunityDetail/Index?noticeUID=CO1.NTC.3983814&amp;isFromPublicArea=True&amp;isModal=true&amp;asPopupView=true</t>
  </si>
  <si>
    <t>OAG-VAD-0363-2023</t>
  </si>
  <si>
    <t>CO1.REQ.4077968</t>
  </si>
  <si>
    <t xml:space="preserve">LA PRESENTE ORDEN TIENE POR OBJETO: 1. APOYAR A LA DIRECCION DE BIENESTAR UNIVERSITARIO EN LA ELABORACIÓN DE UN PLAN DE TRABAJO, PROPONIENDO METAS ENCAMINADAS AL DESARROLLO DE LAS ACTIVIDADES OBJETO DE LA PRESENTE ORDEN.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LAS ACTIVIDADES. </t>
  </si>
  <si>
    <t>STEVEN DANIEL CODINA CANTILLO</t>
  </si>
  <si>
    <t>https://community.secop.gov.co/Public/Tendering/OpportunityDetail/Index?noticeUID=CO1.NTC.3983821&amp;isFromPublicArea=True&amp;isModal=true&amp;asPopupView=true</t>
  </si>
  <si>
    <t>OAG-VAD-0364-2023</t>
  </si>
  <si>
    <t>CO1.REQ.4077867</t>
  </si>
  <si>
    <t>LA PRESENTE ORDEN TIENE POR OBJETO: 1. APOYAR AL GRUPO INTERNO DE SERVICIOS GENERALES EN LA SUPERVISIÓN DE ESPACIOS FÍSICOS QUE COMPRENDEN LA BIBLIOTECA GERMAN BULA MEYER. 2. APOYAR AL GSG EN APERTURAS DE SALONES, ESPACIOS ACADÉMICOS Y ADMINISTRATIVOS DEL CAMPUS O ALGUNA SEDE ALTERNA. 3. APOYAR AL GSG EN REVISIONES A LOS DIFERENTES ESPACIOS Y REPORTAR CUALQUIER ANOMALÍA QUE OBSERVE Y AFECTE NEGATIVAMENTE A LA INSTITUCIÓN. 4. APOYAR AL GSG EN LA ENTREGA DE INFORMACIÓN A CUALQUIER MIEMBRO DE LA UNIVERSIDAD O VISITANTE, EN TEMAS DE ORIENTACION LOCATIVA. 5. APOYAR AL GSG EN LA ATENCIÓN DE LOS REQUERIMIENTOS DE LOS FUNCIONARIOS DE LA UNIVERSIDAD PARA FACILITAR EL CABAL DESARROLLO DE LAS ACTIVIDADES ACADÉMICAS Y ADMINISTRATIVAS. 6. APOYAR AL GSG EN EL CONTROL DE TRÁNSITO INTERNO DE ELEMENTOS Y EQUIPOS PRINCIPALMENTE DENTRO DE LA BIBLIOTECA Y DENTRO DE LAS INSTALACIONES DE LA UNIVERSIDAD. 7. CUMPLIR CON LAS NORMAS DE HIGIENE, MEDICINA DEL TRABAJO, SALUD OCUPACIONAL, PREVENCIÓN Y CONTROL DE RIESGO QUE DETERMINE LA INSTITUCIÓN COMO DE OBLIGATORIO CUMPLIMIENTO</t>
  </si>
  <si>
    <t>YASNIRIS JULIO MUÑOZ</t>
  </si>
  <si>
    <t>https://community.secop.gov.co/Public/Tendering/OpportunityDetail/Index?noticeUID=CO1.NTC.3983750&amp;isFromPublicArea=True&amp;isModal=true&amp;asPopupView=true</t>
  </si>
  <si>
    <t>OAG-VAD-0365-2023</t>
  </si>
  <si>
    <t>CO1.REQ.4077873</t>
  </si>
  <si>
    <t xml:space="preserve">LA PRESENTE ORDEN TIENE POR OBJETO: 1.APOYAR A LA DIRECCIÓN DE BIENESTAR UNIVERSITARIO EN EL DISEÑO GRÁFICO DE LOS DISTINTOS PROCESOS INSTITUCIONALES. 2. APOYAR EN LA CONSTRUCCIÓN DE PIEZAS GRÁFICAS SOLICITADAS PARA EL DESARROLLO DE EVENTOS INTERNOS O EXTERNOS DE LA UNIVERSIDAD DEL MAGDALENA. 3. APOYAR EN EL DISEÑO DE LA IMAGEN CORPORATIVA DE LA UNIVERSIDAD. 4. APOYAR EN LA ELABORACIÓN DE PIEZAS PARA LA OFERTA ACADÉMICA Y ELEMENTOS DE MERCHANDISING PARA DIFERENTES ÁREAS Y/O EVENTOS INSTITUCIONALES. 5. APOYAR EN LA ATENCIÓN A LOS MIEMBROS DE LA COMUNIDAD UNIVERSITARIA QUE REQUIERAN INFORMACIÓN SOBRE LAS DISTINTAS ÁREAS DE BIENESTAR. </t>
  </si>
  <si>
    <t>ANA KARINA CAMPO VERGARA</t>
  </si>
  <si>
    <t>https://community.secop.gov.co/Public/Tendering/OpportunityDetail/Index?noticeUID=CO1.NTC.3983276&amp;isFromPublicArea=True&amp;isModal=true&amp;asPopupView=true</t>
  </si>
  <si>
    <t>OPSP-VAD-0366-2023</t>
  </si>
  <si>
    <t>CO1.REQ.4077977</t>
  </si>
  <si>
    <t xml:space="preserve">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ATENCIÓN, SEGUIMIENTO Y CONTROL A TRAVÉS DE MEDIOS TECNOLÓGICOS, A LA COMUNIDAD UNIVERSITARIA QUE LO REQUIERA DE ACUERDO A SU ESPECIALIDAD. </t>
  </si>
  <si>
    <t>CRISTINA ISABEL PEINADO GUTIERREZ</t>
  </si>
  <si>
    <t>https://community.secop.gov.co/Public/Tendering/OpportunityDetail/Index?noticeUID=CO1.NTC.3983836&amp;isFromPublicArea=True&amp;isModal=true&amp;asPopupView=true</t>
  </si>
  <si>
    <t>OPSP-VAD-0367-2023</t>
  </si>
  <si>
    <t>CO1.REQ.4077988</t>
  </si>
  <si>
    <t>DANIEL JOSE TAMAYO ELJURE</t>
  </si>
  <si>
    <t>https://community.secop.gov.co/Public/Tendering/OpportunityDetail/Index?noticeUID=CO1.NTC.3983841&amp;isFromPublicArea=True&amp;isModal=true&amp;asPopupView=true</t>
  </si>
  <si>
    <t>OAG-VAD-0368-2023</t>
  </si>
  <si>
    <t>CO1.REQ.4077884</t>
  </si>
  <si>
    <t>EDILBERTO GOMEZ ANAYA</t>
  </si>
  <si>
    <t>https://community.secop.gov.co/Public/Tendering/OpportunityDetail/Index?noticeUID=CO1.NTC.3983766&amp;isFromPublicArea=True&amp;isModal=true&amp;asPopupView=true</t>
  </si>
  <si>
    <t>OAG-VAD-0369-2023</t>
  </si>
  <si>
    <t>CO1.REQ.4077889</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</si>
  <si>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ASESORAR Y APOYAR EL PROCESO DE PLANIFICACIÓN, DESARROLLO Y EJECUCIÓN DE CONCURSOS, FESTIVALES Y/O EVENTOS INTERNOS DONDE PARTICIPEN TODOS LOS MIEMBROS DE LA COMUNIDAD UNIVERSITARIA DEL ORDEN LOCAL, DEPARTAMENTAL, REGIONAL, NACIONAL E INTERNACIONAL, RESPETANDO LOS PRINCIPIOS Y VALORES INSTITUCIONALES. 4. APOYAR EL PROCESO DE SELECCIÓN DE LOS BACHILLERES ASPIRANTES A LOS CUPOS ARTISTAS OFRECIDOS POR LA INSTITUCIÓN. 5. APOYAR LA EJECUCIÓN DE ESTRATEGIAS SOBRE LA INSCRIPCIÓN Y PARTICIPACIÓN ACTIVA Y PERMANENTE DE LOS MIEMBROS DE LA COMUNIDAD UNIVERSITARIA EN LAS ACTIVIDADES Y/O TALLERES CULTURALES, QUE PERMITAN AMPLIAR LA COBERTURA DE LOS SERVICIOS DE BIENESTAR UNIVERSITARIO. 5. DILIGENCIAR OPORTUNAMENTE LOS FORMATOS ESTABLECIDOS POR BIENESTAR UNIVERSITARIO EN EL SISTEMA DE GESTIÓN DE LA CALIDAD.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</si>
  <si>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GUSTAVO ENRIQUE CUAO CAMPO</t>
  </si>
  <si>
    <t>https://community.secop.gov.co/Public/Tendering/OpportunityDetail/Index?noticeUID=CO1.NTC.3983770&amp;isFromPublicArea=True&amp;isModal=true&amp;asPopupView=true</t>
  </si>
  <si>
    <t>OAG-VAD-0370-2023</t>
  </si>
  <si>
    <t>CO1.REQ.4077892</t>
  </si>
  <si>
    <t>JAIME RAFAEL VILLA VALENCIA</t>
  </si>
  <si>
    <t>https://community.secop.gov.co/Public/Tendering/OpportunityDetail/Index?noticeUID=CO1.NTC.3983775&amp;isFromPublicArea=True&amp;isModal=true&amp;asPopupView=true</t>
  </si>
  <si>
    <t>OAG-VAD-0371-2023</t>
  </si>
  <si>
    <t>CO1.REQ.4078036</t>
  </si>
  <si>
    <t xml:space="preserve">LA PRESENTE ORDEN TIENE POR OBJETO: 1. APOYAR A LA DIRECCION DE BIENESTAR UNIVERSITARIO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</si>
  <si>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LUIS MIGUEL MADERO OLIVARES</t>
  </si>
  <si>
    <t>https://community.secop.gov.co/Public/Tendering/OpportunityDetail/Index?noticeUID=CO1.NTC.3983781&amp;isFromPublicArea=True&amp;isModal=true&amp;asPopupView=true</t>
  </si>
  <si>
    <t>OAG-VAD-0372-2023</t>
  </si>
  <si>
    <t>CO1.REQ.4078118</t>
  </si>
  <si>
    <t xml:space="preserve">LA PRESENTE ORDEN TIENE POR OBJETO: 1. APOYAR A LA DIRECCIÓN DE BIENESTAR UNIVERSITARIO EN EL DESARROLLO DE ACTIVIDADES DE CARÁCTER RECREATIVO, FORMATIVO Y REPRESENTATIVO DESDE LA DISCIPLINA DEPORTIVA QUE DIRIGE A TRAVÉS DE ENTRENAMIENTOS A LA COMUNIDAD UNIVERSITARIA. 2. APOYAR Y ASESORAR EN EL DISEÑO DE ESTRATEGIAS DE PROMOCIÓN, DIFUSIÓN Y DIVULGACIÓN DE LA DISCIPLINA DEPORTIVA QUE DIRIGE. 3. APOYAR LA PLANIFICACIÓN, DESARROLLO Y EJECUCIÓN DE INTERCAMBIOS, TORNEOS, CAMPEONATOS, OLIMPIADAS Y/O EVENTOS INTERNOS. 4. ASESORAR Y APOYAR A LA INSTITUCIÓN EN LA PLANIFICACIÓN DE INTERCAMBIOS, TORNEOS, CAMPEONATOS, OLIMPIADAS Y/O EVENTOS EXTERNOS DEL ORDEN LOCAL, DEPARTAMENTAL, REGIONAL, NACIONAL E INTERNACIONAL. 5. DILIGENCIAR OPORTUNAMENTE LOS FORMATOS ESTABLECIDOS POR BIENESTAR UNIVERSITARIO EN EL SISTEMA DE GESTIÓN DE LA CALIDAD.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ENTREGAR DE MANERA OPORTUNA Y BAJO SU RESPONSABILIDAD INFORMES, CON SOPORTES ESTADÍSTICOS. </t>
  </si>
  <si>
    <t>MARTIN ALONSO SUAREZ MAZENETT</t>
  </si>
  <si>
    <t>https://community.secop.gov.co/Public/Tendering/OpportunityDetail/Index?noticeUID=CO1.NTC.3983675&amp;isFromPublicArea=True&amp;isModal=true&amp;asPopupView=true</t>
  </si>
  <si>
    <t>OAG-VAD-0373-2023</t>
  </si>
  <si>
    <t>CO1.REQ.4078044</t>
  </si>
  <si>
    <t xml:space="preserve">LA PRESENTE ORDEN TIENE POR OBJETO: 1. APOYAR A LA DIRECCION DE BIENESTAR UNIVERSITARIO EN EL FOMENTO DE ACTIVIDADES DE CARÁCTER RECREATIVO, FORMATIVO Y REPRESENTATIVO PARA EL FORTALECIMIENTO DE LOS PROCESOS ARTÍSTICOS Y CULTURALES, ESPECÍFICAMENTE LAS DEL GRUPO O TALLER QUE DIRIGE A TRAVÉS DE ENSAYOS REGULARES Y/O TALLERES PERMANENTES. 2. ASESORAR Y APOYAR EL DISEÑO Y EJECUCIÓN DE ESTRATEGIAS DE PROMOCIÓN, DIFUSIÓN Y DIVULGACIÓN DEL TALLER ARTÍSTICO A SU CARGO. 3. ASESORAR, APOYAR Y ASISTIR A LA PLANIFICACIÓN DE ACTIVIDADES, CONCURSOS, FESTIVALES Y/O EVENTOS INTERNOS Y EXTERNOS DEL ORDEN LOCAL, DEPARTAMENTAL, REGIONAL, NACIONAL E INTERNACIONAL, RESPETANDO LOS PRINCIPIOS Y VALORES INSTITUCIONALES. 4. APOYAR EL PROCESO DE SELECCIÓN DE LOS ARTISTAS EN CADA ESTAMENTO, QUE CONFORMAN LAS DELEGACIONES QUE REPRESENTARÁN A LA UNIVERSIDAD EN ACTIVIDADES, CONCURSOS, FESTIVALES Y/O EVENTOS EXTERNOS DEL ORDEN LOCAL, DEPARTAMENTAL, REGIONAL, NACIONAL E INTERNACIONAL. 5. DILIGENCIAR OPORTUNAMENTE DE TODOS LOS FORMATOS ESTABLECIDOS POR BIENESTAR UNIVERSITARIO EN EL SISTEMA DE GESTIÓN DE LA CALIDAD.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APOYAR EN LA ACTUALIZACIÓN DE LA BASE DE DATOS DE LOS ESTUDIANTES QUE GOCEN DE BECA O DESCUENTO EL VALOR DE LA MATRÍCULA, YA SEA POR CUPO ESPECIAL O POR HABER OCUPADO PRIMERO, SEGUNDO O TERCER LUGAR EN EVENTOS INTERNOS Y/O EXTERNOS.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</si>
  <si>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RODNEY DAVID GARCIA OSPINO</t>
  </si>
  <si>
    <t>https://community.secop.gov.co/Public/Tendering/OpportunityDetail/Index?noticeUID=CO1.NTC.3983581&amp;isFromPublicArea=True&amp;isModal=true&amp;asPopupView=true</t>
  </si>
  <si>
    <t>OPSP-VAD-0374-2023</t>
  </si>
  <si>
    <t>CO1.REQ.4078045</t>
  </si>
  <si>
    <t xml:space="preserve">LA PRESENTE ORDEN TIENE POR OBJETO: 1. PRESTAR ASESORÍA JURÍDICA Y RESOLVER CONSULTAS DE TIPO JURÍDICO EN LA DIRECCIÓN DE PRÁCTICAS PROFESIONALES DE CONFORMIDAD CON LA NORMATIVIDAD VIGENTE. 2. REALIZAR LA REVISIÓN JURÍDICA DE LOS CONVENIOS DE PRÁCTICAS PROFESIONALES. 3. PROYECTAR MINUTAS DE CONVENIOS QUE REQUIERA LA DIRECCIÓN DE PRÁCTICAS PROFESIONALES. 4. PROYECTAR RESPUESTAS A PETICIONES, TUTELAS Y DEMÁS QUE REQUIERA LA DIRECCIÓN DE PRÁCTICAS PROFESIONALES. 5. ELABORAR LOS CONCEPTOS JURÍDICOS QUE LE SEAN SOLICITADOS POR LA DIRECCIÓN DE PRÁCTICAS PROFESIONALES. </t>
  </si>
  <si>
    <t>RODRIGO ANTONIO PEÑARREDONDA DUEÑAS</t>
  </si>
  <si>
    <t>https://community.secop.gov.co/Public/Tendering/OpportunityDetail/Index?noticeUID=CO1.NTC.3983588&amp;isFromPublicArea=True&amp;isModal=true&amp;asPopupView=true</t>
  </si>
  <si>
    <t>OPSP-VAD-0375-2023</t>
  </si>
  <si>
    <t>CO1.REQ.4078047</t>
  </si>
  <si>
    <t>YEINS ORLANDO RODRIGUEZ GUTIERREZ</t>
  </si>
  <si>
    <t>https://community.secop.gov.co/Public/Tendering/OpportunityDetail/Index?noticeUID=CO1.NTC.3983589&amp;isFromPublicArea=True&amp;isModal=true&amp;asPopupView=true</t>
  </si>
  <si>
    <t>OPSP-VAD-0376-2023</t>
  </si>
  <si>
    <t>CO1.REQ.4078053</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</si>
  <si>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 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t>
  </si>
  <si>
    <t>LUIS FERNANDO SANCHEZ LOPEZ</t>
  </si>
  <si>
    <t>https://community.secop.gov.co/Public/Tendering/OpportunityDetail/Index?noticeUID=CO1.NTC.3983592&amp;isFromPublicArea=True&amp;isModal=true&amp;asPopupView=true</t>
  </si>
  <si>
    <t>OPSP-VAD-0377-2023</t>
  </si>
  <si>
    <t>CO1.REQ.4078054</t>
  </si>
  <si>
    <t xml:space="preserve">LA PRESENTE ORDEN TIENE POR OBJETO: 1. APOYAR A LA DIRECCIÓN DE COMUNICACIONES EN EL DESARROLLO DE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t>
  </si>
  <si>
    <t>MARIA CRISTINA LOPEZ HOYOS</t>
  </si>
  <si>
    <t>https://community.secop.gov.co/Public/Tendering/OpportunityDetail/Index?noticeUID=CO1.NTC.3983598&amp;isFromPublicArea=True&amp;isModal=true&amp;asPopupView=true</t>
  </si>
  <si>
    <t>OAG-VAD-0378-2023</t>
  </si>
  <si>
    <t>CO1.REQ.4090294</t>
  </si>
  <si>
    <t>ALFREDO SHARYNE VALDELAMAR SALJA</t>
  </si>
  <si>
    <t>https://community.secop.gov.co/Public/Tendering/OpportunityDetail/Index?noticeUID=CO1.NTC.3996156&amp;isFromPublicArea=True&amp;isModal=true&amp;asPopupView=true</t>
  </si>
  <si>
    <t>OAG-VAD-0379-2023</t>
  </si>
  <si>
    <t>CO1.REQ.4090570</t>
  </si>
  <si>
    <t xml:space="preserve">LA PRESENTE ORDEN TIENE POR OBJETO: 1. APOYAR EN LA FORMULACIÓN DE PLANES DE OPERACIÓN DE LA SALA AMIGA DE LA FAMILIA LACTANTE. 2. APOYAR EN LA APLICACIÓN DE INSTRUMENTOS DE CHEQUEO CON BASE EN LA RES. 2423/2018. 3. APOYAR EN LA IDENTIFICACIÓN DE LAS NECESIDADES DE RECURSOS, EQUIPOS E INSUMOS Y REALIZAR PEDIDOS A LA DEPENDENCIA CORRESPONDIENTE. 4. APOYAR EN LA SUPERVISIÓN DEL CUMPLIMIENTO DE LAS RUTAS Y PROTOCOLOS PARA EL CORRECTO FUNCIONAMIENTO DE LA SALA AMIGA DE LA FAMILIA LACTANTE. 5. APOYAR EN EL DILIGENCIAMIENTO DE LOS REGISTROS RELACIONADOS CON EL INGRESO, ESTANCIA Y EGRESO DE LA MADRE A LA SALA AMIGA DE LA FAMILIA LACTANTE. 6. APOYAR EN LA LIMPIEZA Y ESTERILIZACIÓN DE FRASCOS, TAPAS, UTENSILIOS ANTES, DURANTE Y DESPUÉS DE CADA JORNADA. 7. APOYAR EN EL ALMACENAMIENTO DE LA LECHE MATERNA EXTRAÍDA INMEDIATAMENTE SE COMPLETE EL PROCESO DE RECOLECCIÓN, REGISTRO Y ROTULACIÓN. 8. ENTREGAR DE MANERA OPORTUNA Y BAJO SU RESPONSABILIDAD LOS INFORMES QUE SE LE SOLICITEN CON SOPORTES ESTADÍSTICOS. 9. APOYAR EN LA ORGANIZACIÓN, EJECUCIÓN Y SEGUIMIENTO DE LOS PROGRAMAS OFERTADOS POR BIENESTAR UNIVERSITARIO. </t>
  </si>
  <si>
    <t>ALISON PAOLA LLANES LOBO</t>
  </si>
  <si>
    <t>https://community.secop.gov.co/Public/Tendering/OpportunityDetail/Index?noticeUID=CO1.NTC.3996160&amp;isFromPublicArea=True&amp;isModal=true&amp;asPopupView=true</t>
  </si>
  <si>
    <t>OPSP-VAD-0380-2023</t>
  </si>
  <si>
    <t>CO1.REQ.4090575</t>
  </si>
  <si>
    <t xml:space="preserve">LA PRESENTE ORDEN TIENE POR OBJETO: 1. APOYAR EN EL FORTALECIMIENTO DEL PROGRAMA DE SEGURIDAD DEL PACIENTE DE LA CLÍNICA ODONTOLÓGICA. 2. APOYAR EN EL SEGUIMIENTO Y ANÁLISIS AL REPORTE DE LOS EVENTOS ADVERSOS PRESENTADOS EN LA CLÍNICA ODONTOLÓGICA. 3. REALIZAR SEGUIMIENTO A LOS INDICADORES DE GESTIÓN, VERIFICACIÓN Y ANÁLISIS DE DATOS DE LOS PROCESOS A CARGO. 4. APOYAR EN EL PROCESO DEL PROGRAMA DE CAPACITACIÓN Y EVALUACIÓN DEL PERSONAL AUXILIAR, DOCENTES Y ESTUDIANTES DE LA CLÍNICA ODONTOLÓGICA. 5. APOYAR LA REVISIÓN Y ACTUALIZACIÓN DE LA DOCUMENTACIÓN EXISTENTE. </t>
  </si>
  <si>
    <t>https://community.secop.gov.co/Public/Tendering/OpportunityDetail/Index?noticeUID=CO1.NTC.3996164&amp;isFromPublicArea=True&amp;isModal=true&amp;asPopupView=true</t>
  </si>
  <si>
    <t>OAG-VAD-0381-2023</t>
  </si>
  <si>
    <t>CO1.REQ.4090578</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</si>
  <si>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</si>
  <si>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ANDRES FELIPE VALLE GONZALEZ</t>
  </si>
  <si>
    <t>RONAL MARTINEZ ABUABARA</t>
  </si>
  <si>
    <t>https://community.secop.gov.co/Public/Tendering/OpportunityDetail/Index?noticeUID=CO1.NTC.3996235&amp;isFromPublicArea=True&amp;isModal=true&amp;asPopupView=true</t>
  </si>
  <si>
    <t>OPSP-VAD-0382-2023</t>
  </si>
  <si>
    <t>CO1.REQ.4090903</t>
  </si>
  <si>
    <t xml:space="preserve">LA PRESENTE ORDEN TIENE POR OBJETO: 1. APOYAR EN LAS ETAPAS PRECONTRACTUALES, CONTRACTUALES Y POTSCONTRACTUAL DEL PROCESO DE CONTRATACIÓN DE LOS TUTORES DE PRÁCTICAS PROFESIONALES. 2. APOYAR EL PROCESO DE SEGUIMIENTO A LOS TUTORES EN PRÁCTICAS PROFESIONALES. 3. APOYAR LA REALIZACIÓN DE ENCUESTAS DE SATISFACCIÓN DEL SERVICIO A LOS EMPRESARIOS. 4. APOYAR EN LA ORGANIZACIÓN DE LAS ACTIVIDADES QUE SE REALICEN A LOS TUTORES COMO CAPACITACIÓN, CONVOCATORIAS 5. ELABORAR REPORTES DE EVALUACIÓN DE LOS EMPRESARIOS Y ESTUDIANTES A LOS TUTORES DE PRÁCTICAS. 6. APOYAR EN LA ORIENTACIÓN Y ACOMPAÑAMIENTO A LOS TUTORES DE PRÁCTICAS. </t>
  </si>
  <si>
    <t>BRAYAN JOSE PARRA ORTIZ</t>
  </si>
  <si>
    <t>https://community.secop.gov.co/Public/Tendering/OpportunityDetail/Index?noticeUID=CO1.NTC.3996169&amp;isFromPublicArea=True&amp;isModal=true&amp;asPopupView=true</t>
  </si>
  <si>
    <t>OPSP-VAD-0383-2023</t>
  </si>
  <si>
    <t>CO1.REQ.4090581</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</si>
  <si>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SIGEP, SIA CONTRALORIAS, SIA OBSERVA, ASI COMO EN LA PUBLICACIÓN EN PAGINA INSTITUCIONAL. 4. APOYAR A LA OFICINA DE CONTROL INTERNO EN LA REVISIÓN, ANALISIS Y ELABORACIÓN DE INFORME DE EVALUACIÓN A LA GESTIÓN CONTRACTUAL TRIMESTRAL. 5. APOYAR A LA OFICINA DE CONTROL INTERNO EN LA ELABORACIÓN DE INFORME DE SEGUIMIENTO AL ESTADO DE LAS PQRS RECIBIDAS POR LA UNIVERSIDAD CON PERIODICIDAD SEMESTRAL Y ANUAL. 6. APOYAR A LA OFICINA DE CONTROL INTERNO EN EL ESTUDIO, EVALUACIÓN Y EMISIÓN DE CONCEPTOS QUE LE SEAN REQUERIDOS, EN EL ANÁLISIS Y RESPUESTA DE POSIBLES PQRS Y EN EL SEGUIMIENTO AL CUMPLIMIENTO DE LOS REQUERIMIENTOS.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AUDITORIAS, SEGUIMIENTOS, ASESORIAS Y/O ACOMPAÑAMIENTOS REALIZADOS.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</si>
  <si>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CARLOS RAFAEL GARIZABALO HOYOS</t>
  </si>
  <si>
    <t>https://community.secop.gov.co/Public/Tendering/OpportunityDetail/Index?noticeUID=CO1.NTC.3996237&amp;isFromPublicArea=True&amp;isModal=true&amp;asPopupView=true</t>
  </si>
  <si>
    <t>OAG-VAD-0384-2023</t>
  </si>
  <si>
    <t>CO1.REQ.4090582</t>
  </si>
  <si>
    <t>CHRISTHIAN CAMILO NUÑEZ GARCIA</t>
  </si>
  <si>
    <t>https://community.secop.gov.co/Public/Tendering/OpportunityDetail/Index?noticeUID=CO1.NTC.3996171&amp;isFromPublicArea=True&amp;isModal=true&amp;asPopupView=true</t>
  </si>
  <si>
    <t>OPSP-VAD-0385-2023</t>
  </si>
  <si>
    <t>CO1.REQ.4090587</t>
  </si>
  <si>
    <t xml:space="preserve">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t>
  </si>
  <si>
    <t>DANIEL CAMILO AARON LINERO</t>
  </si>
  <si>
    <t>https://community.secop.gov.co/Public/Tendering/OpportunityDetail/Index?noticeUID=CO1.NTC.3996526&amp;isFromPublicArea=True&amp;isModal=true&amp;asPopupView=true</t>
  </si>
  <si>
    <t>OPSP-VAD-0386-2023</t>
  </si>
  <si>
    <t>CO1.REQ.4090913</t>
  </si>
  <si>
    <t xml:space="preserve">LA PRESENTE ORDEN TIENE POR OBJETO: 1. APOYAR EN LA COORDINACIÓN DE LA CONVOCATORIA EXPLORA CCYK DE MOVILIDAD NACIONAL ENTRE UNIVERSIDADES MIEMBRO DE LA RED CCYK (COLOMBIA CHALLENGE YOUR KNOWLEDGE). 2. APOYAR LA GESTIÓN DE LAS CONVOCATORIAS DE MOVILIDAD NACIONAL E INTERNACIONAL SALIENTE – CONEXIÓN GLOBAL, DOBLE TITULACIÓN INTERNACIONAL, PASANTÍAS GLOBALES Y OTRAS QUE SURJAN COMO RESULTADO DE LA PARTICIPACIÓN DE LA OFICINA EN CONVOCATORIAS Y PROGRAMAS INTERNACIONALES. 3. APOYAR EL REPORTE Y REGISTRO DE LA MOVILIDAD INTERNACIONAL ENTRANTE Y SALIENTE. 4. APOYAR LAS ACTIVIDADES DE TIPO INFORMATIVAS Y DE DIFUSIÓN DE LA ORI Y GESTIÓN DE LAS REDES SOCIALES DE LA OFICINA. </t>
  </si>
  <si>
    <t>DANILA RIZA MEDINA</t>
  </si>
  <si>
    <t>https://community.secop.gov.co/Public/Tendering/OpportunityDetail/Index?noticeUID=CO1.NTC.3996531&amp;isFromPublicArea=True&amp;isModal=true&amp;asPopupView=true</t>
  </si>
  <si>
    <t>OAG-VAD-0387-2023</t>
  </si>
  <si>
    <t>CO1.REQ.4090917</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</si>
  <si>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</si>
  <si>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DILAN DAVID SOLAR TOUS</t>
  </si>
  <si>
    <t>https://community.secop.gov.co/Public/Tendering/OpportunityDetail/Index?noticeUID=CO1.NTC.3996246&amp;isFromPublicArea=True&amp;isModal=true&amp;asPopupView=true</t>
  </si>
  <si>
    <t>OAG-VAD-0388-2023</t>
  </si>
  <si>
    <t>CO1.REQ.4090824</t>
  </si>
  <si>
    <t>EDWIN DAVID ROSADO FLOREZ</t>
  </si>
  <si>
    <t>https://community.secop.gov.co/Public/Tendering/OpportunityDetail/Index?noticeUID=CO1.NTC.3996535&amp;isFromPublicArea=True&amp;isModal=true&amp;asPopupView=true</t>
  </si>
  <si>
    <t>OAG-VAD-0389-2023</t>
  </si>
  <si>
    <t>CO1.REQ.4090925</t>
  </si>
  <si>
    <t>EMILY VANESSA CANTILLO VENERA</t>
  </si>
  <si>
    <t>https://community.secop.gov.co/Public/Tendering/OpportunityDetail/Index?noticeUID=CO1.NTC.3996540&amp;isFromPublicArea=True&amp;isModal=true&amp;asPopupView=true</t>
  </si>
  <si>
    <t>OAG-VAD-0390-2023</t>
  </si>
  <si>
    <t>CO1.REQ.4090833</t>
  </si>
  <si>
    <t xml:space="preserve">LA PRESENTE ORDEN TIENE POR OBJETO: 1. REALIZAR INDICACIÓN AL PERSONAL QUE INGRESE A LA CLÍNICA SOBRE EL PROTOCOLO DE LAVADO DE MANOS. 2. APOYAR EN LA VERIFICACIÓN DEL USO OBLIGATORIO DE TAPABOCA AL INGRESO DE LA CLÍNICA. 3. RECIBIR INSTRUMENTAL CONTAMINADO, LAVADO Y EMPAQUE DEL INSTRUMENTAL EN LA CENTRAL DE ESTERILIZACIÓN, DESPUÉS DEL TURNO CLÍNICO. 4. APOYAR EN EL PROCESO DE ESTERILIZACIÓN, LIMPIEZA Y DESINFECCIÓN DE LAS ÁREAS DE LA CLÍNICA ODONTOLÓGICA. 5. APOYAR EL CUMPLIMIENTO DEL PROCESO DE ESTERILIZACIÓN DE LA CLÍNICA ODONTOLÓGICA. 6. APOYAR LA ENTREGA OPORTUNA DEL INSTRUMENTAL ESTERILIZADO A LOS ESTUDIANTES DE PRÁCTICAS CLÍNICA. </t>
  </si>
  <si>
    <t>ESTEFANY RAMOS PEREZ</t>
  </si>
  <si>
    <t>https://community.secop.gov.co/Public/Tendering/OpportunityDetail/Index?noticeUID=CO1.NTC.3996543&amp;isFromPublicArea=True&amp;isModal=true&amp;asPopupView=true</t>
  </si>
  <si>
    <t>OAG-VAD-0391-2023</t>
  </si>
  <si>
    <t>CO1.REQ.4090835</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</si>
  <si>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t>
  </si>
  <si>
    <t>IMAEL FABRICIO VARGAS MONTENEGRO</t>
  </si>
  <si>
    <t>JOAQUÍN ALBERTO POMARES BLAISE</t>
  </si>
  <si>
    <t>https://community.secop.gov.co/Public/Tendering/OpportunityDetail/Index?noticeUID=CO1.NTC.3996256&amp;isFromPublicArea=True&amp;isModal=true&amp;asPopupView=true</t>
  </si>
  <si>
    <t>OPSP-VAD-0392-2023</t>
  </si>
  <si>
    <t>CO1.REQ.4090937</t>
  </si>
  <si>
    <t xml:space="preserve">LA PRESENTE ORDEN TIENE POR OBJETO: 1. APOYAR Y ASESORAR EN LA IDENTIFICACIÓN DE CONTRIBUYENTES, Y LOS AGENTES OBLIGADOS A RETENER O EXIGIR EL PAGO DEL TRIBUTO. 2 ASESORAR Y APOYAR EN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ADELANTAR LAS GESTIONES CORRESPONDIENTES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t>
  </si>
  <si>
    <t>HERNANDO JOSE SAUCEDO HERNANDEZ</t>
  </si>
  <si>
    <t>https://community.secop.gov.co/Public/Tendering/OpportunityDetail/Index?noticeUID=CO1.NTC.3996182&amp;isFromPublicArea=True&amp;isModal=true&amp;asPopupView=true</t>
  </si>
  <si>
    <t>OAG-VAD-0393-2023</t>
  </si>
  <si>
    <t>CO1.REQ.4090236</t>
  </si>
  <si>
    <t xml:space="preserve">LA PRESENTE ORDEN TIENE POR OBJETO: 1. APOYAR EN LA ELABORACIÓN DE UN PLAN DE TRABAJO, PROPONIENDO METAS ENCAMINADAS AL DESARROLLO DE LAS ACTIVIDADES CONTRATADAS.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8. REALIZAR EL DILIGENCIAMIENTO OPORTUNO DE  LOS FORMATOS ESTABLECIDOS POR BIENESTAR UNIVERSITARIO EN EL SISTEMA DE GESTIÓN DE LA CALIDAD. </t>
  </si>
  <si>
    <t>JULIO ENRIQUE CORVACHO LARA</t>
  </si>
  <si>
    <t>https://community.secop.gov.co/Public/Tendering/OpportunityDetail/Index?noticeUID=CO1.NTC.3995929&amp;isFromPublicArea=True&amp;isModal=true&amp;asPopupView=true</t>
  </si>
  <si>
    <t>OAG-VAD-0394-2023</t>
  </si>
  <si>
    <t>CO1.REQ.4090238</t>
  </si>
  <si>
    <t xml:space="preserve">LA PRESENTE ORDEN TIENE POR OBJETO: 1. APOYAR EN EL INGRESO Y REVISIÓN DE INFORMACIÓN EN LA PLATAFORMA SIA OBSERVA. 2. APOYAR EN EL CARGUE Y REVISIÓN DE INFORMACIÓN EN LA PLATAFORMA SECOP II. 3. APOYAR EN LA ELABORACIÓN DE INFORME DE TRASPARENCIA MENSUAL. 4. APOYAR EN LA ELABORACIÓN DE INFORME DE CONTRATACIÓN SEMESTRAL. 5. APOYAR EN LA ELABORACIÓN DEL INFORME DE CONTRATACIÓN F20. </t>
  </si>
  <si>
    <t>KAREN ROCIO SARMIENTOPEREZ VILLAREAL</t>
  </si>
  <si>
    <t>https://community.secop.gov.co/Public/Tendering/OpportunityDetail/Index?noticeUID=CO1.NTC.3995947&amp;isFromPublicArea=True&amp;isModal=true&amp;asPopupView=true</t>
  </si>
  <si>
    <t>OAG-VAD-0395-2023</t>
  </si>
  <si>
    <t>CO1.REQ.4090341</t>
  </si>
  <si>
    <t xml:space="preserve">LA PRESENTE ORDEN TIENE POR OBJETO: 1. APOYAR EN LA RECEPCIÓN E INGRESO DE PERSONAL A CLÍNICA, ESTO INCLUYE A PACIENTES, DOCENTES, ESTUDIANTES Y PERSONAL DE APOYO. 2. APOYAR LA ENTREGA DE HISTORIAS CLÍNICAS Y REGISTROS 3. APOYAR EN LA ORGANIZACIÓN, ACTUALIZACIÓN Y CONSEVACIÓN DEL ARCHIVO DE HISTORIA CLÍNICA. 4.APOYAR EL REGISTRO DIARIO DE CONSULTAS DE LA CLÍNICA ODONTOLÓGICA. 5. APOYAR EN LA ATENCIÓN DE ESTUDIANTES, DOCENTES Y PÚBLICO EN GENERAL. 6. VERIFICAR EL BUEN MANEJO DE LOS RECURSOS MATERIALES DE LA CLÍNICA. 7. APOYAR EN LA VERIFICACIÓN DE LA SEGURIDAD, ORDEN Y LIMPIEZA DEL ÁREA DE TRABAJO DE LA CLÍNICA. </t>
  </si>
  <si>
    <t>KELLYS MARIA MANCERA LOPEZ</t>
  </si>
  <si>
    <t>https://community.secop.gov.co/Public/Tendering/OpportunityDetail/Index?noticeUID=CO1.NTC.3995956&amp;isFromPublicArea=True&amp;isModal=true&amp;asPopupView=true</t>
  </si>
  <si>
    <t>OAG-VAD-0396-2023</t>
  </si>
  <si>
    <t>CO1.REQ.4090351</t>
  </si>
  <si>
    <t xml:space="preserve">LA PRESENTE ORDEN TIENE POR OBJETO: 1. APOYAR EN LA APERTURA, ENTREGA Y CIERRE DE LAS SALAS Y LABORATORIOS INFORMÁTICOS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</si>
  <si>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LILIANA PAOLA RIOS PERDOMO</t>
  </si>
  <si>
    <t>https://community.secop.gov.co/Public/Tendering/OpportunityDetail/Index?noticeUID=CO1.NTC.3995960&amp;isFromPublicArea=True&amp;isModal=true&amp;asPopupView=true</t>
  </si>
  <si>
    <t>OAG-VAD-0397-2023</t>
  </si>
  <si>
    <t>CO1.REQ.4090356</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</si>
  <si>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t>
  </si>
  <si>
    <t>LUIS ALEXANDER HERRERA PEREZ</t>
  </si>
  <si>
    <t>https://community.secop.gov.co/Public/Tendering/OpportunityDetail/Index?noticeUID=CO1.NTC.3996055&amp;isFromPublicArea=True&amp;isModal=true&amp;asPopupView=true</t>
  </si>
  <si>
    <t>OAG-VAD-0398-2023</t>
  </si>
  <si>
    <t>CO1.REQ.4090606</t>
  </si>
  <si>
    <t xml:space="preserve">LA PRESENTE ORDEN TIENE POR OBJETO:1. APOYAR AL GRUPO DE CONTABILIDAD EN LA PREPARACIÓN Y PRESENTACIÓN DE LAS DIFERENTES DECLARACIONES TRIBUTARIAS (IMPUESTOS NACIONALES Y TERRITORIALES) QUE CORRESPONDE PRESENTAR A LA UNIVERSIDAD DEL MAGDALENA. 2. APOYAR AL GRUPO DE CONTABILIDAD Y OFICINA DE TALENTO HUMANO EN LA PROYECCIÓN DEL CÁLCULO DEL PORCENTAJE FIJO DE RETENCIÓN EN LA FUENTE (PROCEDIMIENTO 2). 3. APOYAR AL GRUPO DE CONTABILIDAD EN TODO LO RELACIONADO CON EL PROCESO DE DEVOLUCIÓN DE IVA, QUE DEBE PRESENTAR LA UNIVERSIDAD ANTE LA DIRECCIÓN DE IMPUESTOS Y ADUANAS NACIONALES – DIAN, 4. APOYAR AL GRUPO DE CONTABILIDAD EN LA REVISIÓN DE LA CODIFICACIÓN CONTABLE DE LAS CUENTAS POR PAGAR Y OBLIGACIONES PRESUPUESTALES ELABORADAS PARA PROCESO DE PAGO. 5. APOYAR AL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ACTIVIDADES DE CIERRE. 7. APOYAR AL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t>
  </si>
  <si>
    <t>MARA PAOLA OLMEDO ESPINOZA</t>
  </si>
  <si>
    <t>https://community.secop.gov.co/Public/Tendering/OpportunityDetail/Index?noticeUID=CO1.NTC.3996068&amp;isFromPublicArea=True&amp;isModal=true&amp;asPopupView=true</t>
  </si>
  <si>
    <t>OPSP-VAD-0399-2023</t>
  </si>
  <si>
    <t>CO1.REQ.4090616</t>
  </si>
  <si>
    <t xml:space="preserve">LA PRESENTE ORDEN TIENE POR OBJETO: 1. APOYAR EN LA ATENCIÓN BÁSICA, OPORTUNA Y ADECUADA EN CONSULTA COMO ODONTÓLOGO A LOS MIEMBROS DE COMUNIDAD UNIVERSITARIA.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SOBRE LAS DISTINTAS ÁREAS DE BIENESTAR UNIVERSITARIO. 9. APOYAR AL SUPERVISOR EN LA ACTUALIZACIÓN DEL INVENTARIO DE LOS EQUIPOS E INSUMOS ODONTOLÓGICOS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A SU ESPECIALIDAD. </t>
  </si>
  <si>
    <t>MARTHA PATRICIA PALACIO LIZCANO</t>
  </si>
  <si>
    <t>https://community.secop.gov.co/Public/Tendering/OpportunityDetail/Index?noticeUID=CO1.NTC.3996081&amp;isFromPublicArea=True&amp;isModal=true&amp;asPopupView=true</t>
  </si>
  <si>
    <t>OAG-VAD-0400-2023</t>
  </si>
  <si>
    <t>CO1.REQ.4090543</t>
  </si>
  <si>
    <t xml:space="preserve">LA PRESENTE ORDEN TIENE POR OBJETO: 1. APOYAR  A LA DIRECCIÓN DE BIENESTAR UNIVERSITARIO EN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</si>
  <si>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MARVIN ALEXI GARCIA RODRIGUEZ</t>
  </si>
  <si>
    <t>https://community.secop.gov.co/Public/Tendering/OpportunityDetail/Index?noticeUID=CO1.NTC.3996131&amp;isFromPublicArea=True&amp;isModal=true&amp;asPopupView=true</t>
  </si>
  <si>
    <t>OAG-VAD-0401-2023</t>
  </si>
  <si>
    <t>CO1.REQ.4090553</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</si>
  <si>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CUANDO SEA NECESARIO, EN LA REPARACIÓN DE EJEMPLARES FÍSICOS DETERIORADOS. 10.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t>
  </si>
  <si>
    <t>OLGA MARINA LOPEZ CASTRO</t>
  </si>
  <si>
    <t>https://community.secop.gov.co/Public/Tendering/OpportunityDetail/Index?noticeUID=CO1.NTC.3996143&amp;isFromPublicArea=True&amp;isModal=true&amp;asPopupView=true</t>
  </si>
  <si>
    <t>OAG-VAD-0402-2023</t>
  </si>
  <si>
    <t>CO1.REQ.4090393</t>
  </si>
  <si>
    <t xml:space="preserve">LA PRESENTE ORDEN TIENE POR OBJETO: 1. APOYAR EN LA APERTURA, ENTREGA Y CIERRE DE LAS SALAS Y LABORATORIOS INFORMÁTICOS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</si>
  <si>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OSCAR IVAN ORDOÑEZ VALERA</t>
  </si>
  <si>
    <t>https://community.secop.gov.co/Public/Tendering/OpportunityDetail/Index?noticeUID=CO1.NTC.3996405&amp;isFromPublicArea=True&amp;isModal=true&amp;asPopupView=true</t>
  </si>
  <si>
    <t>OAG-VAD-0403-2023</t>
  </si>
  <si>
    <t>CO1.REQ.4090566</t>
  </si>
  <si>
    <t xml:space="preserve">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FOMENTO DEL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t>
  </si>
  <si>
    <t>SAIDI MARIA  RODRIGUEZ RATIVA</t>
  </si>
  <si>
    <t>https://community.secop.gov.co/Public/Tendering/OpportunityDetail/Index?noticeUID=CO1.NTC.3996511&amp;isFromPublicArea=True&amp;isModal=true&amp;asPopupView=true</t>
  </si>
  <si>
    <t>OAG-VAD-0404-2023</t>
  </si>
  <si>
    <t>CO1.REQ.4090569</t>
  </si>
  <si>
    <t xml:space="preserve">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 LOS ESPACIOS DEL HJMB. 8. APOYAR EN LA ADECUADA, OPORTUNA Y EFICIENTE ATENCIÓN AL USUARIO, EN LA PRESTACIÓN DE LOS SERVICIOS EN LOS ESPACIOS HJMB . 9. APOYAR CON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t>
  </si>
  <si>
    <t>SEBASTIAN  CAMILO MANOTAS VELASQUEZ</t>
  </si>
  <si>
    <t>https://community.secop.gov.co/Public/Tendering/OpportunityDetail/Index?noticeUID=CO1.NTC.3996355&amp;isFromPublicArea=True&amp;isModal=true&amp;asPopupView=true</t>
  </si>
  <si>
    <t>OPSP-VAD-0405-2023</t>
  </si>
  <si>
    <t>CO1.REQ.4090809</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</si>
  <si>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Y ASESORAR LA ARTICULACIÓN ENTRE BIENESTAR UNIVERSITARIO Y LA POBLACIÓN DIVERSA. 3. APOYAR Y ASESORAR LA IMPLEMENTACIÓN DE ESTRATEGIAS DE PROMOCIÓN DE LOS SERVICIOS Y ACTIVIDADES DE BIENESTAR UNIVERSITARIO CON LA POBLACIÓN DIVERSA DE LA UNIVERSIDAD DEL MAGDALENA. 4.APOYAR Y ASESORAR LA PROMOCIÓN DE PROGRAMAS DE CAPACITACIÓN QUE CONSISTE EN VISIBILIZAR TEMÁTICAS DE IDENTIDAD DE GÉNERO, Y LA REPRESENTACIÓN DE LA COMUNIDAD DIVERSA 5. APOYAR Y ASESORAR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EN LOS TIEMPOS Y SEGÚN LAS DIRECTRICES QUE EL DIRECTOR DE BIENESTAR UNIVERSITARIO O EL COORDINADOR DEL ÁREA ESTABLEZCAN, INFORMES ESTADÍSTICOS DE LAS ACTIVIDADES REALIZADAS. </t>
  </si>
  <si>
    <t>XAVIER ALEXANDER MEJIA ZAGARRA</t>
  </si>
  <si>
    <t>https://community.secop.gov.co/Public/Tendering/OpportunityDetail/Index?noticeUID=CO1.NTC.3996168&amp;isFromPublicArea=True&amp;isModal=true&amp;asPopupView=true</t>
  </si>
  <si>
    <t>OAG-VAD-0406-2023</t>
  </si>
  <si>
    <t>CO1.REQ.4090814</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</si>
  <si>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OYENTES) 3. REALIZAR ACOMPAÑAMIENTO A ESTUDIANTES CON DISCAPACIDAD AUDITIVA EN SUS ACTIVIDADES ACADÉMICAS DURANTE EL SEMESTRE DE 2023-I.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PREVIO ACUERDO CON EL SUPERVISOR DE LA ORDEN. 9. REALIZAR ACOMPAÑAMIENTO COMO INTÉRPRETE DE LENGUA DE SEÑAS COLOMBIANA EN EVENTOS INSTITUCIONALES. 10. PRESTAR SERVICIO DE INTERPRETACIÓN EN LENGUA DE SEÑAS COLOMBIANA Y CASTELLANO EN LAS GRABACIONES DEL PROGRAMA “CAMPUS TV”. </t>
  </si>
  <si>
    <t>YULIMA PATRICIA GUTIERREZ GAMARRA</t>
  </si>
  <si>
    <t>https://community.secop.gov.co/Public/Tendering/OpportunityDetail/Index?noticeUID=CO1.NTC.3996364&amp;isFromPublicArea=True&amp;isModal=true&amp;asPopupView=true</t>
  </si>
  <si>
    <t>OPSP-VAD-0407-2023</t>
  </si>
  <si>
    <t>CO1.REQ.4099664</t>
  </si>
  <si>
    <t xml:space="preserve">LA PRESENTE ORDEN TIENE POR OBJETO: 1. ASESORAR Y APOYAR EN LA COORDINACIÓN DE LAS RELACIONES INTERNAS Y EXTERNAS DEL CONSULTORIO JURÍDICO Y CENTRO DE CONCILIACIÓN. 2. ASESORAR Y APOYAR EN LA PLANEACIÓN, CON EL DIRECTOR, COORDINADORES DOCENTES ASESORES DE ÁREA, MONITORES Y ESTUDIANTES,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EN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t>
  </si>
  <si>
    <t>https://community.secop.gov.co/Public/Tendering/OpportunityDetail/Index?noticeUID=CO1.NTC.4005447&amp;isFromPublicArea=True&amp;isModal=true&amp;asPopupView=true</t>
  </si>
  <si>
    <t>OAG-VAD-0408-2023</t>
  </si>
  <si>
    <t>CO1.REQ.4099674</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</si>
  <si>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AUDIOVISUAES. 4. APOYAR EN LA VERIFICACIÓN PERIÓDICAMENTE DEL ESTADO DE LOS EQUIPOS AUDIOVISUALES, SUS HORAS ACTUALES Y ACUMULADAS DE USO Y LOS ACCESORIOS DISPUESTOS EN CADA ESPACIO ACADÉMICO. 5. APOYAR EN EL CUMPLIMIENTO DE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RECORRIDOS DE DETECCIÓN DE NECESIDADES DE SERVICIO, CAPACITACIONES, REVISIONES DE EQUIPOS. 9. APOYAR EN LA ENTREGA AL FINALIZAR LA ORDEN DE SERVICIO DEL INVENTARIO DE LOS EQUIPOS DEL LABORATORIO DETALLANDO EL ESTADO DE LOS MISMOS 10. APOYAR LA RECOLECCIÓN DE INFORMACIÓN DE SATISFACCIÓN DEL SERVICIO E INFORMES RELACIONADOS. </t>
  </si>
  <si>
    <t>ALEXANDER MANUEL ARANGO ROJAS</t>
  </si>
  <si>
    <t>https://community.secop.gov.co/Public/Tendering/OpportunityDetail/Index?noticeUID=CO1.NTC.4005452&amp;isFromPublicArea=True&amp;isModal=true&amp;asPopupView=true</t>
  </si>
  <si>
    <t>OAG-VAD-0409-2023</t>
  </si>
  <si>
    <t>CO1.REQ.4099928</t>
  </si>
  <si>
    <t xml:space="preserve">LA PRESENTE ORDEN TIENE POR OBJETO: 1. APOYAR A LA COORDINACIÓN ACADÉMICA EN LA DESIGNACIÓN DE LOS TURNOS Y CASOS A LOS ESTUDIANTES DEL CONSULTORIO JURÍDICO I, II, III Y IV. 2. APOYAR LA LABOR DEL CONSULTORIO JURÍDICO EN EL ESPACIO DESIGNADO AL CONSULTORIO JURÍDICO EN LA CASA DE JUSTICIA DEL DISTRITO DE SANTA MARTA. 3. APOYAR A LOS DOCENTES ASESORES EN LAS ÁREAS DE DERECHO PÚBLICO, DERECHOS HUMANOS, CIVIL Y COMERCIAL, PENAL, LABORAL Y SEGURIDAD SOCIAL Y FAMILIA EN LO QUE RESPECTA AL DESARROLLO DE ESTAS Y SUS RESPECTIVAS COMPETENCIAS. </t>
  </si>
  <si>
    <t>ANDREA LIZETH CASTRO VELEZ</t>
  </si>
  <si>
    <t>https://community.secop.gov.co/Public/Tendering/OpportunityDetail/Index?noticeUID=CO1.NTC.4005462&amp;isFromPublicArea=True&amp;isModal=true&amp;asPopupView=true</t>
  </si>
  <si>
    <t>OAG-VAD-0410-2023</t>
  </si>
  <si>
    <t>CO1.REQ.4099843</t>
  </si>
  <si>
    <t>ANDREA  MARCELA RAMIREZ HERNANDEZ</t>
  </si>
  <si>
    <t>https://community.secop.gov.co/Public/Tendering/OpportunityDetail/Index?noticeUID=CO1.NTC.4005470&amp;isFromPublicArea=True&amp;isModal=true&amp;asPopupView=true</t>
  </si>
  <si>
    <t>OAG-VAD-0411-2023</t>
  </si>
  <si>
    <t>CO1.REQ.4099696</t>
  </si>
  <si>
    <t xml:space="preserve">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</si>
  <si>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CARLOS LUIS FONSECA MENDOZA</t>
  </si>
  <si>
    <t>https://community.secop.gov.co/Public/Tendering/OpportunityDetail/Index?noticeUID=CO1.NTC.4005474&amp;isFromPublicArea=True&amp;isModal=true&amp;asPopupView=true</t>
  </si>
  <si>
    <t>OPSP-VAD-0412-2023</t>
  </si>
  <si>
    <t>CO1.REQ.4099937</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</si>
  <si>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</si>
  <si>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ELIU MANUEL FAJARDO CASTILLO</t>
  </si>
  <si>
    <t>https://community.secop.gov.co/Public/Tendering/OpportunityDetail/Index?noticeUID=CO1.NTC.4005479&amp;isFromPublicArea=True&amp;isModal=true&amp;asPopupView=true</t>
  </si>
  <si>
    <t>OPSP-VAD-0413-2023</t>
  </si>
  <si>
    <t>CO1.REQ.4099944</t>
  </si>
  <si>
    <t xml:space="preserve">LA PRESENTE ORDEN TIENE POR OBJETO: PRESTAR SERVICIOS JURÍDICOS PARA EL ACOMPAÑAMIENTO DEL COMITÉ DE INCLUSIÓN E INTERCULTURALIDAD DURANTE EL PERÍODO ACADÉMICO 2023-1, MEDIANTE EL DESARROLLO DE LAS SIGUIENTES ACTIVIDADES: 1. ASESORAR Y APOYAR LAS ESTRATEGIAS DE ATENCIÓN Y ACOMPAÑAMIENTO DE LA COMUNIDAD ESTUDIANTIL EN RIESGO DE DISCRIMINACIÓN, SEGREGACIÓN Y DESERCIÓN DE LA UNIVERSIDAD DEL MAGDALENA. 2.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REALIZAR ACTIVIDADES QUE PROMUEVAN LA PROTECCIÓN Y PROMOCIÓN DE LOS DERECHOS HUMANOS DE LAS POBLACIONES ESTUDIANTILES DE COMUNIDADES INDÍGENAS, AFROCOLOMBIANOS, POBLACIÓN “LGTBIQ+”, ESTUDIANTES CON DISCAPACIDAD Y POBLACIÓN EN RIESGO DE VULNERABILIDAD. 5. APOYAR EN LA REALIZACIÓN DE ACTIVIDADES Y PROCESOS QUE PROMUEVAN LA INCLUSIÓN REAL Y EFECTIVA DE TODOS LOS ESTUDIANTES EN LA UNIVERSIDAD DEL MAGDALENA. 6. 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t>
  </si>
  <si>
    <t>GISELL GRAVINI PORRAS</t>
  </si>
  <si>
    <t>https://community.secop.gov.co/Public/Tendering/OpportunityDetail/Index?noticeUID=CO1.NTC.4005701&amp;isFromPublicArea=True&amp;isModal=true&amp;asPopupView=true</t>
  </si>
  <si>
    <t>OPSP-VAD-0414-2023</t>
  </si>
  <si>
    <t>CO1.REQ.4099861</t>
  </si>
  <si>
    <t xml:space="preserve">LA PRESENTE ORDEN TIENE POR OBJETO: 1. ASESORAR Y APOYAR EN LA COORDINACIÓN DE LAS RELACIONES INTERNAS Y EXTERNAS DEL CONSULTORIO JURÍDICO Y CENTRO DE CONCILIACIÓN. 2. ASESORAR Y APOYAR EN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EN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t>
  </si>
  <si>
    <t>GUSTAVO ADOLFO AMAYA CANDIA</t>
  </si>
  <si>
    <t>https://community.secop.gov.co/Public/Tendering/OpportunityDetail/Index?noticeUID=CO1.NTC.4005653&amp;isFromPublicArea=True&amp;isModal=true&amp;asPopupView=true</t>
  </si>
  <si>
    <t>OAG-VAD-0415-2023</t>
  </si>
  <si>
    <t>CO1.REQ.4099661</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</si>
  <si>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EN EL CAMPUS O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LAS NORMAS DE HIGIENE, MEDICINA DEL TRABAJO, SALUD OCUPACIONAL, PREVENCIÓN Y CONTROL DE RIESGO QUE DETERMINE LA INSTITUCIÓN COMO DE OBLIGATORIO CUMPLIMIENTO. </t>
  </si>
  <si>
    <t>HEIMAR SONELL HINCAPIE PISCIOTTI</t>
  </si>
  <si>
    <t>https://community.secop.gov.co/Public/Tendering/OpportunityDetail/Index?noticeUID=CO1.NTC.4005453&amp;isFromPublicArea=True&amp;isModal=true&amp;asPopupView=true</t>
  </si>
  <si>
    <t>OAG-VAD-0416-2023</t>
  </si>
  <si>
    <t>CO1.REQ.4099684</t>
  </si>
  <si>
    <t>LUIS CARLOS OLIVEROS MANJARRES</t>
  </si>
  <si>
    <t>https://community.secop.gov.co/Public/Tendering/OpportunityDetail/Index?noticeUID=CO1.NTC.4005469&amp;isFromPublicArea=True&amp;isModal=true&amp;asPopupView=true</t>
  </si>
  <si>
    <t>OPSP-VAD-0417-2023</t>
  </si>
  <si>
    <t>CO1.REQ.4099700</t>
  </si>
  <si>
    <t xml:space="preserve">LA PRESENTE ORDEN TIENE POR OBJETO: 1. ASESORAR Y APOYAR EN LA ELABORACIÓN DE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AL GRUPO DE ESTAMPILLA EN LA EVALUACIÓN DE LA PRIMERA ETAPA DE LA AUDITORIA A LOS CONTRATOS QUE LAS ENTIDADES ENVÍAN COMO EXENTOS DEL PAGO DE LA ESTAMPILLA. 4. APOYAR AL GRUPO DE ESTAMPILLA EN LA CLASIFICACIÓN DE LOS HALLAZGOS RESULTANTES DE LA PRIMERA ETAPA Y ELABORACIÓN DE LAS COMUNICACIONES PERTINENTES. 5. APOYAR AL GRUPO DE ESTAMPILLA EN EL ANÁLISIS Y VERIFICACIÓN DE LOS ACUERDOS MUNICIPALES POR MEDIO DE LOS CUALES LOS MUNICIPIOS ADOPTARON LA ESTAMPILLA. 6. ASESORAR Y APOYAR EN EL ANALISIS DE LOS HALLAZGOS ENCONTRADOS CON LA COORDINACIÓN DE LA OFICINA Y EL ASESOR JURÍDICO. 7. ASESORAR Y APOYAR AL GRUPO DE ESTAMPILLA EN LA PROYECCIÓN DE SOLICITUD DE INFORMACIÓN ADICIONAL QUE SE REQUIERA DE LOS CONTRATOS OBJETOS DE ESTUDIO DE AUDITORIA. 8. ASESORAR Y APOYAR EN EL ANÁLISIS DE LAS ACTIVIDADES QUE SE DETERMINEN EN LAS DIFERENTES MESAS DE TRABAJOS. 9. APOYAR AL GRUPO DE ESTAMPILLA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</si>
  <si>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LUISA FERNANDA OSPINO MENDOZA</t>
  </si>
  <si>
    <t>https://community.secop.gov.co/Public/Tendering/OpportunityDetail/Index?noticeUID=CO1.NTC.4005641&amp;isFromPublicArea=True&amp;isModal=true&amp;asPopupView=true</t>
  </si>
  <si>
    <t>OAG-VAD-0418-2023</t>
  </si>
  <si>
    <t>CO1.REQ.4100109</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</si>
  <si>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AL GSG EN LOS CONTROLES QUE SE DEBEN REALIZAR A LOS MANTENIMIENTOS DE MOTOBOMBAS, MOTORES ELÉCTRICOS, VEHÍCULOS INSTITUCIONALES, ASCENSORES, SOLDADURA, CERRAJERÍA, POLARIZADOS, LAVADO DE ALBERCAS, CARPINTERÍA EN MADERA Y PLANTAS ELÉCTRICAS.</t>
  </si>
  <si>
    <t>MARIA PATRICIA RIASCOS FANDIÑO</t>
  </si>
  <si>
    <t>https://community.secop.gov.co/Public/Tendering/OpportunityDetail/Index?noticeUID=CO1.NTC.4005565&amp;isFromPublicArea=True&amp;isModal=true&amp;asPopupView=true</t>
  </si>
  <si>
    <t>OAG-VAD-0419-2023</t>
  </si>
  <si>
    <t>CO1.REQ.4100063</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</si>
  <si>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EL CONTROL DE USUARIOS EN SALAS DE LECTURA Y DE CIRCULACIÓN Y PRÉSTAMO. 6. APOYAR EN LA ORGANIZACIÓN DE LAS COLECCIONES BIBLIOGRÁFICAS EN LA ESTANTERÍA Y PARA MANTENERLAS EN ORDEN. 7. APOYAR EN LA REPARACIÓN DE EJEMPLARES FÍSICOS DETERIORADOS. </t>
  </si>
  <si>
    <t>MARINA MERCEDES MIER MANGA</t>
  </si>
  <si>
    <t>https://community.secop.gov.co/Public/Tendering/OpportunityDetail/Index?noticeUID=CO1.NTC.4005579&amp;isFromPublicArea=True&amp;isModal=true&amp;asPopupView=true</t>
  </si>
  <si>
    <t>OAG-VAD-0420-2023</t>
  </si>
  <si>
    <t>CO1.REQ.4100073</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</si>
  <si>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LIMPIEZA Y MONITOREO DE REPRODUCTORES 16. APOYAR EN EL TRANSPORTE DE PECES DESDE LA CIENAGA GRANDE DE SANTA MARTA HASTA LA ESTACIÓN PSICÍCOLA DE LA INSTITUCIÓN. </t>
  </si>
  <si>
    <t>VANESA ALEXANDRA BARRANCO EVILLA</t>
  </si>
  <si>
    <t>https://community.secop.gov.co/Public/Tendering/OpportunityDetail/Index?noticeUID=CO1.NTC.4005589&amp;isFromPublicArea=True&amp;isModal=true&amp;asPopupView=true</t>
  </si>
  <si>
    <t>OAG-VAD-0421-2023</t>
  </si>
  <si>
    <t>CO1.REQ.4100078</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</si>
  <si>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APOYAR EN LAS ORIENTACIONES LOCATIVAS EN EL CAMPUS O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LAS NORMAS DE HIGIENE, MEDICINA DEL TRABAJO, SALUD OCUPACIONAL, PREVENCIÓN Y CONTROL DE RIESGO QUE DETERMINE LA INSTITUCIÓN COMO DE OBLIGATORIO CUMPLIMIENTO. </t>
  </si>
  <si>
    <t>VICTOR ALBERTO LARA MARTINEZ</t>
  </si>
  <si>
    <t>https://community.secop.gov.co/Public/Tendering/OpportunityDetail/Index?noticeUID=CO1.NTC.4005592&amp;isFromPublicArea=True&amp;isModal=true&amp;asPopupView=true</t>
  </si>
  <si>
    <t>OAG-VAD-0422-2023</t>
  </si>
  <si>
    <t>CO1.REQ.4100092</t>
  </si>
  <si>
    <t xml:space="preserve">LA PRESENTE ORDEN TIENE POR OBJETO: 1. ORGANIZAR PLANES DE ACONDICIONAMIENTO FÍSICO PARA LOS MIEMBROS DE LA COMUNIDAD UNIVERSITARIA QUE PRACTIQUEN DISCIPLINAS DEPORTIVAS EN LOS NIVELES FORMATIVO Y REPRESENTATIVO. 2. APOYAR EN EL DISEÑO, IMPLEMENTACIÓN Y EJECUCIÓN DE UN PLAN DE ENTRENAMIENTO PARA EL ACONDICIONAMIENTO FÍSICO DE LOS DEPORTISTAS OBEDECIENDO A LAS PARTICULARIDADES DE CADA DISCIPLINA DEPORTIVA OFRECIDA EN LA INSTITUCIÓN. 3. APOYAR LA PARTICIPACIÓN DE LA INSTITUCIÓN EN INTERCAMBIOS, TORNEOS, CAMPEONATOS, OLIMPIADAS Y/O EVENTOS EXTERNOS DEL ORDEN LOCAL, DEPARTAMENTAL, REGIONAL, NACIONAL E INTERNACIONAL. 4. REALIZAR ACOMPAÑAMIENTO EN LOS INTERCAMBIOS, TORNEOS, CAMPEONATOS, OLIMPIADAS Y/O EVENTOS INTERNOS Y EXTERNOS DONDE SE PARTICIPE, RESPETANDO LOS PRINCIPIOS Y VALORES INSTITUCIONALES. 5. RECIBIR, MANTENER ACTUALIZADO Y DEVOLVER AL FINALIZAR EL SEMESTRE ACADÉMICO, EL INVENTARIO DE IMPLEMENTOS, UNIFORMES, HERRAMIENTAS Y EQUIPOS QUE LE SEAN ASIGNADOS, GARANTIZANDO EL BUEN USO DE LOS MISMOS. 6. DILIGENCIAR OPORTUNAMENTE LOS FORMATOS ESTABLECIDOS POR BIENESTAR UNIVERSITARIO EN EL SISTEMA DE GESTIÓN DE LA CALIDAD. 9. ENTREGAR DE MANERA OPORTUNA Y BAJO SU RESPONSABILIDAD LOS INFORMES, CON SOPORTES ESTADÍSTICOS. 10. APOYAR DURANTE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A LA DIRECCIÓN DE BIENESTAR UNIVERSITARIO, EN EL CUMPLIMIENTO DE LOS OBJETIVOS DEPORTIVOS DE LA DEPENDENCIA Y LA INSTITUCIÓN DE ACUERDO A LAS METAS DEFINIDAS EN EL PLAN DE ACCIÓN Y PLAN DE DESARROLLO INSTITUCIONAL. </t>
  </si>
  <si>
    <t>WALDIR MANGA BARROS</t>
  </si>
  <si>
    <t>https://community.secop.gov.co/Public/Tendering/OpportunityDetail/Index?noticeUID=CO1.NTC.4006009&amp;isFromPublicArea=True&amp;isModal=true&amp;asPopupView=true</t>
  </si>
  <si>
    <t>OAG-VAD-0423-2023</t>
  </si>
  <si>
    <t>CO1.REQ.4108639</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</si>
  <si>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t>
  </si>
  <si>
    <t>ADRIANA PAOLA NAVARRO BECERRA</t>
  </si>
  <si>
    <t>https://community.secop.gov.co/Public/Tendering/OpportunityDetail/Index?noticeUID=CO1.NTC.4015148&amp;isFromPublicArea=True&amp;isModal=true&amp;asPopupView=true</t>
  </si>
  <si>
    <t>OAG-VAD-0424-2023</t>
  </si>
  <si>
    <t>CO1.REQ.4108649</t>
  </si>
  <si>
    <t>ANA JOSEFA ANAYA HERNANDEZ</t>
  </si>
  <si>
    <t>https://community.secop.gov.co/Public/Tendering/OpportunityDetail/Index?noticeUID=CO1.NTC.4015146&amp;isFromPublicArea=True&amp;isModal=true&amp;asPopupView=true</t>
  </si>
  <si>
    <t>OAG-VAD-0425-2023</t>
  </si>
  <si>
    <t>CO1.REQ.4108664</t>
  </si>
  <si>
    <t>ANDREA PAOLA JARUFFE PINILLA</t>
  </si>
  <si>
    <t>https://community.secop.gov.co/Public/Tendering/OpportunityDetail/Index?noticeUID=CO1.NTC.4015334&amp;isFromPublicArea=True&amp;isModal=true&amp;asPopupView=true</t>
  </si>
  <si>
    <t>OAG-VAD-0426-2023</t>
  </si>
  <si>
    <t>CO1.REQ.4108573</t>
  </si>
  <si>
    <t>CARLOS MEIKOLL PARRA CUEVA</t>
  </si>
  <si>
    <t>https://community.secop.gov.co/Public/Tendering/OpportunityDetail/Index?noticeUID=CO1.NTC.4015141&amp;isFromPublicArea=True&amp;isModal=true&amp;asPopupView=true</t>
  </si>
  <si>
    <t>OAG-VAD-0427-2023</t>
  </si>
  <si>
    <t>CO1.REQ.4108801</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</si>
  <si>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5.APOYAR EL REGISTRO DIARIO DE CONSULTAS DE LA CLÍNICA ODONTOLÓGICA. 6. APOYAR EN EL BUEN MANEJO DE LOS RECURSOS MATERIALES DE LA CLÍNICA. 7. APOYAR EN LA SEGURIDAD, ORDEN Y LIMPIEZA DEL ÁREA DE TRABAJO. </t>
  </si>
  <si>
    <t>CLAUDIA MILENA VALENCIA PEREZ</t>
  </si>
  <si>
    <t>https://community.secop.gov.co/Public/Tendering/OpportunityDetail/Index?noticeUID=CO1.NTC.4015330&amp;isFromPublicArea=True&amp;isModal=true&amp;asPopupView=true</t>
  </si>
  <si>
    <t>OPSP-VAD-0428-2023</t>
  </si>
  <si>
    <t>CO1.REQ.4108677</t>
  </si>
  <si>
    <t xml:space="preserve">LA PRESENTE ORDEN TIENE POR OBJETO: 1. APOYAR A LA OFICINA DE CONTROL INTERNO EN LA ORGANIZACIÓN, PLANEACIÓN, EJECUCIÓN DE AUDITORÍAS CONTEMPLADAS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AL SISTEMA DE CONTROL INTERNO CONTABLE. 4. APOYAR A LA OFICINA DE CONTROL INTERNO EN EL SEGUIMIENTO A LA LEGALIZACIÓN DE AVANCES. 5. APOYAR A LA OFICINA DE CONTROL INTERNO EN EL SEGUIMIENTO A LA AMORTIZACIÓN DE ANTICIPOS.6. APOYAR A LA OFICINA DE CONTROL INTERNO EN EL SEGUIMIENTO AL ESTADO DE LAS RESERVAS PRESUPUESTALES. 7. APOYAR A LA OFICINA DE CONTROL INTERNO EN EL SEGUIMIENTO A LA LEGALIZACIÓN DE VIÁTICOS Y APOYOS ECONÓMICOS. 8. APOYAR A LA OFICINA DE CONTROL INTERNO EN EL SEGUIMIENTO AL CUMPLIMIENTO A LA RENDICIÓN DE CUENTAS POR PARTE DE LA DIRECCIÓN FINANCIERA Y GRUPOS INTERNOS EN LAS PLATAFORMAS SFTP DE LA DIARI - CGR, CHIP DE LA CGN, SIA CONTRALORIAS DE LA CGDM. 9. ASESORAR A LA OFICINA DE CONTROL INTERNO EN LA PLANIFICACIÓN DEL CONTROL INTERNO Y EN EL SEGUIMIENTO Y VERIFICACIÓN DEL SISTEMA DE CONTROL INTERNO Y SISTEMA DE CONTROL INTERNO CONTABLE. 10. ASESORAR A LA OFICINA DE CONTROL INTERNO EN LA IDENTIFICACIÓN DE RIESGOS Y DE ACCIONES DE MEJORA A LOS DIFERENTES RESPONSABLES DE PROCESOS EN EL MARCO DE AUDITORIAS, SEGUIMIENTOS, ASESORIAS Y/O ACOMPAÑAMIENTOS REALIZADOS.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t>
  </si>
  <si>
    <t>FEDY RAFAEL AVILA MACIAS</t>
  </si>
  <si>
    <t>https://community.secop.gov.co/Public/Tendering/OpportunityDetail/Index?noticeUID=CO1.NTC.4015328&amp;isFromPublicArea=True&amp;isModal=true&amp;asPopupView=true</t>
  </si>
  <si>
    <t>OPSP-VAD-0429-2023</t>
  </si>
  <si>
    <t>CO1.REQ.4108683</t>
  </si>
  <si>
    <t xml:space="preserve">LA PRESENTE ORDEN TIENE POR OBJETO: 1. APOYAR Y ASESORAR EN LA IDENTIFICACIÓN DE LOS CONTRIBUYENTES, Y LOS AGENTES OBLIGADOS A RETENER O EXIGIR EL PAGO DE UN TRIBUTO. 2. ASESORAR Y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CORRESPONDIENTES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t>
  </si>
  <si>
    <t>GREISI MARIA BARRANCO MANOTAS</t>
  </si>
  <si>
    <t>https://community.secop.gov.co/Public/Tendering/OpportunityDetail/Index?noticeUID=CO1.NTC.4015326&amp;isFromPublicArea=True&amp;isModal=true&amp;asPopupView=true</t>
  </si>
  <si>
    <t>OAG-VAD-0430-2023</t>
  </si>
  <si>
    <t>CO1.REQ.4109004</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</si>
  <si>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t>
  </si>
  <si>
    <t>JOSE MARIA GARCIA DIAZ</t>
  </si>
  <si>
    <t>https://community.secop.gov.co/Public/Tendering/OpportunityDetail/Index?noticeUID=CO1.NTC.4015323&amp;isFromPublicArea=True&amp;isModal=true&amp;asPopupView=true</t>
  </si>
  <si>
    <t>OPSP-VAD-0431-2023</t>
  </si>
  <si>
    <t>CO1.REQ.4109009</t>
  </si>
  <si>
    <t xml:space="preserve">LA PRESENTE ORDEN TIENE POR OBJETO: 1. ASESORAR Y APOYAR AL GRUPO DE ESTAMPILLA EN LAS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EN LA EVALUACIÓN DE LA PRIMERA ETAPA DE LA AUDITORIA A LOS CONTRATOS QUE LAS ENTIDADES ENVÍAN COMO EXENTOS DEL PAGO DE LA ESTAMPILLA. 4. APOYAR EN LA CLASIFICACIÓN DE LOS HALLAZGOS RESULTANTES DE LA PRIMERA ETAPA Y ELABORACIÓN DE LAS COMUNICACIONES PERTINENTES. 5. APOYAR AL GRUPO DE ESTAMPILLA EN EL ANÁLISIS Y VERIFICACIÓN DE LOS ACUERDOS MUNICIPALES POR MEDIO DE LOS CUALES LOS MUNICIPIOS ADOPTARON LA ESTAMPILLA. 6. APOYAR AL GRUPO DE ESTAMPILLA EN EL ANÁLISIS DE LOS HALLAZGOS ENCONTRADOS CON LA COORDINACIÓN DE LA OFICINA Y EL ASESOR JURÍDICO. 7. ASESORAR Y APOYAR AL GRUPO DE ESTAMPILLA EN LAS SOLICITUDES DE INFORMACIÓN ADICIONAL QUE SE REQUIERA DE LOS CONTRATOS OBJETOS DE ESTUDIO DE AUDITORIA. 8. APOYAR AL GRUPO DE ESTAMPILLA EN EL ANÁLISIS DE LAS ACTIVIDADES QUE SE DETERMINEN EN LAS DIFERENTES MESAS DE TRABAJO. 9. ASESORAR Y APOYAR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ASESORAR Y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</si>
  <si>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LUDYS ETEL SANTODOMINGO VIANA</t>
  </si>
  <si>
    <t>https://community.secop.gov.co/Public/Tendering/OpportunityDetail/Index?noticeUID=CO1.NTC.4015320&amp;isFromPublicArea=True&amp;isModal=true&amp;asPopupView=true</t>
  </si>
  <si>
    <t>OAG-VAD-0432-2023</t>
  </si>
  <si>
    <t>CO1.REQ.4108741</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</si>
  <si>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APOYAR EN LA TOMA DE RADIOGRAFÍAS PERIAPICALES A LOS PACIENTES DE LA CLÍNICA ODONTOLÓGICA. 4. APOYAR EN EL PROCESO DE REVELADO DE LAS RADIOGRAFÍAS PERIAPICALES. 5. APOYAR CON EL PROCESO DE LIMPIEZA Y DESINFECCIÓN DEL ÁREA DE RAYOS X. 6. RECIBIR INSTRUMENTAL CONTAMINADO, LAVADO Y EMPAQUE DEL INSTRUMENTAL EN LA CENTRAL DE ESTERILIZACIÓN, DESPUÉS DEL TURNO CLÍNICO. </t>
  </si>
  <si>
    <t>MARTHA BEATRIZ HUMANES MENDOZA</t>
  </si>
  <si>
    <t>https://community.secop.gov.co/Public/Tendering/OpportunityDetail/Index?noticeUID=CO1.NTC.4014797&amp;isFromPublicArea=True&amp;isModal=true&amp;asPopupView=true</t>
  </si>
  <si>
    <t>OAG-VAD-0433-2023</t>
  </si>
  <si>
    <t>CO1.REQ.4109025</t>
  </si>
  <si>
    <t xml:space="preserve"> 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LA REVISIÓN Y ACTUALIZACIÓN DE LA DOCUMENTACIÓN. </t>
  </si>
  <si>
    <t>MILEIBYS CAROLINA ROJANO DEL TORO</t>
  </si>
  <si>
    <t>https://community.secop.gov.co/Public/Tendering/OpportunityDetail/Index?noticeUID=CO1.NTC.4015440&amp;isFromPublicArea=True&amp;isModal=true&amp;asPopupView=true</t>
  </si>
  <si>
    <t>OPSP-VAD-0434-2023</t>
  </si>
  <si>
    <t>CO1.REQ.4109045</t>
  </si>
  <si>
    <t xml:space="preserve">LA PRESENTE ORDEN TIENE POR OBJETO: 1. APOYAR Y ASESORAR AL GRUPO DE ESTAMPILLA EN LA ELABORACIÓN DE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EN LA EVALUACIÓN DE LA PRIMERA ETAPA DE LA AUDITORIA A LOS CONTRATOS QUE LAS ENTIDADES ENVÍAN COMO EXENTOS DEL PAGO DE LA ESTAMPILLA. 4. APOYAR EN LA CLASIFICACIÓN DE LOS HALLAZGOS RESULTANTES DE LA PRIMERA ETAPA Y ELABORACIÓN DE LAS COMUNICACIONES PERTINENTES. 5. APOYAR AL GRUPO DE ESTAMPILLA EN EL ANÁLISIS Y VERIFICACIÓN DE LOS ACUERDOS MUNICIPALES POR MEDIO DEL CUAL LOS MUNICIPIOS ADOPTARON LA ESTAMPILLA. 6. APOYAR AL GRUPO DE ESTAMPILLA EN EL ANÁLISIS DE LOS HALLAZGOS ENCONTRADOS CON LA COORDINACIÓN DE LA OFICINA Y EL ASESOR JURÍDICO. 7. ASESORAR Y APOYAR AL GRUPO DE ESTAMPILLA EN LAS SOLICITUDES DE INFORMACIÓN ADICIONAL QUE SE REQUIERA DE LOS CONTRATOS OBJETOS DE ESTUDIO DE AUDITORIA. 8. APOYAR AL GRUPO DE ESTAMPILLA EN EL ANÁLISIS DE LAS ACTIVIDADES QUE SE DETERMINEN EN LAS DIFERENTES MESAS DE TRABAJO. 9. ASESORAR Y APOYAR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ASESORAR Y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</si>
  <si>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NIDIA PETRONA VEGA VELAIDES</t>
  </si>
  <si>
    <t>https://community.secop.gov.co/Public/Tendering/OpportunityDetail/Index?noticeUID=CO1.NTC.4015317&amp;isFromPublicArea=True&amp;isModal=true&amp;asPopupView=true</t>
  </si>
  <si>
    <t>OAG-VAD-0435-2023</t>
  </si>
  <si>
    <t>CO1.REQ.4109344</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</si>
  <si>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LA ENTREGA DE INSUMOS ODONTOLÓGICOS EN ÁREA DE RECEPCIÓN A ESTUDIANTES DE PRÁCTICAS Y DOCENTES SEGÚN EL PROCEDIMIENTO A REALIZAR. 6. APOYAR EN LA ENTREGA DE INSUMOS ODONTOLÓGICOS POR PUESTO DE TRABAJO A ESTUDIANTES DE PRÁCTICAS Y DOCENTES SEGÚN EL PROCEDIMIENTO A REALIZAR. 7. APOYAR EN EL BUEN MANEJO DE LOS RECURSOS MATERIALES DE LA CLÍNICA. 8. APOYAR EN LA SEGURIDAD, ORDEN Y LIMPIEZA DE LA CLÍNICA. </t>
  </si>
  <si>
    <t>TEODOSIA VERGARA VENERA</t>
  </si>
  <si>
    <t>https://community.secop.gov.co/Public/Tendering/OpportunityDetail/Index?noticeUID=CO1.NTC.4015314&amp;isFromPublicArea=True&amp;isModal=true&amp;asPopupView=true</t>
  </si>
  <si>
    <t>OAG-VAD-0436-2023</t>
  </si>
  <si>
    <t>CO1.REQ.4109423</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</si>
  <si>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</si>
  <si>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WILMA JOSE PINTO CRISTHOFFER</t>
  </si>
  <si>
    <t>https://community.secop.gov.co/Public/Tendering/OpportunityDetail/Index?noticeUID=CO1.NTC.4015304&amp;isFromPublicArea=True&amp;isModal=true&amp;asPopupView=true</t>
  </si>
  <si>
    <t>OAG-VAD-0437-2023</t>
  </si>
  <si>
    <t>CO1.REQ.4109703</t>
  </si>
  <si>
    <t xml:space="preserve">LA PRESENTE ORDEN TIENE POR OBJETO: 1. APOYAR A LA COORDINACIÓN DEL ÁREA DE IDIOMAS EN LA ATENCIÓN AL PÚBLICO EN GENERAL. 2. APOYAR EN LA PROMOCIÓN Y DIVULGACIÓN DE INSCRIPCIONES Y MATRICULAS DE CURSOS DE IDIOMAS. 3. APOYAR LA ORGANIZACIÓN DE LA PRUEBA DE CLASIFICACIÓN PARA DETERMINAR EL NIVEL DE INICIO DE ESTUDIANTES NUEVOS. 4. APOYAR EN LA ORGANIZACIÓN DE LA DOCUMENTACIÓN Y GENERAR LISTADOS DE ESTUDIANTES MATRICULADOS. 5. APOYAR EN LA APLICACIÓN DE EXÁMENES DE SUFICIENCIA EN INGLÉS. 6. APOYAR EN EL CONTROL ADECUADO DE LA ENTREGA DE MATERIAL BIBLIOGRÁFICO DE APOYO A DOCENTES Y ESTUDIANTES DE IDIOMAS. 7. PRESENTAR INFORMES REQUERIDOS. 8. APOYAR EL CARGUE DE ESPACIOS EN EL SIARE. 9. APOYAR EL CARGUE DE ASIGNACIÓN Y APOYO A DOCENTE. 10. APOYAR EN LA CREACIÓN Y TABULACIÓN DE ENCUESTAS. 11. APOYAR LA ELABORACIÓN DE RESOLUCIÓN Y TRÁMITE PARA PAGO DE LIBROS. 12. TABULAR LOS RESULTADOS DE EXAMEN DE SUFICIENCIA. 13. APOYAR EN LA REALIZACIÓN DE INFORMES SOBRE DOCENTES, ESTUDIANTES, ÍNDICES DE DESERCIÓN Y DE RENDIMIENTO EXAMEN DE SUFICIENCIA. 14. APOYAR LA GENERACIÓN DEL INFORME SNIES. </t>
  </si>
  <si>
    <t>YONAIRA PATRICIA RODRIGUEZ LOBATO</t>
  </si>
  <si>
    <t>https://community.secop.gov.co/Public/Tendering/OpportunityDetail/Index?noticeUID=CO1.NTC.4014786&amp;isFromPublicArea=True&amp;isModal=true&amp;asPopupView=true</t>
  </si>
  <si>
    <t>OAG-VAD-0438-2023</t>
  </si>
  <si>
    <t>CO1.REQ.4109425</t>
  </si>
  <si>
    <t>ANYELI TATIANA VILALOBOS GUERRERO</t>
  </si>
  <si>
    <t>https://community.secop.gov.co/Public/Tendering/OpportunityDetail/Index?noticeUID=CO1.NTC.4014999&amp;isFromPublicArea=True&amp;isModal=true&amp;asPopupView=true</t>
  </si>
  <si>
    <t>OPSP-VAD-0439-2023</t>
  </si>
  <si>
    <t>CO1.REQ.4109711</t>
  </si>
  <si>
    <t>CAMILO DAVID PINEDO DIAZGRANADOS</t>
  </si>
  <si>
    <t>https://community.secop.gov.co/Public/Tendering/OpportunityDetail/Index?noticeUID=CO1.NTC.4014993&amp;isFromPublicArea=True&amp;isModal=true&amp;asPopupView=true</t>
  </si>
  <si>
    <t>OAG-VAD-0440-2023</t>
  </si>
  <si>
    <t>CO1.REQ.4109428</t>
  </si>
  <si>
    <t xml:space="preserve">LA PRESENTE ORDEN TIENE POR OBJETO: 1. APOYAR EN LA COORDINACIÓN DE LAS ACTIVIDADES ASOCIADAS A LA TRANSMISIÓN DE EVENTOS DENTRO DE LOS AUDITORIOS DEL EDIFICIO MAR CARIBE Y LAS SALAS ESPECIALIZADAS. 2. APOYAR EN EL MANTENIMIENTO EN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CON 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EN LA ENTREGA DE LOS RECURSOS PARA GARANTIZAR EL CUMPLIMIENTO DE LA PROGRAMACIÓN QUE DESDE LA PLATAFORMA SIARE SE ESTABLEZCA PARA EL USO DE LOS ESPACIOS. 12. HACER EVALUACIÓN A LOS USUARIOS FRENTE AL PRÉSTAMO DEL RECURSO AUDITORIO SU DOTACIÓN Y ESPACIO. 13. APOYAR LA RECOLECCIÓN DE INFORMACIÓN DE SATISFACCIÓN DEL SERVICIO. </t>
  </si>
  <si>
    <t>CARLOS ANDRES VICENTE VELILLA</t>
  </si>
  <si>
    <t>https://community.secop.gov.co/Public/Tendering/OpportunityDetail/Index?noticeUID=CO1.NTC.4014991&amp;isFromPublicArea=True&amp;isModal=true&amp;asPopupView=true</t>
  </si>
  <si>
    <t>OPSP-VAD-0441-2023</t>
  </si>
  <si>
    <t>CO1.REQ.4109432</t>
  </si>
  <si>
    <t xml:space="preserve">LA PRESENTE ORDEN TIENE POR OBJETO: 1. APOYAR Y ASESORAR AL GRUPO DE ESTAMPILLA EN LA ELABORACIÓN DE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EN LA EVALUACIÓN DE LA PRIMERA ETAPA DE LA AUDITORIA A LOS CONTRATOS QUE LAS ENTIDADES ENVÍAN COMO EXENTOS DEL PAGO DE LA ESTAMPILLA. 4. APOYAR EN LA CLASIFICACIÓN DE LOS HALLAZGOS RESULTANTES DE LA PRIMERA ETAPA Y ELABORACIÓN DE LAS COMUNICACIONES PERTINENTES. 5. APOYAR AL GRUPO DE ESTAMPILLA EN EL ANÁLISIS Y VERIFICACIÓN DE LOS ACUERDOS MUNICIPALES POR MEDIO DE LOS CUALES LOS MUNICIPIOS ADOPTARON LA ESTAMPILLA. 6. APOYAR AL GRUPO DE ESTAMPILLA EN EL ANÁLISIS DE LOS HALLAZGOS ENCONTRADOS CON LA COORDINACIÓN DE LA OFICINA Y EL ASESOR JURÍDICO. 7. ASESORAR Y APOYAR AL GRUPO DE ESTAMPILLA EN LAS SOLICITUDES DE INFORMACIÓN ADICIONAL QUE SE REQUIERA DE LOS CONTRATOS OBJETOS DE ESTUDIO DE AUDITORÍA. 8. APOYAR AL GRUPO DE ESTAMPILLA EN EL ANÁLISIS DE LAS ACTIVIDADES QUE SE DETERMINEN EN LAS DIFERENTES MESAS DE TRABAJOS. 9. ASESORAR Y APOYAR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ASESORAR Y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</si>
  <si>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CLAUDIA PATRICIA AARON COVELLI</t>
  </si>
  <si>
    <t>https://community.secop.gov.co/Public/Tendering/OpportunityDetail/Index?noticeUID=CO1.NTC.4014989&amp;isFromPublicArea=True&amp;isModal=true&amp;asPopupView=true</t>
  </si>
  <si>
    <t>OAG-VAD-0442-2023</t>
  </si>
  <si>
    <t>CO1.REQ.4109718</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</si>
  <si>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LA ELABORACIÓN DE CERTIFICADOS CONTRACTUALES SOLICITADOS POR LOS DIFERENTES USUARIOS. </t>
  </si>
  <si>
    <t>DINA MORALES GONZALEZ</t>
  </si>
  <si>
    <t>https://community.secop.gov.co/Public/Tendering/OpportunityDetail/Index?noticeUID=CO1.NTC.4014982&amp;isFromPublicArea=True&amp;isModal=true&amp;asPopupView=true</t>
  </si>
  <si>
    <t>OAG-VAD-0443-2023</t>
  </si>
  <si>
    <t>CO1.REQ.4109436</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</si>
  <si>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APOYAR Y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</si>
  <si>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HEILEN MARIA ECHEVERRIA CRESPO</t>
  </si>
  <si>
    <t>https://community.secop.gov.co/Public/Tendering/OpportunityDetail/Index?noticeUID=CO1.NTC.4014599&amp;isFromPublicArea=True&amp;isModal=true&amp;asPopupView=true</t>
  </si>
  <si>
    <t>OAG-VAD-0444-2023</t>
  </si>
  <si>
    <t>CO1.REQ.4109727</t>
  </si>
  <si>
    <t>ISAAC DANIEL HENRIQUEZ BOUHOT</t>
  </si>
  <si>
    <t>https://community.secop.gov.co/Public/Tendering/OpportunityDetail/Index?noticeUID=CO1.NTC.4014975&amp;isFromPublicArea=True&amp;isModal=true&amp;asPopupView=true</t>
  </si>
  <si>
    <t>OPSP-VAD-0445-2023</t>
  </si>
  <si>
    <t>CO1.REQ.4109732</t>
  </si>
  <si>
    <t xml:space="preserve">LA PRESENTE ORDEN TIENE POR OBJETO: 1. APOYAR EN LA COORDINACIÓN DE LAS ACTIVIDADES ASOCIADAS A LA TRANSMISIÓN DE EVENTOS DENTRO DE LOS AUDITORIOS DEL EDIFICIO MAR CARIBE Y LAS SALAS ESPECIALIZADAS. 2. APOYAR EN EL MANTENIMIENTO EN ESTADO FUNCIONAL LAS HERRAMIENTAS MULTIMEDIALES QUE DAN SOPORTE A LAS TRANSMISIONES DE EVENTOS DURANTE EL USO DE LOS AUDITORIOS. 3. APOYAR EN LA COORDINACIÓN CONJUNTA CON EL PERSONAL DE PRENSA, CETEP, Y NUEVAS TECNOLOGÍAS LAS ACCIONES NECESARIAS PARA GARANTIZAR LA PRODUCCIÓN DE CONTENIDOS STREAMING QUE SE REALIZAN DESDE LOS AUDITORIOS. 4. APOYAR EN LA COMUNICACIÓN PERMANENTE CON LA OFICINA DE TIC, A FIN DE MEJORAR EL SOPORTE Y LA CONFIGURACIÓN DE LOS EQUIPOS MULTIMEDIALES (ATRIL PILOT Y SISTEMA DE AUTOMATIZACIÓN) CON QUE CUENTAN LAS SALAS ESPECIALIZADAS Y AUDITORIOS. 5. APOYAR EN EL REGISTRO DE EVENTOS Y RESPONSABLES DEL MAL USO DE LAS HERRAMIENTAS Y REPORTAR SU MAL DESEMPEÑO ANTE EL SUPERVISOR. 6. VERIFICAR LA CORRECTA OPERACIÓN DEL SOFTWARE, HARDWARE Y DEMÁS DOTACIÓN QUE COMPLEMENTA LA OPERACIÓN DE LOS AUDITORIOS Y SUMINISTRAR LA INFORMACIÓN QUE PERMITA LA CORRECTA Y OPORTUNA GESTIÓN DE SU MANTENIMIENTO. 7. APOYAR EN LA ASISTENCIA A EXPOSITORES DURANTE LOS EVENTOS QUE SE DESARROLLAN EN LOS AUDITORIOS. 8. APOYAR EN LA ATENCIÓN Y LA OPORTUNA RESPUESTA A LAS INQUIETUDES O SOLICITUDES DE LOS USUARIOS MIENTRAS SE PRESTAN LOS SERVICIOS. 9. APOYAR CON EL REPORTE DE CUALQUIER NOVEDAD QUE SE PRESENTE CON LOS EQUIPOS CUANDO SE PRESTEN LOS SERVICIOS. 10. HACER RECOMENDACIONES A LOS USUARIOS SOBRE EL USO ESPECIAL QUE DEBE DARSE A LOS RECURSOS, YA SEA A TRAVÉS DE INSTRUCTIVOS, CAPACITACIONES O DIRECTAMENTE EN EL MOMENTO DEL PRÉSTAMO. 11. REALIZAR CAPACITACIONES A LOS USUARIOS EN EL MANEJO DE LAS AYUDAS MULTIMEDIALES DEL AUDITORIO. 12. APOYAR LA ENTREGA DE LOS RECURSOS PARA GARANTIZAR EL CUMPLIMIENTO DE LA PROGRAMACIÓN QUE DESDE LA PLATAFORMA SIARE SE ESTABLEZCA PARA EL USO DE LOS ESPACIOS. 13. HACER EVALUACIÓN A LOS USUARIOS FRENTE AL PRÉSTAMO DEL RECURSO AUDITORIO SU DOTACIÓN Y ESPACIO. 14. APOYAR EN LA ENTREGA AL FINALIZAR LA ORDEN DE SERVICIO DEL INVENTARIO DE LOS AUDITORIOS DETALLANDO EL ESTADO DE LOS MISMOS. 15. APOYAR LA RECOLECCIÓN DE INFORMACIÓN DE SATISFACCIÓN DEL SERVICIO Y GENERAR INFORMES RELACIONADOS. </t>
  </si>
  <si>
    <t>JADER DANIEL BARBOSA JULIO</t>
  </si>
  <si>
    <t>https://community.secop.gov.co/Public/Tendering/OpportunityDetail/Index?noticeUID=CO1.NTC.4014597&amp;isFromPublicArea=True&amp;isModal=true&amp;asPopupView=true</t>
  </si>
  <si>
    <t>OAG-VAD-0446-2023</t>
  </si>
  <si>
    <t>CO1.REQ.4109735</t>
  </si>
  <si>
    <t xml:space="preserve">LA PRESENTE ORDEN TIENE POR OBJETO: 1. APOYAR AL GRUPO INTERNO DE CONTRATACIÓN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2. APOYAR AL GRUPO INTERNO DE CONTRATACIÓN EN LOS TRÁMITES DE AFILIACIÓN A LA ADMINISTRADORA DE RIESGOS LABORALES QUE CORRESPONDA DE LOS CONTRATISTAS QUE VINCULE LA VICERRECTORÍA ADMINISTRATIVA. 3. APOYAR AL GRUPO INTERNO DE CONTRATACIÓN EN LOS TRÁMITES NECESARIOS PARA LA VERIFICACIÓN DE LAS CONDUCTAS RELACIONADAS CON VIOLENCIA DE GÉNERO DE LOS CONTRATISTAS QUE VINCULE LA VICERRECTORÍA ADMINISTRATIVA. 4. APOYAR AL GRUPO INTERNO DE CONTRATACIÓN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AL GRUPO INTERNO DE CONTRATACIÓN CON LA REVISIÓN EN LA PLATAFORMA DEL GEDOCO Y SIGEP II DE LOS DOCUMENTOS PRECONTRACTUALES NECESARIOS PARA LA ELABORACIÓN DE ÓRDENES DE SERVICIOS PROFESIONALES Y DE APOYO A LA GESTIÓN DE LA VICERRECTORÍA Y/O DIRECCIÓN ADMINISTRATIVA. 6. APOYAR AL GRUPO INTERNO DE CONTRATACIÓN EN LA REVISIÓN DE LOS FORMATOS DE RECIBIDO A SATISFACCIÓN PARA TRAMITES DE PAGO DE HONORARIOS DE LOS CONTRATISTAS POR PRESTACIÓN DE SERVICIOS PROFESIONALES Y DE APOYO A LA GESTIÓN DE LA VICERRECTORÍA Y/O DIRECCIÓN ADMINISTRATIVA. 7. APOYAR AL GRUPO INTERNO DE CONTRATACIÓN EN LA VERIFICACIÓN QUE EL PAGO QUE REALICEN LOS CONTRATISTAS AL SISTEMA DE SEGURIDAD SOCIAL EN EJECUCIÓN DE LAS ÓRDENES DE PRESTACIÓN DE SERVICIOS PROFESIONALES Y DE APOYO A LA GESTIÓN SUSCRITAS POR EL VICERRECTOR ADMINISTRATIVO O EL DIRECTOR ADMINISTRATIVO CORRESPONDA A LO ESTABLECIDO EN LA LEY. 8. APOYAR AL GRUPO INTERNO DE CONTRATACIÓN EN EL CARGUE DE INFORMACIÓN PRECONTRACTUAL, CONTRACTUAL Y POSTCONTRACTUAL A LA PLATAFORMA DEL SECOP II DE LOS PROCESOS DE CONTRATACIÓN QUE ADELANTE LA UNIVERSIDAD A TRAVÉS DE LA VICERRECTORÍA ADMINISTRATIVA Y LA DIRECCIÓN ADMINISTRATIVA. 9. APOYAR AL GRUPO INTERNO DE CONTRATACIÓN EN LA ORGANIZACIÓN DEL ARCHIVO DIGITAL DE LAS ÓRDENES DE SERVICIOS PROFESIONALES Y DE APOYO A LA GESTIÓN SUSCRITAS POR EL VICERRECTOR ADMINISTRATIVO O EL DIRECTOR ADMINISTRATIVO. </t>
  </si>
  <si>
    <t>KAREN LORENA POLO MALDONADO</t>
  </si>
  <si>
    <t>https://community.secop.gov.co/Public/Tendering/OpportunityDetail/Index?noticeUID=CO1.NTC.4014594&amp;isFromPublicArea=True&amp;isModal=true&amp;asPopupView=true</t>
  </si>
  <si>
    <t>OPSP-VAD-0447-2023</t>
  </si>
  <si>
    <t>CO1.REQ.4109738</t>
  </si>
  <si>
    <t xml:space="preserve">LA PRESENTE ORDEN TIENE POR OBJETO: 1. APOYAR EN EL DESARROLLO DE LAS ACTIVIDADES ESTABLECIDAS PARA LA IMPLEMENTACIÓN DE LA ATENCIÓN PRIMARIA EN SALUD, CON LOS PACIENTES DE LA CLÍNICA ODONTOLÓGICA DE LA UNIVERSIDAD DEL MAGDALENA; EN BUSCA DE FOMENTAR EL AUTOCUIDADO DE LA SALUD BUCAL. 2. APOYAR EN EL DESARROLLO DE LAS ACTIVIDADES EXTRAMURALES ESTABLECIDAS PARA LA IMPLEMENTACIÓN DE LA ATENCIÓN PRIMARIA EN SALUD, CON LA POBLACIÓN DE LAS COMUNIDADES DEL ÁREA DE INFLUENCIA DE LA UNIVERSIDAD DEL MAGDALENA; EN BUSCA DE FOMENTAR EL AUTOCUIDADO DE LA SALUD BUCAL. 3. APOYAR EN LA PROMOCIÓN Y MANTENIMIENTO DE LA SALUD, MEDIANTE ESTRATEGIAS DE EDUCACIÓN PARA LA SALUD QUE INCIDAN EN LOS FACTORES PROTECTORES Y DE RIESGOS EN SALUD ORAL DE LA POBLACIÓN ABORDADA. 4. APOYAR EN LA CARACTERIZACIÓN E IDENTIFICACIÓN DE RIESGOS EN SALUD ORAL DE LA POBLACIÓN ATENDIDA EN LAS ACTIVIDADES EXTRAMURALES. 5. APOYAR EN EL SEGUIMIENTO A PACIENTES DE LA CLÍNICA ODONTOLÓGICA. 6. APOYAR EN LA CREACIÓN DE ESTRATEGIAS Y PLANES DE ACCIÓN QUE PROPENDAN POR EL FORTALECIMIENTO DE LA BASE DE DATOS DEL BANCO DE PACIENTES DE LA CLÍNICA ODONTOLÓGICA. 7. APOYAR EN EL SEGUIMIENTO DE LA BASE DE DATOS DEL BANCO DE PACIENTES. 8. APOYAR EN LA APLICACIÓN DE ENCUESTAS DE SATISFACCIÓN A LOS PACIENTES DE LA CLÍNICA ODONTOLÓGICA UNIVERSIDAD DEL MAGDALENA. </t>
  </si>
  <si>
    <t>MARCELA AYALA VESGA</t>
  </si>
  <si>
    <t>https://community.secop.gov.co/Public/Tendering/OpportunityDetail/Index?noticeUID=CO1.NTC.4014591&amp;isFromPublicArea=True&amp;isModal=true&amp;asPopupView=true</t>
  </si>
  <si>
    <t>OPSP-VAD-0448-2023</t>
  </si>
  <si>
    <t>CO1.REQ.4109741</t>
  </si>
  <si>
    <t xml:space="preserve">LA PRESENTE ORDEN TIENE POR OBJETO: 1. APOYAR EN LA CONSTRUCCIÓN Y CODIFICACIÓN DE COMPONENTES SOFTWARE EN EL NUEVO SISTEMA DE REGISTRO ACADÉMICO. 2. APOYAR EN LA CONSTRUCCIÓN DE CONTROLADORES FUNCIONALES. 3. APOYAR EN LA IMPLEMENTACIÓN SERVICIOS WEB API EN EL NUEVO SISTEMA DE INFORMACIÓN DE REGISTRO ACADÉMICO. 4. APOYAR EN EL DISEÑO DE BASE DE DATOS QUE SOPORTEN DE ACUERDO CON LAS RESTRICCIONES DE NEGOCIO. 5. APOYAR EN LA IMPLEMENTACIÓN DE PRUEBAS DE UNIDAD Y PRUEBAS DE INTEGRACIÓN 6. APOYAR EN LA CONSTRUCCIÓN UI/UX. 7. APLICAR GESTIÓN DE LA CONFIGURACIÓN A LOS PROYECTOS. </t>
  </si>
  <si>
    <t>RICHAR STEVEN RAMOS DURAN</t>
  </si>
  <si>
    <t>https://community.secop.gov.co/Public/Tendering/OpportunityDetail/Index?noticeUID=CO1.NTC.4014964&amp;isFromPublicArea=True&amp;isModal=true&amp;asPopupView=true</t>
  </si>
  <si>
    <t>OPSP-VAD-0449-2023</t>
  </si>
  <si>
    <t>CO1.REQ.4107741</t>
  </si>
  <si>
    <t xml:space="preserve">LA PRESENTE ORDEN TIENE POR OBJETO: 1. REVISAR Y AUTOEVALUAR LOS ESTÁNDARES DE HABILITACIÓN DE LOS SERVICIOS DE SALUD PARA EL FORTALECIMIENTO DE LOS PROCESOS DE LA DIRECCIÓN DE BIENESTAR UNIVERSITARIO. 2. APOYAR Y HACER SEGUIMIENTO A LOS PROCESOS QUE SE DERIVEN DE LA HABITACIÓN DE LOS SERVICIOS DE SALUD, DE ACUERDO A LO ESTABLECIDO EN LA RESOLUCIÓN N‘ 3100 DE 2019 DEL MINISTERIO DE SALUD Y PROTECCIÓN SOCIAL. 3. VELAR POR EL DILIGENCIAMIENTO OPORTUNO DE TODOS LOS FORMATOS ESTABLECIDOS POR BIENESTAR UNIVERSITARIO EN EL SISTEMA DE GESTIÓN DE LA CALIDAD. 4. PRESENTAR INFORMES AL SUPERVISOR SOBRE LAS ACTIVIDADES DESARROLLADAS Y PLANTEADAS EN EL PLAN DE TRABAJO, PARA LA VERIFICACIÓN Y EL CUMPLIMIENTO DE LAS METAS PROPUESTAS; EL INFORME DEBE TENER ANEXOS ESTADÍSTICOS 5. APOYAR A TRAVÉS DE LA REALIZACIÓN DE ACTIVIDADES DE PROMOCIÓN Y MANTENIMIENTO DE LA SALUD AL INTERIOR DE LA COMUNIDAD UNIVERSITARIA. 6. APOYAR EN LA ATENCIÓN TELEFÓNICA Y PRESENCIAL A LOS MIEMBROS DE LA COMUNIDAD UNIVERSITARIA QUE REQUIERAN INFORMACIÓN SOBRE LOS SERVICIOS DE BIENESTAR UNIVERSITARIO. 7. APOYAR A LA DIRECCIÓN DE BIENESTAR UNIVERSITARIO, EN LAS ACTIVIDADES QUE ESTÉN RELACIONADAS CON EL CUMPLIMIENTO DE LOS OBJETIVOS DE LA DEPENDENCIA Y LA INSTITUCIÓN. 8 APOYAR AL SUPERVISOR EN LA ACTUALIZACIÓN DEL INVENTARIO DE LOS EQUIPOS E INSUMOS DE OFICINA Y DE SALUD PARA GARANTIZAR EL BUEN USO DE LOS MISMOS. </t>
  </si>
  <si>
    <t>VICENTE MARTINEZ PANETTA</t>
  </si>
  <si>
    <t>https://community.secop.gov.co/Public/Tendering/OpportunityDetail/Index?noticeUID=CO1.NTC.4015322&amp;isFromPublicArea=True&amp;isModal=true&amp;asPopupView=true</t>
  </si>
  <si>
    <t>OAG-VAD-0450-2023</t>
  </si>
  <si>
    <t>CO1.REQ.4108211</t>
  </si>
  <si>
    <t>YURANIS PATRICIA BOTTO JIMENEZ</t>
  </si>
  <si>
    <t>https://community.secop.gov.co/Public/Tendering/OpportunityDetail/Index?noticeUID=CO1.NTC.4015134&amp;isFromPublicArea=True&amp;isModal=true&amp;asPopupView=true</t>
  </si>
  <si>
    <t>OPSP-VAD-0451-2023</t>
  </si>
  <si>
    <t>CO1.REQ.4108063</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</si>
  <si>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ASESORAR AL DIRECTOR DEL CENTRO EN EL DISEÑO DE ESTRUCTURAS DE COMUNICACIÓN ENTRE SISTEMAS DE INFORMACIÓN 5. APOYAR EN EL PROCESO DE OPTIMIZACIÓN DE SENTENCIAS SQL EN SQL SERVER 6. INCORPORAR ELEMENTOS DE DISEÑOS EXISTENTES EN LOS PRODUCTOS TECNÓLOGOS. </t>
  </si>
  <si>
    <t>CAMILO DAVID TORRES CALLEJAS</t>
  </si>
  <si>
    <t>https://community.secop.gov.co/Public/Tendering/OpportunityDetail/Index?noticeUID=CO1.NTC.4015514&amp;isFromPublicArea=True&amp;isModal=true&amp;asPopupView=true</t>
  </si>
  <si>
    <t>OPSP-VAD-0452-2023</t>
  </si>
  <si>
    <t>CO1.REQ.4108626</t>
  </si>
  <si>
    <t xml:space="preserve">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2023-I DE LA MODALIDAD PREGRADO PRESENCIAL. </t>
  </si>
  <si>
    <t>GLORIA MARGARITA GUTIERREZ DE PIÑERES OSPINO</t>
  </si>
  <si>
    <t>https://community.secop.gov.co/Public/Tendering/OpportunityDetail/Index?noticeUID=CO1.NTC.4015517&amp;isFromPublicArea=True&amp;isModal=true&amp;asPopupView=true</t>
  </si>
  <si>
    <t>OPSP-VAD-0453-2023</t>
  </si>
  <si>
    <t>CO1.REQ.4108654</t>
  </si>
  <si>
    <t xml:space="preserve">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t>
  </si>
  <si>
    <t>JORGE LUIS PINEDA MONTAGUT</t>
  </si>
  <si>
    <t>https://community.secop.gov.co/Public/Tendering/OpportunityDetail/Index?noticeUID=CO1.NTC.4015346&amp;isFromPublicArea=True&amp;isModal=true&amp;asPopupView=true</t>
  </si>
  <si>
    <t>OAG-VAD-0454-2023</t>
  </si>
  <si>
    <t>CO1.REQ.4108676</t>
  </si>
  <si>
    <t xml:space="preserve">LA PRESENTE ORDEN TIENE POR OBJETO: 1. APOYAR EN EL DISEÑO DE PIEZAS GRÁFICAS. 2. APOYAR EN LA PRODUCCIÓN AUDIOVISUAL MULTIMEDIA. 3. APOYAR EN LA PARTE LOGÍSTICA DE GRABACIONES. 4. APOYAR EN LAS ACTIVIDADES DE STREAMING. </t>
  </si>
  <si>
    <t>JOSE GREGORIO COTES CEBALLOS</t>
  </si>
  <si>
    <t>https://community.secop.gov.co/Public/Tendering/OpportunityDetail/Index?noticeUID=CO1.NTC.4015351&amp;isFromPublicArea=True&amp;isModal=true&amp;asPopupView=true</t>
  </si>
  <si>
    <t>OAG-VAD-0455-2023</t>
  </si>
  <si>
    <t>CO1.REQ.4108700</t>
  </si>
  <si>
    <t xml:space="preserve">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ACOMPAÑAMIENTO A DOCENTES EN LA REALIZACIÓN DE OBJETOS VIRTUALES DE APRENDIZAJE (OVA). 6. APOYAR EN EL REGISTRO FOTOGRÁFICO Y AUDIOVISUAL DE LAS PRODUCCIONES AUDIOVISUALES DE CETEP. </t>
  </si>
  <si>
    <t>KEVIN YORDY ROMERO CASTRO</t>
  </si>
  <si>
    <t>https://community.secop.gov.co/Public/Tendering/OpportunityDetail/Index?noticeUID=CO1.NTC.4015354&amp;isFromPublicArea=True&amp;isModal=true&amp;asPopupView=true</t>
  </si>
  <si>
    <t>OAG-VAD-0456-2023</t>
  </si>
  <si>
    <t>CO1.REQ.4109115</t>
  </si>
  <si>
    <t xml:space="preserve">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 EN LA REALIZACIÓN DE OBJETOS VIRTUAL DE APRENDIZAJE (OVA). 5. APOYAR EN LA GRABACIÓN Y POSTPRODUCCIÓN DE PODCAST PARA PRODUCCIONES DEL CETEP. 6. APOYAR EN LA ELABORACIÓN DE MOTION GRAPHICS PARA CONTENIDOS DE VIDEO ELABORADOS EN EL CETEP. </t>
  </si>
  <si>
    <t>MARIA ALEJANDRA ALCAZAR QUINTO</t>
  </si>
  <si>
    <t>https://community.secop.gov.co/Public/Tendering/OpportunityDetail/Index?noticeUID=CO1.NTC.4015040&amp;isFromPublicArea=True&amp;isModal=true&amp;asPopupView=true</t>
  </si>
  <si>
    <t>OAG-VAD-0457-2023</t>
  </si>
  <si>
    <t>CO1.REQ.4108750</t>
  </si>
  <si>
    <t xml:space="preserve">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VIDEOS EN LOS PROCESOS DE ACREDITACIÓN. 5. APOYAR EN LA ELABORACIÓN DE PIEZAS PUBLICITARIAS DEL CETEP. 6. APOYAR EN LA ELABORACIÓN DE CORTINILLAS Y ANIMACIONES PARA LOS MATERIALES AUDIOVISUALES DEL CETEP. </t>
  </si>
  <si>
    <t>MARLON JOSE PAVA NIEBLES</t>
  </si>
  <si>
    <t>https://community.secop.gov.co/Public/Tendering/OpportunityDetail/Index?noticeUID=CO1.NTC.4015042&amp;isFromPublicArea=True&amp;isModal=true&amp;asPopupView=true</t>
  </si>
  <si>
    <t>OAG-VAD-0458-2023</t>
  </si>
  <si>
    <t>CO1.REQ.4108757</t>
  </si>
  <si>
    <t xml:space="preserve">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ACOMPAÑAMIENTO A DOCENTES EN LA REALIZACIÓN DE OBJETOS VIRTUAL DE APRENDIZAJE (OVA). 6. APOYAR EN EL REGISTRO FOTOGRÁFICO Y AUDIOVISUAL DE LAS PRODUCCIONES AUDIOVISUALES DE CETEP. </t>
  </si>
  <si>
    <t>RUBEN ENRIQUE REALES BRITTO</t>
  </si>
  <si>
    <t>https://community.secop.gov.co/Public/Tendering/OpportunityDetail/Index?noticeUID=CO1.NTC.4015044&amp;isFromPublicArea=True&amp;isModal=true&amp;asPopupView=true</t>
  </si>
  <si>
    <t>OAG-VAD-0459-2023</t>
  </si>
  <si>
    <t>CO1.REQ.4108770</t>
  </si>
  <si>
    <t xml:space="preserve">LA PRESENTE ORDEN TIENE POR OBJETO: 1. APOYAR EN EL DESARROLLO DE LAS SESIONES TEÓRICAS Y PRÁCTICAS, SINCRÓNICAS Y ASINCRÓNICAS PARA LA ASIGNATURA DE ALIMENTOS Y BEBIDAS III: COCINA Y SERVICIO DE COMEDOR Y BAR PARA LOS CUATRO (4) GRUPOS DE CLASE. 2. APOYAR EN EL FUNCIONAMIENTO DEL LABORATORIO DE GASTRONOMÍA E INNOVACIÓN DE LA UNIVERSIDAD DEL MAGDALENA, MEDIANTE LA REVISIÓN Y AJUSTES DE MANUALES Y FORMATOS NECESARIOS PARA ELLO. 3. APOYAR LA CONSTRUCCIÓN DEL DOCUMENTO DE SOLICITUD DE REGISTRO CALIFICADO PARA EL PROGRAMA PROFESIONAL DEN GASTRONOMÍA. 4. APOYAR EN LA COORDINACIÓN DE LAS SESIONES PRÁCTICAS EN EL LABORATORIO DE GASTRONOMÍA E INNOVACIÓN DE LA UNIVERSIDAD DEL MAGDALENA. </t>
  </si>
  <si>
    <t>RADAMES ALEXANDER FERREIRA BARROS</t>
  </si>
  <si>
    <t>https://community.secop.gov.co/Public/Tendering/OpportunityDetail/Index?noticeUID=CO1.NTC.4015488&amp;isFromPublicArea=True&amp;isModal=true&amp;asPopupView=true</t>
  </si>
  <si>
    <t>OAG-VAD-0460-2023</t>
  </si>
  <si>
    <t>CO1.REQ.4109211</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</si>
  <si>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APOYAR EN LA TOMA DE RADIOGRAFÍAS PERIAPICALES A LOS PACIENTES DE LA CLÍNICA ODONTOLÓGICA. 4. APOYAR EN EL PROCESO DE REVELADO DE LAS RADIOGRAFÍAS PERIAPICALES. 5. APOYAR CON EL PROCESO DE LIMPIEZA Y DESINFECCIÓN DEL ÁREA DE RAYOS X. 6. RECIBIR INSTRUMENTAL CONTAMINADO, LAVADO Y EMPAQUE DEL INSTRUMENTAL EN LA CENTRAL DE ESTERILIZACIÓN, DESPUÉS DEL TURNO CLÍNICO. </t>
  </si>
  <si>
    <t>ERLIDES MARIA ALFARO VEGA</t>
  </si>
  <si>
    <t>https://community.secop.gov.co/Public/Tendering/OpportunityDetail/Index?noticeUID=CO1.NTC.4015053&amp;isFromPublicArea=True&amp;isModal=true&amp;asPopupView=true</t>
  </si>
  <si>
    <t>OPSP-VAD-0461-2023</t>
  </si>
  <si>
    <t>CO1.REQ.4109254</t>
  </si>
  <si>
    <t xml:space="preserve">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HAYA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APOYAR EN LA ELABORACIÓN DE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PRESTAR ASESORÍA EN LA PROYECCIÓN DE AUTOS DE APERTURA DE INDAGACIÓN, INVESTIGACIÓN, PRUEBAS, ARCHIVOS, CARGOS Y FALLOS. </t>
  </si>
  <si>
    <t>IRIS MARIA FONSECA LIDUEÑA</t>
  </si>
  <si>
    <t>CARMEN SILENA LABARCES</t>
  </si>
  <si>
    <t>https://community.secop.gov.co/Public/Tendering/OpportunityDetail/Index?noticeUID=CO1.NTC.4015470&amp;isFromPublicArea=True&amp;isModal=true&amp;asPopupView=true</t>
  </si>
  <si>
    <t>OAG-VAD-0462-2023</t>
  </si>
  <si>
    <t>CO1.REQ.4109223</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</si>
  <si>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t>
  </si>
  <si>
    <t>MARIELA VARON RODRIGUEZ</t>
  </si>
  <si>
    <t>https://community.secop.gov.co/Public/Tendering/OpportunityDetail/Index?noticeUID=CO1.NTC.4015460&amp;isFromPublicArea=True&amp;isModal=true&amp;asPopupView=true</t>
  </si>
  <si>
    <t>OAG-VAD-0463-2023</t>
  </si>
  <si>
    <t>CO1.REQ.4109243</t>
  </si>
  <si>
    <t>ROCIO DEL CARMEN MOLINA GUTIERREZ</t>
  </si>
  <si>
    <t>https://community.secop.gov.co/Public/Tendering/OpportunityDetail/Index?noticeUID=CO1.NTC.4015463&amp;isFromPublicArea=True&amp;isModal=true&amp;asPopupView=true</t>
  </si>
  <si>
    <t>OAG-VAD-0464-2023</t>
  </si>
  <si>
    <t>CO1.REQ.4109261</t>
  </si>
  <si>
    <t>SANDY DEL CARMEN ALDANA MERCADO</t>
  </si>
  <si>
    <t>https://community.secop.gov.co/Public/Tendering/OpportunityDetail/Index?noticeUID=CO1.NTC.4015475&amp;isFromPublicArea=True&amp;isModal=true&amp;asPopupView=true</t>
  </si>
  <si>
    <t>OAG-VAD-0465-2023</t>
  </si>
  <si>
    <t>CO1.REQ.4109517</t>
  </si>
  <si>
    <t xml:space="preserve">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CETEP. 6. APOYAR EN LA IMPLEMENTACIÓN DE SISTEMAS GESTORES DE CONTENIDOS CON WORDPRESS. 7. APOYAR LA CONECTIVIDAD DE PROCESOS ENTRE DEPENDENCIAS, MEDIANTE EL USO DE PLATAFORMAS TECNOLÓGICAS. </t>
  </si>
  <si>
    <t>ARLINTHONG JOSE PEREZ CAMPO</t>
  </si>
  <si>
    <t>https://community.secop.gov.co/Public/Tendering/OpportunityDetail/Index?noticeUID=CO1.NTC.4015239&amp;isFromPublicArea=True&amp;isModal=true&amp;asPopupView=true</t>
  </si>
  <si>
    <t>OPSP-VAD-0466-2023</t>
  </si>
  <si>
    <t>CO1.REQ.4109281</t>
  </si>
  <si>
    <t xml:space="preserve">LA PRESENTE ORDEN TIENE POR OBJETO: 1. APOYAR LA REALIZACIÓN DE SEGUIMIENTOS A LOS PACIENTES DE LA CLÍNICA ODONTOLÓGICA. 2. APOYAR EN EL ÁREA DE AUDITORÍA DE LA CLÍNICA ODONTOLÓGICA. 3. APOYAR EN EL PROCESO DE EGRESO DEL PACIENTE DE LA CLÍNICA ODONTOLÓGICA.  4. APOYAR LA REALIZACIÓN DE LA AUDITORIA DE HISTORIAS CLÍNICAS QUE CONLLEVE AL MEJORAMIENTO DE LOS PROCESOS DE ATENCIÓN EN SALUD BUCAL QUE GARANTICEN LOS RESULTADOS ESPERADOS DE NIVELES DE SATISFACCIÓN DE USUARIO Y PARTES INTERESADA.  5. APOYAR EN EL SEGUIMIENTO AL PROCESO DE HUMANIZACIÓN DEL SERVICIO Y DE SATISFACCIÓN DEL USUARIO DE LA CLÍNICA ODONTOLÓGICA.  6. REALIZAR LOS INFORMES QUE SE DERIVEN DE LA GESTIÓN DE LOS PROCESOS LIDERADOS DENTRO DE LA CLÍNICA ODONTOLÓGICA. </t>
  </si>
  <si>
    <t>LINA MARCELA MARTES CASTRO</t>
  </si>
  <si>
    <t>https://community.secop.gov.co/Public/Tendering/OpportunityDetail/Index?noticeUID=CO1.NTC.4015477&amp;isFromPublicArea=True&amp;isModal=true&amp;asPopupView=true</t>
  </si>
  <si>
    <t>OAG-VAD-0467-2023</t>
  </si>
  <si>
    <t>CO1.REQ.4109536</t>
  </si>
  <si>
    <t xml:space="preserve">LA PRESENTE ORDEN TIENE POR OBJETO: 1. APOYAR A LA DIRECCIÓN DE BIENESTAR UNIVERSITARIO EN EL FOMENTO DE ACTIVIDADES DE CARÁCTER RECREATIVO, FORMATIVO Y REPRESENTATIVO PARA EL FORTALECIMIENTO DE LOS PROCESOS ARTÍSTICOS Y CULTURALES, ESPECÍFICAMENTE LAS DEL GRUPO O TALLER QUE DIRIGE A TRAVÉS DE ENSAYOS REGULARES Y/O TALLERES PERMANENTES. 2. ASESORAR Y APOYAR EL DISEÑO Y EJECUCIÓN DE ESTRATEGIAS DE PROMOCIÓN, DIFUSIÓN Y DIVULGACIÓN DEL TALLER ARTÍSTICO A SU CARGO. 3. ASESORAR, APOYAR Y ASISTIR A LA PLANIFICACIÓN DE ACTIVIDADES, CONCURSOS, FESTIVALES Y/O EVENTOS INTERNOS Y EXTERNOS DEL ORDEN LOCAL, DEPARTAMENTAL, REGIONAL, NACIONAL E INTERNACIONAL, RESPETANDO LOS PRINCIPIOS Y VALORES INSTITUCIONALES. 4. APOYAR EL PROCESO DE SELECCIÓN DE LOS ARTISTAS EN CADA ESTAMENTO, QUE CONFORMAN LAS DELEGACIONES QUE REPRESENTARÁN A LA UNIVERSIDAD EN ACTIVIDADES, CONCURSOS, FESTIVALES Y/O EVENTOS EXTERNOS DEL ORDEN LOCAL, DEPARTAMENTAL, REGIONAL, NACIONAL E INTERNACIONAL. 5. DILIGENCIAR OPORTUNAMENTE DE TODOS LOS FORMATOS ESTABLECIDOS POR BIENESTAR UNIVERSITARIO EN EL SISTEMA DE GESTIÓN DE LA CALIDAD.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APOYAR EN LA ACTUALIZACIÓN DE LA BASE DE DATOS DE LOS ESTUDIANTES QUE GOCEN DE BECA O DESCUENTO EL VALOR DE LA MATRÍCULA, YA SEA POR CUPO ESPECIAL O POR HABER OCUPADO PRIMERO, SEGUNDO O TERCER LUGAR EN EVENTOS INTERNOS Y/O EXTERNOS.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</si>
  <si>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JOSE AMABLE ARAUJO BLANCO</t>
  </si>
  <si>
    <t>https://community.secop.gov.co/Public/Tendering/OpportunityDetail/Index?noticeUID=CO1.NTC.4015286&amp;isFromPublicArea=True&amp;isModal=true&amp;asPopupView=true</t>
  </si>
  <si>
    <t>OAG-VAD-0468-2023</t>
  </si>
  <si>
    <t>CO1.REQ.4109550</t>
  </si>
  <si>
    <t xml:space="preserve">LA PRESENTE ORDEN TIENE POR OBJETO: 1. APOYAR EL FOMENTO DE ACTIVIDADES DE CARÁCTER RECREATIVO, FORMATIVO Y REPRESENTATIVO PARA EL FORTALECIMIENTO DE LOS PROCESOS ARTÍSTICOS Y CULTURALES, ESPECÍFICAMENTE LAS DEL GRUPO O TALLER QUE DIRIGE A TRAVÉS DE ENSAYOS REGULARES Y/O TALLERES PERMANENTES. 2. ASESORAR Y APOYAR EL DISEÑO Y EJECUCIÓN DE ESTRATEGIAS DE PROMOCIÓN, DIFUSIÓN Y DIVULGACIÓN DEL TALLER ARTÍSTICO A SU CARGO. 3. ASESORAR, APOYAR Y ASISTIR A LA PLANIFICACIÓN DE ACTIVIDADES, CONCURSOS, FESTIVALES Y/O EVENTOS INTERNOS Y EXTERNOS DEL ORDEN LOCAL, DEPARTAMENTAL, REGIONAL, NACIONAL E INTERNACIONAL, RESPETANDO LOS PRINCIPIOS Y VALORES INSTITUCIONALES. 4. APOYAR EN LA EJECUCIÓN DE ESTRATEGIAS PARA LA INSCRIPCIÓN Y PARTICIPACIÓN ACTIVA O PERMANENTE DE LOS MIEMBROS DE LA COMUNIDAD UNIVERSITARIA EN LAS ACTIVIDADES Y/O TALLERES CULTURALES, QUE PERMITAN AMPLIAR LA COBERTURA DE LOS SERVICIOS DE BIENESTAR UNIVERSITARIO. 5. APOYAR EL PROCESO DE SELECCIÓN DE LOS ARTISTAS EN CADA ESTAMENTO, QUE CONFORMAN LAS DELEGACIONES QUE REPRESENTARÁN A LA UNIVERSIDAD EN ACTIVIDADES, CONCURSOS, FESTIVALES Y/O EVENTOS EXTERNOS DEL ORDEN LOCAL, DEPARTAMENTAL, REGIONAL, NACIONAL E INTERNACIONAL.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APOYAR CON LA ACTUALIZACIÓN DE LA BASE DE DATOS DE LOS ESTUDIANTES QUE GOCEN DE BECA O DESCUENTO EL VALOR DE LA MATRÍCULA, YA SEA POR CUPO ESPECIAL O POR HABER OCUPADO PRIMERO, SEGUNDO O TERCER LUGAR EN EVENTOS INTERNOS Y/O EXTERNOS. 9.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</si>
  <si>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YANETH DEL SOCORRO DIAZ CHARRIS</t>
  </si>
  <si>
    <t>https://community.secop.gov.co/Public/Tendering/OpportunityDetail/Index?noticeUID=CO1.NTC.4015486&amp;isFromPublicArea=True&amp;isModal=true&amp;asPopupView=true</t>
  </si>
  <si>
    <t>OAG-VAD-0469-2023</t>
  </si>
  <si>
    <t>CO1.REQ.4109351</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</si>
  <si>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t>
  </si>
  <si>
    <t>YELITZA PAOLA GRANADOS CUAO</t>
  </si>
  <si>
    <t>https://community.secop.gov.co/Public/Tendering/OpportunityDetail/Index?noticeUID=CO1.NTC.4015472&amp;isFromPublicArea=True&amp;isModal=true&amp;asPopupView=true</t>
  </si>
  <si>
    <t>OPSP-VAD-0470-2023</t>
  </si>
  <si>
    <t>CO1.REQ.4109360</t>
  </si>
  <si>
    <t xml:space="preserve">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LAS ACTIVIDADES QUE ASEGUREN LA EFICIENCIA Y CALIDAD DE LOS SERVICIOS PRESTADOS POR EL LABORATORIO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LA ACTUALIZACIÓN DEL INVENTARIO DE QUÍMICOS E INSUMOS DEL LIIC. 9. APOYAR EN LA ATENCIÓN PARA EL PRÉSTAMO DE EQUIPOS E INSUMOS DE TOPOGRAFÍA. </t>
  </si>
  <si>
    <t>ORIANA PATRICIA DAZA BRITO</t>
  </si>
  <si>
    <t>https://community.secop.gov.co/Public/Tendering/OpportunityDetail/Index?noticeUID=CO1.NTC.4015465&amp;isFromPublicArea=True&amp;isModal=true&amp;asPopupView=true</t>
  </si>
  <si>
    <t>OPSP-VAD-0471-2023</t>
  </si>
  <si>
    <t>CO1.REQ.4109720</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</si>
  <si>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 </t>
  </si>
  <si>
    <t>MAYRA CRISTINA ZABALETA RAMOS</t>
  </si>
  <si>
    <t>https://community.secop.gov.co/Public/Tendering/OpportunityDetail/Index?noticeUID=CO1.NTC.4015483&amp;isFromPublicArea=True&amp;isModal=true&amp;asPopupView=true</t>
  </si>
  <si>
    <t>OPSP-VAD-0472-2023</t>
  </si>
  <si>
    <t>CO1.REQ.4109620</t>
  </si>
  <si>
    <t xml:space="preserve">LA PRESENTE ORDEN TIENE POR OBJETO: 1. ASESORAR Y APOYAR EL DISEÑO GRÁFICO DE PLATAFORMA VOD Y APOYO A COMUNICACIONES 2. ASESORAR Y APOYAR LA REALIZACIÓN DE WEB MÁSTER DE LA PLATAFORMA VOD 3. APOYAR EN LA EDICIÓN DE TRÁILER Y AFICHES DE LA PLATAFORMA VOD 4. ASESORAR Y APOYAR LA GESTIÓN DE LAS PELÍCULAS QUE HARÁN PARTE DE LA PLATAFORMA 5. APOYAR AL PROGRAMA DE CINE EN ACTIVIDADES COMO PROYECCIONES, PRESENTACIONES, TRANSMISIONES. 6. APOYAR LA REALIZACIÓN DE DISEÑOS GRÁFICOS DEL PROGRAMA PARA LA PROMOCIÓN Y DIFUSIÓN EN REDES SOCIALES. </t>
  </si>
  <si>
    <t>DIEGO ARMANDO SILVA OLAYA</t>
  </si>
  <si>
    <t>https://community.secop.gov.co/Public/Tendering/OpportunityDetail/Index?noticeUID=CO1.NTC.4015464&amp;isFromPublicArea=True&amp;isModal=true&amp;asPopupView=true</t>
  </si>
  <si>
    <t>OPSP-VAD-0473-2023</t>
  </si>
  <si>
    <t>CO1.REQ.4109739</t>
  </si>
  <si>
    <t>DANIEL DE JESUS CASTILLO SANCHEZ</t>
  </si>
  <si>
    <t>https://community.secop.gov.co/Public/Tendering/OpportunityDetail/Index?noticeUID=CO1.NTC.4015490&amp;isFromPublicArea=True&amp;isModal=true&amp;asPopupView=true</t>
  </si>
  <si>
    <t>OPSP-VAD-0474-2023</t>
  </si>
  <si>
    <t>CO1.REQ.4109388</t>
  </si>
  <si>
    <t xml:space="preserve">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LAS ACTIVIDADES QUE ASEGUREN LA EFICIENCIA Y CALIDAD DE LOS SERVICIOS PRESTADOS POR EL LABORATORIO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EN LA ACTUALIZACIÓN DEL INVENTARIO DE EQUIPOS DEL LIIC. 9. APOYAR EN LA ATENCIÓN PARA EL PRÉSTAMO DE EQUIPOS E INSUMOS DE TOPOGRAFÍA. </t>
  </si>
  <si>
    <t>AYMER ALBERTO  LOPESIERRA PALACIO</t>
  </si>
  <si>
    <t>https://community.secop.gov.co/Public/Tendering/OpportunityDetail/Index?noticeUID=CO1.NTC.4015462&amp;isFromPublicArea=True&amp;isModal=true&amp;asPopupView=true</t>
  </si>
  <si>
    <t>OPSP-VAD-0475-2023</t>
  </si>
  <si>
    <t>CO1.REQ.4115419</t>
  </si>
  <si>
    <t xml:space="preserve">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t>
  </si>
  <si>
    <t>https://community.secop.gov.co/Public/Tendering/OpportunityDetail/Index?noticeUID=CO1.NTC.4024826&amp;isFromPublicArea=True&amp;isModal=true&amp;asPopupView=true</t>
  </si>
  <si>
    <t>OPSP-VAD-0476-2023</t>
  </si>
  <si>
    <t>CO1.REQ.4115242</t>
  </si>
  <si>
    <t xml:space="preserve">LA PRESENTE ORDEN TIENE POR OBJETO: 1. DESARROLLAR LAS ACTIVIDADES DE DIAGNÓSTICO, EVALUACIÓN, INTERVENCIÓN, REHABILITACIÓN NEUROCOGNITIVA. 2.  PARTICIPAR DE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t>
  </si>
  <si>
    <t>https://community.secop.gov.co/Public/Tendering/OpportunityDetail/Index?noticeUID=CO1.NTC.4024917&amp;isFromPublicArea=True&amp;isModal=true&amp;asPopupView=true</t>
  </si>
  <si>
    <t>OPSP-VAD-0477-2023</t>
  </si>
  <si>
    <t>CO1.REQ.4115343</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</si>
  <si>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t>
  </si>
  <si>
    <t>JENIFER SOFIA CARVAJAL LORDUY</t>
  </si>
  <si>
    <t>https://community.secop.gov.co/Public/Tendering/OpportunityDetail/Index?noticeUID=CO1.NTC.4024829&amp;isFromPublicArea=True&amp;isModal=true&amp;asPopupView=true</t>
  </si>
  <si>
    <t>OAG-VAD-0478-2023</t>
  </si>
  <si>
    <t>CO1.REQ.4115011</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</si>
  <si>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(SORDOSOYENTES) 3. REALIZAR ACOMPAÑAMIENTO A ESTUDIANTES CON DISCAPACIDAD AUDITIVA EN SUS ACTIVIDADES ACADÉMICAS DURANTE EL SEMESTRE DE 2023-I.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t>
  </si>
  <si>
    <t>DANNY ZORAIDA VILLANUEVA DIAZ</t>
  </si>
  <si>
    <t>https://community.secop.gov.co/Public/Tendering/OpportunityDetail/Index?noticeUID=CO1.NTC.4024836&amp;isFromPublicArea=True&amp;isModal=true&amp;asPopupView=true</t>
  </si>
  <si>
    <t>OPSP-VAD-0479-2023</t>
  </si>
  <si>
    <t>CO1.REQ.4115122</t>
  </si>
  <si>
    <t>VANESA PAOLA LIZCANO ARAGON</t>
  </si>
  <si>
    <t>https://community.secop.gov.co/Public/Tendering/OpportunityDetail/Index?noticeUID=CO1.NTC.4024838&amp;isFromPublicArea=True&amp;isModal=true&amp;asPopupView=true</t>
  </si>
  <si>
    <t>OPSP-VAD-0480-2023</t>
  </si>
  <si>
    <t>CO1.REQ.4115217</t>
  </si>
  <si>
    <t xml:space="preserve">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t>
  </si>
  <si>
    <t>BRIAN JOSE HERNANDEZ OBREGON</t>
  </si>
  <si>
    <t>https://community.secop.gov.co/Public/Tendering/OpportunityDetail/Index?noticeUID=CO1.NTC.4024840&amp;isFromPublicArea=True&amp;isModal=true&amp;asPopupView=true</t>
  </si>
  <si>
    <t>OAG-VAD-0481-2023</t>
  </si>
  <si>
    <t>CO1.REQ.4128409</t>
  </si>
  <si>
    <t xml:space="preserve">LA PRESENTE ORDEN TIENE POR OBJETO: 1. APOYAR EL SEGUIMIENTO Y APOYO AL PROCESO DE MANTENIMIENTO DE EQUIPOS DE COMPUTO. 2. APOYAR EN EL LEVANTAMIENTO DE FORMATOS, PROCEDIMIENTO, GUÍAS, INSTRUCTIVOS, MANUALES E INDICADORES AL PROCESO DE APOYO TECNOLÓGICO. 3. APOYAR EN LA RECOLECCIÓN DE INFORMACIÓN PARA PRESENTACIÓN DE INFORMES. 4. APOYAR EN LA ATENCIÓN DE LOS REQUERIMIENTOS DE LOS DIFERENTES USUARIOS (ADMINISTRATIVOS, DOCENTES Y ESTUDIANTES). 5. APOYAR EN LOS EVENTOS CON TRANSMISIONES VÍA STREAMING INSTITUCIONALES. </t>
  </si>
  <si>
    <t>ALICIA ESTHER VEGA FERNANDEZ</t>
  </si>
  <si>
    <t>https://community.secop.gov.co/Public/Tendering/OpportunityDetail/Index?noticeUID=CO1.NTC.4033800&amp;isFromPublicArea=True&amp;isModal=true&amp;asPopupView=true</t>
  </si>
  <si>
    <t>OAG-VAD-0482-2023</t>
  </si>
  <si>
    <t>CO1.REQ.4128413</t>
  </si>
  <si>
    <t>DENNIS JOSE PERNIA LAREZ</t>
  </si>
  <si>
    <t>https://community.secop.gov.co/Public/Tendering/OpportunityDetail/Index?noticeUID=CO1.NTC.4034057&amp;isFromPublicArea=True&amp;isModal=true&amp;asPopupView=true</t>
  </si>
  <si>
    <t>OPSP-VAD-0483-2023</t>
  </si>
  <si>
    <t>CO1.REQ.4128417</t>
  </si>
  <si>
    <t xml:space="preserve">LA PRESENTE ORDEN TIENE POR OBJETO: 1. APOYAR LA ARTICULACIÓN ENTRE BIENESTAR UNIVERSITARIO Y TODOS LOS PROGRAMAS ACADÉMICOS DE LA FACULTAD DE INGENIERÍA. 2. APOYAR A LA DIRECCIÓN DE BIENESTAR UNIVERSITARIO EN EL SEGUIMIENTO DE LOS CASOS DE ESTUDIANTES Y DOCENTES CON DIFICULTADES REPORTADOS POR LA FACULTAD DE INGENIERÍA. 3. APOYAR A LA DIRECCIÓN DE BIENESTAR UNIVERSITARIO EN LA IMPLEMENTACIÓN DE ESTRATEGIAS DE PROMOCIÓN DE LOS SERVICIOS Y ACTIVIDADES DE BIENESTAR UNIVERSITARIO EN LA FACULTAD DE INGENIERÍA. 4.  ENTREGAR DE MANERA OPORTUNA Y BAJO SU RESPONSABILIDAD LOS INFORMES QUE SE LE SOLICITEN PARA SER PRESENTADOS EN OTRAS DEPENDENCIAS, CON SOPORTES ESTADÍSTICOS. 5. DILIGENCIAR OPORTUNAMENTE TODOS LOS FORMATOS ESTABLECIDOS POR BIENESTAR UNIVERSITARIO EN EL SISTEMA DE GESTIÓN DE LA CALIDAD. 6. APOYAR A LA DIRECCIÓN DE BIENESTAR UNIVERSITARIO EN LA PARTICIPACIÓN DE LOS ESTUDIANTES DE LA FACULTAD,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8. APOYAR EN LA PROYECCIÓN DE SOLICITUDES, INFORMES Y RESPUESTAS DE DERECHO DE PETICIÓN QUE SEAN SOLICITADAS A LA DIRECCIÓN. 9. APOYAR EN LA ELABORACIÓN DE POLÍTICAS, PROCEDIMIENTOS, PROTOCOLOS, MANUALES, GUÍAS, FORMATOS Y DEMÁS DOCUMENTOS QUE SE DEFINAN DENTRO DEL ALCANCE TÉCNICO PARA EL CUMPLIMIENTO DE LOS ESTÁNDARES DE CALIDAD. </t>
  </si>
  <si>
    <t>JUAN JOSE CARDENAS CARREÑO</t>
  </si>
  <si>
    <t>https://community.secop.gov.co/Public/Tendering/OpportunityDetail/Index?noticeUID=CO1.NTC.4034060&amp;isFromPublicArea=True&amp;isModal=true&amp;asPopupView=true</t>
  </si>
  <si>
    <t>OAG-VAD-0484-2023</t>
  </si>
  <si>
    <t>CO1.REQ.4128331</t>
  </si>
  <si>
    <t xml:space="preserve">LA PRESENTE ORDEN TIENE POR OBJETO: 1. APOYAR EN LA CONVOCATORIA Y AFIANZAMIENTO DE LA ARTICULACIÓN ENTRE BIENESTAR UNIVERSITARIO Y LOS ESTUDIANTES PADRES Y MADRES CABEZA DE HOGAR.  2. APOYAR EN LA COORDINACIÓN LA IMPLEMENTACIÓN DE ESTRATEGIAS DE PROMOCIÓN DE LOS SERVICIOS Y ACTIVIDADES DE BIENESTAR UNIVERSITARIO CON LOS ESTUDIANTES PADRES Y MADRES CABEZA DE HOGAR DE LA UNIVERSIDAD DEL MAGDALENA. 3. APOYAR EN EL DESARROLLO DE LAS RUTAS DE ATENCIÓN, ACOMPAÑAMIENTO Y SENSIBILIZACIÓN HACIA LA COMUNIDAD UNIVERSITARIA QUE PERMITA MEJORAR LA INCLUSIÓN Y PERMANENCIA DE LOS ESTUDIANTES PADRES Y MADRES CABEZA DE HOGAR. 4. DILIGENCIAR OPORTUNAMENTE TODOS LOS FORMATOS ESTABLECIDOS POR BIENESTAR UNIVERSITARIO EN EL SISTEMA DE GESTIÓN DE LA CALIDAD.  5. ENTREGAR OPORTUNAMENTE INFORMES, CON SOPORTES ESTADÍSTICOS DE LAS ACTIVIDADES REALIZADAS.  6. APOYAR A LA DIRECCIÓN DE BIENESTAR UNIVERSITARIO EN EL REGISTRO, ACTUALIZACIÓN Y ALMACENAMIENTO DE INFORMACIÓN. 7. APOYAR EN LA PLANEACIÓN Y EJECUCIÓN DE LAS ACTIVIDADES REALIZADAS EN CENTRO DE ATENCIÓN INTEGRAL A LA INFANCIA. 8. APOYAR EN LA REALIZACIÓN DE EVENTOS ACADÉMICOS, CULTURALES, DEPORTIVOS Y ARTÍSTICOS DE LA DIRECCIÓN DE BIENESTAR UNIVERSITARIO DIRIGIDOS A LA COMUNIDAD UNIVERSITARIA. </t>
  </si>
  <si>
    <t>KELLY DAYANA ROMANO MOLINA</t>
  </si>
  <si>
    <t>https://community.secop.gov.co/Public/Tendering/OpportunityDetail/Index?noticeUID=CO1.NTC.4034064&amp;isFromPublicArea=True&amp;isModal=true&amp;asPopupView=true</t>
  </si>
  <si>
    <t>OPSP-VAD-0485-2023</t>
  </si>
  <si>
    <t>CO1.REQ.4128502</t>
  </si>
  <si>
    <t xml:space="preserve">LA PRESENTE ORDEN TIENE POR OBJETO: 1. APOYAR CON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LOS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MODALIDES. 15. APOYAR EN LOS EVENTOS INSTITUCIONALES EN LOS QUE SE REQUIERA FINANCIAMIENTO EN LA ADQUISIÓN DE SERVICIOS O PRODUCTOS COMO: FERIA DEL LIBRO, FERIA ARTESANAL, FERIA AGRICOLA, FERIA DE POSTGRADOS. </t>
  </si>
  <si>
    <t>LUIS EDUARDO ANAYA BOTERO</t>
  </si>
  <si>
    <t>https://community.secop.gov.co/Public/Tendering/OpportunityDetail/Index?noticeUID=CO1.NTC.4034068&amp;isFromPublicArea=True&amp;isModal=true&amp;asPopupView=true</t>
  </si>
  <si>
    <t>OAG-VAD-0486-2023</t>
  </si>
  <si>
    <t>CO1.REQ.4128186</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</si>
  <si>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</si>
  <si>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MARINA ESMERALDA TORRES ALMEIDA</t>
  </si>
  <si>
    <t>https://community.secop.gov.co/Public/Tendering/OpportunityDetail/Index?noticeUID=CO1.NTC.4034212&amp;isFromPublicArea=True&amp;isModal=true&amp;asPopupView=true</t>
  </si>
  <si>
    <t>OPSP-VAD-0487-2023</t>
  </si>
  <si>
    <t>CO1.REQ.4128187</t>
  </si>
  <si>
    <t>LA PRESENTE ORDEN TIENE POR OBJETO: 1. APOYAR CON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LOS EVENTOS INSTITUCIONALES EN LOS QUE SE REQUIERA FINANCIAMIENTO EN LA ADQUISICIÓN DE SERVICIOS O PRODUCTOS COMO: FERIA DEL LIBRO, FERIA ARTESANAL, FERIA AGRÍCOLA, FERIA DE POSTGRADOS.</t>
  </si>
  <si>
    <t>MARTHA LUZ GRANADOS VANEGAS</t>
  </si>
  <si>
    <t>https://community.secop.gov.co/Public/Tendering/OpportunityDetail/Index?noticeUID=CO1.NTC.4034214&amp;isFromPublicArea=True&amp;isModal=true&amp;asPopupView=true</t>
  </si>
  <si>
    <t>OAG-VAD-0488-2023</t>
  </si>
  <si>
    <t>CO1.REQ.4128189</t>
  </si>
  <si>
    <t>MARTIN JOSE LLANOS PERTUZ</t>
  </si>
  <si>
    <t>https://community.secop.gov.co/Public/Tendering/OpportunityDetail/Index?noticeUID=CO1.NTC.4034216&amp;isFromPublicArea=True&amp;isModal=true&amp;asPopupView=true</t>
  </si>
  <si>
    <t>OAG-VAD-0489-2023</t>
  </si>
  <si>
    <t>CO1.REQ.4128192</t>
  </si>
  <si>
    <t xml:space="preserve">LA PRESENTE ORDEN TIENE POR OBJETO: 1. APOYAR EL SEGUIMIENTO Y ACTUALIZACIÓN AL PROCESO APOYO TECNOLÓGICO TIC, PARA LA TOMA DE ACCIONES PREVENTIVAS, CORRECTIVAS Y MEJORAS. 2. APOYAR EN LA ELABORACIÓN DE MANUALES, FORMATOS DE PROCEDIMIENTO, GUÍAS, INSTRUCTIVOS E INDICADORES AL PROCESO DE APOYO TECNOLÓGICO. 3. APOYAR LOS SEGUIMIENTOS AL PDU Y PDA. 4. APOYAR EN EL LEVANTAMIENTO FORMATOS, PROCEDIMIENTO, GUÍAS, INSTRUCTIVOS, MANUALES E INDICADORES AL PROCESO DE APOYO TECNOLÓGICO. </t>
  </si>
  <si>
    <t>MIGUEL ANGEL LOPEZ TERNERA</t>
  </si>
  <si>
    <t>https://community.secop.gov.co/Public/Tendering/OpportunityDetail/Index?noticeUID=CO1.NTC.4034186&amp;isFromPublicArea=True&amp;isModal=true&amp;asPopupView=true</t>
  </si>
  <si>
    <t>OPSP-VAD-0490-2023</t>
  </si>
  <si>
    <t>CO1.REQ.4128452</t>
  </si>
  <si>
    <t xml:space="preserve">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EN LA ASESORÍA BÁSICA, OPORTUNA Y ADECUADA COMO APOYO A LAS ACTIVIDADES DE MEDICINA DEL DEPORTE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DEL DEPORTE.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COMO ANEXOS. 7. ENTREGAR DE MANERA OPORTUNA Y BAJO SU RESPONSABILIDAD LOS INFORMES QUE SE LE SOLICITEN QUE SEAN DE SU COMPETENCIA PARA SER PRESENTADOS EN OTRAS DEPENDENCIAS. 8. APOYAR EN LA PARTICIPACIÓN EN EVENTOS DEPORTIVOS QUE PROGRAME LA UNIVERSIDAD DEL MAGDALENA POR FUERA DE LOS LUGARES HABITUALES DE REALIZACIÓN DE ACTIVIDADES. </t>
  </si>
  <si>
    <t>NERLYS VANESSA SOBRINO ERAZO</t>
  </si>
  <si>
    <t>https://community.secop.gov.co/Public/Tendering/OpportunityDetail/Index?noticeUID=CO1.NTC.4033865&amp;isFromPublicArea=True&amp;isModal=true&amp;asPopupView=true</t>
  </si>
  <si>
    <t>OPSP-VAD-0491-2023</t>
  </si>
  <si>
    <t>CO1.REQ.4128371</t>
  </si>
  <si>
    <t xml:space="preserve">LA PRESENTE ORDEN TIENE POR OBJETO: 1. APOYAR EN LA ATENCIÓN BÁSICA, OPORTUNA Y ADECUADA EN CONSULTA COMO MEDICO GENERAL A TODOS LOS MIEMBROS DE LA COMUNIDAD UNIVERSITARIA QUE LO SOLICITEN. 2. APOYAR LAS ACTIVIDADES DE PROMOCIÓN Y MANTENIMIENTO DE LA SALUD AL INTERIOR DE LA COMUNIDAD UNIVERSITARIA. 3. APOYAR EN LA VALIDACION Y VERIFICACION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LOS EVENTOS ACADÉMICOS, CIENTÍFICOS, ARTÍSTICOS, CULTURALES Y DEPORTIVOS DENTRO Y FUERA DEL LUGAR HABITUAL DE LA EJECUCIÓN DE SUS ACTIVIDADES. 7. APOYAR LAS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10. APOYAR AL SUPERVISOR EN LA ACTUALIZACIÓN DEL INVENTARIO DE LOS EQUIPOS DE OFICINA Y DE INSUMOS MÉDICOS Y GARANTIZAR EL BUEN USO DE LOS MISMOS.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12. APOYAR EN LA ATENCIÓN, SEGUIMIENTO Y CONTROL A TRAVÉS DE MEDIOS TECNOLÓGICOS, A LA COMUNIDAD UNIVERSITARIA QUE LO REQUIERA DE ACUERDO A SU ESPECIALIDAD. </t>
  </si>
  <si>
    <t>ROSSANA DIAZ ORTIZ</t>
  </si>
  <si>
    <t>https://community.secop.gov.co/Public/Tendering/OpportunityDetail/Index?noticeUID=CO1.NTC.4034224&amp;isFromPublicArea=True&amp;isModal=true&amp;asPopupView=true</t>
  </si>
  <si>
    <t>OPSP-VAD-0492-2023</t>
  </si>
  <si>
    <t>CO1.REQ.4128602</t>
  </si>
  <si>
    <t xml:space="preserve">LA PRESENTE ORDEN TIENE POR OBJETO: 1. APOYAR EN EL DISEÑO Y COORDINACIÓN 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LOS FORMATOS ESTABLECIDOS POR BIENESTAR UNIVERSITARIO EN EL SISTEMA DE GESTIÓN DE LA CALIDAD Y OTROS PROCESOS, PARA EL REGISTRO DE TODAS LAS ACTIVIDADES QUE SE REALICEN.  6. ENTREGAR OPORTUNAMENTE INFORMES ESTADÍSTICOS DE LAS ACTIVIDADES REALIZADAS, ASÍ COMO LAS PARTICIPACIONES DE LOS ESTAMENTOS UNIVERSITARIOS EN LAS MISMAS.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LA COORDINACIÓN DEL PROCESO DE ADMISIÓN DE LOS NIÑOS Y MADRES BENEFICIARIOS DEL CENTRO.  13. APOYAR EN EL FOMENTO, DISEÑO Y DIVULGACIÓN DE ACTIVIDADES DE CARÁCTER FORMATIVO E INFORMATIVO RELACIONADOS CON LA LACTANCIA MATERNA Y EL DESARROLLO DE LOS NIÑOS. </t>
  </si>
  <si>
    <t>SARA JURAIMA MERCADO MANGA</t>
  </si>
  <si>
    <t>https://community.secop.gov.co/Public/Tendering/OpportunityDetail/Index?noticeUID=CO1.NTC.4033869&amp;isFromPublicArea=True&amp;isModal=true&amp;asPopupView=true</t>
  </si>
  <si>
    <t>OPSP-VAD-0493-2023</t>
  </si>
  <si>
    <t>CO1.REQ.4128245</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</si>
  <si>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ETNOEDUCACION, CIENCIAS NATURALES Y LENGUA CASTELLANA Y APOYAR EN LOS PROCESOS DE GESTIÓN DE LA AUTOEVALUACIÓN EN LOS PROGRAMAS DE POSTGRADOS (ESPECIALIZACIONES Y MAESTRÍAS). </t>
  </si>
  <si>
    <t>SILVANA KARINA ALMARALES BERDUGO</t>
  </si>
  <si>
    <t>https://community.secop.gov.co/Public/Tendering/OpportunityDetail/Index?noticeUID=CO1.NTC.4033519&amp;isFromPublicArea=True&amp;isModal=true&amp;asPopupView=true</t>
  </si>
  <si>
    <t>OAG-VAD-0494-2023</t>
  </si>
  <si>
    <t>CO1.REQ.4128087</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</si>
  <si>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</si>
  <si>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URILIS PAOLA FONTALVO ARIZA</t>
  </si>
  <si>
    <t>https://community.secop.gov.co/Public/Tendering/OpportunityDetail/Index?noticeUID=CO1.NTC.4033540&amp;isFromPublicArea=True&amp;isModal=true&amp;asPopupView=true</t>
  </si>
  <si>
    <t>OAG-VAD-0495-2023</t>
  </si>
  <si>
    <t>CO1.REQ.4128407</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</si>
  <si>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TODOS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A LA DIRECCIÓN DE BIENESTAR UNIVERSITARIO, EN LAS ACTIVIDADES QUE ESTÉN RELACIONADAS CON EL CUMPLIMIENTO DE LOS OBJETIVOS DEPORTIVOS DE LA DEPENDENCIA Y LA INSTITUCIÓN. </t>
  </si>
  <si>
    <t>VILMA MARGARITA CARRILLO GARCIA</t>
  </si>
  <si>
    <t>https://community.secop.gov.co/Public/Tendering/OpportunityDetail/Index?noticeUID=CO1.NTC.4033545&amp;isFromPublicArea=True&amp;isModal=true&amp;asPopupView=true</t>
  </si>
  <si>
    <t>OPSP-VAD-0496-2023</t>
  </si>
  <si>
    <t>CO1.REQ.4127988</t>
  </si>
  <si>
    <t xml:space="preserve">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APOYAR LA REALIZACIÓN DE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SOBRE LAS DISTINTAS ÁREAS DE BIENESTAR UNIVERSITARIO. 9. APOYAR AL SUPERVISOR EN LA ACTUALIZACIÓN DEL INVENTARIO DE LOS EQUIPOS E INSUMOS ODONTOLÓGICOS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11. APOYAR EN LA ATENCIÓN, SEGUIMIENTO Y CONTROL A TRAVÉS DE MEDIOS TECNOLÓGICOS, A LA COMUNIDAD UNIVERSITARIA QUE LO REQUIERA DE ACUERDO A SU ESPECIALIDAD. </t>
  </si>
  <si>
    <t>ASDRUBAL SENEN OROZCO SANJUANELO</t>
  </si>
  <si>
    <t>https://community.secop.gov.co/Public/Tendering/OpportunityDetail/Index?noticeUID=CO1.NTC.4033289&amp;isFromPublicArea=True&amp;isModal=true&amp;asPopupView=true</t>
  </si>
  <si>
    <t>OAG-VAD-0497-2023</t>
  </si>
  <si>
    <t>CO1.REQ.4128340</t>
  </si>
  <si>
    <t xml:space="preserve">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A LA DIRECCIÓN DE BIENESTAR UNIVERSITARIO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</si>
  <si>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JOSE MANUEL BETANCOURT AVILA</t>
  </si>
  <si>
    <t>https://community.secop.gov.co/Public/Tendering/OpportunityDetail/Index?noticeUID=CO1.NTC.4033579&amp;isFromPublicArea=True&amp;isModal=true&amp;asPopupView=true</t>
  </si>
  <si>
    <t>OAG-VAD-0498-2023</t>
  </si>
  <si>
    <t>CO1.REQ.4128453</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</si>
  <si>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t>
  </si>
  <si>
    <t>JULIO JOSE ALVAREZ NUÑEZ</t>
  </si>
  <si>
    <t>https://community.secop.gov.co/Public/Tendering/OpportunityDetail/Index?noticeUID=CO1.NTC.4033387&amp;isFromPublicArea=True&amp;isModal=true&amp;asPopupView=true</t>
  </si>
  <si>
    <t>OAG-VAD-0499-2023</t>
  </si>
  <si>
    <t>CO1.REQ.4128471</t>
  </si>
  <si>
    <t xml:space="preserve">LA PRESENTE ORDEN TIENE POR OBJETO: 1. APOYAR EN EL PROCESO DE ADMISIÓN A EL PROGRAMA DE MAESTRÍA EN GESTIÓN DEL TURISMO SOSTENIBLE. 2. APOYAR EN LA REALIZACIÓN DE LA PROGRAMACIÓN DE ACTIVIDADES ACADÉMICAS. 3. APOYAR EN LA PROYECCIÓN Y ELABORACIÓN DEL PRESUPUESTO DE INGRESOS Y GASTOS. 4. APOYAR CON LA VERIFICACIÓN DE LA ORGANIZACIÓN Y MARCHA DEL PROGRAMA MAESTRÍA EN GESTIÓN DEL TURISMO SOSTENIBLE. 5. RENDIR INFORMES REQUERIDOS EN LOS QUE SE PLANTEEN LOS BALANCES SOBRE LA SITUACIÓN ACADÉMICA Y FINANCIERA DE LOS ESTUDIANTES DEL PROGRAMA DE MAESTRÍA EN GESTIÓN DEL TURISMO SOSTENIBLE. 6. APOYAR EN LA PRESENTACIÓN DEL PRESUPUESTO SEMESTRAL DE EJECUCIÓN DE LOS PROGRAMAS, ANTE EL DECANO(A) DE LA FACULTAD 7. ASESORAR Y APOYAR EN LOS PROCESOS DE AUTOEVALUACIÓN, DE EVALUACIÓN DE PARES Y DE ACREDITACIÓN DE LOS RESPECTIVOS PROGRAMAS. 8. PRESTAR ASESORÍA EN EL DISEÑO DE ESTRATEGIAS Y REALIZAR DIVULGACIÓN Y PUBLICIDAD DE LOS PROGRAMAS OFERTADOS DE POSTGRADOS Y FORMACIÓN CONTINUA. 9. APOYAR EN LA SOLUCIÓN DE PROBLEMAS QUE PUEDAN SURGIR ENTRE ESTUDIANTES, PROFESORES Y JURADOS, EN PARTICULAR CON LOS DIRECTORES DE MONOGRAFÍA, TRABAJO DE INVESTIGACIÓN Y TESIS. 10. APOYAR CON EL SEGUIMIENTO A LAS PETICIONES, QUEJAS, RECLAMOS Y TRÁMITES JUDICIALES PRESENTADOS DURANTE EL DESARROLLO DEL PROGRAMA. 11. APOYAR CON EL SEGUIMIENTO, ANTE LAS INSTANCIAS COMPETENTES INTERNAS Y EXTERNAS DE LA UNIVERSIDAD A LAS SOLICITUDES DE APROBACIÓN, REGISTRO CALIFICADO, ACTUALIZACIÓN Y APERTURA DE NUEVAS COHORTES DE LOS PROGRAMAS DE POSGRADO A SU CARGO. 12. APOYAR EN LA PLANEACIÓN, ORGANIZACIÓN Y ACTIVIDADES DE DOCENCIA E INVESTIGACIÓN DEL PROGRAMA. 13. APOYAR EN LA PRESENTACIÓN ANTE DECANO (A) Y/O CONSEJO DE PROGRAMA, EL PERSONAL DOCENTE A VINCULAR EN EL POSGRADO A CARGO. 14. ASESORAR Y APOYAR EL GRUPO DE TRABAJO POR EL COMERCIO JUSTO, PLANTEANDO ACTIVIDADES DE INVESTIGACIÓN DESDE LA MAESTRÍA EN GESTIÓN DEL TURISMO SOSTENIBLE. </t>
  </si>
  <si>
    <t>LUIS ALEJANDRO DAVILA CHAVEZ</t>
  </si>
  <si>
    <t>https://community.secop.gov.co/Public/Tendering/OpportunityDetail/Index?noticeUID=CO1.NTC.4033808&amp;isFromPublicArea=True&amp;isModal=true&amp;asPopupView=true</t>
  </si>
  <si>
    <t>OPSP-VAD-0500-2023</t>
  </si>
  <si>
    <t>CO1.REQ.4128488</t>
  </si>
  <si>
    <t xml:space="preserve">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EL FOMENTO AL INTERIOR DE LA COMUNIDAD UNIVERSITARIA ACTIVIDADES DE PROMOCIÓN Y PREVENCIÓN DE LA VIOLENCIA BASADA EN GÉNERO Y VIOLENCIA SEXUAL. 3. APOYAR EN LAS ACTIVIDADES Y EVENTOS ACADÉMICOS, SOCIALES, DEPORTIVOS Y CULTURALES DE LA DIRECCIÓN DE BIENESTAR UNIVERSITARIO. 4. ENTREGAR DE MANERA OPORTUNA Y BAJO SU RESPONSABILIDAD LOS INFORMES CON LOS SOPORTES NECESARIOS. 5. APOYAR EN LA GRABACIÓN Y EDICIÓN DE MENSAJES INSTITUCIONALES. 6. APOYAR EN EL DILIGENCIAMIENTO OPORTUNO DE TODOS LOS FORMATOS ESTABLECIDOS POR BIENESTAR UNIVERSITARIO EN EL SISTEMA DE GESTIÓN DE LA CALIDAD Y OTROS PROCESOS, PARA EL REGISTRO DE TODAS LAS ACTIVIDADES QUE SE REALICEN. </t>
  </si>
  <si>
    <t>MARIA FERNANDA AMADOR ORTIZ</t>
  </si>
  <si>
    <t>https://community.secop.gov.co/Public/Tendering/OpportunityDetail/Index?noticeUID=CO1.NTC.4034005&amp;isFromPublicArea=True&amp;isModal=true&amp;asPopupView=true</t>
  </si>
  <si>
    <t>OAG-VAD-0501-2023</t>
  </si>
  <si>
    <t>CO1.REQ.4128719</t>
  </si>
  <si>
    <t xml:space="preserve">LA PRESENTE ORDEN TIENE POR OBJETO: 1. APOYAR EN LA ATENCIÓN A LOS DIFERENTES USUARIOS DEL PROGRAMA DE ATENCIÓN PSICOLÓGICA. 2. APOYAR CON LA ENTREGA A LOS PSICÓLOGOS O TERAPEUTAS EN FORMACIÓN DEL MATERIAL NECESARIO PARA LA ATENCIÓN A PACIENTES. 3. APOYAR LA ATENCIÓN VÍA TELEFONICA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t>
  </si>
  <si>
    <t>OLGA YISETH VILLAMIL MEJIA</t>
  </si>
  <si>
    <t>https://community.secop.gov.co/Public/Tendering/OpportunityDetail/Index?noticeUID=CO1.NTC.4033937&amp;isFromPublicArea=True&amp;isModal=true&amp;asPopupView=true</t>
  </si>
  <si>
    <t>OAG-VAD-0502-2023</t>
  </si>
  <si>
    <t>CO1.REQ.4128810</t>
  </si>
  <si>
    <t xml:space="preserve">LA PRESENTE ORDEN TIENE POR OBJETO: 1. APOYAR EN LA RECEPCIÓN E INGRESO DE PERSONAL A CLÍNICA, ESTO INCLUYE A PACIENTES, DOCENTES, ESTUDIANTES Y PERSONAL DE APOYO. 2. APOYAR LA ENTREGA DE HISTORIAS CLÍNICAS Y REGISTROS 3. APOYAR EN LA ORGANIZACIÓN, ACTUALIZACIÓN Y SEGURIDAD DEL ARCHIVO DE HISTORIA CLÍNICA. 4. APOYAR EL REGISTRO DE LAS CONSULTAS DE LA CLÍNICA ODONTOLÓGICA. 5. APOYAR EN LA ATENCIÓN DE ESTUDIANTES, DOCENTES Y PÚBLICO EN GENERAL. 6. VERIFICAR EL BUEN MANEJO DE LOS RECURSOS MATERIALES DE LA CLÍNICA. 7. VERIFICAR LA SEGURIDAD, ORDEN Y LIMPIEZA DEL ÁREA DE TRABAJO. </t>
  </si>
  <si>
    <t>PATRICIA MILENA RICO CASTRO</t>
  </si>
  <si>
    <t>https://community.secop.gov.co/Public/Tendering/OpportunityDetail/Index?noticeUID=CO1.NTC.4033767&amp;isFromPublicArea=True&amp;isModal=true&amp;asPopupView=true</t>
  </si>
  <si>
    <t>OPSP-VAD-0503-2023</t>
  </si>
  <si>
    <t>CO1.REQ.4128579</t>
  </si>
  <si>
    <t xml:space="preserve">LA PRESENTE ORDEN TIENE POR OBJETO: 1. APOYAR EN LA PRESTACIÓN DE SOPORTE A USUARIOS QUE LO REQUIERAN. 2. APOYAR EN LA ACTUALIZACIÓN DE LA INFRAESTRUCTURA TECNOLÓGICA. 3. APOYAR EN LOS TRÁMITES ADMINISTRATIVOS QUE HACEN REFERENCIA AL PROCESO DE CALIDAD APOYO TECNOLOGICO TIC. 4. ASESORAR Y APOYAR LA GESTIÓN Y CONSTRUCCIÓN DE LAS POLÍTICAS DE SEGURIDAD INFORMÁTICA Y PROTECCIÓN DE LA INFORMACIÓN. 5. REGISTRAR LOS INCIDENTES DE SEGURIDAD INFORMÁTICA. </t>
  </si>
  <si>
    <t>YIBETH MARCELA HERRERA HERNANDEZ</t>
  </si>
  <si>
    <t>https://community.secop.gov.co/Public/Tendering/OpportunityDetail/Index?noticeUID=CO1.NTC.4033774&amp;isFromPublicArea=True&amp;isModal=true&amp;asPopupView=true</t>
  </si>
  <si>
    <t>OAG-VAD-0504-2023</t>
  </si>
  <si>
    <t>CO1.REQ.4128642</t>
  </si>
  <si>
    <t xml:space="preserve">LA PRESENTE ORDEN TIENE POR OBJETO: 1. APOYAR EN LA ESCRITURA DE GUIONES PARA LOS PRODUCTOS AUDIOVISUALES DE CETEP 2. APOYAR EN LA ESCRITURA DE NARRATIVAS DE LAS EXPERIENCIAS DE APRENDIZAJE DE CETEP 3. APOYAR EN LA PRODUCCIÓN DE VIDEOS DE CETEP. </t>
  </si>
  <si>
    <t>KEISY ANDREA FLOREZ BERTEL</t>
  </si>
  <si>
    <t>https://community.secop.gov.co/Public/Tendering/OpportunityDetail/Index?noticeUID=CO1.NTC.4034167&amp;isFromPublicArea=True&amp;isModal=true&amp;asPopupView=true</t>
  </si>
  <si>
    <t>OPSP-VAD-0513-2023</t>
  </si>
  <si>
    <t>CO1.REQ.4152347</t>
  </si>
  <si>
    <t xml:space="preserve">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RECIBIR Y REGISTRAR EN INFORME INTERNO DE CONTRATACIÓN LAS SOLICITUDES DE CONTRATACIÓN REALIZADAS A LA VICERRECTORÍA DE EXTENSIÓN PARA SU RESPECTIVA GESTIÓN IDENTIFICANDO A QUE PROYECTO PERTENECE CADA UNA. 2. APOYAR EN LA REVISIÓN Y/O PROYECCIÓN DE ESTUDIOS Y DOCUMENTOS PREVIOS QUE SE DERIVEN DE LOS DIFERENTES PROCESOS QUE ADELANTE LA UNIVERSIDAD PARA LA EJECUCIÓN DE LOS PROYECTOS. 3.SOLICITAR A LA OFICINA JURÍDICA LOS CERTIFICADOS DE INSCRIPCIÓN EN LA BASE DE DATOS DE PROVEEDORES DE LOS BIENES Y SERVICIOS QUE SEAN REQUERIDOS PARA CONTRATAR. 4. VERIFICAR QUE LOS DOCUMENTOS QUE SON APORTADOS POR LOS CONTRATISTAS CUMPLAN CON LOS REQUERIMIENTOS DEL SISTEMA DE GESTIÓN DE LA CALIDAD PARA LA ELABORACIÓN DE CONTRATOS. 5. BRINDAR ASESORÍA Y ACOMPAÑAMIENTO JURÍDICO A LOS DISTINTOS PROCESOS ENMARCADOS EN EL DESARROLLO DE ACTIVIDADES ADMINISTRATIVAS DE LOS PROYECTOS. 6.APOYAR LA GESTIÓN DE LA VICERRECTORÍA ADMINISTRATIVA Y A LA VICERRECTORIA DE EXTENSIÓN EN RELACIÓN CON LOS PROCESOS PRECONTRACTUALES, CONTRACTUALES Y POS-CONTRACTUALES DE LOS PROYECTOS. 7.APOYAR EN LA PROYECCIÓN DE RESPUESTAS A LOS DIFERENTES REQUERIMIENTOS O SOLICITUDES QUE SEAN REMITIDAS A LA VICERRECTORÍA ADMINISTRATIVA Y LA VICERRECTORIA DE EXTENSIÓN POR EL MINISTERIO DE CIENCIAS, TECNOLOGÍAS E INNOVACIÓN, EL MINISTERIO DE HACIENDA Y CRÉDITO PÚBLICO, EL DEPARTAMENTO NACIONAL DE PLANEACIÓN O CUALQUIER OTRA ENTIDAD. 8.BRINDAR ORIENTACIÓN JURÍDICA EN MATERIA CONTRACTUAL A LOS DIRECTORES DE LOS DIFERENTES PROYECTOS EN LOS CUALES LA UNIVERSIDAD DEL MAGDALENA HA SIDO DESIGNADA COMO EJECUTORA. 9. APOYAR EN LA SOLICITUD DE LAS PÓLIZAS QUE AMPARAN LA EJECUCIÓN DE LAS DIFERENTES ÓRDENES O CONTRATOS SUSCRITOS POR LA VICERRECTORÍA DE EXTENSIÓN. 10. APOYAR EN LA VERIFICACIÓN DEL CUMPLIMIENTO DE LOS PROCESOS DE GESTIÓN DE CONTRATACIÓN Y GESTIÓN JURÍDICA DEL SISTEMA DE GESTIÓN INTEGRAL DE LA CALIDAD "COGUI". 11. APOYAR EL TRÁMITE DE PAGOS DE ÓRDENES Y CONTRATOS SUSCRITOS POR LA UNIVERSIDAD EN RELACIÓN CON LA EJECUCIÓN DEL PROYECTO Y CON CARGO AL PRESUPUESTO ASIGNADO PARA ESTE POR EL FONDO DE CIENCIAS, TECNOLOGÍAS E INNOVACIÓN DEL SISTEMA GENERAL DE REGALÍAS Y MINCIENCIAS. 12. APOYAR EN LA ACTUALIZACIÓN DEL INFORME DE LA CONTRATACIÓN SOLICITADA Y LA PENDIENTE POR TRAMITAR EN LA VICERRECTORIA DE EXTENSIÓN. </t>
  </si>
  <si>
    <t>FABIAN DAVID MAZZENETH JULIO</t>
  </si>
  <si>
    <t>https://community.secop.gov.co/Public/Tendering/OpportunityDetail/Index?noticeUID=CO1.NTC.4061092&amp;isFromPublicArea=True&amp;isModal=true&amp;asPopupView=true</t>
  </si>
  <si>
    <t>OPSP-VAD-0514-2023</t>
  </si>
  <si>
    <t>CO1.REQ.4152356</t>
  </si>
  <si>
    <t>ANDRES EDUARDO PATERNINA ARIZA</t>
  </si>
  <si>
    <t>https://community.secop.gov.co/Public/Tendering/OpportunityDetail/Index?noticeUID=CO1.NTC.4061142&amp;isFromPublicArea=True&amp;isModal=true&amp;asPopupView=true</t>
  </si>
  <si>
    <t>OAG-VAD-0515-2023</t>
  </si>
  <si>
    <t>CO1.REQ.4152525</t>
  </si>
  <si>
    <t xml:space="preserve">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EL ACOMPAÑAMIENTO A LOS EVENTOS INSTITUCIONALES EN LOS QUE SE REQUIERA FINANCIAMIENTO EN LA ADQUISICIÓN DE SERVICIOS O PRODUCTOS COMO: FERIA DEL LIBRO, FERIA ARTESANAL, FERIA AGRÍCOLA, FERIA DE POSTGRADOS </t>
  </si>
  <si>
    <t>BERLIS JOHANA ROBLES PADILLA</t>
  </si>
  <si>
    <t>https://community.secop.gov.co/Public/Tendering/OpportunityDetail/Index?noticeUID=CO1.NTC.4061508&amp;isFromPublicArea=True&amp;isModal=true&amp;asPopupView=true</t>
  </si>
  <si>
    <t>OAG-VAD-0516-2023</t>
  </si>
  <si>
    <t>CO1.REQ.4152410</t>
  </si>
  <si>
    <t xml:space="preserve">LA PRESENTE ORDEN TIENE POR OBJETO: 1. APOYAR EN LA APERTURA, ENTREGA Y CIERRE DEL LABORATORIO DE ANÁLISIS DE DATOS, EL LABORATORIO DE PROCESOS INDUSTRIALES, SALA CAD Y LABORATORIO DE DISEÑO Y FABRICACIÓN DIGITAL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COMO CAPACITACIONES, INVENTARIOS, PROCESOS DE MANTENIMIENTO DE EQUIPOS DEL LABORATORIO, ETC.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</si>
  <si>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BREYNNER DAVID BARRERA LOPEZ</t>
  </si>
  <si>
    <t>https://community.secop.gov.co/Public/Tendering/OpportunityDetail/Index?noticeUID=CO1.NTC.4061151&amp;isFromPublicArea=True&amp;isModal=true&amp;asPopupView=true</t>
  </si>
  <si>
    <t>OAG-VAD-0517-2023</t>
  </si>
  <si>
    <t>CO1.REQ.4152388</t>
  </si>
  <si>
    <t xml:space="preserve">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EL ACOMPAÑAMIENTO A LOS EVENTOS INSTITUCIONALES EN LOS QUE SE REQUIERA FINANCIAMIENTO EN LA ADQUISICIÓN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t>
  </si>
  <si>
    <t>EDIER LUIS SALAZAR SERPA</t>
  </si>
  <si>
    <t>https://community.secop.gov.co/Public/Tendering/OpportunityDetail/Index?noticeUID=CO1.NTC.4061526&amp;isFromPublicArea=True&amp;isModal=true&amp;asPopupView=true</t>
  </si>
  <si>
    <t>OAG-VAD-0518-2023</t>
  </si>
  <si>
    <t>CO1.REQ.4152536</t>
  </si>
  <si>
    <t>EDUAR KRISS LOPESIERRA GARCIA</t>
  </si>
  <si>
    <t>https://community.secop.gov.co/Public/Tendering/OpportunityDetail/Index?noticeUID=CO1.NTC.4061533&amp;isFromPublicArea=True&amp;isModal=true&amp;asPopupView=true</t>
  </si>
  <si>
    <t>OAG-VAD-0519-2023</t>
  </si>
  <si>
    <t>CO1.REQ.4152702</t>
  </si>
  <si>
    <t xml:space="preserve">LA PRESENTE ORDEN TIENE POR OBJETO: 1. APOYAR EN LA ORGANIZACIÓN Y DIGITALIZACIÓN DE EXPEDIENTES, DE ACUERDO CON LOS PROCEDIMIENTOS Y DIRECTRICES INSTITUCIONALES. 2. APOYAR EN LA ELABORACIÓN DE INVENTARIOS DOCUMENTALES DE ARCHIVOS. 3. APOYAR EN LA ATENCIÓN TELEFÓNICA DE USUARIOS EN LA VENTANILLA DEL BLOQUE ADMINISTRATIVO DE LA UNIVERSIDAD. 4. APOYAR EN LA ELABORACIÓN DE INFORMES RELACIONADOS CON LA GESTIÓN DOCUMENTAL. </t>
  </si>
  <si>
    <t>GLORIA CHIQUINQUIRA MENDEZ MENDOZA</t>
  </si>
  <si>
    <t>https://community.secop.gov.co/Public/Tendering/OpportunityDetail/Index?noticeUID=CO1.NTC.4061542&amp;isFromPublicArea=True&amp;isModal=true&amp;asPopupView=true</t>
  </si>
  <si>
    <t>OAG-VAD-0520-2023</t>
  </si>
  <si>
    <t>CO1.REQ.4152432</t>
  </si>
  <si>
    <t>https://community.secop.gov.co/Public/Tendering/OpportunityDetail/Index?noticeUID=CO1.NTC.4061547&amp;isFromPublicArea=True&amp;isModal=true&amp;asPopupView=true</t>
  </si>
  <si>
    <t>OAG-VAD-0521-2023</t>
  </si>
  <si>
    <t>CO1.REQ.4152716</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</si>
  <si>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t>
  </si>
  <si>
    <t>JEISSON DE JESUS MOLANO PATIÑO</t>
  </si>
  <si>
    <t>https://community.secop.gov.co/Public/Tendering/OpportunityDetail/Index?noticeUID=CO1.NTC.4061553&amp;isFromPublicArea=True&amp;isModal=true&amp;asPopupView=true</t>
  </si>
  <si>
    <t>OPSP-VAD-0522-2023</t>
  </si>
  <si>
    <t>CO1.REQ.4152557</t>
  </si>
  <si>
    <t xml:space="preserve">LA PRESENTE ORDEN TIENE POR OBJETO: 1. APOYAR EN LA REALIZACIÓN DE CAPACITACIÓN EN LA DEFINICIÓN DE MODELO DE DATOS. 2. APOYAR EN LA IDENTIFICACIÓN DE TABLAS MAESTRAS. 3. APOYAR EN LA DEFINICIÓN DE RUTINAS. 4. APOYAR EN CAPACITACIÓN PRÁCTICA DE IMPLEMENTACIÓN DE RUTINAS DE CARGA MASIVA DE DATOS. 5. APOYAR EN LA REALIZACIÓN DE CAPACITACIONES EN LOS SERVICIOS WEB IMPLEMENTADOS. 6. APOYAR EN LA CREACIÓN DE MATERIAL AUDIOVISUAL DE LOS SERVICIOS WEB. 7. APOYAR EN LA CREACIÓN DE MATERIAL AUDIOVISUAL DE LA BASE DE DATOS. 8. APOYAR EN LA DEFINICIÓN Y CONCEPTUALIZACIÓN DE ETL DE CARGA DE DATOS 9. APOYAR EN CAPACITACIÓN EN PREPARACIÓN DE ESTRUCTURA DEL SISTEMA DE INFORMACIÓN AYRE. </t>
  </si>
  <si>
    <t>JHON MARIO MARTINEZ MARTINEZ</t>
  </si>
  <si>
    <t>https://community.secop.gov.co/Public/Tendering/OpportunityDetail/Index?noticeUID=CO1.NTC.4061557&amp;isFromPublicArea=True&amp;isModal=true&amp;asPopupView=true</t>
  </si>
  <si>
    <t>OAG-VAD-0523-2023</t>
  </si>
  <si>
    <t>CO1.REQ.4152450</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</si>
  <si>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EN LA ENTREGA DE INSUMOS ODONTOLÓGICOS EN ÁREA DE RECEPCIÓN A ESTUDIANTES DE PRÁCTICAS Y DOCENTES SEGÚN EL PROCEDIMIENTO A REALIZAR. 6. APOYAR EN LA ENTREGA DE INSUMOS ODONTOLÓGICOS POR PUESTO DE TRABAJO A ESTUDIANTES DE PRÁCTICAS Y DOCENTES SEGÚN EL PROCEDIMIENTO A REALIZAR. 7. APOYAR EN EL BUEN MANEJO DE LOS RECURSOS MATERIALES DE LA CLÍNICA. 8. APOYAR EN LA SEGURIDAD, ORDEN Y LIMPIEZA DE LA CLÍNICA. </t>
  </si>
  <si>
    <t>KARELYS BRUGES CHARRIS</t>
  </si>
  <si>
    <t>https://community.secop.gov.co/Public/Tendering/OpportunityDetail/Index?noticeUID=CO1.NTC.4061176&amp;isFromPublicArea=True&amp;isModal=true&amp;asPopupView=true</t>
  </si>
  <si>
    <t>OPSP-VAD-0524-2023</t>
  </si>
  <si>
    <t>CO1.REQ.4152811</t>
  </si>
  <si>
    <t xml:space="preserve">LA PRESENTE ORDEN TIENE POR OBJETO: 1. DISEÑAR Y REALIZAR ANÁLISIS ESTADÍSTICOS DE ENSAYOS DE PARCELAS EXPERIMENTALES EN PROYECTOS AGRÍCOLAS, PRODUCTIVOS Y PRÁCTICAS ACADÉMICAS. 2. RELACIONAR INFORMACIÓN DE CAMPO EN PROYECTOS AGRÍCOLAS, PRODUCTIVOS Y PRACTICAS ACADÉMICAS EN LA GRANJA EXPERIMENTAL. 3-PROCESAR MUESTRAS EN LOS ENSAYOS DE LAS PARCELAS EXPERIMENTALES. 4. APOYAR EN LA ELABORACIÓN Y SUPERVISIÓN DEL MANUAL DE PROCEDIMIENTO DE LAS UNIDADES EXPERIMENTALES. 5. ELABORAR Y DILIGENCIAR EL FORMATO DE HERRAMIENTAS E INSUMOS. 6. APOYAR LA REALIZACIÓN DE GUÍAS DE CAMPO Y BOLETÍN 7. APOYAR EN LA ATENCIÓN A LOS USUARIOS DE LA DEPENDENCIA. 8. APOYAR EN LOS PROCESOS DE LOGÍSTICA DE LA DEPENDENCIA Y DE LOS DIPLOMADOS 9. APOYAR CON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APOYAR LA REALIZACIÓN DE ENCUESTAS Y ENTREVISTAS EN LA GRANJA EXPERIMENTAL Y SU SERVICIO. 12. APOYAR EN EL SEGUIMIENTO DE LAS ACTIVIDADES DEL PERSONAL DESIGNADO PARA REALIZAR LABORES DE CAMPO (ESTUDIANTES, PROFESORES Y TRABAJADORES). </t>
  </si>
  <si>
    <t>LINA MARIA ANDRADE GUTIERREZ</t>
  </si>
  <si>
    <t>https://community.secop.gov.co/Public/Tendering/OpportunityDetail/Index?noticeUID=CO1.NTC.4061179&amp;isFromPublicArea=True&amp;isModal=true&amp;asPopupView=true</t>
  </si>
  <si>
    <t>OAG-VAD-0525-2023</t>
  </si>
  <si>
    <t>CO1.REQ.4152738</t>
  </si>
  <si>
    <t xml:space="preserve">LA PRESENTE ORDEN TIENE POR OBJETO: 1. APOYAR CON EL REGISTRO DE ESTUDIANTES EN AYRE, LA ATENCIÓN Y RESOLUCIÓN DE LAS SOLICITUDES, INQUIETUDES O REQUERIMIENTOS DE LOS ESTUDIANTES Y DOCENTES 2. APOYAR CON LA VERIFICACIÓN DE LOS SOPORTES PRESENTADOS POR LOS DOCENTES PARA LA EXPEDICIÓN DE PAZ Y SALVOS DE LOS CURSOS DESARROLLADOS 3. APOYAR EN LOS TRÁMITES OPERATIVOS DE REPORTE DE NOTAS 4. APOYAR EN LA ORGANIZACIÓN LOS DOCUMENTOS REQUERIDOS PARA GRADO 5. APOYAR EN LA VERIFICACIÓN DEL CUMPLIMIENTO DE LAS ACTIVIDADES ACADÉMICAS EN LAS DISTINTAS PLATAFORMAS VIRTUALES EN LOS CENTROS TUTORIALES DE AGUACHICA, FUNDACIÓN, MAGANGUÉ Y EL BANCO CON EL PROPÓSITO DE CUMPLIR CON LOS PROCEDIMIENTOS DEL PROCESO DE GESTIÓN DEL SISTEMA INTEGRAL DE LA CALIDAD. </t>
  </si>
  <si>
    <t>LUIS ALFREDO BARROS RODRIGUEZ</t>
  </si>
  <si>
    <t>NELSON NOEL DAZA GOENAGA</t>
  </si>
  <si>
    <t>https://community.secop.gov.co/Public/Tendering/OpportunityDetail/Index?noticeUID=CO1.NTC.4061182&amp;isFromPublicArea=True&amp;isModal=true&amp;asPopupView=true</t>
  </si>
  <si>
    <t>OAG-VAD-0526-2023</t>
  </si>
  <si>
    <t>CO1.REQ.4154111</t>
  </si>
  <si>
    <t>MARIA ALEXANDRA MANJARRES MEZA</t>
  </si>
  <si>
    <t>https://community.secop.gov.co/Public/Tendering/OpportunityDetail/Index?noticeUID=CO1.NTC.4061709&amp;isFromPublicArea=True&amp;isModal=true&amp;asPopupView=true</t>
  </si>
  <si>
    <t>OPSP-VAD-0527-2023</t>
  </si>
  <si>
    <t>CO1.REQ.4154301</t>
  </si>
  <si>
    <t xml:space="preserve">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t>
  </si>
  <si>
    <t>ROSA VIRGINA SIRTORI TARAZONA</t>
  </si>
  <si>
    <t>https://community.secop.gov.co/Public/Tendering/OpportunityDetail/Index?noticeUID=CO1.NTC.4061721&amp;isFromPublicArea=True&amp;isModal=true&amp;asPopupView=true</t>
  </si>
  <si>
    <t>OAG-VAD-0528-2023</t>
  </si>
  <si>
    <t>CO1.REQ.4153979</t>
  </si>
  <si>
    <t>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EL ACOMPAÑAMIENTO A LOS EVENTOS INSTITUCIONALES EN LOS QUE SE REQUIERA FINANCIAMIENTO EN LA ADQUISICIÓN DE SERVICIOS O PRODUCTOS COMO: FERIA DEL LIBRO, FERIA ARTESANAL, FERIA AGRÍCOLA, FERIA DE POSTGRADOS</t>
  </si>
  <si>
    <t>ROSANA PIÑERES SOTO</t>
  </si>
  <si>
    <t>https://community.secop.gov.co/Public/Tendering/OpportunityDetail/Index?noticeUID=CO1.NTC.4061902&amp;isFromPublicArea=True&amp;isModal=true&amp;asPopupView=true</t>
  </si>
  <si>
    <t>OAG-VAD-0529-2023</t>
  </si>
  <si>
    <t>CO1.REQ.4154527</t>
  </si>
  <si>
    <t xml:space="preserve">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EL ACOMPAÑAMIENTO A LOS EVENTOS INSTITUCIONALES EN LOS QUE SE REQUIERA FINANCIAMIENTO EN LA ADQUISICIÓN DE SERVICIOS O PRODUCTOS COMO: FERIA DEL LIBRO, FERIA ARTESANAL, FERIA AGRÍCOLA, FERIA DE POSTGRADOS. </t>
  </si>
  <si>
    <t>TATIANA ESTHER ROJAS RODRIGUEZ</t>
  </si>
  <si>
    <t>https://community.secop.gov.co/Public/Tendering/OpportunityDetail/Index?noticeUID=CO1.NTC.4061904&amp;isFromPublicArea=True&amp;isModal=true&amp;asPopupView=true</t>
  </si>
  <si>
    <t>OAG-VAD-0530-2023</t>
  </si>
  <si>
    <t>CO1.REQ.4154616</t>
  </si>
  <si>
    <t xml:space="preserve">LA PRESENTE ORDEN TIENE POR OBJETO: 1. APOYAR EN LA ATENCIÓN DE ESTUDIANTES, DOCENTES Y EGRESADOS. 2. APOYAR EN EL MANEJO DEL ARCHIVO DIGITAL Y DOCUMENTAL DEL PROGRAMA. 3. APOYAR EN LA PROYECCIÓN DE DOCUMENTOS O INFORMES QUE SEAN SOLICITADOS POR OTRAS DEPENDENCIAS DE LA UNIVERSIDAD Ó POR INSTITUCIONES EXTERNAS. 4. PROYECTAR LAS RESPUESTAS A LOS DERECHOS DE PETICIÓN PRESENTADOS AL PROGRAMA DE DERECHO. 5. APOYAR EN LA CONVOCATORIA DE REALIZACIÓN DEL CONSEJO DE PROGRAMA DE DERECHO Y LA ELABORACIÓN DE LAS ACTAS RESPECTIVAS. 6. APOYAR EN LOS TRÁMITES CORRESPONDIENTES A LAS INTERVENTORÍAS DE LOS CONTRATOS EN BENEFICIO DEL PROGRAMA DE DERECHO. 7. APOYAR EN EL SEGUIMIENTO A LOS CONTRATOS DE DOCENTES CATEDRÁTICOS E INTENSIVOS DEL PROGRAMA DE DERECHO. 9. APOYAR EN LA COORDINACIÓN Y LOGÍSTICA DE LA APLICACIÓN DEL EXAMEN DE SUFICIENCIA EN DERECHO QUE SE REALIZA A LOS ESTUDIANTES QUE HAN CULMINA MÁS DEL 75% DE LOS CRÉDITOS ACADÉMICOS. </t>
  </si>
  <si>
    <t>https://community.secop.gov.co/Public/Tendering/OpportunityDetail/Index?noticeUID=CO1.NTC.4061741&amp;isFromPublicArea=True&amp;isModal=true&amp;asPopupView=true</t>
  </si>
  <si>
    <t>OAG-VAD-0531-2023</t>
  </si>
  <si>
    <t>CO1.REQ.4154585</t>
  </si>
  <si>
    <t xml:space="preserve">LA PRESENTE ORDEN TIENE POR OBJETO: 1. APOYAR LA ATENCIÓN DE LAS SOLICITUDES DE ASESORÍA Y CONSULTA DE LOS 21 PROCESOS DEL SISTEMA DE GESTIÓN INTEGRAL INSTITUCIONAL PARA LA ELABORACIÓN O MEJORAMIENTO DE LA DOCUMENTACIÓN (CARACTERIZACIÓN, PROCEDIMIENTOS Y FORMATOS). 2. APOYAR LA ATENCIÓN DE LAS SOLICITUDES QUE INCIDAN EN EL MEJORAMIENTO DE LOS PROCEDIMIENTOS PARA LA ELABORACIÓN Y CONTROL DE DOCUMENTOS Y REGISTROS. 3. VERIFICAR QUE LOS DOCUMENTOS DEL SISTEMA DE GESTIÓN “COGUI+” CUMPLAN CON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t>
  </si>
  <si>
    <t>YIRLEIDIS ANDREA MARQUEZ CORTES</t>
  </si>
  <si>
    <t>EIRA ROSA MADERA REYES</t>
  </si>
  <si>
    <t>https://community.secop.gov.co/Public/Tendering/OpportunityDetail/Index?noticeUID=CO1.NTC.4061748&amp;isFromPublicArea=True&amp;isModal=true&amp;asPopupView=true</t>
  </si>
  <si>
    <t>OPSP-VAD-0532-2023</t>
  </si>
  <si>
    <t>CO1.REQ.4156656</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</si>
  <si>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RECEPCIÓN DE LAS SOLICITUDES DE INFORMACIÓN QUE SE RECIBEN A TRAVÉS DEL CORREO ATENCIÓN AL CIUDADANO.</t>
  </si>
  <si>
    <t>XIMENA PORTILLO PUENTES</t>
  </si>
  <si>
    <t>https://community.secop.gov.co/Public/Tendering/OpportunityDetail/Index?noticeUID=CO1.NTC.4061612&amp;isFromPublicArea=True&amp;isModal=true&amp;asPopupView=true</t>
  </si>
  <si>
    <t>OPSP-VAD-0533-2023</t>
  </si>
  <si>
    <t>CO1.REQ.4154893</t>
  </si>
  <si>
    <t xml:space="preserve">LA PRESENTE ORDEN TIENE POR OBJETO: 1. ASESORAR Y APOYAR EN EL DISEÑO DOCUMENTAL DEL SISTEMA DE ASEGURAMIENTO INTERNO DE LA CALIDAD BAJO EL MODELO AUDIT COLOMBIA. 2. ASESORAR Y APOYAR EN EL DISEÑO, MEDICIÓN Y SEGUIMIENTO DE LOS INDICADORES DE PROCESOS A LOS 21 PROCESOS DEL SISTEMA COGUI+ Y A LOS SISTEMAS DE GESTIÓN DEL CREO Y CENTRO DE CONCILIACIÓN Y CONSULTORIO JURÍDICO. 3. ASESORAR Y APOYAR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INTEGRADO DE GESTIÓN EN LA FORMULACIÓN DE ACCIONES A PARTIR DEL PLAN DE MEJORAMIENTO DE AUTOEVALUACIÓN INSTITUCIONAL ARTICULADO AL PLAN DE DESARROLLO 2020-2030. 6. ASESORAR Y APOYAR AL GRUPO DE GESTIÓN DE LA CALIDAD EN LOS PROCESOS DEL SISTEMA COGUI+ AL NUEVO PLAN DE GOBIERNO 2020- 2024 Y PLAN DE DESARROLLO 2020-2030. </t>
  </si>
  <si>
    <t>LUIS ALEJANDRO ORTIZ HERAZO</t>
  </si>
  <si>
    <t>https://community.secop.gov.co/Public/Tendering/OpportunityDetail/Index?noticeUID=CO1.NTC.4061910&amp;isFromPublicArea=True&amp;isModal=true&amp;asPopupView=true</t>
  </si>
  <si>
    <t>OPSP-VAD-0534-2023</t>
  </si>
  <si>
    <t>CO1.REQ.4155078</t>
  </si>
  <si>
    <t xml:space="preserve">LA PRESENTE ORDEN TIENE POR OBJETO: 1. APOYAR A LA OFICINA DE CONTROL INTERNO EN LA ORGANIZACIÓN, PLANEACIÓN, EJECUCIÓN DE AUDITORÍAS CONTEMPLADAS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AL SISTEMA DE CONTROL INTERNO CONTABLE. 4. APOYAR A LA OFICINA DE CONTROL INTERNO EN EL SEGUIMIENTO AL CUMPLIMIENTO A LA RENDICIÓN DE CUENTAS POR PARTE DE LAS DEPENDENCIAS RESPONSABLES EN LAS PLATAFORMAS SIA CONTRALORIAS DE LA CGDM, SIA OBSERVA DE LA AGR, SECOP DE LA DNP, CHIP DE LA CGN, Y DEMAS PLATAFORMAS DONDE SE REPORTEN PROCESOS FINANCIEROS Y DE GESTIÓN CONTRACTUAL, Y ELABORACIÓN DE RESPECTIVOS INFORMES DE SEGUIMIENTO Y RESULTADO. 5. ASESORAR A LA OFICINA DE CONTROL INTERNO EN LA PLANIFICACIÓN DEL CONTROL INTERNO Y EN EL SEGUIMIENTO Y VERIFICACIÓN DEL SISTEMA DE CONTROL INTERNO Y SISTEMA DE CONTROL INTERNO CONTABLE. 6. ASESORAR A LA OFICINA DE CONTROL INTERNO EN LA IDENTIFICACIÓN DE RIESGOS Y DE ACCIONES DE MEJORA A LOS DIFERENTES RESPONSABLES DE PROCESOS EN EL MARCO DE AUDITORIAS, SEGUIMIENTOS, ASESORIAS Y/O ACOMPAÑAMIENTOS REALIZADOS.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t>
  </si>
  <si>
    <t>JORGE ALBERTO MENDOZA BOLAÑO</t>
  </si>
  <si>
    <t>https://community.secop.gov.co/Public/Tendering/OpportunityDetail/Index?noticeUID=CO1.NTC.4061756&amp;isFromPublicArea=True&amp;isModal=true&amp;asPopupView=true</t>
  </si>
  <si>
    <t>OAG-VAD-0535-2023</t>
  </si>
  <si>
    <t>CO1.REQ.4155088</t>
  </si>
  <si>
    <t xml:space="preserve">LA PRESENTE ORDEN TIENE POR OBJETO: 1. APOYAR EN LA ORGANIZACIÓN DEL LABORATORIO DE ANFITEATRO ORGANICO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 AFECTAR LA INTEGRIDAD DE MATERIALES, EQUIPOS E INSTALACIONES. 5. APOYAR EN LA ADMINISTRACIÓN Y ACTUALIZACIÓN DEL INVENTARIO DE BIENES, MATERIALES E INSUMOS DE LABORATORIO, VELANDO POR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OPORTUNA, EFICIENTE, EFICAZ Y AMABLE ATENCIÓN AL USUARIO, EN LA PRESTACIÓN DE SERVICIOS. 10. INFORMAR OPORTUNAMENTE AQUELLAS SITUACIONES QUE AFECTEN EL DESARROLLO DE LAS ACTIVIDADES EN EL LABORATORIO. 11. APOYAR EN LA ATENCIÓN DE LOS REQUERIMIENTOS Y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t>
  </si>
  <si>
    <t>ANDREA  CAROLINA CHAVARRO PACHECCO</t>
  </si>
  <si>
    <t>https://community.secop.gov.co/Public/Tendering/OpportunityDetail/Index?noticeUID=CO1.NTC.4061759&amp;isFromPublicArea=True&amp;isModal=true&amp;asPopupView=true</t>
  </si>
  <si>
    <t>OPSP-VAD-0536-2023</t>
  </si>
  <si>
    <t>CO1.REQ.4155357</t>
  </si>
  <si>
    <t xml:space="preserve">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t>
  </si>
  <si>
    <t>EDUARDO RAFAEL RODRIGUEZ OROZCO</t>
  </si>
  <si>
    <t>https://community.secop.gov.co/Public/Tendering/OpportunityDetail/Index?noticeUID=CO1.NTC.4061765&amp;isFromPublicArea=True&amp;isModal=true&amp;asPopupView=true</t>
  </si>
  <si>
    <t>OAG-VAD-0537-2023</t>
  </si>
  <si>
    <t>CO1.REQ.4155567</t>
  </si>
  <si>
    <t xml:space="preserve">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t>
  </si>
  <si>
    <t>SERGIO LUIS BUITRAGO PADILLA</t>
  </si>
  <si>
    <t>https://community.secop.gov.co/Public/Tendering/OpportunityDetail/Index?noticeUID=CO1.NTC.4061773&amp;isFromPublicArea=True&amp;isModal=true&amp;asPopupView=true</t>
  </si>
  <si>
    <t>OAG-VAD-0538-2023</t>
  </si>
  <si>
    <t>CO1.REQ.4155763</t>
  </si>
  <si>
    <t xml:space="preserve">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t>
  </si>
  <si>
    <t>DANIEL ESTEBAN MONTES ROMERO</t>
  </si>
  <si>
    <t>https://community.secop.gov.co/Public/Tendering/OpportunityDetail/Index?noticeUID=CO1.NTC.4061779&amp;isFromPublicArea=True&amp;isModal=true&amp;asPopupView=true</t>
  </si>
  <si>
    <t>OPSP-VAD-0539-2023</t>
  </si>
  <si>
    <t>CO1.REQ.4172360</t>
  </si>
  <si>
    <t>LA PRESENTE ORDEN TIENE POR OBJETO: 1. APOYAR EN LA REPORTERÍA GRÁFICA DE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 4. APOYAR EN LA ELABORACIÓN DE VÍDEOS INSTITUCIONALES QUE REQUIERAN LAS DIFERENTES DEPENDENCIAS DE LA ALMA MATER. EN DINÁMICAS ESPECIALES DE LA UNIVERSIDAD COMO CONFERENCIAS MAGISTRALES, EVENTOS INSTITUCIONALES, GRADOS, ACTIVIDADES DEPORTIVAS Y CULTURALES SE REALIZARÁN CUBRIMIENTOS DE ESTOS.</t>
  </si>
  <si>
    <t xml:space="preserve">JESUS DANIEL RODRIGUEZ VASQUEZ  </t>
  </si>
  <si>
    <t>https://community.secop.gov.co/Public/Tendering/OpportunityDetail/Index?noticeUID=CO1.NTC.4076773&amp;isFromPublicArea=True&amp;isModal=true&amp;asPopupView=true</t>
  </si>
  <si>
    <t>OAG-VAD-0540-2023</t>
  </si>
  <si>
    <t>CO1.REQ.4172099</t>
  </si>
  <si>
    <t xml:space="preserve">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LA ELABORACIÓN DE CERTIFICADOS CONTRACTUALES SOLICITADOS POR LOS DIFERENTES USUARIOS. </t>
  </si>
  <si>
    <t>SIGEN ATUNES CELEDON</t>
  </si>
  <si>
    <t>https://community.secop.gov.co/Public/Tendering/OpportunityDetail/Index?noticeUID=CO1.NTC.4077007&amp;isFromPublicArea=True&amp;isModal=true&amp;asPopupView=true</t>
  </si>
  <si>
    <t>OAG-VAD-0541-2023</t>
  </si>
  <si>
    <t>CO1.REQ.4172505</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</si>
  <si>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RECORRIDOS DE DETECCIÓN DE NECESIDADES DE SERVICIO, CAPACITACIONES, REVISIONES DE EQUIPOS. 9. APOYAR EN LA ENTREGA AL FINALIZAR LA ORDEN DE SERVICIO DEL INVENTARIO DE LOS EQUIPOS DEL LABORATORIO DETALLANDO EL ESTADO DE LOS MISMOS 10. APOYAR LA RECOLECCIÓN DE INFORMACIÓN DE SATISFACCIÓN DEL SERVICIO E INFORMES RELACIONADOS. </t>
  </si>
  <si>
    <t>ANDERSON PALACIO VILARO</t>
  </si>
  <si>
    <t>https://community.secop.gov.co/Public/Tendering/OpportunityDetail/Index?noticeUID=CO1.NTC.4077110&amp;isFromPublicArea=True&amp;isModal=true&amp;asPopupView=true</t>
  </si>
  <si>
    <t>OPSP-VAD-0542-2023</t>
  </si>
  <si>
    <t>CO1.REQ.4172701</t>
  </si>
  <si>
    <t xml:space="preserve">LA PRESENTE ORDEN TIENE POR OBJETO: 1. ASESORAR Y APOYAR EN LA ELABORACIÓN DE INFORME MENSUAL DE EJECUCIÓN ENCAMINADO A GARANTIZAR EL CUMPLIMIENTO DE LAS ACTIVIDADES FINANCIERAS DE CADA UNO DE LOS PROYECTOS SUSCRITOS POR LA VICERRECTORÍA DE EXTENSIÓN Y PROYECCIÓN SOCIAL. 2. REALIZAR INFORME CONSOLIDADO DE LOS PRESUPUESTOS DE LOS CONVENIOS Y CONTRATOS DE LA VICERRECTORÍA DE EXTENSIÓN Y PROYECCIÓN SOCIAL. 3. ASESORAR Y APOYAR EN LA CONSTRUCCIÓN DE PLANTILLAS DE REPORTE DE EJECUCIÓN DE CONVENIOS Y PROYECTOS. 4. APOYAR EN EL SEGUIMIENTO FINANCIERO DE LOS PROYECTOS QUE SE ENCUENTREN SUSCRITOS EN LA VICERRECTORÍA DE EXTENSIÓN Y PROYECCIÓN SOCIAL. 5. ASESORAR EN LA ELABORACIÓN DE INFORMES A LOS PROYECTOS EN EJECUCIÓN EN LA VICERRECTORÍA DE EXTENSIÓN Y PROYECCIÓN SOCIAL. 6. APOYAR EN EL SEGUIMIENTO A LOS PROCEDIMIENTOS FINANCIEROS QUE SE EJECUTAN EN LA VICERRECTORÍA DE EXTENSIÓN Y PROYECCIÓN SOCIAL. 7. APOYAR EN EL SEGUIMIENTO Y REVISIÓN DE LA INFORMACIÓN CARGADA EN LA PLATAFORMA SIA OBSERVA, SECOP II Y EL INFORME DE TRASPARENCIA MENSUAL, ASÍ MISMO EL INFORME DE CONTRATACIÓN F20 Y EN TODOS LOS INFORMES PRESENTADO EN LOS ENTES DE CONTROL, EN LOS QUE TIENE RESPONSABILIDAD LA VICERRECTORÍA DE EXTENSIÓN Y PROYECCIÓN SOCIAL. 8. ELABORAR INFORME DEL ESTADO DE PROCESO DE CIERRE Y LIQUIDACIÓN DE LOS CONVENIOS Y CONTRATOS SUSCRITOS EN LA VICERRECTORÍA DE EXTENSIÓN Y PROYECCIÓN SOCIAL. 9. REALIZAR INFORME SEGUIMIENTO DE CUMPLIMIENTO DE METAS Y PRODUCTOS QUE CONLLEVA A LOS DESEMBOLSOS DE CADA PROYECTO Y CONVENIO DE LA VICERRECTORÍA DE EXTENSIÓN Y PROYECCIÓN SOCIAL. </t>
  </si>
  <si>
    <t>https://community.secop.gov.co/Public/Tendering/OpportunityDetail/Index?noticeUID=CO1.NTC.4077118&amp;isFromPublicArea=True&amp;isModal=true&amp;asPopupView=true</t>
  </si>
  <si>
    <t>OAG-VAD-0543-2023</t>
  </si>
  <si>
    <t>CO1.REQ.4181424</t>
  </si>
  <si>
    <t xml:space="preserve">LA PRESENTE ORDEN TIENE POR OBJETO: 1. APOYAR EN LA CREACIÓN DE CURSOS PARA EL BLOQUE 10 . 2. APOYAR EN LA ESCRITURA, REVISIÓN DE REDACCIÓN Y ESTILO DE LOS CURSOS B10, DOCUMENTOS Y PROYECTOS B10. </t>
  </si>
  <si>
    <t>MARIA JOSE ALVAREZ CORREA</t>
  </si>
  <si>
    <t>https://community.secop.gov.co/Public/Tendering/OpportunityDetail/Index?noticeUID=CO1.NTC.4089990&amp;isFromPublicArea=True&amp;isModal=true&amp;asPopupView=true</t>
  </si>
  <si>
    <t>OPSP-VAD-0544-2023</t>
  </si>
  <si>
    <t>CO1.REQ.4186501</t>
  </si>
  <si>
    <t>LA PRESENTE ORDEN TIENE POR OBJETO: 1. APOYAR LA GESTIÓN DOCUMENTAL DE LOS DISTINTOS PROCESOS ADMINISTRATIVOS Y DE PAGOS GESTIONADOS DESDE LA VICERRECTORIA ADMINISTRATIVA Y VICERRECTORIA DE EXTENSIÓN DE LA UNIVERSIDAD DEL MAGDALENA PARA EL PROYECTO ENMARCADO EN EL OBJETO DE LA PRESENTE ORDEN DE PRESTACIÓN DE SERVICIOS. 2. APOYAR A LOS INVESTIGADORES Y GESTORES DEL PROYECTO EN GARANTIZAR EL USO ADECUADO DE LOS RECURSOS FINANCIEROS PARA LA CONTRATACIÓN DEL TALENTO HUMANO, EQUIPOS Y SOFTWARES, SERVICIOS TECNOLÓGICOS, MATERIALES E INSUMOS, GASTOS DE VIAJE Y ADICIONALES; DE ACUERDO CON LAS NECESIDADES EN TÉRMINOS DE TIEMPO Y CANTIDAD SEGÚN LOS TÉRMINOS APROBADOS EN EL PRESUPUESTO, MGA Y DEMÁS DOCUMENTOS SOPORTE DEL PROYECTO. 3. APOYAR LA GESTIÓN ADMINISTRATIVA DEL PROYECTO, EN RELACIÓN CON LOS PROCESOS PRECONTRACTUALES Y CONTRACTUALES. 4. CUMPLIR CON LOS PROCEDIMIENTOS DEL PROCESO GESTIÓN DE CONTRATACIÓN Y GESTIÓN JURÍDICA DEL SISTEMA DE GESTIÓN INTEGRAL DE LA CALIDAD "COGUI". 5. APOYAR EN LA ARTICULACIÓN DE LOS RECURSOS TÉCNICOS TECNOLÓGICOS Y LOGÍSTICOS DE LOS PROYECTOS Y LAS DIFERENTES DEPENDENCIAS, CON LA ESTRATEGIA DE ADMINISTRACIÓN ADECUADA PARA EL DESARROLLO DE LAS ACTIVIDADES DE LOS PROYECTOS. 6. APOYAR EN LA GESTIÓN DEL TRÁMITE DE PAGOS DE ÓRDENES Y CONTRATOS SUSCRITOS POR LA UNIVERSIDAD DEL MAGDALENA EN RELACIÓN CON LA EJECUCIÓN DEL PROYECTO Y CON CARGO AL PRESUPUESTO ASIGNADO PARA ESTE POR EL FONDO DE CIENCIAS, TECNOLOGÍAS E INNOVACIÓN DEL SISTEMA GENERAL DE REGALÍAS Y MINCIENCIAS. 7. APOYAR EN EL PROCESO DE INCLUSIÓN DE DOCUMENTOS EN LAS PLATAFORMAS SIA OBSERVA Y SECOP II.</t>
  </si>
  <si>
    <t>YOLANDA MILENA RODRIGUEZ AVILA</t>
  </si>
  <si>
    <t>https://community.secop.gov.co/Public/Tendering/OpportunityDetail/Index?noticeUID=CO1.NTC.4090152&amp;isFromPublicArea=True&amp;isModal=true&amp;asPopupView=true</t>
  </si>
  <si>
    <t>OPSP-VAD-0547-2023</t>
  </si>
  <si>
    <t>CO1.REQ.4206372</t>
  </si>
  <si>
    <t xml:space="preserve">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t>
  </si>
  <si>
    <t>LUIS FELIPE CERMEÑO ULLOA</t>
  </si>
  <si>
    <t>https://community.secop.gov.co/Public/Tendering/OpportunityDetail/Index?noticeUID=CO1.NTC.4123277&amp;isFromPublicArea=True&amp;isModal=true&amp;asPopupView=true</t>
  </si>
  <si>
    <t>OAG-VAD-0548-2023</t>
  </si>
  <si>
    <t>CO1.REQ.4206556</t>
  </si>
  <si>
    <t xml:space="preserve">LA PRESENTE ORDEN TIENE POR OBJETO: 1. PRESENTAR EL MAGAZÍN 'RUTAS PARA AVANZAR ' TRANSMITIDO POR UNIMAGDALENA RADIO. 2. HACER REPORTERÍA CON LAS DEPENDENCIAS QUE GENEREN INFORMACIÓN ÚTIL PARA EL PROGRAMA. 3. APOYAR EN LAS TRANSMISIONES EN VIVO Y EN DIRECTO DE LOS EVENTOS DE LA EMISORA CULTURAL. 4. APOYAR EN LA DIVULGACIÓN DE INFORMACIÓN EN LAS REDES SOCIALES DE UNIMAGDALENA RADIO. 5. APOYAR EN LA REDACCIÓN DE DOCUMENTOS INSTITUCIONALES QUE SE REQUIERAN. 6. APOYAR EN LA PRODUCCIÓN Y EDICIÓN DE LOS MATERIALES SONOROS INSTITUCIONALES QUE SE REQUIERAN, (CAMPUS AL AIRE FINES DE SEMANA) 7. APOYAR EN LA VERIFICACIÓN DE LA PRODUCCIÓN TÉCNICA Y PROGRAMACIÓN DE LA EMISORA CULTURAL UNIMAGDALENA RADIO LOS FINES DE SEMANA. 8. APOYAR EN EL FORTALECIMIENTO DEL SISTEMA DE GESTIÓN INTEGRAL DE LA UNIVERSIDAD DEL MAGDALENA "SISTEMA COGUI". 9. PRESENTAR ESPECIALES PARA DÍAS FESTIVOS. 10. REDACTAR BOLETINES INSTITUCIONALES. 11. APOYAR EN LA VERIFICACIÓN DEL CUMPLIMIENTO Y DESARROLLO DE LA PROGRAMACIÓN DE LA EMISORA CULTURAL UNIMAGDALENA RADIO. </t>
  </si>
  <si>
    <t>RAFAEL JOSE COTES OROZCO</t>
  </si>
  <si>
    <t>HAMLET HASSER LOMBARDI VANEGAS</t>
  </si>
  <si>
    <t>https://community.secop.gov.co/Public/Tendering/OpportunityDetail/Index?noticeUID=CO1.NTC.4123714&amp;isFromPublicArea=True&amp;isModal=true&amp;asPopupView=true</t>
  </si>
  <si>
    <t>OPSP-VAD-0549-2023</t>
  </si>
  <si>
    <t>CO1.REQ.4206759</t>
  </si>
  <si>
    <t xml:space="preserve">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t>
  </si>
  <si>
    <t>DANISA OFIR VARELA MENDOZA</t>
  </si>
  <si>
    <t>https://community.secop.gov.co/Public/Tendering/OpportunityDetail/Index?noticeUID=CO1.NTC.4123597&amp;isFromPublicArea=True&amp;isModal=true&amp;asPopupView=true</t>
  </si>
  <si>
    <t>OPSP-VAD-0550-2023</t>
  </si>
  <si>
    <t>CO1.REQ.4206384</t>
  </si>
  <si>
    <t xml:space="preserve">LA PRESENTE ORDEN TIENE POR OBJETO: 1. APOYAR A LA DIRECCIÓN DE COMUNICACIONES EN LA REALIZACIÓN DE CUBRIMIENTO DE FUENTES INSTITUCIONALES. 2. APOYAR A LA DIRECCIÓN DE COMUNICACIONES EN EL SEGUIMIENTO A LA EMISORA RADIO MAGDALENA. 3. REALIZAR LOCUCIÓN DEL PROGRAMA DE RADIO DESDE EL CAMPUS, POR LA EMISORA UNIMAGDALENA RADIO. 4. REDACTAR LIBRETOS DE RADIO, SOBRE LAS NOVEDADES, EVENTOS E INFORMACIÓN DE LAS FUENTES ASIGNADAS, PARA LA TRANSMISIÓN EN LA EMISORA UNIMAGDALENA RADIO. 5. REDACTAR BOLETINES DE PRENSA SOBRE LAS NOVEDADES, EVENTOS E INFORMACIÓN DE LAS FUENTES ASIGNADAS. 6. APOYAR A LA DIRECCIÓN DE COMUNICACIONES EN EL PROCESO DE ORGANIZACIÓN LOGÍSTICA DE EVENTOS DE LAS FUENTES ASIGNADAS, ELABORACIÓN DE LIBRETOS DE PRESENTACIÓN, ÓRDENES DEL DÍA Y PRECEDENCIAS; REALIZACIÓN DE SEGUIMIENTO A SOLICITUDES DE INSUMOS Y ELEMENTOS PARA LOS EVENTOS. 7. PRESENTAR EVENTOS DE LAS FUENTES ASIGNADAS. 8. APOYAR A LA DIRECCIÓN DE COMUNICACIONES EN LA ELABORACIÓN DE PIEZAS DE COMUNICACIÓN SOLICITADAS POR LAS FUENTES ASIGNADAS, APOYAR LA PRODUCCIÓN DE VIDEOS; ACOMPAÑAR EL PROCESO DE SOLICITUD, REVISIÓN Y APROBACIÓN DISEÑOS DE BANNERS E INFOGRAFÍAS, ENTRE OTROS PRODUCTOS. 9. APOYAR A LA DIRECCIÓN DE COMUNICACIONES EN LA CREACIÓN DE COPYS PARA PUBLICACIONES EN LAS REDES SOCIALES SOBRE LAS NOVEDADES, EVENTOS E INFORMACIÓN DE LAS FUENTES ASIGNADAS Y ESCRITOS PARA LAS SECCIONES DE LAS DEPENDENCIAS EN LA PÁGINA WEB INSTITUCIONAL. 10. APOYAR A LA DIRECCIÓN DE COMUNICACIONES EN EL SEGUIMIENTO AL PROCESO DE PLANEACIÓN, CONTROL INTERNO Y CALIDAD. 11. ENVÍO DE BOLETINES INTERNOS. </t>
  </si>
  <si>
    <t>LAURA VANESSA OROZCO MADRID</t>
  </si>
  <si>
    <t>https://community.secop.gov.co/Public/Tendering/OpportunityDetail/Index?noticeUID=CO1.NTC.4123675&amp;isFromPublicArea=True&amp;isModal=true&amp;asPopupView=true</t>
  </si>
  <si>
    <t>OPSP-VAD-0551-2023</t>
  </si>
  <si>
    <t>CO1.REQ.4206386</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</si>
  <si>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6.APOYAR EL PROCESO DE ORGANIZACIÓN LOGÍSTICA DE EVENTOS DE LAS FUENTES INSTITUCIONALES. 7. ASISTIR A REUNIONES PREPARATORIAS. 8. ELABORAR LIBRETOS DE PRESENTACIÓN, ÓRDENES DEL DÍA Y PRECEDENCIA. 9. REALIZAR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CREACIÓN DE COPYS PARA PUBLICACIONES EN LAS REDES SOCIALES SOBRE LAS NOVEDADES, EVENTOS E INFORMACIÓN DE LAS FUENTES INSTITUCIONALES Y OTROS ESCRITOS PARA LAS SECCIONES DE LAS DEPENDENCIAS EN LA PÁGINA WEB INSTITUCIONAL</t>
  </si>
  <si>
    <t>GISELLE DE JESUS CUCUNUBA MANES</t>
  </si>
  <si>
    <t>https://community.secop.gov.co/Public/Tendering/OpportunityDetail/Index?noticeUID=CO1.NTC.4123832&amp;isFromPublicArea=True&amp;isModal=true&amp;asPopupView=true</t>
  </si>
  <si>
    <t>OPSP-VAD-0552-2023</t>
  </si>
  <si>
    <t>CO1.REQ.4206659</t>
  </si>
  <si>
    <t xml:space="preserve">LA PRESENTE ORDEN TIENE POR OBJETO: 1. PRESENTAR PROPUESTA Y CREACIÓN DE CONTENIDOS PARA REDES SOCIALES INSTITUCIONALES ALINEADAS CON LAS ESTRATEGIAS DE MARKETING INSTITUCIONAL. 2. APOYAR LA GRABACIÓN Y EDICIÓN DE VIDEOS PARA REDES SOCIALES. 3. APOYAR EN LAS RESPUESTAS PUNTUALES A COMENTARIOS Y CONSULTAS DE LA COMUNIDAD UNIVERSITARIA Y CIUDADANÍA EN GENERAL, POR REDES SOCIALES. 4. APOYAR EL CUBRIMIENTO DE EVENTOS DE LA UNIVERSIDAD DEL MAGDALENA. 5. APOYAR LA ATENCIÓN DE PQR POR REDES SOCIALES INSTITUCIONALES. 6. APOYAR LA CREACIÓN DE PIEZAS GRÁFICAS PARA LA RED SOCIAL INSTAGRAM. 7. APOYAR LA REALIZACIÓN DE INFORMES DE ESTADÍSTICAS DE FACEBOOK E INSTAGRAM INSTITUCIONAL. 8. APOYAR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ACTAUALIZACIÓN DE LAS NUEVAS TENDENCIAS EN TECNOLOGÍA DIGITAL PARA REDES INSTITUCIONALES. </t>
  </si>
  <si>
    <t>AILEN LUCILA ZAMBRANO VIÑAS</t>
  </si>
  <si>
    <t>https://community.secop.gov.co/Public/Tendering/OpportunityDetail/Index?noticeUID=CO1.NTC.4123688&amp;isFromPublicArea=True&amp;isModal=true&amp;asPopupView=true</t>
  </si>
  <si>
    <t>OPSP-VAD-0553-2023</t>
  </si>
  <si>
    <t>CO1.REQ.4206661</t>
  </si>
  <si>
    <t xml:space="preserve">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t>
  </si>
  <si>
    <t>BILLY JESUS ZEPHERIN ORTIZ</t>
  </si>
  <si>
    <t>https://community.secop.gov.co/Public/Tendering/OpportunityDetail/Index?noticeUID=CO1.NTC.4124025&amp;isFromPublicArea=True&amp;isModal=true&amp;asPopupView=true</t>
  </si>
  <si>
    <t>OPSP-VAD-0554-2023</t>
  </si>
  <si>
    <t>CO1.REQ.4206662</t>
  </si>
  <si>
    <t xml:space="preserve">LA PRESENTE ORDEN TIENE POR OBJETO: 1. APOYAR AL DIRECTOR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POR SEMESTRE. 4. APOYAR A LA DIRECCIÓN DE COMUNICACIONES EN LA PRESENTACIÓN DE EVENTOS. 5. REDACTAR CERDA DE 15 A 20 BOLETINES MENSUALES. 6. APOYAR AL DIRECTOR DE COMUNICACIONES EN LA COORDINACIÓN DEL MONITOREO DE 8 NOTICIEROS RADIALES 120 DÍAS POR SEMESTRE 7. PRESENTAR LOS INFORMES QUE SEAN REQUERIDOS POR EL SUPERVISOR DE LA ORDEN. </t>
  </si>
  <si>
    <t>ORLANDO DAVID IGUARAN MANJARRES</t>
  </si>
  <si>
    <t>https://community.secop.gov.co/Public/Tendering/OpportunityDetail/Index?noticeUID=CO1.NTC.4123697&amp;isFromPublicArea=True&amp;isModal=true&amp;asPopupView=true</t>
  </si>
  <si>
    <t>OPSP-VAD-0555-2023</t>
  </si>
  <si>
    <t>CO1.REQ.4205291</t>
  </si>
  <si>
    <t xml:space="preserve">LA PRESENTE ORDEN TIENE POR OBJETO: 1. APOYAR EN LA CREACIÓN DE ENTRE 10 A 15 CONTENIDOS CREATIVOS SEMANALES PARA APORTAR AL CRECIMIENTO Y A LA CONSOLIDACIÓN DE LA COMUNIDAD VIRTUAL INSTITUCIONAL, A TRAVÉS DE LAS REDES SOCIALES DE LA UNIVERSIDAD DEL MAGDALENA. 2. REALIZAR ENTRE 2 A 5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DIGITALES. 4. APOYAR  LAS CAMPAÑAS ESTRATÉGICAS DIGITALES QUE APORTEN AL POSICIONAMIENTO Y FIDELIZACIÓN DE LA COMUNIDAD DIGITAL INSTITUCIONAL. 5. APOYAR EN PROYECTOS Y NUEVAS ESTRATEGIAS DE MARKETING DIGITAL PARA POTENCIALIZAR EL RECONOCIMIENTO DE LA MARCA UNIMAGDALENA. </t>
  </si>
  <si>
    <t>SILENA PAOLA CASTILLA CONSTANTE</t>
  </si>
  <si>
    <t>https://community.secop.gov.co/Public/Tendering/OpportunityDetail/Index?noticeUID=CO1.NTC.4118051&amp;isFromPublicArea=True&amp;isModal=true&amp;asPopupView=true</t>
  </si>
  <si>
    <t>OPSP-VAD-0556-2023</t>
  </si>
  <si>
    <t>CO1.REQ.4205753</t>
  </si>
  <si>
    <t xml:space="preserve">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t>
  </si>
  <si>
    <t>SANDRA MILENA GRANADOS RAMOS</t>
  </si>
  <si>
    <t>https://community.secop.gov.co/Public/Tendering/OpportunityDetail/Index?noticeUID=CO1.NTC.4117894&amp;isFromPublicArea=True&amp;isModal=true&amp;asPopupView=true</t>
  </si>
  <si>
    <t>OAG-VAD-0557-2023</t>
  </si>
  <si>
    <t>CO1.REQ.4205855</t>
  </si>
  <si>
    <t xml:space="preserve">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EN LA ATENCIÓN DE PQR POR REDES SOCIALES INSTITUCIONALES. 5. CREAR PIEZAS GRÁFICAS PARA LA RED SOCIAL INSTAGRAM. 6. REALIZAR INFORMES DE ESTADÍSTICAS DE FACEBOOK E INSTAGRAM INSTITUCIONAL. 7. PROPORCIONAR Y REDACTAR CONTENIDOS PARA CUENTAS DE REDES SOCIALES. 8. APOYAR LA CREACIÓN DE RELACIONES CON LA COMUNIDAD UNIVERSITARIA, ESTUDIANTES, PROFESIONALES DEL SECTOR GOBIERNO Y EDUCACIÓN Y PERIODISTAS. 9. APOYAR CON LA ACTAULIZACIÓN DE LA INFORMACIÓN DE LAS NUEVAS TENDENCIAS EN TECNOLOGÍA DIGITAL PARA REDES INSTITUCIONALES. </t>
  </si>
  <si>
    <t>ADRIAN RAFAEL OJEDA OSPINO</t>
  </si>
  <si>
    <t>https://community.secop.gov.co/Public/Tendering/OpportunityDetail/Index?noticeUID=CO1.NTC.4118057&amp;isFromPublicArea=True&amp;isModal=true&amp;asPopupView=true</t>
  </si>
  <si>
    <t>OPSP-VAD-0558-2023</t>
  </si>
  <si>
    <t>CO1.REQ.4205869</t>
  </si>
  <si>
    <t xml:space="preserve">LA PRESENTE ORDEN TIENE POR OBJETO: 1. APOYAR EN LA CORRECCIÓN DE ESTILO DE LOS BOLETINES Y ESCRITOS EN GENERAL QUE SE GENERAN DESDE LA UNIVERSIDAD, 2. APOYAR EN LA REDACCIÓN DE TEXTOS PARA REDES SOCIALES, 3. APOYAR EN EL CUBRIMIENTO DE FUENTES INSTITUCIONALES. 4. APOYAR LA COORDINACIÓN Y SOCIALIZACIÓN DE MANUAL DE ESTILO DE LA ESCRITURA EN LA INSTITUCIÓN. </t>
  </si>
  <si>
    <t>HUMBERTO JOSE CORONEL NOGUERA</t>
  </si>
  <si>
    <t>https://community.secop.gov.co/Public/Tendering/OpportunityDetail/Index?noticeUID=CO1.NTC.4125504&amp;isFromPublicArea=True&amp;isModal=true&amp;asPopupView=true</t>
  </si>
  <si>
    <t>OPSP-VAD-0559-2023</t>
  </si>
  <si>
    <t>CO1.REQ.4205884</t>
  </si>
  <si>
    <t xml:space="preserve">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t>
  </si>
  <si>
    <t>ROSA MARGARITA CAMARGO VASQUEZ</t>
  </si>
  <si>
    <t>https://community.secop.gov.co/Public/Tendering/OpportunityDetail/Index?noticeUID=CO1.NTC.4118061&amp;isFromPublicArea=True&amp;isModal=true&amp;asPopupView=true</t>
  </si>
  <si>
    <t>OPSP-VAD-0560-2023</t>
  </si>
  <si>
    <t>CO1.REQ.4206019</t>
  </si>
  <si>
    <t xml:space="preserve">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ASISTIR A REUNIONES PREPARATORIAS, ELABORAR LIBRETOS DE PRESENTACIÓN, ÓRDENES DEL DÍA Y PRECEDENCIAS. 7. APOYAR EL SEGUIMIENTO A SOLICITUDES DE INSUMOS Y ELEMENTOS PARA LOS EVENTOS. 8. PRESENTAR EVENTOS DE LAS FUENTES ASIGNADAS. 9. ELABORAR DOS (2) BOLETINES AUDIOVISUALES DIARIOS DE LUNES A VIERNES, INCLUYE: ORGANIZACIÓN Y PRESENTACIÓN DE PROPUESTA DE TEMAS, APOYO ENLA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APOYAR LA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ENTRE OTROS PRODUCTOS. 11. CREACIÓN DE COPYS PARA PUBLICACIONES EN LAS REDES SOCIALES SOBRE LAS NOVEDADES, EVENTOS E INFORMACIÓN DE LAS FUENTES INSTITUCIONALES Y OTROS ESCRITOS. </t>
  </si>
  <si>
    <t>LEIDY HANNA HENRIQUEZ GALVIS</t>
  </si>
  <si>
    <t>https://community.secop.gov.co/Public/Tendering/OpportunityDetail/Index?noticeUID=CO1.NTC.4118063&amp;isFromPublicArea=True&amp;isModal=true&amp;asPopupView=true</t>
  </si>
  <si>
    <t>OPSP-VAD-0561-2023</t>
  </si>
  <si>
    <t>CO1.REQ.4205948</t>
  </si>
  <si>
    <t xml:space="preserve">LA PRESENTE ORDEN TIENE POR OBJETO: 1. APOYAR EN LA ELABORACIÓN Y ENVIÓ DE INFORMES SOLICITADOS POR LAS DIFERENTES ENTIDADES DEL ESTADO Y DEMÁS DEPENDENCIAS DE LA UNIVERSIDAD. 2. APOYAR AL GRUPO INTERNO DE CONTRATACIÓN EN LA ORGANIZACIÓN DE LA INFORMACIÓN QUE SE REQUIERA PERIÓDICAMENTE EN EL MARCO DE LAS EXIGENCIAS ESTABLECIDAS POR LA LEY DE TRANSPARENCIA DEL PROCESO CONTRACTUAL LLEVADO POR LA VICERRECTORÍA ADMINISTRATIVA Y LA DIRECCIÓN ADMINISTRATIVA EN LO QUE RESPECTA A LAS ÓRDENES DE PRESTACIÓN DE SERVICIOS PROFESIONALES Y DE APOYO A LA GESTIÓN. 3. APOYAR EN LOS TRÁMITES DE AFILIACIÓN A LA ADMINISTRADORA DE RIESGOS LABORALES QUE CORRESPONDA DE LOS CONTRATISTAS QUE VINCULE LA VICERRECTORÍA ADMINISTRATIVA. 4. APOYAR EN LOS TRÁMITES NECESARIOS PARA LA VERIFICACIÓN DE LAS CONDUCTAS RELACIONADAS CON VIOLENCIA DE GÉNERO DE LOS CONTRATISTAS QUE VINCULE LA VICERRECTORÍA ADMINISTRATIVA. 5.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6. APOYAR CON LA REVISIÓN EN LA PLATAFORMA DEL GEDOCO Y SIGEP DE LOS DOCUMENTOS PRECONTRACTUALES NECESARIOS PARA LA ELABORACIÓN DE ÓRDENES DE SERVICIOS PROFESIONALES Y DE APOYO A LA GESTIÓN DE LA VICERRECTORÍA Y/O DIRECCIÓN ADMINISTRATIVA. 7. APOYAR EN LA REVISIÓN DE LOS FORMATOS DE RECIBIDO A SATISFACCIÓN PARA TRAMITES DE PAGO DE HONORARIOS DE LOS CONTRATISTAS POR PRESTACIÓN DE SERVICIOS PROFESIONALES Y DE APOYO A LA GESTIÓN DE LA VICERRECTORÍA Y/O DIRECCIÓN ADMINISTRATIVA. 8. APOYAR EN LA VERIFICACIÓN QUE EL PAGO QUE REALICEN LOS CONTRATISTAS AL SISTEMA DE SEGURIDAD SOCIAL EN EJECUCIÓN DE LAS ÓRDENES DE PRESTACIÓN DE SERVICIOS PROFESIONALES Y DE APOYO A LA GESTIÓN CORRESPONDA A LO ESTABLECIDO EN LA LEY.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t>
  </si>
  <si>
    <t>https://community.secop.gov.co/Public/Tendering/OpportunityDetail/Index?noticeUID=CO1.NTC.4118069&amp;isFromPublicArea=True&amp;isModal=true&amp;asPopupView=true</t>
  </si>
  <si>
    <t>OPSP-VAD-0562-2023</t>
  </si>
  <si>
    <t>CO1.REQ.4205969</t>
  </si>
  <si>
    <t xml:space="preserve">LA PRESENTE ORDEN TIENE POR OBJETO: 1. ASESORAR Y APOYAR LA PLANEACIÓN, EVALUACIÓN Y CONTROL DE LOS PROCESOS ADMINISTRATIVOS DESARROLLADOS DESDE LA DIRECCIÓN ADMINISTRATIVA. 2. ASESORAR Y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t>
  </si>
  <si>
    <t>BERNARDO JOSE SAADE MEJIA</t>
  </si>
  <si>
    <t>https://community.secop.gov.co/Public/Tendering/OpportunityDetail/Index?noticeUID=CO1.NTC.4118160&amp;isFromPublicArea=True&amp;isModal=true&amp;asPopupView=true</t>
  </si>
  <si>
    <t>OPSP-VAD-0563-2023</t>
  </si>
  <si>
    <t>CO1.REQ.4219813</t>
  </si>
  <si>
    <t xml:space="preserve">LA PRESENTE ORDEN TIENE POR OBJETO: 1. ASESORAR Y APOYAR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t>
  </si>
  <si>
    <t>HERNANDO ANTONIO HENRIQUEZ PINEDO</t>
  </si>
  <si>
    <t>https://community.secop.gov.co/Public/Tendering/OpportunityDetail/Index?noticeUID=CO1.NTC.4137759&amp;isFromPublicArea=True&amp;isModal=true&amp;asPopupView=true</t>
  </si>
  <si>
    <t>OPSP-VAD-0564-2023</t>
  </si>
  <si>
    <t>CO1.REQ.4233575</t>
  </si>
  <si>
    <t>LA PRESENTE ORDEN TIENE POR OBJETO: PRESTAR SUS SERVICIOS PROFESIONALES COMO APOYO A LA SUPERVISIÓN DE PROYECTOS DEL SISTEMA GENERAL DE REGALÍAS EJECUTADOS POR LA UNIVERSIDAD DEL MAGDALENA, REALIZANDO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PROYECCIÓN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ORDEN. 8. APOYAR LA SOLICITUD Y TRAMITE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ANALIZAR Y CONCEPTUAR SOBRE LAS CIRCUNSTANCIAS ESPECIALES QUE CONLLEVEN A LA NECESIDAD DE EFECTUAR CAMBIOS EN LAS CONDICIONES DE LOS CONTRATOS PARA EL CABAL CUMPLIMIENTO DE LO PACTADO. ASÍ MISMO APOYAR CON EL ESTUDIO, EVALUACIÓN Y ATENCIÓN OPORTUNA DE LAS SUGERENCIAS, RECLAMACIONES Y CONSULTAS DEL CONTRATISTA. 11. INFORMAR OPORTUNAMENTE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t>
  </si>
  <si>
    <t>https://community.secop.gov.co/Public/Tendering/OpportunityDetail/Index?noticeUID=CO1.NTC.4137870&amp;isFromPublicArea=True&amp;isModal=true&amp;asPopupView=true</t>
  </si>
  <si>
    <t>OAG-VAD-0567-2023</t>
  </si>
  <si>
    <t>CO1.REQ.4238952</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</si>
  <si>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(SORDOSOYENTES) 3. REALIZAR ACOMPAÑAMIENTO A ESTUDIANTES CON DISCAPACIDAD AUDITIVA EN SUS ACTIVIDADES ACADÉMICAS DURANTE EL SEMESTRE DE 2023-I. 4.PRESTAR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PREVIO ACUERDO CON EL SUPERVISOR DE LA ORDEN. 9. REALIZAR ACOMPAÑAMIENTO EN EVENTOS INSTITUCIONALES COMO INTÉRPRETE DE LENGUA DE SEÑAS COLOMBIANA. 10. REALIZAR ACTIVIDADES COMO INTÉRPRETE DE LENGUA DE SEÑAS COLOMBIANA EN LAS GRABACIONES DEL CAMPUS TV. </t>
  </si>
  <si>
    <t>MARISELA ESTHER GUTIERREZ GAMARRA</t>
  </si>
  <si>
    <t>https://community.secop.gov.co/Public/Tendering/OpportunityDetail/Index?noticeUID=CO1.NTC.4163784&amp;isFromPublicArea=True&amp;isModal=true&amp;asPopupView=true</t>
  </si>
  <si>
    <t>OAG-VAD-0568-2023</t>
  </si>
  <si>
    <t>CO1.REQ.4239042</t>
  </si>
  <si>
    <t xml:space="preserve">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t>
  </si>
  <si>
    <t>DANNA CAROLINA CERVANTES CASTILLO</t>
  </si>
  <si>
    <t>https://community.secop.gov.co/Public/Tendering/OpportunityDetail/Index?noticeUID=CO1.NTC.4163952&amp;isFromPublicArea=True&amp;isModal=true&amp;asPopupView=true</t>
  </si>
  <si>
    <t>OAG-VAD-0569-2023</t>
  </si>
  <si>
    <t>CO1.REQ.4240739</t>
  </si>
  <si>
    <t>DIOMEDES JAIR VARGAS HORTA</t>
  </si>
  <si>
    <t>https://community.secop.gov.co/Public/Tendering/OpportunityDetail/Index?noticeUID=CO1.NTC.4164177&amp;isFromPublicArea=True&amp;isModal=true&amp;asPopupView=true</t>
  </si>
  <si>
    <t>OPSP-VAD-0570-2023</t>
  </si>
  <si>
    <t>CO1.REQ.4240756</t>
  </si>
  <si>
    <t>YORSEK MANUEL ALFARO OROZCO</t>
  </si>
  <si>
    <t>https://community.secop.gov.co/Public/Tendering/OpportunityDetail/Index?noticeUID=CO1.NTC.4163936&amp;isFromPublicArea=True&amp;isModal=true&amp;asPopupView=true</t>
  </si>
  <si>
    <t>OPSP-VAD-0571-2023</t>
  </si>
  <si>
    <t>CO1.REQ.4240780</t>
  </si>
  <si>
    <t xml:space="preserve">LA PRESENTE ORDEN TIENE POR OBJETO: 1. APOYAR A LA DIRECCCIÓN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</si>
  <si>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JULIANA DE LA MILAGROSA VIVES NORIEGA</t>
  </si>
  <si>
    <t>https://community.secop.gov.co/Public/Tendering/OpportunityDetail/Index?noticeUID=CO1.NTC.4164144&amp;isFromPublicArea=True&amp;isModal=true&amp;asPopupView=true</t>
  </si>
  <si>
    <t>OPSP-VAD-0572-2023</t>
  </si>
  <si>
    <t>CO1.REQ.4262318</t>
  </si>
  <si>
    <t xml:space="preserve">LA PRESENTE ORDEN TIENE POR OBJETO: 1. APOYAR EL PROCESO DE PROMOCIÓN Y MANTENIMIENTO EN SALUD MENTAL A NIVEL INDIVIDUAL, GRUPAL Y/O COLECTIVO, QUE POSIBILITE UN MAYOR BIENESTAR EMOCIONAL. 2. APOYAR EN LA ORIENTACIÓN BÁSICA, OPORTUNA Y ADECUADA A LOS ESTUDIANTES QUE REQUIERAN EL SERVICIO DE ATENCIÓN EN PSICOLOGÍA.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7. APOYAR EN EL PROCESO DE CARACTERIZACIÓN PSICOSOCIAL DE LOS MIEMBROS DE LA COMUNIDAD UNIVERSITARIA. 8. APOYAR EN EL PROCESO DE PLANEACIÓN Y EJECUCIÓN DE LAS ACTIVIDADES PROPIAS DEL PROTOCOLO INSTITUCIONAL PARA LA PREVENCIÓN Y ATENCIÓN DE LA VIOLENCIA BASADA EN GÉNERO Y VIOLENCIA SEXUAL. 9. APOYAR EN LA ATENCIÓN PSICOLÓGICA A LOS MIEMBROS DE LA COMUNIDAD UNIVERSITARIA EN VIRTUD AL PROTOCOLO INSTITUCIONAL PARA LA PREVENCIÓN Y ATENCIÓN DE LA VIOLENCIA BASADA EN GÉNERO Y VIOLENCIA SEXUAL. 10. APOYAR AL SUPERVISOR EN LA ACTUALIZACIÓN DEL INVENTARIO DE LOS EQUIPOS E INSUMOS DE OFICINA Y GARANTIZAR EL BUEN USO DE LOS MISMOS. 11. APOYAR EN LA ATENCIÓN, SEGUIMIENTO Y CONTROL A TRAVÉS DE MEDIOS TECNOLÓGICOS, A LA COMUNIDAD UNIVERSITARIA QUE LO REQUIERA DE ACUERDO A SU ESPECIALIDAD. </t>
  </si>
  <si>
    <t>LILIANA DEL CARMEN TRHEEBILCOCK ABELLO</t>
  </si>
  <si>
    <t>https://community.secop.gov.co/Public/Tendering/OpportunityDetail/Index?noticeUID=CO1.NTC.4166586&amp;isFromPublicArea=True&amp;isModal=true&amp;asPopupView=true</t>
  </si>
  <si>
    <t>OPSP-VAD-0574-2023</t>
  </si>
  <si>
    <t>CO1.REQ.4245404</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</si>
  <si>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SIGEP, SIA CONTRALORIAS, SIA OBSERVA, ASI COMO EN LA PUBLICACIÓN EN PAGINA INSTITUCIONAL. 4. APOYAR A LA OFICINA DE CONTROL INTERNO EN EL ESTUDIO, EVALUACIÓN Y EMISIÓN DE CONCEPTOS JURIDICOS QUE LE SEAN REQUERIDOS Y EN EL SEGUIMIENTO AL CUMPLIMIENTO DE LOS REQUERIMIENTOS. 5. APOYAR A LA OFICINA DE CONTROL INTERNO EN EL SEGUIMIENTO AL CUMPLIMIENTO DE OBLIGACIONES POR PARTE DE LAS DEPENCIAS RESPONSABLES EN EL MARCO DEL PARÁGRAFO DEL ART. 125 DE LA ACCIÓN DE REPETICIÓN DE LA LEY 2220 DE 2022. 6. APOYAR A LA OFICINA DE CONTROL INTERNO EN EL SEGUIMIENTO AL FALTANTE, DAÑO Y/O DETERIORO DE BIENES EN EL MARCO DEL CAP. III RESOLUCIÓN REC. 624 DE 2018.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AUDITORIAS, SEGUIMIENTOS, ASESORIAS Y/O ACOMPAÑAMIENTOS REALIZADOS.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 </t>
  </si>
  <si>
    <t>LIZBETH CECILIA RESTREPO GAMEZ</t>
  </si>
  <si>
    <t>https://community.secop.gov.co/Public/Tendering/OpportunityDetail/Index?noticeUID=CO1.NTC.4164230&amp;isFromPublicArea=True&amp;isModal=true&amp;asPopupView=true</t>
  </si>
  <si>
    <t>OAG-VAD-0575-2023</t>
  </si>
  <si>
    <t>CO1.REQ.4245407</t>
  </si>
  <si>
    <t xml:space="preserve">LA PRESENTE ORDEN TIENE POR OBJETO: 1. APOYAR EN EL CARGUE DE LA INFORMACIÓN REQUERIDA EN LAS DIFERENTES PLATAFORMAS QUE ESTÁ OBLIGADA LA UNIVERSIDAD CON RESPECTO A LA INFORMACIÓN CONTRACTUAL Y CONTABLE. 2. APOYAR EN LA REVISIÓN MENSUAL DE LOS CONTRATOS DE LOS ORDENADORES DE GASTO QUE SE INGRESAN EN LA PLATAFORMA DEL SISTEMA INTEGRAL DE AUDITORIA- SIA OBSERVA (PARÁMETROS DE CONTRATACION), SIGEP II SECOP I Y II. 3. APOYAR EN LA REVISIÓN DE LA INFORMACIÓN CONTRACTUAL DE LOS ORDENADORES DE GASTO EN EL FORMATO F- 20 AG DEL INFORME PRESENTADO A LA CONTRALORÍA DEL MAGDALENA. 4. APOYAR EN EL CARGUE Y DEL FORMATO F-20 AG DEL INFORME DE LA CONTRALORÍA DEL MAGDALENA. 5. APOYAR EN LA REVISIÓN DE CONTRATOS INGRESADOS A LA PLATAFORMA SISTEMA DE INFORMACIÓN Y GESTIÓN DEL EMPLEADO PÚBLICO SIGEP II EN EL MÓDULO DE CONTRATACIÓN DE LOS ORDENADORES DE GASTO DE LA UNIVERSIDAD DEL MAGDALENA. 6. APOYAR EN LA ELABORACIÓN Y CARGUE DE INFORMACIÓN ENLA PLATAFORMA DEL CHIP CONTADURÍA GENERAL DE LA NACIÓN Y SIRESI. 7. APOYAR EN LA ELABORACIÓN DE CERTIFICACIONES CONTRACTUALES. 8. APOYAR EN LA PROYECCIÓN RESPUESTAS A LAS PETICIONES QUE LE SEAN TRASLADADAS, CON EL FIN QUE LAS MISMAS SE RESUELVAN DENTRO DE LOS PLAZOS Y/O TÉRMINOS ESTABLECIDOS EN LA LEY. 9. APOYAR EN EL PROCESO DE IMPLEMENTACIÓN DEL MÓDULO DE TRÁMITE DE CERTIFICACIONES DE VINCULACIONES CONTRACTUALES VIRTAULES EN LÍNEA. 10. RENDIR INFORMES MENSUALES O CUANDO EL SUPERVISOR ASÍ LO REQUIERA, SOBRE LAS ACTIVIDADES DESARROLLADAS EN CUMPLIMIENTO DE LA ORDEN DE PRESTACIÓN DE SERVICIOS. </t>
  </si>
  <si>
    <t>ISBELIA VANESSA BECERRA PORTILLA</t>
  </si>
  <si>
    <t>https://community.secop.gov.co/Public/Tendering/OpportunityDetail/Index?noticeUID=CO1.NTC.4164058&amp;isFromPublicArea=True&amp;isModal=true&amp;asPopupView=true</t>
  </si>
  <si>
    <t>OPSP-VAD-0576-2023</t>
  </si>
  <si>
    <t>CO1.REQ.4245315</t>
  </si>
  <si>
    <t xml:space="preserve">LA PRESENTE ORDEN TIENE POR OBJETO: 1. APOYAR EN LA DEFINICIÓN, ELABORACIÓN Y REVISIÓN DE LA ARQUITECTURA DE DESARROLLO DE LOS PROYECTOS (CASOS DE USO, BASES DE DATOS, CLASES, INTERFAZ DE USUARIO, MIGRACIÓN DE DATOS. 2. APOYAR EN LA CONSTRUCCIÓN DE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APOYAR EN LA REALIZACIÓN DE REUNIONES PERIÓDICAS CON LOS EQUIPOS DE TRABAJO DE LOS PROYECTOS. 7. APOYAR Y ASESORAR EN LAS ESPECIFICACIONES DE SOFTWARE EN FORMA DE HISTORIAS DE USUARIO. </t>
  </si>
  <si>
    <t>BRIAN DAVID CANTILLO LOPEZ</t>
  </si>
  <si>
    <t>https://community.secop.gov.co/Public/Tendering/OpportunityDetail/Index?noticeUID=CO1.NTC.4164074&amp;isFromPublicArea=True&amp;isModal=true&amp;asPopupView=true</t>
  </si>
  <si>
    <t>OPSP-VAD-0577-2023</t>
  </si>
  <si>
    <t>CO1.REQ.4245413</t>
  </si>
  <si>
    <t>LAURA MARCELA DE JESUS VIVES CAMPO</t>
  </si>
  <si>
    <t>https://community.secop.gov.co/Public/Tendering/OpportunityDetail/Index?noticeUID=CO1.NTC.4163990&amp;isFromPublicArea=True&amp;isModal=true&amp;asPopupView=true</t>
  </si>
  <si>
    <t>OAG-VAD-0578-2023</t>
  </si>
  <si>
    <t>CO1.REQ.4271929</t>
  </si>
  <si>
    <t xml:space="preserve">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 A TRÁMITES ADMINISTRATIVOS INTERNOS. </t>
  </si>
  <si>
    <t>DANIELA CAROLINA JOHNSON CASTAÑEDA</t>
  </si>
  <si>
    <t>ANA EMILIA BARROS NIETO</t>
  </si>
  <si>
    <t>https://community.secop.gov.co/Public/Tendering/OpportunityDetail/Index?noticeUID=CO1.NTC.4175980&amp;isFromPublicArea=True&amp;isModal=true&amp;asPopupView=true</t>
  </si>
  <si>
    <t>OAG-VAD-0579-2023</t>
  </si>
  <si>
    <t>CO1.REQ.4272705</t>
  </si>
  <si>
    <t xml:space="preserve">LA PRESENTE ORDEN TIENE POR OBJETO: 1. APOYAR EL SEGUIMIENTO DIARIO DE LABORES DE RECOLECCIÓN DE RESIDUOS. 2. APOYAR EL SEGUIMIENTO DIARIO A LAS CONDICIONES GENERALES DE MANTENIMIENTO, LIMPIEZA Y DESINFECCIÓN DE DISPOSITIVOS Y/O RECIPIENTES UTILIZADOS EN EL MANEJO DE RESIDUOS. 3. APOYAR LA EJECUCIÓN DEL PROGRAMA DE APROVECHAMIENTO DE RESIDUOS SÓLIDOS. 4. APOYAR LA REALIZACIÓN DE LOS RETROLAVADOS, LIMPIEZA Y DESINFECCIÓN DE LAS ESTACIONES DE LLENADO DE BOTELLAS DE AGUA POTABLE. 5. APOYAR LA REALIZACIÓN DE CAPACITACIONES EN TEMÁTICAS RELACIONADAS CON LA GESTIÓN AMBIENTAL Y SANITARIA. 6. APOYAR EN LA ACTUALIZACIÓN DE LA INFORMACIÓN ASOCIADA AL COMPONENTE AMBIENTAL, DE ACUERDO CON LOS PROCEDIMIENTOS Y NORMAS LEGALES ESTABLECIDOS EN GESTIÓN DOCUMENTAL. </t>
  </si>
  <si>
    <t>FREDDY MAURICIO MARTINEZ NIEVES</t>
  </si>
  <si>
    <t>https://community.secop.gov.co/Public/Tendering/OpportunityDetail/Index?noticeUID=CO1.NTC.4177867&amp;isFromPublicArea=True&amp;isModal=true&amp;asPopupView=true</t>
  </si>
  <si>
    <t>OPSP-VAD-0580-2023</t>
  </si>
  <si>
    <t>CO1.REQ.4272657</t>
  </si>
  <si>
    <t xml:space="preserve">LA PRESENTE ORDEN TIENE POR OBJETO: 1. ASESORAR Y APOYAR EN EL  DISEÑO DE LA “CULTURA DE SERVICIO AL CLIENTE” DE LA UNIVERSIDAD DEL MAGDALENA 2. ASESORAR Y APOYAR EN LA DEFINICIÓN DE LOS INDICADORES DE DESEMPEÑO KPI’S CLAVES EN LA CULTURA DE SERVICIO AL CLIENTE (PRIMERA RESPUESTA, TIEMPO DE ESPERA, TASA DE RESOLUCIÓN, RENDIMIENTO DEL REPRESENTANTE DE ATENCIÓN AL CLIENTE, SATISFACCIÓN DEL CLIENTE, TASA DE RETENCIÓN DE CLIENTES, COMPROMISO DE EMPLEADOS) 3. APOYAR EN LA MEDICIÓN Y MONITOREO DEL LOGRO DE LOS INDICADORES DE DESEMPEÑO KPI’S DEFINIDOS PARA CADA ÁREA QUE TIENEN CONTACTO DIRECTO CON LOS CLIENTES, SEGÚN LA PRESTACIÓN DEL SERVICIO. 4. APOYAR CON LA CREACIÓN DE CAMPAÑAS DE SOCIALIZACIÓN DE LA CULTURA DE SERVICIO AL CLIENTE DE LA UNIVERSIDAD DEL MAGDALENA 5. REALIZAR TALLERES DE SENSIBILIZACIÓN A LOS INTEGRANTES DE LOS DIFERENTES EQUIPOS DE TRABAJO QUE REALIZAN SUS ACTIVIDADES MEDIANTE CONTACTO DIRECTO CON LOS USUARIOS 6. APOYAR EN LA MOTIVACIÓN AL EQUIPO Y MEJORA DE LA EXPERIENCIA DE LOS COLABORADORES EN LA PRESTACIÓN DEL SERVICIO AL CLIENTE. 7. PROPONER SOLUCIONES PARA MEJORAR EL RENDIMIENTO DEL SERVICIO AL CLIENTE 8. APOYAR LA COORDINACIÓN Y SUPERVISIÓN  DEL CUMPLIMIENTO DE LA CULTURA DE SERVICIO AL CLIENTE DE LA UNIVERSIDAD DEL MAGDALENA 9. APOYAR EN LA COMUNICACIÓN DE LAS DECISIONES Y LINEAMIENTOS DE LA ALTA DIRECTIVA EN RELACIÓN CON LA ATENCIÓN AL CLIENTE. 10. APOYAR EN EL LOGRO Y MANTENIMIENTO DEL NIVEL DE CALIDAD Y LA SATISFACCIÓN DE LOS CLIENTES 11. APOYAR EN LA IDENTIFICACIÓN DE POSIBLES CAMBIOS TECNOLÓGICOS O HERRAMIENTAS QUE MEJOREN TANTO LA EXPERIENCIA DEL COLABORADOR, COMO LA DEL CLIENTE 12. APOYAR LA RESOLUCIÓN DE PROBLEMAS O QUEJAS ESCALADAS DEL CLIENTE 13. APOYAR CON EL REPORTE DE INFORMACIÓN RECOPILADA DEL CLIENTE, PARA QUE LA ALTA DIRECCIÓN TENGA ACCESO A ESOS DATOS Y PUEDA TOMAR DECISIONES ACERTADAS. </t>
  </si>
  <si>
    <t>ANA KATHERINE MARRIAGA JARABA</t>
  </si>
  <si>
    <t>https://community.secop.gov.co/Public/Tendering/OpportunityDetail/Index?noticeUID=CO1.NTC.4178121&amp;isFromPublicArea=True&amp;isModal=true&amp;asPopupView=true</t>
  </si>
  <si>
    <t>OPSP-VAD-0581-2023</t>
  </si>
  <si>
    <t>CO1.REQ.4272821</t>
  </si>
  <si>
    <t xml:space="preserve">LA PRESENTE ORDEN TIENE POR OBJETO: 1. PRESTAR ASESORÍA JURÍDICA Y RESOLVER CONSULTAS DE TIPO JURÍDICO SOBRE LA EJECUCIÓN DE LOS PROYECTOS DE LA VICERRECTORÍA DE EXTENSIÓN Y PROYECCIÓN SOCIAL DE CONFORMIDAD CON LA NORMATIVIDAD VIGENTE. 2. REALIZAR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INVITADA LA VICERRECTORÍA. 4. PROYECTAR MINUTAS DE CONVENIOS Y CONTRATOS QUE REQUIERA LA VICERRECTORÍA DE EXTENSIÓN Y PROYECCIÓN SOCIAL. 5. PROYECTAR RESPUESTAS A PETICIONES, ACTAS, TUTELAS Y DEMÁS DOCUMENTOS DE CONTENIDO JURÍDICO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8. ASISTIR A TODAS LAS REUNIONES Y/O ENCUENTROS VIRTUALES Y PRESENCIALES AGENDADOS, PREVIO ACUERDO CON EL SUPERVISOR DE LA ORDEN. </t>
  </si>
  <si>
    <t>MAIRA ALEJANDRA SALGADO GARCIA</t>
  </si>
  <si>
    <t>https://community.secop.gov.co/Public/Tendering/OpportunityDetail/Index?noticeUID=CO1.NTC.4178058&amp;isFromPublicArea=True&amp;isModal=true&amp;asPopupView=true</t>
  </si>
  <si>
    <t>OPSP-VAD-0582-2023</t>
  </si>
  <si>
    <t>CO1.REQ.4273973</t>
  </si>
  <si>
    <t xml:space="preserve">LA PRESENTE ORDEN TIENE POR OBJETO: 1. APOYAR LA CONDUCCIÓN DEL MAGAZÍN 'RUTAS PARA AVANZAR' TRANSMITIDO POR UNIMAGDALENA RADIO. 2. APOYAR LA REPORTERÍA CON LAS DEPENDENCIAS QUE GENEREN INFORMACIÓN ÚTIL PARA EL PROGRAMA. 3. APOYAR LAS TRANSMISIONES EN VIVO Y EN DIRECTO DE LOS EVENTOS Y FRANJAS DE LA EMISORA CULTURAL. 4. APOYAR LA ELABORACIÓN DE LAS BASES DE DATOS DE FUNCIONARIOS ESTATALES Y PRIVADOS QUE PUEDAN SER CONSULTADOS EN EL ESPACIO DE LA EMISORA. 5. APOYAR EN LA REALIZACIÓN DEL PROGRAMA UNIMAGDALENA RADIO AL BARRIO. 6. APOYAR EN LA REDACCIÓN DE DOCUMENTOS INSTITUCIONALES.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t>
  </si>
  <si>
    <t>JACOBO MARIANO MENDEZ DE ANDREIS</t>
  </si>
  <si>
    <t>https://community.secop.gov.co/Public/Tendering/OpportunityDetail/Index?noticeUID=CO1.NTC.4178231&amp;isFromPublicArea=True&amp;isModal=true&amp;asPopupView=true</t>
  </si>
  <si>
    <t>OPSP-VAD-0583-2023</t>
  </si>
  <si>
    <t>CO1.REQ.4274216</t>
  </si>
  <si>
    <t xml:space="preserve">LA PRESENTE ORDEN TIENE POR OBJETO: 1. BRINDAR APOYO Y ACOMPAÑAMIENTO A LAS PERSONAS Y A LA COMUNIDAD QUE ASISTE AL PAP EN EL ÁREA PSICOSOCIAL 2. APOYAR EN LA INTERVENCIÓN COMUNITARIA DESDE EL ÁREA SOCIAL 3. APOYAR EN LA GESTIÓN DE NUEVAS ALIANZAS. 4. APOYAR CON EL IMPULSO DE NUEVAS PROPUESTAS EN EL ÁREA DE DESARROLLO SOCIAL 5. APOYAR LAS MESAS DE TRABAJOS RELACIONADAS CON LA CREACIÓN DE NUEVOS CONVENIOS 6. ENTREGAR INFORMES DE ACTIVIDADES DE INTERVENCIÓN REALIZADAS. </t>
  </si>
  <si>
    <t>JOSE ALBERTO TONCEL BELTRAN</t>
  </si>
  <si>
    <t>https://community.secop.gov.co/Public/Tendering/OpportunityDetail/Index?noticeUID=CO1.NTC.4178235&amp;isFromPublicArea=True&amp;isModal=true&amp;asPopupView=true</t>
  </si>
  <si>
    <t>OPSP-VAD-0584-2023</t>
  </si>
  <si>
    <t>CO1.REQ.4274165</t>
  </si>
  <si>
    <t xml:space="preserve">LA PRESENTE ORDEN TIENE POR OBJETO: 1. APOYAR EN LA ATENCIÓN BÁSICA, OPORTUNA Y ADECUADA EN CONSULTA COMO MEDICO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LA PARTICIPACIÓN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10. APOYAR AL SUPERVISOR EN LA ACTUALIZACIÓN DEL INVENTARIO DE LOS EQUIPOS DE OFICINA Y DE INSUMOS MÉDICOS Y APOYAR EN EL BUEN USO DE LOS MISMOS.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12. APOYAR EN LA ATENCIÓN, SEGUIMIENTO Y CONTROL A TRAVÉS DE MEDIOS TECNOLÓGICOS, A LA COMUNIDAD UNIVERSITARIA QUE LO REQUIERA DE ACUERDO A SU ESPECIALIDAD. </t>
  </si>
  <si>
    <t>LIZETH PAOLA CARDENAS ZAMBRANO</t>
  </si>
  <si>
    <t>https://community.secop.gov.co/Public/Tendering/OpportunityDetail/Index?noticeUID=CO1.NTC.4177952&amp;isFromPublicArea=True&amp;isModal=true&amp;asPopupView=true</t>
  </si>
  <si>
    <t>OAG-VAD-0585-2023</t>
  </si>
  <si>
    <t>CO1.REQ.4289931</t>
  </si>
  <si>
    <t xml:space="preserve">LA PRESENTE ORDEN TIENE POR OBJETO: 1. APOYAR LA PRODUCCIÓN DE CONTENIDOS PARA LAS REDES SOCIALES Y MEDIOS DIGITALES DE LA DIRECCIÓN DE BIENESTAR UNIVERSITARIO. 2. APOYAR EN LA ORGANIZACIÓN LOGÍSTICA DE LAS ACTIVIDADES Y EVENTOS ACADÉMICOS, SOCIALES, DEPORTIVOS Y CULTURALES DE LA DIRECCIÓN DE BIENESTAR UNIVERSITARIO. 3. ENTREGAR DE MANERA OPORTUNA Y BAJO SU RESPONSABILIDAD LOS INFORMES, CON SOPORTES ESTADÍSTICOS. 4. APOYAR EN LA GRABACIÓN Y EDICIÓN DE MENSAJES INSTITUCIONALES. 5. APOYAR EN LA ATENCIÓN A LOS MIEMBROS DE LA COMUNIDAD UNIVERSITARIA QUE REQUIERAN INFORMACIÓN SOBRE LOS DISTINTOS SERVICIOS DE BIENESTAR. </t>
  </si>
  <si>
    <t>ANDRES FELIPE ROJAS DODINO</t>
  </si>
  <si>
    <t>https://community.secop.gov.co/Public/Tendering/OpportunityDetail/Index?noticeUID=CO1.NTC.4197436&amp;isFromPublicArea=True&amp;isModal=true&amp;asPopupView=true</t>
  </si>
  <si>
    <t>OPSP-VAD-0587-2023</t>
  </si>
  <si>
    <t>CO1.REQ.4289638</t>
  </si>
  <si>
    <t xml:space="preserve">LA PRESENTE ORDEN TIENE POR OBJETO: 1. ASESORAR EN LA PROYECCIÓN, EJECUCIÓN Y CONTROL DE POLÍTICAS DE GESTIÓN ADMINISTRATIVA. 2. ASESORAR Y APOYAR EN LA PLANIFICACIÓN DE ACTIVIDADES DE SEGUIMIENTO Y CONTROL RELATIVAS A LA GESTIÓN ADMINISTRATIVA. 3. ASESORAR A LA DIRECCIÓN ADMINISTRATIVA EN LA ELABORACIÓN Y PRESENTACIÓN DE INFORMES RELACIONADOS CON LA GESTIÓN ADMINISTRATIVA. 4. ASESORAR Y APOYAR EN LA FORMULACIÓN Y EVALUACIÓN DE PROYECTOS E INICIATIVAS DE GESTIÓN ADMINISTRATIVA. 5. APOYAR EN LA FORMULACIÓN Y SEGUIMIENTO DE PROYECTOS DE PLAN DE ACCIÓN A CARGO DE LA DIRECCIÓN ADMINISTRATIVA Y LA VICERRECTORÍA ADMINISTRATIVA. </t>
  </si>
  <si>
    <t>CAROLINA MAYLEN FORERO BULA</t>
  </si>
  <si>
    <t>https://community.secop.gov.co/Public/Tendering/OpportunityDetail/Index?noticeUID=CO1.NTC.4197520&amp;isFromPublicArea=True&amp;isModal=true&amp;asPopupView=true</t>
  </si>
  <si>
    <t>OPSP-VAD-0588-2023</t>
  </si>
  <si>
    <t>CO1.REQ.4289823</t>
  </si>
  <si>
    <t xml:space="preserve">LA PRESENTE ORDEN TIENE POR OBJETO: 1. APOYAR EN LA REMISIÓN A LA DIRECCIÓN DE PRÁCTICAS LOS ESTUDIANTES APTOS PARA REALIZAR LA PREPRÁCTICA PERIODO 2023-1. 2. APOYAR LA ATENCIÓN DE LAS SOLICITUDES DE PRÁCTICAS DE LOS ESTUDIANTES INTERESADOS EN REALIZAR PRÁCTICAS. 3. APOYAR EN LA NOTIFICACIÓN DE LA APROBACIÓN DE ACTIVIDADES DE PRÁCTICAS APROBADAS POR LOS PROGRAMAS Y SOLICITAR LOS DOCUMENTOS PARA LA LEGALIZACIÓN DE PRÁCTICAS. 4. REMITIR LOS DOCUMENTOS REQUERIDOS PARA LA LEGALIZACIÓN A LA DIRECCIÓN DE PRÁCTICAS. 5. APOYAR EN LA NOTIFICACIÓN DE LA LEGALIZACIÓN DE PRÁCTICAS A LOS ESTUDIANTES Y EMPRESAS. 6. APOYAR EN LA ATENCIÓN Y ENTREGA DE INFORMACIÓN OPORTUNA, COHERENTE, FIDEDIGNA Y COMPLETA DE LAS PRÁCTICAS PROFESIONALES AL USUARIO QUE LA REQUIERA DE CONFORMIDAD A LAS COMPETENCIAS EN PRÁCTICAS DE LOS PROGRAMAS 7. ASESORAR A LOS ESTUDIANTES, TUTORES, EMPRESARIOS EL PROCESO DE PRÁCTICAS. 8. 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 LISTADO DE ESTUDIANTES QUE CULMINARON SU PROCESO DE PRÁCTICAS PARA QUE LOS PROGRAMAS EMITAN LA PAZ Y SALVO RESPECTIVO. </t>
  </si>
  <si>
    <t>BERTHA NAYIBE MURCIA MEDINA</t>
  </si>
  <si>
    <t>https://community.secop.gov.co/Public/Tendering/OpportunityDetail/Index?noticeUID=CO1.NTC.4197526&amp;isFromPublicArea=True&amp;isModal=true&amp;asPopupView=true</t>
  </si>
  <si>
    <t>OAG-VAD-0589-2023</t>
  </si>
  <si>
    <t>CO1.REQ.4289825</t>
  </si>
  <si>
    <t>MAGNOLIA DEL CARMEN DIAZ GUERRERO</t>
  </si>
  <si>
    <t>https://community.secop.gov.co/Public/Tendering/OpportunityDetail/Index?noticeUID=CO1.NTC.4197607&amp;isFromPublicArea=True&amp;isModal=true&amp;asPopupView=true</t>
  </si>
  <si>
    <t>OPSP-VAD-0590-2023</t>
  </si>
  <si>
    <t>CO1.REQ.4289647</t>
  </si>
  <si>
    <t xml:space="preserve">LA PRESENTE ORDEN TIENE POR OBJETO: 1. APOYAR CON LA REMISIÓN A LA DIRECCIÓN DE PRÁCTICAS LOS ESTUDIANTES APTOS PARA REALIZAR LA PREPRÁCTICA PERIODO 2023-1. 2. APOYAR EN LA ATENCIÓN DE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INFORMACIÓN OPORTUNA, COHERENTE, FIDEDIGNA Y COMPLETA DE LAS PRÁCTICAS PROFESIONALES AL USUARIO QUE LA REQUIERA DE CONFORMIDAD A LAS COMPETENCIAS EN PRÁCTICAS DE LOS PROGRAMAS 7. ASESORAR A LOS ESTUDIANTES, TUTORES, EMPRESARIOS EL PROCESO DE PRÁCTICAS. 8. 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t>
  </si>
  <si>
    <t>MARTHA ELOISA ACUÑA ORTIZ</t>
  </si>
  <si>
    <t>ANDREA CAROLINA MONTERO RODRIGUEZ</t>
  </si>
  <si>
    <t>https://community.secop.gov.co/Public/Tendering/OpportunityDetail/Index?noticeUID=CO1.NTC.4197358&amp;isFromPublicArea=True&amp;isModal=true&amp;asPopupView=true</t>
  </si>
  <si>
    <t>OPSP-VAD-0591-2023</t>
  </si>
  <si>
    <t>CO1.REQ.4289736</t>
  </si>
  <si>
    <t xml:space="preserve">LA PRESENTE ORDEN TIENE POR OBJETO: 1. APOYAR EN LA REMISIÓN A LA DIRECCIÓN DE PRÁCTICAS LOS ESTUDIANTES APTOS PARA REALIZAR LA PREPRÁCTICA PERIODO 2023-1.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t>
  </si>
  <si>
    <t>https://community.secop.gov.co/Public/Tendering/OpportunityDetail/Index?noticeUID=CO1.NTC.4197550&amp;isFromPublicArea=True&amp;isModal=true&amp;asPopupView=true</t>
  </si>
  <si>
    <t>OPSP-VAD-0592-2023</t>
  </si>
  <si>
    <t>CO1.REQ.4289847</t>
  </si>
  <si>
    <t xml:space="preserve">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ELABORACIÓN Y DESARROLLO DE INFORMES ESTADÍSTICOS Y FINANCIEROS RELACIONADOS CON EL PROCESO "BIENESTAR UNIVERSITARIO” DE CONFORMIDAD AL SISTEMA DE GESTIÓN INTEGRAL TENIENDO EN CUENTA LOS FUNDAMENTOS Y LINEAMIENTOS IMPARTIDOS POR EL GRUPO DE GESTIÓN DE LA CALIDAD. </t>
  </si>
  <si>
    <t>https://community.secop.gov.co/Public/Tendering/OpportunityDetail/Index?noticeUID=CO1.NTC.4197559&amp;isFromPublicArea=True&amp;isModal=true&amp;asPopupView=true</t>
  </si>
  <si>
    <t>OPSP-VAD-0593-2023</t>
  </si>
  <si>
    <t>CO1.REQ.4290059</t>
  </si>
  <si>
    <t>ADAN JOSE OLIVEROS ALTAHONA</t>
  </si>
  <si>
    <t>https://community.secop.gov.co/Public/Tendering/OpportunityDetail/Index?noticeUID=CO1.NTC.4197372&amp;isFromPublicArea=True&amp;isModal=true&amp;asPopupView=true</t>
  </si>
  <si>
    <t>OPSP-VAD-0597-2023</t>
  </si>
  <si>
    <t>CO1.REQ.4301173</t>
  </si>
  <si>
    <t xml:space="preserve">LA PRESENTE ORDEN TIENE POR OBJETO: 1. EMITIR LOS CONCEPTOS Y RESOLVER LAS CONSULTAS DE TIPO JURÍDICO EN TODAS LAS ÁREAS DEL DERECHO QUE LE SEAN SOLICITADOS. 2. PRESTAR ASESORÍA Y APOYAR EN LA REVISIÓN DE LOS DOCUMENTOS PRECONTRACTUALES Y CONTRACTUALES QUE LE SEAN TRASLADADOS DE LOS PROCESOS DE CONTRATACIÓN ADELANTADOS POR UNIMAGDALENA. 3. APOYAR LA REVISIÓN EN LA PLATAFORMA DEL GEDOCO DE LOS DOCUMENTOS PRECONTRACTUALES NECESARIOS PARA LA ELABORACIÓN DE ÓRDENES DE SERVICIOS PROFESIONALES Y DE APOYO A LA GESTIÓN QUE REQUIERA LA VICERRECTORÍA ADMINISTRATIVA. 4.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5. APOYAR LA REVISIÓN DE LOS FORMATOS DE RECIBIDO A SATISFACCIÓN PARA LIQUIDACIÓN DE HONORARIOS DE ÓRDENES DE PRESTACIÓN DE SERVICIOS PROFESIONALES Y DE APOYO A LA GESTIÓN. 6. APOYAR EN LA PROYECCIÓN DE MINUTAS DE CONTRATOS Y/O ÓRDENES DE PRESTACIÓN DE SERVICIOS PROFESIONALES Y DE APOYO A LA GESTIÓN. 7. APOYAR AL GRUPO DE CONTRATACIÓN CON LA PROYECCIÓN DE LAS RESPUESTAS A LAS PETICIONES QUE LE SEAN TRASLADADAS, CON EL FIN QUE LAS MISMAS SE RESUELVAN DENTRO DE LOS PLAZOS Y/O TÉRMINOS ESTABLECIDOS EN LA LEY. 8. APOYAR EN EL CARGUE DE INFORMACIÓN CONTRACTUAL EN LAS PLATAFORMAS DEL SIA OBSERVA Y EL SECOP. 9. APOYAR LA ELABORACIÓN DE CERTIFICADOS CONTRACTUALES SOLICITADOS POR LOS DIFERENTES USUARIOS. 10. APOYAR EN EL PROCESO DE IMPLEMENTACIÓN DEL MÓDULO DE TRÁMITE DE CERTIFICACIONES DE VINCULACIONES CONTRACTUALES VIRTUALES EN LÍNEA.11. RENDIR INFORMES MENSUALES O CUANDO EL SUPERVISOR ASÍ LO REQUIERA, SOBRE LAS ACTIVIDADES DESARROLLADAS EN CUMPLIMIENTO DE LA ORDEN DE PRESTACIÓN DE SERVICIOS. </t>
  </si>
  <si>
    <t>MARIA TERESA CEBALLOS RIASCOS</t>
  </si>
  <si>
    <t>https://community.secop.gov.co/Public/Tendering/OpportunityDetail/Index?noticeUID=CO1.NTC.4209439&amp;isFromPublicArea=True&amp;isModal=true&amp;asPopupView=true</t>
  </si>
  <si>
    <t>OPSP-VAD-0606-2023</t>
  </si>
  <si>
    <t>CO1.REQ.4316224</t>
  </si>
  <si>
    <t xml:space="preserve">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DIRECCION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t>
  </si>
  <si>
    <t>LILIBETH PATRICIA CARBONO PACHECO</t>
  </si>
  <si>
    <t>https://community.secop.gov.co/Public/Tendering/ContractNoticePhases/View?PPI=CO1.PPI.24028993&amp;isFromPublicArea=True&amp;isModal=False</t>
  </si>
  <si>
    <t>OAG-VAD-0607-2023</t>
  </si>
  <si>
    <t>CO1.REQ.4316226</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</si>
  <si>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</si>
  <si>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MARIA DE JESUS AMADOR ZEA</t>
  </si>
  <si>
    <t>DAVID NUMAN FLORIAN</t>
  </si>
  <si>
    <t>https://community.secop.gov.co/Public/Tendering/ContractNoticePhases/View?PPI=CO1.PPI.24029544&amp;isFromPublicArea=True&amp;isModal=False</t>
  </si>
  <si>
    <t>OPSP-VAD-0608-2023</t>
  </si>
  <si>
    <t>CO1.REQ.4316227</t>
  </si>
  <si>
    <t xml:space="preserve">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DIRECCCIÓN FINANCIERA DE LA UNIVERSIDAD DEL MAGDALENA EN LOS PROCESOS QUE LE SON INHERENTES EN LE EJECUCIÓN DEL CONVENIO INTERADMINISTRATIVO 005 DE 2017, SUSCRITO ENTRE LA UNIVERSIDAD DEL MAGDALENA Y LA GOBERNACIÓN DEL MAGDALENA. </t>
  </si>
  <si>
    <t>RICARDO ALFONSO CAMPO REDONDON</t>
  </si>
  <si>
    <t>https://community.secop.gov.co/Public/Tendering/ContractNoticePhases/View?PPI=CO1.PPI.24029547&amp;isFromPublicArea=True&amp;isModal=False</t>
  </si>
  <si>
    <t>OPSP-VAD-0609-2023</t>
  </si>
  <si>
    <t>CO1.REQ.4332423</t>
  </si>
  <si>
    <t xml:space="preserve">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ASIGNADA. </t>
  </si>
  <si>
    <t>BLADIMIR ELIECER MANGA BARROS</t>
  </si>
  <si>
    <t>https://community.secop.gov.co/Public/Tendering/ContractNoticePhases/View?PPI=CO1.PPI.24096847&amp;isFromPublicArea=True&amp;isModal=False</t>
  </si>
  <si>
    <t>OAG-VAD-0610-2023</t>
  </si>
  <si>
    <t>CO1.REQ.4350808</t>
  </si>
  <si>
    <t xml:space="preserve">LA PRESENTE ORDEN TIENE POR OBJETO: 1. APOYAR EN LA ELABORACIÓN DE CONTENIDOS EN LA PLATAFORMA DEL BLOQUE. 2. APOYAR EN LA REALIZACIÓN DE BLOG EN LA PLATAFORMA DEL BLOQUE 10. 3. APOYAR EN LA CREACIÓN DE CURSOS EN LA PLAFORMA DEL BLOQUE 10. 4. APOYAR EN LAS REDES SOCIALES DE LA PLATAFORMA DEL BLOQUE 10. </t>
  </si>
  <si>
    <t>LUIS ALFREDO SIERRA OLIVEROS</t>
  </si>
  <si>
    <t>https://community.secop.gov.co/Public/Tendering/OpportunityDetail/Index?noticeUID=CO1.NTC.4269034&amp;isFromPublicArea=True&amp;isModal=true&amp;asPopupView=true</t>
  </si>
  <si>
    <t>OPSP-VAD-0611-2023</t>
  </si>
  <si>
    <t>CO1.REQ.4365244</t>
  </si>
  <si>
    <t xml:space="preserve">LA PRESENTE ORDEN TIENE POR OBJETO: 1. APOYAR EN ACTIVIDADES DE PROMOCIÓN Y MANTENIMIENTO DE LA SALUD A LA COMUNIDAD UNIVERSITARIA. 2. APOYAR EN LA SOCIALIZACIÓN Y TALLERES DE LAS RUTAS DE ALCOHOLISMO, CONSUMO DE SUSTANCIAS PSICOACTIVAS Y SUICIDIO AL INTERIOR DEL PLANTEL EDUCATIVO. 3. APOYAR EN LA ATENCIÓN BÁSICA, OPORTUNA Y ADECUADA A LOS ESTUDIANTES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EN EVENTOS ACADÉMICOS, CIENTÍFICOS, ARTÍSTICOS, CULTURALES Y DEPORTIVOS QUE PROGRAME LA UNIVERSIDAD DEL MAGDALENA. 7. APOYAR EN LA ATENCIÓN A LOS MIEMBROS DE LA COMUNIDAD UNIVERSITARIA QUE REQUIERAN INFORMACIÓN SOBRE LOS DISTINTOS SERVICIOS DE BIENESTAR. 8. APOYAR AL SUPERVISOR EN LA ACTUALIZACIÓN DEL INVENTARIO DE LOS EQUIPOS DE OFICINA Y GARANTIZAR EL BUEN USO DE LOS MISMOS. 9. APOYAR EN LA ATENCIÓN, SEGUIMIENTO Y CONTROL A TRAVÉS DE MEDIOS TECNOLÓGICOS, A LA COMUNIDAD UNIVERSITARIA QUE LO REQUIERA DE ACUERDO A SU ESPECIALIDAD. </t>
  </si>
  <si>
    <t>ANDREA ESTEFFANIA PALACIO RIZZO</t>
  </si>
  <si>
    <t>https://community.secop.gov.co/Public/Tendering/OpportunityDetail/Index?noticeUID=CO1.NTC.4269030&amp;isFromPublicArea=True&amp;isModal=true&amp;asPopupView=true</t>
  </si>
  <si>
    <t>OPSP-VAD-0612-2023</t>
  </si>
  <si>
    <t>CO1.REQ.4365253</t>
  </si>
  <si>
    <t xml:space="preserve">LA PRESENTE ORDEN TIENE POR OBJETO: 1. PRESTAR ASESORÍA Y APOYAR EN LA REVISIÓN DE LOS DOCUMENTOS PRECONTRACTUALES, CONTRACTUALES Y POST-CONTRACTUALES QUE LE SEAN TRASLADADOS DE LOS PROCESOS DE CONTRATACIÓN ADELANTADOS POR UNIMAGDALENA. 2. PROYECTAR RESPUESTAS A LAS PETICIONES QUE LE SEAN TRASLADADAS, CON EL FIN QUE LAS MISMAS SE RESUELVAN DENTRO DE LOS PLAZOS Y/O TÉRMINOS ESTABLECIDOS EN LA LEY. 3. PROYECTAR Y APOYAR EN LA REVISIÓN DE MINUTAS DE CONTRATOS, CONVENIOS, PROCESOS DE CONVOCATORIAS, TÉRMINOS DE REFERENCIA, ACTOS ADMINISTRATIVOS, ACTAS DE TERMINACIÓN Y LIQUIDACIÓN. 4. EMITIR LOS CONCEPTOS Y RESOLVER LAS CONSULTAS DE TIPO JURÍDICO EN TODAS LAS ÁREAS DEL DERECHO QUE LE SEAN SOLICITADOS. 5. PROYECTAR Y REVISAR LAS ACTUACIONES ADMINISTRATIVAS QUE LE SEAN ASIGNADAS. 6. RENDIR INFORMES MENSUALES O CUANDO EL SUPERVISOR ASÍ LO REQUIERA, SOBRE LAS ACTIVIDADES DESARROLLADAS EN CUMPLIMIENTO DE LA ORDEN DE PRESTACIÓN DE SERVICIOS. </t>
  </si>
  <si>
    <t>ANGELA MARIA NADJAR GONZALEZ</t>
  </si>
  <si>
    <t>OSCAR CASTILLO MOSCARELLA</t>
  </si>
  <si>
    <t>https://community.secop.gov.co/Public/Tendering/OpportunityDetail/Index?noticeUID=CO1.NTC.4269035&amp;isFromPublicArea=True&amp;isModal=true&amp;asPopupView=true</t>
  </si>
  <si>
    <t>OPSP-VAD-0616-2023</t>
  </si>
  <si>
    <t>CO1.REQ.4410539</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</si>
  <si>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t>
  </si>
  <si>
    <t>DINAIRIS PAOLA NORIEGA URIELES</t>
  </si>
  <si>
    <t>https://community.secop.gov.co/Public/Tendering/OpportunityDetail/Index?noticeUID=CO1.NTC.4318956&amp;isFromPublicArea=True&amp;isModal=true&amp;asPopupView=true</t>
  </si>
  <si>
    <t>OPSP-VAD-0617-2023</t>
  </si>
  <si>
    <t>CO1.REQ.4410548</t>
  </si>
  <si>
    <t xml:space="preserve">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MANTENER ACTUALIZADO EL INVENTARIO DE EQUIPOS DEL LIIC. 9. APOYAR EN LA ATENCIÓN PARA EL PRÉSTAMO DE EQUIPOS E INSUMOS DE TOPOGRAFÍA. </t>
  </si>
  <si>
    <t>MARIA FERNANDA DORADO FUENTES</t>
  </si>
  <si>
    <t>https://community.secop.gov.co/Public/Tendering/OpportunityDetail/Index?noticeUID=CO1.NTC.4318872&amp;isFromPublicArea=True&amp;isModal=true&amp;asPopupView=true</t>
  </si>
  <si>
    <t>OPSP-VAD-0618-2023</t>
  </si>
  <si>
    <t>CO1.REQ.4410558</t>
  </si>
  <si>
    <t>LA PRESENTE ORDEN TIENE POR OBJETO: 1. APOYAR EN LA ELABORACIÓN DE ESTRATEGIAS DIGITALES PARA LAS REDES SOCIALES DE UNIMAGDALENA RADIO 2. APOYAR EN LA ELABORACIÓN DE CAMPAÑAS Y ESTRATEGIAS PARA IMPACTAR EN LA COMUNIDAD ESTUDIANTIL 3. APOYAR EN LA REALIZACIÓN DEL SPOT “Q´ TALENTO”. 4. APOYAR LA REALIZACIÓN DEL PROGRAMA 'DESDE EL CAMPUS AL AIRE' QUE SE EMITE DE LUNES A VIERNES DE 7 A 8 DE LA MAÑANA. 5. APOYAR EN LAS TRANSMISIONES EN VIVO Y EN DIRECTO DE LOS EVENTOS DE LA EMISORA CULTURAL, A TRAVÉS DE LAS REDES SOCIALES Y AL AIRE. 6. APOYAR EN LA PRODUCCIÓN Y EDICIÓN DE LOS MATERIALES SONOROS INSTITUCIONALES QUE SE REQUIERAN. 7. APOYAR EN LA PRESENTACIÓN DEL PROGRAMA RADIAL DEL CONSULTORIO JURÍDICO DE LA UNIVERSIDAD DEL MAGDALENA. 8. APOYAR EN LA REDACCIÓN DE BOLETINES INSTITUCIONALES. 9. APOYAR EN LA TRANSMISIÓN DEL PROGRAMA “LA REVISTA”, QUE SE EMITE A LAS 6 DE LA MAÑANA. 10. HACER REPORTERÍA EN LAS DEPENDENCIAS QUE GENEREN INFORMACIÓN ÚTIL PARA LA EMISORA.</t>
  </si>
  <si>
    <t>ROXANA LEONOR ARRIETA CRUZ</t>
  </si>
  <si>
    <t>https://community.secop.gov.co/Public/Tendering/OpportunityDetail/Index?noticeUID=CO1.NTC.4318653&amp;isFromPublicArea=True&amp;isModal=true&amp;asPopupView=true</t>
  </si>
  <si>
    <t>OAG-VAD-0619-2023</t>
  </si>
  <si>
    <t>CO1.REQ.4410568</t>
  </si>
  <si>
    <t xml:space="preserve">LA PRESENTE ORDEN TIENE POR OBJETO: 1. APOYAR EN LA GRABACIÓN DE IMÁGENES PARA LAS PRODUCCIONES AUDIOVISUALES DEL CETEP. 2. APOYAR EN EL REGISTRO FOTOGRÁFICO PARA LAS PRODUCCIONES MULTIMEDIA DEL CETEP. 3. APOYAR EN LA EDICIÓN Y POSTPRODUCCIÓN DE MATERIALES AUDIOVISUALES REQUERIDOS POR EL CETEP. 4. APOYAR EN EL ACOMPAÑAMIENTO A DOCENTE EN LA REALIZACIÓN DE OBJETOS VIRTUAL DE APRENDIZAJE (OVA). 5. APOYAR EN LA ELABORACIÓN DE MOTION GRAPHICS PARA CONTENIDOS DE VIDEO ELABORADOS EN EL CETEP. 6. APOYAR EN LA POSPRODUCCIÓN DE IMÁGENES Y SONIDO, PARA VIDEOS Y PODCAST. 7. APOYAR EN LA ELABORACIÓN DE CONTENIDOS Y PROCESOS DE REDES DE CETEP Y BLOQUE 10. </t>
  </si>
  <si>
    <t>MOISES DAVID NAVARRO ROMERO</t>
  </si>
  <si>
    <t>https://community.secop.gov.co/Public/Tendering/OpportunityDetail/Index?noticeUID=CO1.NTC.4318654&amp;isFromPublicArea=True&amp;isModal=true&amp;asPopupView=true</t>
  </si>
  <si>
    <t>OAG-VAD-0620-2023</t>
  </si>
  <si>
    <t>CO1.REQ.4410572</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</si>
  <si>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REALIZAR SOLICITUDES Y SEGUIMIENTO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t>
  </si>
  <si>
    <t>https://community.secop.gov.co/Public/Tendering/OpportunityDetail/Index?noticeUID=CO1.NTC.4318661&amp;isFromPublicArea=True&amp;isModal=true&amp;asPopupView=true</t>
  </si>
  <si>
    <t>OPSP-VAD-0621-2023</t>
  </si>
  <si>
    <t>CO1.REQ.4417317</t>
  </si>
  <si>
    <t>EDITH DEL ROSARIO ROLONG PEREZ</t>
  </si>
  <si>
    <t>https://community.secop.gov.co/Public/Tendering/OpportunityDetail/Index?noticeUID=CO1.NTC.4320423&amp;isFromPublicArea=True&amp;isModal=true&amp;asPopupView=true</t>
  </si>
  <si>
    <t>OPSP-VAD-0626-2023</t>
  </si>
  <si>
    <t>CO1.REQ.4444454</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</si>
  <si>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PROYECTAR Y APOYAR EN LA REVISIÓN DE MINUTAS DE ÓRDENES, CONTRATOS, ACTAS DE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APOYAR EN LA ELABORACIÓN DE CERTIFICADOS CONTRACTUALES QUE SEAN SOLICITADOS POR LOS DIFERENTES USUARIOS. 8. APOYAR EN LA REVISIÓN DE LA INFORMACIÓN CONTRACTUAL CARGADA EN LAS PLATAFORMAS DEL SIA OBSERVA- AUDITORIA, SIGEP II SECOP I Y II. 9. APOYAR EN LA ORGANIZACIÓN DEL ARCHIVO DIGITAL DE LAS ÓRDENES DE SERVICIOS PROFESIONALES Y DE APOYO A LA GESTIÓN SUSCRITAS POR EL VICERRECTOR ADMINISTRATIVO Y EL DIRECTOR ADMINISTRATIVO. 10. RENDIR INFORMES MENSUALES O CUANDO EL SUPERVISOR ASÍ LO REQUIERA, SOBRE LAS ACTIVIDADES DESARROLLADAS EN CUMPLIMIENTO DE LA ORDEN DE PRESTACIÓN DE SERVICIOS.</t>
  </si>
  <si>
    <t>LAURA CAROLINA HERNANDEZ SEVERICHE</t>
  </si>
  <si>
    <t>https://community.secop.gov.co/Public/Tendering/ContractNoticePhases/View?PPI=CO1.PPI.24591269&amp;isFromPublicArea=True&amp;isModal=False</t>
  </si>
  <si>
    <t>OPSP-VAD-0628-2023</t>
  </si>
  <si>
    <t>CO1.REQ.4444166</t>
  </si>
  <si>
    <t xml:space="preserve">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PROYECTAR Y APOYAR EN LA REVISIÓN DE MINUTAS DE ÓRDENES, CONTRATOS, CONVENIOS, PROCESOS DE CONVOCATORIAS, TÉRMINOS DE REFERENCIA, ACTOS ADMINISTRATIVOS, ACTAS DE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APOYAR EN LA ELABORACIÓN DE CERTIFICADOS CONTRACTUALES QUE SEAN SOLICITADOS POR LOS DIFERENTES USUARIOS. 8. APOYAR AL GRUPO INTERNO DE CONTRATACIÓN EN LA ACTUALIZACIÓN, AJUSTE Y MODIFICACIÓN DE LOS PROCEDIMIENTOS, GUÍAS, INSTRUCTIVOS Y FORMATOS DE LA GESTIÓN CONTRACTUAL EN LA PLATAFORMA ISOLUTION (COGUI +). 9. PROYECTAR RESPUESTAS A LAS PETICIONES QUE LE SEAN TRASLADADAS, CON EL FIN QUE LAS MISMAS SE RESUELVAN DENTRO DE LOS PLAZOS Y/O TÉRMINOS ESTABLECIDOS EN LA LEY. 10. EMITIR LOS CONCEPTOS JURÍDICOS QUE LE HAYAN SIDO TRASLADADOS Y QUE TENGAN RELACIÓN CON EL ÁMBITO DE COMPETENCIA DEL GRUPO DE CONTRATACIÓN. 11. APOYAR EN LA REVISIÓN DE LA INFORMACIÓN CONTRACTUAL CARGADA EN LAS PLATAFORMAS DEL SIA OBSERVA- AUDITORIA, SIGEP II SECOP I Y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t>
  </si>
  <si>
    <t>ANDREA PAOLA HERNANDEZ CORVACHO</t>
  </si>
  <si>
    <t>https://community.secop.gov.co/Public/Tendering/ContractNoticePhases/View?PPI=CO1.PPI.24591704&amp;isFromPublicArea=True&amp;isModal=False</t>
  </si>
  <si>
    <t>OAG-VAD-0631-2023</t>
  </si>
  <si>
    <t>CO1.REQ.4482984</t>
  </si>
  <si>
    <t>EDUARDO JOSE MARZAN DEL VALLE</t>
  </si>
  <si>
    <t>https://community.secop.gov.co/Public/Tendering/ContractNoticePhases/View?PPI=CO1.PPI.24764380&amp;isFromPublicArea=True&amp;isModal=False</t>
  </si>
  <si>
    <t>OAG-VAD-0632-2023</t>
  </si>
  <si>
    <t>CO1.REQ.4483303</t>
  </si>
  <si>
    <t xml:space="preserve">LA PRESENTE ORDEN TIENE POR OBJETO: 1. APOYAR AL GRUPO INTERNO DE SERVICIOS GENERALES EN REVISIONES DE ESPACIOS ACADÉMICOS Y ADMINISTRATIVOS PARA CONOCER LAS CONDICIONES Y ESTADOS DE LOS MISMOS. 2. APOYAR AL GRUPO INTERNO DE SERVICIOS GENERALES EN RELACIONAR DAÑOS EN LÁMPARAS, REFLECTORES, Y DEMÁS SISTEMAS DE LUCES DE LOS ESPACIOS ACADÉMICOS Y ADMINISTRATIVOS. 3, APOYAR AL GSG EN LAS RELACIONES DE LAS ACTIVIDADES A REALIZARSE PARA LAS MEJORAS Y CORRECCIONES DE DAÑOS EN ESPACIOS ACADÉMICOS Y ADMINISTRATIVOS. 4. APOYAR AL GSG EN EL CONTROL DE LOS REGISTROS QUE GENERA AMSI (AM) Y GENERAR LOS RESPECTIVOS INFORMES; TANTO DE MEJORAS COMO EN CORRECCIONES. 5. APOYAR AL GSG CON LOS SEGUIMIENTOS A SOLICITUDES DE MANTENIMIENTOS DE LAS DIFERENTES DEPENDENCIAS DE LA UNIVERSIDAD. </t>
  </si>
  <si>
    <t>GERARDO ALFREDO CODINA CANTILLO</t>
  </si>
  <si>
    <t>https://community.secop.gov.co/Public/Tendering/ContractNoticePhases/View?PPI=CO1.PPI.24764652&amp;isFromPublicArea=True&amp;isModal=False</t>
  </si>
  <si>
    <t>OAG-VAD-0636-2023</t>
  </si>
  <si>
    <t>CO1.REQ.4505224</t>
  </si>
  <si>
    <t>DAVID MANUEL LOBELO VALENCIA</t>
  </si>
  <si>
    <t>https://community.secop.gov.co/Public/Tendering/ContractNoticePhases/View?PPI=CO1.PPI.24865035&amp;isFromPublicArea=True&amp;isModal=False</t>
  </si>
  <si>
    <t>OPSP-VAD-0637-2023</t>
  </si>
  <si>
    <t>CO1.REQ.4510711</t>
  </si>
  <si>
    <t xml:space="preserve">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ADMINISTRAITVO Y/O EL DIRECTOR ADMINISTRAITVO EN LA PLATAFORMA DEL GEDOCO. 8.  ASESORAR Y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t>
  </si>
  <si>
    <t>CRISTINA ISABEL VELASQUEZ ESCOBAR</t>
  </si>
  <si>
    <t>JOHANA MILENA HENAO</t>
  </si>
  <si>
    <t>https://community.secop.gov.co/Public/Tendering/ContractNoticePhases/View?PPI=CO1.PPI.24895895&amp;isFromPublicArea=True&amp;isModal=False</t>
  </si>
  <si>
    <t>OPSP-VAD-0639-2023</t>
  </si>
  <si>
    <t>CO1.REQ.4510841</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</si>
  <si>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EN LA ACTUALIZACIÓN DE LA PLATAFORMA ISOLUCION.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CON EL DILIGENCIAMIENTO Y CARGUE DE INFORMACIÓN DE LA PLATAFORMA RENATA. 8. APOYAR EN LA ORGANIZACIÓN Y LOGÍSTICA DE EVENTOS QUE SE REALICEN DESDE LA VICERRECTORÍA ACADÉMICA. 9. APOYAR CON LA ELABORACIÓN DE PIEZAS INFORMATIVAS PARA LOS EVENTOS Y PÁGINA WEB DE LA VICERRECTORÍA ACADÉMICA. 10. APOYAR EN LA ACTUALIZACIÓN DE INFORMACIÓN EN LA PÁGINA WEB Y REDES SOCIALES DE LA VICERRECTORÍA ACADÉMICA. 11. APOYAR EN EL PROCESO DE ORGANIZACIÓN DE CONVOCATORIAS, REUNIONES, TRÁMITES DE DOCUMENTACIÓN Y ELABORACIÓN DE INFORMES QUE SE DERIVEN DEL PROGRAMA DE MONITORIAS ACADÉMICAS. 12. APOYAR EN LA ATENCIÓN A LOS ESTUDIANTES MONITORES QUE SE ACERCAN A LA VICERRECTORÍA ACADÉMICA PARA OBTENER INFORMACIÓN RELACIONADA CON LAS CONVOCATORIAS, TRÁMITES DE DOCUMENTACIÓN DEL PROGRAMA DE MONITORIAS ACADÉMICAS.</t>
  </si>
  <si>
    <t>OSIRIS CRISTINA RUSSO CANO</t>
  </si>
  <si>
    <t>https://community.secop.gov.co/Public/Tendering/ContractNoticePhases/View?PPI=CO1.PPI.24896483&amp;isFromPublicArea=True&amp;isModal=False</t>
  </si>
  <si>
    <t>OPSP-VAD-0640-2023</t>
  </si>
  <si>
    <t>CO1.REQ.4511037</t>
  </si>
  <si>
    <t xml:space="preserve">LA PRESENTE ORDEN TIENE POR OBJETO: 1. APOYAR EN LA EVALUACIÓN DEL DESEMPEÑO DE LOS ESTUDIANTES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EN LA EJECUCIÓN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</si>
  <si>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JORGE CAMILO ROOS DEL PORTILLO</t>
  </si>
  <si>
    <t>https://community.secop.gov.co/Public/Tendering/ContractNoticePhases/View?PPI=CO1.PPI.24897127&amp;isFromPublicArea=True&amp;isModal=False</t>
  </si>
  <si>
    <t>OPSP-VAD-0641-2023</t>
  </si>
  <si>
    <t>CO1.REQ.4511136</t>
  </si>
  <si>
    <t>LA PRESENTE ORDEN TIENE POR OBJETO: 1. PRODUCIR DE 70 A 80 PIEZAS DE VIDEOS INSTITUCIONALES REPRESENTADOS EN EL CAMPUS TV, VIDEOS SOLICITADOS POR LAS DEPENDENCIAS, TANTO ADMINISTRATIVAS COMO ACADÉMICAS Y LOS BOLETINES AUDIOVISUALES (UNIMAGDALENA TODAY). 2. REALIZAR FILMACIONES MENSUALES ENTRE 120 Y 140 ENTREVISTAS DURANTE LOS CUBRIMIENTOS PERIODÍSTICOS.  3. APOYAR MENSUALMENTE ENTRE 5 Y 15 STREAMING EN VIVO, A TRAVÉS DEL MONTAJE, UBICACIÓN Y OPERACIÓN DE EQUIPOS. 4. PRODUCIR AUDIOS DE ALREDEDOR DE 130 ENTREVISTAS MENSUALES A LOS PERIODISTAS, PARA LA ELABORACIÓN DE LOS BOLETINES ESCRITOS. 5. REALIZAR CUBRIMIENTO DE FUENTES ACADÉMICAS EN SEIS FACULTADES, UN CENTRO DE POSTGRADOS Y UN CENTRO DE EDUCACIÓN A DISTANCIA, RECOGIENDO INFORMACIÓN QUE REPRESENTA A MÁS DE 25 MIL ESTUDIANTES. 6. REALIZAR LOCUCIÓN DE UN PROGRAMA DE RADIO INSTITUCIONAL 5 VECES A LA SEMANA, DE LUNES A VIERNES DE 7:00 A.M. A 8:00 A.M. POR LA EMISORA UNIMAGDALENA RADIO. 7. REDACTAR UN (1) LIBRETO DE RADIO DIARIO, DE LUNES A VIERNES, SOBRE LAS NOVEDADES, EVENTOS E INFORMACIÓN DE LAS FUENTES ASIGNADAS, PARA LA TRANSMISIÓN EN LA EMISORA UNIMAGDALENA RADIO. 8. REDACTAR ENTRE 30 Y 40 BOLETINES DE PRENSA MENSUALES SOBRE LAS NOVEDADES, EVENTOS E INFORMACIÓN DE LAS FUENTES ASIGNADAS. 9. ELABORAR BOLETINES AUDIOVISUALES DIARIOS DE LUNES A VIERNES, PARA UN TOTAL APROXIMADO DE 36 A 40 VIDEOS MENSUALES. 10. APOYAR EN LA SUPERVISIÓN Y COORDINACIÓN DEL EQUIPO DE REDES SOCIALES PARA POSTEAR ENTRE 600 - 800 CONTENIDOS MENSUALES EN LAS PRINCIPALES REDES SOCIALES DE LA INSTITUCIÓN. 11. APOYAR EN LA ACTUALIZACIÓN DEL PORTAL WEB INSTITUCIONAL, QUE INCLUYE ENTRE 60 Y 70 NOTICIAS MENSUALES; 20 A 30 BANNERS PUBLICITARIOS; Y 5 A 10 RESOLUCIONES Y CIRCULARES AL MES. 12. REALIZAR ALREDEDOR DE 30 TRANSMISIONES MENSUALES, EN LAS CUALES SE ENCUENTRAN ENLACES, TRANSMISIONES EN VIVO Y PREGRABADOS. EN UN MES LOS PROMEDIOS DE ÁREAS SOLICITANTES DE ACOMPAÑAMIENTO SON ENTRE 10 A 15 DEPENDENCIAS. 13. APOYAR EN LA ORGANIZACIÓN ENTRE 40 Y 50 EVENTOS INSTITUCIONALES ANTE SOLICITUD DE LAS DEPENDENCIAS DE LA ALMA MATER, TANTO ADMINISTRATIVAS COMO ACADÉMICAS. 14. PRESENTAR EVENTOS SOLICITADOS POR LAS DEPENDENCIAS, TANTO ADMINISTRATIVAS COMO ACADÉMICAS DE LA ALMA MATER, QUE RESULTAN APROXIMADAMENTE ENTRE 40 Y 50 SEGÚN LA DURACIÓN DEL MES. 15. APOYAR LA DEPENDENCIA DE DESARROLLO ESTUDIANTIL, DONDE LA POBLACIÓN VARÍA DE ACUERDO A LOS PROGRAMAS A DESARROLLARSE.</t>
  </si>
  <si>
    <t>TATIANA LORENA PARODI MOLINA</t>
  </si>
  <si>
    <t>https://community.secop.gov.co/Public/Tendering/ContractNoticePhases/View?PPI=CO1.PPI.24896982&amp;isFromPublicArea=True&amp;isModal=False</t>
  </si>
  <si>
    <t>OPSP-VAD-0642-2023</t>
  </si>
  <si>
    <t>CO1.REQ.4510786</t>
  </si>
  <si>
    <t xml:space="preserve">LA PRESENTE ORDEN TIENE POR OBJETO: 1. APOYAR A LA OFICINA DE CONTROL INTERNO EN LA ORGANIZACIÓN, PLANEACIÓN, EJECUCIÓN DE AUDITORÍAS CONTEMPLADOS EN EL PAI EN EL PROCESO DE GESTIÓN DE CONTRATACIÓN EN LA VICERRECTORIA ADMINISTRATIVA, Y ELABORACIÓN DEL RESPECTIVO INFORME DE RESULTADO. 2. APOYAR A LA OFICINA DE CONTROL INTERNO EN EL SEGUIMIENTO AL CUMPLIMIENTO POR PARTE DE LOS DELEGATORIAS DE ORDENACIÓN DEL GASTO EN LA RENDICIÓN DE LA GESTIÓN CONTRACTUAL EN LA PLATAFORMA SECOP. 3. APOYAR A LA OFICINA DE CONTROL INTERNO EN EL SEGUIMIENTO CUATRIMESTRAL A CORTE DE ABRIL 2023 DE LOS AVANCES A MAPAS DE RIESGOS INSTITUCIONALES Y POR PROCESOS DE GESTIÓN Y CORRUPCIÓN, Y ELABORAR INFORME DE SEGUIMIENTO Y EJECUTIVO RESULTADO DE LA VERIFICACIÓN DE LOS AVANCES. 4. ASESORAR A LA OFICINA DE CONTROL INTERNO EN LA PLANIFICACIÓN DEL CONTROL INTERNO Y EN EL SEGUIMIENTO Y VERIFICACIÓN DEL SISTEMA DE CONTROL INTERNO. 5. ASESORAR A LA OFICINA DE CONTROL INTERNO EN LA IDENTIFICACIÓN DE RIESGOS Y DE ACCIONES DE MEJORA A LOS DIFERENTES RESPONSABLES DE PROCESOS EN EL MARCO DE SEGUIMIENTOS, ASESORÍAS Y/O ACOMPAÑAMIENTOS REALIZADOS. 6. APOYAR A LA OFICINA DE CONTROL INTERNO EN LA ELABORACIÓN Y DOCUMENTACIÓN DE INFORMES INTERNOS. 7. ENTREGAR A LA OFICINA DE CONTROL INTERNO LOS PRODUCTOS QUE SE DERIVEN DE LAS ACTIVIDADES REALIZADAS QUE SON INTEGRALES DEL PROCESO DE EVALUACIÓN INDEPENDIENTE Y DE LA OFICINA CONTEMPLADOS EN EL PAI. </t>
  </si>
  <si>
    <t>ADAN ALFONSO GUERRERO RODRIGUEZ</t>
  </si>
  <si>
    <t>https://community.secop.gov.co/Public/Tendering/ContractNoticePhases/View?PPI=CO1.PPI.24898696&amp;isFromPublicArea=True&amp;isModal=False</t>
  </si>
  <si>
    <t>OPSP-VAD-0643-2023</t>
  </si>
  <si>
    <t>CO1.REQ.4510990</t>
  </si>
  <si>
    <t>LA PRESENTE ORDEN TIENE POR OBJETO: 1. APOYAR EL REDISEÑO DE PROCEDIMIENTOS ACADÉMICOS Y ADMINISTRATIVOS DE LA APERTURA Y FUNCIONAMIENTO DE PROGRAMAS DE POSGRADOS 2. APOYAR EN LA GESTIÓN DE LOS PROCESOS DEL CENTRO DE POSGRADOS Y FORMACIÓN CONTINUA. 3. APOYAR EN LA INTERLOCUCIÓN CON GRUPOS DE INTERÉS EXTERNOS E INTERNOS, DE LOS PROCESOS ADMINISTRATIVOS Y ACADÉMICOS LIDERADOS POR EL CENTRO DE POSGRADOS Y FORMACIÓN CONTINUA 4. BRINDAR ASESORÍA TRANSVERSAL A LOS PROCESOS DE AUTOEVALUACIÓN PARA RENOVACIÓN DE REGISTRO CALIFICADO 5. APOYAR LA BÚSQUEDA DE FUENTES DE FINANCIACIÓN NACIONAL E INTERNACIONAL PARA LOS POSGRADOS 6. APOYAR LOS EVENTOS E INICIATIVAS DE MERCADEO ORGANIZADOS POR EL CENTRO DE POSGRADOS Y FORMACIÓN CONTINUA.</t>
  </si>
  <si>
    <t>JESUS DAVID SUAREZ LOBATO</t>
  </si>
  <si>
    <t>https://community.secop.gov.co/Public/Tendering/ContractNoticePhases/View?PPI=CO1.PPI.24899720&amp;isFromPublicArea=True&amp;isModal=False</t>
  </si>
  <si>
    <t>OAG-VAD-0644-2023</t>
  </si>
  <si>
    <t>CO1.REQ.4511529</t>
  </si>
  <si>
    <t>LA PRESENTE ORDEN TIENE POR OBJETO: 1. APOYAR EN LA ATENCIÓN A SOLICITUDES QUE REALICEN LOS DOCENTES A TRAVÉS DE LOS CANALES DE COMUCIACIÓN DISPONIBLES PARA TAL FIN. 2. APOYAR EN LA ASIGNACIÓN Y SEGUIMIENTO DE LA UTILIZACIÓN DE SALAS DE CONSULTAS POR PARTE DE LOS DOCENTES 3. APOYAR PARA EL INGRESO DE DOCENTES A LOS CUBÍCULOS ASIGNADOS 4. APOYAR PARA LA ENTREGA DE LA SALA DE AUDIOVISUALES, SEGÚN ASIGNACIÓN EN EL SISTEMA SIARE.</t>
  </si>
  <si>
    <t>MARIA FAUSTINA GARCIA NIETO</t>
  </si>
  <si>
    <t>https://community.secop.gov.co/Public/Tendering/ContractNoticePhases/View?PPI=CO1.PPI.24899761&amp;isFromPublicArea=True&amp;isModal=False</t>
  </si>
  <si>
    <t>OPSP-VAD-0645-2023</t>
  </si>
  <si>
    <t>CO1.REQ.4511372</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</si>
  <si>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t>
  </si>
  <si>
    <t>https://community.secop.gov.co/Public/Tendering/ContractNoticePhases/View?PPI=CO1.PPI.24899790&amp;isFromPublicArea=True&amp;isModal=False</t>
  </si>
  <si>
    <t>OPSP-VAD-0646-2023</t>
  </si>
  <si>
    <t>CO1.REQ.4551051</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</si>
  <si>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CONSTRUIR PIPELINE AUTOMATIZADO DE CI/CD PARÁGRAFO PRIMERO: EL CONTRATISTA SE COMPROMETE A ENTREGAR UN PRIMER PRODUCTO CON RELACIÓN AL DESPLIEGUE EN AMBIENTE PRODUCTIVO EL APLICATIVO FRONTEND DEL NUEVO SERVICIO DE PROGRAMACIÓN Y MATRICULA ACADÉMICA. PARÁGRAFO SEGUNDO: EL CONTRATISTA SE COMPROMETE A ENTREGAR UN SEGUNDO PRODUCTO CON RELACIÓN AL DESPLIEGUE EN AMBIENTE PRODUCTIVO EL APLICATIVO BACKEND DEL NUEVO SERVICIO DE PROGRAMACIÓN Y MATRICULA ACADÉMICA. </t>
  </si>
  <si>
    <t>https://community.secop.gov.co/Public/Tendering/ContractNoticePhases/View?PPI=CO1.PPI.25073814&amp;isFromPublicArea=True&amp;isModal=False</t>
  </si>
  <si>
    <t>OPSP-VAD-0647-2023</t>
  </si>
  <si>
    <t>CO1.REQ.4550853</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</si>
  <si>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CONSTRUIR PIPELINE AUTOMATIZADO DE CI/CD. PARÁGRAFO PRIMERO: EL CONTRATISTA SE COMPROMETE A ENTREGAR UN PRIMER PRODUCTO CON RELACIÓN AL DESPLIEGUE EN AMBIENTE PRODUCTIVO EL APLICATTIVO FRONTEND DEL NUEVO SERVICIO DE PROGRAMACIÓN Y MATRICULA ACADÉMICA. PARÁGRAFO SEGUNDO: EL CONTRATISTA SE COMPROMETE A ENTREGAR UN SEGUNDO PRODUCTO EN RELACIÓN AL DESPLIEGUE EN AMBIENTE PRODUCTIVO EL APLICATTIVO BACKE. </t>
  </si>
  <si>
    <t>CAMILO DAVID TORRES CALLEJA</t>
  </si>
  <si>
    <t>https://community.secop.gov.co/Public/Tendering/ContractNoticePhases/View?PPI=CO1.PPI.25073837&amp;isFromPublicArea=True&amp;isModal=False</t>
  </si>
  <si>
    <t>OPSP-VAD-0648-2023</t>
  </si>
  <si>
    <t>CO1.REQ.4560441</t>
  </si>
  <si>
    <t>LA PRESENTE ORDEN TIENE POR OBJETO: 1. APOYAR EN LA VALIDACIÓN DE DATOS DEL SISTEMA DE ADMISIONES EN ORACLE 2. REALIZAR LA CARGA MASIVA DE LOS DATOS A LA BASE DE DATOS SQL SERVER DEL NUEVO SERVICIO DE PROGRAMACIÓN Y MATRICULA ACADÉMICA 3. REALIZAR LAS VALIDACIONES EN TÉRMINOS DE INTEGRIDAD DE LOS DATOS EN EL NUEVO ESQUEMA SQL SERVER PARÁGRAFO PRIMERO: EL CONTRATISTA SE COMPROMETE A ENTREGAR UN PRIMER PRODUCTO; CARGA COMPLETA A NIVEL DE BASE DE DATOS DE PROGRAMACIÓN DE DOCENTES, CURSOS, GRUPOS, ESTUDIANTES Y CURSOS AUTORIZADOS PARA EL PROCESO DE MATRÍCULA 2023-II EN SQL SERVER PARÁGRAFO SEGUNDO: EL CONTRATISTA SE COMPROMETE A ENTREGAR UN SEGUNDO PRODUCTO; ETL DE CARGA DE LOS DATOS RETORNANDO LA INFORMACIÓN DE SQL SERVER A ORACLE CON TODO LO RELACIONADO A EL PROCESO ACADÉMICO, HORARIOS, MATRICULAS, CURSOS, ESTUDIANTES, DOCENTES Y GRUPOS. PARÁGRAFO TERCERO: EN EL CASO QUE EL CONTRATISTA LO REQUIERA, UNIMAGDALENA PODRÁ FACILITARLE LOS EQUIPOS Y ESPACIO FÍSICO NECESARIO DENTRO DEL CAMPUS PARA LA EJECUCIÓN DEL OBJETO DE LA PRESENTE ORDEN. PARÁGRAFO CUARTO: EL CONTRATISTA PODRÁ ACORDAR CON EL SUPERVISOR DE LA PRESENTE ORDEN CRONOGRAMAS PARA EL DESARROLLO DE LAS ACTIVIDADES OBJETO DE LA PRESENTE ORDEN, DE LO CUAL DEBERÁ DEJARSE CONSTANCIA ESCRITA.</t>
  </si>
  <si>
    <t>https://community.secop.gov.co/Public/Tendering/ContractNoticePhases/View?PPI=CO1.PPI.25111080&amp;isFromPublicArea=True&amp;isModal=False</t>
  </si>
  <si>
    <t>OAG-VAD-0650-2023</t>
  </si>
  <si>
    <t>CO1.REQ.4613241</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</si>
  <si>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</si>
  <si>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JOSE DE LOS SANTOS ARIZA HERNANDEZ</t>
  </si>
  <si>
    <t>https://community.secop.gov.co/Public/Tendering/ContractNoticePhases/View?PPI=CO1.PPI.25341763&amp;isFromPublicArea=True&amp;isModal=False</t>
  </si>
  <si>
    <t>OPSP-VAD-0651-2023</t>
  </si>
  <si>
    <t>CO1.REQ.4613607</t>
  </si>
  <si>
    <t>LA PRESENTE ORDEN TIENE POR OBJETO: 1. APOYAR EL DESARROLLO DE LA CARTOGRAFÍA TEMÁTICA PARA EL REGISTRO Y PLAN DE MANEJO ARQUEOLÓGICO. 2. SUMINISTRAR LOS ELEMENTOS CARTOGRAFIABLES PARA EL DESARROLLO DEL TRABAJO DE CAMPO DURANTE LA FASE DE PROSPECCIÓN, PRODUCCIÓN DE INFORMACIÓN CARTOGRÁFICA PARA PMA.</t>
  </si>
  <si>
    <t>https://community.secop.gov.co/Public/Tendering/ContractNoticePhases/View?PPI=CO1.PPI.25342747&amp;isFromPublicArea=True&amp;isModal=False</t>
  </si>
  <si>
    <t>OPSP-VAD-0652-2023</t>
  </si>
  <si>
    <t>CO1.REQ.4613801</t>
  </si>
  <si>
    <t>LA PRESENTE ORDEN TIENE POR OBJETO: 1. APOYAR Y COORDINAR EL REGISTRO DEL PMA ANTE EL ICANH. 2. APOYAR Y COORDINAR LA RECOLECCIÓN EN CAMPO DE LA INFORMACIÓN DURANTE LA FASE DE PROSPECCIÓN. 3. APOYAR EN LA REALIZACIÓN DE LOS ANÁLISIS ESPECIALIZADOS DE LABORATORIO. 4. APOYAR LA COFORMULACIÓN DEL PMA DEL PROGRAMA DE ARQUEOLOGÍA PREVENTIVA.</t>
  </si>
  <si>
    <t>OSWAL JAVIER CANTOR GARZÓN</t>
  </si>
  <si>
    <t>https://community.secop.gov.co/Public/Tendering/ContractNoticePhases/View?PPI=CO1.PPI.25343332&amp;isFromPublicArea=True&amp;isModal=False</t>
  </si>
  <si>
    <t>OPSP-VAD-0654-2023</t>
  </si>
  <si>
    <t>CO1.REQ.4648386</t>
  </si>
  <si>
    <t xml:space="preserve">LA PRESENTE ORDEN TIENE POR OBJETO: 1. ASISTIR A LA JORNADA DE INDUCCIÓN PROGRAMADA EN EL MARCO DEL CONCURSO DE MÉRITOS PARA LA VINCULACIÓN DE DOCENTES DE PLANTA EN LA UNIVERSIDAD DEL MAGDALENA. 2. BRINDAR ACOMPAÑAMIENTO A LOS ASPIRANTES AL CONCURSO DE MÉRITOS PARA LA VINCULACIÓN DE DOCENTES DE PLANTA EN LA UNIVERSIDAD DEL MAGDALENA EN LA APLICACIÓN DE LA PRUEBA PSICOMÉTRICA. 3. REALIZAR VALORACIÓN OBSERVACIONAL DE LA ACTITUD Y CONDUCTA DE LOS ASPIRANTES ASIGNADOS A SU SALA EN EL PROCESO DE APLICACIÓN DE LA PRUEBA PSICOMÉTRICA.  4. ELABORAR INFORMES INDIVIDUALES POR ASPIRANTE INTEGRANDO RESULTADOS DEL INFORME DE LA PRUEBA APLICADA, ASÍ COMO LOS HALLAZGOS DEL PROCESO DE OBSERVACIÓN.  5. PARTICIPAR EN REQUERIMIENTOS A LOS QUE HAYA LUGAR Y QUE ESTÉN RELACIONADOS CON LOS INFORMES A REALIZAR. </t>
  </si>
  <si>
    <t xml:space="preserve">WENDY MILENA POLO RODRIGUEZ </t>
  </si>
  <si>
    <t>https://community.secop.gov.co/Public/Tendering/ContractNoticePhases/View?PPI=CO1.PPI.25480252&amp;isFromPublicArea=True&amp;isModal=False</t>
  </si>
  <si>
    <t>OPSP-VAD-0655-2023</t>
  </si>
  <si>
    <t>CO1.REQ.4648443</t>
  </si>
  <si>
    <t>https://community.secop.gov.co/Public/Tendering/ContractNoticePhases/View?PPI=CO1.PPI.25480148&amp;isFromPublicArea=True&amp;isModal=False</t>
  </si>
  <si>
    <t>OPSP-VAD-0656-2023</t>
  </si>
  <si>
    <t>CO1.REQ.4648601</t>
  </si>
  <si>
    <t>https://community.secop.gov.co/Public/Tendering/ContractNoticePhases/View?PPI=CO1.PPI.25480168&amp;isFromPublicArea=True&amp;isModal=False</t>
  </si>
  <si>
    <t>OPSP-VAD-0657-2023</t>
  </si>
  <si>
    <t>CO1.REQ.4648544</t>
  </si>
  <si>
    <t>ANA MILENA AVENDAÑO MORA</t>
  </si>
  <si>
    <t>https://community.secop.gov.co/Public/Tendering/ContractNoticePhases/View?PPI=CO1.PPI.25480175&amp;isFromPublicArea=True&amp;isModal=False</t>
  </si>
  <si>
    <t>OPSP-VAD-0658-2023</t>
  </si>
  <si>
    <t>CO1.REQ.4648454</t>
  </si>
  <si>
    <t>ROSA ALEJANDRA FUENTES MARIO</t>
  </si>
  <si>
    <t>https://community.secop.gov.co/Public/Tendering/ContractNoticePhases/View?PPI=CO1.PPI.25480187&amp;isFromPublicArea=True&amp;isModal=False</t>
  </si>
  <si>
    <t>OPSP-VAD-0660-2023</t>
  </si>
  <si>
    <t>CO1.REQ.4681659</t>
  </si>
  <si>
    <t>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 II DE LA MODALIDAD PREGRADO PRESENCIAL. 5. APOYAR EN EL PROCESO DE MEJORA CONTINUA, REVISIÓN Y ACTUALIZACIÓN DE LOS INDICADORES DE CALIDAD DEL GRUPO DE ADMISIONES.</t>
  </si>
  <si>
    <t>https://community.secop.gov.co/Public/Tendering/ContractNoticePhases/View?PPI=CO1.PPI.25615737&amp;isFromPublicArea=True&amp;isModal=False</t>
  </si>
  <si>
    <t>OPSP-VAD-0661-2023</t>
  </si>
  <si>
    <t>CO1.REQ.4681732</t>
  </si>
  <si>
    <t xml:space="preserve">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 II DE LA MODALIDAD PREGRADO PRESENCIAL. 5. APOYAR EN EL PROCESO DE MEJORA CONTINUA, REVISIÓN Y ACTUALIZACIÓN DE LOS INDICADORES DE CALIDAD DEL GRUPO DE ADMISIONES. </t>
  </si>
  <si>
    <t>https://community.secop.gov.co/Public/Tendering/ContractNoticePhases/View?PPI=CO1.PPI.25615828&amp;isFromPublicArea=True&amp;isModal=False</t>
  </si>
  <si>
    <t>OPSP-VAD-0662-2023</t>
  </si>
  <si>
    <t>CO1.REQ.4681495</t>
  </si>
  <si>
    <t>RICHAR STEVEN RAMOS DURÁN</t>
  </si>
  <si>
    <t>https://community.secop.gov.co/Public/Tendering/ContractNoticePhases/View?PPI=CO1.PPI.25616120&amp;isFromPublicArea=True&amp;isModal=False</t>
  </si>
  <si>
    <t>OAG-VAD-0663-2023</t>
  </si>
  <si>
    <t>CO1.REQ.4681739</t>
  </si>
  <si>
    <t xml:space="preserve">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RECEPCIÓN DE LA DOCUMENTACIÓN REQUERIDA A LOS NUEVOS ESTUDIANTES DE LAS DIFERENTES MODALIDADES DE LA UNIVERSIDAD DEL MAGDALENA. 5. APOYAR EN LA ACTUALIZACIÓN DE DATOS PERSONALES DE ESTUDIANTES EN EL SISTEMA DE INFORMACIÓN DE ADMISIONES. 6. APOYAR LA PLANIFICACIÓN, IMPLANTACIÓN, Y EJECUCIÓN DEL SISTEMA DE GESTIÓN DE CALIDAD. 7. REALIZAR APOYO DOCUMENTAL EN EL MANTENIMIENTO DEL SISTEMA DE GESTIÓN DE CALIDAD. 8. APOYAR EN EL DISEÑO DE PLANES DE CALIDAD PARA LOS PROCESOS QUE MANEJA EL GRUPO DE ADMISIONES DE LA UNIVERSIDAD DEL MAGDALENA. 9. APOYAR EN LAS AUDITORIAS DE GESTIÓN DE CALIDAD LIDERANDO ACCIONES CORRECTIVAS Y PREVENTIVAS PARA LA PRESTACIÓN DE SERVICIO DE LA ENTIDAD. </t>
  </si>
  <si>
    <t>https://community.secop.gov.co/Public/Tendering/ContractNoticePhases/View?PPI=CO1.PPI.25615837&amp;isFromPublicArea=True&amp;isModal=False</t>
  </si>
  <si>
    <t>OPSP-VAD-0664-2023</t>
  </si>
  <si>
    <t>CO1.REQ.4688451</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</si>
  <si>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t>
  </si>
  <si>
    <t>https://community.secop.gov.co/Public/Tendering/ContractNoticePhases/View?PPI=CO1.PPI.25637709&amp;isFromPublicArea=True&amp;isModal=False</t>
  </si>
  <si>
    <t>OAG-VAD-0665-2023</t>
  </si>
  <si>
    <t>CO1.REQ.4700740</t>
  </si>
  <si>
    <t>LA PRESENTE ORDEN TIENE POR OBJETO: 1. APOYAR EN EL DESARROLLO DE APLICACIONES WEB DE LA DIRECCIÓN CURRICULAR Y DE DOCENCIA (ANÁLISIS DE REQUISITOS, DISEÑO DE LA ARQUITECTURA WEB, DESARROLLO DE PROTOTIPOS, DESARROLLO FRONT-END Y BACK-END, PRUEBAS, DOCUMENTACIÓN). 2. APOYAR EN EL DESARROLLO DE LAS ACTIVIDADES Y EVENTOS RELACIONADAS CON LA GESTIÓN ACADÉMICA DE LA DIRECCIÓN CURRICULAR Y DE DOCENCIA EN EL PERIODO ACADÉMICO. 3. APOYAR CON LA REVISIÓN Y VALIDACIÓN DE DOCUMENTOS PRECONTRACTUALES DE LOS DOCENTES CATEDRÁTICOS EN EL SISTEMA SIGEP. 4. APOYAR EL SEGUIMIENTO AL PROCESO DE LA VINCULACIÓN DE PROFESORES HORA CÁTEDRA (ESTADO DE DOCENTES EN SISTEMA GEDOCO, LLAMADAS A UNIDADES ACADÉMICAS, VERIFICACIÓN DE ACTAS DE VINCULACIÓN CARGADAS Y FIRMADAS). 5. APOYAR LA ACTUALIZACIÓN Y GENERACIÓN DE INFORMES DE DOCENTES TOMADO DIVERSAS FUENTES DE DATOS.</t>
  </si>
  <si>
    <t>DIDIER TRUJILLO HOYOS</t>
  </si>
  <si>
    <t>https://community.secop.gov.co/Public/Tendering/ContractNoticePhases/View?PPI=CO1.PPI.25686658&amp;isFromPublicArea=True&amp;isModal=False</t>
  </si>
  <si>
    <t>OPSP-VAD-0667-2023</t>
  </si>
  <si>
    <t>CO1.REQ.4740337</t>
  </si>
  <si>
    <t>LA PRESENTE ORDEN TIENE POR OBJETO: 1. APOYAR EN EL DESARROLLO DE COMPONENTES SOFTWARE EN TECNOLOGÍAS NETCORE, JAVASCRIPT, ANGULAR, HACIENDO USO DE PATRONES DE DISEÑO. 2. APOYAR EN LA REVISIÓN DE PULL REQUEST GENERADOS POR EL EQUIPO DE DESARROLLO DE PROYECTOS SOFTWARE 3. APOYAR EN LA IMPLEMENTACIÓN DE PRINCIPIOS SOLID EN LOS SISTEMAS DE INFORMACIÓN</t>
  </si>
  <si>
    <t>https://community.secop.gov.co/Public/Tendering/ContractNoticePhases/View?PPI=CO1.PPI.25830642&amp;isFromPublicArea=True&amp;isModal=False</t>
  </si>
  <si>
    <t>OPSP-VAD-0668-2023</t>
  </si>
  <si>
    <t>CO1.REQ.4740087</t>
  </si>
  <si>
    <t>LA PRESENTE ORDEN TIENE POR OBJETO: 1. APOYAR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AL DIRECTOR FINANCIERO EN LA RESPUESTA DE LOS PQR CON RESPECTO A SOLICITUDES DE INFORMACIÓN FINANCIERA POR ENTES EXTERNOS. 5. APOYAR EN LA SOLICITUD DE INFORMACIÓN FINANCIERA DE LOS DISTINTOS PROGRAMAS ACADÉMICOS EN PRO DE LOS PROCESOS DE EVALUACIÓN. 6. REALIZAR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REALIZAR SEGUIMIENTO AL CRONOGRAMA DE INFORMES A PRESENTAR POR LA DIRECCIÓN FINANCIERA. 10. APOYAR EN LA ELABORACIÓN DE LOS INFORMES MENSUALES DE SEGUIMIENTO DE INGRESOS, GASTOS, REQUERIDOS POR EL CSU.</t>
  </si>
  <si>
    <t>IVAN DARIO TAMARIS TURIZO</t>
  </si>
  <si>
    <t>https://community.secop.gov.co/Public/Tendering/ContractNoticePhases/View?PPI=CO1.PPI.25831014&amp;isFromPublicArea=True&amp;isModal=False</t>
  </si>
  <si>
    <t>OPSP-VAD-0669-2023</t>
  </si>
  <si>
    <t>CO1.REQ.4740431</t>
  </si>
  <si>
    <t xml:space="preserve">LA PRESENTE ORDEN TIENE POR OBJETO: 1. PLANIFICAR Y DIRIGIR LAS ACTIVIDADES DE PROSPECCIÓN ARQUEOLÓGICA. 2. DIRIGIR LA ELABORACIÓN DEL DIAGNÓSTICO ARQUEOLÓGICO PARA EL PROGRAMA DE ARQUEOLOGÍA PREVENTIVA DEL CAMPUS. 3. REVISAR INFORMES DE ACTIVIDADES DE PROSPECCIÓN. 4. DIRIGIR LA ELABORACIÓN DE PLANES DE MANEJO ARQUEOLÓGICO PMA PARA LOS POLÍGONOS ESPECÍFICOS DEL CAMPUS UNIMAGDALENA. 5. RADICAR LOS DOCUMENTOS ASOCIADOS AL PROGRAMA DE ARQUEOLOGÍA PREVENTIVA DEL CAMPUS ANTE EL ICANH. 6. APOYAR LAS REUNIONES DE SEGUIMIENTO ANTE EL ICANH EN EL MARCO DEL PAP DEL CAMPUS. 7. DISEÑAR LAS METODOLOGÍAS DE INTERVENCIÓN ARQUEOLÓGICA Y DEFINIR EL MARCO TEÓRICO PARA LA CONSTRUCCIÓN DE DOCUMENTOS TÉCNICOS EN EL MARCO DEL PAP DEL CAMPUS. 8. APOYAR LA SUPERVISIÓN Y DIRECCIÓN DE LAS ACTIVIDADES DEL PERSONAL ARQUEOLÓGICO QUE PARTICIPE EN LA ELABORACIÓN DEL PAP DEL CAMPUS UNIMAGDALENA. </t>
  </si>
  <si>
    <t xml:space="preserve">JUAN CARLOS VARGAS RUIZ </t>
  </si>
  <si>
    <t>https://community.secop.gov.co/Public/Tendering/ContractNoticePhases/View?PPI=CO1.PPI.25831028&amp;isFromPublicArea=True&amp;isModal=False</t>
  </si>
  <si>
    <t>OPSP-VAD-0670-2023</t>
  </si>
  <si>
    <t>CO1.REQ.4777759</t>
  </si>
  <si>
    <t>LA PRESENTE ORDEN TIENE POR OBJETO: 1. CUMPLIR CON EL CURSO Y/O ACTIVIDADES ASIGNADAS DENTRO DEL PLAZO ESTIPULADO. 2. DESARROLLAR DE MANERA CONTINUA Y PERMANENTE SUS ACTIVIDADES SEGÚN LO ESTABLECIDO POR LA UNIVERSIDAD. 3. CREAR Y COMPARTIR RECURSOS DIGITALES PARA EL APRENDIZAJE A TRAVÉS DE LAS PLATAFORMAS VIRTUALES OFRECIDAS POR LA INSTITUCIÓN. 4. DESARROLLAR LOS ENCUENTROS VIRTUALES QUE SEAN NECESARIOS PARA LOS PROCESOS DE ENSEÑANZA Y APRENDIZAJE A TRAVÉS DE LAS HERRAMIENTAS DIGITALES PUESTAS A DISPOSICIÓN POR LA INSTITUCIÓN. 5. RESPETAR LOS DERECHOS DE PROPIEDAD INTELECTUAL DE LA UNIVERSIDAD DEL MAGDALENA Y CONOCER Y CUMPLIR EL REGLAMENTO DE PROPIEDAD INTELECTUAL APROBADO POR EL ACUERDO SUPERIOR Nº 03 DE 2021. 6. ABSTENERSE DE REALIZAR ACTOS O CONDUCTA QUE IMPLIQUEN VIOLENCIA BASADA EN EL GÉNERO, VIOLENCIA SEXUAL Y/O DISCRIMINACIÓN POR RAZONES DE GÉNERO, SEXO, ORIENTACIÓN SEXUAL, EDAD, COLOR, ALTURA, CAPACIDADES FÍSICAS MENTALES, ETNIA, FAMILIA, CARACTERÍSTICAS GENÉTICAS, ESTADO MARITAL, NACIONALIDAD, RAZA O RELIGIÓN. 7. CONOCER Y RESPETAR EL PROTOCOLO INSTITUCIONAL PARA PREVENCIÓN Y ATENCIÓN DE LA VIOLENCIA BASADA EN EL GÉNERO Y VIOLENCIA SEXUAL DE LA UNIVERSIDAD DEL MAGDALENA. 8. REALIZAR LAS ACTIVIDADES EVALUATIVAS DEL APRENDIZAJE NECESARIAS. 9. REALIZAR LAS ACTIVIDADES QUE CONTRIBUYAN AL DESARROLLO DE HABILIDADES Y DESTREZAS DEL PENSAMIENTO Y AL FORTALECIMIENTO DE LAS COMPETENCIAS GENÉRICAS Y ESPECÍFICAS ESTABLECIDAS EN EL MANUAL DE FUNCIONES DE LA UNIVERSIDAD. 10. PRESENTAR AL SUPERVISOR INFORMES CON SUS RESPECTIVOS SOPORTES Y EN LAS FECHAS ESTABLECIDAS POR LA INSTITUCIÓN.</t>
  </si>
  <si>
    <t>JESUS MANUEL BORJA DE LEON</t>
  </si>
  <si>
    <t>https://community.secop.gov.co/Public/Tendering/ContractNoticePhases/View?PPI=CO1.PPI.25957316&amp;isFromPublicArea=True&amp;isModal=False</t>
  </si>
  <si>
    <t>OPSP-VAD-0673-2023</t>
  </si>
  <si>
    <t>CO1.REQ.4808597</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</si>
  <si>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REFERNTE A  REUNIONES ESTRATÉGICAS Y DE GESTIÓN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</si>
  <si>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CAROLINA RAMOS BOTTO </t>
  </si>
  <si>
    <t>https://community.secop.gov.co/Public/Tendering/OpportunityDetail/Index?noticeUID=CO1.NTC.4711323&amp;isFromPublicArea=True&amp;isModal=true&amp;asPopupView=true</t>
  </si>
  <si>
    <t>OPSP-VAD-0674-2023</t>
  </si>
  <si>
    <t>CO1.REQ.4806975</t>
  </si>
  <si>
    <t>LA PRESENTE ORDEN TIENE POR OBJETO: 1. APOYAR LA PLANEACIÓN Y DESARROLLO DE ESTRATEGIAS PARA OFERTAR LOS CURSOS DE FORMACIÓN EN IDIOMAS. 2. APOYAR CON DISEÑO DEL CRONOGRAMA DE PROMOCIÓN PARA CURSOS DE FORMACIÓN EN IDIOMAS. 3. APOYAR LA PLANEACIÓN Y DESARROLLO DE PROPUESTAS PARA CURSOS DE FORMACIÓN. 4. APOYAR CON LA PROYECCIÓN DEL PRESUPUESTO PARA LA APERTURA DE CURSOS DE IDIOMAS. 5. APOYAR EN EL SEGUIMIENTO ACADÉMICO PARA LA ENTREGA DE NOTAS Y LA CONSOLIDACIÓN RESULTADOS DE LOS CURSOS DE IDIOMAS. 6. APOYAR CON LA APLICACIÓN DE LOS MECANISMOS DE EVALUACIÓN DE NIVELES DE SATISFACCIÓN DE LOS CURSOS LIBRES. 7. APOYAR CON LA PROYECCIÓN DE LOS CRONOGRAMAS DE ACTIVIDADES A REALIZAR PARA CUMPLIR CON LOS PROYECTOS DEL CENTRO DE PLURILINGÜISMO. 8. APOYAR EN LA ELABORACIÓN DE PLANES DE ACCIÓN PARA LA GESTIÓN DE RECURSOS. 9. APOYAR CON LA ELABORACIÓN DE INFORMES; PLANES DE ACCIÓN; PRESUPUESTOS.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</si>
  <si>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https://community.secop.gov.co/Public/Tendering/OpportunityDetail/Index?noticeUID=CO1.NTC.4711191&amp;isFromPublicArea=True&amp;isModal=true&amp;asPopupView=true</t>
  </si>
  <si>
    <t>OPSP-VAD-0675-2023</t>
  </si>
  <si>
    <t>CO1.REQ.4806991</t>
  </si>
  <si>
    <t>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APOYAR EN LA ACTIVACIÓN DE PAGOS EN LA PLATAFORMA GEDOCO DE LOS CONTRATISTAS POR PRESTACIÓN DE SERVICIOS PROFESIONALES Y DE APOYO A LA GESTIÓN DE LA VICERRECTORÍA Y/O DIRECCIÓN ADMINISTRATIVA. 4. REVISAR LOS FORMATOS DE RECIBIDO SATISFACCIÓN PARA TRAMITES DE PAGO DE HONORARIOS DE LOS CONTRATISTAS POR PRESTACIÓN DE SERVICIOS PROFESIONALES Y DE APOYO A LA GESTIÓN DE LA VICERRECTORÍA Y/O DIRECCIÓN ADMINISTRATIVA. 5. APOYAR EN EL RECIBO DE LAS NOVEDADES DE CARTERA PARA LA APLICACIÓN DE LOS DESCUENTOS A QUE HAYA LUGAR. 6. APOYAR EN EL RECIBO DE LAS NOVEDADES PARA APLICAR LOS DESCUENTOS POR EMBARGOS JUDICIALES DE HONORARIOS DE LOS CONTRATISTAS POR PRESTACIÓN DE SERVICIOS PROFESIONALES Y DE APOYO A LA GESTIÓN DE LA VICERRECTORÍA Y/O DIRECCIÓN ADMINISTRATIVA. 6. VERIFICAR QUE EL PAGO QUE REALICEN LOS CONTRATISTAS AL SISTEMA DE SEGURIDAD SOCIAL EN EJECUCIÓN DE LAS ÓRDENES DE PRESTACIÓN DE SERVICIOS PROFESIONALES Y DE APOYO A LA GESTIÓN CORRESPONDA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LA ELABORACIÓN DE PLANILLAS PARA EL PROCESO DE LIQUIDACIÓN DE HONORARIOS DE LOS CONTRATISTAS POR PRESTACIÓN DE SERVICIOS PROFESIONALES Y DE APOYO A LA GESTIÓN DE LA VICERRECTORÍA Y/O DIRECCIÓN ADMINISTRATIVA POR MEDIO DEL SINAPV6. 10. REVISAR LAS DIFERENTES LIQUIDACIONES DE HONORARIOS PRESENTADAS POR LOS CONTRATISTAS DE LOS DIFERENTES ORDENADORES DEL GASTO DE UNIMAGDALENA CON EL FIN DE VERIFICAR LA APLICACIÓN DE LA RETENCIÓN EN LA FUENTE. 11.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12. APOYAR CON LA REVISIÓN EN LA PLATAFORMA DEL GEDOCO Y SIGEP II DE LOS DOCUMENTOS PRECONTRACTUALES NECESARIOS PARA LA ELABORACIÓN DE ÓRDENES DE SERVICIOS PROFESIONALES Y DE APOYO A LA GESTIÓN DE LA VICERRECTORÍA Y/O DIRECCIÓN ADMINISTRATIVA. 13. APOYAR AL GRUPO INTERNO DE CONTRATACIÓN EN LA REVISIÓN Y VERIFICACIÓN DE NOVEDADES, MODIFICACIONES Y LIQUIDACIONES DE LAS ORDENES DE PRESTACIÓN DE SERVICIOS PROFESIONALES Y DE APOYO EN LA GESTIÓN. 14. APOYAR LA SUPERVISIÓN DE LAS ORDENES DE PRESTACIÓN DE SERVICIOS PROFESIONALES Y DE APOYO DE LOS CONTRATISTAS QUE APOYAN EL PROCESO DE GESTIÓN, ELABORACIÓN DE LAS ÓRDENES Y LIQUIDACIÓN DE HONORARIOS. 15.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</si>
  <si>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https://community.secop.gov.co/Public/Tendering/OpportunityDetail/Index?noticeUID=CO1.NTC.4711410&amp;isFromPublicArea=True&amp;isModal=true&amp;asPopupView=true</t>
  </si>
  <si>
    <t>OPSP-VAD-0676-2023</t>
  </si>
  <si>
    <t>CO1.REQ.4807129</t>
  </si>
  <si>
    <t>LA PRESENTE ORDEN TIENE POR OBJETO: 1. APOYAR A LA DIRECCIÓN DEL DEPARTAMENTO DE ESTUDIOS GENERALES EN LA LOGÍSTICA DE LA PROGRAMACIÓN ACADÉMICA 2023-2. 2. APOYAR EN LA ASIGNACIÓN DOCENTE. 3. APOYAR A LA COORDINACIÓN EN LA REALIZACIÓN DE LOS TALLERES DE FORTALECIMIENTO EN COMPETENCIAS GENÉRICAS SABER PRO, SEGUIMIENTO DE ASISTENCIAS, CONSTRUCCIÓN DE INFORMES DE ASISTENCIAS. 4. APOYAR EN EL DESARROLLO DE ESTRUCTURACIÓN Y GENERACIÓN DE INFORMES SOLICITADOS A LA DEPENDENCIA. 5. APOYAR EN LA ATENCIÓN AL PÚBLICO EN GENERAL; A TRAVÉS DE LOS DIFERENTES CANALES DE COMUNICACIÓN. 6. APOYAR EL RECIBO Y SEGUIMIENTO A LA CORRESPONDENCIA INTERNA Y EXTERNA RECIBIDA Y ENVIADA FÍSICA Y DIGITALMENTE. 7. APOYAR EN LA RESPUESTA OPORTUNA A SOLICITUDES PRESENTADAS A LA DEPENDENCIA. 8. APOYAR EN LA ACTUALIZACIÓN DE LA BASE DE DATOS DE CORRESPONDENCIA TRAMITADA. 9. ADMINISTRAR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ADMINISTRAR LAS REDES SOCIALES DEL DEPARTAMENTO DE ESTUDIOS GENERALES. 14. ELABORAR Y REMITIR INFORMES DE EVALUACIÓN Y SEGUIMIENTO DE AYUDANTES ACADÉMICOS Y ADMINISTRATIVOS. 15. CONTROLAR Y HACER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</si>
  <si>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https://community.secop.gov.co/Public/Tendering/OpportunityDetail/Index?noticeUID=CO1.NTC.4711414&amp;isFromPublicArea=True&amp;isModal=true&amp;asPopupView=true</t>
  </si>
  <si>
    <t>OPSP-VAD-0677-2023</t>
  </si>
  <si>
    <t>CO1.REQ.4806889</t>
  </si>
  <si>
    <t>LA PRESENTE ORDEN TIENE POR OBJETO: 1. ASESORAR Y APOYAR LA COORDINACIÓN Y EJECUCIÓN DE PLANES Y PROYECTOS RELACIONADOS CON LA GESTIÓN AMBIENTAL Y SANITARIA. 2. ASESORAR Y APOYAR EN LA CONSTRUCCIÓN DE PROCESOS, PROCEDIMIENTOS Y ACTIVIDADES RELACIONADAS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</si>
  <si>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https://community.secop.gov.co/Public/Tendering/OpportunityDetail/Index?noticeUID=CO1.NTC.4711415&amp;isFromPublicArea=True&amp;isModal=true&amp;asPopupView=true</t>
  </si>
  <si>
    <t>OAG-VAD-0678-2023</t>
  </si>
  <si>
    <t>CO1.REQ.4807324</t>
  </si>
  <si>
    <t>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PLATAFORMA DEL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</si>
  <si>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https://community.secop.gov.co/Public/Tendering/OpportunityDetail/Index?noticeUID=CO1.NTC.4711198&amp;isFromPublicArea=True&amp;isModal=true&amp;asPopupView=true</t>
  </si>
  <si>
    <t>OAG-VAD-0679-2023</t>
  </si>
  <si>
    <t>CO1.REQ.4806899</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</si>
  <si>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LAS SOLICITUDES A LA EMPRESA EN CUANTO A LAS NECESIDADES (HERRAMIENTAS, EQUIPOS, EPP/ BIOSEGURIDAD) QUE SE REQUIERAN PARA LA PRESTACIÓN DEL SERVICIO INTEGRAL DE ASEO, CAFETERÍA Y SERVICIOS GENERALES. 8. APOYAR CON LA ENTREGA DE FORMATOS DE CONTROL DE ACTIVIDADES SEMANAL.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</si>
  <si>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https://community.secop.gov.co/Public/Tendering/OpportunityDetail/Index?noticeUID=CO1.NTC.4711420&amp;isFromPublicArea=True&amp;isModal=true&amp;asPopupView=true</t>
  </si>
  <si>
    <t>OPSP-VAD-0680-2023</t>
  </si>
  <si>
    <t>CO1.REQ.4808496</t>
  </si>
  <si>
    <t>LA PRESENTE ORDEN TIENE POR OBJETO: 1. APOYAR EN LA ORGANIZACIÓN Y SEGUIMIENTO PRESUPUESTAL DEL CENTRO DE POSGRADOS Y TODOS LOS PROGRAMAS DE POSGRADOS DE LA UNIVERSIDAD DEL MAGDALENA. 2. APOYAR EL ÁREA FINANCIERA DEL CENTRO DE POSGRADOS Y FORMACIÓN CONTINUA DE LA UNIVERSIDAD DEL MAGDALENA. 3. APOYAR LOS PROCESOS DE CONTRATACIÓN DEL CENTRO DE POSGRADOS. 4. APOYAR EN LA ELABORACIÓN Y RENDICIÓN DE INFORMES PRESUPUESTALES. 5. APOYAR EN LA VALIDACIÓN Y ELABORACIÓN DE PRESUPUESTOS. 6. APOYAR EN LA GENERACIÓN Y PRESENTACIÓN DE INFORMES DE CONTRATACIÓN. 7. APOYAR EN LOS PROYECTOS Y CONVENIOS INTERINSTITUCIONALES PARA VENTA DE SERVICIO.  8. APOYAR EN EL CARGUE DE LA INFORMACIÓN DEL PLAN DE ACCIÓN DEL CENTRO DE POSGRADOS EN LA PLATAFORMA SISPLAN. 9.  APOYAR EN LA ELABORACIÓN Y RENDICIÓN DE INFORMES RELACIONADOS CON LA INFORMACIÓN CARGADA EN SISPLAN DEL PLAN DE ACCIÓN DEL CENTRO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</si>
  <si>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https://community.secop.gov.co/Public/Tendering/OpportunityDetail/Index?noticeUID=CO1.NTC.4711422&amp;isFromPublicArea=True&amp;isModal=true&amp;asPopupView=true</t>
  </si>
  <si>
    <t>OPSP-VAD-0681-2023</t>
  </si>
  <si>
    <t>CO1.REQ.4807160</t>
  </si>
  <si>
    <t>LA PRESENTE ORDEN TIENE POR OBJETO: 1. APOYAR EL REDISEÑO DE PROCEDIMIENTOS ACADÉMICOS Y ADMINISTRATIVOS DE LA APERTURA Y FUNCIONAMIENTO DE PROGRAMAS DE POSGRADOS. 2. APOYAR EN LA GESTIÓN DE LOS PROCESOS DEL CENTRO DE POSGRADOS Y FORMACIÓN CONTINUA. 3. APOYAR EN LA INTERLOCUCIÓN CON GRUPOS DE INTERÉS EXTERNOS E INTERNOS, DE LOS PROCESOS ADMINISTRATIVOS Y ACADÉMICOS LIDERADOS POR EL CENTRO DE POSGRADOS Y FORMACIÓN CONTINUA. 4. BRINDAR ASESORÍA TRANSVERSAL A LOS PROCESOS DE AUTOEVALUACIÓN PARA RENOVACIÓN DE REGISTRO CALIFICADO. 5. APOYAR LA BÚSQUEDA DE FUENTES DE FINANCIACIÓN NACIONAL E INTERNACIONAL PARA LOS POSGRADOS. 6. APOYAR LOS EVENTOS E INICIATIVAS DE MERCADEO ORGANIZADOS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</si>
  <si>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https://community.secop.gov.co/Public/Tendering/OpportunityDetail/Index?noticeUID=CO1.NTC.4711423&amp;isFromPublicArea=True&amp;isModal=true&amp;asPopupView=true</t>
  </si>
  <si>
    <t>OAG-VAD-0682-2023</t>
  </si>
  <si>
    <t>CO1.REQ.4807166</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</si>
  <si>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</si>
  <si>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LINA MARCELA CUAO GARCÍA</t>
  </si>
  <si>
    <t>https://community.secop.gov.co/Public/Tendering/OpportunityDetail/Index?noticeUID=CO1.NTC.4711426&amp;isFromPublicArea=True&amp;isModal=true&amp;asPopupView=true</t>
  </si>
  <si>
    <t>OAG-VAD-0683-2023</t>
  </si>
  <si>
    <t>CO1.REQ.4807185</t>
  </si>
  <si>
    <t>LA PRESENTE ORDEN TIENE POR OBJETO: 1. APOYAR EL DISEÑO DE UN MÓDULO EN EL SISTEMA DE INFORMACIÓN DE RECURSOS EDUCATIVOS (REDAL) QUE APOYE SOPORTE TÉCNICO EN LOS ESPACIOS ACADÉMICOS: REGISTRO DE SOLICITUDES DE SOPORTE AUDIOVISUAL, ATENCIÓN Y EVALUACIÓN. 2. APOYAR LA EVALUACIÓN Y PROPUESTA DE MEJORAS DEL MÓDULO DE RESERVA Y PRÉSTAMO DE EQUIPOS AUDIOVISUALES. 3. APOYAR EN LA COORDINACIÓN DE LAS ACTIVIDADES ASOCIADAS A LA TRANSMISIÓN DE EVENTOS DENTRO DE LOS AUDITORIOS DEL EDIFICIO MAR CARIBE Y LAS SALAS ESPECIALIZADAS. 4. APOYAR EL MANTENIMIENTO DEL ESTADO FUNCIONAL DE LAS HERRAMIENTAS MULTIMEDIALES QUE DAN SOPORTE A LAS TRANSMISIONES DE EVENTOS DURANTE EL USO DE LOS AUDITORIOS. 5. APOYAR EN EL SOPORTE Y LA CONFIGURACIÓN DE LOS EQUIPOS MULTIMEDIALES (ATRIL PILOT Y SISTEMA DE AUTOMATIZACIÓN) CON QUE CUENTAN AUDITORIOS. 6. APOYAR EN LA VERIFICACIÓN PERIÓDICAMENTE DEL ESTADO DE LOS EQUIPOS AUDIOVISUALES, SUS HORAS ACTUALES Y ACUMULADAS DE USO Y LOS ACCESORIOS DISPUESTOS EN CADA ESPACIO ACADÉMICO. 7. APOYAR EN EL CUMPLIMIENTO A CABALIDAD CON LOS PROCEDIMIENTOS ESTABLECIDOS PARA LA PRESTACIÓN DE LOS SERVICIOS. 8. APOYAR EN LA GENERACIÓN DE REPORTES DE CUALQUIER NOVEDAD QUE SE PRESENTE CUANDO SE PRESTEN LOS SERVICIOS. 9. APOYAR EN LAS ACTIVIDADES QUE SE PROGRAMEN PARA GARANTIZAR LA EFICIENCIA EN LA PRESTACIÓN DE LOS SERVICIOS TALES COMO CAPACITACIONES A LOS USUARIOS EN EL MANEJO DE LAS AYUDAS MULTIMEDIALES DEL AUDITORIO O VIDEO BEAMS INTERACTIVOS.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</si>
  <si>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https://community.secop.gov.co/Public/Tendering/OpportunityDetail/Index?noticeUID=CO1.NTC.4713102&amp;isFromPublicArea=True&amp;isModal=true&amp;asPopupView=true</t>
  </si>
  <si>
    <t>OPSP-VAD-0684-2023</t>
  </si>
  <si>
    <t>CO1.REQ.4807564</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</si>
  <si>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CON LA REVISIÓN EN LA PLATAFORMA DEL GEDOCO DE LOS DOCUMENTOS PRECONTRACTUALES NECESARIOS PARA LA ELABORACIÓN DE ÓRDENES DE SERVICIOS PROFESIONALES Y DE APOYO A LA GESTIÓN DE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ASESORAR Y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AL GRUPO INTERNO DE CONTRATACIÓN EN EL CARGUE DE LOS CONTRATOS, MODIFICACIONES, Y LIQUIDACIONES DE LAS ORDENES DE PRESTACIÓN DE SERVICIOS PROFESIONALES Y DE APOYO EN LA GESTIÓN EN LA PLATA FORMA SIGEP II. 11. APOYAR EN LA REVISIÓN DE LA INFORMACIÓN CONTRACTUAL CARGADA EN LAS PLATAFORMAS DEL SIA OBSERVA- AUDITORIA, SIGEP II SECOP I Y 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</si>
  <si>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https://community.secop.gov.co/Public/Tendering/OpportunityDetail/Index?noticeUID=CO1.NTC.4712812&amp;isFromPublicArea=True&amp;isModal=true&amp;asPopupView=true</t>
  </si>
  <si>
    <t>OPSP-VAD-0685-2023</t>
  </si>
  <si>
    <t>CO1.REQ.4808419</t>
  </si>
  <si>
    <t>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IMPLEMENTACIÓN DE LOS CAMBIOS REQUERIDOS DEL SISTEMA DE INFORMACIÓN SIARE Y REPORTES ESTADÍSTICOS E INDICADORES PARA LOS PROCESOS DE RECURSOS EDUCATIVOS Y ADMINISTRACIÓN DE LABORATORIOS. 3. REALIZAR EL MANTENIMIENTO Y ACTUALIZACIÓN DEL SISTEMA DE INFORMACIÓN DE RECURSOS EDUCATIVOS. 4. APOYAR EN LAS CAPACITACIONES A USUARIOS FINALES DEL SIARE. 5. APOYAR EN EL DESARROLLO DE FUNCIONALES QUE PERMITAN LA INTERACCIÓN DEL SISTEMA DE INFORMACIÓN DE RECURSOS EDUCATIVOS CON OTROS SISTEMAS DE INFORMACIÓN INSTITUCIONALES 6.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</si>
  <si>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https://community.secop.gov.co/Public/Tendering/OpportunityDetail/Index?noticeUID=CO1.NTC.4713104&amp;isFromPublicArea=True&amp;isModal=true&amp;asPopupView=true</t>
  </si>
  <si>
    <t>OPSP-VAD-0686-2023</t>
  </si>
  <si>
    <t>CO1.REQ.4808425</t>
  </si>
  <si>
    <t>LA PRESENTE ORDEN TIENE POR OBJETO: 1. ASISTIR A LA JORNADA DE INDUCCIÓN AL EQUIPO DE PSICÓLOGOS ENTREVISTADORES. 2. REALIZAR ENTREVISTA EN LA FASE 1 Y 2,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</si>
  <si>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https://community.secop.gov.co/Public/Tendering/OpportunityDetail/Index?noticeUID=CO1.NTC.4712916&amp;isFromPublicArea=True&amp;isModal=true&amp;asPopupView=true</t>
  </si>
  <si>
    <t>OPSP-VAD-0687-2023</t>
  </si>
  <si>
    <t>CO1.REQ.4808711</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</si>
  <si>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LAS ACTIVIDADES LOGÍSTICAS, ADMINISTRATIVAS Y FINANCIERAS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5.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</si>
  <si>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https://community.secop.gov.co/Public/Tendering/OpportunityDetail/Index?noticeUID=CO1.NTC.4712915&amp;isFromPublicArea=True&amp;isModal=true&amp;asPopupView=true</t>
  </si>
  <si>
    <t>OPSP-VAD-0688-2023</t>
  </si>
  <si>
    <t>CO1.REQ.4808544</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</si>
  <si>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</si>
  <si>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https://community.secop.gov.co/Public/Tendering/OpportunityDetail/Index?noticeUID=CO1.NTC.4718063&amp;isFromPublicArea=True&amp;isModal=true&amp;asPopupView=true</t>
  </si>
  <si>
    <t>OPSP-VAD-0689-2023</t>
  </si>
  <si>
    <t>CO1.REQ.4808557</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</si>
  <si>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LOS TRÁMITES NECESARIOS PARA LA VERIFICACIÓN DE LAS CONDUCTAS RELACIONADAS CON VIOLENCIA DE GÉNERO DE LOS CONTRATISTAS QUE VINCULE LA VICERRECTORÍA ADMINISTRATIVA. 5.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6. APOYAR CON LA REVISIÓN EN LA PLATAFORMA DEL GEDOCO Y SIGEP II DE LOS DOCUMENTOS PRECONTRACTUALES NECESARIOS PARA LA ELABORACIÓN DE ÓRDENES DE SERVICIOS PROFESIONALES Y DE APOYO A LA GESTIÓN DE LA VICERRECTORÍA Y/O DIRECCIÓN ADMINISTRATIVA. 7. APOYAR EN LA REVISIÓN DE LOS FORMATOS DE RECIBIDO A SATISFACCIÓN PARA TRAMITES DE PAGO DE HONORARIOS DE LOS CONTRATISTAS POR PRESTACIÓN DE SERVICIOS PROFESIONALES Y DE APOYO A LA GESTIÓN DE LA VICERRECTORÍA Y/O DIRECCIÓN ADMINISTRATIVA. 8. APOYAR EN LA VERIFICACIÓN QUE EL PAGO QUE REALICEN LOS CONTRATISTAS AL SISTEMA DE SEGURIDAD SOCIAL EN EJECUCIÓN DE LAS ÓRDENES DE PRESTACIÓN DE SERVICIOS PROFESIONALES Y DE APOYO A LA GESTIÓN CORRESPONDA A LO ESTABLECIDO EN LA LEY. 9. APOYAR EL CARGUE DE INFORMACIÓN PRECONTRACTUAL, CONTRACTUAL Y POSTCONTRACTUAL A LA PLATAFORMA DEL SECOP II DE TODOS LOS PROCESOS DE CONTRATACIÓN QUE ADELANTE LA UNIVERSIDAD A TRAVÉS DE LA VICERRECTORÍA ADMINISTRATIVA Y LA DIRECCIÓN ADMINISTRATIVA. 10. APOYAR EN LA REVISIÓN DE LA INFORMACIÓN CONTRACTUAL CARGADA EN LAS PLATAFORMAS DEL SIA OBSERVA-AUDITORIA, SIGEP II, SECOP I Y II. 11. APOYAR AL GRUPO INTERNO DE CONTRATACIÓN EN LA ORGANIZACIÓN DEL ARCHIVO DIGITAL DE LAS ÓRDENES DE SERVICIOS PROFESIONALES Y DE APOYO A LA GESTIÓN SUSCRITAS POR EL VICERRECTOR ADMINISTRATIVO Y EL DIRECTOR ADMINISTRATIVO.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</si>
  <si>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https://community.secop.gov.co/Public/Tendering/OpportunityDetail/Index?noticeUID=CO1.NTC.4712918&amp;isFromPublicArea=True&amp;isModal=true&amp;asPopupView=true</t>
  </si>
  <si>
    <t>OPSP-VAD-0690-2023</t>
  </si>
  <si>
    <t>CO1.REQ.4808360</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</si>
  <si>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</si>
  <si>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https://community.secop.gov.co/Public/Tendering/OpportunityDetail/Index?noticeUID=CO1.NTC.4712919&amp;isFromPublicArea=True&amp;isModal=true&amp;asPopupView=true</t>
  </si>
  <si>
    <t>OAG-VAD-0691-2023</t>
  </si>
  <si>
    <t>CO1.REQ.4808808</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</si>
  <si>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EN LA REVISIÓN DE LA INFORMACIÓN CONTRACTUAL CARGADA EN LAS PLATAFORMAS DEL SIA OBSERVA AUDITORIA, SIGEP II, SECOP I Y II POR PARTE DE LOS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</si>
  <si>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https://community.secop.gov.co/Public/Tendering/OpportunityDetail/Index?noticeUID=CO1.NTC.4712920&amp;isFromPublicArea=True&amp;isModal=true&amp;asPopupView=true</t>
  </si>
  <si>
    <t>OAG-VAD-0692-2023</t>
  </si>
  <si>
    <t>CO1.REQ.4808590</t>
  </si>
  <si>
    <t>LA PRESENTE ORDEN TIENE POR OBJETO: 1. APOYAR AL GRUPO INTERNO DE CONTRATACIÓN EN LA ELABORACIÓN DE LOS INFORMES PERIÓDICOS QUE SE REQUIERAN PARA PUBLICACIÓN EN LA PÁGINA WEB INSTITUCIONAL EN EL MICROSITIO DE “TRANSPARENCIA Y ACCESO A LA INFORMACIÓN PÚBLICA”, ASÍ COMO LOS QUE REQUIERA LA CONTRALORÍA GENERAL DE LA REPÚBLICA Y DEL MAGDALENA CON RESPECTO A LAS ORDENES Y/O CONTRATOS QUE SUSCRIBA EL VICERRECTOR ADMINISTRATIVO Y EL DIRECTOR ADMINISTRATIVO. 2. APOYAR AL GRUPO INTERNO DE CONTRATACIÓN EN EL CARGUE DE INFORMACIÓN A LA PLATAFORMA DEL SECOP I Y II DE TODOS LOS PROCESOS DE CONTRATACIÓN QUE ADELANTE LA UNIVERSIDAD A TRAVÉS DE LA VICERRECTORÍA ADMINISTRATIVA Y/O DIRECCIÓN ADMINISTRATIVA. 3. APOYAR AL GRUPO INTERNO DE CONTRATACIÓN EN LA ACTUALIZACIÓN, AJUSTE Y MODIFICACIÓN DE LOS PROCEDIMIENTOS, GUÍAS, INSTRUCTIVOS Y FORMATOS DE LA GESTIÓN CONTRACTUAL EN LA PLATAFORMA ISOLUTION (COGUI +). 4. APOYAR AL GRUPO INTERNO DE CONTRATACIÓN EN LA RECOLECCIÓN DE LA INFORMACIÓN PARA LA PRESENTACIÓN DE INFORMES DE LOS INDICADORES DE GESTIÓN, PLAN ANTICORRUPCIÓN, PLAN DE RIESGOS DE CORRUPCIÓN, PLAN DE RIESGOS DE GESTIÓN, PLANES DE MEJORA, ENCUESTA DE SATISFACCIÓN, EVALUACIÓN A PROVEEDORES Y A SUPERVISORES. 5. APOYAR AL GRUPO INTERNO DE CONTRATACIÓN EN LA ELABORACIÓN DE INFORMACIÓN AUDIOVISUAL INFORMATIVA Y/O DIDÁCTICA E INFOGRAFÍAS DE LOS DIFERENTES PROCEDIMIENTOS CONTRACTUALES QUE SE DEBEN CARGAR EN LAS DISTINTAS PLATAFORMAS DEL ESTADO COMO EL SIA OBSERVA Y EL SECOP I Y II. 6. APOYAR AL GRUPO INTERNO DE CONTRATACIÓN EN EL CARGUE Y ACTUALIZACIÓN DE LA INFORMACIÓN DE LAS ÓRDENES DE SERVICIOS PROFESIONALES Y DE APOYO A LA GESTIÓN QUE SUSCRIBAN EL VICERRECTOR ADMINISTRATIVO O EL DIRECTOR ADMINISTRATIVO, EN LA PLATAFORMA SIA OBSERVA DE LA AUDITORÍA GENERAL DE LA REPÚBLICA. 7. APOYAR EN LA REVISIÓN DE LA INFORMACIÓN CONTRACTUAL CARGADA EN LAS PLATAFORMAS DEL SIA OBSERVA AUDITORIA, SIGEP II, SECOP I Y II. 8. APOYAR EL SEGUIMIENTO A LOS PLANES DE MEJORAMIENTO DE AUDITORÍAS INTERNAS Y EXTERNAS. ASÍ COMO EL PLAN DE INTEGRIDAD Y BUEN GOBIERNO. 9. APOYAR LA GENERACIÓN DE INFORMES DEL ESTADO DE CARGUE DE DOCUMENTOS EN LAS PLATAFORMAS: SIA OBSERVA AUDITORIA, SECOP I Y II, POR PARTE DE CADA UNO DE LOS ORDENADORES DEL GASTO DELEGADOS. 10. APOYAR EN LA CAPACITACIÓN Y MESAS DE TRABAJO CON LOS DISTINTOS EQUIPOS Y ORDENADORES DEL GASTO DELEGADOS RESPECTO DE LA GESTIÓN Y CARGUE DE INFORMACIÓN EN LAS PLATAFORMAS: SIA OBSERVA AUDITORIA, SIGEP I Y II, SECOP I Y II. 11. RENDIR INFORMES MENSUALES O CUANDO EL SUPERVISOR ASÍ LO REQUIERA, SOBRE LAS ACTIVIDADES DESARROLLADAS EN CUMPLIMIENTO DE LA ORDEN DE PRESTACIÓN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</si>
  <si>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https://community.secop.gov.co/Public/Tendering/OpportunityDetail/Index?noticeUID=CO1.NTC.4712922&amp;isFromPublicArea=True&amp;isModal=true&amp;asPopupView=true</t>
  </si>
  <si>
    <t>OPSP-VAD-0693-2023</t>
  </si>
  <si>
    <t>CO1.REQ.4809005</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</si>
  <si>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</si>
  <si>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https://community.secop.gov.co/Public/Tendering/OpportunityDetail/Index?noticeUID=CO1.NTC.4712923&amp;isFromPublicArea=True&amp;isModal=true&amp;asPopupView=true</t>
  </si>
  <si>
    <t>OPSP-VAD-0694-2023</t>
  </si>
  <si>
    <t>CO1.REQ.4809011</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</si>
  <si>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</si>
  <si>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https://community.secop.gov.co/Public/Tendering/OpportunityDetail/Index?noticeUID=CO1.NTC.4712924&amp;isFromPublicArea=True&amp;isModal=true&amp;asPopupView=true</t>
  </si>
  <si>
    <t>OPSP-VAD-0695-2023</t>
  </si>
  <si>
    <t>CO1.REQ.4809015</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</si>
  <si>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SEGÚN MEN Y EN LA ELABORACIÓN DEL RESPECTIVO INFORME DE RESULTADOS. 5. APOYAR A LA OFICINA DE CONTROL INTERNO EN EL AUTODIAGNÓSTICO MIPG Y EN LA ELABORACIÓN DEL RESPECTIVO INFORME DE RESULTADOS. 6. APOYAR A LA OFICINA DE CONTROL INTERNO EN EL SEGUIMIENTO AL SISTEMA DE CONTROL INTERNO A TRAVÉS DEL DAFP / FURAG Y EN LA ELABORACIÓN DEL RESPECTIVO INFORME DE RESULTADOS. 7. APOYAR A LA OFICINA DE CONTROL INTERNO EN EL SEGUIMIENTO AL ÍNDICE DE TRANSPARENCIA Y ACCESO A LA INFORMACIÓN ITA Y EN LA ELABORACIÓN DEL RESPECTIVO INFORME DE RESULTADOS. 8.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</si>
  <si>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https://community.secop.gov.co/Public/Tendering/OpportunityDetail/Index?noticeUID=CO1.NTC.4712925&amp;isFromPublicArea=True&amp;isModal=true&amp;asPopupView=true</t>
  </si>
  <si>
    <t>OPSP-VAD-0697-2023</t>
  </si>
  <si>
    <t>CO1.REQ.4814522</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</si>
  <si>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CON EL DILIGENCIAMIENTO Y ACTUALIZACIÓN DE LA PLATAFORMA RENATA.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EN LA ORGANIZACIÓN Y LOGÍSTICA DE EVENTOS QUE SE REALICEN DESDE LA VICERRECTORÍA ACADÉMICA. 8. APOYAR CON LA ELABORACIÓN DE PIEZAS INFORMATIVAS PARA LOS EVENTOS Y PÁGINA WEB DE LA VICERRECTORÍA ACADÉMICA. 9. APOYAR EN LA ACTUALIZACIÓN DE INFORMACIÓN EN LA PÁGINA WEB Y REDES SOCIALES DE LA VICERRECTORÍA ACADÉMICA. 10. REVISIÓN DE ACTAS DE VINCULACIÓN, ADICIÓN, DISMINUCIÓN Y/O MODIFICATORIOS DE CÁTEDRA DEL PERIODO ACADÉMICO. 11. APOYAR EN LA CONSOLIDACIÓN, GESTIÓN DE RESERVAS DE TIQUETES SOLICITADAS POR LOS DIFERENTES PROGRAMAS DE PREGRADO EN EL PERÍODO ACADÉMICO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</si>
  <si>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ALICIA ESTHER CASTRO VILLEGAS</t>
  </si>
  <si>
    <t>https://community.secop.gov.co/Public/Tendering/OpportunityDetail/Index?noticeUID=CO1.NTC.4718511&amp;isFromPublicArea=True&amp;isModal=true&amp;asPopupView=true</t>
  </si>
  <si>
    <t>OPSP-VAD-0698-2023</t>
  </si>
  <si>
    <t>CO1.REQ.4815520</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</si>
  <si>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SIGEP, SIA CONTRALORIAS, SIA OBSERVA, ASÍ COMO EN LA PUBLICACIÓN EN PAGINA INSTITUCIONAL. 4. APOYAR A LA OFICINA DE CONTROL INTERNO EN EL ESTUDIO, EVALUACIÓN Y EMISIÓN DE CONCEPTOS JURÍDICOS QUE LE SEAN REQUERIDOS Y EN EL SEGUIMIENTO AL CUMPLIMIENTO DE LOS REQUERIMIENTOS. 5. APOYAR A LA OFICINA DE CONTROL INTERNO EN EL SEGUIMIENTO AL CUMPLIMIENTO DE OBLIGACIONES POR PARTE DE LAS DEPENDENCIAS RESPONSABLES EN EL MARCO DEL PARÁGRAFO DEL ART. 125 DE LA ACCIÓN DE REPETICIÓN DE LA LEY 2220 DE 2022. 6. APOYAR A LA OFICINA DE CONTROL INTERNO EN EL SEGUIMIENTO AL FALTANTE, DAÑO Y/O DETERIORO DE BIENES EN EL MARCO DEL CAP. III RESREC 624 DE 2018. 7.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</si>
  <si>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https://community.secop.gov.co/Public/Tendering/OpportunityDetail/Index?noticeUID=CO1.NTC.4717894&amp;isFromPublicArea=True&amp;isModal=true&amp;asPopupView=true</t>
  </si>
  <si>
    <t>OPSP-VAD-0699-2023</t>
  </si>
  <si>
    <t>CO1.REQ.4816059</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</si>
  <si>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</si>
  <si>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https://community.secop.gov.co/Public/Tendering/OpportunityDetail/Index?noticeUID=CO1.NTC.4718505&amp;isFromPublicArea=True&amp;isModal=true&amp;asPopupView=true</t>
  </si>
  <si>
    <t>OPSP-VAD-0700-2023</t>
  </si>
  <si>
    <t>CO1.REQ.4816326</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</si>
  <si>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CENTRO EN EL USO DE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</si>
  <si>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https://community.secop.gov.co/Public/Tendering/OpportunityDetail/Index?noticeUID=CO1.NTC.4717656&amp;isFromPublicArea=True&amp;isModal=true&amp;asPopupView=true</t>
  </si>
  <si>
    <t>OPSP-VAD-0701-2023</t>
  </si>
  <si>
    <t>CO1.REQ.4816784</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</si>
  <si>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</si>
  <si>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https://community.secop.gov.co/Public/Tendering/OpportunityDetail/Index?noticeUID=CO1.NTC.4718078&amp;isFromPublicArea=True&amp;isModal=true&amp;asPopupView=true</t>
  </si>
  <si>
    <t>OPSP-VAD-0702-2023</t>
  </si>
  <si>
    <t>CO1.REQ.4817482</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</si>
  <si>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</si>
  <si>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https://community.secop.gov.co/Public/Tendering/OpportunityDetail/Index?noticeUID=CO1.NTC.4718270&amp;isFromPublicArea=True&amp;isModal=true&amp;asPopupView=true</t>
  </si>
  <si>
    <t>OPSP-VAD-0703-2023</t>
  </si>
  <si>
    <t>CO1.REQ.4817802</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</si>
  <si>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 LOGÍSTICA, ADMINISTRATIVA Y FINANCIERA DEL PROCESO DE ENTREVISTAS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6.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</si>
  <si>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https://community.secop.gov.co/Public/Tendering/OpportunityDetail/Index?noticeUID=CO1.NTC.4718657&amp;isFromPublicArea=True&amp;isModal=true&amp;asPopupView=true</t>
  </si>
  <si>
    <t>OPSP-VAD-0704-2023</t>
  </si>
  <si>
    <t>CO1.REQ.4817902</t>
  </si>
  <si>
    <t>LA PRESENTE ORDEN TIENE POR OBJETO: 1. ASISTIR A LA JORNADA DE INDUCCIÓN AL EQUIPO DE PSICÓLOGOS ENTREVISTADORES. 2. REALIZAR ENTREVISTA EN LA FASE 1 Y 2,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</si>
  <si>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https://community.secop.gov.co/Public/Tendering/OpportunityDetail/Index?noticeUID=CO1.NTC.4718680&amp;isFromPublicArea=True&amp;isModal=true&amp;asPopupView=true</t>
  </si>
  <si>
    <t>OPSP-VAD-0705-2023</t>
  </si>
  <si>
    <t>CO1.REQ.4817925</t>
  </si>
  <si>
    <t>LA PRESENTE ORDEN TIENE POR OBJETO: 1. ASISTIR A LA JORNADA DE INDUCCIÓN AL EQUIPO DE PSICÓLOGOS ENTREVISTADORES. 2. REALIZAR ENTREVISTA EN LA FASE 1,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</si>
  <si>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https://community.secop.gov.co/Public/Tendering/OpportunityDetail/Index?noticeUID=CO1.NTC.4719572&amp;isFromPublicArea=True&amp;isModal=true&amp;asPopupView=true</t>
  </si>
  <si>
    <t>OAG-VAD-0706-2023</t>
  </si>
  <si>
    <t>CO1.REQ.4817931</t>
  </si>
  <si>
    <t>LA PRESENTE ORDEN TIENE POR OBJETO: 1. APOYAR EN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Y SUMINISTRAR LA INFORMACIÓN QUE PERMITA LA CORRECTA Y OPORTUNA GESTIÓN DE SU MANTENIMIENTO. 3. APOYAR EN EL SOPORTE Y LA CONFIGURACIÓN DE LOS EQUIPOS MULTIMEDIALES (ATRIL PILOT Y SISTEMA DE AUTOMATIZACIÓN) CON QUE CUENTAN AUDITORIOS Y EN LA ASISTENCIA A EXPOSITORES DURANTE LOS EVENTOS QUE SE DESARROLLAN EN LOS AUDITORIOS.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ENTRE OTROS.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</si>
  <si>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https://community.secop.gov.co/Public/Tendering/OpportunityDetail/Index?noticeUID=CO1.NTC.4719631&amp;isFromPublicArea=True&amp;isModal=true&amp;asPopupView=true</t>
  </si>
  <si>
    <t>OPSP-VAD-0707-2023</t>
  </si>
  <si>
    <t>CO1.REQ.4817062</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</si>
  <si>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5.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</si>
  <si>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https://community.secop.gov.co/Public/Tendering/OpportunityDetail/Index?noticeUID=CO1.NTC.4718801&amp;isFromPublicArea=True&amp;isModal=true&amp;asPopupView=true</t>
  </si>
  <si>
    <t>OPSP-VAD-0708-2023</t>
  </si>
  <si>
    <t>CO1.REQ.4817554</t>
  </si>
  <si>
    <t>LA PRESENTE ORDEN TIENE POR OBJETO: 1. APOYAR EN LA ATENCIÓN BÁSICA, OPORTUNA Y ADECUADA EN CONSULTA COMO MEDICO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</si>
  <si>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https://community.secop.gov.co/Public/Tendering/OpportunityDetail/Index?noticeUID=CO1.NTC.4719014&amp;isFromPublicArea=True&amp;isModal=true&amp;asPopupView=true</t>
  </si>
  <si>
    <t>OPSP-VAD-0709-2023</t>
  </si>
  <si>
    <t>CO1.REQ.4817423</t>
  </si>
  <si>
    <t>LA PRESENTE ORDEN TIENE POR OBJETO: 1. ASESORAR Y APOYAR LA PLANEACIÓN, EVALUACIÓN Y CONTROL DE LOS PROCESOS ADMINISTRATIVOS DESARROLLADOS DESDE LA DIRECCIÓN ADMINISTRATIVA. 2.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</si>
  <si>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https://community.secop.gov.co/Public/Tendering/OpportunityDetail/Index?noticeUID=CO1.NTC.4719632&amp;isFromPublicArea=True&amp;isModal=true&amp;asPopupView=true</t>
  </si>
  <si>
    <t>OAG-VAD-0710-2023</t>
  </si>
  <si>
    <t>CO1.REQ.4817165</t>
  </si>
  <si>
    <t>LA PRESENTE ORDEN TIENE POR OBJETO: 1. APOYAR EN LA ORGANIZACIÓN DE LOS ESPACIOS FÍSICOS DE LOS DIPLOMADOS, ESPECIALIZACIONES Y MAESTRÍAS Y DOCTORADOS DEL CENTRO DE POSGRADOS Y FORMACIÓN CONTINUA. 2. APOYAR LA ATENCIÓN DE LOS USUARIOS DEL CENTRO DE POSGRADOS Y FORMACIÓN CONTINUA. 3. APOYAR EN LA REALIZACIÓN DE LLAMADAS PARA LAS PERSONAS DE LAS BASES DE DATOS DE POSGRADOS. 4. APOYAR EN LA LOGÍSTICA DE LOS EVENTOS Y SESIONES EDUCATIVAS REALIZADOS POR EL CENTRO DE POSGRADOS Y FORMACIÓN CONTINUA. 5. APOYAR CON INFORMACIÓN Y MOTIVACIÓN A LOS ESTUDIANTES EN LOS ÚLTIMOS SEMESTRES DE LAS UNIVERSIDADES DE LA REGIÓN. 6. APOYAR EN LA ORGANIZACIÓN DE LOS PROCESOS DE MERCADEO Y MARKETING.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</si>
  <si>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YADIRA MARIA CABAS AGUILAR </t>
  </si>
  <si>
    <t>https://community.secop.gov.co/Public/Tendering/OpportunityDetail/Index?noticeUID=CO1.NTC.4719633&amp;isFromPublicArea=True&amp;isModal=true&amp;asPopupView=true</t>
  </si>
  <si>
    <t>OPSP-VAD-0711-2023</t>
  </si>
  <si>
    <t>CO1.REQ.4817257</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</si>
  <si>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 Y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</si>
  <si>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MARIO ALBERTO MENDEZ VASQUEZ</t>
  </si>
  <si>
    <t>https://community.secop.gov.co/Public/Tendering/OpportunityDetail/Index?noticeUID=CO1.NTC.4719456&amp;isFromPublicArea=True&amp;isModal=true&amp;asPopupView=true</t>
  </si>
  <si>
    <t>OPSP-VAD-0712-2023</t>
  </si>
  <si>
    <t>CO1.REQ.4817272</t>
  </si>
  <si>
    <t>https://community.secop.gov.co/Public/Tendering/OpportunityDetail/Index?noticeUID=CO1.NTC.4719553&amp;isFromPublicArea=True&amp;isModal=true&amp;asPopupView=true</t>
  </si>
  <si>
    <t>OAG-VAD-0713-2023</t>
  </si>
  <si>
    <t>CO1.REQ.4817475</t>
  </si>
  <si>
    <t>LA PRESENTE ORDEN TIENE POR OBJETO: APOYAR A LA DIRECCIÓN DE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</si>
  <si>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JOSE DANIEL EGEA PACHECO</t>
  </si>
  <si>
    <t>https://community.secop.gov.co/Public/Tendering/OpportunityDetail/Index?noticeUID=CO1.NTC.4719554&amp;isFromPublicArea=True&amp;isModal=true&amp;asPopupView=true</t>
  </si>
  <si>
    <t>OPSP-VAD-0714-2023</t>
  </si>
  <si>
    <t>CO1.REQ.4817365</t>
  </si>
  <si>
    <t>LA PRESENTE ORDEN TIENE POR OBJETO: 1. ASISTIR A LA JORNADA DE INDUCCIÓN AL EQUIPO DE PSICÓLOGOS ENTREVISTADORES. 2. REALIZAR ENTREVISTA EN LA FASE 1 Y 2,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</si>
  <si>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https://community.secop.gov.co/Public/Tendering/OpportunityDetail/Index?noticeUID=CO1.NTC.4719555&amp;isFromPublicArea=True&amp;isModal=true&amp;asPopupView=true</t>
  </si>
  <si>
    <t>OPSP-VAD-0715-2023</t>
  </si>
  <si>
    <t>CO1.REQ.4814295</t>
  </si>
  <si>
    <t>LA PRESENTE ORDEN TIENE POR OBJETO: 1. APOYAR A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JURIDICA EN LAS DECISIONES QUE DEBEN ADOPTARSE CON RELACIÓN AL SANEAMIENTO PENSIONAL.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</si>
  <si>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https://community.secop.gov.co/Public/Tendering/OpportunityDetail/Index?noticeUID=CO1.NTC.4719275&amp;isFromPublicArea=True&amp;isModal=true&amp;asPopupView=true</t>
  </si>
  <si>
    <t>OAG-VAD-0716-2023</t>
  </si>
  <si>
    <t>CO1.REQ.4816789</t>
  </si>
  <si>
    <t>LA PRESENTE ORDEN TIENE POR OBJETO: 1. APOYAR EN LA ORGANIZACIÓN DE LOS EXPEDIENTES QUE LE SEAN ASIGNADOS, DE ACUERDO CON LOS PROCEDIMIENTOS Y DIRECTRICES INSTITUCIONALES 2. APOYAR EN LA ELABORACIÓN DE INVENTARIOS DOCUMENTALES DE LOS ARCHIVOS QUE LES SEAN ASIGNADOS. 3. APOYAR EN LAS LABORES DE REPROGRAFÍA QUE SEAN ESTABLECIDAS. 4. APOYAR EN LA ATENCIÓN DE USUARIOS DE LA SECRETARÍA GENERAL. 5. APOYAR EN LAS ACTIVIDADES DE LAS CEREMONIAS DE GRADUACIÓN COLECTIVAS Y ESPECIALES. 6. APOYAR EN LAS ACTIVIDADES DE AUTENTICACIÓN DE DOCUMENTOS.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</si>
  <si>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https://community.secop.gov.co/Public/Tendering/OpportunityDetail/Index?noticeUID=CO1.NTC.4719557&amp;isFromPublicArea=True&amp;isModal=true&amp;asPopupView=true</t>
  </si>
  <si>
    <t>OPSP-VAD-0717-2023</t>
  </si>
  <si>
    <t>CO1.REQ.4818032</t>
  </si>
  <si>
    <t>LA PRESENTE ORDEN TIENE POR OBJETO: 1. APOYAR EN LA ATENCIÓN DE USUARIOS DE LA SECRETARÍA GENERAL. 2. APOYAR EN LA ORGANIZACIÓN DE LOS EXPEDIENTES QUE LE SEAN ASIGNADOS, DE ACUERDO CON LOS PROCEDIMIENTOS Y DIRECTRICES INSTITUCIONALES CORRESPONDIENTES AL CONSEJO SUPERIOR Y ACADÉMICO 3. APOYAR EN LA ELABORACIÓN DE OFICIOS DE ACUERDO A LAS INSTRUCCIONES DE LA SECRETARIA GENERAL. 4. APOYAR EN EL SEGUIMIENTO Y CONTROL DE LAS COMUNICACIONES DEL CONSEJO SUPERIOR Y ACADÉMICO. 5. APOYAR EN LAS ACTIVIDADES DE COMUNICACIÓN Y PUBLICACIÓN DE ACTOS ADMINISTRATIVOS. 6. APOYAR EN REGISTRO DE RESOLUCIONES Y ACTOS ADMINISTRATIVOS. 7. APOYAR EN LOS COMITÉ DE CORRESPONDENCIA DEL CONSEJO ACADÉMICO. 8. APOYAR EN EL SEGUIMIENTO EN LAS ACTIVIDADES DE PAGO DE HONORARIOS DEL CONSEJO SUPERIOR. 9. APOYAR EN LAS SOLICITUDES RECIBIDAS EN GAIRACA.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</si>
  <si>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https://community.secop.gov.co/Public/Tendering/OpportunityDetail/Index?noticeUID=CO1.NTC.4719458&amp;isFromPublicArea=True&amp;isModal=true&amp;asPopupView=true</t>
  </si>
  <si>
    <t>OAG-VAD-0718-2023</t>
  </si>
  <si>
    <t>CO1.REQ.4818037</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</si>
  <si>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</si>
  <si>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https://community.secop.gov.co/Public/Tendering/OpportunityDetail/Index?noticeUID=CO1.NTC.4719459&amp;isFromPublicArea=True&amp;isModal=true&amp;asPopupView=true</t>
  </si>
  <si>
    <t>OAG-VAD-0719-2023</t>
  </si>
  <si>
    <t>CO1.REQ.4817951</t>
  </si>
  <si>
    <t>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</si>
  <si>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https://community.secop.gov.co/Public/Tendering/OpportunityDetail/Index?noticeUID=CO1.NTC.4719559&amp;isFromPublicArea=True&amp;isModal=true&amp;asPopupView=true</t>
  </si>
  <si>
    <t>OAG-VAD-0720-2023</t>
  </si>
  <si>
    <t>CO1.REQ.4818042</t>
  </si>
  <si>
    <t>https://community.secop.gov.co/Public/Tendering/OpportunityDetail/Index?noticeUID=CO1.NTC.4719460&amp;isFromPublicArea=True&amp;isModal=true&amp;asPopupView=true</t>
  </si>
  <si>
    <t>OAG-VAD-0721-2023</t>
  </si>
  <si>
    <t>CO1.REQ.4817750</t>
  </si>
  <si>
    <t>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GRUPO DE PRESUPUESTO Y DEMÁS DEPENDENCIAS,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LA ELABORACIÓN DEL INFORME DE AVANCE A LOS PLANES DE MEJORAMIENTO SUSCRITOS.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</si>
  <si>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https://community.secop.gov.co/Public/Tendering/OpportunityDetail/Index?noticeUID=CO1.NTC.4719461&amp;isFromPublicArea=True&amp;isModal=true&amp;asPopupView=true</t>
  </si>
  <si>
    <t>OAG-VAD-0722-2023</t>
  </si>
  <si>
    <t>CO1.REQ.4817755</t>
  </si>
  <si>
    <t>LA PRESENTE ORDEN TIENE POR OBJETO: 1. APOYAR AL GRUPO DE CONTABILIDAD EN LA PREPARACIÓN Y PRESENTACIÓN DE LAS DIFERENTES DECLARACIONES TRIBUTARIAS (IMPUESTOS NACIONALES Y TERRITORIALES) QUE CORRESPONDE PRESENTAR A LA UNIVERSIDAD DEL MAGDALENA. 2. APOYAR AL GRUPO DE CONTABILIDAD Y OFICINA DE TALENTO HUMANO EN LA PROYECCIÓN DEL CÁLCULO DEL PORCENTAJE FIJO DE RETENCIÓN EN LA FUENTE (PROCEDIMIENTO 2). 3. APOYAR AL GRUPO DE CONTABILIDAD EN TODO LO RELACIONADO CON EL PROCESO DE DEVOLUCIÓN DE IVA, QUE DEBE PRESENTAR LA UNIVERSIDAD ANTE LA DIRECCIÓN DE IMPUESTOS Y ADUANAS NACIONALES – DIAN, 4. APOYAR AL GRUPO DE CONTABILIDAD EN LA REVISIÓN DE LA CODIFICACIÓN CONTABLE DE LAS CUENTAS POR PAGAR Y OBLIGACIONES PRESUPUESTALES ELABORADAS PARA PROCESO DE PAGO. 5. APOYAR AL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ACTIVIDADES DE CIERRE. 7. APOYAR AL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</si>
  <si>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https://community.secop.gov.co/Public/Tendering/OpportunityDetail/Index?noticeUID=CO1.NTC.4719465&amp;isFromPublicArea=True&amp;isModal=true&amp;asPopupView=true</t>
  </si>
  <si>
    <t>OPSP-VAD-0723-2023</t>
  </si>
  <si>
    <t>CO1.REQ.4817761</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</si>
  <si>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A PARTICIPACIÓN DE LA INSTITUCIÓN EN ACTIVIDADES, CONCURSOS, FESTIVALES Y/O EVENTOS EXTERNOS DEL ORDEN LOCAL, DEPARTAMENTAL, REGIONAL, NACIONAL E INTERNACIONAL, RESPETANDO LOS PRINCIPIOS Y VALORES INSTITUCIONALES. 5. APOYAR EL PROCESO DE SELECCIÓN DE LOS BACHILLERES ASPIRANTES A LOS CUPOS ARTISTAS OFRECIDOS POR LA INSTITUCIÓN. 6. DILIGENCIAR OPORTUNAMENTE DE TODOS LOS FORMATOS ESTABLECIDOS POR BIENESTAR UNIVERSITARIO EN EL SISTEMA DE GESTIÓN DE LA CALIDAD. 7. ENTREGAR OPORTUNAMENTE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</si>
  <si>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JESÚS SUESCÚN ARREGOCÉS</t>
  </si>
  <si>
    <t>https://community.secop.gov.co/Public/Tendering/OpportunityDetail/Index?noticeUID=CO1.NTC.4719276&amp;isFromPublicArea=True&amp;isModal=true&amp;asPopupView=true</t>
  </si>
  <si>
    <t>OPSP-VAD-0724-2023</t>
  </si>
  <si>
    <t>CO1.REQ.4817966</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</si>
  <si>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SIGEPII (SISTEMA DE INFORMACIÓN Y GESTIÓN DEL EMPLEO PÚBLICO) DE LAS PERSONAS QUE SE VAN A CONTRATAR POR ORDEN DE PRESTACIÓN DE SERVICIOS PROFESIONALES Y DE APOYO A LA GESTIÓN. 3. APOYAR EN LA REVISIÓN DE LOS FORMATOS DE RECIBIDO SATISFACCIÓN Y DOCUMENTOS CORRESPONDIENTES PARA TRÁMITES DE LIQUIDACIÓN DE HONORARIOS DE ÓRDENES DE PRESTACIÓN DE SERVICIOS PROFESIONALES Y DE APOYO A LA GESTIÓN. 4. PROYECTAR Y APOYAR EN LA REVISIÓN DE MINUTAS DE ÓRDENES, CONTRATOS, ACTAS DE SUSPENSIÓN, REINICIO, OTROSÍ, ACTAS FINALES, DETERMINACIÓN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 Y II. 7. APOYAR EN LA ELABORACIÓN DE CERTIFICADOS CONTRACTUALES QUE SEAN SOLICITADOS POR LOS DIFERENTES USUARIOS. 8. APOYAR EN LA REVISIÓN DE LA INFORMACIÓN CONTRACTUAL CARGADA EN LAS PLATAFORMAS DEL SIA OBSERVA-AUDITORIA, SIGEPII SECOP I Y II. 9. APOYAR EN LA ORGANIZACIÓN DEL ARCHIVO DIGITAL DE LAS ÓRDENES DE SERVICIOS PROFESIONALES Y DE APOYO A LA GESTIÓN SUSCRITAS POR EL VICERRECTOR ADMINISTRATIVO Y EL DIRECTOR ADMINISTRATIVO. 10. APOYAR EN EL PROCESO DE IMPLEMENTACIÓN DEL MÓDULO DE TRÁMITE DE CERTIFICACIONES DE VINCULACIONES CONTRACTUALES VIRTUALES EN LÍNEA. 11. APOYAR AL GRUPO INTERNO DE CONTRATACIÓN EN EL CARGUE DE LOS CONTRATOS, MODIFICACIONES, Y LIQUIDACIONES DE LAS ORDENES DE PRESTACIÓN DE SERVICIOS PROFESIONALES Y DE APOYO EN LA GESTIÓN EN LA PLATAFORMA SIGEP II. 12. APOYAR EN LA ACTIVACIÓN DE USUARIOS EN LA PLATAFORMA DEL SIGEPII. 13. APOYAR EN LA REVISIÓN DE LA INFORMACIÓN CONTRACTUAL CARGADA EN LAS PLATAFORMAS DEL SIA OBSERVA AUDITORIA, SIGEPII, SECOP I Y II. 14.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</si>
  <si>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https://community.secop.gov.co/Public/Tendering/OpportunityDetail/Index?noticeUID=CO1.NTC.4719466&amp;isFromPublicArea=True&amp;isModal=true&amp;asPopupView=true</t>
  </si>
  <si>
    <t>OAG-VAD-0725-2023</t>
  </si>
  <si>
    <t>CO1.REQ.4817968</t>
  </si>
  <si>
    <t>LA PRESENTE ORDEN TIENE POR OBJETO: 1. APOYAR EN LA ATENCIÓN A USUARIOS DE LA SECRETARÍA GENERAL. 2. APOYAR EN LA REVISIÓN DE DOCUMENTOS DE GRADO 3. APOYAR EN EL PROCESO DE GENERACIÓN DE CERTIFICADOS DE DIPLOMADOS 4. APOYAR EN LA SISTEMATIZACIÓN DE REGISTRO DE GRADUADOS Y DE DIPLOMADOS 5. APOYAR EN LA DIGITALIZACIÓN DEL ARCHIVO DEL PROCESO DE GRADO Y DE DIPLOMADO 6. APOYAR EN EL PROCESO DE CEREMONIA DE GRADUACIÓN 7. APOYAR EN EL SUMINISTRO DE LA INFORMACIÓN DE INFORMES DE GRADUADOS A ENTIDADES EXTERNAS QUE PROVEEN TARJETAS PROFESIONALES. 8. APOYAR EN LA ATENCIÓN AL PÚBLICO EN GENERAL. 9. APOYAR EN LA ACTUALIZACIÓN DEL INVENTARIO DOCUMENTAL DE LA SECRETARÍA GENERAL. 10. APOYAR EN LOS PROCESO DE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</si>
  <si>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https://community.secop.gov.co/Public/Tendering/OpportunityDetail/Index?noticeUID=CO1.NTC.4719277&amp;isFromPublicArea=True&amp;isModal=true&amp;asPopupView=true</t>
  </si>
  <si>
    <t>OAG-VAD-0726-2023</t>
  </si>
  <si>
    <t>CO1.REQ.4817973</t>
  </si>
  <si>
    <t>LA PRESENTE ORDEN TIENE POR OBJETO: 1. APOYAR EN LA ATENCIÓN DE LOS USUARIOS. 2 APOYAR EN LA ORGANIZACIÓN Y DIGITALIZACIÓN DE EXPEDIENTES, DE ACUERDO CON LOS PROCEDIMIENTOS Y DIRECTRICES INSTITUCIONALES. 3. APOYAR EN LA ELABORACIÓN DE INVENTARIOS DOCUMENTALES DE ARCHIVOS. 4. APOYAR EN LA ELABORACIÓN DE INFORMES RELACIONADOS CON LA GESTIÓN DOCUMENTAL. 5. APOYAR EN LA ORGANIZACIÓN DE EXPEDIENTES (FOLIACIÓN Y ROTULACIÓN DE CARPETAS).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</si>
  <si>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https://community.secop.gov.co/Public/Tendering/OpportunityDetail/Index?noticeUID=CO1.NTC.4719280&amp;isFromPublicArea=True&amp;isModal=true&amp;asPopupView=true</t>
  </si>
  <si>
    <t>OPSP-VAD-0727-2023</t>
  </si>
  <si>
    <t>CO1.REQ.4817974</t>
  </si>
  <si>
    <t>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</si>
  <si>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https://community.secop.gov.co/Public/Tendering/OpportunityDetail/Index?noticeUID=CO1.NTC.4719282&amp;isFromPublicArea=True&amp;isModal=true&amp;asPopupView=true</t>
  </si>
  <si>
    <t>OPSP-VAD-0728-2023</t>
  </si>
  <si>
    <t>CO1.REQ.4817773</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</si>
  <si>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</si>
  <si>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https://community.secop.gov.co/Public/Tendering/OpportunityDetail/Index?noticeUID=CO1.NTC.4719284&amp;isFromPublicArea=True&amp;isModal=true&amp;asPopupView=true</t>
  </si>
  <si>
    <t>OPSP-VAD-0729-2023</t>
  </si>
  <si>
    <t>CO1.REQ.4817978</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</si>
  <si>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</si>
  <si>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https://community.secop.gov.co/Public/Tendering/OpportunityDetail/Index?noticeUID=CO1.NTC.4719468&amp;isFromPublicArea=True&amp;isModal=true&amp;asPopupView=true</t>
  </si>
  <si>
    <t>OPSP-VAD-0730-2023</t>
  </si>
  <si>
    <t>CO1.REQ.4817781</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</si>
  <si>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LAS ACTIVIDADES LOGÍSTICAS, ADMINISTRATIVAS Y FINANCIERAS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5.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</si>
  <si>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https://community.secop.gov.co/Public/Tendering/OpportunityDetail/Index?noticeUID=CO1.NTC.4719638&amp;isFromPublicArea=True&amp;isModal=true&amp;asPopupView=true</t>
  </si>
  <si>
    <t>OPSP-VAD-0731-2023</t>
  </si>
  <si>
    <t>CO1.REQ.4817783</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</si>
  <si>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ASESORÍA A LA RENDICIÓN DE CUENTAS SIA CONTRALORÍAS. 5. APOYAR A LA OFICINA DE CONTROL INTERNO EN LA REVISIÓN, ANÁLISIS Y ELABORACIÓN DE INFORME DE EVALUACIÓN A LA GESTIÓN CONTRACTUAL TRIMESTRAL. 6.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</si>
  <si>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https://community.secop.gov.co/Public/Tendering/OpportunityDetail/Index?noticeUID=CO1.NTC.4719469&amp;isFromPublicArea=True&amp;isModal=true&amp;asPopupView=true</t>
  </si>
  <si>
    <t>OPSP-VAD-0732-2023</t>
  </si>
  <si>
    <t>CO1.REQ.4818136</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</si>
  <si>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CUATRIMESTRAL DE AUSTERIDAD DEL GASTO. 4. APOYAR A LA OFICINA DE CONTROL INTERNO EN EL SEGUIMIENTO A LA LEGALIZACIÓN DE AVANCES. 5. APOYAR A LA OFICINA DE CONTROL INTERNO EN EL SEGUIMIENTO A LA PRESENTACIÓN DE INFORME TRIMESTRAL DE ESTADO JOVEN. 6. ASESORAR A LA OFICINA DE CONTROL INTERNO EN LA PLANIFICACIÓN DEL CONTROL INTERNO Y EN EL SEGUIMIENTO Y VERIFICACIÓN DEL SISTEMA DE CONTROL INTERNO Y SISTEMA DE CONTROL INTERNO CONTABLE, EN LA IDENTIFICACIÓN DE RIESGOS Y DE ACCIONES DE MEJORA A LOS DIFERENTES RESPONSABLES DE PROCESOS EN EL MARCO DE LAS ACTIVIDADES DESARROLLADAS.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</si>
  <si>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https://community.secop.gov.co/Public/Tendering/OpportunityDetail/Index?noticeUID=CO1.NTC.4719641&amp;isFromPublicArea=True&amp;isModal=true&amp;asPopupView=true</t>
  </si>
  <si>
    <t>OPSP-VAD-0733-2023</t>
  </si>
  <si>
    <t>CO1.REQ.4817896</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</si>
  <si>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</si>
  <si>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https://community.secop.gov.co/Public/Tendering/OpportunityDetail/Index?noticeUID=CO1.NTC.4719642&amp;isFromPublicArea=True&amp;isModal=true&amp;asPopupView=true</t>
  </si>
  <si>
    <t>OPSP-VAD-0734-2023</t>
  </si>
  <si>
    <t>CO1.REQ.4822799</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</si>
  <si>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</si>
  <si>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https://community.secop.gov.co/Public/Tendering/OpportunityDetail/Index?noticeUID=CO1.NTC.4724306&amp;isFromPublicArea=True&amp;isModal=true&amp;asPopupView=true</t>
  </si>
  <si>
    <t>OPSP-VAD-0735-2023</t>
  </si>
  <si>
    <t>CO1.REQ.4822965</t>
  </si>
  <si>
    <t>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 APOYAR EN EL SEGUIMIENTO A LOS INDICADORES Y ACTIVIDADES DE LOS PROYECTOS DE PLANDEACCIÓN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LA ORGANIZACIÓN, LOGÍSTICA, DESARROLLO Y SOPORTE TECNOLÓGICO DEL IX ENCUENTRO GESTIÓN UNIVERSITARIA - SUE . 8. APOYAR EN EL CARGUE, REGISTRO EN PLATAFORMA Y TABULACIÓN DE LAS ENCUESTAS, AUTOEVALUACIONES, Y PERCEPCIONES DERIVADAS DE LOS PROCESOS DE ACREDITACIONES DE LOS PROGRAMAS Y FACULTADES.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</si>
  <si>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https://community.secop.gov.co/Public/Tendering/OpportunityDetail/Index?noticeUID=CO1.NTC.4724237&amp;isFromPublicArea=True&amp;isModal=true&amp;asPopupView=true</t>
  </si>
  <si>
    <t>OAG-VAD-0736-2023</t>
  </si>
  <si>
    <t>CO1.REQ.4823159</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</si>
  <si>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</si>
  <si>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https://community.secop.gov.co/Public/Tendering/OpportunityDetail/Index?noticeUID=CO1.NTC.4724327&amp;isFromPublicArea=True&amp;isModal=true&amp;asPopupView=true</t>
  </si>
  <si>
    <t>OPSP-VAD-0737-2023</t>
  </si>
  <si>
    <t>CO1.REQ.4823213</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</si>
  <si>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</si>
  <si>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https://community.secop.gov.co/Public/Tendering/OpportunityDetail/Index?noticeUID=CO1.NTC.4724332&amp;isFromPublicArea=True&amp;isModal=true&amp;asPopupView=true</t>
  </si>
  <si>
    <t>OPSP-VAD-0738-2023</t>
  </si>
  <si>
    <t>CO1.REQ.4822979</t>
  </si>
  <si>
    <t>LA PRESENTE ORDEN TIENE POR OBJETO: 1. REALIZAR SOPORTE A USUARIOS. 2. APOYAR LA COORDINACIÓN Y EJECUCIÓN DE LOS MANTENIMIENTOS PREVENTIVOS PMP. 3. APOYAR LA COORDINACIÓN DE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</si>
  <si>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https://community.secop.gov.co/Public/Tendering/OpportunityDetail/Index?noticeUID=CO1.NTC.4724345&amp;isFromPublicArea=True&amp;isModal=true&amp;asPopupView=true</t>
  </si>
  <si>
    <t>OPSP-VAD-0739-2023</t>
  </si>
  <si>
    <t>CO1.REQ.4823332</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</si>
  <si>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</si>
  <si>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https://community.secop.gov.co/Public/Tendering/OpportunityDetail/Index?noticeUID=CO1.NTC.4724826&amp;isFromPublicArea=True&amp;isModal=true&amp;asPopupView=true</t>
  </si>
  <si>
    <t>OPSP-VAD-0740-2023</t>
  </si>
  <si>
    <t>CO1.REQ.4823298</t>
  </si>
  <si>
    <t>LA PRESENTE ORDEN TIENE POR OBJETO: 1. REALIZAR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</si>
  <si>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https://community.secop.gov.co/Public/Tendering/OpportunityDetail/Index?noticeUID=CO1.NTC.4724832&amp;isFromPublicArea=True&amp;isModal=true&amp;asPopupView=true</t>
  </si>
  <si>
    <t>OAG-VAD-0741-2023</t>
  </si>
  <si>
    <t>CO1.REQ.4823339</t>
  </si>
  <si>
    <t>LA PRESENTE ORDEN TIENE POR OBJETO: 1. APOYAR EN LA REALIZACIÓN DE MANTENIMIENTO PREVENTIVO Y CORRECTIVO A LOS EQUIPOS DE CÓMPUTO DE LA INSTITUCIÓN, INCLUYENDO SEDES ALTERNAS (SEDE-CENTRO, PLANTA PILOTO, CONSULTORIO JURÍDICO, SAN JUAN NEPOMUCENO). 2. BRINDAR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</si>
  <si>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https://community.secop.gov.co/Public/Tendering/OpportunityDetail/Index?noticeUID=CO1.NTC.4724728&amp;isFromPublicArea=True&amp;isModal=true&amp;asPopupView=true</t>
  </si>
  <si>
    <t>OAG-VAD-0742-2023</t>
  </si>
  <si>
    <t>CO1.REQ.4823705</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</si>
  <si>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AL GRUPO INTERNO DE CONTRATACIÓN EN LA ORGANIZACIÓN DEL ARCHIVO DIGITAL DE LAS ÓRDENES DE SERVICIOS PROFESIONALES Y DE APOYO A LA GESTIÓN SUSCRITAS POR EL VICERRECTOR ADMINISTRATIVO Y EL DIRECTOR ADMINISTRATIVO. 6. APOYAR EN LA REVISIÓN DE LA INFORMACIÓN CONTRACTUAL CARGADA EN LAS PLATAFORMAS DEL SIA OBSERVA AUDITORIA, SIGEP II, SECOP I Y II. 7. APOYAR LA REVISIÓN DE LOS FORMATOS DE RECIBIDO A SATISFACCIÓN PARA TRÁMITES DE PAGO DE ÓRDENES DE PRESTACIÓN DE SERVICIOS PROFESIONALES Y DE APOYO A LA GESTIÓN. 8. RENDIR INFORMES MENSUALES O CUANDO EL SUPERVISOR ASÍ LO REQUIERA, SOBRE LAS ACTIVIDADES DESARROLLADAS EN CUMPLIMIENTO DE LA ORDEN DE PRESTACIÓN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</si>
  <si>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https://community.secop.gov.co/Public/Tendering/OpportunityDetail/Index?noticeUID=CO1.NTC.4724843&amp;isFromPublicArea=True&amp;isModal=true&amp;asPopupView=true</t>
  </si>
  <si>
    <t>OPSP-VAD-0743-2023</t>
  </si>
  <si>
    <t>CO1.REQ.4823346</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</si>
  <si>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</si>
  <si>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https://community.secop.gov.co/Public/Tendering/OpportunityDetail/Index?noticeUID=CO1.NTC.4724911&amp;isFromPublicArea=True&amp;isModal=true&amp;asPopupView=true</t>
  </si>
  <si>
    <t>OPSP-VAD-0744-2023</t>
  </si>
  <si>
    <t>CO1.REQ.4823399</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</si>
  <si>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</si>
  <si>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https://community.secop.gov.co/Public/Tendering/OpportunityDetail/Index?noticeUID=CO1.NTC.4724789&amp;isFromPublicArea=True&amp;isModal=true&amp;asPopupView=true</t>
  </si>
  <si>
    <t>OPSP-VAD-0745-2023</t>
  </si>
  <si>
    <t>CO1.REQ.4823802</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</si>
  <si>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</si>
  <si>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https://community.secop.gov.co/Public/Tendering/OpportunityDetail/Index?noticeUID=CO1.NTC.4724691&amp;isFromPublicArea=True&amp;isModal=true&amp;asPopupView=true</t>
  </si>
  <si>
    <t>OPSP-VAD-0746-2023</t>
  </si>
  <si>
    <t>CO1.REQ.4823455</t>
  </si>
  <si>
    <t>LA PRESENTE ORDEN TIENE POR OBJETO: 1. APOYAR LAS INICIATIVAS DE INTERNACIONALIZACIÓN DE LOS POSGRADOS. 2. APOYAR LA GESTIÓN DE DOBLES TITULACIONES INTERNACIONALES 3. APOYAR LABORES DE ANÁLISIS DE IMPACTO DE LOS PROGRAMAS DE INTERNACIONALIZACIÓN. 4. APOYAR EN LA FORMULACIÓN DE PROYECTOS INTERNACIONALES. 5. APOYAR EN LA EJECUCIÓN DE PROYECTOS INTERNACIONALES. 6. APOYAR EN EL PROCESO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</si>
  <si>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CARLOS CORONADO</t>
  </si>
  <si>
    <t>https://community.secop.gov.co/Public/Tendering/OpportunityDetail/Index?noticeUID=CO1.NTC.4724695&amp;isFromPublicArea=True&amp;isModal=true&amp;asPopupView=true</t>
  </si>
  <si>
    <t>OPSP-VAD-0747-2023</t>
  </si>
  <si>
    <t>CO1.REQ.4826103</t>
  </si>
  <si>
    <t>LA PRESENTE ORDEN TIENE POR OBJETO: 1. APOYAR JURÍDICAMENTE A LA DIRECCIÓN DE BIENESTAR UNIVERSITARIO, EN LOS PROCESOS DE GESTIÓN DE CONTRATACIÓN DE CONFORMIDAD AL SISTEMA DE GESTIÓN INTEGRAL. 2. APOYAR Y ASESORAR JURÍDICAMENTE EN LOS PROCESOS QUE SEAN ADELANTADOS POR LA DIRECCIÓN DE BIENESTAR UNIVERSITARIO Y SUS COORDINACIONES. 3. ENTREGAR DE MANERA OPORTUNA Y BAJO SU RESPONSABILIDAD LOS INFORMES QUE SE LE SOLICITEN PARA SER PRESENTADOS EN OTRAS DEPENDENCIAS, CON SOPORTES ESTADÍSTICOS. 4. APOYAR JURÍDICAMENTE EN LA REVISIÓN DE DOCUMENTOS Y PROCEDIMIENTOS IMPLEMENTADOS DESDE LA DIRECCIÓN. 5. APOYAR EN LOS TRÁMITES ADMINISTRATIVOS CONTRACTUALES A LA DIRECCIÓN DE BIENESTAR UNIVERSITARIO. 6. APOYAR JURÍDICAMENTE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</si>
  <si>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https://community.secop.gov.co/Public/Tendering/OpportunityDetail/Index?noticeUID=CO1.NTC.4727701&amp;isFromPublicArea=True&amp;isModal=true&amp;asPopupView=true</t>
  </si>
  <si>
    <t>OPSP-VAD-0748-2023</t>
  </si>
  <si>
    <t>CO1.REQ.4823751</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</si>
  <si>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EN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EL ACOMPAÑAMIENTO A LAS ACTIVIDADES REALIZADAS POR LOS INSTRUCTORES DE MANERA VIRTUAL Y PRESENCIAL EN CADA UNA DE LAS DISCIPLINAS DEPORTIVAS OFRECIDAS POR LA INSTITUCIÓN. 9.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10. APOYAR EN LA SUPERVISIÓN DE LAS ACTIVIDADES REALIZADAS EN EL ÁREA DE DEPORTES DE LA DIRECCIÓN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</si>
  <si>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https://community.secop.gov.co/Public/Tendering/OpportunityDetail/Index?noticeUID=CO1.NTC.4724697&amp;isFromPublicArea=True&amp;isModal=true&amp;asPopupView=true</t>
  </si>
  <si>
    <t>OPSP-VAD-0749-2023</t>
  </si>
  <si>
    <t>CO1.REQ.4823838</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</si>
  <si>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</si>
  <si>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https://community.secop.gov.co/Public/Tendering/OpportunityDetail/Index?noticeUID=CO1.NTC.4725036&amp;isFromPublicArea=True&amp;isModal=true&amp;asPopupView=true</t>
  </si>
  <si>
    <t>OAG-VAD-0750-2023</t>
  </si>
  <si>
    <t>CO1.REQ.4823771</t>
  </si>
  <si>
    <t>LA PRESENTE ORDEN TIENE POR OBJETO: 1. APOYAR AL GRUPO INTERNO DE SERVICIOS GENERALES EN LA SUPERVISIÓN DE ESPACIOS FÍSICOS DE LAS SEDE ALTERNA, CERES DE PIVIJAY, MAGDALENA. 2. APOYAR AL GSG EN LA APERTURA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DE LA ORDEN. 6. APOYAR EN LA ATENCIÓN LOS REQUERIMIENTOS DE LOS FUNCIONARIOS DE LA UNIVERSIDAD PARA FACILITAR EL CABAL DESARROLLO DE LAS ACTIVIDADES ACADÉMICAS Y ADMINISTRATIVAS. 7. APOYAR EN EL CONTROL Y REPORTE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</si>
  <si>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https://community.secop.gov.co/Public/Tendering/OpportunityDetail/Index?noticeUID=CO1.NTC.4725113&amp;isFromPublicArea=True&amp;isModal=true&amp;asPopupView=true</t>
  </si>
  <si>
    <t>OAG-VAD-0751-2023</t>
  </si>
  <si>
    <t>CO1.REQ.4823773</t>
  </si>
  <si>
    <t>LA PRESENTE ORDEN TIENE POR OBJETO: 1. APOYAR AL GRUPO DE SERVICIOS GENERALES EN LA SUPERVISIÓN DE ESPACIOS FÍSICOS, 2. APOYAR AL GSG EN LA APERTURA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</si>
  <si>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https://community.secop.gov.co/Public/Tendering/OpportunityDetail/Index?noticeUID=CO1.NTC.4725116&amp;isFromPublicArea=True&amp;isModal=true&amp;asPopupView=true</t>
  </si>
  <si>
    <t>OAG-VAD-0752-2023</t>
  </si>
  <si>
    <t>CO1.REQ.4823475</t>
  </si>
  <si>
    <t>https://community.secop.gov.co/Public/Tendering/OpportunityDetail/Index?noticeUID=CO1.NTC.4725040&amp;isFromPublicArea=True&amp;isModal=true&amp;asPopupView=true</t>
  </si>
  <si>
    <t>OPSP-VAD-0753-2023</t>
  </si>
  <si>
    <t>CO1.REQ.4823843</t>
  </si>
  <si>
    <t>LA PRESENTE ORDEN TIENE POR OBJETO: 1. APOYAR AL GRUPO INTERNO DE SERVICIOS GENERALES EN LA PLANIFICACIÓN Y COORDINACIÓN DE LOS MANTENIMIENTOS DE LOS DIFERENTES EQUIPOS DE AIRES ACONDICIONADOS Y DEMÁS SISTEMAS DE REFRIGERACIÓN QUE ESTÁN A CARGO DE LA DEPENDENCIA, CONJUNTAMENTE CON EL ADMINISTRADOR DE LA PLATAFORMA AMSI Y DE AM. 2. APOYAR AL GRUPO INTERNO DE SERVICIOS GENERALES EN LA RECEPCIÓN Y VERIFICACIÓN DE LA DOCUMENTACIÓN QUE SE REQUIERE EN CADA CONTRATO Y ORDEN DE SERVICIO DE MANTENIMIENTO DE AIRES ACONDICIONADOS Y EQUIPOS DE REFRIGERACIÓN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</si>
  <si>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https://community.secop.gov.co/Public/Tendering/OpportunityDetail/Index?noticeUID=CO1.NTC.4725221&amp;isFromPublicArea=True&amp;isModal=true&amp;asPopupView=true</t>
  </si>
  <si>
    <t>OAG-VAD-0754-2023</t>
  </si>
  <si>
    <t>CO1.REQ.4824570</t>
  </si>
  <si>
    <t>https://community.secop.gov.co/Public/Tendering/OpportunityDetail/Index?noticeUID=CO1.NTC.4726523&amp;isFromPublicArea=True&amp;isModal=true&amp;asPopupView=true</t>
  </si>
  <si>
    <t>OAG-VAD-0755-2023</t>
  </si>
  <si>
    <t>CO1.REQ.4825251</t>
  </si>
  <si>
    <t>LA PRESENTE ORDEN TIENE POR OBJETO: 1. APOYAR AL GRUPO INTERNO DE SERVICIOS GENERALES EN LA SUPERVIÓN DE LOS ESPACIOS FISICOS DE LA CASA MUSEO GABRIEL GARCIA MARQUEZ DE ARACATACA. 2. APOYAR EN EL REPORTE DE CUALQUIER ANOMALÍA QUE SE PRESENTE EN LA CASA MUSEO. 3. APOYAR A MIEMBROS DE UNIMAGDALENA QUE NECESITEN INFORMACIÓN DE LA CASA MUSEO. 4. APOYAR EN LA ATENCIÓN A LOS REQUERIMIENTOS Y SOLICITUDES DEL SUPERVISOR DE SEGURIDAD DE UNIMAGDALENA, O EL SUPERVISOR DE LA ORDEN DE SERVICIOS.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</si>
  <si>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https://community.secop.gov.co/Public/Tendering/OpportunityDetail/Index?noticeUID=CO1.NTC.4726803&amp;isFromPublicArea=True&amp;isModal=true&amp;asPopupView=true</t>
  </si>
  <si>
    <t>OAG-VAD-0756-2023</t>
  </si>
  <si>
    <t>CO1.REQ.4825393</t>
  </si>
  <si>
    <t>https://community.secop.gov.co/Public/Tendering/OpportunityDetail/Index?noticeUID=CO1.NTC.4727209&amp;isFromPublicArea=True&amp;isModal=true&amp;asPopupView=true</t>
  </si>
  <si>
    <t>OAG-VAD-0757-2023</t>
  </si>
  <si>
    <t>CO1.REQ.4825592</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</si>
  <si>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</si>
  <si>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https://community.secop.gov.co/Public/Tendering/OpportunityDetail/Index?noticeUID=CO1.NTC.4727427&amp;isFromPublicArea=True&amp;isModal=true&amp;asPopupView=true</t>
  </si>
  <si>
    <t>OPSP-VAD-0758-2023</t>
  </si>
  <si>
    <t>CO1.REQ.4825676</t>
  </si>
  <si>
    <t>LA PRESENTE ORDEN TIENE POR OBJETO: 1. ASISTIR A LA JORNADA DE INDUCCIÓN AL EQUIPO DE PSICÓLOGOS ENTREVISTADORES. 2. REALIZAR ENTREVISTA EN LA FASE 1 Y 2,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</si>
  <si>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https://community.secop.gov.co/Public/Tendering/OpportunityDetail/Index?noticeUID=CO1.NTC.4727386&amp;isFromPublicArea=True&amp;isModal=true&amp;asPopupView=true</t>
  </si>
  <si>
    <t>OAG-VAD-0759-2023</t>
  </si>
  <si>
    <t>CO1.REQ.4824761</t>
  </si>
  <si>
    <t>LA PRESENTE ORDEN TIENE POR OBJETO: 1. BRINDAR ORIENTACIÓN A LOS USUARIOS ACERCA DE CÓMO ACCEDER A LOS SERVICIOS DE LA BIBLIOTECA. 2. APOYAR EN LAS CAPACITACIONES A ESTUDIANTES Y DOCENTES EN EL USO DE BASES DE DATOS ELECTRÓNICAS ACADÉMICAS Y DE INVESTIGACIÓN, REPOSITORIO DIGITAL INSTITUCIONAL, GESTORES BIBLIOGRÁFICOS, LEGANTO Y OTROS SISTEMAS Y/O PLATAFORMAS TECNOLÓGICAS.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LA ELABORACIÓN DE MATERIAL AUDIOVISUAL QUE REALIZA LA BIBLIOTECA PARA PROMOVER LOS SERVICIOS QUE OFERTA. 6. APOYAR EN LOS PROCESOS DE DESARROLLO Y MANTENIMIENTO DEL REPOSITORIO DIGITAL INSTITUCIONAL. 7. APOYAR EN EL PROCESO DE ALIMENTACIÓN Y FLUJO DE TRABAJO DEL REPOSITORIO DIGITAL INSTITUCIONAL. 8. APOYAR LAS ACTIVIDADES DEL SERVICIO DE PRÉSTAMO INTERBIBLIOTECARIO. 9. APOYAR EL PROCESO DE SELECCIÓN Y ADQUISICIONES DE MATERIAL BIBLIOGRÁFICO FÍSICO Y ELECTRÓNICO. 10. APOYAR EL PROCESO DE PREPARACIÓN DE MATERIAL BIBLIOGRÁFICO FÍSICO PARA COLOCARLO AL SERVICIO DE LOS USUARIOS. 11. APOYAR EN LA CONSTRUCCIÓN DE ESTADÍSTICAS DE MATERIAL BIBLIOGRÁFICO ADQUIRIDO POR COMPRA, DONACIÓN O CANJE. 12. APOYAR EL PROCESO DE DESARROLLO DE COLECCIONES BIBLIOGRÁFICAS. 13. APOYAR EN LA ATENCIÓN DE PRÉSTAMO DE RECURSOS BIBLIOGRÁFICOS EN SALA DE CIRCULACIÓN Y SALAS VIRTUALES. 14. APOYAR EN LA REALIZACIÓN DE INVENTARIO DE MATERIALES BIBLIOGRÁFICOS. 15. APOYAR EN LA CONSTRUCCIÓN DE INFORMES Y ESTADÍSTICAS DE SERVICIOS Y/O PROCESOS DE LA BIBLIOTECA.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</si>
  <si>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https://community.secop.gov.co/Public/Tendering/OpportunityDetail/Index?noticeUID=CO1.NTC.4725977&amp;isFromPublicArea=True&amp;isModal=true&amp;asPopupView=true</t>
  </si>
  <si>
    <t>OPSP-VAD-0760-2023</t>
  </si>
  <si>
    <t>CO1.REQ.4825036</t>
  </si>
  <si>
    <t>https://community.secop.gov.co/Public/Tendering/OpportunityDetail/Index?noticeUID=CO1.NTC.4729947&amp;isFromPublicArea=True&amp;isModal=true&amp;asPopupView=true</t>
  </si>
  <si>
    <t>OPSP-VAD-0761-2023</t>
  </si>
  <si>
    <t>CO1.REQ.4825165</t>
  </si>
  <si>
    <t>LA PRESENTE ORDEN TIENE POR OBJETO: 1. ASESORAR Y APOYAR EN EL DISEÑO DOCUMENTAL DEL SISTEMA DE ASEGURAMIENTO INTERNO DE LA CALIDAD BAJO EL MODELO AUDIT COLOMBIA. 2. ASESORAR Y APOYAR EN EL DISEÑO, MEDICIÓN Y SEGUIMIENTO DE LOS INDICADORES DE PROCESOS A LOS 21 PROCESOS DEL SISTEMA COGUI+ Y A LOS SISTEMAS DE GESTIÓN DEL CREO Y CENTRO DE CONCILIACIÓN Y CONSULTORIO JURIDICO. 3. ASESORAR Y APOYAR A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INTEGRADO DE GESTIÓN EN LA FORMULACIÓN DE ACCIONES A PARTIR DEL PLAN DE MEJORAMIENTO DE AUTOEVALUACIÓN INSTITUCIONAL ARTICULADO AL PLAN DE DESARROLLO 2020-2030. 6. ASESORAR Y APOYAR AL GRUPO DE GESTIÓN DE LA CALIDAD EN LOS PROCESOS DEL SISTEMA COGUI+ AL NUEVO PLAN DE GOBIERNO 2020- 2024 Y PLAN DE DESARROLLO 2020-2030.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</si>
  <si>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https://community.secop.gov.co/Public/Tendering/OpportunityDetail/Index?noticeUID=CO1.NTC.4726772&amp;isFromPublicArea=True&amp;isModal=true&amp;asPopupView=true</t>
  </si>
  <si>
    <t>OAG-VAD-0762-2023</t>
  </si>
  <si>
    <t>CO1.REQ.4825720</t>
  </si>
  <si>
    <t>LA PRESENTE ORDEN TIENE POR OBJETO: 1. APOYAR LA ATENCIÓN DE LAS SOLICITUDES DE ASESORÍA Y CONSULTA DE LOS 21 PROCESOS DEL SISTEMA DE GESTIÓN INTEGRAL INSTITUCIONAL PARA LA ELABORACIÓN O MEJORAMIENTO DE LA DOCUMENTACIÓN (CARACTERIZACIÓN, PROCEDIMIENTOS Y FORMATOS). 2. APOYAR LA ATENCIÓN DE LAS SOLICITUDES QUE INCIDAN EN EL MEJORAMIENTO DE LOS PROCEDIMIENTOS PARA LA ELABORACIÓN Y CONTROL DE DOCUMENTOS Y REGISTROS. 3. APOYAR EN LA VERIFICACIÓN QUE LOS DOCUMENTOS DEL SISTEMA DE GESTIÓN “COGUI+” CUMPLAN CON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APOYAR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</si>
  <si>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https://community.secop.gov.co/Public/Tendering/OpportunityDetail/Index?noticeUID=CO1.NTC.4726682&amp;isFromPublicArea=True&amp;isModal=true&amp;asPopupView=true</t>
  </si>
  <si>
    <t>OAG-VAD-0763-2023</t>
  </si>
  <si>
    <t>CO1.REQ.4826039</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</si>
  <si>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</si>
  <si>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https://community.secop.gov.co/Public/Tendering/OpportunityDetail/Index?noticeUID=CO1.NTC.4727806&amp;isFromPublicArea=True&amp;isModal=true&amp;asPopupView=true</t>
  </si>
  <si>
    <t>OAG-VAD-0764-2023</t>
  </si>
  <si>
    <t>CO1.REQ.4824161</t>
  </si>
  <si>
    <t>LA PRESENTE ORDEN TIENE POR OBJETO: 1. BRINDAR ORIENTACIÓN A LOS USUARIOS ACERCA DE CÓMO ACCEDER A LOS SERVICIOS DE LA BIBLIOTECA. 2. APOYAR EN EL PRÉSTAMO DE MATERIALES BIBLIOGRÁFICOS A LOS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LEGANTO.5. APOYAR EN LA CONSTRUCCIÓN DEL CURSO VIRTUAL QUE OFERTA LA BIBLIOTECA EN EL BLOQUE 10 Y EN LA ELABORACIÓN DE MATERIAL AUDIOVISUAL PARA PROMOVER LOS SERVICIOS QUE SE OFERTAN. 6. APOYAR CON LA ATENCIÓN DE USUARIOS EN EL SERVICIO DE PRÉSTAMO DE COMPUTADORES EN SALAS VIRTUALES. 7. APOYAR EN LA ORGANIZACIÓN DE ACTIVIDADES DE PROMOCIÓN DE LECTURA Y ACTIVIDADES QUE ORGANICE LA BIBLIOTECA PARA INCENTIVAR A LOS USUARIOS AL USO DE LOS RECURSOS BIBLIOGRÁFICOS. 8. APOYAR LOS PROCESOS DE EVALUACIÓN DE LOS SERVICIOS DE LA BIBLIOTECA. 9. APOYAR EN LA ORGANIZACIÓN DE LAS COLECCIONES BIBLIOGRÁFICAS EN LA ESTANTERÍA Y PARA MANTENERLAS EN ORDEN. 10. APOYAR EN LA DIGITALIZACIÓN Y/O PROCESAMIENTO DE DOCUMENTOS QUE SON CARGADOS AL REPOSITORIO DIGITAL INSTITUCIONAL. 11. APOYAR CUANDO SEA NECESARIO, EN LA REPARACIÓN DE EJEMPLARES FÍSICOS DETERIORADOS. 12. APOYAR EN LA REALIZACIÓN DE INVENTARIO DE MATERIALES BIBLIOGRÁFICOS. 13.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</si>
  <si>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https://community.secop.gov.co/Public/Tendering/OpportunityDetail/Index?noticeUID=CO1.NTC.4725951&amp;isFromPublicArea=True&amp;isModal=true&amp;asPopupView=true</t>
  </si>
  <si>
    <t>OPSP-VAD-0765-2023</t>
  </si>
  <si>
    <t>CO1.REQ.4824375</t>
  </si>
  <si>
    <t>LA PRESENTE ORDEN TIENE POR OBJETO: 1. APOYAR EN LA REALIZACIÓN DE VISITAS A EMPRESAS, INFORMANDO Y MOTIVANDO A ESTUDIANTES EN LOS ÚLTIMOS SEMESTRES DE LAS UNIVERSIDADES DE LA REGIÓN Y PÚBLICO EN GENERAL. 2. APOYAR EN LAS ACTIVIDADES RELACIONADAS CON ESTABLECER RELACIONES Y CONVENIOS CON EMPRESAS DEL SECTOR PÚBLICO Y SECTOR PRIVADO EN APOYO EN LA ELABORACIÓN DE ESTO A TRAVÉS DE PLANIFICACIÓN DE VISITAS COMERCIALES, SEGUIMIENTO Y CONTROL. 3. APOYAR EN LOS PROCESOS DE CONSTRUCCIÓN DE LOS PROGRAMAS DE POSGRADOS DE MAESTRÍA Y DOCTORADOS. 4. APOYAR EN LA RECOPILACIÓN Y ORGANIZACIÓN DE LAS EVIDENCIAS Y DEMÁS DOCUMENTOS QUE REQUIERAN LOS INFORMES DE AUTO EVALUACIÓN Y CREACIÓN DE NUEVOS PROGRAMAS (CONSULTA A PÁGINAS DEL GOBIERNO NACIONAL, PLANES DE GOBIERNO, PLANES DE ACCIÓN, SNIES, OBSERVATORIO LABORAL, NORMATIVIDAD INTERNA.). 5. APOYAR EN LA ELABORACIÓN DE INFORMES MENSUALES A LA DIRECCIÓN DEL CENTRO DE POSGRADOS ACERCA DE LOS PROCESOS DE CREACIÓN Y AUTOEVALUACIÓN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</si>
  <si>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JOHANNA BARROS PEREZ</t>
  </si>
  <si>
    <t>https://community.secop.gov.co/Public/Tendering/OpportunityDetail/Index?noticeUID=CO1.NTC.4725500&amp;isFromPublicArea=True&amp;isModal=true&amp;asPopupView=true</t>
  </si>
  <si>
    <t>OPSP-VAD-0766-2023</t>
  </si>
  <si>
    <t>CO1.REQ.4824391</t>
  </si>
  <si>
    <t>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ATENCIÓN TELEFÓNICA Y PRESENCIAL A LOS MIEMBROS DE LA COMUNIDAD UNIVERSITARIA QUE REQUIERAN INFORMACIÓN SOBRE LOS SERVICIOS DE BIENESTAR. 8. REALIZAR ACTIVIDADES DOCENTE ASISTENCIALES BAJO LA MODALIDAD DE SUPERVISIÓN DE PRÁCTICAS FORMATIVAS A LOS ESTUDIANTES DE LA FACULTAD DE CIENCIAS DE LA SALUD DE LA UNIVERSIDAD DEL MAGDALENA. 9. APOYAR EN LA VALIDACIÓN Y VERIFICACIÓN DE LA VERACIDAD DE LAS INCAPACIDADES DE LOS ESTUDIANTES, TENIENDO EN CUENTA LA REGLAMENTACIÓN EXISTENTE PARA TAL EFECTO.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</si>
  <si>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https://community.secop.gov.co/Public/Tendering/OpportunityDetail/Index?noticeUID=CO1.NTC.4726323&amp;isFromPublicArea=True&amp;isModal=true&amp;asPopupView=true</t>
  </si>
  <si>
    <t>OAG-VAD-0767-2023</t>
  </si>
  <si>
    <t>CO1.REQ.4824552</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</si>
  <si>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CONCEPTOS DEL FONDO MULTIPROPÓSITO, COMPUTADOR Y FORMACIÓN CIENTÍFICA.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</si>
  <si>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ROSMERY DEVIA</t>
  </si>
  <si>
    <t>https://community.secop.gov.co/Public/Tendering/OpportunityDetail/Index?noticeUID=CO1.NTC.4728761&amp;isFromPublicArea=True&amp;isModal=true&amp;asPopupView=true</t>
  </si>
  <si>
    <t>OPSP-VAD-0768-2023</t>
  </si>
  <si>
    <t>CO1.REQ.4824922</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</si>
  <si>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RECEPCIÓN DE LAS SOLICITUDES DE INFORMACIÓN QUE SE RECIBEN A TRAVÉS DEL CORREO ATENCIÓN AL CIUDADANO.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</si>
  <si>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https://community.secop.gov.co/Public/Tendering/OpportunityDetail/Index?noticeUID=CO1.NTC.4726518&amp;isFromPublicArea=True&amp;isModal=true&amp;asPopupView=true</t>
  </si>
  <si>
    <t>OAG-VAD-0769-2023</t>
  </si>
  <si>
    <t>CO1.REQ.4825428</t>
  </si>
  <si>
    <t>LA PRESENTE ORDEN TIENE POR OBJETO: 1. APOYAR EN LA ATENCIÓN BÁSICA, OPORTUNA Y ADECUADA EN CONSULTA COMO AUXILIAR DE ENFERMERÍA A LOS MIEMBROS DE COMUNIDAD UNIVERSITARIA QUE LO SOLICITEN. 2. APOYAR LAS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</si>
  <si>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https://community.secop.gov.co/Public/Tendering/OpportunityDetail/Index?noticeUID=CO1.NTC.4726638&amp;isFromPublicArea=True&amp;isModal=true&amp;asPopupView=true</t>
  </si>
  <si>
    <t>OAG-VAD-0770-2023</t>
  </si>
  <si>
    <t>CO1.REQ.4825474</t>
  </si>
  <si>
    <t>https://community.secop.gov.co/Public/Tendering/OpportunityDetail/Index?noticeUID=CO1.NTC.4726477&amp;isFromPublicArea=True&amp;isModal=true&amp;asPopupView=true</t>
  </si>
  <si>
    <t>OPSP-VAD-0771-2023</t>
  </si>
  <si>
    <t>CO1.REQ.4825614</t>
  </si>
  <si>
    <t>LA PRESENTE ORDEN TIENE POR OBJETO: 1. APOYAR EN LA REVISIÓN Y APROBACIÓN EN LA PLATAFORMA GEDOCO DE LOS DOCUMENTOS NECESARIOS PARA LA GESTIÓN DE ÓRDENES DE SERVICIOS PROFESIONALES Y DE APOYO A LA GESTIÓN. 2. APOYAR EN LA MARCACIÓN Y CARGUE DE INFORMACIÓN PRECONTRACTUAL, CONTRACTUAL Y POSTCONTRACTUAL A LA PLATAFORMA DEL SIA OBSERVA DE LAS ORDENES DE PRESTACIÓN DE SERVICIOS PROFESIOANLES Y DE APOYO A LA GESTIÓN SUSCRITAS POR EL VICERRECTOR ADMINISTRATIVO Y EL DIRECTOR ADMINISTRATIVO. 3. APOYAR EN LA VERIFICACIÓN DEL CUMPLIMIENTO DE LOS REQUISITOS EN LOS DOCUMENTOS REQUERIDOS PARA LA CELEBRACIÓN DE LAS ÓRDENES DE SERVICIOS PROFESIONALES Y DE APOYO A LA GESTIÓN QUE SUSCRIBA EL VICERRECTOR ADMINISTRATIVO Y EL DIRECTOR ADMINISTRATIVO. 4. APOYAR EL CARGUE DE INFORMACIÓN PRECONTRACTUAL, CONTRACTUAL Y POSTCONTRACTUAL A LA PLATAFORMA DEL SECOPI Y II DE TODOS LOS PROCESOS DE CONTRATACIÓN QUE ADELANTE LA UNIVERSIDAD A TRAVÉS DE LA VICERRECTORÍA ADMINISTRATIVA Y LA DIRECCIÓN ADMINISTRATIVA. 5. APOYAR EN LA ORGANIZACIÓN DEL ARCHIVO DIGITAL DE LAS ÓRDENES DE SERVICIOS PROFESIONALES Y DE APOYO A LA GESTIÓN SUSCRITAS POR EL VICERRECTOR ADMINISTRATIVO Y EL DIRECTOR ADMINISTRATIVO. 6. APOYAR EN LA ELABORACION Y ENVIO DE LA INFORMACIÓN CONCERNIENTE A LAS ORDENES DE PRESTACION DE SERVICIOS PROFESIONALES Y DE APOYO A LA GESTION, SUSCRITAS POR EL VICERRECTOR ADMINISTRATIVO Y EL DIRECTOR ADMINISTRATIVO QUE SEA SOLICITADA POR LAS DIFERENTES ENTIDADES DEL ESTADO Y DEMAS DEPENDENCIAS DE LA UNIVERSIDAD. 7. APOYAR EN LA REVISIÓN DE LA INFORMACIÓN CONTRACTUAL CARGADA EN LAS PLATAFORMAS DEL SIA OBSERVA AUDITORIA, SIGEP II, SECOP I Y II POR PARTE DE LOS ORDENADORES DEL GASTO. 8. RENDIR INFORMES MENSUALES O CUANDO EL SUPERVISOR ASÍ LO REQUIERA, SOBRE LAS ACTIVIDADES DESARROLLADAS EN CUMPLIMIENTO DE LA ORDEN DE PRESTACIÓN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</si>
  <si>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https://community.secop.gov.co/Public/Tendering/OpportunityDetail/Index?noticeUID=CO1.NTC.4727019&amp;isFromPublicArea=True&amp;isModal=true&amp;asPopupView=true</t>
  </si>
  <si>
    <t>OPSP-VAD-0772-2023</t>
  </si>
  <si>
    <t>CO1.REQ.4825831</t>
  </si>
  <si>
    <t>LA PRESENTE ORDEN TIENE POR OBJETO: 1. APOYAR EN LA ADMINISTRACIÓN DE LOS SISTEMAS DE INFORMACIÓN, PORTAL WEB, HERRAMIENTAS Y APLICACIONES TECNOLÓGICAS QUE SOPORTAN LOS SERVICIOS DE LA BIBLIOTECA. 2. APOYAR EN INSTALACIONES, CONFIGURACIONES, ACTUALIZACIONES EN LOS SISTEMAS DE INFORMACIÓN, HERRAMIENTAS Y APLICACIONES TECNOLÓGICAS PARA SU CORRECTO FUNCIONAMIENTO. 3. REALIZAR SOPORTE EN LOS PROBLEMAS MÁS COMUNES QUE SE PRESENTAN A LOS USUARIOS DE LAS DISTINTITAS PLATAFORMAS Y HERRAMIENTAS TECNOLÓGICAS; DIAGNOSTICANDO, SOLUCIONANDO Y DOCUMENTANDO CADA CASO. 4. APOYAR EN EL DESARROLLO DE HERRAMIENTAS, SISTEMAS Y/O COMPONENTES DE SOFTWARE EN TECNOLOGÍAS NETCORE, JAVASCRIPT, ANGULAR HACIENDO USO DE PATRONES DE DISEÑOS, QUE PERMITAN LA AUTOMATIZACIÓN Y OPTIMIZACIÓN DE PROCESOS. 5. APOYAR EN LA ELABORACIÓN DE INFORMES DE USABILIDAD DE RECURSOS. 6. APOYAR EN EL MANTENIMIENTO DEL SOFTWARE CON ESTRATEGIAS DE BACKUP DE DATOS. 7. CAPACITAR AL EQUIPO DE BIBLIOTECA Y USUARIOS FINALES EN LA USABILIDAD DE SISTEMAS DE INFORMACIÓN, HERRAMIENTAS Y/O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</si>
  <si>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https://community.secop.gov.co/Public/Tendering/OpportunityDetail/Index?noticeUID=CO1.NTC.4727122&amp;isFromPublicArea=True&amp;isModal=true&amp;asPopupView=true</t>
  </si>
  <si>
    <t>OPSP-VAD-0773-2023</t>
  </si>
  <si>
    <t>CO1.REQ.4825551</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</si>
  <si>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</si>
  <si>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https://community.secop.gov.co/Public/Tendering/OpportunityDetail/Index?noticeUID=CO1.NTC.4727130&amp;isFromPublicArea=True&amp;isModal=true&amp;asPopupView=true</t>
  </si>
  <si>
    <t>OAG-VAD-0774-2023</t>
  </si>
  <si>
    <t>CO1.REQ.4830074</t>
  </si>
  <si>
    <t>https://community.secop.gov.co/Public/Tendering/OpportunityDetail/Index?noticeUID=CO1.NTC.4732007&amp;isFromPublicArea=True&amp;isModal=true&amp;asPopupView=true</t>
  </si>
  <si>
    <t>OPSP-VAD-0775-2023</t>
  </si>
  <si>
    <t>CO1.REQ.4830513</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</si>
  <si>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</si>
  <si>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https://community.secop.gov.co/Public/Tendering/OpportunityDetail/Index?noticeUID=CO1.NTC.4732527&amp;isFromPublicArea=True&amp;isModal=true&amp;asPopupView=true</t>
  </si>
  <si>
    <t>OPSP-VAD-0776-2023</t>
  </si>
  <si>
    <t>CO1.REQ.4831084</t>
  </si>
  <si>
    <t>LA PRESENTE ORDEN TIENE POR OBJETO: 1. REALIZAR LA EVALUACIÓN EXPOST DE LOS PROYECTOS EJECUTADOS EN LA VICERRECTORÍA DE EXTENSIÓN. 2. APOYAR EN LA FORMULACIÓN DE LAS PROPUESTAS Y PROYECTOS DE LA VICERRECTORÍA DE EXTENSIÓN Y PROYECCIÓN SOCIAL. 3. REVISAR LOS REPORTES DE LOS INDICADORES DE GESTIÓN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</si>
  <si>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https://community.secop.gov.co/Public/Tendering/OpportunityDetail/Index?noticeUID=CO1.NTC.4732389&amp;isFromPublicArea=True&amp;isModal=true&amp;asPopupView=true</t>
  </si>
  <si>
    <t>OAG-VAD-0777-2023</t>
  </si>
  <si>
    <t>CO1.REQ.4831517</t>
  </si>
  <si>
    <t>LA PRESENTE ORDEN TIENE POR OBJETO: 1. APOYAR EN LA RECEPCIÓN, REGISTRO Y ENVÍO DE LAS COMUNICACIONES OFICIALES EXTERNAS RECIBIDAS. 2. APOYAR EN LA ADMINISTRACIÓN DE LA PLATAFORMA WEB “GAIRACA PLUS” (GESTIÓN PARA LA ADMINISTRACIÓN INTEGRAL DE RADICADOS DE CORRESPONDENCIA): APOYAR EN LA ATENCIÓN DELAS SOLICITUDES DE RADICACIÓN DE LAS COMUNICACIONES PRESENTADAS ENTRE LOS ESTUDIANTES, EL CONSEJO ACADÉMICO, LOS CONSEJOS DE FACULTAD Y LOS CONSEJOS DE PROGRAMAS.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CONSOLIDACIÓN DEL INFORME DE SOLICITUDES DE ACCESO A LA INFORMACIÓN PÚBLICA, EN EL MARCO DE LA LEY DE TRANSPARENCIA Y ACCESO A LA INFORMACIÓN.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</si>
  <si>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https://community.secop.gov.co/Public/Tendering/OpportunityDetail/Index?noticeUID=CO1.NTC.4732746&amp;isFromPublicArea=True&amp;isModal=true&amp;asPopupView=true</t>
  </si>
  <si>
    <t>OPSP-VAD-0778-2023</t>
  </si>
  <si>
    <t>CO1.REQ.4831624</t>
  </si>
  <si>
    <t>LA PRESENTE ORDEN TIENE POR OBJETO: 1. APOYAR EN LAS ETAPAS PRECONTRACTUALES, CONTRACTUALES Y POSTCONTRACTUAL DEL PROCESO DE CONTRATACIÓN DE LOS TUTORES DE PRÁCTICAS PROFESIONALES. 2. APOYAR EL PROCESO DE SEGUIMIENTO A LOS TUTORES EN PRÁCTICAS PROFESIONALES. 3. APOYAR LA REALIZACIÓN DE ENCUESTAS DE SATISFACCIÓN DEL SERVICIO A LOS EMPRESARIOS. 4. APOYAR EN LA ORGANIZACIÓN DE LAS ACTIVIDADES QUE SE REALICEN A LOS TUTORES COMO CAPACITACIÓN, CONVOCATORIAS 5. ELABORAR REPORTES DE EVALUACIÓN DE LOS EMPRESARIOS Y ESTUDIANTES A LOS TUTORES DE PRÁCTICAS. 6. APOYAR EN LA ORIENTACIÓN Y ACOMPAÑAMIENTO A LOS TUTORES DE PRÁCTICAS.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</si>
  <si>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https://community.secop.gov.co/Public/Tendering/OpportunityDetail/Index?noticeUID=CO1.NTC.4732937&amp;isFromPublicArea=True&amp;isModal=true&amp;asPopupView=true</t>
  </si>
  <si>
    <t>OPSP-VAD-0779-2023</t>
  </si>
  <si>
    <t>CO1.REQ.4831804</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</si>
  <si>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</si>
  <si>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https://community.secop.gov.co/Public/Tendering/OpportunityDetail/Index?noticeUID=CO1.NTC.4733041&amp;isFromPublicArea=True&amp;isModal=true&amp;asPopupView=true</t>
  </si>
  <si>
    <t>OPSP-VAD-0780-2023</t>
  </si>
  <si>
    <t>CO1.REQ.4831392</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</si>
  <si>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</si>
  <si>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https://community.secop.gov.co/Public/Tendering/OpportunityDetail/Index?noticeUID=CO1.NTC.4733090&amp;isFromPublicArea=True&amp;isModal=true&amp;asPopupView=true</t>
  </si>
  <si>
    <t>OAG-VAD-0781-2023</t>
  </si>
  <si>
    <t>CO1.REQ.4831943</t>
  </si>
  <si>
    <t>LA PRESENTE ORDEN TIENE POR OBJETO: 1. APOYAR LA ASIGNACIÓN DE CORRESPONDENCIA RECIBIDA A TRAVÉS DE CORREO INSTITUCIONAL. 2. APOYAR EN EL SEGUIMIENTO A LAS SOLICITUDES RECIBIDAS VÍA PQR, CORREO ELECTRÓNICO Y/O POR EL SISTEMA DE ADMIISONES.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</si>
  <si>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https://community.secop.gov.co/Public/Tendering/OpportunityDetail/Index?noticeUID=CO1.NTC.4733601&amp;isFromPublicArea=True&amp;isModal=true&amp;asPopupView=true</t>
  </si>
  <si>
    <t>OPSP-VAD-0782-2023</t>
  </si>
  <si>
    <t>CO1.REQ.4831425</t>
  </si>
  <si>
    <t>LA PRESENTE ORDEN TIENE POR OBJETO: 1. ELABORAR SOLICITUD DE INFORMACIÓN, REQUERIMIENTOS ESPECIALES, PROYECTOS DE DERECHOS DE PETICIONES, Y DEMÁS DOCUMENTOS DE ORDEN JURÍDICO QUE SE REQUIERAN REMITIR DENTRO DE LOS PROCESOS DE LA AUDITORÍA SEGUIDOS A CADA UNA DE LAS ENTIDADES CONTRIBUYENTES, Y LOS AGENTES OBLIGADOS A RETENER O EXIGIR EL PAGO DEL TRIBUTO. 2. 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</si>
  <si>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PAULA MARCELA PINEDO CARRASCAL</t>
  </si>
  <si>
    <t>https://community.secop.gov.co/Public/Tendering/OpportunityDetail/Index?noticeUID=CO1.NTC.4733002&amp;isFromPublicArea=True&amp;isModal=true&amp;asPopupView=true</t>
  </si>
  <si>
    <t>OAG-VAD-0783-2023</t>
  </si>
  <si>
    <t>CO1.REQ.4831364</t>
  </si>
  <si>
    <t>https://community.secop.gov.co/Public/Tendering/OpportunityDetail/Index?noticeUID=CO1.NTC.4733059&amp;isFromPublicArea=True&amp;isModal=true&amp;asPopupView=true</t>
  </si>
  <si>
    <t>OPSP-VAD-0784-2023</t>
  </si>
  <si>
    <t>CO1.REQ.4830003</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</si>
  <si>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</si>
  <si>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https://community.secop.gov.co/Public/Tendering/OpportunityDetail/Index?noticeUID=CO1.NTC.4731477&amp;isFromPublicArea=True&amp;isModal=true&amp;asPopupView=true</t>
  </si>
  <si>
    <t>OPSP-VAD-0785-2023</t>
  </si>
  <si>
    <t>CO1.REQ.4830138</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</si>
  <si>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</si>
  <si>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https://community.secop.gov.co/Public/Tendering/OpportunityDetail/Index?noticeUID=CO1.NTC.4731824&amp;isFromPublicArea=True&amp;isModal=true&amp;asPopupView=true</t>
  </si>
  <si>
    <t>OAG-VAD-0786-2023</t>
  </si>
  <si>
    <t>CO1.REQ.4830072</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</si>
  <si>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6. APOYAR EN LA ATENCIÓN LOS REQUERIMIENTOS DE LOS FUNCIONARIOS DE LA UNIVERSIDAD PARA FACILITAR EL CABAL DESARROLLO DE LAS ACTIVIDADES ACADÉMICAS Y ADMINISTRATIVAS. 7. APOYAR EN EL CONTROL Y REPORTE EN MINUTAS, FORMATOS O GUIAS, DEL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</si>
  <si>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https://community.secop.gov.co/Public/Tendering/OpportunityDetail/Index?noticeUID=CO1.NTC.4731932&amp;isFromPublicArea=True&amp;isModal=true&amp;asPopupView=true</t>
  </si>
  <si>
    <t>OPSP-VAD-0787-2023</t>
  </si>
  <si>
    <t>CO1.REQ.4830515</t>
  </si>
  <si>
    <t>LA PRESENTE ORDEN TIENE POR OBJETO: 1. ELABORAR CRONOGRAMA DE AUDITORÍAS, MESAS DE TRABAJO Y CAPACITACIONES. 2. IDENTIFICAR LOS CONTRIBUYENTES EN LA BASE DE DATOS DEL DEPARTAMENTO. 3. VERIFICAR LOS PAGOS REALIZADOS POR LOS CONTRIBUYENTES DE LA ESTAMPILLA Y SU GIRO OPORTUNO A LA UNIVERSIDAD. 4. REVISAR Y ANALIZAR LA BASE DE INFORMACIÓN DE RECAUDO CON RESPECTO A LO REPORTADO POR LA FIDUCIARIA Y LO REPORTADO POR LAS ENTIDADES. 5. REVISAR LA CLASIFICACIÓN DE LOS HALLAZGOS GENERADOS POR LAS AUDITORIAS. 6. ELABORAR INFORMES PERIÓDICOS DEL COMPORTAMIENTO DEL RECAUDO Y EJECUCIÓN DE LAS ESTAMPILLAS DEPARTAMENTALES. 7. PARTICIPAR EN LAS MESAS DE TRABAJO DEL PROCESO AUDITOR. 8. SALVAGUARDAR LA INFORMACIÓN OBTENIDA EN EL PROCESO DE AUDITORÍA Y GUARDAR LA DEBIDA RESERVA. 9. ASESORAR EN LA SOLICITUD DE DOCUMENTOS A LAS ENTIDADES REQUERIDOS PARA EL DESARROLLO DE LAS ACTIVIDADES EN EL PROCESO AUDITOR. 10. VERIFICAR Y ANALIZAR LA INFORMACIÓN SUMINISTRADA POR LAS ENTIDADES QUE LE FUERON ASIGNADOS PARA INICIAR EL PROCESO DE AUDITORÍA. 11. CONSOLIDAR LOS INFORMES DE LAS ENTIDADES AUDITADAS A LA COORDINACIÓN DE LA OFICINA. 12. PROYECTAR INFORMES DE LA GESTIÓN GENERAL DE LA AUDITORÍA. 13. REALIZAR ANÁLISIS DE INFORMACIÓN FINANCIERA EN LO REFERENTE DE RECAUDOS DE VIGENCIA ACTUAL Y VIGENCIAS ANTERIORES. 14. ASESORAR A LA COORDINACIÓN EN EL PLANTEAMIENTO DE ESTRATEGIAS PARA LA MEJORA CONTINUA EN LOS PROCESOS DE RECAUDOS DE LAS ESTAMPILLAS. 15. IDENTIFICAR Y VERIFICAR ENTIDADES QUE INCUMPLEN CON TODAS LA ORDENANZA OBJETO DEL CONVENIO. 16. VERIFICAR QUE LA INFORMACIÓN QUE SE PRESENTE EN LAS MESAS DE TRABAJO Y LAS RESPECTIVAS RECLAMACIONES A LOS ENTES AUDITADOS ES CONFIABLE. 17. REALIZAR ASESORÍA FINANCIERA A LA COORDINADORA DEL GRUPO DE ESTAMPILLA. 18. PROYECTAR RESPUESTA DE LOS REQUERIMIENTOS EMITIDOS POR LOS DIFERENTES ENTES DE CONTROL. 19. ELABORAR Y PLANIFICAR LOS CRONOGRAMAS DE VIAJES A LOS MUNICIPIOS ASIGNADOS AL GRUPO DE FACILITADORES. 20. ASESORAR A LA COORDINACIÓN EN ACCIONES ENCAMINADAS AL PLAN DE MEJORAMIENTO DEL RECAUDO DE LOS RECURSOS Y LOS REGISTROS DE INFORMACIÓN DE LA ESTAMPILLA EN BENEFICIO DE LA UNIVERSIDAD. 21. CONSOLIDAR LA DOCUMENTACIÓN PARA LA LEGALIZACIÓN DEL COBRO DE LOS RECURSOS DEL CONVENIO POR PARTE DE LA GOBERNACIÓN DEL MAGDALENA Y HACER SEGUIMIENTO DEL MISMO.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</si>
  <si>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https://community.secop.gov.co/Public/Tendering/OpportunityDetail/Index?noticeUID=CO1.NTC.4732187&amp;isFromPublicArea=True&amp;isModal=true&amp;asPopupView=true</t>
  </si>
  <si>
    <t>OPSP-VAD-0788-2023</t>
  </si>
  <si>
    <t>CO1.REQ.4831065</t>
  </si>
  <si>
    <t>LA PRESENTE ORDEN TIENE POR OBJETO: 1. APOYAR EN LA CONSTRUCCIÓN DE COMPONENTES SOFTWARE EN TECNOLOGÍAS NETCORE, JAVASCRIPT, ANGULAR, HACIENDO USO DE PATRONES DE DISEÑOS ARQUITECTÓNICOS. 2. ASESORAR EN EL PROCESO DE CONSTRUCCIÓN DE MICRO SERVICIOS DEL SISTEMA DE INFORMACIÓN DE REGISTRO ACADÉMICO. 3. ASESORAR EN LA IMPLEMENTACIÓN DE HERRAMIENTAS DE VERIFICACIÓN Y VALIDACIÓN DE CÓDIGO FUENTE. 4. APOYAR A LA DIREECIÓN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</si>
  <si>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https://community.secop.gov.co/Public/Tendering/OpportunityDetail/Index?noticeUID=CO1.NTC.4732634&amp;isFromPublicArea=True&amp;isModal=true&amp;asPopupView=true</t>
  </si>
  <si>
    <t>OPSP-VAD-0789-2023</t>
  </si>
  <si>
    <t>CO1.REQ.4831038</t>
  </si>
  <si>
    <t>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APOYAR EN LA CAPACITACIÓN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</si>
  <si>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https://community.secop.gov.co/Public/Tendering/OpportunityDetail/Index?noticeUID=CO1.NTC.4732181&amp;isFromPublicArea=True&amp;isModal=true&amp;asPopupView=true</t>
  </si>
  <si>
    <t>OPSP-VAD-0790-2023</t>
  </si>
  <si>
    <t>CO1.REQ.4830981</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</si>
  <si>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</si>
  <si>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https://community.secop.gov.co/Public/Tendering/OpportunityDetail/Index?noticeUID=CO1.NTC.4732517&amp;isFromPublicArea=True&amp;isModal=true&amp;asPopupView=true</t>
  </si>
  <si>
    <t>OPSP-VAD-0791-2023</t>
  </si>
  <si>
    <t>CO1.REQ.4830786</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</si>
  <si>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CONJUNTAMENTE CON EL ADMINISTRADOR DE LA PLATAFORMA AMSI Y DE AM. 7. APOYAR EN LA REALIZACIÓN DE INFORMES PERIÓDICOS DE LAS EJECUCIONES DE LOS DIFERENTES CONTRATOS Y ÓRDENES DE SERVICIOS. 9.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</si>
  <si>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https://community.secop.gov.co/Public/Tendering/OpportunityDetail/Index?noticeUID=CO1.NTC.4732530&amp;isFromPublicArea=True&amp;isModal=true&amp;asPopupView=true</t>
  </si>
  <si>
    <t>OPSP-VAD-0792-2023</t>
  </si>
  <si>
    <t>CO1.REQ.4831161</t>
  </si>
  <si>
    <t>LA PRESENTE ORDEN TIENE POR OBJETO: 1 . ASESORAR AL DIRECTOR(A) DE DESARROLLO ESTUDIANTIL EN LAS ACTIVIDADES QUE SE REALICEN EN EL MARCO DE LA EJECUCIÓN DEL PROGRAMA TALENTO MAGDALENA. 2. APOYAR A LOS PROFESIONALES QUE SE CONTRATEN EN EL ACOMPAÑAMIENTO SOCIOECONÓMICO PARA LOS ESTUDIANTES DEL PROGRAMA TALENTO MAGDALENA 3. ASESORAR AL DIRECTOR(A)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DIRECTOR(A)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</si>
  <si>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https://community.secop.gov.co/Public/Tendering/OpportunityDetail/Index?noticeUID=CO1.NTC.4732644&amp;isFromPublicArea=True&amp;isModal=true&amp;asPopupView=true</t>
  </si>
  <si>
    <t>OPSP-VAD-0793-2023</t>
  </si>
  <si>
    <t>CO1.REQ.4831504</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</si>
  <si>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</si>
  <si>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https://community.secop.gov.co/Public/Tendering/OpportunityDetail/Index?noticeUID=CO1.NTC.4732659&amp;isFromPublicArea=True&amp;isModal=true&amp;asPopupView=true</t>
  </si>
  <si>
    <t>OPSP-VAD-0794-2023</t>
  </si>
  <si>
    <t>CO1.REQ.4831266</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</si>
  <si>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</si>
  <si>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https://community.secop.gov.co/Public/Tendering/OpportunityDetail/Index?noticeUID=CO1.NTC.4732737&amp;isFromPublicArea=True&amp;isModal=true&amp;asPopupView=true</t>
  </si>
  <si>
    <t>OPSP-VAD-0795-2023</t>
  </si>
  <si>
    <t>CO1.REQ.4833903</t>
  </si>
  <si>
    <t>https://community.secop.gov.co/Public/Tendering/OpportunityDetail/Index?noticeUID=CO1.NTC.4735229&amp;isFromPublicArea=True&amp;isModal=true&amp;asPopupView=true</t>
  </si>
  <si>
    <t>OPSP-VAD-0796-2023</t>
  </si>
  <si>
    <t>CO1.REQ.4831436</t>
  </si>
  <si>
    <t>LA PRESENTE ORDEN TIENE POR OBJETO: 1. ASISTIR A LA JORNADA DE INDUCCIÓN AL EQUIPO DE PSICÓLOGOS ENTREVISTADORES. 2. REALIZAR ENTREVISTA EN LA FASE 1,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</si>
  <si>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https://community.secop.gov.co/Public/Tendering/OpportunityDetail/Index?noticeUID=CO1.NTC.4732756&amp;isFromPublicArea=True&amp;isModal=true&amp;asPopupView=true</t>
  </si>
  <si>
    <t>OPSP-VAD-0797-2023</t>
  </si>
  <si>
    <t>CO1.REQ.4831556</t>
  </si>
  <si>
    <t>LUIS FELIPE CANTILLO ACOSTA</t>
  </si>
  <si>
    <t>https://community.secop.gov.co/Public/Tendering/OpportunityDetail/Index?noticeUID=CO1.NTC.4733014&amp;isFromPublicArea=True&amp;isModal=true&amp;asPopupView=true</t>
  </si>
  <si>
    <t>OPSP-VAD-0798-2023</t>
  </si>
  <si>
    <t>CO1.REQ.4831363</t>
  </si>
  <si>
    <t>LA PRESENTE ORDEN TIENE POR OBJETO: 1. ASISTIR A LA JORNADA DE INDUCCIÓN AL EQUIPO DE PSICÓLOGOS ENTREVISTADORES. 2. REALIZAR ENTREVISTA EN LA FASE 1,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</si>
  <si>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https://community.secop.gov.co/Public/Tendering/OpportunityDetail/Index?noticeUID=CO1.NTC.4732790&amp;isFromPublicArea=True&amp;isModal=true&amp;asPopupView=true</t>
  </si>
  <si>
    <t>OAG-VAD-0799-2023</t>
  </si>
  <si>
    <t>CO1.REQ.4831574</t>
  </si>
  <si>
    <t>LA PRESENTE ORDEN TIENE POR OBJETO: 1. APOYAR EN LA ATENCIÓN A USUARIOS Y LLAMADAS TELEFÓNICA 2. APOYAR EN LA ELABORACIÓN DE OFICIOS SEGÚN INSTRUCCIONES DE LA SECRETARIA GENERAL. 3. APOYAR EN LA ELABORACIÓN DE CERTIFICACIONES QUE EXPIDA LA SECRETARIA GENERAL. 4. APOYAR EN LA ELABORACIÓN DE COPIAS DE ACTAS DE GRADO Y DUPLICADO DE DIPLOMAS Y CERTIFICADOS DE APTITUD POR COMPETENCIAS. 5. APOYAR EN EL SEGUIMIENTO Y CONTROL DE SOLICITUDES DE LA SECRETARÍA GENERAL. 6. APOYAR EN LA DIGITALIZACIÓN DE DATOS ESTADÍSTICOS DE LOS SERVICIOS DE LA SECRETARÍA GENERAL 7. APOYAR EN EL PROCESO DE AUTENTICACIÓN DE DOCUMENTOS. 8. APOYAR EN LA ORGANIZACIÓN DEL ARCHIVO DE ACTAS DE GRADO 9. APOYAR EN EL REGISTRO DE INFORMACIÓN DE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</si>
  <si>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https://community.secop.gov.co/Public/Tendering/OpportunityDetail/Index?noticeUID=CO1.NTC.4733044&amp;isFromPublicArea=True&amp;isModal=true&amp;asPopupView=true</t>
  </si>
  <si>
    <t>OPSP-VAD-0800-2023</t>
  </si>
  <si>
    <t>CO1.REQ.4831672</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</si>
  <si>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</si>
  <si>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https://community.secop.gov.co/Public/Tendering/OpportunityDetail/Index?noticeUID=CO1.NTC.4733217&amp;isFromPublicArea=True&amp;isModal=true&amp;asPopupView=true</t>
  </si>
  <si>
    <t>OAG-VAD-0801-2023</t>
  </si>
  <si>
    <t>CO1.REQ.4832039</t>
  </si>
  <si>
    <t>https://community.secop.gov.co/Public/Tendering/OpportunityDetail/Index?noticeUID=CO1.NTC.4733527&amp;isFromPublicArea=True&amp;isModal=true&amp;asPopupView=true</t>
  </si>
  <si>
    <t>OAG-VAD-0802-2023</t>
  </si>
  <si>
    <t>CO1.REQ.4831852</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</si>
  <si>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CUANDO SEA NECESARIO, EN LA REPARACIÓN DE EJEMPLARES FÍSICOS DETERIORADOS. 11. APOYAR EN LA REALIZACIÓN DE INVENTARIO DE MATERIALES BIBLIOGRÁFICOS. 12.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</si>
  <si>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https://community.secop.gov.co/Public/Tendering/OpportunityDetail/Index?noticeUID=CO1.NTC.4733386&amp;isFromPublicArea=True&amp;isModal=true&amp;asPopupView=true</t>
  </si>
  <si>
    <t>OAG-VAD-0803-2023</t>
  </si>
  <si>
    <t>CO1.REQ.4832303</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</si>
  <si>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</si>
  <si>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https://community.secop.gov.co/Public/Tendering/OpportunityDetail/Index?noticeUID=CO1.NTC.4733574&amp;isFromPublicArea=True&amp;isModal=true&amp;asPopupView=true</t>
  </si>
  <si>
    <t>OPSP-VAD-0804-2023</t>
  </si>
  <si>
    <t>CO1.REQ.4832326</t>
  </si>
  <si>
    <t>LA PRESENTE ORDEN TIENE POR OBJETO: 1. APOYAR EN LA ADMINISTRACIÓN Y ACTUALIZACIÓN DEL SITIO WEB DEL GRUPO INTERNO DE FACTURACIÓN, CRÉDITO Y CARTERA. 2. APOYAR EN LA ADMINISTRACIÓN Y ACTUALIZACIÓN DEL SISTEMA DE INFORMACIÓN DE CRÉDITOS ANTERIORES AL 2015-II. 3. REALIZAR DIARIAMENTE LOS BACKUPS DE LA BASE DE DATOS DE CRÉDITOS. 4. GENERAR REPORTES MENSUALES PARA LOS DIFERENTES INFORMES QUE SE REQUIERAN EN LA OFICINA DE CARTERA. 5. DEPURAR LA BASE DE DATOS DE CRÉDITOS. 6. APOYAR EN EL DESARROLLO E IMPLEMENTACIÓN DE TECNOLOGÍAS DE INFORMACIÓN TENDIENTES A LA RECUPERACIÓN DE CARTERA. 7. APOYAR EN LA APLICACIÓN DE ENCUESTAS DE SATISFACCIÓN.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</si>
  <si>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https://community.secop.gov.co/Public/Tendering/OpportunityDetail/Index?noticeUID=CO1.NTC.4733584&amp;isFromPublicArea=True&amp;isModal=true&amp;asPopupView=true</t>
  </si>
  <si>
    <t>OAG-VAD-0805-2023</t>
  </si>
  <si>
    <t>CO1.REQ.4832542</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</si>
  <si>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</si>
  <si>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https://community.secop.gov.co/Public/Tendering/OpportunityDetail/Index?noticeUID=CO1.NTC.4733599&amp;isFromPublicArea=True&amp;isModal=true&amp;asPopupView=true</t>
  </si>
  <si>
    <t>OAG-VAD-0806-2023</t>
  </si>
  <si>
    <t>CO1.REQ.4832452</t>
  </si>
  <si>
    <t>LA PRESENTE ORDEN TIENE POR OBJETO: 1. APOYAR AL GRUPO  DE ADMISIONES, REGISTRO Y CONTROL ACADÉMICO EN LA ATENCIÓN A LOS DIFERENTES USUARIOS.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</si>
  <si>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https://community.secop.gov.co/Public/Tendering/OpportunityDetail/Index?noticeUID=CO1.NTC.4733777&amp;isFromPublicArea=True&amp;isModal=true&amp;asPopupView=true</t>
  </si>
  <si>
    <t>OAG-VAD-0807-2023</t>
  </si>
  <si>
    <t>CO1.REQ.4832646</t>
  </si>
  <si>
    <t>https://community.secop.gov.co/Public/Tendering/OpportunityDetail/Index?noticeUID=CO1.NTC.4733949&amp;isFromPublicArea=True&amp;isModal=true&amp;asPopupView=true</t>
  </si>
  <si>
    <t>OAG-VAD-0808-2023</t>
  </si>
  <si>
    <t>CO1.REQ.4832298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</si>
  <si>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</si>
  <si>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https://community.secop.gov.co/Public/Tendering/OpportunityDetail/Index?noticeUID=CO1.NTC.4734216&amp;isFromPublicArea=True&amp;isModal=true&amp;asPopupView=true</t>
  </si>
  <si>
    <t>OPSP-VAD-0809-2023</t>
  </si>
  <si>
    <t>CO1.REQ.4832668</t>
  </si>
  <si>
    <t>https://community.secop.gov.co/Public/Tendering/OpportunityDetail/Index?noticeUID=CO1.NTC.4733898&amp;isFromPublicArea=True&amp;isModal=true&amp;asPopupView=true</t>
  </si>
  <si>
    <t>OPSP-VAD-0810-2023</t>
  </si>
  <si>
    <t>CO1.REQ.4832676</t>
  </si>
  <si>
    <t>https://community.secop.gov.co/Public/Tendering/OpportunityDetail/Index?noticeUID=CO1.NTC.4734242&amp;isFromPublicArea=True&amp;isModal=true&amp;asPopupView=true</t>
  </si>
  <si>
    <t>OPSP-VAD-0811-2023</t>
  </si>
  <si>
    <t>CO1.REQ.4832694</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</si>
  <si>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PARA LAS CUALES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</si>
  <si>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https://community.secop.gov.co/Public/Tendering/OpportunityDetail/Index?noticeUID=CO1.NTC.4733993&amp;isFromPublicArea=True&amp;isModal=true&amp;asPopupView=true</t>
  </si>
  <si>
    <t>OPSP-VAD-0812-2023</t>
  </si>
  <si>
    <t>CO1.REQ.4833201</t>
  </si>
  <si>
    <t>LA PRESENTE ORDEN TIENE POR OBJETO: 1. APOYAR Y ASESORAR EN LA IDENTIFICACIÓN DE LOS CONTRIBUYENTES, Y LOS AGENTES OBLIGADOS A RETENER O EXIGIR EL PAGO DEL TRIBUTO. 2. ASESORAR Y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CLASIFICAR LOS HALLAZGOS RESULTANTES DE LA PRIMERA ETAPA. 9. APOYAR EN LA CLASIFICACIÓN DE LA INFORMACIÓN FINANCIERA Y DOCUMENTAL A FIN DE REMITIRLA AL ABOGADO, QUIEN JUNTO CON LA COORDINADORA Y EL ASESOR SEÑALARÁN LA SANCIÓN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</si>
  <si>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https://community.secop.gov.co/Public/Tendering/OpportunityDetail/Index?noticeUID=CO1.NTC.4733998&amp;isFromPublicArea=True&amp;isModal=true&amp;asPopupView=true</t>
  </si>
  <si>
    <t>OAG-VAD-0813-2023</t>
  </si>
  <si>
    <t>CO1.REQ.4833206</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</si>
  <si>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LA ACTUALIZACIÓN DE LA BITÁCORA DE CADA EXPEDIENTE EN LA REMISIÓN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</si>
  <si>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https://community.secop.gov.co/Public/Tendering/OpportunityDetail/Index?noticeUID=CO1.NTC.4734283&amp;isFromPublicArea=True&amp;isModal=true&amp;asPopupView=true</t>
  </si>
  <si>
    <t>OAG-VAD-0814-2023</t>
  </si>
  <si>
    <t>CO1.REQ.4832766</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</si>
  <si>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</si>
  <si>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https://community.secop.gov.co/Public/Tendering/OpportunityDetail/Index?noticeUID=CO1.NTC.4734297&amp;isFromPublicArea=True&amp;isModal=true&amp;asPopupView=true</t>
  </si>
  <si>
    <t>OAG-VAD-0815-2023</t>
  </si>
  <si>
    <t>CO1.REQ.4832771</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</si>
  <si>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</si>
  <si>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https://community.secop.gov.co/Public/Tendering/OpportunityDetail/Index?noticeUID=CO1.NTC.4734709&amp;isFromPublicArea=True&amp;isModal=true&amp;asPopupView=true</t>
  </si>
  <si>
    <t>OPSP-VAD-0816-2023</t>
  </si>
  <si>
    <t>CO1.REQ.4833243</t>
  </si>
  <si>
    <t>https://community.secop.gov.co/Public/Tendering/OpportunityDetail/Index?noticeUID=CO1.NTC.4734545&amp;isFromPublicArea=True&amp;isModal=true&amp;asPopupView=true</t>
  </si>
  <si>
    <t>OAG-VAD-0817-2023</t>
  </si>
  <si>
    <t>CO1.REQ.4833598</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</si>
  <si>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 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</si>
  <si>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https://community.secop.gov.co/Public/Tendering/OpportunityDetail/Index?noticeUID=CO1.NTC.4735422&amp;isFromPublicArea=True&amp;isModal=true&amp;asPopupView=true</t>
  </si>
  <si>
    <t>OAG-VAD-0818-2023</t>
  </si>
  <si>
    <t>CO1.REQ.4833831</t>
  </si>
  <si>
    <t>LA PRESENTE ORDEN TIENE POR OBJETO: 1. APOYAR LA REVISIÓN DE LOS CRÉDITOS REGISTRADOS EN LAS DIFERENTES CUENTAS BANCARIAS DE LA UNIVERSIDAD, QUE ESTOS SE ENCUENTREN DEBIDAMENTE IDENTIFICADOS Y REGISTRADOS EN EL SISTEMA DE INFORMACIÓN FINANCIERO (SINAP).2. APOYAR LA GENRACIÓN DE INFORMES DE BANCOS DIARIOS CON EL SALDO DE LIBROS VS LOS LIBROS DE BANCOS. 3. INFORMAR AL TESORERO EN LA IDENTIFICACIÓN Y REGISTRO DE AJUSTES DE TESORERÍA. 4. REVISAR MENSUALMENTE LAS RETENCIONES Y DEDUCCIONES POR CONCEPTO DE RETENCIÓN EN LA FUENTE Y ESTAMPILLAS DEPARTAMENTALES. 5. APOYAR LA RECEPCIÓN DE SOLICITUDES DE EMBARGOS ENVIADAS POR LOS JUZGADOS PARA DIRECCIONAMIENTO DE LAS MISMAS, 6. REVISAR LA APLICACIÓN DE LOS EMBARGOS DECRETADOS POR LOS JUZGADOS CONTRA FUNCIONARIOS Y CONTRATISTAS. 7. APOYAR LA PROYECCIÓN PARA LA REVISION Y FIRMA DEL TESORERO, DE COMUNICACIONES EXTERNAS REFERENTES A SOLICITUDES DE INFORMACIÓN DE LOS JUZGADOS EN RELACIÓN CON LOS EMBARGOS DECRETADOS.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</si>
  <si>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https://community.secop.gov.co/Public/Tendering/OpportunityDetail/Index?noticeUID=CO1.NTC.4735173&amp;isFromPublicArea=True&amp;isModal=true&amp;asPopupView=true</t>
  </si>
  <si>
    <t>OAG-VAD-0819-2023</t>
  </si>
  <si>
    <t>CO1.REQ.4833776</t>
  </si>
  <si>
    <t>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CONSOLIDACIÓN DE LAS POLÍTICAS DE INCLUSIÓN EDUCATIVAS PARA LOS ESTUDIANTES CON DISCAPACIDAD DE LA UNIVERSIDAD DEL MAGDALENA. 4. APOYAR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INTÉRPRETE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</si>
  <si>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https://community.secop.gov.co/Public/Tendering/OpportunityDetail/Index?noticeUID=CO1.NTC.4735176&amp;isFromPublicArea=True&amp;isModal=true&amp;asPopupView=true</t>
  </si>
  <si>
    <t>OPSP-VAD-0820-2023</t>
  </si>
  <si>
    <t>CO1.REQ.4833779</t>
  </si>
  <si>
    <t>LA PRESENTE ORDEN TIENE POR OBJETO: 1. ASISTIR A LA JORNADA DE INDUCCIÓN AL EQUIPO DE PSICÓLOGOS ENTREVISTADORES. 2. REALIZAR ENTREVISTA EN LA FASE 1 Y 2,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</si>
  <si>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https://community.secop.gov.co/Public/Tendering/OpportunityDetail/Index?noticeUID=CO1.NTC.4735177&amp;isFromPublicArea=True&amp;isModal=true&amp;asPopupView=true</t>
  </si>
  <si>
    <t>OPSP-VAD-0821-2023</t>
  </si>
  <si>
    <t>CO1.REQ.4835842</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</si>
  <si>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</si>
  <si>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https://community.secop.gov.co/Public/Tendering/OpportunityDetail/Index?noticeUID=CO1.NTC.4736961&amp;isFromPublicArea=True&amp;isModal=true&amp;asPopupView=true</t>
  </si>
  <si>
    <t>OAG-VAD-0822-2023</t>
  </si>
  <si>
    <t>CO1.REQ.4835937</t>
  </si>
  <si>
    <t>LA PRESENTE ORDEN TIENE POR OBJETO: 1. APOYAR LA DIRECCIÓN FINANCIERA EN LA RECEPCIÓN DE LOS SOPORTES DE LOS ACTOS ADMINISTRATIVOS COMO: CONTRATOS, ÓRDENES DE SERVICIO, COMPRA, SUMINISTRO Y CONVENIOS 2. APOYAR LA DIRECCIÓN FINANCIERA EN LA REVISIÓN DE LOS SOPORTES DE LOS ACTOS ADMINISTRATIVOS COMO: CONTRATOS, ÓRDENES DE SERVICIO, COMPRA, SUMINISTRO Y CONVENIOS. 3. APOYAR EN LAS LLAMADAS A LAS DEPENDENCIAS ORDENADORAS DEL GASTO PARA HACER SEGUIMIENTO A LOS ACTOS ADMINISTRATIVOS PENDIENTES DE CORRECCIONES. 4. ENVIAR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RECEPCIÓN AL PÚBLICO, TELEFÓNICAMENTE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</si>
  <si>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https://community.secop.gov.co/Public/Tendering/OpportunityDetail/Index?noticeUID=CO1.NTC.4737176&amp;isFromPublicArea=True&amp;isModal=true&amp;asPopupView=true</t>
  </si>
  <si>
    <t>OAG-VAD-0823-2023</t>
  </si>
  <si>
    <t>CO1.REQ.4835959</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</si>
  <si>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EN EL SEGUIMIENTO A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</si>
  <si>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https://community.secop.gov.co/Public/Tendering/OpportunityDetail/Index?noticeUID=CO1.NTC.4737232&amp;isFromPublicArea=True&amp;isModal=true&amp;asPopupView=true</t>
  </si>
  <si>
    <t>OPSP-VAD-0824-2023</t>
  </si>
  <si>
    <t>CO1.REQ.4836064</t>
  </si>
  <si>
    <t>LA PRESENTE ORDEN TIENE POR OBJETO: 1. APOYAR LA PRODUCCIÓN DE CONTENIDOS PARA LAS REDES SOCIALES Y MEDIOS DIGITALES DE LA DIRECCIÓN DE BIENESTAR UNIVERSITARIO. 2. APOYAR EN LA ORGANIZACIÓN LOGÍSTICA DE LAS ACTIVIDADES Y EVENTOS ACADÉMICOS, SOCIALES, DEPORTIVOS Y CULTURALES DE LA DIRECCIÓN DE BIENESTAR UNIVERSITARIO. 3. ENTREGAR DE MANERA OPORTUNA Y BAJO SU RESPONSABILIDAD LOS INFORMES, CON SOPORTES ESTADÍSTICOS. 4. APOYAR EN LA GRABACIÓN Y EDICIÓN DE MENSAJES INSTITUCIONALES. 5. APOYAR EN LA ATENCIÓN A LOS MIEMBROS DE LA COMUNIDAD UNIVERSITARIA QUE REQUIERAN INFORMACIÓN SOBRE LOS DISTINTOS SERVICIOS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</si>
  <si>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https://community.secop.gov.co/Public/Tendering/OpportunityDetail/Index?noticeUID=CO1.NTC.4737418&amp;isFromPublicArea=True&amp;isModal=true&amp;asPopupView=true</t>
  </si>
  <si>
    <t>OPSP-VAD-0825-2023</t>
  </si>
  <si>
    <t>CO1.REQ.4836087</t>
  </si>
  <si>
    <t>LA PRESENTE ORDEN TIENE POR OBJETO: 1. ASESORAR A LA DIRECCIÓN FINANCIERA EN LA PROYECCIÓN DE RESPUESTAS DE PETICIONES, QUEJAS O RECLAMOS DE ENTES EXTERNOS. 2. EMITIR CONCEPTOS JURÍDICOS FRENTE A CONSULTAS POR PARTE DE LOS RESPONSABLES DE GRUPO DE LA DIRECCIÓN FINANCIERA. 3. REVISAR LAS PROYECCIONES DE LAS RESOLUCIONES DE PAGO ELABORADAS POR LA DIRECCIÓN FINANCIERA 4. ASESORAR A LA DIRECCIÓN FINANCIERA EN LA REVISIÓN DE LOS PROYECTOS DE REFORMA A LOS PROCEDIMIENTOS DEL PROCESO FINANCIERO. REALIZAR LOS ANÁLISIS FINANCIEROS, JURÍDICOS Y TRIBUTARIOS QUE SOLICITE EL DIRECTOR DE LA DEPENDENCIA EN VIRTUD DE LA INFORMACIÓN QUE REQUIERAN LAS DEMÁS DEPENDENCIAS Y/O LAS ENTIDADES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</si>
  <si>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https://community.secop.gov.co/Public/Tendering/OpportunityDetail/Index?noticeUID=CO1.NTC.4737622&amp;isFromPublicArea=True&amp;isModal=true&amp;asPopupView=true</t>
  </si>
  <si>
    <t>OPSP-VAD-0826-2023</t>
  </si>
  <si>
    <t>CO1.REQ.4836099</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</si>
  <si>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</si>
  <si>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https://community.secop.gov.co/Public/Tendering/OpportunityDetail/Index?noticeUID=CO1.NTC.4737279&amp;isFromPublicArea=True&amp;isModal=true&amp;asPopupView=true</t>
  </si>
  <si>
    <t>OAG-VAD-0827-2023</t>
  </si>
  <si>
    <t>CO1.REQ.4836416</t>
  </si>
  <si>
    <t>LA PRESENTE ORDEN TIENE POR OBJETO: 1. APOYAR EN LA ATENCIÓN A SOLICITUDES QUE REALICEN LOS DOCENTES A TRAVÉS DE LOS CANALES DE COMUNICACIÓN DISPONIBLES PARA TAL FIN.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</si>
  <si>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https://community.secop.gov.co/Public/Tendering/OpportunityDetail/Index?noticeUID=CO1.NTC.4737704&amp;isFromPublicArea=True&amp;isModal=true&amp;asPopupView=true</t>
  </si>
  <si>
    <t>OPSP-VAD-0828-2023</t>
  </si>
  <si>
    <t>CO1.REQ.4836377</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</si>
  <si>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 LA DIRECCIÓN DE COMUNICACIONES EN LA COORDINACIÓN, REVISIÓN Y/O EDICIÓN DEL CONTENIDO DIGITAL QUE INFORMA LOS HECHOS NOTICIOSOS DE LA INSTITUCIÓN Y PROMOCIONA LA OFERTA ACADÉMICA, PRODUCTOS Y SERVICIOS UNIVERSITARIOS. 4. APOYAR LA COORDINACIÓN DEL CENTRO DE INVESTIGACIÓN Y DESARROLLO DE SOFTWARE, EN ASPECTOS RELACIONADOS A LA PROGRAMACIÓN Y MANEJO DEL SITIO WEB PRINCIPAL DE LA UNIVERSIDAD Y LA OPTIMIZACIÓN DE SU ARQUITECTURA DIGITAL.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</si>
  <si>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https://community.secop.gov.co/Public/Tendering/OpportunityDetail/Index?noticeUID=CO1.NTC.4737489&amp;isFromPublicArea=True&amp;isModal=true&amp;asPopupView=true</t>
  </si>
  <si>
    <t>OAG-VAD-0829-2023</t>
  </si>
  <si>
    <t>CO1.REQ.4836539</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</si>
  <si>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</si>
  <si>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https://community.secop.gov.co/Public/Tendering/OpportunityDetail/Index?noticeUID=CO1.NTC.4737821&amp;isFromPublicArea=True&amp;isModal=true&amp;asPopupView=true</t>
  </si>
  <si>
    <t>OPSP-VAD-0830-2023</t>
  </si>
  <si>
    <t>CO1.REQ.4836559</t>
  </si>
  <si>
    <t>LA PRESENTE ORDEN TIENE POR OBJETO: 1. APOYAR EN EL DISEÑO Y COORDINACIÓN EL PLAN DE ACCIÓN DEL CENTRO DE ATENCIÓN INTEGRAL A LA INFANCIA. 2. APOYAR EN EL DISEÑO DE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7. APOYAR EN EL CUIDADO DEL INVENTARIO DE IMPLEMENTOS Y EQUIPOS QUE LE SEAN ASIGNADOS, GARANTIZANDO EL BUEN USO DE LOS MISMOS. 8. MANTENER ACTUALIZADA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EN EL FOMENTO, DISEÑO Y DIVULGACIÓN DE ACTIVIDADES DE CARÁCTER FORMATIVO E INFORMATIVO RELACIONADOS CON LA LACTANCIA MATERNA Y EL DESARROLLO DE LOS NIÑOS.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</si>
  <si>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https://community.secop.gov.co/Public/Tendering/OpportunityDetail/Index?noticeUID=CO1.NTC.4737744&amp;isFromPublicArea=True&amp;isModal=true&amp;asPopupView=true</t>
  </si>
  <si>
    <t>OAG-VAD-0831-2023</t>
  </si>
  <si>
    <t>CO1.REQ.4835278</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</si>
  <si>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</si>
  <si>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https://community.secop.gov.co/Public/Tendering/OpportunityDetail/Index?noticeUID=CO1.NTC.4737067&amp;isFromPublicArea=True&amp;isModal=true&amp;asPopupView=true</t>
  </si>
  <si>
    <t>OPSP-VAD-0832-2023</t>
  </si>
  <si>
    <t>CO1.REQ.4836043</t>
  </si>
  <si>
    <t>LA PRESENTE ORDEN TIENE POR OBJETO: 1. APOYAR EN LA REMISIÓN A LA DIRECCIÓN DE PRÁCTICAS LOS ESTUDIANTES APTOS PARA REALIZAR LA PREPRÁCTICA PERIODO 2023-2.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</si>
  <si>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https://community.secop.gov.co/Public/Tendering/OpportunityDetail/Index?noticeUID=CO1.NTC.4737329&amp;isFromPublicArea=True&amp;isModal=true&amp;asPopupView=true</t>
  </si>
  <si>
    <t>OPSP-VAD-0833-2023</t>
  </si>
  <si>
    <t>CO1.REQ.4836144</t>
  </si>
  <si>
    <t>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LA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ASESORAR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14. APOYAR EN LA CONSTRUCCIÓN DE LOS CURSOS VIRTUALES QUE OFERTA LA BIBLIOTECA EN EL BLOQUE 10. 15. APOYAR EN LA ELABORACIÓN DE MATERIAL AUDIOVISUAL QUE REALIZA LA BIBLIOTECA PARA PROMOVER LOS SERVICIOS QUE OFERTA.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</si>
  <si>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https://community.secop.gov.co/Public/Tendering/OpportunityDetail/Index?noticeUID=CO1.NTC.4737519&amp;isFromPublicArea=True&amp;isModal=true&amp;asPopupView=true</t>
  </si>
  <si>
    <t>OPSP-VAD-0834-2023</t>
  </si>
  <si>
    <t>CO1.REQ.4836410</t>
  </si>
  <si>
    <t>LA PRESENTE ORDEN TIENE POR OBJETO: 1. APOYAR EN LA REMISIÓN A LA DIRECCIÓN DE PRÁCTICAS LOS ESTUDIANTES APTOS PARA REALIZAR LA PREPRÁCTICA PERIODO 2023- II.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</si>
  <si>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https://community.secop.gov.co/Public/Tendering/OpportunityDetail/Index?noticeUID=CO1.NTC.4737708&amp;isFromPublicArea=True&amp;isModal=true&amp;asPopupView=true</t>
  </si>
  <si>
    <t>OAG-VAD-0835-2023</t>
  </si>
  <si>
    <t>CO1.REQ.4837108</t>
  </si>
  <si>
    <t>LA PRESENTE ORDEN TIENE POR OBJETO: 1. APOYAR EN LA ORGANIZACIÓN Y DIGITALIZACIÓN DE EXPEDIENTES, DE ACUERDO CON LOS PROCEDIMIENTOS Y DIRECTRICES INSTITUCIONALES. 2. APOYAR EN LA ELABORACIÓN DE INVENTARIOS DOCUMENTALES DE ARCHIVOS. 3. APOYAR EN LA ELABORACIÓN Y ENVÍO DE LAS PLANILLAS DE RADICACIÓN DE LAS COMUNICACIONES OFICIALES EXTERNAS RECIBIDAS Y PLANILLAS DE REGISTRO DE DOCUMENTOS Y SOBRES.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</si>
  <si>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https://community.secop.gov.co/Public/Tendering/OpportunityDetail/Index?noticeUID=CO1.NTC.4738410&amp;isFromPublicArea=True&amp;isModal=true&amp;asPopupView=true</t>
  </si>
  <si>
    <t>OAG-VAD-0836-2023</t>
  </si>
  <si>
    <t>CO1.REQ.4837225</t>
  </si>
  <si>
    <t>LA PRESENTE ORDEN TIENE POR OBJETO: 1. APOYAR AL GRUPO DE PRESUPUESTO EN LAS ACTIVIDADES OPERATIVAS QUE SE REALICEN EN LA PLATAFORMA SIIF NACIÓN DE LOS RECURSOS ASIGNADOS POR TRANSFERENCIAS POR ARTICULO 86 Y 87 DE LEY 30 DE 1992 Y POR CONCEPTO DE APOYO DESCUENTO EN VOTACIONES A LA UNIVERSIDAD DEL MAGDALENA. 2. APOYAR EN LA REALIZACIÓN DE ACTIVIDADES OPERATIVAS DE PARAMETRIZACIÓN Y CADENA BÁSICA EPG UNIVERSIDADES BAJO SUPERVISIÓN Y DIRECTRIZ DEL PROFESIONAL ESPECIALIZADO DEL GRUPO DE PRESUPUESTO, APOYAR LA REALIZACIÓN DE CONSULTA A LA MESA DE AYUDA DEL MEN, CUANDO SE PRESENTEN INCONVENIENTES EN EL INGRESO DE MOVIMIENTOS EN LA PLATAFORMA SIIF NACIÓN. 3. INFORMAR AL PROFESIONAL ESPECIALIZADO DEL GRUPO DE PRESUPUESTO DE LAS NOVEDADES, ACTUALIZACIONES Y MOVIMIENTOS QUE SE REALICEN EN LA PLATAFORMA SIIF NACIÓN. 4. APOYAR EN LAS CONSULTAS QUE REQUIERAN LOS ORDENADORES DEL GASTO. 5. APOYAR EN EL SEGUIMIENTO, ARCHIVO DIGITAL Y DEPURACIÓN DE RESERVAS PRESUPUESTALES EN EL SISTEMA DE INFORMACIÓN FINANCIERO PARA ENTREGA DE INFORMES CUANDO LO REQUIERAN LOS ENTES DE CONTROL. 6. APOYAR EN LA RECEPCIÓN, REVISIÓN, ARCHIVO DIGITAL Y ELABORACIÓN DE REGISTROS PRESUPUESTALES CON BASE EN ACTOS ADMINISTRATIVOS QUE GENEREN LOS ORDENADORES DEL GASTO. 7. APOYAR EN LA ELABORACIÓN DE LAS CERTIFICACIONES DE LAS RESOLUCIONES DE TRASLADO.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</si>
  <si>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FLORA JIMENEZ  DE LA HOZ</t>
  </si>
  <si>
    <t>https://community.secop.gov.co/Public/Tendering/OpportunityDetail/Index?noticeUID=CO1.NTC.4738565&amp;isFromPublicArea=True&amp;isModal=true&amp;asPopupView=true</t>
  </si>
  <si>
    <t>OPSP-VAD-0837-2023</t>
  </si>
  <si>
    <t>CO1.REQ.4836616</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</si>
  <si>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</si>
  <si>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https://community.secop.gov.co/Public/Tendering/OpportunityDetail/Index?noticeUID=CO1.NTC.4737497&amp;isFromPublicArea=True&amp;isModal=true&amp;asPopupView=true</t>
  </si>
  <si>
    <t>OPSP-VAD-0838-2023</t>
  </si>
  <si>
    <t>CO1.REQ.4836801</t>
  </si>
  <si>
    <t>LA PRESENTE ORDEN TIENE POR OBJETO: 1. APOYAR LA ELABORACIÓN DE ESTRATEGIAS DIGITALES PARA LAS REDES SOCIALES DE UNIMAGDALENA RADIO 2. ELABORAR CAMPAÑAS Y ESTRATEGIAS PARA IMPACTAR EN LA COMUNIDAD ESTUDIANTIL. 3. REALIZAR EL SPOT “'QUE TALENTO". 4. APOYAR AL AIRE LA REALIZACIÓN DE 'DESDE EL CAMPUS AL AIRE' QUE SE EMITE DE LUNES A VIERNES DE 7 A 8 DE LA MAÑANA. 5. APOYAR EN LAS TRANSMISIONES EN VIVO Y EN DIRECTO DE LOS EVENTOS DE LA EMISORA CULTURAL. 6. APOYAR LAS TRANSMISIONES O CUBRIMIENTO DE EVENTOS A TRAVÉS DE LAS REDES SOCIALES Y AL AIRE. 7. APOYAR LA PRODUCCIÓN Y EDICIÓN DE MATERIALES SONOROS INSTITUCIONALES. 8. APOYAR EN LA PRESENTACIÓN DEL PROGRAMA RADIAL DEL CONSULTORIO JURÍDICO DE LA UNIVERSIDAD DEL MAGDALENA 9. APOYAR EN LA REDACCIÓN DE BOLETINES INSTITUCIONALES. 10. APOYAR LA TRANSMISIÓN DEL PROGRAMA “LA REVISTA”, QUE SE EMITE A LAS 6 DE LA MAÑANA.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</si>
  <si>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https://community.secop.gov.co/Public/Tendering/OpportunityDetail/Index?noticeUID=CO1.NTC.4737907&amp;isFromPublicArea=True&amp;isModal=true&amp;asPopupView=true</t>
  </si>
  <si>
    <t>OPSP-VAD-0839-2023</t>
  </si>
  <si>
    <t>CO1.REQ.4836807</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</si>
  <si>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</si>
  <si>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https://community.secop.gov.co/Public/Tendering/OpportunityDetail/Index?noticeUID=CO1.NTC.4737594&amp;isFromPublicArea=True&amp;isModal=true&amp;asPopupView=true</t>
  </si>
  <si>
    <t>OAG-VAD-0840-2023</t>
  </si>
  <si>
    <t>CO1.REQ.4836634</t>
  </si>
  <si>
    <t>LA PRESENTE ORDEN TIENE POR OBJETO: 1. APOYAR EN LA ATENCIÓN A ESTUDIANTES Y DOCENTES DEL PROGRAMA. 2. APOYAR LA REALIZACIÓN DE LAS HOMOLOGACIONES DE TRANSFERENCIAS, SIMULTANEIDADES, TRASLADOS, INGRESO DE OTRO TÍTULO DE PREGRADOS, INGRESO POR RECONOCIMIENTO DE COMPETENCIAS. 3. APOYAR EN LA COORDINACIÓN DEL CONVENIO ENTRE EL INFOTEP Y LA UNIVERSIDAD (REVISIÓN DE LAS SOLICITUDES, ESTUDIOS DE RECONOCIMIENTO, APLICACIÓN DE INSTRUMENTOS DE VALIDACIÓN). 4. APOYAR A LA COORDINACIÓN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</si>
  <si>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CARLOS ANDRES ACOSTA MAIGUEL</t>
  </si>
  <si>
    <t>https://community.secop.gov.co/Public/Tendering/OpportunityDetail/Index?noticeUID=CO1.NTC.4737921&amp;isFromPublicArea=True&amp;isModal=true&amp;asPopupView=true</t>
  </si>
  <si>
    <t>OAG-VAD-0841-2023</t>
  </si>
  <si>
    <t>CO1.REQ.4836641</t>
  </si>
  <si>
    <t>LA PRESENTE ORDEN TIENE POR OBJETO: 1. DESARROLLAR ACTIVIDADES GASTRONÓMICAS PARA EL RESCATE DE LA GASTRONOMÍA LOCAL, REGIONAL Y NACIONAL. 2. APOYAR FUNCIONAMIENTO DEL LABORATORIO DE GASTRONOMÍA E INNOVACIÓN DE LA UNIVERSIDAD DEL MAGDALENA, MEDIANTE LA REVISIÓN Y AJUSTES DE MANUALES Y FORMATOS NECESARIOS PARA ELLO. 3. APOYAR LA CONSTRUCCIÓN DEL DOCUMENTO DE SOLICITUD DE REGISTRO CALIFICADO PARA EL PROGRAMA PROFESIONAL DEN GASTRONOMÍA. 4. APOYAR LA COORDINACIÓN DE LA VENTA DE SERVICIOS Y OPERACIÓN DE EVENTOS DEL LABORATORIO DE GASTRONOMÍA E INNOVACIÓN DE LA UNIVERSIDAD DEL MAGDALENA. 5. APOYAR EN EL DISEÑO Y DESARROLLO DE OFERTA ACADÉMICA DE FORMACIÓN CONTINUA EN GASTRONOMÍA.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</si>
  <si>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https://community.secop.gov.co/Public/Tendering/OpportunityDetail/Index?noticeUID=CO1.NTC.4737841&amp;isFromPublicArea=True&amp;isModal=true&amp;asPopupView=true</t>
  </si>
  <si>
    <t>OPSP-VAD-0842-2023</t>
  </si>
  <si>
    <t>CO1.REQ.4836562</t>
  </si>
  <si>
    <t>CENITH GLORIA ILIAS CERVANTES</t>
  </si>
  <si>
    <t>https://community.secop.gov.co/Public/Tendering/OpportunityDetail/Index?noticeUID=CO1.NTC.4737929&amp;isFromPublicArea=True&amp;isModal=true&amp;asPopupView=true</t>
  </si>
  <si>
    <t>OPSP-VAD-0843-2023</t>
  </si>
  <si>
    <t>CO1.REQ.4836471</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</si>
  <si>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</si>
  <si>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https://community.secop.gov.co/Public/Tendering/OpportunityDetail/Index?noticeUID=CO1.NTC.4737934&amp;isFromPublicArea=True&amp;isModal=true&amp;asPopupView=true</t>
  </si>
  <si>
    <t>OAG-VAD-0844-2023</t>
  </si>
  <si>
    <t>CO1.REQ.4836481</t>
  </si>
  <si>
    <t>LA PRESENTE ORDEN TIENE POR OBJETO: 1. APOYAR AL GRUPO DE PRESUPUESTO EN LA RECEPCIÓN Y REVISIÓN DE ACTOS ADMINISTRATIVOS SUSCRITOS POR LOS ORDENADORES DEL GASTOS 2. APOYAR EN LA ELABORACIÓN DE REGISTRO DE COMPROMISO DE ACTOS ADMINISTRATIVOS SUSCRITOS POR LOS ORDENADORES DEL GASTO. 3. APOYAR EN LA REALIZACIÓN Y ENTREGA DE LOS ACTOS ADMINISTRATIVOS CON SU CORRESPONDIENTE REGISTRÓ PRESUPUESTAL FIRMADO A LOS DIFERENTES ORDENADORES DEL GASTO. 4. ADJUNTAR EN EL SISTEMA DE INFORMACIÓN SINAP, LOS ACTOS ADMINISTRATIVOS ESCANEADOS A LOS QUE SE LES EXPIDE REGISTRO PRESUPUESTAL. 5. APOYAR EN EL SEGUIMIENTO DE LOS REGISTROS ELABORADOS EN EL SISTEMA. 6. APOYAR EN LAS CONSULTAS QUE REQUIERAN LOS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</si>
  <si>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https://community.secop.gov.co/Public/Tendering/OpportunityDetail/Index?noticeUID=CO1.NTC.4737861&amp;isFromPublicArea=True&amp;isModal=true&amp;asPopupView=true</t>
  </si>
  <si>
    <t>OPSP-VAD-0845-2023</t>
  </si>
  <si>
    <t>CO1.REQ.4836485</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</si>
  <si>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</si>
  <si>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https://community.secop.gov.co/Public/Tendering/OpportunityDetail/Index?noticeUID=CO1.NTC.4737867&amp;isFromPublicArea=True&amp;isModal=true&amp;asPopupView=true</t>
  </si>
  <si>
    <t>OPSP-VAD-0846-2023</t>
  </si>
  <si>
    <t>CO1.REQ.4836487</t>
  </si>
  <si>
    <t>LA PRESENTE ORDEN TIENE POR OBJETO: 1. BRINDAR ASESORÍA Y ORIENTACIÓN EN MATERIA JURÍDICA EN EL ÁREA DE CONTRATACIÓN AL VICERRECTOR ADMINISTRATIVO DE LA UNIVERSIDAD. 2. BRINDAR ACOMPAÑAMIENTO Y/O HACER SEGUIMIENTO A PROCESOS PRECONTRACTUALES, CONTRACTUALES Y POS CONTRACTUALES EN ADQUISICIÓN DE BIENES O SERVICIOS DE LOS PROYECTOS DE REGALÍAS QUE ESTÉN A CARGO DEL VICERRECTOR ADMINISTRATIVO DE LA DE LA UNIVERSIDAD DEL MAGDALENA. 3. REALIZAR O APOYAR LOS PROCESOS DE SELECCIÓN DE CONTRATISTAS DE BIENES O SERVICIOS QUE SE REQUIERAN EN LA VICERRECTORÍA ADMINISTRATIVA DE CONFORMIDAD CON EL ESTATUTO DE CONTRATACIÓN DE LA UNIVERSIDAD. 4. ELABORAR MINUTAS PARA ORDENES, CONTRATOS, CONVENIOS, PROCESOS DE CONVOCATORIAS Y DEMÁS QUE REQUIERA UNIMAGDALENA Y QUE SEAN SOLICITADOS POR EL RECTOR Y/O EL VICERRECTOR ADMINISTRATIVO. 5. APOYAR A LA OFICINA DE CONTRATACIÓN EN LAS PETICIONES QUE SE PRESENTEN DENTRO DE LOS PLAZOS Y/O TÉRMINOS ESTABLECIDOS EN LA LEY, QUE SEAN TRASLADADAS POR PARTE EL VICERRECTOR ADMINISTRATIVO. 6. ASESORAR, ASISTIR O APOYAR JURÍDICAMENTE Y RESOLVER CONSULTAS DE TIPO JURÍDICO EN MATERIA CONTRACTUAL, QUE LE SEAN SOLICITADAS POR PARTE DEL RECTOR O EL VICERRECTOR ADMINISTRATIVO DE UNIMAGDALENA.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APOYAR A LOS PROFESIONALES DE LA VICERRECTORÍA ADMINISTRATIVA EN LA SUPERVISIÓN DE LAS ORDENES O CONTRATOS QUE SE LE ASIGNEN. 10. BRINDAR ASESORÍA EN MATERIA DE CONTRATACIÓN EN LAS ETAPAS PRECONTRACTUAL, CONTRACTUAL Y POSTCONTRACTUAL A LOS INTEGRANTES Y DIRECTORES DE LOS GRUPOS A CARGO DE EJECUTAR LOS RECURSOS DE LOS PROYECTOS DE REGALÍAS QUE ESTÉN A CARGO DEL VICERRECTOR ADMINISTRATIVO DE LA UNIVERSIDAD. 11. ASESORAR Y ACOMPAÑAR AL VICERRECTOR ADMINISTRATIVO EN LOS PROCESOS ADMINISTRATIVOS A QUE HAYA LUGAR, CON EL FIN DE LOGRAR LOS FINES DE LA CONTRATACIÓN. 12. PARTICIPAR EN LAS REUNIONES A LAS QUE SEA CONVOCADO POR LAS VICERRECTORÍAS DE LA UNIVERSIDAD PARA ASESORAR EN TEMAS JURÍDICOS Y CONTRACTUALES.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</si>
  <si>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https://community.secop.gov.co/Public/Tendering/OpportunityDetail/Index?noticeUID=CO1.NTC.4738122&amp;isFromPublicArea=True&amp;isModal=true&amp;asPopupView=true</t>
  </si>
  <si>
    <t>OPSP-VAD-0848-2023</t>
  </si>
  <si>
    <t>CO1.REQ.4839134</t>
  </si>
  <si>
    <t>LA PRESENTE ORDEN TIENE POR OBJETO: 1. ASESORAR Y APOYAR LA PLANEACIÓN, EVALUACIÓN Y CONTROL DE LOS PROCESOS ADMINISTRATIVOS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LOS PROYECTOS. 5. REALIZAR SEGUIMIENTO A LOS PROYECTOS ASIGNADOS A LA DIRECCIÓN ADMINISTRATIVA Y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</si>
  <si>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https://community.secop.gov.co/Public/Tendering/OpportunityDetail/Index?noticeUID=CO1.NTC.4740581&amp;isFromPublicArea=True&amp;isModal=true&amp;asPopupView=true</t>
  </si>
  <si>
    <t>OPSP-VAD-0849-2023</t>
  </si>
  <si>
    <t>CO1.REQ.4839245</t>
  </si>
  <si>
    <t>https://community.secop.gov.co/Public/Tendering/OpportunityDetail/Index?noticeUID=CO1.NTC.4740583&amp;isFromPublicArea=True&amp;isModal=true&amp;asPopupView=true</t>
  </si>
  <si>
    <t>OPSP-VAD-0850-2023</t>
  </si>
  <si>
    <t>CO1.REQ.4839139</t>
  </si>
  <si>
    <t>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</si>
  <si>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https://community.secop.gov.co/Public/Tendering/OpportunityDetail/Index?noticeUID=CO1.NTC.4740588&amp;isFromPublicArea=True&amp;isModal=true&amp;asPopupView=true</t>
  </si>
  <si>
    <t>OPSP-VAD-0851-2023</t>
  </si>
  <si>
    <t>CO1.REQ.4839419</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</si>
  <si>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</si>
  <si>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https://community.secop.gov.co/Public/Tendering/OpportunityDetail/Index?noticeUID=CO1.NTC.4740833&amp;isFromPublicArea=True&amp;isModal=true&amp;asPopupView=true</t>
  </si>
  <si>
    <t>OPSP-VAD-0852-2023</t>
  </si>
  <si>
    <t>CO1.REQ.4839143</t>
  </si>
  <si>
    <t>LA PRESENTE ORDEN TIENE POR OBJETO: 1. APOYAR A LA DIRECCIÓN DE COMUNICACIONES EN LA REALIZACIÓN DE CUBRIMIENTO DE FUENTES INSTITUCIONALES. 2. APOYAR A LA DIRECCIÓN DE COMUNICACIONES EN EL SEGUIMIENTO A LA EMISORA RADIO MAGDALENA. 3. REALIZAR LOCUCIÓN DEL PROGRAMA DE RADIO DESDE EL CAMPUS, POR LA EMISORA UNIMAGDALENA RADIO.4. REDACTAR LIBRETOS DE RADIO, SOBRE LAS NOVEDADES, EVENTOS E INFORMACIÓN DE LAS FUENTES ASIGNADAS, PARA LA TRANSMISIÓN EN LA EMISORA UNIMAGDALENA RADIO.5. REDACTAR BOLETINES DE PRENSA SOBRE LAS NOVEDADES, EVENTOS E INFORMACIÓN DE LAS FUENTES ASIGNADAS.6. APOYAR A LA DIRECCIÓN DE COMUNICACIONES EN EL PROCESO DE ORGANIZACIÓN LOGÍSTICA DE EVENTOS DE LAS FUENTES ASIGNADAS, ELABORACIÓN DE LIBRETOS DE PRESENTACIÓN, ÓRDENES DEL DÍA Y PRECEDENCIAS; REALIZACIÓN DE SEGUIMIENTO A SOLICITUDES DE INSUMOS Y ELEMENTOS PARA LOS EVENTOS.7. PRESENTAR EVENTOS DE LAS FUENTES ASIGNADAS. 8. APOYAR A LA DIRECCIÓN DE COMUNICACIONES EN LA ELABORACIÓN DE PIEZAS DE COMUNICACIÓN SOLICITADAS POR LAS FUENTES ASIGNADAS, APOYAR LA PRODUCCIÓN DE VIDEOS; ACOMPAÑAR EL PROCESO DE SOLICITUD, REVISIÓN Y APROBACIÓN DISEÑOS DE BANNERS E INFOGRAFÍAS, ENTRE OTROS PRODUCTOS. 9. APOYAR A LA DIRECCIÓN DE COMUNICACIONES EN LA CREACIÓN DE COPYS PARA PUBLICACIONES EN LAS REDES SOCIALES SOBRE LAS NOVEDADES, EVENTOS E INFORMACIÓN DE LAS FUENTES ASIGNADAS Y ESCRITOS PARA LAS SECCIONES DE LAS DEPENDENCIAS EN LA PÁGINA WEB INSTITUCIONAL. 10. APOYAR A LA DIRECCIÓN DE COMUNICACIONES EN EL SEGUIMIENTO AL PROCESO DE PLANEACIÓN, CONTROL INTERNO Y CALIDAD. 11. APOYAR EN LA PLANIFICACIÓN TEMÁTICA, ELABORACIÓN Y ENVÍO MASIVO DE BOLETINES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</si>
  <si>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https://community.secop.gov.co/Public/Tendering/OpportunityDetail/Index?noticeUID=CO1.NTC.4740835&amp;isFromPublicArea=True&amp;isModal=true&amp;asPopupView=true</t>
  </si>
  <si>
    <t>OPSP-VAD-0853-2023</t>
  </si>
  <si>
    <t>CO1.REQ.4839146</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</si>
  <si>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8. ELABORAR LIBRETOS DE PRESENTACIÓN, ÓRDENES DEL DÍA Y PRECEDENCIA. 9. REALIZAR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CREAR COPYS PARA PUBLICACIONES EN LAS REDES SOCIALES SOBRE LAS NOVEDADES, EVENTOS E INFORMACIÓN DE LAS FUENTES INSTITUCIONALES Y OTROS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</si>
  <si>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https://community.secop.gov.co/Public/Tendering/OpportunityDetail/Index?noticeUID=CO1.NTC.4740838&amp;isFromPublicArea=True&amp;isModal=true&amp;asPopupView=true</t>
  </si>
  <si>
    <t>OPSP-VAD-0854-2023</t>
  </si>
  <si>
    <t>CO1.REQ.4839149</t>
  </si>
  <si>
    <t>LA PRESENTE ORDEN TIENE POR OBJETO: 1. APOYAR A LA DIRECCIÓN DE COMUNICACIONES EN LA REALIZACIÓN DE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</si>
  <si>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https://community.secop.gov.co/Public/Tendering/OpportunityDetail/Index?noticeUID=CO1.NTC.4740839&amp;isFromPublicArea=True&amp;isModal=true&amp;asPopupView=true</t>
  </si>
  <si>
    <t>OPSP-VAD-0855-2023</t>
  </si>
  <si>
    <t>CO1.REQ.4839151</t>
  </si>
  <si>
    <t>LA PRESENTE ORDEN TIENE POR OBJETO: 1. APOYAR EN LA COORDINACIÓN DE LOS CUBRIMIENTOS PERIODÍSTICOS DE LA DIRECCIÓN DE BIENESTAR UNIVERSITARIO. 2. APOYAR LA LOGÍSTICA Y PROTOCOLO DE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ASIGNADA.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</si>
  <si>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https://community.secop.gov.co/Public/Tendering/OpportunityDetail/Index?noticeUID=CO1.NTC.4740842&amp;isFromPublicArea=True&amp;isModal=true&amp;asPopupView=true</t>
  </si>
  <si>
    <t>OPSP-VAD-0856-2023</t>
  </si>
  <si>
    <t>CO1.REQ.4839155</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</si>
  <si>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ENLA ELABORACIÓN DE VÍDEOS INSTITUCIONALES QUE REQUIERAN LAS DIFERENTES DEPENDENCIAS DE LA ALMA MATER. EN DINÁMICAS ESPECIALES DE LA UNIVERSIDAD COMO CONFERENCIAS MAGISTRALES, EVENTOS INSTITUCIONALES, GRADOS, ACTIVIDADES DEPORTIVAS Y CULTURALES SE REALIZARÁN CUBRIMIENTOS DE ESTOS.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</si>
  <si>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https://community.secop.gov.co/Public/Tendering/OpportunityDetail/Index?noticeUID=CO1.NTC.4740760&amp;isFromPublicArea=True&amp;isModal=true&amp;asPopupView=true</t>
  </si>
  <si>
    <t>OPSP-VAD-0857-2023</t>
  </si>
  <si>
    <t>CO1.REQ.4845743</t>
  </si>
  <si>
    <t>CARMEN DE JESUS ARROYO DUQUE</t>
  </si>
  <si>
    <t>https://community.secop.gov.co/Public/Tendering/OpportunityDetail/Index?noticeUID=CO1.NTC.4747042&amp;isFromPublicArea=True&amp;isModal=true&amp;asPopupView=true</t>
  </si>
  <si>
    <t>OPSP-VAD-0858-2023</t>
  </si>
  <si>
    <t>CO1.REQ.4845859</t>
  </si>
  <si>
    <t>LA PRESENTE ORDEN TIENE POR OBJETO: 1. APOYAR EN LA REMISIÓN A LA DIRECCIÓN DE PRÁCTICAS DE LOS ESTUDIANTES APTOS PARA REALIZAR LA PREPRÁCTICA PERIODO 2023-II.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</si>
  <si>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https://community.secop.gov.co/Public/Tendering/OpportunityDetail/Index?noticeUID=CO1.NTC.4747048&amp;isFromPublicArea=True&amp;isModal=true&amp;asPopupView=true</t>
  </si>
  <si>
    <t>OAG-VAD-0860-2023</t>
  </si>
  <si>
    <t>CO1.REQ.4846119</t>
  </si>
  <si>
    <t>LA PRESENTE ORDEN TIENE POR OBJETO: 1. APOYAR EN LA ORGANIZACIÓN Y DIGITALIZACIÓN DE EXPEDIENTES, DE ACUERDO CON LOS PROCEDIMIENTOS Y DIRECTRICES INSTITUCIONALES. 2. APOYAR AL GRUPO DE GESTIÓN DOCUMENTAL EN LA RECEPCIÓN, REGISTRO Y ENVÍO DE COMUNICACIONES EXTERNAS RECIBIDAS Y DOCUMENTOS Y SOBRES 3. APOYAR AL GRUPO DE GESTIÓN DOCUMENTAL EN LA ATENCIÓN A LOS USUARIOS A TRAVÉS DE LOS DISTINTOS CANALES DE COMUNICACIÓN DISPONIBLES.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</si>
  <si>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https://community.secop.gov.co/Public/Tendering/OpportunityDetail/Index?noticeUID=CO1.NTC.4747056&amp;isFromPublicArea=True&amp;isModal=true&amp;asPopupView=true</t>
  </si>
  <si>
    <t>OPSP-VAD-0861-2023</t>
  </si>
  <si>
    <t>CO1.REQ.4856639</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</si>
  <si>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</si>
  <si>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https://community.secop.gov.co/Public/Tendering/OpportunityDetail/Index?noticeUID=CO1.NTC.4758063&amp;isFromPublicArea=True&amp;isModal=true&amp;asPopupView=true</t>
  </si>
  <si>
    <t>OPSP-VAD-0862-2023</t>
  </si>
  <si>
    <t>CO1.REQ.4856548</t>
  </si>
  <si>
    <t>LA PRESENTE ORDEN TIENE POR OBJETO: 1. APOYAR LA DIRECCIÓN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 LA DIRECCIÓN DE BIENESTAR UNIVERSITARIO EN LA FORMULACIÓN, SEGUIMIENTO Y EVALUACIÓN DEL PLAN DE ACCIÓN Y DE INVERSIÓN DE LA DIRECCIÓN. 3. APOYAR A LA DIRECCIÓN DE BIENESTAR UNIVERSITARIO EN PROCESOS DE GESTIÓN DE CONTRATACIÓN, ELABORACIÓN DE SONDEOS COMERCIALES, PROYECCIÓN PRESUPUESTAL Y MANEJO DE PROVEEDORES, NECESARIOS PARA EL PERFECTO DESARROLLO DE LAS ACTIVIDADES ESTABLECIDAS EN EL PLAN DE ACCIÓN. 4, APOYAR A LA DIRECCIÓN DE BIENESTAR UNIVERSITARIO EN EL MANEJO FINANCIERO, NECESARIOS PARA EL PERFECTO DESARROLLO DE LAS ACTIVIDADES CULTURALES, DEPORTIVAS, DE SALUD Y DESARROLLO HUMANO ESTABLECIDAS EN EL PLAN DE ACCIÓN 5. APOYAR A LA DIRECCIÓN DE BIENESTAR UNIVERSITARIO EN LOS TRÁMITES ADMINISTRATIVOS CONTRACTUALES ESTABLECIDOS EN EL SISTEMA COGUI PLUS. 6.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7. APOYAR A LA DIRECCION DE BIENESTAR UNIVERSITARIO EN LA ORGANIZACIÓN Y ARCHIVO DE LA DOCUMENTACIÓN CONCERNIENTE A LA CONTRATACIÓN DE PROVEEDORES DE LA DIRECCIÓN. 8. PRESENTAR INFORMES OPORTUNAMENTE AL DIRECTOR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</si>
  <si>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https://community.secop.gov.co/Public/Tendering/OpportunityDetail/Index?noticeUID=CO1.NTC.4757958&amp;isFromPublicArea=True&amp;isModal=true&amp;asPopupView=true</t>
  </si>
  <si>
    <t>OPSP-VAD-0864-2023</t>
  </si>
  <si>
    <t>CO1.REQ.4865863</t>
  </si>
  <si>
    <t>LA PRESENTE ORDEN TIENE POR OBJETO: 1. APOYAR EN LA CREACIÓN DEL REPORTE DEL CASO UNA VEZ SE PRESENTE LA DENUNCIA POR LA PERSONA DIRECTAMENTE AFECTADA O TERCEROS. 2. APOYAR EN LA ATENCIÓN DE LA PERSONA AFECTADA O A LAS TERCERAS PERSONAS QUE REALICEN EL REPORTE DEL CASO, GUARDANDO LA DEBIDA RESERVA Y CONFIDENCIALIDAD. 3. ACOMPAÑAR EL DILIGENCIAMIENTO DE LA BASE DE DATOS CON LA INFORMACIÓN DEL REPORTE PARA EL ADECUADO REGISTRO Y SEGUIMIENTO A LOS CASOS REPORTADOS 4. ASESORAR A LA VÍCTIMA A LA ATENCIÓN PSICOLÓGICA INTEGRAL Y CONTINUADA. 5. ASESORAR A LA VÍCTIMA A LA ORIENTACIÓN JURÍDICA. 6. ELABORAR LA VALORACIÓN PSICOLÓGICA DE LA VÍCTIMA, CON LA FINALIDAD DE RECOPILAR LA INFORMACIÓN DE LOS HECHOS REPORTADOS, IDENTIFICACIÓN DEL EXAMEN MENTAL, FACTORES DE VULNERABILIDAD Y SU RESPECTIVA SUGERENCIA FRENTE AL CASO.  7. APOYAR EL TRASLADO DEL REPORTE DE CASO A LA DEPENDENCIA COMPETENTE PARA INICIAR LAS ACCIONES DISCIPLINARIAS CORRESPONDIENTES. 8. ASESORAR A LOS CONSEJOS DE FACULTAD Y A VICERRECTORÍAS PARA EXPONER LOS REPORTES DE CASOS TRASLADADOS PARA QUE SEAN REVISADOS CON PERSPECTIVA DE GÉNERO. 9. ASISTIR A LAS AUDIENCIAS (INTERNAS Y EXTERNAS) A LAS CUALES SEA CITADA PARA LA SUSTENTACIÓN DE LA VALORACIÓN PSICOLÓGICA REALIZADA A LA VÍCTIMA. 10. REALIZAR SEGUIMIENTO A LAS ATENCIONES PSICOLÓGICAS PRESTADAS A LA VÍCTIMA Y SOLICITAR INFORMES DE LOS AVANCES OBTENIDOS EN LA RECUPERACIÓN DE LA MISMA. 11. APOYAR EN LA REVISIÓN DE LAS SOLICITUDES REALIZADAS POR LOS DIFERENTES ORDENADORES DEL GASTO DE LA UNIVERSIDAD EN RELACIÓN AL REPORTE POR CONDUCTAS QUE CONSTITUYAN VIOLENCIAS BASADAS EN GÉNERO, LAS VIOLENCIAS SEXUALES O DISCRIMINACIÓN. 12. REALIZAR SENSIBILIZACIÓN DESDE DEL ÁREA PSICOLÓGICA PARA LA FIRMA DE ACTA DE BUENAS PRÁCTICAS. 13.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14. APOYAR EN LA RECOPILACIÓN, SISTEMATIZACIÓN Y GARANTIZAR LA SEGURIDAD Y CONFIDENCIALIDAD DE LA INFORMACIÓN DERIVADA DE LOS REPORTES DE CASO. 15. ELABORAR INFORMES EN LOS CUALES SE DETALLE LOS AVANCES NORMATIVOS QUE HA TENIDO LA UNIVERSIDAD DEL MAGDALENA PARA EL CUMPLIMIENTO DE LA POLÍTICA CERO TOLERANCIA DE CASOS DE VIOLENCIA DE GÉNERO Y VIOLENCIA SEXUAL. 16. APOYAR EN LA SOCIALIZACIÓN PROTOCOLO DE ATENCIÓN PROTOCOLO INSTITUCIONAL PARA PARA LA DETECCIÓN, PREVENCIÓN, ATENCIÓN Y SANCIÓN DE LAS VIOLENCIAS BASADAS EN GÉNERO, VIOLENCIAS SEXUALES Y DISCRIMINACIÓN. 17. APOYAR EN LA ACTIVACIÓN LA RED DE APOYO DE LA VÍCTIMA EN LOS CASOS QUE SEA NECESARIO PARA TRAZAR ESTRATEGIAS DE PROTECCIÓN Y ACOMPAÑAMIENTO QUE CONTRIBUYAN A LA RECUPERACIÓN DE LA PERSONA AFECTADA. 18. APOYAR EN LA ACTUALIZACIÓN DEL PROTOCOLO INSTITUCIONAL PARA LA PREVENCIÓN Y ATENCIÓN DE LA VIOLENCIA BASADA EN GÉNERO Y VIOLENCIA SEXUAL. 19. APOYAR LA CREACIÓN DEL CURSO "APRENDAMOS SOBRE VIOLENCIA DE GÉNERO" EN EL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</si>
  <si>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https://community.secop.gov.co/Public/Tendering/OpportunityDetail/Index?noticeUID=CO1.NTC.4767322&amp;isFromPublicArea=True&amp;isModal=true&amp;asPopupView=true</t>
  </si>
  <si>
    <t>OPSP-VAD-0865-2023</t>
  </si>
  <si>
    <t>CO1.REQ.4866226</t>
  </si>
  <si>
    <t>LA PRESENTE ORDEN TIENE POR OBJETO: 1. APOYAR EN LA CONDUCCIÓN  DEL MAGAZÍN 'RUTAS PARA AVANZAR' TRANSMITIDO POR UNIMAGDALENA RADIO. 2. APOYAR LA REPORTERÍA CON LAS DEPENDENCIAS QUE GENEREN INFORMACIÓN ÚTIL PARA EL PROGRAMA.3. APOYAR LAS TRANSMISIONES EN VIVO Y EN DIRECTO DE LOS EVENTOS Y FRANJAS DE LA EMISORA CULTURAL. 4. APOYAR EN LA ELABORACIÓN DE LAS BASES DE DATOS DE FUNCIONARIOS ESTATALES Y PRIVADOS QUE PUEDAN SER CONSULTADOS EN EL ESPACIO DE LA EMISORA. 5. APOYAR EN LA REALIZACIÓN DEL PROGRAMA UNIMAGDALENA RADIO AL BARRIO.6. APOYAR EN LA REDACCIÓN DE DOCUMENTOS INSTITUCIONALES QUE SE REQUIERAN.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</si>
  <si>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https://community.secop.gov.co/Public/Tendering/OpportunityDetail/Index?noticeUID=CO1.NTC.4767620&amp;isFromPublicArea=True&amp;isModal=true&amp;asPopupView=true</t>
  </si>
  <si>
    <t>OPSP-VAD-0866-2023</t>
  </si>
  <si>
    <t>CO1.REQ.4866323</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</si>
  <si>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</si>
  <si>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https://community.secop.gov.co/Public/Tendering/OpportunityDetail/Index?noticeUID=CO1.NTC.4767716&amp;isFromPublicArea=True&amp;isModal=true&amp;asPopupView=true</t>
  </si>
  <si>
    <t>OAG-VAD-0867-2023</t>
  </si>
  <si>
    <t>CO1.REQ.4866362</t>
  </si>
  <si>
    <t>LA PRESENTE ORDEN TIENE POR OBJETO: 1. APOYAR EN LA CREACIÓN DE CUENTAS EN EL SIGEP. 2. APOYAR EN LA VERIFICACIÓN DE LA DOCUMENTACIÓN CONTRACTUAL DE LOS CONTRATISTAS DEL CENTRO DE POSTGRADOS Y FORMACIÓN CONTINÚA EN EL SIGEP. 3. APOYAR EN LA APROBACIÓN Y CARGUE DE CONTRATOS EN LA PLATAFORMA DE SIGEP II. 4. APOYAR REGISTRANDO EN LA PLATAFORMA SECOP I Y SECOP II, LA CONTRATACIÓN DEL CENTRO DE POSGRADOS Y FORMACIÓN CONTINUA. 5. APOYAR EN EL CARGUE EN LA PLATAFORMA SECOP I Y II TODA LA INFORMACIÓN REQUERIDA DE SOPORTES DE PAGOS DE CONTRATOS RENDIDOS EN DICHA PLATAFORMA. 6. APOYAR EN LA ELABORACIÓN DE TODOS LOS INFORMES REFERENTES A LA PLATAFORMA SECOP I Y II. 7. APOYAR EN LAS DECARGAS DE COMPROBANTES DE EGRESOS DEL SINAP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</si>
  <si>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MERCEDES SANTRICH MANJARRES </t>
  </si>
  <si>
    <t>https://community.secop.gov.co/Public/Tendering/OpportunityDetail/Index?noticeUID=CO1.NTC.4767687&amp;isFromPublicArea=True&amp;isModal=true&amp;asPopupView=true</t>
  </si>
  <si>
    <t>OPSP-VAD-0868-2023</t>
  </si>
  <si>
    <t>CO1.REQ.4866381</t>
  </si>
  <si>
    <t>LA PRESENTE ORDEN TIENE POR OBJETO: 1. APOYAR EN LA ORGANIZACIÓN Y CONSTRUCIÓN DE PROPUESTAS DE FORMACIÓN CONTINUA. 2. APOYAR EN LA ELABORACIÓN DE PRESUPUESTOS PARA LOS DIPLOMADOS CREADOS. 3. APOYAR EN LA REVISIÓN DE VIABILIDAD PRESUPUESTAL DE LOS DIPLOMADOS A OFERTARSE. 4. APOYAR EN LA COORDINACIÓN ADMINISTRATIVA DE LOS DIPLOMADOS. 5. APOYAR EN LA COORDINACIÓN AL EQUIPO ACADEMICO Y FINANCIERO QUE SE REQUIERAN PARA LA ADECUADA IMPLEMENTACIÓN DEL DIPLOMADO. 6. APOYAR EN LA REVISIÓN DEL CRONOGRAMA DE TRABAJO PRESENTADO POR EL EQUIPO, QUE INCLUYE ACTIVIDADES, PRODUCTOS Y PAGOS. 7. APOYAR EN LA VERIFICACIÓN DE TRAMITES PARA EL RECAUDO. 8. APOYAR EN LA LOGÍSTICA DE LANZAMIENTOS DE DIPLOMADOS. 9. APOYAR EN LA REALIZACIÓN DE TRÁMITES PARA LA ELABORACIÓN DE LAS ACTAS E IMPRESIÓN DE LOS CERTIFICADOS DE LOS PARTICIPANTES QUE CUMPLIERON CON LOS REQUISITOS DEL DIPLOMADO. 10. APOYAR EN LA VERIFICACIÓN DEL CUMPLIMIENTO DE LOS PROCEDIMIENTOS, DISEÑADOS PARA EL ÓPTIMO FUNCIONAMIENTO DEL DIPLOMADO. 11. APOYAR EN LA ELABORACIÓN DE INFORMES REFERENTES A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</si>
  <si>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https://community.secop.gov.co/Public/Tendering/OpportunityDetail/Index?noticeUID=CO1.NTC.4768253&amp;isFromPublicArea=True&amp;isModal=true&amp;asPopupView=true</t>
  </si>
  <si>
    <t>OPSP-VAD-0869-2023</t>
  </si>
  <si>
    <t>CO1.REQ.4867231</t>
  </si>
  <si>
    <t>LA PRESENTE ORDEN TIENE POR OBJETO: 1. APOYAR AL CENTRO DE POSGRADOS Y FORMACIÓN CONTINUA EN ARTICULACIÓN CON LA OFICINA DE ASEGURAMIENTO DE LA CALIDAD Y LAS FACULTADES LOS PROCESOS DE CREACIÓN, MODIFICACIÓN Y RENOVACIÓN DE LOS REGISTROS CALIFICADOS DE LOS PROGRAMAS DE POSGRADOS DE LA FACULTAD DE INGENIERÍA. 2. APOYAR EN LOS CARGUES DE PROGRAMAS ANTE LA PLATAFORMA SACES DEL MINISTERIO DE EDUCACIÓN EN ARTICULACIÓN CON LA OFICINA ASEGURAMIENTO DE LA CALIDAD. 3. APOYAR EN LA LOGÍSTICA DE LOS EVENTOS ACADÉMICOS, ACTIVIDADES DE AUTOEVALUACIÓN Y PLANES DE MEJORAMIENTO DE LOS PROGRAMAS DE POSGRADOS. 4. APOYAR EN LA REDACCIÓN Y PRESENTACIÓN DE LOS INFORMES DE AUTOEVALUACIÓN, DE LOS PROGRAMAS DE POSGRADOS ASIGNADOS CON LAS EVIDENCIAS CORRESPONDIENTES. 5. APOYAR EN LA ASISTENCIA A REUNIONES PROGRAMADAS POR LA OFICINA DE ASEGURAMIENTO DE LA CALIDAD, LAS FACULTADES Y EL MINISTERIO DE EDUCACIÓN CORRESPONDIENTE A PROCESOS DE AUTOEVALUACIÓN, CAPACITACIONES Y SOCIALIZACIONES CON RESPECTO A LA NORMATIVIDAD VIGENTE. 6. APOYAR EN LA RECOPILACIÓN Y ORGANIZACIÓN DE LAS EVIDENCIAS Y DEMÁS DOCUMENTOS QUE REQUIERAN LOS INFORMES DE AUTOEVALUACIÓN (CONSULTA A PÁGINAS DEL GOBIERNO NACIONAL, PLANES DE GOBIERNO, PLANES DE ACCIÓN, SNIES, OBSERVATORIO LABORAL, NORMATIVIDAD INTERNA ). 7. APOYAR EN LOS PROCESOS DE CALIDAD, MATRIZ DE RIESGOS DE LOS PROGRAMAS DEL CENTRO DE POSGRADOS. 8. APOYAR EN LOS PROCESOS LOGISTICOS Y ADMINISTRATIVOS DE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</si>
  <si>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https://community.secop.gov.co/Public/Tendering/OpportunityDetail/Index?noticeUID=CO1.NTC.4768472&amp;isFromPublicArea=True&amp;isModal=true&amp;asPopupView=true</t>
  </si>
  <si>
    <t>OAG-VAD-0870-2023</t>
  </si>
  <si>
    <t>CO1.REQ.4867333</t>
  </si>
  <si>
    <t>LA PRESENTE ORDEN TIENE POR OBJETO: 1. APOYAR EN EL DESARROLLO DE ACTIVIDADES DE LOS PROGRAMAS DE PROMOCIÓN DE HÁBITOS Y ESTILO DE VIDA SALUDABLE. 2. APOYAR LA ATENCIÓN DE ENFERMERÍA A LOS EMPLEADOS AFECTADOS POR UNA ENFERMEDAD RELACIONADA CON EL TRABAJO O ENFERMEDAD COMÚN, QUE ESTÉ DENTRO DE LOS SISTEMAS DE VIGILANCIA EPIDEMIOLÓGICA DESARROLLADOS POR LA UNIVERSIDAD. 3. APOYAR EL DESARROLLO DE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APOYAR EN LA ELABORACIÓN Y ACTUALIZACIÓN DE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</si>
  <si>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https://community.secop.gov.co/Public/Tendering/OpportunityDetail/Index?noticeUID=CO1.NTC.4768294&amp;isFromPublicArea=True&amp;isModal=true&amp;asPopupView=true</t>
  </si>
  <si>
    <t>OPSP-VAD-0871-2023</t>
  </si>
  <si>
    <t>CO1.REQ.4867373</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</si>
  <si>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</si>
  <si>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https://community.secop.gov.co/Public/Tendering/OpportunityDetail/Index?noticeUID=CO1.NTC.4769022&amp;isFromPublicArea=True&amp;isModal=true&amp;asPopupView=true</t>
  </si>
  <si>
    <t>OPSP-VAD-0872-2023</t>
  </si>
  <si>
    <t>CO1.REQ.4867735</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</si>
  <si>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 APOYAR EL PROCESO DE CLASIFICACIÓN DE EXPEDIENTES O CARPETAS PARA REMITIRLOS A CADA FACILITADOR EN EL PROCESO DE AUDITORIA. 7. APOYAR LOS PROCESOS PARA DESARROLLAR ACCIONES ENCAMINADAS AL PLAN DE MEJORAMIENTO DEL ARCHIVO DE INFORMACIÓN DE LAS DIFERENTES ESTAMPILLAS AUDITADAS. 8. APOYAR EN LA ELABORACIÓN Y EMISIÓN DE INFORME PARA SABER A QUIEN SE LE HA REMITIDO EXPEDIENTES O CARPETAS PARA EL PROCESO DE AUDITORIA PERIODICAMENTE. 9. APOYAR PARA LLEVAR LA BITÁCORA DE CADA EXPEDIENTE EN LA REMISIÓN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</si>
  <si>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FELIX ANTONIO CASTRO VILLEGAS</t>
  </si>
  <si>
    <t>https://community.secop.gov.co/Public/Tendering/OpportunityDetail/Index?noticeUID=CO1.NTC.4768757&amp;isFromPublicArea=True&amp;isModal=true&amp;asPopupView=true</t>
  </si>
  <si>
    <t>OPSP-VAD-0873-2023</t>
  </si>
  <si>
    <t>CO1.REQ.4865354</t>
  </si>
  <si>
    <t>https://community.secop.gov.co/Public/Tendering/OpportunityDetail/Index?noticeUID=CO1.NTC.4767007&amp;isFromPublicArea=True&amp;isModal=true&amp;asPopupView=true</t>
  </si>
  <si>
    <t>OPSP-VAD-0874-2023</t>
  </si>
  <si>
    <t>CO1.REQ.4866121</t>
  </si>
  <si>
    <t>LA PRESENTE ORDEN TIENE POR OBJETO: 1. APOYAR EN LO RELATIVO A LA GESTORÍA DE COBRANZA Y RECUPERACIÓN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DE LA ALMA MATER. 2. APOYAR EN LA ATENCIÓN AL PÚBLICO CON CARTERA MOROSA EN COBRO PRE JURÍDICO Y/O JURÍDICO. 3. APOYAR EN LA ELABORACIÓN DE VOLANTES DE CONSIGNACIÓN PARA EL PAGO DE LAS CUOTAS MENSUALES (RECAUDO VIGENCIAS ANTERIORES. 4. APOYAR EN EL COBRO A LOS DEUDORES Y CODEUDORES MOROSOS, MEDIANTE LA ELABORACIÓN Y ENVIÓ DE NOTIFICACIONES Y/O COMUNICACIONES A SU DOMICILIO REAL Y LABORAL, LLAMADAS TELEFÓNICAS, VISITAS PERSONALES Y CUALQUIER OTRO MEDIO EFICAZ PARA COMUNICAR AL DEUDOR Y CODEUDOR DE SU SITUACIÓN DE LAS CUALES SE LLEVARÁ UN CONTROL VERIFICABLE EN EXCEL. 5. APOYAR EN LA ELABORACIÓN Y VERIFICACIÓN DE LA SUSCRIPCIÓN DE LOS ACUERDOS DE PAGO QUE SE LOGRE CON LOS DEUDORES Y CODEUDORES Y EN EL SEGUIMIENTO. 6. APOYAR EN LA ACTUALIZACIÓN DE DATOS DE CONTACTO DE LOS DEUDORES Y CODEUDORES QUE LOGRE CONSOLIDAR Y REPORTARLOS A UNIMAGDALENA. 7. APOYAR EN LA EXPEDICIÓN DE CERTIFICACIONES RELACIONADAS CON LAS OBLIGACIONES COBRADAS Y REQUERIDAS POR LOS DEUDORES Y/O CODEUDORES. 8. APOYAR EN EL DIAGNOSTICO Y REPORTAR DE LOS CRÉDITOS QUE NO PUDO RECUPERAR. 9. APOYAR EN LA EJECUCIÓN DE LOS PROCEDIMIENTOS COGUI RELACIONADAS CON LAS ACTIVIDADES DESARROLLADAS. 10. APOYAR EN LA REALIZACIÓN DE INFORMES DETALLADOS DEL RESULTADO Y CONCLUSIONES DE LA COBRANZA REALIZADA, LOS CONVENIOS DE PAGO FIRMADOS Y LAS DEMANDAS PRESENTADAS, DONDE SE INCLUIRÁ UNA RELACIÓN DE LOS TRAMITES ADELANTADOS INDICANDO EN QUÉ ESTADO SE ENCUENTRA CADA COBRO, CONVENIO O PROCESO PRESENTADO.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</si>
  <si>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https://community.secop.gov.co/Public/Tendering/OpportunityDetail/Index?noticeUID=CO1.NTC.4767262&amp;isFromPublicArea=True&amp;isModal=true&amp;asPopupView=true</t>
  </si>
  <si>
    <t>OAG-VAD-0875-2023</t>
  </si>
  <si>
    <t>CO1.REQ.4866143</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</si>
  <si>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</si>
  <si>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https://community.secop.gov.co/Public/Tendering/OpportunityDetail/Index?noticeUID=CO1.NTC.4767464&amp;isFromPublicArea=True&amp;isModal=true&amp;asPopupView=true</t>
  </si>
  <si>
    <t>OPSP-VAD-0876-2023</t>
  </si>
  <si>
    <t>CO1.REQ.4866300</t>
  </si>
  <si>
    <t>https://community.secop.gov.co/Public/Tendering/OpportunityDetail/Index?noticeUID=CO1.NTC.4768146&amp;isFromPublicArea=True&amp;isModal=true&amp;asPopupView=true</t>
  </si>
  <si>
    <t>OPSP-VAD-0877-2023</t>
  </si>
  <si>
    <t>CO1.REQ.4866904</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</si>
  <si>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</si>
  <si>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https://community.secop.gov.co/Public/Tendering/OpportunityDetail/Index?noticeUID=CO1.NTC.4768416&amp;isFromPublicArea=True&amp;isModal=true&amp;asPopupView=true</t>
  </si>
  <si>
    <t>OPSP-VAD-0878-2023</t>
  </si>
  <si>
    <t>CO1.REQ.4867430</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</si>
  <si>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</si>
  <si>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https://community.secop.gov.co/Public/Tendering/OpportunityDetail/Index?noticeUID=CO1.NTC.4769018&amp;isFromPublicArea=True&amp;isModal=true&amp;asPopupView=true</t>
  </si>
  <si>
    <t>OPSP-VAD-0879-2023</t>
  </si>
  <si>
    <t>CO1.REQ.4865363</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</si>
  <si>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</si>
  <si>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https://community.secop.gov.co/Public/Tendering/OpportunityDetail/Index?noticeUID=CO1.NTC.4766748&amp;isFromPublicArea=True&amp;isModal=true&amp;asPopupView=true</t>
  </si>
  <si>
    <t>OAG-VAD-0880-2023</t>
  </si>
  <si>
    <t>CO1.REQ.4865544</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</si>
  <si>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LA REALIZACIÓN DE SOLICITUDES Y SEGUIMIENTO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</si>
  <si>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https://community.secop.gov.co/Public/Tendering/OpportunityDetail/Index?noticeUID=CO1.NTC.4766935&amp;isFromPublicArea=True&amp;isModal=true&amp;asPopupView=true</t>
  </si>
  <si>
    <t>OAG-VAD-0881-2023</t>
  </si>
  <si>
    <t>CO1.REQ.4867617</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</si>
  <si>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</si>
  <si>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https://community.secop.gov.co/Public/Tendering/OpportunityDetail/Index?noticeUID=CO1.NTC.4768677&amp;isFromPublicArea=True&amp;isModal=true&amp;asPopupView=true</t>
  </si>
  <si>
    <t>OPSP-VAD-0882-2023</t>
  </si>
  <si>
    <t>CO1.REQ.4867576</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</si>
  <si>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</si>
  <si>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https://community.secop.gov.co/Public/Tendering/OpportunityDetail/Index?noticeUID=CO1.NTC.4768673&amp;isFromPublicArea=True&amp;isModal=true&amp;asPopupView=true</t>
  </si>
  <si>
    <t>OAG-VAD-0883-2023</t>
  </si>
  <si>
    <t>CO1.REQ.4865495</t>
  </si>
  <si>
    <t>LA PRESENTE ORDEN TIENE POR OBJETO: 1. APOYAR EL REGISTRO DE ESTUDIANTES EN AYRE, LA ATENCIÓN Y SOLUCIÓN A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ORGANIZACIÓN LOS DOCUMENTOS REQUERIDOS PARA GRADO 5. APOYAR EN LA VIGILANCIA DEL CUMPLIMIENTO DE LAS ACTIVIDADES ACADÉMICAS EN LAS DISTINTAS PLATAFORMAS VIRTUALES EN LOS CENTROS TUTORIALES DE AGUACHICA, FUNDACIÓN, MAGANGUÉ Y EL BANCO CON EL FIRME PROPÓSITO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</si>
  <si>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https://community.secop.gov.co/Public/Tendering/OpportunityDetail/Index?noticeUID=CO1.NTC.4766948&amp;isFromPublicArea=True&amp;isModal=true&amp;asPopupView=true</t>
  </si>
  <si>
    <t>OPSP-VAD-0884-2023</t>
  </si>
  <si>
    <t>CO1.REQ.4865648</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</si>
  <si>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</si>
  <si>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https://community.secop.gov.co/Public/Tendering/OpportunityDetail/Index?noticeUID=CO1.NTC.4767135&amp;isFromPublicArea=True&amp;isModal=true&amp;asPopupView=true</t>
  </si>
  <si>
    <t>OPSP-VAD-0885-2023</t>
  </si>
  <si>
    <t>CO1.REQ.4865590</t>
  </si>
  <si>
    <t>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EN LA REVISIÓN DE LA INFORMACIÓN CONTRACTUAL CARGADA EN LAS PLATAFORMAS DEL SIA OBSERVA- AUDITORIA, SIGEP II SECOP I Y II. 7. APOYAR EL CARGUE DE INFORMACIÓN PRECONTRACTUAL, CONTRACTUAL Y POSCONTRACTUAL EN LAS PLATAFORMAS DEL SIA OBSERVA Y SECOP II DE TODOS LOS PROCESOS DE CONTRATACIÓN QUE ADELANTE LA UNIVERSIDAD A TRAVÉS DE LA VICERRECTORÍA ADMINISTRATIVA Y LA DIRECCIÓN ADMINISTRATIVA.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</si>
  <si>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https://community.secop.gov.co/Public/Tendering/OpportunityDetail/Index?noticeUID=CO1.NTC.4767146&amp;isFromPublicArea=True&amp;isModal=true&amp;asPopupView=true</t>
  </si>
  <si>
    <t>OPSP-VAD-0886-2023</t>
  </si>
  <si>
    <t>CO1.REQ.4865855</t>
  </si>
  <si>
    <t>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DE EXTENSIÓN Y PROYECCIÓN SOCIAL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DE EXTENSIÓN Y PROYECCIÓN SOCIAL. 8.CUMPLIR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</si>
  <si>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https://community.secop.gov.co/Public/Tendering/OpportunityDetail/Index?noticeUID=CO1.NTC.4767158&amp;isFromPublicArea=True&amp;isModal=true&amp;asPopupView=true</t>
  </si>
  <si>
    <t>OPSP-VAD-0887-2023</t>
  </si>
  <si>
    <t>CO1.REQ.4869473</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</si>
  <si>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SIGEP, SIA CONTRALORIAS, SIA OBSERVA, ASÍ COMO EN LA PUBLICACIÓN EN PAGINA INSTITUCIONAL. 4. APOYAR A LA OFICINA DE CONTROL INTERNO EN LA REVISIÓN, ANÁLISIS Y ELABORACIÓN DE INFORME DE EVALUACIÓN A LA GESTIÓN CONTRACTUAL TRIMESTRAL. 5. APOYAR A LA OFICINA DE CONTROL INTERNO EN LA ELABORACIÓN DE INFORME DE SEGUIMIENTO AL ESTADO DE LAS PQRS RECIBIDAS POR LA UNIVERSIDAD CON PERIODICIDAD SEMESTRAL 6. APOYAR A LA OFICINA DE CONTROL INTERNO EN EL ESTUDIO, EVALUACIÓN Y EMISIÓN DE CONCEPTOS QUE LE SEAN REQUERIDOS, EN EL ANÁLISIS RESPUESTA DE POSIBLES PQRS Y EN EL SEGUIMIENTO AL CUMPLIMIENTO DE LOS REQUERIMIENTOS. 7.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8. APOYAR A LA OFICINA DE CONTROL INTERNO EN LA ELABORACIÓN Y DOCUMENTACIÓN DE INFORMES INTERNOS Y PARA LOS ÓRGANOS DE CONTROL. 9. APOYAR A LA OFICINA DE CONTROL INTERNO EN LA CUSTODIA Y ACTUALIZACIÓN DE LOS PRODUCTOS QUE SE DERIVEN DE LAS ACTIVIDADES INTEGRALES DEL PROCESO.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</si>
  <si>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https://community.secop.gov.co/Public/Tendering/OpportunityDetail/Index?noticeUID=CO1.NTC.4770761&amp;isFromPublicArea=True&amp;isModal=true&amp;asPopupView=true</t>
  </si>
  <si>
    <t>OPSP-VAD-0888-2023</t>
  </si>
  <si>
    <t>CO1.REQ.4869293</t>
  </si>
  <si>
    <t>LA PRESENTE ORDEN TIENE POR OBJETO: 1. APOYAR A LA OFICINA DE CONTROL INTERNO EN LA ORGANIZACIÓN, PLANEACIÓN, EJECUCIÓN DE AUDITORÍAS CONTEMPLADAS EN EL PAI, Y ELABORACIÓN DE LOS RESPECTIVOS INFORMES DE RESULTADOS. 2. APOYAR A LA OFICINA DE CONTROL INTERNO EN LA CONCERTACIÓN, SEGUIMIENTO E INFORMES DE AVANCE A PLANES DE MEJORAMIENTO CONTEMPLADOS EN EL PAI. 3. APOYAR A LA OFICINA DE CONTROL INTERNO EN LOS SEGUIMIENTOS DEL ÁREA FINANCIERA, CONTABLE Y PRESUPUESTAL CONTEMPLADOS EN EL PAI. 4. APOYAR A LA OFICINA DE CONTROL INTERNO EN EL SEGUIMIENTO AL CUMPLIMIENTO A LA RENDICIÓN DE CUENTAS POR PARTE DE LA DIRECCIÓN FINANCIERA Y GRUPOS INTERNOS EN LAS PLATAFORMAS SFTP DE LA DIARI - CGR, CHIP DE LA CGN, SIA CONTRALORÍAS DE LA CGDM. 5. ASESORAR A LA OFICINA DE CONTROL INTERNO EN LA PLANIFICACIÓN DEL CONTROL INTERNO Y EN EL SEGUIMIENTO Y VERIFICACIÓN DEL SISTEMA DE CONTROL INTERNO Y SISTEMA DE CONTROL INTERNO CONTABLE, EN LA IDENTIFICACIÓN DE RIESGOS Y DE ACCIONES DE MEJORA A LOS DIFERENTES RESPONSABLES DE PROCESOS EN EL MARCO DE LAS ACTIVIDADES DESARROLLADAS. 6. APOYAR A LA OFICINA DE CONTROL INTERNO EN LA ELABORACIÓN Y DOCUMENTACIÓN DE INFORMES INTERNOS Y PARA LOS ÓRGANOS DE CONTROL. 7.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</si>
  <si>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FREDY RAFAEL AVILA MACIAS</t>
  </si>
  <si>
    <t>https://community.secop.gov.co/Public/Tendering/OpportunityDetail/Index?noticeUID=CO1.NTC.4770780&amp;isFromPublicArea=True&amp;isModal=true&amp;asPopupView=true</t>
  </si>
  <si>
    <t>OPSP-VAD-0889-2023</t>
  </si>
  <si>
    <t>CO1.REQ.4869721</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</si>
  <si>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</si>
  <si>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https://community.secop.gov.co/Public/Tendering/OpportunityDetail/Index?noticeUID=CO1.NTC.4770870&amp;isFromPublicArea=True&amp;isModal=true&amp;asPopupView=true</t>
  </si>
  <si>
    <t>OPSP-VAD-0890-2023</t>
  </si>
  <si>
    <t>CO1.REQ.4869645</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</si>
  <si>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</si>
  <si>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GILBERTO MONTOYA</t>
  </si>
  <si>
    <t>https://community.secop.gov.co/Public/Tendering/OpportunityDetail/Index?noticeUID=CO1.NTC.4771024&amp;isFromPublicArea=True&amp;isModal=true&amp;asPopupView=true</t>
  </si>
  <si>
    <t>OPSP-VAD-0891-2023</t>
  </si>
  <si>
    <t>CO1.REQ.4869910</t>
  </si>
  <si>
    <t>LA PRESENTE ORDEN TIENE POR OBJETO: 1. APOYAR EN EL CUBRIMIENTO DE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</si>
  <si>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https://community.secop.gov.co/Public/Tendering/OpportunityDetail/Index?noticeUID=CO1.NTC.4771217&amp;isFromPublicArea=True&amp;isModal=true&amp;asPopupView=true</t>
  </si>
  <si>
    <t>OPSP-VAD-0892-2023</t>
  </si>
  <si>
    <t>CO1.REQ.4870011</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</si>
  <si>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</si>
  <si>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https://community.secop.gov.co/Public/Tendering/OpportunityDetail/Index?noticeUID=CO1.NTC.4771242&amp;isFromPublicArea=True&amp;isModal=true&amp;asPopupView=true</t>
  </si>
  <si>
    <t>OPSP-VAD-0893-2023</t>
  </si>
  <si>
    <t>CO1.REQ.4870237</t>
  </si>
  <si>
    <t>LA PRESENTE ORDEN TIENE POR OBJETO: 1. PROYECTAR ÓRDENES DE SERVICIO, COMPRA Y SUMINISTRO, ASÍ COMO LAS NOTIFICACIONES AL SUPERVISOR Y CONTRATISTA. 2. VERIFICAR LOS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</si>
  <si>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https://community.secop.gov.co/Public/Tendering/OpportunityDetail/Index?noticeUID=CO1.NTC.4771338&amp;isFromPublicArea=True&amp;isModal=true&amp;asPopupView=true</t>
  </si>
  <si>
    <t>OAG-VAD-0894-2023</t>
  </si>
  <si>
    <t>CO1.REQ.4869971</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</si>
  <si>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E INTERVENIR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</si>
  <si>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https://community.secop.gov.co/Public/Tendering/OpportunityDetail/Index?noticeUID=CO1.NTC.4771275&amp;isFromPublicArea=True&amp;isModal=true&amp;asPopupView=true</t>
  </si>
  <si>
    <t>OPSP-VAD-0895-2023</t>
  </si>
  <si>
    <t>CO1.REQ.4870317</t>
  </si>
  <si>
    <t>https://community.secop.gov.co/Public/Tendering/OpportunityDetail/Index?noticeUID=CO1.NTC.4771364&amp;isFromPublicArea=True&amp;isModal=true&amp;asPopupView=true</t>
  </si>
  <si>
    <t>OPSP-VAD-0896-2023</t>
  </si>
  <si>
    <t>CO1.REQ.4869994</t>
  </si>
  <si>
    <t>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</si>
  <si>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https://community.secop.gov.co/Public/Tendering/OpportunityDetail/Index?noticeUID=CO1.NTC.4771292&amp;isFromPublicArea=True&amp;isModal=true&amp;asPopupView=true</t>
  </si>
  <si>
    <t>OPSP-VAD-0897-2023</t>
  </si>
  <si>
    <t>CO1.REQ.4870506</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</si>
  <si>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APOYAR EN EL ANÁLISIS Y CLASIFICACIÓN DE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</si>
  <si>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https://community.secop.gov.co/Public/Tendering/OpportunityDetail/Index?noticeUID=CO1.NTC.4771588&amp;isFromPublicArea=True&amp;isModal=true&amp;asPopupView=true</t>
  </si>
  <si>
    <t>OAG-VAD-0898-2023</t>
  </si>
  <si>
    <t>CO1.REQ.4870427</t>
  </si>
  <si>
    <t>LA PRESENTE ORDEN TIENE POR OBJETO: 1. APOYAR AL GRUPO INTERNO DE SERVICIOS GENERALES EN LA ATENCIÓN A LOS USUARIOS A TRAVES DE LOS DIFERENTES CANALES DE COMUNICACIÓN DISPONIBLES. 2. APOYAR AL GSG EN LOS REGISTROS DE LOS MANTENIMIENTOS, CONSUMO DE COMBUSTIBLES, AGUA DEL CAMPUS Y SUS SEDES ALTERNAS; VEHÍCULOS SOLICITADOS Y SALIDAS DE PRACTICAS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</si>
  <si>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https://community.secop.gov.co/Public/Tendering/OpportunityDetail/Index?noticeUID=CO1.NTC.4771721&amp;isFromPublicArea=True&amp;isModal=true&amp;asPopupView=true</t>
  </si>
  <si>
    <t>OPSP-VAD-0899-2023</t>
  </si>
  <si>
    <t>CO1.REQ.4870321</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</si>
  <si>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APOYAR A LA DIRECCIÓN DE BIENESTAR UNIVERSITARIO EN LA IMPLEMENTACIÓN DE ESTRATEGIAS DE PROMOCIÓN DE LOS SERVICIOS Y ACTIVIDADES DE BIENESTAR UNIVERSITARIO EN LA FACULTAD DE CIENCIAS EMPRESARIALES Y ECONÓMICAS.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EMPRESARIALES Y ECONÓMICAS, EN EVENTOS ACADÉMICOS, CIENTÍFICOS, ARTÍSTICOS, CULTURALES Y DEPORTIVOS QUE PROGRAME LA INSTITUCIÓN. 8. APOYAR A LA DIRECCIÓN DE BIENESTAR UNIVERSITARIO EN LA ATENCIÓN A TRAVÉS DE LOS DIFERENTES CANALES DE COMUNICACIÓN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</si>
  <si>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https://community.secop.gov.co/Public/Tendering/OpportunityDetail/Index?noticeUID=CO1.NTC.4771534&amp;isFromPublicArea=True&amp;isModal=true&amp;asPopupView=true</t>
  </si>
  <si>
    <t>OPSP-VAD-0900-2023</t>
  </si>
  <si>
    <t>CO1.REQ.4870297</t>
  </si>
  <si>
    <t>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A TRAVÉS DE LOS DIFERENTES CANALES DE COMUNICACIÓN DISPONIBLES LA ATENCIÓN A LOS MIEMBROS DE LA COMUNIDAD UNIVERSITARIA QUE REQUIERAN INFORMACIÓN SOBRE LOS SERVICIOS DE BIENESTAR UNIVERSITARIO. 6. APOYAR EN EL PROCESO DE CARACTERIZACIÓN DE LOS ESTUDIANTES QUE REALICEN READMISIÓN A LOS DISTINTOS PROGRAMAS ACADÉMICOS. 7. APOYAR EN LA REALIZACIÓN DE LAS VISITAS DOMICILIARIAS QUE SE REQUIERAN EN EL MARCO DEL PROCESO DE ADMISIÓN Y DURANTE EL PROCESO DE CAMBIO DE ESTRATO SOCIOECONÓMICO. 8. APOYAR AL SUPERVISOR EN LA ACTUALIZACIÓN DEL INVENTARIO DE LOS EQUIPOS E INSUMOS DE OFICINA Y GARANTIZAR EL BUEN USO DE LOS MISMOS. 9. APOYAR EN EL PROCESO DE SUPERVISIÓN EN LOS CONTRATOS RELACIONADOS CON EL ÁREA DE SALUD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</si>
  <si>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https://community.secop.gov.co/Public/Tendering/OpportunityDetail/Index?noticeUID=CO1.NTC.4771370&amp;isFromPublicArea=True&amp;isModal=true&amp;asPopupView=true</t>
  </si>
  <si>
    <t>OPSP-VAD-0901-2023</t>
  </si>
  <si>
    <t>CO1.REQ.4870505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</si>
  <si>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EN LA VERIFICACIÓN DEL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</si>
  <si>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https://community.secop.gov.co/Public/Tendering/OpportunityDetail/Index?noticeUID=CO1.NTC.4771626&amp;isFromPublicArea=True&amp;isModal=true&amp;asPopupView=true</t>
  </si>
  <si>
    <t>OAG-VAD-0902-2023</t>
  </si>
  <si>
    <t>CO1.REQ.4870511</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</si>
  <si>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EN LA CONVOCATORIA Y AFIANZAMIENTO DE LA ARTICULACIÓN ENTRE BIENESTAR UNIVERSITARIO Y LOS ESTUDIANTES PADRES Y MADRES CABEZA DE HOGAR. 3. APOYAR LA COORDINACIÓN DE LA IMPLEMENTACIÓN DE ESTRATEGIAS DE PROMOCIÓN DE LOS SERVICIOS Y ACTIVIDADES DE BIENESTAR UNIVERSITARIO CON LOS ESTUDIANTES PADRES Y MADRES CABEZA DE HOGAR DE LA UNIVERSIDAD DEL MAGDALENA. 4. APOYAR EN EL DESARROLLO DE LAS RUTAS DE ATENCIÓN, ACOMPAÑAMIENTO Y SENSIBILIZACIÓN HACIA LA COMUNIDAD UNIVERSITARIA QUE PERMITA MEJORAR LA INCLUSIÓN Y PERMANENCIA DE LOS ESTUDIANTES PADRES Y MADRES CABEZA DE HOGAR. 5. DILIGENCIAR OPORTUNAMENTE TODOS LOS FORMATOS ESTABLECIDOS POR BIENESTAR UNIVERSITARIO EN EL SISTEMA DE GESTIÓN DE LA CALIDAD.  6. ENTREGAR OPORTUNAMENTE INFORMES, CON SOPORTES ESTADÍSTICOS DE LAS ACTIVIDADES REALIZADAS.  7. APOYAR A LA DIRECCIÓN DE BIENESTAR UNIVERSITARIO EN EL REGISTRO, ACTUALIZACIÓN Y ALMACENAMIENTO DE INFORMACIÓN. 8. APOYAR EN LA PLANEACIÓN Y EJECUCIÓN DE LAS ACTIVIDADES REALIZADAS EN CENTRO DE ATENCIÓN INTEGRAL A LA INFANCIA. 9. APOYAR EN LA REALIZACIÓN DE EVENTOS ACADÉMICOS, CULTURALES, DEPORTIVOS Y ARTÍSTICOS DE LA DIRECCIÓN DE BIENESTAR UNIVERSITARIO DIRIGIDOS A LA COMUNIDAD UNIVERSITARIA.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</si>
  <si>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https://community.secop.gov.co/Public/Tendering/OpportunityDetail/Index?noticeUID=CO1.NTC.4771638&amp;isFromPublicArea=True&amp;isModal=true&amp;asPopupView=true</t>
  </si>
  <si>
    <t>OPSP-VAD-0903-2023</t>
  </si>
  <si>
    <t>CO1.REQ.4870429</t>
  </si>
  <si>
    <t>LA PRESENTE ORDEN TIENE POR OBJETO: 1.PRESENTAR SEMESTRALMENTE PLAN DE TRABAJO DE ACTIVIDADES A DESARROLLAR, DETALLANDO OBJETIVOS, FECHAS, METODOLOGÍA, METAS, INDICADORES ACORDES CON LAS DIRECTRICES IMPARTIDAS POR EL DIRECTOR DE BIENESTAR Y EL COORDINADOR (A) DEL ÁREA QUE DÉ RESPUESTA A LAS ACTIVIDADES PARA LAS CUALES FUE CONTRATADA.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APOYAR A LA DIRECCIÓN DE BIENESTAR UNIVERSITARIO EN LA IMPLEMENTACIÓN DE ESTRATEGIAS DE PROMOCIÓN DE LOS SERVICIOS Y ACTIVIDADES DE BIENESTAR UNIVERSITARIO EN LA FACULTAD DE INGENIERÍA.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INGENIERÍA,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</si>
  <si>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https://community.secop.gov.co/Public/Tendering/OpportunityDetail/Index?noticeUID=CO1.NTC.4771574&amp;isFromPublicArea=True&amp;isModal=true&amp;asPopupView=true</t>
  </si>
  <si>
    <t>OPSP-VAD-0904-2023</t>
  </si>
  <si>
    <t>CO1.REQ.4870443</t>
  </si>
  <si>
    <t>LA PRESENTE ORDEN TIENE POR OBJETO: 1. APOYAR LA ATENCIÓN A LOS USUARIOS QUE REQUIERAN LOS SERVICIOS DE LA DEPENDENCIA A TRAVÉS DE LOS DIFERENTES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</si>
  <si>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https://community.secop.gov.co/Public/Tendering/OpportunityDetail/Index?noticeUID=CO1.NTC.4771387&amp;isFromPublicArea=True&amp;isModal=true&amp;asPopupView=true</t>
  </si>
  <si>
    <t>OPSP-VAD-0905-2023</t>
  </si>
  <si>
    <t>CO1.REQ.4869470</t>
  </si>
  <si>
    <t>LA PRESENTE ORDEN TIENE POR OBJETO: 1. APOYAR EN ACTIVIDADES DE PROMOCIÓN Y MANTENIMIENTO DE LA SALUD A LA COMUNIDAD UNIVERSITARIA. 2. APOYAR EN LA ATENCIÓN BÁSICA, OPORTUNA Y ADECUADA A LOS ESTUDIANTES QUE REQUIERAN EL SERVICIO DE ORIENTACIÓN PSICOLOGÍCA.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LAS DISTINTOS SERVICIOS DE BIENESTAR. 7. APOYAR AL SUPERVISOR EN LA ACTUALIZACIÓN DEL INVENTARIO DE LOS EQUIPOS DE OFICINA Y GARANTIZAR EL BUEN USO DE LOS MISMOS. 8. APOYAR EN LA ATENCIÓN, SEGUIMIENTO Y CONTROL A TRAVÉS DE MEDIOS TECNOLOGICOS,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</si>
  <si>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https://community.secop.gov.co/Public/Tendering/OpportunityDetail/Index?noticeUID=CO1.NTC.4770902&amp;isFromPublicArea=True&amp;isModal=true&amp;asPopupView=true</t>
  </si>
  <si>
    <t>OAG-VAD-0906-2023</t>
  </si>
  <si>
    <t>CO1.REQ.4869730</t>
  </si>
  <si>
    <t>LA PRESENTE ORDEN TIENE POR OBJETO: 1. APOYAR EN EL DESARROLLO DE LAS ACTIVIDADES DE LA VICERRECTORÍA ACADÉMICA, RELACIONADAS CON LOS PROCEDIMIENTOS GA-P11; GA-P13; GA-P17; GA-P18 Y GA-P19 DEL COMITÉ INTERNO DE ASIGNACIÓN Y RECONOCIMIENTO DE PUNTAJE -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EN LA ATENCIÓN A PROFESORES HORA CÁTEDRA, FACULTADES, PROGRAMAS, DEPARTAMENTO Y/O CENTRO, QUE REQUIEREN INFORMACIÓN RELACIONADA LAS SOLICITUDES EN TRÁMITE DE CATEGORÍAS.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</si>
  <si>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https://community.secop.gov.co/Public/Tendering/OpportunityDetail/Index?noticeUID=CO1.NTC.4770879&amp;isFromPublicArea=True&amp;isModal=true&amp;asPopupView=true</t>
  </si>
  <si>
    <t>OPSP-VAD-0907-2023</t>
  </si>
  <si>
    <t>CO1.REQ.4869668</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</si>
  <si>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</si>
  <si>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https://community.secop.gov.co/Public/Tendering/OpportunityDetail/Index?noticeUID=CO1.NTC.4771221&amp;isFromPublicArea=True&amp;isModal=true&amp;asPopupView=true</t>
  </si>
  <si>
    <t>OPSP-VAD-0908-2023</t>
  </si>
  <si>
    <t>CO1.REQ.4869934</t>
  </si>
  <si>
    <t>https://community.secop.gov.co/Public/Tendering/OpportunityDetail/Index?noticeUID=CO1.NTC.4771162&amp;isFromPublicArea=True&amp;isModal=true&amp;asPopupView=true</t>
  </si>
  <si>
    <t>OAG-VAD-0909-2023</t>
  </si>
  <si>
    <t>CO1.REQ.4870819</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</si>
  <si>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</si>
  <si>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https://community.secop.gov.co/Public/Tendering/OpportunityDetail/Index?noticeUID=CO1.NTC.4771934&amp;isFromPublicArea=True&amp;isModal=true&amp;asPopupView=true</t>
  </si>
  <si>
    <t>OAG-VAD-0910-2023</t>
  </si>
  <si>
    <t>CO1.REQ.4870909</t>
  </si>
  <si>
    <t>LA PRESENTE ORDEN TIENE POR OBJETO: 1. APOYAR LA INFRAESTRUCTURA TECNOLÓGICA EN LA INSTALACIÓN, MANTENIMIENTO Y SOPORTE EN LAS REDES DE LA INSTITUCIÓN. 2. APOYAR AL GRUPO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</si>
  <si>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https://community.secop.gov.co/Public/Tendering/OpportunityDetail/Index?noticeUID=CO1.NTC.4772128&amp;isFromPublicArea=True&amp;isModal=true&amp;asPopupView=true</t>
  </si>
  <si>
    <t>OPSP-VAD-0911-2023</t>
  </si>
  <si>
    <t>CO1.REQ.4872671</t>
  </si>
  <si>
    <t>LA PRESENTE ORDEN TIENE POR OBJETO: 1. ASESORAR A LA VICERRECTORÍA ADMINISTRATIVA EN MATERIA ADMINISTRATIVA Y CONTRACTUAL. 2. ASESORAR Y APOYAR LOS PROCESOS CONTRACTUALES EN CUALQUIERA DE LAS MODALIDADES DE SELECCIÓN ESTABLECIDAS EN EL ESTATUTO DE CONTRATACIÓN DE UNIMAGDALENA ADELANTADOS POR LA VICERRECTORÍA ADMINISTRATIVA. 3. ASESORAR EN LA ORIENTACIÓN JURÍDICA Y SEGUIMIENTO A PROCESOS DE SELECCIÓN DE CONFORMIDAD CON EL ESTATUTO DE CONTRATACIÓN. 4. ASESORAR AL GRUPO INTERNO DE CONTRATACIÓN EN LAS PETICIONES QUE SE LE HICIEREN DENTRO DE LOS PLAZOS Y/O TÉRMINOS ESTABLECIDOS EN LA LEY, QUE LE HAYAN SIDO TRASLADADAS POR PARTE EL VICERRECTOR ADMINISTRATIVO. 5. PROYECTAR ACTOS ADMINISTRATIVOS RELACIONADOS CON ACTIVIDADES CONTRACTUALES O ADMINISTRATIVAS PARA LA VICERRECTORIA ADMINISTRATIVA. 6. APOYAR EN EL SEGUIMIENTO A PROCESOS CONTRACTUALES EN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EN CASO DE QUE EL CONTRATISTA DEBA DESPLAZARSE PARA EL CUMPLIMIENTO DE LAS ACTIVIDADES OBJETO DE LA PRESENTE ORDEN, LA UNIVERSIDAD RECONOCERÁ LOS GASTOS DE DESPLAZAMIENTO, ALOJAMIENTO Y DEMÁS A QUE HAYA LUGAR, PREVIA APROBACIÓN POR PARTE DEL SUPERVISOR.</t>
  </si>
  <si>
    <t>https://community.secop.gov.co/Public/Tendering/OpportunityDetail/Index?noticeUID=CO1.NTC.4773981&amp;isFromPublicArea=True&amp;isModal=true&amp;asPopupView=true</t>
  </si>
  <si>
    <t>OAG-VAD-0912-2023</t>
  </si>
  <si>
    <t>CO1.REQ.4869093</t>
  </si>
  <si>
    <t>LA PRESENTE ORDEN TIENE POR OBJETO: 1. APOYAR EN LA ESCRITURA DE GUIONES PARA LOS PRODUCTOS AUDIOVISUALES DE CETEP 2. APOYAR EN LA ESCRITURA DE NARRATIVAS DE LAS EXPERIENCIAS DE APRENDIZAJE DE CETEP 3. APOYAR EN LA PRODUCCIÓN DE VIDEOS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</si>
  <si>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https://community.secop.gov.co/Public/Tendering/OpportunityDetail/Index?noticeUID=CO1.NTC.4770529&amp;isFromPublicArea=True&amp;isModal=true&amp;asPopupView=true</t>
  </si>
  <si>
    <t>OAG-VAD-0913-2023</t>
  </si>
  <si>
    <t>CO1.REQ.4869144</t>
  </si>
  <si>
    <t>LA PRESENTE ORDEN TIENE POR OBJETO: 1. APOYAR EN LA GRABACIÓN DE IMÁGENES PARA LAS PRODUCCIONES AUDIOVISUALES DEL CETEP. 2. APOYAR EN EL REGISTRO FOTOGRÁFICO PARA LAS PRODUCCIONES MULTIMEDIA DEL CETEP. 3. APOYAR EN LA EDICIÓN Y POSTPRODUCCIÓN DE MATERIALES AUDIOVISUALES REQUERIDOS POR EL CETEP. 4. APOYAR EN EL ACOMPAÑAMIENTO A DOCENTE EN LA REALIZACIÓN DE OBJETOS VIRTUAL DE APRENDIZAJE (OVA). 5. APOYAR EN LA ELABORACIÓN DE MOTION GRAPHICS PARA CONTENIDOS DE VIDEO ELABORADOS EN EL CETEP. 6. APOYAR EN LA POSPRODUCCIÓN DE IMAGENES Y SONIDO, PARA VIDEOS Y PODCAST. 7. APOYAR EN LA ELABORACIÓN DE CONTENIDOS Y PROCESOS DE REDES DE CETEP Y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</si>
  <si>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https://community.secop.gov.co/Public/Tendering/OpportunityDetail/Index?noticeUID=CO1.NTC.4770538&amp;isFromPublicArea=True&amp;isModal=true&amp;asPopupView=true</t>
  </si>
  <si>
    <t>OAG-VAD-0914-2023</t>
  </si>
  <si>
    <t>CO1.REQ.4872677</t>
  </si>
  <si>
    <t>LA PRESENTE ORDEN TIENE POR OBJETO: 1. ASESORAR EN LA FORMULACIÓN DE POLÍTICAS, PLANES Y PROYECTOS TENDIENTES A LA PROMOCIÓN, COORDINACIÓN Y DESARROLLO DEL PROGRAMA DE DERECHO. 2. APOYAR EN LA REVISIÓN Y CUMPLIMIENTO DE LOS OBJETIVOS Y NORMAS DE LA UNIVERSIDAD EN EL PROGRAMA DE DERECHO, DE CONFORMIDAD CON EL PROYECTO EDUCATIVO INSTITUCIONAL Y EL PLAN DE DESARROLLO. 3. APOYAR A LA GESTIÓN AL GRUPO DE INVESTIGACIÓN DEL PROGRAMA DE DERECHO. 4. ASESORAR A LOS ESTUDIANTES DEL CONSULTORIO JURÍDICO Y CENTRO DE CONCILIACIÓN QUE SE ENCUENTRAN DESIGNADOS EN LA SEDE DE BIENESTAR UNIVERSITARIO DE LA UNIVERSIDAD DEL MAGDALENA EN LOS CASOS DE SU COMPETENCIA EN LAS DIFERENTES ÁREAS DEL DERECHO: PUBLICO, CIVIL, COMERCIAL, PENAL, LABORAL, FAMILIA Y DERECHOS HUMANOS. 5. ASESORAR EN LAS ACTIVIDADES Y FUNCIONAMIENTO DEL PROGRAMA DE DERECHO, TENIENDO EN CUENTA EL DESARROLLO ACADÉMICO, CIENTÍFICO, HUMANÍSTICO Y CULTURAL. 6. ASESORAR EN EL ANÁLISIS, LA DISCUSIÓN Y LA FORMULACIÓN DE PROPUESTAS ENTRE LOS DOCENTES PARA EL MEJORAMIENTO DEL CURRÍCULO, LAS METODOLOGÍAS, LAS TÉCNICAS Y LOS INSTRUMENTOS DE TRASMISIÓN DEL CONOCIMIENTO. 7. APOYAR EN EL CUMPLIMIENTO DE LAS RESPONSABILIDADES DE LOS DOCENTES DEL PROGRAMA DE DERECHO. 8. APOYAR AL PROGRAMA DE DERECHO EN EL SEGUIMIENTO LABORAL Y OCUPACIONAL DE SUS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</si>
  <si>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https://community.secop.gov.co/Public/Tendering/OpportunityDetail/Index?noticeUID=CO1.NTC.4774038&amp;isFromPublicArea=True&amp;isModal=true&amp;asPopupView=true</t>
  </si>
  <si>
    <t>OAG-VAD-0915-2023</t>
  </si>
  <si>
    <t>CO1.REQ.4874974</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</si>
  <si>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</si>
  <si>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https://community.secop.gov.co/Public/Tendering/OpportunityDetail/Index?noticeUID=CO1.NTC.4776323&amp;isFromPublicArea=True&amp;isModal=true&amp;asPopupView=true</t>
  </si>
  <si>
    <t>OAG-VAD-0916-2023</t>
  </si>
  <si>
    <t>CO1.REQ.4875401</t>
  </si>
  <si>
    <t>https://community.secop.gov.co/Public/Tendering/OpportunityDetail/Index?noticeUID=CO1.NTC.4776335&amp;isFromPublicArea=True&amp;isModal=true&amp;asPopupView=true</t>
  </si>
  <si>
    <t>OPSP-VAD-0917-2023</t>
  </si>
  <si>
    <t>CO1.REQ.4875090</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</si>
  <si>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</si>
  <si>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https://community.secop.gov.co/Public/Tendering/OpportunityDetail/Index?noticeUID=CO1.NTC.4776300&amp;isFromPublicArea=True&amp;isModal=true&amp;asPopupView=true</t>
  </si>
  <si>
    <t>OPSP-VAD-0918-2023</t>
  </si>
  <si>
    <t>CO1.REQ.4875421</t>
  </si>
  <si>
    <t>LA PRESENTE ORDEN TIENE POR OBJETO: 1. APOYAR EN LA ASESORIA DE TODO LO REFERENTE AL DISEÑO Y PUBLICIDAD PARA EL MEJORAMIENTO DE LA IMAGEN DEL CENTRO DE POSGRADOS Y FORMACIÓN CONTINUA. 2. APOYAR EN LA ELABORACIÓN DE TODO LO REFERENTE A LA IDENTIDAD CORPORATIVA DEL CENTRO DE POSGRADOS Y FORMACIÓN CONTINUA. 3. APOYAR EN LA REALIZACIÓN DE TODO LO REFERENTE AL DISEÑO DEL ARTE GRÁFICO DE LOS PROGRAMAS DEL CENTRO DE POSGRADOS Y FORMACIÓN CONTINUA. 4. APOYAR EN LA CREACIÓN DE LOS DISEÑOS DE LA PUBLICIDAD DE LOS PROGRAMAS EXISTENTES Y DE LOS NUEVOS PROGRAMAS DEL CENTRO DE POSGRADOS Y FORMACIÓN CONTINUA. 5. APOYAR EN LA REALIZACIÓN DE LOS INTROS INTERACTIVOS DE LOS CURSOS VIRTUALES. 6. APOYAR EN EL DISEÑO DE LAS ACTIVIDADES INTERACTIVAS DE LOS MATERIALES DE ESTUDIO DE TODOS LOS MÓDULOS DE LOS PROGRAMAS VIRTUALES. 7. APOYAR EN LA CREACIÓN DE TODOS LOS DISEÑOS DE LA PUBLICIDAD SOBRE EL DISEÑO WEB Y DE APPS. 8. APOYAR EN LA REALIZACIÓN DE TODAS LA CREACIONES DE LAS ANIMACIONES 2D Y 3D CON REFERENCIA DE LOS PROGRAMAS EXISTENTES Y DE LOS NUEVOS PROGRAMAS DEL CENTRO DE POSGRADOS Y FORMACIÓN. CONTINUA. 9. APOYAR LOS PROCESOS DE PUBLICIDAD Y MERCADEO O AL EQUIPO DESIGNADO PARA TAL FIN.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</si>
  <si>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https://community.secop.gov.co/Public/Tendering/OpportunityDetail/Index?noticeUID=CO1.NTC.4776712&amp;isFromPublicArea=True&amp;isModal=true&amp;asPopupView=true</t>
  </si>
  <si>
    <t>OPSP-VAD-0919-2023</t>
  </si>
  <si>
    <t>CO1.REQ.4875618</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</si>
  <si>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LA REALIZACIÓN DE LAS VISITAS DOMICILIARIAS QUE SE REQUIERAN EN EL MARCO DEL PROCESO DE ADMISIÓN PARA ASPIRANTES EN LA INSTITUCIÓN Y DURANTE EL PROCESO DE CAMBIO DE ESTRATO SOCIOECONÓMICO. 7. APOYAR EN LA ATENCIÓN A LOS MIEMBROS DE LA COMUNIDAD UNIVERSITARIA QUE REQUIERAN INFORMACIÓN SOBRE LOS SERVICIOS DE BIENESTAR UNIVERSITARIO A TRAVÉS DE LOS DIFERENTES CANALES DE COMUNICACIÓN DISPONIBLES. 8. APOYAR A LA DIRECCIÓN DE BIENESTAR UNIVERSITARIO EN LA CARACTERIZACIÓN DE LAS BECAS DE PRACTICAS PROFESIONALES Y RELIQUIDACION DE MATRICULA DE CASOS ESPECIALES. 9.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</si>
  <si>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https://community.secop.gov.co/Public/Tendering/OpportunityDetail/Index?noticeUID=CO1.NTC.4776384&amp;isFromPublicArea=True&amp;isModal=true&amp;asPopupView=true</t>
  </si>
  <si>
    <t>OPSP-VAD-0920-2023</t>
  </si>
  <si>
    <t>CO1.REQ.4875635</t>
  </si>
  <si>
    <t>LA PRESENTE ORDEN TIENE POR OBJETO: 1. APOYAR EN LA REVISIÓN Y AUTOEVALUACIÓN DE LOS ESTÁNDARES DE HABILITACIÓN DE LOS SERVICIOS DE SALUD PARA EL FORTALECIMIENTO DE LOS PROCESOS DE LA DIRECCIÓN DE BIENESTAR UNIVERSITARIO. 2. APOYAR Y HACER SEGUIMIENTO A LOS PROCESOS QUE SE DERIVEN DE LA HABILITACIÓN DE LOS SERVICIOS DE SALUD, DE ACUERDO A LO ESTABLECIDO EN LA RESOLUCIÓN N‘ 3100 DE 2019 DEL MINISTERIO DE SALUD Y PROTECCIÓN SOCIAL. 3. APOYAR CON LA VERIFICACIÓN DEL DILIGENCIAMIENTO OPORTUNO DE TODOS LOS FORMATOS ESTABLECIDOS POR BIENESTAR UNIVERSITARIO EN EL SISTEMA DE GESTIÓN DE LA CALIDAD. 4. PRESENTAR INFORMES AL SUPERVISOR SOBRE LAS ACTIVIDADES DESARROLLADAS Y PLANTEADAS EN EL PLAN DE TRABAJO, PARA LA VERIFICACIÓN Y EL CUMPLIMIENTO DE LAS METAS PROPUESTAS; EL INFORME DEBE TENER ANEXOS ESTADÍSTICOS 5. APOYAR A TRAVÉS DE LA REALIZACIÓN DE ACTIVIDADES DE PROMOCIÓN Y MANTENIMIENTO DE LA SALUD AL INTERIOR DE LA COMUNIDAD UNIVERSITARIA. 6. APOYAR EN LA ATENCIÓN A LOS MIEMBROS DE LA COMUNIDAD UNIVERSITARIA QUE REQUIERAN INFORMACIÓN SOBRE LOS SERVICIOS DE BIENESTAR UNIVERSITARIO A TRAVÉS DE LOS CANALES DE COMUNICACIÓN DISPONIBLES. 7. APOYAR A LA DIRECCIÓN DE BIENESTAR UNIVERSITARIO, EN LA RECOLECCIÓN DE INFORMACIÓN DEL INSTRUMENTO DE GESTIÓN PGIRASA  ENCARGADO DE LA GESTIÓN INTEGRAL DE LOS RESIDUOS GENERADOS EN LA ATENCIÓN EN SALUD. 8 APOYAR AL SUPERVISOR EN LA ACTUALIZACIÓN DEL INVENTARIO DE LOS EQUIPOS E INSUMOS DE OFICINA Y DE SALUD PARA GARANTIZAR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</si>
  <si>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https://community.secop.gov.co/Public/Tendering/OpportunityDetail/Index?noticeUID=CO1.NTC.4776389&amp;isFromPublicArea=True&amp;isModal=true&amp;asPopupView=true</t>
  </si>
  <si>
    <t>OAG-VAD-0921-2023</t>
  </si>
  <si>
    <t>CO1.REQ.4875537</t>
  </si>
  <si>
    <t>LA PRESENTE ORDEN TIENE POR OBJETO: 1. APOYAR LA APERTURA, ENTREGA Y CIERRE DEL LABORATORIO DE EDICIÓN, SALA DE REALIZACIÓN, LANGOSTA AZUL, AUDIENCIAS, ANIMACIÓN.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</si>
  <si>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https://community.secop.gov.co/Public/Tendering/OpportunityDetail/Index?noticeUID=CO1.NTC.4776662&amp;isFromPublicArea=True&amp;isModal=true&amp;asPopupView=true</t>
  </si>
  <si>
    <t>OPSP-VAD-0922-2023</t>
  </si>
  <si>
    <t>CO1.REQ.4875662</t>
  </si>
  <si>
    <t>LA PRESENTE ORDEN TIENE POR OBJETO: 1. ASESORAR Y APOYAR EL DISEÑO GRÁFICO DE PLATAFORMA VOD Y APOYO A COMUNICACIONES 2. ASESORAR Y APOYAR LA REALIZACIÓN DE WEB MÁSTER DE LA PLATAFORMA VOD. 3. APOYAR EN LA EDICIÓN DE TRÁILER Y AFICHES DE LA PLATAFORMA VOD 4. ASESORAR Y APOYAR LA GESTIÓN DE LAS PELÍCULAS QUE HARÁN PARTE DE LA PLATAFORMA. 5. APOYAR AL PROGRAMA DE CINE EN ACTIVIDADES COMO PROYECCIONES, PRESENTACIONES, TRANSMISIONES. 6. APOYAR LA REALIZACIÓN DE DISEÑOS GRÁFICOS DEL PROGRAMA PARA LA PROMOCIÓN Y DIFUSIÓN EN REDES SOCIALES.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</si>
  <si>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https://community.secop.gov.co/Public/Tendering/OpportunityDetail/Index?noticeUID=CO1.NTC.4776674&amp;isFromPublicArea=True&amp;isModal=true&amp;asPopupView=true</t>
  </si>
  <si>
    <t>OAG-VAD-0923-2023</t>
  </si>
  <si>
    <t>CO1.REQ.4875576</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</si>
  <si>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EL SISTEMA SIJA. 6. APOYAR LAS ESTRATEGIAS DE PROMOCIÓN, DIFUSIÓN Y DIVULGACIÓN DE LOS SERVICIOS Y ACTIVIDADES DE BIENESTAR. 7. APOYAR EN LA ATENCIÓN A LOS MIEMBROS DE LA COMUNIDAD UNIVERSITARIA QUE REQUIERAN INFORMACIÓN SOBRE LAS DISTINTAS ÁREAS DE BIENESTAR A TRAVÉS DE LOS DIFERENTES CANALES DE COMUNICACIÓN DISPONIBLES.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</si>
  <si>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https://community.secop.gov.co/Public/Tendering/OpportunityDetail/Index?noticeUID=CO1.NTC.4777005&amp;isFromPublicArea=True&amp;isModal=true&amp;asPopupView=true</t>
  </si>
  <si>
    <t>OAG-VAD-0924-2023</t>
  </si>
  <si>
    <t>CO1.REQ.4875834</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</si>
  <si>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LA REALIZACIÓN DE LABORES DE DEPURACIÓN Y CONCILIACIÓN DE FINANCIAMIENTO DE MATRICULA DE LAS DISTINTAS MODALIDADES DE ESTUDIO. 16. APOYAR EN LA ELABORACIÓN DE INFORMES DE CARTERA POR FINANCIAMIENTO DE MATRICULA DE LOS DISTINTOS PROGRAMA DE LAS FACULTADES. 17.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</si>
  <si>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https://community.secop.gov.co/Public/Tendering/OpportunityDetail/Index?noticeUID=CO1.NTC.4777114&amp;isFromPublicArea=True&amp;isModal=true&amp;asPopupView=true</t>
  </si>
  <si>
    <t>OPSP-VAD-0925-2023</t>
  </si>
  <si>
    <t>CO1.REQ.4876035</t>
  </si>
  <si>
    <t>LA PRESENTE ORDEN TIENE POR OBJETO REALIZAR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LAS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</si>
  <si>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DANIELA MARIA FERNANDEZ NORIEGA</t>
  </si>
  <si>
    <t>https://community.secop.gov.co/Public/Tendering/OpportunityDetail/Index?noticeUID=CO1.NTC.4777030&amp;isFromPublicArea=True&amp;isModal=true&amp;asPopupView=true</t>
  </si>
  <si>
    <t>OPSP-VAD-0926-2023</t>
  </si>
  <si>
    <t>CO1.REQ.4876063</t>
  </si>
  <si>
    <t>LA PRESENTE ORDEN TIENE POR OBJETO: 1. BRINDAR ASESORÍA Y ORIENTACIÓN EN MATERIA JURÍDICA EN EL ÁREA DE CONTRATACIÓN DE LOS PROYECTOS QUE ESTÉN A CARGO DEL VICERRECTOR DE EXTENSIÓN Y PROYECCIÓN SOCIAL. 2. PRESTAR ASESORÍA JURÍDICA CONTRACTUAL EN LOS PROCESOS DE LICITACIÓN Y/O CONVOCATORIAS EN LOS QUE SE PRESENTE O SEA INVITADA LA VICERRECTORÍA DE EXTENSIÓN Y PROYECCIÓN SOCIAL. 3. ASESORAR Y APOYAR JURÍDICAMENTE LOS PROCESOS PRECONTRACTUALES, CONTRACTUALES Y POS CONTRACTUALES DE LOS PROYECTOS DE LA VICERRECTORÍA DE EXTENSIÓN Y PROYECCIÓN SOCIAL. 4. FUNDAMENTAR JURÍDICAMENTE LA ELABORACIÓN Y REVISIÓN DE LOS ACTOS ADMINISTRATIVOS QUE SE REQUIERA EXPEDIR POR EL DESPACHO DEL VICERRECTOR DE EXTENSIÓN Y PROYECCIÓN SOCIAL EN VIRTUD DE DELEGACIONES ADMINISTRATIVAS. 5. ASESORAR, ASISTIR, APOYAR Y RESOLVER JURÍDICAMENTE CONSULTAS EN MATERIA CONTRACTUAL, QUE LE SEAN SOLICITADAS POR PARTE DEL RECTOR, EL VICERRECTOR DE EXTENSIÓN Y PROYECCIÓN SOCIAL Y LA OFICINA ASESORA JURÍDICA DE LA UNIMAGDALENA. 6. ELABORAR MINUTAS PARA CONTRATOS, CONVENIOS, PROCESOS DE CONVOCATORIAS Y DEMÁS QUE REQUIERA UNIMAGDALENA Y QUE SEAN SOLICITADOS POR EL RECTOR, LA VICERRECTORÍA DE EXTENSIÓN Y PROYECCIÓN SOCIAL Y/O POR LA OFICINA ASESORA JURÍDICA DE LA UNIVERSIDAD. 7. PROYECTAR LOS CONCEPTOS JURÍDICOS QUE TENGAN RELACIÓN CON EL ÁMBITO DE COMPETENCIA DE LA VICERRECTORÍA DE EXTENSIÓN Y PROYECCIÓN SOCIAL. 8. PROYECTAR RESPUESTAS A PETICIONES, TUTELAS Y DEMÁS QUE REQUIERA LA VICERRECTORÍA DE EXTENSIÓN Y PROYECCIÓN SOCIAL. 9. REALIZAR LA REVISIÓN JURÍDICA CONTRACTUAL A LAS ÓRDENES Y/O CONTRATOS DE SERVICIOS PROFESIONALES, APOYO A LA GESTIÓN, COMPRA, SUMINISTRO Y DEMÁS QUE SE GENEREN EN LA VICERRECTORÍA DE EXTENSIÓN Y PROYECCIÓN SOCIAL DE CONFORMIDAD CON EL ESTATUTO DE CONTRATACIÓN DE LA UNIVERSIDAD. 10. EMITIR CONCEPTOS JURÍDICOS SOBRE LOS ASUNTOS SOMETIDOS A SU CONSIDERACIÓN. EN EL CASO QUE LAS CONSULTAS Y/O CONCEPTOS SE DEBAN ENTREGAR POR ESCRITO, ÉSTOS DEBERÁN SER RUBRICADOS POR EL CONTRATISTA. 11. ASISTIR A LAS REUNIONES A LAS QUE SEA CONVOCADO POR EL DESPACHO DEL VICERRECTOR DE EXTENSIÓN Y PROYECCIÓN SOCIAL, PREVIO ACUERDO E INFORMACIÓN POR PARTE DEL SUPERVISOR DE LA ORDEN. 12. REVISAR PÓLIZAS PARA SU RESPECTIVA APROBACIÓN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</si>
  <si>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https://community.secop.gov.co/Public/Tendering/OpportunityDetail/Index?noticeUID=CO1.NTC.4776985&amp;isFromPublicArea=True&amp;isModal=true&amp;asPopupView=true</t>
  </si>
  <si>
    <t>OAG-VAD-0927-2023</t>
  </si>
  <si>
    <t>CO1.REQ.4874557</t>
  </si>
  <si>
    <t>https://community.secop.gov.co/Public/Tendering/OpportunityDetail/Index?noticeUID=CO1.NTC.4775932&amp;isFromPublicArea=True&amp;isModal=true&amp;asPopupView=true</t>
  </si>
  <si>
    <t>OAG-VAD-0928-2023</t>
  </si>
  <si>
    <t>CO1.REQ.4874804</t>
  </si>
  <si>
    <t>https://community.secop.gov.co/Public/Tendering/OpportunityDetail/Index?noticeUID=CO1.NTC.4776034&amp;isFromPublicArea=True&amp;isModal=true&amp;asPopupView=true</t>
  </si>
  <si>
    <t>OPSP-VAD-0929-2023</t>
  </si>
  <si>
    <t>CO1.REQ.4876673</t>
  </si>
  <si>
    <t>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</si>
  <si>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https://community.secop.gov.co/Public/Tendering/OpportunityDetail/Index?noticeUID=CO1.NTC.4778116&amp;isFromPublicArea=True&amp;isModal=true&amp;asPopupView=true</t>
  </si>
  <si>
    <t>OPSP-VAD-0930-2023</t>
  </si>
  <si>
    <t>CO1.REQ.4877210</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</si>
  <si>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</si>
  <si>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https://community.secop.gov.co/Public/Tendering/OpportunityDetail/Index?noticeUID=CO1.NTC.4777977&amp;isFromPublicArea=True&amp;isModal=true&amp;asPopupView=true</t>
  </si>
  <si>
    <t>OAG-VAD-0931-2023</t>
  </si>
  <si>
    <t>CO1.REQ.4877306</t>
  </si>
  <si>
    <t>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DOCENTES EN LA REALIZACIÓN DE OBJETOS VIRTUALES DE APRENDIZAJE (OVA). 5. APOYAR EN LA GRABACIÓN Y POSTPRODUCCIÓN DE PODCAST PARA PRODUCCIONES DEL CETEP. 6. APOYAR EN LA ELABORACIÓN DE MOTION GRAPHICS PARA CONTENIDOS DE VIDEO ELABORADOS EN 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</si>
  <si>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https://community.secop.gov.co/Public/Tendering/OpportunityDetail/Index?noticeUID=CO1.NTC.4778330&amp;isFromPublicArea=True&amp;isModal=true&amp;asPopupView=true</t>
  </si>
  <si>
    <t>OPSP-VAD-0932-2023</t>
  </si>
  <si>
    <t>CO1.REQ.4877683</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</si>
  <si>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LA COORDINACIÓN DE CURSOS VIRTUALES EN LA PLATAFORMA DE BLOQUE 10. 8. REVISAR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</si>
  <si>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https://community.secop.gov.co/Public/Tendering/OpportunityDetail/Index?noticeUID=CO1.NTC.4779021&amp;isFromPublicArea=True&amp;isModal=true&amp;asPopupView=true</t>
  </si>
  <si>
    <t>OPSP-VAD-0933-2023</t>
  </si>
  <si>
    <t>CO1.REQ.4875203</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</si>
  <si>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PROYECCION LAS RESPUESTAS RELACIONADAS CON LAS INQUIETUDES, SOLICITUDES Y REQUERIMIENTOS TÉCNICOS DE LOS USUARIOS, QUE LA DIRECCIÓN DEL CETEP LE TRASLADE. 5. APOYAR LAS ACTIVIDADES DE FORMACIÓN DE LOS USUARIOS EN SUS DIFERENTES ROLES, SOBRE EL USO DE LA PLATAFORMA. 6. APOYAR LA DIRECCIÓN DEL CETEP PARA LA ACTIVACIÓN DE USUARIOS Y CURSOS EN LA PLATAFORMA. 7. APOYAR LA DIRECCIÓN DEL CETEP, LA ESTRUCTURACIÓN DE LAS POLÍTICAS DE SEGURIDAD DE LAS TIC Y/O PROPIEDAD INTELECTUAL CONFORME A LAS NECESIDADES, PROCEDIMIENTOS Y ESTÁNDARES EXISTENTES E INFORMAR LA EXISTENCIA DE ANOMALÍAS EN LAS ACTIVIDADES DE LA PLATAFORMA. 8. ASESORAR A LA DIRECCIÓN DEL CETEP PARA ESTABLECER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</si>
  <si>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https://community.secop.gov.co/Public/Tendering/OpportunityDetail/Index?noticeUID=CO1.NTC.4776250&amp;isFromPublicArea=True&amp;isModal=true&amp;asPopupView=true</t>
  </si>
  <si>
    <t>OAG-VAD-0934-2023</t>
  </si>
  <si>
    <t>CO1.REQ.4874993</t>
  </si>
  <si>
    <t>LA PRESENTE ORDEN TIENE POR OBJETO: 1. APOYAR EN LA REALIZACIÓN DE MOTION GRAPHICS PARA LAS PIEZAS AUDIOVISUALES. 2. APOYAR EN LA REALIZACIÓN DE INFOGRAFÍAS. 3. APOYAR EL DESARROLLO DE PROPUESTA CREATIVA PARA LOS MATERIALES GRÁFICOS Y AUDIOVISUALES DEL CETEP. 4. APOYAR A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</si>
  <si>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https://community.secop.gov.co/Public/Tendering/OpportunityDetail/Index?noticeUID=CO1.NTC.4776271&amp;isFromPublicArea=True&amp;isModal=true&amp;asPopupView=true</t>
  </si>
  <si>
    <t>OPSP-VAD-0935-2023</t>
  </si>
  <si>
    <t>CO1.REQ.4875070</t>
  </si>
  <si>
    <t>LA PRESENTE ORDEN TIENE POR OBJETO: 1. EMITIR LOS CONCEPTOS Y RESOLVER LAS CONSULTAS DE TIPO JURÍDICO EN TODAS LAS ÁREAS DEL DERECHO QUE LE SEAN SOLICITADOS. 2. PRESTAR ASESORÍA Y APOYAR EN LA REVISIÓN DE LOS DOCUMENTOS PRECONTRACTUALES Y CONTRACTUALES QUE LE SEAN TRASLADADOS DE LOS PROCESOS DE CONTRATACIÓN ADELANTADOS POR UNIMAGDALENA. 3. APOYAR CON LA REVISIÓN EN LA PLATAFORMA DEL GEDOCO Y SIGEP II DE LOS DOCUMENTOS PRECONTRACTUALES NECESARIOS PARA LA ELABORACIÓN DE ÓRDENES DE SERVICIOS PROFESIONALES Y DE APOYO A LA GESTIÓN DE LA VICERRECTORÍA ADMINISTRATIVA Y/O DIRECCIÓN ADMINISTRATIVA.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AL GRUPO DE CONTRATACIÓN CON LA PROYECCIÓN DE LAS RESPUESTAS A LAS PETICIONES QUE LE SEAN TRASLADADAS, CON EL FIN QUE LAS MISMAS SE RESUELVAN DENTRO DE LOS PLAZOS Y/O TÉRMINOS ESTABLECIDOS EN LA LEY. 6. APOYAR EL CARGUE DE INFORMACIÓN PRECONTRACTUAL, CONTRACTUAL Y POSCONTRACTUAL EN LAS PLATAFORMAS DEL SIA OBSERVA Y SECOP II DE TODOS LOS PROCESOS DE CONTRATACIÓN QUE ADELANTE LA UNIVERSIDAD A TRAVÉS DE LA VICERRECTORÍA ADMINISTRATIVA Y LA DIRECCIÓN ADMINISTRATIVA. 7. APOYAR LA ELABORACIÓN DE CERTIFICADOS CONTRACTUALES SOLICITADOS POR LOS DIFERENTES USUARIOS. 8. PROYECTAR Y APOYAR EN LA REVISIÓN DE MINUTAS DE ÓRDENES, CONTRATOS, ACTAS DE SUSPENSIÓN, REINICIO, OTROSÍ, ACTAS FINALES, DE TERMINACIÓN Y LIQUIDACIÓN. 9. APOYAR EN LA REVISIÓN DE LOS FORMATOS DE RECIBIDO A SATISFACCIÓN PARA TRAMITES DE PAGO DE HONORARIOS DE LOS CONTRATISTAS POR PRESTACIÓN DE SERVICIOS PROFESIONALES Y DE APOYO A LA GESTIÓN DE LA VICERRECTORÍA Y/O DIRECCIÓN ADMINISTRATIVA. 10. APOYAR EN LA VERIFICACIÓN QUE EL PAGO QUE REALICEN LOS CONTRATISTAS AL SISTEMA DE SEGURIDAD SOCIAL EN EJECUCIÓN DE LAS ÓRDENES DE PRESTACIÓN DE SERVICIOS PROFESIONALES Y DE APOYO A LA GESTIÓN CORRESPONDA A LO ESTABLECIDO EN LA LEY. 11. APOYAR EN LA REVISIÓN DE LA INFORMACIÓN CONTRACTUAL CARGADA EN LAS PLATAFORMAS DEL SIA OBSERVA- AUDITORIA, SIGEP II SECOP I Y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</si>
  <si>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https://community.secop.gov.co/Public/Tendering/OpportunityDetail/Index?noticeUID=CO1.NTC.4776444&amp;isFromPublicArea=True&amp;isModal=true&amp;asPopupView=true</t>
  </si>
  <si>
    <t>OAG-VAD-0936-2023</t>
  </si>
  <si>
    <t>CO1.REQ.4875093</t>
  </si>
  <si>
    <t>https://community.secop.gov.co/Public/Tendering/OpportunityDetail/Index?noticeUID=CO1.NTC.4776343&amp;isFromPublicArea=True&amp;isModal=true&amp;asPopupView=true</t>
  </si>
  <si>
    <t>OAG-VAD-0937-2023</t>
  </si>
  <si>
    <t>CO1.REQ.4875183</t>
  </si>
  <si>
    <t>https://community.secop.gov.co/Public/Tendering/OpportunityDetail/Index?noticeUID=CO1.NTC.4776542&amp;isFromPublicArea=True&amp;isModal=true&amp;asPopupView=true</t>
  </si>
  <si>
    <t>OPSP-VAD-0938-2023</t>
  </si>
  <si>
    <t>CO1.REQ.4874647</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</si>
  <si>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LOS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DEL 2021 .10. APOYAR A LA DIRECCIÓN DE DESARROLLO ESTUDIANTIL EN LOS PROCESOS DE ADMISIÓN Y DE INDUCCIÓN DE LOS ESTUDIANTES QUE INGRESAN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</si>
  <si>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https://community.secop.gov.co/Public/Tendering/OpportunityDetail/Index?noticeUID=CO1.NTC.4776009&amp;isFromPublicArea=True&amp;isModal=true&amp;asPopupView=true</t>
  </si>
  <si>
    <t>OPSP-VAD-0939-2023</t>
  </si>
  <si>
    <t>CO1.REQ.4874737</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</si>
  <si>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ACOMPAÑAR EL PROCESO DE ORGANIZACIÓN LOGÍSTICA DE EVENTOS DE LAS FUENTES ASIGNADAS, ASISTIR A REUNIONES PREPARATORIAS, ELABORAR LIBRETOS DE PRESENTACIÓN, ÓRDENES DEL DÍA Y PRECEDENCIAS. 7. REALIZAR SEGUIMIENTO A SOLICITUDES DE INSUMOS Y ELEMENTOS PARA LOS EVENTOS. 8. PRESENTAR EVENTOS DE LAS FUENTES ASIGNADAS. 9.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</si>
  <si>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https://community.secop.gov.co/Public/Tendering/OpportunityDetail/Index?noticeUID=CO1.NTC.4776127&amp;isFromPublicArea=True&amp;isModal=true&amp;asPopupView=true</t>
  </si>
  <si>
    <t>OPSP-VAD-0940-2023</t>
  </si>
  <si>
    <t>CO1.REQ.4874769</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</si>
  <si>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2023-II 10. ELABORAR DE INFORMES DE LA CARACTERIZACIÓN DE FACTORES DE RIESGO PSICOSOCIALES Y ACADÉMICOS EN ESTUDIANTES NUEVOS DURANTE LA VIGENCIA DE 2023-II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</si>
  <si>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https://community.secop.gov.co/Public/Tendering/OpportunityDetail/Index?noticeUID=CO1.NTC.4776171&amp;isFromPublicArea=True&amp;isModal=true&amp;asPopupView=true</t>
  </si>
  <si>
    <t>OPSP-VAD-0941-2023</t>
  </si>
  <si>
    <t>CO1.REQ.4875219</t>
  </si>
  <si>
    <t>LA PRESENTE ORDEN TIENE POR OBJETO: PRESTACIÓN DE SERVICIOS PROFESIONALES COMO ABOGADA,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</si>
  <si>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https://community.secop.gov.co/Public/Tendering/OpportunityDetail/Index?noticeUID=CO1.NTC.4776425&amp;isFromPublicArea=True&amp;isModal=true&amp;asPopupView=true</t>
  </si>
  <si>
    <t>OPSP-VAD-0942-2023</t>
  </si>
  <si>
    <t>CO1.REQ.4875803</t>
  </si>
  <si>
    <t>LA PRESENTE ORDEN TIENE POR OBJETO: 1. APOYAR EN EL SEGUIMIENTO A LOS TRÁMITES DE PAGO ANTE LAS OFICINAS DE PRESUPUESTO Y CONTABILIDAD, EN LO QUE REFIERE A ASUNTOS Y ACTIVIDADES ACADÉMICAS. 2. APOYAR CON EL PROCESO DE CONSOLIDACIÓN DE INFORMACIÓN PARA RECONOCER ESTÍMULOS POR CONCEPTO DE PAGO DE INSCRIPCIÓN A LAS PRUEBAS SABER PRO 3. APOYAR EN EL DILIGENCIAMIENTO DE INFORMES PERIÓDICOS REQUERIDOS POR ENTES EXTERNOS Y OTRAS DEPENDENCIAS DE LA INSTITUCIÓN 4. APOYAR EN LAS ACTIVIDADES DEL PROCESO DE ORGANIZACIÓN DE CONVOCATORIAS, SELECCIÓN, SEGUIMIENTO Y DEMÁS ACTIVIDADES QUE SE DERIVEN DEL PROGRAMA DE MONITORIAS ACADÉMICAS. 4. APOYAR EN LA ELABORACIÓN DE LAS ACTAS DE REUNIONES CONVOCADAS EN EL MARCO DEL PROGRAMA DE MONITORIAS. 5. APOYAR CON LA REVISIÓN Y ATENCIÓN DEL CORREO ELECTRÓNICO DE MONITORIAS ACADÉMICAS. 6. APOYAR EN LA ATENCIÓN A LAS INQUIETUDES DE ESTUDIANTES Y DOCENTES SOBRE EL PROCESO DE MONITORIAS. 6. APOYAR CON EL SEGUIMIENTO AL CUMPLIMIENTO DEL REPORTE DE HORAS POR PARTE DE LOS MONITORES EN EL SISTEMA. 7. APOYAR EN EL PROCESO RELACIONADO CON EL TRÁMITE DE PAGOS DE HORAS DE MONITORIAS Y DEMÁS ESTÍMULOS ACADÉMICOS Y ECONÓMICOS A LOS QUE SON BENEFICIARIOS LOS MONITORES ACADÉMICOS.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</si>
  <si>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https://community.secop.gov.co/Public/Tendering/OpportunityDetail/Index?noticeUID=CO1.NTC.4776834&amp;isFromPublicArea=True&amp;isModal=true&amp;asPopupView=true</t>
  </si>
  <si>
    <t>OAG-VAD-0943-2023</t>
  </si>
  <si>
    <t>CO1.REQ.4880351</t>
  </si>
  <si>
    <t>LA PRESENTE ORDEN TIENE POR OBJETO: 1. APOYAR LA COORDINACIÓN DEL ÁREA DE IDIOMAS EN LA ATENCIÓN AL PÚBLICO EN GENERAL, DURANTE EL PERÍODO 2023-II. 2. REALIZAR PROMOCIÓN Y DIVULGACIÓN DE INSCRIPCIONES Y MATRICULAS DE CURSOS DE IDIOMAS, DURANTE EL PERÍODO 2023-II. 3. APOYAR EN LA ORGANIZACIÓN DE LA DOCUMENTACIÓN Y GENERAR LISTADOS DE ESTUDIANTES MATRICULADOS, DURANTE EL PERÍODO 2023-II. 4.  APOYAR LA ORGANIZACIÓN DE LA PRUEBA DE CLASIFICACIÓN PARA DETERMINAR EL NIVEL DE INICIO DE ESTUDIANTES NUEVOS, DURANTE EL PERÍODO 2023-II. 5. APOYAR EN EL CONTROL ADECUADO DE LA ENTREGA DE MATERIAL BIBLIOGRÁFICO DE APOYO A DOCENTES Y ESTUDIANTES DE IDIOMAS, DURANTE EL PERÍODO 2023-II.  6. APOYAR EN LA APLICACIÓN DE EXÁMENES DE SUFICIENCIA EN INGLÉS. 7. PRESENTAR INFORMES REQUERIDOS. 8. APOYAR EL CARGUE DE ESPACIOS EN EL SIARE, DURANTE EL PERÍODO 2023-II. 9. APOYAR EL CARGUE DE ASIGNACIÓN Y APOYO A DOCENTE. 10. APOYAR EN LA CREACIÓN Y TABULACIÓN DE ENCUESTAS. 11. APOYAR LA ELABORACIÓN DE RESOLUCIÓN Y TRÁMITE PARA PAGO DE LIBROS. 12. TABULAR LOS RESULTADOS DE EXAMEN DE SUFICIENCIA. 13. APOYAR LA GENERACIÓN DEL INFORME SNIES, DURANTE EL PERÍODO 2023-II. 14. REALIZAR INFORMES SOBRE DOCENTES, ESTUDIANTES, ÍNDICES DE DESERCIÓN Y DE RENDIMIENTO EXAMEN DE SUFICIENCIA.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</si>
  <si>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https://community.secop.gov.co/Public/Tendering/OpportunityDetail/Index?noticeUID=CO1.NTC.4781587&amp;isFromPublicArea=True&amp;isModal=true&amp;asPopupView=true</t>
  </si>
  <si>
    <t>OPSP-VAD-0944-2023</t>
  </si>
  <si>
    <t>CO1.REQ.4880638</t>
  </si>
  <si>
    <t>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</si>
  <si>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https://community.secop.gov.co/Public/Tendering/OpportunityDetail/Index?noticeUID=CO1.NTC.4781610&amp;isFromPublicArea=True&amp;isModal=true&amp;asPopupView=true</t>
  </si>
  <si>
    <t>OAG-VAD-0945-2023</t>
  </si>
  <si>
    <t>CO1.REQ.4880919</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</si>
  <si>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</si>
  <si>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https://community.secop.gov.co/Public/Tendering/OpportunityDetail/Index?noticeUID=CO1.NTC.4781666&amp;isFromPublicArea=True&amp;isModal=true&amp;asPopupView=true</t>
  </si>
  <si>
    <t>OPSP-VAD-0946-2023</t>
  </si>
  <si>
    <t>CO1.REQ.4881025</t>
  </si>
  <si>
    <t>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DURANTE EL PERÍODO 2023-2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2023-2 3. APOYAR EN LA REVISIÓN, ELABORACIÓN Y VALIDACIÓN DE LOS DOCUMENTOS PRECONTRACTUALES Y CONTRACTUALES DE LOS CONTRATOS ADELANTADOS POR LA VICERRECTORÍA ACADÉMICA DE CONFORMIDAD CON EL ESTATUTO DE CONTRATACIÓN DE LA INSTITUCIÓN, DURANTE EL PERÍODO 2023-2 4. APOYAR CON LA REDACCIÓN DE LAS ACTAS DE INICIO, SUSPENSIÓN, REINICIO, ADICIÓN EN VALOR, ADICIÓN EN PLAZO, ADICIÓN EN PLAZO Y VALOR U OTRO SÍ MODIFICATORIO, Y/O TERMINACIÓN DE LAS ÓRDENES DE PROVEEDORES, DURANTE EL PERÍODO 2023-2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DURANTE EL PERÍODO 2023-2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</si>
  <si>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https://community.secop.gov.co/Public/Tendering/OpportunityDetail/Index?noticeUID=CO1.NTC.4781783&amp;isFromPublicArea=True&amp;isModal=true&amp;asPopupView=true</t>
  </si>
  <si>
    <t>OAG-VAD-0947-2023</t>
  </si>
  <si>
    <t>CO1.REQ.4881233</t>
  </si>
  <si>
    <t>LA PRESENTE ORDEN TIENE POR OBJETO: 1. PRESENTAR SEMESTRALMENTE PLAN DE TRABAJO DE ACTIVIDADES A DESARROLLAR, DETALLANDO OBJETIVOS, FECHAS, METODOLOGÍA, METAS, INDICADORES ACORDES CON LAS DIRECTRICES IMPARTIDAS POR EL DIRECTOR DE BIENESTAR Y EL COORDINADOR (A) DEL ÁREA QUE DÉ RESPUESTA A LAS ACTIVIDADES PARA LAS CUALES FUE CONTRATADA. 2. APOYAR LA ARTICULACIÓN ENTRE BIENESTAR UNIVERSITARIO Y TODOS LOS PROGRAMAS ACADÉMICOS DE LA FACULTAD DE SALUD. 3. APOYAR A LA DIRECCIÓN DE BIENESTAR UNIVERSITARIO EN EL SEGUIMIENTO DE LOS CASOS DE ESTUDIANTES Y DOCENTES CON DIFICULTADES REPORTADOS POR LA FACULTAD DE SALUD. 4. APOYAR A LA DIRECCIÓN DE BIENESTAR UNIVERSITARIO EN LA IMPLEMENTACIÓN DE ESTRATEGIAS DE PROMOCIÓN DE LOS SERVICIOS Y ACTIVIDADES DE BIENESTAR UNIVERSITARIO EN LA FACULTAD DE SALUD. 5.ENTREGAR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SALUD,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</si>
  <si>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https://community.secop.gov.co/Public/Tendering/OpportunityDetail/Index?noticeUID=CO1.NTC.4781849&amp;isFromPublicArea=True&amp;isModal=true&amp;asPopupView=true</t>
  </si>
  <si>
    <t>OPSP-VAD-0948-2023</t>
  </si>
  <si>
    <t>CO1.REQ.4881251</t>
  </si>
  <si>
    <t>LA PRESENTE ORDEN TIENE POR OBJETO: 1. PRESTAR ASESORÍA Y RESOLVER LAS CONSULTAS DE TIPO JURÍDICO EN TODAS LAS ÁREAS DEL DERECHO QUE LE SEAN SOLICITADAS POR PARTE DE LOS MIEMBROS DEL GRUPO DE FACTURACIÓN, CRÉDITO Y CARTERA. 2. PROYECTAR RESPUESTA A LAS PETICIONES QUE SE LE HAGAN Y/O TRASLADEN AL GRUPO DE FACTURACIÓN, CRÉDITO Y CARTERA DENTRO DE LOS PLAZOS Y/O TÉRMINOS ESTABLECIDOS EN LA LEY. 3. COMPILAR Y ACTUALIZAR LAS NORMAS LEGALES, DE JURISPRUDENCIA DOCTRINA Y DE LOS CONCEPTOS QUE TENGAN RELACIÓN CON EL ÁMBITO DE COMPETENCIA DEL GRUPO DE FACTURACIÓN, CRÉDITO Y CARTERA. 4.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5. APOYAR CON LA ATENCIÓN A LOS USUARIOS QUE REQUIERAN LOS SERVICIOS DEL GRUPO DE FACTURACIÓN, CRÉDITO Y CARTERA A TRAVÉS DE LOS DIFERENTES CANALES DISPONIBLES. 6. APOYAR CON LA RECEPCIÓN, REVISIÓN, VERIFICACIÓN, CONFIRMACIÓN Y APROBACIÓN DE SOLICITUDES DE CRÉDITOS. 7. APOYAR EN LA RECEPCIÓN, ORGANIZACIÓN Y REGISTRO DE LOS DOCUMENTOS SOPORTE DEL DESARROLLO DE LAS ACTIVIDADES PARA QUE REPOSEN EN EL ARCHIVO FÍSICO Y DIGITAL DEL GRUPO DE FACTURACIÓN, CRÉDITO Y CARTERA. 8. APOYAR EN LA ELABORACIÓN DE VOLANTES DE CONSIGNACIÓN PARA EL PAGO DE LAS CUOTAS MENSUALES DE LOS ESTUDIANTES BENEFICIARIOS DE CRÉDITOS DEL GRUPO DE FACTURACIÓN, CRÉDITO Y CARTERA. 9. APOYAR EN LA ELABORACIÓN DE VOLANTES QUE SOLICITEN LOS ESTUDIANTES PARA: READMISIÓN, AUTENTICACIONES, EXCEDENTES DE MATRÍCULAS, EXCEDENTES DE DERECHOS DE GRADO, EXAMEN DE SUFICIENCIA, INSCRIPCIONES, ACTITUD OCUPACIONAL, INSUMOS DE CLÍNICA ODONTOLÓGICA, Y FONDOS. 10. APOYAR CON EL INGRESO DE LOS PAGOS REALIZADOS A LOS CRÉDITOS DEL GRUPO DE FACTURACIÓN, CRÉDITO Y CARTERA. 11. APOYAR CON LA REALIZACIÓN DE LLAMADAS TELEFÓNICAS Y ENVÍO DE CORREOS ELECTRÓNICOS PARA GESTIÓN DE COBROS DE LAS DEUDAS DE CRÉDITOS QUE POSEEN LOS DEUDORES Y CODEUDORES EN LAS DIFERENTES MODALIDADES (PRESENCIAL, CREO, POSGRADOS Y DIPLOMADOS) SEGÚN EL FORMATO ESTABLECIDO PARA EL CONTROL DE LAS LLAMADAS. 12. REALIZAR MENSUALMENTE UN INFORME DETALLADO DEL PROCESO DE GESTIÓN DE COBRO DE LOS CRÉDITOS OTORGADOS A LOS ESTUDIANTES QUE LE SEAN ENCOMENDADOS. 13. APOYAR CON LA EXPEDICIÓN DE PAZ Y SALVOS Y CONSTANCIA DE DEUDAS DE LOS ESTUDIANTES CON CRÉDITOS Y ASÍ MISMO ACTUALIZAR SU ESTADO FINANCIERO EN EL SISTEMA DE ADMISIONES. 14. APOYAR CON LA APLICACIÓN DE LA ENCUESTA DE SATISFACCIÓN DEL SERVICIO EN EL PROCESO DE CRÉDITOS. 15. APOYAR CON LA RECEPCIÓN DE PAGOS POR DATAFONO, REALIZAR EL REGISTRO DE ESTOS Y ENVIARLOS A LA UNIDAD DE TESORERÍA PARA SU RECAUDO. 16. APOYAR EN EL TRÁMITE DE SOLICITUDES DE REEMBOLSO Y CRUCES DE CUENTAS DE LOS ESTUDIANTES DE LAS DISTINTAS MODALIDADES (PRESENCIAL, CREO, POSGRADOS Y DIPLOMADOS). 17. APOYAR LA REALIZACIÓN DE EVENTOS INSTITUCIONALES EN LOS QUE SE REQUIERA FINANCIAMIENTO EN LA ADQUISICIÓN DE SERVICIOS O PRODUCTOS COMO: FERIA DEL LIBRO, FERIA ARTESANAL, FERIA AGRÍCOLA, FERIA DE POSTGRADOS 18. APOYAR EN LA ATENCIÓN AL PÚBLICO BENEFICIARIOS DE CRÉDITOS CON CARTERA EN COBRO PRE JURÍDICO Y JURÍDICO. 19. APOYAR EN ÉL ENVIÓ DE COBROS PREJURÍDICO DE OBLIGACIONES EN MORA A LOS CORREOS ELECTRÓNICOS DE LOS DEUDORES Y CODEUDORES. 20. RENDIR INFORMES MENSUALES, SOBRE LAS ACTIVIDADES DESARROLLADAS, EN CUMPLIMIENTO DE LA PRESENTE ORDEN DE PRESTACIÓN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</si>
  <si>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https://community.secop.gov.co/Public/Tendering/OpportunityDetail/Index?noticeUID=CO1.NTC.4781990&amp;isFromPublicArea=True&amp;isModal=true&amp;asPopupView=true</t>
  </si>
  <si>
    <t>OPSP-VAD-0949-2023</t>
  </si>
  <si>
    <t>CO1.REQ.4881277</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</si>
  <si>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APOYAR A LA DIRECCIÓN DE BIENESTAR UNIVERSITARIO EN LA IMPLEMENTACIÓN DE ESTRATEGIAS DE PROMOCIÓN DE LOS SERVICIOS Y ACTIVIDADES DE BIENESTAR UNIVERSITARIO EN LA FACULTAD DE HUMANIDADES.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HUMANIDADES,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</si>
  <si>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https://community.secop.gov.co/Public/Tendering/OpportunityDetail/Index?noticeUID=CO1.NTC.4782501&amp;isFromPublicArea=True&amp;isModal=true&amp;asPopupView=true</t>
  </si>
  <si>
    <t>OAG-VAD-0950-2023</t>
  </si>
  <si>
    <t>CO1.REQ.4881546</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</si>
  <si>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</si>
  <si>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https://community.secop.gov.co/Public/Tendering/OpportunityDetail/Index?noticeUID=CO1.NTC.4782349&amp;isFromPublicArea=True&amp;isModal=true&amp;asPopupView=true</t>
  </si>
  <si>
    <t>OAG-VAD-0951-2023</t>
  </si>
  <si>
    <t>CO1.REQ.4881456</t>
  </si>
  <si>
    <t>LA PRESENTE ORDEN TIENE POR OBJETO: 1. APOYAR LA PRODUCCIÓN DE CONTENIDOS PARA LAS REDES SOCIALES Y MEDIOS DIGITALES DE LA DIRECCIÓN DE BIENESTAR UNIVERSITARIO. 2. APOYAR EN LA ORGANIZACIÓN LOGÍSTICA DE LAS ACTIVIDADES Y EVENTOS ACADÉMICOS, SOCIALES, DEPORTIVOS Y CULTURALES DE LA DIRECCIÓN DE BIENESTAR UNIVERSITARIO. 3. ENTREGAR DE MANERA OPORTUNA Y BAJO SU RESPONSABILIDAD LOS INFORMES, CON SOPORTES ESTADÍSTICOS. 4. APOYAR EN LA GRABACIÓN Y EDICIÓN DE MENSAJES INSTITUCIONALES. 5. APOYAR EN LA ATENCIÓN A LOS MIEMBROS DE LA COMUNIDAD UNIVERSITARIA QUE REQUIERAN INFORMACIÓN SOBRE LOS DISTINTOS SERVICIOS DE BIENESTAR A TRAVES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</si>
  <si>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https://community.secop.gov.co/Public/Tendering/OpportunityDetail/Index?noticeUID=CO1.NTC.4782613&amp;isFromPublicArea=True&amp;isModal=true&amp;asPopupView=true</t>
  </si>
  <si>
    <t>OAG-VAD-0952-2023</t>
  </si>
  <si>
    <t>CO1.REQ.4881761</t>
  </si>
  <si>
    <t>LA PRESENTE ORDEN TIENE POR OBJETO: 1. APOYAR EN LA LOGÍSTICA DE EVENTOS CULTURALES QUE SEAN DESARROLLADOS POR LA DIRECCIÓN DE BIENESTAR UNIVERSITARIO.  2. APOYAR EN LA PARTICIPACIÓN DE EVENTOS ACADÉMICOS, CIENTÍFICOS, ARTÍSTICOS, CULTURALES Y DEPORTIVOS DENTRO Y FUERA DEL LUGAR HABITUAL DE LA EJECUCIÓN DE SUS ACTIVIDADES. 3. REALIZAR EL DILIGENCIAMIENTO OPORTUNO DE LOS FORMATOS ESTABLECIDOS POR BIENESTAR UNIVERSITARIO EN EL SISTEMA DE GESTIÓN DE LA CALIDAD. 4. PRESENTAR INFORMES QUE LE SEAN REQUERIDOS CON SOPORTES ESTADÍSTICOS. 5.APOYAR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</si>
  <si>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https://community.secop.gov.co/Public/Tendering/OpportunityDetail/Index?noticeUID=CO1.NTC.4782622&amp;isFromPublicArea=True&amp;isModal=true&amp;asPopupView=true</t>
  </si>
  <si>
    <t>OPSP-VAD-0953-2023</t>
  </si>
  <si>
    <t>CO1.REQ.4881474</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</si>
  <si>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APOYAR A LA DIRECCIÓN DE BIENESTAR UNIVERSITARIO EN LA IMPLEMENTACIÓN DE ESTRATEGIAS DE PROMOCIÓN DE LOS SERVICIOS Y ACTIVIDADES DE BIENESTAR UNIVERSITARIO EN LA FACULTAD DE EDUCACIÓN.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</si>
  <si>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https://community.secop.gov.co/Public/Tendering/OpportunityDetail/Index?noticeUID=CO1.NTC.4782627&amp;isFromPublicArea=True&amp;isModal=true&amp;asPopupView=true</t>
  </si>
  <si>
    <t>OAG-VAD-0954-2023</t>
  </si>
  <si>
    <t>CO1.REQ.4881784</t>
  </si>
  <si>
    <t>https://community.secop.gov.co/Public/Tendering/OpportunityDetail/Index?noticeUID=CO1.NTC.4782773&amp;isFromPublicArea=True&amp;isModal=true&amp;asPopupView=true</t>
  </si>
  <si>
    <t>OPSP-VAD-0955-2023</t>
  </si>
  <si>
    <t>CO1.REQ.4881849</t>
  </si>
  <si>
    <t>LA PRESENTE ORDEN TIENE POR OBJETO: 1. APOYAR EN LA GESTIÓN Y SEGUIMIENTO, HASTA SU FINALIZACIÓN, DEL PROCESO DE PAGO DE LAS DIFERENTES ÓRDENES DE GASTO A CARGO DE LA VICERRECTORÍA DE EXTENSIÓN Y PROYECCIÓN SOCIAL, CARGADOS EN LAS PLATAFORMAS DE CONTROL DE CONVENIOS, CONTRATOS O FIGURA JURÍDICA QUE CORRESPONDA. 2. REALIZAR EL DILIGENCIAMIENTO DE LAS DIFERENTES MATRICES DE EJECUCIÓN PRESUPUESTAL Y DEL SISTEMA DE INFORMACIÓN DE LA VICERRECTORÍA DE EXTENSIÓN Y PROYECCIÓN SOCIAL. 3. CONSOLIDAR INFORMACIÓN REQUERIDA COMO APOYO EN LA ELABORACIÓN DEL INFORME FINANCIERO Y PLAN DE SEGUIMIENTO DE EJECUCIÓN FINANCIERA CON SUS RESPECTIVOS SOPORTES. 4. APOYAR EN LA GESTIÓN REQUERIDA PARA LA OPORTUNA ENTREGA DE INFORMES E INSUMOS REQUERIDOS PARA LAS DEPENDENCIAS DE LA INSTITUCIÓN Y ENTIDADES EXTERNAS. 5. APOYAR EN EL TRÁMITE Y SEGUIMIENTO A LA ELABORACIÓN DE LAS LIQUIDACIONES DE LOS APOYOS ECONÓMICOS DE MOVILIDAD DEL PERSONAL CONTRATADO DE LA DEPENDENCIA Y DE LOS VIÁTICOS DE LOS SERVIDORES PÚBLICOS (DOCENTES Y ADMINISTRATIVOS). 6. APOYAR EN LA GESTIÓN DE LOS REQUERIMIENTOS LOGÍSTICOS Y DE TRANSPORTE PARA LOS DIFERENTES EQUIPOS DE TRABAJO DE LOS CONVENIOS, CONTRATO O FIGURA JURÍDICA QUE CORRESPONDA, AL IGUAL QUE A LOS DIFERENTES FUNCIONARIOS DE VICERRECTORÍA DE EXTENSIÓN Y PROYECCIÓN SOCIAL, REGISTRÁNDOLOS EN LA MATRIZ QUE CORRESPONDA, Y EN EL SISTEMA DE INFORMACIÓN DE LA VICERRECTORÍA DE EXTENSIÓN Y PROYECCIÓN SOCIAL. 7. ELABORAR Y PRESENTAR OPORTUNAMENTE LOS INFORMES MENSUALES O CUANDO EL SUPERVISOR ASÍ LO REQUIERA, SOBRE LAS ACTIVIDADES DESARROLLADAS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</si>
  <si>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https://community.secop.gov.co/Public/Tendering/OpportunityDetail/Index?noticeUID=CO1.NTC.4782590&amp;isFromPublicArea=True&amp;isModal=true&amp;asPopupView=true</t>
  </si>
  <si>
    <t>OPSP-VAD-0956-2023</t>
  </si>
  <si>
    <t>CO1.REQ.4881856</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</si>
  <si>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</si>
  <si>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https://community.secop.gov.co/Public/Tendering/OpportunityDetail/Index?noticeUID=CO1.NTC.4783011&amp;isFromPublicArea=True&amp;isModal=true&amp;asPopupView=true</t>
  </si>
  <si>
    <t>OAG-VAD-0957-2023</t>
  </si>
  <si>
    <t>CO1.REQ.4882019</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</si>
  <si>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</si>
  <si>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https://community.secop.gov.co/Public/Tendering/OpportunityDetail/Index?noticeUID=CO1.NTC.4783104&amp;isFromPublicArea=True&amp;isModal=true&amp;asPopupView=true</t>
  </si>
  <si>
    <t>OAG-VAD-0958-2023</t>
  </si>
  <si>
    <t>CO1.REQ.4879938</t>
  </si>
  <si>
    <t>LA PRESENTE ORDEN TIENE POR OBJETO: 1. APOYAR EN LA FORMULACIÓN DE PLANES DE OPERACIÓN DE LA SALA AMIGA DE LA FAMILIA LACTANTE. 2. APOYAR EN LA APLICACIÓN DE INSTRUMENTOS DE CHEQUEO CON BASE EN LA RES.2423/2018. 3. APOYAR EN LA IDENTIFICACIÓN DE LAS NECESIDADES DE RECURSOS, EQUIPOS E INSUMOS Y REALIZAR PEDIDOS A LA DEPENDENCIA CORRESPONDIENTE. 4. APOYAR EN LA SUPERVISIÓN DEL CUMPLIMIENTO DE LAS RUTAS Y PROTOCOLOS PARA EL CORRECTO FUNCIONAMIENTO DE LA SALA AMIGA DE LA FAMILIA LACTANTE. 5. APOYAR EN EL DILIGENCIAMIENTO DE LOS REGISTROS RELACIONADOS CON EL INGRESO, ESTANCIA Y EGRESO DE LA MADRE A LA SALA AMIGA DE LA FAMILIA LACTANTE. 6. APOYAR EN LA LIMPIEZA Y ESTERILIZACIÓN DE FRASCOS, TAPAS, UTENSILIOS ANTES, DURANTE Y DESPUÉS DE CADA JORNADA. 7. APOYAR EN EL ALMACENAMIENTO DE LA LECHE MATERNA EXTRAÍDA INMEDIATAMENTE SE COMPLETE EL PROCESO DE RECOLECCIÓN, REGISTRO Y ROTULACIÓN. 8. ENTREGAR DE MANERA OPORTUNA Y BAJO SU RESPONSABILIDAD LOS INFORMES QUE SE LE SOLICITEN CON SOPORTES ESTADÍSTICOS. 9. APOYAR EN LA ORGANIZACIÓN, EJECUCIÓN Y SEGUIMIENTO DE LOS PROGRAMAS OFERTADOS POR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</si>
  <si>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https://community.secop.gov.co/Public/Tendering/OpportunityDetail/Index?noticeUID=CO1.NTC.4781554&amp;isFromPublicArea=True&amp;isModal=true&amp;asPopupView=true</t>
  </si>
  <si>
    <t>OAG-VAD-0959-2023</t>
  </si>
  <si>
    <t>CO1.REQ.4879954</t>
  </si>
  <si>
    <t>https://community.secop.gov.co/Public/Tendering/OpportunityDetail/Index?noticeUID=CO1.NTC.4780916&amp;isFromPublicArea=True&amp;isModal=true&amp;asPopupView=true</t>
  </si>
  <si>
    <t>OAG-VAD-0960-2023</t>
  </si>
  <si>
    <t>CO1.REQ.4880396</t>
  </si>
  <si>
    <t>https://community.secop.gov.co/Public/Tendering/OpportunityDetail/Index?noticeUID=CO1.NTC.4781582&amp;isFromPublicArea=True&amp;isModal=true&amp;asPopupView=true</t>
  </si>
  <si>
    <t>OPSP-VAD-0961-2023</t>
  </si>
  <si>
    <t>CO1.REQ.4880763</t>
  </si>
  <si>
    <t>LA PRESENTE ORDEN TIENE POR OBJETO: 1. ASESORAR EN LA PROYECCIÓN, EJECUCIÓN Y CONTROL DE PROCESOS DE LA GESTIÓN ADMINISTRATIVA. 2. ASESORAR Y APOYAR EN LA PLANIFICACIÓN DE ACTIVIDADES DE SEGUIMIENTO Y CONTROL RELATIVAS A LA GESTIÓN ADMINISTRATIVA. 3. ASESORAR A LA DIRECCIÓN ADMINISTRATIVA EN LA ELABORACIÓN Y PRESENTACIÓN DE INFORMES RELACIONADOS CON LA GESTIÓN ADMINISTRATIVA. 4. ASESORAR Y APOYAR EN LA FORMULACIÓN Y EVALUACIÓN DE PROYECTOS E INICIATIVAS DE GESTIÓN ADMINISTRATIVA. 5. APOYAR EN LA FORMULACIÓN Y SEGUIMIENTO DE PROYECTOS DE PLAN DE ACCIÓN A CARGO DE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</si>
  <si>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https://community.secop.gov.co/Public/Tendering/OpportunityDetail/Index?noticeUID=CO1.NTC.4781909&amp;isFromPublicArea=True&amp;isModal=true&amp;asPopupView=true</t>
  </si>
  <si>
    <t>OPSP-VAD-0962-2023</t>
  </si>
  <si>
    <t>CO1.REQ.4881222</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</si>
  <si>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</si>
  <si>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https://community.secop.gov.co/Public/Tendering/OpportunityDetail/Index?noticeUID=CO1.NTC.4781865&amp;isFromPublicArea=True&amp;isModal=true&amp;asPopupView=true</t>
  </si>
  <si>
    <t>OPSP-VAD-0963-2023</t>
  </si>
  <si>
    <t>CO1.REQ.4879906</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</si>
  <si>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</si>
  <si>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https://community.secop.gov.co/Public/Tendering/OpportunityDetail/Index?noticeUID=CO1.NTC.4780710&amp;isFromPublicArea=True&amp;isModal=true&amp;asPopupView=true</t>
  </si>
  <si>
    <t>OPSP-VAD-0964-2023</t>
  </si>
  <si>
    <t>CO1.REQ.4880001</t>
  </si>
  <si>
    <t>LA PRESENTE ORDEN TIENE POR OBJETO: 1. REALIZAR EL PROGRAMA “'APRENDIENDO CON UNIMAGDALENA RADIO" 2. ELABORAR CAMPAÑAS Y ESTRATEGIAS PARA IMPACTAR EN LA COMUNIDAD ESTUDIANTIL. 3. APOYAR LA ELABORACIÓN DE ESTRATEGIAS DIGITALES PARA LAS REDES SOCIALES DE UNIMAGDALENA RADIO. 4. APOYAR AL AIRE LA REALIZACIÓN DE 'DESDE EL CAMPUS AL AIRE' QUE SE EMITE DE LUNES A VIERNES DE 7 A 8 DE LA MAÑANA. 5. APOYAR EN LAS TRANSMISIONES EN VIVO Y EN DIRECTO DE LOS EVENTOS DE LA EMISORA CULTURAL. 6. APOYAR LAS TRANSMISIONES O CUBRIMIENTO DE EVENTOS A TRAVÉS DE LAS REDES SOCIALES Y AL AIRE. 7. APOYAR LA PRODUCCIÓN Y EDICIÓN DE MATERIALES SONOROS INSTITUCIONALES. 8. PRESENTAR EVENTOS ASIGNADOS DESDE LA DIRECCIÓN DE COMUNICACIÓNES. 9. APOYAR EN LA REDACCIÓN DE BOLETINES INSTITUCIONALES. 10. APOYAR LA TRANSMISIÓN DEL PROGRAMA “LA REVISTA”, QUE SE EMITE A LAS 6 DE LA MAÑANA. 11. HACER REPORTERÍA EN LAS DEPENDENCIAS QUE GENEREN INFORMACIÓN ÚTIL PARA LA EMISORA. 12. APOYAR EN LA REALIZACIÓN DEL PROGRAMA "EN CONEXIÓN".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</si>
  <si>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LAURA PAOLA GARCIA GONZALEZ</t>
  </si>
  <si>
    <t>https://community.secop.gov.co/Public/Tendering/OpportunityDetail/Index?noticeUID=CO1.NTC.4781319&amp;isFromPublicArea=True&amp;isModal=true&amp;asPopupView=true</t>
  </si>
  <si>
    <t>OPSP-VAD-0965-2023</t>
  </si>
  <si>
    <t>CO1.REQ.4880389</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</si>
  <si>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APOYAR A LA DIRECCIÓN DE BIENESTAR UNIVERSITARIO EN LA IMPLEMENTACIÓN DE ESTRATEGIAS DE PROMOCIÓN DE LOS SERVICIOS Y ACTIVIDADES DE BIENESTAR UNIVERSITARIO EN LA FACULTAD DE CIENCIAS BÁSICAS.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BÁSICAS,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</si>
  <si>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https://community.secop.gov.co/Public/Tendering/OpportunityDetail/Index?noticeUID=CO1.NTC.4781619&amp;isFromPublicArea=True&amp;isModal=true&amp;asPopupView=true</t>
  </si>
  <si>
    <t>OAG-VAD-0966-2023</t>
  </si>
  <si>
    <t>CO1.REQ.4880841</t>
  </si>
  <si>
    <t>LA PRESENTE ORDEN TIENE POR OBJETO: 1. APOYAR AL GRUPO INTERNO DE COMPRAS Y ADMINISTRACIÓN DE BIENES EN LA RECEPCIÓN, REVISIÓN Y ORGANIZACIÓN DE LOS ELEMENTOS DE CONSUMO Y DEVOLUTIVOS ADQUIRIDOS POR COMPRAS. 2. APOYAR AL GRUPO INTERNO DE COMPRAS Y ADMINISTRACIÓN DE BIENES EN LA ORGANIZACIÓN DE BODEGA Y AISLAMIENTO DE BIENES, DISTRIBUCIÓN DE BIENES E INSUMOS DENTRO DE LA INSTITUCIÓN. 3. APOYAR AL GRUPO INTERNO DE COMPRAS Y ADMINISTRACIÓN DE BIENES EN LAS ENTREGAS FÍSICAS DE LOS ELEMENTOS DE CONSUMO Y DEVOLUTIVOS ADQUIRIDOS POR COMPRAS A SU DESTINO FINAL. 4. APOYAR AL GRUPO INTERNO DE COMPRAS Y ADMINISTRACIÓN DE BIENES EN LA ATENCIÓN DE LOS USUARIOS. 5. APOYAR AL GRUPO INTERNO DE COMPRAS Y ADMINISTRACIÓN DE BIENES EN EL MANEJO Y CONTROL DE LOS SUMINISTROS Y EQUIPOS QUE SE ENCUENTRAN EN EL STOCK DE LA OFICINA. 6. APOYAR AL GRUPO INTERNO DE COMPRAS Y ADMINISTRACIÓN DE BIENES EN LA DOTACIÓN DE LOS BAÑOS Y CAFETERÍA CON LOS SUMINISTROS RESPECTIVO. 7. APOYAR AL GRUPO INTERNO DE COMPRAS Y ADMINISTRACIÓN DE BIENES EN EL SUMINISTRO DE AGUA A TODAS LAS DEPENDENCIAS Y EVENTOS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</si>
  <si>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BETTY PATIÑO</t>
  </si>
  <si>
    <t>https://community.secop.gov.co/Public/Tendering/OpportunityDetail/Index?noticeUID=CO1.NTC.4781657&amp;isFromPublicArea=True&amp;isModal=true&amp;asPopupView=true</t>
  </si>
  <si>
    <t>OPSP-VAD-0967-2023</t>
  </si>
  <si>
    <t>CO1.REQ.4880797</t>
  </si>
  <si>
    <t>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POR LA CUAL FUE CONTRATADA.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</si>
  <si>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https://community.secop.gov.co/Public/Tendering/OpportunityDetail/Index?noticeUID=CO1.NTC.4782105&amp;isFromPublicArea=True&amp;isModal=true&amp;asPopupView=true</t>
  </si>
  <si>
    <t>OPSP-VAD-0968-2023</t>
  </si>
  <si>
    <t>CO1.REQ.4881502</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</si>
  <si>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</si>
  <si>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https://community.secop.gov.co/Public/Tendering/OpportunityDetail/Index?noticeUID=CO1.NTC.4782232&amp;isFromPublicArea=True&amp;isModal=true&amp;asPopupView=true</t>
  </si>
  <si>
    <t>OAG-VAD-0969-2023</t>
  </si>
  <si>
    <t>CO1.REQ.4882026</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</si>
  <si>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</si>
  <si>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https://community.secop.gov.co/Public/Tendering/OpportunityDetail/Index?noticeUID=CO1.NTC.4783020&amp;isFromPublicArea=True&amp;isModal=true&amp;asPopupView=true</t>
  </si>
  <si>
    <t>OAG-VAD-0970-2023</t>
  </si>
  <si>
    <t>CO1.REQ.4882115</t>
  </si>
  <si>
    <t>LA PRESENTE ORDEN TIENE POR OBJETO: 1. APOYAR EN LA PARTICIPACIÓN DE EVENTOS ACADÉMICOS, CIENTÍFICOS, ARTÍSTICOS, CULTURALES Y DEPORTIVOS DENTRO Y FUERA DEL LUGAR HABITUAL DE LA EJECUCIÓN DE SUS ACTIVIDADES. 2. APOYAR AL SUPERVISOR EN LA ACTUALIZACIÓN DEL INVENTARIO DE LOS EQUIPOS E INSUMOS DEL CENTRO DE LIDERAZGO Y GARANTIZAR EL BUEN USO DE LOS MISMOS. 3. APOYAR EN LA SUPERVISIÓN DE LOS ESPACIOS DEL CENTRO DE LIDERAZGO. 4. DILIGENCIAR OPORTUNAMENTE, LOS FORMATOS DEL PROCESO "BIENESTAR UNIVERSITARIO" DEL SISTEMA DE GESTIÓN DE CALIDAD. 5. PRESENTAR INFORMES OPORTUNAMENTE AL SUPERVISOR SOBRE LAS ACTIVIDADES DESARROLLADAS, EL INFORME DEBE TENER COMO ANEXO LAS ESTADÍSTICAS SOBRE LOS SERVICIOS PRESTADOS, DEBIDAMENTE SOPORTADOS Y LOS FORMATOS DE REGISTROS RESPECTIVOS.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</si>
  <si>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https://community.secop.gov.co/Public/Tendering/OpportunityDetail/Index?noticeUID=CO1.NTC.4783209&amp;isFromPublicArea=True&amp;isModal=true&amp;asPopupView=true</t>
  </si>
  <si>
    <t>OAG-VAD-0971-2023</t>
  </si>
  <si>
    <t>CO1.REQ.4881983</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</si>
  <si>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</si>
  <si>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https://community.secop.gov.co/Public/Tendering/OpportunityDetail/Index?noticeUID=CO1.NTC.4783023&amp;isFromPublicArea=True&amp;isModal=true&amp;asPopupView=true</t>
  </si>
  <si>
    <t>OAG-VAD-0972-2023</t>
  </si>
  <si>
    <t>CO1.REQ.4882201</t>
  </si>
  <si>
    <t>LA PRESENTE ORDEN TIENE POR OBJETO: 1. APOYAR EN EL DISEÑO DE PIEZAS GRÁFICAS 2. APOYAR EN LA PRODUCCIÓN AUDIOVISUAL MULTIMEDIA 3. APOYAR EN LA PARTE LOGISTICA DE GRABACIONES 4. APOYAR EN LAS ACTIVIDADES DE STREAMING.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</si>
  <si>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https://community.secop.gov.co/Public/Tendering/OpportunityDetail/Index?noticeUID=CO1.NTC.4782653&amp;isFromPublicArea=True&amp;isModal=true&amp;asPopupView=true</t>
  </si>
  <si>
    <t>OPSP-VAD-0973-2023</t>
  </si>
  <si>
    <t>CO1.REQ.4882204</t>
  </si>
  <si>
    <t>LA PRESENTE ORDEN TIENE POR OBJETO: 1. APOYAR A LA OFICINA DE ASEGURAMIENTO DE LA CALIDAD EN LOS PROCESOS DE ACOMPAÑAMIENTO Y ASESORÍAS PARA LA SOLICITUD O RENOVACIÓN DE REGISTROS CALIFICADOS DE LOS PROGRAMAS ACADÉMICOS QUE SE ENCUENTRAN EN ESE PROCESO.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4. APOYAR A LA OFICINA DE ASEGURAMIENTO DE LA CALIDAD EN LA TOMA DE REGISTROS DE ASISTENCIAS, ACTAS, DESARROLLO DE RELATORÍAS Y EVIDENCIAS DE LAS ASESORÍAS PARA LA ELABORACIÓN DE PROPUESTAS DE NUEVOS PROGRAMAS ACADÉMICOS 5. ASESORAR, ORIENTAR, A LOS EQUIPOS Y AUTORES DE CREACIÓN Y/O RENOVACIÓN DE PROGRAMA DE PREGRADO PRESENCIAL, VIRTUAL Y DISTANCIA EN LA BUSQUEDA Y ANALISIS DE LOS INDICADORES.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</si>
  <si>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https://community.secop.gov.co/Public/Tendering/OpportunityDetail/Index?noticeUID=CO1.NTC.4783028&amp;isFromPublicArea=True&amp;isModal=true&amp;asPopupView=true</t>
  </si>
  <si>
    <t>OPSP-VAD-0974-2023</t>
  </si>
  <si>
    <t>CO1.REQ.4882208</t>
  </si>
  <si>
    <t>LA PRESENTE ORDEN TIENE POR OBJETO: 1. APOYAR LA COORDINACIÓN Y SUPERVISIÓN DE LOS PROGRAMAS DE INTERCAMBIOS: “CONEXIÓN GLOBAL” "DOBLE TITULACIÓN" "PROGRAMA SEMESTRE EN EL EXTERIOR". 2. APOYAR LA REALIZACIÓN, SEGUIMIENTO Y PROMOCIÓN DE LAS CONVOCATORIAS. 3. ASESORIAS A ESTUDIANTES. 4. APOYAR EL PROCESO DE SELECCIÓN Y POSTULACIÓN DE ESTUDIANTES. 5. APOYAR EL SEGUIMIENTO A LOS ESTUDIANTES SELECCIONADOS DURANTE Y DESPUÉS DEL INTERCAMBIO (HOMOLOGACIÓN DE ASIGNATURAS) 6. APOYAR LA COORDINACIÓN DE INICIATIVAS DE INTERNACIONALIZACIÓN DEL CURRÍCULO E INTERNACIONALIZACIÓN EN CASA. 7. APOYAR EN EL ANÁLISIS DE DATOS E INFORMACIÓN DE MOVILIDAD Y CONVOCATORIAS.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</si>
  <si>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MARLA MAESTRE MEYER (ENCARGADA)</t>
  </si>
  <si>
    <t>https://community.secop.gov.co/Public/Tendering/OpportunityDetail/Index?noticeUID=CO1.NTC.4783035&amp;isFromPublicArea=True&amp;isModal=true&amp;asPopupView=true</t>
  </si>
  <si>
    <t>OPSP-VAD-0975-2023</t>
  </si>
  <si>
    <t>CO1.REQ.4882211</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</si>
  <si>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LA COORDINACIÓN DE CURSOS VIRTUALES EN LA PLATAFORMA DE BLOQUE 10. 9. APOYAR EN LA ASESORÍA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</si>
  <si>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https://community.secop.gov.co/Public/Tendering/OpportunityDetail/Index?noticeUID=CO1.NTC.4783037&amp;isFromPublicArea=True&amp;isModal=true&amp;asPopupView=true</t>
  </si>
  <si>
    <t>OAG-VAD-0976-2023</t>
  </si>
  <si>
    <t>CO1.REQ.4881998</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</si>
  <si>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EN EL CONTROL DE LAS BONIFICACIONES NO CONSTITUTIVAS DE DOCENTES DE PLANTA, OCASIONALES Y EMPLEADOS ADMINISTRATIVOS.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</si>
  <si>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https://community.secop.gov.co/Public/Tendering/OpportunityDetail/Index?noticeUID=CO1.NTC.4783222&amp;isFromPublicArea=True&amp;isModal=true&amp;asPopupView=true</t>
  </si>
  <si>
    <t>OAG-VAD-0977-2023</t>
  </si>
  <si>
    <t>CO1.REQ.4882608</t>
  </si>
  <si>
    <t>https://community.secop.gov.co/Public/Tendering/OpportunityDetail/Index?noticeUID=CO1.NTC.4783713&amp;isFromPublicArea=True&amp;isModal=true&amp;asPopupView=true</t>
  </si>
  <si>
    <t>OAG-VAD-0978-2023</t>
  </si>
  <si>
    <t>CO1.REQ.4883088</t>
  </si>
  <si>
    <t>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 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</si>
  <si>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https://community.secop.gov.co/Public/Tendering/OpportunityDetail/Index?noticeUID=CO1.NTC.4783987&amp;isFromPublicArea=True&amp;isModal=true&amp;asPopupView=true</t>
  </si>
  <si>
    <t>OPSP-VAD-0979-2023</t>
  </si>
  <si>
    <t>CO1.REQ.4883100</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</si>
  <si>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</si>
  <si>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https://community.secop.gov.co/Public/Tendering/OpportunityDetail/Index?noticeUID=CO1.NTC.4783617&amp;isFromPublicArea=True&amp;isModal=true&amp;asPopupView=true</t>
  </si>
  <si>
    <t>OAG-VAD-0980-2023</t>
  </si>
  <si>
    <t>CO1.REQ.4882624</t>
  </si>
  <si>
    <t>LA PRESENTE ORDEN TIENE POR OBJETO: 1. APOYAR A LA OFICINA DE ASEGURAMIENTO DE LA CALIDAD EN LAS ACTIVIDADES LOGISTICAS ENMARCADAS EN EL DESARROLLO DE LAS VISITAS DE PARES DE LOS PROCESOS DE ACREDITACIÓN Y REGISTRO CALIFICADO. 2. APOYAR A LA OFICINA DE ASEGURAMIENTO DE LA CALIDAD EN LA TOMA DE REGISTROS DE ASISTENCIAS, ACTAS, DESARROLLO DE RELATORÍAS DE LAS DIFERENTES REUNIONES, CAPACITACIONES Y SENSIBILIZACIONES EN LOS PROCESOS DE REGISTRO CALIFICADO Y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</si>
  <si>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https://community.secop.gov.co/Public/Tendering/OpportunityDetail/Index?noticeUID=CO1.NTC.4783537&amp;isFromPublicArea=True&amp;isModal=true&amp;asPopupView=true</t>
  </si>
  <si>
    <t>OAG-VAD-0981-2023</t>
  </si>
  <si>
    <t>CO1.REQ.4882730</t>
  </si>
  <si>
    <t>LA PRESENTE ORDEN TIENE POR OBJETO: 1. APOYAR EN LA RECEPCIÓN E INGRESO DE LOS NIÑOS Y NIÑAS AL CENTRO, ASÍ COMO LA ORIENTACIÓN DE LOS PADRES EN LOS SERVICIOS QUE SE OFRECEN 2. APOYAR EN EL CUIDADO DE NIÑOS Y NIÑAS DEL CENTRO DE ATENCIÓN A LA PRIMERA INFANCIA. 3. APOYAR EN LA PARTICIPACIÓN DE EVENTOS ACADÉMICOS, CIENTÍFICOS, ARTÍSTICOS, CULTURALES Y DEPORTIVOS DENTRO Y FUERA DEL LUGAR HABITUAL DE LA EJECUCIÓN DE SUS ACTIVIDADES. 4. APOYAR EN LA REALIZACIÓN DE LOS INFORMES QUE SE LE SOLICITEN PARA SER PRESENTADOS EN OTRAS DEPENDENCIAS. 5.DILIGENCIAR OPORTUNAMENTE TODOS LOS FORMATOS ESTABLECIDOS POR BIENESTAR UNIVERSITARIO EN EL SISTEMA DE GESTIÓN DE LA CALIDAD Y OTROS PROCESOS, PARA EL REGISTRO DE TODAS LAS ACTIVIDADES QUE SE REALICEN. 6. APOYAR EN LAS ACTIVIDADES LÚDICAS Y RECREATIVAS DEL CENTRO DE ATENCIÓN A LA PRIMERA INFANCIA.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</si>
  <si>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https://community.secop.gov.co/Public/Tendering/OpportunityDetail/Index?noticeUID=CO1.NTC.4783733&amp;isFromPublicArea=True&amp;isModal=true&amp;asPopupView=true</t>
  </si>
  <si>
    <t>OAG-VAD-0982-2023</t>
  </si>
  <si>
    <t>CO1.REQ.4883787</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</si>
  <si>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APOYAR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</si>
  <si>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https://community.secop.gov.co/Public/Tendering/OpportunityDetail/Index?noticeUID=CO1.NTC.4785002&amp;isFromPublicArea=True&amp;isModal=true&amp;asPopupView=true</t>
  </si>
  <si>
    <t>OPSP-VAD-0983-2023</t>
  </si>
  <si>
    <t>CO1.REQ.4884091</t>
  </si>
  <si>
    <t>LA PRESENTE ORDEN TIENE POR OBJETO: 1. APOYAR EN EL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</si>
  <si>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https://community.secop.gov.co/Public/Tendering/OpportunityDetail/Index?noticeUID=CO1.NTC.4784868&amp;isFromPublicArea=True&amp;isModal=true&amp;asPopupView=true</t>
  </si>
  <si>
    <t>OPSP-VAD-0984-2023</t>
  </si>
  <si>
    <t>CO1.REQ.4884439</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</si>
  <si>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</si>
  <si>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https://community.secop.gov.co/Public/Tendering/OpportunityDetail/Index?noticeUID=CO1.NTC.4785043&amp;isFromPublicArea=True&amp;isModal=true&amp;asPopupView=true</t>
  </si>
  <si>
    <t>OAG-VAD-0985-2023</t>
  </si>
  <si>
    <t>CO1.REQ.4884450</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</si>
  <si>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</si>
  <si>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https://community.secop.gov.co/Public/Tendering/OpportunityDetail/Index?noticeUID=CO1.NTC.4784882&amp;isFromPublicArea=True&amp;isModal=true&amp;asPopupView=true</t>
  </si>
  <si>
    <t>OAG-VAD-0986-2023</t>
  </si>
  <si>
    <t>CO1.REQ.4884521</t>
  </si>
  <si>
    <t>LA PRESENTE ORDEN TIENE POR OBJETO: 1. APOYAR EN EL MANTENIMIENTO PREVENTIVO Y CORRECTIVO A LOS EQUIPOS DE CÓMPUTO DE LA INSTITUCIÓN, INCLUYENDO SEDES ALTERNAS (SEDE-CENTRO, PLANTA PILOTO, CONSULTORIO JURÍDICO, SAN JUAN NEPOMUCENO). 2. APOYAR CON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</si>
  <si>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https://community.secop.gov.co/Public/Tendering/OpportunityDetail/Index?noticeUID=CO1.NTC.4785133&amp;isFromPublicArea=True&amp;isModal=true&amp;asPopupView=true</t>
  </si>
  <si>
    <t>OPSP-VAD-0987-2023</t>
  </si>
  <si>
    <t>CO1.REQ.4882743</t>
  </si>
  <si>
    <t>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</si>
  <si>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https://community.secop.gov.co/Public/Tendering/OpportunityDetail/Index?noticeUID=CO1.NTC.4783749&amp;isFromPublicArea=True&amp;isModal=true&amp;asPopupView=true</t>
  </si>
  <si>
    <t>OPSP-VAD-0988-2023</t>
  </si>
  <si>
    <t>CO1.REQ.4882690</t>
  </si>
  <si>
    <t>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</si>
  <si>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https://community.secop.gov.co/Public/Tendering/OpportunityDetail/Index?noticeUID=CO1.NTC.4787019&amp;isFromPublicArea=True&amp;isModal=true&amp;asPopupView=true</t>
  </si>
  <si>
    <t>OPSP-VAD-0989-2023</t>
  </si>
  <si>
    <t>CO1.REQ.4883199</t>
  </si>
  <si>
    <t>LA PRESENTE ORDEN TIENE POR OBJETO: 1. APOYAR EN EL ASEGURAMIENTO DE CALIDAD EDUCATIVA, A TRAVÉS DEL ACOMPAÑAMIENTO EN EL DESARROLLO DE LOS DISTINTOS PROCESOS DE ACREDITACIÓN NACIONAL E INTERNACIONAL Y RENOVACIÓN DE REGISTROS CALIFICADOS DE LA FACULTAD DE INGENIERÍA Y SUS PROGRAMAS ACADÉMICOS. 2. APOYAR EN LA RECOLECCIÓN, ORGANIZACIÓN, PROCESAMIENTO DE LA INFORMACIÓN DOCUMENTAL, CONSTRUCCIÓN Y ANÁLISIS DE ESTADÍSTICAS NECESARIAS PARA EVIDENCIAR EL AVANCE DE CADA UNO DE LOS FACTORES, CRITERIOS, CARACTERÍSTICAS Y/O ASPECTOS POR EVALUAR DURANTE LOS PERIODOS DEFINIDOS PARA LA VENTANA DE OBSERVACIÓN, CONFORME A LOS LINEAMIENTOS DEL CONSEJO NACIONAL DE ACREDITACIÓN – CNA 2021, ABET O CUALQUIER OTRO ENTE ACREDITADOR AL QUE SE QUIERA SOMETER LA FACULTAD DE INGENIERÍA O SUS PROGRAMAS ACADÉMICOS. 3. APOYAR EN LA RECOLECCIÓN DE INFORMACIÓN DE PERCEPCIÓN DE LA COMUNIDAD ACADÉMICA, A SU VEZ QUE EN SU PROCESAMIENTO Y SU ANÁLISIS PARA LA CONSTRUCCIÓN DE LOS DOCUMENTOS DE AUTOEVALUACIÓN CON FINES DE ACREDITACIÓN POR ALTA CALIDAD NACIONAL E INTERNACIONAL DE LA FACULTAD DE INGENIERÍA Y SUS PROGRAMAS ACADÉMICOS. 4. APOYAR EN LAS ACTIVIDADES DE COMUNICACIÓN Y SENSIBILIZACIÓN DE LOS PROCESOS DE AUTOEVALUACIÓN DIRIGIDAS A LA COMUNIDAD ACADÉMICA DE LA FACULTAD DE INGENIERÍA Y SUS PROGRAMAS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</si>
  <si>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https://community.secop.gov.co/Public/Tendering/OpportunityDetail/Index?noticeUID=CO1.NTC.4783699&amp;isFromPublicArea=True&amp;isModal=true&amp;asPopupView=true</t>
  </si>
  <si>
    <t>OPSP-VAD-0990-2023</t>
  </si>
  <si>
    <t>CO1.REQ.4883388</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</si>
  <si>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</si>
  <si>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https://community.secop.gov.co/Public/Tendering/OpportunityDetail/Index?noticeUID=CO1.NTC.4784279&amp;isFromPublicArea=True&amp;isModal=true&amp;asPopupView=true</t>
  </si>
  <si>
    <t>OPSP-VAD-0991-2023</t>
  </si>
  <si>
    <t>CO1.REQ.4883751</t>
  </si>
  <si>
    <t>LA PRESENTE ORDEN TIENE POR OBJETO: 1. ASESORAR Y APOYAR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</si>
  <si>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https://community.secop.gov.co/Public/Tendering/OpportunityDetail/Index?noticeUID=CO1.NTC.4784737&amp;isFromPublicArea=True&amp;isModal=true&amp;asPopupView=true</t>
  </si>
  <si>
    <t>OPSP-VAD-0992-2023</t>
  </si>
  <si>
    <t>CO1.REQ.4883771</t>
  </si>
  <si>
    <t>LA PRESENTE ORDEN TIENE POR OBJETO: 1. APOYAR Y EN LA IDENTIFICACIÓN DE LOS CONTRIBUYENTES, Y LOS AGENTES OBLIGADOS A RETENER O EXIGIR EL PAGO DEL TRIBUTO. 2.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INFORMACIÓN PROVISTA POR LA ENTIDAD VS LA INFORMACIÓN REMITIDA POR LA CONTRALORÍA DEPARTAMENTAL, DISTRITAL Y NACIONAL. 5. APOYAR AL GRUPO DE ESTAMPILLA EN LA CONFRONTACIÓN DE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INSTRUIDAS POR LA COORDINACIÓN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</si>
  <si>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https://community.secop.gov.co/Public/Tendering/OpportunityDetail/Index?noticeUID=CO1.NTC.4784695&amp;isFromPublicArea=True&amp;isModal=true&amp;asPopupView=true</t>
  </si>
  <si>
    <t>OAG-VAD-0993-2023</t>
  </si>
  <si>
    <t>CO1.REQ.4884424</t>
  </si>
  <si>
    <t>LA PRESENTE ORDEN TIENE POR OBJETO: 1. APOYAR EN LA TOMA FÍSICA DE LOS INVENTARIOS POR DEPENDENCIA. 2. APOYAR EN EL DISEÑO DEL SISTEMA DEL CONTROL DE BIENES. 3 APOYAR EN LOS PROCESOS DE RECEPCIÓN, CODIFICACIÓN Y ALMACENAMIENTO DE LOS BIENES. 4. APOYAR EN LA CREACIÓN DE LAS BASES DE DATOS DE LOS BIENES. 5. APOYAR EN LOS PROCESOS DE ENTREGA DE BIENES DE DEVOLUTIVOS. 6. APOYAR EN LA CONSTRUCCIÓN DE REPORTES EN POWER BI PARA EL ANÁLISIS DE DATOS EN LA DEPENDENCIA. 7. APOYAR EN LAS ACTIVIDADES RELACIONADAS CON LA BAJA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</si>
  <si>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https://community.secop.gov.co/Public/Tendering/OpportunityDetail/Index?noticeUID=CO1.NTC.4785563&amp;isFromPublicArea=True&amp;isModal=true&amp;asPopupView=true</t>
  </si>
  <si>
    <t>OPSP-VAD-0994-2023</t>
  </si>
  <si>
    <t>CO1.REQ.4884294</t>
  </si>
  <si>
    <t>LA PRESENTE ORDEN TIENE POR OBJETO: 1. APOYAR LOS PROCESOS Y ACTIVIDADES DE EXTENSIÓN Y PROYECCIÓN SOCIAL DE PROGRAMA COMO FESTIVALES, EXHIBICIONES, CINE CLUBES, CONVENIOS, CONGRESOS. 2. FORMULAR CONVOCATORIAS DE FINANCIACIÓN PARA PROYECTOS INTERNOS DE PROGRAMA. 3. REVISAR CARTAS DE AUTORIZACIÓN Y CESIÓN DE DERECHOS PARA OBRAS DE LA VOD, Y FORMALIZAR LAS PELÍCULAS QUE HARÁN PARTE DE LA PLATAFORMA. 4. ASESORAR Y APOYAR AL ÁREA DE COMUNICACIONES DEL PROGRAMA CON LA AGENDA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</si>
  <si>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https://community.secop.gov.co/Public/Tendering/OpportunityDetail/Index?noticeUID=CO1.NTC.4785399&amp;isFromPublicArea=True&amp;isModal=true&amp;asPopupView=true</t>
  </si>
  <si>
    <t>OAG-VAD-0995-2023</t>
  </si>
  <si>
    <t>CO1.REQ.4885046</t>
  </si>
  <si>
    <t>LA PRESENTE ORDEN TIENE POR OBJETO: 1. APOYAR A LA DIRECCIÓN DE BIENESTAR UNIVERSITARIO EN EL REGISTRO, ACTUALIZACIÓN Y ALMACENAMIENTO DE INFORMACIÓN. 2. ARCHIVAR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</si>
  <si>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https://community.secop.gov.co/Public/Tendering/OpportunityDetail/Index?noticeUID=CO1.NTC.4785672&amp;isFromPublicArea=True&amp;isModal=true&amp;asPopupView=true</t>
  </si>
  <si>
    <t>OAG-VAD-0996-2023</t>
  </si>
  <si>
    <t>CO1.REQ.4885311</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</si>
  <si>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EL SISTEMA SIJA. 6. APOYAR LAS ESTRATEGIAS DE PROMOCIÓN, DIFUSIÓN Y DIVULGACIÓN DE LOS SERVICIOS Y ACTIVIDADES DE BIENESTAR. 7. APOYAR EN LA ATENCIÓN A LOS MIEMBROS DE LA COMUNIDAD UNIVERSITARIA QUE REQUIERAN INFORMACIÓN SOBRE LAS DISTINTAS ÁREAS DE BIENESTAR A TRAVÉS DE LOS CANALES DE COMUNICACIÓN DISPONIBLES.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</si>
  <si>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https://community.secop.gov.co/Public/Tendering/OpportunityDetail/Index?noticeUID=CO1.NTC.4786147&amp;isFromPublicArea=True&amp;isModal=true&amp;asPopupView=true</t>
  </si>
  <si>
    <t>OAG-VAD-0997-2023</t>
  </si>
  <si>
    <t>CO1.REQ.4884714</t>
  </si>
  <si>
    <t>LA PRESENTE ORDEN TIENE POR OBJETO: 1. APOYAR CON LA DIGITALIZACIÓN DE LOS ARCHIVOS FÍSICOS UTILIZANDO LAS AYUDAS TECNOLÓGICAS SUMINISTRADAS. 2. APOYAR EL CONTROL DEL PRÉSTAMO DE DOCUMENTOS A LOS FUNCIONARIOS Y CONTRATISTAS DE LA VICERRECTORÍA Y LAS PARTES INTERESADAS. 3. APOYAR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SUMINISTRAR APOYO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</si>
  <si>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https://community.secop.gov.co/Public/Tendering/OpportunityDetail/Index?noticeUID=CO1.NTC.4785439&amp;isFromPublicArea=True&amp;isModal=true&amp;asPopupView=true</t>
  </si>
  <si>
    <t>OPSP-VAD-0998-2023</t>
  </si>
  <si>
    <t>CO1.REQ.4884577</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</si>
  <si>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</si>
  <si>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https://community.secop.gov.co/Public/Tendering/OpportunityDetail/Index?noticeUID=CO1.NTC.4785449&amp;isFromPublicArea=True&amp;isModal=true&amp;asPopupView=true</t>
  </si>
  <si>
    <t>OAG-VAD-0999-2023</t>
  </si>
  <si>
    <t>CO1.REQ.4884816</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</si>
  <si>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ACOMPAÑAMIENTO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</si>
  <si>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https://community.secop.gov.co/Public/Tendering/OpportunityDetail/Index?noticeUID=CO1.NTC.4785457&amp;isFromPublicArea=True&amp;isModal=true&amp;asPopupView=true</t>
  </si>
  <si>
    <t>OAG-VAD-1000-2023</t>
  </si>
  <si>
    <t>CO1.REQ.4884693</t>
  </si>
  <si>
    <t>LA PRESENTE ORDEN TIENE POR OBJETO: 1. APOYAR EN LA ACTUALIZACIÓN DE LAS BASES DE DATOS Y REPOSITORIOS DE INFORMACIÓN DE LOS PROYECTOS ADSCRITOS A LA VICERRECTORÍA DE EXTENSIÓN Y PROYECCIÓN SOCIAL, EN LAS HERRAMIENTAS ESTABLECIDAS PARA TAL FIN. 2. APOYAR LAS ACTIVIDADES DE GESTIÓN Y SEGUIMIENTO A LOS PROCESOS ADMINISTRATIVOS EN LA VICERRECTORÍA DE EXTENSIÓN Y PROYECCIÓN SOCIAL. 3. APOYAR EL RECIBO Y TRÁMITE DE LA CORRESPONDENCIA, FÍSICA Y DIGITAL, DE LA VICERRECTORÍA DE EXTENSIÓN Y PROYECCIÓN SOCIAL. 4. APOYAR EL PROCESO DE GESTIÓN DOCUMENTAL DE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</si>
  <si>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https://community.secop.gov.co/Public/Tendering/OpportunityDetail/Index?noticeUID=CO1.NTC.4785624&amp;isFromPublicArea=True&amp;isModal=true&amp;asPopupView=true</t>
  </si>
  <si>
    <t>OAG-VAD-1003-2023</t>
  </si>
  <si>
    <t>CO1.REQ.4922498</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</si>
  <si>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</si>
  <si>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https://community.secop.gov.co/Public/Tendering/OpportunityDetail/Index?noticeUID=CO1.NTC.4823426&amp;isFromPublicArea=True&amp;isModal=true&amp;asPopupView=true</t>
  </si>
  <si>
    <t>OPSP-VAD-1004-2023</t>
  </si>
  <si>
    <t>CO1.REQ.4922689</t>
  </si>
  <si>
    <t>LA PRESENTE ORDEN TIENE POR OBJETO: 1. APOYAR LA GESTIÓN DOCUMENTAL DE LOS DISTINTOS PROCESOS ADMINISTRATIVOS Y DE PAGOS GESTIONADOS DESDE LA VICERRECTORIA ADMINISTRATIVA Y VICERRECTORIA DE EXTENSIÓN DE LA UNIVERSIDAD DEL MAGDALENA. 2. APOYAR A LOS INVESTIGADORES Y GESTORES DEL PROYECTO EN GARANTIZAR EL USO ADECUADO DE LOS RECURSOS FINANCIEROS PARA LA CONTRATACIÓN DEL TALENTO HUMANO, EQUIPOS Y SOFTWARES, SERVICIOS TECNOLÓGICOS, MATERIALES E INSUMOS, GASTOS DE VIAJE Y ADICIONALES; DE ACUERDO CON LAS NECESIDADES EN TÉRMINOS DE TIEMPO Y CANTIDAD SEGÚN LOS TÉRMINOS APROBADOS EN EL PRESUPUESTO, MGA Y DEMÁS DOCUMENTOS SOPORTE DEL PROYECTO. 3. APOYAR LA GESTIÓN ADMINISTRATIVA DEL PROYECTO, EN RELACIÓN CON LOS PROCESOS PRECONTRACTUALES Y CONTRACTUALES CUMPLIR CON LOS PROCEDIMIENTOS DEL PROCESO GESTIÓN DE CONTRATACIÓN Y GESTIÓN JURÍDICA DEL SISTEMA DE GESTIÓN INTEGRAL DE LA CALIDAD "COGUI". 4. APOYAR EN EL PROCESO DE INCLUSIÓN DE DOCUMENTOS EN LAS PLATAFORMAS SIA OBSERVA Y SECOP II. 5. APOYAR EN LA ARTICULACIÓN DE LOS RECURSOS TÉCNICOS TECNOLÓGICOS Y LOGÍSTICOS DE LOS PROYECTOS Y LAS DIFERENTES DEPENDENCIAS, CON LA ESTRATEGIA DE ADMINISTRACIÓN ADECUADA PARA EL DESARROLLO DE LAS ACTIVIDADES DE LOS PROYECTOS. 6. APOYAR EN LA GESTIÓN DEL TRÁMITE DE PAGOS DE ÓRDENES Y CONTRATOS SUSCRITOS POR LA UNIVERSIDAD DEL MAGDALENA EN RELACIÓN CON LA EJECUCIÓN DEL PROYECTO Y CON CARGO AL PRESUPUESTO ASIGNADO PARA ESTE POR EL FONDO DE CIENCIAS, TECNOLOGÍAS E INNOVACIÓN DEL SISTEMA GENERAL DE REGALÍAS Y MINCIENCIAS.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</si>
  <si>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YOLANDA MILENA RODRIGUEZ DE AVILA</t>
  </si>
  <si>
    <t>https://community.secop.gov.co/Public/Tendering/OpportunityDetail/Index?noticeUID=CO1.NTC.4823731&amp;isFromPublicArea=True&amp;isModal=true&amp;asPopupView=true</t>
  </si>
  <si>
    <t>OPSP-VAD-1005-2023</t>
  </si>
  <si>
    <t>CO1.REQ.4930832</t>
  </si>
  <si>
    <t>LA PRESENTE ORDEN TIENE POR OBJETO: REALIZAR LAS ACTIVIDADES EN EL ÁREA ADMINISTRATIVA DE LOS PROYECTOS DEL SISTEMA GENERAL DE REGALÍAS EJECUTADOS POR LA UNIVERSIDAD DEL MAGDALENA DE LA SIGUIENTE MANERA: 1. APOYAR LA GESTIÓN ADMINISTRATIVA DE PROYECTOS EN RELACIÓN CON EL SEGUIMIENTO Y CONTROL DE LA EJECUCIÓN DE LOS MISMO. 2. APOYAR EN LA ELABORACIÓN DE INFORMES DE EJECUCIÓN ADMINISTRATIVA Y FINANCIERA DE LOS PROYECTOS. 3. APOYAR EN EL TRÁMITE ADMINISTRATIVO DE LOS PAGOS A PROVEEDORES EN LOS PROYECTOS QUE EJECUTA LA UNIVERSIDAD. 4. APOYAR A LA VICERRECTORÍA ADMINISTRATIVA DE LA UNIVERSIDAD DEL MAGDALENA EN EL REGISTRO Y CONTROL DE ACTIVIDADES LIGADAS A LA EJECUCIÓN ADMINISTRATIVA DE LOS PROYECTOS, EN LO REFERENTE A PROCESOS PRECONTRACTUALES Y CONTRACTUALES, VERIFICANDO LA DOCUMENTACIÓN REQUERIDA PARA CADA PROCESO GARANTIZANDO LA CORRECTA ADMINISTRACIÓN DE LOS RECURSOS.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</si>
  <si>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https://community.secop.gov.co/Public/Tendering/OpportunityDetail/Index?noticeUID=CO1.NTC.4831248&amp;isFromPublicArea=True&amp;isModal=true&amp;asPopupView=true</t>
  </si>
  <si>
    <t>OAG-VAD-1006-2023</t>
  </si>
  <si>
    <t>CO1.REQ.4931073</t>
  </si>
  <si>
    <t>LA PRESENTE ORDEN TIENE POR OBJETO: 1. APOYAR EN EL PROCESO DE INCLUSIÓN DE DOCUMENTOS EN LAS PLATAFORMAS SIA OBSERVA Y SECOP II. 2. APOYAR EN LA DIGITALIZACIÓN LOS DOCUMENTOS DE LOS PROCESOS CONTRACTUALES EXPEDIDOS POR LA VICERRECTORÍA ADMINISTRATIVA. 3. APOYAR EN LA COMUNICACIÓN DE LOS ACTOS ADMINISTRATIVOS A LA OFICINA DE PRESUPUESTO PARA LA ELABORACIÓN DE LOS REGISTROS PRESUPUESTALES. 4. APOYAR LA REVISIÓN DE INFORMES DE CONTRATACIÓN.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</si>
  <si>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https://community.secop.gov.co/Public/Tendering/OpportunityDetail/Index?noticeUID=CO1.NTC.4831637&amp;isFromPublicArea=True&amp;isModal=true&amp;asPopupView=true</t>
  </si>
  <si>
    <t>OAG-VAD-1007-2023</t>
  </si>
  <si>
    <t>CO1.REQ.4931176</t>
  </si>
  <si>
    <t>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REALIZAR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</si>
  <si>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https://community.secop.gov.co/Public/Tendering/OpportunityDetail/Index?noticeUID=CO1.NTC.4831596&amp;isFromPublicArea=True&amp;isModal=true&amp;asPopupView=true</t>
  </si>
  <si>
    <t>OPSP-VAD-1008-2023</t>
  </si>
  <si>
    <t>CO1.REQ.4931528</t>
  </si>
  <si>
    <t>LA PRESENTE ORDEN TIENE POR OBJETO: PRESTAR SERVICIOS INDEPENDIENTES DE APOYO A LA GESTIÓN COMO ASISTENTE TÉCNICO EN EL ÁREA CONTABLE DE PROYECTO DE REGALÍAS, ASÍ: 1. REVISAR LOS DOCUMENTOS SOPORTES QUE SON ENVIADOS AL GRUPO DE CONTABILIDAD, QUE HACEN PARTE DE TRÁMITES DE PAGO A LOS DIFERENTES PROVEEDORES DE BIENES Y SERVICIOS CONTRATADOS CON RECURSOS PROVENIENTES DEL SISTEMA GENERAL DE REGALÍAS. 2. RADICAR LAS CUENTAS POR PAGAR, UNA VEZ CULMINA SU ETAPA DE REVISIÓN; TANTO EN EL SISTEMA DE INFORMACIÓN FINANCIERO DE LA UNIVERSIDAD DEL MAGDALENA (SINAP) COMO EN EL SISTEMA DE PAGOS Y GIROS DE REGALÍAS SPGR DEL MINISTERIO DE HACIENDA. 3. RADICAR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5. APOYAR AL PROFESIONAL ESPECIALIZADO DEL GRUPO DE CONTABILIDAD EN LA ELABORACIÓN, CONCILIACIÓN Y PRESENTACIÓN DE LOS INFORMES SOLICITADOS POR LOS DIFERENTES ENTES DE CONTROL, RELACIONADOS A LA GESTIÓN CONTABLE DEL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</si>
  <si>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https://community.secop.gov.co/Public/Tendering/OpportunityDetail/Index?noticeUID=CO1.NTC.4832036&amp;isFromPublicArea=True&amp;isModal=true&amp;asPopupView=true</t>
  </si>
  <si>
    <t>OPSP-VAD-1009-2023</t>
  </si>
  <si>
    <t>CO1.REQ.4931908</t>
  </si>
  <si>
    <t>LA PRESENTE ORDEN TIENE POR OBJETO: SERVICIOS PROFESIONALES COMO APOYO A LA DIRECCIÓN DEL PROYECTO CAMBIO CLIMATICO ADEMÁS,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</si>
  <si>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BERNANDO JOSE NOGUERA DIAZ GRANADOS</t>
  </si>
  <si>
    <t>https://community.secop.gov.co/Public/Tendering/OpportunityDetail/Index?noticeUID=CO1.NTC.4832166&amp;isFromPublicArea=True&amp;isModal=true&amp;asPopupView=true</t>
  </si>
  <si>
    <t>OPSP-VAD-1010-2023</t>
  </si>
  <si>
    <t>CO1.REQ.4932184</t>
  </si>
  <si>
    <t>LA PRESENTE ORDEN TIENE POR OBJETO: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9. APOYAR LA DIRECCIÓN DE LOS PROYECTOS DE REGALÍAS EN LAS PROYECCIONES Y CONTROL  PRESUPUESTAL PARA LA EJECUCIÓN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</si>
  <si>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JESUS MIRANDA CORRALES</t>
  </si>
  <si>
    <t>https://community.secop.gov.co/Public/Tendering/OpportunityDetail/Index?noticeUID=CO1.NTC.4832625&amp;isFromPublicArea=True&amp;isModal=true&amp;asPopupView=true</t>
  </si>
  <si>
    <t>OPSP-VAD-1011-2023</t>
  </si>
  <si>
    <t>CO1.REQ.4932529</t>
  </si>
  <si>
    <t>LA PRESENTE ORDEN TIENE POR OBJETO: 1. APOYAR LA SUPERVISIÓN DE LOS INFORMES FINANCIEROS Y CONTABLES QUE SE REQUIERAN EN EL MARCO DE LA SUPERVISIÓN DEL PROYECTO. 2. APOYAR LA SUPERVISIÓN DEL REGISTRO DE LAS TRANSACCIONES Y/O MOVIMIENTOS CONTABLES QUE SE EJECUTEN EN EL MARCO DEL APOYO A LA SUPERVISIÓN DEL PROYECTO. 3. APOYAR LA SUPERVISIÓN EN EL PROCESO DE VERIFICACIÓN DE LOS IMPUESTOS, RETENCIONES Y TRIBUTOS DE LAS FACTURAS EMITIDAS POR LOS PROVEEDORES. 4. APOYAR LA SUPERVISIÓN EN LA VALIDACIÓN DE LAS COTIZACIONES QUE SE PRESENTEN EN EL PROYECTO, MEDIANTE SONDEOS DE MERCADO.  5. APOYAR LA SUPERVISIÓN DE LAS VERIFICACIONES DE LAS CUENTAS DE COBRO POR PARTE DE LOS CONTRATISTAS. 6. APOYAR LA SUPERVISIÓN DEL CUMPLIMIENTO A CABALIDAD DE CADA UNA DE LAS ACTIVIDADES Y OBJETIVOS DE ACUERDO A LA NORMATIVIDAD VIGENTE. 7. APOYAR LA SUPERVISIÓN DEL CUMPLIMIENTO DE LA PROGRAMACIÓN DE LOS GIROS DE RECURSOS DEL SGR DEL PROYECTO. 8.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</si>
  <si>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https://community.secop.gov.co/Public/Tendering/OpportunityDetail/Index?noticeUID=CO1.NTC.4832681&amp;isFromPublicArea=True&amp;isModal=true&amp;asPopupView=true</t>
  </si>
  <si>
    <t>OAG-VAD-1012-2023</t>
  </si>
  <si>
    <t>CO1.REQ.4932564</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</si>
  <si>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</si>
  <si>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https://community.secop.gov.co/Public/Tendering/OpportunityDetail/Index?noticeUID=CO1.NTC.4832949&amp;isFromPublicArea=True&amp;isModal=true&amp;asPopupView=true</t>
  </si>
  <si>
    <t>OPSP-VAD-1013-2023</t>
  </si>
  <si>
    <t>CO1.REQ.4932728</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</si>
  <si>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2023-II.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PRESENTAR EL PLAN DE TRABAJO DE ACTIVIDADES A DESARROLLAR, DETALLANDO OBJETIVOS, FECHAS, METODOLOGÍA, METAS, INDICADORES ACORDES CON LAS DIRECTRICES IMPARTIDAS POR EL DIRECTOR DE DESARROLLO ESTUDIANTIL QUE DÉ RESPUESTA A LAS ACTIVIDADES POR LA CUAL FUE CONTRATADO. 12. ASISTIR A LAS REUNIONES DE PLANEACIÓN, SEGUIMIENTO Y EVALUACIÓN CONVOCADAS POR EL DIRECTOR(A) DE DESARROLLO ESTUDIANTIL, PREVIO ACUERDO E INVITACIÓN QUE REALICE EL SUPERVISOR. 13. APOYAR EL DILIGENCIAMIENTO OPORTUNO DE TODOS LOS FORMATOS ESTABLECIDOS POR LA DIRECCIÓN DE DESARROLLO ESTUDIANTIL Y EN EL SISTEMA DE GESTIÓN DE LA CALIDAD PARA EL REGISTRO DE LAS ACTIVIDADES QUE SE REALICEN DESDE EL SERVICIO QUE SE ORIENTA. 14. APOYAR A LA DIRECCIÓN DE DESARROLLO ESTUDIANTIL EN LOS PROCESOS DE ADMISIÓN E INDUCCIÓN DE LOS ESTUDIANTES QUE INGRESAN EN EL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</si>
  <si>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https://community.secop.gov.co/Public/Tendering/OpportunityDetail/Index?noticeUID=CO1.NTC.4833237&amp;isFromPublicArea=True&amp;isModal=true&amp;asPopupView=true</t>
  </si>
  <si>
    <t>OPSP-VAD-1014-2023</t>
  </si>
  <si>
    <t>CO1.REQ.4933043</t>
  </si>
  <si>
    <t>LA PRESENTE ORDEN TIENE POR OBJETO: 1. APOYAR EN LOS ASPECTOS LEGALES DE LA EJECUCIÓN DE LOS PROYECTOS DE REGALÍAS EJECUTADAS POR EL CENTRO DE POSGRADOS. 2. APOYAR JURÍDICAMENTE EN LA ELABORACION DE CONVENIOS PARA LA VENTA DE SERVICIOS ACADÉMICOS DEL CENTRO DE POSTRADOS. 3. APOYAR EN LA ELABORACIÓN DE LOS MODELOS DE LOS ACUERDOS ACADÉMICOS PARA LA CREACIÓN DE LOS NUEVOS PROGRAMAS DE POSTGRADOS. 4. APOYAR EN LA ELABORACIÓN Y/O REVICIÓN Y CORRECIÓN DE RESOLUCIONES DEL CENTRO DE POSGRADOS. 5. APOYAR EN LA ELABORACIÓN REVICIÓN Y/O CORRECIÓN DE LASÓRDENES ELABORADAS POR LA DEPENDENCIA DEL CENTRO DE POSGRADOS. 6. APOYAR EN LA RECOPILACIÓN Y ACTUALIZACIÓN DE LAS NORMAS LEGALES, DE JURISPRUDENCIA DOCTRINA Y DE LOS CONCEPTOS QUE TENGAN RELACIÓN CON EL ÁMBITO DE COMPETENCIA DEL CENTRO DE POSTGRADOS. 7. APOYAR EN LOS PROCESOS Y PROCEDIMIENTOS DE GESTIÓN DE LA CONTRATACIÓN DEL SISTEMA INTEGRAL DE LA CALIDAD "COGUI". 8. APOYAR EN LA REVISIÓN Y APROBACIÓN DE DOCUMENTACIÓN REQUERIDA PARA LA CONTRATACIÓN, TENIENDO EN CUENTA LAS DIRECTRICES DADAS POR EL GRUPO DE CONTRATACIÓN DE LA INSTITUCIÓN. 9. APOYAR EN LA REVICIÓN DE LOS CONVENIOS QUE HA ESTABLECIDO EL CENTRO DE POSTGRADOS Y FORMACIÓN CONTINUA, LA VIGENCIA Y PRÓRROGA DE LOS MISMOS. 10. APOYAR EN LA PROYECCIÓN DE LAS RESPUESTAS DE LOS DERECHOS DE PETICIÓN Y TUTELAS. 11. APOYAR EN LA ELABORACIÓN Y REVISIÓN DE LOS CONTRATOS DE CÁTEDRA, RESOLUCIONES DE PAGO Y REEMBOLSO, CONVENIOS Y DEMÁS ACTOS ADMINISTRATIVOS QUE SE GENEREN. 12. APOYAR EN LA RESPUESTAS DE CONSULTAS DE TIPO JURÍDICO. 13. APOYAR EN LA REPRESENTACIÓN JURÍDICA DE LA INSTITUCIÓN EN LOS PROCESOS JUDICIALES Y/O ADMINISTRATIVOS QUE SE REQUIERAN. 14. APOYAR EN LA REVISIÓN Y APROBACIÓN DE LA DOCUMENTACIÓN CONTRACTUAL EN LA PLATAFORMA DEL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</si>
  <si>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https://community.secop.gov.co/Public/Tendering/OpportunityDetail/Index?noticeUID=CO1.NTC.4833234&amp;isFromPublicArea=True&amp;isModal=true&amp;asPopupView=true</t>
  </si>
  <si>
    <t>OAG-VAD-1015-2023</t>
  </si>
  <si>
    <t>CO1.REQ.4933054</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</si>
  <si>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RECEPCIÓN DE LA DOCUMENTACIÓN REQUERIDA A LOS NUEVOS ESTUDIANTES DE LAS DIFERENTES MODALIDADES DE LA UNIVERSIDAD DEL MAGDALENA. 5. APOYAR EN LA ACTUALIZACIÓN DE DATOS PERSONALES DE ESTUDIANTES EN EL SISTEMA DE INFORMACIÓN DE ADMISIONES. 6. APOYAR EN LA PLANIFICACIÓN, IMPLANTACIÓN, Y EJECUCIÓN DEL SISTEMA DE GESTIÓN DE CALIDAD. 7. APOYAR LA GESTIÓN DOCUMENTAL EN EL MANTENIMIENTO DEL SISTEMA DE GESTIÓN DE CALIDAD. 8. APOYAR EN EL DISEÑO DE PLANES DE CALIDAD PARA LOS PROCESOS QUE MANEJA EL GRUPO DE ADMISIONES DE LA UNIVERSIDAD DEL MAGDALENA. 9. APOYAR EN LAS AUDITORIAS DE GESTIÓN DE CALIDAD LIDERANDO ACCIONES CORRECTIVAS Y PREVENTIVAS PARA LA PRESTACIÓN DE SERVICIO DE LA ENTIDAD.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</si>
  <si>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https://community.secop.gov.co/Public/Tendering/OpportunityDetail/Index?noticeUID=CO1.NTC.4833126&amp;isFromPublicArea=True&amp;isModal=true&amp;asPopupView=true</t>
  </si>
  <si>
    <t>OAG-VAD-1016-2023</t>
  </si>
  <si>
    <t>CO1.REQ.4933302</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</si>
  <si>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</si>
  <si>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https://community.secop.gov.co/Public/Tendering/OpportunityDetail/Index?noticeUID=CO1.NTC.4833100&amp;isFromPublicArea=True&amp;isModal=true&amp;asPopupView=true</t>
  </si>
  <si>
    <t>OPSP-VAD-1017-2023</t>
  </si>
  <si>
    <t>CO1.REQ.4933163</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</si>
  <si>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Y ASESORAR LA ARTICULACIÓN ENTRE BIENESTAR UNIVERSITARIO Y LA POBLACIÓN DIVERSA. 3. APOYAR Y ASESORAR LA IMPLEMENTACIÓN DE ESTRATEGIAS DE PROMOCIÓN DE LOS SERVICIOS Y ACTIVIDADES DE BIENESTAR UNIVERSITARIO CON LA POBLACIÓN DIVERSA DE LA UNIVERSIDAD DEL MAGDALENA. 4. APOYAR Y ASESORAR LA PROMOCIÓN DE PROGRAMAS DE CAPACITACIÓN QUE CONSISTE EN VISIBILIZAR TEMÁTICAS DE IDENTIDAD DE GÉNERO, Y LA REPRESENTACIÓN DE LA COMUNIDAD DIVERSA 5. APOYAR Y ASESORAR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</si>
  <si>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https://community.secop.gov.co/Public/Tendering/OpportunityDetail/Index?noticeUID=CO1.NTC.4833171&amp;isFromPublicArea=True&amp;isModal=true&amp;asPopupView=true</t>
  </si>
  <si>
    <t>OPSP-VAD-1018-2023</t>
  </si>
  <si>
    <t>CO1.REQ.4933418</t>
  </si>
  <si>
    <t>VALERIA ANDREA CADENA PEREZ</t>
  </si>
  <si>
    <t>https://community.secop.gov.co/Public/Tendering/OpportunityDetail/Index?noticeUID=CO1.NTC.4833466&amp;isFromPublicArea=True&amp;isModal=true&amp;asPopupView=true</t>
  </si>
  <si>
    <t>OPSP-VAD-1019-2023</t>
  </si>
  <si>
    <t>CO1.REQ.4933333</t>
  </si>
  <si>
    <t>https://community.secop.gov.co/Public/Tendering/OpportunityDetail/Index?noticeUID=CO1.NTC.4833628&amp;isFromPublicArea=True&amp;isModal=true&amp;asPopupView=true</t>
  </si>
  <si>
    <t>OAG-VAD-1020-2023</t>
  </si>
  <si>
    <t>CO1.REQ.4933450</t>
  </si>
  <si>
    <t>LA PRESENTE ORDEN TIENE POR OBJETO: 1. APOYAR EL SEGUIMIENTO Y APOYO AL PROCESO DE MANTENIMIENTO 2. APOYAR EN EL LEVANTAMIENTO DE FORMATOS, PROCEDIMIENTO, GUÍAS, INSTRUCTIVOS, MANUALES E INDICADORES AL PROCESO DE APOYO TECNOLÓGICO. 3.APOYAR EN LA RECOLECCION DE INFORMACION PARA PRESENTACION DE INFORMES. 4. APOYAR EN LA ATENCION DE LOS REQUERIMIENTOS DE LOS DIFERENTES USUARIOS (ADMINISTRATIVOS, DOCENTES Y ESTUDIANTES). 5. APOYAR EN LOS EVENTOS CON TRANSMISIONES VIA STREAMING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</si>
  <si>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https://community.secop.gov.co/Public/Tendering/OpportunityDetail/Index?noticeUID=CO1.NTC.4833804&amp;isFromPublicArea=True&amp;isModal=true&amp;asPopupView=true</t>
  </si>
  <si>
    <t>OPSP-VAD-1021-2023</t>
  </si>
  <si>
    <t>CO1.REQ.4933200</t>
  </si>
  <si>
    <t>LA PRESENTE ORDEN TIENE POR OBJETO: 1. APOYAR EN EL DIAGNÓSTICO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</si>
  <si>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https://community.secop.gov.co/Public/Tendering/OpportunityDetail/Index?noticeUID=CO1.NTC.4833296&amp;isFromPublicArea=True&amp;isModal=true&amp;asPopupView=true</t>
  </si>
  <si>
    <t>OAG-VAD-1022-2023</t>
  </si>
  <si>
    <t>CO1.REQ.4933602</t>
  </si>
  <si>
    <t>LA PRESENTE ORDEN TIENE POR OBJETO: 1. APOYAR EN EL SEGUIMIENTO Y ACTUALIZACIÓN AL PROCESO APOYO TECNOLÓGICO TIC, PARA LA TOMA DE ACCIONES PREVENTIVAS, CORRECTIVAS Y MEJORAS. 2. 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</si>
  <si>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https://community.secop.gov.co/Public/Tendering/OpportunityDetail/Index?noticeUID=CO1.NTC.4833738&amp;isFromPublicArea=True&amp;isModal=true&amp;asPopupView=true</t>
  </si>
  <si>
    <t>OPSP-VAD-1023-2023</t>
  </si>
  <si>
    <t>CO1.REQ.4933513</t>
  </si>
  <si>
    <t>LA PRESENTE ORDEN TIENE POR OBJETO: 1. APOYAR EN LA PRESTACIÓN DE SOPORTE A USUARIOS QUE LO REQUIERAN. 2. APOYAR EN LA ACTUALIZACIÓN DE LA INFRAESTRUCTURA TECNOLÓGICA. 3. APOYAR EN EL PROCESO DE CARNETIZACIÓN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</si>
  <si>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https://community.secop.gov.co/Public/Tendering/OpportunityDetail/Index?noticeUID=CO1.NTC.4833829&amp;isFromPublicArea=True&amp;isModal=true&amp;asPopupView=true</t>
  </si>
  <si>
    <t>OAG-VAD-1024-2023</t>
  </si>
  <si>
    <t>CO1.REQ.4933610</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</si>
  <si>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</si>
  <si>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https://community.secop.gov.co/Public/Tendering/OpportunityDetail/Index?noticeUID=CO1.NTC.4833748&amp;isFromPublicArea=True&amp;isModal=true&amp;asPopupView=true</t>
  </si>
  <si>
    <t>OAG-VAD-1025-2023</t>
  </si>
  <si>
    <t>CO1.REQ.4931431</t>
  </si>
  <si>
    <t>https://community.secop.gov.co/Public/Tendering/OpportunityDetail/Index?noticeUID=CO1.NTC.4831587&amp;isFromPublicArea=True&amp;isModal=true&amp;asPopupView=true</t>
  </si>
  <si>
    <t>OAG-VAD-1026-2023</t>
  </si>
  <si>
    <t>CO1.REQ.4931489</t>
  </si>
  <si>
    <t>https://community.secop.gov.co/Public/Tendering/OpportunityDetail/Index?noticeUID=CO1.NTC.4831679&amp;isFromPublicArea=True&amp;isModal=true&amp;asPopupView=true</t>
  </si>
  <si>
    <t>OAG-VAD-1027-2023</t>
  </si>
  <si>
    <t>CO1.REQ.4931298</t>
  </si>
  <si>
    <t>https://community.secop.gov.co/Public/Tendering/OpportunityDetail/Index?noticeUID=CO1.NTC.4832061&amp;isFromPublicArea=True&amp;isModal=true&amp;asPopupView=true</t>
  </si>
  <si>
    <t>OAG-VAD-1028-2023</t>
  </si>
  <si>
    <t>CO1.REQ.4931598</t>
  </si>
  <si>
    <t>https://community.secop.gov.co/Public/Tendering/OpportunityDetail/Index?noticeUID=CO1.NTC.4832347&amp;isFromPublicArea=True&amp;isModal=true&amp;asPopupView=true</t>
  </si>
  <si>
    <t>OAG-VAD-1029-2023</t>
  </si>
  <si>
    <t>CO1.REQ.4931949</t>
  </si>
  <si>
    <t>https://community.secop.gov.co/Public/Tendering/OpportunityDetail/Index?noticeUID=CO1.NTC.4832633&amp;isFromPublicArea=True&amp;isModal=true&amp;asPopupView=true</t>
  </si>
  <si>
    <t>OPSP-VAD-1030-2023</t>
  </si>
  <si>
    <t>CO1.REQ.4932300</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</si>
  <si>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ANALISIS Y REVISIÓN DE PRECIOS UNITARIOS. 6. APOYAR LA ELABORACIÓN, ANALISIS Y REVISIÓN DE PRESUPUESTOS. 7. APOYAR LA ELABORACIÓN, ANALISIS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</si>
  <si>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https://community.secop.gov.co/Public/Tendering/OpportunityDetail/Index?noticeUID=CO1.NTC.4832671&amp;isFromPublicArea=True&amp;isModal=true&amp;asPopupView=true</t>
  </si>
  <si>
    <t>OPSP-VAD-1031-2023</t>
  </si>
  <si>
    <t>CO1.REQ.4932643</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</si>
  <si>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</si>
  <si>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https://community.secop.gov.co/Public/Tendering/OpportunityDetail/Index?noticeUID=CO1.NTC.4832882&amp;isFromPublicArea=True&amp;isModal=true&amp;asPopupView=true</t>
  </si>
  <si>
    <t>OAG-VAD-1032-2023</t>
  </si>
  <si>
    <t>CO1.REQ.4932723</t>
  </si>
  <si>
    <t>LA PRESENTE ORDEN TIENE POR OBJETO: 1. APOYAR EN LA CREACIÓN DE ENTRE 10 A 15 CONTENIDOS CREATIVOS SEMANALES PARA INFORMAR POR REDES SOCIALES INSTITUCIONALES SOBRE HECHOS NOTICIOSOS, EVENTOS U OFERTA ACADÉMICA DE UNIMAGDALENA. 2. APOYAR AL EQUIPO DE REDES SOCIALES ADSCRITO A LA DIRECCIÓN DE COMUNICACIONES EN EL CUBRIMIENTO DE ACTIVIDADES ACADÉMICAS DE LAS DIFERENTES DEPENDENCIAS Y DE EVENTOS ESPECIALES, A TRAVÉS DE TOMA DE FOTOGRAFÍAS, GRABACIÓN Y EDICIÓN DE CONTENIDOS AUDIOVISUALES. 3. APOYAR EL MONITOREO E INFORME SOBRE QUEJAS, SOLICITUDES, SUGERENCIAS, RECLAMOS O INQUIETUDES DE LOS USUARIOS POR CUALQUIERA DE LOS MEDIOS DE INTERACCIÓN INSTITUCIONAL O RELACIONADOS, PARA ADELANTAR ESTRATEGIAS DE RESPUESTA OPORTUNA Y FIDELIZACIÓN DE LA MARCA. 4. APOYAR EN EL RASTREO, PROPUESTAS Y ACTUALIZACIONES DE LA PÁGINA WEB INSTITUCIONAL EN COORDINACIÓN CON EL EQUIPO DE REDES ADSCRITO A LA DIRECCIÓN DE COMUNICACIONES.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</si>
  <si>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https://community.secop.gov.co/Public/Tendering/OpportunityDetail/Index?noticeUID=CO1.NTC.4833239&amp;isFromPublicArea=True&amp;isModal=true&amp;asPopupView=true</t>
  </si>
  <si>
    <t>OAG-VAD-1033-2023</t>
  </si>
  <si>
    <t>CO1.REQ.4933111</t>
  </si>
  <si>
    <t>https://community.secop.gov.co/Public/Tendering/OpportunityDetail/Index?noticeUID=CO1.NTC.4832967&amp;isFromPublicArea=True&amp;isModal=true&amp;asPopupView=true</t>
  </si>
  <si>
    <t>OAG-VAD-1034-2023</t>
  </si>
  <si>
    <t>CO1.REQ.4933053</t>
  </si>
  <si>
    <t>https://community.secop.gov.co/Public/Tendering/OpportunityDetail/Index?noticeUID=CO1.NTC.4833236&amp;isFromPublicArea=True&amp;isModal=true&amp;asPopupView=true</t>
  </si>
  <si>
    <t>OPSP-VAD-1035-2023</t>
  </si>
  <si>
    <t>CO1.REQ.4933142</t>
  </si>
  <si>
    <t>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LA SUPERVISIÓN DE LAS ORDENES Y/O CONTRATOS A CARGO DEL DIRECTOR DE COMUNICACIONES, ASI COMO, LA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</si>
  <si>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https://community.secop.gov.co/Public/Tendering/OpportunityDetail/Index?noticeUID=CO1.NTC.4833261&amp;isFromPublicArea=True&amp;isModal=true&amp;asPopupView=true</t>
  </si>
  <si>
    <t>OAG-VAD-1036-2023</t>
  </si>
  <si>
    <t>CO1.REQ.4933157</t>
  </si>
  <si>
    <t>https://community.secop.gov.co/Public/Tendering/OpportunityDetail/Index?noticeUID=CO1.NTC.4833275&amp;isFromPublicArea=True&amp;isModal=true&amp;asPopupView=true</t>
  </si>
  <si>
    <t>OAG-VAD-1037-2023</t>
  </si>
  <si>
    <t>CO1.REQ.4933164</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</si>
  <si>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</si>
  <si>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https://community.secop.gov.co/Public/Tendering/OpportunityDetail/Index?noticeUID=CO1.NTC.4833439&amp;isFromPublicArea=True&amp;isModal=true&amp;asPopupView=true</t>
  </si>
  <si>
    <t>OAG-VAD-1038-2023</t>
  </si>
  <si>
    <t>CO1.REQ.4933178</t>
  </si>
  <si>
    <t>LA PRESENTE ORDEN TIENE POR OBJETO: 1. APOYAR EL SEGUIMIENTO Y ACTUALIZACIÓN AL PROCESO APOYO TECNOLÓGICO TIC, PARA LA TOMA DE ACCIONES PREVENTIVAS, CORRECTIVAS Y MEJORAS. 2. APOYAR EN LA ELABORACIÓN DE MANUALES, FORMATOS DE PROCEDIMIENTO, GUÍAS, INSTRUCTIVOS E INDICADORES AL PROCESO DE APOYO TECNOLÓGICO. 3. APOYAR LOS SEGUIMIENTOS AL PDU Y PDA. 4. APOYAR EN LA ENTREGA DE INFORME PARA EL PROCESO DE ACREDITACIÓN DE LOS PROGRAMAS, FACULTADES Y A NIVEL INSTITUCIONAL. 5.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</si>
  <si>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https://community.secop.gov.co/Public/Tendering/OpportunityDetail/Index?noticeUID=CO1.NTC.4833530&amp;isFromPublicArea=True&amp;isModal=true&amp;asPopupView=true</t>
  </si>
  <si>
    <t>OAG-VAD-1039-2023</t>
  </si>
  <si>
    <t>CO1.REQ.4933185</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</si>
  <si>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</si>
  <si>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https://community.secop.gov.co/Public/Tendering/OpportunityDetail/Index?noticeUID=CO1.NTC.4833482&amp;isFromPublicArea=True&amp;isModal=true&amp;asPopupView=true</t>
  </si>
  <si>
    <t>OAG-VAD-1040-2023</t>
  </si>
  <si>
    <t>CO1.REQ.4933448</t>
  </si>
  <si>
    <t>https://community.secop.gov.co/Public/Tendering/OpportunityDetail/Index?noticeUID=CO1.NTC.4833642&amp;isFromPublicArea=True&amp;isModal=true&amp;asPopupView=true</t>
  </si>
  <si>
    <t>OAG-VAD-1041-2023</t>
  </si>
  <si>
    <t>CO1.REQ.4933350</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</si>
  <si>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RECIBIO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</si>
  <si>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https://community.secop.gov.co/Public/Tendering/OpportunityDetail/Index?noticeUID=CO1.NTC.4833556&amp;isFromPublicArea=True&amp;isModal=true&amp;asPopupView=true</t>
  </si>
  <si>
    <t>OAG-VAD-1042-2023</t>
  </si>
  <si>
    <t>CO1.REQ.4933604</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</si>
  <si>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</si>
  <si>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https://community.secop.gov.co/Public/Tendering/OpportunityDetail/Index?noticeUID=CO1.NTC.4833822&amp;isFromPublicArea=True&amp;isModal=true&amp;asPopupView=true</t>
  </si>
  <si>
    <t>OAG-VAD-1043-2023</t>
  </si>
  <si>
    <t>CO1.REQ.4933517</t>
  </si>
  <si>
    <t>https://community.secop.gov.co/Public/Tendering/OpportunityDetail/Index?noticeUID=CO1.NTC.4833574&amp;isFromPublicArea=True&amp;isModal=true&amp;asPopupView=true</t>
  </si>
  <si>
    <t>OPSP-VAD-1044-2023</t>
  </si>
  <si>
    <t>CO1.REQ.4932619</t>
  </si>
  <si>
    <t>LA PRESENTE ORDEN TIENE POR OBJETO: 1. APOYAR LA COORDINACIÓN Y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DE LOS EVENTOS QUE LE CORRESPONDAN.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</si>
  <si>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https://community.secop.gov.co/Public/Tendering/OpportunityDetail/Index?noticeUID=CO1.NTC.4832678&amp;isFromPublicArea=True&amp;isModal=true&amp;asPopupView=true</t>
  </si>
  <si>
    <t>OAG-VAD-1045-2023</t>
  </si>
  <si>
    <t>CO1.REQ.4932910</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</si>
  <si>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ENTREGAR OPORTUNAMENTE INFORMES, CON SOPORTES ESTADÍSTICOS DE LAS ACTIVIDADES REALIZADAS. 5.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6. DILIGENCIAR OPORTUNAMENTE LOS FORMATOS ESTABLECIDOS POR LA DIRECCIÓN DE BIENESTAR UNIVERSITARIO EN EL SISTEMA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</si>
  <si>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https://community.secop.gov.co/Public/Tendering/OpportunityDetail/Index?noticeUID=CO1.NTC.4833108&amp;isFromPublicArea=True&amp;isModal=true&amp;asPopupView=true</t>
  </si>
  <si>
    <t>OAG-VAD-1046-2023</t>
  </si>
  <si>
    <t>CO1.REQ.4932591</t>
  </si>
  <si>
    <t>LA PRESENTE ORDEN TIENE POR OBJETO: 1. APOYAR EN EL DESARROLLO DE APLICACIONES WEB DE LA DIRECCIÓN CURRICULAR Y DE DOCENCIA (ANÁLISIS DE REQUISITOS, DISEÑO DE LA ARQUITECTURA WEB, DESARROLLO DE PROTOTIPOS, DESARROLLO FRONT-END Y BACK-END, PRUEBAS, DOCUMENTACIÓN). 2. APOYAR EN EL DESARROLLO DE LAS ACTIVIDADES Y EVENTOS RELACIONADAS CON LA GESTIÓN ACADÉMICA DE LA DIRECCIÓN CURRICULAR Y DE DOCENCIA EN EL PERIODO ACADÉMICO. 3. APOYAR CON LA REVISIÓN Y VALIDACIÓN DE DOCUMENTOS PRECONTRACTUALES DE LOS DOCENTES CATEDRÁTICOS EN EL SISTEMA SIGEP. 4. APOYAR EL SEGUIMIENTO AL PROCESO DE LA VINCULACIÓN DE PROFESORES HORA CÁTEDRA (ESTADO DE DOCENTES EN SISTEMA GEDOCO, LLAMADAS A UNIDADES ACADÉMICAS, VERIFICACIÓN DE ACTAS DE VINCULACIÓN CARGADAS Y FIRMADAS). 5. APOYAR LA ACTUALIZACIÓN Y GENERACIÓN DE INFORMES DE DOCENTES TOMADO DIVERSAS FUENTES DE DATOS.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</si>
  <si>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https://community.secop.gov.co/Public/Tendering/OpportunityDetail/Index?noticeUID=CO1.NTC.4833258&amp;isFromPublicArea=True&amp;isModal=true&amp;asPopupView=true</t>
  </si>
  <si>
    <t>OPSP-VAD-1047-2023</t>
  </si>
  <si>
    <t>CO1.REQ.4932865</t>
  </si>
  <si>
    <t>ANTONIO DE JESUS FORERO GRANADOS</t>
  </si>
  <si>
    <t>https://community.secop.gov.co/Public/Tendering/OpportunityDetail/Index?noticeUID=CO1.NTC.4833076&amp;isFromPublicArea=True&amp;isModal=true&amp;asPopupView=true</t>
  </si>
  <si>
    <t>OAG-VAD-1048-2023</t>
  </si>
  <si>
    <t>CO1.REQ.4932766</t>
  </si>
  <si>
    <t>LA PRESENTE ORDEN TIENE POR OBJETO: 1. ORGANIZAR PLANES DE ACONDICIONAMIENTO FÍSICO PARA LOS MIEMBROS DE LA COMUNIDAD UNIVERSITARIA QUE PRACTIQUEN DISCIPLINAS DEPORTIVAS EN LOS NIVELES FORMATIVO Y REPRESENTATIVO. 2. APOYAR EN EL DISEÑO, IMPLEMENTACIÓN Y EJECUCIÓN DE UN PLAN DE ENTRENAMIENTO PARA EL ACONDICIONAMIENTO FÍSICO DE LOS DEPORTISTAS OBEDECIENDO A LAS PARTICULARIDADES DE CADA DISCIPLINA DEPORTIVA OFRECIDA EN LA INSTITUCIÓN. 3. APOYAR LA PARTICIPACIÓN DE LA INSTITUCIÓN EN INTERCAMBIOS, TORNEOS, CAMPEONATOS, OLIMPIADAS Y/O EVENTOS EXTERNOS DEL ORDEN LOCAL, DEPARTAMENTAL, REGIONAL, NACIONAL E INTERNACIONAL. 4. REALIZAR ACOMPAÑAMIENTO EN LOS INTERCAMBIOS, TORNEOS, CAMPEONATOS, OLIMPIADAS Y/O EVENTOS INTERNOS Y EXTERNOS DONDE SE PARTICIPE, RESPETANDO LOS PRINCIPIOS Y VALORES INSTITUCIONALES. 5. DILIGENCIAR OPORTUNAMENTE LOS FORMATOS ESTABLECIDOS POR LA DIRECCIÓN DE BIENESTAR UNIVERSITARIO EN EL SISTEMA DE GESTIÓN DE LA CALIDAD. 6. ENTREGAR DE MANERA OPORTUNA Y BAJO SU RESPONSABILIDAD LOS INFORMES, CON SOPORTES ESTADÍSTICOS. 7. APOYAR DURANTE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</si>
  <si>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https://community.secop.gov.co/Public/Tendering/OpportunityDetail/Index?noticeUID=CO1.NTC.4833321&amp;isFromPublicArea=True&amp;isModal=true&amp;asPopupView=true</t>
  </si>
  <si>
    <t>OAG-VAD-1049-2023</t>
  </si>
  <si>
    <t>CO1.REQ.4933442</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</si>
  <si>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PRESTAMO DEL LABORATORIO PRECLINICA ODONTOLÓGICA A ESTUDIANTES EN HORARIO DIFERENTES A LOS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</si>
  <si>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https://community.secop.gov.co/Public/Tendering/OpportunityDetail/Index?noticeUID=CO1.NTC.4833543&amp;isFromPublicArea=True&amp;isModal=true&amp;asPopupView=true</t>
  </si>
  <si>
    <t>OPSP-VAD-1050-2023</t>
  </si>
  <si>
    <t>CO1.REQ.4932786</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</si>
  <si>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</si>
  <si>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https://community.secop.gov.co/Public/Tendering/OpportunityDetail/Index?noticeUID=CO1.NTC.4833073&amp;isFromPublicArea=True&amp;isModal=true&amp;asPopupView=true</t>
  </si>
  <si>
    <t>OAG-VAD-1051-2023</t>
  </si>
  <si>
    <t>CO1.REQ.4933474</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</si>
  <si>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</si>
  <si>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https://community.secop.gov.co/Public/Tendering/OpportunityDetail/Index?noticeUID=CO1.NTC.4833670&amp;isFromPublicArea=True&amp;isModal=true&amp;asPopupView=true</t>
  </si>
  <si>
    <t>OAG-VAD-1052-2023</t>
  </si>
  <si>
    <t>CO1.REQ.4933479</t>
  </si>
  <si>
    <t>https://community.secop.gov.co/Public/Tendering/OpportunityDetail/Index?noticeUID=CO1.NTC.4833746&amp;isFromPublicArea=True&amp;isModal=true&amp;asPopupView=true</t>
  </si>
  <si>
    <t>OAG-VAD-1053-2023</t>
  </si>
  <si>
    <t>CO1.REQ.4933263</t>
  </si>
  <si>
    <t>LA PRESENTE ORDEN TIENE POR OBJETO: 1. APOYAR EN LA ATENCIÓN DE REQUERIMIENTOS DE EVENTOS EN STREAMING DE LAS DIFERENTES DEPENDENCIAS Y DOCENTES QUE LA SOLICITAN. 2.APOYAR EN LA ARTICULACIÓN DE PROCESOS DE EVENTOS EN STREAMING ENTRE CETEP Y COMUNICACIONES. 3. APOYAR DE MANERA PRESENCIAL EN LOS DIFERENTES EVENTOS DE STREAMING QUE SE REQUIERAN.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</si>
  <si>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https://community.secop.gov.co/Public/Tendering/OpportunityDetail/Index?noticeUID=CO1.NTC.4833752&amp;isFromPublicArea=True&amp;isModal=true&amp;asPopupView=true</t>
  </si>
  <si>
    <t>OAG-VAD-1054-2023</t>
  </si>
  <si>
    <t>CO1.REQ.4933373</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</si>
  <si>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</si>
  <si>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https://community.secop.gov.co/Public/Tendering/OpportunityDetail/Index?noticeUID=CO1.NTC.4833580&amp;isFromPublicArea=True&amp;isModal=true&amp;asPopupView=true</t>
  </si>
  <si>
    <t>OAG-VAD-1055-2023</t>
  </si>
  <si>
    <t>CO1.REQ.4933377</t>
  </si>
  <si>
    <t>LA PRESENTE ORDEN TIENE POR OBJETO: 1. APOYAR A LA DIRECCIÓN DE BIENESTAR UNIVERSITARIO EN EL DESARROLLO DE ACTIVIDADES DE CARÁCTER RECREATIVO, FORMATIVO Y REPRESENTATIVO DESDE LA DISCIPLINA DEPORTIVA QUE DIRIGE A TRAVÉS DE ENTRENAMIENTOS A LA COMUNIDAD UNIVERSITARIA. 2. APOYAR LA PLANIFICACIÓN, DESARROLLO Y EJECUCIÓN DE INTERCAMBIOS, TORNEOS, CAMPEONATOS, OLIMPIADAS Y/O EVENTOS INTERNOS. 3. ASESORAR Y APOYAR A LA INSTITUCIÓN EN LA PLANIFICACIÓN DE INTERCAMBIOS, TORNEOS, CAMPEONATOS, OLIMPIADAS Y/O EVENTOS EXTERNOS DEL ORDEN LOCAL, DEPARTAMENTAL, REGIONAL, NACIONAL E INTERNACIONAL. 4. DILIGENCIAR OPORTUNAMENTE LOS FORMATOS ESTABLECIDOS POR LA DIRECCIÓN DE BIENESTAR UNIVERSITARIO EN EL SISTEMA DE GESTIÓN DE LA CALIDAD. 5.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6.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</si>
  <si>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https://community.secop.gov.co/Public/Tendering/OpportunityDetail/Index?noticeUID=CO1.NTC.4833585&amp;isFromPublicArea=True&amp;isModal=true&amp;asPopupView=true</t>
  </si>
  <si>
    <t>OPSP-VAD-1056-2023</t>
  </si>
  <si>
    <t>CO1.REQ.4933492</t>
  </si>
  <si>
    <t>https://community.secop.gov.co/Public/Tendering/OpportunityDetail/Index?noticeUID=CO1.NTC.4833586&amp;isFromPublicArea=True&amp;isModal=true&amp;asPopupView=true</t>
  </si>
  <si>
    <t>OPSP-VAD-1057-2023</t>
  </si>
  <si>
    <t>CO1.REQ.4933384</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</si>
  <si>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SERVICIOS DE BIENESTAR. 7. APOYAR LA VERIFICACIÓN DE LA CONFORMACIÓN DE LOS MENÚS DE LOS PROGRAMAS ALIMENTARIOS DIRIGIDOS A LA COMUNIDAD UNIVERSITARIA. 8. APOYAR AL SUPERVISOR EN LA ACTUALIZACIÓN DEL INVENTARIO DE LOS EQUIPOS E INSUMOS DE OFICINA Y DE SALUD ADEMÁS APOYAR EN LA VERIFICACIÓN DEL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</si>
  <si>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https://community.secop.gov.co/Public/Tendering/OpportunityDetail/Index?noticeUID=CO1.NTC.4833765&amp;isFromPublicArea=True&amp;isModal=true&amp;asPopupView=true</t>
  </si>
  <si>
    <t>OPSP-VAD-1058-2023</t>
  </si>
  <si>
    <t>CO1.REQ.4933390</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</si>
  <si>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MENSUALMENTE: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</si>
  <si>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KARINA GONZALEZ VIVES </t>
  </si>
  <si>
    <t>https://community.secop.gov.co/Public/Tendering/OpportunityDetail/Index?noticeUID=CO1.NTC.4833768&amp;isFromPublicArea=True&amp;isModal=true&amp;asPopupView=true</t>
  </si>
  <si>
    <t>OAG-VAD-1059-2023</t>
  </si>
  <si>
    <t>CO1.REQ.4935088</t>
  </si>
  <si>
    <t>LA PRESENTE ORDEN TIENE POR OBJETO: 1. APOYAR EN LA DIGITALIZACIÓN DEL ARCHIVO DE POSTGRADOS DESDE EL AÑO 2014, PARA SER REPORTADA AL SISTEMA IMPLEMENTADO POR LA UNIVERSIDAD LLAMADO GEDOCO. 2. APOYAR EN LA ORGANIZACIÓN DEL ARCHIVO DEL CENTRO DE POSTGRADOS PARA SER TRASLADADO AL ARCHIVO CENTRAL DE UNIMAGDALENA. 3. APOYAR EN LA ACTUALIZACIÓN DE TABLAS DOCUMENTALES DEL CENTRO DE POSTGRADOS. 4. APOYAR EN LA ORGANIZACIÓN DE LA DOCUMENTACIÓN DE CONTRATACIÓN. 5. APOYAR EN LA ORGANIZACIÓN DE LA DOCUMENTACIÓN PARA PAGOS. 6. APOYAR EN LAS DECARGAS DE COMPROBANTES DE EGRESOS DEL SINAP. 7. APOYAR EN LA VERIFICACIÓN Y LOGÍSTICAS PARA EL DESARROLLO DE LAS ACTIVIDADES ACADÉMICAS CONTEMPLADAS EN LA PROGRAMACIÓN SEMANAL. 8. APOYAR EN LA SEÑALIZACIÓN DE LOS ESPACIOS FISICOS PARA LAS CLASES DE DIPLOMADOS, ESPECIALIZACIONES, MAESTRÍAS Y DOCTORADOS DEL CENTRO DE POSTGRADOS Y FORMACIÓN CONTINUA. 9. APOYAR EN TODO LO RELACIONADO CON EL MANEJO DE EQUIPOS AUDIOVISUALES Y REQUERIMIENTOS DE CAFETERIA NECESARIOS PARA ATENDER LAS CLASES DE LOS PROGRAMAS DEL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</si>
  <si>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https://community.secop.gov.co/Public/Tendering/OpportunityDetail/Index?noticeUID=CO1.NTC.4835804&amp;isFromPublicArea=True&amp;isModal=true&amp;asPopupView=true</t>
  </si>
  <si>
    <t>OPSP-VAD-1060-2023</t>
  </si>
  <si>
    <t>CO1.REQ.4935435</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</si>
  <si>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 LA DIRECCIÓN FINANCIERA EN LA RESPUESTA DE LAS PQR CON RESPECTO A SOLICITUDES DE INFORMACIÓN FINANCIERA POR ENTES EXTERNOS, 7. APOYAR A LA DIRECCIÓN FINANCIERA EN LOS SEGUIMIENTOS Y CUMPLIMIENTOS DE LOS PLANES DE MEJORAMIENTO DE LAS CONTRALORÍAS. 8. ASESORAR A LA DIRECCCIÓN FINANCIERA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</si>
  <si>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https://community.secop.gov.co/Public/Tendering/OpportunityDetail/Index?noticeUID=CO1.NTC.4835738&amp;isFromPublicArea=True&amp;isModal=true&amp;asPopupView=true</t>
  </si>
  <si>
    <t>OPSP-VAD-1061-2023</t>
  </si>
  <si>
    <t>CO1.REQ.4935811</t>
  </si>
  <si>
    <t>LA PRESENTE ORDEN TIENE POR OBJETO: 1. APOYAR LA FACULTAD DE CIENCIAS BÁSICAS EN LAS ACTIVIDADES DE INVESTIGACIÓN Y EXTENSIÓN EN LOS PROCESOS DE PROGRAMACIÓN, RELATORÍAS Y PROCESAMIENTO DE INFORMACIÓN. 2. APOYAR EL ANÁLISIS FINANCIERO, MERCADEO, PLANEACIÓN ACADÉMICA, ADMINISTRATIVA Y LOGÍSTICA DE LOS PROYECTOS DE EDUCACIÓN CONTINUADA. 3. APOYAR LA REALIZACIÓN DE PROYECTOS ESTRATÉGICOS DEL CENTRO DE COLECCIONES BIOLÓGICAS. 4. APOYAR EL MANTENIMINETO AL DÍA DEL ARCHIVO DE INFORMES SEMESTRALES DE PROYECTOS ESTRATÉGICOS: CENTRO DE COLECCIONES BIOLÓGICA. 5. APOYAR LA REALIZACIÓN DE ACCIONES PARA ALIMENTAR LA BASE DE DATOS DEL SISTEMA DE INFORMACIÓN DOCENTE. 6. REALIZAR EL ANÁLISIS CURRICULAR DE LOS PRODUCTOS DE INVESTIGACIÓN Y EXTENSIÓN OBTENIDOS DE LA BASE DE DATOS DEL SISTEMA DE INFORMACIÓN DOCENTE. 7. APOYAR EL PROCESO DE ELABORACIÓN DE INFORMES, RELATORÍAS DE LAS REUNIONES ASOCIADAS CON LA EXTENSIÓN DE LA FACULTAD Y PROCESAMIENTO DE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</si>
  <si>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https://community.secop.gov.co/Public/Tendering/OpportunityDetail/Index?noticeUID=CO1.NTC.4836012&amp;isFromPublicArea=True&amp;isModal=true&amp;asPopupView=true</t>
  </si>
  <si>
    <t>OAG-VAD-1062-2023</t>
  </si>
  <si>
    <t>CO1.REQ.4935832</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</si>
  <si>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</si>
  <si>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https://community.secop.gov.co/Public/Tendering/OpportunityDetail/Index?noticeUID=CO1.NTC.4835773&amp;isFromPublicArea=True&amp;isModal=true&amp;asPopupView=true</t>
  </si>
  <si>
    <t>OAG-VAD-1063-2023</t>
  </si>
  <si>
    <t>CO1.REQ.4936074</t>
  </si>
  <si>
    <t>LA PRESENTE ORDEN TIENE POR OBJETO: 1. APOYAR LAS ACTIVIDADES ACADÉMICAS Y ORGANIZATIVAS QUE SE REALIZAN EN EL ÁREA DE LA ESTACIÓN PISCÍCOLA Y LA PLANTA DE PROCESAMIENTO DE PRODUCTOS PESQUEROS Y ALIMENTICIOS, EN LO REFERENTE A LA PREPARACIÓN DE ALIMENTO PARA CONSUMO HUMANO Y LA ALIMENTACIÓN A LOS DIFERENTES AGENTES DE LA BIOTA EXISTENTES EN LOS ESTANQUES CIRCULARES Y EN TIERRA UBICADOS EN LA UNIVERSIDAD DEL MAGDALENA. 2. APOYAR LA REALIZACIÓN DE BIOMETRÍA Y SEGUIMIENTO DE LOS PARÁMETROS FISICOQUÍMICOS REQUERIDOS EN LA ACTIVIDAD PISCÍCOLA DE LA ESTACIÓN PISCÍCOLA UBICADA EN LA UNIVERSIDAD DEL MAGDALENA. 3. APOYAR EN EL SEGUIMIENTO AL COMPORTAMIENTO Y BIENESTAR DE LOS PECES OBJETO DE ESTUDIO QUE TRIBUTAN TANTO A LOS PROYECTOS DE INTERÉS O DE ACTIVIDADES ACADÉMICAS. 4. APOYAR LAS ACTIVIDADES GENERADAS POR LA NECESIDAD DEL SERVICIO EN EL ÁREA DE LA ESTACIÓN DE LOS ESTANQUES EN TIERRA Y CIRCULARES, Y MANTENIMIENTOS DE LOS BIOENSAYOS. 5. APOYAR EL DISEÑO DE ACTIVIDADES DE LOS PLANES DE TRABAJO REQUERIDOS EN LOS DIFERENTES BIOENSAYOS Y ACTIVIDADES EN LOS LABORATORIOS REQUERIDOS PARA EL BUEN FUNCIONAMIENTO DE LOS CURSOS ASOCIADOS A EL ÁREA DE ACUACULTURA QUE TRIBUTAN A LA ACADEMIA Y LA INVESTIGACIÓN. 6. APOYAR EN LA REALIZACIÓN DE LAS DIFERENTES FORMULACIONES DE LOS SUBPRODUCTOS DE LA PESCA. 7. APOYAR EN EL CONTROL DE LA CALIDAD NUTRICIONAL Y SANITARIA Y LAS BPM DE ALIMENTOS PARA CONSUMO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</si>
  <si>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https://community.secop.gov.co/Public/Tendering/OpportunityDetail/Index?noticeUID=CO1.NTC.4836296&amp;isFromPublicArea=True&amp;isModal=true&amp;asPopupView=true</t>
  </si>
  <si>
    <t>OAG-VAD-1064-2023</t>
  </si>
  <si>
    <t>CO1.REQ.4936627</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</si>
  <si>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CIÉNAGA GRANDE DE SANTA MARTA HASTA LA ESTACIÓN PISCÍCOLA DE LA INSTITUCIÓN,17. APOYAR EN TODO LO RELACIONADO CON LAS PRÁCTICAS ASOCIADAS AL PROGRAMA DE INGENIERÍA PESQUERA Y ACTIVIDADES EXTRACURRICULARES ASOCIADAS A LA ESTACIÓN PISCÍCOLA LIDERADAS POR LA DIRECCIÓN DEL PROGRAMA DE INGENIERÍA PESQUERA.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</si>
  <si>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https://community.secop.gov.co/Public/Tendering/OpportunityDetail/Index?noticeUID=CO1.NTC.4836746&amp;isFromPublicArea=True&amp;isModal=true&amp;asPopupView=true</t>
  </si>
  <si>
    <t>OAG-VAD-1065-2023</t>
  </si>
  <si>
    <t>CO1.REQ.4936864</t>
  </si>
  <si>
    <t>https://community.secop.gov.co/Public/Tendering/OpportunityDetail/Index?noticeUID=CO1.NTC.4836776&amp;isFromPublicArea=True&amp;isModal=true&amp;asPopupView=true</t>
  </si>
  <si>
    <t>OAG-VAD-1066-2023</t>
  </si>
  <si>
    <t>CO1.REQ.4936968</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</si>
  <si>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</si>
  <si>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https://community.secop.gov.co/Public/Tendering/OpportunityDetail/Index?noticeUID=CO1.NTC.4837325&amp;isFromPublicArea=True&amp;isModal=true&amp;asPopupView=true</t>
  </si>
  <si>
    <t>OAG-VAD-1067-2023</t>
  </si>
  <si>
    <t>CO1.REQ.4937173</t>
  </si>
  <si>
    <t>LA PRESENTE ORDEN TIENE POR OBJETO: 1. APOYAR EN LA RECEPCIÓN E INGRESO DE PERSONAL A LA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</si>
  <si>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https://community.secop.gov.co/Public/Tendering/OpportunityDetail/Index?noticeUID=CO1.NTC.4837577&amp;isFromPublicArea=True&amp;isModal=true&amp;asPopupView=true</t>
  </si>
  <si>
    <t>OAG-VAD-1068-2023</t>
  </si>
  <si>
    <t>CO1.REQ.4937524</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</si>
  <si>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</si>
  <si>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https://community.secop.gov.co/Public/Tendering/OpportunityDetail/Index?noticeUID=CO1.NTC.4837398&amp;isFromPublicArea=True&amp;isModal=true&amp;asPopupView=true</t>
  </si>
  <si>
    <t>OAG-VAD-1069-2023</t>
  </si>
  <si>
    <t>CO1.REQ.4937533</t>
  </si>
  <si>
    <t>LA PRESENTE ORDEN TIENE POR OBJETO: 1. APOYAR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</si>
  <si>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https://community.secop.gov.co/Public/Tendering/OpportunityDetail/Index?noticeUID=CO1.NTC.4837904&amp;isFromPublicArea=True&amp;isModal=true&amp;asPopupView=true</t>
  </si>
  <si>
    <t>OAG-VAD-1070-2023</t>
  </si>
  <si>
    <t>CO1.REQ.4937711</t>
  </si>
  <si>
    <t>https://community.secop.gov.co/Public/Tendering/OpportunityDetail/Index?noticeUID=CO1.NTC.4837908&amp;isFromPublicArea=True&amp;isModal=true&amp;asPopupView=true</t>
  </si>
  <si>
    <t>OAG-VAD-1071-2023</t>
  </si>
  <si>
    <t>CO1.REQ.4937393</t>
  </si>
  <si>
    <t>https://community.secop.gov.co/Public/Tendering/OpportunityDetail/Index?noticeUID=CO1.NTC.4837917&amp;isFromPublicArea=True&amp;isModal=true&amp;asPopupView=true</t>
  </si>
  <si>
    <t>OPSP-VAD-1072-2023</t>
  </si>
  <si>
    <t>CO1.REQ.4937742</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</si>
  <si>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 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</si>
  <si>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https://community.secop.gov.co/Public/Tendering/OpportunityDetail/Index?noticeUID=CO1.NTC.4838035&amp;isFromPublicArea=True&amp;isModal=true&amp;asPopupView=true</t>
  </si>
  <si>
    <t>OAG-VAD-1073-2023</t>
  </si>
  <si>
    <t>CO1.REQ.4936728</t>
  </si>
  <si>
    <t>LA PRESENTE ORDEN TIENE POR OBJETO: 1. APOYAR EL DESARROLLO Y FOMENTO DE ACTIVIDADES DEPORTIVAS DE CARÁCTER RECREATIVO, FORMATIVO Y REPRESENTATIVO DESDE LA DISCIPLINA QUE DIRIGE A TRAVÉS DE ENTRENAMIENTOS O PRÁCTICAS DEPORTIVAS A LA COMUNIDAD UNIVERSITARIA. 2. DILIGENCIAR OPORTUNAMENTE TODOS LOS FORMATOS ESTABLECIDOS POR LA DIRECCIÓN DE BIENESTAR UNIVERSITARIO EN EL SISTEMA DE GESTIÓN DE LA CALIDAD. 3. ENTREGAR OPORTUNAMENTE INFORMES, CON SOPORTES ESTADÍSTICOS DE LAS ACTIVIDADES REALIZADAS. 4. APOYAR Y ASESORAR EN EL DISEÑO, IMPLEMENTACIÓN Y EJECUCIÓN DE ESTRATEGIAS DE PROMOCIÓN, DIFUSIÓN Y DIVULGACIÓN DEL DEPORTE O DISCIPLINA QUE DIRIGE.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</si>
  <si>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https://community.secop.gov.co/Public/Tendering/OpportunityDetail/Index?noticeUID=CO1.NTC.4837135&amp;isFromPublicArea=True&amp;isModal=true&amp;asPopupView=true</t>
  </si>
  <si>
    <t>OAG-VAD-1074-2023</t>
  </si>
  <si>
    <t>CO1.REQ.4936563</t>
  </si>
  <si>
    <t>https://community.secop.gov.co/Public/Tendering/OpportunityDetail/Index?noticeUID=CO1.NTC.4837036&amp;isFromPublicArea=True&amp;isModal=true&amp;asPopupView=true</t>
  </si>
  <si>
    <t>OAG-VAD-1075-2023</t>
  </si>
  <si>
    <t>CO1.REQ.4936582</t>
  </si>
  <si>
    <t>LA PRESENTE ORDEN TIENE POR OBJETO: 1. APOYAR A LA DIRECCIÓN DE BIENESTAR UNIVERSITARIO EN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</si>
  <si>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https://community.secop.gov.co/Public/Tendering/OpportunityDetail/Index?noticeUID=CO1.NTC.4837207&amp;isFromPublicArea=True&amp;isModal=true&amp;asPopupView=true</t>
  </si>
  <si>
    <t>OAG-VAD-1076-2023</t>
  </si>
  <si>
    <t>CO1.REQ.4936680</t>
  </si>
  <si>
    <t>https://community.secop.gov.co/Public/Tendering/OpportunityDetail/Index?noticeUID=CO1.NTC.4837428&amp;isFromPublicArea=True&amp;isModal=true&amp;asPopupView=true</t>
  </si>
  <si>
    <t>OAG-VAD-1077-2023</t>
  </si>
  <si>
    <t>CO1.REQ.4937211</t>
  </si>
  <si>
    <t>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APOYAR EL PROCESO DE PLANIFICACIÓN, DESARROLLO Y EJECUCIÓN DE CONCURSOS, FESTIVALES Y/O EVENTOS INTERNOS DONDE PARTICIPEN TODOS LOS MIEMBROS DE LA COMUNIDAD UNIVERSITARIA. 4. APOYAR Y ASESORAR LA PARTICIPACIÓN DE LA INSTITUCIÓN EN ACTIVIDADES, CONCURSOS, FESTIVALES Y/O EVENTOS EXTERNOS DEL ORDEN LOCAL, DEPARTAMENTAL, REGIONAL, NACIONAL E INTERNACIONAL, RESPETANDO LOS PRINCIPIOS Y VALORES INSTITUCIONALES. 5. APOYAR EL PROCESO DE SELECCIÓN DE LOS BACHILLERES ASPIRANTES A LOS CUPOS ARTISTAS OFRECIDOS POR LA INSTITUCIÓN. 6. DILIGENCIAR OPORTUNAMENTE DE TODOS LOS FORMATOS ESTABLECIDOS POR LA DIRECCIÓN DE BIENESTAR UNIVERSITARIO EN EL SISTEMA DE GESTIÓN DE LA CALIDAD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ENTREGAR DE MANERA OPORTUNA Y BAJO SU RESPONSABILIDAD LOS INFORMES QUE SE LE SOLICITEN,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</si>
  <si>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https://community.secop.gov.co/Public/Tendering/OpportunityDetail/Index?noticeUID=CO1.NTC.4837602&amp;isFromPublicArea=True&amp;isModal=true&amp;asPopupView=true</t>
  </si>
  <si>
    <t>OAG-VAD-1078-2023</t>
  </si>
  <si>
    <t>CO1.REQ.4936235</t>
  </si>
  <si>
    <t>https://community.secop.gov.co/Public/Tendering/OpportunityDetail/Index?noticeUID=CO1.NTC.4836902&amp;isFromPublicArea=True&amp;isModal=true&amp;asPopupView=true</t>
  </si>
  <si>
    <t>OAG-VAD-1079-2023</t>
  </si>
  <si>
    <t>CO1.REQ.4937335</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</si>
  <si>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LA REALIZACIÓN DE LA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</si>
  <si>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https://community.secop.gov.co/Public/Tendering/OpportunityDetail/Index?noticeUID=CO1.NTC.4837540&amp;isFromPublicArea=True&amp;isModal=true&amp;asPopupView=true</t>
  </si>
  <si>
    <t>OAG-VAD-1080-2023</t>
  </si>
  <si>
    <t>CO1.REQ.4937466</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</si>
  <si>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</si>
  <si>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https://community.secop.gov.co/Public/Tendering/OpportunityDetail/Index?noticeUID=CO1.NTC.4837775&amp;isFromPublicArea=True&amp;isModal=true&amp;asPopupView=true</t>
  </si>
  <si>
    <t>OAG-VAD-1081-2023</t>
  </si>
  <si>
    <t>CO1.REQ.4937379</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</si>
  <si>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</si>
  <si>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YELITZA PAOLA  GRANADOS CUAO</t>
  </si>
  <si>
    <t>https://community.secop.gov.co/Public/Tendering/OpportunityDetail/Index?noticeUID=CO1.NTC.4837794&amp;isFromPublicArea=True&amp;isModal=true&amp;asPopupView=true</t>
  </si>
  <si>
    <t>OAG-VAD-1082-2023</t>
  </si>
  <si>
    <t>CO1.REQ.4937611</t>
  </si>
  <si>
    <t>https://community.secop.gov.co/Public/Tendering/OpportunityDetail/Index?noticeUID=CO1.NTC.4837906&amp;isFromPublicArea=True&amp;isModal=true&amp;asPopupView=true</t>
  </si>
  <si>
    <t>OPSP-VAD-1083-2023</t>
  </si>
  <si>
    <t>CO1.REQ.4937390</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</si>
  <si>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EL MANTENIMIENTO Y GESTIÓN DE LA DOCUMENTACIÓN Y/O REGISTROS DEL SG-SST 5. APOYAR EN LA PLANIFICACIÓN, Y DESARROLLO DEL PLAN DE PREVENCIÓN, PREPARACIÓN ANTE EMERGENCIAS Y ANÁLISIS DE VULNERABILIDAD DE LA CLÍNICA ODONTOLÓGICA. 6. APOYAR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</si>
  <si>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https://community.secop.gov.co/Public/Tendering/OpportunityDetail/Index?noticeUID=CO1.NTC.4838218&amp;isFromPublicArea=True&amp;isModal=true&amp;asPopupView=true</t>
  </si>
  <si>
    <t>OPSP-VAD-1084-2023</t>
  </si>
  <si>
    <t>CO1.REQ.4937723</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</si>
  <si>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 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</si>
  <si>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https://community.secop.gov.co/Public/Tendering/OpportunityDetail/Index?noticeUID=CO1.NTC.4837926&amp;isFromPublicArea=True&amp;isModal=true&amp;asPopupView=true</t>
  </si>
  <si>
    <t>OPSP-VAD-1085-2023</t>
  </si>
  <si>
    <t>CO1.REQ.4937803</t>
  </si>
  <si>
    <t>LA PRESENTE ORDEN TIENE POR OBJETO: 1. APOYAR A LA SUPERVISIÓN PARA LA GESTIÓN DE LOS ESPACIOS Y ELEMENTOS NECESARIOS PARA EL DESARROLLO DE REUNIONES, TALLERES Y ACTIVIDADES EN EL MARCO DEL PROYECTO. 2. APOYAR A LA SUPERVISIÓN PARA LA ELABORACIÓN DE INFORMES QUE SE REQUIERAN DURANTE LA EJECUCIÓN DEL PROYECTO. 3. APOYAR A LA SUPERVISIÓN EN EL DESARROLLO DE LA CARACTERIZACIÓN SOCIOECONÓMICA Y AMBIENTAL QUE CONTRIBUYA A LA CREACIÓN DE FICHAS TÉCNICAS. 4. APOYAR LA SUPERVISIÓN DE LA RECOLECCIÓN DE LA INFORMACIÓN NECESARIA PARA LOS PLANES DE INTERVENCIÓN. 5. APOYAR LA SUPERVISIÓN DE LA LOGÍSTICA DE LOS TALLERES QUE SE DESARROLLEN EN EL MARCO DEL PROYECTO. 6. APOYAR LA SUPERVISIÓN DE LA SISTEMATIZACIÓN DE LA EXPERIENCIA PARA LAS ACTIVIDADES REALIZADAS EN EL PROYECTO. 7. APOYAR A LA SUPERVISIÓN PARA LA IMPLEMENTACIÓN DEL PLAN DE INTERVENCIÓN. 8. APOYAR LA SUPERVISIÓN DE LA VALIDACIÓN DE LA INFORMACIÓN PLASMADA EN LAS FICHAS TÉCNICAS DE LOS BENEFICIARIOS. 9. APOYAR A LA SUPERVISIÓN PARA EL CUMPLIMIENTO A CABALIDAD DE CADA UNA DE LAS ACTIVIDADES Y OBJETIVOS DEL PROYECTO. 10. APOYAR A LA SUPERVISIÓN PARA EL CUMPLIMIENTO DE LA PROGRAMACIÓN DE LOS GIROS DE RECURSOS DEL SGR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</si>
  <si>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https://community.secop.gov.co/Public/Tendering/OpportunityDetail/Index?noticeUID=CO1.NTC.4838240&amp;isFromPublicArea=True&amp;isModal=true&amp;asPopupView=true</t>
  </si>
  <si>
    <t>OPSP-VAD-1086-2023</t>
  </si>
  <si>
    <t>CO1.REQ.4937810</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</si>
  <si>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</si>
  <si>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ANGELICA PATRICIA CARREÑO AGUIRRE</t>
  </si>
  <si>
    <t>https://community.secop.gov.co/Public/Tendering/OpportunityDetail/Index?noticeUID=CO1.NTC.4837895&amp;isFromPublicArea=True&amp;isModal=true&amp;asPopupView=true</t>
  </si>
  <si>
    <t>OPSP-VAD-1087-2023</t>
  </si>
  <si>
    <t>CO1.REQ.4944956</t>
  </si>
  <si>
    <t>LA PRESENTE ORDEN TIENE POR OBJETO: 1. DESARROLLAR LAS ACTIVIDADES DE DIAGNÓSTICO, EVALUACIÓN, INTERVENCIÓN, REHABILITACIÓN NEUROCOGNITIVA. 2. PARTICIPAR DE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</si>
  <si>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https://community.secop.gov.co/Public/Tendering/OpportunityDetail/Index?noticeUID=CO1.NTC.4845232&amp;isFromPublicArea=True&amp;isModal=true&amp;asPopupView=true</t>
  </si>
  <si>
    <t>OPSP-VAD-1088-2023</t>
  </si>
  <si>
    <t>CO1.REQ.4944964</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</si>
  <si>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</si>
  <si>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https://community.secop.gov.co/Public/Tendering/OpportunityDetail/Index?noticeUID=CO1.NTC.4845133&amp;isFromPublicArea=True&amp;isModal=true&amp;asPopupView=true</t>
  </si>
  <si>
    <t>OAG-VAD-1089-2023</t>
  </si>
  <si>
    <t>CO1.REQ.4942706</t>
  </si>
  <si>
    <t>https://community.secop.gov.co/Public/Tendering/OpportunityDetail/Index?noticeUID=CO1.NTC.4842754&amp;isFromPublicArea=True&amp;isModal=true&amp;asPopupView=true</t>
  </si>
  <si>
    <t>OAG-VAD-1090-2023</t>
  </si>
  <si>
    <t>CO1.REQ.4943020</t>
  </si>
  <si>
    <t>https://community.secop.gov.co/Public/Tendering/OpportunityDetail/Index?noticeUID=CO1.NTC.4842875&amp;isFromPublicArea=True&amp;isModal=true&amp;asPopupView=true</t>
  </si>
  <si>
    <t>OAG-VAD-1091-2023</t>
  </si>
  <si>
    <t>CO1.REQ.4943211</t>
  </si>
  <si>
    <t>LA PRESENTE ORDEN TIENE POR OBJETO: 1. APOYAR EN EL SEGUIMIENTO Y CONTROL DEL INVENTARIO Y ESTADO DE LOS RECURSOS. 2. APOYAR EN LA ENTREGA Y RECEPCIÓN DE EQUIPOS DE PRODUCCIÓN A ESTUDIANTES Y DOCENTES 3. APOYAR EN LA APERTURA Y CIERRE DE SALA DE REALIZACIÓN 4. APOYAR EL MANTENIMIENTO DE EQUIPOS DE PRODUCCIÓN DE LA BODEGA. 5. APOYAR EN LA ATENCIÓN A ESTUDIANTES. 6. APOYAR EN LA ATENCIÓN DOCENTE INTENSIVOS 7. APOYAR EN LA INDUCCIÓN DE MANEJO DE EQUIPOS SI SE REQUIERE.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</si>
  <si>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https://community.secop.gov.co/Public/Tendering/OpportunityDetail/Index?noticeUID=CO1.NTC.4843160&amp;isFromPublicArea=True&amp;isModal=true&amp;asPopupView=true</t>
  </si>
  <si>
    <t>OAG-VAD-1092-2023</t>
  </si>
  <si>
    <t>CO1.REQ.4943622</t>
  </si>
  <si>
    <t>https://community.secop.gov.co/Public/Tendering/OpportunityDetail/Index?noticeUID=CO1.NTC.4843287&amp;isFromPublicArea=True&amp;isModal=true&amp;asPopupView=true</t>
  </si>
  <si>
    <t>OAG-VAD-1093-2023</t>
  </si>
  <si>
    <t>CO1.REQ.4942760</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</si>
  <si>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APOYAR EN LAS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</si>
  <si>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https://community.secop.gov.co/Public/Tendering/OpportunityDetail/Index?noticeUID=CO1.NTC.4843755&amp;isFromPublicArea=True&amp;isModal=true&amp;asPopupView=true</t>
  </si>
  <si>
    <t>OAG-VAD-1094-2023</t>
  </si>
  <si>
    <t>CO1.REQ.4943699</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</si>
  <si>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</si>
  <si>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https://community.secop.gov.co/Public/Tendering/OpportunityDetail/Index?noticeUID=CO1.NTC.4844208&amp;isFromPublicArea=True&amp;isModal=true&amp;asPopupView=true</t>
  </si>
  <si>
    <t>OAG-VAD-1095-2023</t>
  </si>
  <si>
    <t>CO1.REQ.4944142</t>
  </si>
  <si>
    <t>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LA PARTICIPACIÓN DE LA INSTITUCIÓN EN INTERCAMBIOS, TORNEOS, CAMPEONATOS, OLIMPIADAS Y/O EVENTOS EXTERNOS DEL ORDEN LOCAL, DEPARTAMENTAL, REGIONAL, NACIONAL E INTERNACIONAL. 3. DILIGENCIAR OPORTUNAMENTE LOS FORMATOS ESTABLECIDOS POR BIENESTAR UNIVERSITARIO EN EL SISTEMA DE GESTIÓN DE LA CALIDAD. 4. ENTREGAR OPORTUNAMENTE INFORMES, CON SOPORTES ESTADÍSTICOS DE LAS ACTIVIDADES REALIZADAS. 5.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</si>
  <si>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https://community.secop.gov.co/Public/Tendering/OpportunityDetail/Index?noticeUID=CO1.NTC.4844140&amp;isFromPublicArea=True&amp;isModal=true&amp;asPopupView=true</t>
  </si>
  <si>
    <t>OAG-VAD-1096-2023</t>
  </si>
  <si>
    <t>CO1.REQ.4944077</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</si>
  <si>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6.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ENTREGAR OPORTUNAMENTE INFORMES, QUE LE SEAN SOLICITADOS,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</si>
  <si>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https://community.secop.gov.co/Public/Tendering/OpportunityDetail/Index?noticeUID=CO1.NTC.4844271&amp;isFromPublicArea=True&amp;isModal=true&amp;asPopupView=true</t>
  </si>
  <si>
    <t>OAG-VAD-1097-2023</t>
  </si>
  <si>
    <t>CO1.REQ.4944420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</si>
  <si>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LA IMPLEMENTACIÓN DE LAS ESTRATEGIAS QUE INCENTIVEN LA PARTICIPACIÓN DE LOS ESTAMENTOS UNIVERSITARIOS EN EL DEPORTE O DISCIPLINA QUE DIRIGE.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ENTREGAR OPORTUNAMENTE LOS INFORMES QUE LE SEAN SOLICITADOS,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</si>
  <si>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https://community.secop.gov.co/Public/Tendering/OpportunityDetail/Index?noticeUID=CO1.NTC.4844298&amp;isFromPublicArea=True&amp;isModal=true&amp;asPopupView=true</t>
  </si>
  <si>
    <t>OAG-VAD-1098-2023</t>
  </si>
  <si>
    <t>CO1.REQ.4942399</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</si>
  <si>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LA IMPLEMENTACIÓN DE LAS ESTRATEGIAS QUE INCENTIVEN LA PARTICIPACIÓN DE LOS ESTAMENTOS UNIVERSITARIOS EN EL DEPORTE O DISCIPLINA QUE DIRIGE.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</si>
  <si>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https://community.secop.gov.co/Public/Tendering/OpportunityDetail/Index?noticeUID=CO1.NTC.4843015&amp;isFromPublicArea=True&amp;isModal=true&amp;asPopupView=true</t>
  </si>
  <si>
    <t>OAG-VAD-1099-2023</t>
  </si>
  <si>
    <t>CO1.REQ.4942941</t>
  </si>
  <si>
    <t>LA PRESENTE ORDEN TIENE POR OBJETO: 1. APOYAR A LA DIRECCIÓN DE BIENESTAR UNIVERSITARIO EN EL DESARROLLO DE ACTIVIDADES DE CARÁCTER RECREATIVO, FORMATIVO Y REPRESENTATIVO DESDE LA DISCIPLINA DEPORTIVA QUE DIRIGE A TRAVÉS DE ENTRENAMIENTOS. 2. APOYAR EN LA IMPLEMENTACIÓN DE ESTRATEGIAS QUE INCENTIVEN LA PARTICIPACIÓN DE TODOS LOS ESTAMENTOS UNIVERSITARIOS EN EL DEPORTE O DISCIPLINA QUE DIRIGE. 3. APOYAR EN LA PLANIFICACIÓN Y DESARROLLO DE INTERCAMBIOS, TORNEOS, CAMPEONATOS, OLIMPIADAS Y/O EVENTOS INTERNOS. 4. APOYAR EN LA PLANIFICACIÓN DE LA PARTICIPACIÓN DE LA INSTITUCIÓN EN INTERCAMBIOS, TORNEOS, CAMPEONATOS, OLIMPIADAS Y/O EVENTOS EXTERNOS DEL ORDEN LOCAL, DEPARTAMENTAL, REGIONAL, NACIONAL E INTERNACIONAL. 5. DILIGENCIAR OPORTUNAMENTE TODOS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</si>
  <si>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https://community.secop.gov.co/Public/Tendering/OpportunityDetail/Index?noticeUID=CO1.NTC.4843402&amp;isFromPublicArea=True&amp;isModal=true&amp;asPopupView=true</t>
  </si>
  <si>
    <t>OAG-VAD-1100-2023</t>
  </si>
  <si>
    <t>CO1.REQ.4943406</t>
  </si>
  <si>
    <t>LA PRESENTE ORDEN TIENE POR OBJETO: 1. APOYAR A LA DIRECCIÓN DE BIENESTAR UNIVERSITARIO EN EL DESARROLLO DE ACTIVIDADES DE CARÁCTER RECREATIVO, FORMATIVO Y REPRESENTATIVO DESDE LA DISCIPLINA DEPORTIVA QUE DIRIGE A TRAVÉS DE ENTRENAMIENTOS A LA COMUNIDAD UNIVERSITARIA. 2. APOYAR Y ASESORAR EN EL DISEÑO DE ESTRATEGIAS DE PROMOCIÓN, DIFUSIÓN Y DIVULGACIÓN DE LA DISCIPLINA DEPORTIVA QUE DIRIGE. 3. APOYAR LA PLANIFICACIÓN, DESARROLLO Y EJECUCIÓN DE INTERCAMBIOS, TORNEOS, CAMPEONATOS, OLIMPIADAS Y/O EVENTOS INTERNOS. 4. ASESORAR Y APOYAR A LA INSTITUCIÓN EN LA PLANIFICACIÓN DE INTERCAMBIOS, TORNEOS, CAMPEONATOS, OLIMPIADAS Y/O EVENTOS EXTERNOS DEL ORDEN LOCAL, DEPARTAMENTAL, REGIONAL, NACIONAL E INTERNACIONAL. 5. DILIGENCIAR OPORTUNAMENTE LOS FORMATOS ESTABLECIDOS POR LA DIRECCIÓN DE BIENESTAR UNIVERSITARIO EN EL SISTEMA DE GESTIÓN DE LA CALIDAD.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</si>
  <si>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https://community.secop.gov.co/Public/Tendering/OpportunityDetail/Index?noticeUID=CO1.NTC.4843056&amp;isFromPublicArea=True&amp;isModal=true&amp;asPopupView=true</t>
  </si>
  <si>
    <t>OAG-VAD-1101-2023</t>
  </si>
  <si>
    <t>CO1.REQ.4943544</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</si>
  <si>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LA IMPLEMENTACIÓN DE LAS ESTRATEGIAS QUE INCENTIVEN LA PARTICIPACIÓN DE LOS ESTAMENTOS UNIVERSITARIOS EN EL DEPORTE O DISCIPLINA QUE DIRIGE.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ENTREGAR OPORTUNAMENTE INFORMES QUE LE SEAN SOLICITADOS,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</si>
  <si>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https://community.secop.gov.co/Public/Tendering/OpportunityDetail/Index?noticeUID=CO1.NTC.4843365&amp;isFromPublicArea=True&amp;isModal=true&amp;asPopupView=true</t>
  </si>
  <si>
    <t>OAG-VAD-1102-2023</t>
  </si>
  <si>
    <t>CO1.REQ.4943633</t>
  </si>
  <si>
    <t>https://community.secop.gov.co/Public/Tendering/OpportunityDetail/Index?noticeUID=CO1.NTC.4843290&amp;isFromPublicArea=True&amp;isModal=true&amp;asPopupView=true</t>
  </si>
  <si>
    <t>OAG-VAD-1103-2023</t>
  </si>
  <si>
    <t>CO1.REQ.4943904</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</si>
  <si>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ACOMPAÑAR LA IMPLEMENTACIÓN DE LAS ESTRATEGIAS QUE INCENTIVEN LA PARTICIPACIÓN DE LOS ESTAMENTOS UNIVERSITARIOS EN EL DEPORTE O DISCIPLINA QUE DIRIGE. 3. DILIGENCIAR OPORTUNAMENTE LOS FORMATOS ESTABLECIDOS POR LA DIRECCIÓN DE BIENESTAR UNIVERSITARIO EN EL SISTEMA DE GESTIÓN DE LA CALIDAD. 4.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5. ENTREGAR OPORTUNAMENTE LOS INFORMES QUE LE SEAN SOLICITADOS, CON SOPORTES ESTADÍSTICOS. 6. APOYAR EN LA PLANIFICACIÓN, DESARROLLO Y EJECUCIÓN DE INTERCAMBIOS, TORNEOS, CAMPEONATOS, OLIMPIADAS Y/O EVENTOS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</si>
  <si>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https://community.secop.gov.co/Public/Tendering/OpportunityDetail/Index?noticeUID=CO1.NTC.4843820&amp;isFromPublicArea=True&amp;isModal=true&amp;asPopupView=true</t>
  </si>
  <si>
    <t>OAG-VAD-1104-2023</t>
  </si>
  <si>
    <t>CO1.REQ.4944017</t>
  </si>
  <si>
    <t>https://community.secop.gov.co/Public/Tendering/OpportunityDetail/Index?noticeUID=CO1.NTC.4843766&amp;isFromPublicArea=True&amp;isModal=true&amp;asPopupView=true</t>
  </si>
  <si>
    <t>OPSP-VAD-1105-2023</t>
  </si>
  <si>
    <t>CO1.REQ.4944772</t>
  </si>
  <si>
    <t xml:space="preserve">LA PRESENTE ORDEN TIENE POR OBJETO: 1. APOYAR LA SUPERVISIÓN DE LAS LABORES CULTURALES EFECTUADAS EN LAS ESPECIES FRUTALES Y TRANSITORIAS ESTABLECIDAS EN LA GRANJA EXPERIMENTAL. 2. APOYAR LA TOMA DE MUESTRAS Y REGISTRO PRODUCTIVO DE LOS RENDIMIENTOS EN LOS LOTES EXPERIMENTALES. 3. ELABORAR PLANES DE MANEJO AMBIENTALES. 4. APOYAR EN LA CONSTRUCCIÓN DE CARTILLA DE SALUD OCUPACIONAL. 5. APOYAR LA SUPERVISIÓN DEL CONSUMO DE AGUA. 6. APOYAR LA COORDINACIÓN DE INSTALACIÓN DE TUBERÍAS.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</si>
  <si>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https://community.secop.gov.co/Public/Tendering/OpportunityDetail/Index?noticeUID=CO1.NTC.4844692&amp;isFromPublicArea=True&amp;isModal=true&amp;asPopupView=true</t>
  </si>
  <si>
    <t>OPSP-VAD-1106-2023</t>
  </si>
  <si>
    <t>CO1.REQ.4944212</t>
  </si>
  <si>
    <t xml:space="preserve">LA PRESENTE ORDEN TIENE POR OBJETO: 1. DISEÑAR Y REALIZAR ANÁLISIS ESTADÍSTICOS DE ENSAYOS DE PARCELAS EXPERIMENTALES EN PROYECTOS AGRÍCOLAS. 2. REALIZAR RELACIÓN DE INFORMACIÓN DE CAMPO EN PROYECTOS AGRÍCOLAS Y PRODUCTIVOS Y PRACTICAS ACADÉMICAS EN LA GRANJA EXPERIMENTAL. 3. PROCESAR MUESTRAS EN LOS ENSAYOS DE LAS PARCELAS EXPERIMENTALES. 4. APOYAR EN LA ELABORACIÓN Y SUPERVISIÓN DEL MANUAL DE PROCEDIMIENTO DE LAS UNIDADES EXPERIMENTALES. 5. ELABORAR Y DILIGENCIAR EL FORMATO DE HERRAMIENTAS E INSUMOS. 6. REALIZAR GUÍAS DE CAMPO Y BOLETÍN. 7. APOYAR EN LA ATENCIÓN A LOS USUARIOS DE LA DEPENDENCIA. 8. APOYAR EN LOS PROCESOS DE LOGÍSTICA DE LA DEPENDENCIA Y DE LOS DIPLOMADOS 9. APOYAR CON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APOYAR EN LA REALIZACIÓN DE ENCUESTAS Y ENTREVISTAS EN LA GRANJA EXPERIMENTAL Y SU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</si>
  <si>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https://community.secop.gov.co/Public/Tendering/OpportunityDetail/Index?noticeUID=CO1.NTC.4844232&amp;isFromPublicArea=True&amp;isModal=true&amp;asPopupView=true</t>
  </si>
  <si>
    <t>OAG-VAD-1107-2023</t>
  </si>
  <si>
    <t>CO1.REQ.4944404</t>
  </si>
  <si>
    <t>LA PRESENTE ORDEN TIENE POR OBJETO: 1. BRINDAR ORIENTACIÓN A LOS USUARIOS ACERCA DE CÓMO ACCEDER A LOS SERVICIOS DE LA BIBLIOTECA. 2. APOYAR EN EL PRÉSTAMO DE MATERIALES BIBLIOGRÁFICOS A LOS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DEL CURSO VIRTUAL QUE OFERTA LA BIBLIOTECA EN EL BLOQUE 10 Y EN LA ELABORACIÓN DE MATERIAL AUDIOVISUAL PARA PROMOVER LOS SERVICIOS QUE SE OFERTAN. 6. APOYAR CON LA ATENCIÓN DE USUARIOS EN EL SERVICIO DE PRÉSTAMO DE COMPUTADORES EN SALAS VIRTUALES. 7. APOYAR EN LA ORGANIZACIÓN DE ACTIVIDADES DE PROMOCIÓN DE LECTURA Y ACTIVIDADES QUE ORGANICE LA BIBLIOTECA PARA INCENTIVAR A LOS USUARIOS AL USO DE LOS RECURSOS BIBLIOGRÁFICOS. 8. APOYAR LOS PROCESOS DE EVALUACIÓN DE LOS SERVICIOS DE LA BIBLIOTECA. 9. APOYAR EN LA ORGANIZACIÓN DE LAS COLECCIONES BIBLIOGRÁFICAS EN LA ESTANTERÍA Y PARA MANTENERLAS EN ORDEN. 10. APOYAR EN LA DIGITALIZACIÓN Y/O PROCESAMIENTO DE DOCUMENTOS QUE SON CARGADOS AL REPOSITORIO DIGITAL INSTITUCIONAL. 11. APOYAR LA REPARACIÓN DE EJEMPLARES FÍSICOS DETERIORADOS. 12. APOYAR EN LA REALIZACIÓN DE INVENTARIO DE MATERIALES BIBLIOGRÁFICOS. 13.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</si>
  <si>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https://community.secop.gov.co/Public/Tendering/OpportunityDetail/Index?noticeUID=CO1.NTC.4844259&amp;isFromPublicArea=True&amp;isModal=true&amp;asPopupView=true</t>
  </si>
  <si>
    <t>OAG-VAD-1108-2023</t>
  </si>
  <si>
    <t>CO1.REQ.4944255</t>
  </si>
  <si>
    <t>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EL CONTROL DE USUARIOS EN SALAS DE LECTURA Y DE CIRCULACIÓN Y PRÉSTAMO. 6. APOYAR EN LA ORGANIZACIÓN DE LAS COLECCIONES BIBLIOGRÁFICAS EN LA ESTANTERÍA Y PARA MANTENERLAS EN ORDEN. 7. APOYAR EN LA REPARACIÓN DE EJEMPLARES FÍSICOS DETERIORADOS. 8.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</si>
  <si>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https://community.secop.gov.co/Public/Tendering/OpportunityDetail/Index?noticeUID=CO1.NTC.4844285&amp;isFromPublicArea=True&amp;isModal=true&amp;asPopupView=true</t>
  </si>
  <si>
    <t>OAG-VAD-1109-2023</t>
  </si>
  <si>
    <t>CO1.REQ.4943639</t>
  </si>
  <si>
    <t>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CUANDO SEA NECESARIO, EN LA REPARACIÓN DE EJEMPLARES FÍSICOS DETERIORADOS. 10.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</si>
  <si>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https://community.secop.gov.co/Public/Tendering/OpportunityDetail/Index?noticeUID=CO1.NTC.4843295&amp;isFromPublicArea=True&amp;isModal=true&amp;asPopupView=true</t>
  </si>
  <si>
    <t>OAG-VAD-1110-2023</t>
  </si>
  <si>
    <t>CO1.REQ.4943591</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</si>
  <si>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CON LA ATENCIÓN DE USUARIOS EN EL SERVICIO DE PRÉSTAMO DE COMPUTADORES EN SALAS VIRTUALES. 5. APOYAR EN LA ORGANIZACIÓN DE ACTIVIDADES DE PROMOCIÓN DE LECTURA Y ACTIVIDADES QUE ORGANICE LA BIBLIOTECA PARA INCENTIVAR A LOS USUARIOS AL USO DE LOS RECURSOS BIBLIOGRÁFICOS. 6. APOYAR LOS PROCESOS DE EVALUACIÓN DE LOS SERVICIOS DE LA BIBLIOTECA. 7. APOYAR EN LA ORGANIZACIÓN DE LAS COLECCIONES BIBLIOGRÁFICAS EN LA ESTANTERÍA Y PARA MANTENERLAS EN ORDEN. 8. APOYAR EN LA DIGITALIZACIÓN Y/O PROCESAMIENTO DE DOCUMENTOS QUE SON CARGADOS AL REPOSITORIO DIGITAL INSTITUCIONAL. 9. APOYAR CUANDO SEA NECESARIO, EN LA REPARACIÓN DE EJEMPLARES FÍSICOS DETERIORADOS. 10. APOYAR EN LA REALIZACIÓN DE INVENTARIO DE MATERIALES BIBLIOGRÁFICOS. 11.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</si>
  <si>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https://community.secop.gov.co/Public/Tendering/OpportunityDetail/Index?noticeUID=CO1.NTC.4843463&amp;isFromPublicArea=True&amp;isModal=true&amp;asPopupView=true</t>
  </si>
  <si>
    <t>OAG-VAD-1111-2023</t>
  </si>
  <si>
    <t>CO1.REQ.4943934</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</si>
  <si>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 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CUANDO SEA NECESARIO,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</si>
  <si>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https://community.secop.gov.co/Public/Tendering/OpportunityDetail/Index?noticeUID=CO1.NTC.4843589&amp;isFromPublicArea=True&amp;isModal=true&amp;asPopupView=true</t>
  </si>
  <si>
    <t>OAG-VAD-1112-2023</t>
  </si>
  <si>
    <t>CO1.REQ.4944127</t>
  </si>
  <si>
    <t>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LA REPARACIÓN DE EJEMPLARES FÍSICOS DETERIORADOS. 10. APOYAR LA CONSTRUCCIÓN DE INFORMES Y ESTADÍSTICAS DE SERVICIOS Y/O PROCESOS. 11. APOYAR EN LA GESTIÓN DE LAS REDES SOCIALES DE LA BIBLIOTECA.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</si>
  <si>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https://community.secop.gov.co/Public/Tendering/OpportunityDetail/Index?noticeUID=CO1.NTC.4843791&amp;isFromPublicArea=True&amp;isModal=true&amp;asPopupView=true</t>
  </si>
  <si>
    <t>OPSP-VAD-1113-2023</t>
  </si>
  <si>
    <t>CO1.REQ.4943996</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</si>
  <si>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DEL DEPORTE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DEL DEPORTE.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EN EVENTOS DEPORTIVOS QUE PROGRAME LA UNIVERSIDAD DEL MAGDALENA POR FUERA DE LOS LUGARES HABITUALES DE REALIZACIÓN DE ACTIVIDADES. 9. APOYAR EN LA PARTICIPACIÓN DE EVENTOS Y ACTIVIDADES, QUE PROGRAME EL CENTRO DE INVESTIGACIÓN EN ALTO RENDIMIENTO DEPORTIVO Y ESTUDIOS BIOMÉDICOS DE LA UNIVERSIDAD DE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</si>
  <si>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https://community.secop.gov.co/Public/Tendering/OpportunityDetail/Index?noticeUID=CO1.NTC.4844317&amp;isFromPublicArea=True&amp;isModal=true&amp;asPopupView=true</t>
  </si>
  <si>
    <t>OAG-VAD-1114-2023</t>
  </si>
  <si>
    <t>CO1.REQ.4944407</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</si>
  <si>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CUANDO SEA NECESARIO,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</si>
  <si>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https://community.secop.gov.co/Public/Tendering/OpportunityDetail/Index?noticeUID=CO1.NTC.4844433&amp;isFromPublicArea=True&amp;isModal=true&amp;asPopupView=true</t>
  </si>
  <si>
    <t>OAG-VAD-1115-2023</t>
  </si>
  <si>
    <t>CO1.REQ.4944422</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</si>
  <si>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</si>
  <si>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https://community.secop.gov.co/Public/Tendering/OpportunityDetail/Index?noticeUID=CO1.NTC.4844196&amp;isFromPublicArea=True&amp;isModal=true&amp;asPopupView=true</t>
  </si>
  <si>
    <t>OPSP-VAD-1116-2023</t>
  </si>
  <si>
    <t>CO1.REQ.4944550</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</si>
  <si>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</si>
  <si>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https://community.secop.gov.co/Public/Tendering/OpportunityDetail/Index?noticeUID=CO1.NTC.4844738&amp;isFromPublicArea=True&amp;isModal=true&amp;asPopupView=true</t>
  </si>
  <si>
    <t>OPSP-VAD-1117-2023</t>
  </si>
  <si>
    <t>CO1.REQ.4944399</t>
  </si>
  <si>
    <t>LA PRESENTE ORDEN TIENE POR OBJETO: SERVICIOS PROFESIONALES COMO DIRECTORA ADMINISTRATIVA Y FINANCIERA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DE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</si>
  <si>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https://community.secop.gov.co/Public/Tendering/OpportunityDetail/Index?noticeUID=CO1.NTC.4844551&amp;isFromPublicArea=True&amp;isModal=true&amp;asPopupView=true</t>
  </si>
  <si>
    <t>OPSP-VAD-1118-2023</t>
  </si>
  <si>
    <t>CO1.REQ.4944569</t>
  </si>
  <si>
    <t>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RECIBIR Y REGISTRAR EN EL INFORME INTERNO DE CONTRATACIÓN, LAS SOLICITUDES DE CONTRATACIÓN REALIZADAS A LA VICERRECTORÍA DE EXTENSIÓN Y PROYECCIÓN SOCIAL, PARA SU RESPECTIVA GESTIÓN IDENTIFICANDO A QUE PROYECTO PERTENECE CADA UNA. 2. APOYAR EN LA REVISIÓN Y/O PROYECCIÓN DE ESTUDIOS Y DOCUMENTOS PREVIOS QUE SE DERIVEN DE LOS DIFERENTES PROCESOS QUE ADELANTE LA UNIVERSIDAD PARA LA EJECUCIÓN DE LOS PROYECTOS. 3.SOLICITAR A LA OFICINA JURÍDICA LOS CERTIFICADOS DE INSCRIPCIÓN EN LA BASE DE DATOS DE PROVEEDORES DE LOS BIENES Y SERVICIOS QUE SEAN REQUERIDOS PARA CONTRATAR. 4. VERIFICAR QUE LOS DOCUMENTOS QUE SON APORTADOS POR LOS CONTRATISTAS CUMPLAN CON LOS REQUERIMIENTOS DEL SISTEMA DE GESTIÓN DE LA CALIDAD PARA LA ELABORACIÓN DE CONTRATOS. 5. BRINDAR ASESORÍA Y ACOMPAÑAMIENTO JURÍDICO A LOS DISTINTOS PROCESOS ENMARCADOS EN EL DESARROLLO DE ACTIVIDADES ADMINISTRATIVAS DE LOS PROYECTOS. 6. APOYAR LA GESTIÓN DE LA VICERRECTORÍA ADMINISTRATIVA Y LA VICERRECTORÍA DE EXTENSIÓN Y PROYECCIÓN SOCIAL, EN RELACIÓN CON LOS PROCESOS PRECONTRACTUALES, CONTRACTUALES Y POSTCONTRACTUALES DE LOS PROYECTOS. 7. APOYAR EN LA PROYECCIÓN DE RESPUESTAS A LOS DIFERENTES REQUERIMIENTOS O SOLICITUDES QUE SEAN REMITIDAS A LA VICERRECTORÍA ADMINISTRATIVA Y LA VICERRECTORÍA DE EXTENSIÓN Y PROYECCIÓN SOCIAL POR EL MINISTERIO DE CIENCIAS, TECNOLOGÍAS E INNOVACIÓN, EL MINISTERIO DE HACIENDA Y CRÉDITO PÚBLICO, EL DEPARTAMENTO NACIONAL DE PLANEACIÓN O CUALQUIER OTRA ENTIDAD. 8. BRINDAR ORIENTACIÓN JURÍDICA EN MATERIA CONTRACTUAL A LOS DIRECTORES DE LOS DIFERENTES PROYECTOS EN LOS CUALES LA UNIVERSIDAD DEL MAGDALENA HA SIDO DESIGNADA COMO EJECUTORA. 9. SOLICITAR LAS PÓLIZAS QUE AMPARAN LA EJECUCIÓN DE LAS DIFERENTES ÓRDENES O CONTRATOS SUSCRITOS POR LA VICERRECTORÍA DE EXTENSIÓN Y PROYECCIÓN SOCIAL. 10. VERIFICAR EL CUMPLIMIENTO DE LOS PROCESOS DE GESTIÓN DE CONTRATACIÓN Y GESTIÓN JURÍDICA DEL SISTEMA DE GESTIÓN INTEGRAL DE LA CALIDAD "COGUI". 11. APOYAR EL TRÁMITE DE PAGOS DE ÓRDENES Y CONTRATOS SUSCRITOS POR LA UNIVERSIDAD EN RELACIÓN CON LA EJECUCIÓN DEL PROYECTO Y CON CARGO AL PRESUPUESTO ASIGNADO PARA ESTE POR EL FONDO DE CIENCIAS, TECNOLOGÍAS E INNOVACIÓN DEL SISTEMA GENERAL DE REGALÍAS Y MINCIENCIAS 12. APOYAR EN LA ACTUALIZACIÓN  DEL INFORME DE LA CONTRATACIÓN SOLICITADA Y LA PENDIENTE POR TRAMITAR EN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</si>
  <si>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https://community.secop.gov.co/Public/Tendering/OpportunityDetail/Index?noticeUID=CO1.NTC.4844673&amp;isFromPublicArea=True&amp;isModal=true&amp;asPopupView=true</t>
  </si>
  <si>
    <t>OPSP-VAD-1119-2023</t>
  </si>
  <si>
    <t>CO1.REQ.4944592</t>
  </si>
  <si>
    <t>LA PRESENTE ORDEN TIENE POR OBJETO: PRESTAR SUS SERVICIOS PROFESIONALES COMO APOYO GENERAL A LA SUPERVISIÓN Y PROCESOS DE APRUEBA Y ENVÍA EN GESPROY PARA LOS PROYECTOS DEL SISTEMA GENERAL DE REGALÍAS EJECUTADOS POR LA UNIVERSIDAD DEL MAGDALENA, DESARROLLANDO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</si>
  <si>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https://community.secop.gov.co/Public/Tendering/OpportunityDetail/Index?noticeUID=CO1.NTC.4844689&amp;isFromPublicArea=True&amp;isModal=true&amp;asPopupView=true</t>
  </si>
  <si>
    <t>OPSP-VAD-1120-2023</t>
  </si>
  <si>
    <t>CO1.REQ.4948361</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</si>
  <si>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</si>
  <si>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https://community.secop.gov.co/Public/Tendering/OpportunityDetail/Index?noticeUID=CO1.NTC.4848176&amp;isFromPublicArea=True&amp;isModal=true&amp;asPopupView=true</t>
  </si>
  <si>
    <t>OPSP-VAD-1121-2023</t>
  </si>
  <si>
    <t>CO1.REQ.4948703</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</si>
  <si>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</si>
  <si>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https://community.secop.gov.co/Public/Tendering/OpportunityDetail/Index?noticeUID=CO1.NTC.4848372&amp;isFromPublicArea=True&amp;isModal=true&amp;asPopupView=true</t>
  </si>
  <si>
    <t>OPSP-VAD-1122-2023</t>
  </si>
  <si>
    <t>CO1.REQ.4948669</t>
  </si>
  <si>
    <t>LA PRESENTE ORDEN TIENE POR OBJETO: 1. APOYAR Y ASESORAR EN LA CARACTERIZACIÓN PSICOSOCIAL DE LOS ESTUDIANTES NUEVOS QUE INGRESAN AL PROGRAMA “TALENTO MAGDALENA”. 2. APOYAR EN EL DESARROLLO DE ACTIVIDADES DEL PROCESO DE ADMISIÓN DEL PROGRAMA TALENTO MAGDALENA. 3. APOYAR EN EL ACOMPAÑAMIENTO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APOYAR EN EL DESARROLLO DE ESTRATEGIAS DE ATENCIÓN Y ASESORÍA INDIVIDUAL A ESTUDIANTES DEL PROGRAMA TALENTO MAGDALENA. 6. APOYAR EN LA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SEGUIMIENTO Y MONITOREO A LOS ESTUDIANTES IDENTIFICADOS EN RIESGO DE DESERCIÓN ESTUDIANTIL EN LA UNIVERSIDAD DEL MAGDALENA.10. APOYAR Y ASESORAR EN LA PLANIFICACIÓN DE ESTRATEGIAS DE PROMOCIÓN Y PREVENCIÓN DE CONDUCTAS DE RIESGO PARA EL CONSUMO DE SUSTANCIAS PSICOACTIVAS EN LOS ESTUDIANTES DE LA UNIVERSIDAD DEL MAGDALENA. 11. APOYAR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(A)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</si>
  <si>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https://community.secop.gov.co/Public/Tendering/OpportunityDetail/Index?noticeUID=CO1.NTC.4849021&amp;isFromPublicArea=True&amp;isModal=true&amp;asPopupView=true</t>
  </si>
  <si>
    <t>OAG-VAD-1123-2023</t>
  </si>
  <si>
    <t>CO1.REQ.4949436</t>
  </si>
  <si>
    <t>LA PRESENTE ORDEN TIENE POR OBJETO: 1. PRESENTAR EL PLAN DE TRABAJO DE ACTIVIDADES A DESARROLLAR, DETALLANDO OBJETIVOS, FECHAS, METODOLOGÍA, METAS, INDICADORES ACORDES CON LAS DIRECTRICES IMPARTIDAS POR EL DIRECTOR(A)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PRIMER SEMESTRE 2023-II. 9. ASESORAR A LA DIRECCIÓN DE DESARROLLO ESTUDIANTIL EN LA CREACIÓN DE CAMPAÑAS PUBLICITARIAS DE DIVULGACIÓN MASIVA PARA LA PREVENCIÓN Y PROMOCIÓN DE LA SALUD METAL DE LOS ESTUDIANTES QUE INGRESAN AL PRIMER SEMESTRE 2023-II.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</si>
  <si>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https://community.secop.gov.co/Public/Tendering/OpportunityDetail/Index?noticeUID=CO1.NTC.4849077&amp;isFromPublicArea=True&amp;isModal=true&amp;asPopupView=true</t>
  </si>
  <si>
    <t>OAG-VAD-1124-2023</t>
  </si>
  <si>
    <t>CO1.REQ.4949814</t>
  </si>
  <si>
    <t>LA PRESENTE ORDEN TIENE POR OBJETO: 1. PRESENTAR EL PLAN DE TRABAJO DE ACTIVIDADES A DESARROLLAR, DETALLANDO OBJETIVOS, FECHAS, METODOLOGÍA, METAS, INDICADORES ACORDES CON LAS DIRECTRICES IMPARTIDAS POR EL DIRECTOR(A)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2023-II.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PROGRAMA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</si>
  <si>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https://community.secop.gov.co/Public/Tendering/OpportunityDetail/Index?noticeUID=CO1.NTC.4849869&amp;isFromPublicArea=True&amp;isModal=true&amp;asPopupView=true</t>
  </si>
  <si>
    <t>OAG-VAD-1125-2023</t>
  </si>
  <si>
    <t>CO1.REQ.4950072</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</si>
  <si>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 7. APOYAR EN LAS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</si>
  <si>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https://community.secop.gov.co/Public/Tendering/OpportunityDetail/Index?noticeUID=CO1.NTC.4849928&amp;isFromPublicArea=True&amp;isModal=true&amp;asPopupView=true</t>
  </si>
  <si>
    <t>OAG-VAD-1126-2023</t>
  </si>
  <si>
    <t>CO1.REQ.4950105</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</si>
  <si>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</si>
  <si>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https://community.secop.gov.co/Public/Tendering/OpportunityDetail/Index?noticeUID=CO1.NTC.4849976&amp;isFromPublicArea=True&amp;isModal=true&amp;asPopupView=true</t>
  </si>
  <si>
    <t>OAG-VAD-1127-2023</t>
  </si>
  <si>
    <t>CO1.REQ.4950148</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</si>
  <si>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</si>
  <si>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https://community.secop.gov.co/Public/Tendering/OpportunityDetail/Index?noticeUID=CO1.NTC.4850021&amp;isFromPublicArea=True&amp;isModal=true&amp;asPopupView=true</t>
  </si>
  <si>
    <t>OPSP-VAD-1128-2023</t>
  </si>
  <si>
    <t>CO1.REQ.4950170</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</si>
  <si>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AL CENTRO DE POSTGRADO Y FORMACIÓN CONTINUA, CUANDO ASÍ SE REQUIERA.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</si>
  <si>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https://community.secop.gov.co/Public/Tendering/OpportunityDetail/Index?noticeUID=CO1.NTC.4850045&amp;isFromPublicArea=True&amp;isModal=true&amp;asPopupView=true</t>
  </si>
  <si>
    <t>OAG-VAD-1129-2023</t>
  </si>
  <si>
    <t>CO1.REQ.4949837</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</si>
  <si>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</si>
  <si>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https://community.secop.gov.co/Public/Tendering/OpportunityDetail/Index?noticeUID=CO1.NTC.4849748&amp;isFromPublicArea=True&amp;isModal=true&amp;asPopupView=true</t>
  </si>
  <si>
    <t>OAG-VAD-1130-2023</t>
  </si>
  <si>
    <t>CO1.REQ.4947205</t>
  </si>
  <si>
    <t>https://community.secop.gov.co/Public/Tendering/OpportunityDetail/Index?noticeUID=CO1.NTC.4847014&amp;isFromPublicArea=True&amp;isModal=true&amp;asPopupView=true</t>
  </si>
  <si>
    <t>OAG-VAD-1131-2023</t>
  </si>
  <si>
    <t>CO1.REQ.4947228</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</si>
  <si>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</si>
  <si>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https://community.secop.gov.co/Public/Tendering/OpportunityDetail/Index?noticeUID=CO1.NTC.4847503&amp;isFromPublicArea=True&amp;isModal=true&amp;asPopupView=true</t>
  </si>
  <si>
    <t>OAG-VAD-1132-2023</t>
  </si>
  <si>
    <t>CO1.REQ.4947810</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</si>
  <si>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CON LA ATENCIÓN DE USUARIOS EN EL SERVICIO DE PRÉSTAMO DE COMPUTADORES EN SALAS VIRTUALES. 5. APOYAR EN LA ORGANIZACIÓN DE ACTIVIDADES DE PROMOCIÓN DE LECTURA Y ACTIVIDADES QUE ORGANICE LA BIBLIOTECA PARA INCENTIVAR A LOS USUARIOS AL USO DE LOS RECURSOS BIBLIOGRÁFICOS. 6. APOYAR LOS PROCESOS DE EVALUACIÓN DE LOS SERVICIOS DE LA BIBLIOTECA. 7. APOYAR EN LA ORGANIZACIÓN DE LAS COLECCIONES BIBLIOGRÁFICAS EN LA ESTANTERÍA Y PARA MANTENERLAS EN ORDEN. 8. APOYAR EN LA DIGITALIZACIÓN Y/O PROCESAMIENTO DE DOCUMENTOS QUE SON CARGADOS AL REPOSITORIO DIGITAL INSTITUCIONAL. 9. APOYAR CUANDO SEA NECESARIO, EN LA REPARACIÓN DE EJEMPLARES FÍSICOS DETERIORADOS. 10. APOYAR EN LA REALIZACIÓN DE INVENTARIO DE MATERIALES BIBLIOGRÁFICOS. 11. APOYAR LA CONSTRUCCIÓN DE INFORMES Y ESTADÍSTICAS DE SERVICIOS Y/O PROCESOS. 12. APOYAR EN EL SEGUIMIENTO DE RECURSOS BIBLIOGRÁFICOS PRESTADOS SIN DEVOLUCIÓN.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</si>
  <si>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https://community.secop.gov.co/Public/Tendering/OpportunityDetail/Index?noticeUID=CO1.NTC.4847729&amp;isFromPublicArea=True&amp;isModal=true&amp;asPopupView=true</t>
  </si>
  <si>
    <t>OPSP-VAD-1133-2023</t>
  </si>
  <si>
    <t>CO1.REQ.4947827</t>
  </si>
  <si>
    <t>https://community.secop.gov.co/Public/Tendering/OpportunityDetail/Index?noticeUID=CO1.NTC.4847681&amp;isFromPublicArea=True&amp;isModal=true&amp;asPopupView=true</t>
  </si>
  <si>
    <t>OPSP-VAD-1134-2023</t>
  </si>
  <si>
    <t>CO1.REQ.4947953</t>
  </si>
  <si>
    <t>LA PRESENTE ORDEN TIENE POR OBJETO: 1. DESARROLLAR LAS ACTIVIDADES DE DIAGNÓSTICO, EVALUACIÓN, INTERVENCIÓN CLÍNICA PARA NIÑOS, ADOLESCENTES Y ADULTOS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</si>
  <si>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https://community.secop.gov.co/Public/Tendering/OpportunityDetail/Index?noticeUID=CO1.NTC.4848116&amp;isFromPublicArea=True&amp;isModal=true&amp;asPopupView=true</t>
  </si>
  <si>
    <t>OPSP-VAD-1135-2023</t>
  </si>
  <si>
    <t>CO1.REQ.4948527</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</si>
  <si>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</si>
  <si>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https://community.secop.gov.co/Public/Tendering/OpportunityDetail/Index?noticeUID=CO1.NTC.4848273&amp;isFromPublicArea=True&amp;isModal=true&amp;asPopupView=true</t>
  </si>
  <si>
    <t>OPSP-VAD-1136-2023</t>
  </si>
  <si>
    <t>CO1.REQ.4948385</t>
  </si>
  <si>
    <t>LA PRESENTE ORDEN TIENE POR OBJETO: 1. APOYAR LA GENERACIÓN Y PROYECCIÓN DE INFORME SOBRE EL ÁREA DE PROYECTOS ESPECIALES. CURSOS INTERSEMESTRALES SABER PRO 2. PRESENTAR INFORMES REQUERIDOS. 3. APOYAR EL CARGUE DE ESPACIOS EN EL SIARE. 4. APOYAR EL CARGUE DE ASIGNACIÓN Y APOYO A DOCENTE.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VIRTUAL.9.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</si>
  <si>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https://community.secop.gov.co/Public/Tendering/OpportunityDetail/Index?noticeUID=CO1.NTC.4848506&amp;isFromPublicArea=True&amp;isModal=true&amp;asPopupView=true</t>
  </si>
  <si>
    <t>OPSP-VAD-1137-2023</t>
  </si>
  <si>
    <t>CO1.REQ.4949014</t>
  </si>
  <si>
    <t>https://community.secop.gov.co/Public/Tendering/OpportunityDetail/Index?noticeUID=CO1.NTC.4849020&amp;isFromPublicArea=True&amp;isModal=true&amp;asPopupView=true</t>
  </si>
  <si>
    <t>OPSP-VAD-1138-2023</t>
  </si>
  <si>
    <t>CO1.REQ.4949408</t>
  </si>
  <si>
    <t>LA PRESENTE ORDEN TIENE POR OBJETO: 1. ELABORAR CRONOGRAMA DE TRABAJO Y CUMPLIR LAS ACTIVIDADES ACORDADAS CON LA FACULTAD Y LAS DOCENTES ASIGNADAS A LAS FUNCIONES DE BOSQUE SECO, DENTRO DE LOS TIEMPOS ESTABLECIDOS. 2. REALIZAR UN MONITOREO ORNITOLÓGICO DURANTE Y DESPUÉS DE LA EMERGENCIA SANITARIA CAUSADA POR EL COVID-19 PARA EVALUAR LOS EFECTOS EN LAS COMUNIDADES DE AVES ASOCIADAS AL CAMPUS Y EL BOSQUE SECO. 3. APOYAR TAREAS DE CARÁCTER ADMINISTRATIVO, HACER SEGUIMIENTO A SOLICITUDES Y PROCESOS PARA EL INGRESO DE LOS ESTUDIANTES Y DOCENTES QUE TENDRÁN ACCESO AL BOSQUE SECO.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</si>
  <si>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https://community.secop.gov.co/Public/Tendering/OpportunityDetail/Index?noticeUID=CO1.NTC.4849048&amp;isFromPublicArea=True&amp;isModal=true&amp;asPopupView=true</t>
  </si>
  <si>
    <t>OAG-VAD-1139-2023</t>
  </si>
  <si>
    <t>CO1.REQ.4949088</t>
  </si>
  <si>
    <t>LA PRESENTE ORDEN TIENE POR OBJETO: 1. APOYAR EN LA PLANIFICACIÓN CON EL DIRECTOR, COORDINADORES DOCENTES ASESORES DE ÁREA, MONITORES Y ESTUDIANTES DE LAS ACTIVIDADES ACADÉMICAS DE INVESTIGACIÓN Y DE EXTENSIÓN DEL CONSULTORIO JURÍDICO Y CENTRO DE CONCILIACIÓN. 2. APOYAR A LA COORDINACIÓN ACADÉMICA EN LA DESIGNACIÓN DE LOS TURNOS Y CASOS A LOS ESTUDIANTES DEL CONSULTORIO JURÍDICO I, II, III Y IV. 3. INFORMAR A LOS ESTUDIANTES SOBRE LAS POLÍTICAS ADOPTADAS PARA EL DESARROLLO DEL CONSULTORIO JURÍDICO Y CENTRO DE CONCILIACIÓN. 4. ASESORAR EN EL DISEÑO Y REALIZACIÓN DE ACTIVIDADES QUE BUSQUEN CAPACITAR A ESTUDIANTES, DOCENTES, DIRECTIVOS Y DEMÁS MIEMBROS DE LA COMUNIDAD ACADÉMICA. 5. ASESORAR Y APOYAR LA RESPUESTA A LAS SOLICITUDES INTERNAS O EXTERNAS PRESENTADAS FRENTE A ASUNTOS DE COMPETENCIA DEL CONSULTORIO JURÍDICO Y CENTRO DE CONCILIACIÓN. 6.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7. APOYAR A LA DIRECCIÓN DEL CONSULTORIO JURÍDICO Y CENTRO DE CONCILIACIÓN EN LA GESTIÓN PARA LA CELEBRACIÓN DE CONVENIOS DE COOPERACIÓN CON ENTIDADES DE ORDEN PÚBLICO Y PRIVADO Y ADELANTAR LOS TRÁMITES INDISPENSABLES PARA SU SUSCRIPCIÓN. 8. APOYAR A LOS DOCENTES ASESORES DE LA CLÍNICA JURIDICA EN LO QUE RESPECTA AL DESARROLLO DE SUS ACTIVIDADES Y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</si>
  <si>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https://community.secop.gov.co/Public/Tendering/OpportunityDetail/Index?noticeUID=CO1.NTC.4850053&amp;isFromPublicArea=True&amp;isModal=true&amp;asPopupView=true</t>
  </si>
  <si>
    <t>OPSP-VAD-1140-2023</t>
  </si>
  <si>
    <t>CO1.REQ.4948225</t>
  </si>
  <si>
    <t>https://community.secop.gov.co/Public/Tendering/OpportunityDetail/Index?noticeUID=CO1.NTC.4847799&amp;isFromPublicArea=True&amp;isModal=true&amp;asPopupView=true</t>
  </si>
  <si>
    <t>OAG-VAD-1141-2023</t>
  </si>
  <si>
    <t>CO1.REQ.4948140</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</si>
  <si>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</si>
  <si>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https://community.secop.gov.co/Public/Tendering/OpportunityDetail/Index?noticeUID=CO1.NTC.4848217&amp;isFromPublicArea=True&amp;isModal=true&amp;asPopupView=true</t>
  </si>
  <si>
    <t>OPSP-VAD-1142-2023</t>
  </si>
  <si>
    <t>CO1.REQ.4949666</t>
  </si>
  <si>
    <t>LA PRESENTE ORDEN TIENE POR OBJETO: 1. APOYAR EN LA CONSTRUCCIÓN DE CONTROLADORES FUNCIONALES EN EL NUEVO SERVICIO DE GESTIÓN CURRICULAR E HISTORIA ACADÉMICA. 2. APOYAR EN LA IMPLEMENTACIÓN SERVICIOS WEB API EN EL NUEVO SERVICIO DE GESTIÓN CURRICULAR E HISTORIA ACADÉMICA. 3. APOYAR EN EL DISEÑO DE BASE DE DATOS QUE SOPORTEN DE ACUERDO CON LAS RESTRICCIONES DE NEGOCIO. 4. APOYAR EN LA IMPLEMENTACIÓN DE PRUEBAS DE UNIDAD Y PRUEBAS DE INTEGRACIÓN 5. APOYAR EN LA CONSTRUCCIÓN UI/UX DEL NUEVO SERVICIO DE GESTIÓN CURRICULAR E HISTORIA ACADÉMICA. 6. APLICAR GESTIÓN DE LA CONFIGURACIÓN A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</si>
  <si>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https://community.secop.gov.co/Public/Tendering/OpportunityDetail/Index?noticeUID=CO1.NTC.4849709&amp;isFromPublicArea=True&amp;isModal=true&amp;asPopupView=true</t>
  </si>
  <si>
    <t>OPSP-VAD-1143-2023</t>
  </si>
  <si>
    <t>CO1.REQ.4948153</t>
  </si>
  <si>
    <t>LA PRESENTE ORDEN TIENE POR OBJETO: 1. APOYAR EN EL DESARROLLO DE COMPONENTES SOFTWARE EN TECNOLOGÍAS NETCORE, JAVASCRIPT, ANGULAR, HACIENDO USO DE PATRONES DE DISEÑO. 2. APOYAR EN LA REVISIÓN DE PULL REQUEST GENERADOS 3. APOYAR EN LA IMPLEMENTACIÓN DE PRINCIPIOS SOLID EN EL PORTAL INSTITUCIONAL 4. ASESORAR AL DIRECTOR DEL CENTRO EN EL DISEÑO DE ESTRUCTURAS DE COMUNICACIÓN ENTRE SISTEMAS DE INFORMACIÓN Y EL PORTAL PRINCIPAL 5. APOYAR EN EL PROCESO DE OPTIMIZACIÓN DE SENTENCIAS SQL EN SQL SERVER DEL PORTAL PRINCIPAL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</si>
  <si>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https://community.secop.gov.co/Public/Tendering/OpportunityDetail/Index?noticeUID=CO1.NTC.4848260&amp;isFromPublicArea=True&amp;isModal=true&amp;asPopupView=true</t>
  </si>
  <si>
    <t>OPSP-VAD-1144-2023</t>
  </si>
  <si>
    <t>CO1.REQ.4948448</t>
  </si>
  <si>
    <t>LA PRESENTE ORDEN TIENE POR OBJETO: 1. PRESENTAR EL PLAN DE TRABAJO DE ACTIVIDADES A DESARROLLAR, DETALLANDO OBJETIVOS, FECHAS, METODOLOGÍA, METAS, INDICADORES ACORDES CON LAS DIRECTRICES IMPARTIDAS POR EL DIRECTOR (A) 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2023-II. 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2023-II. 12. REVISAR LOS INFORMES PSICOLÓGICOS DE LAS ENTREVISTAS DE ORIENTACIÓN VOCACIONAL DEL PROCESO DE ADMISIÓN DEL PROGRAMA “TALENTO MAGDALENA” PARA EL PERIODO ACADÉMICO 2023-II. 14. ASESORAR Y APOYAR A LA DIRECCIÓN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</si>
  <si>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https://community.secop.gov.co/Public/Tendering/OpportunityDetail/Index?noticeUID=CO1.NTC.4848087&amp;isFromPublicArea=True&amp;isModal=true&amp;asPopupView=true</t>
  </si>
  <si>
    <t>OPSP-VAD-1145-2023</t>
  </si>
  <si>
    <t>CO1.REQ.4948488</t>
  </si>
  <si>
    <t>LA PRESENTE ORDEN TIENE POR OBJETO: 1. APOYAR EN LA GESTIÓN Y EL TRÁMITE DE LAS SOLICITUDES Y SEGUIMIENTO DE DOCUMENTOS JURÍDICOS REQUERIDOS EN EL PROCESO DE AVAL DE PRÁCTICAS, DESDE LA RECEPCIÓN DE ESTOS, HASTA SU FINALIZACIÓN CON LAS NOTIFICACIONES CORRESPONDIENTES A LAS PARTES. 2. APOYAR LA REALIZACIÓN DE LAS NOTIFICACIONES CORRESPONDIENTES DE APROBACIÓN DE LAS PRÁCTICAS A ESTUDIANTES, PROGRAMAS Y EMPRESAS 3. ASESORAR EN LO REFERENTE A LOS PROCESOS DE PRÁCTICAS PREFESIONALES DE FORMA OPORTUNA Y COMPLETA AL USUARIO QUE LO REQUIERA. 4. ELABORAR INFORMES Y PRESENTARLOS A LAS DIRECCIONES DE PROGRAMAS Y DIRECCIÓN DE PRÁCTICAS, CON EL CONSOLIDADO DEL SEGUIMIENTO DE LAS ACCIONES REALIZADAS POR LOS TUTORES Y SU ESTADO. 5. APOYAR EN LA GESTIÓN DE RECEPCIÓN, REVISIÓN, TRÁMITE DE FIRMA ANTE LA DIRECCIÓN DE PROGRAMA Y DIRECCIÓN DE PRÁCTICAS Y ENVÍO DE LOS DOCUMENTOS REQUERIDOS EN EL MARCO DE LAS PREPRÁCTICAS Y/O PRÁCTICAS, SEGÚN SEA EL CASO. 6. APOYAR EN LA ELABORACIÓN DE INFORMES DE LA DIRECCIÓN DE PRÁCTICAS PROFESIONALES PARA LA ACREDITACIÓN DE LOS PROGRAMAS, LA ACREDITACIÓN INSTITUCIONAL Y DEMÁS INFORMES EN EL MARCO DE LAS ACTIVIDADES RELACIONADAS AL PLAN DE ACCIÓN. 7. APOYAR EN LA ORGANIZACIÓN, CONSOLIDACIÓN Y ENTREGA OPORTUNA DE LOS INSUMOS REQUERIDOS PARA LA ELABORACIÓN DEL REPORTE DE LOS INDICADORES, RELACIONADA CON LAS ACCIONES DE LA DIRECCIÓN DE PRÁCTICAS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</si>
  <si>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BETSY LAUDIT MANJARRES FERNANDEZ</t>
  </si>
  <si>
    <t>https://community.secop.gov.co/Public/Tendering/OpportunityDetail/Index?noticeUID=CO1.NTC.4848465&amp;isFromPublicArea=True&amp;isModal=true&amp;asPopupView=true</t>
  </si>
  <si>
    <t>OPSP-VAD-1146-2023</t>
  </si>
  <si>
    <t>CO1.REQ.4949041</t>
  </si>
  <si>
    <t>LA PRESENTE ORDEN TIENE POR OBJETO: 1. APOYAR EN LA COORDINACIÓN DE LA CONSTRUCCIÓN DE NUEVOS PROGRAMAS Y PROCESOS DE AUTOEVALUACIÓN PARA RENOVACIÓN DE REGISTRO CALIFICADO. 2. APOYAR EN LA IMPLEMENTACIÓN DE INICIATIVAS PARA EL MEJORAMIENTO DE LA CALIDAD ACADÉMICA DE LOS POSGRADOS. 3. APOYAR A LA DIRECCIÓN EN EL ANÁLISIS Y GESTIÓN DE INDICADORES ACADÉMICOS. 4. APOYAR EN LOS PROCESOS Y DESARROLLO DE LAS ACTIVIDADES ACADÉMICAS DE LOS DIFERENTES PROGRAMAS DEL CENTRO DE POSGRADOS Y FORMACIÓN CONTINUA. 5. APOYAR EN LA FORMULACIÓN Y EJECUCIÓN DE LAS POLÍTICAS, PLANES, PROYECTOS, PROCESOS Y NORMATIVA INSTITUCIONAL. 6. APOYAR EN LA ESTANDARIZACIÓN DE LOS PROCESOS, PROCEDIMIENTOS, FORMATOS, GUÍAS, INSTRUCTIVOS DEL CENTRO DE POSGRADOS Y FORMACIÓN CONTINUA, DE ACUERDO A LOS LINEAMIENTOS ESTABLECIDOS DESDE EL GRUPO DE GESTIÓN DE LA CALIDAD. 7. APOYAR A LA IMPLEMENTACIÓN DE RESULTADOS DE APRENDIZAJE EN LOS POSGRADOS. 8. APOYAR EN LA IMPLEMENTACIÓN DE EVALUACIÓN DOCENTE EN LOS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</si>
  <si>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SILVIA PATRICIA BURGOS BOHORQUEZ</t>
  </si>
  <si>
    <t>https://community.secop.gov.co/Public/Tendering/OpportunityDetail/Index?noticeUID=CO1.NTC.4849053&amp;isFromPublicArea=True&amp;isModal=true&amp;asPopupView=true</t>
  </si>
  <si>
    <t>OPSP-VAD-1147-2023</t>
  </si>
  <si>
    <t>CO1.REQ.4949960</t>
  </si>
  <si>
    <t>https://community.secop.gov.co/Public/Tendering/OpportunityDetail/Index?noticeUID=CO1.NTC.4850447&amp;isFromPublicArea=True&amp;isModal=true&amp;asPopupView=true</t>
  </si>
  <si>
    <t>OPSP-VAD-1148-2023</t>
  </si>
  <si>
    <t>CO1.REQ.4949139</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</si>
  <si>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</si>
  <si>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https://community.secop.gov.co/Public/Tendering/OpportunityDetail/Index?noticeUID=CO1.NTC.4849086&amp;isFromPublicArea=True&amp;isModal=true&amp;asPopupView=true</t>
  </si>
  <si>
    <t>OPSP-VAD-1149-2023</t>
  </si>
  <si>
    <t>CO1.REQ.4949555</t>
  </si>
  <si>
    <t>LA PRESENTE ORDEN TIENE POR OBJETO: PRESTACIÓN DE SERVICIOS PROFESIONALES COMO APOYO TÉCNICO OPERATIVO EN EL MANEJO DEL APLICATIVO GESPROY, CON BASE EN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VIGILAR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 SUPERVISIÓN DEL PROYECTO ANTE LOS REQUERIMIENTOS DEL DELEGADO DEL DNP PARA EL SEGUIMIENTO A LA GESTIÓN REALIZADA POR LA UNIVERSIDAD DEL MAGDALENA A LOS RECURSOS APROBADOS POR EL FCTEL. 9. APOYAR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</si>
  <si>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https://community.secop.gov.co/Public/Tendering/OpportunityDetail/Index?noticeUID=CO1.NTC.4849346&amp;isFromPublicArea=True&amp;isModal=true&amp;asPopupView=true</t>
  </si>
  <si>
    <t>OPSP-VAD-1150-2023</t>
  </si>
  <si>
    <t>CO1.REQ.4951229</t>
  </si>
  <si>
    <t>RONALD DAVID ARIAS LINERO</t>
  </si>
  <si>
    <t>https://community.secop.gov.co/Public/Tendering/OpportunityDetail/Index?noticeUID=CO1.NTC.4851119&amp;isFromPublicArea=True&amp;isModal=true&amp;asPopupView=true</t>
  </si>
  <si>
    <t>OPSP-VAD-1151-2023</t>
  </si>
  <si>
    <t>CO1.REQ.4951096</t>
  </si>
  <si>
    <t>JOSHUART DAVID PASCUAS VARELA</t>
  </si>
  <si>
    <t>https://community.secop.gov.co/Public/Tendering/OpportunityDetail/Index?noticeUID=CO1.NTC.4851408&amp;isFromPublicArea=True&amp;isModal=False</t>
  </si>
  <si>
    <t>OPSP-VAD-1152-2023</t>
  </si>
  <si>
    <t>CO1.REQ.4951269</t>
  </si>
  <si>
    <t>LA PRESENTE ORDEN TIENE POR OBJETO: 1. APOYAR EN LA ATENCIÓN BÁSICA, OPORTUNA Y ADECUADA EN CONSULTA COMO MEDICO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</si>
  <si>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https://community.secop.gov.co/Public/Tendering/OpportunityDetail/Index?noticeUID=CO1.NTC.4851432&amp;isFromPublicArea=True&amp;isModal=true&amp;asPopupView=true</t>
  </si>
  <si>
    <t>OPSP-VAD-1153-2023</t>
  </si>
  <si>
    <t>CO1.REQ.4952829</t>
  </si>
  <si>
    <t>LA PRESENTE ORDEN TIENE POR OBJETO: 1. APOYAR EN LA REALIZACIÓN DE VISITAS A ENTIDADES DEL ORDEN PÚBLICO Y PRIVADO PARA LA COMERCIALIZACIÓN DE LOS PROGRAMAS DE POSGRADO Y FORMACIÓN CONTINUA DE LA INSTITUCIÓN. 2. APOYAR LA GESTIÓN DE CONVENIOS CON EMPRESAS PÚBLICAS Y PRIVADAS DE LA REGIÓN. 3. APOYAR EL SEGUIMIENTO, CIERRE DE VENTA Y SERVICIO POSTVENTA CON LAS ENTIDADES IDENTIFICADAS POR LA DIRECCIÓN DEL CENTRO DE POSGRADOS Y FORMACIÓN CONTINUA. 4. APOYAR Y ACOMPAÑAR EN LAS ESTRATEGIAS DE DIFUSIÓN SOBRE ESTUDIOS POSGRADUALES Y DE FORMACIÓN CONTINUA A GRUPOS DE INTERÉS IDENTIFICADOS POR EL CENTRO DE POSGRADOS Y FORMACIÓN CONTINUA. 5. APOYAR EN LAS FERIAS Y EVENTOS DE DIVULGACIÓN ORGANIZADOS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</si>
  <si>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https://community.secop.gov.co/Public/Tendering/OpportunityDetail/Index?noticeUID=CO1.NTC.4852388&amp;isFromPublicArea=True&amp;isModal=False</t>
  </si>
  <si>
    <t>OAG-VAD-1154-2023</t>
  </si>
  <si>
    <t>CO1.REQ.4951802</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</si>
  <si>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EN LA PLANIFICACIÓN Y DESARROLLO DE INTERCAMBIOS, TORNEOS, CAMPEONATOS, OLIMPIADAS Y/O EVENTOS INTERNOS. 3. APOYAR Y ASESORAR EN LA PLANIFICACIÓN DE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6.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</si>
  <si>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https://community.secop.gov.co/Public/Tendering/OpportunityDetail/Index?noticeUID=CO1.NTC.4851462&amp;isFromPublicArea=True&amp;isModal=False </t>
  </si>
  <si>
    <t>OAG-VAD-1155-2023</t>
  </si>
  <si>
    <t>CO1.REQ.4951826</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</si>
  <si>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6. DILIGENCIAR OPORTUNAMENTE LOS FORMATOS ESTABLECIDOS POR LA DIRECCIÓN DE BIENESTAR UNIVERSITARIO EN EL SISTEMA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</si>
  <si>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https://community.secop.gov.co/Public/Tendering/OpportunityDetail/Index?noticeUID=CO1.NTC.4851472&amp;isFromPublicArea=True&amp;isModal=true&amp;asPopupView=true</t>
  </si>
  <si>
    <t>OAG-VAD-1156-2023</t>
  </si>
  <si>
    <t>CO1.REQ.4953132</t>
  </si>
  <si>
    <t>LA PRESENTE ORDEN TIENE POR OBJETO: 1. APOYAR A LA DIRECCIÓN DE BIENESTAR UNIVERSITARIO EN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</si>
  <si>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https://community.secop.gov.co/Public/Tendering/OpportunityDetail/Index?noticeUID=CO1.NTC.4852743&amp;isFromPublicArea=True&amp;isModal=False </t>
  </si>
  <si>
    <t>OPSP-VAD-1157-2023</t>
  </si>
  <si>
    <t>CO1.REQ.4951242</t>
  </si>
  <si>
    <t>LA PRESENTE ORDEN TIENE POR OBJETO: PRESTAR SERVICIOS JURÍDICOS PARA EL ACOMPAÑAMIENTO DEL COMITÉ DE INCLUSIÓN E INTERCULTURALIDAD DURANTE EL PERÍODO ACADÉMICO 2023-2, MEDIANTE EL DESARROLLO DE LAS SIGUIENTES ACTIVIDADES: 1. ASESORAR Y APOYAR LAS ESTRATEGIAS DE ATENCIÓN Y ACOMPAÑAMIENTO DE LA COMUNIDAD ESTUDIANTIL EN RIESGO DE DISCRIMINACIÓN, SEGREGACIÓN Y DESERCIÓN DE LA UNIVERSIDAD DEL MAGDALENA. 2.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REALIZAR ACTIVIDADES QUE PROMUEVAN LA PROTECCIÓN Y PROMOCIÓN DE LOS DERECHOS HUMANOS DE LAS POBLACIONES ESTUDIANTILES DE COMUNIDADES INDÍGENAS, AFROCOLOMBIANOS, POBLACIÓN “LGTBIQ+”, ESTUDIANTES CON DISCAPACIDAD Y POBLACIÓN EN RIESGO DE VULNERABILIDAD. 5. APOYAR EN LA REALIZACIÓN DE ACTIVIDADES Y PROCESOS QUE PROMUEVAN LA INCLUSIÓN REAL Y EFECTIVA DE TODOS LOS ESTUDIANTES EN LA UNIVERSIDAD DEL MAGDALENA. 6. 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</si>
  <si>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https://community.secop.gov.co/Public/Tendering/OpportunityDetail/Index?noticeUID=CO1.NTC.4851317&amp;isFromPublicArea=True&amp;isModal=true&amp;asPopupView=true</t>
  </si>
  <si>
    <t>OPSP-VAD-1158-2023</t>
  </si>
  <si>
    <t>CO1.REQ.4953215</t>
  </si>
  <si>
    <t>LA PRESENTE ORDEN TIENE POR OBJETO: 1. ASESORAR Y APOYAR EN LA COORDINACIÓN DE LAS RELACIONES INTERNAS Y EXTERNAS DEL CONSULTORIO JURÍDICO Y CENTRO DE CONCILIACIÓN. 2. ASESORAR Y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</si>
  <si>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https://community.secop.gov.co/Public/Tendering/OpportunityDetail/Index?noticeUID=CO1.NTC.4852466&amp;isFromPublicArea=True&amp;isModal=true&amp;asPopupView=true</t>
  </si>
  <si>
    <t>OPSP-VAD-1159-2023</t>
  </si>
  <si>
    <t>CO1.REQ.4951709</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</si>
  <si>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LA DIRECCIÓN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</si>
  <si>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https://community.secop.gov.co/Public/Tendering/OpportunityDetail/Index?noticeUID=CO1.NTC.4851461&amp;isFromPublicArea=True&amp;isModal=true&amp;asPopupView=true</t>
  </si>
  <si>
    <t>OPSP-VAD-1160-2023</t>
  </si>
  <si>
    <t>CO1.REQ.4951742</t>
  </si>
  <si>
    <t>LA PRESENTE ORDEN TIENE POR OBJETO: PRESTAR SERVICIOS PROFESIONALES COMO PSICOLOGO, REALIZANDO LAS SIGUIENTES ACTIVIDADES: 1.BRINDAR APOYO Y ACOMPAÑAMIENTO A LAS PERSONAS Y A LA COMUNIDAD QUE ASISTE AL PAP EN EL ÁREA PSICOSOCIAL 2. APOYAR LA INTERVENCIÓN COMUNITARIA DESDE EL ÁREA SOCIAL 3. APOYAR EN LA GESTIÓN DE NUEVAS ALIANZAS 4. APOYAR LA REALIZACIÓN DE NUEVAS PROPUESTAS EN EL ÁREA DE DESARROLLO SOCIAL 5. APOYAR EN LA ASISTENCIA A LAS MESAS DE TRABAJOS RELACIONADAS CON LA CREACIÓN DE NUEVOS CONVENIOS 6. ENTREGAR LOS INFORMES DE ACTIVIDADES DE INTERVENCIÓN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</si>
  <si>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https://community.secop.gov.co/Public/Tendering/OpportunityDetail/Index?noticeUID=CO1.NTC.4851635&amp;isFromPublicArea=True&amp;isModal=true&amp;asPopupView=true</t>
  </si>
  <si>
    <t>OPSP-VAD-1161-2023</t>
  </si>
  <si>
    <t>CO1.REQ.4951760</t>
  </si>
  <si>
    <t>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APOYAR EN LA ORGANIZACIÓN DE LOS DOCUMENTOS REQUERIDOS, DE ACUERDO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</si>
  <si>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https://community.secop.gov.co/Public/Tendering/OpportunityDetail/Index?noticeUID=CO1.NTC.4851195&amp;isFromPublicArea=True&amp;isModal=False</t>
  </si>
  <si>
    <t>OPSP-VAD-1162-2023</t>
  </si>
  <si>
    <t>CO1.REQ.4951973</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</si>
  <si>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</si>
  <si>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https://community.secop.gov.co/Public/Tendering/OpportunityDetail/Index?noticeUID=CO1.NTC.4851853&amp;isFromPublicArea=True&amp;isModal=true&amp;asPopupView=true</t>
  </si>
  <si>
    <t>OPSP-VAD-1163-2023</t>
  </si>
  <si>
    <t>CO1.REQ.4952061</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</si>
  <si>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</si>
  <si>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https://community.secop.gov.co/Public/Tendering/OpportunityDetail/Index?noticeUID=CO1.NTC.4852016&amp;isFromPublicArea=True&amp;isModal=true&amp;asPopupView=true</t>
  </si>
  <si>
    <t>OAG-VAD-1164-2023</t>
  </si>
  <si>
    <t>CO1.REQ.4953225</t>
  </si>
  <si>
    <t>LA PRESENTE ORDEN TIENE POR OBJETO: 1. APOYAR LA APERTURA, ENTREGA Y CIERRE DE LAS SALAS Y LABORATORIOS INFORMÁTICOS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</si>
  <si>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https://community.secop.gov.co/Public/Tendering/OpportunityDetail/Index?noticeUID=CO1.NTC.4852918&amp;isFromPublicArea=True&amp;isModal=true&amp;asPopupView=true</t>
  </si>
  <si>
    <t>OAG-VAD-1165-2023</t>
  </si>
  <si>
    <t>CO1.REQ.4953408</t>
  </si>
  <si>
    <t>LA PRESENTE ORDEN TIENE POR OBJETO: 1. APOYAR LA APERTURA, ENTREGA Y CIERRE DE LAS SALAS Y LABORATORIOS INFORMÁTICOS ASIGNADOS EN LOS HORARIOS ESTABLECIDOS PARA LA PRESTACIÓN DE LOS SERVICIOS. 2. APOYAR LA ATENCIÓN OPORTUNA DE LAS INQUIETUDES O SOLICITUDES DE LOS DOCENTES PERMANENTES Y/O VISITANTES. 3. APOYAR EN LA GENERACIÓN DE REPORTES DE LAS NOVEDADES QUE SE PRESENTEN EN LOS RECORRIDOS DIARIOS DE INSPECCIÓN PARA LA PRESTACIÓN DEL SERVICIO EN LAS SALAS Y LABORATORIOS INFORMATICOS.CON EL FIN DE MANTENER ACTUALIZADO EL INVENTARIO DE LOS EQUIPOS Y APOYAR EL CONTROL DEL ESTADO DE LOS RECURSOS. 4. APOYAR EL CUMPLIMIENTO A CABALIDAD DE LOS PROCEDIMIENTOS ESTABLECIDOS PARA LA PRESTACIÓN DE LOS SERVICIOS. 5. APOYAR CON EL REPORTE OPORTUNO SOBRE SITUACIONES QUE AFECTEN EL DESARROLLO DE LAS ACTIVIDADES EN EL LABORATORIO Y /O SALAS DE CÓMPUTO. 6. APOYAR EN LA INSTALACIÓN DE SOFTWARE REQUERIDO POR LOS DOCENTES, PREVIA AUTORIZACIÓN DEL PROCESO DE GESTIÓN DE TICS 7. HACER RECOMENDACIONES A LOS USUARIOS SOBRE EL USO ESPECIAL QUE DEBE DARSE A LOS RECURSOS, YA SEA A TRAVÉS DE INSTRUCTIVOS, CAPACITACIONES O DIRECTAMENTE EN EL MOMENTO DEL PRÉSTAMO. 8. APOYAR CUANDO SEA REQUERIDO EN LAS ACTIVIDADES ORGANIZADAS EN LAS SALAS Y LABORATORIOS INFORMÁTICOS TALES COMO: PRUEBAS, CAPACITACIONES, SEMINARIOS, REUNIONES ADMINISTRATIVAS PARA GARANTIZAR LA EFICIENCIA EN LA PRESTACIÓN DE LOS SERVICIOS DEL GRUPO DE RECURSOS EDUCATIVOS Y ADMINISTRACIÓN DE LABORATORIOS. 9. APOYAR EN LA VERIFICACIÓN PERIÓDICA DEL ESTADO DE LOS EQUIPOS AUDIOVISUALES, SUS HORAS ACTUALES Y ACUMULADAS DE USO Y LOS ACCESORIOS DISPUESTOS EN CADA ESPACIO ACADÉMICO. 10 APOYAR EN LA ENTREGA AL FINALIZAR LA ORDEN DE SERVICIO DEL INVENTARIO DE LOS EQUIPOS DEL LABORATORIO DETALLANDO EL ESTADO DE LOS MISMOS. 11. APOYAR LA RECOLECCIÓN DE INFORMACIÓN DE SATISFACCIÓN DEL SERVICIO E INFORMES RELACIONADOS. 12. APOYAR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</si>
  <si>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https://community.secop.gov.co/Public/Tendering/OpportunityDetail/Index?noticeUID=CO1.NTC.4853104&amp;isFromPublicArea=True&amp;isModal=true&amp;asPopupView=true</t>
  </si>
  <si>
    <t>OPSP-VAD-1166-2023</t>
  </si>
  <si>
    <t>CO1.REQ.4952603</t>
  </si>
  <si>
    <t>LA PRESENTE ORDEN TIENE POR OBJETO: 1.APOYAR EN LA CREACIÓN DE ENTRE 10 A 20 CONTENIDOS CREATIVOS MENSUALES PARA APORTAR AL CRECIMIENTO Y A LA CONSOLIDACIÓN DE LA COMUNIDAD DIGITAL, A TRAVÉS DE LA RED SOCIAL DE TIKTOK DE LA UNIVERSIDAD DEL MAGDALENA. 2. REALIZAR ENTRE 2 A 5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</si>
  <si>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https://community.secop.gov.co/Public/Tendering/OpportunityDetail/Index?noticeUID=CO1.NTC.4851950&amp;isFromPublicArea=True&amp;isModal=False </t>
  </si>
  <si>
    <t>OAG-VAD-1167-2023</t>
  </si>
  <si>
    <t>CO1.REQ.4957527</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</si>
  <si>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MAS DEL 75% DE LOS CRÉDITOS ACADÉMICOS. 4. APOYAR EN LA REALIZACIÓN DE LOS TRAMITES Y SEGUIMIENTO DE LOS GRADOS DE LOS ESTUDIANTES DEL PROGRAMA DE DERECHO QUE CUMPLAN LOS REQUISITOS PARA OPTAR POR EL TITULO DE ABOGADO. 5. APOYAR EN LA PROYECCIÓN DE DOCUMENTOS O INFORMES QUE SEAN SOLICITADOS POR OTRAS DEPENDENCIAS DE LA UNIVERSIDAD Ó POR INSTITUCIONES EXTERNAS. 6. PROYECTAR LAS RESPUESTAS A LOS DERECHOS DE PETICIÓN PRESENTADOS AL PROGRAMA DE DERECHO. 5. APOYAR EN LA CONVOCATORIA DE REALIZACIÓN DEL CONSEJO DE PROGRAMA DE DERECHO Y LA ELABORACIÓN DE LAS ACTAS RESPECTIVAS. 6. APOYAR EN LA PLANIFICACIÓN, TRAMITE Y SEGUIMIENTO DE LA CLASES DE LOS DOCENTES INTENSIVOS DEL PROGRAMA DE DERECHO.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</si>
  <si>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VALENTINA VILLAMIL TRUJILLO</t>
  </si>
  <si>
    <t xml:space="preserve">https://community.secop.gov.co/Public/Tendering/OpportunityDetail/Index?noticeUID=CO1.NTC.4857129&amp;isFromPublicArea=True&amp;isModal=False </t>
  </si>
  <si>
    <t>OAG-VAD-1168-2023</t>
  </si>
  <si>
    <t>CO1.REQ.4958725</t>
  </si>
  <si>
    <t>LA PRESENTE ORDEN TIENE POR OBJETO: 1. APOYAR LA SUPERVISIÓN DE PRÁCTICAS ACADÉMICAS EN EL LABORATORIO INTEGRADO DE PSICOLOGÍA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FOMENTO DEL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</si>
  <si>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https://community.secop.gov.co/Public/Tendering/OpportunityDetail/Index?noticeUID=CO1.NTC.4858406&amp;isFromPublicArea=True&amp;isModal=Fals </t>
  </si>
  <si>
    <t>OAG-VAD-1169-2023</t>
  </si>
  <si>
    <t>CO1.REQ.4958040</t>
  </si>
  <si>
    <t>LA PRESENTE ORDEN TIENE POR OBJETO: 1. APOYAR EN LA ORGANIZACIÓN DEL LABORATORIO DE ANFITEATRO ORGÁNICO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 AFECTAR LA INTEGRIDAD DE MATERIALES, EQUIPOS E INSTALACIONES. 5. APOYAR EN LA ADMINISTRACIÓN Y ACTUALIZACIÓN DEL INVENTARIO DE BIENES, MATERIALES E INSUMOS DE LABORATORIO, VERIFICANDO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Y OPORTUNA ATENCIÓN AL USUARIO, EN LA PRESTACIÓN DE SERVICIOS. 10. INFORMAR OPORTUNAMENTE AQUELLAS SITUACIONES QUE AFECTEN EL DESARROLLO DE LAS ACTIVIDADES EN EL LABORATORIO. 11. APOYAR EN LA ATENCIÓN DE LOS REQUERIMIENTOS, LLEVAR EL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</si>
  <si>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https://community.secop.gov.co/Public/Tendering/OpportunityDetail/Index?noticeUID=CO1.NTC.4857388&amp;isFromPublicArea=True&amp;isModal=False</t>
  </si>
  <si>
    <t>OPSP-VAD-1170-2023</t>
  </si>
  <si>
    <t>CO1.REQ.4958329</t>
  </si>
  <si>
    <t>LA PRESENTE ORDEN TIENE POR OBJETO: 1. APOYAR EN LA DEFINICIÓN, ELABORACIÓN Y REVISIÓN DE LA ARQUITECTURA DE DESARROLLO DE LOS PROYECTOS (CASOS DE USO, BASES DE DATOS, CLASES, INTERFAZ DE USUARIO, MIGRACIÓN DE DATOS. 2. APOYAR LA CONSTRUCCIÓN DE LOS PROTOTIPOS PARA LA EJECUCIÓN DE PRUEBAS A LOS PRODUCTOS SOFTWARE. 3. APOYAR LA IIMPLANTACIÓN DE PRODUCTOS DE SOFTWARE TERMINADOS EN AMBIENTES DE PRODUCCIÓN PREVIAMENTE SELECCIONADOS. 4. APOYAR EN LA INCORPORACIÓN DE ELEMENTOS DE DISEÑO EXISTENTES 5. APOYAR EN LA APLICACIÓN DE GESTIÓN DE LA CONFIGURACIÓN PARA ACTUALIZAR CAMBIOS Y MANTENERLOS DEBIDAMENTE DOCUMENTADOS MEDIANTE LAS HERRAMIENTAS CORRESPONDIENTES. 6. REALIZAR REUNIONES PERIÓDICAS CON LOS EQUIPOS DE TRABAJO DE LOS PROYECTOS. 7. APOYAR Y ASESORAR EN LA ESPECIFICACIÓN DE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</si>
  <si>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https://community.secop.gov.co/Public/Tendering/OpportunityDetail/Index?noticeUID=CO1.NTC.4857838&amp;isFromPublicArea=True&amp;isModal=False</t>
  </si>
  <si>
    <t>OAG-VAD-1171-2023</t>
  </si>
  <si>
    <t>CO1.REQ.4959104</t>
  </si>
  <si>
    <t>https://community.secop.gov.co/Public/Tendering/OpportunityDetail/Index?noticeUID=CO1.NTC.4858403&amp;isFromPublicArea=True&amp;isModal=False</t>
  </si>
  <si>
    <t>OAG-VAD-1172-2023</t>
  </si>
  <si>
    <t>CO1.REQ.4958601</t>
  </si>
  <si>
    <t>LA PRESENTE ORDEN TIENE POR OBJETO: 1. APOYAR EN LA ORGANIZACIÓN DEL LABORATORIO ASIGNADO PARA LAS PRÁCTICAS Y SERVICIOS REQUERIDOS EN EL MISMO, DE CONFORMIDAD CON LA PROGRAMACIÓN ESTABLECIDA. 2. APOYAR CON LA ENTREGA OPORTUNAMENTE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</si>
  <si>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https://community.secop.gov.co/Public/Tendering/OpportunityDetail/Index?noticeUID=CO1.NTC.4857682&amp;isFromPublicArea=True&amp;isModal=False </t>
  </si>
  <si>
    <t>OPSP-VAD-1173-2023</t>
  </si>
  <si>
    <t>CO1.REQ.4956945</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</si>
  <si>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 LA DIRECCIÓN DEL CENTRO EN EL DISEÑO DE ESTRUCTURAS DE COMUNICACIÓN ENTRE SISTEMAS DE INFORMACIÓN 5. APOYAR EN EL PROCESO DE REALIZACIÓN DE PRUEBAS DE CONCURRENCIAS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</si>
  <si>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https://community.secop.gov.co/Public/Tendering/OpportunityDetail/Index?noticeUID=CO1.NTC.4856610&amp;isFromPublicArea=True&amp;isModal=False</t>
  </si>
  <si>
    <t>OPSP-VAD-1174-2023</t>
  </si>
  <si>
    <t>CO1.REQ.4959075</t>
  </si>
  <si>
    <t>https://community.secop.gov.co/Public/Tendering/OpportunityDetail/Index?noticeUID=CO1.NTC.4859235&amp;isFromPublicArea=True&amp;isModal=False</t>
  </si>
  <si>
    <t>OPSP-VAD-1175-2023</t>
  </si>
  <si>
    <t>CO1.REQ.4959343</t>
  </si>
  <si>
    <t>LA PRESENTE ORDEN TIENE POR OBJETO: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A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</si>
  <si>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https://community.secop.gov.co/Public/Tendering/OpportunityDetail/Index?noticeUID=CO1.NTC.4859240&amp;isFromPublicArea=True&amp;isModal=False</t>
  </si>
  <si>
    <t>OAG-VAD-1176-2023</t>
  </si>
  <si>
    <t>CO1.REQ.4957097</t>
  </si>
  <si>
    <t>LA PRESENTE ORDEN TIENE POR OBJETO: 1. APOYAR EN EL PROCESO DE ADMISIÓN AL PROGRAMA DE MAESTRÍA EN GESTIÓN DEL TURISMO SOSTENIBLE. 2. APOYAR EN LA REALIZACIÓN DE LA PROGRAMACIÓN DE ACTIVIDADES ACADÉMICAS. 3. APOYAR EN LA PROYECCIÓN Y ELABORACIÓN DEL PRESUPUESTO DE INGRESOS Y GASTOS. 4. APOYAR CON LA VERIFICACIÓN DE LA ORGANIZACIÓN Y MARCHA DEL PROGRAMA MAESTRÍA EN GESTIÓN DEL TURISMO SOSTENIBLE. 5. RENDIR INFORMES REQUERIDOS EN LOS QUE SE PLANTEEN LOS BALANCES SOBRE LA SITUACIÓN ACADÉMICA Y FINANCIERA DE LOS ESTUDIANTES DEL PROGRAMA DE MAESTRÍA EN GESTIÓN DEL TURISMO SOSTENIBLE. 6. APOYAR EN LA PRESENTACIÓN DEL PRESUPUESTO SEMESTRAL DE EJECUCIÓN DE LOS PROGRAMAS, ANTE EL DECANO(A) DE LA FACULTAD 7. APOYAR LOS PROCESOS DE AUTOEVALUACIÓN, DE EVALUACIÓN DE PARES Y DE ACREDITACIÓN DE LOS RESPECTIVOS PROGRAMAS. 8. APOYAR EL DISEÑO DE ESTRATEGIAS Y REALIZAR DIVULGACIÓN Y PUBLICIDAD DE LOS PROGRAMAS OFERTADOS DE POSTGRADOS Y FORMACIÓN CONTINUA. 9. APOYAR EN LA SOLUCIÓN A LOS PROBLEMAS QUE PUEDAN SURGIR ENTRE ESTUDIANTES, PROFESORES Y JURADOS, EN PARTICULAR CON LOS DIRECTORES DE MONOGRAFÍA, TRABAJO DE INVESTIGACIÓN Y TESIS. 10. APOYAR EN EL SEGUIMIENTO A LAS PETICIONES, QUEJAS, RECLAMOS Y TRÁMITES JUDICIALES PRESENTADOS DURANTE EL DESARROLLO DEL PROGRAMA. 11. APOYAR EL SEGUIMIENTO, ANTE LAS INSTANCIAS COMPETENTES INTERNAS Y EXTERNAS DE LA UNIVERSIDAD A LAS SOLICITUDES DE APROBACIÓN, REGISTRO CALIFICADO, ACTUALIZACIÓN Y APERTURA DE NUEVAS COHORTES DE LOS PROGRAMAS DE POSGRADO. 12. APOYAR EN LA PLANEACIÓN, ORGANIZACIÓN Y ACTIVIDADES DE DOCENCIA E INVESTIGACIÓN DEL PROGRAMA. 13. APOYAR EN LA PRESENTACIÓN ANTE EL DECANO (A) Y/O CONSEJO DE PROGRAMA, EL PERSONAL DOCENTE A VINCULAR EN EL POSGRADO A CARGO. 13. APOYAR AL GRUPO DE TRABAJO POR EL “COMERCIO JUSTO” EN LA FORMULACIÓN DE ACTIVIDADES DE INVESTIGACIÓN DESDE LA MAESTRÍA EN GESTIÓN DEL TURISMO SOSTENIBLE.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</si>
  <si>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https://community.secop.gov.co/Public/Tendering/OpportunityDetail/Index?noticeUID=CO1.NTC.4856623&amp;isFromPublicArea=True&amp;isModal=False</t>
  </si>
  <si>
    <t>OPSP-VAD-1177-2023</t>
  </si>
  <si>
    <t>CO1.REQ.4959087</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</si>
  <si>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</si>
  <si>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EUFEMIA PAOLA VILLATE VIANA</t>
  </si>
  <si>
    <t>https://community.secop.gov.co/Public/Tendering/OpportunityDetail/Index?noticeUID=CO1.NTC.4859333&amp;isFromPublicArea=True&amp;isModal=False</t>
  </si>
  <si>
    <t>OPSP-VAD-1178-2023</t>
  </si>
  <si>
    <t>CO1.REQ.4959419</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</si>
  <si>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PROCESP DE HABILITACIÓN Y AUTOEVALUACIÓN DEL SERVICIO DOCENTE ASISTENCIAL CLÍNICA ODONTOLÓGICA Y LA CLÍNICA ODONTOLÓGICA DEL SEXTO PISO DEL HOSPITAL JULIO MENDEZ BARRENECHE. 7. APOYAR LA VERIFICACIÓN DE LAS CONDICIONES DE CALIDAD Y HANILITACIÓN DE LOS ESCENARIOS EN CONVENIO DOCENCIA SERVICIO. 8. REALIZAR AUDITORÍA DE HISTORIAS CLÍNICAS. 9. PARTICIPAR DE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</si>
  <si>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SANDRA PATRICIA MARTINEZ CASTRO</t>
  </si>
  <si>
    <t>https://community.secop.gov.co/Public/Tendering/OpportunityDetail/Index?noticeUID=CO1.NTC.4859039&amp;isFromPublicArea=True&amp;isModal=False</t>
  </si>
  <si>
    <t>OAG-VAD-1179-2023</t>
  </si>
  <si>
    <t>CO1.REQ.4957468</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</si>
  <si>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</si>
  <si>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https://community.secop.gov.co/Public/Tendering/OpportunityDetail/Index?noticeUID=CO1.NTC.4857522&amp;isFromPublicArea=True&amp;isModal=False</t>
  </si>
  <si>
    <t>OPSP-VAD-1180-2023</t>
  </si>
  <si>
    <t>CO1.REQ.4958025</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</si>
  <si>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LA DIRECCIÓN DEL CENTRO EN EL DISEÑO DE ESTRUCTURAS DE COMUNICACIÓN ENTRE SISTEMAS DE INFORMACIÓN. 5. APOYAR EN EL PROCESO DE OPTIMIZACIÓN DE SENTENCIAS SQL EN SQL SERVER. 6. INCORPORAR ELEMENTOS DE DISEÑOS EXISTENTES EN LOS PRODUCTOS TECNÓLOGOS. 7. CAPACITAR A LOS USUARIOS EN EL USO DEL SISTEMA DE SOFTWARE DE LA VICERRECTORÍA DE INVESTIGACIÓN. 8. APOYAR LA REALIZACIÓN DE COPIAS DE SEGURIDAD DEL SISTEMA DE SOFTWARE. 9. APOYAR CON LA IDENTIFICACIÓN DE LOS RIESGOS E IMPLEMENTACIÓN DE CONTROLES EN LOS SISTEMAS DE INFORMACIÓN DE LA VICERRECTORÍA DE INVESTIGACIÓN. 10. APOYAR CON LA IDENTIFICACIÓN DE LAS CORRECCIONES DE FUNCIONALIDADES DEL SISTEMA DE SOFTWARE Y REALIZAR LOS AJUSTES CORRESPONDIENTES. 11. CAPACITAR EN TÉCNICAS DE TRANSFERENCIA DE CONOCIMIENTO DE LOS SISTEMAS DE INFORMACIÓN DE LA VICERRECTORÍA DE INVESTIGACIÓN. 12 REALIZAR SOPORTE INFORMÁTICO A LA COMUNIDAD CIENTÍFICA EN LOS SISTEMAS DE INFORMACIÓN Y EN LAS PLATAFORMAS DE COMUNICACIÓN Y COLABORACIÓN DE LA VICERRECTORÍA DE INVESTIGACIÓN. 13. APOYAR EN LA RECOPILACIÓN DE INFORMACIÓN Y ELABORACIÓN DE INFORMES SOBRE LAS PLATAFORMAS TECNOLÓGICAS DE LA VICERRECTORÍA DE INVESTIGACIÓN. 14. APOYAR CON LA IDENTIFICACIÓN DE LAS CORRECCIONES DE FUNCIONALIDADES DEL SISTEMA DE SOFTWARE, REALIZAR LOS AJUSTES CORRESPONDIENTES, INCLUIR LAS MEJORAS QUE SEAN REQUERIDAS ENTRE OTROS CAMBIOS QUE PERMITAN UN MEJOR MANEJO DEL SISTEMA DE LA VICERRECTORÍA DE INVESTIGACIÓN.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</si>
  <si>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https://community.secop.gov.co/Public/Tendering/OpportunityDetail/Index?noticeUID=CO1.NTC.4857589&amp;isFromPublicArea=True&amp;isModal=False</t>
  </si>
  <si>
    <t>OPSP-VAD-1181-2023</t>
  </si>
  <si>
    <t>CO1.REQ.4957896</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</si>
  <si>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LA DIRECCIÓN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</si>
  <si>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https://community.secop.gov.co/Public/Tendering/OpportunityDetail/Index?noticeUID=CO1.NTC.4857745&amp;isFromPublicArea=True&amp;isModal=False</t>
  </si>
  <si>
    <t>OAG-VAD-1182-2023</t>
  </si>
  <si>
    <t>CO1.REQ.4958504</t>
  </si>
  <si>
    <t>LA PRESENTE ORDEN TIENE POR OBJETO: 1. APOYAR EN LA REALIZACIÓN DE VISITAS A ENTIDADES DEL ORDEN PÚBLICO Y PRIVADO PARA LA COMERCIALIZACIÓN DE LOS PROGRAMAS DE POSGRADO Y FORMACIÓN CONTINUA DE LA INSTITUCIÓN. 2. APOYAR LA GESTIÓN DE CONVENIOS CON EMPRESAS PÚBLICAS Y PRIVADAS DE LA REGIÓN. 3. APOYAR EL SEGUIMIENTO, CIERRE DE VENTA Y SERVICIO POSTVENTA CON LAS ENTIDADES IDENTIFICADAS POR LA DIRECCIÓN DEL CENTRO DE POSGRADOS Y FORMACIÓN CONTINUA. 4. APOYAR Y ACOMPAÑAR EN TODAS LAS ESTRATEGIAS DE DIFUSIÓN SOBRE ESTUDIOS POSGRADUALES Y DE FORMACIÓN CONTINUA A GRUPOS DE INTERÉS IDENTIFICADOS POR EL CENTRO DE POSGRADOS Y FORMACIÓN CONTINUA. 5. APOYAR EN LAS FERIAS Y EVENTOS DE DIVULGACIÓN ORGANIZADOS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</si>
  <si>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ADRIANA CASTILLA MEJIA</t>
  </si>
  <si>
    <t>https://community.secop.gov.co/Public/Tendering/OpportunityDetail/Index?noticeUID=CO1.NTC.4857786&amp;isFromPublicArea=True&amp;isModal=False</t>
  </si>
  <si>
    <t>OPSP-VAD-1183-2023</t>
  </si>
  <si>
    <t>CO1.REQ.4958615</t>
  </si>
  <si>
    <t>LA PRESENTE ORDEN TIENE POR OBJETO: 1. PRESTAR ASESORÍA Y APOYAR EN LA REVISIÓN DE LOS DOCUMENTOS PRECONTRACTUALES, CONTRACTUALES Y POST-CONTRACTUALES QUE LE SEAN TRASLADADOS DE LOS PROCESOS DE CONTRATACIÓN ADELANTADOS POR UNIMAGDALENA. 2. PROYECTAR RESPUESTAS A LAS PETICIONES QUE LE SEAN TRASLADADAS, CON EL FIN QUE LAS MISMAS SE RESUELVAN DENTRO DE LOS PLAZOS Y/O TÉRMINOS ESTABLECIDOS EN LA LEY. 3. PROYECTAR Y APOYAR EN LA REVISIÓN DE MINUTAS DE CONTRATOS, CONVENIOS, PROCESOS DE CONVOCATORIAS, TÉRMINOS DE REFERENCIA, ACTOS ADMINISTRATIVOS, ACTAS DE TERMINACIÓN Y LIQUIDACIÓN. 4. EMITIR LOS CONCEPTOS Y RESOLVER LAS CONSULTAS DE TIPO JURÍDICO EN TODAS LAS ÁREAS DEL DERECHO QUE LE SEAN SOLICITADOS. 5. PROYECTAR Y REVISAR LAS ACTUACIONES ADMINISTRATIVAS QUE LE SEAN ASIGNADAS.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</si>
  <si>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https://community.secop.gov.co/Public/Tendering/OpportunityDetail/Index?noticeUID=CO1.NTC.4858306&amp;isFromPublicArea=True&amp;isModal=False</t>
  </si>
  <si>
    <t>OAG-VAD-1184-2023</t>
  </si>
  <si>
    <t>CO1.REQ.4958299</t>
  </si>
  <si>
    <t>LA PRESENTE ORDEN TIENE POR OBJETO: 1. APOYAR EL SEGUIMIENTO DIARIO DE LABORES DE RECOLECCIÓN DE RESIDUOS. 2. APOYAR EL SEGUIMIENTO DIARIO A LAS CONDICIONES GENERALES DE MANTENIMIENTO, LIMPIEZA Y DESINFECCIÓN DE DISPOSITIVOS Y/O RECIPIENTES UTILIZADOS EN EL MANEJO DE RESIDUOS. 3. APOYAR LA EJECUCIÓN DEL PROGRAMA DE APROVECHAMIENTO DE RESIDUOS SÓLIDOS. 4. APOYAR LA REALIZACIÓN DE LOS RETRO LAVADOS, LIMPIEZA Y DESINFECCIÓN DE LAS ESTACIONES DE LLENADO DE BOTELLAS DE AGUA POTABLE. 5. APOYAR LA REALIZACIÓN DE CAPACITACIONES EN TEMÁTICAS RELACIONADAS CON LA GESTIÓN AMBIENTAL Y SANITARIA. 6. APOYAR EN LA ACTUALIZACIÓN DE  LA INFORMACIÓN ASOCIADA AL COMPONENTE AMBIENTAL, DE ACUERDO CON LOS PROCEDIMIENTOS Y NORMAS LEGALES ESTABLECIDOS EN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</si>
  <si>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https://community.secop.gov.co/Public/Tendering/OpportunityDetail/Index?noticeUID=CO1.NTC.4858305&amp;isFromPublicArea=True&amp;isModal=False</t>
  </si>
  <si>
    <t>OAG-VAD-1185-2023</t>
  </si>
  <si>
    <t>CO1.REQ.4957036</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</si>
  <si>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EN LA GENERACIÓN DE REPORTES DE LAS NOVEDADES QUE SE PRESENTEN EN LOS RECORRIDOS DIARIOS DE INSPECCIÓN PARA LA PRESTACIÓN DEL SERVICIO AUDIOVISUAL CON EL FIN DE MANTENER ACTUALIZADO EL INVENTARIO DE LOS EQUIPOS Y APOYAR EL CONTROL DEL ESTADO DE LOS RECURSOS. 4.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5. APOYAR EN LA GENERACIÓN DE REPORTES DIARIOS POR MEDIO DE LAS HERRAMIENTAS DISPUESTA POR RECURSOS EDUCATIVOS ACERCA DE LOS SOPORTES TÉCNICOS BRINDADOS PARA EL REGISTRO Y SEGUIMIENTO DE LOS INDICADORES DE SERVICIO Y LA EVALUACIÓN DE LA SATISFACCIÓN DE LOS USUARIOS 6.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</si>
  <si>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MARIA GUTIERREZ VALVERDE</t>
  </si>
  <si>
    <t>https://community.secop.gov.co/Public/Tendering/OpportunityDetail/Index?noticeUID=CO1.NTC.4856503&amp;isFromPublicArea=True&amp;isModal=False</t>
  </si>
  <si>
    <t>OPSP-VAD-1186-2023</t>
  </si>
  <si>
    <t>CO1.REQ.4957138</t>
  </si>
  <si>
    <t>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Y OPORTUNA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APOYAR EL CUMPLIMIENTO DE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</si>
  <si>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https://community.secop.gov.co/Public/Tendering/OpportunityDetail/Index?noticeUID=CO1.NTC.4856460&amp;isFromPublicArea=True&amp;isModal=False</t>
  </si>
  <si>
    <t>OAG-VAD-1187-2023</t>
  </si>
  <si>
    <t>CO1.REQ.4956941</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</si>
  <si>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OPERATIVAMENTE EL PRÉSTAMO DE EQUIPOS AUDIOVISUALES CUMPLIENDO A CABALIDAD CON LOS PROCEDIMIENTOS ESTABLECIDOS. 4. APOYAR EN LA GENERACIÓN DE REPORTES DE LAS NOVEDADES QUE SE PRESENTEN EN LOS RECORRIDOS DIARIOS DE INSPECCIÓN PARA LA PRESTACIÓN DEL SERVICIO AUDIOVISUAL CON EL FIN DE MANTENER ACTUALIZADO EL INVENTARIO DE LOS EQUIPOS Y APOYAR EL CONTROL DEL ESTADO DE LOS RECURSOS. 5.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6. APOYAR EN LA GENERACIÓN DE REPORTES DIARIOS POR MEDIO DE LAS HERRAMIENTAS DISPUESTA POR RECURSOS EDUCATIVOS ACERCA DE LOS SOPORTES TÉCNICOS BRINDADOS PARA EL REGISTRO Y SEGUIMIENTO DE LOS INDICADORES DE SERVICIO Y LA EVALUACIÓN DE LA SATISFACCIÓN DE LOS USUARIOS 7.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</si>
  <si>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https://community.secop.gov.co/Public/Tendering/OpportunityDetail/Index?noticeUID=CO1.NTC.4856331&amp;isFromPublicArea=True&amp;isModal=False</t>
  </si>
  <si>
    <t>OAG-VAD-1188-2023</t>
  </si>
  <si>
    <t>CO1.REQ.4958723</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</si>
  <si>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Y OPORTUNA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</si>
  <si>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https://community.secop.gov.co/Public/Tendering/OpportunityDetail/Index?noticeUID=CO1.NTC.4858111&amp;isFromPublicArea=True&amp;isModal=False</t>
  </si>
  <si>
    <t>OAG-VAD-1189-2023</t>
  </si>
  <si>
    <t>CO1.REQ.4956899</t>
  </si>
  <si>
    <t>LA PRESENTE ORDEN TIENE POR OBJETO: 1. APOYAR AL GRUPO DE SERVICIOS GENERALES EN LA SUPERVISIÓN DE ESPACIOS FÍSICOS, 2. APOYAR AL GSG EN LAS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</si>
  <si>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https://community.secop.gov.co/Public/Tendering/OpportunityDetail/Index?noticeUID=CO1.NTC.4856451&amp;isFromPublicArea=True&amp;isModal=False</t>
  </si>
  <si>
    <t>OAG-VAD-1190-2023</t>
  </si>
  <si>
    <t>CO1.REQ.4959108</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</si>
  <si>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 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PARA MANTENERLAS EN ORDEN. 9. APOYAR EN LA DIGITALIZACIÓN Y/O PROCESAMIENTO DE DOCUMENTOS QUE SON CARGADOS AL REPOSITORIO DIGITAL INSTITUCIONAL. 10. APOYAR LA REPARACIÓN DE EJEMPLARES FÍSICOS DETERIORADOS. 11. APOYAR EN LA REALIZACIÓN DE INVENTARIO DE MATERIALES BIBLIOGRÁFICOS. 12.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</si>
  <si>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https://community.secop.gov.co/Public/Tendering/OpportunityDetail/Index?noticeUID=CO1.NTC.4858184&amp;isFromPublicArea=True&amp;isModal=False</t>
  </si>
  <si>
    <t>OPSP-VAD-1192-2023</t>
  </si>
  <si>
    <t>CO1.REQ.4960855</t>
  </si>
  <si>
    <t>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4. VELAR QUE LOS TRÁMITES RELACIONADOS CON ACTIVIDADES DE DOCENCIA SERVICIO SE REALICEN. 5. APOYAR EN LA CONSULTORÍA Y ELABORACION DE PROTOCOLOS DE SISTEMA DE CALIDAD DE: CLINICA ODONTOLOGICA, PROGRAMA DE ATENCIÓN PSICOLOGICA (PAP), LABORATORIO CENTRO DE BIOLOGIA MOLECULAR Y TOMA DE MUESTRAS. 6. ASESORAR Y APOYAR  LOS PROCESOS DE CALIDAD DE CLÍNICA ODONTOLOGICA, PROGRAMA DE ATENCIÓN PSICOLOGICA PAP, CENTRO DE BIOLOGÍA MOLECULAR Y DE GENÉTICA, LABORATORIO DE TOMA DE MUESTRA, SERVICIOS DE SALUD DE BIENESTAR UNIVERSITARIO. 7. ELABORAR DE MANUALES, PROTOCOLOS DERIVADOS DE LOS PROCESOS DE AUTOEVALUACIÓN Y AUDITORIA EN SERVICIOS DE SALUD. 8. APOYAR EN LA ACTUALIZACIÓN DE PROTOCOLOS, FLUJOGRAMAS DE LAS DEPENDENCIAS CON SERVICIOS DE SALUD HABILITADOS.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</si>
  <si>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https://community.secop.gov.co/Public/Tendering/OpportunityDetail/Index?noticeUID=CO1.NTC.4860851&amp;isFromPublicArea=True&amp;isModal=true&amp;asPopupView=true</t>
  </si>
  <si>
    <t>OAG-VAD-1193-2023</t>
  </si>
  <si>
    <t>CO1.REQ.4960100</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</si>
  <si>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</si>
  <si>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https://community.secop.gov.co/Public/Tendering/OpportunityDetail/Index?noticeUID=CO1.NTC.4860102&amp;isFromPublicArea=True&amp;isModal=true&amp;asPopupView=true</t>
  </si>
  <si>
    <t>OAG-VAD-1194-2023</t>
  </si>
  <si>
    <t>CO1.REQ.4960343</t>
  </si>
  <si>
    <t>https://community.secop.gov.co/Public/Tendering/OpportunityDetail/Index?noticeUID=CO1.NTC.4860321&amp;isFromPublicArea=True&amp;isModal=true&amp;asPopupView=true</t>
  </si>
  <si>
    <t>OAG-VAD-1195-2023</t>
  </si>
  <si>
    <t>CO1.REQ.4960198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</si>
  <si>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APOYAR EN LA GENERACIÓN DE REPORTES DE LAS NOVEDADES QUE SE PRESENTEN EN LOS RECORRIDOS DIARIOS DE INSPECCIÓN PARA LA PRESTACIÓN DEL SERVICIO EN LAS SALAS Y LABORATORIOS INFORMATICOS.CON EL FIN DE MANTENER ACTUALIZADO EL INVENTARIO DE LOS EQUIPOS Y APOYAR EL CONTROL DEL ESTADO DE LOS RECURSOS. 4. APOYAR EL CUMPLIMIENTO A CABALIDAD DE LOS PROCEDIMIENTOS ESTABLECIDOS PARA LA PRESTACIÓN DE LOS SERVICIOS. 5. APOYAR CON EL REPORTE OPORTUNO SOBRE SITUACIONES QUE AFECTEN EL DESARROLLO DE LAS ACTIVIDADES EN EL LABORATORIO Y /O SALAS DE CÓMPUTO. 6. APOYAR EN LA INSTALACIÓN DE SOFTWARE REQUERIDO POR LOS DOCENTES, PREVIA AUTORIZACIÓN DEL PROCESO DE GESTIÓN DE TICS 7. HACER RECOMENDACIONES A LOS USUARIOS SOBRE EL USO ESPECIAL QUE DEBE DARSE A LOS RECURSOS, YA SEA A TRAVÉS DE INSTRUCTIVOS, CAPACITACIONES O DIRECTAMENTE EN EL MOMENTO DEL PRÉSTAMO. 8.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9. APOYAR EN LA VERIFICACIÓN PERIÓDICAMENTE DEL ESTADO DE LOS EQUIPOS AUDIOVISUALES, SUS HORAS ACTUALES Y ACUMULADAS DE USO Y LOS ACCESORIOS DISPUESTOS EN CADA ESPACIO ACADÉMICO.10 APOYAR EN LA ENTREGA AL FINALIZAR LA ORDEN DE SERVICIO DEL INVENTARIO DE LOS EQUIPOS DEL LABORATORIO DETALLANDO EL ESTADO DE LOS MISMOS. 11. APOYAR LA RECOLECCIÓN DE INFORMACIÓN DE SATISFACCIÓN DEL SERVICIO E INFORMES RELACIONADOS. 12. APOYO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</si>
  <si>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https://community.secop.gov.co/Public/Tendering/OpportunityDetail/Index?noticeUID=CO1.NTC.4859896&amp;isFromPublicArea=True&amp;isModal=true&amp;asPopupView=true</t>
  </si>
  <si>
    <t>OAG-VAD-1196-2023</t>
  </si>
  <si>
    <t>CO1.REQ.4960415</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</si>
  <si>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</si>
  <si>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https://community.secop.gov.co/Public/Tendering/OpportunityDetail/Index?noticeUID=CO1.NTC.4860108&amp;isFromPublicArea=True&amp;isModal=true&amp;asPopupView=true</t>
  </si>
  <si>
    <t>OAG-VAD-1197-2023</t>
  </si>
  <si>
    <t>CO1.REQ.4960428</t>
  </si>
  <si>
    <t>https://community.secop.gov.co/Public/Tendering/OpportunityDetail/Index?noticeUID=CO1.NTC.4860128&amp;isFromPublicArea=True&amp;isModal=true&amp;asPopupView=true</t>
  </si>
  <si>
    <t>OAG-VAD-1198-2023</t>
  </si>
  <si>
    <t>CO1.REQ.4960661</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</si>
  <si>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EN LA GENERACIÓN DE REPORTES DE LAS NOVEDADES QUE SE PRESENTEN EN LOS RECORRIDOS DE INSPECCIÓN PARA LA PRESTACIÓN DEL SERVICIO AUDIOVISUAL CON EL FIN DE MANTENER ACTUALIZADO EL INVENTARIO DE LOS EQUIPOS Y APOYAR EL CONTROL DEL ESTADO DE LOS RECURSOS. 4.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5. APOYAR LA GENERACIÓN DE REPORTES DIARIOS POR MEDIO DE LAS HERRAMIENTAS DISPUESTA POR RECURSOS EDUCATIVOS ACERCA DE LOS SOPORTES TÉCNICOS BRINDADOS PARA EL REGISTRO Y SEGUIMIENTO DE LOS INDICADORES DE SERVICIO Y LA EVALUACIÓN DE LA SATISFACCIÓN DE LOS USUARIOS 6.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</si>
  <si>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https://community.secop.gov.co/Public/Tendering/OpportunityDetail/Index?noticeUID=CO1.NTC.4860159&amp;isFromPublicArea=True&amp;isModal=true&amp;asPopupView=true</t>
  </si>
  <si>
    <t>OAG-VAD-1199-2023</t>
  </si>
  <si>
    <t>CO1.REQ.4962214</t>
  </si>
  <si>
    <t>LA PRESENTE ORDEN TIENE POR OBJETO: 1. APOYAR LA COORDINACÓN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</si>
  <si>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https://community.secop.gov.co/Public/Tendering/OpportunityDetail/Index?noticeUID=CO1.NTC.4861917&amp;isFromPublicArea=True&amp;isModal=true&amp;asPopupView=true</t>
  </si>
  <si>
    <t>OAG-VAD-1200-2023</t>
  </si>
  <si>
    <t>CO1.REQ.4962110</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</si>
  <si>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APOYAR EN LA GENERACIÓN DE REPORTES DE LAS NOVEDADES QUE SE PRESENTEN EN LOS RECORRIDOS DIARIOS DE INSPECCIÓN PARA LA PRESTACIÓN DEL SERVICIO EN LAS SALAS Y LABORATORIOS INFORMATICOS.CON EL FIN DE MANTENER ACTUALIZADO EL INVENTARIO DE LOS EQUIPOS Y APOYAR EL CONTROL DEL ESTADO DE LOS RECURSOS. 4. APOYAR EL CUMPLIMIENTO A CABALIDAD DE LOS PROCEDIMIENTOS ESTABLECIDOS PARA LA PRESTACIÓN DE LOS SERVICIOS. 5. APOYAR CON EL REPORTE OPORTUNO SOBRE SITUACIONES QUE AFECTEN EL DESARROLLO DE LAS ACTIVIDADES EN EL LABORATORIO Y /O SALAS DE CÓMPUTO. 6. APOYAR EN LA INSTALACIÓN DE SOFTWARE REQUERIDO POR LOS DOCENTES, PREVIA AUTORIZACIÓN DEL PROCESO DE GESTIÓN DE TICS 7. HACER RECOMENDACIONES A LOS USUARIOS SOBRE EL USO ESPECIAL QUE DEBE DARSE A LOS RECURSOS, YA SEA A TRAVÉS DE INSTRUCTIVOS, CAPACITACIONES O DIRECTAMENTE EN EL MOMENTO DEL PRÉSTAMO. 8. APOYAR CUANDO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9.APOYAR EN LA VERIFICACIÓN PERIÓDICAMENTE DEL ESTADO DE LOS EQUIPOS AUDIOVISUALES, SUS HORAS ACTUALES Y ACUMULADAS DE USO Y LOS ACCESORIOS DISPUESTOS EN CADA ESPACIO ACADÉMICO.10 APOYAR EN LA ENTREGA AL FINALIZAR LA ORDEN DE SERVICIO DEL INVENTARIO DE LOS EQUIPOS DEL LABORATORIO DETALLANDO EL ESTADO DE LOS MISMOS. 11. APOYAR LA RECOLECCIÓN DE INFORMACIÓN DE SATISFACCIÓN DEL SERVICIO E INFORMES RELACIONADOS. 12. APOYO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</si>
  <si>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https://community.secop.gov.co/Public/Tendering/OpportunityDetail/Index?noticeUID=CO1.NTC.4861500&amp;isFromPublicArea=True&amp;isModal=true&amp;asPopupView=true</t>
  </si>
  <si>
    <t>OPSP-VAD-1201-2023</t>
  </si>
  <si>
    <t>CO1.REQ.4962050</t>
  </si>
  <si>
    <t>https://community.secop.gov.co/Public/Tendering/OpportunityDetail/Index?noticeUID=CO1.NTC.4861876&amp;isFromPublicArea=True&amp;isModal=true&amp;asPopupView=true</t>
  </si>
  <si>
    <t>OPSP-VAD-1202-2023</t>
  </si>
  <si>
    <t>CO1.REQ.4961524</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</si>
  <si>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LA CELEBRACIÓN DE CONVENIOS DE COOPERACIÓN CON ENTIDADES DE ORDEN PÚBLICO Y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</si>
  <si>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https://community.secop.gov.co/Public/Tendering/OpportunityDetail/Index?noticeUID=CO1.NTC.4861406&amp;isFromPublicArea=True&amp;isModal=true&amp;asPopupView=true</t>
  </si>
  <si>
    <t>OPSP-VAD-1203-2023</t>
  </si>
  <si>
    <t>CO1.REQ.4961469</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</si>
  <si>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</si>
  <si>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https://community.secop.gov.co/Public/Tendering/OpportunityDetail/Index?noticeUID=CO1.NTC.4861340&amp;isFromPublicArea=True&amp;isModal=true&amp;asPopupView=true</t>
  </si>
  <si>
    <t>OPSP-VAD-1204-2023</t>
  </si>
  <si>
    <t>CO1.REQ.4961541</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</si>
  <si>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8.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</si>
  <si>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https://community.secop.gov.co/Public/Tendering/OpportunityDetail/Index?noticeUID=CO1.NTC.4861063&amp;isFromPublicArea=True&amp;isModal=true&amp;asPopupView=true</t>
  </si>
  <si>
    <t>OAG-VAD-1205-2023</t>
  </si>
  <si>
    <t>CO1.REQ.4961555</t>
  </si>
  <si>
    <t>https://community.secop.gov.co/Public/Tendering/OpportunityDetail/Index?noticeUID=CO1.NTC.4861076&amp;isFromPublicArea=True&amp;isModal=true&amp;asPopupView=true</t>
  </si>
  <si>
    <t>OPSP-VAD-1206-2023</t>
  </si>
  <si>
    <t>CO1.REQ.4969200</t>
  </si>
  <si>
    <t>LA PRESENTE ORDEN TIENE POR OBJETO: 1. APOYAR EN EL DESARROLLO, PREPARACIÓN Y ORGANIZACIÓN DE PRÁCTICAS ACADÉMICAS DE LAS ASIGNATURAS: PAVIMENTOS, MATERIALES DE CONSTRUCCIÓN, GEOTÉCNIA,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ACTIVIDADES ADMINISTRATIVAS PARA ACTUALIZACIÓN DE PROCEDIMIENTOS Y FORMATOS. 5. APOYAR EN LA OPERACIÓN Y MEJORAMIENTO DE EQUIPOS DE GEOTÉCNIA. 6. APOYAR EN LA ATENCIÓN DE LAS NECESIDADES DE LOS ESTUDIANTES QUE DESARROLLAN PRÁCTICAS DE INVESTIGACIÓN Y EXTENSIÓN EN EL LIIC. 7. APOYAR EN LA DIGITALIZACIÓN DE DATOS OBTENIDOS EN EL POZO DE MONITOREO DE AGUA SUBTERRÁNEA. 8. APOYAR EN LA ACTUALIZACIÓN DEL INVENTARIO DE EQUIPOS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</si>
  <si>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https://community.secop.gov.co/Public/Tendering/OpportunityDetail/Index?noticeUID=CO1.NTC.4869429&amp;isFromPublicArea=True&amp;isModal=true&amp;asPopupView=true</t>
  </si>
  <si>
    <t>OPSP-VAD-1207-2023</t>
  </si>
  <si>
    <t>CO1.REQ.4969758</t>
  </si>
  <si>
    <t>LA PRESENTE ORDEN TIENE POR OBJETO: 1. APOYAR EN EL DESARROLLO, PREPARACIÓN Y ORGANIZACIÓN DE PRÁCTICAS ACADÉMICAS DE LAS ASIGNATURAS: PAVIMENTOS, MATERALES DE CONSTRUCCIÓN, GEOTÉCNIA,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EN LA ACTUALIZACIÓN DEL INVENTARIO DE EQUIPOS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</si>
  <si>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https://community.secop.gov.co/Public/Tendering/OpportunityDetail/Index?noticeUID=CO1.NTC.4869081&amp;isFromPublicArea=True&amp;isModal=true&amp;asPopupView=true</t>
  </si>
  <si>
    <t>OAG-VAD-1208-2023</t>
  </si>
  <si>
    <t>CO1.REQ.4967173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</si>
  <si>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PARA LA PRESTACIÓN DEL SERVICIO.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PROGRAMA DE INGENIERÍA DE SISTEMAS Y 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</si>
  <si>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https://community.secop.gov.co/Public/Tendering/OpportunityDetail/Index?noticeUID=CO1.NTC.4867197&amp;isFromPublicArea=True&amp;isModal=true&amp;asPopupView=true</t>
  </si>
  <si>
    <t>OAG-VAD-1209-2023</t>
  </si>
  <si>
    <t>CO1.REQ.4969068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</si>
  <si>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PROGRAMA DE INGENIERÍA DE SISTEMAS Y 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</si>
  <si>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https://community.secop.gov.co/Public/Tendering/OpportunityDetail/Index?noticeUID=CO1.NTC.4868595&amp;isFromPublicArea=True&amp;isModal=true&amp;asPopupView=true</t>
  </si>
  <si>
    <t>OAG-VAD-1210-2023</t>
  </si>
  <si>
    <t>CO1.REQ.4969091</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</si>
  <si>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</si>
  <si>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https://community.secop.gov.co/Public/Tendering/OpportunityDetail/Index?noticeUID=CO1.NTC.4868893&amp;isFromPublicArea=True&amp;isModal=true&amp;asPopupView=true</t>
  </si>
  <si>
    <t>OAG-VAD-1211-2023</t>
  </si>
  <si>
    <t>CO1.REQ.4969559</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</si>
  <si>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TODOS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</si>
  <si>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https://community.secop.gov.co/Public/Tendering/OpportunityDetail/Index?noticeUID=CO1.NTC.4869189&amp;isFromPublicArea=True&amp;isModal=true&amp;asPopupView=true</t>
  </si>
  <si>
    <t>OPSP-VAD-1212-2023</t>
  </si>
  <si>
    <t>CO1.REQ.4969589</t>
  </si>
  <si>
    <t>LA PRESENTE ORDEN TIENE POR OBJETO: 1. APOYAR EN LA ATENCIÓN BÁSICA, OPORTUNA Y ADECUADA EN CONSULTA COMO MEDICO DEPORTOLOGO A TODOS LOS MIEMBROS DE COMUNIDAD UNIVERSITARIA. 2. APOYAR EN EL FOMENTO AL INTERIOR DE LA COMUNIDAD UNIVERSITARIA, DE ACTIVIDADES DE PROMOCIÓN Y MANTENIMIENTO DE LA SALUD. 3. DILIGENCIAR LOS FORMATOS DE ATENCIÓN REGISTRADOS EN 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ANEXOS ESTADÍSTICOS. 5. APOYAR EN LA PARTICIPACIÓN EN EVENTOS QUE PROGRAME LA UNIVERSIDAD DEL MAGDALENA FUERA DEL ÁREA HABITUAL DE TRABAJO.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7. APOYAR AL SUPERVISOR EN LA ACTUALIZACIÓN DEL INVENTARIO DE LOS EQUIPOS E INSUMOS DE SALUD Y GARANTIZAR EL BUEN USO DE LOS MISMOS. 8. APOYAR A LA DIRECCIÓN DE BIENESTAR UNIVERSITARIO EN LA ATENCIÓN A LOS MIEMBROS DE LA COMUNIDAD UNIVERSITARIA, QUE REQUIERAN INFORMACIÓN SOBRE LAS DISTINTAS ÁREAS DE BIENESTAR A TRAVÉS DE LOS DIFERENTES CANALES DE COMUNICACIÓN DISPONIBLES. 9, APOYAR EN LA PARTICIPACIÓN DE EVENTOS Y ACTIVIDADES, QUE PROGRAME EL CENTRO DE INVESTIGACIÓN EN ALTO RENDIMIENTO DEPORTIVO Y ESTUDIOS BIOMÉDICOS DE LA UNIVERSIDAD DE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</si>
  <si>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https://community.secop.gov.co/Public/Tendering/OpportunityDetail/Index?noticeUID=CO1.NTC.4869714&amp;isFromPublicArea=True&amp;isModal=true&amp;asPopupView=true</t>
  </si>
  <si>
    <t>OAG-VAD-1213-2023</t>
  </si>
  <si>
    <t>CO1.REQ.4969984</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</si>
  <si>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</si>
  <si>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https://community.secop.gov.co/Public/Tendering/OpportunityDetail/Index?noticeUID=CO1.NTC.4870336&amp;isFromPublicArea=True&amp;isModal=true&amp;asPopupView=true</t>
  </si>
  <si>
    <t>OPSP-VAD-1214-2023</t>
  </si>
  <si>
    <t>CO1.REQ.4968452</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</si>
  <si>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13. APOYAR A LA DIRECCIÓN DE DESARROLLO ESTUDIANTIL EN LOS PROCESOS DE INDUCCIÓN PARA EL PERIODO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</si>
  <si>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https://community.secop.gov.co/Public/Tendering/OpportunityDetail/Index?noticeUID=CO1.NTC.4868433&amp;isFromPublicArea=True&amp;isModal=true&amp;asPopupView=true</t>
  </si>
  <si>
    <t>OAG-VAD-1215-2023</t>
  </si>
  <si>
    <t>CO1.REQ.4968932</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</si>
  <si>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</si>
  <si>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https://community.secop.gov.co/Public/Tendering/OpportunityDetail/Index?noticeUID=CO1.NTC.4868486&amp;isFromPublicArea=True&amp;isModal=true&amp;asPopupView=true</t>
  </si>
  <si>
    <t>OAG-VAD-1216-2023</t>
  </si>
  <si>
    <t>CO1.REQ.4967950</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</si>
  <si>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</si>
  <si>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https://community.secop.gov.co/Public/Tendering/OpportunityDetail/Index?noticeUID=CO1.NTC.4867818&amp;isFromPublicArea=True&amp;isModal=true&amp;asPopupView=true</t>
  </si>
  <si>
    <t>OAG-VAD-1217-2023</t>
  </si>
  <si>
    <t>CO1.REQ.4971643</t>
  </si>
  <si>
    <t>LA PRESENTE ORDEN TIENE POR OBJETO: 1. APOYAR A LA DIRECCIÓN DE BIENESTAR UNIVERSITARIO, EN LA CONSOLIDACIÓN DE ESTADISITICAS DE LOS EVENTOS, ACTIVIDADES Y PARTICIPACIONES QUE SE REALICEN EN LAS ÁREAS ADSCRITAS A BIENESTAR UNIVERSITARIO. 2 APOYAR EN LA CONSOLIDACIÓN Y REVISIÓN DE LOS INFORMES DE LOS DIFERENTES GRUPOS CULTURALES Y DEPORTIVOS DE LA UNIVERSIDAD. 3. ENTREGAR DE MANERA OPORTUNA Y BAJO SU RESPONSABILIDAD, INFORMES QUE SEA REQUERIDOS CON SOPORTES ESTADISTICOS. 4. REALIZAR EL DILIGENCIAMIENTO OPORTUNO DE  LOS FORMATOS ESTABLECIDOS POR BIENESTAR UNIVERSITARIO EN EL SISTEMA DE GESTIÓN DE LA CALIDAD. 5. APOYAR A LA DIRECCIÓN DE BIENESTAR UNIVERSITARIO EN ATENCIÓN A LOS MIEMBROS DE LA COMUNIDAD UNIVERSITARIA, QUE REQUIERAN INFORMACIÓN SOBRE LAS DISNTINTAS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</si>
  <si>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https://community.secop.gov.co/Public/Tendering/OpportunityDetail/Index?noticeUID=CO1.NTC.4871258&amp;isFromPublicArea=True&amp;isModal=true&amp;asPopupView=true</t>
  </si>
  <si>
    <t>OPSP-VAD-1218-2023</t>
  </si>
  <si>
    <t>CO1.REQ.4968029</t>
  </si>
  <si>
    <t>LA PRESENTE ORDEN TIENE POR OBJETO: 1. APOYAR EN LAS ACTIVIDADES DE EJECUCIÓN DEL PLAN INSTITUCIONAL DE CAPACITACIÓN Y EL PLAN ESTRATÉGICO DE TALENTO HUMANO. 2. APOYAR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APOYAR EN EL BUEN MANEJO DEL ARCHIVO Y LA CORRESPONDENCIA DE ACUERDO A LOS LINEAMIENTOS DEL GRUPO DE GESTIÓN DOCUMENTAL, DE ACUERDO CON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</si>
  <si>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https://community.secop.gov.co/Public/Tendering/OpportunityDetail/Index?noticeUID=CO1.NTC.4867670&amp;isFromPublicArea=True&amp;isModal=true&amp;asPopupView=true</t>
  </si>
  <si>
    <t>OAG-VAD-1220-2023</t>
  </si>
  <si>
    <t>CO1.REQ.4972517</t>
  </si>
  <si>
    <t>LA PRESENTE ORDEN TIENE POR OBJETO: PRESENTAR EL PLAN DE TRABAJO DE ACTIVIDADES A DESARROLLAR, DETALLANDO OBJETIVOS, FECHAS, METODOLOGÍA, METAS, INDICADORES ACORDES CON LAS DIRECTRICES IMPARTIDAS POR EL DIRECTOR DE DESARROLLO ESTUDIANTIL QUE DE RESPUESTA A LAS ACTIVIDADES PARA LAS CUALES FUE CONTRATADO. 2. PRESTAR SERVICIOS DE INTERPRETACIÓN EN LENGUA DE SEÑAS COLOMBIANA Y CASTELLANO A LA COMUNIDAD ESTUDIANTIL (SORDOSOYENTES). 3. REALIZAR ACOMPAÑAMIENTO A ESTUDIANTES CON DISCAPACIDAD AUDITIVA EN SUS ACTIVIDADES ACADÉMICAS DURANTE EL SEMESTRE DE 2023-II.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</si>
  <si>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https://community.secop.gov.co/Public/Tendering/OpportunityDetail/Index?noticeUID=CO1.NTC.4872531&amp;isFromPublicArea=True&amp;isModal=true&amp;asPopupView=true</t>
  </si>
  <si>
    <t>OAG-VAD-1221-2023</t>
  </si>
  <si>
    <t>CO1.REQ.4971886</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</si>
  <si>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DEL MAGDALENA. 3. APOYAR EN EL DISEÑO DE LA IMAGEN CORPORATIVA DE LA UNIVERSIDAD. 4. APOYAR EN LA ELABORACIÓN DE PIEZAS PARA LA OFERTA ACADÉMICA Y ELEMENTOS DE MERCHANDISING PARA DIFERENTES ÁREAS Y/O EVENTOS INSTITUCIONALES. 5. APOYAR EN ACTIVIDADES PROGRAMADAS POR LA DIRECCIÓN DE BIENESTAR UNIVERSITARIO, DONDE SE REQUIERA DISEÑOS DE PIEZAS GRÁFICAS.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</si>
  <si>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https://community.secop.gov.co/Public/Tendering/OpportunityDetail/Index?noticeUID=CO1.NTC.4872214&amp;isFromPublicArea=True&amp;isModal=true&amp;asPopupView=true</t>
  </si>
  <si>
    <t>OAG-VAD-1222-2023</t>
  </si>
  <si>
    <t>CO1.REQ.4972229</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</si>
  <si>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OPERATIVAMENTE EL PRÉSTAMO DE EQUIPOS AUDIOVISUALES CUMPLIENDO A CABALIDAD CON LOS PROCEDIMIENTOS ESTABLECIDOS. 4. APOYAR EN LA GENERACIÓN DE REPORTES DE LAS NOVEDADES QUE SE PRESENTEN EN LOS RECORRIDOS DIARIOS DE INSPECCIÓN PARA LA PRESTACIÓN DEL SERVICIO AUDIOVISUAL CON EL FIN DE MANTENER ACTUALIZADO EL INVENTARIO DE LOS EQUIPOS Y APOYAR EL CONTROL DEL ESTADO DE LOS RECURSOS. 5.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6. GENERAR REPORTES DIARIOS POR MEDIO DE LAS HERRAMIENTAS DISPUESTA POR RECURSOS EDUCATIVOS ACERCA DE LOS SOPORTES TÉCNICOS BRINDADOS PARA EL REGISTRO Y SEGUIMIENTO DE LOS INDICADORES DE SERVICIO Y LA EVALUACIÓN DE LA SATISFACCIÓN DE LOS USUARIOS 7.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</si>
  <si>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https://community.secop.gov.co/Public/Tendering/OpportunityDetail/Index?noticeUID=CO1.NTC.4871899&amp;isFromPublicArea=True&amp;isModal=true&amp;asPopupView=true</t>
  </si>
  <si>
    <t>OPSP-VAD-1223-2023</t>
  </si>
  <si>
    <t>CO1.REQ.4972759</t>
  </si>
  <si>
    <t>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(ACOMPAÑAMIENTO ACADÉMICO A DOCENTES DE LAS ÁREAS; ACOMPAÑAMIENTO EN EL DESARROLLO DE ACTIVIDADES DE INVESTIGACIÓN (MUESTREO Y DESARROLLO DE PRÁCTICAS) Y ACOMPAÑAMIENTO EN LAS PRÁCTICAS DE LABORATORIO (VENTA DE SERVICIOS)).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</si>
  <si>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EDGARDO JOSE  DIAZ OÑATE</t>
  </si>
  <si>
    <t>https://community.secop.gov.co/Public/Tendering/OpportunityDetail/Index?noticeUID=CO1.NTC.4872668&amp;isFromPublicArea=True&amp;isModal=true&amp;asPopupView=true</t>
  </si>
  <si>
    <t>OAG-VAD-1224-2023</t>
  </si>
  <si>
    <t>CO1.REQ.4975777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</si>
  <si>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</si>
  <si>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https://community.secop.gov.co/Public/Tendering/OpportunityDetail/Index?noticeUID=CO1.NTC.4875701&amp;isFromPublicArea=True&amp;isModal=true&amp;asPopupView=true</t>
  </si>
  <si>
    <t>OAG-VAD-1225-2023</t>
  </si>
  <si>
    <t>CO1.REQ.4973596</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</si>
  <si>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</si>
  <si>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ROMARIO FALCAO MAZA LEGUIA</t>
  </si>
  <si>
    <t>https://community.secop.gov.co/Public/Tendering/OpportunityDetail/Index?noticeUID=CO1.NTC.4873632&amp;isFromPublicArea=True&amp;isModal=true&amp;asPopupView=true</t>
  </si>
  <si>
    <t>OPSP-VAD-1226-2023</t>
  </si>
  <si>
    <t>CO1.REQ.4983386</t>
  </si>
  <si>
    <t>LA PRESENTE ORDEN TIENE POR OBJETO: 1. APOYAR LA PROSPECCIÓN Y FORMULACIÓN DEL PMA PARA EL POLÍGONO 6, INCLUIDO EL APOYO EN LA REALIZACIÓN DE ENSAYOS LABORATORIO, Y PROYECCIÓN DEL DOCUMENTO DEL PMA. 2. APOYAR LA EJECUCIÓN DEL PMA POLÍGONO 7 QUE INCLUYE, APOYO EN LA EXCAVACIÓN Y MONITOREO, APOYO EN LA REALIZACIÓN DE ENSAYOS DE LABORATORIO NO ESPECIALIZADO Y ELABORACIÓN INFORME FINAL DE PMA. 3. APOYAR LA EJECUCIÓN DE PMA POLÍGONO 6 QUE INCLUYE, APOYO EN LA EXCAVACIÓN Y MONITOREO, APOYO EN LA REALIZACIÓN DE ENSAYOS DE LABORATORIO NO ESPECIALIZADO Y ELABORACIÓN INFORME FINAL DE PMA. 4. APOYAR LA REALIZACIÓN DE CUATRO TALLERES DE SOCIALIZACIÓN DE PAP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</si>
  <si>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https://community.secop.gov.co/Public/Tendering/OpportunityDetail/Index?noticeUID=CO1.NTC.4883139&amp;isFromPublicArea=True&amp;isModal=true&amp;asPopupView=true</t>
  </si>
  <si>
    <t>OAG-VAD-1227-2023</t>
  </si>
  <si>
    <t>CO1.REQ.4983337</t>
  </si>
  <si>
    <t>LA PRESENTE ORDEN TIENE POR OBJETO: 1. APOYAR LA GESTIÓN OPERATIVA DE LAS CONVOCATORIAS DE MOVILIDAD NACIONAL E INTERNACIONAL SALIENTE – CONEXIÓN GLOBAL, DOBLE TITULACIÓN INTERNACIONAL, PASANTÍAS GLOBALES Y OTRAS QUE SURJAN COMO RESULTADO DE LA PARTICIPACIÓN DE LA OFICINA EN CONVOCATORIAS Y PROGRAMAS INTERNACIONALES. 2. BRINDAR ACOMPAÑAMIENTO A LOS ESTUDIANTES DE MOVILIDAD ENTRANTE DURANTE SU PERÍODO DE ESTUDIOS EN LA UNIVERSIDAD DEL MAGDALENA 3. APOYAR LAS ACTIVIDADES DE TIPO INFORMATIVAS Y DE DIFUSIÓN DE LA ORI Y GESTIÓN DE LAS REDES SOCIALES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</si>
  <si>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CAMILO ANDRES LAVERDE GUTIERREZ DE PIÑERES</t>
  </si>
  <si>
    <t xml:space="preserve">MARLA MAESTRE MEYER </t>
  </si>
  <si>
    <t>https://community.secop.gov.co/Public/Tendering/OpportunityDetail/Index?noticeUID=CO1.NTC.4882791&amp;isFromPublicArea=True&amp;isModal=true&amp;asPopupView=true</t>
  </si>
  <si>
    <t>OPSP-VAD-1228-2023</t>
  </si>
  <si>
    <t>CO1.REQ.4982970</t>
  </si>
  <si>
    <t>LA PRESENTE ORDEN TIENE POR OBJETO: 1. APOYAR EN ACTIVIDADES DE PROMOCIÓN Y MANTENIMIENTO DE LA SALUD A LA COMUNIDAD UNIVERSITARIA. 2. APOYAR EN LA SOCIALIZACIÓN Y TALLERES DE LAS RUTAS DE ALCOHOLISMO, CONSUMO DE SUSTANCIAS PSICOACTIVAS Y SUICIDIO AL INTERIOR DEL PLANTEL EDUCATIVO. 3. APOYAR EN LA ATENCIÓN BÁSICA, OPORTUNA Y ADECUADA A LOS ESTUDIANTES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EN EVENTOS ACADÉMICOS, CIENTÍFICOS, ARTÍSTICOS, CULTURALES Y DEPORTIVOS QUE PROGRAME LA UNIVERSIDAD DEL MAGDALENA. 7. APOYAR EN LA ATENCIÓN A LOS MIEMBROS DE LA COMUNIDAD UNIVERSITARIA QUE REQUIERAN INFORMACIÓN SOBRE LOS DISTINTOS SERVICIOS DE BIENESTAR. 8. APOYAR AL SUPERVISOR EN LA ACTUALIZACIÓN DEL INVENTARIO DE LOS EQUIPOS DE OFICINA Y GARANTIZAR EL BUEN USO DE LOS MISMOS. 9. APOYAR EN LA ATENCIÓN, SEGUIMIENTO Y CONTROL A TRAVÉS DE MEDIOS TECNOLÓGICOS, A LA COMUNIDAD UNIVERSITARIA QUE LO REQUIERA DE ACUERDO A SU ESPECIALIDAD.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</si>
  <si>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https://community.secop.gov.co/Public/Tendering/OpportunityDetail/Index?noticeUID=CO1.NTC.4882897&amp;isFromPublicArea=True&amp;isModal=true&amp;asPopupView=true</t>
  </si>
  <si>
    <t>OPSP-VAD-1229-2023</t>
  </si>
  <si>
    <t>CO1.REQ.4983216</t>
  </si>
  <si>
    <t>LA PRESENTE ORDEN TIENE POR OBJETO: 1. APOYAR EN LA ELABORACIÓN DE LA CARTOGRAFÍA Y SIG ESPECIALIZADA PARA PROSPECCIÓN Y PMA DEL POLÍGONO 6. 2. APOYAR EN LA ELABORACIÓN DE LA CARTOGRAFÍA Y SIG ESPECIALIZADA PARA PROSPECCIÓN Y PMA POLÍGONO 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</si>
  <si>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https://community.secop.gov.co/Public/Tendering/OpportunityDetail/Index?noticeUID=CO1.NTC.4883104&amp;isFromPublicArea=True&amp;isModal=true&amp;asPopupView=true</t>
  </si>
  <si>
    <t>OAG-VAD-1231-2023</t>
  </si>
  <si>
    <t>CO1.REQ.4991851</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</si>
  <si>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PROGRAMA DE INGENIERÍA DE SISTEMAS Y 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</si>
  <si>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https://community.secop.gov.co/Public/Tendering/OpportunityDetail/Index?noticeUID=CO1.NTC.4891496&amp;isFromPublicArea=True&amp;isModal=true&amp;asPopupView=true</t>
  </si>
  <si>
    <t>OAG-VAD-1232-2023</t>
  </si>
  <si>
    <t>CO1.REQ.4991695</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</si>
  <si>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</si>
  <si>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https://community.secop.gov.co/Public/Tendering/OpportunityDetail/Index?noticeUID=CO1.NTC.4891916&amp;isFromPublicArea=True&amp;isModal=true&amp;asPopupView=true</t>
  </si>
  <si>
    <t>OAG-VAD-1233-2023</t>
  </si>
  <si>
    <t>CO1.REQ.4991967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</si>
  <si>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PROGRAMA DE INGENIERÍA DE SISTEMAS Y 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</si>
  <si>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https://community.secop.gov.co/Public/Tendering/OpportunityDetail/Index?noticeUID=CO1.NTC.4891662&amp;isFromPublicArea=True&amp;isModal=true&amp;asPopupView=true</t>
  </si>
  <si>
    <t>OPSP-VAD-1234-2023</t>
  </si>
  <si>
    <t>CO1.REQ.4991893</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</si>
  <si>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11. APOYAR EN LA REVISIÓN DE LA INFORMACIÓN CONTRACTUAL CARGADA EN LAS PLATAFORMAS DEL SIA OBSERVA- AUDITORIA, SIGEP II SECOP I Y II.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</si>
  <si>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https://community.secop.gov.co/Public/Tendering/OpportunityDetail/Index?noticeUID=CO1.NTC.4891700&amp;isFromPublicArea=True&amp;isModal=true&amp;asPopupView=true</t>
  </si>
  <si>
    <t>OPSP-VAD-1235-2023</t>
  </si>
  <si>
    <t>CO1.REQ.4992222</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</si>
  <si>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POSTCONTRACTUAL A LA PLATAFORMA DEL SIA OBSERVA DE LAS ORDENES DE PRESTACIÓN DE SERVICIOS PROFESIONALES Y DE APOYO A LA GESTIÓN SUSCRITAS POR EL VICERRECTOR ADMINISTRATIVO. 7. APOYAR EL CARGUE DE INFORMACIÓN PRECONTRACTUAL, CONTRACTUAL Y POSTCONTRACTUAL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9. BRINDAR APOYO JURÍDICO EN MATERIA DE CONTRATACIÓN EN LAS ETAPAS PRECONTRACTUAL, CONTRACTUAL Y POSTCONTRACTUAL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</si>
  <si>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FERNANDA GOMEZ HENAO</t>
  </si>
  <si>
    <t>https://community.secop.gov.co/Public/Tendering/OpportunityDetail/Index?noticeUID=CO1.NTC.4892250&amp;isFromPublicArea=True&amp;isModal=true&amp;asPopupView=true</t>
  </si>
  <si>
    <t>OPSP-VAD-1236-2023</t>
  </si>
  <si>
    <t>CO1.REQ.4992257</t>
  </si>
  <si>
    <t>DILIA MARIA VELASQUEZ ACOSTA</t>
  </si>
  <si>
    <t>https://community.secop.gov.co/Public/Tendering/OpportunityDetail/Index?noticeUID=CO1.NTC.4892265&amp;isFromPublicArea=True&amp;isModal=true&amp;asPopupView=true</t>
  </si>
  <si>
    <t>OPSP-VAD-1237-2023</t>
  </si>
  <si>
    <t>CO1.REQ.5001302</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</si>
  <si>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DIRECCION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</si>
  <si>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https://community.secop.gov.co/Public/Tendering/OpportunityDetail/Index?noticeUID=CO1.NTC.4900602&amp;isFromPublicArea=True&amp;isModal=true&amp;asPopupView=true</t>
  </si>
  <si>
    <t>OPSP-VAD-1238-2023</t>
  </si>
  <si>
    <t>CO1.REQ.5003503</t>
  </si>
  <si>
    <t>https://community.secop.gov.co/Public/Tendering/OpportunityDetail/Index?noticeUID=CO1.NTC.4902496&amp;isFromPublicArea=True&amp;isModal=true&amp;asPopupView=true</t>
  </si>
  <si>
    <t>OPSP-VAD-1239-2023</t>
  </si>
  <si>
    <t>CO1.REQ.5028407</t>
  </si>
  <si>
    <t>LA PRESENTE ORDEN TIENE POR OBJETO: 1. APOYAR SEGUIMIENTO Y ANÁLISIS DE LOS INDICADORES DE GESTIÓN Y CORRUPCIÓN. 2. APOYAR EN LA ELABORACIÓN DE PROYECCIONES FINANCIERAS DE INGRESOS Y GASTOS DE ACUERDO CON LAS INSTRUCCIONES DEL DIRECTOR FINANCIERO. 3. APOYAR EN EL SEGUIMIENTO DE LOS PLANES DE MEJORAMIENTO DE LA CGDM. 4.APOYAR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</si>
  <si>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https://community.secop.gov.co/Public/Tendering/OpportunityDetail/Index?noticeUID=CO1.NTC.4926654&amp;isFromPublicArea=True&amp;isModal=False</t>
  </si>
  <si>
    <t>OPSP-VAD-1240-2023</t>
  </si>
  <si>
    <t>CO1.REQ.5026143</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</si>
  <si>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ANALISIS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</si>
  <si>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https://community.secop.gov.co/Public/Tendering/OpportunityDetail/Index?noticeUID=CO1.NTC.4924671&amp;isFromPublicArea=True&amp;isModal=False</t>
  </si>
  <si>
    <t>OPSP-VAD-1241-2023</t>
  </si>
  <si>
    <t>CO1.REQ.5027514</t>
  </si>
  <si>
    <t>LA PRESENTE ORDEN TIENE POR OBJETO: PRESTAR SUS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ANALISIS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</si>
  <si>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CARLOS ANDRES PAEZ ROJAS</t>
  </si>
  <si>
    <t>https://community.secop.gov.co/Public/Tendering/OpportunityDetail/Index?noticeUID=CO1.NTC.4925825&amp;isFromPublicArea=True&amp;isModal=False</t>
  </si>
  <si>
    <t>OAG-VAD-1242-2023</t>
  </si>
  <si>
    <t>CO1.REQ.5026146</t>
  </si>
  <si>
    <t>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</si>
  <si>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https://community.secop.gov.co/Public/Tendering/OpportunityDetail/Index?noticeUID=CO1.NTC.4924660&amp;isFromPublicArea=True&amp;isModal=False</t>
  </si>
  <si>
    <t>OPSP-VAD-1243-2023</t>
  </si>
  <si>
    <t>CO1.REQ.5028045</t>
  </si>
  <si>
    <t>LA PRESENTE ORDEN TIENE POR OBJETO: APOYAR EN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</si>
  <si>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https://community.secop.gov.co/Public/Tendering/OpportunityDetail/Index?noticeUID=CO1.NTC.4926498&amp;isFromPublicArea=True&amp;isModal=False</t>
  </si>
  <si>
    <t>OAG-VAD-1244-2023</t>
  </si>
  <si>
    <t>CO1.REQ.5027684</t>
  </si>
  <si>
    <t>LA PRESENTE ORDEN TIENE POR OBJETO: 1. PARTICIPAR EN LAS REUNIONES TÉCNICAS Y DE SEGUIMIENTO EN QUE SEAN REQUERIDOS POR PARTE DEL EQUIPO TÉCNICO DE LOS PROYECTOS. 2. REALIZAR VISITAS DE CAMPO EN LOS LUGARES DE EJECUCIÓN DE LOS PROYECTOS EN LOS MUNICIPIOS BENEFICIADOS POR LOS PROYECTOS. 3. INSPECCIONAR, VERIFICAR Y COORDINAR LA PREPARACIÓN DE SUELOS, SIEMBRA Y COSECHA DE PRODUCTOS AGRÍCOLAS ESPECÍFICOS EN LOS MUNICIPIOS BENEFICIADOS. 4. APOYAR EN SITIO LA RECOLECCIÓN DE DATOS, CÁLCULO DE CANTIDADES Y COSTOS DE LOS MATERIALES Y MANO DE OBRA NECESARIA PARA PROYECTOS AGRÍCOLAS. 5. REALIZAR VISITAS DE CAMPO DE ASESORIA A LOS BENEFICIARIOS ASIGNADOS PARA LA IMPLEMENTACIÓN Y MANTENIMIENTO DE BUENAS PRÁCTICAS AGRÍCOLAS, EN LOS CULTIVOS DE LOS BENEFICIARIOS DEL PROYECTO. 6. ORIENTAR, VERIFICAR Y RECOMENDAR LA SEÑALIZACIÓN DE LOS LUGARES DE SIEMBRA DE LAS PARCELAS ASIGNADAS QUE SERÁN ESTABLECIDAS EN EL MARCO DEL PRESENTE PROYECTO. 7. APOYAR EN EL ESTABLECIMIENTO DE SISTEMAS ARTESANALES DE RIEGO PARA LOS CULTIVOS ESTABLECIDOS. 8. ORIENTAR A LOS BENEFICIARIOS ASIGNADOS PARA LA SIEMBRA DE LOS DIFERENTES CULTIVOS QUE SERÁN ENTREGADAS EN EL MARCO DE LA EJECUCIÓN DEL CONTRATO. 9. REALIZAR LAS VISITAS DE ACOMPAÑAMIENTO TÉCNICAS PERIÓDICAS A LOS BENEFICIARIOS DE LOS MUNICIPIOS CONFORME A LO ESTABLECIDO EN EL PROYECTO. 10. APOYAR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EN CASO DE QUE EL CONTRATISTA DEBA DESPLAZARSE PARA EL CUMPLIMIENTO DE LAS ACTIVIDADES OBJETO DE LA PRESENTE ORDEN, LA UNIVERSIDAD RECONOCERÁ LOS GASTOS DE DESPLAZAMIENTO, ALOJAMIENTO Y DEMÁS A QUE HAYA LUGAR, PREVIA APROBACIÓN POR PARTE DEL SUPERVISOR.</t>
  </si>
  <si>
    <t>JUAN MANUEL LORA FONTALVO</t>
  </si>
  <si>
    <t>https://community.secop.gov.co/Public/Tendering/OpportunityDetail/Index?noticeUID=CO1.NTC.4926424&amp;isFromPublicArea=True&amp;isModal=False</t>
  </si>
  <si>
    <t>OPSP-VAD-1245-2023</t>
  </si>
  <si>
    <t>CO1.REQ.5027609</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</si>
  <si>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3. APOYAR EN LA ACTIVACIÓN DE USUARIOS Y LA REVISIÓN EN LA PLATAFORMA DEL GEDOCO Y SIGEP II DE LOS DOCUMENTOS PRECONTRACTUALES NECESARIOS PARA LA ELABORACIÓN DE ÓRDENES DE SERVICIOS PROFESIONALES Y DE APOYO A LA GESTIÓN DE LA VICERRECTORÍA Y/O DIRECCIÓN ADMINISTRATIVA. 4. APOYAR CON LA REVISIÓN EN LA PLATAFORMA DEL GEDOCO DE LOS DOCUMENTOS PRECONTRACTUALES NECESARIOS PARA LA ELABORACIÓN DE ÓRDENES DE SERVICIOS PROFESIONALES Y DE APOYO A LA GESTIÓN DE LA VICERRECTORÍA Y/O DIRECCIÓN ADMINISTRATIVA. 5.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7. APOYAR AL GRUPO INTERNO DE CONTRATACIÓN EN EL CARGUE DE LOS CONTRATOS, MODIFICACIONES, Y LIQUIDACIONES DE LAS ORDENES DE PRESTACIÓN DE SERVICIOS PROFESIONALES Y DE APOYO EN LA GESTIÓN EN LA PLATA FORMA SIGEP II. 8. APOYAR EN LA REVISIÓN DE LA INFORMACIÓN CONTRACTUAL CARGADA EN LAS PLATAFORMAS DEL SIA OBSERVA- AUDITORIA, SIGEP II SECOP I Y II. 9. APOYAR AL GRUPO INTERNO DE CONTRATACIÓN EN EL CARGUE DE INFORMACIÓN A LA PLATAFORMA DEL SECOP I Y II DE TODOS LOS PROCESOS DE CONTRATACIÓN QUE ADELANTE LA UNIVERSIDAD A TRAVÉS DE LA VICERRECTORÍA ADMINISTRATIVA Y/O DIRECCIÓN ADMINISTRATIVA. 10. APOYAR AL GRUPO INTERNO DE CONTRATACIÓN EN LA ELABORACIÓN DE LOS CERTIFICADOS CONTRACTUALES. 11. APOYAR AL GRUPO INTERNO DE CONTRATACIÓN EN LA ACTUALIZACIÓN, AJUSTE Y MODIFICACIÓN DE LOS PROCEDIMIENTOS, GUÍAS, INSTRUCTIVOS Y FORMATOS DE LA GESTIÓN CONTRACTUAL EN LA PLATAFORMA ISOLUTION (COGUI +). 12.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13. APOYAR LA GENERACIÓN DE INFORMES DEL ESTADO DE CARGUE DE DOCUMENTOS EN LAS PLATAFORMAS: SIA OBSERVA AUDITORIA, SECOP I Y II, POR PARTE DE CADA UNO DE LOS ORDENADORES DEL GASTO DELEGADOS. 14. APOYAR EN LA CAPACITACIÓN Y MESAS DE TRABAJO CON LOS DISTINTOS EQUIPOS Y ORDENADORES DEL GASTO DELEGADOS RESPECTO DE LA GESTIÓN Y CARGUE DE INFORMACIÓN EN LAS PLATAFORMAS: SIA OBSERVA AUDITORIA, SIGEP I Y II, SECOP I Y 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</si>
  <si>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https://community.secop.gov.co/Public/Tendering/OpportunityDetail/Index?noticeUID=CO1.NTC.4926221&amp;isFromPublicArea=True&amp;isModal=False</t>
  </si>
  <si>
    <t>OPSP-VAD-1246-2023</t>
  </si>
  <si>
    <t>CO1.REQ.5036709</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</si>
  <si>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SUSCRITOS POR LOS DIFERENTES ORDENADORES DEL GASTO DELEGADOS.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REVISIÓN JURÍDICA DE INFORMACIÓN CARGADA EN LAS PLATAFORMAS DEL SIA OBSERVA- AUDITORIA, SIGEP II SECOP I Y II DE ÓRDENES Y/O CONTRATOS SUSCRITOS POR LOS DIFERENTES ORDENADORES DEL GASTO DELEGADOS.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</si>
  <si>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VIANYS JUDITH DAZA SANTIAGO</t>
  </si>
  <si>
    <t>https://community.secop.gov.co/Public/Tendering/OpportunityDetail/Index?noticeUID=CO1.NTC.4935354&amp;isFromPublicArea=True&amp;isModal=False</t>
  </si>
  <si>
    <t>OAG-VAD-1247-2023</t>
  </si>
  <si>
    <t>CO1.REQ.5036496</t>
  </si>
  <si>
    <t>CARLOS ALBERTO ESCOBAR RUIZ</t>
  </si>
  <si>
    <t>https://community.secop.gov.co/Public/Tendering/OpportunityDetail/Index?noticeUID=CO1.NTC.4935372&amp;isFromPublicArea=True&amp;isModal=False</t>
  </si>
  <si>
    <t>OAG-VAD-1248-2023</t>
  </si>
  <si>
    <t>CO1.REQ.5036406</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</si>
  <si>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EN LA ELABORACIÓN Y PREPARACIÓN DE INFORMES SOBRE LAS ACTIVIDADES Y GESTIÓN DE LA DEPENDENCIA. 5. APOYAR EN LA REVISIÓN DE DOCUMENTOS SOPORTE DE RESOLUCIONES Y TRÁMITE DE PAGO, CUANDO CORRESPONDA. 6. APOYAR EN LA REVISIÓN Y VERIFICACIÓN DE LOS RECIBIDOS A SATISFACCIÓN Y SOPORTES PRESENTADOS POR LOS SUPERVISORES DE CONTRATOS SUSCRITOS POR EL DIRECTOR ADMINISTRATIVO. 7.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</si>
  <si>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MAYRENA MARGARITA NUÑEZ SEVILLA</t>
  </si>
  <si>
    <t>https://community.secop.gov.co/Public/Tendering/OpportunityDetail/Index?noticeUID=CO1.NTC.4935139&amp;isFromPublicArea=True&amp;isModal=False</t>
  </si>
  <si>
    <t>OAG-VAD-1249-2023</t>
  </si>
  <si>
    <t>CO1.REQ.5036350</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</si>
  <si>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</si>
  <si>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HUGO ALEJANDRO PARDO MANCO</t>
  </si>
  <si>
    <t>https://community.secop.gov.co/Public/Tendering/OpportunityDetail/Index?noticeUID=CO1.NTC.4935507&amp;isFromPublicArea=True&amp;isModal=False</t>
  </si>
  <si>
    <t>OPSP-VAD-1250-2023</t>
  </si>
  <si>
    <t>CO1.REQ.5036999</t>
  </si>
  <si>
    <t>ANA MILENA ALVAREZ LAMBRAÑO</t>
  </si>
  <si>
    <t>https://community.secop.gov.co/Public/Tendering/OpportunityDetail/Index?noticeUID=CO1.NTC.4935956&amp;isFromPublicArea=True&amp;isModal=False</t>
  </si>
  <si>
    <t>OPSP-VAD-1251-2023</t>
  </si>
  <si>
    <t>CO1.REQ.5036824</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</si>
  <si>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8. APOYAR LA ADMINISTRACIÓN Y MANEJO DE LA BODEGA DE LOS RECURSOS TECNOLÓGICOS DE LA DIRECCIÓN DE COMUNICACIONES.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</si>
  <si>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JOSE FERNANDO PAVA LOPEZ </t>
  </si>
  <si>
    <t>https://community.secop.gov.co/Public/Tendering/OpportunityDetail/Index?noticeUID=CO1.NTC.4935580&amp;isFromPublicArea=True&amp;isModal=False</t>
  </si>
  <si>
    <t>OAG-VAD-1252-2023</t>
  </si>
  <si>
    <t>CO1.REQ.5047427</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</si>
  <si>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</si>
  <si>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ALBERTO ENRIQUE CORVACHO GNECCO</t>
  </si>
  <si>
    <t>https://community.secop.gov.co/Public/Tendering/OpportunityDetail/Index?noticeUID=CO1.NTC.4947005&amp;isFromPublicArea=True&amp;isModal=False</t>
  </si>
  <si>
    <t>OAG-VAD-1253-2023</t>
  </si>
  <si>
    <t>CO1.REQ.5046533</t>
  </si>
  <si>
    <t xml:space="preserve">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 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t>
  </si>
  <si>
    <t>MILDER ROSA ORTEGA MANCILLA</t>
  </si>
  <si>
    <t>https://community.secop.gov.co/Public/Tendering/OpportunityDetail/Index?noticeUID=CO1.NTC.4946022&amp;isFromPublicArea=True&amp;isModal=False</t>
  </si>
  <si>
    <t>OPSP-VAD-1254-2023</t>
  </si>
  <si>
    <t>CO1.REQ.5046941</t>
  </si>
  <si>
    <t>LA PRESENTE ORDEN TIENE POR OBJETO: LA PRESENTE ORDEN TIENE POR OBJETO: APOYAR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EN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</si>
  <si>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https://community.secop.gov.co/Public/Tendering/OpportunityDetail/Index?noticeUID=CO1.NTC.4946608&amp;isFromPublicArea=True&amp;isModal=False</t>
  </si>
  <si>
    <t>OAG-VAD-1255-2023</t>
  </si>
  <si>
    <t>CO1.REQ.5048632</t>
  </si>
  <si>
    <t>LA PRESENTE ORDEN TIENE POR OBJETO: 1. PRESENTAR EL PLAN DE TRABAJO DE ACTIVIDADES A DESARROLLAR, DETALLANDO OBJETIVOS, FECHAS, METODOLOGÍA, METAS, INDICADORES ACORDES CON LAS DIRECTRICES IMPARTIDAS POR EL (LA) DIRECTOR (A) DE DESARROLLO ESTUDIANTIL QUE DÉ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2023-II. 4. PRESTAR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(LA) SUPERVISOR (A) DE LA ORDEN. 9. REALIZAR ACOMPAÑAMIENTO EN EVENTOS INSTITUCIONALES COMO INTÉRPRETE DE LENGUA DE SEÑAS COLOMBIANA. 10. REALIZAR ACTIVIDADES COMO INTÉRPRETE DE LENGUA DE SEÑAS COLOMBIANA EN LAS GRABACIONES DEL PROGRAMA “CAMPUS TV”.</t>
  </si>
  <si>
    <t>https://community.secop.gov.co/Public/Tendering/OpportunityDetail/Index?noticeUID=CO1.NTC.4948076&amp;isFromPublicArea=True&amp;isModal=False</t>
  </si>
  <si>
    <t>OPSP-VAD-1257-2023</t>
  </si>
  <si>
    <t>CO1.REQ.5059221</t>
  </si>
  <si>
    <t>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LA ACTIVIDAD DE APRUEBA Y ENVÍA ANTE EL SISTEMA DE SEGUIMIENTO, CONTROL Y EVALUACIÓN SSCEDNP EN EL QUE SE DEJA CONSTANCIA DE LA VERACIDAD DE LOS REGISTROS REALIZADOS EN EL APLICATIVO DE GESTIÓN DE PROYECTOS GESPROY</t>
  </si>
  <si>
    <t>https://community.secop.gov.co/Public/Tendering/OpportunityDetail/Index?noticeUID=CO1.NTC.4957800&amp;isFromPublicArea=True&amp;isModal=False</t>
  </si>
  <si>
    <t>OPSP-VAD-1258-2023</t>
  </si>
  <si>
    <t>CO1.REQ.5061710</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</si>
  <si>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</si>
  <si>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JOSE RAMOS JIMÉNEZ</t>
  </si>
  <si>
    <t>https://community.secop.gov.co/Public/Tendering/OpportunityDetail/Index?noticeUID=CO1.NTC.4960953&amp;isFromPublicArea=True&amp;isModal=False</t>
  </si>
  <si>
    <t>OPSP-VAD-1259-2023</t>
  </si>
  <si>
    <t>CO1.REQ.5062005</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</si>
  <si>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</si>
  <si>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HEEKMETH YASSIN CORTEZ</t>
  </si>
  <si>
    <t>https://community.secop.gov.co/Public/Tendering/OpportunityDetail/Index?noticeUID=CO1.NTC.4960694&amp;isFromPublicArea=True&amp;isModal=False</t>
  </si>
  <si>
    <t>OPSP-VAD-1260-2023</t>
  </si>
  <si>
    <t>CO1.REQ.5061795</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</si>
  <si>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SUS REEMBOLSOS.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</si>
  <si>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IGNACIO DE JESUS FORERO CANCHANO</t>
  </si>
  <si>
    <t>https://community.secop.gov.co/Public/Tendering/OpportunityDetail/Index?noticeUID=CO1.NTC.4961475&amp;isFromPublicArea=True&amp;isModal=False</t>
  </si>
  <si>
    <t>OPSP-VAD-1261-2023</t>
  </si>
  <si>
    <t>CO1.REQ.5062817</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</si>
  <si>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</si>
  <si>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YENNY YULIETH CACERES RUBIANO</t>
  </si>
  <si>
    <t>https://community.secop.gov.co/Public/Tendering/OpportunityDetail/Index?noticeUID=CO1.NTC.4962222&amp;isFromPublicArea=True&amp;isModal=False</t>
  </si>
  <si>
    <t>OPSP-VAD-1262-2023</t>
  </si>
  <si>
    <t>CO1.REQ.5062561</t>
  </si>
  <si>
    <t>LA PRESENTE ORDEN TIENE POR OBJETO: 1.PRESTAR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11. APOYAR EN LA REVISIÓN DE LA INFORMACIÓN CONTRACTUAL CARGADA EN LAS PLATAFORMAS DEL SIA OBSERVA- AUDITORIA, SIGEP II SECOP I Y II.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</si>
  <si>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ARISTIDES JOSE JUVINAO DE LA CRUZ</t>
  </si>
  <si>
    <t>https://community.secop.gov.co/Public/Tendering/OpportunityDetail/Index?noticeUID=CO1.NTC.4962010&amp;isFromPublicArea=True&amp;isModal=False</t>
  </si>
  <si>
    <t>OPSP-VAD-1263-2023</t>
  </si>
  <si>
    <t>CO1.REQ.5062661</t>
  </si>
  <si>
    <t>LA PRESENTE ORDEN TIENE POR OBJETO: 1. APOYAR A LA DIRECCIÓN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</si>
  <si>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LEIDYS JOHANA VASQUEZ GARCIA</t>
  </si>
  <si>
    <t>https://community.secop.gov.co/Public/Tendering/OpportunityDetail/Index?noticeUID=CO1.NTC.4962153&amp;isFromPublicArea=True&amp;isModal=False</t>
  </si>
  <si>
    <t>OPSP-VAD-1264-2023</t>
  </si>
  <si>
    <t>CO1.REQ.5063060</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</si>
  <si>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EL DILIGENCIAMIENTO DE LOS FORMATOS DE INGRESO Y EGRESO. 5. REALIZAR INFORMES ESTADISTICOS SOBRE ELEMENTOS DE CONSUMO DE LAS DIFERENTES OFICINAS DE LA INSTITUCIÓN. 6. APOYAR EN LA ACTUALIZACIÓN DE BASES DE DATOS DEL INVENTARIO. 7. APOYAR EN LA CONCILIACION DE LAS ACTAS DE ENTREGA CON LOS INGRESOS CONTABLES.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</si>
  <si>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LORAINE ANDREA RIVADENEIRA AGUILAR</t>
  </si>
  <si>
    <t>https://community.secop.gov.co/Public/Tendering/OpportunityDetail/Index?noticeUID=CO1.NTC.4962357&amp;isFromPublicArea=True&amp;isModal=False</t>
  </si>
  <si>
    <t>OPSP-VAD-1266-2023</t>
  </si>
  <si>
    <t>CO1.REQ.5078804</t>
  </si>
  <si>
    <t>LA PRESENTE ORDEN TIENE POR OBJETO: 1. ASESORAR EN LA IMPLEMENTACIÓN DE ESTRATEGIAS QUE CONTRIBUYAN AL MEJORAMIENTO DEL DESEMPEÑO DE LA DEPENDENCIA. 2. APOYAR AL GRUPO DE COMPRAS Y ADMINISTRACIÓN DE BIENES EN LAS DIFERENTES ETAPAS DE ELABORACIÓN DEL PLAN ANUAL DE ADQUISICIONES - PAA. 3. APOYAR EN LA REVISIÓN DE MOVIMIENTOS PRESUPUESTALES DE ADICIÓN Y TRASLADO DE LOS DIFERENTES ORDENADORES DE GASTO, PARA REVISIÓN EN EL SECOP II. 4. APOYAR AL GRUPO DE COMPRAS Y ADMINISTRACIÓN DE BIENES EN LA REVISIÓN Y ACTUALIZACIÓN DE LA CODIFICACIÓN DE LOS PRESUPUESTOS DE LAS DEPENDENCIAS DE LA INSTITUCIÓN SEGÚN LO ESTABLECIDOS EN EL CLASIFICADOR DE BIENES Y SERVICIOS SECOP II. 5. APOYAR EL PLAQUETEO DE BIENES EN SITIO. 6. APOYAR EN EL CARGUE EN EL SISTEMA DE LAS ACTAS DE ENTREGA.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</si>
  <si>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https://community.secop.gov.co/Public/Tendering/OpportunityDetail/Index?noticeUID=CO1.NTC.4978126&amp;isFromPublicArea=True&amp;isModal=False</t>
  </si>
  <si>
    <t>OPSP-VAD-1267-2023</t>
  </si>
  <si>
    <t>CO1.REQ.5078973</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</si>
  <si>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8. APOYAR EL CARGUE DE INFORMACIÓN PRECONTRACTUAL, CONTRACTUAL Y POSTCONTRACTUAL A LA PLATAFORMA DEL SECOP II DE TODOS LOS PROCESOS DE CONTRATACIÓN QUE ADELANTE LA UNIVERSIDAD A TRAVÉS DE LA VICERRECTORÍA ADMINISTRATIVA Y LA DIRECCIÓN ADMINISTRATIVA. 9. APOYAR AL GRUPO INTERNO DE CONTRATACIÓN EN LA ORGANIZACIÓN DEL ARCHIVO DIGITAL DE LAS ÓRDENES DE SERVICIOS PROFESIONALES Y DE APOYO A LA GESTIÓN SUSCRITAS POR LA VICERRECTORÍA ADMINISTRATIVA Y LA DIRECCIÓN ADMINISTRATIVA. 10. APOYAR EN LA REVISIÓN DE LA INFORMACIÓN CONTRACTUAL CARGADA EN LAS PLATAFORMAS DEL SIA OBSERVA- AUDITORIA, SIGEP II SECOP I Y II.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</si>
  <si>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JOHAINE CESPEDES ABELLO</t>
  </si>
  <si>
    <t>https://community.secop.gov.co/Public/Tendering/OpportunityDetail/Index?noticeUID=CO1.NTC.4978316&amp;isFromPublicArea=True&amp;isModal=False</t>
  </si>
  <si>
    <t>OPSP-VAD-1269-2023</t>
  </si>
  <si>
    <t>CO1.REQ.5079263</t>
  </si>
  <si>
    <t>LA PRESENTE ORDEN TIENE POR OBJETO: 1. APOYAR LA PLANEACIÓN Y GESTIÓN DE LOS EVENTOS Y ACTIVIDADES DE LA DIRECCIÓN DE DESARROLLO SOCIAL Y PRODUCTIVO Y LA VICERRECTORÍA DE EXTENSIÓN Y PROYECCIÓN SOCIAL. 2. APOYAR LA ORGANIZACIÓN DE EVENTOS Y ACTIVIDADES PROGRAMADOS DESDE LA DIRECCIÓN DE DESARROLLO SOCIAL Y PRODUCTIVO Y LA VICERRECTORÍA DE EXTENSIÓN Y PROYECCIÓN SOCIAL. 3. APOYAR LAS REUNIONES Y ACTIVIDADES PROGRAMADAS EN EL MARCO DE LOS EVENTOS DE LA DIRECCIÓN DE DESARROLLO SOCIAL Y PRODUCTIVO Y LA VICERRECTORÍA DE EXTENSIÓN Y PROYECCIÓN SOCIAL, COMO SOPORTE EN LOS TEMAS REQUERIDOS. 4. ELABORAR INFORMES, REALIZAR LA GESTIÓN DE INFORMACIÓN Y DOCUMENTACIÓN SOLICITADA POR LA DIRECCIÓN DE DESARROLLO SOCIAL Y PRODUCTIVO Y LA VICERRECTORÍA DE EXTENSIÓN Y PROYECCIÓN.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</si>
  <si>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https://community.secop.gov.co/Public/Tendering/OpportunityDetail/Index?noticeUID=CO1.NTC.4978605&amp;isFromPublicArea=True&amp;isModal=False</t>
  </si>
  <si>
    <t>OAG-VAD-1270-2023</t>
  </si>
  <si>
    <t>CO1.REQ.5078570</t>
  </si>
  <si>
    <t>LA PRESENTE ORDEN TIENE POR OBJETO: 1. APOYAR EN LA DEFINICIÓN, ELABORACIÓN Y REVISIÓN DE LA ARQUITECTURA DE DESARROLLO DE LOS PROYECTOS (CASOS DE USO, BASES DE DATOS, CLASES, INTERFAZ DE USUARIO, MIGRACIÓN DE DATOS). 2. APOYAR EN LA CONSTRUCCIÓN DE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</si>
  <si>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JHON  EDWARD REBOLLEDO CASTILLO</t>
  </si>
  <si>
    <t>https://community.secop.gov.co/Public/Tendering/OpportunityDetail/Index?noticeUID=CO1.NTC.4977484&amp;isFromPublicArea=True&amp;isModal=False</t>
  </si>
  <si>
    <t>OPSP-VAD-1271-2023</t>
  </si>
  <si>
    <t>CO1.REQ.5093535</t>
  </si>
  <si>
    <t>LA PRESENTE ORDEN TIENE POR OBJETO: 1. APOYAR LA GESTIÓN Y EL TRÁMITE DE LAS SOLICITUDES Y SEGUIMIENTO DE DOCUMENTOS JURÍDICOS REQUERIDOS EN EL PROCESO DE AVAL DE PRÁCTICAS, DESDE LA RECEPCIÓN DE ESTOS, HASTA SU FINALIZACIÓN CON LAS NOTIFICACIONES CORRESPONDIENTES A LAS PARTES. 2. APOYAR EN LAS NOTIFICACIONES CORRESPONDIENTES DE APROBACIÓN DE LAS PRÁCTICAS A ESTUDIANTES, PROGRAMAS Y EMPRESAS. 3. BRINDAR ASESORÍA EN TODO LO REFERENTE A LOS PROCESOS DE PRÁCTICAS DE FORMA OPORTUNA, COHERENTE, FIDEDIGNA Y COMPLETA AL USUARIO QUE LO REQUIERA. 4. ELABORAR INFORMES Y PRESENTARLOS A LAS DIRECCIONES DE PROGRAMAS Y DIRECCIÓN DE PRÁCTICAS, CON EL CONSOLIDADO DEL SEGUIMIENTO DE LAS ACCIONES REALIZADAS POR LOS TUTORES Y SU ESTADO. 5. APOYAR LA GESTIÓN DE RECEPCIÓN, REVISIÓN, TRÁMITE DE FIRMA ANTE LA DIRECCIÓN DE PROGRAMA Y DIRECCIÓN DE PRÁCTICAS Y ENVÍO DE LOS DOCUMENTOS REQUERIDOS EN EL MARCO DE LAS PREPRÁCTICAS Y/O PRÁCTICAS, SEGÚN SEA EL CASO. 6. APOYAR EN LA ELABORACIÓN DE INFORMES DE LA DIRECCIÓN DE PRÁCTICAS PROFESIONALES PARA LA ACREDITACIÓN DE LOS PROGRAMAS, LA ACREDITACIÓN INSTITUCIONAL Y DEMÁS INFORMES EN EL MARCO DE LAS ACTIVIDADES RELACIONADAS AL PLAN DE ACCIÓN. 7. APOYAR EN LA ORGANIZACIÓN, CONSOLIDACIÓN Y ENTREGA OPORTUNAMENTE DE LOS INSUMOS REQUERIDOS PARA LA ELABORACIÓN DEL REPORTE DE LOS INDICADORES, RELACIONADA CON LAS ACCIONES DE LA DIRECCION DE PRÁCTICAS APORTANTES AL PROYECTO ASOCIADO DEL PLAN DE ACCIÓN DE LA VICERRECTORÍA DE EXTENSIÓN Y PROYECCIÓN SOCIAL, PLAN DE DESARROLLO Y DEMÁS PLANES DE GESTIÓN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</si>
  <si>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CARLA PAOLA MARQUEZ PASO</t>
  </si>
  <si>
    <t>https://community.secop.gov.co/Public/Tendering/OpportunityDetail/Index?noticeUID=CO1.NTC.4992609&amp;isFromPublicArea=True&amp;isModal=False</t>
  </si>
  <si>
    <t>OPSP-VAD-1272-2023</t>
  </si>
  <si>
    <t>CO1.REQ.5093477</t>
  </si>
  <si>
    <t>LA PRESENTE ORDEN TIENE POR OBJETO: 1. APOYAR EN LA REVISIÓN EN LA PLATAFORMA DEL GEDOCO DE LOS DOCUMENTOS PRECONTRACTUALES NECESARIOS PARA LA ELABORACIÓN DE ÓRDENES DE SERVICIOS PROFESIONALES Y DE APOYO A LA GESTIÓN. 2. APOYAR EN LA ACTIVACIÓN Y CREACIÓN DE USUARIOS, CARGUE DE LOS CONTRATOS, MODIFICACIONES Y LIQUIDACIONES DE LAS ORDENES DE PRESTACIÓN DE SERVICIOS PROFESIONALES Y APOYO EN LA GESTIÓN EN LA PLATAFORMA SIGEP (SISTEMA DE INFORMACIÓN Y GESTIÓN DEL EMPLEO PÚBLICO) EN LOS PLAZOS ESTABLECIDOS POR PARTE DEL DEPARTAMENTO ADMINISTRATIVO DE LA FUNCIÓN PÚBLICA. 3. APOYAR EN LA REVISIÓN DE LOS FORMATOS DE RECIBIDO A SATISFACCIÓN PARA TRÁMITES DE PAGO DE ÓRDENES DE PRESTACIÓN DE SERVICIOS PROFESIONALES Y DE APOYO A LA GESTIÓN.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EL CARGUE DE INFORMACIÓN PRECONTRACTUAL, CONTRACTUAL Y POSCONTRACTUAL EN LAS PLATAFORMAS DEL SIA OBSERVA Y EL SECOP. 7. APOYAR EN LA REVISIÓN DE LA INFORMACIÓN CONTRACTUAL CARGADA EN LAS PLATAFORMAS DEL SIA OBSERVA- AUDITORIA, SIGEP II, SECOP I Y II POR LOS DIFERENTES ORDENADORES DEL GASTO DELEGADOS. 8. APOYAR AL GRUPO DE CONTRATACIÓN EN LA ORGANIZACIÓN DEL ARCHIVO DIGITAL DE LAS ORDENES DE SERVICIOS PROFESIONALES Y DE APOYO A LA GESTIÓN SUSCRITAS POR EL VICERRECTOR ADMINISTRATIVO Y/O EL DIRECTOR ADMINISTRATIVO. 9. APOYAR EN ELABORACIÓN DE CERTIFICADOS CONTRACTUALES QUE SEAN SOLICITADOS POR LOS DIFERENTES USUARIOS.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</si>
  <si>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https://community.secop.gov.co/Public/Tendering/OpportunityDetail/Index?noticeUID=CO1.NTC.4992631&amp;isFromPublicArea=True&amp;isModal=False</t>
  </si>
  <si>
    <t>OPSP-VAD-1273-2023</t>
  </si>
  <si>
    <t>CO1.REQ.5092670</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</si>
  <si>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</si>
  <si>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WENDY PAOLA MERCADO RODRÍGUEZ</t>
  </si>
  <si>
    <t>https://community.secop.gov.co/Public/Tendering/OpportunityDetail/Index?noticeUID=CO1.NTC.4991791&amp;isFromPublicArea=True&amp;isModal=False</t>
  </si>
  <si>
    <t>OPSP-VAD-1274-2023</t>
  </si>
  <si>
    <t>CO1.REQ.5093068</t>
  </si>
  <si>
    <t>STEFANY SOFIA CAMPO CUELLO</t>
  </si>
  <si>
    <t>https://community.secop.gov.co/Public/Tendering/OpportunityDetail/Index?noticeUID=CO1.NTC.4992325&amp;isFromPublicArea=True&amp;isModal=False</t>
  </si>
  <si>
    <t>OPSP-VAD-1275-2023</t>
  </si>
  <si>
    <t>CO1.REQ.5103005</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</si>
  <si>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APOYAR EN EL CARGUE Y ACTUALIZACIÓN DE LA INFORMACIÓN PRECONTRACTUAL, CONTRACTUAL Y POSTCONTRACTUAL DE LAS ÓRDENES DE SERVICIOS PROFESIONALES Y DE APOYO A LA GESTIÓN QUE SUSCRIBA LA VICERRECTORÍA ADMINISTRATIVA Y LA DIRECCIÓN ADMINISTRATIVA EN LAS PLATAFORMAS SIA OBSERVA DE LA AUDITORA GENERAL DE LA REPÚBLICA Y SECOP II, DE TODOS LOS PROCESOS DE CONTRATACIÓN QUE ADELANTE LA UNIVERSIDAD A TRAVÉS DE LA VICERRECTORÍA ADMINISTRATIVA Y LA DIRECCIÓN ADMINISTRATIVA. 8. APOYAR AL GRUPO INTERNO DE CONTRATACIÓN EN LA ORGANIZACIÓN DEL ARCHIVO DIGITAL DE LAS ÓRDENES DE SERVICIOS PROFESIONALES Y DE APOYO A LA GESTIÓN SUSCRITAS POR LA VICERRECTORÍA ADMINISTRATIVA Y LA DIRECCIÓN ADMINISTRATIVA. 9. APOYAR EN LA REVISIÓN DE LA INFORMACIÓN CONTRACTUAL CARGADA EN LAS PLATAFORMAS DEL SIA OBSERVA- AUDITORIA, SIGEP II SECOP I Y II POR PARTE DE LOS DIFERENTES ORDENADORES DEL GASTO DELEGADOS. 10. APOYAR EL PROCESO DE ELABORACIÓN DE CERTIFICADOS CONTRACTUALES SOLICITADOS POR DIFERENTES USUARIOS.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</si>
  <si>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BRUNO LUIS FERNANDEZ BARROS</t>
  </si>
  <si>
    <t>https://community.secop.gov.co/Public/Tendering/OpportunityDetail/Index?noticeUID=CO1.NTC.5002330&amp;isFromPublicArea=True&amp;isModal=False</t>
  </si>
  <si>
    <t>OPSP-VAD-1280-2023</t>
  </si>
  <si>
    <t>CO1.REQ.5149378</t>
  </si>
  <si>
    <t>LA PRESENTE ORDEN TIENE POR OBJETO: 1. APOYAR LAS ACTIVIDADES DE INVESTIGACIÓN Y EXTENSIÓN EN LAS ZONAS ADSCRITAS A LA GRANJA EXPERIMENTAL DE LA UNIVERSIDAD. 2. APOYAR LOS TRABAJOS DE INVESTIGACIÓN QUE SE ADELANTAN EN EL MARCO DE LAS ACTIVIDADES DE LOS PROGRAMAS ACADÉMICOS DE LA UNIVERSIDAD. 3. APOYAR EN LA ADECUACIÓN DE ZONAS DE INVERNADEROS Y VIVERO PARA LAS INVESTIGACIONES DE LOS ESTUDIANTES DE LOS PROGRAMAS ACADÉMICOS DE LA UNIVERSIDAD. 4. APOYAR LOS PROCESOS DE EXTENSIÓN RURAL A COMUNIDADES Y COLEGIOS DE LA REGIÓN. 5. APOYAR EN LA CONSTRUCCIÓN DE MANUAL DE BUENAS PRÁCTICAS AGRÍCOLAS.</t>
  </si>
  <si>
    <t>NATALIA SUAREZ CORTINA</t>
  </si>
  <si>
    <t>https://community.secop.gov.co/Public/Tendering/OpportunityDetail/Index?noticeUID=CO1.NTC.5047163&amp;isFromPublicArea=True&amp;isModal=False</t>
  </si>
  <si>
    <t>OPSP-VAD-1281-2023</t>
  </si>
  <si>
    <t>CO1.REQ.5149742</t>
  </si>
  <si>
    <t xml:space="preserve">LA PRESENTE ORDEN TIENE POR OBJETO: 1. APOYAR EN LA COORDINACIÓN DE LAS ACTIVIDADES DEL VOLUNTARIADO DE ACUERDO CON LOS LINEAMIENTOS DE LA DIRECCIÓN DE DESARROLLO SOCIAL Y PRODUCTIVO Y LA VICERRECTORÍA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CONJUNTAS INTERINSTITUCIONALES, DE ACUERDO CON LOS LINEAMIENTOS DE LA DIRECCIÓN DE DESARROLLO SOCIAL Y PRODUCTIVO Y LA VICERRECTORÍA DE EXTENSIÓN Y PROYECCIÓN SOCIAL. 7.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t>
  </si>
  <si>
    <t xml:space="preserve">MAIRENA MARCELA NIETO ORTEGA </t>
  </si>
  <si>
    <t>https://community.secop.gov.co/Public/Tendering/OpportunityDetail/Index?noticeUID=CO1.NTC.5047183&amp;isFromPublicArea=True&amp;isModal=False</t>
  </si>
  <si>
    <t>OPSP-VAD-1282-2023</t>
  </si>
  <si>
    <t>CO1.REQ.5149779</t>
  </si>
  <si>
    <t>STIVENSON GÓMEZ MANJARRES</t>
  </si>
  <si>
    <t>https://community.secop.gov.co/Public/Tendering/OpportunityDetail/Index?noticeUID=CO1.NTC.5047805&amp;isFromPublicArea=True&amp;isModal=False</t>
  </si>
  <si>
    <t>OPSP-VAD-1286-2023</t>
  </si>
  <si>
    <t>CO1.REQ.5153768</t>
  </si>
  <si>
    <t>LA PRESENTE ORDEN TIENE POR OBJETO: 1.TRANSCRIBIR LA INFORMACIÓN DEL PROCESO DE ELECCIÓN DE LOS DIFERENTES ÓRGANOS DE GOBIERNO Y ADMINISTRACIÓN ACADÉMICA 2023-2025, CONFORME A LAS DIRECTRICES DEL COMITÉ DE GARANTÍAS. 2. APOYAR EN LA LOGÍSTICA REQUERIDA PARA LA REALIZACIÓN DE LAS ACTIVIDADES DEFINIDAS DEL PROCESO SEGÚN EL CRONOGRAMA ESTABLECIDO DEL PROCESO DE ELECCIÓN DE LOS DIFERENTES ÓRGANOS DE GOBIERNO Y ADMINISTRACIÓN ACADÉMICA 2023-2025. 3. APOYAR EN EL DESARROLLO DE LAS DIFERENTES ETAPAS DEL PROCESO DE ELECCIÓN DE LOS DIFERENTES ÓRGANOS DE GOBIERNO Y ADMINISTRACIÓN ACADÉMICA 2023- 2025. 4. ARCHIVAR LA INFORMACIÓN DIGITAL E IMPRESA DEL PROCESO DE ELECCIÓN DE LOS DIFERENTES ÓRGANOS DE GOBIERNO Y ADMINISTRACIÓN ACADÉMICA 2023-2025. 5. REVISIÓN PERMANENTE DEL CORREO ELECTRÓNICO Y PORTAL WEB DISPUESTO PARA EL PROCESO DE ELECCIÓN. 6. PROYECTAR LAS COMUNICACIONES, ACTAS Y DEMÁS DOCUMENTOS QUE SE PUEDAN DERIVAR DEL PROCESO DE ELECCIONES, CONFORME A LAS DIRECTRICES DEL COMITÉ DE GARANTÍAS. 7. ORGANIZAR LA INFORMACIÓN QUE SE PUEDA DERIVAR DEL PROCESO DE ELECCIONES, CONFORME A LAS DIRECTRICES DEL COMITÉ DE GARANTÍAS. 8. APOYAR LAS ACTIVIDADES RELACIONADAS Y NECESARIAS PARA LA ORGANIZACIÓN DEL DEL PROCESO DE ELECCIÓN DE LOS DIFERENTES ÓRGANOS DE GOBIERNO Y ADMINISTRACIÓN ACADÉMICA 2023-2025.</t>
  </si>
  <si>
    <t>VIALYS LINEYS MOLINARES CAMPO</t>
  </si>
  <si>
    <t>https://community.secop.gov.co/Public/Tendering/OpportunityDetail/Index?noticeUID=CO1.NTC.5052126&amp;isFromPublicArea=True&amp;isModal=False</t>
  </si>
  <si>
    <t>OPSP-VAD-1289-2023</t>
  </si>
  <si>
    <t>CO1.REQ.5156699</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</si>
  <si>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APOYAR EN EL DILIGENCIAMIENTO DE FORMATOS REQUERIDOS EN LAS SOLICITUDES DE MOVILIDAD PARA CUMPLIR CON LAS VISITAS TÉCNICAS DEL PROYECTO. 4. APOYAR EN LA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</si>
  <si>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YENIFER LORENA RUEDAS RACINES</t>
  </si>
  <si>
    <t>JOSÉ RAFAEL VÁSQUEZ POLO</t>
  </si>
  <si>
    <t>https://community.secop.gov.co/Public/Tendering/OpportunityDetail/Index?noticeUID=CO1.NTC.5054585&amp;isFromPublicArea=True&amp;isModal=False</t>
  </si>
  <si>
    <t>OAG-VAD-1290-2023</t>
  </si>
  <si>
    <t>CO1.REQ.5157049</t>
  </si>
  <si>
    <t>LA PRESENTE ORDEN TIENE POR OBJETO: 1. APOYAR EN LA VERIFICACIÓN DE LAS GENERALIDADES DEL PROYECTO RELACIONADAS CON ALCANCE (ACTIVIDADES Y PRODUCTOS), OBJETIVO, BENEFICIARIOS, LOCALIZACIÓN Y FUENTES DE FINANCIACIÓN. 2. APOYAR EN LA REVISIÓN DE LOS DOCUMENTOS Y CARACTERÍSTICAS TÉCNICAS DEL PROYECTO APROBADO Y REALIZAR EL ANÁLISIS DE LA MATRIZ DE RIESGOS DEL PROYECTO. 3. APOYAR EN LA VALIDACIÓN DE LA EJECUCIÓN EN TÉRMINOS DE ALCANCE, TIEMPO Y SU CONCORDANCIA CON EL ALCANCE (ACTIVIDADES Y PRODUCTOS) Y CARACTERÍSTICAS DEL PROYECTO APROBADO Y CON LAS ACTIVIDADES, PRODUCTOS Y OBJETO DE LOS CONTRATOS SUSCRITOS CON CARGO AL PROYECTO. 4. APOYAR EN LA VERIFICACIÓN Y ANÁLISIS DE LOS DOCUMENTOS QUE SOPORTAN LOS AVANCES DE EJECUCIÓN REPORTADA EN GESPROY- SGR. 5. APOYAR EN LA REALIZACIÓN DEL ANÁLISIS DEL INFORME DE GESTIÓN DE RIESGOS DEL PROYECTO FRENTE A LA MATRIZ DE RIESGOS. 6. APOYAR EN LA CONSOLIDACIÓN DE LAS SITUACIONES RELEVANTES QUE AFECTAN LA EFICIENCIA DEL PROYECTO. 7. APOYAR EN LA REALIZACIÓN DEL ANÁLISIS DE DIFERENCIAS O SITUACIONES IDENTIFICADAS EN RELACIÓN CON LA EFICIENCIA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</si>
  <si>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https://community.secop.gov.co/Public/Tendering/OpportunityDetail/Index?noticeUID=CO1.NTC.5054761&amp;isFromPublicArea=True&amp;isModal=False</t>
  </si>
  <si>
    <t>OPSP-VAD-1291-2023</t>
  </si>
  <si>
    <t>CO1.REQ.5156590</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</si>
  <si>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</si>
  <si>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https://community.secop.gov.co/Public/Tendering/OpportunityDetail/Index?noticeUID=CO1.NTC.5054909&amp;isFromPublicArea=True&amp;isModal=False</t>
  </si>
  <si>
    <t>OPSP-VAD-1292-2023</t>
  </si>
  <si>
    <t>CO1.REQ.5157475</t>
  </si>
  <si>
    <t>LA PRESENTE ORDEN TIENE POR OBJETO: PRESTAR SUS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</si>
  <si>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CARLOS ANDRES PAEZ ROJAS </t>
  </si>
  <si>
    <t>https://community.secop.gov.co/Public/Tendering/OpportunityDetail/Index?noticeUID=CO1.NTC.5056317&amp;isFromPublicArea=True&amp;isModal=False</t>
  </si>
  <si>
    <t>OPSP-VAD-1293-2023</t>
  </si>
  <si>
    <t>CO1.REQ.5158379</t>
  </si>
  <si>
    <t>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REALIZAR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</si>
  <si>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CRISTIAN MANUEL SEGRERA CASTRO</t>
  </si>
  <si>
    <t>JOHANA MILENA HENAO HENAO</t>
  </si>
  <si>
    <t>https://community.secop.gov.co/Public/Tendering/OpportunityDetail/Index?noticeUID=CO1.NTC.5056253&amp;isFromPublicArea=True&amp;isModal=False</t>
  </si>
  <si>
    <t>OAG-VAD-1306-2023</t>
  </si>
  <si>
    <t>CO1.REQ.5173565</t>
  </si>
  <si>
    <t>LA PRESENTE ORDEN TIENE POR OBJETO: 1. APOYAR AL GRUPO DE CONTABILIDAD EN LA PREPARACIÓN Y PRESENTACIÓN DE LAS DIFERENTES DECLARACIONES TRIBUTARIAS (IMPUESTOS NACIONALES Y TERRITORIALES) QUE CORRESPONDE PRESENTAR A LA UNIVERSIDAD DEL MAGDALENA. 2. APOYAR AL GRUPO DE CONTABILIDAD EN TODO LO RELACIONADO CON EL PROCESO DE DEVOLUCIÓN DE IVA, QUE DEBE PRESENTAR LA UNIVERSIDAD ANTE LA DIRECCIÓN DE IMPUESTOS Y ADUANAS NACIONALES – DIAN. 3. APOYAR AL GRUPO DE CONTABILIDAD EN LA REVISIÓN DE LA CODIFICACIÓN CONTABLE DE LAS CUENTAS POR PAGAR Y OBLIGACIONES PRESUPUESTALES ELABORADAS PARA PROCESO DE PAGO. 4. APOYAR AL GRUPO DE CONTABILIDAD EN LA ELABORACIÓN DE ENLACES CONTABLES Y CREACIÓN DE CUENTAS CONTABLES. 5. APOYAR AL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7. APOYAR AL GRUPO DE CONTABILIDAD EN EL PROCESO DE ACTIVIDADES DE CIERRE MENSUAL. 8. APOYAR AL GRUPO DE CONTABILIDAD EN LA ELABORACIÓN Y PRESENTACIÓN DE LOS ESTADOS FINANCIEROS DE LA UNIVERSIDAD. 9. APOYAR AL GRUPO DE CONTABILIDAD EN LAS ACTIVIDADES RELACIONADAS CON LA DEPURACIÓN SOSTENIBLE Y PERMANENTE DE LA INFORMACIÓN CONTABLE SEGÚN LAS NORMAS ESTIPULADAS POR LA CONTADURÍA GENERAL DE LA NACIÓN. 10. APOYAR AL GRUPO DE CONTABILIDAD EN EL PROCESO DE CIERRE DE LA VIGENCIA 2023</t>
  </si>
  <si>
    <t>RODEX JAMETH CERVANTES CABARCA</t>
  </si>
  <si>
    <t>https://community.secop.gov.co/Public/Tendering/OpportunityDetail/Index?noticeUID=CO1.NTC.5072044&amp;isFromPublicArea=True&amp;isModal=False</t>
  </si>
  <si>
    <t>OAG-VAD-1308-2023</t>
  </si>
  <si>
    <t>CO1.REQ.5185251</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</si>
  <si>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</si>
  <si>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https://community.secop.gov.co/Public/Tendering/OpportunityDetail/Index?noticeUID=CO1.NTC.5083976&amp;isFromPublicArea=True&amp;isModal=False</t>
  </si>
  <si>
    <t>OPSP-VAD-1309-2023</t>
  </si>
  <si>
    <t>CO1.REQ.5185394</t>
  </si>
  <si>
    <t>https://community.secop.gov.co/Public/Tendering/OpportunityDetail/Index?noticeUID=CO1.NTC.5084430&amp;isFromPublicArea=True&amp;isModal=False</t>
  </si>
  <si>
    <t>OPSP-VAD-1310-2023</t>
  </si>
  <si>
    <t>CO1.REQ.5186886</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</si>
  <si>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LA CONTRATISTA DEBERÁ REALIZAR UN ENTREGABLE AL 30 DE OCTUBRE DE 2023, EL CUAL DEBERÁ CONTENER: A. MATERIAL AUDIOVISUAL DE PLAN DE EDUCACIÓN AL PACIENTE ATENDIDO EN EL PROGRAMA DE ATENCIÓN PSICOLÓGICA. B. DESARROLLAR EVALUACIÓN DE IMPACTO DE LOS PROCESOS DE INTERVENCIÓN AL TALENTO HUMANO EN EL CONSULTORIO JURÍDICO. PARÁGRAFO SEGUNDO: EN EL CASO QUE EL CONTRATISTA LO REQUIERA, UNIMAGDALENA PODRÁ FACILITARLE LOS EQUIPOS Y ESPACIO FÍSICO NECESARIO DENTRO DEL CAMPUS PARA LA EJECUCIÓN DEL OBJETO DE LA PRESENTE ORDEN. PARÁGRAFO TERCERO: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</si>
  <si>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https://community.secop.gov.co/Public/Tendering/OpportunityDetail/Index?noticeUID=CO1.NTC.5085762&amp;isFromPublicArea=True&amp;isModal=False</t>
  </si>
  <si>
    <t>OPSP-VAD-1311-2023</t>
  </si>
  <si>
    <t>CO1.REQ.5186929</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</si>
  <si>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</si>
  <si>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https://community.secop.gov.co/Public/Tendering/OpportunityDetail/Index?noticeUID=CO1.NTC.5085612&amp;isFromPublicArea=True&amp;isModal=False</t>
  </si>
  <si>
    <t>OPSP-VAD-1313-2023</t>
  </si>
  <si>
    <t>CO1.REQ.5205027</t>
  </si>
  <si>
    <t>LA PRESENTE ORDEN TIENE POR OBJETO: 1. APOYAR EL DISEÑO E IMPLEMENTACIÓN DE LA ESTRATEGIA DE COMUNICACIONES DE LA OFICINA DE RELACIONES INTERINSTITUCIONALES, INCORPORANDO ELEMENTOS ASOCIADOS AL MARKETING. 2. APOYAR EL DISEÑO E IMPLEMENTACIÓN DE LA ESTRATEGIA DE RELACIONAMIENTO CON DIVERSOS ACTORES DEL ENTORNO, EN EL MARCO DE UN ENFOQUE MULTIACTOR, PARA FORTALECER LOS DIVERSOS PROCESOS QUE ADELANTA LA ORI. 3. APOYAR EL DISEÑO E IMPLEMENTACIÓN DE ACCIONES PARA FORTALECER LA DIFUSIÓN DE OPORTUNIDADES A TRAVÉS DE LA GESTIÓN DE LAS REDES SOCIALES DE LA OFICINA. 4. APOYAR EN LA PREPARACIÓN, CUBRIMIENTO Y DIFUSIÓN DE LAS DISTINTAS ACTIVIDADES QUE LLEVE A CABO LA DEPENDENCIA.</t>
  </si>
  <si>
    <t>MARIA ANGELICA IGUARAN GIRALDO</t>
  </si>
  <si>
    <t>MARTHA CAROLINA GONZALEZ ORTEGA</t>
  </si>
  <si>
    <t>https://community.secop.gov.co/Public/Tendering/OpportunityDetail/Index?noticeUID=CO1.NTC.5103675&amp;isFromPublicArea=True&amp;isModal=False</t>
  </si>
  <si>
    <t>OPSP-VAD-1314-2023</t>
  </si>
  <si>
    <t>CO1.REQ.5213772</t>
  </si>
  <si>
    <t>LA PRESENTE ORDEN TIENE POR OBJETO: 1. APOYAR EN EL CUMPLIMIENTO DE LOS REQUERIMIENTOS DE GESTIÓN DE CALIDAD Y REPORTE DE INDICADORES INSTITUCIONALES PARA LA OFICINA DE ASEGURAMIENTO DE LA CALIDAD, LA OFICINA ASESORA DE PLANEACIÓN Y LOS PROGRAMAS ACADÉMICOS. 2. APOYAR EN EL REGISTRO DE LA MOVILIDAD INTERNACIONAL Y LA ELABORACIÓN DE REPORTES DE VINCULACIÓN O ESTANCIA DE CIUDADANOS EXTRANJEROS EN UNIMAGDALENA PARA LAS AUTORIDADES MIGRATORIAS. 3. ASESORAR A LA COMUNIDAD UNIVERSITARIA SOBRE LOS SERVICIOS OFERTADOS POR LA DEPENDENCIA Y APOYAR EL DESARROLLO DE CONVOCATORIAS INTERNAS. 4. APOYAR LOS PROCESOS ADMINISTRATIVOS DE GESTIÓN DOCUMENTAL Y LA ORGANIZACIÓN DE LOS ARCHIVOS HISTÓRICOS DE LA MOVILIDAD INTERNACIONAL ENTRANTE Y SALIENTE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</si>
  <si>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DEL PILAR SERRATO SALTARIN</t>
  </si>
  <si>
    <t>https://community.secop.gov.co/Public/Tendering/OpportunityDetail/Index?noticeUID=CO1.NTC.5112343&amp;isFromPublicArea=True&amp;isModal=False</t>
  </si>
  <si>
    <t>FACULTAD CIENCIAS DE LA SALUD</t>
  </si>
  <si>
    <t xml:space="preserve"> OPSP-FCS-0001-2023</t>
  </si>
  <si>
    <t>CO1.REQ.3923267</t>
  </si>
  <si>
    <t>APOYAR LA ORGANIZACIÓN Y LOGÍSTICA DE LAS ACTIVIDADES RELACIONADAS CON EL FUNCIONAMIENTO DE LAS COHORTES ACTIVAS DE LOS PROGRAMAS MAESTRÍA EN SALUD FAMILIAR Y COMUNITARIA Y MAESTRÍA EN SALUD MENTAL Y COMUNIDADES DIVERSAS</t>
  </si>
  <si>
    <t>ALYDAYANA GARCERANT VILLEGAS</t>
  </si>
  <si>
    <t>ANGELA VERONICA ROMERO CARDENAS</t>
  </si>
  <si>
    <t>https://community.secop.gov.co/Public/Tendering/OpportunityDetail/Index?noticeUID=CO1.NTC.3829529&amp;isFromPublicArea=True&amp;isModal=true&amp;asPopupView=true</t>
  </si>
  <si>
    <t xml:space="preserve"> OPSP-FCS-0002-2023</t>
  </si>
  <si>
    <t>CO1.REQ.3929592</t>
  </si>
  <si>
    <t>APOYAR LA ORGANIZACIÓN Y LOGÍSTICA DE LAS ACTIVIDADES RELACIONADAS CON EL FUNCIONAMIENTO DE LAS COHORTES ACTIVAS DE LOS PROGRAMAS DE LA ESPECIALIZACIÓN EN SEGURIDAD Y SALUD EN EL TRABAJO Y LA MAESTRÍA EN EPIDEMIOLOGÍA</t>
  </si>
  <si>
    <t>GLORIA PATRICIA PEÑA SALAZAR</t>
  </si>
  <si>
    <t>https://community.secop.gov.co/Public/Tendering/OpportunityDetail/Index?noticeUID=CO1.NTC.3835037&amp;isFromPublicArea=True&amp;isModal=true&amp;asPopupView=true</t>
  </si>
  <si>
    <t xml:space="preserve"> OPSP-FCS-0003-2023</t>
  </si>
  <si>
    <t>CO1.REQ.3929933</t>
  </si>
  <si>
    <t xml:space="preserve">CARGAR EN LA PLATAFORMA SECOP II LA CONTRATACIÓN Y NOVEDADES DE CONTRATACIÓN REALIZADAS POR LA FACULTAD CIENCIAS DE LA SALUD Y DILIGENCIAR LOS FORMATOS REQUERIDOS PARA EL PROCESO DE CONTRATACIÓN DONDE LA FACULTAD CIENCIAS DE LA SALUD ACTÚA EN CALIDAD DE SUPERVISOR. </t>
  </si>
  <si>
    <t>NOHORA BENISSA MEZA CAMPO</t>
  </si>
  <si>
    <t>https://community.secop.gov.co/Public/Tendering/OpportunityDetail/Index?noticeUID=CO1.NTC.3835503&amp;isFromPublicArea=True&amp;isModal=true&amp;asPopupView=true</t>
  </si>
  <si>
    <t xml:space="preserve"> OPSP-FCS-0004-2023</t>
  </si>
  <si>
    <t>CO1.REQ.3930033</t>
  </si>
  <si>
    <t>APOYAR LA ORGANIZACIÓN Y LOGÍSTICA DE LAS ACTIVIDADES RELACIONADAS CON EL FUNCIONAMIENTO DE LAS COHORTES ACTIVAS DE LOS PROGRAMAS MAESTRÍA EN PSICOLOGÍA CLÍNICA, JURÍDICA Y FORENSE Y MAESTRÍA EN PSICOLOGÍA DE LAS ORGANIZACIONES Y DEL TRABAJO</t>
  </si>
  <si>
    <t>SIBEL ALEXANDER CASTAÑEDA HERNANDEZ</t>
  </si>
  <si>
    <t>https://community.secop.gov.co/Public/Tendering/OpportunityDetail/Index?noticeUID=CO1.NTC.3835236&amp;isFromPublicArea=True&amp;isModal=true&amp;asPopupView=true</t>
  </si>
  <si>
    <t>OAG-FCS-0001-2023</t>
  </si>
  <si>
    <t>CO1.REQ.4127855</t>
  </si>
  <si>
    <t xml:space="preserve">APOYAR EN LA LOGÍSTICA Y ORGANIZACIÓN DEL LABORATORIO DE CLÍNICA DE SIMULACIÓN PARA LAS PRÁCTICAS Y SERVICIOS REQUERIDOS EN EL MISMO, DE CONFORMIDAD CON LA PROGRAMACIÓN ESTABLECIDA PARA LOS PROGRAMAS ACADÉMICOS Y DE EDUCACIÓN CONTINUA. </t>
  </si>
  <si>
    <t>MARIA CONCEPCIÓN ROBLES ALVAREZ</t>
  </si>
  <si>
    <t>https://community.secop.gov.co/Public/Tendering/OpportunityDetail/Index?noticeUID=CO1.NTC.4033053&amp;isFromPublicArea=True&amp;isModal=true&amp;asPopupView=true</t>
  </si>
  <si>
    <t xml:space="preserve"> ODC-FCS-0001-2023</t>
  </si>
  <si>
    <t>CO1.REQ.4019324</t>
  </si>
  <si>
    <t xml:space="preserve">LA PRESENTE ORDEN TIENE POR OBJETO LA COMPRA DE UNA POLIZA DE RESPONSABILIDAD CIVIL PROFESIONAL MEDICA PARA LOS DOCENTES LOS ESTUDIANTES DE LOS PROGRAMAS ACADÉMICOS DE LA FACULTAD DE CIENCIAS DE LA SALUD </t>
  </si>
  <si>
    <t>LA PREVISORA S.A COMPAÑÍA DE SEGUROS</t>
  </si>
  <si>
    <t>https://community.secop.gov.co/Public/Tendering/OpportunityDetail/Index?noticeUID=CO1.NTC.3924561&amp;isFromPublicArea=True&amp;isModal=true&amp;asPopupView=true</t>
  </si>
  <si>
    <t xml:space="preserve"> ODC-FCS-0002-2023</t>
  </si>
  <si>
    <t>CO1.REQ.4093154</t>
  </si>
  <si>
    <t>LA PRESENTE ORDEN TIENE POR OBJETO LA COMPRA DE CIENTO DIESIOCHO BATAS EN TELA ANTIFLUIDO DE LAFAYETTE CON BORDADO INSTITUCIONAL Y PUÑO DE RESORTE</t>
  </si>
  <si>
    <t>DIANA ROSA PICON PAHUANA</t>
  </si>
  <si>
    <t>https://community.secop.gov.co/Public/Tendering/OpportunityDetail/Index?noticeUID=CO1.NTC.3998498&amp;isFromPublicArea=True&amp;isModal=true&amp;asPopupView=true</t>
  </si>
  <si>
    <t>OPSP-FCS-0005-2023</t>
  </si>
  <si>
    <t>CO1.REQ.4059950</t>
  </si>
  <si>
    <t>COORDINAR LAS ACTIVIDADES ACADEMICAS ATENCIÓN A DOCENTES RELACIONADAS CON LA OFERTA MERCADEO Y FUNCIONAMIENTO DE LA ESPECIALIZACION EN SEGURIDAD Y SALUD EN EL TRABAJO</t>
  </si>
  <si>
    <t>MARY LUZ PEÑARANDA REALES</t>
  </si>
  <si>
    <t>https://community.secop.gov.co/Public/Tendering/OpportunityDetail/Index?noticeUID=CO1.NTC.3965888&amp;isFromPublicArea=True&amp;isModal=true&amp;asPopupView=true</t>
  </si>
  <si>
    <t>OPSP-FCS-0006-2023</t>
  </si>
  <si>
    <t>CO1.REQ.4062739</t>
  </si>
  <si>
    <t>COORDINAR LAS ACTIVIDADES ACADÉMICAS ATENCIÓN A DOCENTES RELACIONADAS CON LA OFERTA MERCADEO Y FUNCIONAMIENTO DE LA DE LA MAESTRIA EN EPIDEMIOLOGIA</t>
  </si>
  <si>
    <t>GUILLERMO ORLANDO TROUT GUARDIOLA</t>
  </si>
  <si>
    <t>ttps://community.secop.gov.co/Public/Tendering/OpportunityDetail/Index?noticeUID=CO1.NTC.3968462&amp;isFromPublicArea=True&amp;isModal=true&amp;asPopupView=true</t>
  </si>
  <si>
    <t>OPSP-FCS-0007-2023</t>
  </si>
  <si>
    <t>CO1.REQ.4123178</t>
  </si>
  <si>
    <t>COORDINAR LAS ACTIVIDADES ACADEMICAS ATENCION A DOCENTES RELACIONADAS CON LA OFERTA MERCADEO Y FUNCIONAMIENTO DE LA DE LA MAESTRIA EN PSICOLOGIA JURIDICA Y FORENSE</t>
  </si>
  <si>
    <t>MAYA ALEJANDRA CADENA TEJEDA</t>
  </si>
  <si>
    <t>https://community.secop.gov.co/Public/Tendering/OpportunityDetail/Index?noticeUID=CO1.NTC.4028406&amp;isFromPublicArea=True&amp;isModal=true&amp;asPopupView=true</t>
  </si>
  <si>
    <t>OPSP-FCS-0008-2023</t>
  </si>
  <si>
    <t>CO1.REQ.4143222</t>
  </si>
  <si>
    <t>APOYAR LAS ACTIVIDADES ADMINISTRATIVAS DE LOS PROGRAMAS DE EDUCACIÓN CONTINUA DE LA FACULTAD DE CIENCIAS DE LA SALUD</t>
  </si>
  <si>
    <t>GUILLERMO JOSE ZUBIETA CABALLERO</t>
  </si>
  <si>
    <t>https://community.secop.gov.co/Public/Tendering/OpportunityDetail/Index?noticeUID=CO1.NTC.4048258&amp;isFromPublicArea=True&amp;isModal=true&amp;asPopupView=true</t>
  </si>
  <si>
    <t>OAG-FCS-0002-2023</t>
  </si>
  <si>
    <t>CO1.REQ.4419702</t>
  </si>
  <si>
    <t>REALIZAR PIEZAS AUDIOVISUALES PARA LAS ACTIVIDADES Y EVENTOS DE LOS DIFERENTES PROGRAMAS DE LA FACULTAD DE CIENCIAS DE LA SALUD APOYAR EN LAS ACTIVIDADES Y CON EL MANEJO DE LAS PLATAFORMAS Y LAS CUENTAS INSTITUCIONALES DE LA FACULTAD</t>
  </si>
  <si>
    <t>EMMANUEL BERNAL MONTOYA</t>
  </si>
  <si>
    <t>https://community.secop.gov.co/Public/Tendering/OpportunityDetail/Index?noticeUID=CO1.NTC.4321896&amp;isFromPublicArea=True&amp;isModal=true&amp;asPopupView=true</t>
  </si>
  <si>
    <t>ODC-FCS-0003-2023</t>
  </si>
  <si>
    <t>CO1.REQ.3207914</t>
  </si>
  <si>
    <t>COMPRA DE 39 GAFETES RESINADOS CON SUJETADOR DE IMÁN DE ALTA PRESIÓN PARA SER ENTREGADOS A LOS ESTUDIANTES DE PSICOLOGÍA EN EL PRIMER PERIODO DE DOS MIL VEINTI TRES</t>
  </si>
  <si>
    <t>MARION JULIANIF MEJIA FLORIAN</t>
  </si>
  <si>
    <t>https://community.secop.gov.co/Public/Tendering/OpportunityDetail/Index?noticeUID=CO1.NTC.4492967&amp;isFromPublicArea=True&amp;isModal=true&amp;asPopupView=true</t>
  </si>
  <si>
    <t>OPSP-FCS-0009-2023</t>
  </si>
  <si>
    <t>CO1.REQ.4809841</t>
  </si>
  <si>
    <t>https://community.secop.gov.co/Public/Tendering/OpportunityDetail/Index?noticeUID=CO1.NTC.4710768&amp;isFromPublicArea=True&amp;isModal=true&amp;asPopupView=true,704242254</t>
  </si>
  <si>
    <t>OPSP-FCS-0010-2023</t>
  </si>
  <si>
    <t>CO1.REQ.4809875</t>
  </si>
  <si>
    <t>https://community.secop.gov.co/Public/Tendering/OpportunityDetail/Index?noticeUID=CO1.NTC.4711029&amp;isFromPublicArea=True&amp;isModal=true&amp;asPopupView=true,704242254</t>
  </si>
  <si>
    <t>OPSP-FCS-0011-2023</t>
  </si>
  <si>
    <t>CO1.REQ.4809965</t>
  </si>
  <si>
    <t>https://community.secop.gov.co/Public/Tendering/OpportunityDetail/Index?noticeUID=CO1.NTC.4710888&amp;isFromPublicArea=True&amp;isModal=true&amp;asPopupView=true,704242254</t>
  </si>
  <si>
    <t>ODC-FCS-0004-2023</t>
  </si>
  <si>
    <t>CO1.REQ.4849446</t>
  </si>
  <si>
    <t>https://community.secop.gov.co/Public/Tendering/OpportunityDetail/Index?noticeUID=CO1.NTC.4750585&amp;isFromPublicArea=True&amp;isModal=true&amp;asPopupView=true,704242254</t>
  </si>
  <si>
    <t>OPSP-FCS-0012-2023</t>
  </si>
  <si>
    <t>CO1.REQ.4837639</t>
  </si>
  <si>
    <t>https://community.secop.gov.co/Public/Tendering/OpportunityDetail/Index?noticeUID=CO1.NTC.4738859&amp;isFromPublicArea=True&amp;isModal=true&amp;asPopupView=true,704242254</t>
  </si>
  <si>
    <t>OPSP-FCS-0013 -2023</t>
  </si>
  <si>
    <t>CO1.REQ.4861399</t>
  </si>
  <si>
    <t>APOYAR EL DISEÑO Y CREACION DE NUEVOS CURSOS PROPUESTOS PARA LOS PROGRAMAS DE POSTGRADOS DE LA FACULTAD DE CIENCIAS DE LA SALUD</t>
  </si>
  <si>
    <t>ALBANIS ISABEL OROZCO PULIDO</t>
  </si>
  <si>
    <t>https://community.secop.gov.co/Public/Tendering/OpportunityDetail/Index?noticeUID=CO1.NTC.4762885&amp;isFromPublicArea=True&amp;isModal=true&amp;asPopupView=true,704242254</t>
  </si>
  <si>
    <t>OPSP-FCS-0014 -2023</t>
  </si>
  <si>
    <t>CO1.REQ.4914757</t>
  </si>
  <si>
    <t>LA PRESENTE ORDEN TIENE POR OBJETO APOYAR AL DECANO CON EL CUMPLIMIENTO DE LOS PROCESOS ACADEMICO ADMINISTRATIVOS V OPERATIVOS DE LOS PROGRAMAS DE LA FACULTAD DE CIENCIAS DE LA SALUD</t>
  </si>
  <si>
    <t>https://community.secop.gov.co/Public/Tendering/OpportunityDetail/Index?noticeUID=CO1.NTC.4815297&amp;isFromPublicArea=True&amp;isModal=true&amp;asPopupView=true</t>
  </si>
  <si>
    <t>OPSP-FCS-0015 -2023</t>
  </si>
  <si>
    <t>CO1.REQ.4914779</t>
  </si>
  <si>
    <t xml:space="preserve">LA PRESENTE ORDEN TIENE POR OBJETO DE APOYAR AL DECANO EN LA COORDINACION ACADEMICA DE LOS PROGRAMAS ESPECIALIZACION EN SEGURIDAD Y SALUD EN EL TRABAJO MAESTRIA EN PSICOLOGÍA DE LAS ORGANIZACIONES Y DEL TRABAJO MAESTRIA EN SALUD FAMILIAR Y COMUNITARIA MAESTRÍA EN ENFERMERÍA </t>
  </si>
  <si>
    <t>https://community.secop.gov.co/Public/Tendering/OpportunityDetail/Index?noticeUID=CO1.NTC.4815821&amp;isFromPublicArea=True&amp;isModal=true&amp;asPopupView=true</t>
  </si>
  <si>
    <t>OPSP-FCS-0016 -2023</t>
  </si>
  <si>
    <t>CO1.REQ.4937546</t>
  </si>
  <si>
    <t xml:space="preserve">APOYAR AL DECANO EN LA COORDINACION ACADEMICA DE LOS PROGRAMAS DE POSTGRADOS MAESTRIA EN PSICOLOGIA CLINICA JURIDICA Y FORENSE MAESTRIA EN EPIDEMIOLOGIA Y MAESTRIA EN SALUD </t>
  </si>
  <si>
    <t>https://community.secop.gov.co/Public/Tendering/OpportunityDetail/Index?noticeUID=CO1.NTC.4841728&amp;isFromPublicArea=True&amp;isModal=true&amp;asPopupView=true</t>
  </si>
  <si>
    <t>OPSP-FCS-0017-2023</t>
  </si>
  <si>
    <t>CO1.REQ.5081045</t>
  </si>
  <si>
    <t>APOYAR LAS ACTIVIDADES ADMINISTRATIVAS DE LOS PROGRAMAS DE EDUCACIÓN CONTINUA DE LA FACULTAD DE CIENCIAS DE LA SALUD APOYAR EL DISEÑO Y CREACIÓN DE LOS NUEVOS PROGRAMAS Y CURSOS PROPUESTOS ELABORAR EL PRESUPUESTO DE LOS PROGRAMAS DE EDUCACIÓN CONTINUA APOYAR LA REALIZACIÓN DE LA PROGRAMACIÓN DE LAS ACTIVIDADES ACADÉMICAS</t>
  </si>
  <si>
    <t>https://community.secop.gov.co/Public/Tendering/OpportunityDetail/Index?noticeUID=CO1.NTC.4980545&amp;isFromPublicArea=True&amp;isModal=False</t>
  </si>
  <si>
    <t>Director</t>
  </si>
  <si>
    <t xml:space="preserve"> CREO</t>
  </si>
  <si>
    <t>OPSP-CREO-0001-2023</t>
  </si>
  <si>
    <t>CO1.REQ.3958505</t>
  </si>
  <si>
    <t>DESARROLLAR LAS SIGUIENTES ACTIVIDADES DE APOYO EN LA ASESORÍA DE LOS PROCESOS DE CONTRATACIÓN DEL CENTRO PARA LA REGIONALIZACIÓN DE LA EDUCACIÓN Y LAS OPORTUNIDADES-CREO PARA EL PERIODO2023-I: 1.) ASESORAR Y APOYAR EN LA ELABORACIÓN DE ÓRDENES DE PRESTACIÓN DE SERVICIOS PROFESIONALES Y DE APOYO A LA GESTIÓN NECESARIAS PARA EL PERFECTO FUNCIONAMIENTO DEL CREO. 2.) APOYAR EN LA VERIFICACIÓN DE LOS DOCUMENTOS PRECONTRACTUALES DE LOS CONTRATISTAS MEDIANTE LA PLATAFORMA GEDOCO, ADICIONALMENTE ASESORAR EN LA REVISIÓN DE LOS DOCUMENTOS DE LOS DOCENTES CATEDRÁICOS VINCULADOS AL CREO. 3.) ASESORAR Y APOYAR EN LA REALIZACIÓN DE LAS LIQUIDACIONES DE VIATICÓS, SOLICITUDES DE CDP Y RESOLUCIONES DEL CREO. 4.) APOYAR EN LA VERIFICACIÓN DE LOS DOCUMENTOS PARA EL TRÁMITE DE PAGO Y LA LIQUIDACIÓN DE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PARA ENTES DE CONTROL, MEN, SNIES, CREE, Y AUDITORÍAS INTERNAS Y EXTERNAS. 8.) APOYAR EN LA PREPARACIÓN DE INFORMES SOLICITADOS POR OTRAS DEPENDENCIAS DE LA UNIMAGDALENA. 9.) APOYAR EN LA CREACIÓN Y ALTA DE USUARIOS PARA EL REGISTRO DE HOJAS DE VIDA EN EL SISTEMA DE INFORMACIÓN Y GESTIÓN DEL EMPLEO PÚBLICO - SIGEP. 10.) APOYO EN EL CARGUE DE LA INFORMACION DE CONTRATOS EN EL SISTEMA DE INFORMACIÓN Y GESTIÓN DEL EMPLEO PÚBLICO – SIGEP Y SECOP II SOBRE ORDENES DE APOYO A LA GESTIÓN Y PROFESIONALES. 11) CUMPLIR CON LOS PROCEDIMIENTOS DEL PROCESO DE GESTIÓN DEL SISTEMA INTEGRAL DE LA CALIDAD "COGUI +". 12.) APOYAR EN LA ORGANIZACIÓN EL ARCHIVO DE HOJAS DE VIDA DE CONTRATISTAS.</t>
  </si>
  <si>
    <t>JORGE ALBERTO MOZO GALVIS</t>
  </si>
  <si>
    <t>RUTH ISABEL SEVERICHE MONTAGUTH</t>
  </si>
  <si>
    <t>https://community.secop.gov.co/Public/Tendering/ContractNoticePhases/View?PPI=CO1.PPI.22816019&amp;isFromPublicArea=True&amp;isModal=False</t>
  </si>
  <si>
    <t>OAG-CREO-0002-2023</t>
  </si>
  <si>
    <t>CO1.REQ.3959511</t>
  </si>
  <si>
    <t xml:space="preserve">
DESARROLLAR LAS SIGUIENTES ACTIVIDADES DE APOYO OPERATIVO EN CENTRO PARA LA REGIONALIZACION DE LA EDUCACIÓN Y LAS OPORTUNIDADES-CREO PARA EL PERIODO2023-I: 1. APOYAR AL GRUPO INTERNO DE SERVICIOS GENERALES EN LA INSPECCIÓN DEL ESPACIO FÍSICOS DEL CREO. 2.) APOYAR LAAPERTURA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EL CONTROL DE TRÁNSITO INTERNO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LAPRESENTE ORDEN, DE LO CUAL DEBERÁ DEJARSE CONSTANCIA ESCRITA.</t>
  </si>
  <si>
    <t>RONAL ANDRES GARCIA MIRANDA</t>
  </si>
  <si>
    <t>BIERIS OFFIR JIMENEZ TORRES</t>
  </si>
  <si>
    <t>https://community.secop.gov.co/Public/Tendering/ContractNoticePhases/View?PPI=CO1.PPI.22818482&amp;isFromPublicArea=True&amp;isModal=False</t>
  </si>
  <si>
    <t>OAG-CREO-0003-2023</t>
  </si>
  <si>
    <t>CO1.REQ.3959970</t>
  </si>
  <si>
    <t>DESARROLLAR LAS SIGUIENTES ACTIVIDADES DE APOYO EN EL PROCESO DE VINCULACIÓN DOCENTE DEL CENTRO PARA LA REGIONALIZACIÓN DE LA EDUCACIÓN Y LAS OPORTUNIDADES-CREO PARA EL PERIODO2023-I: 1.) APOYAR CON EL PROCESO DE FIRMA DE ACTAS DE VINCULACIÓN DE LOS CATEDRÁTICOS. 2) APOYAR EN LA REVISION DE DOCUMENTOS Y EN EL REGISTRO DE VINCULACIONES DE DOCENTES QUE SE REQUIERA EN LA PLATAFORMA SIGEP. 3.) APOYAR EN LA REVISIÓN DE DOCUMENTOS Y EN EL REGISTRO DE CONTRATOS DE DOCENTES EN LA PLATAFORMA GEDOCO. 4.) APOYAR EN LA LIQUIDACIÓN DE DESPLAZAMIENTOS DE DOCENTES. 5.) APOYAR EN EL PROCESO DE AFILIACIONES DE DOCENTES DE CÁTEDRA A LA ARL, SISTEMA DE SEURIDAD SOCIAL INTEGRAL, Y LA CAJA DE COMPENSACIÓN FAMILIAR. 6.) APOYAR EN EL PROCESO DE RECONOCIMIENTO DE BONIFICACIONES A DOCENTES DE PLANTA Y FUNCIONARIOS QUE DESARROLLARON CATEDRAS EN PROGRAMAS ACADÉMICOS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</si>
  <si>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DIANA MILEIDY FERNANDEZ VARGAS</t>
  </si>
  <si>
    <t>DAVID RAFAEL DE LA ROSA CERVANTES</t>
  </si>
  <si>
    <t>https://community.secop.gov.co/Public/Tendering/ContractNoticePhases/View?PPI=CO1.PPI.22819863&amp;isFromPublicArea=True&amp;isModal=False</t>
  </si>
  <si>
    <t>OPSP-CREO-0004-2023</t>
  </si>
  <si>
    <t>CO1.REQ.3960358</t>
  </si>
  <si>
    <t>DESARROLLAR LAS SIGUIENTES ACTIVIDADES ADMINISTRATIVAS EN LA ASESORÍA DE LOS PROCESOS DE GESTIÓN DE LA CALIDAD DEL CENTRO PARA LA REGIONALIZACIÓN DE LA EDUCACIÓN Y LAS OPORTUNIDADES-CREO PARA EL PERIODO 2023-I: 1) APOYAR EN LA DOCUMENTACIÓN EL PROCESO DE GESTIÓN ACADÉMICA DEL SISTEMA DE GESTIÓN INTEGRAL INSTITUCIONAL– SISTEMA COGUI+, CONFORME A LAS ACTIVIDADES DEL CREO. 2)ASESORAR EN LA FORMULACIÓN Y REALIZACIÓN DE LA MEDICIÓN DE INDICADORES DE CALIDAD E INDICADORES DE GESTIÓN DEL CREO. 3) APOYAR EN LA IDENTIFICACIÓN DE LOS RIESGOS DEL CREO Y ACTUALIZACIÓN DEL MAPA DE RIESGO DEL PROCESO DE GESTIÓN ACADÉMICA. 4) CUMPLIR DE LOS PROCEDIMIENTOS DEL SISTEMA COGUI+. 5) ASESORAR EN LA IDENTIFICACIÓN, DOCUMENTACIÓN, COORDINACIÓN Y VERIFICACIÓN DEL CUMPLIMIENTO, DE LAS ACCIONES CORRECTIVAS, PREVENTIVAS Y DE MEJORAMIENTO DEL CREO. 6) APOYAR EN LA PREPARACIÓN Y ATENCIÓN DE AUDITORÍAS INTERNAS Y EXTERNAS DE CALIDAD. 7) APOYAR EN EL DISEÑO, COORDINACIÓN Y EVALUACIÓN ESTRATEGIAS PARA LA EVALUACIÓN DE LA SATISFACCIÓN DEL CLIENTE.8) BRINDAR APOYO EN LA ELABORACIÓN INFORMES QUE ESTÉN RELACIONADOS CON LA GESTIÓN DE LA CALIDAD DEL CREO. 9) BRINDAR APOYO EN EL MANTENIENDO, ORGANIZACIÓN Y CLASIFICACIÓN DEL ARCHIVO DE LOS DOCUMENTOS CONFORME A LAS DISPOSICIONES QUE EN MATERIA DE GESTIÓN DOCUMENTAL SE ADOPTEN EN LA UNIMAGDALENA.10.) BRINDAR APOYO EN LA ATENCIÓN DE ESTUDIANTES Y ASPIRANTES PARA BRINDAR INFORMACIÓN DE MATRÍCULAS, PROCESOS DE CRÉDITOS ENTRO OTRAS CONSULTAS QUE GENEREN. 11.) APOYAR EN LA PROMOCIÓN DE LOS DIFERENTES PROGRAMAS OFERTADOS POR EL CREO.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</si>
  <si>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ANGEL CUSTODIO MUÑOZ ARIAS</t>
  </si>
  <si>
    <t>CLEILA VEGA BAQUERO</t>
  </si>
  <si>
    <t>https://community.secop.gov.co/Public/Tendering/ContractNoticePhases/View?PPI=CO1.PPI.22821200&amp;isFromPublicArea=True&amp;isModal=False</t>
  </si>
  <si>
    <t>OAG-CREO-0005-2023</t>
  </si>
  <si>
    <t>CO1.REQ.3961119</t>
  </si>
  <si>
    <t>DESARROLLAR LAS SIGUIENTES ACTIVIDADES DE APOYO ADMINISTRATIVO PARA EL PERIODO2023-I EN EL CENTRO PARA LA REGIONALIZACIÓN DE LA EDUCACIÓN Y LAS OPORTUNIDADES-CREO: 1.) BRINDAR APOYO EN LOS TRÁMITES ADMINISTRATIVOS REQUERIDOS DEL CONVENIO BECAS DEL CAMBIO SUSCRITO CON LA GOBERNACIÓN DEL MAGDALENA, CONVENIO CON CEDEIT, Y DE LOS CONVENIOS DE VENTAS DE SERVICIOS DEL CREO. 2.) APOYAR EN LA ORGANIZACIÓN Y CLASIFICACIÓN DEL ARCHIVO HISTÓRICO DEL CREO, ADEMÁS EN LAS CONSULTAS QUE SE REQUIERAN DEL MISMO. 3.) APOYAR EN LOS PROCESOS DE REVISIÓN DEL SIGEP Y GEDOCO DE DOCENTES DEL CREO. 4.) APOYAR EN EL TRÁMITE Y LEGALIZACIÓN DE LOS DESPLAZAMIENTOS DE DOCENTES DEL CREO. 5.)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</si>
  <si>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MARISOL ACUÑA CANTILLO</t>
  </si>
  <si>
    <t>https://community.secop.gov.co/Public/Tendering/ContractNoticePhases/View?PPI=CO1.PPI.22822073&amp;isFromPublicArea=True&amp;isModal=False</t>
  </si>
  <si>
    <t>OAG-CREO-0006-2023</t>
  </si>
  <si>
    <t>CO1.REQ.3969901</t>
  </si>
  <si>
    <t xml:space="preserve">DESARROLLAR LAS SIGUIENTES ACTIVIDADES DE APOYO PARA EL PERIODO2023-I EN EL PROGRAMA DE TENOLOGÍA EN EDUCACIÓN FÍSICA RECREACIÓN Y DEPORTE DEL CENTRO PARA LA REGIONALIZACIÓN DE LA EDUCACIÓN Y LAS OPORTUNIDADES-CREO: 1.) APOYAR EL REGISTRO DE ESTUDIANTES EN AYRE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CUMPLIR CON LOS PROCEDIMIENTOS DEL PROCESO DE GESTIÓN DEL SISTEMA INTEGRAL DE LA CALIDAD "COGUI +". 6.)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</si>
  <si>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MILTON JOSE MANJARRES MARTINEZ</t>
  </si>
  <si>
    <t>NELSON DAZA GOENAGA</t>
  </si>
  <si>
    <t>https://community.secop.gov.co/Public/Tendering/ContractNoticePhases/View?PPI=CO1.PPI.22850132&amp;isFromPublicArea=True&amp;isModal=False</t>
  </si>
  <si>
    <t>OPSP-CREO-0007-2023</t>
  </si>
  <si>
    <t>CO1.REQ.3969942</t>
  </si>
  <si>
    <t>DESARROLLAR LAS SIGUIENTES ACTIVIDADES EN EL CENTRO PARA LA REGIONALIZACIÓN DE LA EDUCACIÓN Y LAS OPORTUNIDADES-CREO PARA EL PERIODO2023-I: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 DEL CREO. 7) APOYAR EN LA ATENCIÓN DE LAS QUEJAS, RECLAMOS, INQUIETUDES O REQUERIMIENTOS DE LOS ESTUDIANTES Y DOCENTES DEL CREO. 8.) APOYAR LAS ACTIVIDADES ACADÉMICAS, ADMINISTRATIVAS Y DE EXTENSIÓN ORGANIZADAS POR EL CREO. 9.) ASESORAR EN EL SEGUIMIENTO Y PRESENTACIÓN DE INFORMES DE LA SITUACIÓN ACADÉMICA Y FINANCIERA DE LOS ESTUDIANTES DEL DE LA CIUDAD DE SANTA MARTA DEL CREO. 10.) REALIZAR INFORME DE LAS ACTIVIDADES DESARROLLADAS. 11.)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</si>
  <si>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SILENYS ELISA ARIAS VARGAS</t>
  </si>
  <si>
    <t>https://community.secop.gov.co/Public/Tendering/ContractNoticePhases/View?PPI=CO1.PPI.22850578&amp;isFromPublicArea=True&amp;isModal=False</t>
  </si>
  <si>
    <t>OAG-CREO-0008-2023</t>
  </si>
  <si>
    <t>CO1.REQ.3970512</t>
  </si>
  <si>
    <t>DESARROLLAR LAS SIGUIENTES ACTIVIDADES ADMINISTRATIVAS EN EL MANEJO DOCUMENTAL DEL CENTRO PARA LA REGIONALIZACIÓN DE LA EDUCACIÓN Y LAS OPORTUNIDADES – CREO: 1) APOYO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</si>
  <si>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MONICA PATRICIA PACHECO BENJUMEA</t>
  </si>
  <si>
    <t>https://community.secop.gov.co/Public/Tendering/ContractNoticePhases/View?PPI=CO1.PPI.22852221&amp;isFromPublicArea=True&amp;isModal=False</t>
  </si>
  <si>
    <t>OAG-CREO-0009-2023</t>
  </si>
  <si>
    <t>CO1.REQ.3971921</t>
  </si>
  <si>
    <t>DESARROLLAR LAS SIGUIENTES ACTIVIDADES DE APOYO EN LOS PROCESOS ADMINISTRATIVOS DE LA VINCULACIÓN DOCENTE DEL PERIODO 2023-I DEL CENTRO PARA LA REGIONALIZACIÓN DE LA EDUCACIÓN Y LAS OPORTUNIDADES-CREO: 1.) APOYAR EN EL PROCESO DE LA VINCULACIÓN DE DOCENTES DE CÁTEDRA DEL CREO EN EL 2023-I. 2.) APOYAR EN LA VERIFICACIÓN DE LOS DOCUMENTOS PRECONTRACTUALES DE LOS DOCENTES DEL CREO EN LAS PLATAFORMAS SIGEP Y GEDOCO. 3.) APOYAR EN LAS LIQUIDACIONES DE HORAS CATEDRA, SOLICITUDES DE CDP, BONIFICACIONES Y RESOLUCIONES EN RELACIÓN AL PROCESO CONTRACTUAL DE CATEDRÁTICOS DEL CREO. 4.) APOYAR EN LA ELABORACIÓN Y ACTUALIZACIÓN EL REGISTRO HISTÓRICO DE LA BASE DE DATOS DE LOS DOCENTES DEL CREO. 5.) APOYAR EN LA CONSOLIDACIÓN DE LA ASIGNACIÓN DOCENTE Y APOYAR EN LA REALIZACIÓN DE MODIFICACIONES SOLICITADAS Y AUTORIZADAS POR EL DIREC. 6.) APOYAR EN LA VERIFICACIÓN DE LOS DOCUMENTOS PARA EL TRÁMITE DE PAGO Y EN EL PROCESO DE LIQUIDACIÓN DE PAGO DE DOCENTES DEL CREO. 7) APOYAR EN EL PROCESO DE VINCULACIÓN A SEGURIDAD SOCIAL DE LOS DOCENTES DEL CREO. 8.) APOYAR EN LA ATENCIÓN DE SOLICITUDES, INQUIETUDES O REQUERIMIENTOS DE LOS DOCENTES RESPECTO A LA LIQUIDACIÓN DE HORAS CATEDRA DEL CREO. 9.) APOYAR EN LA PREPARACIÓN Y PRESENTACIÓN DE INFORMES DE CONTRATACIÓN DOCENTE PARA ENTES DE CONTROL, MEN, SNIES, CREE, Y AUDITORÍAS INTERNAS Y EXTERNAS EN RELACIÓN A LA CONTRATACIÓN DOCENTE DEL CREO. 10.) APOYAR EN LA PREPARACIÓN DE INFORMES SOLICITADOS POR OTRAS DEPENDENCIAS DE UNIMAGDALENA EN RELACIÓN A LA CONTRATACIÓN DOCENTE. 11.) CUMPLIR CON LOS PROCEDIMIENTOS DEL PROCESO DEGESTIÓN DEL SISTEMA INTEGRAL DE LA CALIDAD "COGUI +". 12.) BRINDAR APOYO EN EL MANTENIENDO, ORGANIZACIÓN Y CLASIFICACIÓN DEL ARCHIVO DE LOS DOCUMENTOS CONFORME A LAS DISPOSICIONES QUE EN MATERIA DE GESTIÓN DOCUMENTAL SE ADOPTEN EN LA UNIMAGDALENA. 13.) APOYAR EN LA PROYECCIÓN Y MODIFICACIÓN PRESUPUESTAL DE GASTOS DOCENTES QUE SE REQUIERAN DEL PRESUPUESTO DEL CREO. PARÁGRAFO PRIMERO: EN EL CASO QUE EL CONTRATISTA LO REQUIERA, UNIMAGDALENA PODRÁ FACILITARLE LOS EQUIPOS Y ESPACIO FÍSICO NECESARIO DENTRO DEL CAMPUS PARA LA EJECUCIÓN DELOBJETO DE LA PRESENTE ORDEN. PARÁGRAFO SEGUNDO: EL CONTRATISTA PODRÁ ACORDAR CON EL SUPERVISOR DE LA PRESENTEORDEN CRONOGRAMAS PARA EL DESARROLLO DE LAS ACTIVIDADES OBJETO DE LA PRESENTE ORDEN, DE LO CUAL DEBERÁ DEJARSE CONSTANCIA ESCRITA.</t>
  </si>
  <si>
    <t>JOEL BISMAR DIAZ RODRIGUEZ</t>
  </si>
  <si>
    <t>https://community.secop.gov.co/Public/Tendering/ContractNoticePhases/View?PPI=CO1.PPI.22856939&amp;isFromPublicArea=True&amp;isModal=False</t>
  </si>
  <si>
    <t>OAG-CREO-0010-2023</t>
  </si>
  <si>
    <t>CO1.REQ.3972049</t>
  </si>
  <si>
    <t>DESARROLLAR LAS SIGUIENTES ACTIVIDADES DE APOYO EN EL CENTRO PARA LA REGIONALIZACIÓN DE LA EDUCACIÓN Y LAS OPORTUNIDADES-CREO PARA EL PERIODO 2023-I; 1.) APOYAR EN EL DIRECCIONAMIENTO DE LA CORRESPONDENCIA QUE LLEGUE AL CREO. 2.) APOYAR EN EL PROCESO DE GRADO DE LOS PROGRAMAS DEL CREO. 3.) APOYAR EN EL SEGUIMIENTO DE LAS ACTIVIDADES ACADÉMICAS DE LOS PROGRAMAS DEL CREO. 4.) CUMPLIR CON LOS PROCEDIMIENTOS DEL PROCESO DE GESTIÓN DEL SISTEMA INTEGRAL DE LA CALIDAD "COGUI +". 5.) BRINDAR APOYO EN EL MANTENIENDO, ORGANIZACIÓN Y CLASIFICACIÓN DEL ARCHIVO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</si>
  <si>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LINDA PATRICIA ALVARADO DE LA OSSA</t>
  </si>
  <si>
    <t>MIGUEL ANGEL MONSALVO MENDOZA</t>
  </si>
  <si>
    <t>https://community.secop.gov.co/Public/Tendering/ContractNoticePhases/View?PPI=CO1.PPI.22857813&amp;isFromPublicArea=True&amp;isModal=False</t>
  </si>
  <si>
    <t>OAG-CREO-0011-2023</t>
  </si>
  <si>
    <t>CO1.REQ.3972444</t>
  </si>
  <si>
    <t>DESARROLLAR LAS SIGUIENTES ACTIVIDADES DE APOYO EN EL PROGRAMA DE LICENCIATURA EN LITERATUA Y LENGUA CASTELLANA DEL CENTRO PARA LA REGIONALIZACIÓN DE LA EDUCACIÓN Y LAS OPORTUNIDADES-CREO PARA EL PERIODO 2023-I: 1.) BRINDAR APOYO DE LAS SOLICITUDES, INQUIETUDES O REQUERIMIENTOSDE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</si>
  <si>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YULITZA ESTHER MARTINEZ LARA</t>
  </si>
  <si>
    <t>https://community.secop.gov.co/Public/Tendering/ContractNoticePhases/View?PPI=CO1.PPI.22859207&amp;isFromPublicArea=True&amp;isModal=False</t>
  </si>
  <si>
    <t>OAG-CREO-0012-2023</t>
  </si>
  <si>
    <t>CO1.REQ.3972579</t>
  </si>
  <si>
    <t>DESARROLLAR LAS SIGUIENTES ACTIVIDADES DE APOYO PARA EL PERIODO 2023-I EN EL PROGRAMA DE TÉCNICO PROFESIONALES EN PREVENCIÓN DE RIESGOS LABORALES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PROCESO DE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DESARROLLODE LAS ACTIVIDADES OBJETO DE LA PRESENTE ORDEN, DE LO CUAL DEBERÁ DEJARSE CONSTANCIA ESCRITA.</t>
  </si>
  <si>
    <t>JENNIFER PAOLA SALAS CALDERON</t>
  </si>
  <si>
    <t>RUBEN DARIO LOPEZ SEPULVEDA</t>
  </si>
  <si>
    <t>https://community.secop.gov.co/Public/Tendering/ContractNoticePhases/View?PPI=CO1.PPI.22860213&amp;isFromPublicArea=True&amp;isModal=False</t>
  </si>
  <si>
    <t>OAG-CREO-0013-2023</t>
  </si>
  <si>
    <t>CO1.REQ.3972694</t>
  </si>
  <si>
    <t>DESARROLLAR LAS SIGUIENTES ACTIVIDADES PARA EL PERIODO 2023-I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DESARROLLADAS. 13.) CUMPLIR CON LOS PROCEDIMIENTOS DEL PROCESO DE GESTIÓN DEL SISTEMA INTEGRAL DE LA CALIDAD "COGUI +". 14.)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</si>
  <si>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TERESA GARAY PAEZ</t>
  </si>
  <si>
    <t>https://community.secop.gov.co/Public/Tendering/ContractNoticePhases/View?PPI=CO1.PPI.22861026&amp;isFromPublicArea=True&amp;isModal=False</t>
  </si>
  <si>
    <t>OAG-CREO-0014-2023</t>
  </si>
  <si>
    <t>CO1.REQ.3973285</t>
  </si>
  <si>
    <t>DESARROLLAR LAS SIGUIENTES ACTIVIDADES DE APOYO PARA EL PERIODO 2023-I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CUMPLIR CON LOS PROCEDIMIENTOS DEL PROCESO DE GESTIÓN DEL SISTEMA INTEGRAL DE LA CALIDAD "COGUI +". 7.)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</si>
  <si>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MELISSA LEONOR SUAREZ DIAZ</t>
  </si>
  <si>
    <t>https://community.secop.gov.co/Public/Tendering/ContractNoticePhases/View?PPI=CO1.PPI.22861978&amp;isFromPublicArea=True&amp;isModal=False</t>
  </si>
  <si>
    <t>OAG-CREO-0015-2023</t>
  </si>
  <si>
    <t>CO1.REQ.3973995</t>
  </si>
  <si>
    <t>DESARROLLAR LAS SIGUIENTES ACTIVIDADES DE APOYO ADMINISTRATIVO EN EL PROGRAMA ADMINISTRACIÓN PÚBLICA Y TECNOLOGÍA EN GESTIÓN PÚBLICA TERRITORIAL DEL CENTRO PARA LA REGIONALIZACIÓN DE LA EDUCACIÓN Y LAS OPORTUNIDADES-CREO PARA EL PERIODO 2023-I: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MANTENER ORGANIZADO Y CLASIFICADO EL ARCHIVO DE LOS DOCUMENTOS CONFORME A LAS DISPOCISIONES QUE EN MATERIA DE GESTION DOCUMENTAL SE ADOPTEN EN LA UNIMAGDALENA. 7.) APOYAR A LOS ESTUDIANTES EN EL PROCESO DE CREDITO A CORTO PLAZO CON UNIMAGDALENA. 8.)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</si>
  <si>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LOLIENA PAOLA ROJAS NUÑEZ</t>
  </si>
  <si>
    <t>https://community.secop.gov.co/Public/Tendering/ContractNoticePhases/View?PPI=CO1.PPI.22863727&amp;isFromPublicArea=True&amp;isModal=False</t>
  </si>
  <si>
    <t>OAG-CREO-0016-2023</t>
  </si>
  <si>
    <t>CO1.REQ.3974372</t>
  </si>
  <si>
    <t>DESARROLLAR LAS SIGUIENTES ACTIVIDADES DE APOYO EN LA CONTRATACIÓN DEL PERSONAL ADMINISTRATIVO Y DOCENTE PARA EL PERIODO 2023-I, EN EL CENTRO PARA LA REGIONALIZACIÓN DE LA EDUCACIÓN Y LAS OPORTUNIDADES - CREO: 1.) BRINDAR APOYO EN LA ORGANIZACIÓN Y ARCHIVO DE LOS DOCUMENTOS PARA EL TRÁMITE DE PAGO DE ÓRDENES DE SERVICIOS Y DE CÁTEDRAS DEL CREO. 2.) APOYAR EN LA ORGANIZACIÓN EL ARCHIVO DE LAS ORDENES DE PRESTACIÓN DE SERVICIOS Y CATEDRÁTICOS DEL CREO. 3.) BRINDAR APOYO EN LAS SOLICITUDES, INQUIETUDES O REQUERIMIENTOS DE LOS CONTRATISTAS Y DOCENTES DEL CREO. 4.) APOYAR EN LA DESCARGA DE ARCHIVOS REQUERIDOS DE DOCENTES PARA EL TRAMITE DE AFILIACIONES DE EPS, CAJA DE DOMPENSANCIÓN, ARL Y REGISTRO DE CUENTAS BANCARIAS. 5.) APOYAR EN LA BUSQUEDA DE INFORMCIÓN CONTRACTUAL PARA LA ELABORACIÓN DE CERTIFICADOS, DERECHOS DE PETICIÓN Y PQR'S DE DOCENTES Y CONTRATISTAS DEL CREO. 6.) APOYAR EN LA REVISIÓN DE DOCUMENTOS PRECONTRACTUALES DE CONTRATISTAS Y DOCENTES DEL CREO. 7.) APOYO EN LA REVISION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</si>
  <si>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LAURA CAROLINA MARMOL CARRACEDO</t>
  </si>
  <si>
    <t>https://community.secop.gov.co/Public/Tendering/ContractNoticePhases/View?PPI=CO1.PPI.22865261&amp;isFromPublicArea=True&amp;isModal=False</t>
  </si>
  <si>
    <t>OAG-CREO-0017-2023</t>
  </si>
  <si>
    <t>CO1.REQ.3974914</t>
  </si>
  <si>
    <t>DESARROLLAR LAS SIGUIENTES ACTIVIDADES DE APOYO PARA EL PERIODO 2023-I,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CUMPLIR CON LOS PROCEDIMIENTOS DEL PROCESO DE GESTIÓN DEL SISTEMA INTEGRAL DE LA CALIDAD "COGUI +". 6.)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</si>
  <si>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https://community.secop.gov.co/Public/Tendering/ContractNoticePhases/View?PPI=CO1.PPI.22866067&amp;isFromPublicArea=True&amp;isModal=False</t>
  </si>
  <si>
    <t>OAG-CREO-0018-2023</t>
  </si>
  <si>
    <t>CO1.REQ.3974892</t>
  </si>
  <si>
    <t>DESARROLLAR LAS SIGUIENTES ACTIVIDADES DE APOYO PARA EL PERIODO 2023-I EN EL PROGRAMA TÉCNICO PROFESIONAL EN PROCESOS DE GESTIÓN PÚBLICA TERRITORIAL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</si>
  <si>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RAFAEL EMILIO COLLANTE BALLEN</t>
  </si>
  <si>
    <t>https://community.secop.gov.co/Public/Tendering/ContractNoticePhases/View?PPI=CO1.PPI.22867216&amp;isFromPublicArea=True&amp;isModal=False</t>
  </si>
  <si>
    <t>OAG-CREO-0019-2023</t>
  </si>
  <si>
    <t>CO1.REQ.3975089</t>
  </si>
  <si>
    <t>DESARROLLAR LAS SIGUIENTES ACTIVIDADES DE APOYO PARA EL PERIODO 2023-I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6.) CUMPLIR CON LOS PROCEDIMIENTOS DEL PROCESO DE GESTIÓN DEL SISTEMA INTEGRAL DE LA CALIDAD "COGUI +". 7.)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SUPERVISORDE LA PRESENTE ORDEN CRONOGRAMAS PARA EL DESARROLLO DE LAS ACTIVIDADES OBJETO DE LA PRESENTE ORDEN, DE LO CUAL DEBERÁ DEJARSE CONSTANCIA ESCRITA.</t>
  </si>
  <si>
    <t>MARTHA SANCHEZ GARCIA</t>
  </si>
  <si>
    <t>ANDERSON IGNACIO MARIN VIDAL</t>
  </si>
  <si>
    <t>https://community.secop.gov.co/Public/Tendering/ContractNoticePhases/View?PPI=CO1.PPI.22868005&amp;isFromPublicArea=True&amp;isModal=False</t>
  </si>
  <si>
    <t>OAG-CREO-0020-2023</t>
  </si>
  <si>
    <t>CO1.REQ.3975652</t>
  </si>
  <si>
    <t>DESARROLLAR LAS SIGUIENTES ACTIVIDADES EN EL GRUPO DE TESORERÍADE LA UNIVERSIDAD DEL MAGDALENA PARA EL PERIODO 2023-I: 1.) APOYAR EN LA ORGANIZACIÓN DE LOS DOCUMENTOS SOPORTE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ELCONTRATISTA LO REQUIERA, UNIMAGDALENA PODRÁ FACILITARLE LOS EQUIPOS Y ESPACIO FÍSICO NECESARIO DENTRO DELCAMPUS PARA LA EJECUCIÓN DEL OBJETO DE LA PRESENTE ORDEN. PARÁGRAFO SEGUNDO: EL CONTRATISTA PODRÁ ACORDAR CON EL SUPERVISOR DE LA PRESENTE ORDEN CRONOGRAMAS PARA EL DESARROLLO DE LAS ACTIVIDADES OBJETO DE LA PRESENTEORDEN, DE LO CUAL DEBERÁ DEJARSE CONSTANCIA ESCRITA.</t>
  </si>
  <si>
    <t>ANGELICA SANCHEZ MANGA</t>
  </si>
  <si>
    <t>https://community.secop.gov.co/Public/Tendering/ContractNoticePhases/View?PPI=CO1.PPI.22867975&amp;isFromPublicArea=True&amp;isModal=False</t>
  </si>
  <si>
    <t>OAG-CREO-0021-2023</t>
  </si>
  <si>
    <t>CO1.REQ.3986026</t>
  </si>
  <si>
    <t>DESARROLLAR LAS SIGUIENTES ACTIVIDADES DE APOYO AL PROGRAMA PROFESIONAL EN DEPORTE DEL CENTRO PARA LA REGIONALIZACIÓN DE LA EDUCACIÓN Y LAS OPORTUNIDADES-CREO PARA EL PERIODO 2023-I: 1.) APOYAR EN LA ATENCIÓN DE SOLICITUDES, INQUIETUDES O REQUERIMIENTOS DE LOS ESTUDIANTES Y DOCENTES. 2.) APOYAR EN EL SEGUIMIENTO Y ACOMPAÑAMIENTO DE LAS ACTIVIDADES ACADÉMICAS. 3.) APOYAR LAVERIFICACIÓN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CUMPLIR CON LOS PROCEDIMIENTOS DEL PROCESO DE GESTIÓN DEL SISTEMA INTEGRAL DE LA CALIDAD "COGUI +". 7.) MANTENER ORGANIZADO Y CLASIFICADO EL ARCHIVO DE LOS DOCUMENTOS CONFORME A LAS DISPOSICIONES QUE EN MATERIA DE GESTIÓN DOCUMENTAL SE ADOPTEN EN UNIMAGDALENA. PARÁGRAFO PRIMERO: EN EL CASO QUE EL CONTRATISTA LO REQUIERA, UNIMAGDALENA PODRÁ FACILITARLE LOS EQUIPOS Y ESPACIO FÍSICO NECESARIODENTRO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</si>
  <si>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EUGENIA MORELLI DAZA</t>
  </si>
  <si>
    <t>https://community.secop.gov.co/Public/Tendering/ContractNoticePhases/View?PPI=CO1.PPI.22901539&amp;isFromPublicArea=True&amp;isModal=False</t>
  </si>
  <si>
    <t>OAG-CREO-0022-2023</t>
  </si>
  <si>
    <t>CO1.REQ.4033676</t>
  </si>
  <si>
    <t>DESARROLLAR LAS SIGUIENTES ACTIVIDADES PARA EL PERIODO 2023-I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Y PRESENTAR LOS INFORMES QUE LE SEAN REQUERIDOS ACERCA DE LA SITUACIÓN ACADÉMICA Y FINANCIERA DE LOS ESTUDIANTES DEL CENTRO TUTORIAL. 10.) APOYARLAS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</si>
  <si>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DIGNA MARIA JARABA GONZALEZ</t>
  </si>
  <si>
    <t>https://community.secop.gov.co/Public/Tendering/ContractNoticePhases/View?PPI=CO1.PPI.23040574&amp;isFromPublicArea=True&amp;isModal=False</t>
  </si>
  <si>
    <t>OAG-CREO-0023-2023</t>
  </si>
  <si>
    <t>CO1.REQ.4043359</t>
  </si>
  <si>
    <t>DESARROLLAR LAS SIGUIENTES ACTIVIDADES ADMINISTRATIVAS EN EL CENTRO TUTORIAL DE EL BANCO DEL CENTRO PARA LA REGIONALIZACIÓN DE LA EDUCACIÓN Y LAS OPORTUNIDADES-CREO PARA EL PERIODO 2023-I: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PRESENTANDO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</si>
  <si>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GABRIELA MERCEDES ESTRADA NIETO</t>
  </si>
  <si>
    <t>https://community.secop.gov.co/Public/Tendering/ContractNoticePhases/View?PPI=CO1.PPI.23066682&amp;isFromPublicArea=True&amp;isModal=False</t>
  </si>
  <si>
    <t>OPSP-CREO-0024-2023</t>
  </si>
  <si>
    <t>CO1.REQ.4044147</t>
  </si>
  <si>
    <t>DESARROLLAR LAS SIGUIENTES ACTIVIDADES DE APOYO EN LA PLATAFORMAS DE AMBIENTES VIRTUALES DEL CENTRO PARA LA REGIONALIZACIÓN DE LA EDUCACIÓN Y LAS OPORTUNIDADES-CREO DURANTE EL PERIODO 2023-I: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4.)APOYAR LA ELABORACIÓN DE INFORMES DE USO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</si>
  <si>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GERMAN LEONARDO PEÑA MARTINEZ</t>
  </si>
  <si>
    <t>DI ESTEFANO PEDERNERA BARCELO SANCHEZ</t>
  </si>
  <si>
    <t>https://community.secop.gov.co/Public/Tendering/ContractNoticePhases/View?PPI=CO1.PPI.23067427&amp;isFromPublicArea=True&amp;isModal=False</t>
  </si>
  <si>
    <t>OAG-CREO-0025-2023</t>
  </si>
  <si>
    <t>CO1.REQ.4045012</t>
  </si>
  <si>
    <t>DESARROLLAR LAS SIGUIENTES ACTIVIDADES DE APOYO PARA EL PERIODO 2023-I EN EL CENTRO PARA LA REGIONALIZACIÓN DE LA EDUCACIÓN Y LAS OPORTUNIDADES-CREO: 1) APOYO EN LA ORGANIZACIÓN Y ESCANEO DE LOS ARCHIVOS DEL CREO. 2) APOYO EN LA ORGANIZACIÓN DEL INVENTARIO DOCUMENTAL DE LOS ARCHIVOS EN EL CREO. 3.) APOYAR EN EL TRASLADO DE DOCUMENTOS ENTRE LAS DIFERENTES SEDES DE UNIMAGDALENA. 4.) CUMPLIR CON LOS PROCEDIMIENTOS DEL PROCESO DE GESTIÓN DEL SISTEMA INTEGRAL DE LA CALIDAD "COGUI +". 5.)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</si>
  <si>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AURELIO MANUEL BONETT SOLANO</t>
  </si>
  <si>
    <t>https://community.secop.gov.co/Public/Tendering/ContractNoticePhases/View?PPI=CO1.PPI.23069640&amp;isFromPublicArea=True&amp;isModal=False</t>
  </si>
  <si>
    <t>OAG-CREO-0026-2023</t>
  </si>
  <si>
    <t>CO1.REQ.4044864</t>
  </si>
  <si>
    <t>DESARROLLAR LAS SIGUIENTES ACTIVIDADES PARA EL PERIODO 2023-I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</si>
  <si>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CHAUNI ALEJANDRA LOPEZ PATERNINA</t>
  </si>
  <si>
    <t>https://community.secop.gov.co/Public/Tendering/ContractNoticePhases/View?PPI=CO1.PPI.23070593&amp;isFromPublicArea=True&amp;isModal=False</t>
  </si>
  <si>
    <t>OAG-CREO-0027-2023</t>
  </si>
  <si>
    <t>CO1.REQ.4045310</t>
  </si>
  <si>
    <t>DESARROLLAR LAS SIGUIENTES ACTIVIDADES DE APOYO ADMINISTRATIVO EN LA REVISIÓN DE DOCUMENTOS DE LOS INSCRITOS A LOS PROGRAMAS DEL CENTRO PARA LA REGIONALIZACIÓN DE LA EDUCACIÓN Y LAS OPORTUNIDADES-CREO PARA EL PERIODO DE INGRESO DE 2023-I: 1) APOYAR EN LA REVISIÓN DE LA DOCUMENTACIÓN DE LOS ASPIRANTES A LOS DISTINTOS PROGRAMAS OFERTADOS PARA EL 2023-I DEL CREO. 2) APOYAR EN LA REALIZACIÓN DE LAS OBSERVACIONES QUE CONTENGAN LOS DOCUMENTOS DE LOS ASPIRANTES PARA QUE SEAN SUBSANADOS, 3.)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</si>
  <si>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https://community.secop.gov.co/Public/Tendering/ContractNoticePhases/View?PPI=CO1.PPI.23071822&amp;isFromPublicArea=True&amp;isModal=False</t>
  </si>
  <si>
    <t>OPSP-CREO-0028-2023</t>
  </si>
  <si>
    <t>CO1.REQ.4056122</t>
  </si>
  <si>
    <t>DESARROLLAR LAS SIGUIENTES ACTIVIDADES DE ASESORÍA EN LA PLATAFORMAS DE AMBIENTES VIRTUALES DEL CENTRO PARA LA REGIONALIZACIÓN DE LA EDUCACIÓN Y LAS OPORTUNIDADES- CREO DURANTE EL PERIODO 2023-I: 1.) ASESORAR Y BRINDAR APOYO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POYAR LA ELABORACIÓN DE INFORMES DE USO DE LA PLATAFORMA DE AMBIENTES VIRTUALES, DE LOS CURSOS Y DE LOS USUARIOS REGISTRADOS EN LA MISMA. 5.) BRINDAR APOYO EN LA PREPARACIÓN DE LA INFORMACIÓN, ACTIVACIÓN Y ENTREGA DE LOS RESULTADOS DE LA EVALUACIÓN DOCENTE. 6.) BRINDAR APOYO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</si>
  <si>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ERIKA PATRICIA FRANCO USUGA</t>
  </si>
  <si>
    <t>https://community.secop.gov.co/Public/Tendering/ContractNoticePhases/View?PPI=CO1.PPI.23102184&amp;isFromPublicArea=True&amp;isModal=False</t>
  </si>
  <si>
    <t>OPSP-CREO-0029-2023</t>
  </si>
  <si>
    <t>CO1.REQ.4063433</t>
  </si>
  <si>
    <t>DESARROLLAR LAS SIGUIENTES ACTIVIDADES DE ASESORÍA EN EL MARCO DEL REDISEÑO DE LA OFERTA DEL CENTRO PARA LA REGIONALIZACIÓN DE LA EDUCACIÓN Y LAS OPORTUNIDADES-CREO: 1.)ASESORAR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Y ORIENTAR LA METODOLOGÍA DE TRABAJO, REVISAR Y EMITIR ORIENTACIONES DE MEJORA Y COMPLEMENTACIÓN DE LAS CONDICIONES; DENOMINACIÓN, JUSTIFICACIÓN Y/O ASPECTOS CURRICULARES, CORRESPONDIENTE A LOS RESPECTIVOS PROGRAMAS EN PROCESO DE CREACIÓN Y/O AJUSTE NORMATIVO, VERIFICANDO EL CUMPLIMIENTO NORMATIVO, VERIFICANDO ADEMÁS EL AVANCE EN LA DOCUMENTACIÓN DE LAS EVIDENCIAS E INDICADORES DE LAS MENCIONADAS CONDICIONES, DE ACUERDO A LA NORMATIVIDAD VIGENTE. 3) ASESORAR, REVISAR Y EMITIR ORIENTACIONES DE MEJORA Y COMPLEMENTACIÓN DE LAS CONDICIONES; ASPECTOS CURRICULARES, SECTOR EXTERNO E INVESTIGACIÓN, CORRESPONDIENTE A LOS RESPECTIVOS PROGRAMAS EN PROCESO DE CREACIÓN Y/O AJUSTE NORMATIVO, VERIFICANDO EL CUMPLIMIENTO NORMATIVO, VERIFICANDO ADEMÁS EL AVANCE EN LA DOCUMENTACIÓN DE LAS EVIDENCIAS E INDICADORES DE LAS MENCIONADAS CONDICIONES, SEGÚN LA NORMATIVIDAD VIGENTE Y SEGÚN AVANCE DE CADA PROGRAMA ASIGNADO. 4) ASESORAR Y REVISAR Y EMITIR ORIENTACIONES DE MEJORA Y COMPLEMENTACIÓN DE LAS CONDICIONES; PROFESORES, MEDIOS EDUCATIVOS E INFRAESTRUCTURA, CORRESPONDIENTE A LOS RESPECTIVOS PROGRAMAS EN PROCESO DE CREACIÓN Y/O AJUSTE NORMATIVO, VERIFICANDO EL CUMPLIMIENTO NORMATIVO, VERIFICANDO ADEMÁS EL AVANCE EN LA DOCUMENTACIÓN DE LAS EVIDENCIAS E INDICADORES DE LAS MENCIONADAS CONDICIONES, SEGÚN NORMATIVIDAD VIGENTE Y SEGÚN AVANCE DE CADA PROGRAMA ASIGNADO. 5) ASESORAR Y APOYAR LA PREPARACIÓN DOCUMENTAL, AL MOMENTO DE PRESENTAR EL NUEVO PROGRAMA ANTE LOS RESPECTIVOS CUERPOS COLEGIADOS DE LA INSTITUCIÓN. 6) APOYAR LA SOCIALIZACIÓN DE LAS PROPUESTAS DE NUEVOS PROGRAMAS, ANTE LOS CONSEJOS DE FACULTAD RESPECTIVOS Y/O CONSEJO ACADÉMICO. 7) APOYAR EL ALISTAMIENTO DOCUMENTAL DE LOS PROGRAMAS QUE HAN SIDO APROBADOS POR CONSEJO ACADÉMICO, PARA SER SUBIDOS A LA PLATAFORMA SACES (RADICACIÓN ANTE EL MEN). 8) APOYAR EN LAS EVENTUALES RESPUESTAS Y/O REQUERIMIENTOS DEL MEN, EN EL MARCO DEL PROCESO DE OTORGAMIENTO DEL REGISTRO CALIFICADO DE LOS PROGRAMAS NUEVOS. 9.)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</si>
  <si>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ELIEL MOISES GUEVARA CARIAGA</t>
  </si>
  <si>
    <t>https://community.secop.gov.co/Public/Tendering/ContractNoticePhases/View?PPI=CO1.PPI.23125769&amp;isFromPublicArea=True&amp;isModal=False</t>
  </si>
  <si>
    <t>OPSP-CREO-0030-2023</t>
  </si>
  <si>
    <t>CO1.REQ.4087108</t>
  </si>
  <si>
    <t>DESARROLLAR LAS SIGUIENTES ACTIVIDADES DE ASESORÍA PARA EL PERIODO 2023-I EN EL FORTALECIMIENTO DE LA OFERTA INCLUSIVA DEL CENTRO PARA LA REGIONALIZACIÓN DE LA EDUCACIÓN Y LAS OPORTUNIDADES-CREO, COMO SON LAS SIGUIENTES: 1.) ASESORAR EN LA PROMOCIÓN DE LA OFERTA ACADÉMICA DEL CREO. 2.) ASESORAR AL CREO EN EL MANEJO DE LOS ESTUDIANTES CON NECESIDADES EDUCATIVAS ESPECIALES EN LAS ACTIVIDADES ACADÉMICAS, LÚDICAS O RECREATIVAS QUE SE REALICEN. 3.) ASESORAR EN EL PROCESO DE SELECCIÓN DE LOS ASPIRANTES EN LOS PROGRAMAS PROFESIONALES CREO. 4.) APOYAR EL SEGUIMIENTO Y ORIENTACIÓN A LOS ESTUDIANTES CON DEBILIDADES EN LOS PROCESO ACADÉMICOS DEL CREO. 5.) APOYAR EN EL SEGUIMIENTO A LOS EGRESADOS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</si>
  <si>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OSMERY DE LA LUZ REALEZ AGON</t>
  </si>
  <si>
    <t>https://community.secop.gov.co/Public/Tendering/ContractNoticePhases/View?PPI=CO1.PPI.23199601&amp;isFromPublicArea=True&amp;isModal=False</t>
  </si>
  <si>
    <t>OPSP-CREO-0031-2023</t>
  </si>
  <si>
    <t>CO1.REQ.4087208</t>
  </si>
  <si>
    <t>DESARROLLAR LAS SIGUIENTES ACTIVIDADES ADMINISTRATIVAS PARA EL PERIODO 2023-I RELACIONADAS EL CONVENIO CON FEDECESAR SUSCRITO CON EL CENTRO PARA LA REGIONALIZACIÓN DE LA EDUCACIÓN Y LAS OPORTUNIDADES-CREO:1.) ASESORA Y APOYAR LA COORDINACIÓN LOS PROCESOS ADMINISTRATIVOS DEL CONVENIO. 2.) ASESORAR EN EL SEGUIMIENTO Y VERIFICACIÓN DE LO ESTABLECIDO EL CONVENIO. 3.) APOYAR LA REVISIÓN DE CARPETAS DE ESTUDIANTES DEL CONVENIO. 4.) BRINDAR APOYO EN LA ATENCIÓN DE LOS REQUERIMIENTOS DE PROCESOS DE INTERVENTORÍA DEL CONVENIO. 5.) BRINDAR APOYO EN LA IDENTIFICACIÓN DE LAS CONSIGNACIONES REALIZADAS EN LAS CUENTAS DEL CREO DE LOS ESTUDIANTES DEL CONVENIO. 6.) APOYAR EN LA REVISIÓN LA SITUACIÓN ACADÉMICA DE LOS ESTUDIANTES DEL CONVENIO. 7.) APOYAR EN EL TRAMITE DE LAS CUENTAS DE COBRO DE LAS TRANSFERENCIAS DE MATRÍCULA Y DIFERENTES CONCEPTOS ACADÉMICOS DE LOS ESTUDIANTES DEL CONVENIO. 8.) BRINDAR APOYO EN LA ATENCIÓN SOLICITUDES, INQUIETUDES Y REQUERIMIENTOS DE LOS ESTUDIANTES DEL CONVENIO. 9.) BRINDAR APOYO EN LAS VISITAS DE VERIFICACIÓN Y SEGUIMIENTO DEL CONVENIO. 10) CUMPLIR CON LOS PROCEDIMIENTOS DEL PROCESO DE GESTIÓN DEL SISTEMA INTEGRAL DE LA CALIDAD "COGUI +". 11)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</si>
  <si>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MARINELA JOHANNA TRUJILLO ESMERAL</t>
  </si>
  <si>
    <t>https://community.secop.gov.co/Public/Tendering/ContractNoticePhases/View?PPI=CO1.PPI.23199681&amp;isFromPublicArea=True&amp;isModal=False</t>
  </si>
  <si>
    <t>OPSP-CREO-0032-2023</t>
  </si>
  <si>
    <t>CO1.REQ.4087522</t>
  </si>
  <si>
    <t>DESARROLLAR LAS SIGUIENTES ACTIVIDADES EN COMUNICACIONES Y PRENSA DEL CENTRO PARA LA REGIONALIZACIÓN DE LA EDUCACIÓN Y LAS OPORTUNIDADES - CREO EN COORDINACIÓN CON LA DIRECCIÓN DE COMUNICACIONES DE LA UNIVERSIDAD DEL MAGDALENA PARA EL PERIODO 2023-I: 1.) APOYAR EN LA REALIZACIÓN DEL REGISTRO FOTOGRÁFICO Y EL SEGUIMIENTO PERIODÍSTICO A LAS ACTIVIDADES DE ESTUDIANTES, DOCENTES Y FUNCIONARIOS DEL CREO. 2.) ASESORAR Y APOYAR EN LA REDACCIÓN Y EDICIÓN DE NOTAS PERIODÍSTICAS PARA EL PROGRAMA DE RADIO "EL CAMPUS AL AIRE" DE LA UNIVERSIDAD DEL MAGDALENA. 3.) APOYAR LA ADMINISTRACIÓN DE LAS REDES SOCIALES DEL CENTRO. 4.) APOYAR EN LA ELABORACIÓN DE LOS PROTOCOLOS Y REALIZAR LA PRESENTACIÓN DE EVENTOS ORGANIZADOS POR EL CENTRO. 5.) APOYAR EN EL SEGUIMIENTO A LA INFORMACIÓN PUBLICADA EN LOS DIFERENTES MEDIOS DE COMUNICACIÓN LOCAL, REGIONAL Y NACIONAL. 6.) APOYAR Y ELABORAR LOS TEXTOS DE LAS CUÑAS PUBLICITARIAS DEL CENTRO. 7.) APOYAR EN LA ELABORACIÓN DE LOS BOLETINES DE PRENSA PARA LA DIFUSIÓN EN LOS DIFERENTES MEDIOS DE COMUNICACIÓN Y EN EL PORTAL INSTITUCIONAL. 8.) CUMPLIR CON LOS PROCEDIMIENTOS DEL PROCESO DE GESTIÓN DEL SISTEMA INTEGRAL A LA CALIDAD “COGUI +”. 9.) APOYAR EN EL MANTENIMIENTO,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</si>
  <si>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MAYELIS DEL CARMEN MUÑOZ GOMEZ</t>
  </si>
  <si>
    <t>https://community.secop.gov.co/Public/Tendering/ContractNoticePhases/View?PPI=CO1.PPI.23200608&amp;isFromPublicArea=True&amp;isModal=False</t>
  </si>
  <si>
    <t>OPSP-CREO-0033-2023</t>
  </si>
  <si>
    <t>CO1.REQ.4097085</t>
  </si>
  <si>
    <t>DESARROLLAR LAS SIGUIENTES ACTIVIDADES DE MARKETING PARA EL PERIODO 2023-I EN EL CENTRO PARA LA REGIONALIZACIÓN DE LA EDUCACIÓN Y LAS OPORTUNIDADES-CREO : 1) ASESORAR EN LA CREACIÓN Y DESARROLLO DE CAMPAÑAS DE MAILIST PARA LOS DIFERENTES PROGRAMAS OFERTADOS POR LA INSTITUCIÓN. 2)ASESORAR EN EL DESARROLLO DE CAMPAÑAS EN LA SOCIAL MEDIA DONDE SE OFERTARÁN LAS ACTIVIDADES RELACIONADAS CON LOS PROGRAMAS EDUCATIVOS. 3) ASESORAR CAMPAÑAS SMS COMO REFUERZO EN LAS DIFERENTES ACTIVIDADES RELACIONADAS CON TEMAS DE RELEVANCIA PARA LOS DIFERENTES PROGRAMAS. 4) APOYAR EL MONTAJE DE BANNERS PARA EL SITIO WEB DE CREO INVOLUCRANDO MARCA Y TODOS LOS TEMAS RELACIONADOS CON LA ACADEMIA. 5) ASESORAR EN CAMPAÑAS DE POSICIONAMIENTO DE LA MARCA A TRAVÉS DE ESTRATEGIA DE MARKETING DIGITAL LLEVADOS EN MEDIOS INTERACTIVOS PARA ATRAER USUARIOS 6) ASESORAR EN LA IMPLEMENTACIÓN DE APLICATIVOS PARA EL DESARROLLO INTERNO DE MEDIOS INTERACTIVOS INVOLUCRANDO A LOS USUARIOS EN ACTIVIDADES ATRAYENTES DONDE SE TENDRÁ UNA MEJOR RECEPCIÓN DE LOS SERVICIOS Y PRODUCTOS. 7) CUMPLIR CON LOS PROCEDIMIENTOS DEL PROCESO DE GESTIÓN DEL SISTEMA INTEGRAL DE LA CALIDAD "COGUI +". 8) APOYAR EN EL MANTENIMIENTO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</si>
  <si>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MILTON MAURICIO CASTRO LEON</t>
  </si>
  <si>
    <t>https://community.secop.gov.co/Public/Tendering/ContractNoticePhases/View?PPI=CO1.PPI.23235679&amp;isFromPublicArea=True&amp;isModal=False</t>
  </si>
  <si>
    <t>OAG-CREO-0034-2023</t>
  </si>
  <si>
    <t>CO1.REQ.4223066</t>
  </si>
  <si>
    <t>DESARROLLAR LAS SIGUIENTES ACTIVIDADES DE APOYO PARA EL PERIODO 2023-I EN EL PROGRAMA DE PROFESIONAL EN ADMINISTRACIÓN DE LA SEGURIDAD Y SALUD EN EL TRABAJO POR CICLOS PROPEDÉUTICOS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PROCESO DE GRADO. 5.) CUMPLIR CON LOS PROCEDIMIENTOS DEL PROCESO DE GESTIÓN DEL SISTEMA INTEGRAL A LA CALIDAD “COGUI +”. 6.) APOYAR EN LA ORGANIZACIÓN Y CLASIFICACIÓN DE LOS ARCHIVOS CONFORME A LAS DISPOSICIONES QUE EN MATERIA DE GESTIÓN DOCUMENTAL SE ADOPTEN EN LA UNIMAGDALENA. 7.) APOYAR A LOS ESTUDIANTES EN EL PROCESO DE CRÉDITO A CORTO PLAZO CON UNIMAGDALENA. 8,) APOYAR EL SEGUIMIENTO A LOS CURSOS DE LA PLATAFORMA VIRTUAL DEL PROGRAMA Y HACER SEGUIMIENTO A LAS ACTIVIDADES DOCENTES Y DE ESTUDIANTES EN LA PLATAFORMA.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</si>
  <si>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ROSITA CARMEN VALENCIA NAVARRO</t>
  </si>
  <si>
    <t>https://community.secop.gov.co/Public/Tendering/ContractNoticePhases/View?PPI=CO1.PPI.23669507&amp;isFromPublicArea=True&amp;isModal=False</t>
  </si>
  <si>
    <t>OAG-CREO-0035-2023</t>
  </si>
  <si>
    <t>CO1.REQ.4229617</t>
  </si>
  <si>
    <t>DESARROLLAR LAS SIGUIENTES ACTIVIDADES DE APOYO ADMINISTRATIVO PARA EL PERIODO 2023-I, EN LAS DIFERENTES MODALIDADES DE GRADO DEL PROGRAMA ADMINISTRACIÓN PÚBLICA POR CICLOS PROPEDÉUTICOS, EN SUS 3 NIVELES: 1.) APOYAR EN LA ORIENTACIÓN A LOS ESTUDIANTES DE LAS MODALIDADES DE GRADO OFRECIDAS POR EL PROGRAMA. 2.) APOYAR EN LA ATENCIÓN DE SOLICITUDES, INQUIETUDES O REQUERIMIENTOS DE LOS ESTUDIANTES. 3.) APOYAR EN LA VERIFICACIÓN DE LOS REQUISITOS PARA LAS MODALIDADES DE GRADO DE LOS ESTUDIANTES DEL PROGRAMA. 4.) CUMPLIR CON LOS PROCEDIMIENTOS DEL PROCESO DE GESTIÓN DEL SISTEMA INTEGRAL A LA CALIDAD “COGUI +”. 5.)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</si>
  <si>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LORELEY VANESSA NOVOA LIZCANO</t>
  </si>
  <si>
    <t>https://community.secop.gov.co/Public/Tendering/ContractNoticePhases/View?PPI=CO1.PPI.23692299&amp;isFromPublicArea=True&amp;isModal=False</t>
  </si>
  <si>
    <t>OAG-CREO-0036-2023</t>
  </si>
  <si>
    <t>CO1.REQ.4263885</t>
  </si>
  <si>
    <t>DESARROLLAR LAS SIGUIENTES ACTIVIDADES ADMINISTRATIVAS DURANTE EL PERIODO 2023-I,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5.CUMPLIR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</si>
  <si>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LUIS AROLDO TURIZO </t>
  </si>
  <si>
    <t>https://community.secop.gov.co/Public/Tendering/ContractNoticePhases/View?PPI=CO1.PPI.23823141&amp;isFromPublicArea=True&amp;isModal=False</t>
  </si>
  <si>
    <t>OAG-CREO-0037-2023</t>
  </si>
  <si>
    <t>CO1.REQ.4285271</t>
  </si>
  <si>
    <t>DESARROLLAR LAS SIGUIENTES ACTIVIDADES DE APOYO AL PROGRAMA TECNOLOGÍA EN ATENCIÓN A LA PRIMERA INFANCIA DEL CENTRO PARA LA REGIONALIZACIÓN DE LA EDUCACIÓN Y LAS OPORTUNIDADES-CREO PARA EL PERIODO 2023-I: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MANTENER ORGANIZADO Y CLASIFICADO EL ARCHIVO DE LOS DOCUMENTOS CONFORME A LAS DISPOSICIONES QUE EN MATERIA DE GESTIÓN DOCUMENTAL SE ADOPTEN EN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</si>
  <si>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SILENA ALCENDRA MARTINEZ</t>
  </si>
  <si>
    <t>https://community.secop.gov.co/Public/Tendering/ContractNoticePhases/View?PPI=CO1.PPI.23896157&amp;isFromPublicArea=True&amp;isModal=False</t>
  </si>
  <si>
    <t>OAG-CREO-0038-2023</t>
  </si>
  <si>
    <t>CO1.REQ.4305510</t>
  </si>
  <si>
    <t>DESARROLLAR LAS SIGUIENTES ACTIVIDADES DE APOYO EN LA ATENCIÓN DE LOS USUARIOS DEL CREO EN EL GRUPO DE ADMISIONES, REGISTRO Y CONTROL ACADÉMICO: 1. APOYAR EN LA ATENCIÓN EN LOS DIFERENTES USUARIOS DEL CREO QUE SE PRESENTAN EN LOS DIFERENTES MEDIOS DE ATENCIÓN QUE DISPONE EL GRUPO DE ADMISIONES, REGISTRO Y CONTROL ACADÉMICO. 2. APOYAR EN LA RECEPCIÓN DE LA DOCUMENTACIÓN REQUERIDA A LOS NUEVOS ESTUDIANTES DE LOS DIFERENTES PROGRAMAS DEL CREO DE LA UNIVERSIDAD DEL MAGDALENA. 3. APOYAR EL PROCESO DE ARCHIVO DE LA DOCUMENTACIÓN DE LOS HISTORIALES ACADÉMICOS, DISCIPLINARIOS Y FINANCIEROS EN LA MEDIDA EN QUE SEAN GENERADOS O REMITIDOS EN O HACIA EL GRUPO DE ADMISIONES, REGISTRO Y CONTROL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</si>
  <si>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https://community.secop.gov.co/Public/Tendering/ContractNoticePhases/View?PPI=CO1.PPI.23987534&amp;isFromPublicArea=True&amp;isModal=False</t>
  </si>
  <si>
    <t>OAG-CREO-0039-2023</t>
  </si>
  <si>
    <t>CO1.REQ.4501150</t>
  </si>
  <si>
    <t>DESARROLLAR LAS SIGUIENTES ACTIVIDADES DE APOYO ADMINISTRATIVO PARA EL PERIODO 2023-I,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ATENCIÓN DE SOLICITUDES, INQUIETUDES O REQUERIMIENTOS DE LOS ESTUDIANTES. 3.) APOYAR EN LA VERIFICACIÓN DE LOS REQUISITOS PARA LAS MODALIDADES DE GRADO DE LOS ESTUDIANTES DEL PROGRAMA. 4.) CUMPLIR CON LOS PROCEDIMIENTOS DEL PROCESO DE GESTIÓN DEL SISTEMA INTEGRAL A LA CALIDAD “COGUI +”. 5.)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</si>
  <si>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JOSE LOPEZ BOLAÑO</t>
  </si>
  <si>
    <t>https://community.secop.gov.co/Public/Tendering/ContractNoticePhases/View?PPI=CO1.PPI.24848227&amp;isFromPublicArea=True&amp;isModal=False</t>
  </si>
  <si>
    <t>OAG-CREO-0040-2023</t>
  </si>
  <si>
    <t>CO1.REQ.4543932</t>
  </si>
  <si>
    <t>DESARROLLAR LAS SIGUIENTES ACTIVIDADES DE APOYO ADMINISTRATIVO EN EL CENTRO PARA LA REGIONALIZACIÓN DE LA EDUCACIÓN Y LAS OPORTUNIDADES - CREO: 1.APOYAR EN LA BÚSQUEDA DE INFORMACIÓN CONTRACTUAL PARA LA ELABORACIÓN DE CERTIFICADOS, DERECHOS DE PETICIÓN Y PQR'S DE DOCENTES Y CONTRATISTAS DEL CREO. 2.APOYAR EN LA ORGANIZACIÓN DE LA BASE DE DATOS DE CONTRATISTAS Y DOCENTES DEL CREO PARA GENERAR CERTIFICADOS. 3. APOYAR EN LA BÚSQUEDA Y ENVÍO DE LOS ARCHIVOS CONTRACTUALES QUE SE REQUIERAN PARA LA REALIZACIÓN DE CERTIFICADOS LABORALES DE CONTRATISTAS Y DOCENTES. 4. APOYO EN LA REVISIÓN DE LOS DOCUMENTOS PRECONTRACTUALES PARA LA CONTRATACIÓN DE SUMINISTROS, COMPRAS Y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</si>
  <si>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JOSE POLO DE LA CRUZ</t>
  </si>
  <si>
    <t>https://community.secop.gov.co/Public/Tendering/ContractNoticePhases/View?PPI=CO1.PPI.25041927&amp;isFromPublicArea=True&amp;isModal=False</t>
  </si>
  <si>
    <t>OPSP-CREO-0041-2023</t>
  </si>
  <si>
    <t>CO1.REQ.4544110</t>
  </si>
  <si>
    <t>DESARROLLAR LAS SIGUIENTES ACTIVIDADES DE APOYO PROFESIONAL EN LA ATENCIÓN PSICOLÓGICA DE ESTUDIANTES EN EL CENTRO PARA LA REGIONALIZACIÓN DE LA EDUCACIÓN Y LAS OPORTUNIDADES-CREO: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</si>
  <si>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SILVANA PATRICIA ACERO PEREZ</t>
  </si>
  <si>
    <t>https://community.secop.gov.co/Public/Tendering/ContractNoticePhases/View?PPI=CO1.PPI.25042900&amp;isFromPublicArea=True&amp;isModal=False</t>
  </si>
  <si>
    <t>CA-CREO-0001-2023</t>
  </si>
  <si>
    <t>CO1.REQ.4772930</t>
  </si>
  <si>
    <t>EL ARRENDAMIENTO DE UNA INFRAESTRUCTURA FÍSICA UBICADO EN LA CALLE 7 NÚMERO 8-03 LOCAL 1, BARRIO CAMPO SERRANO, EN EL MUNICIPIO DE AGUACHICA (CESAR) COMPUESTA POR: UNA OFICINA TIPO LOCAL PARA ATENCIÓN PRESENCIAL DE ESTUDIANTES Y/O ASPIRANTES, Y UN SALÓN TIPO AUDITORIO CON CAPACIDAD DE 60 PERSONAS, CON SERVICIOS DE ELECTRICIDAD, AGUA INTERNET INCLUIDOS; ASÍ MISMO CON VIDEO BEAM, BATERÍAS SANITARIAS, PARA LA ATENCIÓN ADMINISTRATIVA Y PARA REALIZAR REUNIONES INFORMATIVAS CON GRUPOS DE ESTUDIANTES Y/O ASPIRANTES EN EL CENTRO TUTORIAL DEL MUNICIPIO DE AGUACHICA (CESAR), DEL CENTRO PARA REGIONALIZACIÓN PARA LA EDUCACIÓN Y LAS OPORTUNIDADES - CREO DE LA UNIVERSIDAD DEL MAGDALENA.</t>
  </si>
  <si>
    <t>DELMIX LOPEZ MOSCOTE</t>
  </si>
  <si>
    <t>https://community.secop.gov.co/Public/Tendering/ContractNoticePhases/View?PPI=CO1.PPI.25937912&amp;isFromPublicArea=True&amp;isModal=False</t>
  </si>
  <si>
    <t>ODC-CREO-0001-2023</t>
  </si>
  <si>
    <t>CO1.REQ.4822797</t>
  </si>
  <si>
    <t>COMPRADELASSIGUIENTESPRENDASYACCESORIOSDEVESTIRPARALOSCOORDINADORESDELOSDISTINTOSCENTROSTUTORIALESADEMÁSDELVESTUARIODELOSESTUDIANTESYDOCENTESQUECONFORMANELGRUPODEROCKYELGRUPODEJAZZDELPROGRAMATECNOLOGÍAEN ARTES MUSICALES DEL CENTRO PARA REGIONALIZACIÓN PARA LA EDUCACIÓN Y LAS OPORTUNIDADES - CREO:15 CAMISA MANGA LARGA CABALLERO - EN TELA LAFAYETTE CON 2 LOGOS BORDADOS DELANTERO 19 CAMISUETER TIPO POLO - EN TELA POLUX CON 2 LOGOS BORDADOS DELANTEROS 9 CAMISA MANGA LARGA DAMA - EN TELA LAFAYETTE CON 2 LOGOS BORDADOS DELANTERO 10 CAMISA MANGA CORTA CABALLERO - EN TELA LAFAYETTE CON 2 LOGOS BORDADOS DELANTERO 5 CAMISA MANGA CORTA DAMA - EN TELA LAFAYETTE CON 2 LOGOS BORDADOS DELANTERO 5 GORRA DRIL ACLIRICA - EN TELA DRILL CON 1 LOGO BORDADO DELANTERO</t>
  </si>
  <si>
    <t>https://community.secop.gov.co/Public/Tendering/ContractNoticePhases/View?PPI=CO1.PPI.26136795&amp;isFromPublicArea=True&amp;isModal=False</t>
  </si>
  <si>
    <t>OPSP-CREO-0042-2023</t>
  </si>
  <si>
    <t>CO1.REQ.4838154</t>
  </si>
  <si>
    <t>DESARROLLAR LAS SIGUIENTES ACTIVIDADES DE APOYO EN LA ASESORÍA DE LOS PROCESOS DE CONTRATACIÓN DEL CENTRO PARA LA REGIONALIZACIÓN DE LA EDUCACIÓN Y LAS OPORTUNIDADES-CREO PARA EL PERIODO 2023-II: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3.ASESORAR Y APOYAR EN LA REALIZACIÓN DE LAS LIQUIDACIONES DE VIÁTICOS, SOLICITUDES DE CDP Y RESOLUCIONES PARA LABORES ADMINISTRATIVAS DEL CREO. 4.VERIFICAR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</si>
  <si>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https://community.secop.gov.co/Public/Tendering/ContractNoticePhases/View?PPI=CO1.PPI.26210919&amp;isFromPublicArea=True&amp;isModal=False</t>
  </si>
  <si>
    <t>OAG-CREO-0043-2023</t>
  </si>
  <si>
    <t>CO1.REQ.4838321</t>
  </si>
  <si>
    <t>DESARROLLAR LAS SIGUIENTES ACTIVIDADES DE APOYO EN LOS PROCESOS ADMINISTRATIVOS DE LA VINCULACIÓN DOCENTE DEL PERIODO 2023-II DEL CENTRO PARA LA REGIONALIZACIÓN DE LA EDUCACIÓN Y LAS OPORTUNIDADES-CREO: 1.APOYAR EN EL PROCESO DE LA VINCULACIÓN DE DOCENTES DE CÁTEDRA DEL CREO EN EL 2023-II. 2. APOYAR EN LAS LIQUIDACIONES DE PAGO DE HORAS CATEDRA, SOLICITUDES DE CDP Y RESOLUCIONES EN RELACIÓN CON EL PROCESO CONTRACTUAL DE CATEDRÁTICOS DEL CREO. 3. APOYAR EN LA ELABORACIÓN Y ACTUALIZACIÓN DEL REGISTRO HISTÓRICO DE LA BASE DE DATOS DE LOS DOCENTES DEL CREO. 4.APOYAR EN LA CONSOLIDACIÓN DE LA ASIGNACIÓN DOCENTE. 5. APOYAR EN LA VERIFICACIÓN DE LOS DOCUMENTOS PARA EL TRÁMITE DE PAGO Y EN EL PROCESO DE LIQUIDACIÓN DE PAGO DE DOCENTES DEL CREO, CREACIÓN DE CONTRATOS DOCENTES EN SINAP, ENLACES DE CONCEPTOS Y DATOS DE LIQUIDACIÓN PARA LA PLANILLA DE NÓMINA DE CATEDRÁTICOS DEL CREO. 6. APOYAR EN EL PROCESO DE VINCULACIÓN A SEGURIDAD SOCIAL DE LOS DOCENTES DEL CREO, ENLACE DE FONDOS Y RUBROS DE SEGURIDAD SOCIAL Y PARAFISCALES DE DOCENTES CATEDRÁTICOS DEL CREO. 7. APOYAR EN LA ATENCIÓN DE SOLICITUDES, INQUIETUDES O REQUERIMIENTOS DE LOS DOCENTES RESPECTO A LA LIQUIDACIÓN DE PAGO DE HORAS CATEDRA DEL CREO. 8. APOYAR EN LA PREPARACIÓN Y PRESENTACIÓN DE INFORMES DE CONTRATACIÓN DOCENTE PARA ENTES DE CONTROL, MEN, SNIES, CREE, Y AUDITORÍAS INTERNAS Y EXTERNAS EN RELACIÓN CON LA CONTRATACIÓN DOCENTE DEL CREO. 9. APOYAR EN LA PREPARACIÓN DE INFORMES SOLICITADOS POR OTRAS DEPENDENCIAS DE UNIMAGDALENA EN RELACIÓN CON LA CONTRATACIÓN DOCENTE. 10. APOYAR EN LA PROYECCIÓN, MODIFICACIÓN Y TRASLADOS PRESUPUESTALES DE INGRESOS Y GASTOS QUE SE REQUIERAN DEL PRESUPUESTO DEL CREO ADEMÁS DE LOS TRASLADOS Y/O AFECTACIONES EN LOS RUBROS DE INGRESOS Y GASTOS DEL PRESUPUESTO DEL CREO DE LA PRESENTE VIGENCIA.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</si>
  <si>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https://community.secop.gov.co/Public/Tendering/ContractNoticePhases/View?PPI=CO1.PPI.26211842&amp;isFromPublicArea=True&amp;isModal=False</t>
  </si>
  <si>
    <t>OAG-CREO-0044-2023</t>
  </si>
  <si>
    <t>CO1.REQ.4838364</t>
  </si>
  <si>
    <t>DESARROLLAR LAS SIGUIENTES ACTIVIDADES DE APOYO EN EL PROCESO DE VINCULACIÓN DOCENTE DEL CENTRO PARA LA REGIONALIZACIÓN DE LA EDUCACIÓN Y LAS OPORTUNIDADES CREO PARA EL PERIODO 2023-II: 1.APOYAR CON EL PROCESO DE FIRMA DE ACTAS DE VINCULACIÓN DE LOS CATEDRÁTICOS. 2. APOYAR EN LA REVISIÓN DE DOCUMENTOS Y EN EL REGISTRO DE VINCULACIONES DE DOCENTES EN LA PLATAFORMA SIGEP. 3. APOYAR EN LA REVISIÓN DE DOCUMENTOS Y EN EL REGISTRO DE CONTRATOS DE DOCENTES EN LA PLATAFORMA GEDOCO. 4. APOYAR EN LA ELABORACIÓN Y REVISIÓN DE LOS REPORTES DE HORAS CATEDRA DE LOS PROGRAMAS. 5. APOYAR EN LA ELABORACIÓN DE MODIFICATORIOS DE LAS ACTAS DE VINCULACIÓN DE LOS DOCENTES. 6. APOYAR EN EL PROCESO DE RECONOCIMIENTO DE BONIFICACIONES A DOCENTES DE PLANTA Y FUNCIONARIOS DE LOS DIFERENTES PROGRAMAS ACADÉMICOS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</si>
  <si>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https://community.secop.gov.co/Public/Tendering/ContractNoticePhases/View?PPI=CO1.PPI.26212355&amp;isFromPublicArea=True&amp;isModal=False</t>
  </si>
  <si>
    <t>OPSP-CREO-0045-2023</t>
  </si>
  <si>
    <t>CO1.REQ.4838397</t>
  </si>
  <si>
    <t>DESARROLLAR LAS SIGUIENTES ACTIVIDADES DE ASESORÍA EN EL MARCO DEL REDISEÑO DE LA OFERTA DEL CENTRO PARA LA REGIONALIZACIÓN DE LA EDUCACIÓN Y LAS OPORTUNIDADES-CREO: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</si>
  <si>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https://community.secop.gov.co/Public/Tendering/ContractNoticePhases/View?PPI=CO1.PPI.26212936&amp;isFromPublicArea=True&amp;isModal=False</t>
  </si>
  <si>
    <t>OAG-CREO-0046-2023</t>
  </si>
  <si>
    <t>CO1.REQ.4838732</t>
  </si>
  <si>
    <t>DESARROLLAR LAS SIGUIENTES ACTIVIDADES DE APOYO ADMINISTRATIVO PARA EL PERIODO 2023-II EN EL CENTRO PARA LA REGIONALIZACIÓN DE LA EDUCACIÓN Y LAS OPORTUNIDADES CREO: 1. BRINDAR APOYO EN LOS TRÁMITES ADMINISTRATIVOS REQUERIDOS DEL CONVENIO BECAS DEL CAMBIO SUSCRITO CON LA GOBERNACIÓN DEL MAGDALENA, CONVENIO CON CEDEIT, Y DE LOS CONVENIOS DE VENTAS DE SERVICIOS DEL CREO. 2. APOYAR EN LOS PROCESOS DE REVISIÓN DEL SIGEP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REQUERIDO PARA LA CONTRATACIÓN Y PAGO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</si>
  <si>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https://community.secop.gov.co/Public/Tendering/ContractNoticePhases/View?PPI=CO1.PPI.26213313&amp;isFromPublicArea=True&amp;isModal=False</t>
  </si>
  <si>
    <t>OPSP-CREO-0047-2023</t>
  </si>
  <si>
    <t>CO1.REQ.4838829</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</si>
  <si>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2023-II: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</si>
  <si>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https://community.secop.gov.co/Public/Tendering/ContractNoticePhases/View?PPI=CO1.PPI.26213386&amp;isFromPublicArea=True&amp;isModal=False</t>
  </si>
  <si>
    <t>OPSP-CREO-0048-2023</t>
  </si>
  <si>
    <t>CO1.REQ.4838910</t>
  </si>
  <si>
    <t>DESARROLLAR LAS SIGUIENTES ACTIVIDADES DE APOYO EN EL CENTRO PARA LA REGIONALIZACIÓN DE LA EDUCACIÓN Y LAS OPORTUNIDADES-CREO PARA EL PERIODO2023-II: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DEL CREO. 7 APOYAR EN LA ATENCIÓN DE LAS QUEJAS, RECLAMOS, INQUIETUDES O REQUERIMIENTOS DE LOS ESTUDIANTES Y DOCENTES DEL CREO. 8.APOYAR LAS ACTIVIDADES ACADÉMICAS, ADMINISTRATIVAS Y DE EXTENSIÓN ORGANIZADAS POR EL CREO. 9.)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</si>
  <si>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https://community.secop.gov.co/Public/Tendering/ContractNoticePhases/View?PPI=CO1.PPI.26214211&amp;isFromPublicArea=True&amp;isModal=False</t>
  </si>
  <si>
    <t>OPSP-CREO-0049-2023</t>
  </si>
  <si>
    <t>CO1.REQ.4869208</t>
  </si>
  <si>
    <t>DESARROLLAR LAS SIGUIENTES ACTIVIDADES DE APOYO EN LA PLATAFORMAS DE AMBIENTES VIRTUALES DEL CENTRO PARA LA REGIONALIZACIÓN DE LA EDUCACIÓN Y LAS OPORTUNIDADES-CREO DURANTE EL PERIODO 2023-II: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</si>
  <si>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https://community.secop.gov.co/Public/Tendering/ContractNoticePhases/View?PPI=CO1.PPI.26363608&amp;isFromPublicArea=True&amp;isModal=False</t>
  </si>
  <si>
    <t>OAG-CREO-0050-2023</t>
  </si>
  <si>
    <t>CO1.REQ.4869148</t>
  </si>
  <si>
    <t>DESARROLLAR LAS SIGUIENTES ACTIVIDADES DE APOYO OPERATIVO EN CENTRO PARA LA REGIONALIZACIÓN DE LA EDUCACIÓN Y LAS OPORTUNIDADES-CREO PARA EL PERIODO2023-II: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</si>
  <si>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https://community.secop.gov.co/Public/Tendering/ContractNoticePhases/View?PPI=CO1.PPI.26364884&amp;isFromPublicArea=True&amp;isModal=False</t>
  </si>
  <si>
    <t>OAG-CREO-0051-2023</t>
  </si>
  <si>
    <t>CO1.REQ.4869489</t>
  </si>
  <si>
    <t>DESARROLLAR LAS SIGUIENTES ACTIVIDADES EN EL GRUPO DE TESORERÍA DE LA UNIVERSIDAD DEL MAGDALENA PARA EL PERIODO 2023-II: 1. APOYAR EN LA ORGANIZACIÓN DE LOS DOCUMENTOS SOPORTE DE LAS ÓRDENES DEL PAGO DE PRESTACIÓN DE SERVICIO, VIÁTICOS Y DESPLAZAMIENTOS, APOYOS ECONÓMICOS Y DEMÁS ACTOS ADMINISTRATIVOS QUE GENEREN CON CARGO AL CREO Y CLASIFICARLAS SEGÚN EL CONCEPTO. 2. APOYAR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</si>
  <si>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https://community.secop.gov.co/Public/Tendering/ContractNoticePhases/View?PPI=CO1.PPI.26365769&amp;isFromPublicArea=True&amp;isModal=False</t>
  </si>
  <si>
    <t>OAG-CREO-0052-2023</t>
  </si>
  <si>
    <t>CO1.REQ.4869728</t>
  </si>
  <si>
    <t>DESARROLLAR LAS SIGUIENTES ACTIVIDADES PARA EL PERIODO 2023-II EN EL CENTRO TUTORIAL DE CIÉNAGA (MAGDALENA), DEL CENTRO PARA LA REGIONALIZACIÓN DE LA EDUCACIÓN Y LAS OPORTUNIDADES-CREO, COMO SON LAS SIGUIENTES: 1. APOYAR EN EL SEGUIMIENTO A LAS ACTIVIDADES ACADÉMICAS EN EL CENTRO TUTORIAL. 2.APOYAR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</si>
  <si>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https://community.secop.gov.co/Public/Tendering/ContractNoticePhases/View?PPI=CO1.PPI.26366365&amp;isFromPublicArea=True&amp;isModal=False</t>
  </si>
  <si>
    <t>OAG-CREO-0053-2023</t>
  </si>
  <si>
    <t>CO1.REQ.4869759</t>
  </si>
  <si>
    <t>DESARROLLAR LAS SIGUIENTES ACTIVIDADES DE APOYO PARA EL PERIODO 2023-II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BÚSQUEDA DE DOCUMENTOS EN EL ARCHIVO FÍSICO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</si>
  <si>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https://community.secop.gov.co/Public/Tendering/ContractNoticePhases/View?PPI=CO1.PPI.26366993&amp;isFromPublicArea=True&amp;isModal=False</t>
  </si>
  <si>
    <t>OAG-CREO-0054-2023</t>
  </si>
  <si>
    <t>CO1.REQ.4869927</t>
  </si>
  <si>
    <t>DESARROLLAR LAS SIGUIENTES ACTIVIDADES DE APOYO ADMINISTRATIVO EN EL PROGRAMA ADMINISTRACIÓN PÚBLICA Y TECNOLOGÍA EN GESTIÓN PÚBLICA TERRITORIAL DEL CENTRO PARA LA REGIONALIZACIÓN DE LA EDUCACIÓN Y LAS OPORTUNIDADES-CREO PARA EL PERIODO 2023-II: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ORGANIZACIÓN DE LOS DOCUMENTOS REQUERIDOS PARA GRADO. 5. APOYAR A LOS ESTUDIANTES EN EL PROCESO DE CRÉDITO A CORTO PLAZO CON UNIMAGDALENA. 6. APOYAR EN LOS PROCESOS DE ASIGNACIÓN ACADÉMICA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</si>
  <si>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https://community.secop.gov.co/Public/Tendering/ContractNoticePhases/View?PPI=CO1.PPI.26367875&amp;isFromPublicArea=True&amp;isModal=False</t>
  </si>
  <si>
    <t>OAG-CREO-0055-2023</t>
  </si>
  <si>
    <t>CO1.REQ.4870035</t>
  </si>
  <si>
    <t>DESARROLLAR ACTIVIDADES DE APOYO ADMINISTRATIVO PARA EL PERIODO 2023-II,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</si>
  <si>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https://community.secop.gov.co/Public/Tendering/ContractNoticePhases/View?PPI=CO1.PPI.26368266&amp;isFromPublicArea=True&amp;isModal=False</t>
  </si>
  <si>
    <t>OAG-CREO-0056-2023</t>
  </si>
  <si>
    <t>CO1.REQ.4870757</t>
  </si>
  <si>
    <t>DESARROLLAR LAS SIGUIENTES ACTIVIDADES PARA EL PERIODO 2023-I EN EL CENTRO TUTORIAL DE AGUACHICA DEL CENTRO PARA LA REGIONALIZACIÓN DE LA EDUCACIÓN Y LAS OPORTUNIDADES-CREO: 1. APOYAR EN EL SEGUIMIENTO A LAS ACTIVIDADES ACADÉMICAS EN EL CENTRO TUTORIAL. 2.APOYAR Y BRINDAR INFORMACIÓN ACTUALIZADA A LOS ESTUDIANTES Y DOCENTES SOBRE CAMBIOS EN LOS PROCESOS ACADÉMICOS Y ADMINISTRATIVOS DE LA UNIMAGDALENA. 3.APOYAR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</si>
  <si>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https://community.secop.gov.co/Public/Tendering/ContractNoticePhases/View?PPI=CO1.PPI.26371232&amp;isFromPublicArea=True&amp;isModal=False</t>
  </si>
  <si>
    <t>OAG-CREO-0057-2023</t>
  </si>
  <si>
    <t>CO1.REQ.4870883</t>
  </si>
  <si>
    <t>DESARROLLAR LAS SIGUIENTES ACTIVIDADES DE APOYO PARA EL PERIODO2023-II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</si>
  <si>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https://community.secop.gov.co/Public/Tendering/ContractNoticePhases/View?PPI=CO1.PPI.26371623&amp;isFromPublicArea=True&amp;isModal=False</t>
  </si>
  <si>
    <t>OAG-CREO-0058-2023</t>
  </si>
  <si>
    <t>CO1.REQ.4870700</t>
  </si>
  <si>
    <t>DESARROLLAR LAS SIGUIENTES ACTIVIDADES DE APOYO PARA EL PERIODO 2023-II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</si>
  <si>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https://community.secop.gov.co/Public/Tendering/ContractNoticePhases/View?PPI=CO1.PPI.26372072&amp;isFromPublicArea=True&amp;isModal=False</t>
  </si>
  <si>
    <t>OPSP-CREO-0059-2023</t>
  </si>
  <si>
    <t>CO1.REQ.4871083</t>
  </si>
  <si>
    <t>DESARROLLAR LAS SIGUIENTES ACTIVIDADES DE ASESORÍA EN LA PLATAFORMAS DE AMBIENTES VIRTUALES DEL CENTRO PARA LA REGIONALIZACIÓN DE LA EDUCACIÓN Y LAS OPORTUNIDADES-CREO DURANTE EL PERIODO 2023-II: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7.CAPACITAR AL PERSONAL DOCENTE Y ESTUDIANTES NUEVOS SEGÚN LAS SOLICITUDES REALIZADAS. 8.) REALIZAR DESARROLLOS, MEJORAS Y ADAPTACIONES PARA LOS SISTEMAS DE INFORMACIÓN CON LOS QUE CUENTE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</si>
  <si>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https://community.secop.gov.co/Public/Tendering/ContractNoticePhases/View?PPI=CO1.PPI.26372660&amp;isFromPublicArea=True&amp;isModal=False</t>
  </si>
  <si>
    <t>OPSP-CREO-0060-2023</t>
  </si>
  <si>
    <t>CO1.REQ.4871537</t>
  </si>
  <si>
    <t>DESARROLLAR ACTIVIDADES CON LOS ESTUDIANTES DE INCLUSIÓN POR DIVERSIDAD FUNCIONAL DEL CENTRO PARA LA REGIONALIZACIÓN DE LA EDUCACIÓN Y LAS OPORTUNIDADES-CREO, TENDIENTES AL FORTALECIMIENTO EN SU PROCESO DE FORMACIÓN PERSONAL, PROFESIONAL Y SOCIAL: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</si>
  <si>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https://community.secop.gov.co/Public/Tendering/ContractNoticePhases/View?PPI=CO1.PPI.26373364&amp;isFromPublicArea=True&amp;isModal=False</t>
  </si>
  <si>
    <t>OAG-CREO-0061-2023</t>
  </si>
  <si>
    <t>CO1.REQ.4871563</t>
  </si>
  <si>
    <t>DESARROLLAR LAS SIGUIENTES ACTIVIDADES DE APOYO EN EL PROGRAMA DE LICENCIATURA EN LITERATURA Y LENGUA CASTELLANA DEL CENTRO PARA LA REGIONALIZACIÓN DE LA EDUCACIÓN Y LAS OPORTUNIDADES-CREO PARA EL PERIODO 2023-II: 1. BRINDAR APOYO DE LAS SOLICITUDES, INQUIETUDES O REQUERIMIENTOS DE LOS ESTUDIANTES Y DOCENTES. 2. APOYAR LOS TRÁMITES OPERATIVOS DE REPORTE DE NOTAS, REGISTROS ACADÉMICOS, EXPEDICIÓN DE LIQUIDACIONES DE MATRÍCULAS, PROMEDIOS ACADÉMICOS, CARNET DE ESTUDIANTES Y DOCENTES, SEGURO ESTUDIANTIL, CONSTANCIAS DE ESTUDIANTES Y DOCENTES, ORGANIZACIÓN DE LOS DOCUMENTOS REQUERIDOS PARA GRADO. 3. APOYAR EN LOS PROCESOS DE ASIGNACIÓN ACADÉMICA. 4. APOYAR EN LA ORGANIZACIÓN Y EJECUCIÓN DE LOS PROCESOS DE ADICIONES Y DESPLAZAMIENTOS DE DOCENTES. 5. APOYO A LOS SEGUIMIENTOS ACADÉMICOS DE LOS CENTROS ZONALES DE MANERA PRESENCIAL Y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</si>
  <si>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https://community.secop.gov.co/Public/Tendering/ContractNoticePhases/View?PPI=CO1.PPI.26373987&amp;isFromPublicArea=True&amp;isModal=False</t>
  </si>
  <si>
    <t>OAG-CREO-0062-2023</t>
  </si>
  <si>
    <t>CO1.REQ.4871590</t>
  </si>
  <si>
    <t xml:space="preserve">DESARROLLAR LAS SIGUIENTES ACTIVIDADES DE APOYO EN EL CENTRO PARA LA REGIONALIZACIÓN DE LA EDUCACIÓN Y LAS OPORTUNIDADES-CREO PARA EL PERIODO 2023-II: 1.APOYAR EN EL DIRECCIONAMIENTO DE LA CORRESPONDENCIA QUE LLEGUE AL CREO. 2. APOYAR EN EL PROCESO DE GRADO DE LOS PROGRAMAS DEL CREO. 3. APOYAR EN EL SEGUIMIENTO DE LAS ACTIVIDADES ACADÉMICAS DE LOS PROGRAMAS DEL CREO. 4. APOYAR EN LA REVISIÓN DE DOCUMENTOS DE DOCENTES PARA SU VINCULACIÓN EN LAS PLATAFORMAS SIGEP II Y GEDOCO. 5.APOYAR EN LA PROGRAMACIÓN DE CLASES DEL PROGRAMA DE LICENCIATURA EN LITERATURA Y LENGUA CASTELLANA EN EL CALENDARIO DE ACTIVIDADES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</si>
  <si>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https://community.secop.gov.co/Public/Tendering/ContractNoticePhases/View?PPI=CO1.PPI.26374504&amp;isFromPublicArea=True&amp;isModal=False</t>
  </si>
  <si>
    <t>OAG-CREO-0063-2023</t>
  </si>
  <si>
    <t>CO1.REQ.4872106</t>
  </si>
  <si>
    <t>DESARROLLAR LAS SIGUIENTES ACTIVIDADES DE APOYO PARA EL PERIODO2023-II,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</si>
  <si>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https://community.secop.gov.co/Public/Tendering/ContractNoticePhases/View?PPI=CO1.PPI.26374922&amp;isFromPublicArea=True&amp;isModal=False</t>
  </si>
  <si>
    <t>OAG-CREO-0064-2023</t>
  </si>
  <si>
    <t>CO1.REQ.4872390</t>
  </si>
  <si>
    <t>DESARROLLAR LAS SIGUIENTES ACTIVIDADES DE APOYO AL PROGRAMA TECNOLOGÍA EN ATENCIÓN A LA PRIMERA INFANCIA DEL CENTRO PARA LA REGIONALIZACIÓN DE LA EDUCACIÓN Y LAS OPORTUNIDADES-CREO PARA EL PERIODO 2023-II: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</si>
  <si>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https://community.secop.gov.co/Public/Tendering/ContractNoticePhases/View?PPI=CO1.PPI.26376319&amp;isFromPublicArea=True&amp;isModal=False</t>
  </si>
  <si>
    <t>OAG-CREO-0065-2023</t>
  </si>
  <si>
    <t>CO1.REQ.4872512</t>
  </si>
  <si>
    <t>DESARROLLAR LAS SIGUIENTES ACTIVIDADES DE APOYO PARA EL PERIODO 2023-II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</si>
  <si>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https://community.secop.gov.co/Public/Tendering/ContractNoticePhases/View?PPI=CO1.PPI.26376392&amp;isFromPublicArea=True&amp;isModal=False</t>
  </si>
  <si>
    <t>OAG-CREO-0066-2023</t>
  </si>
  <si>
    <t>CO1.REQ.4875878</t>
  </si>
  <si>
    <t>DESARROLLAR LAS SIGUIENTES ACTIVIDADES DE APOYO ADMINISTRATIVO EN LA REVISIÓN DE DOCUMENTOS DE LOS INSCRITOS A LOS PROGRAMAS DEL CENTRO PARA LA REGIONALIZACIÓN DE LA EDUCACIÓN Y LAS OPORTUNIDADES-CREO PARA EL PERIODO DE INGRESO DE 2023-II: 1) APOYAR EN LA REVISIÓN DE LA DOCUMENTACIÓN DE LOS ASPIRANTES A LOS DISTINTOS PROGRAMAS OFERTADOS PARA EL 2023-II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</si>
  <si>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https://community.secop.gov.co/Public/Tendering/ContractNoticePhases/View?PPI=CO1.PPI.26396318&amp;isFromPublicArea=True&amp;isModal=False</t>
  </si>
  <si>
    <t>OPSP-CREO-0067-2023</t>
  </si>
  <si>
    <t>CO1.REQ.4876439</t>
  </si>
  <si>
    <t>DESARROLLAR LAS SIGUIENTES ACTIVIDADES ADMINISTRATIVAS RELACIONADAS CON EL CONVENIO INTERADMINISTRATIVO SUSCRITO CON EL DEPARTAMENTO DE CESAR – FONDO DEPARTAMENTAL
PARA LA EDUCACIÓN SUPERIOR – FEDESCESAR Y LA UNIVERSIDAD DEL MAGDALENA, DURANTE EL PERÍODO 2023-II: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CUALDEBERÁ DEJARSE CONSTANCIA ESCRITA.</t>
  </si>
  <si>
    <t>https://community.secop.gov.co/Public/Tendering/ContractNoticePhases/View?PPI=CO1.PPI.26397252&amp;isFromPublicArea=True&amp;isModal=False</t>
  </si>
  <si>
    <t>OAG-CREO-0068-2023</t>
  </si>
  <si>
    <t>CO1.REQ.4876623</t>
  </si>
  <si>
    <t>DESARROLLAR LAS SIGUIENTES ACTIVIDADES DE APOYO PARA EL PERIODO 2023-II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</si>
  <si>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https://community.secop.gov.co/Public/Tendering/ContractNoticePhases/View?PPI=CO1.PPI.26398144&amp;isFromPublicArea=True&amp;isModal=False</t>
  </si>
  <si>
    <t>OAG-CREO-0069-2023</t>
  </si>
  <si>
    <t>CO1.REQ.4876572</t>
  </si>
  <si>
    <t>DESARROLLAR LAS SIGUIENTES ACTIVIDADES DE APOYO PARA EL PERIODO 2023-II EN EL PROGRAMA DE ADMINISTRACIÓN PUBLICA POR CICLOS PROPEDÉUTICOS DEL CENTRO PARA LA REGIONALIZACIÓN DE LA EDUCACIÓN Y LAS OPORTUNIDADES-CREO: 1.) APOYAR EL REGISTRO DE ESTUDIANTES EN AYRE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DESARROLLODE LAS ACTIVIDADES OBJETO DE LA PRESENTE ORDEN, DE LO CUAL DEBERÁ DEJARSE CONSTANCIA ESCRITA.</t>
  </si>
  <si>
    <t>https://community.secop.gov.co/Public/Tendering/ContractNoticePhases/View?PPI=CO1.PPI.26398735&amp;isFromPublicArea=True&amp;isModal=False</t>
  </si>
  <si>
    <t>OAG-CREO-0070-2023</t>
  </si>
  <si>
    <t>CO1.REQ.4957731</t>
  </si>
  <si>
    <t>DESARROLLAR LAS SIGUIENTES ACTIVIDADES PARA EL PERIODO 2023-II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</si>
  <si>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https://community.secop.gov.co/Public/Tendering/ContractNoticePhases/View?PPI=CO1.PPI.26787949&amp;isFromPublicArea=True&amp;isModal=False</t>
  </si>
  <si>
    <t>OAG-CREO-0071-2023</t>
  </si>
  <si>
    <t>CO1.REQ.4957838</t>
  </si>
  <si>
    <t>DESARROLLAR LAS SIGUIENTES ACTIVIDADES DE APOYO AL PROGRAMA PROFESIONAL EN DEPORTE DEL CENTRO PARA LA REGIONALIZACIÓN DE LA EDUCACIÓN Y LAS OPORTUNIDADES-CREO PARA EL PERIODO 2023-II: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</si>
  <si>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EUGENIA LEONOR MORELLI DAZA</t>
  </si>
  <si>
    <t>https://community.secop.gov.co/Public/Tendering/ContractNoticePhases/View?PPI=CO1.PPI.26789314&amp;isFromPublicArea=True&amp;isModal=False</t>
  </si>
  <si>
    <t>OAG-CREO-0072-2023</t>
  </si>
  <si>
    <t>CO1.REQ.4975272</t>
  </si>
  <si>
    <t>DESARROLLAR LAS SIGUIENTES ACTIVIDADES ADMINISTRATIVAS EN EL CENTRO TUTORIAL DE EL BANCO DEL CENTRO PARA LA REGIONALIZACIÓN DE LA EDUCACIÓN Y LAS OPORTUNIDADES-CREO PARA EL PERIODO 2023-II: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</si>
  <si>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https://community.secop.gov.co/Public/Tendering/ContractNoticePhases/View?PPI=CO1.PPI.26790153&amp;isFromPublicArea=True&amp;isModal=False</t>
  </si>
  <si>
    <t>OAG -CREO-0073-2023</t>
  </si>
  <si>
    <t>CO1.REQ.4994623</t>
  </si>
  <si>
    <t>DESARROLLAR LAS SIGUIENTES ACTIVIDADES DE APOYO PARA EL PERIODO 2023-II EN EL PROGRAMA DE PROFESIONAL EN ADMINISTRACIÓN DE LA SEGURIDAD Y SALUD EN EL TRABAJO POR CICLOS PROPEDÉUTICOS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A LOS ESTUDIANTES EN EL PROCESO DE CRÉDITO A CORTO PLAZO CON UNIMAGDALENA. 5.) APOYAR EL SEGUIMIENTO A LOS CURSOS DE LA PLATAFORMA VIRTUAL DEL PROGRAMA Y HACER SEGUIMIENTO A LAS ACTIVIDADES DOCENTES Y DE ESTUDIANTES EN LA PLATAFORMA. 6.) APOYAR EL PROCESO DE EVALUACIÓN DOCENTE DE CADA PERIODO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</si>
  <si>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https://community.secop.gov.co/Public/Tendering/ContractNoticePhases/View?PPI=CO1.PPI.26790563&amp;isFromPublicArea=True&amp;isModal=False</t>
  </si>
  <si>
    <t>OPSP-CREO-0074-2023</t>
  </si>
  <si>
    <t>CO1.REQ.4958261</t>
  </si>
  <si>
    <t>DESARROLLAR LAS SIGUIENTES ACTIVIDADES DE APOYO PROFESIONAL EN LA ATENCIÓN PSICOLÓGICA DE ESTUDIANTES EN EL CENTRO PARA LA REGIONALIZACIÓN DE LA EDUCACIÓN Y LAS OPORTUNIDADES-CREO: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</si>
  <si>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https://community.secop.gov.co/Public/Tendering/ContractNoticePhases/View?PPI=CO1.PPI.26791183&amp;isFromPublicArea=True&amp;isModal=False</t>
  </si>
  <si>
    <t>OAG-CREO-0075-2023</t>
  </si>
  <si>
    <t>CO1.REQ.4962224</t>
  </si>
  <si>
    <t>DESARROLLAR LAS SIGUIENTES ACTIVIDADES DE APOYO ADMINISTRATIVO EN LAS PRÁCTICAS DEL PROGRAMA TÉCNICO LABORAL EN OFICINISTA, CLASIFICACIÓN Y ARCHIVO DEL CREO PARA EL PERIODO 2023-II: 1.) APOYAR EN LA ORIENTACIÓN A LOS ESTUDIANTES PARA EL PROCESO DE PRÁCTICAS. 2.) APOYAR EN LA ATENCIÓN DE SOLICITUDES, INQUIETUDES O REQUERIMIENTOS DE LOS ESTUDIANTES. 3.) APOYAR EN EL SEGUIMIENTO DE LAS PRÁCTICAS DE LOS ESTUDIANTES DEL PROGRAMA. 4.) APOYAR EN EL REPORTE DE ESTUDIANTES DE PRÁCTICAS QUE SE REQUIERA.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</si>
  <si>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DENIS LIZETH VANEGAS BARRIOSNUEVO</t>
  </si>
  <si>
    <t>https://community.secop.gov.co/Public/Tendering/ContractNoticePhases/View?PPI=CO1.PPI.26810855&amp;isFromPublicArea=True&amp;isModal=False</t>
  </si>
  <si>
    <t>OPSP-CREO-0076-2023</t>
  </si>
  <si>
    <t>CO1.REQ.4970305</t>
  </si>
  <si>
    <t>DESARROLLAR LAS SIGUIENTES ACTIVIDADES DE COMUNICACIONES Y PRENSA DEL CENTRO PARA LA REGIONALIZACIÓN DE LA EDUCACIÓN Y LAS OPORTUNIDADES - CREO EN COORDINACIÓN CON LA DIRECCIÓN DE COMUNICACIONES DE LA UNIVERSIDAD DEL MAGDALENA DURANTE EL PERIODO 2023-II: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</si>
  <si>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https://community.secop.gov.co/Public/Tendering/ContractNoticePhases/View?PPI=CO1.PPI.26851786&amp;isFromPublicArea=True&amp;isModal=False</t>
  </si>
  <si>
    <t>OPSP-CREO-0077-2023</t>
  </si>
  <si>
    <t>DESARROLLAR LAS SIGUIENTES ACTIVIDADES EN EL PERIODO 2023-II, DE ASESORÍA DE LA CREACIÓN DE PROGRAMAS Y ASESORÍA JURÍDICA ENCARGADOS DE CUMPLIR CON LOS COMPROMISOS PACTADOS RELACIONADOS DE LA NUEVA OFERTA DEL CENTRO PARA LA REGIONALIZACIÓN DE LA EDUCACIÓN Y LAS OPORTUNIDADES -CREO: 1)ASESORA Y/O EMITIR ORIENTACIONES DE MEJORA Y COMPLEMENTACIÓN, SOBRE LAS CONDICIONES CORRESPONDIENTE A LOS PROGRAMAS EN PROCESO DE CREACIÓN Y/O AJUSTE NORMATIVO, VERIFICANDO EL AVANCE EN LA DOCUMENTACIÓN, LAS EVIDENCIAS E INDICADORES SEGÚN LA NORMATIVIDAD VIGENTE. 2) APOYAR A LOS PROGRAMAS, EN LAS EVENTUALES RESPUESTAS Y/O REQUERIMIENTOS DEL MEN, EN EL MARCO DEL PROCESO DE RENOVACIÓN Y/O OTORGAMIENTO DEL REGISTRO CALIFICADO DE LOS PROGRAMAS NUEVOS. 3) OBTENER INFORMACIÓN/ INDICADORES RELACIONADOS CON LA CONDICIÓN JUSTIFICACIÓN DE PROGRAMA, LA CUAL SE DEBE CONSULTAR EN DIFERENTES PORTALES EDUCATIVOS DEL ESTADO. 4) PREPARAR DIAPOSITIVAS E INFORMES RELACIONADOS CON LOS PROCESOS DE CREACIÓN O RENOVACIÓN DE PROGRAMAS, PARA SER PRESENTADOS ANTE DIFERENTES INSTANCIAS INSTITUCIONALES Y OFICIALES, EN ESPECIAL, LAS RELACIONADAS CON LOS NUEVOS PROGRAMAS. 5) RECABAR INFORMACIÓN EN LAS DIFERENTES DEPENDENCIAS (OFICINAS, DECANATURAS, DIRECCIONES DE PROGRAMA, ENTRE OTRAS) CONCERNIENTE Y NECESARIA PARA DOCUMENTAR LAS CONDICIONES DE PROGRAMA (INVESTIGACIÓN, SECTOR EXTERNO, MEDIOS EDUCATIVOS E INFRAESTRUCTURA). 6) BRINDAR ASESORÍA EN LA REVISIÓN DE LOS CONVENIOS SUSCRITO POR EL DIRECTOR DEL CENTRO PARA LA REGIONALIZACIÓN DE LA EDUCACIÓN Y LAS OPORTUNIDADES - CREO, ASÍ COMO LA VIGENCIA Y PRÓRROGA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</si>
  <si>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ENELSY MILAGRO PATERNINA PEÑA</t>
  </si>
  <si>
    <t>https://community.secop.gov.co/Public/Tendering/ContractNoticePhases/View?PPI=CO1.PPI.26875993&amp;isFromPublicArea=True&amp;isModal=False</t>
  </si>
  <si>
    <t>OAG-CREO-0078-2023</t>
  </si>
  <si>
    <t>DESARROLLAR LAS SIGUIENTES ACTIVIDADES ADMINISTRATIVAS DURANTE EL PERIODO2023-II,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</si>
  <si>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LUIS HAROLDO TURIZO JIMENEZ</t>
  </si>
  <si>
    <t>https://community.secop.gov.co/Public/Tendering/ContractNoticePhases/View?PPI=CO1.PPI.26980739&amp;isFromPublicArea=True&amp;isModal=False</t>
  </si>
  <si>
    <t>OPSP-CREO-0079-2023</t>
  </si>
  <si>
    <t>CO1.REQ.5048019</t>
  </si>
  <si>
    <r>
      <t xml:space="preserve">DESARROLLAR LAS SIGUIENTES ACTIVIDADES DE MARKETING PARA EL PERIODO 2023-II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t>
    </r>
    <r>
      <rPr>
        <b/>
        <sz val="10"/>
        <color theme="1"/>
        <rFont val="Calibri"/>
        <family val="2"/>
        <scheme val="minor"/>
      </rPr>
      <t xml:space="preserve">PARÁGRAFO PRIMERO: </t>
    </r>
    <r>
      <rPr>
        <sz val="10"/>
        <color theme="1"/>
        <rFont val="Calibri"/>
        <family val="2"/>
        <scheme val="minor"/>
      </rPr>
      <t xml:space="preserve">EN EL CASO QUE </t>
    </r>
    <r>
      <rPr>
        <b/>
        <sz val="10"/>
        <color theme="1"/>
        <rFont val="Calibri"/>
        <family val="2"/>
        <scheme val="minor"/>
      </rPr>
      <t xml:space="preserve">EL CONTRATISTA </t>
    </r>
    <r>
      <rPr>
        <sz val="10"/>
        <color theme="1"/>
        <rFont val="Calibri"/>
        <family val="2"/>
        <scheme val="minor"/>
      </rPr>
      <t xml:space="preserve">LO REQUIERA, </t>
    </r>
    <r>
      <rPr>
        <b/>
        <sz val="10"/>
        <color theme="1"/>
        <rFont val="Calibri"/>
        <family val="2"/>
        <scheme val="minor"/>
      </rPr>
      <t xml:space="preserve">UNIMAGDALENA </t>
    </r>
    <r>
      <rPr>
        <sz val="10"/>
        <color theme="1"/>
        <rFont val="Calibri"/>
        <family val="2"/>
        <scheme val="minor"/>
      </rPr>
      <t xml:space="preserve">PODRÁ FACILITARLE LOS EQUIPOS Y ESPACIO FÍSICO NECESARIO DENTRO DEL CAMPUS PARA LA EJECUCIÓN DEL OBJETO DE LA PRESENTE ORDEN. </t>
    </r>
    <r>
      <rPr>
        <b/>
        <sz val="10"/>
        <color theme="1"/>
        <rFont val="Calibri"/>
        <family val="2"/>
        <scheme val="minor"/>
      </rPr>
      <t xml:space="preserve">PARÁGRAFO SEGUNDO: EL CONTRATISTA </t>
    </r>
    <r>
      <rPr>
        <sz val="10"/>
        <color theme="1"/>
        <rFont val="Calibri"/>
        <family val="2"/>
        <scheme val="minor"/>
      </rPr>
      <t>PODRÁ ACORDAR CON EL SUPERVISOR DE LA PRESENTE ORDEN CRONOGRAMAS PARA EL DESARROLLO DE LAS ACTIVIDADES OBJETO DE LA PRESENTE ORDEN, DE LO CUAL DEBERÁ DEJARSE CONSTANCIA ESCRITA.</t>
    </r>
  </si>
  <si>
    <t>https://community.secop.gov.co/Public/Tendering/ContractNoticePhases/View?PPI=CO1.PPI.27240820&amp;isFromPublicArea=True&amp;isModal=False</t>
  </si>
  <si>
    <t>OPSP-CREO-0080-2023</t>
  </si>
  <si>
    <t>CO1.REQ.5048184</t>
  </si>
  <si>
    <t>DESARROLLAR LAS SIGUIENTES ACTIVIDADES DE ASESORÍA JURÍDICA EN EL CENTRO PARA LA REGIONALIZACIÓN DE LA EDUCACIÓN Y LAS OPORTUNIDADES-CREO DURANTE EL PERIODO 2023-II: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PROYECTAR LAS RESPUESTAS DE LOS DERECHOS DE PETICIÓN Y TUTELAS. 6). APOYAR EN LA REVISIÓN DE LOS CONVENIOS SUSCRITO POR EL DIRECTOR DEL CENTRO PARA LA REGIONALIZACIÓN DE LA EDUCACIÓN Y LAS OPORTUNIDADES - CREO. 7). RESOLVER CONSULTAS DE TIPO JURÍDICO QUE LE SEAN PRESENTADAS. 8).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</si>
  <si>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HERMES ANDRES BELLO ORJUELA</t>
  </si>
  <si>
    <t>https://community.secop.gov.co/Public/Tendering/ContractNoticePhases/View?PPI=CO1.PPI.27242183&amp;isFromPublicArea=True&amp;isModal=False</t>
  </si>
  <si>
    <t>OAG-CREO-0081-2023</t>
  </si>
  <si>
    <t>CO1.REQ.5093665</t>
  </si>
  <si>
    <t xml:space="preserve">DESARROLLAR LAS SIGUIENTES ACTIVIDADES DE APOYO ADMINISTRATIVO A LA COORDINACIÓN DE LOS PROGRAMAS TÉCNICOS LABORALES DEL CENTRO PARA LA REGIONALIZACIÓN DE LA EDUCACIÓN Y LAS OPORTUNIDADES-CREO PARA EL PERIODO 2023-II: 1.) APOYAR EN EL SEGUIMIENTO Y ACOMPAÑAMIENTO DE LAS ACTIVIDADES ADMINISTRATIVAS DE LOS TÉCNICOS LABORALES. 2.) APOYAR EN LA JORNADA DE INDUCCIÓN DE ESTUDIANTES DELOS TÉCNICOS LABORALES DEL CREO. 3.) APOYAR EN LA PROMOCIÓN DE LOS PROGRAMAS TÉCNICOS LABORALES DEL CREO. 4.) APOYAR EN LA VERIFICACIÓN DE REGISTRO Y MATRÍCULA DE LOS ESTUDIANTES DE LOS TÉCNICOS LABORALES. 5.) APOYAR EN EL SEGUIMIENTO A LA ASISTENCIA Y DESERCIÓN DE ESTUDIANTES DE LOS TÉCNICOS LABORALES. 6.) ORGANIZAR ACTAS DE REUNIÓN Y COMITÉS DE LOS TÉCNICOS LABORALES. 7.) APOYAR EL PROCESO DE SEGUIMIENTO Y ACOMPAÑAMIENTO DE PRÁCTICAS DE LOS TÉCNICOS LABORALES.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</si>
  <si>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SARA PATRICIA OÑATE ALVAREZ</t>
  </si>
  <si>
    <t>https://community.secop.gov.co/Public/Tendering/ContractNoticePhases/View?PPI=CO1.PPI.27476403&amp;isFromPublicArea=True&amp;isModal=False</t>
  </si>
  <si>
    <t>OAG-CREO-0082-2023</t>
  </si>
  <si>
    <t>CO1.REQ.5093691</t>
  </si>
  <si>
    <t>DESARROLLAR LAS SIGUIENTES ACTIVIDADES DE APOYO EN EL MANEJO DE LA DOCUMENTACIÓN DE LA CONTRATACIÓN DEL PERSONAL ADMINISTRATIVO Y DOCENTE PARA EL PERIODO 2023-II,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</si>
  <si>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https://community.secop.gov.co/Public/Tendering/ContractNoticePhases/View?PPI=CO1.PPI.27476925&amp;isFromPublicArea=True&amp;isModal=False</t>
  </si>
  <si>
    <t>CA-CREO-0002-2023</t>
  </si>
  <si>
    <t>CO1.REQ.5133184</t>
  </si>
  <si>
    <t>EL ARRENDAMIENTO DE UNA INFRAESTRUCTURA FÍSICA UBICADO EN LA KR 16 N°16D – 70, BARRIO SAN JOSÉ, EN MAGANGUÉ, BOLÍVAR COMPUESTA POR: TRES SALONES DE CLASES CON CAPACIDAD DE 35 PERSONAS, CON LAS SIGUIENTES ÁREAS COMUNES PATIO, BAÑOS, CAFETERÍA, Y AYUDAS TECNOLÓGICAS PARA QUE LOS ESTUDIANTES MATRICULADO S EN EL CENTRO TUTORIAL DEL MUNICIPIO DE MAGANGUÉ (BOLÍVAR), DEL CENTRO PARA REGIONALIZACIÓN PARA LA EDUCACIÓN Y LAS OPORTUNIDADES - CREO DE LA UNIVERSIDAD DEL MAGDALENA</t>
  </si>
  <si>
    <t>DENNIA ROSARIO ROMERO MEDINA</t>
  </si>
  <si>
    <t>https://community.secop.gov.co/Public/Tendering/ContractNoticePhases/View?PPI=CO1.PPI.27673116&amp;isFromPublicArea=True&amp;isModal=False</t>
  </si>
  <si>
    <t xml:space="preserve">    </t>
  </si>
  <si>
    <t xml:space="preserve">       </t>
  </si>
  <si>
    <t>FACULTAD CIENCIAS DE LA EDUCACION</t>
  </si>
  <si>
    <t>OPSP-FCE-001-2023</t>
  </si>
  <si>
    <t>CO1.REQ.4001754</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</si>
  <si>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</si>
  <si>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YESSICA PATRICIA PALLARE MARTINEZ</t>
  </si>
  <si>
    <t>HENRY SANCHEZ</t>
  </si>
  <si>
    <t>https://community.secop.gov.co/Public/Tendering/OpportunityDetail/Index?noticeUID=CO1.NTC.3971412&amp;isFromPublicArea=True&amp;isModal=true&amp;asPopupView=true</t>
  </si>
  <si>
    <t>OPSP-FCE-002-2023</t>
  </si>
  <si>
    <t>CO1.REQ.4002570</t>
  </si>
  <si>
    <t>APOYAR, COORDINAR Y ORGANIZAR LAS ACTIVIDADES RELACIONADAS CON EL FUNCIONAMIENTO DE LA MAESTRÍA EN ENSEÑANZA DEL LENGUAJE Y LA LENGUA CASTELLANA.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</si>
  <si>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VIRGINIA ISABEL BARRERO TONCEL</t>
  </si>
  <si>
    <t>https://community.secop.gov.co/Public/Tendering/OpportunityDetail/Index?noticeUID=CO1.NTC.3908474&amp;isFromPublicArea=True&amp;isModal=true&amp;asPopupView=true</t>
  </si>
  <si>
    <t>OPSP-FCE-003-2023</t>
  </si>
  <si>
    <t>CO1.REQ.4003659</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</si>
  <si>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</si>
  <si>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SONIA PATRICIA MONTENEGRO VASQUEZ</t>
  </si>
  <si>
    <t>ELIZABETH CORDOBA</t>
  </si>
  <si>
    <t>https://community.secop.gov.co/Public/Tendering/OpportunityDetail/Index?noticeUID=CO1.NTC.3909615&amp;isFromPublicArea=True&amp;isModal=true&amp;asPopupView=true</t>
  </si>
  <si>
    <t>OPSP-FCE-004-2023</t>
  </si>
  <si>
    <t>CO1.REQ.4006494</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</si>
  <si>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</si>
  <si>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KATHERIN VANESSA SEQUEDA ROMERO</t>
  </si>
  <si>
    <t>https://community.secop.gov.co/Public/Tendering/OpportunityDetail/Index?noticeUID=CO1.NTC.3912601&amp;isFromPublicArea=True&amp;isModal=true&amp;asPopupView=true</t>
  </si>
  <si>
    <t>OPSP-FCE-005-2023</t>
  </si>
  <si>
    <t>CO1.REQ.4013316</t>
  </si>
  <si>
    <t>APOYAR EN EL CUMPLIMIENTO DE LOS PROCEDIMIENTOS, PROTOCOLOS, GUÍAS Y AGENDAS DISEÑADOS PARA EL ÓPTIMO FUNCIONAMIENTO DEL PROGRAMA DE LICENCIATURA EN LENGUAS EXTRANJERAS CON ÉNFASIS EN INGLÉS.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t>
  </si>
  <si>
    <t>MARGARITA ROSA BARRAZA HERAS</t>
  </si>
  <si>
    <t>https://community.secop.gov.co/Public/Tendering/OpportunityDetail/Index?noticeUID=CO1.NTC.3918710&amp;isFromPublicArea=True&amp;isModal=true&amp;asPopupView=true</t>
  </si>
  <si>
    <t>OPSP-FCE-006-2023</t>
  </si>
  <si>
    <t>CO1.REQ.4013319</t>
  </si>
  <si>
    <t>QUE LA CONTRATISTA DESARROLLE LAS SIGUIENTES ACTIVIDADES EN LA COORDINACIÓN DE LA ESPECIALIZACIÓN EN DOCENCIA UNIVERSITARIA Y EN LA COORDINACIÓN DE EDUCACIÓN CONTINUA DE LA FACULTAD DE EDUCACIÓN: 1) ASESORAR, COORDINAR Y LA ORGANIZACIÓN LOGÍSTICA LAS ACTIVIDADES RELACIONADAS CON EL FUNCIONAMIENTO DE LAS COHORTES ACTIVAS DEL PROGRAMA DE ESPECIALIZACIÓN EN DOCENCIA UNIVERSITARIA. 2) PRESENTAR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REALIZAR EL CONTROL, SEGUIMIENTO Y EVALUACIÓN DE LAS ACTIVIDADES ACADÉMICAS DE PROGRAMA. 3.) APOYAR EN LA REALIZACIÓN DE LA DIVULGACIÓN Y PUBLICIDAD DE LOS PROGRAMAS DE POSTGRADOS Y FORMACIÓN CONTINUA 4) ASESORAR Y HACER SEGUIMIENTO AL PROCESO DE MATRÍCULA DE LOS ESTUDIANTES DE LOS PROGRAMAS. 5)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6) HACER SEGUIMIENTO Y PRESENTAR LOS INFORMES REQUERIDOS ACERCA DE LA SITUACIÓN ACADÉMICA Y FINANCIERA DE LOS ESTUDIANTES DEL PROGRAMA. 7) MANTENER ACTUALIZADA UNA BASE DE DATOS HISTÓRICA CON INFORMACIÓN ACADÉMICA Y FINANCIERA DE LOS PROGRAMAS. 8) PARTICIPAR, APOYAR, CONTRIBUIR EN LA ELABORACIÓN DEL PROCESO DE AUTOEVALUACIÓN Y REGISTRO CALIFICADO. 9) DAR A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11) HACER PRESENCIA Y VELAR POR EL CUMPLIMIENTO DE LOS HORARIOS DE CLASES CONTEMPLADOS EN LA PROGRAMACIÓN SEMANAL; Y FORMALMENTE MANIFESTAR CUALQUIER NOVEDAD EN LA PROGRAMACIÓN ACADÉMICA, CON EL VISTO BUENO DEL DECANO DE LA FACULTAD DE CIENCIAS DE LA EDUCACIÓN. 12) VELAR Y APOYAR LA GESTIÓN Y EL CUMPLIMIENTO DE LAS DECISIONES RELACIONADAS CON LOS ESTUDIANTES EN LOS RESPECTIVOS CONSEJOS DE LA INSTITUCIÓN Y MANTENER UN ARCHIVO ACTUALIZADO CON LAS ACTAS DE LOS CONSEJOS REALIZADOS. 13) PRESENTAR MENSUALMENTE AL DECANO DE LA FACULTAD DE CIENCIAS DE LA EDUCACIÓN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17) VELAR QUE LA ENTREGA DE NOTAS DE LOS DOCENTES DE LOS PROGRAMAS, SE HAGA EN LOS TIEMPOS ESTABLECIDOS POR EL CENTRO DE POSTGRADOS Y FORMACIÓN CONTINUA. 18) RENDIR INFORME DE LAS ACTIVIDADES DESARROLLADAS DURANTE EL MES. 19) PROMOVER Y REALIZAR LA DIVULGACIÓN Y PUBLICIDAD DE LOS DIFERENTES PROGRAMAS O DIPLOMADOS DE FORMACIÓN CONTINUA. 20) ASESORAR Y HACER SEGUIMIENTO DURANTE EL PROCESO DE MATRÍCULA DE LOS ESTUDIANTES DE LOS PROGRAMAS O DIPLOMADOS. 21) HACER MENSUALMENTE SEGUIMIENTO E INFORMES REQUERIDOS ACERCA DE LA SITUACIÓN ACADÉMICA Y FINANCIERA DE LOS ESTUDIANTES DE LOS PROGRAMAS O DIPLOMADOS DE FORMACIÓN CONTINUA. 22) MANTENER ACTUALIZADA UNA BASE DE DATOS HISTÓRICA CON INFORMACIÓN ACADÉMICA Y FINANCIERA DE LOS PROGRAMAS O DIPLOMADOS. 23) DAR A CONOCER A LOS ESTUDIANTES MEDIANTE UNA INDUCCIÓN AL PROGRAMA: PROGRAMACIONES, MICRODISEÑO Y MATERIAL PEDAGÓGICO DE LAS ASIGNATURAS O MÓDULOS QUE VAN A CURSAR Y EL SOBRE EL MANEJO DE LAS PLATAFORMAS VIRTUALES. 24) APOYAR Y HACER SEGUIMIENTO A LAS PETICIONES, QUEJAS, RECLAMOS Y TRÁMITES PRESENTADOS.</t>
  </si>
  <si>
    <t xml:space="preserve">LORENA PATRICIA BERMUDEZ CASTAÑEDA </t>
  </si>
  <si>
    <t>https://community.secop.gov.co/Public/Tendering/OpportunityDetail/Index?noticeUID=CO1.NTC.3918715&amp;isFromPublicArea=True&amp;isModal=true&amp;asPopupView=true</t>
  </si>
  <si>
    <t>OPSP-FCE-007-2023</t>
  </si>
  <si>
    <t>CO1.REQ.4013516</t>
  </si>
  <si>
    <t>APOYAR, COORDINAR Y ORGANIZAR LAS ACTIVIDADES RELACIONADAS CON EL FUNCIONAMIENTO DE LA MAESTRÍA EN ENSEÑANZA DE LAS MATEMÁTICAS.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</si>
  <si>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LUISA LAVALLE PERILLA</t>
  </si>
  <si>
    <t>https://community.secop.gov.co/Public/Tendering/OpportunityDetail/Index?noticeUID=CO1.NTC.3918782&amp;isFromPublicArea=True&amp;isModal=true&amp;asPopupView=true</t>
  </si>
  <si>
    <t>OPSP-FCE-008-2023</t>
  </si>
  <si>
    <t>CO1.REQ.4053996</t>
  </si>
  <si>
    <t>EN EL MARCO DEL DOCTORADO EN CIENCIAS DE LA EDUCACIÓN – RUDECOLOMBIA EL CONTRATISTA DESARROLLARÁ LAS SIGUIENTES ACTIVIDADES: 1) COORDINAR LA CONSTRUCCIÓN, SISTEMATIZACIÓN Y ENVÍO DE COMPLETITUDES REQUERIDAS POR LOS PARES ACADÉMICOS DEL CONSEJO NACIONAL DE ACREDITACIÓN - CNA COMO PARTE DE LA VISITA DESARROLLADA EN DICIEMBRE DEL 2022 EN MIRAS A LA ACREDITACIÓN EN ALTA CALIDAD DEL PROGRAMA EN RED. 2) REALIZAR LA SISTEMATIZACIÓN DE DOCUMENTOS GENERALES DEL DOCTORADO QUE ESTRUCTURAN LA ORGANIZACIÓN PREVIA EN EL PROCESO DE RENOVACIÓN DEL REGISTRO CALIFICADO DEL PROGRAMA. 3) DIVULGAR DE LAS ACTIVIDADES ACADÉMICAS E INVESTIGATIVAS DEL DOCTORADO A TRAVÉS DE REDES SOCIALES Y CORREOS ELECTRÓNICOS DE LOS ACTORES QUE HACE PARTE DE LA COMUNIDAD DEL PROGRAMA</t>
  </si>
  <si>
    <t>DAMAR EDUARDO FONTALVO SANCHEZ</t>
  </si>
  <si>
    <t>IVAN SANCHEZ</t>
  </si>
  <si>
    <t>https://community.secop.gov.co/Public/Tendering/OpportunityDetail/Index?noticeUID=CO1.NTC.3969944&amp;isFromPublicArea=True&amp;isModal=true&amp;asPopupView=true</t>
  </si>
  <si>
    <t>OPSP-FCE-009-2023</t>
  </si>
  <si>
    <t>CO1.REQ.4054724</t>
  </si>
  <si>
    <t xml:space="preserve">EN EL MARCO DEL DOCTORADO EN EDUCACIÓN, INTERCULTURALIDAD Y TERRITORIO EL CONTRATISTA DESARROLLARÁ LAS SIGUIENTES ACTIVIDADES: 1) ACTUALIZAR LA PROYECCIÓN PRESUPUESTAL A VALORES DE VIGENCIA 2023. 2) PREPARAR DE REPORTE CONSOLIDADO DE GASTOS PENDIENTES POR EJECUTAR 2022-2. 3)  REALIZAR LA ORGANIZACIÓN DEL REPORTE DE NOTAS PARCIALES DE LOS ESTUDIANTES DEL PROGRAMA DOCTORAL DE LAS 2 COHORTES QUE CURSARON LOS DISTINTOS SEMINARIOS DURANTE EL AÑO DE FORMACIÓN 2022. 4) CONSTRUIR LA CONVOCATORIA DE ADMISIÓN PARA CONFORMAR LA 3ERA COHORTE DEL DOCTORADO CON LA CONSTRUCCIÓN DE LA CIRCULAR Y LA PROYECCIÓN DEL CRONOGRAMA ACADÉMICO DE SU PRIMER AÑO DOCTORAL. </t>
  </si>
  <si>
    <t>JENNIFER TATIANA ORTIZ SEGRERA</t>
  </si>
  <si>
    <t>OPSP-FCE-010-2023</t>
  </si>
  <si>
    <t>CO1.REQ.4055404</t>
  </si>
  <si>
    <t>EN EL MARCO DEL DOCTORADO EN CIENCIAS DE LA EDUCACIÓN EL CONTRATISTA DESARROLLARÁ LAS SIGUIENTES ACTIVIDADES: 1) RESPONDER LAS SOLICITUDES DE DEPENDENCIAS, DOCENTES Y ESTUDIANTES RECEPCIONADAS EN EL PERÍODO DE VACACIONES COLECTIVAS. 2) GESTIONAR EL ARCHIVO DEL CADE PARA ORGANIZAR LA PRIMERA SESIÓN ORDINARIA VIRTUAL, NECESARIA PARA DAR RESPUESTA A SOLICITUDES ENVIADAS EN PERÍODO DE VACACIONES. 3) CARGAR EN EL SISTEMA DE ADMISIONES LAS NOTAS NECESARIAS PARA INICIAR TRÁMITE DE GRADO A ESTUDIANTES Y GENERAR PAZ Y SALVO. 4) ORGANIZAR LOS SOPORTES Y EVIDENCIAS CORRESPONDIENTES A LAS SUFICIENCIAS Y DEFENSAS DE TESIS REALIZADAS EN EL CIERRE DEL 2022-2.</t>
  </si>
  <si>
    <t>ANA KAROLINA MELENDEZ VARELA</t>
  </si>
  <si>
    <t>https://community.secop.gov.co/Public/Tendering/OpportunityDetail/Index?noticeUID=CO1.NTC.3971951&amp;isFromPublicArea=True&amp;isModal=true&amp;asPopupView=true</t>
  </si>
  <si>
    <t>OPSP-FCE-011-2023</t>
  </si>
  <si>
    <t>CO1.REQ.4055627</t>
  </si>
  <si>
    <t xml:space="preserve">EN EL MARCO DEL DOCTORADO EN EDUCACIÓN, INTERCULTURALIDAD Y TERRITORIO EL CONTRATISTA DESARROLLARÁ LAS SIGUIENTES ACTIVIDADES: 1) CONSTRUIR EL CRONOGRAMA ACADÉMICO DEL TERCER AÑO DE LA COHORTE 2020-II Y DEL SEGUNDO AÑO DE LA COHORTE 2021-II. 2) ORGANIZAR Y PREPARAR LOS MICRODISEÑOS ELABORADOS POR LOS DOCENTES QUE DESARROLLARÁN SEMINARIOS, TALLERES Y CURSOS DOCTORALES EN EL PERIODO ACADÉMICO 2023-1. 3) ORGANIZAR EL REPORTE DE NOTAS PARCIALES DE LOS ESTUDIANTES DEL PROGRAMA DOCTORAL QUE CURSARON LOS DISTINTOS SEMINARIOS DURANTE EL AÑO DE FORMACIÓN 2022. 4) APOYAR EN LA ELABORACIÓN Y PROYECCIÓN DEL CRONOGRAMA ACADÉMICO DE SU PRIMER AÑO DOCTORAL. </t>
  </si>
  <si>
    <t>LUIS DAVID GAMARRA ROSADO</t>
  </si>
  <si>
    <t>https://community.secop.gov.co/Public/Tendering/OpportunityDetail/Index?noticeUID=CO1.NTC.3971969&amp;isFromPublicArea=True&amp;isModal=true&amp;asPopupView=true</t>
  </si>
  <si>
    <t>OPSP-FCE-012-2023</t>
  </si>
  <si>
    <t>CO1.REQ.4056746</t>
  </si>
  <si>
    <t xml:space="preserve">EN EL MARCO DEL DOCTORADO EN EDUCACIÓN, INTERCULTURALIDAD Y TERRITORIO EL CONTRATISTA DESARROLLARÁ LAS SIGUIENTES ACTIVIDADES: 1) GENERAR UNA CONSOLIDACIÓN Y POSTERIOR REVISIÓN DE LAS PONENCIAS ENMARCADAS EN EL EVENTO DEL III COLOQUIO INTERNACIONAL EN EDUCACIÓN, INTERCULTURALIDAD Y TERRITORIO. 2) DISEÑAR LA PUBLICACIÓN DE LA TERCERA VERSIÓN DE LAS MEMORIAS Y COMPARTIR CON LOS PONENTES EN CALIDAD DE ACADÉMICOS, Y ESTUDIANTES DE MAESTRÍA O DOCTORADO. 3) DIVULGAR A LA COMUNIDAD ACADÉMICA NACIONAL E INTERNACIONAL LA CUARTA VERSIÓN DEL COLOQUIO INTERNACIONAL. 4) REALIZAR SEGUIMIENTO DE FORMA PERMANENTE AL DISEÑO Y REMISIÓN DE ELEMENTOS DE PUBLICIDAD, POR PARTE DE LAS DEPENDENCIAS INTERNAS DE LA UNIVERSIDAD DEL MAGDALENA. </t>
  </si>
  <si>
    <t>NATALIA VASQUEZ VILORIA</t>
  </si>
  <si>
    <t>https://community.secop.gov.co/Public/Tendering/OpportunityDetail/Index?noticeUID=CO1.NTC.3978826&amp;isFromPublicArea=True&amp;isModal=true&amp;asPopupView=true</t>
  </si>
  <si>
    <t>OPS-FCE-001-2023</t>
  </si>
  <si>
    <t>CO1.REQ.4150831</t>
  </si>
  <si>
    <t>SERVICIO DE HOSPEDAJE Y ALIMENTACIÓN EN LA CIUDAD DE SANTA MARTA PARA CONFERENCISTAS, VISITANTES E INVITADOS ESPECIALES EN EL MARCO DE LAS ACTIVIDADES ACADÉMICAS Y DE EXTENSIÓN QUE SE DESARROLLAN EN LA UNIVERSIDAD DEL MAGDALENA, DURANTE LA VIGENCIA 2023</t>
  </si>
  <si>
    <t>INVESIONES FERNATH S.A.S</t>
  </si>
  <si>
    <t>https://community.secop.gov.co/Public/Tendering/OpportunityDetail/Index?noticeUID=CO1.NTC.4056061&amp;isFromPublicArea=True&amp;isModal=true&amp;asPopupView=true</t>
  </si>
  <si>
    <t>OPSP-FCE-013-2023</t>
  </si>
  <si>
    <t>CO1.REQ.4172819</t>
  </si>
  <si>
    <t>EN EL MARCO DEL DOCTORADO EN CIENCIAS DE LA EDUCACIÓN – RUDECOLOMBIA EL CONTRATISTA DESARROLLARÁ LAS SIGUIENTES ACTIVIDADES: 1) APOYAR EN LA CONSTRUCCIÓN, SISTEMATIZACIÓN Y ENVÍO DE COMPLETITUDES REQUERIDAS POR LOS PARES ACADÉMICOS DEL CNA EN MIRAS HACIA LA ACREDITACIÓN EN ALTA CALIDAD DEL DOCTORADO. 2) APOYAR EN LA COORDINACIÓN DE REUNIONES CON EL COMITÉ ACADÉMICO DEL DOCTORADO – CADE, RELACIONADAS CON LAS COMPLETITUDES REQUERIDAS POR LOS PARES ACADÉMICOS DEL CNA. 3) APOYAR EN LA DIGITALIZACIÓN Y SISTEMATIZACIÓN DE LA PRODUCCIÓN ACADÉMICA DE LOS GRUPOS DE INVESTIGACIÓN QUE SOPORTAN LAS LÍNEAS DE FORMACIÓN DOCTORAL DEL PROGRAMA. 4) PRESENTAR LOS INFORMES SOLICITADOS POR LA DIRECCIÓN ACADÉMICA DEL PROGRAMA, LA DIRECCIÓN NACIONAL DE RUDECOLOMBIA Y LA UNIVERSIDAD, RELACIONADOS CON LAS COMPLETITUDES EXIGIDAS POR LOS PARES ACADÉMICOS DEL CNA EN MIRAS HACIA LA ACREDITACIÓN EN ALTA CALIDAD DEL DOCTORADO. 5) APOYAR EN LA SISTEMATIZACIÓN Y CONSOLIDACIÓN DE DOCUMENTACIÓN REQUERIDA PARA EL INICIO DEL PROCESO DE RENOVACIÓN DEL REGISTRO CALIFICADO DEL PROGRAMA. 6) APOYAR EN LA GESTIÓN Y SEGUIMIENTO DEL PLAN DE MEJORAMIENTO DEL DOCTORADO. 7) APOYAR EN LA DIVULGACIÓN DE LAS ACTIVIDADES ACADÉMICAS E INVESTIGATIVAS DEL DOCTORADO A TRAVÉS DE REDES SOCIALES Y CORREOS ELECTRÓNICOS. 8) ASISTIR A LAS ACTIVIDADES GENERALES PROGRAMADAS POR LA FACULTAD DE CIENCIAS DE LA EDUCACIÓN Y LA DIRECCIÓN DE CENTRO DE POSTGRADOS Y FORMACIÓN CONTINUA.</t>
  </si>
  <si>
    <t>https://community.secop.gov.co/Public/Tendering/OpportunityDetail/Index?noticeUID=CO1.NTC.4077279&amp;isFromPublicArea=True&amp;isModal=true&amp;asPopupView=true</t>
  </si>
  <si>
    <t>OPSP-FCE-014-2023</t>
  </si>
  <si>
    <t>CO1.REQ.4172823</t>
  </si>
  <si>
    <t xml:space="preserve">EN EL MARCO DEL DOCTORADO EN EDUCACIÓN, INTERCULTURALIDAD Y TERRITORIO EL CONTRATISTA DESARROLLARÁ LAS SIGUIENTES ACTIVIDADES: 1) APOYAR A LA GESTIÓN DE LOS RECURSOS DE APOYO TÉCNICO Y LOGÍSTICO PARA EL FUNCIONAMIENTO DEL DOCTORADO. 2) RECEPCIONAR Y ENVIAR CORRESPONDENCIA, ATENCIÓN TELEFÓNICA Y DIGITAL, SISTEMATIZACIÓN DEL ARCHIVO DOCUMENTAL (FÍSICO Y DIGITAL) DEL DOCTORADO. ATENCIÓN DE ASPIRANTES, ESTUDIANTES Y DOCENTES INVITADOS DEL PROGRAMA DE DOCTORADO. 3) APOYAR PROFESIONAL PARA LA FORMULACIÓN, SEGUIMIENTO Y EVALUACIÓN DEL PLAN DE ACCIÓN DEL DOCTORADO. 4) APOYAR EN LA ELABORACIÓN TÉCNICA DEL PRESUPUESTO ANUAL DE FUNCIONAMIENTO DEL PROGRAMA, EN EL MARCO DE LOS PROCESOS Y PROCEDIMIENTOS INSTITUCIONALES. 5) APOYAR ADMINISTRATIVO EN EL PROCESO DE MATRÍCULA Y REGISTRO ACADÉMICO DE LOS ESTUDIANTES, ASÍ COMO SEGUIMIENTO Y GESTIÓN DE LA CARTERA FINANCIERA DEL DOCTORADO. 6) ELABORAR Y ANALIZAR DE REPORTES ADMINISTRATIVOS Y FINANCIEROS DEL DOCTORADO. 7) APOYAR LA CONSTRUCCIÓN Y MANEJO DE BASES DE DATOS DEL DOCTORADO. 8) APOYAR A LA GESTIÓN DE LOS PROCESOS DE VINCULACIÓN Y EVALUACIÓN DE LOS DOCENTES INVITADOS AL DOCTORADO, COORDINAR LOS REQUERIMIENTOS PARA LA REALIZACIÓN DE SUS ACTIVIDADES, VELAR POR LA BUENA ADMINISTRACIÓN DE LOS RECURSOS DEL PROGRAMA. 9) APOYAR LA ACTUALIZACIÓN DE INFORMACIÓN EN LA PÁGINA WEB DEL PROGRAMA Y APOYAR LA VISIBILIDAD DE LA MISMA. 10) ASISTIR A LAS ACTIVIDADES GENERALES, ELABORACIÓN Y PRESENTACIÓN DE INFORMES E INFORMACIÓN SOLICITADA POR LA FACULTAD Y/O CENTRO DE POSTGRADOS Y FORMACIÓN CONTINUA. </t>
  </si>
  <si>
    <t>https://community.secop.gov.co/Public/Tendering/OpportunityDetail/Index?noticeUID=CO1.NTC.4077433&amp;isFromPublicArea=True&amp;isModal=true&amp;asPopupView=true</t>
  </si>
  <si>
    <t>OPSP-FCE-015-2023</t>
  </si>
  <si>
    <t>CO1.REQ.4172901</t>
  </si>
  <si>
    <t>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SISTEMATIZAR LAS EVALUACIONES ACADÉMICAS DE SEMINARIOS Y TALLERES DE LAS COHORTES 84-7, 72-6 Y 66-5 DEL DOCTORADO. 9) SISTEMATIZAR LOS CUESTIONARIOS DE RECOLECCIÓN DE INFORMACIÓN DILIGENCIADO POR DOCENTE, DIRECTIVOS, ESTUDIANTES Y GRADUADOS DEL PROGRAMA, CON MIRAS A LA ACREDITACIÓN POR ALTA CALIDAD DEL DOCTORADO. 10) ASISTIR A LAS ACTIVIDADES GENERALES PROGRAMADAS POR LA FACULTAD DE CIENCIAS DE LA EDUCACIÓN Y LA DIRECCIÓN DE CENTRO DE POSTGRADOS Y FORMACIÓN CONTINUA. 11)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REALIZAR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GENERAR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ELABORAR Y PRESENTAR LOS INFORMES E INFORMACIÓN SOLICITADA POR LA RED DE UNIVERSIDADES ESTATALES DE COLOMBIA – RUDECOLOMBIA.</t>
  </si>
  <si>
    <t>https://community.secop.gov.co/Public/Tendering/OpportunityDetail/Index?noticeUID=CO1.NTC.4078192&amp;isFromPublicArea=True&amp;isModal=true&amp;asPopupView=true</t>
  </si>
  <si>
    <t>OPSP-FCE-016-2023</t>
  </si>
  <si>
    <t>CO1.REQ.4173722</t>
  </si>
  <si>
    <t xml:space="preserve">EN EL MARCO DEL DOCTORADO EN EDUCACIÓN, INTERCULTURALIDAD Y TERRITORIO EL CONTRATISTA DESARROLLARÁ LAS SIGUIENTES ACTIVIDADES: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SEGUIMIENTO A LA SUSCRIPCIÓN Y VINCULACIÓN ACTIVA DE LOS ESTUDIANTES A LOS GRUPOS DE INVESTIGACIÓN DEL DOCTORADO. 7) APOYAR EL REGISTRO Y CONTROLAR EL INGRESO DE NOTAS FINALES DE LOS ESTUDIANTES, SEGUIMIENTO A CRÉDITOS CURSADOS Y PENDIENTES EN EL DOCTORADO. 8) APOYAR A LA GESTIÓN Y ORGANIZACIÓN DE LAS ACTIVIDADES ACADÉMICAS DE DOCENTES INVITADOS EN LA REALIZACIÓN DE TALLERES Y SEMINARIOS, COORDINAR LOS REQUERIMIENTOS PARA SU REALIZACIÓN, VELAR POR LA BUENA ADMINISTRACIÓN DE LOS RECURSOS DEL PROGRAMA. 9) ASISTIR A LAS ACTIVIDADES GENERALES PROGRAMADAS POR LA FACULTAD DE CIENCIAS DE LA EDUCACIÓN Y LA DIRECCIÓN DE CENTRO DE POSTGRADOS Y FORMACIÓN CONTINUA. </t>
  </si>
  <si>
    <t>https://community.secop.gov.co/Public/Tendering/OpportunityDetail/Index?noticeUID=CO1.NTC.4078503&amp;isFromPublicArea=True&amp;isModal=true&amp;asPopupView=true</t>
  </si>
  <si>
    <t>OPSP-FCE-017-2023</t>
  </si>
  <si>
    <t>CO1.REQ.4173589</t>
  </si>
  <si>
    <t xml:space="preserve">EN EL MARCO DEL DOCTORADO EN EDUCACIÓN, INTERCULTURALIDAD Y TERRITORIO EL CONTRATISTA DESARROLLARÁ LAS SIGUIENTES ACTIVIDADES: 1) ORGANIZAR Y PONDERAR LOS RESÚMENES DE PONENCIAS DE LOS PARTICIPANTES DEL III COLOQUIO INTERNACIONAL EN EDUCACIÓN, INTERCULTURALIDAD Y TERRITORIO. 2) ORGANIZAR LOS FORMATOS DE CESIÓN DE DERECHOS EN LAS CARPETAS RELACIONADAS. 3) REVISAR LOS FORMATOS DE CESIÓN DEBIDAMENTE DILIGENCIADO ESTABLECIENDO LAS RESPECTIVAS FIRMAS DE AUTORIZACIÓN POR CADA PONENTE. 4) ORGANIZAR Y PONDERAR LOS RESÚMENES DE PONENCIA DEL III COLOQUIO EN LA CONSTRUCCIÓN DE LAS MEMORIAS. 5) APOYAR A LA ELABORACIÓN DEL INFORME FINAL ACADÉMICO EN CALIDAD DE PONENTES ACADÉMICOS Y PONENTES ESTUDIANTES DE MAESTRÍA O DOCTORADO DEL MAGNO EVENTO. 6) APOYAR EN EL INFORME FINAL FINANCIERO DE LOS INGRESOS Y GASTOS DEL III COLOQUIO INTERNACIONAL EN EDUCACIÓN, INTERCULTURALIDAD Y TERRITORIO. 7) REALIZAR LA PRESENTACIÓN DE DIAPOSITIVAS CON RESULTADOS ACADÉMICOS Y FINANCIEROS ESTABLECIENDO UN BALANCE GENERAL. 8) SOCIALIZAR EL INFORME FINAL ACADÉMICO Y FINANCIERO DESDE LOS RESULTADOS PONDERADOS DE LOS PARTICIPANTES. 9) ACTUALIZAR LA INFORMACIÓN EN LA PÁGINA WEB DEL III COLOQUIO INTERNACIONAL EN EDUCACIÓN, INTERCULTURALIDAD Y TERRITORIO. 10) ORGANIZAR Y APOYAR EN REUNIÓN DE SOCIALIZACIÓN DE RESULTADOS PONDERADOS DE LOS PARTICIPANTES. 11) ACTUALIZAR LA INFORMACIÓN REFERENTE AL PROCESO DE PUBLICACIÓN EN LAS MEMORIAS DEL III COLOQUIO INTERNACIONAL EN EDUCACIÓN, INTERCULTURALIDAD Y TERRITORIO A LOS PARTICIPANTES. 12) ENVIAR LAS COMUNICACIONES A LAS DIFERENTES DEPENDENCIAS EN ARAS A LA ESTRUCTURACIÓN DEL INFORME FINAL. 13) SISTEMATIZAR A LOS PARTICIPANTES EN CALIDAD DE ACADÉMICOS, ESTUDIANTES DE MAESTRÍA O DOCTORADO Y ASISTENTES EN FORMATOS DE REGISTROS. 14) SISTEMATIZAR LAS INSTITUCIONES Y UNIVERSIDADES PARTICIPANTES EN EL III COLOQUIO INTERNACIONAL EN EDUCACIÓN, INTERCULTURALIDAD Y TERRITORIO. 15) ORGANIZAR Y APOYAR EN REUNIONES CON LAS DIFERENTES DEPENDENCIAS EN ARAS AL RESPECTIVO APOYO AL MAGNO EVENTO. 16) ENVIAR Y RECEPCIONAR LA CORRESPONDENCIA DOCUMENTAL PERTINENTE DEL EVENTO. </t>
  </si>
  <si>
    <t>https://community.secop.gov.co/Public/Tendering/OpportunityDetail/Index?noticeUID=CO1.NTC.4184918&amp;isFromPublicArea=True&amp;isModal=true&amp;asPopupView=true</t>
  </si>
  <si>
    <t>OPSP-FCE-018-2023</t>
  </si>
  <si>
    <t>CO1.REQ.4280431</t>
  </si>
  <si>
    <t>APOYAR EN EL CUMPLIMIENTO DE LOS PROCEDIMIENTOS, PROTOCOLOS, GUÍAS Y AGENDAS DISEÑADOS PARA EL ÓPTIMO FUNCIONAMIENTO DEL PROGRAMA DE LICENCIATURA EN ARTES.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t>
  </si>
  <si>
    <t xml:space="preserve">NATALIA SUAREZ CORTINA </t>
  </si>
  <si>
    <t>OPS-FCE-002-2023</t>
  </si>
  <si>
    <t>CO1.REQ.4421212</t>
  </si>
  <si>
    <t>SERVICIO DE LITOGRÁFICO DE 20 PENDONES DE 200X100 CON PORTA PENDÓN METÁLICO, 10 PASACALLES DE 300X100, 1000 PLEGABLES IMPRESOS A FULL COLOR EN PAPEL PROPALCOTE BRILLANTE POR TIRO Y RETIRO, 700 CERTIFICADOS IMPRESOS EN LÁSER COLOR EN PAPEL OPALINA DE 220 GRAMOS A FULL COLOR EN PAPEL DE SEGURIDAD, 50 MEDALLAS CON IMPRESIÓN RESINADA, 20 TROFEOS DE PREMIACIÓN MARCADOS EN SUBLIMACIÓN, 300 ESCARAPELAS ESTILO CONGRESO CON IMPRESIÓN Y CORDÓN, 2000 VOLANTES IMPRESOS EN PROPALCOTE A MEDIA CARTA, 300 LAPICEROS MARCADOS.</t>
  </si>
  <si>
    <t xml:space="preserve">JAIME ALFONSO LARGE MACHI </t>
  </si>
  <si>
    <t>https://community.secop.gov.co/Public/Tendering/OpportunityDetail/Index?noticeUID=CO1.NTC.4323814&amp;isFromPublicArea=True&amp;isModal=true&amp;asPopupView=true</t>
  </si>
  <si>
    <t>OPSP-FCE-019-2023</t>
  </si>
  <si>
    <t>CO1.REQ.4513629</t>
  </si>
  <si>
    <t xml:space="preserve">QUE EL CONTRATISTA DESARROLLE LAS SIGUIENTES ACTIVIDADES EN LA FACULTAD DE CIENCIAS DE LA EDUCACIÓN EN EL MARCO DEL CONTRATO INTERADMINISTRATIVO NO 1787 DE 2019 SUSCRITO ENTRE ICBF E ICETEX, POR MEDIO DEL PROYECTO ACADÉMICO AUSPICIADO POR ESTAS ENTIDADES EN LA MODALIDAD DE DIPLOMADO: “DISEÑO UNIVERSAL PARA EL APRENDIZAJE: ESTRATEGIAS Y RECURSOS PARA ATENCIÓN A LA DIVERSIDAD”: 1)  APOYAR EN LA ELEBORACIÓN DEL INFORMTE TECNICO Y FINANCIERO QUE DEBE SER PRESENTADO AL ICBF 2) APOYAR EN LA RECOLECCIÓN DE INFORMACIÓN (ASISTENCIA, EVIDENCIAS) PARA LA CONSTRUCCIÓN DE LOS INFORMES TÉCNICO Y FINANCIERO. </t>
  </si>
  <si>
    <t>https://community.secop.gov.co/Public/Tendering/OpportunityDetail/Index?noticeUID=CO1.NTC.4414759&amp;isFromPublicArea=True&amp;isModal=true&amp;asPopupView=true</t>
  </si>
  <si>
    <t>OPSP-FCE-0020-2023</t>
  </si>
  <si>
    <t>CO1.REQ.4666743</t>
  </si>
  <si>
    <t>EN EL MARCO DEL X SIMPOSIO INTERNACIONAL DE CURRÍCULO  Y POLÍTICAS EDUCATIVAS: "LA EDUCACIÓN COMO MOTOR DE CAMBIO SOCIAL: POLÍTICAS Y PRÁCTICAS PARA UNA SOCIEDAD JUSTA", EL CONTRATISTA DESARROLLARÁ LAS SIGUIENTES ACTIVIDADES: 1) APOYAR EN LA ELABORACIÓN DE LAS CARTAS DE INVITACIÓN, ACEPTACIÓN, CERTIFICADOS, 2) APOYAR EN LA ELABORACIÓN DE MATERIAL PUBLICITARIO,  3) APOYAR EN LA ELABORACIÓN DE UN ANÁLISIS DE LA INFORMACIÓN SUMINISTRADA POR LOS INVITADOS, 4) APOYAR EL PROCESO DE INSCRIPCIÓN DE LOS ASISTENTES Y PONENTES, 5) ORGANIZAR Y TABULAR LA INFORMACIÓN RECIBIDA, 6) APOYAR EN LAS LLAMADAS TELEFÓNICAS Y  CORREOS CUYA FINALIDAD SEAN SOLICITUD DE INFORMACIÓN, ORIENTACIÓN, ORGANIZACIÓN DE LA INFORMACIÓN Y TABULACIÓN DE DATOS, 7) SUMINISTRAR INFORMACIÓN PARA CREAR LA AGENDA DEL EVENTO, 8) APOYAR EN LA HERRAMIENTA QUESTION PRO EN EL PROCESO DE INSCRIPCIÓN, 9) APOYAR EN LAS SALAS (PRESENTACIÓN PONENCIAS DURANTE EL EVENTO), ORGANIZACIÓN DE LOS EXTENSOS Y DOCUMENTOS PROPIOS DEL SIMPOSIO PARA POSTERIOR CREACIÓN DE LAS MEMORIAS DEL EVENTO, 10) PRESENTAR UN INFORME DETALLADO DE LOS PAGO REALIZADOS POR PARTE DE LOS ASISTENTES EN LAS DISTINTAS MODALIDADES DE PARTICIPACIÓN, 11) ASISTIR AL COMITÉ TÉCNICO Y CIENTÍFICO EN LAS ACTIVIDADES QUE LO REQUIERAN.</t>
  </si>
  <si>
    <t>KEGUIN JOSE GONZALEZ CASTRO</t>
  </si>
  <si>
    <t>https://community.secop.gov.co/Public/Tendering/ContractNoticePhases/View?PPI=CO1.PPI.25555552&amp;isFromPublicArea=True&amp;isModal=False</t>
  </si>
  <si>
    <t>OPSP-FCE-0021-2023</t>
  </si>
  <si>
    <t>CO1.REQ.4845495</t>
  </si>
  <si>
    <t>APOYAR EN EL ACOPIO, ORGANIZACIÓN Y SISTEMATIZACIÓN DE LA INFORMACIÓN RELACIONADA CON LOS PROCESOS DE AUTOEVALUACIÓN EN LOS PROGRAMAS ADSCRITOS A LA FACULTAD DE CIENCIAS DE LA EDUCACIÓN. 2.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3) ASISTIR A LAS ACTIVIDADES GENERALES PROGRAMADAS POR LA FACULTAD DE CIENCIAS DE LA EDUCACIÓN RELACIONADA CON LOS PROCESOS DE AUTOEVALUACIÓN</t>
  </si>
  <si>
    <t>https://community.secop.gov.co/Public/Tendering/ContractNoticePhases/View?PPI=CO1.PPI.26249324&amp;isFromPublicArea=True&amp;isModal=False</t>
  </si>
  <si>
    <t>OPSP-FCE-0022-2023</t>
  </si>
  <si>
    <t>CO1.REQ.4951511</t>
  </si>
  <si>
    <t>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</si>
  <si>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https://community.secop.gov.co/Public/Tendering/ContractNoticePhases/View?PPI=CO1.PPI.26759659&amp;isFromPublicArea=True&amp;isModal=False</t>
  </si>
  <si>
    <t>OPSP-FCE-0023-2023</t>
  </si>
  <si>
    <t>CO1.REQ.4951295</t>
  </si>
  <si>
    <t>APOYAR AL DECANO EN LA COORDINACIÓN ACADÉMICA DEL PROGRAMA ESPECIALIZACIÓN EN DOCENCIA UNIVERSITARIA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</si>
  <si>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https://community.secop.gov.co/Public/Tendering/ContractNoticePhases/View?PPI=CO1.PPI.26760378&amp;isFromPublicArea=True&amp;isModal=False</t>
  </si>
  <si>
    <t>OPSP-FCE-0024-2023</t>
  </si>
  <si>
    <t>CO1.REQ.5146304</t>
  </si>
  <si>
    <t xml:space="preserve">https://community.secop.gov.co/Public/Tendering/ContractNoticePhases/View?PPI=CO1.PPI.27737343&amp;isFromPublicArea=True&amp;isModal=False
</t>
  </si>
  <si>
    <t>ODC-FCE-0001-2023</t>
  </si>
  <si>
    <t>CO1.REQ.5196863</t>
  </si>
  <si>
    <t>COMPRA DE OCHO (08) COMPUTADORES DE MESA HP PRO SFF 400 G9,  INTEL® CORE™ I5-12500  12VA GEN 16 NÚCLEOS (6 P-CORES Y 0 E-CORES), 12 HILOS, 18 MB,  INTEL® SMART CACHE MAX TURBO FREQUENCY: 4.60 GHZ, P-CORE FREQUENCY =&gt; BASE: 3.00 GHZ - MAX TURBO: 4.60 GHZ, 8 GB (1X8GB) DDR4 3200 UDIMM NECC SOPORTA HASTA 64 GB EN (2) SLOTS UDIMM, UNIDAD DE ESTADO SOLIDO M.2 SSD 512 GB 2280 PCIE NVME VALUE,  LAN: INTEL® ETHERNET I225-T1 GBE NIC GIGABIT ETHERNET (10/100/1000 MBPS),  (6) USB 3.2 GEN 2, (3) USB 3.2 GEN 2,  (1) USB 3.2 GEN 2 TYPE-C, (1) CONECTOR UNIVERSAL AUDIO JACK CON SOPORTE DE HEADSET CTIA,  (3) USB 3.2 GEN 1, (2) USB 2.0, (1) HDMI 1.4B, (2) DISPLAYPORT™ 1.4A, (1) ETHERNET RJ-45, (1) AUDIO LINE-OUT/LINE-IN, (1) CONECTOR DE ALIMENTACIÓN, (1) BAHÍA INTERNA DE 3.5”,  (1) BAHÍA DE 9.5MM PARA UNIDAD ÓPTICA DELGADA.  WINDOWS 10 PRO DE 64 BITS (DISPONIBLE A TRAVÉS DE DERECHOS DE DEGRADACIÓN DE WINDOWS 11 PRO DE 64 BITS) EN ESPAÑOL. INTEL VPRO ESSENTIALS.  INCLUYE PANTALLA 22" FHD, PARA LOS PROGRAMAS DE PREGRADO ADSCRITOS A LA FACULTAD DE CIENCIAS DE EDUCAIÓN.</t>
  </si>
  <si>
    <t>ADVANCED TECHNOLOGIES SOLUTIONS S.A.S.</t>
  </si>
  <si>
    <t>https://community.secop.gov.co/Public/Tendering/ContractNoticePhases/View?PPI=CO1.PPI.28002050&amp;isFromPublicArea=True&amp;isModal=False</t>
  </si>
  <si>
    <t>ODC-FCE-0002-2023</t>
  </si>
  <si>
    <t>CO1.REQ.5227200</t>
  </si>
  <si>
    <t>COMPRA DE TRES (03) PROYECTORES PARA LA FACULTAD DE CIENCIAS DE LA EDUCACIÓN: SISTEMA DE PROYECCIÓN: TECNOLOGÍA EPSON 3LCD DE 3 CHIPS MÉTODO DE PROYECCIÓN: FRONTAL / POSTERIOR / TECHO MÉTODO DE VISUALIZACIÓN: MATRIZ ACTIVA DE POLISILICIO TFT NÚMERO DE PIXELES: (1024 X 768) X 3 LUMINOSIDAD EN COLOR: 3.400 LÚMENES LUMINOSIDAD EN BLANCO: 3.400 LÚMENES RELACIÓN DE ASPECTO: 4:3 TIPO DE LÁMPARA: 210W UHE. MODO ECO: HASTA 12.000 HORAS3 MODO NORMAL: HASTA 6.000 HORAS3 RELACIÓN DE PROYECCIÓN: 1.44 (ZOOM: WIDE), 1.95 (ZOOM: TELE) TAMAÑO - DISTANCIA PROJECTADA:  30" TO 350" (0.76 TO 10.34 M) CORRECCIÓN DE TRAPECIO: AUTOMATIC: VERTICAL: ±30 DEGREES SLIDER: HORIZONTAL: ±30 DEGREES USB PLUG 'N PLAY: EL PROYECTOR ES COMPATIBLE CON COMPUTADORAS PC Y MAC., PARA LOS PROGRAMAS DE PREGRADO ADSCRITOS A LA FACULTAD DE CIENCIAS DE EDUCAIÓN</t>
  </si>
  <si>
    <t>https://community.secop.gov.co/Public/Tendering/ContractNoticePhases/View?PPI=CO1.PPI.28154770&amp;isFromPublicArea=True&amp;isModal=False</t>
  </si>
  <si>
    <t>FACULTAD DE CIENCIAS EMPRESARIALES</t>
  </si>
  <si>
    <t>OPSP-FEE-0001-2023</t>
  </si>
  <si>
    <t>CO1.REQ.3999983</t>
  </si>
  <si>
    <t>REALIZAR EL CARGUE DE LA DOCUMENTACIÓN REQUERIDA PRE CONTRACTUAL, CONTRACTUAL Y POS CONTRACTUAL DE LOS ENTES DE CONTROL SECOP II, SIA OBSERVA Y SIGEP II 2) ELABORAR MENSUALMENTE INDICADORES ESTADÍSTICOS EN LOS QUE SE IDENTIFIQUEN LOS AVANCES DE LAS PLATAFORMAS DE CONTROL SECOP II, SIGEP II Y SIA OBSERVA 3) REALIZAR LOS TRÁMITES CORRESPONDIENTES PRE CONTRACTUALES Y CONTRACTUALES NECESARIOS PARA LA ELABORACIÓN DE ÓRDENES DE SERVICIOS PROFESIONALES Y DE APOYO A LA GESTIÓN QUE REQUIERA LA FACULTAD DE CIENCIAS EMPRESARIALES Y ECONÓMICAS</t>
  </si>
  <si>
    <t>DIANA MARCELA GRANADOS MARIN</t>
  </si>
  <si>
    <t>https://community.secop.gov.co/Public/Tendering/OpportunityDetail/Index?noticeUID=CO1.NTC.3909544&amp;isFromPublicArea=True&amp;isModal=False</t>
  </si>
  <si>
    <t>OPSP-FEE-0002-2023</t>
  </si>
  <si>
    <t>CO1.REQ.4022636</t>
  </si>
  <si>
    <t xml:space="preserve">REALIZAR ACTIVIDADES QUE SE ASIGNEN EN EL MARCO DE LOS PROCESOS DE CONSTRUCCIÓN DEL DOCUMENTO PARA SOLICITUD DE REGISTRO CALIFICADO DEL PROGRAMA DE PREGRADO PROFESIONAL EN GASTRONOMÍA, PROCESO DE RENOVACIÓN DE LAS CERTIFICACIONES INTERNACIONALES TEDQUAL Y EQUAA, PARA LOS PROGRAMAS DE TECNOLOGÍA EN GESTIÓN HOTELERA Y TURÍSTICA Y ADMINISTRACIÓN DE EMPRESAS TURÍSTICAS Y HOTELERAS – POR CICLOS PROPEDÉUTICOS PROCESOS QUE DEBEN SER ENTREGADOS EN 2023 ANTE LOS ENTES CORRESPONDIENTES
</t>
  </si>
  <si>
    <t>LIYIMIT MARBET PALMA SOCARRÁS</t>
  </si>
  <si>
    <t>https://community.secop.gov.co/Public/Tendering/OpportunityDetail/Index?noticeUID=CO1.NTC.3928333&amp;isFromPublicArea=True&amp;isModal=False</t>
  </si>
  <si>
    <t>OPSP-FEE-0003-2023</t>
  </si>
  <si>
    <t>CO1.REQ.4171476</t>
  </si>
  <si>
    <t>APOYAR LA CONSTRUCCIÓN DE INFORME DEL SEGUIMIENTO DEL PLAN DE MEJORAMIENTO CON FINES DE LA RENOVACIÓN DE LA ACREDITACIÓN POR ALTA CALIDAD DEL PROGRAMA DE ECONOMÍA 2) APOYAR LA RECOLECCIÓN, ORGANIZACIÓN Y ANÁLISIS DE ESTADÍSTICA DOCUMENTAL PARA EL INFORME DE AUTOEVALUACIÓN DEL PROGRAMA CON FINES DE LA RENOVACIÓN DE LA ACREDITACIÓN POR ALTA CALIDAD DEL PROGRAMA DE ECONOMÍA 3) APOYAR EL ANÁLISIS Y VALORACIÓN DEL PLAN DE MEJORAMIENTO DEL PROGRAMA EN EL MARCO DEL PROCESO DE RENOVACIÓN DE LA ACREDITACIÓN DEL PROGRAMA DE ECONOMÍA</t>
  </si>
  <si>
    <t>ANA ELIETH TARAZONA DE LA ROSA</t>
  </si>
  <si>
    <t>JAIRO DE LEON ACOSTA</t>
  </si>
  <si>
    <t>https://community.secop.gov.co/Public/Tendering/OpportunityDetail/Index?noticeUID=CO1.NTC.3972340&amp;isFromPublicArea=True&amp;isModal=False</t>
  </si>
  <si>
    <t>OPSP-FEE-0004-2023</t>
  </si>
  <si>
    <t>CO1.REQ.4065844</t>
  </si>
  <si>
    <t xml:space="preserve">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t>
  </si>
  <si>
    <t>SANDRA MILENA CHAPARRO HOREJARENA</t>
  </si>
  <si>
    <t>https://community.secop.gov.co/Public/Tendering/OpportunityDetail/Index?noticeUID=CO1.NTC.3971491&amp;isFromPublicArea=True&amp;isModal=False</t>
  </si>
  <si>
    <t>OPSP-FEE-0005-2023</t>
  </si>
  <si>
    <t>CO1.REQ.4069999</t>
  </si>
  <si>
    <t xml:space="preserve">REALIZAR PROYECCIONES FINANCIERAS DEL PRESUPUESTO DE EJECUCIÓN DE LOS DIPLOMADOS OFERTADOS POR LA FACULTAD DE CIENCIAS EMPRESARIALES Y ECONOMICAS DURANTE EL PERIODO 2022-1 2)PRESENTAR A LA DECANATURA LA PROGRAMACIÓN DE LAS ACTIVIDADES ACADÉMICAS Y EL PERFIL DE LOS DOCENTES POSTULADOS POR LAS DIRECCIONES DE PROGRAMA PARA EL DESARROLLO DE ESTOS DIPLOMADOS 3)ACOMPAÑAR A LAS DIRECCIONES DE PROGRAMA EN LOS PROCESO CONTRACTUALES Y POS-CONTRACTUALES DE LOS DOCENTES PARTICIPANTES EN LOS DIPLOMADOS, PARA LOS TRAMITES DE VINCULACIÓN Y PAGOS
</t>
  </si>
  <si>
    <t>DIANA PATRICIA MALDONADO CÁRDENAS</t>
  </si>
  <si>
    <t>https://community.secop.gov.co/Public/Tendering/OpportunityDetail/Index?noticeUID=CO1.NTC.3976242&amp;isFromPublicArea=True&amp;isModal=False</t>
  </si>
  <si>
    <t>OPSP-FEE-0006-2023</t>
  </si>
  <si>
    <t>CO1.REQ.4089150</t>
  </si>
  <si>
    <t>APOYAR Y EJECUTAR ACTIVIDADES DE PROMOCIÓN DIFUSIÓN Y MERCADEO PARA EL POSICIONAMIENTO DEL PROGRAMA ESPECIALIZACIÓN EN FORMULACIÓN Y GESTIÓN INTEGRAL DE PROYECTOS 2 ) ASESORAR Y HACER SEGUIMIENTO A LOS PROCESOS DE INSCRIPCIÓN Y MATRÍCULA DE LOS ESTUDIANTES PARA LA APERTURA DE NUEVAS COHORTES.</t>
  </si>
  <si>
    <t>MADELEIN NATALIA CARREÑO CALDERON</t>
  </si>
  <si>
    <t>ALEXANDER MALDONADO ATENCIO</t>
  </si>
  <si>
    <t>https://community.secop.gov.co/Public/Tendering/OpportunityDetail/Index?noticeUID=CO1.NTC.3994373&amp;isFromPublicArea=True&amp;isModal=False</t>
  </si>
  <si>
    <t>OPSP-FEE-0007-2023</t>
  </si>
  <si>
    <t>CO1.REQ.4097882</t>
  </si>
  <si>
    <t xml:space="preserve">APOYAR Y EJECUTAR ACTIVIDADES DE PROMOCIÓN, DIFUSIÓN Y MERCADEO PARA EL POSICIONAMIENTO DEL PROGRAMA MAESTRÍA EN DESARROLLO TERRITORIAL SOSTENIBLE 2) ASESORAR Y HACER SEGUIMIENTO A LOS PROCESOS DE INSCRIPCIÓN Y MATRÍCULA DE LOS ESTUDIANTES PARA LA APERTURA DE NUEVAS COHORTES 3) APOYAR EN LA FORMULACIÓN LA ELABORACIÓN PROGRAMACIÓN ACADÉMICA ANUAL Y LA ESTIMACIÓN DEL PRESUPUESTO 
</t>
  </si>
  <si>
    <t>ANGIE GREYCI RAMIREZ MENDOZA</t>
  </si>
  <si>
    <t>https://community.secop.gov.co/Public/Tendering/OpportunityDetail/Index?noticeUID=CO1.NTC.4003801&amp;isFromPublicArea=True&amp;isModal=False</t>
  </si>
  <si>
    <t>OPSP-FEE-0008-2023</t>
  </si>
  <si>
    <t>CO1.REQ.4098439</t>
  </si>
  <si>
    <t xml:space="preserve">APOYAR Y EJECUTAR ACTIVIDADES DE PROMOCIÓN, DIFUSIÓN Y MERCADEO PARA EL POSICIONAMIENTO DEL PROGRAMA MAESTRÍA EN ADMINISTRACIÓN 2)ASESORAR Y HACER SEGUIMIENTO A LOS PROCESOS DE INSCRIPCIÓN Y MATRÍCULA DE LOS ESTUDIANTES PARA LA APERTURA DE NUEVAS COHORTES 3) APOYAR EN LA FORMULACIÓN LA ELABORACIÓN PROGRAMACIÓN ACADÉMICA ANUAL Y LA ESTIMACIÓN DEL PRESUPUESTO
</t>
  </si>
  <si>
    <t>ISABEL MARIA OSORIO CASADIEGO</t>
  </si>
  <si>
    <t>https://community.secop.gov.co/Public/Tendering/OpportunityDetail/Index?noticeUID=CO1.NTC.4004005&amp;isFromPublicArea=True&amp;isModal=False</t>
  </si>
  <si>
    <t>OPSP-FEE-0009-2023</t>
  </si>
  <si>
    <t>CO1.REQ.4098536</t>
  </si>
  <si>
    <t xml:space="preserve">APOYAR Y EJECUTAR ACTIVIDADES DE PROMOCIÓN, DIFUSIÓN Y MERCADEO PARA EL POSICIONAMIENTO DE LOS PROGRAMAS ESPECIALIZACIÓN EN FINANZAS Y ESPECIALIZACIÓN EN GESTIÓN ESTRATÉGICA DEL TALENTO HUMANO 2) ASESORAR Y HACER SEGUIMIENTO A LOS PROCESOS DE INSCRIPCIÓN Y MATRÍCULA DE LOS ESTUDIANTES PARA LA APERTURA DE NUEVAS COHORTES 3) APOYAR EN LA FORMULACIÓN LA ELABORACIÓN PROGRAMACIÓN ACADÉMICA ANUAL Y LA ESTIMACIÓN DEL PRESUPUESTO
</t>
  </si>
  <si>
    <t>SARAY PATRICIA COTES CALA</t>
  </si>
  <si>
    <t>ROSMERY HERRERA MESA</t>
  </si>
  <si>
    <t>https://community.secop.gov.co/Public/Tendering/OpportunityDetail/Index?noticeUID=CO1.NTC.4003779&amp;isFromPublicArea=True&amp;isModal=False</t>
  </si>
  <si>
    <t>OPSP-FEE-0010-2023</t>
  </si>
  <si>
    <t>CO1.REQ.4146999</t>
  </si>
  <si>
    <t xml:space="preserve">APOYAR EN EL PROCESO DE ADMISIÓN A LOS PROGRAMAS DE ESPECIALIZACIÓN EN GESTIÓN ESTRATÉGICA DEL TALENTO HUMANO Y ESPECIALIZACIÓN EN GERENCIA DE MERCADEO 2) REALIZAR LA PROGRAMACIÓN DE ACTIVIDADES ACADÉMICAS 3) APOYAR EN LA PROYECCIÓN Y ELABORACIÓN DEL PRESUPUESTO DE INGRESOS Y GASTOS 4) VERIFICAR LA ORGANIZACIÓN Y MARCHA DE LOS PROGRAMAS
</t>
  </si>
  <si>
    <t>YELEINIS DANESSA RODRIGUEZ MEJIA</t>
  </si>
  <si>
    <t>https://community.secop.gov.co/Public/Tendering/OpportunityDetail/Index?noticeUID=CO1.NTC.4052612&amp;isFromPublicArea=True&amp;isModal=False</t>
  </si>
  <si>
    <t>OPSP-FEE-0011-2023</t>
  </si>
  <si>
    <t>CO1.REQ.4163636</t>
  </si>
  <si>
    <t xml:space="preserve">APOYAR EN EL PROCESO DE ADMISIÓN A LOS PROGRAMAS ESPECIALIZACIÓN EN GESTIÓN PARA EL DESARROLLO TERRITORIAL Y MAESTRÍA EN DESARROLLO TERRITORIAL SOSTENIBLE 2) REALIZAR LA PROGRAMACIÓN DE ACTIVIDADES ACADÉMICA 3) APOYAR EN LA PROYECCIÓN Y ELABORACIÓN DEL PRESUPUESTO DE INGRESOS Y GASTO  4) VERIFICAR LA ORGANIZACIÓN Y MARCHA DE LOS PROGRAMAS 5) RENDIR INFORMES REQUERIDOS EN LOS QUE SE PLANTEEN LOS BALANCES SOBRE LA SITUACIÓN ACADÉMICA Y FINANCIERA DE LOS ESTUDIANTES DE LOS PROGRAMAS
</t>
  </si>
  <si>
    <t>ANUAR NICOLAS HERNANDEZ ANAYA</t>
  </si>
  <si>
    <t>https://community.secop.gov.co/Public/Tendering/OpportunityDetail/Index?noticeUID=CO1.NTC.4068358&amp;isFromPublicArea=True&amp;isModal=False</t>
  </si>
  <si>
    <t>OPSP-FEE-0012-2023</t>
  </si>
  <si>
    <t>CO1.REQ.4774691</t>
  </si>
  <si>
    <t>https://community.secop.gov.co/Public/Tendering/OpportunityDetail/Index?noticeUID=CO1.NTC.4676197&amp;isFromPublicArea=True&amp;isModal=False</t>
  </si>
  <si>
    <t>OPSP-FEE-0013-2023</t>
  </si>
  <si>
    <t>CO1.REQ.4856127</t>
  </si>
  <si>
    <t>APOYAR Y EJECUTAR ACTIVIDADES DE PROMOCIÓN, DIFUSIÓN Y MERCADEO PARA EL POSICIONAMIENTO DEL PROGRAMA MAESTRÍA EN ADMINISTRACIÓN. 2. ASESORAR Y HACER SEGUIMIENTO A LOS PROCESOS DE INSCRIPCIÓN Y MATRÍCULA DE LOS ESTUDIANTES PARA LA APERTURA DE NUEVAS COHORTES. 3. APOYAR EN LA FORMULACIÓN LA ELABORACIÓN PROGRAMACIÓN ACADÉMICA ANUAL Y LA ESTIMACIÓN DEL PRESUPUESTO</t>
  </si>
  <si>
    <t>https://community.secop.gov.co/Public/Tendering/OpportunityDetail/Index?noticeUID=CO1.NTC.4757521&amp;isFromPublicArea=True&amp;isModal=False</t>
  </si>
  <si>
    <t>OPSP-FEE-0014-2023</t>
  </si>
  <si>
    <t>CO1.REQ.4858453</t>
  </si>
  <si>
    <t>REALIZAR EL CARGUE DE LA DOCUMENTACIÓN REQUERIDA PRE CONTRACTUAL, CONTRACTUAL Y POS CONTRACTUAL DE LOS ENTES DE CONTROL SECOP II, SIA OBSERVA Y SIGEP II. 2. ELABORAR Y EVALUAR INDICADORES ESTADÍSTICOS EN LOS QUE SE IDENTIFIQUEN LOS AVANCES DE LAS PLATAFORMAS DE CONTROL SECOP II, SIGEP II Y SIA OBSERVA. 3. REALIZAR LOS TRÁMITES CORRESPONDIENTES PRE CONTRACTUALES Y CONTRACTUALES NECESARIOS PARA LA ELABORACIÓN DE ÓRDENES DE SERVICIOS PROFESIONALES Y DE APOYO A LA GESTIÓN QUE REQUIERA LA FACULTAD DE CIENCIAS EMPRESARIALES Y ECONÓMICAS</t>
  </si>
  <si>
    <t>2023-08.10</t>
  </si>
  <si>
    <t>https://community.secop.gov.co/Public/Tendering/OpportunityDetail/Index?noticeUID=CO1.NTC.4759664&amp;isFromPublicArea=True&amp;isModal=False</t>
  </si>
  <si>
    <t>OPSP-FEE-0015-2023</t>
  </si>
  <si>
    <t>CO1.REQ.4858556</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</si>
  <si>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t>
  </si>
  <si>
    <t>1385
269</t>
  </si>
  <si>
    <t>23/06/2023
2023-02-07</t>
  </si>
  <si>
    <t>26000000
3100000</t>
  </si>
  <si>
    <t>https://community.secop.gov.co/Public/Tendering/OpportunityDetail/Index?noticeUID=CO1.NTC.4759765&amp;isFromPublicArea=True&amp;isModal=False</t>
  </si>
  <si>
    <t>OPSP-FEE-0016-2023</t>
  </si>
  <si>
    <t>CO1.REQ.4858706</t>
  </si>
  <si>
    <t xml:space="preserve">REALIZAR PROYECCIONES FINANCIERAS DEL PRESUPUESTO DE EJECUCIÓN DE LOS DIPLOMADOS OFERTADOS POR LA FACULTAD DE CIENCIAS EMPRESARIALES Y ECONOMICAS DURANTE EL PERIODO 2023-2. 2. PRESENTAR A LA DECANATURA LA PROGRAMACIÓN DE LAS ACTIVIDADES ACADÉMICAS Y EL PERFIL DE LOS DOCENTES POSTULADOS POR LAS DIRECCIONES DE PROGRAMA PARA EL DESARROLLO DE ESTOS DIPLOMADOS. </t>
  </si>
  <si>
    <t>DIANA PATRICIA MALDONADO CARDENAS</t>
  </si>
  <si>
    <t>https://community.secop.gov.co/Public/Tendering/OpportunityDetail/Index?noticeUID=CO1.NTC.4760404&amp;isFromPublicArea=True&amp;isModal=False</t>
  </si>
  <si>
    <t>OPSP-FEE-0017-2023</t>
  </si>
  <si>
    <t>CO1.REQ.4867426</t>
  </si>
  <si>
    <t>REDACTAR CARTAS DE PRESENTACIÓN A EMPRESAS DE ESTUDIANTES, SOLICITAR Y REVISAR DOCUMENTOS A EMPRESAS PARA LA LEGALIZACIÓN DEL PROCESO DE PRÁCTICAS, ENVIAR A LA DIRECCIÓN DE PRÁCTICAS PROFESIONALES DIPRO LA DOCUMENTACIÓN DEL PROCESO, NOTIFICAR A LOS ESTUDIANTES LA LEGALIZACIÓN Y APROBACIÓN, REALIZAR SEGUIMIENTO AL DESARROLLO DE LAS ACTIVIDADES DE LOS TUTORES DE PRÁCTICAS PROFESIONALES, RECIBIR Y TRAMITAR LAS SOLICITUDES DE PRACTICANTES HECHAS POR EL SECTOR EMPRESARIAL Y ELABORAR COMUNICACIONES, DOCUMENTOS E INFORMES DE GESTIÓN SOBRE EL PROCESO DE PRÁCTICAS PROFESIONALES</t>
  </si>
  <si>
    <t>LIYIMIT MARBET PALMA SOCARRAS</t>
  </si>
  <si>
    <t>https://community.secop.gov.co/Public/Tendering/OpportunityDetail/Index?noticeUID=CO1.NTC.4770866&amp;isFromPublicArea=True&amp;isModal=False</t>
  </si>
  <si>
    <t>OPSP-FEE-0018-2023</t>
  </si>
  <si>
    <t>CO1.REQ.4933080</t>
  </si>
  <si>
    <t>APOYAR EN LA ACTUALIZACIÓN DE LA REGLAMENTACIÓN INTERNA DE LOS DIPLOMADOS OFERTADOS POR LA FACULTAD DE CIENCIAS EMPRESARIALES Y ECONOMICAS. 2. ORGANIZAR EL PRESUPUESTO DE EJECUCIÓN DEL DIPLOMADO EN “GESTION FINANCIERA PÚBLICA” Y “PROCEDIMIENTOS ADUANEROS Y LOGÍSTICA INTEGRAL DEL COMERCIO EXTERIOR”, PERIODO 2023-2. 3. ACOMPAÑAR A LAS DIRECCIONES DEL PROGRAMA F.E.E. EN LOS PROCESO CONTRACTUALES Y POS-CONTRACTUALES DE LOS DOCENTES PARTICIPANTES EN LOS DIPLOMADO EN GESTION FINANCIERA PÚBLICA Y PROCEDIMIENTOS ADUANEROS Y LOGÍSTICA INTEGRAL DEL COMERCIO EXTERIOR</t>
  </si>
  <si>
    <t>https://community.secop.gov.co/Public/Tendering/OpportunityDetail/Index?noticeUID=CO1.NTC.4833428&amp;isFromPublicArea=True&amp;isModal=False</t>
  </si>
  <si>
    <t>OPSP-FEE-0019-2023</t>
  </si>
  <si>
    <t>CO1.REQ.4939709</t>
  </si>
  <si>
    <t>APOYAR AL DECANO EN LA COORDINACIÓN ACADÉMICA DE LOS PROGRAMAS: ESPECIALIZACIÓN EN FORMULACIÓN Y GESTIÓN INTEGRAL DE PROYECTOS Y LA ESPECIALIZACIÓN EN DIRECCIÓN Y LIDERAZGO DE ORGANIZACIONES EDUCATIVAS. 2. APOYAR AL DECANO EN LOS PROCESOS DE ACOMPAÑAMIENTO INTEGRAL DE LOS ESTUDIANTES 3. APOYAR AL DECANO EN LA FORMULACIÓN DEL PRESUPUESTO QUE CORRESPONDE A CADA PROGRAMA ACADÉMICO</t>
  </si>
  <si>
    <t>FLAVIA KALINA MARRIAGA OLIVERO</t>
  </si>
  <si>
    <t>https://community.secop.gov.co/Public/Tendering/OpportunityDetail/Index?noticeUID=CO1.NTC.4852797&amp;isFromPublicArea=True&amp;isModal=False</t>
  </si>
  <si>
    <t>OPSP-FEE-0020-2023</t>
  </si>
  <si>
    <t>CO1.REQ.4939614</t>
  </si>
  <si>
    <t>APOYAR AL DECANO EN LA COORDINACIÓN ACADÉMICA DE LOS PROGRAMAS: ESPECIALIZACIÓN EN FINANZAS, ESPECIALIZACIÓN EN GESTIÓN ESTRATÉGICA DEL TALENTO HUMANO Y ESPECIALIZACIÓN EN GERENCIA DE MERCADEO. 2. APOYAR AL DECANO EN LOS PROCESOS DE ACOMPAÑAMIENTO INTEGRAL DE LOS ESTUDIANTES 3. APOYAR AL DECANO EN LA FORMULACIÓN DEL PRESUPUESTO QUE CORRESPONDE A CADA PROGRAMA ACADÉMICO.</t>
  </si>
  <si>
    <t>https://community.secop.gov.co/Public/Tendering/OpportunityDetail/Index?noticeUID=CO1.NTC.4839910&amp;isFromPublicArea=True&amp;isModal=False</t>
  </si>
  <si>
    <t>OPSP-FEE-0021-2023</t>
  </si>
  <si>
    <t>CO1.REQ.4967634</t>
  </si>
  <si>
    <t>APOYAR AL DECANO CON EL CUMPLIMIENTO DE LOS PROCESOS ACADÉMICO-ADMINISTRATIVOS Y OPERATIVOS DE LOS PROGRAMAS: ESPECIALIZACIÓN EN FINANZAS, ESPECIALIZACIÓN EN GESTIÓN ESTRATÉGICA DEL TALENTO HUMANO Y ESPECIALIZACIÓN EN GERENCIA DE MERCADEO, ESPECIALIZACIÓN EN FORMULACIÓN Y GESTIÓN INTEGRAL DE PROYECTOS Y ESPECIALIZACIÓN EN DIRECCIÓN Y LIDERAZGO DE ORGANIZACIONES EDUCATIVAS. 2. APOYAR AL DECANO EN LA ELABORACIÓN DEL PRESUPUESTO DE LOS PROGRAMAS DE POSGRADOS DE LA FACULTAD</t>
  </si>
  <si>
    <t>https://community.secop.gov.co/Public/Tendering/OpportunityDetail/Index?noticeUID=CO1.NTC.4868033&amp;isFromPublicArea=True&amp;isModal=False</t>
  </si>
  <si>
    <t>OPSP-FEE-0022-2023</t>
  </si>
  <si>
    <t>CO1.REQ.4968446</t>
  </si>
  <si>
    <t>APOYAR AL DECANO CON EL CUMPLIMIENTO DE LOS PROCESOS ACADÉMICO-ADMINISTRATIVOS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 3. APOYAR AL DECANO EN LA GESTIÓN DE TODO EL PROCESO DE INSCRIPCIÓN, MATRÍCULA Y GRADO DE LOS ESTUDIANTES DE POSGRADO DE LA FACULTAD.</t>
  </si>
  <si>
    <t>https://community.secop.gov.co/Public/Tendering/OpportunityDetail/Index?noticeUID=CO1.NTC.4868046&amp;isFromPublicArea=True&amp;isModal=False</t>
  </si>
  <si>
    <t>OAG-FEE-0001-2023</t>
  </si>
  <si>
    <t>CO1.REQ.4071722</t>
  </si>
  <si>
    <t xml:space="preserve">RECIBIR, ALISTAR, ALMACENAR Y CONTROLAR LA MATERIA PRIMA PARA CADA CLASE, HACIENDO ENTREGA AL DOCENTE Y CONTROLANDO EL BUEN USO DE LA MISMA 2) APOYAR EN EL DESARROLLO DE LAS SESIONES DE CLASE DE ALIMENTOS Y BEBIDAS III Y EN EL DESARROLLO DE EVENTOS INSTITUCIONALES, PARA LA PRODUCCIÓN DE ALIMENTOS Y EL MONTAJE DE EVENTOS 3) APOYAR EN LA SUPERVISIÓN DEL ASEO PERIÓDICO DE NEVERAS, EQUIPOS, HORNOS, ALACENAS, VAJILLAS, MENAJE Y CUBERTERÍA PARA EL BUEN FUNCIONAMIENTO DEL LABORATORIO
</t>
  </si>
  <si>
    <t>CESAR ZEGARRA VILLALOBOS</t>
  </si>
  <si>
    <t>https://community.secop.gov.co/Public/Tendering/OpportunityDetail/Index?noticeUID=CO1.NTC.3976960&amp;isFromPublicArea=True&amp;isModal=False</t>
  </si>
  <si>
    <t>OAG-FEE-0002-2023</t>
  </si>
  <si>
    <t>CO1.REQ.4089025</t>
  </si>
  <si>
    <t xml:space="preserve">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 APOYAR EN EL DISEÑO DE PIEZAS GRÁFICAS PARA LOS PROGRAMAS DE PREGRADO Y DECANATURA DE LA FACULTAD
</t>
  </si>
  <si>
    <t>https://community.secop.gov.co/Public/Tendering/OpportunityDetail/Index?noticeUID=CO1.NTC.3994424&amp;isFromPublicArea=True&amp;isModal=False</t>
  </si>
  <si>
    <t>OAG-FEE-0003-2023</t>
  </si>
  <si>
    <t xml:space="preserve">APOYAR EN LA ACTUALIZACIÓN DE LA REGLAMENTACIÓN INTERNA DE LOS DIPLOMADOS OFERTADOS POR LA FACULTAD DE CIENCIAS EMPRESARIALES Y ECONOMICAS 2) ORGANIZAR EL PRESUPUESTO DE EJECUCIÓN DEL DIPLOMADO EN GESTION FINANCIERA PÚBLICA, PERIODO 2023-1 3) ACOMPAÑAR A LA DIRECCIÓN DEL PROGRAMA CONTADURIA PÚBLICA EN LOS PROCESO CONTRACTUALES Y POS-CONTRACTUALES DE LOS DOCENTES PARTICIPANTES EN EL DIPLOMADO EN G.F.P. PARA LOS TRAMITES DE VINCULACIÓN Y PAGOS 
</t>
  </si>
  <si>
    <t>ROQUE ARTURO RODRIGUEZ QUIROZ</t>
  </si>
  <si>
    <t>https://community.secop.gov.co/Public/Tendering/OpportunityDetail/Index?noticeUID=CO1.NTC.4075863&amp;isFromPublicArea=True&amp;isModal=False</t>
  </si>
  <si>
    <t>OAG-FEE-0004-2023</t>
  </si>
  <si>
    <t>CO1.REQ.4869190</t>
  </si>
  <si>
    <t>RECIBIR, ALISTAR, ALMACENAR Y CONTROLAR LA MATERIA PRIMA PARA CADA CLASE, HACIENDO ENTREGA AL DOCENTE Y CONTROLANDO EL BUEN USO DE LA MISMA. 2. APOYAR EN LA SUPERVISIÓN A LOS PROVEEDORES, DURANTE LA ENTREGA DE LA MATERIA PRIMA, MINIMIZANDO LOS INCIDENTES QUE PUEDAN SURGIR CON LOS PROVEEDORES DE LA MATERIA PRIMA.</t>
  </si>
  <si>
    <t>CARLOS ALBERTO BARRIOS GALLO</t>
  </si>
  <si>
    <t>https://community.secop.gov.co/Public/Tendering/OpportunityDetail/Index?noticeUID=CO1.NTC.4770921&amp;isFromPublicArea=True&amp;isModal=False</t>
  </si>
  <si>
    <t>OAG-FEE-0005-2023</t>
  </si>
  <si>
    <t>CO1.REQ.4939612</t>
  </si>
  <si>
    <t>APOYAR EN LA CREACIÓN DE LAS ESTRATEGIAS PARA LAS PLATAFORMAS DIGITALES (FACEBOOK E INSTAGRAM) DE LOS DIPLOMADOS Y POSTGRADOS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 APOYAR EN EL DISEÑO DE PIEZAS GRÁFICAS PARA LOS PROGRAMAS DE PREGRADO Y DECANATURA DE LA FACULTAD</t>
  </si>
  <si>
    <t>https://community.secop.gov.co/Public/Tendering/OpportunityDetail/Index?noticeUID=CO1.NTC.4840112&amp;isFromPublicArea=True&amp;isModal=False</t>
  </si>
  <si>
    <t>OAG-FEE-0006-2023</t>
  </si>
  <si>
    <t>CO1.REQ.5003678</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</si>
  <si>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t>
  </si>
  <si>
    <t>https://community.secop.gov.co/Public/Tendering/OpportunityDetail/Index?noticeUID=CO1.NTC.4903255&amp;isFromPublicArea=True&amp;isModal=False</t>
  </si>
  <si>
    <t>OPS-FEE-0001-2023</t>
  </si>
  <si>
    <t>CO1.REQ.4234041</t>
  </si>
  <si>
    <t>SERVICIO DE CAPACITACIÓN CERTIFICADA, LABORATORIOS, VALORACIÓN MEDICA Y CARNETIZACIÓN EN BUENAS PRÁCTICAS DE MANUFACTURA, DE ACUERDO A LO ESTIPULADO POR EL MINISTERIO DE SALUD, REQUERIDOS PARA REALIZACIÓN DE COMPONENTE PRACTICO DE LA ASIGNATURA ALIMENTOS Y BEBIDAS III: COCINA Y SERVICIO DE COMEDOR Y BAR, DIRIGIDO A 76 ESTUDIANTES DEL PROGRAMA DE TECNOLOGÍA EN GESTIÓN HOTELERA Y TURÍSTICA POR CICLOS PROPEDÉUTICOS DE FACULTAD DE CIENCIAS EMPRESARIALES Y ECONÓMICAS, CHEF Y COORDINADOR , EN PRO DE FORTALECER EL PROCESO DE ENSEÑANZA-APRENDIZAJE DE LOS CONTENIDOS PROGRAMÁTICOS DE LA ASIGNATURA Y FACILITAR LA PERMANENCIA DE LOS ESTUDIANTES. LA PROPUESTA HACE PARTE INTEGRAL DE LA PRESENTE ORDEN.</t>
  </si>
  <si>
    <t>ASOCIACION COLOMBIANA DE LA INDUSTRIA GASTRONOMICA CAPITULO MAGDALENA</t>
  </si>
  <si>
    <t>819001433-1</t>
  </si>
  <si>
    <t>https://community.secop.gov.co/Public/Tendering/OpportunityDetail/Index?noticeUID=CO1.NTC.4138543&amp;isFromPublicArea=True&amp;isModal=False</t>
  </si>
  <si>
    <t>OPS-FEE-0002-2023</t>
  </si>
  <si>
    <t>CO1.REQ.4319362</t>
  </si>
  <si>
    <t>EL SERVICIO DE ALOJAMIENTO PARA DOCENTES INVITADOS A DESARROLLAR ACTIVIDADES ACADÉMICAS PLANIFICADAS POR LA FACULTAD DE CIENCIAS EMPRESARIALES Y ECONÓMICAS,  ACOMODACIÓN SENCILLA CON ALIMENTACIÓN INCLUIDA. LA PROPUESTA HACE PARTE INTEGRAL DE LA PRESENTE ORDEN.</t>
  </si>
  <si>
    <t>900929739-7</t>
  </si>
  <si>
    <t xml:space="preserve"> JAIRO DE LEON ACOSTA</t>
  </si>
  <si>
    <t>https://community.secop.gov.co/Public/Tendering/OpportunityDetail/Index?noticeUID=CO1.NTC.4222850&amp;isFromPublicArea=True&amp;isModal=False</t>
  </si>
  <si>
    <t>OPS-FEE-0003-2023</t>
  </si>
  <si>
    <t>CO1.REQ.4981255</t>
  </si>
  <si>
    <t>SERVICIO DE CAPACITACIÓN CERTIFICADA, LABORATORIOS, VALORACIÓN MEDICA Y CARNETIZACIÓN EN BUENAS PRÁCTICAS DE MANUFACTURA, DE ACUERDO A LO ESTIPULADO POR EL MINISTERIO DE SALUD, REQUERIDOS PARA REALIZACIÓN DE COMPONENTE PRACTICO DE LAS ASIGNATURAS ALIMENTOS Y BEBIDAS III: COCINA Y SERVICIO DE COMEDOR Y BAR, "COCINANDO MAGDALENA Y EL CARIBE" Y "COCINA MOLECULAR",DIRIGIDO A 110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</si>
  <si>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ASOCIACION COLOMBIANA DE LA INDUSTRIA GASTRONOMICA CAPITULO MAGDALENA.</t>
  </si>
  <si>
    <t>819001433-1_x000D_</t>
  </si>
  <si>
    <t>https://community.secop.gov.co/Public/Tendering/OpportunityDetail/Index?noticeUID=CO1.NTC.4881560&amp;isFromPublicArea=True&amp;isModal=False</t>
  </si>
  <si>
    <t>OSM-FEE-0001-2023</t>
  </si>
  <si>
    <t>CO1.REQ.4207845</t>
  </si>
  <si>
    <t>EL SUMINISTRO DE TIQUETES AÉREOS NACIONALES E INTERNACIONALES PARA DOCENTES DE PLANTA, CATEDRÁTICOS, ADMINISTRATIVOS, Y DOCENTES INVITADOS A DESARROLLAR ACTIVIDADES ACADÉMICAS PLANIFICADAS POR LA FACULTAD DE CIENCIAS EMPRESARIALES Y ECONÓMICAS</t>
  </si>
  <si>
    <t>VIAJES Y TURISMO MUNDIALES S.A.S</t>
  </si>
  <si>
    <t>800164453-9</t>
  </si>
  <si>
    <t>https://community.secop.gov.co/Public/Tendering/OpportunityDetail/Index?noticeUID=CO1.NTC.4112811&amp;isFromPublicArea=True&amp;isModal=False</t>
  </si>
  <si>
    <t>CO1.REQ.5053975</t>
  </si>
  <si>
    <t>AYUDAR LA ELABORACIÓN DE PORCINAMENTE PARA CADA CLASE. 2. APOYAR EN EL ALISTAMIENTO DE INSUMOS Y HERRAMIENTAS PARA CADA CLASE. 3. APOYAR EN LA SUPERVISIÓN Y AYUDAR EN LAS CLASES PRÁCTICAS DE ACUERDO AL REQUERIMIENTO DE LOS CHEF O LOS DOCENTE. 4. LLEVAR REGISTRO FOTOGRÁFICO PARA LAS REDES SOCIALES. 5. REALIZAR TRASLADO DE LOS SERVICIOS GASTRONÓMICOS. 6. APOYAR EN EL RECIBIMIENTO DE LA MATERIA PRIMA POR PARTE DEL PROVEEDOR. 7. MANTENER EL ORDEN DE LOS UTENSILIOS DE COCINA. 8. AYUDAR EN EL DESARROLLO DE EVENTOS GASTRONÓMICOS, PRESTACIÓN DE SERVICIOS Y DESARROLLO DE CURSOS, DIPLOMADOS Y CAPACITACIONES EN GASTRONOMÍA.</t>
  </si>
  <si>
    <t>JUAN CAMILO MEJIA GONZALEZ</t>
  </si>
  <si>
    <t>ARELIS AGUILAR ALGARIN</t>
  </si>
  <si>
    <t>https://community.secop.gov.co/Public/Tendering/OpportunityDetail/Index?noticeUID=CO1.NTC.4952877&amp;isFromPublicArea=True&amp;isModal=False</t>
  </si>
  <si>
    <t>OAG-FEE-0008-2023</t>
  </si>
  <si>
    <t>CO1.REQ.5081289</t>
  </si>
  <si>
    <t>REALIZAR EL CARGUE DE LA DOCUMENTACIÓN REQUERIDA POS CONTRACTUAL DE LA PLATAFORMA SIA OBSERVA. 2. APOYAR EN PROCESOS ADMINISTRATIVOS PARA TRAMITAR SOLICITUDES DE CONSEJO DE FACULTAD. 3. APOYAR EN LA REVISIÓN DE LAS PLATAFORMAS GAIRACA Y SERIES, ASÍ MISMO DAR RESPUESTA A LAS SOLICITUDES DE LAS MISMAS. 4. DAR RESPUESTA A LAS SOLICITUDES DE ESTUDIANTES Y DOCENTES. 5. APOYAR EN LA ORGANIZACIÓN Y LOGÍSTICA DE RESPONSABILIDADES DE LA FACULTAD COMO SOLICITUDES A GRUPO DE COMPRAS, SERVICIOS GENERALES, ENTRE OTROS.</t>
  </si>
  <si>
    <t>BALVINA ISABEL ACONCHA REDONDO</t>
  </si>
  <si>
    <t>https://community.secop.gov.co/Public/Tendering/OpportunityDetail/Index?noticeUID=CO1.NTC.4980292&amp;isFromPublicArea=True&amp;isModal=False</t>
  </si>
  <si>
    <t>OPS-FEE-0004-2023</t>
  </si>
  <si>
    <t>CO1.REQ.5094869</t>
  </si>
  <si>
    <t>EL SERVICIO DE ALOJAMIENTO Y ALIMENTACIÓN PARA DOCENTES INVITADOS A DESARROLLAR ACTIVIDADES ACADÉMICAS PLANIFICADAS POR LA FACULTAD DE CIENCIAS EMPRESARIALES Y ECONÓMICAS, ACOMODACION SENCILLA. LA PROPUESTA HACE PARTE INTEGRAL DE LA PRESENTE ORDEN.</t>
  </si>
  <si>
    <t>GILBERTO MONTOYA BERBÉN</t>
  </si>
  <si>
    <t>https://community.secop.gov.co/Public/Tendering/OpportunityDetail/Index?noticeUID=CO1.NTC.4997305&amp;isFromPublicArea=True&amp;isModal=False</t>
  </si>
  <si>
    <t>OSM-FEE-0002-2023</t>
  </si>
  <si>
    <t>CO1.REQ.5099688</t>
  </si>
  <si>
    <t xml:space="preserve">EL SUMINISTRO DE TIQUETES AÉREOS NACIONALES E INTERNACIONALES PARA DOCENTES DE PLANTA, CATEDRÁTICOS, ADMINISTRATIVOS, Y DOCENTES INVITADOS A DESARROLLAR ACTIVIDADES ACADÉMICAS PLANIFICADAS POR LA FACULTAD DE CIENCIAS EMPRESARIALES Y ECONÓMICAS LA PROPUESTA HACE PARTE INTEGRAL DE LA PRESENTE ORDEN. </t>
  </si>
  <si>
    <t>https://community.secop.gov.co/Public/Tendering/ContractNoticePhases/View?PPI=CO1.PPI.27509910&amp;isFromPublicArea=True&amp;isModal=False</t>
  </si>
  <si>
    <t>OPSP-FEE-0023-2023</t>
  </si>
  <si>
    <t>CO1.REQ.5121046</t>
  </si>
  <si>
    <t>APOYAR AL DECANO EN LA COORDINACIÓN ACADÉMICA DE LOS PROGRAMAS: ESPECIALIZACIÓN EN ALTA GERENCIA Y MAESTRÍA EN ADMINISTRACIÓN.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</si>
  <si>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ISALIA CAROLINA AARON PIMIENTA</t>
  </si>
  <si>
    <t>YESID CUELLO CANTILLO</t>
  </si>
  <si>
    <t>https://community.secop.gov.co/Public/Tendering/OpportunityDetail/Index?noticeUID=CO1.NTC.5019449&amp;isFromPublicArea=True&amp;isModal=False</t>
  </si>
  <si>
    <t>ODC-FEE-0001-2023</t>
  </si>
  <si>
    <t>CO1.REQ.5149577</t>
  </si>
  <si>
    <t>COMPRA DE TREINTA Y CUATRO (34) CAMISUETER TIPO POLO EN TELA POLUXY CON LOGO BORDADO PARA DAMA Y CABALLERO, SEIS (06) CAMISAS MANGA CORTA EN TELA LAFAYETTE CON LOGOS BORDADOS Y SEIS (06) UNIFORMES PARA CHEF (CAMISA 3/4 TIPO CHEF CON DOS LOGOS BORDADOS ,PANTALÓN PIJAMERO, DELANTAL Y GORRO), PARA PERSONAL ADMINISTRATIVO DE FACULTAD DE CIENCIAS EMPRESARIALES Y ECONÓMICAS, CON EL FIN DE PARTICIPAR EN EVENTOS INTERNOS Y EXTERNOS PLANIFICADOS POR LA FACULTAD DE CIENCIAS EMPRESARIALES Y ECONÓMICAS Y LA UNIVERSIDAD DEL MAGDALENA. LA PROPUESTA HACE PARTE INTEGRAL DE LA PRESENTE ORDEN.</t>
  </si>
  <si>
    <t>LADYS CONFECCIONES S.A.S BIC</t>
  </si>
  <si>
    <t>900929189-6</t>
  </si>
  <si>
    <t>https://community.secop.gov.co/Public/Tendering/OpportunityDetail/Index?noticeUID=CO1.NTC.5047480&amp;isFromPublicArea=True&amp;isModal=False</t>
  </si>
  <si>
    <t>ODC-FEE-0002-2023</t>
  </si>
  <si>
    <t>CO1.REQ.5200029</t>
  </si>
  <si>
    <t>COMPRA DE INSUMOS PARA LABORATORIO GASTRONÓMICO, PARA LA PREPARACIÓN DE REFRIGERIOS Y ALMUERZOS, REQUERIDOS PARA ATENDER A 550 PERSONAS QUE PARTICIPARÁN EN " XVII CONGRESO DE LA SOCIEDAD INTERNACIONAL DE ECONOMÍA ECOLÓGICA. ECONOMÍAS PARA LA VIDA: ALIANZAS PARA PRACTICAR LA ECONOMÍA ECOLÓGICA EN UN MUNDO EN TRANSICIÓN", A REALIZARSE EN LAS INSTALACIONES DE LA UNIVERSIDAD DEL MAGDALENA.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</si>
  <si>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LOGISTICA, EVENTOS Y SUMINISTROS S.A.S</t>
  </si>
  <si>
    <t>900489512-3</t>
  </si>
  <si>
    <t>https://community.secop.gov.co/Public/Tendering/OpportunityDetail/Index?noticeUID=CO1.NTC.5098754&amp;isFromPublicArea=True&amp;isModal=False</t>
  </si>
  <si>
    <t>OPS-FEE-0005-2023</t>
  </si>
  <si>
    <t>CO1.REQ.5229122</t>
  </si>
  <si>
    <t>EL SERVICIO DE IMPRESIÓN DE 6 RETABLOS VINILO A FULL COLOR ALTA CALIDAD INSTALADOS SOBRE LAMINA MDF TIPO RETABLO CON TAMAÑO 40 X 165 CTM, 1 RETABLO VINILO A FULL COLOR ALTA CALIDAD INSTALADO SOBRE LAMINA MDF TIPO RETABLO CON TAMAÑO 60 X 220 CT, 8 METROS DE MIRCROPERFORADO IMPRESOS A FULL COLOR EN ALTA CALIDAD INSTALADOS, 25 METROS DE VINILO DE ALTA SEGURIDAD IMPRESOS A FULL COLOR EN ALTA CALIDAD INSTALADOS, Y 400 CERTIFICADOS IMPRESOS A FULL COLOR A EN PAPEL PROPALCOTE DE 300 GMS A TAMAÑO CARTA, REQUERIDOS PARA LAS DIFERENTES ACTIVIDADES DESARROLLADAS POR LA FACULTAD DE CIENCIAS EMPRESARIALES Y ECONOMICAS. LA PROPUESTA HACE PARTE INTEGRAL DE LA PRESENTE ORDEN.</t>
  </si>
  <si>
    <t>https://community.secop.gov.co/Public/Tendering/OpportunityDetail/Index?noticeUID=CO1.NTC.5127056&amp;isFromPublicArea=True&amp;isModal=False</t>
  </si>
  <si>
    <t xml:space="preserve"> JUAN CARLOS NARVAEZ  BARANDICA</t>
  </si>
  <si>
    <t>FACULTAD DE CIENCIAS BASICAS</t>
  </si>
  <si>
    <t>OPSP-FCB-001-2023</t>
  </si>
  <si>
    <t>CO1.REQ.3961504</t>
  </si>
  <si>
    <t>ASESORAR Y COORDINAR  LA ORGANIZACIÓN Y LOGÍSTICA DE LAS ACTIVIDADES RELACIONADAS CON EL FUNCIONAMIENTO DE LAS COHORTES ACTIVAS DE LOS PROGRAMAS DE  LA DOCTORADO EN CIENCIA DEL MAR, CIENCIAS FÍSICAS Y MAESTRÍA EN CIENCIAS FÍSICAS.</t>
  </si>
  <si>
    <t>CYNTHIA MILENA YEPEZ CAMPO</t>
  </si>
  <si>
    <t>SAMUEL GUILLERMO NUÑEZ RICARDO</t>
  </si>
  <si>
    <t>https://community.secop.gov.co/Public/Tendering/OpportunityDetail/Index?noticeUID=CO1.NTC.3867790&amp;isFromPublicArea=True&amp;isModal=true&amp;asPopupView=true</t>
  </si>
  <si>
    <t>OPSP-FCB-002-2023</t>
  </si>
  <si>
    <t>CO1.REQ.3961576</t>
  </si>
  <si>
    <t>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 2) ASESORAR, APOYAR EN LA COORDINACIÓN Y LA ORGANIZACIÓN LOGÍSTICA LAS ACTIVIDADES RELACIONADAS CON EL FUNCIONAMIENTO DE LOS PROGRAMAS DE FORMACIÓN CONTINUA Y DIPLOMADOS ADSCRITOS A LA FACULTAD DE CIENCIAS BÁSICAS 3) ASESORAR EN LA PRESENTACIÓN DENTRO DE LAS FECHAS ESTABLECIDAS LA PROGRAMACIÓN DE ACTIVIDADES ACADÉMICAS Y DE REQUERIMIENTOS DE CADA COHORTE, JUNTO CON EL RESPECTIVO PRESUPUESTO DE INGRESOS Y GASTOS, CON EL VISTO BUENO DEL DIRECTOR DE PROGRAMA Y DECANO DE LA FACULTAD DE CIENCIAS BÁSICA</t>
  </si>
  <si>
    <t>ALBERTO ANTONIO RUIZ MIER</t>
  </si>
  <si>
    <t>https://community.secop.gov.co/Public/Tendering/OpportunityDetail/Index?noticeUID=CO1.NTC.3867785&amp;isFromPublicArea=True&amp;isModal=true&amp;asPopupView=true</t>
  </si>
  <si>
    <t>OPSP-FCB-003-2023</t>
  </si>
  <si>
    <t>CO1.REQ.4172294</t>
  </si>
  <si>
    <t>ASEGURAR EL CUMPLIMIENTO DEL REGLAMENTO ACUERDO SUPERIOR 19 Y DEMÁS NORMAS UNIVERSITARIAS EN EL PROGRAMA A SU CARGO COORDINAR EL PROCESO DE ADMISIÓN AL PROGRAMA CON LA COLABORACIÓN DEL GRUPO DE ADMISIONES REGISTROS Y CONTROL ACADÉMICO MONITOREAR LA ORGANIZACIÓN Y MARCHA DEL PROGRAMA EN CONSONANCIA CON LAS DETERMINACIONES DEL CONSEJO DE PROGRAMA Y EL CONSEJO DE FACULTAD LIDERAR LOS PROCESOS DE AUTOEVALUACIÓN DE EVALUACIÓN POR PARES Y DE ACREDITACIÓN DEL RESPECTIVO PROGRAMA  PRESIDIR EL CONSEJO DE PROGRAMA EN AUSENCIA DEL DECANO Y MANTENER UN ARCHIVO CON LAS ACTAS Y DOCUMENTOS OFICIALES DEL PROGRAMA DE POSGRADO</t>
  </si>
  <si>
    <t>OLGA MARIA CAMACHO HADAD</t>
  </si>
  <si>
    <t>https://community.secop.gov.co/Public/Tendering/OpportunityDetail/Index?noticeUID=CO1.NTC.4077255&amp;isFromPublicArea=True&amp;isModal=true&amp;asPopupView=true</t>
  </si>
  <si>
    <t>OPSP-FCB-004-2023</t>
  </si>
  <si>
    <t>CO1.REQ.4434074</t>
  </si>
  <si>
    <t>ASESORAR EN LOS PROCESOS DE CREACIÓN DE NUEVOS PROGRAMAS DE LA FACULTAD DE CIENCIAS BÁSICAS, EN ARTICULACIÓN CON LA OFICINA DE ASEGURAMIENTO DE LA CALIDAD  APOYAR EN LOS PROCESO Y REVISIÓN DE LOS DOCUMENTOS NECESARIOS PARA LA SOLICITUD DE LOS REGISTROS CALIFICADOS NUEVOS REALIZAR LA REVISIÓN DE ESTILO GRAMÁTICA Y REDACCIÓN DE LAS DIFERENTES CONDICIONES DE CALIDAD PARA SOLICITUD DE REGISTRO CALIFICADO ORGANIZAR LAS EVIDENCIAS, ANEXOS TÉCNICOS Y DEMÁS DOCUMENTOS QUE REQUIERA LA PLATAFORMA PARA OBTENCIÓN DE REGISTROS CALIFICADOS APOYAR EN LA RECOPILACIÓN DE INFORMACIÓN PARA LA CREACIÓN DE NUEVOS PROGRAMAS (CONSULTA A PÁGINAS DEL GOBIERNO NACIONAL, SNIES, OBSERVATORIO LABORAL ETC</t>
  </si>
  <si>
    <t>https://community.secop.gov.co/Public/Tendering/OpportunityDetail/Index?noticeUID=CO1.NTC.4336709&amp;isFromPublicArea=True&amp;isModal=true&amp;asPopupView=true</t>
  </si>
  <si>
    <t>OPSP-FCB-005-2023</t>
  </si>
  <si>
    <t>CO1.REQ.4464177</t>
  </si>
  <si>
    <t>APOYO A LA CONSTRUCCIÓN DEL INFORME FINAL DE AUTOEVALUACIÓN DEL DOCTORADO. 2. APOYO AL DILIGENCIAMIENTO DE LOS CUADROS MAESTROS CORRESPONDIENTES AL PROCESO DE AUTOEVALUACIÓN CON FINES DE ACREDITACIÓN EN ALTA CALIDAD DEL PROGRAMA. 3. DIGITALIZACIÓN Y SISTEMATIZACIÓN DE LA PRODUCCIÓN ACADÉMICA DE LOS GRUPOS DE INVESTIGACIÓN QUE SOPORTAN EL PROGRAMA. 4. GESTIÓN DOCUMENTAL DE INSUMOS QUE SOPORTAN LA CONSTRUCCIÓN DEL INFORME FINAL DE AUTOEVALUACIÓN DEL DOCTORADO. 5. APOYO A LA SISTEMATIZACIÓN DE INFORMACIÓN RELACIONADA CON INSTRUMENTOS DILIGENCIADOS POR LOS ESTAMENTOS DEL PROGRAMA EN EL MARCO DEL PROCESO DE AUTOEVALUACIÓN CON FINES DE ACREDITACIÓN EN ALTA CALIDAD. 6. PRESENTACIÓN DE LOS INFORMES SOLICITADOS POR LA DIRECCIÓN ACADÉMICA DEL PROGRAMA, LA FACULTAD DE CIENCIAS BÁSICAS Y LA UNIVERSIDAD, RELACIONADOS CON EL PROCESO DE AUTOEVALUACIÓN CON FINES DE ACREDITACIÓN EN ALTA CALIDAD DEL PROGRAMA. 7. APOYO EN LA COORDINACIÓN DE COMITÉS DE AUTOEVALUACIÓN DEL PROGRAMA.</t>
  </si>
  <si>
    <t>https://community.secop.gov.co/Public/Tendering/OpportunityDetail/Index?noticeUID=CO1.NTC.4366106&amp;isFromPublicArea=True&amp;isModal=true&amp;asPopupView=true</t>
  </si>
  <si>
    <t>OPSP-FCB-0006-2023</t>
  </si>
  <si>
    <t>CO1.REQ.4838124</t>
  </si>
  <si>
    <t>https://community.secop.gov.co/Public/Tendering/ContractNoticePhases/View?PPI=CO1.PPI.26210193&amp;isFromPublicArea=True&amp;isModal=False</t>
  </si>
  <si>
    <t>OPSP-FCB-0007-2023</t>
  </si>
  <si>
    <t>CO1.REQ.4838413</t>
  </si>
  <si>
    <t>https://community.secop.gov.co/Public/Tendering/ContractNoticePhases/View?PPI=CO1.PPI.26211787&amp;isFromPublicArea=True&amp;isModal=False</t>
  </si>
  <si>
    <t>OPSP-FCB-0008-2023</t>
  </si>
  <si>
    <t>CO1.REQ.4838658</t>
  </si>
  <si>
    <t>https://community.secop.gov.co/Public/Tendering/ContractNoticePhases/View?PPI=CO1.PPI.26212959&amp;isFromPublicArea=True&amp;isModal=False</t>
  </si>
  <si>
    <t>OPSP-FCB-0009-2023</t>
  </si>
  <si>
    <t>CO1.REQ.4838728</t>
  </si>
  <si>
    <t>https://community.secop.gov.co/Public/Tendering/ContractNoticePhases/View?PPI=CO1.PPI.26213319&amp;isFromPublicArea=True&amp;isModal=False</t>
  </si>
  <si>
    <t>OPSP-FCB-0010-2023</t>
  </si>
  <si>
    <t>CO1.REQ.5082133</t>
  </si>
  <si>
    <t>APOYO AL PROGRAMA DE BIOLOGÍA EN LA CONSTRUCCIÓN DEL DOCUMENTO DE AUTOEVALUACIÓN CON FINES DE ACREDITACIÓN EN ALTA CALIDAD. 2. ESTABLECER REUNIONES Y TALLERES CON LOS EGRESADOS DEL PROGRAMA DE BIOLOGÍA PARA TENER UN DIAGNÓSTICO DEL IMPACTO DE LOS MISMOS EN EL MERCADO LABORAL. 3. APOYO EN LA CONSTRUCCIÓN DE INFORMACIÓN ESTADÍSTICA DE CADA UNO DE LOS FACTORES QUE EVIDENCIEN UNOS ESTÁNDARES DE ALTA CALIDAD DEL PROGRAMA DE BIOLOGÍA. 4. ASISTIR A LAS REUNIONES PROGRAMADAS ENTRE EL PROGRAMA DE BIOLOGÍA Y LA OFICINA DE ASEGURAMIENTO DE LA CALIDAD. 4. APOYO EN LOS TALLERES Y ENCUENTROS CON LOS DISTINTOS ACTORES CLAVE EN EL PROCESO DE AUTOEVALUACIÓN. 5. LLEVAR ACTUALIZADO LOS AVANCES Y EL CUMPLIMIENTO DEL PLAN DE TRABAJO PROPUESTO EN EL PROCESO DE CONSTRUCCIÓN DEL DOCUMENTO DE AUTOEVALUACIÓN. 6. ESTAR EN COMUNICACIÓN PERMANENTE CON LOS LÍDERES DE CADA FACTOR Y CON LOS DISTINTOS ACTORES DEL PROCESO DE AUTOEVALUACIÓN. 7. ESTAR EN COMUNICACIÓN PERMANENTE CON EL DIRECTOR DE PROGRAMA DE BIOLOGÍA PARA INFORMARLE SOBRE AVANCES O PERCANCES QUE SE VAYAN PRESENTANDO EN EL PROCESO. 8. APOYAR EN LA DIFUSIÓN Y PROMOCIÓN PARA QUE LOS DISTINTOS ACTORES INVOLUCRADOS PARTICIPEN EN EL PROCESO DE AUTOEVALUACIÓN.</t>
  </si>
  <si>
    <t>SANTIAGO GONZALEZ ROJAS</t>
  </si>
  <si>
    <t>https://community.secop.gov.co/Public/Tendering/ContractNoticePhases/View?PPI=CO1.PPI.27414724&amp;isFromPublicArea=True&amp;isModal=False</t>
  </si>
  <si>
    <t>FACULTAD DE INGENIERÍA</t>
  </si>
  <si>
    <t>OPSP-FIN-0001-2023</t>
  </si>
  <si>
    <t>CO1.REQ.4021537</t>
  </si>
  <si>
    <t xml:space="preserve">LA PRESENTE ORDEN TIENE POR OBJETO LAS SIGUIENTES ACTIVIDADES1 APOYAR EN LA ORGANIZACION Y LOGISTICA DE LAS ACTIVIDADES RELACIONADAS CON EL FUNCIONAMIENTO DE LAS COHORTES ACTIVAS DE LOS PROGRAMAS DE LA MAESTRIA EN INGENIERIA Y DOCTORADO EN INGENIERIA. 2 APOYAR EN LA REALIZACION DE LA DIVULGACION Y PUBLICIDAD DE LOS PROGRAMAS DE POSTGRADOS DE LA FACULTAD DE INGENIERIA 3 APOYAR EL PROCESO DE INSCRIPCION Y MATRICULA DE LOS ESTUDIANTES A PARTICIPAR EN LA MAESTRIA EN INGENIERIA Y DOCTORADO EN INGENIERIA. </t>
  </si>
  <si>
    <t>https://community.secop.gov.co/Public/Tendering/ContractNoticePhases/View?PPI=CO1.PPI.23000608&amp;isFromPublicArea=True&amp;isModal=False</t>
  </si>
  <si>
    <t>OPSP-FIN-0002-2023</t>
  </si>
  <si>
    <t>CO1.REQ.4021655</t>
  </si>
  <si>
    <t>LA PRESENTE ORDEN TIENE POR OBJETO LAS SIGUIENTES ACTIVIDADES 1 APOYAR EN LA ORGANIZACION Y LOGISTICA DE LAS ACTIVIDADES RELACIONADAS CON EL FUNCIONAMIENTO DE LAS COHORTES ACTIVAS DE LOS PROGRAMAS DE LA ESPECIALIZACION EN LOGISTICA Y TRANSPORTE INTERNACIONAL Y MAESTRIA EN LOGISTICA Y  CADENA DE SUMINISTROS. 2 APOYAR EN LA REALIZACION DE LA DIVULGACION Y PUBLICIDAD DE LOS PROGRAMAS DE POSTGRADOS DE LA FACULTAD DE INGENIERIA 3 APOYAR EL PROCESO DE INSCRIPCION Y MATRICULA DE LOS ESTUDIANTES A PARTICIPAR EN LOS PROGRAMAS ESPECIALIZACION EN LOGISTICA Y TRANSPORTE INTERNACIONAL Y MAESTRIA EN LOGISTICA Y CADENA DE SUMINISTROS</t>
  </si>
  <si>
    <t>ANANDA MONTENEGRO GONZALEZ</t>
  </si>
  <si>
    <t>https://community.secop.gov.co/Public/Tendering/ContractNoticePhases/View?PPI=CO1.PPI.23001759&amp;isFromPublicArea=True&amp;isModal=False</t>
  </si>
  <si>
    <t>OPSP-FIN-0003-2023</t>
  </si>
  <si>
    <t>CO1.REQ.4021922</t>
  </si>
  <si>
    <t>LA PRESENTE ORDEN TIENE POR OBJETO 1 APOYAR EN LA ORGANIZACION Y LOGISTICA DE LAS ACTIVIDADES RELACIONADAS CON EL FUNCIONAMIENTO DE LAS COHORTES ACTIVAS DE LOS PROGRAMAS DE LA MAESTRIA EN CIENCIAS AGRARIAS. 2 APOYAR EN LA REALIZACION DE LA DIVULGACION Y PUBLICIDAD DE LOS PROGRAMAS DE POSTGRADOS Y LA FACULTAD DE INGENIERIA. 3 APOYAR EL PROCESO DE INSCRIPCION Y MATRICULA DE LOS ESTUDIANTES A PARTICIPAR EN LA MAESTRIA EN CIENCIAS AGRARIAS.</t>
  </si>
  <si>
    <t>CEINY GIMENA JIMENEZ TURIZO</t>
  </si>
  <si>
    <t>LILIANA MARGARITA CORTINA PEÑARANDA</t>
  </si>
  <si>
    <t>https://community.secop.gov.co/Public/Tendering/ContractNoticePhases/View?PPI=CO1.PPI.23002711&amp;isFromPublicArea=True&amp;isModal=False</t>
  </si>
  <si>
    <t>OPSP-FIN-0004-2023</t>
  </si>
  <si>
    <t>CO1.REQ.4022115</t>
  </si>
  <si>
    <t>LA PRESENTE ORDEN TIENE POR OBJETO 1 APOYAR EN LA ORGANIZACION Y LOGISTICA DE LAS ACTIVIDADES RELACIONADAS CON EL FUNCIONAMIENTO DE LAS COHORTES ACTIVAS DE LOS PROGRAMAS DE MAESTRIA EN SISTEMAS DE GESTION. 2 APOYAR EN LA REALIZACION DE LA DIVULGACION Y PUBLICIDAD DE LOS PROGRAMAS DE POSTGRADOS DE LA FACULTAD DE INGENIERIA 3 APOYAR EL PROCESO DE INSCRIPCION Y MATRICULA DE LOS ESTUDIANTES A PARTICIPAR DE LA MAESTRIA EN SISTEMAS DE GESTION.</t>
  </si>
  <si>
    <t>ADRIANA MARIA PATIÑO LOPEZ</t>
  </si>
  <si>
    <t>https://community.secop.gov.co/Public/Tendering/ContractNoticePhases/View?PPI=CO1.PPI.23002728&amp;isFromPublicArea=True&amp;isModal=False</t>
  </si>
  <si>
    <t>OPSP-FIN-0005-2023</t>
  </si>
  <si>
    <t>CO1.REQ.4021593</t>
  </si>
  <si>
    <t>LA PRESENTE ORDEN TIENE POR OBJETO LAS SIGUIENTES ACTIVIDADES 1 ASEGURAR EL CUMPLIMIENTO DEL REGLAMENTO CONTEMPLADO EN EL ACUERDO SUPERIOR NO. 019 DE 2018 Y DEMAS NORMAS UNIVERSITARIAS EN EL PROGRAMA DE POSTGRADO ESPECIALIZACION EN GERENCIA DE PROYECTOS DE INGENIERIA. 2 COORDINAR EL PROCESO DE ADMISION AL PROGRAMA, CON LA COLABORACION DEL GRUPO DE ADMISIONES, REGISTROS Y CONTROL ACADEMICO.</t>
  </si>
  <si>
    <t>EDARGDO JOSE DIAZ OÑATE</t>
  </si>
  <si>
    <t>https://community.secop.gov.co/Public/Tendering/ContractNoticePhases/View?PPI=CO1.PPI.23002772&amp;isFromPublicArea=True&amp;isModal=False</t>
  </si>
  <si>
    <t>OPSP-FIN-0006-2023</t>
  </si>
  <si>
    <t>CO1.REQ.4027723</t>
  </si>
  <si>
    <t>LA PRESENTE ORDEN TIENE POR OBJETO LAS SIGUIENTES ACTIVIDADES 1 APOYAR EN LA ORGANIZACION Y LOGISTICA DE LAS ACTIVIDADES RELACIONADAS CON EL FUNCIONAMIENTO DE LAS COHORTES ACTIVAS DE LOS PROGRAMAS DE MAESTRIA EN PESQUERIAS TROPICALES. 2 APOYAR EN LA REALIZACION DE LA DIVULGACION Y  PUBLICIDAD DE LOS PROGRAMAS DE POSTGRADOS DE LA FACULTAD DE INGENIERIA 3 APOYAR EL PROCESO DE INSCRIPCION Y MATRICULA DE LOS ESTUDIANTES A PARTICIPAR DE LA MAESTRIA EN PESQUERIAS TROPICALES.</t>
  </si>
  <si>
    <t>https://community.secop.gov.co/Public/Tendering/ContractNoticePhases/View?PPI=CO1.PPI.23021608&amp;isFromPublicArea=True&amp;isModal=False</t>
  </si>
  <si>
    <t>OPSP-FIN-0007-2023</t>
  </si>
  <si>
    <t>CO1.REQ.4028037</t>
  </si>
  <si>
    <t xml:space="preserve">LA PRESENTE ORDEN TIENE POR OBJETO LAS SIGUIENTES ACTIVIDADES 1 APOYAR EN LA ORGANIZACION Y LOGISTICA DE LAS ACTIVIDADES RELACIONADAS CON EL FUNCIONAMIENTO DE LAS COHORTES ACTIVAS DE LOS PROGRAMAS DE LA ESPECIALIZACION EN GESTION Y LEGISLACION AMBIENTAL. 2 APOYAR EN LA REALIZACION  DE LA DIVULGACION Y PUBLICIDAD DE LOS PROGRAMAS DE POSTGRADOS DE LA FACULTAD DE INGENIERIA 3 APOYAR EL PROCESO DE INSCRIPCION Y MATRICULA DE LOS ESTUDIANTES A PARTICIPAR EN LA ESPECIALIZACION EN GESTION Y LEGISLACION AMBIENTAL. </t>
  </si>
  <si>
    <t>DANIEL ESTEBAN BERMUDEZ VARGAS</t>
  </si>
  <si>
    <t>https://community.secop.gov.co/Public/Tendering/ContractNoticePhases/View?PPI=CO1.PPI.23022740&amp;isFromPublicArea=True&amp;isModal=False</t>
  </si>
  <si>
    <t>OPSP-FIN-0008-2023</t>
  </si>
  <si>
    <t>CO1.REQ.4028501</t>
  </si>
  <si>
    <t xml:space="preserve">LA PRESENTE ORDEN TIENE POR OBJETO 1 ASEGURAR EL CUMPLIMIENTO DEL REGLAMENTO CONTEMPLADO EN EL ACUERDO SUPERIOR NO. 019 DE 2018 Y DEMAS NORMAS UNIVERSITARIAS EN EL PROGRAMA DE POSTGRADO ESPECIALIZACION DESARROLLO DE SOFTWARE 2 COORDINAR EL PROCESO DE ADMISION AL PROGRAMA, CON LA COLABORACION DEL GRUPO DE ADMISIONES, REGISTROS Y CONTROL ACADEMICO. </t>
  </si>
  <si>
    <t>https://community.secop.gov.co/Public/Tendering/ContractNoticePhases/View?PPI=CO1.PPI.23023913&amp;isFromPublicArea=True&amp;isModal=False</t>
  </si>
  <si>
    <t>OPSP-FIN-0009-2023</t>
  </si>
  <si>
    <t>CO1.REQ.4028573</t>
  </si>
  <si>
    <t>LA PRESENTE ORDEN TIENE POR OBJETO 1 APOYO EN EL DILIGENCIAMIENTO DE PLANTILLAS, FORMATOS Y OTROS INSTRUMENTOS DE COMPILACION DE INFORMACION REQUERIDOS POR EL CONSEJO NACIONAL DE ACREDITACION  CNA PARA LA AUTOEVALUACION DE PROGRAMAS ACADEMICOS DE LA FACULTAD DE INGENIERIA. 2 APOYO EN LA ELABORACION DEL SISTEMA DE INFORMACION DE INDICADORES DE CALIDAD CON ENFOQUE DE GENERO EN LA FACULTAD DE INGENIERIA. 3 APOYO EN ELABORACION DE MATRIZ DE INDICADORES POR FACTOR DE ALTA CALIDAD DE PROGRAMAS ACADEMICOS DE LA FACULTAD DE INGENIERIA.</t>
  </si>
  <si>
    <t>DAGY ENRIQUE CABARCAS SAUMETH</t>
  </si>
  <si>
    <t>https://community.secop.gov.co/Public/Tendering/ContractNoticePhases/View?PPI=CO1.PPI.23024775&amp;isFromPublicArea=True&amp;isModal=False</t>
  </si>
  <si>
    <t>OAG-FIN-0010-2023</t>
  </si>
  <si>
    <t>CO1.REQ.4029225</t>
  </si>
  <si>
    <t>LA PRESENTE ORDEN TIENE POR OBJETO 1 APOYAR EN LA RECOLECCION DE INFORMACION DOCUMENTAL PARA LA CONSTRUCCION DEL DOCUMENTO DE AUTOEVALUACION CON FINES DE ACREDITACION POR ALTA CALIDAD DE LOS PROGRAMAS DE LA FACULTAD DE INGENIERIA. 2 APOYAR EN LA APLICACION DE INSTRUMENTOS DE PERCEPCION A ESTUDIANTES, DOCENTES, DIRECTIVOS Y EGRESADOS DE LOS PROGRAMAS DE LA FACULTAD DE INGENIERIA PARA LA CONSTRUCCION DEL DOCUMENTO DE AUTOEVALUACION CON FINES DE ACREDITACION POR ALTA CALIDAD DEL PROGRAMA.</t>
  </si>
  <si>
    <t>CAMILO DAVID QUINTANA GAMARRA</t>
  </si>
  <si>
    <t>https://community.secop.gov.co/Public/Tendering/ContractNoticePhases/View?PPI=CO1.PPI.23025579&amp;isFromPublicArea=True&amp;isModal=False</t>
  </si>
  <si>
    <t>OAG-FIN-0011-2023</t>
  </si>
  <si>
    <t>CO1.REQ.4082326</t>
  </si>
  <si>
    <t xml:space="preserve">LA PRESENTE ORDEN TIENE POR OBJETO 1 APOYAR EN LA RECOLECCION DE INFORMACION DOCUMENTAL PARA LA CONSTRUCCION DEL DOCUMENTO DE AUTOEVALUACION CON FINES DE ACREDITACION POR ALTA CALIDAD DEL PROGRAMA DE INGENIERIA INDUSTRIAL. 2 APOYAR EN LA APLICACION DE INSTRUMENTOS DE PERCEPCION A ESTUDIANTES, DOCENTES,DIRECTIVOS Y EGRESADOS DEL PROGRAMA DE INGENIERIA INDUSTRIAL PARA LA CONSTRUCCION DEL DOCUMENTO DE AUTOEVALUACION CON FINES DE ACREDITACION POR ALTA CALIDAD DEL PROGRAMA. </t>
  </si>
  <si>
    <t>KRISTELL JOHANA MARTINEZ GARCIA</t>
  </si>
  <si>
    <t>https://community.secop.gov.co/Public/Tendering/ContractNoticePhases/View?PPI=CO1.PPI.23181813&amp;isFromPublicArea=True&amp;isModal=False</t>
  </si>
  <si>
    <t>OPSP-FIN-0012-2023</t>
  </si>
  <si>
    <t>CO1.REQ.4082332</t>
  </si>
  <si>
    <t>LA PRESENTE ORDEN TIENE POR OBJETO 1 ASESORAR Y APOYAR EN LA COORDINACION DE LA FORMACION EN EDUCACION CONTINUADA QUE OFERTA LA FACULTAD DE INGENIERIA. 2 APOYAR EN LA REALIZACION DE LOS COBROS POR VENTAS DE SERVICIOS DE EDUCACION CONTINUADA DE LA FACULTAD DE INGENIERIA.</t>
  </si>
  <si>
    <t>JUAN BAUTISTA RODRIGUEZ BARROS</t>
  </si>
  <si>
    <t>https://community.secop.gov.co/Public/Tendering/ContractNoticePhases/View?PPI=CO1.PPI.23182169&amp;isFromPublicArea=True&amp;isModal=False</t>
  </si>
  <si>
    <t>OPSP-FIN-0013-2023</t>
  </si>
  <si>
    <t>CO1.REQ.4157984</t>
  </si>
  <si>
    <t>LA PRESENTE ORDEN TIENE POR OBJETO 1 RECOLECCION DE INFORMACION DOCUMENTAL PARA LA CONSTRUCCION DE LOS DOCUMENTOS QUE SE REQUIERAN EN LOS PROCESOS DE REGISTRO CALIFICADO Y DE ASEGURAMIENTO DE LA CALIDAD DE LOS PROGRAMAS DE LA FACULTAD DE INGENIERIA. 2 CONSTRUCCION Y APLICACION DE INSTRUMENTOS PARA RECOLECTAR INFORMACION COMO INSUMO A LOS PROCESOS REGISTRO CALIFICADO Y ASEGURAMIENTO DE LA CALIDAD DE LA FACULTAD DE INGENIERIA.</t>
  </si>
  <si>
    <t>https://community.secop.gov.co/Public/Tendering/ContractNoticePhases/View?PPI=CO1.PPI.23442909&amp;isFromPublicArea=True&amp;isModal=False</t>
  </si>
  <si>
    <t>ODC-FIN-0001-2023</t>
  </si>
  <si>
    <t>CO1.REQ.4216810</t>
  </si>
  <si>
    <t>LA PRESENTE ORDEN TIENE POR OBJETO LA COMPRA DE 33 UNIDADES DE LICENCIA DEL SOFTWARE LUMION 12.X FACULTY  1 SEAT, SKU LUMION.FACULTY.12.PRO CON VIGENCIA POR 12 MESES, PARA ENTREGARLOS A LOS ESTUDIANTES QUE PARTICIPAN EN EL DIPLOMADO EN BUILDING INFORMATION MODELING BIM AVANZADO PARA LA  APLICACION EN EL DESARROLLO, GERENCIA Y CONSTRUCCION DE PROYECTOS DE INGENIERIA</t>
  </si>
  <si>
    <t>DISTRIBUIDORA COLOMBIANA DE SOFTWARE S.A.S</t>
  </si>
  <si>
    <t>https://community.secop.gov.co/Public/Tendering/ContractNoticePhases/View?PPI=CO1.PPI.23472077&amp;isFromPublicArea=True&amp;isModal=False</t>
  </si>
  <si>
    <t>OPSP-FIN-0015-2023</t>
  </si>
  <si>
    <t>CO1.REQ.4624920</t>
  </si>
  <si>
    <t>1 APOYO A LA CONSTRUCCION DEL DOCUMENTO DE REGISTRO CALIFICADO DEL PROGRAMA DE INGENIERIA AMBIENTAL Y SANITARIA. 2 APOYO EN LA RECOPILACION DE INFORMACION SECUNDARIA Y REDACCION DE DOCUMENTOS DE CONDICIONES INICIALES DE ACREDITACION INTERNACIONAL ABET DEL PROGRAMA DE INGENIERIA AMBIENTAL Y SANITARIA. 3 APOYO EN LA ELABORACION DE ACTAS, INFORMES, DOCUMENTOS Y ENVIO DE COMUNICACIONES INTERNAS Y EXTERNAS PARA LA ACREDITACION DE ENSAYOS DE LABORATORIO BAJO LA NORMA NTC ISO 170252017</t>
  </si>
  <si>
    <t>ANA MARIA BARROS VEGA</t>
  </si>
  <si>
    <t>https://community.secop.gov.co/Public/Tendering/ContractNoticePhases/View?PPI=CO1.PPI.25389644&amp;isFromPublicArea=True&amp;isModal=False</t>
  </si>
  <si>
    <t>OPS-FIN-0014-2023</t>
  </si>
  <si>
    <t>CO1.REQ.4624719</t>
  </si>
  <si>
    <t>LA PRESENTE ORDEN TIENE POR OBJETO EL PRESTACIÓN DE SERVICIOS PARA LA ORIENTACIÓN DE TALLERES A FUNCIONARIOS Y DOCENTES DE PLANTA DEL PROGRAMA DE INGENIERÍA PESQUERA CON EL FIN DE FORTALECER LOS PROCESOS DE ACREDITACIÓN ABET</t>
  </si>
  <si>
    <t>UNIVERSIDAD DE CARTAGENA</t>
  </si>
  <si>
    <t>https://community.secop.gov.co/Public/Tendering/ContractNoticePhases/View?PPI=CO1.PPI.25388530&amp;isFromPublicArea=True&amp;isModal=False</t>
  </si>
  <si>
    <t>OPSP-FIN-0016-2023</t>
  </si>
  <si>
    <t>CO1.REQ.5015695</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</si>
  <si>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 6 APOYAR AL DECANO EN EL TRAMITE DE VINCULACION DE DOCENTES A LOS PROGRAMAS DE LA FACULTAD DE INGENIERIA</t>
  </si>
  <si>
    <t>https://community.secop.gov.co/Public/Tendering/ContractNoticePhases/View?PPI=CO1.PPI.27091064&amp;isFromPublicArea=True&amp;isModal=False</t>
  </si>
  <si>
    <t>OPSP-FIN-0017-2023</t>
  </si>
  <si>
    <t>CO1.REQ.5015782</t>
  </si>
  <si>
    <t>LA PRESENTE ORDEN TIENE POR OBJETO 1 APOYAR AL DECANO EN LA COORDINACION ACADEMICA DE LOS PROGRAMAS ESPECIALIZACION EN LOGISTICA Y TRANSPORTE INTERNACIONAL Y MAESTRIA EN LOGISTICA Y CADENA DE SUMINISTROS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L CENTRO DE POSGRADOS Y DE FORMACION CONTINUA</t>
  </si>
  <si>
    <t>https://community.secop.gov.co/Public/Tendering/ContractNoticePhases/View?PPI=CO1.PPI.27091083&amp;isFromPublicArea=True&amp;isModal=False</t>
  </si>
  <si>
    <t>OPSP-FIN-0018-2023</t>
  </si>
  <si>
    <t>CO1.REQ.5015947</t>
  </si>
  <si>
    <t>LA PRESENTE ORDEN TIENE POR OBJETO 1 APOYAR AL DECANO EN LA COORDINACION ACADEMICA DE LOS PROGRAMAS ESPECIALIZACION EN GESTION Y LEGISLACION AMBIENTAL Y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L CENTRO DE POSGRADOS Y DE FORMACION CONTINUA</t>
  </si>
  <si>
    <t>https://community.secop.gov.co/Public/Tendering/ContractNoticePhases/View?PPI=CO1.PPI.27091249&amp;isFromPublicArea=True&amp;isModal=False</t>
  </si>
  <si>
    <t>OPSP-FIN-0019-2023</t>
  </si>
  <si>
    <t>CO1.REQ.5016014</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</si>
  <si>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</si>
  <si>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DANAY VANESA PARDO BERMUDEZ</t>
  </si>
  <si>
    <t>https://community.secop.gov.co/Public/Tendering/ContractNoticePhases/View?PPI=CO1.PPI.27091288&amp;isFromPublicArea=True&amp;isModal=False</t>
  </si>
  <si>
    <t>OPSP-FIN-0020-2023</t>
  </si>
  <si>
    <t>CO1.REQ.5016886</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</si>
  <si>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CON ENFOQUE DE GENERO REALIZADAS EN LA FACULTAD DE INGENIERIA. 6. APOYO ADMINISTRATIVO A LA COORDINACION DE LA FACULTAD DE INGENIERIA</t>
  </si>
  <si>
    <t>https://community.secop.gov.co/Public/Tendering/ContractNoticePhases/View?PPI=CO1.PPI.27091701&amp;isFromPublicArea=True&amp;isModal=False</t>
  </si>
  <si>
    <t>OAG-FIN-0021-2023</t>
  </si>
  <si>
    <t>CO1.REQ.5017319</t>
  </si>
  <si>
    <t>LA PRESENTE ORDEN TIENE POR OBJETO 1 APOYAR EN LA RECOLECCION DE INFORMACION DOCUMENTAL PARA LA CONSTRUCCION DEL DOCUMENTO DE AUTOEVALUACION CON FINES DE ACREDITACION POR ALTA CALIDAD DE LOS PROGRAMAS DE LA FACULTAD DE INGENIERIA 2 APOYAR EN LA APLICACION DE INSTRUMENTOS DE PERCEPCION A ESTUDIANTES, DOCENTES, DIRECTIVOS Y EGRESADOS DE LOS PROGRAMAS DE LA FACULTAD DE INGENIERIA PARA LA CONSTRUCCION DEL DOCUMENTO DE AUTOEVALUACION CON FINES DE ACREDITACION POR ALTA CALIDAD DEL PROGRAMA. 3 APOYAR EN LA SISTEMATIZACION DE INFORMACION DOCUMENTAL PARA LA CONSTRUCCION DEL DOCUMENTO DE AUTOEVALUACION CON FINES DE ACREDITACION POR ALTA CALIDAD DE LOS PROGRAMAS DE LA FACULTAD DE INGENIERIA.</t>
  </si>
  <si>
    <t>https://community.secop.gov.co/Public/Tendering/ContractNoticePhases/View?PPI=CO1.PPI.27096178&amp;isFromPublicArea=True&amp;isModal=False</t>
  </si>
  <si>
    <t>OPSP-FIN-0022-2023</t>
  </si>
  <si>
    <t>CO1.REQ.5017773</t>
  </si>
  <si>
    <t>LA PRESENTE ORDEN TIENE POR OBJETO 1 APOYAR EN LA COORDINACION DE LA FORMACION EN EDUCACION CONTINUADA QUE OFERTA LA FACULTAD DE INGENIERIA. 2 APOYAR EN LA REALIZACION DE LOS COBROS POR VENTAS DE SERVICIOS DE EDUCACION CONTINUADA DE LA FACULTAD DE INGENIERIA. 3 APOYAR EN LA ORGANIZACION Y LOGISTICA DE LAS ACTIVIDADES RELACIONADAS CON EL FUNCIONAMIENTO DE LA EDUCACION CONTINUADA DE LA FACULTAD DE INGENIERIA. 4 APOYAR EN LA VERIFICACION DEL CUMPLIMIENTO DE LOS HORARIOS DE CLASES CONTEMPLADOS EN LA PROGRAMACION SEMANAL Y FORMALMENTE MANIFESTAR CUALQUIER NOVEDAD EN LA PROGRAMACION ACADEMICA. 5 APOYAR LA GESTION Y EL CUMPLIMIENTO DE LAS DECISIONES RELACIONADAS CON LOS ESTUDIANTES EN LOS RESPECTIVOS CONSEJOS DE PROGRAMAS Y MANTENER UN ARCHIVO ACTUALIZADO CON LAS ACTAS DE LOS CONSEJOS REALIZADOS. 6 REALIZAR INFORMES SOBRE EL ESTADO DE LA EDUCACION CONTINUADA Y ENTREGARLOS A LOS CONSEJOS DE LOS PROGRAMAS DE LA FACULTAD DE INGENIERIA.</t>
  </si>
  <si>
    <t>https://community.secop.gov.co/Public/Tendering/ContractNoticePhases/View?PPI=CO1.PPI.27098177&amp;isFromPublicArea=True&amp;isModal=False</t>
  </si>
  <si>
    <t>OPSP-FIN-0023-2023</t>
  </si>
  <si>
    <t>CO1.REQ.5018206</t>
  </si>
  <si>
    <t>LA PRESENTE ORDEN TIENE POR OBJETO 1 APOYAR AL DECANO EN LA COORDINACION ACADEMICA DEL PROGRAMA ESPECIALIZACION EN DESARROLLO DE SOFTWARE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</si>
  <si>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SERGIO LUIS LUBO ARGUMEDO</t>
  </si>
  <si>
    <t>https://community.secop.gov.co/Public/Tendering/ContractNoticePhases/View?PPI=CO1.PPI.27101062&amp;isFromPublicArea=True&amp;isModal=False</t>
  </si>
  <si>
    <t>OAG-FIN-0024-2023</t>
  </si>
  <si>
    <t>CO1.REQ.5019613</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</si>
  <si>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</si>
  <si>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SHEIMY PAOLA LOZANO BUSTAMANTE</t>
  </si>
  <si>
    <t>https://community.secop.gov.co/Public/Tendering/ContractNoticePhases/View?PPI=CO1.PPI.27101904&amp;isFromPublicArea=True&amp;isModal=False</t>
  </si>
  <si>
    <t>ODC-FIN-0002-2023</t>
  </si>
  <si>
    <t>CO1.REQ.5020337</t>
  </si>
  <si>
    <t>LA PRESENTE ORDEN TIENE POR OBJETO LA COMPRA DE LOS SIGUIENTES EJEMPLARES 4 UNIDADES DE NTCISO 1406412020, 4 UNIDADES DE NTCISO 1406422020, 4 UNIDADES DE NTCISO 1406432020 Y 3 UNIDADES DE GTCISOTR 140692017, PARA EL FORTALECIMIENTO DE LA GESTION ADMINISTRATIVA Y ACADEMICA DE LA FACULTAD DE INGENIERIA. LA PROPUESTA HACE PARTE INTEGRAL DE LA PRESENTE ORDEN.</t>
  </si>
  <si>
    <t>https://community.secop.gov.co/Public/Tendering/ContractNoticePhases/View?PPI=CO1.PPI.27108811&amp;isFromPublicArea=True&amp;isModal=False</t>
  </si>
  <si>
    <t>OPSP-FIN-0025</t>
  </si>
  <si>
    <t>CO1.REQ.5079104</t>
  </si>
  <si>
    <t>LA PRESENTE ORDEN TIENE POR OBJETO 1 APOYO A LA CONSTRUCCION DEL DOCUMENTO DE REGISTRO CALIFICADO DEL PROGRAMA DE INGENIERIA AMBIENTAL Y SANITARIA. 2 APOYO EN LA RECOPILACION DE INFORMACION SECUNDARIA Y REDACCION DE DOCUMENTOS DE CONDICIONES INICIALES DE ACREDITACION INTERNACIONAL ABET DEL PROGRAMA DE INGENIERIA AMBIENTAL Y SANITARIA</t>
  </si>
  <si>
    <t>https://community.secop.gov.co/Public/Tendering/ContractNoticePhases/View?PPI=CO1.PPI.27396388&amp;isFromPublicArea=True&amp;isModal=False</t>
  </si>
  <si>
    <t>ODC-FIN-0003-2023</t>
  </si>
  <si>
    <t>CO1.REQ.5020375</t>
  </si>
  <si>
    <t>LA PRESENTE ORDEN TIENE POR OBJETO LA COMPRA DE UN ESPECTROFOTOMETRO UVVIS MODELO GENESYS 180 MARCA THERMO Y SUS ACCESORIOS PARA DOTACION Y FORTALECIMIENTO ACADEMICO DEL LABORATORIO DE CALIDAD Y DEL PROGRAMA DE INGENIERIA AMBIENTAL Y SANITARIA EN EL MARCO DE PLAN DE ACCION INSTITUCIONAL  DE LA FACULTAD DE INGENIERIA. PROYECTO INFRAESTRUCTURA, DOTACION Y EQUIPOS PARA EL FORTALECIMIENTO DE LA GESTION ACADEMICA. LA PROPUESTA HACE PARTE INTEGRAL DE LA PRESENTE ORDEN.</t>
  </si>
  <si>
    <t>INNOVATEK S.A.S.</t>
  </si>
  <si>
    <t>https://community.secop.gov.co/Public/Tendering/ContractNoticePhases/View?PPI=CO1.PPI.27113317&amp;isFromPublicArea=True&amp;isModal=False</t>
  </si>
  <si>
    <t>Vicerrectoría Académica</t>
  </si>
  <si>
    <t>CO1.REQ.4044080</t>
  </si>
  <si>
    <t>SERVICIO DE HOSPEDAJE Y ALIMENTACION EN LA CIUDAD DE SANTA MARTA PARA CONFERENCISTAS, VISITANTES E INVITADOS ESPECIALES EN EL MARCO DE LAS ACTIVIDADES ACADEMICAS QUE SE DESARROLLAN EN LA UNIVERSIDAD DEL MAGDALENA, DURANTE LA VIGENCIA 2023. EL SERVICIO DE HOSPEDAJE DEBE INCLUIR HABITACION CON AIRE ACONDICIONADO, DUCHA CON AGUA CALIENTE, CONEXION A RED WIFI Y LA ALIMENTACION DEBE INCLUIR DESAYUNO, ALMUERZO Y CENA EN PORCIONES PARA ADULTOS.</t>
  </si>
  <si>
    <t>VAC</t>
  </si>
  <si>
    <t>PROFESIONAL ESPECIALIZADO</t>
  </si>
  <si>
    <t>https://community.secop.gov.co/Public/Tendering/OpportunityDetail/Index?noticeUID=CO1.NTC.3956017&amp;isFromPublicArea=True&amp;isModal=False</t>
  </si>
  <si>
    <t>CO1.REQ.4095387</t>
  </si>
  <si>
    <t>STANZIA SANTA MARTA S.A.S BEST WESTERN PLUS SANTA MARTA HOTEL</t>
  </si>
  <si>
    <t>https://community.secop.gov.co/Public/Tendering/OpportunityDetail/Index?noticeUID=CO1.NTC.4001519&amp;isFromPublicArea=True&amp;isModal=False</t>
  </si>
  <si>
    <t>CO1.REQ.4424036</t>
  </si>
  <si>
    <t>SERVICIO DE ELABORACIÓN DE PRUEBA DENTRO DEL PROCESO DE CONVOCATORIA PARA PROVEER EL BANCO DE HOJAS DE VIDA DE ASPIRANTES ELEGIBLES, EN EL MARCO DEL CONCURSO PÚBLICO DE MÉRITOS PARA LA VINCULACIÓN DE PROFESORES DE PLANTA EN LA UNIVERSIDAD DEL MAGDALENA.</t>
  </si>
  <si>
    <t>https://community.secop.gov.co/Public/Tendering/OpportunityDetail/Index?noticeUID=CO1.NTC.4326550&amp;isFromPublicArea=True&amp;isModal=False</t>
  </si>
  <si>
    <t>CO1.REQ.4425436</t>
  </si>
  <si>
    <t xml:space="preserve">SERVICIO DE HOSPEDAJE Y ALIMENTACIÓN EN LA CIUDAD DE SANTA MARTA PARA CONFERENCISTAS, VISITANTES E INVITADOS ESPECIALES EN EL MARCO DE LAS ACTIVIDADES ACADÉMICAS QUE SE DESARROLLAN EN LA UNIVERSIDAD DEL MAGDALENA, DURANTE LA VIGENCIA 2023. EL SERVICIO DE HOSPEDAJE DEBE INCLUIR HABITACIÓN CON AIRE ACONDICIONADO, DUCHA CON AGUA CALIENTE, CONEXIÓN A RED WI-FI Y LA ALIMENTACIÓN DEBE INCLUIR DESAYUNO, ALMUERZO Y CENA EN PORCIONES PARA ADULTOS. </t>
  </si>
  <si>
    <t>ADMINISTRADORA DE HOTELES G.M.H. S.A.</t>
  </si>
  <si>
    <t>https://community.secop.gov.co/Public/Tendering/OpportunityDetail/Index?noticeUID=CO1.NTC.4328204&amp;isFromPublicArea=True&amp;isModal=False</t>
  </si>
  <si>
    <t>CO1.REQ.4578783</t>
  </si>
  <si>
    <t xml:space="preserve">SERVICIO DE ELABORACIÓN DE PRUEBA TPT (PSICOTÉCNICA) Y SERVICIO DE CAPACITACIÓN PARA APLICACIÓN DE LA PRUEBA DENTRO DEL PROCESO DE CONVOCATORIA PARA PROVEER EL BANCO DE HOJAS DE VIDA DE ASPIRANTES ELEGIBLES, EN EL MARCO DEL CONCURSO PÚBLICO DE MÉRITOS PARA LA VINCULACIÓN DE PROFESORES DE PLANTA EN LA UNIVERSIDAD DEL MAGDALENA. </t>
  </si>
  <si>
    <t>KAREN ISABEL AVILA LABASTIDAS</t>
  </si>
  <si>
    <t>DIRECTOR DE PROGRAMA</t>
  </si>
  <si>
    <t>https://community.secop.gov.co/Public/Tendering/OpportunityDetail/Index?noticeUID=CO1.NTC.4481349&amp;isFromPublicArea=True&amp;isModal=False</t>
  </si>
  <si>
    <t>CO1.REQ.4502280</t>
  </si>
  <si>
    <t xml:space="preserve">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 </t>
  </si>
  <si>
    <t>https://community.secop.gov.co/Public/Tendering/OpportunityDetail/Index?noticeUID=CO1.NTC.4403510&amp;isFromPublicArea=True&amp;isModal=False</t>
  </si>
  <si>
    <t>CO1.REQ.4942959</t>
  </si>
  <si>
    <t>https://community.secop.gov.co/Public/Tendering/ContractNoticePhases/View?PPI=CO1.PPI.26711528&amp;isFromPublicArea=True&amp;isModal=False</t>
  </si>
  <si>
    <t>CO1.REQ.4944065</t>
  </si>
  <si>
    <t>https://community.secop.gov.co/Public/Tendering/ContractNoticePhases/View?PPI=CO1.PPI.26719882&amp;isFromPublicArea=True&amp;isModal=False</t>
  </si>
  <si>
    <t>OAG-FEE-0007-2023</t>
  </si>
  <si>
    <t>OPS-VAC-0001-2023</t>
  </si>
  <si>
    <t>OPS-VAC-0002-2023</t>
  </si>
  <si>
    <t>OPS-VAC-0003-2023</t>
  </si>
  <si>
    <t>OPS-VAC-0004-2023</t>
  </si>
  <si>
    <t>OPS-VAC-0005-2023</t>
  </si>
  <si>
    <t>OSM-VAC-0001-2023</t>
  </si>
  <si>
    <t>OPS-VAC-0006-2023</t>
  </si>
  <si>
    <t>OPS-VAC-0007-2023</t>
  </si>
  <si>
    <t>84452426
30766322</t>
  </si>
  <si>
    <t>HUGO DAVID DURAN GAMARRA
GIOVANNA MARIA SIMANCAS TINOCO</t>
  </si>
  <si>
    <t>1083432808
1082863147</t>
  </si>
  <si>
    <t>CARLOS ENRIQUE BARRAZA HERAS
 KATHERINE YISETH OLIVOS COLLANTES</t>
  </si>
  <si>
    <t>CO1.REQ.5166675</t>
  </si>
  <si>
    <t>(F) FECHA CDP 
(YYYY-MM-DD)</t>
  </si>
  <si>
    <t>OPSP-VEX-0702-2023</t>
  </si>
  <si>
    <t>CO1.REQ.4829247</t>
  </si>
  <si>
    <t>Prestar servicios profesionales para el desarrollo de las siguientes actividades: 1) Registrar ordenes de servicio en las plataforma Sia Observa, Secop y Sigep II. 2) Registrar los pagos de las ordenes de servicio en las plataforma Sia Observa y Secop. 3) Elaborar y actualizar matriz de los procesos contractuales 4) Realizar la revisión y codificación de soportes contables. 5) Verificar los registros sistematizados. 6) Archivar la información generada en el marco del proyecto</t>
  </si>
  <si>
    <t>HERNANDO JOSE MOGOLLON ROCHA</t>
  </si>
  <si>
    <t>https://community.secop.gov.co/Public/Tendering/ContractNoticePhases/View?PPI=CO1.PPI.26173843&amp;isFromPublicArea=True&amp;isModal=False</t>
  </si>
  <si>
    <t>CO1.REQ.5038445</t>
  </si>
  <si>
    <t>CO1.REQ.5160891</t>
  </si>
  <si>
    <t>CO1.REQ.5161377</t>
  </si>
  <si>
    <t>CO1.REQ.5179539</t>
  </si>
  <si>
    <t>CO1.REQ.5185369</t>
  </si>
  <si>
    <t>OPSP-VEX-1029-2023</t>
  </si>
  <si>
    <t>CO1.REQ.5121730</t>
  </si>
  <si>
    <t>https://community.secop.gov.co/Public/Tendering/ContractNoticePhases/View?PPI=CO1.PPI.27620239&amp;isFromPublicArea=True&amp;isModal=False</t>
  </si>
  <si>
    <t>,</t>
  </si>
  <si>
    <t>OPSP-VEX-1042-2023</t>
  </si>
  <si>
    <t>CO1.REQ.5130451</t>
  </si>
  <si>
    <t>MIRIAM ESTHER PEÑA MESTRE</t>
  </si>
  <si>
    <t>https://community.secop.gov.co/Public/Tendering/ContractNoticePhases/View?PPI=CO1.PPI.27658837&amp;isFromPublicArea=True&amp;isModal=False</t>
  </si>
  <si>
    <t>(F) FECHA FINAL PACTADA EN CONTRATO 
(YYYY-MM-DD)</t>
  </si>
  <si>
    <t>992
993</t>
  </si>
  <si>
    <t>1389
1379
1380</t>
  </si>
  <si>
    <t>1387
1381</t>
  </si>
  <si>
    <t>23/06/2023
22/06/2023</t>
  </si>
  <si>
    <t>1379
1389
1391</t>
  </si>
  <si>
    <t>1921
1935
1936</t>
  </si>
  <si>
    <t>2023/09/08
2023/09/12
2023/09/12</t>
  </si>
  <si>
    <t>206464988
 45598069
150986811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</si>
</sst>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_-&quot;$&quot;\ * #,##0_-;\-&quot;$&quot;\ * #,##0_-;_-&quot;$&quot;\ * &quot;-&quot;_-;_-@_-"/>
    <numFmt numFmtId="165" formatCode="_-&quot;$&quot;\ * #,##0.00_-;\-&quot;$&quot;\ * #,##0.00_-;_-&quot;$&quot;\ * &quot;-&quot;??_-;_-@_-"/>
    <numFmt numFmtId="166" formatCode="_(* #,##0_);_(* \(#,##0\);_(* &quot;-&quot;??_);_(@_)"/>
    <numFmt numFmtId="167" formatCode="yyyy\/mm\/dd"/>
    <numFmt numFmtId="168" formatCode="[$-F800]dddd\,\ mmmm\ dd\,\ yyyy"/>
    <numFmt numFmtId="169" formatCode="yyyy\-mm\-dd;@"/>
    <numFmt numFmtId="170" formatCode="yyyy\-mm\-dd"/>
    <numFmt numFmtId="171" formatCode="_-&quot;$&quot;\ * #,##0_-;\-&quot;$&quot;\ * #,##0_-;_-&quot;$&quot;\ * &quot;-&quot;??_-;_-@_-"/>
    <numFmt numFmtId="172" formatCode="yyyy/mm/dd;@"/>
  </numFmts>
  <fonts count="34"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9"/>
      <color theme="1"/>
      <name val="Calibri"/>
      <family val="2"/>
      <scheme val="minor"/>
    </font>
    <font>
      <b/>
      <sz val="8"/>
      <color rgb="FFFF0000"/>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sz val="10"/>
      <color rgb="FFFF0000"/>
      <name val="Calibri"/>
      <family val="2"/>
      <scheme val="minor"/>
    </font>
    <font>
      <b/>
      <sz val="10"/>
      <name val="Calibri"/>
      <family val="2"/>
      <scheme val="minor"/>
    </font>
    <font>
      <b/>
      <sz val="11"/>
      <color theme="0" tint="-4.9989318521683403E-2"/>
      <name val="Calibri"/>
      <family val="2"/>
      <scheme val="minor"/>
    </font>
    <font>
      <u/>
      <sz val="11"/>
      <color theme="10"/>
      <name val="Calibri"/>
      <family val="2"/>
      <scheme val="minor"/>
    </font>
    <font>
      <sz val="11"/>
      <name val="Calibri"/>
      <family val="2"/>
      <scheme val="minor"/>
    </font>
    <font>
      <sz val="11"/>
      <color rgb="FFFF0000"/>
      <name val="Calibri"/>
      <family val="2"/>
      <scheme val="minor"/>
    </font>
    <font>
      <sz val="10"/>
      <color rgb="FF000000"/>
      <name val="Calibri"/>
      <family val="2"/>
      <scheme val="minor"/>
    </font>
    <font>
      <sz val="9"/>
      <color indexed="81"/>
      <name val="Tahoma"/>
      <family val="2"/>
    </font>
    <font>
      <b/>
      <sz val="9"/>
      <color indexed="81"/>
      <name val="Tahoma"/>
      <family val="2"/>
    </font>
    <font>
      <b/>
      <sz val="8"/>
      <name val="Calibri"/>
      <family val="2"/>
      <scheme val="minor"/>
    </font>
    <font>
      <b/>
      <sz val="9"/>
      <name val="Calibri"/>
      <family val="2"/>
      <scheme val="minor"/>
    </font>
    <font>
      <b/>
      <sz val="8"/>
      <color theme="1"/>
      <name val="Calibri"/>
      <family val="2"/>
      <scheme val="minor"/>
    </font>
    <font>
      <u/>
      <sz val="10"/>
      <name val="Calibri"/>
      <family val="2"/>
      <scheme val="minor"/>
    </font>
    <font>
      <b/>
      <sz val="11"/>
      <name val="Calibri"/>
      <family val="2"/>
      <scheme val="minor"/>
    </font>
    <font>
      <b/>
      <sz val="9"/>
      <name val="Arial"/>
      <family val="2"/>
    </font>
    <font>
      <sz val="11"/>
      <name val="Calibri"/>
      <family val="2"/>
    </font>
    <font>
      <b/>
      <sz val="10"/>
      <color theme="0"/>
      <name val="Calibri"/>
      <family val="2"/>
      <scheme val="minor"/>
    </font>
    <font>
      <sz val="9"/>
      <color theme="1"/>
      <name val="Arial"/>
      <family val="2"/>
    </font>
    <font>
      <b/>
      <sz val="9"/>
      <color theme="1"/>
      <name val="Arial"/>
      <family val="2"/>
    </font>
    <font>
      <b/>
      <sz val="9"/>
      <color rgb="FFFF0000"/>
      <name val="Arial"/>
      <family val="2"/>
    </font>
    <font>
      <sz val="11"/>
      <color rgb="FF000000"/>
      <name val="Calibri"/>
      <family val="2"/>
    </font>
    <font>
      <sz val="10"/>
      <color rgb="FF333333"/>
      <name val="Calibri"/>
      <family val="2"/>
      <scheme val="minor"/>
    </font>
  </fonts>
  <fills count="16">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rgb="FFFF33CC"/>
        <bgColor indexed="64"/>
      </patternFill>
    </fill>
    <fill>
      <patternFill patternType="solid">
        <fgColor theme="0"/>
        <bgColor indexed="64"/>
      </patternFill>
    </fill>
    <fill>
      <patternFill patternType="solid">
        <fgColor indexed="65"/>
        <bgColor indexed="64"/>
      </patternFill>
    </fill>
    <fill>
      <patternFill patternType="solid">
        <fgColor rgb="FFFFFFFF"/>
        <bgColor rgb="FF000000"/>
      </patternFill>
    </fill>
    <fill>
      <patternFill patternType="solid">
        <fgColor theme="9" tint="0.79998168889431442"/>
        <bgColor indexed="64"/>
      </patternFill>
    </fill>
  </fills>
  <borders count="33">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2">
    <xf numFmtId="0" fontId="0" fillId="0" borderId="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9" fillId="0" borderId="0"/>
    <xf numFmtId="164" fontId="1" fillId="0" borderId="0" applyFont="0" applyFill="0" applyBorder="0" applyAlignment="0" applyProtection="0"/>
    <xf numFmtId="0" fontId="15" fillId="0" borderId="0" applyNumberFormat="0" applyFill="0" applyBorder="0" applyAlignment="0" applyProtection="0"/>
    <xf numFmtId="164" fontId="1" fillId="0" borderId="0" applyFont="0" applyFill="0" applyBorder="0" applyAlignment="0" applyProtection="0"/>
    <xf numFmtId="0" fontId="15" fillId="0" borderId="0" applyNumberFormat="0" applyFill="0" applyBorder="0" applyAlignment="0" applyProtection="0"/>
    <xf numFmtId="0" fontId="27" fillId="0" borderId="0"/>
    <xf numFmtId="0" fontId="32" fillId="0" borderId="0"/>
    <xf numFmtId="43" fontId="1" fillId="0" borderId="0" applyFont="0" applyFill="0" applyBorder="0" applyAlignment="0" applyProtection="0"/>
  </cellStyleXfs>
  <cellXfs count="829">
    <xf numFmtId="0" fontId="0" fillId="0" borderId="0" xfId="0"/>
    <xf numFmtId="9" fontId="0" fillId="0" borderId="0" xfId="3" applyFont="1" applyAlignment="1">
      <alignment horizontal="center"/>
    </xf>
    <xf numFmtId="0" fontId="3" fillId="0" borderId="0" xfId="0" applyFont="1" applyAlignment="1">
      <alignment vertical="center"/>
    </xf>
    <xf numFmtId="166"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6" fontId="4" fillId="3" borderId="12" xfId="1" applyNumberFormat="1" applyFont="1" applyFill="1" applyBorder="1" applyAlignment="1">
      <alignment vertical="center"/>
    </xf>
    <xf numFmtId="0" fontId="4" fillId="4" borderId="12" xfId="0" applyFont="1" applyFill="1" applyBorder="1" applyAlignment="1">
      <alignment horizontal="center" vertical="center"/>
    </xf>
    <xf numFmtId="0" fontId="5" fillId="0" borderId="0" xfId="0" applyFont="1"/>
    <xf numFmtId="0" fontId="2" fillId="0" borderId="10" xfId="0" applyFont="1" applyBorder="1" applyAlignment="1">
      <alignment vertical="center"/>
    </xf>
    <xf numFmtId="0" fontId="2" fillId="0" borderId="13" xfId="0" applyFont="1" applyBorder="1" applyAlignment="1">
      <alignment vertical="center"/>
    </xf>
    <xf numFmtId="0" fontId="0" fillId="0" borderId="11" xfId="0" applyBorder="1" applyAlignment="1">
      <alignment horizontal="left" vertical="center"/>
    </xf>
    <xf numFmtId="0" fontId="6" fillId="6" borderId="3" xfId="0" applyFont="1" applyFill="1" applyBorder="1" applyAlignment="1">
      <alignment vertical="center"/>
    </xf>
    <xf numFmtId="0" fontId="6" fillId="6" borderId="4" xfId="0" applyFont="1" applyFill="1" applyBorder="1" applyAlignment="1">
      <alignment vertical="center"/>
    </xf>
    <xf numFmtId="0" fontId="6" fillId="6" borderId="5" xfId="0" applyFont="1" applyFill="1" applyBorder="1" applyAlignment="1">
      <alignment vertical="center"/>
    </xf>
    <xf numFmtId="44" fontId="5" fillId="6" borderId="6" xfId="0" applyNumberFormat="1" applyFont="1" applyFill="1" applyBorder="1" applyAlignment="1">
      <alignment vertical="center"/>
    </xf>
    <xf numFmtId="0" fontId="10" fillId="0" borderId="0" xfId="0" applyFont="1" applyAlignment="1">
      <alignment horizontal="center" vertical="center"/>
    </xf>
    <xf numFmtId="0" fontId="8" fillId="8" borderId="0" xfId="0" applyFont="1" applyFill="1" applyAlignment="1">
      <alignment horizontal="center" vertical="center" wrapText="1"/>
    </xf>
    <xf numFmtId="0" fontId="2" fillId="0" borderId="0" xfId="0" applyFont="1"/>
    <xf numFmtId="0" fontId="0" fillId="0" borderId="13" xfId="0" applyBorder="1" applyAlignment="1">
      <alignment vertical="center"/>
    </xf>
    <xf numFmtId="164" fontId="0" fillId="0" borderId="0" xfId="5" applyFont="1"/>
    <xf numFmtId="164" fontId="0" fillId="5" borderId="0" xfId="5" applyFont="1" applyFill="1"/>
    <xf numFmtId="0" fontId="0" fillId="0" borderId="0" xfId="0" applyAlignment="1">
      <alignment horizontal="left"/>
    </xf>
    <xf numFmtId="0" fontId="0" fillId="5" borderId="0" xfId="0" applyFill="1" applyAlignment="1">
      <alignment horizontal="left"/>
    </xf>
    <xf numFmtId="9" fontId="0" fillId="5" borderId="0" xfId="3" applyFont="1" applyFill="1" applyAlignment="1">
      <alignment horizontal="left"/>
    </xf>
    <xf numFmtId="0" fontId="2" fillId="9" borderId="14" xfId="0" applyFont="1" applyFill="1" applyBorder="1" applyAlignment="1">
      <alignment horizontal="center"/>
    </xf>
    <xf numFmtId="0" fontId="13" fillId="10" borderId="10" xfId="0" applyFont="1" applyFill="1" applyBorder="1" applyAlignment="1">
      <alignment vertical="center"/>
    </xf>
    <xf numFmtId="0" fontId="13" fillId="10" borderId="13" xfId="0" applyFont="1" applyFill="1" applyBorder="1" applyAlignment="1">
      <alignment vertical="center"/>
    </xf>
    <xf numFmtId="0" fontId="2" fillId="9" borderId="20" xfId="0" applyFont="1" applyFill="1" applyBorder="1"/>
    <xf numFmtId="0" fontId="2" fillId="9" borderId="21" xfId="0" applyFont="1" applyFill="1" applyBorder="1"/>
    <xf numFmtId="0" fontId="13" fillId="10" borderId="11" xfId="0" applyFont="1" applyFill="1" applyBorder="1" applyAlignment="1">
      <alignment vertical="center"/>
    </xf>
    <xf numFmtId="0" fontId="2" fillId="9" borderId="22" xfId="0" applyFont="1" applyFill="1" applyBorder="1" applyAlignment="1">
      <alignment horizontal="center"/>
    </xf>
    <xf numFmtId="14" fontId="0" fillId="0" borderId="0" xfId="0" applyNumberFormat="1"/>
    <xf numFmtId="14" fontId="0" fillId="5" borderId="0" xfId="0" applyNumberFormat="1" applyFill="1"/>
    <xf numFmtId="14" fontId="0" fillId="5" borderId="0" xfId="3" applyNumberFormat="1" applyFont="1" applyFill="1" applyAlignment="1">
      <alignment horizontal="center"/>
    </xf>
    <xf numFmtId="169" fontId="0" fillId="0" borderId="0" xfId="0" applyNumberFormat="1" applyAlignment="1">
      <alignment horizontal="left"/>
    </xf>
    <xf numFmtId="169" fontId="0" fillId="5" borderId="0" xfId="0" applyNumberFormat="1" applyFill="1" applyAlignment="1">
      <alignment horizontal="left"/>
    </xf>
    <xf numFmtId="169" fontId="0" fillId="5" borderId="0" xfId="3" applyNumberFormat="1" applyFont="1" applyFill="1" applyAlignment="1">
      <alignment horizontal="left"/>
    </xf>
    <xf numFmtId="0" fontId="14" fillId="7" borderId="12" xfId="0" applyFont="1" applyFill="1" applyBorder="1" applyAlignment="1">
      <alignment horizontal="center" vertical="center" wrapText="1"/>
    </xf>
    <xf numFmtId="0" fontId="8" fillId="7" borderId="12" xfId="4"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24" xfId="0" applyFont="1" applyFill="1" applyBorder="1" applyAlignment="1">
      <alignment horizontal="center" vertical="center" wrapText="1"/>
    </xf>
    <xf numFmtId="0" fontId="14" fillId="7" borderId="24" xfId="4" applyFont="1" applyFill="1" applyBorder="1" applyAlignment="1">
      <alignment horizontal="center" vertical="center" wrapText="1"/>
    </xf>
    <xf numFmtId="0" fontId="8" fillId="7" borderId="24" xfId="4" applyFont="1" applyFill="1" applyBorder="1" applyAlignment="1">
      <alignment horizontal="center" vertical="center" wrapText="1"/>
    </xf>
    <xf numFmtId="0" fontId="14" fillId="7" borderId="12" xfId="4" applyFont="1" applyFill="1" applyBorder="1" applyAlignment="1">
      <alignment horizontal="center" vertical="center" wrapText="1"/>
    </xf>
    <xf numFmtId="164" fontId="8" fillId="7" borderId="12" xfId="5" applyFont="1" applyFill="1" applyBorder="1" applyAlignment="1">
      <alignment horizontal="center" vertical="center" wrapText="1"/>
    </xf>
    <xf numFmtId="14" fontId="8" fillId="7" borderId="12" xfId="0" applyNumberFormat="1" applyFont="1" applyFill="1" applyBorder="1" applyAlignment="1">
      <alignment horizontal="center" vertical="center" wrapText="1"/>
    </xf>
    <xf numFmtId="0" fontId="8" fillId="7" borderId="2" xfId="4" applyFont="1" applyFill="1" applyBorder="1" applyAlignment="1">
      <alignment horizontal="center" vertical="center" wrapText="1"/>
    </xf>
    <xf numFmtId="167" fontId="8" fillId="7" borderId="12" xfId="0" applyNumberFormat="1" applyFont="1" applyFill="1" applyBorder="1" applyAlignment="1">
      <alignment horizontal="center" vertical="center" wrapText="1"/>
    </xf>
    <xf numFmtId="5" fontId="8" fillId="7" borderId="12" xfId="2" applyNumberFormat="1" applyFont="1" applyFill="1" applyBorder="1" applyAlignment="1">
      <alignment horizontal="center" vertical="center" wrapText="1"/>
    </xf>
    <xf numFmtId="9" fontId="8" fillId="7" borderId="12" xfId="3" applyFont="1" applyFill="1" applyBorder="1" applyAlignment="1">
      <alignment horizontal="center" vertical="center" wrapText="1"/>
    </xf>
    <xf numFmtId="0" fontId="14" fillId="7" borderId="1" xfId="4" applyFont="1" applyFill="1" applyBorder="1" applyAlignment="1">
      <alignment horizontal="center" vertical="center" wrapText="1"/>
    </xf>
    <xf numFmtId="0" fontId="0" fillId="0" borderId="0" xfId="0" applyAlignment="1">
      <alignment horizontal="center"/>
    </xf>
    <xf numFmtId="0" fontId="0" fillId="5" borderId="0" xfId="0" applyFill="1" applyAlignment="1">
      <alignment horizontal="center"/>
    </xf>
    <xf numFmtId="0" fontId="8" fillId="0" borderId="0" xfId="0" applyFont="1" applyAlignment="1">
      <alignment horizontal="center" vertical="center" wrapText="1"/>
    </xf>
    <xf numFmtId="164" fontId="0" fillId="5" borderId="0" xfId="5" applyFont="1" applyFill="1" applyAlignment="1">
      <alignment horizontal="center"/>
    </xf>
    <xf numFmtId="9" fontId="5" fillId="0" borderId="18" xfId="3" applyFont="1" applyFill="1" applyBorder="1" applyAlignment="1">
      <alignment horizontal="center" vertical="center"/>
    </xf>
    <xf numFmtId="0" fontId="11" fillId="0" borderId="17" xfId="0" applyFont="1" applyBorder="1" applyAlignment="1" applyProtection="1">
      <alignment horizontal="center" vertical="center"/>
      <protection locked="0"/>
    </xf>
    <xf numFmtId="0" fontId="11" fillId="0" borderId="16" xfId="0" applyFont="1" applyBorder="1" applyAlignment="1" applyProtection="1">
      <alignment vertical="center"/>
      <protection locked="0"/>
    </xf>
    <xf numFmtId="0" fontId="5" fillId="0" borderId="16" xfId="0" applyFont="1" applyBorder="1" applyProtection="1">
      <protection locked="0"/>
    </xf>
    <xf numFmtId="0" fontId="11" fillId="0" borderId="16" xfId="0" applyFont="1" applyBorder="1" applyAlignment="1" applyProtection="1">
      <alignment horizontal="center"/>
      <protection locked="0"/>
    </xf>
    <xf numFmtId="0" fontId="11" fillId="0" borderId="16" xfId="0" applyFont="1" applyBorder="1" applyAlignment="1" applyProtection="1">
      <alignment horizontal="left" vertical="center"/>
      <protection locked="0"/>
    </xf>
    <xf numFmtId="0" fontId="5" fillId="0" borderId="16" xfId="0" applyFont="1" applyBorder="1" applyAlignment="1" applyProtection="1">
      <alignment horizontal="left" vertical="center"/>
      <protection locked="0"/>
    </xf>
    <xf numFmtId="0" fontId="5" fillId="0" borderId="16" xfId="0" applyFont="1" applyBorder="1" applyAlignment="1" applyProtection="1">
      <alignment horizontal="right"/>
      <protection locked="0"/>
    </xf>
    <xf numFmtId="0" fontId="5" fillId="0" borderId="16" xfId="0" applyFont="1" applyBorder="1" applyAlignment="1" applyProtection="1">
      <alignment horizontal="center"/>
      <protection locked="0"/>
    </xf>
    <xf numFmtId="9" fontId="5" fillId="0" borderId="16" xfId="3" applyFont="1" applyFill="1" applyBorder="1" applyAlignment="1">
      <alignment horizontal="center" vertical="center"/>
    </xf>
    <xf numFmtId="0" fontId="5" fillId="0" borderId="16" xfId="0" applyFont="1" applyBorder="1" applyAlignment="1" applyProtection="1">
      <alignment horizontal="center" vertical="center"/>
      <protection locked="0"/>
    </xf>
    <xf numFmtId="0" fontId="0" fillId="0" borderId="0" xfId="0" applyAlignment="1">
      <alignment horizontal="left" vertical="center"/>
    </xf>
    <xf numFmtId="0" fontId="5" fillId="0" borderId="16" xfId="0" applyFont="1" applyBorder="1"/>
    <xf numFmtId="0" fontId="5" fillId="0" borderId="18" xfId="0" applyFont="1" applyBorder="1" applyAlignment="1" applyProtection="1">
      <alignment horizontal="center" vertical="center"/>
      <protection locked="0"/>
    </xf>
    <xf numFmtId="0" fontId="5" fillId="0" borderId="18" xfId="0" applyFont="1" applyBorder="1"/>
    <xf numFmtId="0" fontId="5" fillId="0" borderId="18" xfId="0" applyFont="1" applyBorder="1" applyAlignment="1">
      <alignment vertical="center"/>
    </xf>
    <xf numFmtId="0" fontId="11" fillId="0" borderId="18" xfId="0" applyFont="1" applyBorder="1"/>
    <xf numFmtId="0" fontId="5" fillId="0" borderId="18" xfId="0" applyFont="1" applyBorder="1" applyAlignment="1" applyProtection="1">
      <alignment horizontal="center"/>
      <protection locked="0"/>
    </xf>
    <xf numFmtId="0" fontId="5" fillId="0" borderId="18" xfId="0" applyFont="1" applyBorder="1" applyAlignment="1" applyProtection="1">
      <alignment horizontal="right"/>
      <protection locked="0"/>
    </xf>
    <xf numFmtId="0" fontId="5" fillId="0" borderId="18" xfId="0" applyFont="1" applyBorder="1" applyAlignment="1" applyProtection="1">
      <alignment horizontal="left" vertical="center"/>
      <protection locked="0"/>
    </xf>
    <xf numFmtId="0" fontId="5" fillId="0" borderId="18" xfId="0" applyFont="1" applyBorder="1" applyProtection="1">
      <protection locked="0"/>
    </xf>
    <xf numFmtId="0" fontId="11" fillId="0" borderId="18" xfId="0" applyFont="1" applyBorder="1" applyAlignment="1" applyProtection="1">
      <alignment horizontal="center" vertical="center"/>
      <protection locked="0"/>
    </xf>
    <xf numFmtId="0" fontId="11" fillId="0" borderId="18" xfId="0" applyFont="1" applyBorder="1" applyAlignment="1" applyProtection="1">
      <alignment vertical="center"/>
      <protection locked="0"/>
    </xf>
    <xf numFmtId="0" fontId="11" fillId="0" borderId="16" xfId="0" applyFont="1" applyBorder="1" applyAlignment="1" applyProtection="1">
      <alignment horizontal="center" vertical="center"/>
      <protection locked="0"/>
    </xf>
    <xf numFmtId="0" fontId="11" fillId="0" borderId="26" xfId="0" applyFont="1" applyBorder="1" applyAlignment="1" applyProtection="1">
      <alignment horizontal="center" vertical="center"/>
      <protection locked="0"/>
    </xf>
    <xf numFmtId="0" fontId="5" fillId="0" borderId="18" xfId="0" applyFont="1" applyBorder="1" applyAlignment="1">
      <alignment horizontal="right"/>
    </xf>
    <xf numFmtId="0" fontId="11" fillId="0" borderId="18" xfId="0" applyFont="1" applyBorder="1" applyAlignment="1" applyProtection="1">
      <alignment horizontal="center"/>
      <protection locked="0"/>
    </xf>
    <xf numFmtId="0" fontId="11" fillId="0" borderId="18" xfId="0" applyFont="1" applyBorder="1" applyAlignment="1" applyProtection="1">
      <alignment horizontal="left" vertical="center"/>
      <protection locked="0"/>
    </xf>
    <xf numFmtId="0" fontId="0" fillId="0" borderId="0" xfId="0" applyAlignment="1">
      <alignment vertical="top"/>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0" fillId="0" borderId="2" xfId="0" applyBorder="1" applyAlignment="1">
      <alignment horizontal="center"/>
    </xf>
    <xf numFmtId="0" fontId="2" fillId="2" borderId="11" xfId="0" applyFont="1" applyFill="1" applyBorder="1" applyAlignment="1">
      <alignment horizontal="center" vertical="center" wrapText="1"/>
    </xf>
    <xf numFmtId="0" fontId="13" fillId="10" borderId="10" xfId="0" applyFont="1" applyFill="1" applyBorder="1" applyAlignment="1">
      <alignment horizontal="center" vertical="center"/>
    </xf>
    <xf numFmtId="0" fontId="13" fillId="10" borderId="13" xfId="0" applyFont="1" applyFill="1" applyBorder="1" applyAlignment="1">
      <alignment horizontal="center" vertical="center"/>
    </xf>
    <xf numFmtId="0" fontId="13" fillId="10" borderId="11" xfId="0" applyFont="1" applyFill="1" applyBorder="1" applyAlignment="1">
      <alignment horizontal="center" vertical="center"/>
    </xf>
    <xf numFmtId="170" fontId="0" fillId="0" borderId="0" xfId="0" applyNumberFormat="1" applyAlignment="1">
      <alignment horizontal="center"/>
    </xf>
    <xf numFmtId="171" fontId="0" fillId="0" borderId="0" xfId="2" applyNumberFormat="1" applyFont="1" applyAlignment="1">
      <alignment horizontal="center"/>
    </xf>
    <xf numFmtId="170" fontId="0" fillId="0" borderId="0" xfId="0" applyNumberFormat="1"/>
    <xf numFmtId="171" fontId="0" fillId="0" borderId="0" xfId="2" applyNumberFormat="1" applyFont="1"/>
    <xf numFmtId="0" fontId="0" fillId="0" borderId="1" xfId="0" applyBorder="1"/>
    <xf numFmtId="0" fontId="3" fillId="0" borderId="3" xfId="0" applyFont="1" applyBorder="1" applyAlignment="1">
      <alignment vertical="center"/>
    </xf>
    <xf numFmtId="0" fontId="3" fillId="0" borderId="4" xfId="0" applyFont="1" applyBorder="1" applyAlignment="1">
      <alignment vertical="center"/>
    </xf>
    <xf numFmtId="0" fontId="3" fillId="0" borderId="5" xfId="0" applyFont="1" applyBorder="1" applyAlignment="1">
      <alignment vertical="center"/>
    </xf>
    <xf numFmtId="170" fontId="0" fillId="5" borderId="0" xfId="0" applyNumberFormat="1" applyFill="1" applyAlignment="1">
      <alignment horizontal="center"/>
    </xf>
    <xf numFmtId="171" fontId="0" fillId="5" borderId="0" xfId="2" applyNumberFormat="1" applyFont="1" applyFill="1" applyAlignment="1">
      <alignment horizontal="center"/>
    </xf>
    <xf numFmtId="170" fontId="0" fillId="5" borderId="0" xfId="0" applyNumberFormat="1" applyFill="1"/>
    <xf numFmtId="171" fontId="0" fillId="5" borderId="0" xfId="2" applyNumberFormat="1" applyFont="1" applyFill="1"/>
    <xf numFmtId="170" fontId="0" fillId="5" borderId="0" xfId="3" applyNumberFormat="1" applyFont="1" applyFill="1" applyAlignment="1">
      <alignment horizontal="center"/>
    </xf>
    <xf numFmtId="0" fontId="0" fillId="0" borderId="7" xfId="0" applyBorder="1"/>
    <xf numFmtId="0" fontId="0" fillId="0" borderId="8" xfId="0" applyBorder="1"/>
    <xf numFmtId="0" fontId="0" fillId="0" borderId="9" xfId="0" applyBorder="1" applyAlignment="1">
      <alignment vertical="center"/>
    </xf>
    <xf numFmtId="0" fontId="2" fillId="2" borderId="10" xfId="0" applyFont="1" applyFill="1" applyBorder="1" applyAlignment="1">
      <alignment vertical="center" wrapText="1"/>
    </xf>
    <xf numFmtId="0" fontId="0" fillId="0" borderId="10" xfId="0" applyBorder="1"/>
    <xf numFmtId="0" fontId="0" fillId="0" borderId="11" xfId="0" applyBorder="1"/>
    <xf numFmtId="0" fontId="22" fillId="6" borderId="4" xfId="0" applyFont="1" applyFill="1" applyBorder="1" applyAlignment="1">
      <alignment horizontal="center" vertical="center"/>
    </xf>
    <xf numFmtId="170" fontId="4" fillId="5" borderId="3" xfId="0" applyNumberFormat="1" applyFont="1" applyFill="1" applyBorder="1" applyAlignment="1">
      <alignment vertical="center"/>
    </xf>
    <xf numFmtId="171" fontId="4" fillId="5" borderId="5" xfId="2" applyNumberFormat="1" applyFont="1" applyFill="1" applyBorder="1" applyAlignment="1">
      <alignment vertical="center"/>
    </xf>
    <xf numFmtId="0" fontId="2" fillId="5" borderId="3" xfId="0" applyFont="1" applyFill="1" applyBorder="1" applyAlignment="1">
      <alignment vertical="center"/>
    </xf>
    <xf numFmtId="0" fontId="2" fillId="5" borderId="5" xfId="0" applyFont="1" applyFill="1" applyBorder="1" applyAlignment="1">
      <alignment vertical="center"/>
    </xf>
    <xf numFmtId="171" fontId="2" fillId="5" borderId="5" xfId="2" applyNumberFormat="1" applyFont="1" applyFill="1" applyBorder="1" applyAlignment="1">
      <alignment horizontal="center" vertical="center"/>
    </xf>
    <xf numFmtId="170" fontId="8" fillId="7" borderId="12" xfId="4" applyNumberFormat="1" applyFont="1" applyFill="1" applyBorder="1" applyAlignment="1">
      <alignment horizontal="center" vertical="center" wrapText="1"/>
    </xf>
    <xf numFmtId="171" fontId="8" fillId="7" borderId="12" xfId="2" applyNumberFormat="1" applyFont="1" applyFill="1" applyBorder="1" applyAlignment="1">
      <alignment horizontal="center" vertical="center" wrapText="1"/>
    </xf>
    <xf numFmtId="170" fontId="8" fillId="7" borderId="12" xfId="0" applyNumberFormat="1" applyFont="1" applyFill="1" applyBorder="1" applyAlignment="1">
      <alignment horizontal="center" vertical="center" wrapText="1"/>
    </xf>
    <xf numFmtId="0" fontId="16" fillId="0" borderId="0" xfId="0" applyFont="1"/>
    <xf numFmtId="0" fontId="16" fillId="0" borderId="0" xfId="0" applyFont="1" applyAlignment="1">
      <alignment vertical="center"/>
    </xf>
    <xf numFmtId="0" fontId="17" fillId="0" borderId="0" xfId="0" applyFont="1"/>
    <xf numFmtId="0" fontId="2" fillId="9" borderId="20" xfId="0" applyFont="1" applyFill="1" applyBorder="1" applyAlignment="1">
      <alignment horizontal="right"/>
    </xf>
    <xf numFmtId="0" fontId="2" fillId="9" borderId="21" xfId="0" applyFont="1" applyFill="1" applyBorder="1" applyAlignment="1">
      <alignment horizontal="right"/>
    </xf>
    <xf numFmtId="170" fontId="13" fillId="10" borderId="11" xfId="0" applyNumberFormat="1" applyFont="1" applyFill="1" applyBorder="1" applyAlignment="1">
      <alignment horizontal="center" vertical="center"/>
    </xf>
    <xf numFmtId="0" fontId="2" fillId="9" borderId="22" xfId="2" applyNumberFormat="1" applyFont="1" applyFill="1" applyBorder="1" applyAlignment="1">
      <alignment horizontal="right"/>
    </xf>
    <xf numFmtId="0" fontId="5" fillId="0" borderId="18" xfId="0" applyFont="1" applyBorder="1" applyAlignment="1">
      <alignment horizontal="left" vertical="center"/>
    </xf>
    <xf numFmtId="9" fontId="11" fillId="0" borderId="18" xfId="3" applyFont="1" applyFill="1" applyBorder="1" applyAlignment="1">
      <alignment horizontal="center" vertical="center"/>
    </xf>
    <xf numFmtId="0" fontId="11" fillId="0" borderId="16" xfId="0" applyFont="1" applyBorder="1" applyProtection="1">
      <protection locked="0"/>
    </xf>
    <xf numFmtId="0" fontId="11" fillId="0" borderId="16" xfId="0" applyFont="1" applyBorder="1" applyAlignment="1" applyProtection="1">
      <alignment horizontal="right"/>
      <protection locked="0"/>
    </xf>
    <xf numFmtId="0" fontId="11" fillId="0" borderId="16" xfId="0" applyFont="1" applyBorder="1" applyAlignment="1">
      <alignment horizontal="right"/>
    </xf>
    <xf numFmtId="9" fontId="11" fillId="0" borderId="16" xfId="3" applyFont="1" applyFill="1" applyBorder="1" applyAlignment="1">
      <alignment horizontal="center" vertical="center"/>
    </xf>
    <xf numFmtId="1" fontId="11" fillId="0" borderId="18" xfId="0" applyNumberFormat="1" applyFont="1" applyBorder="1" applyAlignment="1" applyProtection="1">
      <alignment horizontal="center"/>
      <protection locked="0"/>
    </xf>
    <xf numFmtId="1" fontId="11" fillId="0" borderId="18" xfId="0" applyNumberFormat="1" applyFont="1" applyBorder="1" applyAlignment="1" applyProtection="1">
      <alignment horizontal="center" vertical="center"/>
      <protection locked="0"/>
    </xf>
    <xf numFmtId="1" fontId="11" fillId="0" borderId="18" xfId="0" applyNumberFormat="1" applyFont="1" applyBorder="1" applyAlignment="1">
      <alignment horizontal="center"/>
    </xf>
    <xf numFmtId="0" fontId="11" fillId="0" borderId="18" xfId="0" applyFont="1" applyBorder="1" applyAlignment="1">
      <alignment horizontal="left" vertical="center"/>
    </xf>
    <xf numFmtId="0" fontId="11" fillId="0" borderId="18" xfId="0" applyFont="1" applyBorder="1" applyAlignment="1">
      <alignment vertical="center"/>
    </xf>
    <xf numFmtId="0" fontId="11" fillId="0" borderId="18" xfId="0" applyFont="1" applyBorder="1" applyAlignment="1" applyProtection="1">
      <alignment horizontal="right"/>
      <protection locked="0"/>
    </xf>
    <xf numFmtId="0" fontId="11" fillId="0" borderId="18" xfId="0" applyFont="1" applyBorder="1" applyAlignment="1" applyProtection="1">
      <alignment horizontal="left"/>
      <protection locked="0"/>
    </xf>
    <xf numFmtId="0" fontId="11" fillId="0" borderId="18" xfId="0" applyFont="1" applyBorder="1" applyProtection="1">
      <protection locked="0"/>
    </xf>
    <xf numFmtId="0" fontId="11" fillId="0" borderId="26" xfId="0" applyFont="1" applyBorder="1" applyAlignment="1" applyProtection="1">
      <alignment horizontal="center"/>
      <protection locked="0"/>
    </xf>
    <xf numFmtId="0" fontId="11" fillId="0" borderId="26" xfId="0" applyFont="1" applyBorder="1" applyAlignment="1" applyProtection="1">
      <alignment horizontal="right"/>
      <protection locked="0"/>
    </xf>
    <xf numFmtId="0" fontId="11" fillId="0" borderId="26" xfId="0" applyFont="1" applyBorder="1" applyAlignment="1" applyProtection="1">
      <alignment horizontal="left"/>
      <protection locked="0"/>
    </xf>
    <xf numFmtId="9" fontId="11" fillId="0" borderId="26" xfId="3" applyFont="1" applyFill="1" applyBorder="1" applyAlignment="1">
      <alignment horizontal="center" vertical="center"/>
    </xf>
    <xf numFmtId="0" fontId="11" fillId="0" borderId="18" xfId="0" applyFont="1" applyBorder="1" applyAlignment="1">
      <alignment horizontal="right"/>
    </xf>
    <xf numFmtId="0" fontId="11" fillId="0" borderId="26" xfId="0" applyFont="1" applyBorder="1" applyAlignment="1">
      <alignment horizontal="right"/>
    </xf>
    <xf numFmtId="169" fontId="11" fillId="0" borderId="18" xfId="0" applyNumberFormat="1" applyFont="1" applyBorder="1" applyAlignment="1" applyProtection="1">
      <alignment horizontal="right" vertical="center"/>
      <protection locked="0"/>
    </xf>
    <xf numFmtId="0" fontId="23" fillId="0" borderId="13" xfId="0" applyFont="1" applyBorder="1" applyAlignment="1">
      <alignment vertical="center"/>
    </xf>
    <xf numFmtId="0" fontId="11" fillId="0" borderId="18" xfId="0" applyFont="1" applyBorder="1" applyAlignment="1">
      <alignment horizontal="left"/>
    </xf>
    <xf numFmtId="172" fontId="11" fillId="0" borderId="18" xfId="0" applyNumberFormat="1" applyFont="1" applyBorder="1" applyAlignment="1">
      <alignment horizontal="center"/>
    </xf>
    <xf numFmtId="14" fontId="11" fillId="0" borderId="18" xfId="0" applyNumberFormat="1" applyFont="1" applyBorder="1" applyAlignment="1" applyProtection="1">
      <alignment horizontal="center"/>
      <protection locked="0"/>
    </xf>
    <xf numFmtId="0" fontId="11" fillId="0" borderId="18" xfId="1" applyNumberFormat="1" applyFont="1" applyFill="1" applyBorder="1" applyAlignment="1" applyProtection="1">
      <alignment horizontal="right" vertical="center"/>
      <protection locked="0"/>
    </xf>
    <xf numFmtId="0" fontId="11" fillId="0" borderId="18" xfId="1" applyNumberFormat="1" applyFont="1" applyFill="1" applyBorder="1" applyAlignment="1">
      <alignment horizontal="right" vertical="center"/>
    </xf>
    <xf numFmtId="0" fontId="24" fillId="0" borderId="18" xfId="6" applyFont="1" applyFill="1" applyBorder="1"/>
    <xf numFmtId="0" fontId="11" fillId="0" borderId="18" xfId="0" applyFont="1" applyBorder="1" applyAlignment="1">
      <alignment horizontal="center" vertical="center"/>
    </xf>
    <xf numFmtId="0" fontId="11" fillId="0" borderId="18" xfId="0" applyFont="1" applyBorder="1" applyAlignment="1">
      <alignment horizontal="left" wrapText="1"/>
    </xf>
    <xf numFmtId="0" fontId="11" fillId="0" borderId="18" xfId="0" applyFont="1" applyBorder="1" applyAlignment="1">
      <alignment wrapText="1"/>
    </xf>
    <xf numFmtId="0" fontId="11" fillId="0" borderId="18" xfId="0" applyFont="1" applyBorder="1" applyAlignment="1" applyProtection="1">
      <alignment horizontal="right" vertical="center" wrapText="1"/>
      <protection locked="0"/>
    </xf>
    <xf numFmtId="172" fontId="11" fillId="0" borderId="18" xfId="0" applyNumberFormat="1" applyFont="1" applyBorder="1" applyAlignment="1">
      <alignment horizontal="center" vertical="center"/>
    </xf>
    <xf numFmtId="0" fontId="11" fillId="0" borderId="18" xfId="0" applyFont="1" applyBorder="1" applyAlignment="1" applyProtection="1">
      <alignment horizontal="right" vertical="center"/>
      <protection locked="0"/>
    </xf>
    <xf numFmtId="0" fontId="24" fillId="0" borderId="18" xfId="6" applyFont="1" applyFill="1" applyBorder="1" applyAlignment="1">
      <alignment vertical="center"/>
    </xf>
    <xf numFmtId="0" fontId="5" fillId="0" borderId="0" xfId="0" applyFont="1" applyAlignment="1">
      <alignment vertical="center"/>
    </xf>
    <xf numFmtId="0" fontId="0" fillId="0" borderId="0" xfId="0" applyAlignment="1">
      <alignment vertical="center"/>
    </xf>
    <xf numFmtId="14" fontId="11" fillId="0" borderId="18" xfId="0" applyNumberFormat="1" applyFont="1" applyBorder="1" applyAlignment="1">
      <alignment horizontal="center" vertical="center"/>
    </xf>
    <xf numFmtId="0" fontId="17" fillId="0" borderId="0" xfId="0" applyFont="1" applyAlignment="1">
      <alignment vertical="center"/>
    </xf>
    <xf numFmtId="0" fontId="25" fillId="9" borderId="21" xfId="0" applyFont="1" applyFill="1" applyBorder="1" applyAlignment="1">
      <alignment horizontal="center"/>
    </xf>
    <xf numFmtId="0" fontId="13" fillId="10" borderId="21" xfId="0" applyFont="1" applyFill="1" applyBorder="1" applyAlignment="1">
      <alignment vertical="center"/>
    </xf>
    <xf numFmtId="0" fontId="25" fillId="9" borderId="21" xfId="0" applyFont="1" applyFill="1" applyBorder="1"/>
    <xf numFmtId="0" fontId="25" fillId="9" borderId="21" xfId="0" applyFont="1" applyFill="1" applyBorder="1" applyAlignment="1">
      <alignment horizontal="right"/>
    </xf>
    <xf numFmtId="0" fontId="25" fillId="9" borderId="21" xfId="1" applyNumberFormat="1" applyFont="1" applyFill="1" applyBorder="1" applyAlignment="1">
      <alignment horizontal="right"/>
    </xf>
    <xf numFmtId="0" fontId="0" fillId="0" borderId="13" xfId="0" applyBorder="1" applyAlignment="1">
      <alignment horizontal="center" vertical="center"/>
    </xf>
    <xf numFmtId="0" fontId="8" fillId="7" borderId="6" xfId="4" applyFont="1" applyFill="1" applyBorder="1" applyAlignment="1">
      <alignment horizontal="center" vertical="center" wrapText="1"/>
    </xf>
    <xf numFmtId="0" fontId="8" fillId="7" borderId="6"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8" fillId="7" borderId="14" xfId="4" applyFont="1" applyFill="1" applyBorder="1" applyAlignment="1">
      <alignment horizontal="center" vertical="center" wrapText="1"/>
    </xf>
    <xf numFmtId="167" fontId="8" fillId="7" borderId="6" xfId="0" applyNumberFormat="1" applyFont="1" applyFill="1" applyBorder="1" applyAlignment="1">
      <alignment horizontal="center" vertical="center" wrapText="1"/>
    </xf>
    <xf numFmtId="5" fontId="8" fillId="7" borderId="6" xfId="2" applyNumberFormat="1" applyFont="1" applyFill="1" applyBorder="1" applyAlignment="1">
      <alignment horizontal="center" vertical="center" wrapText="1"/>
    </xf>
    <xf numFmtId="9" fontId="8" fillId="7" borderId="6" xfId="3" applyFont="1" applyFill="1" applyBorder="1" applyAlignment="1">
      <alignment horizontal="center" vertical="center" wrapText="1"/>
    </xf>
    <xf numFmtId="0" fontId="0" fillId="0" borderId="0" xfId="0" applyAlignment="1">
      <alignment horizontal="center" vertical="center"/>
    </xf>
    <xf numFmtId="0" fontId="13" fillId="10" borderId="4" xfId="0" applyFont="1" applyFill="1" applyBorder="1" applyAlignment="1">
      <alignment vertical="center"/>
    </xf>
    <xf numFmtId="0" fontId="2" fillId="9" borderId="27" xfId="0" applyFont="1" applyFill="1" applyBorder="1"/>
    <xf numFmtId="0" fontId="2" fillId="9" borderId="25" xfId="0" applyFont="1" applyFill="1" applyBorder="1"/>
    <xf numFmtId="0" fontId="13" fillId="10" borderId="5" xfId="0" applyFont="1" applyFill="1" applyBorder="1" applyAlignment="1">
      <alignment vertical="center"/>
    </xf>
    <xf numFmtId="0" fontId="2" fillId="9" borderId="28" xfId="0" applyFont="1" applyFill="1" applyBorder="1" applyAlignment="1">
      <alignment horizontal="center"/>
    </xf>
    <xf numFmtId="0" fontId="2" fillId="0" borderId="7" xfId="0" applyFont="1" applyBorder="1" applyAlignment="1">
      <alignment vertical="center"/>
    </xf>
    <xf numFmtId="0" fontId="2" fillId="0" borderId="0" xfId="0" applyFont="1" applyAlignment="1">
      <alignment vertical="center"/>
    </xf>
    <xf numFmtId="0" fontId="0" fillId="0" borderId="8" xfId="0" applyBorder="1" applyAlignment="1">
      <alignment horizontal="left" vertical="center"/>
    </xf>
    <xf numFmtId="0" fontId="6" fillId="6" borderId="1" xfId="0" applyFont="1" applyFill="1" applyBorder="1" applyAlignment="1">
      <alignment vertical="center"/>
    </xf>
    <xf numFmtId="0" fontId="6" fillId="6" borderId="9" xfId="0" applyFont="1" applyFill="1" applyBorder="1" applyAlignment="1">
      <alignment vertical="center"/>
    </xf>
    <xf numFmtId="0" fontId="6" fillId="6" borderId="2" xfId="0" applyFont="1" applyFill="1" applyBorder="1" applyAlignment="1">
      <alignment vertical="center"/>
    </xf>
    <xf numFmtId="44" fontId="5" fillId="6" borderId="12" xfId="0" applyNumberFormat="1" applyFont="1" applyFill="1" applyBorder="1" applyAlignment="1">
      <alignment vertical="center"/>
    </xf>
    <xf numFmtId="0" fontId="8" fillId="7" borderId="19" xfId="4" applyFont="1" applyFill="1" applyBorder="1" applyAlignment="1">
      <alignment horizontal="center" vertical="center" wrapText="1"/>
    </xf>
    <xf numFmtId="0" fontId="11" fillId="11" borderId="18" xfId="0" applyFont="1" applyFill="1" applyBorder="1" applyAlignment="1" applyProtection="1">
      <alignment horizontal="center"/>
      <protection locked="0"/>
    </xf>
    <xf numFmtId="0" fontId="11" fillId="0" borderId="18" xfId="6" applyFont="1" applyBorder="1" applyAlignment="1">
      <alignment horizontal="left" vertical="center"/>
    </xf>
    <xf numFmtId="0" fontId="18" fillId="0" borderId="18" xfId="0" applyFont="1" applyBorder="1"/>
    <xf numFmtId="14" fontId="11" fillId="0" borderId="18" xfId="0" applyNumberFormat="1" applyFont="1" applyBorder="1" applyAlignment="1" applyProtection="1">
      <alignment horizontal="center" vertical="center"/>
      <protection locked="0"/>
    </xf>
    <xf numFmtId="167" fontId="11" fillId="0" borderId="18" xfId="0" applyNumberFormat="1" applyFont="1" applyBorder="1" applyAlignment="1" applyProtection="1">
      <alignment horizontal="center" vertical="center"/>
      <protection locked="0"/>
    </xf>
    <xf numFmtId="168" fontId="11" fillId="0" borderId="18" xfId="0" applyNumberFormat="1" applyFont="1" applyBorder="1" applyAlignment="1" applyProtection="1">
      <alignment horizontal="center" vertical="center"/>
      <protection locked="0"/>
    </xf>
    <xf numFmtId="0" fontId="5" fillId="0" borderId="18" xfId="1" applyNumberFormat="1" applyFont="1" applyFill="1" applyBorder="1" applyAlignment="1" applyProtection="1">
      <alignment horizontal="right" vertical="center"/>
      <protection locked="0"/>
    </xf>
    <xf numFmtId="0" fontId="5" fillId="0" borderId="18" xfId="1" applyNumberFormat="1" applyFont="1" applyFill="1" applyBorder="1" applyAlignment="1">
      <alignment horizontal="right" vertical="center"/>
    </xf>
    <xf numFmtId="14" fontId="5" fillId="0" borderId="18" xfId="0" applyNumberFormat="1" applyFont="1" applyBorder="1" applyProtection="1">
      <protection locked="0"/>
    </xf>
    <xf numFmtId="0" fontId="11" fillId="0" borderId="18" xfId="6" applyFont="1" applyBorder="1" applyProtection="1">
      <protection locked="0"/>
    </xf>
    <xf numFmtId="0" fontId="5" fillId="0" borderId="18" xfId="0" applyFont="1" applyBorder="1" applyAlignment="1" applyProtection="1">
      <alignment vertical="center"/>
      <protection locked="0"/>
    </xf>
    <xf numFmtId="0" fontId="5" fillId="0" borderId="18" xfId="0" applyFont="1" applyBorder="1" applyAlignment="1" applyProtection="1">
      <alignment horizontal="right" vertical="center"/>
      <protection locked="0"/>
    </xf>
    <xf numFmtId="0" fontId="11" fillId="0" borderId="18" xfId="6" applyFont="1" applyBorder="1" applyAlignment="1" applyProtection="1">
      <alignment vertical="center"/>
      <protection locked="0"/>
    </xf>
    <xf numFmtId="0" fontId="5" fillId="0" borderId="18" xfId="0" applyFont="1" applyBorder="1" applyAlignment="1">
      <alignment horizontal="left"/>
    </xf>
    <xf numFmtId="0" fontId="0" fillId="0" borderId="0" xfId="2" applyNumberFormat="1" applyFont="1" applyAlignment="1">
      <alignment horizontal="center"/>
    </xf>
    <xf numFmtId="169" fontId="0" fillId="0" borderId="0" xfId="0" applyNumberFormat="1" applyAlignment="1">
      <alignment horizontal="center"/>
    </xf>
    <xf numFmtId="0" fontId="3" fillId="0" borderId="0" xfId="0" applyFont="1" applyAlignment="1">
      <alignment horizontal="center" vertical="center"/>
    </xf>
    <xf numFmtId="0" fontId="2" fillId="4" borderId="6" xfId="2" applyNumberFormat="1" applyFont="1" applyFill="1" applyBorder="1" applyAlignment="1">
      <alignment horizontal="center" vertical="center"/>
    </xf>
    <xf numFmtId="169" fontId="0" fillId="5" borderId="0" xfId="0" applyNumberFormat="1" applyFill="1" applyAlignment="1">
      <alignment horizontal="center"/>
    </xf>
    <xf numFmtId="0" fontId="0" fillId="5" borderId="0" xfId="2" applyNumberFormat="1" applyFont="1" applyFill="1" applyAlignment="1">
      <alignment horizontal="center"/>
    </xf>
    <xf numFmtId="0" fontId="0" fillId="5" borderId="0" xfId="3" applyNumberFormat="1" applyFont="1" applyFill="1" applyAlignment="1">
      <alignment horizontal="center"/>
    </xf>
    <xf numFmtId="169" fontId="0" fillId="5" borderId="0" xfId="3" applyNumberFormat="1" applyFont="1" applyFill="1" applyAlignment="1">
      <alignment horizont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166" fontId="4" fillId="3" borderId="12" xfId="1" applyNumberFormat="1" applyFont="1" applyFill="1" applyBorder="1" applyAlignment="1">
      <alignment horizontal="center" vertical="center"/>
    </xf>
    <xf numFmtId="0" fontId="4" fillId="4" borderId="12" xfId="2" applyNumberFormat="1" applyFont="1" applyFill="1" applyBorder="1" applyAlignment="1">
      <alignment horizontal="center" vertical="center"/>
    </xf>
    <xf numFmtId="0" fontId="5" fillId="0" borderId="0" xfId="0" applyFont="1" applyAlignment="1">
      <alignment horizontal="center"/>
    </xf>
    <xf numFmtId="0" fontId="2" fillId="0" borderId="10" xfId="0" applyFont="1" applyBorder="1" applyAlignment="1">
      <alignment horizontal="center" vertical="center"/>
    </xf>
    <xf numFmtId="0" fontId="2" fillId="0" borderId="13" xfId="0" applyFont="1" applyBorder="1" applyAlignment="1">
      <alignment horizontal="center" vertical="center"/>
    </xf>
    <xf numFmtId="0" fontId="0" fillId="0" borderId="11" xfId="0" applyBorder="1" applyAlignment="1">
      <alignment horizontal="center" vertical="center"/>
    </xf>
    <xf numFmtId="0" fontId="6" fillId="6" borderId="3" xfId="0" applyFont="1" applyFill="1" applyBorder="1" applyAlignment="1">
      <alignment horizontal="left"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5" fillId="6" borderId="6" xfId="2" applyNumberFormat="1" applyFont="1" applyFill="1" applyBorder="1" applyAlignment="1">
      <alignment horizontal="center" vertical="center"/>
    </xf>
    <xf numFmtId="0" fontId="8" fillId="7" borderId="12" xfId="2" applyNumberFormat="1" applyFont="1" applyFill="1" applyBorder="1" applyAlignment="1">
      <alignment horizontal="center" vertical="center" wrapText="1"/>
    </xf>
    <xf numFmtId="169" fontId="8" fillId="7" borderId="12" xfId="4" applyNumberFormat="1" applyFont="1" applyFill="1" applyBorder="1" applyAlignment="1">
      <alignment horizontal="center" vertical="center" wrapText="1"/>
    </xf>
    <xf numFmtId="169" fontId="8" fillId="7" borderId="12" xfId="0" applyNumberFormat="1" applyFont="1" applyFill="1" applyBorder="1" applyAlignment="1">
      <alignment horizontal="center" vertical="center" wrapText="1"/>
    </xf>
    <xf numFmtId="0" fontId="11" fillId="11" borderId="16" xfId="0" applyFont="1" applyFill="1" applyBorder="1" applyAlignment="1" applyProtection="1">
      <alignment horizontal="center"/>
      <protection locked="0"/>
    </xf>
    <xf numFmtId="0" fontId="11" fillId="0" borderId="16" xfId="0" applyFont="1" applyBorder="1" applyAlignment="1">
      <alignment horizontal="center" vertical="center"/>
    </xf>
    <xf numFmtId="0" fontId="11" fillId="0" borderId="16" xfId="2" applyNumberFormat="1" applyFont="1" applyBorder="1" applyAlignment="1" applyProtection="1">
      <alignment horizontal="right"/>
      <protection locked="0"/>
    </xf>
    <xf numFmtId="169" fontId="11" fillId="0" borderId="16" xfId="0" applyNumberFormat="1" applyFont="1" applyBorder="1" applyAlignment="1" applyProtection="1">
      <alignment horizontal="center" vertical="center"/>
      <protection locked="0"/>
    </xf>
    <xf numFmtId="169" fontId="11" fillId="0" borderId="16" xfId="0" applyNumberFormat="1" applyFont="1" applyBorder="1" applyAlignment="1">
      <alignment horizontal="center" vertical="center" wrapText="1"/>
    </xf>
    <xf numFmtId="169" fontId="11" fillId="0" borderId="16" xfId="0" applyNumberFormat="1" applyFont="1" applyBorder="1" applyAlignment="1">
      <alignment horizontal="center" vertical="center"/>
    </xf>
    <xf numFmtId="14" fontId="11" fillId="0" borderId="16" xfId="0" applyNumberFormat="1" applyFont="1" applyBorder="1" applyAlignment="1" applyProtection="1">
      <alignment horizontal="center" vertical="center"/>
      <protection locked="0"/>
    </xf>
    <xf numFmtId="0" fontId="11" fillId="0" borderId="16" xfId="2" applyNumberFormat="1" applyFont="1" applyBorder="1" applyAlignment="1">
      <alignment horizontal="right"/>
    </xf>
    <xf numFmtId="168" fontId="11" fillId="0" borderId="16" xfId="0" applyNumberFormat="1" applyFont="1" applyBorder="1" applyAlignment="1" applyProtection="1">
      <alignment horizontal="center" vertical="center"/>
      <protection locked="0"/>
    </xf>
    <xf numFmtId="0" fontId="11" fillId="0" borderId="16" xfId="2" applyNumberFormat="1" applyFont="1" applyBorder="1" applyAlignment="1">
      <alignment vertical="center"/>
    </xf>
    <xf numFmtId="0" fontId="11" fillId="0" borderId="16" xfId="2" applyNumberFormat="1" applyFont="1" applyFill="1" applyBorder="1" applyAlignment="1">
      <alignment vertical="center"/>
    </xf>
    <xf numFmtId="0" fontId="24" fillId="0" borderId="16" xfId="6" applyFont="1" applyBorder="1" applyAlignment="1">
      <alignment horizontal="left"/>
    </xf>
    <xf numFmtId="0" fontId="11" fillId="0" borderId="23" xfId="0" applyFont="1" applyBorder="1" applyAlignment="1" applyProtection="1">
      <alignment horizontal="center" vertical="center"/>
      <protection locked="0"/>
    </xf>
    <xf numFmtId="0" fontId="11" fillId="0" borderId="18" xfId="2" applyNumberFormat="1" applyFont="1" applyBorder="1" applyAlignment="1" applyProtection="1">
      <alignment horizontal="right"/>
      <protection locked="0"/>
    </xf>
    <xf numFmtId="169" fontId="11" fillId="0" borderId="18" xfId="0" applyNumberFormat="1" applyFont="1" applyBorder="1" applyAlignment="1" applyProtection="1">
      <alignment horizontal="center" vertical="center"/>
      <protection locked="0"/>
    </xf>
    <xf numFmtId="169" fontId="11" fillId="0" borderId="18" xfId="0" applyNumberFormat="1" applyFont="1" applyBorder="1" applyAlignment="1">
      <alignment horizontal="center" vertical="center" wrapText="1"/>
    </xf>
    <xf numFmtId="169" fontId="11" fillId="0" borderId="18" xfId="0" applyNumberFormat="1" applyFont="1" applyBorder="1" applyAlignment="1">
      <alignment horizontal="center" vertical="center"/>
    </xf>
    <xf numFmtId="0" fontId="11" fillId="0" borderId="18" xfId="2" applyNumberFormat="1" applyFont="1" applyBorder="1" applyAlignment="1">
      <alignment horizontal="right"/>
    </xf>
    <xf numFmtId="0" fontId="11" fillId="0" borderId="18" xfId="2" applyNumberFormat="1" applyFont="1" applyBorder="1" applyAlignment="1">
      <alignment vertical="center"/>
    </xf>
    <xf numFmtId="0" fontId="24" fillId="0" borderId="18" xfId="6" applyFont="1" applyBorder="1" applyAlignment="1">
      <alignment horizontal="left"/>
    </xf>
    <xf numFmtId="0" fontId="11" fillId="0" borderId="18" xfId="0" applyFont="1" applyBorder="1" applyAlignment="1">
      <alignment horizontal="center"/>
    </xf>
    <xf numFmtId="49" fontId="11" fillId="0" borderId="18" xfId="0" applyNumberFormat="1" applyFont="1" applyBorder="1" applyAlignment="1" applyProtection="1">
      <alignment horizontal="center" vertical="center"/>
      <protection locked="0"/>
    </xf>
    <xf numFmtId="169" fontId="11" fillId="0" borderId="18" xfId="0" applyNumberFormat="1" applyFont="1" applyBorder="1" applyAlignment="1" applyProtection="1">
      <alignment horizontal="center"/>
      <protection locked="0"/>
    </xf>
    <xf numFmtId="0" fontId="11" fillId="0" borderId="18" xfId="0" applyFont="1" applyBorder="1" applyAlignment="1">
      <alignment horizontal="center" vertical="center" wrapText="1"/>
    </xf>
    <xf numFmtId="0" fontId="11" fillId="0" borderId="18" xfId="2" applyNumberFormat="1" applyFont="1" applyFill="1" applyBorder="1" applyAlignment="1" applyProtection="1">
      <alignment horizontal="right"/>
      <protection locked="0"/>
    </xf>
    <xf numFmtId="0" fontId="11" fillId="0" borderId="18" xfId="2" applyNumberFormat="1" applyFont="1" applyFill="1" applyBorder="1" applyAlignment="1">
      <alignment horizontal="right"/>
    </xf>
    <xf numFmtId="0" fontId="11" fillId="0" borderId="18" xfId="2" applyNumberFormat="1" applyFont="1" applyFill="1" applyBorder="1" applyAlignment="1">
      <alignment vertical="center"/>
    </xf>
    <xf numFmtId="0" fontId="11" fillId="0" borderId="18" xfId="0" applyFont="1" applyBorder="1" applyAlignment="1">
      <alignment horizontal="right" vertical="center"/>
    </xf>
    <xf numFmtId="49" fontId="11" fillId="0" borderId="18" xfId="0" applyNumberFormat="1" applyFont="1" applyBorder="1" applyAlignment="1" applyProtection="1">
      <alignment horizontal="center"/>
      <protection locked="0"/>
    </xf>
    <xf numFmtId="0" fontId="11" fillId="0" borderId="18" xfId="2" applyNumberFormat="1" applyFont="1" applyFill="1" applyBorder="1" applyAlignment="1" applyProtection="1">
      <alignment vertical="center"/>
      <protection locked="0"/>
    </xf>
    <xf numFmtId="169" fontId="11" fillId="0" borderId="18" xfId="0" applyNumberFormat="1" applyFont="1" applyBorder="1" applyAlignment="1">
      <alignment horizontal="center"/>
    </xf>
    <xf numFmtId="0" fontId="11" fillId="0" borderId="18" xfId="2" applyNumberFormat="1" applyFont="1" applyBorder="1" applyAlignment="1" applyProtection="1">
      <protection locked="0"/>
    </xf>
    <xf numFmtId="0" fontId="11" fillId="0" borderId="29" xfId="0" applyFont="1" applyBorder="1" applyAlignment="1" applyProtection="1">
      <alignment horizontal="center" vertical="center"/>
      <protection locked="0"/>
    </xf>
    <xf numFmtId="0" fontId="11" fillId="11" borderId="26" xfId="0" applyFont="1" applyFill="1" applyBorder="1" applyAlignment="1" applyProtection="1">
      <alignment horizontal="center"/>
      <protection locked="0"/>
    </xf>
    <xf numFmtId="0" fontId="11" fillId="0" borderId="26" xfId="0" applyFont="1" applyBorder="1" applyAlignment="1">
      <alignment horizontal="center" vertical="center" wrapText="1"/>
    </xf>
    <xf numFmtId="0" fontId="11" fillId="0" borderId="26" xfId="2" applyNumberFormat="1" applyFont="1" applyBorder="1" applyAlignment="1" applyProtection="1">
      <alignment horizontal="right"/>
      <protection locked="0"/>
    </xf>
    <xf numFmtId="169" fontId="11" fillId="0" borderId="26" xfId="0" applyNumberFormat="1" applyFont="1" applyBorder="1" applyAlignment="1" applyProtection="1">
      <alignment horizontal="center"/>
      <protection locked="0"/>
    </xf>
    <xf numFmtId="169" fontId="11" fillId="0" borderId="26" xfId="0" applyNumberFormat="1" applyFont="1" applyBorder="1" applyAlignment="1">
      <alignment horizontal="center" vertical="center" wrapText="1"/>
    </xf>
    <xf numFmtId="169" fontId="11" fillId="0" borderId="26" xfId="0" applyNumberFormat="1" applyFont="1" applyBorder="1" applyAlignment="1" applyProtection="1">
      <alignment horizontal="center" vertical="center"/>
      <protection locked="0"/>
    </xf>
    <xf numFmtId="14" fontId="11" fillId="0" borderId="26" xfId="0" applyNumberFormat="1" applyFont="1" applyBorder="1" applyAlignment="1" applyProtection="1">
      <alignment horizontal="center" vertical="center"/>
      <protection locked="0"/>
    </xf>
    <xf numFmtId="168" fontId="11" fillId="0" borderId="26" xfId="0" applyNumberFormat="1" applyFont="1" applyBorder="1" applyAlignment="1" applyProtection="1">
      <alignment horizontal="center" vertical="center"/>
      <protection locked="0"/>
    </xf>
    <xf numFmtId="0" fontId="11" fillId="0" borderId="26" xfId="2" applyNumberFormat="1" applyFont="1" applyBorder="1" applyAlignment="1">
      <alignment vertical="center"/>
    </xf>
    <xf numFmtId="0" fontId="2" fillId="0" borderId="0" xfId="0" applyFont="1" applyAlignment="1">
      <alignment horizontal="center"/>
    </xf>
    <xf numFmtId="0" fontId="25" fillId="9" borderId="14" xfId="0" applyFont="1" applyFill="1" applyBorder="1" applyAlignment="1">
      <alignment horizontal="center"/>
    </xf>
    <xf numFmtId="0" fontId="25" fillId="9" borderId="14" xfId="2" applyNumberFormat="1" applyFont="1" applyFill="1" applyBorder="1" applyAlignment="1">
      <alignment horizontal="right"/>
    </xf>
    <xf numFmtId="0" fontId="25" fillId="9" borderId="20" xfId="0" applyFont="1" applyFill="1" applyBorder="1" applyAlignment="1">
      <alignment horizontal="right"/>
    </xf>
    <xf numFmtId="169" fontId="13" fillId="10" borderId="11" xfId="0" applyNumberFormat="1" applyFont="1" applyFill="1" applyBorder="1" applyAlignment="1">
      <alignment horizontal="center" vertical="center"/>
    </xf>
    <xf numFmtId="0" fontId="0" fillId="0" borderId="0" xfId="2" applyNumberFormat="1" applyFont="1"/>
    <xf numFmtId="0" fontId="12" fillId="0" borderId="0" xfId="0" applyFont="1" applyAlignment="1">
      <alignment horizontal="center"/>
    </xf>
    <xf numFmtId="14" fontId="12" fillId="0" borderId="0" xfId="0" applyNumberFormat="1" applyFont="1" applyAlignment="1">
      <alignment horizontal="center"/>
    </xf>
    <xf numFmtId="171" fontId="2" fillId="4" borderId="6" xfId="2" applyNumberFormat="1" applyFont="1" applyFill="1" applyBorder="1" applyAlignment="1">
      <alignment horizontal="center" vertical="center"/>
    </xf>
    <xf numFmtId="0" fontId="0" fillId="5" borderId="0" xfId="2" applyNumberFormat="1" applyFont="1" applyFill="1"/>
    <xf numFmtId="9" fontId="12" fillId="5" borderId="0" xfId="3" applyFont="1" applyFill="1" applyAlignment="1">
      <alignment horizontal="center"/>
    </xf>
    <xf numFmtId="14" fontId="12" fillId="5" borderId="0" xfId="0" applyNumberFormat="1" applyFont="1" applyFill="1" applyAlignment="1">
      <alignment horizontal="center"/>
    </xf>
    <xf numFmtId="171" fontId="4" fillId="4" borderId="12" xfId="2" applyNumberFormat="1" applyFont="1" applyFill="1" applyBorder="1" applyAlignment="1">
      <alignment horizontal="center" vertical="center"/>
    </xf>
    <xf numFmtId="0" fontId="0" fillId="0" borderId="13" xfId="0" applyBorder="1" applyAlignment="1">
      <alignment horizontal="left" vertical="center"/>
    </xf>
    <xf numFmtId="171" fontId="5" fillId="6" borderId="6" xfId="2" applyNumberFormat="1" applyFont="1" applyFill="1" applyBorder="1" applyAlignment="1">
      <alignment horizontal="center" vertical="center"/>
    </xf>
    <xf numFmtId="171" fontId="8" fillId="7" borderId="6" xfId="2" applyNumberFormat="1" applyFont="1" applyFill="1" applyBorder="1" applyAlignment="1">
      <alignment horizontal="center" vertical="center" wrapText="1"/>
    </xf>
    <xf numFmtId="0" fontId="8" fillId="7" borderId="6" xfId="2" applyNumberFormat="1" applyFont="1" applyFill="1" applyBorder="1" applyAlignment="1">
      <alignment horizontal="center" vertical="center" wrapText="1"/>
    </xf>
    <xf numFmtId="167" fontId="28" fillId="7" borderId="6" xfId="0" applyNumberFormat="1" applyFont="1" applyFill="1" applyBorder="1" applyAlignment="1">
      <alignment horizontal="center" vertical="center" wrapText="1"/>
    </xf>
    <xf numFmtId="14" fontId="28" fillId="7" borderId="6" xfId="4" applyNumberFormat="1" applyFont="1" applyFill="1" applyBorder="1" applyAlignment="1">
      <alignment horizontal="center" vertical="center" wrapText="1"/>
    </xf>
    <xf numFmtId="0" fontId="29" fillId="0" borderId="0" xfId="0" applyFont="1"/>
    <xf numFmtId="0" fontId="29" fillId="12" borderId="0" xfId="0" applyFont="1" applyFill="1"/>
    <xf numFmtId="0" fontId="30" fillId="9" borderId="6" xfId="0" applyFont="1" applyFill="1" applyBorder="1" applyAlignment="1">
      <alignment horizontal="center"/>
    </xf>
    <xf numFmtId="0" fontId="26" fillId="10" borderId="3" xfId="0" applyFont="1" applyFill="1" applyBorder="1" applyAlignment="1">
      <alignment vertical="center"/>
    </xf>
    <xf numFmtId="0" fontId="26" fillId="10" borderId="4" xfId="0" applyFont="1" applyFill="1" applyBorder="1" applyAlignment="1">
      <alignment vertical="center"/>
    </xf>
    <xf numFmtId="0" fontId="26" fillId="10" borderId="5" xfId="0" applyFont="1" applyFill="1" applyBorder="1" applyAlignment="1">
      <alignment horizontal="center" vertical="center"/>
    </xf>
    <xf numFmtId="0" fontId="30" fillId="9" borderId="27" xfId="0" applyFont="1" applyFill="1" applyBorder="1" applyAlignment="1">
      <alignment horizontal="right"/>
    </xf>
    <xf numFmtId="0" fontId="30" fillId="9" borderId="25" xfId="2" applyNumberFormat="1" applyFont="1" applyFill="1" applyBorder="1" applyAlignment="1">
      <alignment horizontal="right"/>
    </xf>
    <xf numFmtId="0" fontId="30" fillId="9" borderId="25" xfId="0" applyFont="1" applyFill="1" applyBorder="1" applyAlignment="1">
      <alignment horizontal="right"/>
    </xf>
    <xf numFmtId="0" fontId="31" fillId="10" borderId="5" xfId="0" applyFont="1" applyFill="1" applyBorder="1" applyAlignment="1">
      <alignment horizontal="center" vertical="center"/>
    </xf>
    <xf numFmtId="0" fontId="30" fillId="9" borderId="28" xfId="0" applyFont="1" applyFill="1" applyBorder="1" applyAlignment="1">
      <alignment horizontal="right"/>
    </xf>
    <xf numFmtId="0" fontId="30" fillId="9" borderId="27" xfId="2" applyNumberFormat="1" applyFont="1" applyFill="1" applyBorder="1" applyAlignment="1">
      <alignment horizontal="right"/>
    </xf>
    <xf numFmtId="0" fontId="26" fillId="10" borderId="5" xfId="0" applyFont="1" applyFill="1" applyBorder="1" applyAlignment="1">
      <alignment vertical="center"/>
    </xf>
    <xf numFmtId="0" fontId="30" fillId="9" borderId="28" xfId="2" applyNumberFormat="1" applyFont="1" applyFill="1" applyBorder="1" applyAlignment="1">
      <alignment horizontal="right"/>
    </xf>
    <xf numFmtId="0" fontId="30" fillId="0" borderId="0" xfId="0" applyFont="1"/>
    <xf numFmtId="0" fontId="5" fillId="11" borderId="16" xfId="0" applyFont="1" applyFill="1" applyBorder="1" applyAlignment="1" applyProtection="1">
      <alignment horizontal="center"/>
      <protection locked="0"/>
    </xf>
    <xf numFmtId="168" fontId="11" fillId="12" borderId="16" xfId="0" applyNumberFormat="1" applyFont="1" applyFill="1" applyBorder="1" applyAlignment="1" applyProtection="1">
      <alignment horizontal="center" vertical="center"/>
      <protection locked="0"/>
    </xf>
    <xf numFmtId="169" fontId="11" fillId="12" borderId="16" xfId="0" applyNumberFormat="1" applyFont="1" applyFill="1" applyBorder="1" applyAlignment="1" applyProtection="1">
      <alignment horizontal="center" vertical="center"/>
      <protection locked="0"/>
    </xf>
    <xf numFmtId="0" fontId="5" fillId="0" borderId="16" xfId="1" applyNumberFormat="1" applyFont="1" applyFill="1" applyBorder="1" applyAlignment="1">
      <alignment horizontal="right" vertical="center"/>
    </xf>
    <xf numFmtId="168" fontId="11" fillId="12" borderId="18" xfId="0" applyNumberFormat="1" applyFont="1" applyFill="1" applyBorder="1" applyAlignment="1" applyProtection="1">
      <alignment horizontal="center" vertical="center"/>
      <protection locked="0"/>
    </xf>
    <xf numFmtId="0" fontId="11" fillId="12" borderId="23" xfId="0" applyFont="1" applyFill="1" applyBorder="1" applyAlignment="1" applyProtection="1">
      <alignment horizontal="center" vertical="center"/>
      <protection locked="0"/>
    </xf>
    <xf numFmtId="0" fontId="11" fillId="12" borderId="18" xfId="0" applyFont="1" applyFill="1" applyBorder="1" applyAlignment="1" applyProtection="1">
      <alignment horizontal="center" vertical="center"/>
      <protection locked="0"/>
    </xf>
    <xf numFmtId="0" fontId="11" fillId="12" borderId="18" xfId="0" applyFont="1" applyFill="1" applyBorder="1" applyAlignment="1" applyProtection="1">
      <alignment vertical="center"/>
      <protection locked="0"/>
    </xf>
    <xf numFmtId="0" fontId="11" fillId="12" borderId="18" xfId="0" applyFont="1" applyFill="1" applyBorder="1" applyAlignment="1" applyProtection="1">
      <alignment horizontal="center"/>
      <protection locked="0"/>
    </xf>
    <xf numFmtId="169" fontId="11" fillId="12" borderId="18" xfId="0" applyNumberFormat="1" applyFont="1" applyFill="1" applyBorder="1" applyAlignment="1" applyProtection="1">
      <alignment horizontal="center" vertical="center"/>
      <protection locked="0"/>
    </xf>
    <xf numFmtId="0" fontId="5" fillId="12" borderId="18" xfId="0" applyFont="1" applyFill="1" applyBorder="1"/>
    <xf numFmtId="0" fontId="0" fillId="12" borderId="0" xfId="0" applyFill="1"/>
    <xf numFmtId="0" fontId="2" fillId="9" borderId="6" xfId="0" applyFont="1" applyFill="1" applyBorder="1" applyAlignment="1">
      <alignment horizontal="center"/>
    </xf>
    <xf numFmtId="0" fontId="13" fillId="10" borderId="3" xfId="0" applyFont="1" applyFill="1" applyBorder="1" applyAlignment="1">
      <alignment horizontal="right" vertical="center"/>
    </xf>
    <xf numFmtId="0" fontId="13" fillId="10" borderId="4" xfId="0" applyFont="1" applyFill="1" applyBorder="1" applyAlignment="1">
      <alignment horizontal="right" vertical="center"/>
    </xf>
    <xf numFmtId="0" fontId="2" fillId="9" borderId="6" xfId="0" applyFont="1" applyFill="1" applyBorder="1" applyAlignment="1">
      <alignment horizontal="right"/>
    </xf>
    <xf numFmtId="0" fontId="13" fillId="10" borderId="5" xfId="0" applyFont="1" applyFill="1" applyBorder="1" applyAlignment="1">
      <alignment horizontal="right" vertical="center"/>
    </xf>
    <xf numFmtId="0" fontId="2" fillId="9" borderId="27" xfId="0" applyFont="1" applyFill="1" applyBorder="1" applyAlignment="1">
      <alignment horizontal="right"/>
    </xf>
    <xf numFmtId="0" fontId="2" fillId="9" borderId="25" xfId="0" applyFont="1" applyFill="1" applyBorder="1" applyAlignment="1">
      <alignment horizontal="right"/>
    </xf>
    <xf numFmtId="0" fontId="2" fillId="9" borderId="28" xfId="0" applyFont="1" applyFill="1" applyBorder="1" applyAlignment="1">
      <alignment horizontal="right"/>
    </xf>
    <xf numFmtId="0" fontId="2" fillId="9" borderId="27" xfId="1" applyNumberFormat="1" applyFont="1" applyFill="1" applyBorder="1" applyAlignment="1">
      <alignment horizontal="right"/>
    </xf>
    <xf numFmtId="0" fontId="2" fillId="9" borderId="28" xfId="1" applyNumberFormat="1" applyFont="1" applyFill="1" applyBorder="1" applyAlignment="1">
      <alignment horizontal="right"/>
    </xf>
    <xf numFmtId="1" fontId="11" fillId="0" borderId="18" xfId="9" applyNumberFormat="1" applyFont="1" applyBorder="1"/>
    <xf numFmtId="0" fontId="5" fillId="0" borderId="18" xfId="0" applyFont="1" applyBorder="1" applyAlignment="1">
      <alignment horizontal="right" vertical="center" wrapText="1"/>
    </xf>
    <xf numFmtId="167" fontId="5" fillId="0" borderId="18" xfId="0" applyNumberFormat="1" applyFont="1" applyBorder="1" applyAlignment="1">
      <alignment horizontal="center"/>
    </xf>
    <xf numFmtId="0" fontId="18" fillId="0" borderId="18" xfId="10" applyFont="1" applyBorder="1"/>
    <xf numFmtId="0" fontId="33" fillId="0" borderId="18" xfId="0" applyFont="1" applyBorder="1"/>
    <xf numFmtId="0" fontId="5" fillId="0" borderId="18" xfId="0" quotePrefix="1" applyFont="1" applyBorder="1" applyAlignment="1">
      <alignment horizontal="right" vertical="center" wrapText="1"/>
    </xf>
    <xf numFmtId="1" fontId="5" fillId="0" borderId="18" xfId="0" applyNumberFormat="1" applyFont="1" applyBorder="1"/>
    <xf numFmtId="1" fontId="5" fillId="0" borderId="18" xfId="0" applyNumberFormat="1" applyFont="1" applyBorder="1" applyAlignment="1">
      <alignment horizontal="right"/>
    </xf>
    <xf numFmtId="0" fontId="5" fillId="12" borderId="18" xfId="0" applyFont="1" applyFill="1" applyBorder="1" applyAlignment="1">
      <alignment horizontal="right" wrapText="1"/>
    </xf>
    <xf numFmtId="0" fontId="5" fillId="12" borderId="18" xfId="0" applyFont="1" applyFill="1" applyBorder="1" applyAlignment="1">
      <alignment vertical="center"/>
    </xf>
    <xf numFmtId="0" fontId="5" fillId="13" borderId="18" xfId="0" applyFont="1" applyFill="1" applyBorder="1" applyAlignment="1">
      <alignment horizontal="right" vertical="center"/>
    </xf>
    <xf numFmtId="1" fontId="11" fillId="0" borderId="18" xfId="9" applyNumberFormat="1" applyFont="1" applyBorder="1" applyAlignment="1">
      <alignment vertical="center"/>
    </xf>
    <xf numFmtId="0" fontId="5" fillId="0" borderId="18" xfId="0" quotePrefix="1" applyFont="1" applyBorder="1" applyAlignment="1">
      <alignment vertical="center" wrapText="1"/>
    </xf>
    <xf numFmtId="167" fontId="5" fillId="0" borderId="18" xfId="0" applyNumberFormat="1" applyFont="1" applyBorder="1" applyAlignment="1">
      <alignment horizontal="center" vertical="center"/>
    </xf>
    <xf numFmtId="1" fontId="5" fillId="0" borderId="18" xfId="0" applyNumberFormat="1" applyFont="1" applyBorder="1" applyAlignment="1">
      <alignment vertical="center"/>
    </xf>
    <xf numFmtId="0" fontId="33" fillId="0" borderId="18" xfId="0" applyFont="1" applyBorder="1" applyAlignment="1">
      <alignment vertical="center"/>
    </xf>
    <xf numFmtId="0" fontId="18" fillId="0" borderId="26" xfId="0" applyFont="1" applyBorder="1"/>
    <xf numFmtId="0" fontId="2" fillId="9" borderId="6" xfId="0" applyFont="1" applyFill="1" applyBorder="1"/>
    <xf numFmtId="0" fontId="2" fillId="9" borderId="28" xfId="0" applyFont="1" applyFill="1" applyBorder="1"/>
    <xf numFmtId="166" fontId="2" fillId="3" borderId="6" xfId="11" applyNumberFormat="1" applyFont="1" applyFill="1" applyBorder="1" applyAlignment="1">
      <alignment horizontal="center" vertical="center"/>
    </xf>
    <xf numFmtId="165" fontId="4" fillId="3" borderId="12" xfId="2" applyFont="1" applyFill="1" applyBorder="1" applyAlignment="1">
      <alignment vertical="center"/>
    </xf>
    <xf numFmtId="0" fontId="5" fillId="0" borderId="13" xfId="0" applyFont="1" applyBorder="1" applyAlignment="1">
      <alignment vertical="center"/>
    </xf>
    <xf numFmtId="0" fontId="5" fillId="0" borderId="18" xfId="0" applyFont="1" applyBorder="1" applyAlignment="1">
      <alignment horizontal="center"/>
    </xf>
    <xf numFmtId="0" fontId="13" fillId="10" borderId="3" xfId="0" applyFont="1" applyFill="1" applyBorder="1" applyAlignment="1">
      <alignment vertical="center"/>
    </xf>
    <xf numFmtId="0" fontId="2" fillId="9" borderId="27" xfId="11" applyNumberFormat="1" applyFont="1" applyFill="1" applyBorder="1" applyAlignment="1">
      <alignment horizontal="right"/>
    </xf>
    <xf numFmtId="0" fontId="2" fillId="9" borderId="28" xfId="11" applyNumberFormat="1" applyFont="1" applyFill="1" applyBorder="1" applyAlignment="1">
      <alignment horizontal="right"/>
    </xf>
    <xf numFmtId="0" fontId="11" fillId="12" borderId="18" xfId="0" applyFont="1" applyFill="1" applyBorder="1" applyAlignment="1">
      <alignment horizontal="right"/>
    </xf>
    <xf numFmtId="2" fontId="11" fillId="0" borderId="18" xfId="1" applyNumberFormat="1" applyFont="1" applyFill="1" applyBorder="1" applyAlignment="1">
      <alignment horizontal="right" vertical="center"/>
    </xf>
    <xf numFmtId="0" fontId="11" fillId="12" borderId="18" xfId="0" applyFont="1" applyFill="1" applyBorder="1" applyAlignment="1">
      <alignment horizontal="right" vertical="center"/>
    </xf>
    <xf numFmtId="0" fontId="11" fillId="0" borderId="0" xfId="0" applyFont="1"/>
    <xf numFmtId="14" fontId="11" fillId="0" borderId="18" xfId="0" applyNumberFormat="1" applyFont="1" applyBorder="1" applyAlignment="1">
      <alignment horizontal="center"/>
    </xf>
    <xf numFmtId="0" fontId="11" fillId="0" borderId="18" xfId="2" applyNumberFormat="1" applyFont="1" applyFill="1" applyBorder="1" applyAlignment="1">
      <alignment horizontal="right" vertical="center"/>
    </xf>
    <xf numFmtId="167" fontId="11" fillId="0" borderId="18" xfId="0" applyNumberFormat="1" applyFont="1" applyBorder="1" applyAlignment="1">
      <alignment horizontal="center"/>
    </xf>
    <xf numFmtId="0" fontId="24" fillId="0" borderId="18" xfId="6" applyFont="1" applyBorder="1"/>
    <xf numFmtId="0" fontId="11" fillId="0" borderId="18" xfId="1" applyNumberFormat="1" applyFont="1" applyBorder="1" applyAlignment="1" applyProtection="1">
      <alignment horizontal="right"/>
      <protection locked="0"/>
    </xf>
    <xf numFmtId="0" fontId="11" fillId="0" borderId="18" xfId="0" applyFont="1" applyBorder="1" applyAlignment="1" applyProtection="1">
      <alignment horizontal="left" wrapText="1"/>
      <protection locked="0"/>
    </xf>
    <xf numFmtId="167" fontId="11" fillId="0" borderId="18" xfId="0" applyNumberFormat="1" applyFont="1" applyBorder="1" applyAlignment="1">
      <alignment horizontal="center" vertical="center"/>
    </xf>
    <xf numFmtId="0" fontId="2" fillId="9" borderId="14" xfId="0" applyFont="1" applyFill="1" applyBorder="1"/>
    <xf numFmtId="0" fontId="2" fillId="9" borderId="22" xfId="0" applyFont="1" applyFill="1" applyBorder="1"/>
    <xf numFmtId="0" fontId="2" fillId="9" borderId="20" xfId="1" applyNumberFormat="1" applyFont="1" applyFill="1" applyBorder="1" applyAlignment="1">
      <alignment horizontal="right"/>
    </xf>
    <xf numFmtId="0" fontId="2" fillId="9" borderId="22" xfId="1" applyNumberFormat="1" applyFont="1" applyFill="1" applyBorder="1" applyAlignment="1">
      <alignment horizontal="right"/>
    </xf>
    <xf numFmtId="1" fontId="11" fillId="0" borderId="16" xfId="0" applyNumberFormat="1" applyFont="1" applyBorder="1" applyAlignment="1" applyProtection="1">
      <alignment horizontal="center"/>
      <protection locked="0"/>
    </xf>
    <xf numFmtId="0" fontId="11" fillId="0" borderId="16" xfId="0" applyFont="1" applyBorder="1"/>
    <xf numFmtId="0" fontId="11" fillId="0" borderId="26" xfId="0" applyFont="1" applyBorder="1" applyAlignment="1" applyProtection="1">
      <alignment vertical="center"/>
      <protection locked="0"/>
    </xf>
    <xf numFmtId="0" fontId="11" fillId="0" borderId="26" xfId="0" applyFont="1" applyBorder="1"/>
    <xf numFmtId="0" fontId="11" fillId="0" borderId="26" xfId="0" applyFont="1" applyBorder="1" applyProtection="1">
      <protection locked="0"/>
    </xf>
    <xf numFmtId="0" fontId="11" fillId="0" borderId="16" xfId="2" applyNumberFormat="1" applyFont="1" applyFill="1" applyBorder="1" applyAlignment="1" applyProtection="1">
      <alignment horizontal="right" vertical="center"/>
      <protection locked="0"/>
    </xf>
    <xf numFmtId="0" fontId="11" fillId="0" borderId="16" xfId="2" applyNumberFormat="1" applyFont="1" applyFill="1" applyBorder="1" applyAlignment="1">
      <alignment horizontal="right" vertical="center"/>
    </xf>
    <xf numFmtId="0" fontId="11" fillId="0" borderId="18" xfId="2" applyNumberFormat="1" applyFont="1" applyFill="1" applyBorder="1" applyAlignment="1" applyProtection="1">
      <alignment horizontal="right" vertical="center"/>
      <protection locked="0"/>
    </xf>
    <xf numFmtId="0" fontId="11" fillId="0" borderId="26" xfId="2" applyNumberFormat="1" applyFont="1" applyFill="1" applyBorder="1" applyAlignment="1">
      <alignment horizontal="right" vertical="center"/>
    </xf>
    <xf numFmtId="0" fontId="2" fillId="9" borderId="20" xfId="2" applyNumberFormat="1" applyFont="1" applyFill="1" applyBorder="1" applyAlignment="1">
      <alignment horizontal="right"/>
    </xf>
    <xf numFmtId="0" fontId="11" fillId="0" borderId="16" xfId="0" applyFont="1" applyBorder="1" applyAlignment="1">
      <alignment horizontal="left"/>
    </xf>
    <xf numFmtId="0" fontId="11" fillId="0" borderId="16" xfId="0" applyFont="1" applyBorder="1" applyAlignment="1">
      <alignment horizontal="center"/>
    </xf>
    <xf numFmtId="1" fontId="11" fillId="0" borderId="16" xfId="0" applyNumberFormat="1" applyFont="1" applyBorder="1"/>
    <xf numFmtId="169" fontId="11" fillId="0" borderId="16" xfId="0" applyNumberFormat="1" applyFont="1" applyBorder="1" applyAlignment="1">
      <alignment horizontal="center"/>
    </xf>
    <xf numFmtId="170" fontId="11" fillId="0" borderId="16" xfId="0" applyNumberFormat="1" applyFont="1" applyBorder="1" applyAlignment="1">
      <alignment horizontal="center"/>
    </xf>
    <xf numFmtId="1" fontId="11" fillId="0" borderId="18" xfId="0" applyNumberFormat="1" applyFont="1" applyBorder="1"/>
    <xf numFmtId="170" fontId="11" fillId="0" borderId="18" xfId="0" applyNumberFormat="1" applyFont="1" applyBorder="1" applyAlignment="1">
      <alignment horizontal="center"/>
    </xf>
    <xf numFmtId="170" fontId="11" fillId="0" borderId="18" xfId="0" applyNumberFormat="1" applyFont="1" applyBorder="1" applyAlignment="1">
      <alignment horizontal="center" vertical="center"/>
    </xf>
    <xf numFmtId="1" fontId="11" fillId="0" borderId="18" xfId="0" applyNumberFormat="1" applyFont="1" applyBorder="1" applyAlignment="1">
      <alignment horizontal="right" vertical="center"/>
    </xf>
    <xf numFmtId="0" fontId="11" fillId="0" borderId="18" xfId="0" applyFont="1" applyBorder="1" applyAlignment="1">
      <alignment horizontal="right" vertical="center" wrapText="1"/>
    </xf>
    <xf numFmtId="14" fontId="11" fillId="0" borderId="18" xfId="0" applyNumberFormat="1" applyFont="1" applyBorder="1" applyAlignment="1">
      <alignment horizontal="left"/>
    </xf>
    <xf numFmtId="169" fontId="11" fillId="0" borderId="18" xfId="0" applyNumberFormat="1" applyFont="1" applyBorder="1" applyAlignment="1">
      <alignment horizontal="center" wrapText="1"/>
    </xf>
    <xf numFmtId="0" fontId="11" fillId="0" borderId="18" xfId="0" applyFont="1" applyBorder="1" applyAlignment="1">
      <alignment horizontal="right" wrapText="1"/>
    </xf>
    <xf numFmtId="170" fontId="11" fillId="0" borderId="18" xfId="0" applyNumberFormat="1" applyFont="1" applyBorder="1" applyAlignment="1" applyProtection="1">
      <alignment horizontal="center"/>
      <protection locked="0"/>
    </xf>
    <xf numFmtId="0" fontId="11" fillId="0" borderId="26" xfId="0" applyFont="1" applyBorder="1" applyAlignment="1">
      <alignment horizontal="center"/>
    </xf>
    <xf numFmtId="1" fontId="11" fillId="0" borderId="26" xfId="0" applyNumberFormat="1" applyFont="1" applyBorder="1" applyAlignment="1" applyProtection="1">
      <alignment horizontal="center"/>
      <protection locked="0"/>
    </xf>
    <xf numFmtId="1" fontId="11" fillId="0" borderId="26" xfId="0" applyNumberFormat="1" applyFont="1" applyBorder="1"/>
    <xf numFmtId="169" fontId="11" fillId="0" borderId="26" xfId="0" applyNumberFormat="1" applyFont="1" applyBorder="1" applyAlignment="1">
      <alignment horizontal="center"/>
    </xf>
    <xf numFmtId="170" fontId="11" fillId="0" borderId="26" xfId="0" applyNumberFormat="1" applyFont="1" applyBorder="1" applyAlignment="1">
      <alignment horizontal="center"/>
    </xf>
    <xf numFmtId="169" fontId="11" fillId="0" borderId="26" xfId="0" applyNumberFormat="1" applyFont="1" applyBorder="1" applyAlignment="1">
      <alignment horizontal="center" vertical="center"/>
    </xf>
    <xf numFmtId="0" fontId="2" fillId="9" borderId="14" xfId="2" applyNumberFormat="1" applyFont="1" applyFill="1" applyBorder="1" applyAlignment="1">
      <alignment horizontal="right"/>
    </xf>
    <xf numFmtId="0" fontId="5" fillId="0" borderId="8" xfId="0" applyFont="1" applyBorder="1"/>
    <xf numFmtId="0" fontId="5" fillId="0" borderId="18" xfId="2" applyNumberFormat="1" applyFont="1" applyBorder="1" applyProtection="1">
      <protection locked="0"/>
    </xf>
    <xf numFmtId="0" fontId="5" fillId="0" borderId="18" xfId="0" applyFont="1" applyBorder="1" applyAlignment="1">
      <alignment horizontal="right" vertical="center"/>
    </xf>
    <xf numFmtId="0" fontId="5" fillId="0" borderId="18" xfId="2" applyNumberFormat="1" applyFont="1" applyBorder="1"/>
    <xf numFmtId="165" fontId="0" fillId="0" borderId="0" xfId="2" applyFont="1"/>
    <xf numFmtId="0" fontId="11" fillId="0" borderId="26" xfId="2" applyNumberFormat="1" applyFont="1" applyFill="1" applyBorder="1" applyAlignment="1">
      <alignment horizontal="right"/>
    </xf>
    <xf numFmtId="0" fontId="11" fillId="0" borderId="26" xfId="2" applyNumberFormat="1" applyFont="1" applyFill="1" applyBorder="1" applyAlignment="1">
      <alignment vertical="center"/>
    </xf>
    <xf numFmtId="0" fontId="5" fillId="0" borderId="26" xfId="0" applyFont="1" applyBorder="1" applyProtection="1">
      <protection locked="0"/>
    </xf>
    <xf numFmtId="0" fontId="5" fillId="0" borderId="26" xfId="0" applyFont="1" applyBorder="1" applyAlignment="1" applyProtection="1">
      <alignment horizontal="center"/>
      <protection locked="0"/>
    </xf>
    <xf numFmtId="0" fontId="5" fillId="0" borderId="26" xfId="0" applyFont="1" applyBorder="1" applyAlignment="1" applyProtection="1">
      <alignment horizontal="left" vertical="center"/>
      <protection locked="0"/>
    </xf>
    <xf numFmtId="0" fontId="5" fillId="0" borderId="26" xfId="0" applyFont="1" applyBorder="1" applyAlignment="1" applyProtection="1">
      <alignment horizontal="center" vertical="center"/>
      <protection locked="0"/>
    </xf>
    <xf numFmtId="0" fontId="5" fillId="0" borderId="26" xfId="0" applyFont="1" applyBorder="1" applyAlignment="1" applyProtection="1">
      <alignment horizontal="right" vertical="center"/>
      <protection locked="0"/>
    </xf>
    <xf numFmtId="0" fontId="5" fillId="0" borderId="26" xfId="0" applyFont="1" applyBorder="1" applyAlignment="1" applyProtection="1">
      <alignment horizontal="right"/>
      <protection locked="0"/>
    </xf>
    <xf numFmtId="168" fontId="11" fillId="12" borderId="26" xfId="0" applyNumberFormat="1" applyFont="1" applyFill="1" applyBorder="1" applyAlignment="1" applyProtection="1">
      <alignment horizontal="center" vertical="center"/>
      <protection locked="0"/>
    </xf>
    <xf numFmtId="0" fontId="5" fillId="0" borderId="26" xfId="0" applyFont="1" applyBorder="1"/>
    <xf numFmtId="0" fontId="5" fillId="0" borderId="26" xfId="1" applyNumberFormat="1" applyFont="1" applyFill="1" applyBorder="1" applyAlignment="1">
      <alignment horizontal="right" vertical="center"/>
    </xf>
    <xf numFmtId="9" fontId="5" fillId="0" borderId="26" xfId="3" applyFont="1" applyFill="1" applyBorder="1" applyAlignment="1">
      <alignment horizontal="center" vertical="center"/>
    </xf>
    <xf numFmtId="169" fontId="14" fillId="7" borderId="12" xfId="4" applyNumberFormat="1" applyFont="1" applyFill="1" applyBorder="1" applyAlignment="1">
      <alignment horizontal="center" vertical="center" wrapText="1"/>
    </xf>
    <xf numFmtId="172" fontId="11" fillId="0" borderId="16" xfId="0" applyNumberFormat="1" applyFont="1" applyBorder="1" applyAlignment="1">
      <alignment horizontal="center"/>
    </xf>
    <xf numFmtId="0" fontId="11" fillId="0" borderId="16" xfId="0" applyFont="1" applyBorder="1" applyAlignment="1">
      <alignment vertical="center"/>
    </xf>
    <xf numFmtId="14" fontId="11" fillId="0" borderId="16" xfId="0" applyNumberFormat="1" applyFont="1" applyBorder="1" applyAlignment="1" applyProtection="1">
      <alignment horizontal="center"/>
      <protection locked="0"/>
    </xf>
    <xf numFmtId="0" fontId="11" fillId="0" borderId="16" xfId="1" applyNumberFormat="1" applyFont="1" applyFill="1" applyBorder="1" applyAlignment="1" applyProtection="1">
      <alignment horizontal="right" vertical="center"/>
      <protection locked="0"/>
    </xf>
    <xf numFmtId="0" fontId="11" fillId="0" borderId="16" xfId="1" applyNumberFormat="1" applyFont="1" applyFill="1" applyBorder="1" applyAlignment="1">
      <alignment horizontal="right" vertical="center"/>
    </xf>
    <xf numFmtId="0" fontId="24" fillId="0" borderId="16" xfId="6" applyFont="1" applyFill="1" applyBorder="1"/>
    <xf numFmtId="0" fontId="11" fillId="0" borderId="26" xfId="0" applyFont="1" applyBorder="1" applyAlignment="1">
      <alignment horizontal="left"/>
    </xf>
    <xf numFmtId="0" fontId="11" fillId="0" borderId="26" xfId="0" applyFont="1" applyBorder="1" applyAlignment="1">
      <alignment horizontal="left" vertical="center"/>
    </xf>
    <xf numFmtId="172" fontId="11" fillId="0" borderId="26" xfId="0" applyNumberFormat="1" applyFont="1" applyBorder="1" applyAlignment="1">
      <alignment horizontal="center"/>
    </xf>
    <xf numFmtId="0" fontId="11" fillId="0" borderId="26" xfId="0" applyFont="1" applyBorder="1" applyAlignment="1">
      <alignment vertical="center"/>
    </xf>
    <xf numFmtId="0" fontId="11" fillId="0" borderId="26" xfId="1" applyNumberFormat="1" applyFont="1" applyFill="1" applyBorder="1" applyAlignment="1" applyProtection="1">
      <alignment horizontal="right" vertical="center"/>
      <protection locked="0"/>
    </xf>
    <xf numFmtId="0" fontId="11" fillId="0" borderId="26" xfId="1" applyNumberFormat="1" applyFont="1" applyFill="1" applyBorder="1" applyAlignment="1">
      <alignment horizontal="right" vertical="center"/>
    </xf>
    <xf numFmtId="0" fontId="11" fillId="0" borderId="26" xfId="0" applyFont="1" applyBorder="1" applyAlignment="1">
      <alignment horizontal="center" vertical="center"/>
    </xf>
    <xf numFmtId="0" fontId="24" fillId="0" borderId="26" xfId="6" applyFont="1" applyFill="1" applyBorder="1"/>
    <xf numFmtId="0" fontId="33" fillId="0" borderId="26" xfId="0" applyFont="1" applyBorder="1"/>
    <xf numFmtId="0" fontId="11" fillId="0" borderId="17" xfId="0" applyFont="1" applyBorder="1" applyAlignment="1" applyProtection="1">
      <alignment horizontal="center"/>
      <protection locked="0"/>
    </xf>
    <xf numFmtId="0" fontId="5" fillId="12" borderId="16" xfId="0" applyFont="1" applyFill="1" applyBorder="1"/>
    <xf numFmtId="1" fontId="11" fillId="0" borderId="16" xfId="9" applyNumberFormat="1" applyFont="1" applyBorder="1"/>
    <xf numFmtId="0" fontId="5" fillId="0" borderId="16" xfId="0" applyFont="1" applyBorder="1" applyAlignment="1">
      <alignment horizontal="left" vertical="center"/>
    </xf>
    <xf numFmtId="0" fontId="5" fillId="0" borderId="16" xfId="0" applyFont="1" applyBorder="1" applyAlignment="1">
      <alignment horizontal="right" vertical="center" wrapText="1"/>
    </xf>
    <xf numFmtId="167" fontId="5" fillId="0" borderId="16" xfId="0" applyNumberFormat="1" applyFont="1" applyBorder="1" applyAlignment="1">
      <alignment horizontal="center"/>
    </xf>
    <xf numFmtId="0" fontId="5" fillId="0" borderId="16" xfId="0" applyFont="1" applyBorder="1" applyAlignment="1">
      <alignment horizontal="right"/>
    </xf>
    <xf numFmtId="0" fontId="18" fillId="0" borderId="16" xfId="10" applyFont="1" applyBorder="1"/>
    <xf numFmtId="167" fontId="11" fillId="0" borderId="16" xfId="0" applyNumberFormat="1" applyFont="1" applyBorder="1" applyAlignment="1" applyProtection="1">
      <alignment horizontal="center" vertical="center"/>
      <protection locked="0"/>
    </xf>
    <xf numFmtId="0" fontId="33" fillId="0" borderId="16" xfId="0" applyFont="1" applyBorder="1"/>
    <xf numFmtId="0" fontId="11" fillId="0" borderId="23" xfId="0" applyFont="1" applyBorder="1" applyAlignment="1" applyProtection="1">
      <alignment horizontal="center"/>
      <protection locked="0"/>
    </xf>
    <xf numFmtId="0" fontId="11" fillId="0" borderId="29" xfId="0" applyFont="1" applyBorder="1" applyAlignment="1" applyProtection="1">
      <alignment horizontal="center"/>
      <protection locked="0"/>
    </xf>
    <xf numFmtId="167" fontId="5" fillId="0" borderId="26" xfId="0" applyNumberFormat="1" applyFont="1" applyBorder="1" applyAlignment="1">
      <alignment horizontal="center"/>
    </xf>
    <xf numFmtId="1" fontId="5" fillId="0" borderId="26" xfId="0" applyNumberFormat="1" applyFont="1" applyBorder="1"/>
    <xf numFmtId="167" fontId="11" fillId="0" borderId="26" xfId="0" applyNumberFormat="1" applyFont="1" applyBorder="1" applyAlignment="1" applyProtection="1">
      <alignment horizontal="center" vertical="center"/>
      <protection locked="0"/>
    </xf>
    <xf numFmtId="0" fontId="5" fillId="0" borderId="26" xfId="1" applyNumberFormat="1" applyFont="1" applyFill="1" applyBorder="1" applyAlignment="1" applyProtection="1">
      <alignment horizontal="right" vertical="center"/>
      <protection locked="0"/>
    </xf>
    <xf numFmtId="0" fontId="11" fillId="0" borderId="16" xfId="0" applyFont="1" applyBorder="1" applyAlignment="1">
      <alignment horizontal="right" vertical="center"/>
    </xf>
    <xf numFmtId="0" fontId="24" fillId="0" borderId="18" xfId="6" applyFont="1" applyFill="1" applyBorder="1" applyAlignment="1">
      <alignment horizontal="left"/>
    </xf>
    <xf numFmtId="0" fontId="11" fillId="0" borderId="26" xfId="0" applyFont="1" applyBorder="1" applyAlignment="1">
      <alignment horizontal="right" vertical="center"/>
    </xf>
    <xf numFmtId="0" fontId="24" fillId="0" borderId="18" xfId="6" applyFont="1" applyBorder="1" applyProtection="1">
      <protection locked="0"/>
    </xf>
    <xf numFmtId="0" fontId="11" fillId="0" borderId="16" xfId="0" applyFont="1" applyBorder="1" applyAlignment="1" applyProtection="1">
      <alignment horizontal="right" vertical="center"/>
      <protection locked="0"/>
    </xf>
    <xf numFmtId="14" fontId="11" fillId="0" borderId="16" xfId="0" applyNumberFormat="1" applyFont="1" applyBorder="1" applyAlignment="1">
      <alignment horizontal="center"/>
    </xf>
    <xf numFmtId="167" fontId="11" fillId="0" borderId="16" xfId="0" applyNumberFormat="1" applyFont="1" applyBorder="1" applyAlignment="1">
      <alignment horizontal="center"/>
    </xf>
    <xf numFmtId="0" fontId="24" fillId="0" borderId="16" xfId="6" applyFont="1" applyBorder="1"/>
    <xf numFmtId="14" fontId="11" fillId="0" borderId="26" xfId="0" applyNumberFormat="1" applyFont="1" applyBorder="1" applyAlignment="1">
      <alignment horizontal="center"/>
    </xf>
    <xf numFmtId="167" fontId="11" fillId="0" borderId="26" xfId="0" applyNumberFormat="1" applyFont="1" applyBorder="1" applyAlignment="1">
      <alignment horizontal="center"/>
    </xf>
    <xf numFmtId="0" fontId="11" fillId="0" borderId="26" xfId="1" applyNumberFormat="1" applyFont="1" applyBorder="1" applyAlignment="1" applyProtection="1">
      <alignment horizontal="right"/>
      <protection locked="0"/>
    </xf>
    <xf numFmtId="0" fontId="24" fillId="0" borderId="26" xfId="6" applyFont="1" applyBorder="1"/>
    <xf numFmtId="0" fontId="11" fillId="0" borderId="18" xfId="11" applyNumberFormat="1" applyFont="1" applyFill="1" applyBorder="1" applyAlignment="1">
      <alignment horizontal="right" vertical="center"/>
    </xf>
    <xf numFmtId="3" fontId="11" fillId="0" borderId="18" xfId="0" applyNumberFormat="1" applyFont="1" applyBorder="1" applyProtection="1">
      <protection locked="0"/>
    </xf>
    <xf numFmtId="0" fontId="11" fillId="0" borderId="16" xfId="11" applyNumberFormat="1" applyFont="1" applyFill="1" applyBorder="1" applyAlignment="1">
      <alignment horizontal="right" vertical="center"/>
    </xf>
    <xf numFmtId="14" fontId="11" fillId="0" borderId="26" xfId="0" applyNumberFormat="1" applyFont="1" applyBorder="1" applyAlignment="1" applyProtection="1">
      <alignment horizontal="center"/>
      <protection locked="0"/>
    </xf>
    <xf numFmtId="0" fontId="11" fillId="0" borderId="26" xfId="11" applyNumberFormat="1" applyFont="1" applyFill="1" applyBorder="1" applyAlignment="1">
      <alignment horizontal="right" vertical="center"/>
    </xf>
    <xf numFmtId="14" fontId="11" fillId="12" borderId="16" xfId="0" applyNumberFormat="1" applyFont="1" applyFill="1" applyBorder="1" applyAlignment="1" applyProtection="1">
      <alignment horizontal="center" vertical="center"/>
      <protection locked="0"/>
    </xf>
    <xf numFmtId="14" fontId="11" fillId="12" borderId="18" xfId="0" applyNumberFormat="1" applyFont="1" applyFill="1" applyBorder="1" applyAlignment="1" applyProtection="1">
      <alignment horizontal="center" vertical="center"/>
      <protection locked="0"/>
    </xf>
    <xf numFmtId="14" fontId="11" fillId="0" borderId="18" xfId="0" applyNumberFormat="1" applyFont="1" applyBorder="1" applyAlignment="1" applyProtection="1">
      <alignment horizontal="center" wrapText="1"/>
      <protection locked="0"/>
    </xf>
    <xf numFmtId="14" fontId="11" fillId="12" borderId="26" xfId="0" applyNumberFormat="1" applyFont="1" applyFill="1" applyBorder="1" applyAlignment="1" applyProtection="1">
      <alignment horizontal="center" vertical="center"/>
      <protection locked="0"/>
    </xf>
    <xf numFmtId="0" fontId="11" fillId="0" borderId="16" xfId="0" applyFont="1" applyBorder="1" applyAlignment="1" applyProtection="1">
      <alignment horizontal="left"/>
      <protection locked="0"/>
    </xf>
    <xf numFmtId="0" fontId="11" fillId="12" borderId="16" xfId="0" applyFont="1" applyFill="1" applyBorder="1" applyAlignment="1" applyProtection="1">
      <alignment horizontal="right"/>
      <protection locked="0"/>
    </xf>
    <xf numFmtId="0" fontId="11" fillId="12" borderId="16" xfId="0" applyFont="1" applyFill="1" applyBorder="1" applyProtection="1">
      <protection locked="0"/>
    </xf>
    <xf numFmtId="0" fontId="11" fillId="12" borderId="16" xfId="0" applyFont="1" applyFill="1" applyBorder="1" applyAlignment="1">
      <alignment horizontal="right"/>
    </xf>
    <xf numFmtId="0" fontId="11" fillId="0" borderId="16" xfId="1" applyNumberFormat="1" applyFont="1" applyBorder="1" applyAlignment="1" applyProtection="1">
      <alignment horizontal="right"/>
      <protection locked="0"/>
    </xf>
    <xf numFmtId="0" fontId="11" fillId="12" borderId="18" xfId="0" applyFont="1" applyFill="1" applyBorder="1" applyProtection="1">
      <protection locked="0"/>
    </xf>
    <xf numFmtId="0" fontId="11" fillId="12" borderId="18" xfId="0" applyFont="1" applyFill="1" applyBorder="1" applyAlignment="1" applyProtection="1">
      <alignment horizontal="right"/>
      <protection locked="0"/>
    </xf>
    <xf numFmtId="0" fontId="11" fillId="12" borderId="18" xfId="0" applyFont="1" applyFill="1" applyBorder="1" applyAlignment="1" applyProtection="1">
      <alignment horizontal="left" vertical="center"/>
      <protection locked="0"/>
    </xf>
    <xf numFmtId="0" fontId="11" fillId="12" borderId="18" xfId="0" applyFont="1" applyFill="1" applyBorder="1" applyAlignment="1" applyProtection="1">
      <alignment horizontal="right" vertical="center"/>
      <protection locked="0"/>
    </xf>
    <xf numFmtId="0" fontId="11" fillId="12" borderId="18" xfId="0" applyFont="1" applyFill="1" applyBorder="1" applyAlignment="1" applyProtection="1">
      <alignment horizontal="left"/>
      <protection locked="0"/>
    </xf>
    <xf numFmtId="0" fontId="11" fillId="12" borderId="18" xfId="0" applyFont="1" applyFill="1" applyBorder="1"/>
    <xf numFmtId="0" fontId="11" fillId="12" borderId="18" xfId="1" applyNumberFormat="1" applyFont="1" applyFill="1" applyBorder="1" applyAlignment="1" applyProtection="1">
      <alignment horizontal="right"/>
      <protection locked="0"/>
    </xf>
    <xf numFmtId="0" fontId="11" fillId="12" borderId="18" xfId="1" applyNumberFormat="1" applyFont="1" applyFill="1" applyBorder="1" applyAlignment="1">
      <alignment horizontal="right" vertical="center"/>
    </xf>
    <xf numFmtId="9" fontId="11" fillId="12" borderId="18" xfId="3" applyFont="1" applyFill="1" applyBorder="1" applyAlignment="1">
      <alignment horizontal="center" vertical="center"/>
    </xf>
    <xf numFmtId="0" fontId="11" fillId="12" borderId="26" xfId="0" applyFont="1" applyFill="1" applyBorder="1" applyProtection="1">
      <protection locked="0"/>
    </xf>
    <xf numFmtId="0" fontId="11" fillId="0" borderId="26" xfId="0" applyFont="1" applyBorder="1" applyAlignment="1" applyProtection="1">
      <alignment horizontal="left" vertical="center"/>
      <protection locked="0"/>
    </xf>
    <xf numFmtId="0" fontId="11" fillId="0" borderId="26" xfId="0" applyFont="1" applyBorder="1" applyAlignment="1" applyProtection="1">
      <alignment horizontal="right" vertical="center"/>
      <protection locked="0"/>
    </xf>
    <xf numFmtId="169" fontId="11" fillId="12" borderId="26" xfId="0" applyNumberFormat="1" applyFont="1" applyFill="1" applyBorder="1" applyAlignment="1" applyProtection="1">
      <alignment horizontal="center" vertical="center"/>
      <protection locked="0"/>
    </xf>
    <xf numFmtId="0" fontId="11" fillId="12" borderId="18" xfId="0" applyFont="1" applyFill="1" applyBorder="1" applyAlignment="1">
      <alignment horizontal="center"/>
    </xf>
    <xf numFmtId="169" fontId="11" fillId="12" borderId="18" xfId="0" applyNumberFormat="1" applyFont="1" applyFill="1" applyBorder="1" applyAlignment="1">
      <alignment horizontal="center"/>
    </xf>
    <xf numFmtId="0" fontId="24" fillId="0" borderId="18" xfId="8" applyFont="1" applyFill="1" applyBorder="1" applyAlignment="1"/>
    <xf numFmtId="0" fontId="24" fillId="0" borderId="18" xfId="0" applyFont="1" applyBorder="1"/>
    <xf numFmtId="0" fontId="11" fillId="12" borderId="18" xfId="0" applyFont="1" applyFill="1" applyBorder="1" applyAlignment="1">
      <alignment horizontal="center" vertical="center" wrapText="1"/>
    </xf>
    <xf numFmtId="169" fontId="11" fillId="0" borderId="18" xfId="0" applyNumberFormat="1" applyFont="1" applyBorder="1" applyAlignment="1" applyProtection="1">
      <alignment horizontal="center" vertical="center" wrapText="1"/>
      <protection locked="0"/>
    </xf>
    <xf numFmtId="169" fontId="11" fillId="12" borderId="18" xfId="0" applyNumberFormat="1" applyFont="1" applyFill="1" applyBorder="1" applyAlignment="1">
      <alignment horizontal="center" vertical="center"/>
    </xf>
    <xf numFmtId="0" fontId="11" fillId="0" borderId="18" xfId="1" applyNumberFormat="1" applyFont="1" applyBorder="1" applyAlignment="1" applyProtection="1">
      <alignment horizontal="right" vertical="center"/>
      <protection locked="0"/>
    </xf>
    <xf numFmtId="0" fontId="24" fillId="0" borderId="18" xfId="8" applyFont="1" applyFill="1" applyBorder="1" applyAlignment="1">
      <alignment vertical="center"/>
    </xf>
    <xf numFmtId="0" fontId="11" fillId="12" borderId="18" xfId="0" applyFont="1" applyFill="1" applyBorder="1" applyAlignment="1">
      <alignment horizontal="center" wrapText="1"/>
    </xf>
    <xf numFmtId="0" fontId="11" fillId="0" borderId="18" xfId="1" applyNumberFormat="1" applyFont="1" applyFill="1" applyBorder="1" applyAlignment="1" applyProtection="1">
      <alignment horizontal="right"/>
      <protection locked="0"/>
    </xf>
    <xf numFmtId="169" fontId="11" fillId="12" borderId="18" xfId="0" applyNumberFormat="1" applyFont="1" applyFill="1" applyBorder="1" applyAlignment="1" applyProtection="1">
      <alignment horizontal="center"/>
      <protection locked="0"/>
    </xf>
    <xf numFmtId="3" fontId="11" fillId="0" borderId="18" xfId="0" applyNumberFormat="1" applyFont="1" applyBorder="1"/>
    <xf numFmtId="0" fontId="11" fillId="0" borderId="18" xfId="0" applyFont="1" applyBorder="1" applyAlignment="1" applyProtection="1">
      <alignment horizontal="right" wrapText="1"/>
      <protection locked="0"/>
    </xf>
    <xf numFmtId="0" fontId="11" fillId="12" borderId="18" xfId="0" applyFont="1" applyFill="1" applyBorder="1" applyAlignment="1">
      <alignment horizontal="center" vertical="center"/>
    </xf>
    <xf numFmtId="0" fontId="11" fillId="14" borderId="18" xfId="0" applyFont="1" applyFill="1" applyBorder="1" applyAlignment="1">
      <alignment horizontal="center" vertical="center" wrapText="1"/>
    </xf>
    <xf numFmtId="0" fontId="11" fillId="14" borderId="18" xfId="0" applyFont="1" applyFill="1" applyBorder="1" applyAlignment="1">
      <alignment horizontal="center" vertical="center"/>
    </xf>
    <xf numFmtId="0" fontId="11" fillId="14" borderId="18" xfId="0" applyFont="1" applyFill="1" applyBorder="1" applyAlignment="1">
      <alignment horizontal="center"/>
    </xf>
    <xf numFmtId="0" fontId="11" fillId="12" borderId="16" xfId="0" applyFont="1" applyFill="1" applyBorder="1" applyAlignment="1">
      <alignment horizontal="center"/>
    </xf>
    <xf numFmtId="169" fontId="11" fillId="0" borderId="16" xfId="0" applyNumberFormat="1" applyFont="1" applyBorder="1" applyAlignment="1" applyProtection="1">
      <alignment horizontal="center"/>
      <protection locked="0"/>
    </xf>
    <xf numFmtId="169" fontId="11" fillId="12" borderId="16" xfId="0" applyNumberFormat="1" applyFont="1" applyFill="1" applyBorder="1" applyAlignment="1">
      <alignment horizontal="center"/>
    </xf>
    <xf numFmtId="0" fontId="11" fillId="12" borderId="16" xfId="0" applyFont="1" applyFill="1" applyBorder="1"/>
    <xf numFmtId="2" fontId="11" fillId="0" borderId="16" xfId="1" applyNumberFormat="1" applyFont="1" applyFill="1" applyBorder="1" applyAlignment="1">
      <alignment horizontal="right" vertical="center"/>
    </xf>
    <xf numFmtId="0" fontId="24" fillId="0" borderId="16" xfId="6" applyFont="1" applyFill="1" applyBorder="1" applyAlignment="1"/>
    <xf numFmtId="0" fontId="11" fillId="0" borderId="18" xfId="0" applyFont="1" applyBorder="1" applyAlignment="1" applyProtection="1">
      <alignment wrapText="1"/>
      <protection locked="0"/>
    </xf>
    <xf numFmtId="3" fontId="11" fillId="0" borderId="18" xfId="0" applyNumberFormat="1" applyFont="1" applyBorder="1" applyAlignment="1">
      <alignment horizontal="right"/>
    </xf>
    <xf numFmtId="0" fontId="11" fillId="0" borderId="18" xfId="1" applyNumberFormat="1" applyFont="1" applyBorder="1" applyAlignment="1" applyProtection="1">
      <alignment horizontal="right" wrapText="1"/>
      <protection locked="0"/>
    </xf>
    <xf numFmtId="0" fontId="24" fillId="12" borderId="18" xfId="0" applyFont="1" applyFill="1" applyBorder="1"/>
    <xf numFmtId="169" fontId="11" fillId="12" borderId="26" xfId="0" applyNumberFormat="1" applyFont="1" applyFill="1" applyBorder="1" applyAlignment="1">
      <alignment horizontal="center"/>
    </xf>
    <xf numFmtId="0" fontId="11" fillId="0" borderId="26" xfId="0" applyFont="1" applyBorder="1" applyAlignment="1" applyProtection="1">
      <alignment horizontal="right" wrapText="1"/>
      <protection locked="0"/>
    </xf>
    <xf numFmtId="0" fontId="11" fillId="12" borderId="26" xfId="0" applyFont="1" applyFill="1" applyBorder="1" applyAlignment="1">
      <alignment horizontal="right"/>
    </xf>
    <xf numFmtId="2" fontId="11" fillId="0" borderId="26" xfId="1" applyNumberFormat="1" applyFont="1" applyFill="1" applyBorder="1" applyAlignment="1">
      <alignment horizontal="right" vertical="center"/>
    </xf>
    <xf numFmtId="0" fontId="24" fillId="0" borderId="26" xfId="0" applyFont="1" applyBorder="1"/>
    <xf numFmtId="3" fontId="11" fillId="0" borderId="18" xfId="1" applyNumberFormat="1" applyFont="1" applyBorder="1" applyAlignment="1" applyProtection="1">
      <alignment horizontal="right"/>
      <protection locked="0"/>
    </xf>
    <xf numFmtId="0" fontId="8" fillId="7" borderId="19" xfId="0" applyFont="1" applyFill="1" applyBorder="1" applyAlignment="1">
      <alignment horizontal="center" vertical="center" wrapText="1"/>
    </xf>
    <xf numFmtId="167" fontId="8" fillId="7" borderId="19" xfId="0" applyNumberFormat="1" applyFont="1" applyFill="1" applyBorder="1" applyAlignment="1">
      <alignment horizontal="center" vertical="center" wrapText="1"/>
    </xf>
    <xf numFmtId="5" fontId="8" fillId="7" borderId="19" xfId="2" applyNumberFormat="1" applyFont="1" applyFill="1" applyBorder="1" applyAlignment="1">
      <alignment horizontal="center" vertical="center" wrapText="1"/>
    </xf>
    <xf numFmtId="9" fontId="8" fillId="7" borderId="19" xfId="3" applyFont="1" applyFill="1" applyBorder="1" applyAlignment="1">
      <alignment horizontal="center" vertical="center" wrapText="1"/>
    </xf>
    <xf numFmtId="0" fontId="4" fillId="9" borderId="15" xfId="0" applyFont="1" applyFill="1" applyBorder="1" applyAlignment="1">
      <alignment horizontal="center"/>
    </xf>
    <xf numFmtId="0" fontId="13" fillId="10" borderId="15" xfId="0" applyFont="1" applyFill="1" applyBorder="1" applyAlignment="1">
      <alignment vertical="center"/>
    </xf>
    <xf numFmtId="0" fontId="4" fillId="9" borderId="15" xfId="0" applyFont="1" applyFill="1" applyBorder="1"/>
    <xf numFmtId="0" fontId="4" fillId="9" borderId="15" xfId="0" applyFont="1" applyFill="1" applyBorder="1" applyAlignment="1">
      <alignment horizontal="right"/>
    </xf>
    <xf numFmtId="0" fontId="4" fillId="9" borderId="15" xfId="1" applyNumberFormat="1" applyFont="1" applyFill="1" applyBorder="1" applyAlignment="1">
      <alignment horizontal="right"/>
    </xf>
    <xf numFmtId="0" fontId="11" fillId="0" borderId="16" xfId="0" applyFont="1" applyBorder="1" applyAlignment="1">
      <alignment horizontal="left" vertical="center"/>
    </xf>
    <xf numFmtId="0" fontId="11" fillId="0" borderId="16" xfId="6" applyFont="1" applyBorder="1" applyAlignment="1" applyProtection="1">
      <alignment horizontal="left" vertical="center"/>
      <protection locked="0"/>
    </xf>
    <xf numFmtId="0" fontId="11" fillId="0" borderId="18" xfId="6" applyFont="1" applyBorder="1"/>
    <xf numFmtId="0" fontId="11" fillId="0" borderId="18" xfId="0" applyFont="1" applyBorder="1" applyAlignment="1">
      <alignment vertical="center" wrapText="1"/>
    </xf>
    <xf numFmtId="0" fontId="11" fillId="12" borderId="16" xfId="0" applyFont="1" applyFill="1" applyBorder="1" applyAlignment="1" applyProtection="1">
      <alignment horizontal="center"/>
      <protection locked="0"/>
    </xf>
    <xf numFmtId="169" fontId="11" fillId="0" borderId="16" xfId="0" applyNumberFormat="1" applyFont="1" applyBorder="1" applyAlignment="1" applyProtection="1">
      <alignment horizontal="right" vertical="center"/>
      <protection locked="0"/>
    </xf>
    <xf numFmtId="0" fontId="11" fillId="12" borderId="26" xfId="0" applyFont="1" applyFill="1" applyBorder="1" applyAlignment="1" applyProtection="1">
      <alignment horizontal="center"/>
      <protection locked="0"/>
    </xf>
    <xf numFmtId="169" fontId="11" fillId="0" borderId="26" xfId="0" applyNumberFormat="1" applyFont="1" applyBorder="1" applyAlignment="1" applyProtection="1">
      <alignment horizontal="right" vertical="center"/>
      <protection locked="0"/>
    </xf>
    <xf numFmtId="0" fontId="24" fillId="0" borderId="16" xfId="6" applyFont="1" applyBorder="1" applyAlignment="1">
      <alignment horizontal="left" vertical="center"/>
    </xf>
    <xf numFmtId="0" fontId="24" fillId="0" borderId="18" xfId="6" applyFont="1" applyBorder="1" applyAlignment="1">
      <alignment horizontal="left" vertical="center"/>
    </xf>
    <xf numFmtId="0" fontId="24" fillId="0" borderId="26" xfId="6" applyFont="1" applyBorder="1" applyAlignment="1">
      <alignment horizontal="left" vertical="center"/>
    </xf>
    <xf numFmtId="0" fontId="11" fillId="0" borderId="18" xfId="0" applyFont="1" applyBorder="1" applyAlignment="1" applyProtection="1">
      <alignment horizontal="left" vertical="center" wrapText="1"/>
      <protection locked="0"/>
    </xf>
    <xf numFmtId="0" fontId="5" fillId="0" borderId="16" xfId="2" applyNumberFormat="1" applyFont="1" applyBorder="1" applyProtection="1">
      <protection locked="0"/>
    </xf>
    <xf numFmtId="169" fontId="5" fillId="0" borderId="16" xfId="0" applyNumberFormat="1" applyFont="1" applyBorder="1" applyAlignment="1" applyProtection="1">
      <alignment horizontal="center" vertical="center"/>
      <protection locked="0"/>
    </xf>
    <xf numFmtId="0" fontId="5" fillId="0" borderId="16" xfId="0" applyFont="1" applyBorder="1" applyAlignment="1">
      <alignment horizontal="right" vertical="center"/>
    </xf>
    <xf numFmtId="0" fontId="5" fillId="0" borderId="16" xfId="2" applyNumberFormat="1" applyFont="1" applyBorder="1"/>
    <xf numFmtId="0" fontId="5" fillId="0" borderId="23" xfId="0" applyFont="1" applyBorder="1" applyAlignment="1" applyProtection="1">
      <alignment horizontal="center" vertical="center"/>
      <protection locked="0"/>
    </xf>
    <xf numFmtId="169" fontId="5" fillId="0" borderId="18" xfId="0" applyNumberFormat="1" applyFont="1" applyBorder="1" applyAlignment="1" applyProtection="1">
      <alignment horizontal="center" vertical="center"/>
      <protection locked="0"/>
    </xf>
    <xf numFmtId="0" fontId="5" fillId="0" borderId="29" xfId="0" applyFont="1" applyBorder="1" applyAlignment="1" applyProtection="1">
      <alignment horizontal="center" vertical="center"/>
      <protection locked="0"/>
    </xf>
    <xf numFmtId="0" fontId="5" fillId="0" borderId="26" xfId="0" applyFont="1" applyBorder="1" applyAlignment="1">
      <alignment horizontal="left" vertical="center"/>
    </xf>
    <xf numFmtId="0" fontId="5" fillId="0" borderId="26" xfId="2" applyNumberFormat="1" applyFont="1" applyBorder="1" applyProtection="1">
      <protection locked="0"/>
    </xf>
    <xf numFmtId="169" fontId="5" fillId="0" borderId="26" xfId="0" applyNumberFormat="1" applyFont="1" applyBorder="1" applyAlignment="1" applyProtection="1">
      <alignment horizontal="center" vertical="center"/>
      <protection locked="0"/>
    </xf>
    <xf numFmtId="0" fontId="5" fillId="0" borderId="26" xfId="0" applyFont="1" applyBorder="1" applyAlignment="1">
      <alignment horizontal="right" vertical="center"/>
    </xf>
    <xf numFmtId="0" fontId="5" fillId="0" borderId="26" xfId="2" applyNumberFormat="1" applyFont="1" applyBorder="1"/>
    <xf numFmtId="1" fontId="5" fillId="0" borderId="26" xfId="2" applyNumberFormat="1" applyFont="1" applyBorder="1"/>
    <xf numFmtId="0" fontId="24" fillId="12" borderId="18" xfId="6" applyFont="1" applyFill="1" applyBorder="1" applyProtection="1">
      <protection locked="0"/>
    </xf>
    <xf numFmtId="14" fontId="11" fillId="0" borderId="16" xfId="0" applyNumberFormat="1" applyFont="1" applyBorder="1" applyAlignment="1">
      <alignment horizontal="center" vertical="center"/>
    </xf>
    <xf numFmtId="0" fontId="11" fillId="0" borderId="16" xfId="2" applyNumberFormat="1" applyFont="1" applyBorder="1" applyProtection="1">
      <protection locked="0"/>
    </xf>
    <xf numFmtId="0" fontId="11" fillId="0" borderId="16" xfId="2" applyNumberFormat="1" applyFont="1" applyBorder="1" applyAlignment="1" applyProtection="1">
      <alignment horizontal="right"/>
    </xf>
    <xf numFmtId="0" fontId="11" fillId="0" borderId="16" xfId="2" applyNumberFormat="1" applyFont="1" applyFill="1" applyBorder="1" applyAlignment="1" applyProtection="1">
      <alignment horizontal="right" vertical="center"/>
    </xf>
    <xf numFmtId="0" fontId="11" fillId="0" borderId="18" xfId="2" applyNumberFormat="1" applyFont="1" applyBorder="1" applyProtection="1"/>
    <xf numFmtId="0" fontId="11" fillId="0" borderId="18" xfId="2" applyNumberFormat="1" applyFont="1" applyBorder="1" applyAlignment="1" applyProtection="1">
      <alignment horizontal="right"/>
    </xf>
    <xf numFmtId="1" fontId="11" fillId="12" borderId="18" xfId="0" applyNumberFormat="1" applyFont="1" applyFill="1" applyBorder="1" applyAlignment="1" applyProtection="1">
      <alignment horizontal="center"/>
      <protection locked="0"/>
    </xf>
    <xf numFmtId="0" fontId="11" fillId="12" borderId="18" xfId="0" applyFont="1" applyFill="1" applyBorder="1" applyAlignment="1">
      <alignment horizontal="left" vertical="center"/>
    </xf>
    <xf numFmtId="0" fontId="11" fillId="12" borderId="18" xfId="2" applyNumberFormat="1" applyFont="1" applyFill="1" applyBorder="1" applyAlignment="1" applyProtection="1">
      <alignment horizontal="right"/>
      <protection locked="0"/>
    </xf>
    <xf numFmtId="0" fontId="11" fillId="12" borderId="18" xfId="2" applyNumberFormat="1" applyFont="1" applyFill="1" applyBorder="1" applyAlignment="1" applyProtection="1">
      <alignment horizontal="right"/>
    </xf>
    <xf numFmtId="0" fontId="11" fillId="0" borderId="18" xfId="2" applyNumberFormat="1" applyFont="1" applyBorder="1" applyAlignment="1">
      <alignment horizontal="right" vertical="center"/>
    </xf>
    <xf numFmtId="0" fontId="11" fillId="12" borderId="18" xfId="2" applyNumberFormat="1" applyFont="1" applyFill="1" applyBorder="1" applyAlignment="1">
      <alignment horizontal="right" vertical="center"/>
    </xf>
    <xf numFmtId="0" fontId="11" fillId="0" borderId="18" xfId="2" applyNumberFormat="1" applyFont="1" applyFill="1" applyBorder="1" applyAlignment="1" applyProtection="1">
      <alignment horizontal="right" vertical="center"/>
    </xf>
    <xf numFmtId="0" fontId="11" fillId="12" borderId="18" xfId="2" applyNumberFormat="1" applyFont="1" applyFill="1" applyBorder="1" applyAlignment="1">
      <alignment horizontal="right"/>
    </xf>
    <xf numFmtId="14" fontId="11" fillId="12" borderId="18" xfId="0" applyNumberFormat="1" applyFont="1" applyFill="1" applyBorder="1" applyAlignment="1">
      <alignment horizontal="center" vertical="center"/>
    </xf>
    <xf numFmtId="0" fontId="11" fillId="12" borderId="18" xfId="2" applyNumberFormat="1" applyFont="1" applyFill="1" applyBorder="1" applyProtection="1"/>
    <xf numFmtId="14" fontId="11" fillId="12" borderId="18" xfId="0" applyNumberFormat="1" applyFont="1" applyFill="1" applyBorder="1" applyAlignment="1" applyProtection="1">
      <alignment horizontal="center"/>
      <protection locked="0"/>
    </xf>
    <xf numFmtId="0" fontId="30" fillId="9" borderId="6" xfId="2" applyNumberFormat="1" applyFont="1" applyFill="1" applyBorder="1" applyAlignment="1">
      <alignment horizontal="right"/>
    </xf>
    <xf numFmtId="1" fontId="11" fillId="0" borderId="16" xfId="2" applyNumberFormat="1" applyFont="1" applyFill="1" applyBorder="1" applyAlignment="1" applyProtection="1">
      <alignment horizontal="right"/>
      <protection locked="0"/>
    </xf>
    <xf numFmtId="0" fontId="11" fillId="0" borderId="16" xfId="2" applyNumberFormat="1" applyFont="1" applyFill="1" applyBorder="1" applyAlignment="1" applyProtection="1">
      <alignment horizontal="right"/>
      <protection locked="0"/>
    </xf>
    <xf numFmtId="1" fontId="11" fillId="0" borderId="18" xfId="2" applyNumberFormat="1" applyFont="1" applyFill="1" applyBorder="1" applyAlignment="1" applyProtection="1">
      <alignment horizontal="right"/>
      <protection locked="0"/>
    </xf>
    <xf numFmtId="0" fontId="11" fillId="0" borderId="18" xfId="6" applyFont="1" applyFill="1" applyBorder="1" applyAlignment="1">
      <alignment vertical="center"/>
    </xf>
    <xf numFmtId="1" fontId="11" fillId="0" borderId="18" xfId="2" applyNumberFormat="1" applyFont="1" applyFill="1" applyBorder="1" applyAlignment="1" applyProtection="1">
      <alignment horizontal="right" vertical="center" wrapText="1"/>
      <protection locked="0"/>
    </xf>
    <xf numFmtId="1" fontId="11" fillId="0" borderId="18" xfId="2" applyNumberFormat="1" applyFont="1" applyFill="1" applyBorder="1" applyAlignment="1" applyProtection="1">
      <alignment horizontal="right" vertical="center"/>
      <protection locked="0"/>
    </xf>
    <xf numFmtId="0" fontId="11" fillId="0" borderId="18" xfId="6" applyFont="1" applyFill="1" applyBorder="1"/>
    <xf numFmtId="1" fontId="11" fillId="0" borderId="18" xfId="2" applyNumberFormat="1" applyFont="1" applyFill="1" applyBorder="1" applyAlignment="1" applyProtection="1">
      <alignment horizontal="right" wrapText="1"/>
      <protection locked="0"/>
    </xf>
    <xf numFmtId="0" fontId="11" fillId="0" borderId="18" xfId="6" applyFont="1" applyFill="1" applyBorder="1" applyAlignment="1">
      <alignment horizontal="left" vertical="center"/>
    </xf>
    <xf numFmtId="0" fontId="11" fillId="0" borderId="18" xfId="6" applyFont="1" applyFill="1" applyBorder="1" applyAlignment="1"/>
    <xf numFmtId="165" fontId="11" fillId="0" borderId="18" xfId="2" applyFont="1" applyFill="1" applyBorder="1" applyAlignment="1">
      <alignment horizontal="right" vertical="center" wrapText="1"/>
    </xf>
    <xf numFmtId="1" fontId="11" fillId="0" borderId="26" xfId="2" applyNumberFormat="1" applyFont="1" applyFill="1" applyBorder="1" applyAlignment="1" applyProtection="1">
      <alignment horizontal="right"/>
      <protection locked="0"/>
    </xf>
    <xf numFmtId="0" fontId="11" fillId="0" borderId="26" xfId="2" applyNumberFormat="1" applyFont="1" applyFill="1" applyBorder="1" applyAlignment="1" applyProtection="1">
      <alignment horizontal="right"/>
      <protection locked="0"/>
    </xf>
    <xf numFmtId="0" fontId="11" fillId="0" borderId="18" xfId="2" applyNumberFormat="1" applyFont="1" applyFill="1" applyBorder="1" applyAlignment="1">
      <alignment horizontal="center" vertical="center"/>
    </xf>
    <xf numFmtId="0" fontId="11" fillId="0" borderId="18" xfId="7" applyNumberFormat="1" applyFont="1" applyFill="1" applyBorder="1" applyAlignment="1">
      <alignment horizontal="center" vertical="center"/>
    </xf>
    <xf numFmtId="0" fontId="11" fillId="0" borderId="18" xfId="2" applyNumberFormat="1" applyFont="1" applyFill="1" applyBorder="1" applyAlignment="1">
      <alignment horizontal="right" vertical="center" wrapText="1"/>
    </xf>
    <xf numFmtId="0" fontId="2" fillId="9" borderId="21" xfId="2" applyNumberFormat="1" applyFont="1" applyFill="1" applyBorder="1" applyAlignment="1">
      <alignment horizontal="right"/>
    </xf>
    <xf numFmtId="0" fontId="11" fillId="0" borderId="16" xfId="2" applyNumberFormat="1" applyFont="1" applyFill="1" applyBorder="1" applyAlignment="1">
      <alignment horizontal="right"/>
    </xf>
    <xf numFmtId="1" fontId="11" fillId="0" borderId="16" xfId="0" applyNumberFormat="1" applyFont="1" applyBorder="1" applyAlignment="1">
      <alignment horizontal="right"/>
    </xf>
    <xf numFmtId="1" fontId="11" fillId="0" borderId="18" xfId="0" applyNumberFormat="1" applyFont="1" applyBorder="1" applyAlignment="1">
      <alignment horizontal="right"/>
    </xf>
    <xf numFmtId="2" fontId="11" fillId="0" borderId="18" xfId="0" applyNumberFormat="1" applyFont="1" applyBorder="1" applyAlignment="1">
      <alignment horizontal="right"/>
    </xf>
    <xf numFmtId="0" fontId="11" fillId="0" borderId="18" xfId="2" applyNumberFormat="1" applyFont="1" applyFill="1" applyBorder="1" applyProtection="1">
      <protection locked="0"/>
    </xf>
    <xf numFmtId="0" fontId="0" fillId="15" borderId="0" xfId="0" applyFill="1"/>
    <xf numFmtId="170" fontId="11" fillId="0" borderId="18" xfId="0" applyNumberFormat="1" applyFont="1" applyBorder="1" applyAlignment="1" applyProtection="1">
      <alignment horizontal="center" vertical="center"/>
      <protection locked="0"/>
    </xf>
    <xf numFmtId="0" fontId="2" fillId="9" borderId="14" xfId="2" applyNumberFormat="1" applyFont="1" applyFill="1" applyBorder="1"/>
    <xf numFmtId="0" fontId="2" fillId="9" borderId="21" xfId="2" applyNumberFormat="1" applyFont="1" applyFill="1" applyBorder="1"/>
    <xf numFmtId="0" fontId="2" fillId="9" borderId="22" xfId="2" applyNumberFormat="1" applyFont="1" applyFill="1" applyBorder="1"/>
    <xf numFmtId="0" fontId="2" fillId="9" borderId="20" xfId="2" applyNumberFormat="1" applyFont="1" applyFill="1" applyBorder="1"/>
    <xf numFmtId="49" fontId="11" fillId="0" borderId="16" xfId="0" applyNumberFormat="1" applyFont="1" applyBorder="1" applyAlignment="1">
      <alignment horizontal="left" vertical="center"/>
    </xf>
    <xf numFmtId="0" fontId="11" fillId="0" borderId="16" xfId="0" applyFont="1" applyBorder="1" applyAlignment="1">
      <alignment horizontal="center" vertical="center" wrapText="1"/>
    </xf>
    <xf numFmtId="170" fontId="11" fillId="0" borderId="16" xfId="0" applyNumberFormat="1" applyFont="1" applyBorder="1" applyAlignment="1" applyProtection="1">
      <alignment horizontal="center"/>
      <protection locked="0"/>
    </xf>
    <xf numFmtId="1" fontId="11" fillId="0" borderId="16" xfId="2" applyNumberFormat="1" applyFont="1" applyFill="1" applyBorder="1" applyAlignment="1">
      <alignment horizontal="right" vertical="center" wrapText="1"/>
    </xf>
    <xf numFmtId="170" fontId="11" fillId="0" borderId="16" xfId="0" applyNumberFormat="1" applyFont="1" applyBorder="1" applyAlignment="1">
      <alignment horizontal="center" vertical="center"/>
    </xf>
    <xf numFmtId="170" fontId="11" fillId="0" borderId="16" xfId="0" applyNumberFormat="1" applyFont="1" applyBorder="1" applyAlignment="1" applyProtection="1">
      <alignment horizontal="center" vertical="center"/>
      <protection locked="0"/>
    </xf>
    <xf numFmtId="49" fontId="11" fillId="0" borderId="18" xfId="0" applyNumberFormat="1" applyFont="1" applyBorder="1" applyAlignment="1">
      <alignment horizontal="left" vertical="center"/>
    </xf>
    <xf numFmtId="1" fontId="11" fillId="0" borderId="18" xfId="2" applyNumberFormat="1" applyFont="1" applyFill="1" applyBorder="1" applyAlignment="1">
      <alignment horizontal="right" vertical="center" wrapText="1"/>
    </xf>
    <xf numFmtId="49" fontId="11" fillId="0" borderId="18" xfId="0" applyNumberFormat="1" applyFont="1" applyBorder="1" applyAlignment="1">
      <alignment vertical="center"/>
    </xf>
    <xf numFmtId="1" fontId="11" fillId="0" borderId="18" xfId="2" applyNumberFormat="1" applyFont="1" applyFill="1" applyBorder="1" applyAlignment="1">
      <alignment horizontal="right" vertical="center"/>
    </xf>
    <xf numFmtId="1" fontId="11" fillId="0" borderId="18" xfId="0" applyNumberFormat="1" applyFont="1" applyBorder="1" applyAlignment="1">
      <alignment horizontal="center" vertical="center"/>
    </xf>
    <xf numFmtId="170" fontId="11" fillId="0" borderId="18" xfId="0" applyNumberFormat="1" applyFont="1" applyBorder="1" applyAlignment="1" applyProtection="1">
      <alignment horizontal="center" vertical="center" wrapText="1"/>
      <protection locked="0"/>
    </xf>
    <xf numFmtId="49" fontId="11" fillId="0" borderId="18" xfId="0" applyNumberFormat="1" applyFont="1" applyBorder="1" applyAlignment="1">
      <alignment vertical="center" wrapText="1"/>
    </xf>
    <xf numFmtId="49" fontId="11" fillId="0" borderId="18" xfId="0" applyNumberFormat="1" applyFont="1" applyBorder="1" applyAlignment="1">
      <alignment horizontal="center" vertical="center"/>
    </xf>
    <xf numFmtId="170" fontId="11" fillId="0" borderId="18" xfId="0" applyNumberFormat="1" applyFont="1" applyBorder="1" applyAlignment="1">
      <alignment horizontal="center" vertical="center" wrapText="1"/>
    </xf>
    <xf numFmtId="49" fontId="11" fillId="0" borderId="18" xfId="0" applyNumberFormat="1" applyFont="1" applyBorder="1" applyAlignment="1">
      <alignment horizontal="center" vertical="center" wrapText="1"/>
    </xf>
    <xf numFmtId="49" fontId="11" fillId="0" borderId="18" xfId="0" applyNumberFormat="1" applyFont="1" applyBorder="1" applyAlignment="1">
      <alignment horizontal="left" vertical="center" wrapText="1"/>
    </xf>
    <xf numFmtId="170" fontId="11" fillId="0" borderId="18" xfId="0" applyNumberFormat="1" applyFont="1" applyBorder="1" applyAlignment="1" applyProtection="1">
      <alignment horizontal="center" wrapText="1"/>
      <protection locked="0"/>
    </xf>
    <xf numFmtId="0" fontId="11" fillId="0" borderId="26" xfId="7" applyNumberFormat="1" applyFont="1" applyFill="1" applyBorder="1" applyAlignment="1">
      <alignment horizontal="right" vertical="center"/>
    </xf>
    <xf numFmtId="49" fontId="11" fillId="0" borderId="26" xfId="0" applyNumberFormat="1" applyFont="1" applyBorder="1" applyAlignment="1">
      <alignment vertical="center"/>
    </xf>
    <xf numFmtId="170" fontId="11" fillId="0" borderId="26" xfId="0" applyNumberFormat="1" applyFont="1" applyBorder="1" applyAlignment="1" applyProtection="1">
      <alignment horizontal="center"/>
      <protection locked="0"/>
    </xf>
    <xf numFmtId="170" fontId="11" fillId="0" borderId="26" xfId="0" applyNumberFormat="1" applyFont="1" applyBorder="1" applyAlignment="1">
      <alignment horizontal="center" vertical="center"/>
    </xf>
    <xf numFmtId="1" fontId="11" fillId="0" borderId="26" xfId="2" applyNumberFormat="1" applyFont="1" applyFill="1" applyBorder="1" applyAlignment="1">
      <alignment horizontal="right" vertical="center"/>
    </xf>
    <xf numFmtId="49" fontId="11" fillId="0" borderId="26" xfId="0" applyNumberFormat="1" applyFont="1" applyBorder="1" applyAlignment="1">
      <alignment horizontal="left" vertical="center"/>
    </xf>
    <xf numFmtId="170" fontId="11" fillId="0" borderId="26" xfId="0" applyNumberFormat="1" applyFont="1" applyBorder="1" applyAlignment="1" applyProtection="1">
      <alignment horizontal="center" vertical="center"/>
      <protection locked="0"/>
    </xf>
    <xf numFmtId="0" fontId="8" fillId="7" borderId="1" xfId="4" applyFont="1" applyFill="1" applyBorder="1" applyAlignment="1">
      <alignment horizontal="center" vertical="center" wrapText="1"/>
    </xf>
    <xf numFmtId="0" fontId="11" fillId="0" borderId="30" xfId="0" applyFont="1" applyBorder="1" applyAlignment="1" applyProtection="1">
      <alignment horizontal="center" vertical="center"/>
      <protection locked="0"/>
    </xf>
    <xf numFmtId="0" fontId="11" fillId="0" borderId="30" xfId="0" applyFont="1" applyBorder="1" applyAlignment="1" applyProtection="1">
      <alignment vertical="center"/>
      <protection locked="0"/>
    </xf>
    <xf numFmtId="0" fontId="11" fillId="0" borderId="30" xfId="0" quotePrefix="1" applyFont="1" applyBorder="1" applyAlignment="1">
      <alignment horizontal="left"/>
    </xf>
    <xf numFmtId="0" fontId="11" fillId="0" borderId="30" xfId="0" applyFont="1" applyBorder="1" applyProtection="1">
      <protection locked="0"/>
    </xf>
    <xf numFmtId="0" fontId="11" fillId="0" borderId="30" xfId="0" applyFont="1" applyBorder="1" applyAlignment="1" applyProtection="1">
      <alignment horizontal="center"/>
      <protection locked="0"/>
    </xf>
    <xf numFmtId="0" fontId="11" fillId="0" borderId="30" xfId="0" applyFont="1" applyBorder="1"/>
    <xf numFmtId="0" fontId="11" fillId="0" borderId="30" xfId="5" applyNumberFormat="1" applyFont="1" applyFill="1" applyBorder="1"/>
    <xf numFmtId="0" fontId="11" fillId="0" borderId="30" xfId="0" applyFont="1" applyBorder="1" applyAlignment="1" applyProtection="1">
      <alignment horizontal="left"/>
      <protection locked="0"/>
    </xf>
    <xf numFmtId="0" fontId="11" fillId="0" borderId="30" xfId="0" applyFont="1" applyBorder="1" applyAlignment="1">
      <alignment horizontal="right"/>
    </xf>
    <xf numFmtId="0" fontId="24" fillId="0" borderId="30" xfId="6" applyFont="1" applyFill="1" applyBorder="1"/>
    <xf numFmtId="0" fontId="11" fillId="0" borderId="30" xfId="0" applyFont="1" applyBorder="1" applyAlignment="1" applyProtection="1">
      <alignment horizontal="left" vertical="center"/>
      <protection locked="0"/>
    </xf>
    <xf numFmtId="169" fontId="11" fillId="0" borderId="30" xfId="0" quotePrefix="1" applyNumberFormat="1" applyFont="1" applyBorder="1" applyAlignment="1">
      <alignment horizontal="center"/>
    </xf>
    <xf numFmtId="14" fontId="11" fillId="0" borderId="30" xfId="0" applyNumberFormat="1" applyFont="1" applyBorder="1" applyAlignment="1" applyProtection="1">
      <alignment horizontal="center" vertical="center"/>
      <protection locked="0"/>
    </xf>
    <xf numFmtId="167" fontId="11" fillId="0" borderId="30" xfId="0" applyNumberFormat="1" applyFont="1" applyBorder="1" applyAlignment="1" applyProtection="1">
      <alignment horizontal="center" vertical="center"/>
      <protection locked="0"/>
    </xf>
    <xf numFmtId="168" fontId="11" fillId="0" borderId="30" xfId="0" applyNumberFormat="1" applyFont="1" applyBorder="1" applyAlignment="1" applyProtection="1">
      <alignment horizontal="center" vertical="center"/>
      <protection locked="0"/>
    </xf>
    <xf numFmtId="0" fontId="11" fillId="0" borderId="30" xfId="5" applyNumberFormat="1" applyFont="1" applyFill="1" applyBorder="1" applyAlignment="1" applyProtection="1">
      <alignment horizontal="right" vertical="center"/>
      <protection locked="0"/>
    </xf>
    <xf numFmtId="0" fontId="11" fillId="0" borderId="30" xfId="1" applyNumberFormat="1" applyFont="1" applyFill="1" applyBorder="1" applyAlignment="1">
      <alignment horizontal="right" vertical="center"/>
    </xf>
    <xf numFmtId="9" fontId="11" fillId="0" borderId="30" xfId="3" applyFont="1" applyFill="1" applyBorder="1" applyAlignment="1">
      <alignment horizontal="center" vertical="center"/>
    </xf>
    <xf numFmtId="168" fontId="11" fillId="0" borderId="30" xfId="0" applyNumberFormat="1" applyFont="1" applyBorder="1" applyAlignment="1" applyProtection="1">
      <alignment horizontal="right" vertical="center"/>
      <protection locked="0"/>
    </xf>
    <xf numFmtId="0" fontId="11" fillId="0" borderId="31" xfId="0" applyFont="1" applyBorder="1" applyAlignment="1" applyProtection="1">
      <alignment horizontal="center" vertical="center"/>
      <protection locked="0"/>
    </xf>
    <xf numFmtId="0" fontId="11" fillId="0" borderId="31" xfId="0" applyFont="1" applyBorder="1" applyAlignment="1" applyProtection="1">
      <alignment vertical="center"/>
      <protection locked="0"/>
    </xf>
    <xf numFmtId="0" fontId="11" fillId="0" borderId="31" xfId="0" quotePrefix="1" applyFont="1" applyBorder="1" applyAlignment="1">
      <alignment horizontal="left"/>
    </xf>
    <xf numFmtId="0" fontId="11" fillId="0" borderId="31" xfId="0" applyFont="1" applyBorder="1" applyProtection="1">
      <protection locked="0"/>
    </xf>
    <xf numFmtId="0" fontId="11" fillId="0" borderId="31" xfId="0" applyFont="1" applyBorder="1" applyAlignment="1" applyProtection="1">
      <alignment horizontal="center"/>
      <protection locked="0"/>
    </xf>
    <xf numFmtId="0" fontId="11" fillId="0" borderId="31" xfId="0" applyFont="1" applyBorder="1"/>
    <xf numFmtId="0" fontId="11" fillId="0" borderId="31" xfId="5" applyNumberFormat="1" applyFont="1" applyFill="1" applyBorder="1"/>
    <xf numFmtId="0" fontId="11" fillId="0" borderId="31" xfId="0" applyFont="1" applyBorder="1" applyAlignment="1" applyProtection="1">
      <alignment horizontal="left"/>
      <protection locked="0"/>
    </xf>
    <xf numFmtId="0" fontId="11" fillId="0" borderId="31" xfId="0" applyFont="1" applyBorder="1" applyAlignment="1">
      <alignment horizontal="right"/>
    </xf>
    <xf numFmtId="0" fontId="11" fillId="0" borderId="31" xfId="0" applyFont="1" applyBorder="1" applyAlignment="1">
      <alignment horizontal="left" vertical="center"/>
    </xf>
    <xf numFmtId="0" fontId="24" fillId="0" borderId="31" xfId="6" applyFont="1" applyFill="1" applyBorder="1"/>
    <xf numFmtId="0" fontId="11" fillId="0" borderId="31" xfId="5" applyNumberFormat="1" applyFont="1" applyFill="1" applyBorder="1" applyProtection="1">
      <protection locked="0"/>
    </xf>
    <xf numFmtId="0" fontId="11" fillId="0" borderId="31" xfId="0" applyFont="1" applyBorder="1" applyAlignment="1" applyProtection="1">
      <alignment horizontal="left" vertical="center"/>
      <protection locked="0"/>
    </xf>
    <xf numFmtId="169" fontId="11" fillId="0" borderId="31" xfId="0" quotePrefix="1" applyNumberFormat="1" applyFont="1" applyBorder="1" applyAlignment="1">
      <alignment horizontal="center"/>
    </xf>
    <xf numFmtId="14" fontId="11" fillId="0" borderId="31" xfId="0" applyNumberFormat="1" applyFont="1" applyBorder="1" applyAlignment="1" applyProtection="1">
      <alignment horizontal="center" vertical="center"/>
      <protection locked="0"/>
    </xf>
    <xf numFmtId="167" fontId="11" fillId="0" borderId="31" xfId="0" applyNumberFormat="1" applyFont="1" applyBorder="1" applyAlignment="1" applyProtection="1">
      <alignment horizontal="center" vertical="center"/>
      <protection locked="0"/>
    </xf>
    <xf numFmtId="168" fontId="11" fillId="0" borderId="31" xfId="0" applyNumberFormat="1" applyFont="1" applyBorder="1" applyAlignment="1" applyProtection="1">
      <alignment horizontal="center" vertical="center"/>
      <protection locked="0"/>
    </xf>
    <xf numFmtId="0" fontId="11" fillId="0" borderId="31" xfId="5" applyNumberFormat="1" applyFont="1" applyFill="1" applyBorder="1" applyAlignment="1" applyProtection="1">
      <alignment horizontal="right" vertical="center"/>
      <protection locked="0"/>
    </xf>
    <xf numFmtId="0" fontId="11" fillId="0" borderId="31" xfId="1" applyNumberFormat="1" applyFont="1" applyFill="1" applyBorder="1" applyAlignment="1">
      <alignment horizontal="right" vertical="center"/>
    </xf>
    <xf numFmtId="9" fontId="11" fillId="0" borderId="31" xfId="3" applyFont="1" applyFill="1" applyBorder="1" applyAlignment="1">
      <alignment horizontal="center" vertical="center"/>
    </xf>
    <xf numFmtId="168" fontId="11" fillId="0" borderId="31" xfId="0" applyNumberFormat="1" applyFont="1" applyBorder="1" applyAlignment="1" applyProtection="1">
      <alignment horizontal="right" vertical="center"/>
      <protection locked="0"/>
    </xf>
    <xf numFmtId="169" fontId="11" fillId="0" borderId="31" xfId="0" applyNumberFormat="1" applyFont="1" applyBorder="1" applyAlignment="1" applyProtection="1">
      <alignment horizontal="center"/>
      <protection locked="0"/>
    </xf>
    <xf numFmtId="1" fontId="11" fillId="0" borderId="31" xfId="0" applyNumberFormat="1" applyFont="1" applyBorder="1" applyAlignment="1" applyProtection="1">
      <alignment horizontal="center"/>
      <protection locked="0"/>
    </xf>
    <xf numFmtId="1" fontId="11" fillId="0" borderId="31" xfId="0" applyNumberFormat="1" applyFont="1" applyBorder="1" applyAlignment="1" applyProtection="1">
      <alignment horizontal="center" vertical="center"/>
      <protection locked="0"/>
    </xf>
    <xf numFmtId="14" fontId="24" fillId="0" borderId="31" xfId="6" applyNumberFormat="1" applyFont="1" applyFill="1" applyBorder="1"/>
    <xf numFmtId="0" fontId="11" fillId="0" borderId="31" xfId="0" applyFont="1" applyBorder="1" applyAlignment="1" applyProtection="1">
      <alignment wrapText="1"/>
      <protection locked="0"/>
    </xf>
    <xf numFmtId="169" fontId="11" fillId="0" borderId="31" xfId="0" applyNumberFormat="1" applyFont="1" applyBorder="1" applyAlignment="1">
      <alignment horizontal="center"/>
    </xf>
    <xf numFmtId="1" fontId="11" fillId="0" borderId="31" xfId="0" applyNumberFormat="1" applyFont="1" applyBorder="1" applyAlignment="1">
      <alignment horizontal="center"/>
    </xf>
    <xf numFmtId="3" fontId="11" fillId="0" borderId="31" xfId="0" applyNumberFormat="1" applyFont="1" applyBorder="1" applyAlignment="1">
      <alignment horizontal="right"/>
    </xf>
    <xf numFmtId="0" fontId="11" fillId="0" borderId="31" xfId="0" quotePrefix="1" applyFont="1" applyBorder="1" applyAlignment="1">
      <alignment horizontal="left" vertical="center"/>
    </xf>
    <xf numFmtId="0" fontId="11" fillId="0" borderId="31" xfId="0" applyFont="1" applyBorder="1" applyAlignment="1">
      <alignment horizontal="right" vertical="center"/>
    </xf>
    <xf numFmtId="169" fontId="11" fillId="0" borderId="31" xfId="0" applyNumberFormat="1" applyFont="1" applyBorder="1" applyAlignment="1">
      <alignment horizontal="center" vertical="center"/>
    </xf>
    <xf numFmtId="169" fontId="11" fillId="0" borderId="31" xfId="0" quotePrefix="1" applyNumberFormat="1" applyFont="1" applyBorder="1" applyAlignment="1">
      <alignment horizontal="center" vertical="center"/>
    </xf>
    <xf numFmtId="0" fontId="11" fillId="0" borderId="31" xfId="1" applyNumberFormat="1" applyFont="1" applyFill="1" applyBorder="1" applyAlignment="1">
      <alignment horizontal="left" vertical="center"/>
    </xf>
    <xf numFmtId="9" fontId="11" fillId="0" borderId="31" xfId="3" applyFont="1" applyFill="1" applyBorder="1" applyAlignment="1">
      <alignment horizontal="left" vertical="center"/>
    </xf>
    <xf numFmtId="168" fontId="11" fillId="0" borderId="31" xfId="0" applyNumberFormat="1" applyFont="1" applyBorder="1" applyAlignment="1" applyProtection="1">
      <alignment horizontal="left" vertical="center"/>
      <protection locked="0"/>
    </xf>
    <xf numFmtId="0" fontId="24" fillId="0" borderId="31" xfId="6" applyFont="1" applyFill="1" applyBorder="1" applyAlignment="1">
      <alignment horizontal="left" vertical="center"/>
    </xf>
    <xf numFmtId="0" fontId="24" fillId="0" borderId="31" xfId="6" applyFont="1" applyFill="1" applyBorder="1" applyAlignment="1">
      <alignment vertical="center"/>
    </xf>
    <xf numFmtId="0" fontId="11" fillId="0" borderId="31" xfId="5" applyNumberFormat="1" applyFont="1" applyFill="1" applyBorder="1" applyAlignment="1">
      <alignment horizontal="right" vertical="center"/>
    </xf>
    <xf numFmtId="0" fontId="11" fillId="0" borderId="31" xfId="0" applyFont="1" applyBorder="1" applyAlignment="1">
      <alignment vertical="center"/>
    </xf>
    <xf numFmtId="167" fontId="11" fillId="0" borderId="31" xfId="0" applyNumberFormat="1" applyFont="1" applyBorder="1" applyAlignment="1">
      <alignment horizontal="center" vertical="center"/>
    </xf>
    <xf numFmtId="0" fontId="11" fillId="0" borderId="31" xfId="5" applyNumberFormat="1" applyFont="1" applyFill="1" applyBorder="1" applyAlignment="1" applyProtection="1">
      <alignment vertical="center"/>
      <protection locked="0"/>
    </xf>
    <xf numFmtId="14" fontId="11" fillId="0" borderId="31" xfId="0" applyNumberFormat="1" applyFont="1" applyBorder="1" applyAlignment="1" applyProtection="1">
      <alignment horizontal="center"/>
      <protection locked="0"/>
    </xf>
    <xf numFmtId="0" fontId="11" fillId="0" borderId="31" xfId="5" applyNumberFormat="1" applyFont="1" applyFill="1" applyBorder="1" applyAlignment="1" applyProtection="1">
      <alignment vertical="top"/>
      <protection locked="0"/>
    </xf>
    <xf numFmtId="170" fontId="11" fillId="0" borderId="31" xfId="0" applyNumberFormat="1" applyFont="1" applyBorder="1" applyAlignment="1" applyProtection="1">
      <alignment horizontal="center"/>
      <protection locked="0"/>
    </xf>
    <xf numFmtId="170" fontId="11" fillId="0" borderId="31" xfId="0" applyNumberFormat="1" applyFont="1" applyBorder="1" applyAlignment="1" applyProtection="1">
      <alignment horizontal="center" wrapText="1"/>
      <protection locked="0"/>
    </xf>
    <xf numFmtId="169" fontId="11" fillId="0" borderId="31" xfId="0" applyNumberFormat="1" applyFont="1" applyBorder="1" applyAlignment="1" applyProtection="1">
      <alignment horizontal="center" vertical="center"/>
      <protection locked="0"/>
    </xf>
    <xf numFmtId="0" fontId="11" fillId="0" borderId="31" xfId="0" applyFont="1" applyBorder="1" applyAlignment="1" applyProtection="1">
      <alignment horizontal="center" vertical="top"/>
      <protection locked="0"/>
    </xf>
    <xf numFmtId="0" fontId="11" fillId="0" borderId="31" xfId="0" applyFont="1" applyBorder="1" applyAlignment="1" applyProtection="1">
      <alignment vertical="top"/>
      <protection locked="0"/>
    </xf>
    <xf numFmtId="0" fontId="11" fillId="0" borderId="31" xfId="0" quotePrefix="1" applyFont="1" applyBorder="1" applyAlignment="1">
      <alignment horizontal="left" vertical="top"/>
    </xf>
    <xf numFmtId="0" fontId="11" fillId="0" borderId="31" xfId="0" applyFont="1" applyBorder="1" applyAlignment="1">
      <alignment vertical="top"/>
    </xf>
    <xf numFmtId="0" fontId="11" fillId="0" borderId="31" xfId="5" applyNumberFormat="1" applyFont="1" applyFill="1" applyBorder="1" applyAlignment="1">
      <alignment vertical="top"/>
    </xf>
    <xf numFmtId="0" fontId="11" fillId="0" borderId="31" xfId="0" applyFont="1" applyBorder="1" applyAlignment="1" applyProtection="1">
      <alignment horizontal="left" vertical="top"/>
      <protection locked="0"/>
    </xf>
    <xf numFmtId="0" fontId="11" fillId="0" borderId="31" xfId="0" applyFont="1" applyBorder="1" applyAlignment="1">
      <alignment horizontal="right" vertical="top"/>
    </xf>
    <xf numFmtId="0" fontId="11" fillId="0" borderId="31" xfId="5" applyNumberFormat="1" applyFont="1" applyFill="1" applyBorder="1" applyAlignment="1" applyProtection="1">
      <alignment horizontal="right" vertical="top" wrapText="1"/>
      <protection locked="0"/>
    </xf>
    <xf numFmtId="169" fontId="11" fillId="0" borderId="31" xfId="0" applyNumberFormat="1" applyFont="1" applyBorder="1" applyAlignment="1">
      <alignment horizontal="center" vertical="top"/>
    </xf>
    <xf numFmtId="14" fontId="11" fillId="0" borderId="31" xfId="0" applyNumberFormat="1" applyFont="1" applyBorder="1" applyAlignment="1" applyProtection="1">
      <alignment horizontal="center" vertical="top"/>
      <protection locked="0"/>
    </xf>
    <xf numFmtId="169" fontId="11" fillId="0" borderId="31" xfId="0" quotePrefix="1" applyNumberFormat="1" applyFont="1" applyBorder="1" applyAlignment="1">
      <alignment horizontal="center" vertical="top"/>
    </xf>
    <xf numFmtId="167" fontId="11" fillId="0" borderId="31" xfId="0" applyNumberFormat="1" applyFont="1" applyBorder="1" applyAlignment="1" applyProtection="1">
      <alignment horizontal="center" vertical="top"/>
      <protection locked="0"/>
    </xf>
    <xf numFmtId="169" fontId="11" fillId="0" borderId="31" xfId="0" applyNumberFormat="1" applyFont="1" applyBorder="1" applyAlignment="1" applyProtection="1">
      <alignment horizontal="center" vertical="top"/>
      <protection locked="0"/>
    </xf>
    <xf numFmtId="0" fontId="11" fillId="0" borderId="31" xfId="5" applyNumberFormat="1" applyFont="1" applyFill="1" applyBorder="1" applyAlignment="1" applyProtection="1">
      <alignment horizontal="right" vertical="top"/>
      <protection locked="0"/>
    </xf>
    <xf numFmtId="0" fontId="11" fillId="0" borderId="31" xfId="1" applyNumberFormat="1" applyFont="1" applyFill="1" applyBorder="1" applyAlignment="1">
      <alignment horizontal="right" vertical="top"/>
    </xf>
    <xf numFmtId="9" fontId="11" fillId="0" borderId="31" xfId="3" applyFont="1" applyFill="1" applyBorder="1" applyAlignment="1">
      <alignment horizontal="center" vertical="top"/>
    </xf>
    <xf numFmtId="168" fontId="11" fillId="0" borderId="31" xfId="0" applyNumberFormat="1" applyFont="1" applyBorder="1" applyAlignment="1" applyProtection="1">
      <alignment horizontal="right" vertical="top"/>
      <protection locked="0"/>
    </xf>
    <xf numFmtId="14" fontId="24" fillId="0" borderId="31" xfId="6" applyNumberFormat="1" applyFont="1" applyFill="1" applyBorder="1" applyAlignment="1">
      <alignment vertical="top"/>
    </xf>
    <xf numFmtId="0" fontId="11" fillId="0" borderId="32" xfId="0" applyFont="1" applyBorder="1" applyAlignment="1" applyProtection="1">
      <alignment horizontal="center" vertical="center"/>
      <protection locked="0"/>
    </xf>
    <xf numFmtId="0" fontId="11" fillId="0" borderId="32" xfId="0" applyFont="1" applyBorder="1" applyAlignment="1" applyProtection="1">
      <alignment vertical="center"/>
      <protection locked="0"/>
    </xf>
    <xf numFmtId="0" fontId="11" fillId="0" borderId="32" xfId="0" quotePrefix="1" applyFont="1" applyBorder="1" applyAlignment="1">
      <alignment horizontal="left"/>
    </xf>
    <xf numFmtId="0" fontId="11" fillId="0" borderId="32" xfId="0" applyFont="1" applyBorder="1" applyProtection="1">
      <protection locked="0"/>
    </xf>
    <xf numFmtId="0" fontId="11" fillId="0" borderId="32" xfId="0" applyFont="1" applyBorder="1" applyAlignment="1" applyProtection="1">
      <alignment horizontal="center"/>
      <protection locked="0"/>
    </xf>
    <xf numFmtId="0" fontId="11" fillId="0" borderId="32" xfId="0" applyFont="1" applyBorder="1"/>
    <xf numFmtId="0" fontId="11" fillId="0" borderId="32" xfId="5" applyNumberFormat="1" applyFont="1" applyFill="1" applyBorder="1"/>
    <xf numFmtId="0" fontId="11" fillId="0" borderId="32" xfId="0" applyFont="1" applyBorder="1" applyAlignment="1" applyProtection="1">
      <alignment horizontal="left"/>
      <protection locked="0"/>
    </xf>
    <xf numFmtId="0" fontId="11" fillId="0" borderId="32" xfId="0" applyFont="1" applyBorder="1" applyAlignment="1">
      <alignment horizontal="right"/>
    </xf>
    <xf numFmtId="0" fontId="11" fillId="0" borderId="32" xfId="0" applyFont="1" applyBorder="1" applyAlignment="1" applyProtection="1">
      <alignment horizontal="left" vertical="center"/>
      <protection locked="0"/>
    </xf>
    <xf numFmtId="169" fontId="11" fillId="0" borderId="32" xfId="0" applyNumberFormat="1" applyFont="1" applyBorder="1" applyAlignment="1">
      <alignment horizontal="center"/>
    </xf>
    <xf numFmtId="14" fontId="11" fillId="0" borderId="32" xfId="0" applyNumberFormat="1" applyFont="1" applyBorder="1" applyAlignment="1" applyProtection="1">
      <alignment horizontal="center" vertical="center"/>
      <protection locked="0"/>
    </xf>
    <xf numFmtId="169" fontId="11" fillId="0" borderId="32" xfId="0" quotePrefix="1" applyNumberFormat="1" applyFont="1" applyBorder="1" applyAlignment="1">
      <alignment horizontal="center"/>
    </xf>
    <xf numFmtId="167" fontId="11" fillId="0" borderId="32" xfId="0" applyNumberFormat="1" applyFont="1" applyBorder="1" applyAlignment="1" applyProtection="1">
      <alignment horizontal="center" vertical="center"/>
      <protection locked="0"/>
    </xf>
    <xf numFmtId="0" fontId="11" fillId="0" borderId="32" xfId="5" applyNumberFormat="1" applyFont="1" applyFill="1" applyBorder="1" applyAlignment="1" applyProtection="1">
      <alignment horizontal="right" vertical="center"/>
      <protection locked="0"/>
    </xf>
    <xf numFmtId="0" fontId="11" fillId="0" borderId="32" xfId="1" applyNumberFormat="1" applyFont="1" applyFill="1" applyBorder="1" applyAlignment="1">
      <alignment horizontal="right" vertical="center"/>
    </xf>
    <xf numFmtId="9" fontId="11" fillId="0" borderId="32" xfId="3" applyFont="1" applyFill="1" applyBorder="1" applyAlignment="1">
      <alignment horizontal="center" vertical="center"/>
    </xf>
    <xf numFmtId="168" fontId="11" fillId="0" borderId="32" xfId="0" applyNumberFormat="1" applyFont="1" applyBorder="1" applyAlignment="1" applyProtection="1">
      <alignment horizontal="right" vertical="center"/>
      <protection locked="0"/>
    </xf>
    <xf numFmtId="14" fontId="24" fillId="0" borderId="32" xfId="6" applyNumberFormat="1" applyFont="1" applyFill="1" applyBorder="1"/>
    <xf numFmtId="0" fontId="2" fillId="9" borderId="14" xfId="5" applyNumberFormat="1" applyFont="1" applyFill="1" applyBorder="1"/>
    <xf numFmtId="0" fontId="2" fillId="9" borderId="21" xfId="5" applyNumberFormat="1" applyFont="1" applyFill="1" applyBorder="1"/>
    <xf numFmtId="0" fontId="2" fillId="9" borderId="22" xfId="5" applyNumberFormat="1" applyFont="1" applyFill="1" applyBorder="1"/>
    <xf numFmtId="0" fontId="2" fillId="9" borderId="20" xfId="5" applyNumberFormat="1" applyFont="1" applyFill="1" applyBorder="1"/>
    <xf numFmtId="0" fontId="2" fillId="9" borderId="20" xfId="5" applyNumberFormat="1" applyFont="1" applyFill="1" applyBorder="1" applyAlignment="1">
      <alignment horizontal="right"/>
    </xf>
    <xf numFmtId="0" fontId="2" fillId="9" borderId="22" xfId="5" applyNumberFormat="1" applyFont="1" applyFill="1" applyBorder="1" applyAlignment="1">
      <alignment horizontal="right"/>
    </xf>
    <xf numFmtId="43" fontId="0" fillId="0" borderId="0" xfId="1" applyFont="1"/>
    <xf numFmtId="1" fontId="11" fillId="0" borderId="31" xfId="0" applyNumberFormat="1" applyFont="1" applyBorder="1" applyAlignment="1">
      <alignment horizontal="center" vertical="center"/>
    </xf>
    <xf numFmtId="0" fontId="11" fillId="0" borderId="31" xfId="5" applyNumberFormat="1" applyFont="1" applyFill="1" applyBorder="1" applyAlignment="1" applyProtection="1">
      <alignment horizontal="right" wrapText="1"/>
      <protection locked="0"/>
    </xf>
    <xf numFmtId="0" fontId="11" fillId="0" borderId="31" xfId="5" applyNumberFormat="1" applyFont="1" applyFill="1" applyBorder="1" applyAlignment="1">
      <alignment vertical="center"/>
    </xf>
    <xf numFmtId="0" fontId="11" fillId="0" borderId="31" xfId="5" applyNumberFormat="1" applyFont="1" applyFill="1" applyBorder="1" applyAlignment="1" applyProtection="1">
      <alignment horizontal="right" vertical="center" wrapText="1"/>
      <protection locked="0"/>
    </xf>
    <xf numFmtId="0" fontId="11" fillId="0" borderId="31" xfId="5" applyNumberFormat="1" applyFont="1" applyFill="1" applyBorder="1" applyAlignment="1" applyProtection="1">
      <protection locked="0"/>
    </xf>
    <xf numFmtId="0" fontId="11" fillId="0" borderId="31" xfId="5" applyNumberFormat="1" applyFont="1" applyFill="1" applyBorder="1" applyAlignment="1" applyProtection="1">
      <alignment horizontal="right"/>
      <protection locked="0"/>
    </xf>
    <xf numFmtId="14" fontId="24" fillId="0" borderId="31" xfId="6" applyNumberFormat="1" applyFont="1" applyFill="1" applyBorder="1" applyAlignment="1">
      <alignment vertical="center"/>
    </xf>
    <xf numFmtId="0" fontId="11" fillId="0" borderId="31" xfId="0" applyFont="1" applyBorder="1" applyAlignment="1" applyProtection="1">
      <alignment vertical="center" wrapText="1"/>
      <protection locked="0"/>
    </xf>
    <xf numFmtId="0" fontId="11" fillId="0" borderId="31" xfId="0" applyFont="1" applyBorder="1" applyAlignment="1" applyProtection="1">
      <alignment vertical="top" wrapText="1"/>
      <protection locked="0"/>
    </xf>
    <xf numFmtId="169" fontId="11" fillId="0" borderId="30" xfId="0" applyNumberFormat="1" applyFont="1" applyBorder="1" applyAlignment="1" applyProtection="1">
      <alignment horizontal="center" vertical="center"/>
      <protection locked="0"/>
    </xf>
    <xf numFmtId="169" fontId="11" fillId="0" borderId="31" xfId="0" applyNumberFormat="1" applyFont="1" applyBorder="1" applyAlignment="1" applyProtection="1">
      <alignment horizontal="center" vertical="center" wrapText="1"/>
      <protection locked="0"/>
    </xf>
    <xf numFmtId="169" fontId="11" fillId="0" borderId="31" xfId="0" applyNumberFormat="1" applyFont="1" applyBorder="1" applyAlignment="1" applyProtection="1">
      <alignment horizontal="center" vertical="top" wrapText="1"/>
      <protection locked="0"/>
    </xf>
    <xf numFmtId="169" fontId="11" fillId="0" borderId="32" xfId="0" applyNumberFormat="1" applyFont="1" applyBorder="1" applyAlignment="1" applyProtection="1">
      <alignment horizontal="center" vertical="center"/>
      <protection locked="0"/>
    </xf>
    <xf numFmtId="0" fontId="11" fillId="0" borderId="30" xfId="5" applyNumberFormat="1" applyFont="1" applyFill="1" applyBorder="1" applyAlignment="1" applyProtection="1">
      <alignment horizontal="right"/>
      <protection locked="0"/>
    </xf>
    <xf numFmtId="0" fontId="11" fillId="0" borderId="32" xfId="5" applyNumberFormat="1" applyFont="1" applyFill="1" applyBorder="1" applyAlignment="1" applyProtection="1">
      <alignment horizontal="right"/>
      <protection locked="0"/>
    </xf>
    <xf numFmtId="0" fontId="11" fillId="0" borderId="30" xfId="5" applyNumberFormat="1" applyFont="1" applyFill="1" applyBorder="1" applyAlignment="1">
      <alignment horizontal="right"/>
    </xf>
    <xf numFmtId="0" fontId="11" fillId="0" borderId="31" xfId="5" applyNumberFormat="1" applyFont="1" applyFill="1" applyBorder="1" applyAlignment="1">
      <alignment horizontal="right"/>
    </xf>
    <xf numFmtId="0" fontId="11" fillId="0" borderId="31" xfId="5" applyNumberFormat="1" applyFont="1" applyFill="1" applyBorder="1" applyAlignment="1">
      <alignment horizontal="right" vertical="top"/>
    </xf>
    <xf numFmtId="0" fontId="11" fillId="0" borderId="32" xfId="5" applyNumberFormat="1" applyFont="1" applyFill="1" applyBorder="1" applyAlignment="1">
      <alignment horizontal="right"/>
    </xf>
    <xf numFmtId="0" fontId="11" fillId="0" borderId="30" xfId="5" applyNumberFormat="1" applyFont="1" applyFill="1" applyBorder="1" applyAlignment="1" applyProtection="1">
      <protection locked="0"/>
    </xf>
    <xf numFmtId="0" fontId="11" fillId="0" borderId="32" xfId="5" applyNumberFormat="1" applyFont="1" applyFill="1" applyBorder="1" applyAlignment="1" applyProtection="1">
      <protection locked="0"/>
    </xf>
    <xf numFmtId="0" fontId="25" fillId="9" borderId="20" xfId="0" applyFont="1" applyFill="1" applyBorder="1" applyAlignment="1">
      <alignment horizontal="center"/>
    </xf>
    <xf numFmtId="0" fontId="25" fillId="9" borderId="21" xfId="0" applyFont="1" applyFill="1" applyBorder="1" applyAlignment="1">
      <alignment horizontal="center"/>
    </xf>
    <xf numFmtId="0" fontId="13" fillId="10" borderId="21"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0" borderId="9" xfId="0" applyBorder="1" applyAlignment="1">
      <alignment horizontal="left" vertical="center"/>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5" xfId="0" applyFont="1" applyFill="1" applyBorder="1" applyAlignment="1">
      <alignment horizontal="center" vertical="center"/>
    </xf>
    <xf numFmtId="0" fontId="2" fillId="9" borderId="3" xfId="0" applyFont="1" applyFill="1" applyBorder="1" applyAlignment="1">
      <alignment horizontal="center"/>
    </xf>
    <xf numFmtId="0" fontId="2" fillId="9" borderId="4" xfId="0" applyFont="1" applyFill="1" applyBorder="1" applyAlignment="1">
      <alignment horizontal="center"/>
    </xf>
    <xf numFmtId="0" fontId="2" fillId="9" borderId="5" xfId="0" applyFont="1" applyFill="1" applyBorder="1" applyAlignment="1">
      <alignment horizontal="center"/>
    </xf>
    <xf numFmtId="0" fontId="13" fillId="10" borderId="3" xfId="0" applyFont="1" applyFill="1" applyBorder="1" applyAlignment="1">
      <alignment horizontal="center" vertical="center"/>
    </xf>
    <xf numFmtId="0" fontId="13" fillId="10" borderId="4" xfId="0" applyFont="1" applyFill="1" applyBorder="1" applyAlignment="1">
      <alignment horizontal="center" vertical="center"/>
    </xf>
    <xf numFmtId="0" fontId="13" fillId="10" borderId="5" xfId="0" applyFont="1" applyFill="1" applyBorder="1" applyAlignment="1">
      <alignment horizontal="center" vertical="center"/>
    </xf>
    <xf numFmtId="0" fontId="2" fillId="0" borderId="9" xfId="0" applyFont="1" applyBorder="1" applyAlignment="1">
      <alignment horizontal="left" vertical="center"/>
    </xf>
    <xf numFmtId="0" fontId="13" fillId="10" borderId="13" xfId="0" applyFont="1" applyFill="1" applyBorder="1" applyAlignment="1">
      <alignment horizontal="center" vertical="center"/>
    </xf>
    <xf numFmtId="0" fontId="25" fillId="9" borderId="10" xfId="0" applyFont="1" applyFill="1" applyBorder="1" applyAlignment="1">
      <alignment horizontal="center"/>
    </xf>
    <xf numFmtId="0" fontId="25" fillId="9" borderId="13" xfId="0" applyFont="1" applyFill="1" applyBorder="1" applyAlignment="1">
      <alignment horizontal="center"/>
    </xf>
    <xf numFmtId="0" fontId="25" fillId="9" borderId="11" xfId="0" applyFont="1" applyFill="1" applyBorder="1" applyAlignment="1">
      <alignment horizontal="center"/>
    </xf>
    <xf numFmtId="0" fontId="13" fillId="10" borderId="10" xfId="0" applyFont="1" applyFill="1" applyBorder="1" applyAlignment="1">
      <alignment horizontal="center" vertical="center"/>
    </xf>
    <xf numFmtId="0" fontId="13" fillId="10" borderId="11" xfId="0" applyFont="1" applyFill="1" applyBorder="1" applyAlignment="1">
      <alignment horizontal="center" vertical="center"/>
    </xf>
    <xf numFmtId="0" fontId="0" fillId="0" borderId="9" xfId="0" applyBorder="1" applyAlignment="1">
      <alignment horizontal="center" vertical="center"/>
    </xf>
    <xf numFmtId="0" fontId="2" fillId="9" borderId="10"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0" fontId="13" fillId="10" borderId="3" xfId="0" applyFont="1" applyFill="1" applyBorder="1" applyAlignment="1">
      <alignment horizontal="right" vertical="center"/>
    </xf>
    <xf numFmtId="0" fontId="13" fillId="10" borderId="4" xfId="0" applyFont="1" applyFill="1" applyBorder="1" applyAlignment="1">
      <alignment horizontal="right" vertical="center"/>
    </xf>
    <xf numFmtId="0" fontId="13" fillId="10" borderId="5" xfId="0" applyFont="1" applyFill="1" applyBorder="1" applyAlignment="1">
      <alignment horizontal="right" vertical="center"/>
    </xf>
    <xf numFmtId="0" fontId="4" fillId="9" borderId="15" xfId="0" applyFont="1" applyFill="1" applyBorder="1" applyAlignment="1">
      <alignment horizontal="center"/>
    </xf>
    <xf numFmtId="0" fontId="13" fillId="10" borderId="15"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9" xfId="0" applyFont="1" applyFill="1" applyBorder="1" applyAlignment="1">
      <alignment horizontal="center" vertical="center"/>
    </xf>
    <xf numFmtId="0" fontId="2" fillId="5" borderId="2" xfId="0" applyFont="1" applyFill="1" applyBorder="1" applyAlignment="1">
      <alignment horizontal="center" vertical="center"/>
    </xf>
    <xf numFmtId="9" fontId="2" fillId="5" borderId="1" xfId="3" applyFont="1" applyFill="1" applyBorder="1" applyAlignment="1">
      <alignment horizontal="center" vertical="center"/>
    </xf>
    <xf numFmtId="9" fontId="2" fillId="5" borderId="9" xfId="3" applyFont="1" applyFill="1" applyBorder="1" applyAlignment="1">
      <alignment horizontal="center" vertical="center"/>
    </xf>
    <xf numFmtId="9" fontId="2" fillId="5" borderId="2" xfId="3" applyFont="1" applyFill="1" applyBorder="1" applyAlignment="1">
      <alignment horizontal="center" vertical="center"/>
    </xf>
    <xf numFmtId="0" fontId="4" fillId="5" borderId="1" xfId="0" applyFont="1" applyFill="1" applyBorder="1" applyAlignment="1">
      <alignment horizontal="center" vertical="center"/>
    </xf>
    <xf numFmtId="0" fontId="4" fillId="5" borderId="2" xfId="0" applyFont="1" applyFill="1" applyBorder="1" applyAlignment="1">
      <alignment horizontal="center" vertical="center"/>
    </xf>
    <xf numFmtId="0" fontId="30" fillId="9" borderId="3" xfId="0" applyFont="1" applyFill="1" applyBorder="1" applyAlignment="1">
      <alignment horizontal="center"/>
    </xf>
    <xf numFmtId="0" fontId="30" fillId="9" borderId="4" xfId="0" applyFont="1" applyFill="1" applyBorder="1" applyAlignment="1">
      <alignment horizontal="center"/>
    </xf>
    <xf numFmtId="0" fontId="30" fillId="9" borderId="5" xfId="0" applyFont="1" applyFill="1" applyBorder="1" applyAlignment="1">
      <alignment horizontal="center"/>
    </xf>
    <xf numFmtId="0" fontId="26" fillId="10" borderId="3" xfId="0" applyFont="1" applyFill="1" applyBorder="1" applyAlignment="1">
      <alignment horizontal="center" vertical="center"/>
    </xf>
    <xf numFmtId="0" fontId="26" fillId="10" borderId="4" xfId="0" applyFont="1" applyFill="1" applyBorder="1" applyAlignment="1">
      <alignment horizontal="center" vertical="center"/>
    </xf>
    <xf numFmtId="0" fontId="26" fillId="10" borderId="5" xfId="0" applyFont="1" applyFill="1" applyBorder="1" applyAlignment="1">
      <alignment horizontal="center" vertical="center"/>
    </xf>
    <xf numFmtId="170" fontId="2" fillId="5" borderId="3" xfId="3" applyNumberFormat="1" applyFont="1" applyFill="1" applyBorder="1" applyAlignment="1">
      <alignment horizontal="center" vertical="center"/>
    </xf>
    <xf numFmtId="170" fontId="2" fillId="5" borderId="4" xfId="3" applyNumberFormat="1" applyFont="1" applyFill="1" applyBorder="1" applyAlignment="1">
      <alignment horizontal="center" vertical="center"/>
    </xf>
    <xf numFmtId="170" fontId="2" fillId="5" borderId="5" xfId="3" applyNumberFormat="1" applyFont="1" applyFill="1" applyBorder="1" applyAlignment="1">
      <alignment horizontal="center" vertical="center"/>
    </xf>
  </cellXfs>
  <cellStyles count="12">
    <cellStyle name="Hipervínculo" xfId="6" builtinId="8"/>
    <cellStyle name="Hyperlink" xfId="8" xr:uid="{D7768CB7-C7EE-414B-BF24-1EF0C3ABB0D4}"/>
    <cellStyle name="Millares" xfId="1" builtinId="3"/>
    <cellStyle name="Millares 2" xfId="11" xr:uid="{6C10C51C-A35C-4CFA-AC7D-E8D89CE60791}"/>
    <cellStyle name="Moneda" xfId="2" builtinId="4"/>
    <cellStyle name="Moneda [0]" xfId="5" builtinId="7"/>
    <cellStyle name="Moneda [0] 2" xfId="7" xr:uid="{E2C3DD37-DF15-4053-85D9-32B3EBA8F0EF}"/>
    <cellStyle name="Normal" xfId="0" builtinId="0"/>
    <cellStyle name="Normal 2" xfId="4" xr:uid="{00000000-0005-0000-0000-000005000000}"/>
    <cellStyle name="Normal 4" xfId="9" xr:uid="{C73BE6D5-F037-481D-9B2B-950B7710B142}"/>
    <cellStyle name="Normal 5" xfId="10" xr:uid="{43B7DFD8-5F24-4C29-8D3E-5D7919C33411}"/>
    <cellStyle name="Porcentaje" xfId="3" builtinId="5"/>
  </cellStyles>
  <dxfs count="16">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685800</xdr:colOff>
      <xdr:row>4</xdr:row>
      <xdr:rowOff>282835</xdr:rowOff>
    </xdr:to>
    <xdr:pic>
      <xdr:nvPicPr>
        <xdr:cNvPr id="2" name="Imagen 1">
          <a:extLst>
            <a:ext uri="{FF2B5EF4-FFF2-40B4-BE49-F238E27FC236}">
              <a16:creationId xmlns:a16="http://schemas.microsoft.com/office/drawing/2014/main" id="{5105526E-957B-427C-92CF-2D9DFC5D32B7}"/>
            </a:ext>
          </a:extLst>
        </xdr:cNvPr>
        <xdr:cNvPicPr>
          <a:picLocks noChangeAspect="1"/>
        </xdr:cNvPicPr>
      </xdr:nvPicPr>
      <xdr:blipFill>
        <a:blip xmlns:r="http://schemas.openxmlformats.org/officeDocument/2006/relationships" r:embed="rId1"/>
        <a:stretch>
          <a:fillRect/>
        </a:stretch>
      </xdr:blipFill>
      <xdr:spPr>
        <a:xfrm>
          <a:off x="504825" y="276225"/>
          <a:ext cx="933450" cy="9305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647700</xdr:colOff>
      <xdr:row>5</xdr:row>
      <xdr:rowOff>145675</xdr:rowOff>
    </xdr:to>
    <xdr:pic>
      <xdr:nvPicPr>
        <xdr:cNvPr id="2" name="Imagen 1">
          <a:extLst>
            <a:ext uri="{FF2B5EF4-FFF2-40B4-BE49-F238E27FC236}">
              <a16:creationId xmlns:a16="http://schemas.microsoft.com/office/drawing/2014/main" id="{ACDBAD3C-B923-4120-AD0F-4CD8E8CD8392}"/>
            </a:ext>
          </a:extLst>
        </xdr:cNvPr>
        <xdr:cNvPicPr>
          <a:picLocks noChangeAspect="1"/>
        </xdr:cNvPicPr>
      </xdr:nvPicPr>
      <xdr:blipFill>
        <a:blip xmlns:r="http://schemas.openxmlformats.org/officeDocument/2006/relationships" r:embed="rId1"/>
        <a:stretch>
          <a:fillRect/>
        </a:stretch>
      </xdr:blipFill>
      <xdr:spPr>
        <a:xfrm>
          <a:off x="504825" y="276225"/>
          <a:ext cx="981075" cy="9457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768085</xdr:colOff>
      <xdr:row>4</xdr:row>
      <xdr:rowOff>282835</xdr:rowOff>
    </xdr:to>
    <xdr:pic>
      <xdr:nvPicPr>
        <xdr:cNvPr id="2" name="Imagen 1">
          <a:extLst>
            <a:ext uri="{FF2B5EF4-FFF2-40B4-BE49-F238E27FC236}">
              <a16:creationId xmlns:a16="http://schemas.microsoft.com/office/drawing/2014/main" id="{37C0C737-02BD-4817-B7B9-671944A57A45}"/>
            </a:ext>
          </a:extLst>
        </xdr:cNvPr>
        <xdr:cNvPicPr>
          <a:picLocks noChangeAspect="1"/>
        </xdr:cNvPicPr>
      </xdr:nvPicPr>
      <xdr:blipFill>
        <a:blip xmlns:r="http://schemas.openxmlformats.org/officeDocument/2006/relationships" r:embed="rId1"/>
        <a:stretch>
          <a:fillRect/>
        </a:stretch>
      </xdr:blipFill>
      <xdr:spPr>
        <a:xfrm>
          <a:off x="504825" y="276225"/>
          <a:ext cx="987160" cy="9305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552450</xdr:colOff>
      <xdr:row>4</xdr:row>
      <xdr:rowOff>281969</xdr:rowOff>
    </xdr:to>
    <xdr:pic>
      <xdr:nvPicPr>
        <xdr:cNvPr id="2" name="Imagen 1">
          <a:extLst>
            <a:ext uri="{FF2B5EF4-FFF2-40B4-BE49-F238E27FC236}">
              <a16:creationId xmlns:a16="http://schemas.microsoft.com/office/drawing/2014/main" id="{16CE3DAF-9022-41EA-ACBB-2FBEBED38668}"/>
            </a:ext>
          </a:extLst>
        </xdr:cNvPr>
        <xdr:cNvPicPr>
          <a:picLocks noChangeAspect="1"/>
        </xdr:cNvPicPr>
      </xdr:nvPicPr>
      <xdr:blipFill>
        <a:blip xmlns:r="http://schemas.openxmlformats.org/officeDocument/2006/relationships" r:embed="rId1"/>
        <a:stretch>
          <a:fillRect/>
        </a:stretch>
      </xdr:blipFill>
      <xdr:spPr>
        <a:xfrm>
          <a:off x="504825" y="276225"/>
          <a:ext cx="981075" cy="9296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552449</xdr:colOff>
      <xdr:row>4</xdr:row>
      <xdr:rowOff>282835</xdr:rowOff>
    </xdr:to>
    <xdr:pic>
      <xdr:nvPicPr>
        <xdr:cNvPr id="2" name="Imagen 1">
          <a:extLst>
            <a:ext uri="{FF2B5EF4-FFF2-40B4-BE49-F238E27FC236}">
              <a16:creationId xmlns:a16="http://schemas.microsoft.com/office/drawing/2014/main" id="{87D0A4BF-54B8-46F6-9237-3DC9E6E63C6A}"/>
            </a:ext>
          </a:extLst>
        </xdr:cNvPr>
        <xdr:cNvPicPr>
          <a:picLocks noChangeAspect="1"/>
        </xdr:cNvPicPr>
      </xdr:nvPicPr>
      <xdr:blipFill>
        <a:blip xmlns:r="http://schemas.openxmlformats.org/officeDocument/2006/relationships" r:embed="rId1"/>
        <a:stretch>
          <a:fillRect/>
        </a:stretch>
      </xdr:blipFill>
      <xdr:spPr>
        <a:xfrm>
          <a:off x="504825" y="276225"/>
          <a:ext cx="981074" cy="9305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547505</xdr:colOff>
      <xdr:row>4</xdr:row>
      <xdr:rowOff>279346</xdr:rowOff>
    </xdr:to>
    <xdr:pic>
      <xdr:nvPicPr>
        <xdr:cNvPr id="2" name="Imagen 1">
          <a:extLst>
            <a:ext uri="{FF2B5EF4-FFF2-40B4-BE49-F238E27FC236}">
              <a16:creationId xmlns:a16="http://schemas.microsoft.com/office/drawing/2014/main" id="{ECC34CA2-509D-4FF0-B26A-7A32631334FE}"/>
            </a:ext>
          </a:extLst>
        </xdr:cNvPr>
        <xdr:cNvPicPr>
          <a:picLocks noChangeAspect="1"/>
        </xdr:cNvPicPr>
      </xdr:nvPicPr>
      <xdr:blipFill>
        <a:blip xmlns:r="http://schemas.openxmlformats.org/officeDocument/2006/relationships" r:embed="rId1"/>
        <a:stretch>
          <a:fillRect/>
        </a:stretch>
      </xdr:blipFill>
      <xdr:spPr>
        <a:xfrm>
          <a:off x="504825" y="276225"/>
          <a:ext cx="985655" cy="9270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552450</xdr:colOff>
      <xdr:row>4</xdr:row>
      <xdr:rowOff>282835</xdr:rowOff>
    </xdr:to>
    <xdr:pic>
      <xdr:nvPicPr>
        <xdr:cNvPr id="2" name="Imagen 1">
          <a:extLst>
            <a:ext uri="{FF2B5EF4-FFF2-40B4-BE49-F238E27FC236}">
              <a16:creationId xmlns:a16="http://schemas.microsoft.com/office/drawing/2014/main" id="{952B0AD8-57D9-4F0B-B7FD-78D15CB7FAFD}"/>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704850</xdr:colOff>
      <xdr:row>4</xdr:row>
      <xdr:rowOff>282835</xdr:rowOff>
    </xdr:to>
    <xdr:pic>
      <xdr:nvPicPr>
        <xdr:cNvPr id="2" name="Imagen 1">
          <a:extLst>
            <a:ext uri="{FF2B5EF4-FFF2-40B4-BE49-F238E27FC236}">
              <a16:creationId xmlns:a16="http://schemas.microsoft.com/office/drawing/2014/main" id="{032B2F4D-CE19-416F-AA63-A18B06E76DCB}"/>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twoCellAnchor editAs="oneCell">
    <xdr:from>
      <xdr:col>1</xdr:col>
      <xdr:colOff>333375</xdr:colOff>
      <xdr:row>2</xdr:row>
      <xdr:rowOff>38100</xdr:rowOff>
    </xdr:from>
    <xdr:to>
      <xdr:col>2</xdr:col>
      <xdr:colOff>704850</xdr:colOff>
      <xdr:row>4</xdr:row>
      <xdr:rowOff>282835</xdr:rowOff>
    </xdr:to>
    <xdr:pic>
      <xdr:nvPicPr>
        <xdr:cNvPr id="3" name="Imagen 2">
          <a:extLst>
            <a:ext uri="{FF2B5EF4-FFF2-40B4-BE49-F238E27FC236}">
              <a16:creationId xmlns:a16="http://schemas.microsoft.com/office/drawing/2014/main" id="{DF743366-B3A3-44F9-9951-6A0AC187B986}"/>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twoCellAnchor editAs="oneCell">
    <xdr:from>
      <xdr:col>1</xdr:col>
      <xdr:colOff>333375</xdr:colOff>
      <xdr:row>2</xdr:row>
      <xdr:rowOff>38100</xdr:rowOff>
    </xdr:from>
    <xdr:to>
      <xdr:col>2</xdr:col>
      <xdr:colOff>704850</xdr:colOff>
      <xdr:row>4</xdr:row>
      <xdr:rowOff>282835</xdr:rowOff>
    </xdr:to>
    <xdr:pic>
      <xdr:nvPicPr>
        <xdr:cNvPr id="4" name="Imagen 3">
          <a:extLst>
            <a:ext uri="{FF2B5EF4-FFF2-40B4-BE49-F238E27FC236}">
              <a16:creationId xmlns:a16="http://schemas.microsoft.com/office/drawing/2014/main" id="{54472335-C511-4087-A960-268724C520BB}"/>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twoCellAnchor editAs="oneCell">
    <xdr:from>
      <xdr:col>1</xdr:col>
      <xdr:colOff>333375</xdr:colOff>
      <xdr:row>2</xdr:row>
      <xdr:rowOff>38100</xdr:rowOff>
    </xdr:from>
    <xdr:to>
      <xdr:col>2</xdr:col>
      <xdr:colOff>704850</xdr:colOff>
      <xdr:row>4</xdr:row>
      <xdr:rowOff>282835</xdr:rowOff>
    </xdr:to>
    <xdr:pic>
      <xdr:nvPicPr>
        <xdr:cNvPr id="5" name="Imagen 4">
          <a:extLst>
            <a:ext uri="{FF2B5EF4-FFF2-40B4-BE49-F238E27FC236}">
              <a16:creationId xmlns:a16="http://schemas.microsoft.com/office/drawing/2014/main" id="{BE27F6D6-9973-4467-BDF3-BE70B4EBFDF5}"/>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552450</xdr:colOff>
      <xdr:row>4</xdr:row>
      <xdr:rowOff>282835</xdr:rowOff>
    </xdr:to>
    <xdr:pic>
      <xdr:nvPicPr>
        <xdr:cNvPr id="2" name="Imagen 1">
          <a:extLst>
            <a:ext uri="{FF2B5EF4-FFF2-40B4-BE49-F238E27FC236}">
              <a16:creationId xmlns:a16="http://schemas.microsoft.com/office/drawing/2014/main" id="{8D168B8D-B04D-4D04-A0FC-2F9A43A10646}"/>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333375</xdr:colOff>
      <xdr:row>2</xdr:row>
      <xdr:rowOff>38100</xdr:rowOff>
    </xdr:from>
    <xdr:ext cx="981075" cy="930535"/>
    <xdr:pic>
      <xdr:nvPicPr>
        <xdr:cNvPr id="2" name="Imagen 1">
          <a:extLst>
            <a:ext uri="{FF2B5EF4-FFF2-40B4-BE49-F238E27FC236}">
              <a16:creationId xmlns:a16="http://schemas.microsoft.com/office/drawing/2014/main" id="{F74E7749-30D0-4EFB-8E06-54A7B94EF0DB}"/>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666750</xdr:colOff>
      <xdr:row>4</xdr:row>
      <xdr:rowOff>282835</xdr:rowOff>
    </xdr:to>
    <xdr:pic>
      <xdr:nvPicPr>
        <xdr:cNvPr id="2" name="Imagen 1">
          <a:extLst>
            <a:ext uri="{FF2B5EF4-FFF2-40B4-BE49-F238E27FC236}">
              <a16:creationId xmlns:a16="http://schemas.microsoft.com/office/drawing/2014/main" id="{29651ED4-8485-4391-BFED-520BD6F0D865}"/>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647700</xdr:colOff>
      <xdr:row>4</xdr:row>
      <xdr:rowOff>282835</xdr:rowOff>
    </xdr:to>
    <xdr:pic>
      <xdr:nvPicPr>
        <xdr:cNvPr id="2" name="Imagen 1">
          <a:extLst>
            <a:ext uri="{FF2B5EF4-FFF2-40B4-BE49-F238E27FC236}">
              <a16:creationId xmlns:a16="http://schemas.microsoft.com/office/drawing/2014/main" id="{B4203E76-DAAF-4789-BDAF-A4F608431CF0}"/>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695325</xdr:colOff>
      <xdr:row>4</xdr:row>
      <xdr:rowOff>282835</xdr:rowOff>
    </xdr:to>
    <xdr:pic>
      <xdr:nvPicPr>
        <xdr:cNvPr id="2" name="Imagen 1">
          <a:extLst>
            <a:ext uri="{FF2B5EF4-FFF2-40B4-BE49-F238E27FC236}">
              <a16:creationId xmlns:a16="http://schemas.microsoft.com/office/drawing/2014/main" id="{97C2A006-EFCC-4F52-9E4A-D91A8A26833B}"/>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3</xdr:col>
      <xdr:colOff>105276</xdr:colOff>
      <xdr:row>4</xdr:row>
      <xdr:rowOff>282835</xdr:rowOff>
    </xdr:to>
    <xdr:pic>
      <xdr:nvPicPr>
        <xdr:cNvPr id="2" name="Imagen 1">
          <a:extLst>
            <a:ext uri="{FF2B5EF4-FFF2-40B4-BE49-F238E27FC236}">
              <a16:creationId xmlns:a16="http://schemas.microsoft.com/office/drawing/2014/main" id="{6AD852A2-AB54-4A62-A370-455CB849424D}"/>
            </a:ext>
          </a:extLst>
        </xdr:cNvPr>
        <xdr:cNvPicPr>
          <a:picLocks noChangeAspect="1"/>
        </xdr:cNvPicPr>
      </xdr:nvPicPr>
      <xdr:blipFill>
        <a:blip xmlns:r="http://schemas.openxmlformats.org/officeDocument/2006/relationships" r:embed="rId1"/>
        <a:stretch>
          <a:fillRect/>
        </a:stretch>
      </xdr:blipFill>
      <xdr:spPr>
        <a:xfrm>
          <a:off x="504825" y="276225"/>
          <a:ext cx="981576" cy="930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C:\Users\HOGAR\Pictures\PLATAFORMAS\1.%20PROCESOS%20CONTRACTUALES\FORMATO-PROCESOS%20DE%20CONTRATACION%20ACTUALIZADO%20DIARI%202023.xlsx" TargetMode="External"/><Relationship Id="rId2" Type="http://schemas.microsoft.com/office/2019/04/relationships/externalLinkLongPath" Target="https://universidadmag.sharepoint.com/sites/MJMM/Documentos%20compartidos/VICE%20ACAD&#201;MICA/CONTRATACI&#211;N/2023/Informes%20Contrataci&#243;n/Formato%20Procesos%20Contrataci&#243;n%20(Mensual)/Formato%20V2%20(actual)/FORMATO-PROCESOS%20DE%20CONTRATACION%20ACTUALIZADO%20DIARI%202023.xlsx?72D19B41" TargetMode="External"/><Relationship Id="rId1" Type="http://schemas.openxmlformats.org/officeDocument/2006/relationships/externalLinkPath" Target="file:///\\72D19B41\FORMATO-PROCESOS%20DE%20CONTRATACION%20ACTUALIZADO%20DIARI%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personal/mbarrosn_unimagdalena_edu_co/Documents/DAD/ORDENES%202023/FORMATO-PROCESOS%20DE%20CONTRATACION%20ACTUALIZADO%20DIARI%2020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msalasp\Desktop\JONATAN%20BUENABER%20WISMAN\VALIDACION\AGOSTO%20F20\AGOSTO%2031.xlsx" TargetMode="External"/><Relationship Id="rId1" Type="http://schemas.openxmlformats.org/officeDocument/2006/relationships/externalLinkPath" Target="/Users/msalasp/Desktop/JONATAN%20BUENABER%20WISMAN/VALIDACION/AGOSTO%20F20/AGOSTO%2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LINK SECOP"/>
      <sheetName val="OBJETO"/>
      <sheetName val="VALOR DE LA ORDEN"/>
      <sheetName val="CONTRATISTA"/>
      <sheetName val="CDP"/>
      <sheetName val="DISMINUCION"/>
    </sheetNames>
    <sheetDataSet>
      <sheetData sheetId="0"/>
      <sheetData sheetId="1"/>
      <sheetData sheetId="2"/>
      <sheetData sheetId="3">
        <row r="1">
          <cell r="A1" t="str">
            <v>NUMERO COMPLETO</v>
          </cell>
          <cell r="B1" t="str">
            <v>VALOR TOTAL ORDEN</v>
          </cell>
        </row>
        <row r="2">
          <cell r="A2" t="str">
            <v>OAG-VAD-1003-2023</v>
          </cell>
          <cell r="B2">
            <v>8000000</v>
          </cell>
        </row>
        <row r="3">
          <cell r="A3" t="str">
            <v>OPSP-VAD-1004-2023</v>
          </cell>
          <cell r="B3">
            <v>12400000</v>
          </cell>
        </row>
        <row r="4">
          <cell r="A4" t="str">
            <v>OPSP-VAD-1005-2023</v>
          </cell>
          <cell r="B4">
            <v>10800000</v>
          </cell>
        </row>
        <row r="5">
          <cell r="A5" t="str">
            <v>OAG-VAD-1006-2023</v>
          </cell>
          <cell r="B5">
            <v>8800000</v>
          </cell>
        </row>
        <row r="6">
          <cell r="A6" t="str">
            <v>OAG-VAD-1007-2023</v>
          </cell>
          <cell r="B6">
            <v>2500000</v>
          </cell>
        </row>
        <row r="7">
          <cell r="A7" t="str">
            <v>OPSP-VAD-1008-2023</v>
          </cell>
          <cell r="B7">
            <v>10800000</v>
          </cell>
        </row>
        <row r="8">
          <cell r="A8" t="str">
            <v>OPSP-VAD-1009-2023</v>
          </cell>
          <cell r="B8">
            <v>20800000</v>
          </cell>
        </row>
        <row r="9">
          <cell r="A9" t="str">
            <v>OPSP-VAD-1010-2023</v>
          </cell>
          <cell r="B9">
            <v>20000000</v>
          </cell>
        </row>
        <row r="10">
          <cell r="A10" t="str">
            <v>OPSP-VAD-1011-2023</v>
          </cell>
          <cell r="B10">
            <v>10000000</v>
          </cell>
        </row>
        <row r="11">
          <cell r="A11" t="str">
            <v>OAG-VAD-1012-2023</v>
          </cell>
          <cell r="B11">
            <v>7600000</v>
          </cell>
        </row>
        <row r="12">
          <cell r="A12" t="str">
            <v>OPSP-VAD-1013-2023</v>
          </cell>
          <cell r="B12">
            <v>11200000</v>
          </cell>
        </row>
        <row r="13">
          <cell r="A13" t="str">
            <v>OPSP-VAD-1014-2023</v>
          </cell>
          <cell r="B13">
            <v>20000000</v>
          </cell>
        </row>
        <row r="14">
          <cell r="A14" t="str">
            <v>OAG-VAD-1015-2023</v>
          </cell>
          <cell r="B14">
            <v>7600000</v>
          </cell>
        </row>
        <row r="15">
          <cell r="A15" t="str">
            <v>OAG-VAD-1016-2023</v>
          </cell>
          <cell r="B15">
            <v>7600000</v>
          </cell>
        </row>
        <row r="16">
          <cell r="A16" t="str">
            <v>OPSP-VAD-1017-2023</v>
          </cell>
          <cell r="B16">
            <v>11200000</v>
          </cell>
        </row>
        <row r="17">
          <cell r="A17" t="str">
            <v>OPSP-VAD-1018-2023</v>
          </cell>
          <cell r="B17">
            <v>8800000</v>
          </cell>
        </row>
        <row r="18">
          <cell r="A18" t="str">
            <v>OPSP-VAD-1019-2023</v>
          </cell>
          <cell r="B18">
            <v>8800000</v>
          </cell>
        </row>
        <row r="19">
          <cell r="A19" t="str">
            <v>OAG-VAD-1020-2023</v>
          </cell>
          <cell r="B19">
            <v>8800000</v>
          </cell>
        </row>
        <row r="20">
          <cell r="A20" t="str">
            <v>OPSP-VAD-1021-2023</v>
          </cell>
          <cell r="B20">
            <v>11200000</v>
          </cell>
        </row>
        <row r="21">
          <cell r="A21" t="str">
            <v>OAG-VAD-1022-2023</v>
          </cell>
          <cell r="B21">
            <v>10000000</v>
          </cell>
        </row>
        <row r="22">
          <cell r="A22" t="str">
            <v>OPSP-VAD-1023-2023</v>
          </cell>
          <cell r="B22">
            <v>11200000</v>
          </cell>
        </row>
        <row r="23">
          <cell r="A23" t="str">
            <v>OAG-VAD-1024-2023</v>
          </cell>
          <cell r="B23">
            <v>7600000</v>
          </cell>
        </row>
        <row r="24">
          <cell r="A24" t="str">
            <v>OAG-VAD-1025-2023</v>
          </cell>
          <cell r="B24">
            <v>7600000</v>
          </cell>
        </row>
        <row r="25">
          <cell r="A25" t="str">
            <v>OAG-VAD-1026-2023</v>
          </cell>
          <cell r="B25">
            <v>7600000</v>
          </cell>
        </row>
        <row r="26">
          <cell r="A26" t="str">
            <v>OAG-VAD-1027-2023</v>
          </cell>
          <cell r="B26">
            <v>7600000</v>
          </cell>
        </row>
        <row r="27">
          <cell r="A27" t="str">
            <v>OAG-VAD-1028-2023</v>
          </cell>
          <cell r="B27">
            <v>7600000</v>
          </cell>
        </row>
        <row r="28">
          <cell r="A28" t="str">
            <v>OAG-VAD-1029-2023</v>
          </cell>
          <cell r="B28">
            <v>7600000</v>
          </cell>
        </row>
        <row r="29">
          <cell r="A29" t="str">
            <v>OPSP-VAD-1030-2023</v>
          </cell>
          <cell r="B29">
            <v>13600000</v>
          </cell>
        </row>
        <row r="30">
          <cell r="A30" t="str">
            <v>OPSP-VAD-1031-2023</v>
          </cell>
          <cell r="B30">
            <v>11200000</v>
          </cell>
        </row>
        <row r="31">
          <cell r="A31" t="str">
            <v>OAG-VAD-1032-2023</v>
          </cell>
          <cell r="B31">
            <v>10000000</v>
          </cell>
        </row>
        <row r="32">
          <cell r="A32" t="str">
            <v>OAG-VAD-1033-2023</v>
          </cell>
          <cell r="B32">
            <v>7600000</v>
          </cell>
        </row>
        <row r="33">
          <cell r="A33" t="str">
            <v>OAG-VAD-1034-2023</v>
          </cell>
          <cell r="B33">
            <v>7600000</v>
          </cell>
        </row>
        <row r="34">
          <cell r="A34" t="str">
            <v>OPSP-VAD-1035-2023</v>
          </cell>
          <cell r="B34">
            <v>12400000</v>
          </cell>
        </row>
        <row r="35">
          <cell r="A35" t="str">
            <v>OAG-VAD-1036-2023</v>
          </cell>
          <cell r="B35">
            <v>7600000</v>
          </cell>
        </row>
        <row r="36">
          <cell r="A36" t="str">
            <v>OAG-VAD-1037-2023</v>
          </cell>
          <cell r="B36">
            <v>7600000</v>
          </cell>
        </row>
        <row r="37">
          <cell r="A37" t="str">
            <v>OAG-VAD-1038-2023</v>
          </cell>
          <cell r="B37">
            <v>10000000</v>
          </cell>
        </row>
        <row r="38">
          <cell r="A38" t="str">
            <v>OAG-VAD-1039-2023</v>
          </cell>
          <cell r="B38">
            <v>7600000</v>
          </cell>
        </row>
        <row r="39">
          <cell r="A39" t="str">
            <v>OAG-VAD-1040-2023</v>
          </cell>
          <cell r="B39">
            <v>7600000</v>
          </cell>
        </row>
        <row r="40">
          <cell r="A40" t="str">
            <v>OAG-VAD-1041-2023</v>
          </cell>
          <cell r="B40">
            <v>7600000</v>
          </cell>
        </row>
        <row r="41">
          <cell r="A41" t="str">
            <v>OAG-VAD-1042-2023</v>
          </cell>
          <cell r="B41">
            <v>7600000</v>
          </cell>
        </row>
        <row r="42">
          <cell r="A42" t="str">
            <v>OAG-VAD-1043-2023</v>
          </cell>
          <cell r="B42">
            <v>7600000</v>
          </cell>
        </row>
        <row r="43">
          <cell r="A43" t="str">
            <v>OPSP-VAD-1044-2023</v>
          </cell>
          <cell r="B43">
            <v>11200000</v>
          </cell>
        </row>
        <row r="44">
          <cell r="A44" t="str">
            <v>OAG-VAD-1045-2023</v>
          </cell>
          <cell r="B44">
            <v>8800000</v>
          </cell>
        </row>
        <row r="45">
          <cell r="A45" t="str">
            <v>OAG-VAD-1046-2023</v>
          </cell>
          <cell r="B45">
            <v>7600000</v>
          </cell>
        </row>
        <row r="46">
          <cell r="A46" t="str">
            <v>OPSP-VAD-1047-2023</v>
          </cell>
          <cell r="B46">
            <v>11600000</v>
          </cell>
        </row>
        <row r="47">
          <cell r="A47" t="str">
            <v>OAG-VAD-1048-2023</v>
          </cell>
          <cell r="B47">
            <v>8800000</v>
          </cell>
        </row>
        <row r="48">
          <cell r="A48" t="str">
            <v>OAG-VAD-1049-2023</v>
          </cell>
          <cell r="B48">
            <v>8800000</v>
          </cell>
        </row>
        <row r="49">
          <cell r="A49" t="str">
            <v>OPSP-VAD-1050-2023</v>
          </cell>
          <cell r="B49">
            <v>12400000</v>
          </cell>
        </row>
        <row r="50">
          <cell r="A50" t="str">
            <v>OAG-VAD-1051-2023</v>
          </cell>
          <cell r="B50">
            <v>10000000</v>
          </cell>
        </row>
        <row r="51">
          <cell r="A51" t="str">
            <v>OAG-VAD-1052-2023</v>
          </cell>
          <cell r="B51">
            <v>7600000</v>
          </cell>
        </row>
        <row r="52">
          <cell r="A52" t="str">
            <v>OAG-VAD-1053-2023</v>
          </cell>
          <cell r="B52">
            <v>8800000</v>
          </cell>
        </row>
        <row r="53">
          <cell r="A53" t="str">
            <v>OAG-VAD-1054-2023</v>
          </cell>
          <cell r="B53">
            <v>8800000</v>
          </cell>
        </row>
        <row r="54">
          <cell r="A54" t="str">
            <v>OAG-VAD-1055-2023</v>
          </cell>
          <cell r="B54">
            <v>12400000</v>
          </cell>
        </row>
        <row r="55">
          <cell r="A55" t="str">
            <v>OPSP-VAD-1056-2023</v>
          </cell>
          <cell r="B55">
            <v>8800000</v>
          </cell>
        </row>
        <row r="56">
          <cell r="A56" t="str">
            <v>OPSP-VAD-1057-2023</v>
          </cell>
          <cell r="B56">
            <v>10000000</v>
          </cell>
        </row>
        <row r="57">
          <cell r="A57" t="str">
            <v>OPSP-VAD-1058-2023</v>
          </cell>
          <cell r="B57">
            <v>11200000</v>
          </cell>
        </row>
        <row r="58">
          <cell r="A58" t="str">
            <v>OAG-VAD-1059-2023</v>
          </cell>
          <cell r="B58">
            <v>8800000</v>
          </cell>
        </row>
        <row r="59">
          <cell r="A59" t="str">
            <v>OPSP-VAD-1060-2023</v>
          </cell>
          <cell r="B59">
            <v>20400000</v>
          </cell>
        </row>
        <row r="60">
          <cell r="A60" t="str">
            <v>OPSP-VAD-1061-2023</v>
          </cell>
          <cell r="B60">
            <v>11200000</v>
          </cell>
        </row>
        <row r="61">
          <cell r="A61" t="str">
            <v>OAG-VAD-1062-2023</v>
          </cell>
          <cell r="B61">
            <v>10000000</v>
          </cell>
        </row>
        <row r="62">
          <cell r="A62" t="str">
            <v>OAG-VAD-1063-2023</v>
          </cell>
          <cell r="B62">
            <v>7600000</v>
          </cell>
        </row>
        <row r="63">
          <cell r="A63" t="str">
            <v>OAG-VAD-1064-2023</v>
          </cell>
          <cell r="B63">
            <v>7600000</v>
          </cell>
        </row>
        <row r="64">
          <cell r="A64" t="str">
            <v>OAG-VAD-1065-2023</v>
          </cell>
          <cell r="B64">
            <v>10000000</v>
          </cell>
        </row>
        <row r="65">
          <cell r="A65" t="str">
            <v>OAG-VAD-1066-2023</v>
          </cell>
          <cell r="B65">
            <v>7600000</v>
          </cell>
        </row>
        <row r="66">
          <cell r="A66" t="str">
            <v>OAG-VAD-1067-2023</v>
          </cell>
          <cell r="B66">
            <v>7600000</v>
          </cell>
        </row>
        <row r="67">
          <cell r="A67" t="str">
            <v>OAG-VAD-1068-2023</v>
          </cell>
          <cell r="B67">
            <v>7600000</v>
          </cell>
        </row>
        <row r="68">
          <cell r="A68" t="str">
            <v>OAG-VAD-1069-2023</v>
          </cell>
          <cell r="B68">
            <v>8800000</v>
          </cell>
        </row>
        <row r="69">
          <cell r="A69" t="str">
            <v>OAG-VAD-1070-2023</v>
          </cell>
          <cell r="B69">
            <v>7600000</v>
          </cell>
        </row>
        <row r="70">
          <cell r="A70" t="str">
            <v>OAG-VAD-1071-2023</v>
          </cell>
          <cell r="B70">
            <v>8800000</v>
          </cell>
        </row>
        <row r="71">
          <cell r="A71" t="str">
            <v>OPSP-VAD-1072-2023</v>
          </cell>
          <cell r="B71">
            <v>10400000</v>
          </cell>
        </row>
        <row r="72">
          <cell r="A72" t="str">
            <v>OAG-VAD-1073-2023</v>
          </cell>
          <cell r="B72">
            <v>8800000</v>
          </cell>
        </row>
        <row r="73">
          <cell r="A73" t="str">
            <v>OAG-VAD-1074-2023</v>
          </cell>
          <cell r="B73">
            <v>8800000</v>
          </cell>
        </row>
        <row r="74">
          <cell r="A74" t="str">
            <v>OAG-VAD-1075-2023</v>
          </cell>
          <cell r="B74">
            <v>8800000</v>
          </cell>
        </row>
        <row r="75">
          <cell r="A75" t="str">
            <v>OAG-VAD-1076-2023</v>
          </cell>
          <cell r="B75">
            <v>8800000</v>
          </cell>
        </row>
        <row r="76">
          <cell r="A76" t="str">
            <v>OAG-VAD-1077-2023</v>
          </cell>
          <cell r="B76">
            <v>8800000</v>
          </cell>
        </row>
        <row r="77">
          <cell r="A77" t="str">
            <v>OAG-VAD-1078-2023</v>
          </cell>
          <cell r="B77">
            <v>7600000</v>
          </cell>
        </row>
        <row r="78">
          <cell r="A78" t="str">
            <v>OAG-VAD-1079-2023</v>
          </cell>
          <cell r="B78">
            <v>7600000</v>
          </cell>
        </row>
        <row r="79">
          <cell r="A79" t="str">
            <v>OAG-VAD-1080-2023</v>
          </cell>
          <cell r="B79">
            <v>7600000</v>
          </cell>
        </row>
        <row r="80">
          <cell r="A80" t="str">
            <v>OAG-VAD-1081-2023</v>
          </cell>
          <cell r="B80">
            <v>8800000</v>
          </cell>
        </row>
        <row r="81">
          <cell r="A81" t="str">
            <v>OAG-VAD-1082-2023</v>
          </cell>
          <cell r="B81">
            <v>7600000</v>
          </cell>
        </row>
        <row r="82">
          <cell r="A82" t="str">
            <v>OPSP-VAD-1083-2023</v>
          </cell>
          <cell r="B82">
            <v>14000000</v>
          </cell>
        </row>
        <row r="83">
          <cell r="A83" t="str">
            <v>OPSP-VAD-1084-2023</v>
          </cell>
          <cell r="B83">
            <v>11500000</v>
          </cell>
        </row>
        <row r="84">
          <cell r="A84" t="str">
            <v>OPSP-VAD-1085-2023</v>
          </cell>
          <cell r="B84">
            <v>8000000</v>
          </cell>
        </row>
        <row r="85">
          <cell r="A85" t="str">
            <v>OPSP-VAD-1086-2023</v>
          </cell>
          <cell r="B85">
            <v>13600000</v>
          </cell>
        </row>
        <row r="86">
          <cell r="A86" t="str">
            <v>OPSP-VAD-1087-2023</v>
          </cell>
          <cell r="B86">
            <v>8400000</v>
          </cell>
        </row>
        <row r="87">
          <cell r="A87" t="str">
            <v>OPSP-VAD-1088-2023</v>
          </cell>
          <cell r="B87">
            <v>8400000</v>
          </cell>
        </row>
        <row r="88">
          <cell r="A88" t="str">
            <v>OAG-VAD-1089-2023</v>
          </cell>
          <cell r="B88">
            <v>7600000</v>
          </cell>
        </row>
        <row r="89">
          <cell r="A89" t="str">
            <v>OAG-VAD-1090-2023</v>
          </cell>
          <cell r="B89">
            <v>7600000</v>
          </cell>
        </row>
        <row r="90">
          <cell r="A90" t="str">
            <v>OAG-VAD-1091-2023</v>
          </cell>
          <cell r="B90">
            <v>7600000</v>
          </cell>
        </row>
        <row r="91">
          <cell r="A91" t="str">
            <v>OAG-VAD-1092-2023</v>
          </cell>
          <cell r="B91">
            <v>7600000</v>
          </cell>
        </row>
        <row r="92">
          <cell r="A92" t="str">
            <v>OAG-VAD-1093-2023</v>
          </cell>
          <cell r="B92">
            <v>7600000</v>
          </cell>
        </row>
        <row r="93">
          <cell r="A93" t="str">
            <v>OAG-VAD-1094-2023</v>
          </cell>
          <cell r="B93">
            <v>7600000</v>
          </cell>
        </row>
        <row r="94">
          <cell r="A94" t="str">
            <v>OAG-VAD-1095-2023</v>
          </cell>
          <cell r="B94">
            <v>8800000</v>
          </cell>
        </row>
        <row r="95">
          <cell r="A95" t="str">
            <v>OAG-VAD-1096-2023</v>
          </cell>
          <cell r="B95">
            <v>8800000</v>
          </cell>
        </row>
        <row r="96">
          <cell r="A96" t="str">
            <v>OAG-VAD-1097-2023</v>
          </cell>
          <cell r="B96">
            <v>8800000</v>
          </cell>
        </row>
        <row r="97">
          <cell r="A97" t="str">
            <v>OAG-VAD-1098-2023</v>
          </cell>
          <cell r="B97">
            <v>8800000</v>
          </cell>
        </row>
        <row r="98">
          <cell r="A98" t="str">
            <v>OAG-VAD-1099-2023</v>
          </cell>
          <cell r="B98">
            <v>8800000</v>
          </cell>
        </row>
        <row r="99">
          <cell r="A99" t="str">
            <v>OAG-VAD-1100-2023</v>
          </cell>
          <cell r="B99">
            <v>11200000</v>
          </cell>
        </row>
        <row r="100">
          <cell r="A100" t="str">
            <v>OAG-VAD-1101-2023</v>
          </cell>
          <cell r="B100">
            <v>8800000</v>
          </cell>
        </row>
        <row r="101">
          <cell r="A101" t="str">
            <v>OAG-VAD-1102-2023</v>
          </cell>
          <cell r="B101">
            <v>11200000</v>
          </cell>
        </row>
        <row r="102">
          <cell r="A102" t="str">
            <v>OAG-VAD-1103-2023</v>
          </cell>
          <cell r="B102">
            <v>8800000</v>
          </cell>
        </row>
        <row r="103">
          <cell r="A103" t="str">
            <v>OAG-VAD-1104-2023</v>
          </cell>
          <cell r="B103">
            <v>10000000</v>
          </cell>
        </row>
        <row r="104">
          <cell r="A104" t="str">
            <v>OPSP-VAD-1105-2023</v>
          </cell>
          <cell r="B104">
            <v>11200000</v>
          </cell>
        </row>
        <row r="105">
          <cell r="A105" t="str">
            <v>OPSP-VAD-1106-2023</v>
          </cell>
          <cell r="B105">
            <v>11200000</v>
          </cell>
        </row>
        <row r="106">
          <cell r="A106" t="str">
            <v>OAG-VAD-1107-2023</v>
          </cell>
          <cell r="B106">
            <v>7600000</v>
          </cell>
        </row>
        <row r="107">
          <cell r="A107" t="str">
            <v>OAG-VAD-1108-2023</v>
          </cell>
          <cell r="B107">
            <v>7600000</v>
          </cell>
        </row>
        <row r="108">
          <cell r="A108" t="str">
            <v>OAG-VAD-1109-2023</v>
          </cell>
          <cell r="B108">
            <v>7600000</v>
          </cell>
        </row>
        <row r="109">
          <cell r="A109" t="str">
            <v>OAG-VAD-1110-2023</v>
          </cell>
          <cell r="B109">
            <v>7600000</v>
          </cell>
        </row>
        <row r="110">
          <cell r="A110" t="str">
            <v>OAG-VAD-1111-2023</v>
          </cell>
          <cell r="B110">
            <v>7600000</v>
          </cell>
        </row>
        <row r="111">
          <cell r="A111" t="str">
            <v>OAG-VAD-1112-2023</v>
          </cell>
          <cell r="B111">
            <v>7600000</v>
          </cell>
        </row>
        <row r="112">
          <cell r="A112" t="str">
            <v>OPSP-VAD-1113-2023</v>
          </cell>
          <cell r="B112">
            <v>13600000</v>
          </cell>
        </row>
        <row r="113">
          <cell r="A113" t="str">
            <v>OAG-VAD-1114-2023</v>
          </cell>
          <cell r="B113">
            <v>7600000</v>
          </cell>
        </row>
        <row r="114">
          <cell r="A114" t="str">
            <v>OAG-VAD-1115-2023</v>
          </cell>
          <cell r="B114">
            <v>10000000</v>
          </cell>
        </row>
        <row r="115">
          <cell r="A115" t="str">
            <v>OPSP-VAD-1116-2023</v>
          </cell>
          <cell r="B115">
            <v>18000000</v>
          </cell>
        </row>
        <row r="116">
          <cell r="A116" t="str">
            <v>OPSP-VAD-1117-2023</v>
          </cell>
          <cell r="B116">
            <v>18000000</v>
          </cell>
        </row>
        <row r="117">
          <cell r="A117" t="str">
            <v>OPSP-VAD-1118-2023</v>
          </cell>
          <cell r="B117">
            <v>16000000</v>
          </cell>
        </row>
        <row r="118">
          <cell r="A118" t="str">
            <v>OPSP-VAD-1119-2023</v>
          </cell>
          <cell r="B118">
            <v>14000000</v>
          </cell>
        </row>
        <row r="119">
          <cell r="A119" t="str">
            <v>OPSP-VAD-1120-2023</v>
          </cell>
          <cell r="B119">
            <v>12400000</v>
          </cell>
        </row>
        <row r="120">
          <cell r="A120" t="str">
            <v>OPSP-VAD-1121-2023</v>
          </cell>
          <cell r="B120">
            <v>11200000</v>
          </cell>
        </row>
        <row r="121">
          <cell r="A121" t="str">
            <v>OPSP-VAD-1122-2023</v>
          </cell>
          <cell r="B121">
            <v>11200000</v>
          </cell>
        </row>
        <row r="122">
          <cell r="A122" t="str">
            <v>OAG-VAD-1123-2023</v>
          </cell>
          <cell r="B122">
            <v>10000000</v>
          </cell>
        </row>
        <row r="123">
          <cell r="A123" t="str">
            <v>OAG-VAD-1124-2023</v>
          </cell>
          <cell r="B123">
            <v>11040000</v>
          </cell>
        </row>
        <row r="124">
          <cell r="A124" t="str">
            <v>OAG-VAD-1125-2023</v>
          </cell>
          <cell r="B124">
            <v>10000000</v>
          </cell>
        </row>
        <row r="125">
          <cell r="A125" t="str">
            <v>OAG-VAD-1126-2023</v>
          </cell>
          <cell r="B125">
            <v>7600000</v>
          </cell>
        </row>
        <row r="126">
          <cell r="A126" t="str">
            <v>OAG-VAD-1127-2023</v>
          </cell>
          <cell r="B126">
            <v>7600000</v>
          </cell>
        </row>
        <row r="127">
          <cell r="A127" t="str">
            <v>OPSP-VAD-1128-2023</v>
          </cell>
          <cell r="B127">
            <v>13600000</v>
          </cell>
        </row>
        <row r="128">
          <cell r="A128" t="str">
            <v>OAG-VAD-1129-2023</v>
          </cell>
          <cell r="B128">
            <v>7600000</v>
          </cell>
        </row>
        <row r="129">
          <cell r="A129" t="str">
            <v>OAG-VAD-1130-2023</v>
          </cell>
          <cell r="B129">
            <v>7600000</v>
          </cell>
        </row>
        <row r="130">
          <cell r="A130" t="str">
            <v>OAG-VAD-1131-2023</v>
          </cell>
          <cell r="B130">
            <v>10000000</v>
          </cell>
        </row>
        <row r="131">
          <cell r="A131" t="str">
            <v>OAG-VAD-1132-2023</v>
          </cell>
          <cell r="B131">
            <v>7600000</v>
          </cell>
        </row>
        <row r="132">
          <cell r="A132" t="str">
            <v>OPSP-VAD-1133-2023</v>
          </cell>
          <cell r="B132">
            <v>8800000</v>
          </cell>
        </row>
        <row r="133">
          <cell r="A133" t="str">
            <v>OPSP-VAD-1134-2023</v>
          </cell>
          <cell r="B133">
            <v>8400000</v>
          </cell>
        </row>
        <row r="134">
          <cell r="A134" t="str">
            <v>OPSP-VAD-1135-2023</v>
          </cell>
          <cell r="B134">
            <v>9600000</v>
          </cell>
        </row>
        <row r="135">
          <cell r="A135" t="str">
            <v>OPSP-VAD-1136-2023</v>
          </cell>
          <cell r="B135">
            <v>11200000</v>
          </cell>
        </row>
        <row r="136">
          <cell r="A136" t="str">
            <v>OPSP-VAD-1137-2023</v>
          </cell>
          <cell r="B136">
            <v>10400000</v>
          </cell>
        </row>
        <row r="137">
          <cell r="A137" t="str">
            <v>OPSP-VAD-1138-2023</v>
          </cell>
          <cell r="B137">
            <v>11200000</v>
          </cell>
        </row>
        <row r="138">
          <cell r="A138" t="str">
            <v>OAG-VAD-1139-2023</v>
          </cell>
          <cell r="B138">
            <v>7600000</v>
          </cell>
        </row>
        <row r="139">
          <cell r="A139" t="str">
            <v>OPSP-VAD-1140-2023</v>
          </cell>
          <cell r="B139">
            <v>11200000</v>
          </cell>
        </row>
        <row r="140">
          <cell r="A140" t="str">
            <v>OAG-VAD-1141-2023</v>
          </cell>
          <cell r="B140">
            <v>7600000</v>
          </cell>
        </row>
        <row r="141">
          <cell r="A141" t="str">
            <v>OPSP-VAD-1142-2023</v>
          </cell>
          <cell r="B141">
            <v>16000000</v>
          </cell>
        </row>
        <row r="142">
          <cell r="A142" t="str">
            <v>OPSP-VAD-1143-2023</v>
          </cell>
          <cell r="B142">
            <v>12400000</v>
          </cell>
        </row>
        <row r="143">
          <cell r="A143" t="str">
            <v>OPSP-VAD-1144-2023</v>
          </cell>
          <cell r="B143">
            <v>11200000</v>
          </cell>
        </row>
        <row r="144">
          <cell r="A144" t="str">
            <v>OPSP-VAD-1145-2023</v>
          </cell>
          <cell r="B144">
            <v>11200000</v>
          </cell>
        </row>
        <row r="145">
          <cell r="A145" t="str">
            <v>OPSP-VAD-1146-2023</v>
          </cell>
          <cell r="B145">
            <v>28000000</v>
          </cell>
        </row>
        <row r="146">
          <cell r="A146" t="str">
            <v>OPSP-VAD-1147-2023</v>
          </cell>
          <cell r="B146">
            <v>11200000</v>
          </cell>
        </row>
        <row r="147">
          <cell r="A147" t="str">
            <v>OPSP-VAD-1148-2023</v>
          </cell>
          <cell r="B147">
            <v>12400000</v>
          </cell>
        </row>
        <row r="148">
          <cell r="A148" t="str">
            <v>OPSP-VAD-1149-2023</v>
          </cell>
          <cell r="B148">
            <v>14000000</v>
          </cell>
        </row>
        <row r="149">
          <cell r="A149" t="str">
            <v>OPSP-VAD-1150-2023</v>
          </cell>
          <cell r="B149">
            <v>8800000</v>
          </cell>
        </row>
        <row r="150">
          <cell r="A150" t="str">
            <v>OPSP-VAD-1151-2023</v>
          </cell>
          <cell r="B150">
            <v>8800000</v>
          </cell>
        </row>
        <row r="151">
          <cell r="A151" t="str">
            <v>OPSP-VAD-1152-2023</v>
          </cell>
          <cell r="B151">
            <v>8800000</v>
          </cell>
        </row>
        <row r="152">
          <cell r="A152" t="str">
            <v>OPSP-VAD-1153-2023</v>
          </cell>
          <cell r="B152">
            <v>18000000</v>
          </cell>
        </row>
        <row r="153">
          <cell r="A153" t="str">
            <v>OAG-VAD-1154-2023</v>
          </cell>
          <cell r="B153">
            <v>8800000</v>
          </cell>
        </row>
        <row r="154">
          <cell r="A154" t="str">
            <v>OAG-VAD-1155-2023</v>
          </cell>
          <cell r="B154">
            <v>8800000</v>
          </cell>
        </row>
        <row r="155">
          <cell r="A155" t="str">
            <v>OAG-VAD-1156-2023</v>
          </cell>
          <cell r="B155">
            <v>8800000</v>
          </cell>
        </row>
        <row r="156">
          <cell r="A156" t="str">
            <v>OPSP-VAD-1157-2023</v>
          </cell>
          <cell r="B156">
            <v>13600000</v>
          </cell>
        </row>
        <row r="157">
          <cell r="A157" t="str">
            <v>OPSP-VAD-1158-2023</v>
          </cell>
          <cell r="B157">
            <v>11200000</v>
          </cell>
        </row>
        <row r="158">
          <cell r="A158" t="str">
            <v>OPSP-VAD-1159-2023</v>
          </cell>
          <cell r="B158">
            <v>12400000</v>
          </cell>
        </row>
        <row r="159">
          <cell r="A159" t="str">
            <v>OPSP-VAD-1160-2023</v>
          </cell>
          <cell r="B159">
            <v>11200000</v>
          </cell>
        </row>
        <row r="160">
          <cell r="A160" t="str">
            <v>OPSP-VAD-1161-2023</v>
          </cell>
          <cell r="B160">
            <v>13600000</v>
          </cell>
        </row>
        <row r="161">
          <cell r="A161" t="str">
            <v>OPSP-VAD-1162-2023</v>
          </cell>
          <cell r="B161">
            <v>13600000</v>
          </cell>
        </row>
        <row r="162">
          <cell r="A162" t="str">
            <v>OPSP-VAD-1163-2023</v>
          </cell>
          <cell r="B162">
            <v>11200000</v>
          </cell>
        </row>
        <row r="163">
          <cell r="A163" t="str">
            <v>OAG-VAD-1164-2023</v>
          </cell>
          <cell r="B163">
            <v>7600000</v>
          </cell>
        </row>
        <row r="164">
          <cell r="A164" t="str">
            <v>OAG-VAD-1165-2023</v>
          </cell>
          <cell r="B164">
            <v>7600000</v>
          </cell>
        </row>
        <row r="165">
          <cell r="A165" t="str">
            <v>OPSP-VAD-1166-2023</v>
          </cell>
          <cell r="B165">
            <v>11200000</v>
          </cell>
        </row>
        <row r="166">
          <cell r="A166" t="str">
            <v>OAG-VAD-1167-2023</v>
          </cell>
          <cell r="B166">
            <v>8800000</v>
          </cell>
        </row>
        <row r="167">
          <cell r="A167" t="str">
            <v>OAG-VAD-1168-2023</v>
          </cell>
          <cell r="B167">
            <v>7600000</v>
          </cell>
        </row>
        <row r="168">
          <cell r="A168" t="str">
            <v>OAG-VAD-1169-2023</v>
          </cell>
          <cell r="B168">
            <v>7600000</v>
          </cell>
        </row>
        <row r="169">
          <cell r="A169" t="str">
            <v>OPSP-VAD-1170-2023</v>
          </cell>
          <cell r="B169">
            <v>12400000</v>
          </cell>
        </row>
        <row r="170">
          <cell r="A170" t="str">
            <v>OAG-VAD-1171-2023</v>
          </cell>
          <cell r="B170">
            <v>7600000</v>
          </cell>
        </row>
        <row r="171">
          <cell r="A171" t="str">
            <v>OAG-VAD-1172-2023</v>
          </cell>
          <cell r="B171">
            <v>8800000</v>
          </cell>
        </row>
        <row r="172">
          <cell r="A172" t="str">
            <v>OPSP-VAD-1173-2023</v>
          </cell>
          <cell r="B172">
            <v>12400000</v>
          </cell>
        </row>
        <row r="173">
          <cell r="A173" t="str">
            <v>OPSP-VAD-1174-2023</v>
          </cell>
          <cell r="B173">
            <v>11500000</v>
          </cell>
        </row>
        <row r="174">
          <cell r="A174" t="str">
            <v>OPSP-VAD-1175-2023</v>
          </cell>
          <cell r="B174">
            <v>10000000</v>
          </cell>
        </row>
        <row r="175">
          <cell r="A175" t="str">
            <v>OAG-VAD-1176-2023</v>
          </cell>
          <cell r="B175">
            <v>10000000</v>
          </cell>
        </row>
        <row r="176">
          <cell r="A176" t="str">
            <v>OPSP-VAD-1177-2023</v>
          </cell>
          <cell r="B176">
            <v>12400000</v>
          </cell>
        </row>
        <row r="177">
          <cell r="A177" t="str">
            <v>OPSP-VAD-1178-2023</v>
          </cell>
          <cell r="B177">
            <v>12400000</v>
          </cell>
        </row>
        <row r="178">
          <cell r="A178" t="str">
            <v>OAG-VAD-1179-2023</v>
          </cell>
          <cell r="B178">
            <v>8800000</v>
          </cell>
        </row>
        <row r="179">
          <cell r="A179" t="str">
            <v>OPSP-VAD-1180-2023</v>
          </cell>
          <cell r="B179">
            <v>20800000</v>
          </cell>
        </row>
        <row r="180">
          <cell r="A180" t="str">
            <v>OPSP-VAD-1181-2023</v>
          </cell>
          <cell r="B180">
            <v>12400000</v>
          </cell>
        </row>
        <row r="181">
          <cell r="A181" t="str">
            <v>OAG-VAD-1182-2023</v>
          </cell>
          <cell r="B181">
            <v>8750000</v>
          </cell>
        </row>
        <row r="182">
          <cell r="A182" t="str">
            <v>OPSP-VAD-1183-2023</v>
          </cell>
          <cell r="B182">
            <v>24000000</v>
          </cell>
        </row>
        <row r="183">
          <cell r="A183" t="str">
            <v>OAG-VAD-1184-2023</v>
          </cell>
          <cell r="B183">
            <v>10000000</v>
          </cell>
        </row>
        <row r="184">
          <cell r="A184" t="str">
            <v>OAG-VAD-1185-2023</v>
          </cell>
          <cell r="B184">
            <v>7600000</v>
          </cell>
        </row>
        <row r="185">
          <cell r="A185" t="str">
            <v>OPSP-VAD-1186-2023</v>
          </cell>
          <cell r="B185">
            <v>15300000</v>
          </cell>
        </row>
        <row r="186">
          <cell r="A186" t="str">
            <v>OAG-VAD-1187-2023</v>
          </cell>
          <cell r="B186">
            <v>7093000</v>
          </cell>
        </row>
        <row r="187">
          <cell r="A187" t="str">
            <v>OAG-VAD-1188-2023</v>
          </cell>
          <cell r="B187">
            <v>8800000</v>
          </cell>
        </row>
        <row r="188">
          <cell r="A188" t="str">
            <v>OAG-VAD-1189-2023</v>
          </cell>
          <cell r="B188">
            <v>7600000</v>
          </cell>
        </row>
        <row r="189">
          <cell r="A189" t="str">
            <v>OAG-VAD-1190-2023</v>
          </cell>
          <cell r="B189">
            <v>7600000</v>
          </cell>
        </row>
        <row r="190">
          <cell r="A190" t="str">
            <v>OPSP-VAD-1192-2023</v>
          </cell>
          <cell r="B190">
            <v>22000000</v>
          </cell>
        </row>
        <row r="191">
          <cell r="A191" t="str">
            <v>OAG-VAD-1193-2023</v>
          </cell>
          <cell r="B191">
            <v>7600000</v>
          </cell>
        </row>
        <row r="192">
          <cell r="A192" t="str">
            <v>OAG-VAD-1194-2023</v>
          </cell>
          <cell r="B192">
            <v>8800000</v>
          </cell>
        </row>
        <row r="193">
          <cell r="A193" t="str">
            <v>OAG-VAD-1195-2023</v>
          </cell>
          <cell r="B193">
            <v>7600000</v>
          </cell>
        </row>
        <row r="194">
          <cell r="A194" t="str">
            <v>OAG-VAD-1196-2023</v>
          </cell>
          <cell r="B194">
            <v>8800000</v>
          </cell>
        </row>
        <row r="195">
          <cell r="A195" t="str">
            <v>OAG-VAD-1197-2023</v>
          </cell>
          <cell r="B195">
            <v>8800000</v>
          </cell>
        </row>
        <row r="196">
          <cell r="A196" t="str">
            <v>OAG-VAD-1198-2023</v>
          </cell>
          <cell r="B196">
            <v>7600000</v>
          </cell>
        </row>
        <row r="197">
          <cell r="A197" t="str">
            <v>OAG-VAD-1199-2023</v>
          </cell>
          <cell r="B197">
            <v>7600000</v>
          </cell>
        </row>
        <row r="198">
          <cell r="A198" t="str">
            <v>OAG-VAD-1200-2023</v>
          </cell>
          <cell r="B198">
            <v>7600000</v>
          </cell>
        </row>
        <row r="199">
          <cell r="A199" t="str">
            <v>OPSP-VAD-1201-2023</v>
          </cell>
          <cell r="B199">
            <v>8400000</v>
          </cell>
        </row>
        <row r="200">
          <cell r="A200" t="str">
            <v>OPSP-VAD-1202-2023</v>
          </cell>
          <cell r="B200">
            <v>11200000</v>
          </cell>
        </row>
        <row r="201">
          <cell r="A201" t="str">
            <v>OPSP-VAD-1203-2023</v>
          </cell>
          <cell r="B201">
            <v>11200000</v>
          </cell>
        </row>
        <row r="202">
          <cell r="A202" t="str">
            <v>OPSP-VAD-1204-2023</v>
          </cell>
          <cell r="B202">
            <v>24400000</v>
          </cell>
        </row>
        <row r="203">
          <cell r="A203" t="str">
            <v>OAG-VAD-1205-2023</v>
          </cell>
          <cell r="B203">
            <v>7600000</v>
          </cell>
        </row>
        <row r="204">
          <cell r="A204" t="str">
            <v>OPSP-VAD-1206-2023</v>
          </cell>
          <cell r="B204">
            <v>11200000</v>
          </cell>
        </row>
        <row r="205">
          <cell r="A205" t="str">
            <v>OPSP-VAD-1207-2023</v>
          </cell>
          <cell r="B205">
            <v>11200000</v>
          </cell>
        </row>
        <row r="206">
          <cell r="A206" t="str">
            <v>OAG-VAD-1208-2023</v>
          </cell>
          <cell r="B206">
            <v>7600000</v>
          </cell>
        </row>
        <row r="207">
          <cell r="A207" t="str">
            <v>OAG-VAD-1209-2023</v>
          </cell>
          <cell r="B207">
            <v>7600000</v>
          </cell>
        </row>
        <row r="208">
          <cell r="A208" t="str">
            <v>OAG-VAD-1210-2023</v>
          </cell>
          <cell r="B208">
            <v>7600000</v>
          </cell>
        </row>
        <row r="209">
          <cell r="A209" t="str">
            <v>OAG-VAD-1211-2023</v>
          </cell>
          <cell r="B209">
            <v>12400000</v>
          </cell>
        </row>
        <row r="210">
          <cell r="A210" t="str">
            <v>OPSP-VAD-1212-2023</v>
          </cell>
          <cell r="B210">
            <v>12950000</v>
          </cell>
        </row>
        <row r="211">
          <cell r="A211" t="str">
            <v>OAG-VAD-1213-2023</v>
          </cell>
          <cell r="B211">
            <v>8800000</v>
          </cell>
        </row>
        <row r="212">
          <cell r="A212" t="str">
            <v>OPSP-VAD-1214-2023</v>
          </cell>
          <cell r="B212">
            <v>12400000</v>
          </cell>
        </row>
        <row r="213">
          <cell r="A213" t="str">
            <v>OAG-VAD-1215-2023</v>
          </cell>
          <cell r="B213">
            <v>8800000</v>
          </cell>
        </row>
        <row r="214">
          <cell r="A214" t="str">
            <v>OAG-VAD-1216-2023</v>
          </cell>
          <cell r="B214">
            <v>7600000</v>
          </cell>
        </row>
        <row r="215">
          <cell r="A215" t="str">
            <v>OAG-VAD-1217-2023</v>
          </cell>
          <cell r="B215">
            <v>7030000</v>
          </cell>
        </row>
        <row r="216">
          <cell r="A216" t="str">
            <v>OPSP-VAD-1218-2023</v>
          </cell>
          <cell r="B216">
            <v>12400000</v>
          </cell>
        </row>
        <row r="217">
          <cell r="A217" t="str">
            <v>OAG-VAD-1220-2023</v>
          </cell>
          <cell r="B217">
            <v>11040000</v>
          </cell>
        </row>
        <row r="218">
          <cell r="A218" t="str">
            <v>OAG-VAD-1221-2023</v>
          </cell>
          <cell r="B218">
            <v>8140000</v>
          </cell>
        </row>
        <row r="219">
          <cell r="A219" t="str">
            <v>OAG-VAD-1222-2023</v>
          </cell>
          <cell r="B219">
            <v>7600000</v>
          </cell>
        </row>
        <row r="220">
          <cell r="A220" t="str">
            <v>OPSP-VAD-1223-2023</v>
          </cell>
          <cell r="B220">
            <v>11200000</v>
          </cell>
        </row>
        <row r="221">
          <cell r="A221" t="str">
            <v>OAG-VAD-1224-2023</v>
          </cell>
          <cell r="B221">
            <v>7600000</v>
          </cell>
        </row>
        <row r="222">
          <cell r="A222" t="str">
            <v>OAG-VAD-1225-2023</v>
          </cell>
          <cell r="B222">
            <v>6460000</v>
          </cell>
        </row>
        <row r="223">
          <cell r="A223" t="str">
            <v>OPSP-VAD-1226-2023</v>
          </cell>
          <cell r="B223">
            <v>18200000</v>
          </cell>
        </row>
        <row r="224">
          <cell r="A224" t="str">
            <v>OAG-VAD-1227-2023</v>
          </cell>
          <cell r="B224">
            <v>7600000</v>
          </cell>
        </row>
        <row r="225">
          <cell r="A225" t="str">
            <v>OPSP-VAD-1228-2023</v>
          </cell>
          <cell r="B225">
            <v>11200000</v>
          </cell>
        </row>
        <row r="226">
          <cell r="A226" t="str">
            <v>OPSP-VAD-1229-2023</v>
          </cell>
          <cell r="B226">
            <v>9450000</v>
          </cell>
        </row>
        <row r="227">
          <cell r="A227" t="str">
            <v>OAG-VAD-1231-2023</v>
          </cell>
          <cell r="B227">
            <v>7600000</v>
          </cell>
        </row>
        <row r="228">
          <cell r="A228" t="str">
            <v>OAG-VAD-1232-2023</v>
          </cell>
          <cell r="B228">
            <v>7600000</v>
          </cell>
        </row>
        <row r="229">
          <cell r="A229" t="str">
            <v>OAG-VAD-1233-2023</v>
          </cell>
          <cell r="B229">
            <v>7600000</v>
          </cell>
        </row>
        <row r="230">
          <cell r="A230" t="str">
            <v>OPSP-VAD-1234-2023</v>
          </cell>
          <cell r="B230">
            <v>11900000</v>
          </cell>
        </row>
        <row r="231">
          <cell r="A231" t="str">
            <v>OPSP-VAD-1235-2023</v>
          </cell>
          <cell r="B231">
            <v>11900000</v>
          </cell>
        </row>
        <row r="232">
          <cell r="A232" t="str">
            <v>OPSP-VAD-1236-2023</v>
          </cell>
          <cell r="B232">
            <v>12400000</v>
          </cell>
        </row>
        <row r="233">
          <cell r="A233" t="str">
            <v>OPSP-VAD-1237-2023</v>
          </cell>
          <cell r="B233">
            <v>9147000</v>
          </cell>
        </row>
        <row r="234">
          <cell r="A234" t="str">
            <v>OPSP-VAD-1238-2023</v>
          </cell>
          <cell r="B234">
            <v>13760000</v>
          </cell>
        </row>
      </sheetData>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3990674&amp;isFromPublicArea=True&amp;isModal=False" TargetMode="External"/><Relationship Id="rId13" Type="http://schemas.openxmlformats.org/officeDocument/2006/relationships/hyperlink" Target="https://community.secop.gov.co/Public/Tendering/ContractNoticePhases/View?PPI=CO1.PPI.23676365&amp;isFromPublicArea=True&amp;isModal=False" TargetMode="External"/><Relationship Id="rId18" Type="http://schemas.openxmlformats.org/officeDocument/2006/relationships/hyperlink" Target="https://community.secop.gov.co/Public/Tendering/ContractNoticePhases/View?PPI=CO1.PPI.24741119&amp;isFromPublicArea=True&amp;isModal=False" TargetMode="External"/><Relationship Id="rId26" Type="http://schemas.openxmlformats.org/officeDocument/2006/relationships/hyperlink" Target="https://community.secop.gov.co/Public/Tendering/ContractNoticePhases/View?PPI=CO1.PPI.26797865&amp;isFromPublicArea=True&amp;isModal=False" TargetMode="External"/><Relationship Id="rId3" Type="http://schemas.openxmlformats.org/officeDocument/2006/relationships/hyperlink" Target="https://community.secop.gov.co/Public/Tendering/OpportunityDetail/Index?noticeUID=CO1.NTC.3871971&amp;isFromPublicArea=True&amp;isModal=False" TargetMode="External"/><Relationship Id="rId21" Type="http://schemas.openxmlformats.org/officeDocument/2006/relationships/hyperlink" Target="https://community.secop.gov.co/Public/Tendering/ContractNoticePhases/View?PPI=CO1.PPI.25467582&amp;isFromPublicArea=True&amp;isModal=False" TargetMode="External"/><Relationship Id="rId7" Type="http://schemas.openxmlformats.org/officeDocument/2006/relationships/hyperlink" Target="https://community.secop.gov.co/Public/Tendering/OpportunityDetail/Index?noticeUID=CO1.NTC.3973910&amp;isFromPublicArea=True&amp;isModal=False" TargetMode="External"/><Relationship Id="rId12" Type="http://schemas.openxmlformats.org/officeDocument/2006/relationships/hyperlink" Target="https://community.secop.gov.co/Public/Tendering/ContractNoticePhases/View?PPI=CO1.PPI.23676132&amp;isFromPublicArea=True&amp;isModal=False" TargetMode="External"/><Relationship Id="rId17" Type="http://schemas.openxmlformats.org/officeDocument/2006/relationships/hyperlink" Target="https://community.secop.gov.co/Public/Tendering/ContractNoticePhases/View?PPI=CO1.PPI.24740920&amp;isFromPublicArea=True&amp;isModal=False" TargetMode="External"/><Relationship Id="rId25" Type="http://schemas.openxmlformats.org/officeDocument/2006/relationships/hyperlink" Target="https://community.secop.gov.co/Public/Tendering/ContractNoticePhases/View?PPI=CO1.PPI.26178052&amp;isFromPublicArea=True&amp;isModal=False" TargetMode="External"/><Relationship Id="rId2" Type="http://schemas.openxmlformats.org/officeDocument/2006/relationships/hyperlink" Target="https://community.secop.gov.co/Public/Tendering/OpportunityDetail/Index?noticeUID=CO1.NTC.3869678&amp;isFromPublicArea=True&amp;isModal=False" TargetMode="External"/><Relationship Id="rId16" Type="http://schemas.openxmlformats.org/officeDocument/2006/relationships/hyperlink" Target="https://community.secop.gov.co/Public/Tendering/ContractNoticePhases/View?PPI=CO1.PPI.24740347&amp;isFromPublicArea=True&amp;isModal=False" TargetMode="External"/><Relationship Id="rId20" Type="http://schemas.openxmlformats.org/officeDocument/2006/relationships/hyperlink" Target="https://community.secop.gov.co/Public/Tendering/ContractNoticePhases/View?PPI=CO1.PPI.25192592&amp;isFromPublicArea=True&amp;isModal=False" TargetMode="External"/><Relationship Id="rId29" Type="http://schemas.openxmlformats.org/officeDocument/2006/relationships/hyperlink" Target="https://community.secop.gov.co/Public/Tendering/ContractNoticePhases/View?PPI=CO1.PPI.27994151&amp;isFromPublicArea=True&amp;isModal=False" TargetMode="External"/><Relationship Id="rId1" Type="http://schemas.openxmlformats.org/officeDocument/2006/relationships/hyperlink" Target="https://community.secop.gov.co/Public/Tendering/OpportunityDetail/Index?noticeUID=CO1.NTC.3869667&amp;isFromPublicArea=True&amp;isModal=False" TargetMode="External"/><Relationship Id="rId6" Type="http://schemas.openxmlformats.org/officeDocument/2006/relationships/hyperlink" Target="https://community.secop.gov.co/Public/Tendering/OpportunityDetail/Index?noticeUID=CO1.NTC.3886025&amp;isFromPublicArea=True&amp;isModal=False" TargetMode="External"/><Relationship Id="rId11" Type="http://schemas.openxmlformats.org/officeDocument/2006/relationships/hyperlink" Target="https://community.secop.gov.co/Public/Tendering/ContractNoticePhases/View?PPI=CO1.PPI.23545174&amp;isFromPublicArea=True&amp;isModal=False" TargetMode="External"/><Relationship Id="rId24" Type="http://schemas.openxmlformats.org/officeDocument/2006/relationships/hyperlink" Target="https://community.secop.gov.co/Public/Tendering/ContractNoticePhases/View?PPI=CO1.PPI.25643215&amp;isFromPublicArea=True&amp;isModal=False" TargetMode="External"/><Relationship Id="rId32" Type="http://schemas.openxmlformats.org/officeDocument/2006/relationships/drawing" Target="../drawings/drawing1.xml"/><Relationship Id="rId5" Type="http://schemas.openxmlformats.org/officeDocument/2006/relationships/hyperlink" Target="https://community.secop.gov.co/Public/Tendering/OpportunityDetail/Index?noticeUID=CO1.NTC.3885910&amp;isFromPublicArea=True&amp;isModal=False" TargetMode="External"/><Relationship Id="rId15" Type="http://schemas.openxmlformats.org/officeDocument/2006/relationships/hyperlink" Target="https://community.secop.gov.co/Public/Tendering/ContractNoticePhases/View?PPI=CO1.PPI.24737489&amp;isFromPublicArea=True&amp;isModal=False" TargetMode="External"/><Relationship Id="rId23" Type="http://schemas.openxmlformats.org/officeDocument/2006/relationships/hyperlink" Target="https://community.secop.gov.co/Public/Tendering/ContractNoticePhases/View?PPI=CO1.PPI.25635328&amp;isFromPublicArea=True&amp;isModal=False" TargetMode="External"/><Relationship Id="rId28" Type="http://schemas.openxmlformats.org/officeDocument/2006/relationships/hyperlink" Target="https://community.secop.gov.co/Public/Tendering/ContractNoticePhases/View?PPI=CO1.PPI.27987796&amp;isFromPublicArea=True&amp;isModal=False" TargetMode="External"/><Relationship Id="rId10" Type="http://schemas.openxmlformats.org/officeDocument/2006/relationships/hyperlink" Target="https://community.secop.gov.co/Public/Tendering/OpportunityDetail/Index?noticeUID=CO1.NTC.3871983&amp;isFromPublicArea=True&amp;isModal=False" TargetMode="External"/><Relationship Id="rId19" Type="http://schemas.openxmlformats.org/officeDocument/2006/relationships/hyperlink" Target="https://community.secop.gov.co/Public/Tendering/ContractNoticePhases/View?PPI=CO1.PPI.24846908&amp;isFromPublicArea=True&amp;isModal=False" TargetMode="External"/><Relationship Id="rId31" Type="http://schemas.openxmlformats.org/officeDocument/2006/relationships/printerSettings" Target="../printerSettings/printerSettings1.bin"/><Relationship Id="rId4" Type="http://schemas.openxmlformats.org/officeDocument/2006/relationships/hyperlink" Target="https://community.secop.gov.co/Public/Tendering/OpportunityDetail/Index?noticeUID=CO1.NTC.3885910&amp;isFromPublicArea=True&amp;isModal=False" TargetMode="External"/><Relationship Id="rId9" Type="http://schemas.openxmlformats.org/officeDocument/2006/relationships/hyperlink" Target="https://community.secop.gov.co/Public/Tendering/OpportunityDetail/Index?noticeUID=CO1.NTC.3872022&amp;isFromPublicArea=True&amp;isModal=Fals" TargetMode="External"/><Relationship Id="rId14" Type="http://schemas.openxmlformats.org/officeDocument/2006/relationships/hyperlink" Target="https://community.secop.gov.co/Public/Tendering/ContractNoticePhases/View?PPI=CO1.PPI.23872000&amp;isFromPublicArea=True&amp;isModal=False" TargetMode="External"/><Relationship Id="rId22" Type="http://schemas.openxmlformats.org/officeDocument/2006/relationships/hyperlink" Target="https://community.secop.gov.co/Public/Tendering/ContractNoticePhases/View?PPI=CO1.PPI.25509224&amp;isFromPublicArea=True&amp;isModal=False" TargetMode="External"/><Relationship Id="rId27" Type="http://schemas.openxmlformats.org/officeDocument/2006/relationships/hyperlink" Target="https://community.secop.gov.co/Public/Tendering/ContractNoticePhases/View?PPI=CO1.PPI.27449515&amp;isFromPublicArea=True&amp;isModal=False" TargetMode="External"/><Relationship Id="rId30" Type="http://schemas.openxmlformats.org/officeDocument/2006/relationships/hyperlink" Target="https://community.secop.gov.co/Public/Tendering/ContractNoticePhases/View?PPI=CO1.PPI.27994658&amp;isFromPublicArea=True&amp;isModal=Fals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community.secop.gov.co/Public/Tendering/ContractNoticePhases/View?PPI=CO1.PPI.24151486&amp;isFromPublicArea=True&amp;isModal=False"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community.secop.gov.co/Public/Tendering/OpportunityDetail/Index?noticeUID=CO1.NTC.4902496&amp;isFromPublicArea=True&amp;isModal=true&amp;asPopupView=true"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community.secop.gov.co/Public/Tendering/ContractNoticePhases/View?PPI=CO1.PPI.26173843&amp;isFromPublicArea=True&amp;isModal=Fal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26" Type="http://schemas.openxmlformats.org/officeDocument/2006/relationships/hyperlink" Target="https://community.secop.gov.co/Public/Tendering/OpportunityDetail/Index?noticeUID=CO1.NTC.4869858&amp;isFromPublicArea=True&amp;isModal=False" TargetMode="External"/><Relationship Id="rId21" Type="http://schemas.openxmlformats.org/officeDocument/2006/relationships/hyperlink" Target="https://community.secop.gov.co/Public/Tendering/OpportunityDetail/Index?noticeUID=CO1.NTC.4450572&amp;isFromPublicArea=True&amp;isModal=False" TargetMode="External"/><Relationship Id="rId42" Type="http://schemas.openxmlformats.org/officeDocument/2006/relationships/hyperlink" Target="https://community.secop.gov.co/Public/Tendering/OpportunityDetail/Index?noticeUID=CO1.NTC.4947522&amp;isFromPublicArea=True&amp;isModal=False" TargetMode="External"/><Relationship Id="rId47" Type="http://schemas.openxmlformats.org/officeDocument/2006/relationships/hyperlink" Target="https://community.secop.gov.co/Public/Tendering/OpportunityDetail/Index?noticeUID=CO1.NTC.4924014&amp;isFromPublicArea=True&amp;isModal=False" TargetMode="External"/><Relationship Id="rId63" Type="http://schemas.openxmlformats.org/officeDocument/2006/relationships/hyperlink" Target="https://community.secop.gov.co/Public/Tendering/OpportunityDetail/Index?noticeUID=CO1.NTC.4995042&amp;isFromPublicArea=True&amp;isModal=False" TargetMode="External"/><Relationship Id="rId68" Type="http://schemas.openxmlformats.org/officeDocument/2006/relationships/hyperlink" Target="https://community.secop.gov.co/Public/Tendering/OpportunityDetail/Index?noticeUID=CO1.NTC.4952588&amp;isFromPublicArea=True&amp;isModal=False" TargetMode="External"/><Relationship Id="rId84" Type="http://schemas.openxmlformats.org/officeDocument/2006/relationships/hyperlink" Target="https://community.secop.gov.co/Public/Tendering/OpportunityDetail/Index?noticeUID=CO1.NTC.4977778&amp;isFromPublicArea=True&amp;isModal=False" TargetMode="External"/><Relationship Id="rId89" Type="http://schemas.openxmlformats.org/officeDocument/2006/relationships/hyperlink" Target="https://community.secop.gov.co/Public/Tendering/OpportunityDetail/Index?noticeUID=CO1.NTC.4994852&amp;isFromPublicArea=True&amp;isModal=False" TargetMode="External"/><Relationship Id="rId7" Type="http://schemas.openxmlformats.org/officeDocument/2006/relationships/hyperlink" Target="https://www.secop.gov.co/CO1BusinessLine/Tendering/BuyerWorkArea/Index?DocUniqueIdentifier=CO1.BDOS.4202354" TargetMode="External"/><Relationship Id="rId71" Type="http://schemas.openxmlformats.org/officeDocument/2006/relationships/hyperlink" Target="https://community.secop.gov.co/Public/Tendering/OpportunityDetail/Index?noticeUID=CO1.NTC.4942459&amp;isFromPublicArea=True&amp;isModal=False" TargetMode="External"/><Relationship Id="rId92" Type="http://schemas.openxmlformats.org/officeDocument/2006/relationships/hyperlink" Target="https://community.secop.gov.co/Public/Tendering/OpportunityDetail/Index?noticeUID=CO1.NTC.5081835&amp;isFromPublicArea=True&amp;isModal=False" TargetMode="External"/><Relationship Id="rId2" Type="http://schemas.openxmlformats.org/officeDocument/2006/relationships/hyperlink" Target="https://www.secop.gov.co/CO1BusinessLine/Tendering/BuyerWorkArea/Index?DocUniqueIdentifier=CO1.BDOS.4213596" TargetMode="External"/><Relationship Id="rId16" Type="http://schemas.openxmlformats.org/officeDocument/2006/relationships/hyperlink" Target="https://www.secop.gov.co/CO1BusinessLine/Tendering/BuyerWorkArea/Index?DocUniqueIdentifier=CO1.BDOS.4223702" TargetMode="External"/><Relationship Id="rId29" Type="http://schemas.openxmlformats.org/officeDocument/2006/relationships/hyperlink" Target="https://community.secop.gov.co/Public/Tendering/OpportunityDetail/Index?noticeUID=CO1.NTC.4861667&amp;isFromPublicArea=True&amp;isModal=False" TargetMode="External"/><Relationship Id="rId107" Type="http://schemas.openxmlformats.org/officeDocument/2006/relationships/printerSettings" Target="../printerSettings/printerSettings14.bin"/><Relationship Id="rId11" Type="http://schemas.openxmlformats.org/officeDocument/2006/relationships/hyperlink" Target="https://www.secop.gov.co/CO1BusinessLine/Tendering/BuyerWorkArea/Index?DocUniqueIdentifier=CO1.BDOS.4222232" TargetMode="External"/><Relationship Id="rId24" Type="http://schemas.openxmlformats.org/officeDocument/2006/relationships/hyperlink" Target="https://community.secop.gov.co/Public/Tendering/OpportunityDetail/Index?noticeUID=CO1.NTC.4877373&amp;isFromPublicArea=True&amp;isModal=False" TargetMode="External"/><Relationship Id="rId32" Type="http://schemas.openxmlformats.org/officeDocument/2006/relationships/hyperlink" Target="https://community.secop.gov.co/Public/Tendering/OpportunityDetail/Index?noticeUID=CO1.NTC.4862205&amp;isFromPublicArea=True&amp;isModal=False" TargetMode="External"/><Relationship Id="rId37" Type="http://schemas.openxmlformats.org/officeDocument/2006/relationships/hyperlink" Target="https://community.secop.gov.co/Public/Tendering/OpportunityDetail/Index?noticeUID=CO1.NTC.4889528&amp;isFromPublicArea=True&amp;isModal=False" TargetMode="External"/><Relationship Id="rId40" Type="http://schemas.openxmlformats.org/officeDocument/2006/relationships/hyperlink" Target="https://community.secop.gov.co/Public/Tendering/OpportunityDetail/Index?noticeUID=CO1.NTC.4882757&amp;isFromPublicArea=True&amp;isModal=False" TargetMode="External"/><Relationship Id="rId45" Type="http://schemas.openxmlformats.org/officeDocument/2006/relationships/hyperlink" Target="https://community.secop.gov.co/Public/Tendering/OpportunityDetail/Index?noticeUID=CO1.NTC.4929759&amp;isFromPublicArea=True&amp;isModal=False" TargetMode="External"/><Relationship Id="rId53" Type="http://schemas.openxmlformats.org/officeDocument/2006/relationships/hyperlink" Target="https://community.secop.gov.co/Public/Tendering/OpportunityDetail/Index?noticeUID=CO1.NTC.4986573&amp;isFromPublicArea=True&amp;isModal=False" TargetMode="External"/><Relationship Id="rId58" Type="http://schemas.openxmlformats.org/officeDocument/2006/relationships/hyperlink" Target="https://community.secop.gov.co/Public/Tendering/OpportunityDetail/Index?noticeUID=CO1.NTC.4995039&amp;isFromPublicArea=True&amp;isModal=False" TargetMode="External"/><Relationship Id="rId66" Type="http://schemas.openxmlformats.org/officeDocument/2006/relationships/hyperlink" Target="https://community.secop.gov.co/Public/Tendering/OpportunityDetail/Index?noticeUID=CO1.NTC.5006070&amp;isFromPublicArea=True&amp;isModal=False" TargetMode="External"/><Relationship Id="rId74" Type="http://schemas.openxmlformats.org/officeDocument/2006/relationships/hyperlink" Target="https://community.secop.gov.co/Public/Tendering/OpportunityDetail/Index?noticeUID=CO1.NTC.4924803&amp;isFromPublicArea=True&amp;isModal=False" TargetMode="External"/><Relationship Id="rId79" Type="http://schemas.openxmlformats.org/officeDocument/2006/relationships/hyperlink" Target="https://community.secop.gov.co/Public/Tendering/OpportunityDetail/Index?noticeUID=CO1.NTC.4995753&amp;isFromPublicArea=True&amp;isModal=False" TargetMode="External"/><Relationship Id="rId87" Type="http://schemas.openxmlformats.org/officeDocument/2006/relationships/hyperlink" Target="https://community.secop.gov.co/Public/Tendering/OpportunityDetail/Index?noticeUID=CO1.NTC.5000321&amp;isFromPublicArea=True&amp;isModal=False" TargetMode="External"/><Relationship Id="rId102" Type="http://schemas.openxmlformats.org/officeDocument/2006/relationships/hyperlink" Target="https://community.secop.gov.co/Public/Tendering/OpportunityDetail/Index?noticeUID=CO1.NTC.5106990&amp;isFromPublicArea=True&amp;isModal=False" TargetMode="External"/><Relationship Id="rId5" Type="http://schemas.openxmlformats.org/officeDocument/2006/relationships/hyperlink" Target="https://www.secop.gov.co/CO1BusinessLine/Tendering/BuyerWorkArea/Index?DocUniqueIdentifier=CO1.BDOS.4211963" TargetMode="External"/><Relationship Id="rId61" Type="http://schemas.openxmlformats.org/officeDocument/2006/relationships/hyperlink" Target="https://community.secop.gov.co/Public/Tendering/OpportunityDetail/Index?noticeUID=CO1.NTC.4959768&amp;isFromPublicArea=True&amp;isModal=False" TargetMode="External"/><Relationship Id="rId82" Type="http://schemas.openxmlformats.org/officeDocument/2006/relationships/hyperlink" Target="https://community.secop.gov.co/Public/Tendering/OpportunityDetail/Index?noticeUID=CO1.NTC.4981868&amp;isFromPublicArea=True&amp;isModal=False" TargetMode="External"/><Relationship Id="rId90" Type="http://schemas.openxmlformats.org/officeDocument/2006/relationships/hyperlink" Target="https://community.secop.gov.co/Public/Tendering/OpportunityDetail/Index?noticeUID=CO1.NTC.5073193&amp;isFromPublicArea=True&amp;isModal=False" TargetMode="External"/><Relationship Id="rId95" Type="http://schemas.openxmlformats.org/officeDocument/2006/relationships/hyperlink" Target="https://community.secop.gov.co/Public/Tendering/OpportunityDetail/Index?noticeUID=CO1.NTC.5081773&amp;isFromPublicArea=True&amp;isModal=False" TargetMode="External"/><Relationship Id="rId19" Type="http://schemas.openxmlformats.org/officeDocument/2006/relationships/hyperlink" Target="https://www.secop.gov.co/CO1BusinessLine/Tendering/BuyerWorkArea/Index?DocUniqueIdentifier=CO1.BDOS.4234178" TargetMode="External"/><Relationship Id="rId14" Type="http://schemas.openxmlformats.org/officeDocument/2006/relationships/hyperlink" Target="https://www.secop.gov.co/CO1BusinessLine/Tendering/BuyerWorkArea/Index?DocUniqueIdentifier=CO1.BDOS.4234141" TargetMode="External"/><Relationship Id="rId22" Type="http://schemas.openxmlformats.org/officeDocument/2006/relationships/hyperlink" Target="https://community.secop.gov.co/Public/Tendering/OpportunityDetail/Index?noticeUID=CO1.NTC.4739869&amp;isFromPublicArea=True&amp;isModal=False" TargetMode="External"/><Relationship Id="rId27" Type="http://schemas.openxmlformats.org/officeDocument/2006/relationships/hyperlink" Target="https://community.secop.gov.co/Public/Tendering/OpportunityDetail/Index?noticeUID=CO1.NTC.4861952&amp;isFromPublicArea=True&amp;isModal=False" TargetMode="External"/><Relationship Id="rId30" Type="http://schemas.openxmlformats.org/officeDocument/2006/relationships/hyperlink" Target="https://community.secop.gov.co/Public/Tendering/OpportunityDetail/Index?noticeUID=CO1.NTC.4869516&amp;isFromPublicArea=True&amp;isModal=False" TargetMode="External"/><Relationship Id="rId35" Type="http://schemas.openxmlformats.org/officeDocument/2006/relationships/hyperlink" Target="https://community.secop.gov.co/Public/Tendering/OpportunityDetail/Index?noticeUID=CO1.NTC.4815499&amp;isFromPublicArea=True&amp;isModal=true&amp;asPopupView=true" TargetMode="External"/><Relationship Id="rId43" Type="http://schemas.openxmlformats.org/officeDocument/2006/relationships/hyperlink" Target="https://community.secop.gov.co/Public/Tendering/OpportunityDetail/Index?noticeUID=CO1.NTC.4942939&amp;isFromPublicArea=True&amp;isModal=False" TargetMode="External"/><Relationship Id="rId48" Type="http://schemas.openxmlformats.org/officeDocument/2006/relationships/hyperlink" Target="https://community.secop.gov.co/Public/Tendering/OpportunityDetail/Index?noticeUID=CO1.NTC.4919158&amp;isFromPublicArea=True&amp;isModal=False" TargetMode="External"/><Relationship Id="rId56" Type="http://schemas.openxmlformats.org/officeDocument/2006/relationships/hyperlink" Target="https://community.secop.gov.co/Public/Tendering/OpportunityDetail/Index?noticeUID=CO1.NTC.4982087&amp;isFromPublicArea=True&amp;isModal=False" TargetMode="External"/><Relationship Id="rId64" Type="http://schemas.openxmlformats.org/officeDocument/2006/relationships/hyperlink" Target="https://community.secop.gov.co/Public/Tendering/OpportunityDetail/Index?noticeUID=CO1.NTC.4994927&amp;isFromPublicArea=True&amp;isModal=False" TargetMode="External"/><Relationship Id="rId69" Type="http://schemas.openxmlformats.org/officeDocument/2006/relationships/hyperlink" Target="https://community.secop.gov.co/Public/Tendering/OpportunityDetail/Index?noticeUID=CO1.NTC.4952718&amp;isFromPublicArea=True&amp;isModal=False" TargetMode="External"/><Relationship Id="rId77" Type="http://schemas.openxmlformats.org/officeDocument/2006/relationships/hyperlink" Target="https://community.secop.gov.co/Public/Tendering/OpportunityDetail/Index?noticeUID=CO1.NTC.4997333&amp;isFromPublicArea=True&amp;isModal=False" TargetMode="External"/><Relationship Id="rId100" Type="http://schemas.openxmlformats.org/officeDocument/2006/relationships/hyperlink" Target="https://community.secop.gov.co/Public/Tendering/OpportunityDetail/Index?noticeUID=CO1.NTC.5111216&amp;isFromPublicArea=True&amp;isModal=False" TargetMode="External"/><Relationship Id="rId105" Type="http://schemas.openxmlformats.org/officeDocument/2006/relationships/hyperlink" Target="https://community.secop.gov.co/Public/Tendering/OpportunityDetail/Index?noticeUID=CO1.NTC.5107359&amp;isFromPublicArea=True&amp;isModal=False" TargetMode="External"/><Relationship Id="rId8" Type="http://schemas.openxmlformats.org/officeDocument/2006/relationships/hyperlink" Target="https://www.secop.gov.co/CO1BusinessLine/Tendering/BuyerWorkArea/Index?DocUniqueIdentifier=CO1.BDOS.4202127" TargetMode="External"/><Relationship Id="rId51" Type="http://schemas.openxmlformats.org/officeDocument/2006/relationships/hyperlink" Target="https://community.secop.gov.co/Public/Tendering/OpportunityDetail/Index?noticeUID=CO1.NTC.4918496&amp;isFromPublicArea=True&amp;isModal=False" TargetMode="External"/><Relationship Id="rId72" Type="http://schemas.openxmlformats.org/officeDocument/2006/relationships/hyperlink" Target="https://community.secop.gov.co/Public/Tendering/OpportunityDetail/Index?noticeUID=CO1.NTC.4936086&amp;isFromPublicArea=True&amp;isModal=False" TargetMode="External"/><Relationship Id="rId80" Type="http://schemas.openxmlformats.org/officeDocument/2006/relationships/hyperlink" Target="https://community.secop.gov.co/Public/Tendering/ContractNoticePhases/View?PPI=CO1.PPI.27493291&amp;isFromPublicArea=True&amp;isModal=False" TargetMode="External"/><Relationship Id="rId85" Type="http://schemas.openxmlformats.org/officeDocument/2006/relationships/hyperlink" Target="https://community.secop.gov.co/Public/Tendering/OpportunityDetail/Index?noticeUID=CO1.NTC.4974426&amp;isFromPublicArea=True&amp;isModal=False" TargetMode="External"/><Relationship Id="rId93" Type="http://schemas.openxmlformats.org/officeDocument/2006/relationships/hyperlink" Target="https://community.secop.gov.co/Public/Tendering/OpportunityDetail/Index?noticeUID=CO1.NTC.5081757&amp;isFromPublicArea=True&amp;isModal=False" TargetMode="External"/><Relationship Id="rId98" Type="http://schemas.openxmlformats.org/officeDocument/2006/relationships/hyperlink" Target="https://community.secop.gov.co/Public/Tendering/OpportunityDetail/Index?noticeUID=CO1.NTC.5111612&amp;isFromPublicArea=True&amp;isModal=False" TargetMode="External"/><Relationship Id="rId3" Type="http://schemas.openxmlformats.org/officeDocument/2006/relationships/hyperlink" Target="https://www.secop.gov.co/CO1BusinessLine/Tendering/BuyerWorkArea/Index?DocUniqueIdentifier=CO1.BDOS.4213565" TargetMode="External"/><Relationship Id="rId12" Type="http://schemas.openxmlformats.org/officeDocument/2006/relationships/hyperlink" Target="https://www.secop.gov.co/CO1BusinessLine/Tendering/BuyerWorkArea/Index?DocUniqueIdentifier=CO1.BDOS.4223293" TargetMode="External"/><Relationship Id="rId17" Type="http://schemas.openxmlformats.org/officeDocument/2006/relationships/hyperlink" Target="https://www.secop.gov.co/CO1BusinessLine/Tendering/BuyerWorkArea/Index?DocUniqueIdentifier=CO1.BDOS.4195294" TargetMode="External"/><Relationship Id="rId25" Type="http://schemas.openxmlformats.org/officeDocument/2006/relationships/hyperlink" Target="https://community.secop.gov.co/Public/Tendering/OpportunityDetail/Index?noticeUID=CO1.NTC.4870357&amp;isFromPublicArea=True&amp;isModal=False" TargetMode="External"/><Relationship Id="rId33" Type="http://schemas.openxmlformats.org/officeDocument/2006/relationships/hyperlink" Target="https://community.secop.gov.co/Public/Tendering/OpportunityDetail/Index?noticeUID=CO1.NTC.4853274&amp;isFromPublicArea=True&amp;isModal=False" TargetMode="External"/><Relationship Id="rId38" Type="http://schemas.openxmlformats.org/officeDocument/2006/relationships/hyperlink" Target="https://community.secop.gov.co/Public/Tendering/OpportunityDetail/Index?noticeUID=CO1.NTC.4889187&amp;isFromPublicArea=True&amp;isModal=False" TargetMode="External"/><Relationship Id="rId46" Type="http://schemas.openxmlformats.org/officeDocument/2006/relationships/hyperlink" Target="https://community.secop.gov.co/Public/Tendering/OpportunityDetail/Index?noticeUID=CO1.NTC.4930044&amp;isFromPublicArea=True&amp;isModal=False" TargetMode="External"/><Relationship Id="rId59" Type="http://schemas.openxmlformats.org/officeDocument/2006/relationships/hyperlink" Target="https://community.secop.gov.co/Public/Tendering/OpportunityDetail/Index?noticeUID=CO1.NTC.5000309&amp;isFromPublicArea=True&amp;isModal=False" TargetMode="External"/><Relationship Id="rId67" Type="http://schemas.openxmlformats.org/officeDocument/2006/relationships/hyperlink" Target="https://community.secop.gov.co/Public/Tendering/OpportunityDetail/Index?noticeUID=CO1.NTC.4959552&amp;isFromPublicArea=True&amp;isModal=False" TargetMode="External"/><Relationship Id="rId103" Type="http://schemas.openxmlformats.org/officeDocument/2006/relationships/hyperlink" Target="https://community.secop.gov.co/Public/Tendering/OpportunityDetail/Index?noticeUID=CO1.NTC.5081623&amp;isFromPublicArea=True&amp;isModal=False" TargetMode="External"/><Relationship Id="rId108" Type="http://schemas.openxmlformats.org/officeDocument/2006/relationships/drawing" Target="../drawings/drawing14.xml"/><Relationship Id="rId20" Type="http://schemas.openxmlformats.org/officeDocument/2006/relationships/hyperlink" Target="https://community.secop.gov.co/Public/Tendering/OpportunityDetail/Index?noticeUID=CO1.NTC.4450372&amp;isFromPublicArea=True&amp;isModal=False" TargetMode="External"/><Relationship Id="rId41" Type="http://schemas.openxmlformats.org/officeDocument/2006/relationships/hyperlink" Target="https://community.secop.gov.co/Public/Tendering/OpportunityDetail/Index?noticeUID=CO1.NTC.4960011&amp;isFromPublicArea=True&amp;isModal=False" TargetMode="External"/><Relationship Id="rId54" Type="http://schemas.openxmlformats.org/officeDocument/2006/relationships/hyperlink" Target="https://community.secop.gov.co/Public/Tendering/OpportunityDetail/Index?noticeUID=CO1.NTC.4986569&amp;isFromPublicArea=True&amp;isModal=False" TargetMode="External"/><Relationship Id="rId62" Type="http://schemas.openxmlformats.org/officeDocument/2006/relationships/hyperlink" Target="https://community.secop.gov.co/Public/Tendering/OpportunityDetail/Index?noticeUID=CO1.NTC.4951954&amp;isFromPublicArea=True&amp;isModal=False" TargetMode="External"/><Relationship Id="rId70" Type="http://schemas.openxmlformats.org/officeDocument/2006/relationships/hyperlink" Target="https://community.secop.gov.co/Public/Tendering/OpportunityDetail/Index?noticeUID=CO1.NTC.4942822&amp;isFromPublicArea=True&amp;isModal=False" TargetMode="External"/><Relationship Id="rId75" Type="http://schemas.openxmlformats.org/officeDocument/2006/relationships/hyperlink" Target="https://community.secop.gov.co/Public/Tendering/OpportunityDetail/Index?noticeUID=CO1.NTC.4924003&amp;isFromPublicArea=True&amp;isModal=False" TargetMode="External"/><Relationship Id="rId83" Type="http://schemas.openxmlformats.org/officeDocument/2006/relationships/hyperlink" Target="https://community.secop.gov.co/Public/Tendering/OpportunityDetail/Index?noticeUID=CO1.NTC.4977985&amp;isFromPublicArea=True&amp;isModal=False" TargetMode="External"/><Relationship Id="rId88" Type="http://schemas.openxmlformats.org/officeDocument/2006/relationships/hyperlink" Target="https://community.secop.gov.co/Public/Tendering/OpportunityDetail/Index?noticeUID=CO1.NTC.4929108&amp;isFromPublicArea=True&amp;isModal=False" TargetMode="External"/><Relationship Id="rId91" Type="http://schemas.openxmlformats.org/officeDocument/2006/relationships/hyperlink" Target="https://community.secop.gov.co/Public/Tendering/OpportunityDetail/Index?noticeUID=CO1.NTC.5096790&amp;isFromPublicArea=True&amp;isModal=False" TargetMode="External"/><Relationship Id="rId96" Type="http://schemas.openxmlformats.org/officeDocument/2006/relationships/hyperlink" Target="https://community.secop.gov.co/Public/Tendering/OpportunityDetail/Index?noticeUID=CO1.NTC.5081779&amp;isFromPublicArea=True&amp;isModal=False" TargetMode="External"/><Relationship Id="rId1" Type="http://schemas.openxmlformats.org/officeDocument/2006/relationships/hyperlink" Target="https://community.secop.gov.co/Public/Tendering/OpportunityDetail/Index?noticeUID=CO1.NTC.3855728&amp;isFromPublicArea=True&amp;isModal=true&amp;asPopupView=true" TargetMode="External"/><Relationship Id="rId6" Type="http://schemas.openxmlformats.org/officeDocument/2006/relationships/hyperlink" Target="https://www.secop.gov.co/CO1BusinessLine/Tendering/BuyerWorkArea/Index?DocUniqueIdentifier=CO1.BDOS.4207300" TargetMode="External"/><Relationship Id="rId15" Type="http://schemas.openxmlformats.org/officeDocument/2006/relationships/hyperlink" Target="https://www.secop.gov.co/CO1BusinessLine/Tendering/BuyerWorkArea/Index?DocUniqueIdentifier=CO1.BDOS.4196380" TargetMode="External"/><Relationship Id="rId23" Type="http://schemas.openxmlformats.org/officeDocument/2006/relationships/hyperlink" Target="https://community.secop.gov.co/Public/Tendering/OpportunityDetail/Index?noticeUID=CO1.NTC.4770307&amp;isFromPublicArea=True&amp;isModal=False" TargetMode="External"/><Relationship Id="rId28" Type="http://schemas.openxmlformats.org/officeDocument/2006/relationships/hyperlink" Target="https://community.secop.gov.co/Public/Tendering/OpportunityDetail/Index?noticeUID=CO1.NTC.4862418&amp;isFromPublicArea=True&amp;isModal=False" TargetMode="External"/><Relationship Id="rId36" Type="http://schemas.openxmlformats.org/officeDocument/2006/relationships/hyperlink" Target="https://community.secop.gov.co/Public/Tendering/OpportunityDetail/Index?noticeUID=CO1.NTC.4869812&amp;isFromPublicArea=True&amp;isModal=False" TargetMode="External"/><Relationship Id="rId49" Type="http://schemas.openxmlformats.org/officeDocument/2006/relationships/hyperlink" Target="https://community.secop.gov.co/Public/Tendering/OpportunityDetail/Index?noticeUID=CO1.NTC.4919210&amp;isFromPublicArea=True&amp;isModal=False" TargetMode="External"/><Relationship Id="rId57" Type="http://schemas.openxmlformats.org/officeDocument/2006/relationships/hyperlink" Target="https://community.secop.gov.co/Public/Tendering/OpportunityDetail/Index?noticeUID=CO1.NTC.4981522&amp;isFromPublicArea=True&amp;isModal=False" TargetMode="External"/><Relationship Id="rId106" Type="http://schemas.openxmlformats.org/officeDocument/2006/relationships/hyperlink" Target="https://community.secop.gov.co/Public/Tendering/OpportunityDetail/Index?noticeUID=CO1.NTC.5110899&amp;isFromPublicArea=True&amp;isModal=False" TargetMode="External"/><Relationship Id="rId10" Type="http://schemas.openxmlformats.org/officeDocument/2006/relationships/hyperlink" Target="https://www.secop.gov.co/CO1BusinessLine/Tendering/BuyerWorkArea/Index?DocUniqueIdentifier=CO1.BDOS.4195017" TargetMode="External"/><Relationship Id="rId31" Type="http://schemas.openxmlformats.org/officeDocument/2006/relationships/hyperlink" Target="https://community.secop.gov.co/Public/Tendering/OpportunityDetail/Index?noticeUID=CO1.NTC.4862208&amp;isFromPublicArea=True&amp;isModal=False" TargetMode="External"/><Relationship Id="rId44" Type="http://schemas.openxmlformats.org/officeDocument/2006/relationships/hyperlink" Target="https://community.secop.gov.co/Public/Tendering/OpportunityDetail/Index?noticeUID=CO1.NTC.4935834&amp;isFromPublicArea=True&amp;isModal=False" TargetMode="External"/><Relationship Id="rId52" Type="http://schemas.openxmlformats.org/officeDocument/2006/relationships/hyperlink" Target="https://community.secop.gov.co/Public/Tendering/OpportunityDetail/Index?noticeUID=CO1.NTC.4986484&amp;isFromPublicArea=True&amp;isModal=False" TargetMode="External"/><Relationship Id="rId60" Type="http://schemas.openxmlformats.org/officeDocument/2006/relationships/hyperlink" Target="https://community.secop.gov.co/Public/Tendering/OpportunityDetail/Index?noticeUID=CO1.NTC.4961706&amp;isFromPublicArea=True&amp;isModal=False" TargetMode="External"/><Relationship Id="rId65" Type="http://schemas.openxmlformats.org/officeDocument/2006/relationships/hyperlink" Target="https://community.secop.gov.co/Public/Tendering/OpportunityDetail/Index?noticeUID=CO1.NTC.4997513&amp;isFromPublicArea=True&amp;isModal=False" TargetMode="External"/><Relationship Id="rId73" Type="http://schemas.openxmlformats.org/officeDocument/2006/relationships/hyperlink" Target="https://community.secop.gov.co/Public/Tendering/OpportunityDetail/Index?noticeUID=CO1.NTC.4929114&amp;isFromPublicArea=True&amp;isModal=False" TargetMode="External"/><Relationship Id="rId78" Type="http://schemas.openxmlformats.org/officeDocument/2006/relationships/hyperlink" Target="https://community.secop.gov.co/Public/Tendering/OpportunityDetail/Index?noticeUID=CO1.NTC.4997214&amp;isFromPublicArea=True&amp;isModal=False" TargetMode="External"/><Relationship Id="rId81" Type="http://schemas.openxmlformats.org/officeDocument/2006/relationships/hyperlink" Target="https://community.secop.gov.co/Public/Tendering/OpportunityDetail/Index?noticeUID=CO1.NTC.4981979&amp;isFromPublicArea=True&amp;isModal=False" TargetMode="External"/><Relationship Id="rId86" Type="http://schemas.openxmlformats.org/officeDocument/2006/relationships/hyperlink" Target="https://community.secop.gov.co/Public/Tendering/OpportunityDetail/Index?noticeUID=CO1.NTC.4972766&amp;isFromPublicArea=True&amp;isModal=False" TargetMode="External"/><Relationship Id="rId94" Type="http://schemas.openxmlformats.org/officeDocument/2006/relationships/hyperlink" Target="https://community.secop.gov.co/Public/Tendering/OpportunityDetail/Index?noticeUID=CO1.NTC.5081764&amp;isFromPublicArea=True&amp;isModal=False" TargetMode="External"/><Relationship Id="rId99" Type="http://schemas.openxmlformats.org/officeDocument/2006/relationships/hyperlink" Target="https://community.secop.gov.co/Public/Tendering/OpportunityDetail/Index?noticeUID=CO1.NTC.5110893&amp;isFromPublicArea=True&amp;isModal=False" TargetMode="External"/><Relationship Id="rId101" Type="http://schemas.openxmlformats.org/officeDocument/2006/relationships/hyperlink" Target="https://community.secop.gov.co/Public/Tendering/OpportunityDetail/Index?noticeUID=CO1.NTC.5111060&amp;isFromPublicArea=True&amp;isModal=False" TargetMode="External"/><Relationship Id="rId4" Type="http://schemas.openxmlformats.org/officeDocument/2006/relationships/hyperlink" Target="https://www.secop.gov.co/CO1BusinessLine/Tendering/BuyerWorkArea/Index?DocUniqueIdentifier=CO1.BDOS.4211963" TargetMode="External"/><Relationship Id="rId9" Type="http://schemas.openxmlformats.org/officeDocument/2006/relationships/hyperlink" Target="https://www.secop.gov.co/CO1BusinessLine/Tendering/BuyerWorkArea/Index?DocUniqueIdentifier=CO1.BDOS.4195321" TargetMode="External"/><Relationship Id="rId13" Type="http://schemas.openxmlformats.org/officeDocument/2006/relationships/hyperlink" Target="https://www.secop.gov.co/CO1BusinessLine/Tendering/BuyerWorkArea/Index?DocUniqueIdentifier=CO1.BDOS.4228402" TargetMode="External"/><Relationship Id="rId18" Type="http://schemas.openxmlformats.org/officeDocument/2006/relationships/hyperlink" Target="https://www.secop.gov.co/CO1BusinessLine/Tendering/BuyerWorkArea/Index?DocUniqueIdentifier=CO1.BDOS.4213900" TargetMode="External"/><Relationship Id="rId39" Type="http://schemas.openxmlformats.org/officeDocument/2006/relationships/hyperlink" Target="https://community.secop.gov.co/Public/Tendering/OpportunityDetail/Index?noticeUID=CO1.NTC.4883399&amp;isFromPublicArea=True&amp;isModal=False" TargetMode="External"/><Relationship Id="rId34" Type="http://schemas.openxmlformats.org/officeDocument/2006/relationships/hyperlink" Target="https://community.secop.gov.co/Public/Tendering/OpportunityDetail/Index?noticeUID=CO1.NTC.4869831&amp;isFromPublicArea=True&amp;isModal=False" TargetMode="External"/><Relationship Id="rId50" Type="http://schemas.openxmlformats.org/officeDocument/2006/relationships/hyperlink" Target="https://community.secop.gov.co/Public/Tendering/OpportunityDetail/Index?noticeUID=CO1.NTC.4919510&amp;isFromPublicArea=True&amp;isModal=False" TargetMode="External"/><Relationship Id="rId55" Type="http://schemas.openxmlformats.org/officeDocument/2006/relationships/hyperlink" Target="https://community.secop.gov.co/Public/Tendering/OpportunityDetail/Index?noticeUID=CO1.NTC.4981995&amp;isFromPublicArea=True&amp;isModal=False" TargetMode="External"/><Relationship Id="rId76" Type="http://schemas.openxmlformats.org/officeDocument/2006/relationships/hyperlink" Target="https://community.secop.gov.co/Public/Tendering/OpportunityDetail/Index?noticeUID=CO1.NTC.4923010&amp;isFromPublicArea=True&amp;isModal=False" TargetMode="External"/><Relationship Id="rId97" Type="http://schemas.openxmlformats.org/officeDocument/2006/relationships/hyperlink" Target="https://community.secop.gov.co/Public/Tendering/OpportunityDetail/Index?noticeUID=CO1.NTC.5027752&amp;isFromPublicArea=True&amp;isModal=true&amp;asPopupView=true" TargetMode="External"/><Relationship Id="rId104" Type="http://schemas.openxmlformats.org/officeDocument/2006/relationships/hyperlink" Target="https://community.secop.gov.co/Public/Tendering/OpportunityDetail/Index?noticeUID=CO1.NTC.5101947&amp;isFromPublicArea=True&amp;isModal=Fal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community.secop.gov.co/Public/Tendering/ContractNoticePhases/View?PPI=CO1.PPI.23700197&amp;isFromPublicArea=True&amp;isModal=False" TargetMode="External"/><Relationship Id="rId117" Type="http://schemas.openxmlformats.org/officeDocument/2006/relationships/hyperlink" Target="https://community.secop.gov.co/Public/Tendering/ContractNoticePhases/View?PPI=CO1.PPI.23978060&amp;isFromPublicArea=True&amp;isModal=False" TargetMode="External"/><Relationship Id="rId21" Type="http://schemas.openxmlformats.org/officeDocument/2006/relationships/hyperlink" Target="https://community.secop.gov.co/Public/Tendering/ContractNoticePhases/View?PPI=CO1.PPI.23668072&amp;isFromPublicArea=True&amp;isModal=False" TargetMode="External"/><Relationship Id="rId42" Type="http://schemas.openxmlformats.org/officeDocument/2006/relationships/hyperlink" Target="https://community.secop.gov.co/Public/Tendering/ContractNoticePhases/View?PPI=CO1.PPI.23925584&amp;isFromPublicArea=True&amp;isModal=False" TargetMode="External"/><Relationship Id="rId47" Type="http://schemas.openxmlformats.org/officeDocument/2006/relationships/hyperlink" Target="https://community.secop.gov.co/Public/Tendering/ContractNoticePhases/View?PPI=CO1.PPI.23987594&amp;isFromPublicArea=True&amp;isModal=False" TargetMode="External"/><Relationship Id="rId63" Type="http://schemas.openxmlformats.org/officeDocument/2006/relationships/hyperlink" Target="https://community.secop.gov.co/Public/Tendering/ContractNoticePhases/View?PPI=CO1.PPI.24456374&amp;isFromPublicArea=True&amp;isModal=False" TargetMode="External"/><Relationship Id="rId68" Type="http://schemas.openxmlformats.org/officeDocument/2006/relationships/hyperlink" Target="https://community.secop.gov.co/Public/Tendering/ContractNoticePhases/View?PPI=CO1.PPI.24407685&amp;isFromPublicArea=True&amp;isModal=False" TargetMode="External"/><Relationship Id="rId84" Type="http://schemas.openxmlformats.org/officeDocument/2006/relationships/hyperlink" Target="https://community.secop.gov.co/Public/Tendering/ContractNoticePhases/View?PPI=CO1.PPI.24847261&amp;isFromPublicArea=True&amp;isModal=False" TargetMode="External"/><Relationship Id="rId89" Type="http://schemas.openxmlformats.org/officeDocument/2006/relationships/hyperlink" Target="https://community.secop.gov.co/Public/Tendering/ContractNoticePhases/View?PPI=CO1.PPI.25044057&amp;isFromPublicArea=True&amp;isModal=False" TargetMode="External"/><Relationship Id="rId112" Type="http://schemas.openxmlformats.org/officeDocument/2006/relationships/hyperlink" Target="https://community.secop.gov.co/Public/Tendering/ContractNoticePhases/View?PPI=CO1.PPI.23553474&amp;isFromPublicArea=True&amp;isModal=False" TargetMode="External"/><Relationship Id="rId133" Type="http://schemas.openxmlformats.org/officeDocument/2006/relationships/printerSettings" Target="../printerSettings/printerSettings3.bin"/><Relationship Id="rId16" Type="http://schemas.openxmlformats.org/officeDocument/2006/relationships/hyperlink" Target="https://community.secop.gov.co/Public/Tendering/ContractNoticePhases/View?PPI=CO1.PPI.23551800&amp;isFromPublicArea=True&amp;isModal=False" TargetMode="External"/><Relationship Id="rId107" Type="http://schemas.openxmlformats.org/officeDocument/2006/relationships/hyperlink" Target="https://community.secop.gov.co/Public/Tendering/ContractNoticePhases/View?PPI=CO1.PPI.23117396&amp;isFromPublicArea=True&amp;isModal=False" TargetMode="External"/><Relationship Id="rId11" Type="http://schemas.openxmlformats.org/officeDocument/2006/relationships/hyperlink" Target="https://community.secop.gov.co/Public/Tendering/ContractNoticePhases/View?PPI=CO1.PPI.23205381&amp;isFromPublicArea=True&amp;isModal=False" TargetMode="External"/><Relationship Id="rId32" Type="http://schemas.openxmlformats.org/officeDocument/2006/relationships/hyperlink" Target="https://community.secop.gov.co/Public/Tendering/ContractNoticePhases/View?PPI=CO1.PPI.23794803&amp;isFromPublicArea=True&amp;isModal=False" TargetMode="External"/><Relationship Id="rId37" Type="http://schemas.openxmlformats.org/officeDocument/2006/relationships/hyperlink" Target="https://community.secop.gov.co/Public/Tendering/ContractNoticePhases/View?PPI=CO1.PPI.23835316&amp;isFromPublicArea=True&amp;isModal=False" TargetMode="External"/><Relationship Id="rId53" Type="http://schemas.openxmlformats.org/officeDocument/2006/relationships/hyperlink" Target="https://community.secop.gov.co/Public/Tendering/ContractNoticePhases/View?PPI=CO1.PPI.24103992&amp;isFromPublicArea=True&amp;isModal=False" TargetMode="External"/><Relationship Id="rId58" Type="http://schemas.openxmlformats.org/officeDocument/2006/relationships/hyperlink" Target="https://community.secop.gov.co/Public/Tendering/ContractNoticePhases/View?PPI=CO1.PPI.24280136&amp;isFromPublicArea=True&amp;isModal=False" TargetMode="External"/><Relationship Id="rId74" Type="http://schemas.openxmlformats.org/officeDocument/2006/relationships/hyperlink" Target="https://community.secop.gov.co/Public/Tendering/ContractNoticePhases/View?PPI=CO1.PPI.24696313&amp;isFromPublicArea=True&amp;isModal=False" TargetMode="External"/><Relationship Id="rId79" Type="http://schemas.openxmlformats.org/officeDocument/2006/relationships/hyperlink" Target="https://community.secop.gov.co/Public/Tendering/ContractNoticePhases/View?PPI=CO1.PPI.24722325&amp;isFromPublicArea=True&amp;isModal=False" TargetMode="External"/><Relationship Id="rId102" Type="http://schemas.openxmlformats.org/officeDocument/2006/relationships/hyperlink" Target="https://community.secop.gov.co/Public/Tendering/ContractNoticePhases/View?PPI=CO1.PPI.25840286&amp;isFromPublicArea=True&amp;isModal=False" TargetMode="External"/><Relationship Id="rId123" Type="http://schemas.openxmlformats.org/officeDocument/2006/relationships/hyperlink" Target="https://community.secop.gov.co/Public/Tendering/ContractNoticePhases/View?PPI=CO1.PPI.24104666&amp;isFromPublicArea=True&amp;isModal=False" TargetMode="External"/><Relationship Id="rId128" Type="http://schemas.openxmlformats.org/officeDocument/2006/relationships/hyperlink" Target="https://community.secop.gov.co/Public/Tendering/ContractNoticePhases/View?PPI=CO1.PPI.24417007&amp;isFromPublicArea=True&amp;isModal=False" TargetMode="External"/><Relationship Id="rId5" Type="http://schemas.openxmlformats.org/officeDocument/2006/relationships/hyperlink" Target="https://community.secop.gov.co/Public/Tendering/ContractNoticePhases/View?PPI=CO1.PPI.23299788&amp;isFromPublicArea=True&amp;isModal=False" TargetMode="External"/><Relationship Id="rId90" Type="http://schemas.openxmlformats.org/officeDocument/2006/relationships/hyperlink" Target="https://community.secop.gov.co/Public/Tendering/ContractNoticePhases/View?PPI=CO1.PPI.25092752&amp;isFromPublicArea=True&amp;isModal=False" TargetMode="External"/><Relationship Id="rId95" Type="http://schemas.openxmlformats.org/officeDocument/2006/relationships/hyperlink" Target="https://community.secop.gov.co/Public/Tendering/ContractNoticePhases/View?PPI=CO1.PPI.25403072&amp;isFromPublicArea=True&amp;isModal=False" TargetMode="External"/><Relationship Id="rId14" Type="http://schemas.openxmlformats.org/officeDocument/2006/relationships/hyperlink" Target="https://community.secop.gov.co/Public/Tendering/ContractNoticePhases/View?PPI=CO1.PPI.23303011&amp;isFromPublicArea=True&amp;isModal=False" TargetMode="External"/><Relationship Id="rId22" Type="http://schemas.openxmlformats.org/officeDocument/2006/relationships/hyperlink" Target="https://community.secop.gov.co/Public/Tendering/ContractNoticePhases/View?PPI=CO1.PPI.23669096&amp;isFromPublicArea=True&amp;isModal=False" TargetMode="External"/><Relationship Id="rId27" Type="http://schemas.openxmlformats.org/officeDocument/2006/relationships/hyperlink" Target="https://community.secop.gov.co/Public/Tendering/ContractNoticePhases/View?PPI=CO1.PPI.23700083&amp;isFromPublicArea=True&amp;isModal=False" TargetMode="External"/><Relationship Id="rId30" Type="http://schemas.openxmlformats.org/officeDocument/2006/relationships/hyperlink" Target="https://community.secop.gov.co/Public/Tendering/ContractNoticePhases/View?PPI=CO1.PPI.23747414&amp;isFromPublicArea=True&amp;isModal=False" TargetMode="External"/><Relationship Id="rId35" Type="http://schemas.openxmlformats.org/officeDocument/2006/relationships/hyperlink" Target="https://community.secop.gov.co/Public/Tendering/ContractNoticePhases/View?PPI=CO1.PPI.23832567&amp;isFromPublicArea=True&amp;isModal=False" TargetMode="External"/><Relationship Id="rId43" Type="http://schemas.openxmlformats.org/officeDocument/2006/relationships/hyperlink" Target="https://community.secop.gov.co/Public/Tendering/ContractNoticePhases/View?PPI=CO1.PPI.23939586&amp;isFromPublicArea=True&amp;isModal=False" TargetMode="External"/><Relationship Id="rId48" Type="http://schemas.openxmlformats.org/officeDocument/2006/relationships/hyperlink" Target="https://community.secop.gov.co/Public/Tendering/ContractNoticePhases/View?PPI=CO1.PPI.24041827&amp;isFromPublicArea=True&amp;isModal=False" TargetMode="External"/><Relationship Id="rId56" Type="http://schemas.openxmlformats.org/officeDocument/2006/relationships/hyperlink" Target="https://community.secop.gov.co/Public/Tendering/ContractNoticePhases/View?PPI=CO1.PPI.24136111&amp;isFromPublicArea=True&amp;isModal=False" TargetMode="External"/><Relationship Id="rId64" Type="http://schemas.openxmlformats.org/officeDocument/2006/relationships/hyperlink" Target="https://community.secop.gov.co/Public/Tendering/ContractNoticePhases/View?PPI=CO1.PPI.24511098&amp;isFromPublicArea=True&amp;isModal=False" TargetMode="External"/><Relationship Id="rId69" Type="http://schemas.openxmlformats.org/officeDocument/2006/relationships/hyperlink" Target="https://community.secop.gov.co/Public/Tendering/ContractNoticePhases/View?PPI=CO1.PPI.24456808&amp;isFromPublicArea=True&amp;isModal=False" TargetMode="External"/><Relationship Id="rId77" Type="http://schemas.openxmlformats.org/officeDocument/2006/relationships/hyperlink" Target="https://community.secop.gov.co/Public/Tendering/ContractNoticePhases/View?PPI=CO1.PPI.24703034&amp;isFromPublicArea=True&amp;isModal=False" TargetMode="External"/><Relationship Id="rId100" Type="http://schemas.openxmlformats.org/officeDocument/2006/relationships/hyperlink" Target="https://community.secop.gov.co/Public/Tendering/ContractNoticePhases/View?PPI=CO1.PPI.25762110&amp;isFromPublicArea=True&amp;isModal=False" TargetMode="External"/><Relationship Id="rId105" Type="http://schemas.openxmlformats.org/officeDocument/2006/relationships/hyperlink" Target="https://community.secop.gov.co/Public/Tendering/ContractNoticePhases/View?PPI=CO1.PPI.25882082&amp;isFromPublicArea=True&amp;isModal=False" TargetMode="External"/><Relationship Id="rId113" Type="http://schemas.openxmlformats.org/officeDocument/2006/relationships/hyperlink" Target="https://community.secop.gov.co/Public/Tendering/ContractNoticePhases/View?PPI=CO1.PPI.23654669&amp;isFromPublicArea=True&amp;isModal=False" TargetMode="External"/><Relationship Id="rId118" Type="http://schemas.openxmlformats.org/officeDocument/2006/relationships/hyperlink" Target="https://community.secop.gov.co/Public/Tendering/ContractNoticePhases/View?PPI=CO1.PPI.23941122&amp;isFromPublicArea=True&amp;isModal=False" TargetMode="External"/><Relationship Id="rId126" Type="http://schemas.openxmlformats.org/officeDocument/2006/relationships/hyperlink" Target="https://community.secop.gov.co/Public/Tendering/ContractNoticePhases/View?PPI=CO1.PPI.24330009&amp;isFromPublicArea=True&amp;isModal=False" TargetMode="External"/><Relationship Id="rId134" Type="http://schemas.openxmlformats.org/officeDocument/2006/relationships/drawing" Target="../drawings/drawing3.xml"/><Relationship Id="rId8" Type="http://schemas.openxmlformats.org/officeDocument/2006/relationships/hyperlink" Target="https://community.secop.gov.co/Public/Tendering/ContractNoticePhases/View?PPI=CO1.PPI.23104929&amp;isFromPublicArea=True&amp;isModal=False" TargetMode="External"/><Relationship Id="rId51" Type="http://schemas.openxmlformats.org/officeDocument/2006/relationships/hyperlink" Target="https://community.secop.gov.co/Public/Tendering/ContractNoticePhases/View?PPI=CO1.PPI.24093152&amp;isFromPublicArea=True&amp;isModal=False" TargetMode="External"/><Relationship Id="rId72" Type="http://schemas.openxmlformats.org/officeDocument/2006/relationships/hyperlink" Target="https://community.secop.gov.co/Public/Tendering/ContractNoticePhases/View?PPI=CO1.PPI.24662493&amp;isFromPublicArea=True&amp;isModal=False" TargetMode="External"/><Relationship Id="rId80" Type="http://schemas.openxmlformats.org/officeDocument/2006/relationships/hyperlink" Target="https://community.secop.gov.co/Public/Tendering/ContractNoticePhases/View?PPI=CO1.PPI.24763724&amp;isFromPublicArea=True&amp;isModal=False" TargetMode="External"/><Relationship Id="rId85" Type="http://schemas.openxmlformats.org/officeDocument/2006/relationships/hyperlink" Target="https://community.secop.gov.co/Public/Tendering/ContractNoticePhases/View?PPI=CO1.PPI.24940229&amp;isFromPublicArea=True&amp;isModal=False" TargetMode="External"/><Relationship Id="rId93" Type="http://schemas.openxmlformats.org/officeDocument/2006/relationships/hyperlink" Target="https://community.secop.gov.co/Public/Tendering/ContractNoticePhases/View?PPI=CO1.PPI.25399223&amp;isFromPublicArea=True&amp;isModal=False" TargetMode="External"/><Relationship Id="rId98" Type="http://schemas.openxmlformats.org/officeDocument/2006/relationships/hyperlink" Target="https://community.secop.gov.co/Public/Tendering/ContractNoticePhases/View?PPI=CO1.PPI.25632975&amp;isFromPublicArea=True&amp;isModal=False" TargetMode="External"/><Relationship Id="rId121" Type="http://schemas.openxmlformats.org/officeDocument/2006/relationships/hyperlink" Target="https://community.secop.gov.co/Public/Tendering/ContractNoticePhases/View?PPI=CO1.PPI.24052032&amp;isFromPublicArea=True&amp;isModal=False" TargetMode="External"/><Relationship Id="rId3" Type="http://schemas.openxmlformats.org/officeDocument/2006/relationships/hyperlink" Target="https://community.secop.gov.co/Public/Tendering/ContractNoticePhases/View?PPI=CO1.PPI.23241947&amp;isFromPublicArea=True&amp;isModal=False" TargetMode="External"/><Relationship Id="rId12" Type="http://schemas.openxmlformats.org/officeDocument/2006/relationships/hyperlink" Target="https://community.secop.gov.co/Public/Tendering/ContractNoticePhases/View?PPI=CO1.PPI.23219469&amp;isFromPublicArea=True&amp;isModal=False" TargetMode="External"/><Relationship Id="rId17" Type="http://schemas.openxmlformats.org/officeDocument/2006/relationships/hyperlink" Target="https://community.secop.gov.co/Public/Tendering/ContractNoticePhases/View?PPI=CO1.PPI.23631039&amp;isFromPublicArea=True&amp;isModal=False" TargetMode="External"/><Relationship Id="rId25" Type="http://schemas.openxmlformats.org/officeDocument/2006/relationships/hyperlink" Target="https://community.secop.gov.co/Public/Tendering/ContractNoticePhases/View?PPI=CO1.PPI.23699881&amp;isFromPublicArea=True&amp;isModal=False" TargetMode="External"/><Relationship Id="rId33" Type="http://schemas.openxmlformats.org/officeDocument/2006/relationships/hyperlink" Target="https://community.secop.gov.co/Public/Tendering/ContractNoticePhases/View?PPI=CO1.PPI.23797988&amp;isFromPublicArea=True&amp;isModal=False" TargetMode="External"/><Relationship Id="rId38" Type="http://schemas.openxmlformats.org/officeDocument/2006/relationships/hyperlink" Target="https://community.secop.gov.co/Public/Tendering/ContractNoticePhases/View?PPI=CO1.PPI.23859687&amp;isFromPublicArea=True&amp;isModal=False" TargetMode="External"/><Relationship Id="rId46" Type="http://schemas.openxmlformats.org/officeDocument/2006/relationships/hyperlink" Target="https://community.secop.gov.co/Public/Tendering/ContractNoticePhases/View?PPI=CO1.PPI.23984938&amp;isFromPublicArea=True&amp;isModal=False" TargetMode="External"/><Relationship Id="rId59" Type="http://schemas.openxmlformats.org/officeDocument/2006/relationships/hyperlink" Target="https://community.secop.gov.co/Public/Tendering/ContractNoticePhases/View?PPI=CO1.PPI.24565922&amp;isFromPublicArea=True&amp;isModal=False" TargetMode="External"/><Relationship Id="rId67" Type="http://schemas.openxmlformats.org/officeDocument/2006/relationships/hyperlink" Target="https://community.secop.gov.co/Public/Tendering/ContractNoticePhases/View?PPI=CO1.PPI.24568373&amp;isFromPublicArea=True&amp;isModal=False" TargetMode="External"/><Relationship Id="rId103" Type="http://schemas.openxmlformats.org/officeDocument/2006/relationships/hyperlink" Target="https://community.secop.gov.co/Public/Tendering/ContractNoticePhases/View?PPI=CO1.PPI.25879344&amp;isFromPublicArea=True&amp;isModal=False" TargetMode="External"/><Relationship Id="rId108" Type="http://schemas.openxmlformats.org/officeDocument/2006/relationships/hyperlink" Target="https://community.secop.gov.co/Public/Tendering/ContractNoticePhases/View?PPI=CO1.PPI.23308294&amp;isFromPublicArea=True&amp;isModal=False" TargetMode="External"/><Relationship Id="rId116" Type="http://schemas.openxmlformats.org/officeDocument/2006/relationships/hyperlink" Target="https://community.secop.gov.co/Public/Tendering/ContractNoticePhases/View?PPI=CO1.PPI.23830750&amp;isFromPublicArea=True&amp;isModal=False" TargetMode="External"/><Relationship Id="rId124" Type="http://schemas.openxmlformats.org/officeDocument/2006/relationships/hyperlink" Target="https://community.secop.gov.co/Public/Tendering/ContractNoticePhases/View?PPI=CO1.PPI.24202579&amp;isFromPublicArea=True&amp;isModal=False" TargetMode="External"/><Relationship Id="rId129" Type="http://schemas.openxmlformats.org/officeDocument/2006/relationships/hyperlink" Target="https://community.secop.gov.co/Public/Tendering/ContractNoticePhases/View?PPI=CO1.PPI.24523651&amp;isFromPublicArea=True&amp;isModal=False" TargetMode="External"/><Relationship Id="rId20" Type="http://schemas.openxmlformats.org/officeDocument/2006/relationships/hyperlink" Target="https://community.secop.gov.co/Public/Tendering/ContractNoticePhases/View?PPI=CO1.PPI.23662762&amp;isFromPublicArea=True&amp;isModal=False" TargetMode="External"/><Relationship Id="rId41" Type="http://schemas.openxmlformats.org/officeDocument/2006/relationships/hyperlink" Target="https://community.secop.gov.co/Public/Tendering/ContractNoticePhases/View?PPI=CO1.PPI.23878793&amp;isFromPublicArea=True&amp;isModal=False" TargetMode="External"/><Relationship Id="rId54" Type="http://schemas.openxmlformats.org/officeDocument/2006/relationships/hyperlink" Target="https://community.secop.gov.co/Public/Tendering/ContractNoticePhases/View?PPI=CO1.PPI.24108014&amp;isFromPublicArea=True&amp;isModal=False" TargetMode="External"/><Relationship Id="rId62" Type="http://schemas.openxmlformats.org/officeDocument/2006/relationships/hyperlink" Target="https://community.secop.gov.co/Public/Tendering/ContractNoticePhases/View?PPI=CO1.PPI.24455775&amp;isFromPublicArea=True&amp;isModal=False" TargetMode="External"/><Relationship Id="rId70" Type="http://schemas.openxmlformats.org/officeDocument/2006/relationships/hyperlink" Target="https://community.secop.gov.co/Public/Tendering/ContractNoticePhases/View?PPI=CO1.PPI.24569169&amp;isFromPublicArea=True&amp;isModal=False" TargetMode="External"/><Relationship Id="rId75" Type="http://schemas.openxmlformats.org/officeDocument/2006/relationships/hyperlink" Target="https://community.secop.gov.co/Public/Tendering/ContractNoticePhases/View?PPI=CO1.PPI.24699205&amp;isFromPublicArea=True&amp;isModal=False" TargetMode="External"/><Relationship Id="rId83" Type="http://schemas.openxmlformats.org/officeDocument/2006/relationships/hyperlink" Target="https://community.secop.gov.co/Public/Tendering/ContractNoticePhases/View?PPI=CO1.PPI.24844767&amp;isFromPublicArea=True&amp;isModal=False" TargetMode="External"/><Relationship Id="rId88" Type="http://schemas.openxmlformats.org/officeDocument/2006/relationships/hyperlink" Target="https://community.secop.gov.co/Public/Tendering/ContractNoticePhases/View?PPI=CO1.PPI.25386425&amp;isFromPublicArea=True&amp;isModal=False" TargetMode="External"/><Relationship Id="rId91" Type="http://schemas.openxmlformats.org/officeDocument/2006/relationships/hyperlink" Target="https://community.secop.gov.co/Public/Tendering/ContractNoticePhases/View?PPI=CO1.PPI.25367810&amp;isFromPublicArea=True&amp;isModal=False" TargetMode="External"/><Relationship Id="rId96" Type="http://schemas.openxmlformats.org/officeDocument/2006/relationships/hyperlink" Target="https://community.secop.gov.co/Public/Tendering/ContractNoticePhases/View?PPI=CO1.PPI.25486298&amp;isFromPublicArea=True&amp;isModal=False" TargetMode="External"/><Relationship Id="rId111" Type="http://schemas.openxmlformats.org/officeDocument/2006/relationships/hyperlink" Target="https://community.secop.gov.co/Public/Tendering/ContractNoticePhases/View?PPI=CO1.PPI.23541002&amp;isFromPublicArea=True&amp;isModal=False" TargetMode="External"/><Relationship Id="rId132" Type="http://schemas.openxmlformats.org/officeDocument/2006/relationships/hyperlink" Target="https://community.secop.gov.co/Public/Tendering/ContractNoticePhases/View?PPI=CO1.PPI.23074259&amp;isFromPublicArea=True&amp;isModal=False" TargetMode="External"/><Relationship Id="rId1" Type="http://schemas.openxmlformats.org/officeDocument/2006/relationships/hyperlink" Target="https://community.secop.gov.co/Public/Tendering/ContractNoticePhases/View?PPI=CO1.PPI.22821578&amp;isFromPublicArea=True&amp;isModal=False" TargetMode="External"/><Relationship Id="rId6" Type="http://schemas.openxmlformats.org/officeDocument/2006/relationships/hyperlink" Target="https://community.secop.gov.co/Public/Tendering/ContractNoticePhases/View?PPI=CO1.PPI.23318036&amp;isFromPublicArea=True&amp;isModal=False" TargetMode="External"/><Relationship Id="rId15" Type="http://schemas.openxmlformats.org/officeDocument/2006/relationships/hyperlink" Target="https://community.secop.gov.co/Public/Tendering/ContractNoticePhases/View?PPI=CO1.PPI.23487381&amp;isFromPublicArea=True&amp;isModal=False" TargetMode="External"/><Relationship Id="rId23" Type="http://schemas.openxmlformats.org/officeDocument/2006/relationships/hyperlink" Target="https://community.secop.gov.co/Public/Tendering/ContractNoticePhases/View?PPI=CO1.PPI.23670704&amp;isFromPublicArea=True&amp;isModal=False" TargetMode="External"/><Relationship Id="rId28" Type="http://schemas.openxmlformats.org/officeDocument/2006/relationships/hyperlink" Target="https://community.secop.gov.co/Public/Tendering/ContractNoticePhases/View?PPI=CO1.PPI.23723116&amp;isFromPublicArea=True&amp;isModal=False" TargetMode="External"/><Relationship Id="rId36" Type="http://schemas.openxmlformats.org/officeDocument/2006/relationships/hyperlink" Target="https://community.secop.gov.co/Public/Tendering/ContractNoticePhases/View?PPI=CO1.PPI.23834703&amp;isFromPublicArea=True&amp;isModal=False" TargetMode="External"/><Relationship Id="rId49" Type="http://schemas.openxmlformats.org/officeDocument/2006/relationships/hyperlink" Target="https://community.secop.gov.co/Public/Tendering/ContractNoticePhases/View?PPI=CO1.PPI.24058113&amp;isFromPublicArea=True&amp;isModal=False" TargetMode="External"/><Relationship Id="rId57" Type="http://schemas.openxmlformats.org/officeDocument/2006/relationships/hyperlink" Target="https://community.secop.gov.co/Public/Tendering/ContractNoticePhases/View?PPI=CO1.PPI.24136127&amp;isFromPublicArea=True&amp;isModal=False" TargetMode="External"/><Relationship Id="rId106" Type="http://schemas.openxmlformats.org/officeDocument/2006/relationships/hyperlink" Target="https://community.secop.gov.co/Public/Tendering/ContractNoticePhases/View?PPI=CO1.PPI.25936915&amp;isFromPublicArea=True&amp;isModal=False" TargetMode="External"/><Relationship Id="rId114" Type="http://schemas.openxmlformats.org/officeDocument/2006/relationships/hyperlink" Target="https://community.secop.gov.co/Public/Tendering/ContractNoticePhases/View?PPI=CO1.PPI.23719464&amp;isFromPublicArea=True&amp;isModal=False" TargetMode="External"/><Relationship Id="rId119" Type="http://schemas.openxmlformats.org/officeDocument/2006/relationships/hyperlink" Target="https://community.secop.gov.co/Public/Tendering/ContractNoticePhases/View?PPI=CO1.PPI.23980526&amp;isFromPublicArea=True&amp;isModal=False" TargetMode="External"/><Relationship Id="rId127" Type="http://schemas.openxmlformats.org/officeDocument/2006/relationships/hyperlink" Target="https://community.secop.gov.co/Public/Tendering/ContractNoticePhases/View?PPI=CO1.PPI.24394838&amp;isFromPublicArea=True&amp;isModal=False" TargetMode="External"/><Relationship Id="rId10" Type="http://schemas.openxmlformats.org/officeDocument/2006/relationships/hyperlink" Target="https://community.secop.gov.co/Public/Tendering/ContractNoticePhases/View?PPI=CO1.PPI.23162619&amp;isFromPublicArea=True&amp;isModal=False" TargetMode="External"/><Relationship Id="rId31" Type="http://schemas.openxmlformats.org/officeDocument/2006/relationships/hyperlink" Target="https://community.secop.gov.co/Public/Tendering/ContractNoticePhases/View?PPI=CO1.PPI.23769606&amp;isFromPublicArea=True&amp;isModal=False" TargetMode="External"/><Relationship Id="rId44" Type="http://schemas.openxmlformats.org/officeDocument/2006/relationships/hyperlink" Target="https://community.secop.gov.co/Public/Tendering/ContractNoticePhases/View?PPI=CO1.PPI.23939954&amp;isFromPublicArea=True&amp;isModal=False" TargetMode="External"/><Relationship Id="rId52" Type="http://schemas.openxmlformats.org/officeDocument/2006/relationships/hyperlink" Target="https://community.secop.gov.co/Public/Tendering/ContractNoticePhases/View?PPI=CO1.PPI.24094378&amp;isFromPublicArea=True&amp;isModal=False" TargetMode="External"/><Relationship Id="rId60" Type="http://schemas.openxmlformats.org/officeDocument/2006/relationships/hyperlink" Target="https://community.secop.gov.co/Public/Tendering/ContractNoticePhases/View?PPI=CO1.PPI.24403567&amp;isFromPublicArea=True&amp;isModal=False" TargetMode="External"/><Relationship Id="rId65" Type="http://schemas.openxmlformats.org/officeDocument/2006/relationships/hyperlink" Target="https://community.secop.gov.co/Public/Tendering/ContractNoticePhases/View?PPI=CO1.PPI.24270866&amp;isFromPublicArea=True&amp;isModal=False" TargetMode="External"/><Relationship Id="rId73" Type="http://schemas.openxmlformats.org/officeDocument/2006/relationships/hyperlink" Target="https://community.secop.gov.co/Public/Tendering/ContractNoticePhases/View?PPI=CO1.PPI.24694914&amp;isFromPublicArea=True&amp;isModal=False" TargetMode="External"/><Relationship Id="rId78" Type="http://schemas.openxmlformats.org/officeDocument/2006/relationships/hyperlink" Target="https://community.secop.gov.co/Public/Tendering/ContractNoticePhases/View?PPI=CO1.PPI.24720749&amp;isFromPublicArea=True&amp;isModal=False" TargetMode="External"/><Relationship Id="rId81" Type="http://schemas.openxmlformats.org/officeDocument/2006/relationships/hyperlink" Target="https://community.secop.gov.co/Public/Tendering/ContractNoticePhases/View?PPI=CO1.PPI.24764577&amp;isFromPublicArea=True&amp;isModal=False" TargetMode="External"/><Relationship Id="rId86" Type="http://schemas.openxmlformats.org/officeDocument/2006/relationships/hyperlink" Target="https://community.secop.gov.co/Public/Tendering/ContractNoticePhases/View?PPI=CO1.PPI.24982738&amp;isFromPublicArea=True&amp;isModal=False" TargetMode="External"/><Relationship Id="rId94" Type="http://schemas.openxmlformats.org/officeDocument/2006/relationships/hyperlink" Target="https://community.secop.gov.co/Public/Tendering/ContractNoticePhases/View?PPI=CO1.PPI.25402571&amp;isFromPublicArea=True&amp;isModal=False" TargetMode="External"/><Relationship Id="rId99" Type="http://schemas.openxmlformats.org/officeDocument/2006/relationships/hyperlink" Target="https://community.secop.gov.co/Public/Tendering/ContractNoticePhases/View?PPI=CO1.PPI.25710156&amp;isFromPublicArea=True&amp;isModal=False" TargetMode="External"/><Relationship Id="rId101" Type="http://schemas.openxmlformats.org/officeDocument/2006/relationships/hyperlink" Target="https://community.secop.gov.co/Public/Tendering/ContractNoticePhases/View?PPI=CO1.PPI.25876643&amp;isFromPublicArea=True&amp;isModal=False" TargetMode="External"/><Relationship Id="rId122" Type="http://schemas.openxmlformats.org/officeDocument/2006/relationships/hyperlink" Target="https://community.secop.gov.co/Public/Tendering/ContractNoticePhases/View?PPI=CO1.PPI.24058185&amp;isFromPublicArea=True&amp;isModal=False" TargetMode="External"/><Relationship Id="rId130" Type="http://schemas.openxmlformats.org/officeDocument/2006/relationships/hyperlink" Target="https://community.secop.gov.co/Public/Tendering/ContractNoticePhases/View?PPI=CO1.PPI.24523651&amp;isFromPublicArea=True&amp;isModal=False" TargetMode="External"/><Relationship Id="rId4" Type="http://schemas.openxmlformats.org/officeDocument/2006/relationships/hyperlink" Target="https://community.secop.gov.co/Public/Tendering/ContractNoticePhases/View?PPI=CO1.PPI.23290133&amp;isFromPublicArea=True&amp;isModal=False" TargetMode="External"/><Relationship Id="rId9" Type="http://schemas.openxmlformats.org/officeDocument/2006/relationships/hyperlink" Target="https://community.secop.gov.co/Public/Tendering/ContractNoticePhases/View?PPI=CO1.PPI.23132207&amp;isFromPublicArea=True&amp;isModal=False" TargetMode="External"/><Relationship Id="rId13" Type="http://schemas.openxmlformats.org/officeDocument/2006/relationships/hyperlink" Target="https://community.secop.gov.co/Public/Tendering/ContractNoticePhases/View?PPI=CO1.PPI.23232868&amp;isFromPublicArea=True&amp;isModal=False" TargetMode="External"/><Relationship Id="rId18" Type="http://schemas.openxmlformats.org/officeDocument/2006/relationships/hyperlink" Target="https://community.secop.gov.co/Public/Tendering/ContractNoticePhases/View?PPI=CO1.PPI.23631245&amp;isFromPublicArea=True&amp;isModal=False" TargetMode="External"/><Relationship Id="rId39" Type="http://schemas.openxmlformats.org/officeDocument/2006/relationships/hyperlink" Target="https://community.secop.gov.co/Public/Tendering/ContractNoticePhases/View?PPI=CO1.PPI.23849836&amp;isFromPublicArea=True&amp;isModal=False" TargetMode="External"/><Relationship Id="rId109" Type="http://schemas.openxmlformats.org/officeDocument/2006/relationships/hyperlink" Target="https://community.secop.gov.co/Public/Tendering/ContractNoticePhases/View?PPI=CO1.PPI.23429520&amp;isFromPublicArea=True&amp;isModal=False" TargetMode="External"/><Relationship Id="rId34" Type="http://schemas.openxmlformats.org/officeDocument/2006/relationships/hyperlink" Target="https://community.secop.gov.co/Public/Tendering/ContractNoticePhases/View?PPI=CO1.PPI.23805816&amp;isFromPublicArea=True&amp;isModal=False" TargetMode="External"/><Relationship Id="rId50" Type="http://schemas.openxmlformats.org/officeDocument/2006/relationships/hyperlink" Target="https://community.secop.gov.co/Public/Tendering/ContractNoticePhases/View?PPI=CO1.PPI.24094061&amp;isFromPublicArea=True&amp;isModal=False" TargetMode="External"/><Relationship Id="rId55" Type="http://schemas.openxmlformats.org/officeDocument/2006/relationships/hyperlink" Target="https://community.secop.gov.co/Public/Tendering/ContractNoticePhases/View?PPI=CO1.PPI.24135916&amp;isFromPublicArea=True&amp;isModal=False" TargetMode="External"/><Relationship Id="rId76" Type="http://schemas.openxmlformats.org/officeDocument/2006/relationships/hyperlink" Target="https://community.secop.gov.co/Public/Tendering/ContractNoticePhases/View?PPI=CO1.PPI.24701619&amp;isFromPublicArea=True&amp;isModal=False" TargetMode="External"/><Relationship Id="rId97" Type="http://schemas.openxmlformats.org/officeDocument/2006/relationships/hyperlink" Target="https://community.secop.gov.co/Public/Tendering/ContractNoticePhases/View?PPI=CO1.PPI.25505660&amp;isFromPublicArea=True&amp;isModal=False" TargetMode="External"/><Relationship Id="rId104" Type="http://schemas.openxmlformats.org/officeDocument/2006/relationships/hyperlink" Target="https://community.secop.gov.co/Public/Tendering/ContractNoticePhases/View?PPI=CO1.PPI.25881049&amp;isFromPublicArea=True&amp;isModal=False" TargetMode="External"/><Relationship Id="rId120" Type="http://schemas.openxmlformats.org/officeDocument/2006/relationships/hyperlink" Target="https://community.secop.gov.co/Public/Tendering/ContractNoticePhases/View?PPI=CO1.PPI.23986878&amp;isFromPublicArea=True&amp;isModal=False" TargetMode="External"/><Relationship Id="rId125" Type="http://schemas.openxmlformats.org/officeDocument/2006/relationships/hyperlink" Target="https://community.secop.gov.co/Public/Tendering/ContractNoticePhases/View?PPI=CO1.PPI.24314796&amp;isFromPublicArea=True&amp;isModal=False" TargetMode="External"/><Relationship Id="rId7" Type="http://schemas.openxmlformats.org/officeDocument/2006/relationships/hyperlink" Target="https://community.secop.gov.co/Public/Tendering/ContractNoticePhases/View?PPI=CO1.PPI.23417374&amp;isFromPublicArea=True&amp;isModal=False" TargetMode="External"/><Relationship Id="rId71" Type="http://schemas.openxmlformats.org/officeDocument/2006/relationships/hyperlink" Target="https://community.secop.gov.co/Public/Tendering/ContractNoticePhases/View?PPI=CO1.PPI.25234679&amp;isFromPublicArea=True&amp;isModal=False" TargetMode="External"/><Relationship Id="rId92" Type="http://schemas.openxmlformats.org/officeDocument/2006/relationships/hyperlink" Target="https://community.secop.gov.co/Public/Tendering/ContractNoticePhases/View?PPI=CO1.PPI.25373897&amp;isFromPublicArea=True&amp;isModal=False" TargetMode="External"/><Relationship Id="rId2" Type="http://schemas.openxmlformats.org/officeDocument/2006/relationships/hyperlink" Target="https://community.secop.gov.co/Public/Tendering/ContractNoticePhases/View?PPI=CO1.PPI.22899277&amp;isFromPublicArea=True&amp;isModal=False" TargetMode="External"/><Relationship Id="rId29" Type="http://schemas.openxmlformats.org/officeDocument/2006/relationships/hyperlink" Target="https://community.secop.gov.co/Public/Tendering/ContractNoticePhases/View?PPI=CO1.PPI.23746627&amp;isFromPublicArea=True&amp;isModal=False" TargetMode="External"/><Relationship Id="rId24" Type="http://schemas.openxmlformats.org/officeDocument/2006/relationships/hyperlink" Target="https://community.secop.gov.co/Public/Tendering/ContractNoticePhases/View?PPI=CO1.PPI.23696754&amp;isFromPublicArea=True&amp;isModal=False" TargetMode="External"/><Relationship Id="rId40" Type="http://schemas.openxmlformats.org/officeDocument/2006/relationships/hyperlink" Target="https://community.secop.gov.co/Public/Tendering/ContractNoticePhases/View?PPI=CO1.PPI.23878704&amp;isFromPublicArea=True&amp;isModal=False" TargetMode="External"/><Relationship Id="rId45" Type="http://schemas.openxmlformats.org/officeDocument/2006/relationships/hyperlink" Target="https://community.secop.gov.co/Public/Tendering/ContractNoticePhases/View?PPI=CO1.PPI.23984294&amp;isFromPublicArea=True&amp;isModal=False" TargetMode="External"/><Relationship Id="rId66" Type="http://schemas.openxmlformats.org/officeDocument/2006/relationships/hyperlink" Target="https://community.secop.gov.co/Public/Tendering/ContractNoticePhases/View?PPI=CO1.PPI.24328057&amp;isFromPublicArea=True&amp;isModal=False" TargetMode="External"/><Relationship Id="rId87" Type="http://schemas.openxmlformats.org/officeDocument/2006/relationships/hyperlink" Target="https://community.secop.gov.co/Public/Tendering/ContractNoticePhases/View?PPI=CO1.PPI.25014256&amp;isFromPublicArea=True&amp;isModal=False" TargetMode="External"/><Relationship Id="rId110" Type="http://schemas.openxmlformats.org/officeDocument/2006/relationships/hyperlink" Target="https://community.secop.gov.co/Public/Tendering/ContractNoticePhases/View?PPI=CO1.PPI.23475365&amp;isFromPublicArea=True&amp;isModal=False" TargetMode="External"/><Relationship Id="rId115" Type="http://schemas.openxmlformats.org/officeDocument/2006/relationships/hyperlink" Target="https://community.secop.gov.co/Public/Tendering/ContractNoticePhases/View?PPI=CO1.PPI.23721184&amp;isFromPublicArea=True&amp;isModal=False" TargetMode="External"/><Relationship Id="rId131" Type="http://schemas.openxmlformats.org/officeDocument/2006/relationships/hyperlink" Target="https://community.secop.gov.co/Public/Tendering/ContractNoticePhases/View?PPI=CO1.PPI.24198949&amp;isFromPublicArea=True&amp;isModal=False" TargetMode="External"/><Relationship Id="rId61" Type="http://schemas.openxmlformats.org/officeDocument/2006/relationships/hyperlink" Target="https://community.secop.gov.co/Public/Tendering/ContractNoticePhases/View?PPI=CO1.PPI.24454342&amp;isFromPublicArea=True&amp;isModal=False" TargetMode="External"/><Relationship Id="rId82" Type="http://schemas.openxmlformats.org/officeDocument/2006/relationships/hyperlink" Target="https://community.secop.gov.co/Public/Tendering/ContractNoticePhases/View?PPI=CO1.PPI.24791053&amp;isFromPublicArea=True&amp;isModal=False" TargetMode="External"/><Relationship Id="rId19" Type="http://schemas.openxmlformats.org/officeDocument/2006/relationships/hyperlink" Target="https://community.secop.gov.co/Public/Tendering/ContractNoticePhases/View?PPI=CO1.PPI.23655910&amp;isFromPublicArea=True&amp;isModal=False"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community.secop.gov.co/Public/Tendering/OpportunityDetail/Index?noticeUID=CO1.NTC.3867790&amp;isFromPublicArea=True&amp;isModal=true&amp;asPopupView=tru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28154770&amp;isFromPublicArea=True&amp;isModal=False" TargetMode="External"/><Relationship Id="rId3" Type="http://schemas.openxmlformats.org/officeDocument/2006/relationships/hyperlink" Target="https://community.secop.gov.co/Public/Tendering/ContractNoticePhases/View?PPI=CO1.PPI.25555552&amp;isFromPublicArea=True&amp;isModal=False" TargetMode="External"/><Relationship Id="rId7" Type="http://schemas.openxmlformats.org/officeDocument/2006/relationships/hyperlink" Target="https://community.secop.gov.co/Public/Tendering/ContractNoticePhases/View?PPI=CO1.PPI.28002050&amp;isFromPublicArea=True&amp;isModal=False" TargetMode="External"/><Relationship Id="rId2" Type="http://schemas.openxmlformats.org/officeDocument/2006/relationships/hyperlink" Target="https://community.secop.gov.co/Public/Tendering/OpportunityDetail/Index?noticeUID=CO1.NTC.4414759&amp;isFromPublicArea=True&amp;isModal=true&amp;asPopupView=true" TargetMode="External"/><Relationship Id="rId1" Type="http://schemas.openxmlformats.org/officeDocument/2006/relationships/hyperlink" Target="https://community.secop.gov.co/Public/Tendering/OpportunityDetail/Index?noticeUID=CO1.NTC.3971412&amp;isFromPublicArea=True&amp;isModal=true&amp;asPopupView=true" TargetMode="External"/><Relationship Id="rId6" Type="http://schemas.openxmlformats.org/officeDocument/2006/relationships/hyperlink" Target="https://community.secop.gov.co/Public/Tendering/ContractNoticePhases/View?PPI=CO1.PPI.27737343&amp;isFromPublicArea=True&amp;isModal=False" TargetMode="External"/><Relationship Id="rId5" Type="http://schemas.openxmlformats.org/officeDocument/2006/relationships/hyperlink" Target="https://community.secop.gov.co/Public/Tendering/ContractNoticePhases/View?PPI=CO1.PPI.26759659&amp;isFromPublicArea=True&amp;isModal=False" TargetMode="External"/><Relationship Id="rId10" Type="http://schemas.openxmlformats.org/officeDocument/2006/relationships/drawing" Target="../drawings/drawing5.xml"/><Relationship Id="rId4" Type="http://schemas.openxmlformats.org/officeDocument/2006/relationships/hyperlink" Target="https://community.secop.gov.co/Public/Tendering/ContractNoticePhases/View?PPI=CO1.PPI.26249324&amp;isFromPublicArea=True&amp;isModal=False"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community.secop.gov.co/Public/Tendering/OpportunityDetail/Index?noticeUID=CO1.NTC.4710888&amp;isFromPublicArea=True&amp;isModal=true&amp;asPopupView=true,704242254" TargetMode="External"/><Relationship Id="rId7" Type="http://schemas.openxmlformats.org/officeDocument/2006/relationships/printerSettings" Target="../printerSettings/printerSettings6.bin"/><Relationship Id="rId2" Type="http://schemas.openxmlformats.org/officeDocument/2006/relationships/hyperlink" Target="https://community.secop.gov.co/Public/Tendering/OpportunityDetail/Index?noticeUID=CO1.NTC.4711029&amp;isFromPublicArea=True&amp;isModal=true&amp;asPopupView=true,704242254" TargetMode="External"/><Relationship Id="rId1" Type="http://schemas.openxmlformats.org/officeDocument/2006/relationships/hyperlink" Target="https://community.secop.gov.co/Public/Tendering/OpportunityDetail/Index?noticeUID=CO1.NTC.4321896&amp;isFromPublicArea=True&amp;isModal=true&amp;asPopupView=true" TargetMode="External"/><Relationship Id="rId6" Type="http://schemas.openxmlformats.org/officeDocument/2006/relationships/hyperlink" Target="https://community.secop.gov.co/Public/Tendering/OpportunityDetail/Index?noticeUID=CO1.NTC.4980545&amp;isFromPublicArea=True&amp;isModal=False" TargetMode="External"/><Relationship Id="rId5" Type="http://schemas.openxmlformats.org/officeDocument/2006/relationships/hyperlink" Target="https://community.secop.gov.co/Public/Tendering/OpportunityDetail/Index?noticeUID=CO1.NTC.3829529&amp;isFromPublicArea=True&amp;isModal=true&amp;asPopupView=true" TargetMode="External"/><Relationship Id="rId4" Type="http://schemas.openxmlformats.org/officeDocument/2006/relationships/hyperlink" Target="https://community.secop.gov.co/Public/Tendering/OpportunityDetail/Index?noticeUID=CO1.NTC.4841728&amp;isFromPublicArea=True&amp;isModal=true&amp;asPopupView=tru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4004005&amp;isFromPublicArea=True&amp;isModal=False" TargetMode="External"/><Relationship Id="rId13" Type="http://schemas.openxmlformats.org/officeDocument/2006/relationships/hyperlink" Target="https://community.secop.gov.co/Public/Tendering/OpportunityDetail/Index?noticeUID=CO1.NTC.4759664&amp;isFromPublicArea=True&amp;isModal=False" TargetMode="External"/><Relationship Id="rId18" Type="http://schemas.openxmlformats.org/officeDocument/2006/relationships/hyperlink" Target="https://community.secop.gov.co/Public/Tendering/OpportunityDetail/Index?noticeUID=CO1.NTC.3994424&amp;isFromPublicArea=True&amp;isModal=False" TargetMode="External"/><Relationship Id="rId26" Type="http://schemas.openxmlformats.org/officeDocument/2006/relationships/hyperlink" Target="https://community.secop.gov.co/Public/Tendering/OpportunityDetail/Index?noticeUID=CO1.NTC.4840112&amp;isFromPublicArea=True&amp;isModal=False" TargetMode="External"/><Relationship Id="rId3" Type="http://schemas.openxmlformats.org/officeDocument/2006/relationships/hyperlink" Target="https://community.secop.gov.co/Public/Tendering/OpportunityDetail/Index?noticeUID=CO1.NTC.3972340&amp;isFromPublicArea=True&amp;isModal=False" TargetMode="External"/><Relationship Id="rId21" Type="http://schemas.openxmlformats.org/officeDocument/2006/relationships/hyperlink" Target="https://community.secop.gov.co/Public/Tendering/OpportunityDetail/Index?noticeUID=CO1.NTC.4833428&amp;isFromPublicArea=True&amp;isModal=False" TargetMode="External"/><Relationship Id="rId34" Type="http://schemas.openxmlformats.org/officeDocument/2006/relationships/hyperlink" Target="https://community.secop.gov.co/Public/Tendering/OpportunityDetail/Index?noticeUID=CO1.NTC.5098754&amp;isFromPublicArea=True&amp;isModal=False" TargetMode="External"/><Relationship Id="rId7" Type="http://schemas.openxmlformats.org/officeDocument/2006/relationships/hyperlink" Target="https://community.secop.gov.co/Public/Tendering/OpportunityDetail/Index?noticeUID=CO1.NTC.4003801&amp;isFromPublicArea=True&amp;isModal=False" TargetMode="External"/><Relationship Id="rId12" Type="http://schemas.openxmlformats.org/officeDocument/2006/relationships/hyperlink" Target="https://community.secop.gov.co/Public/Tendering/OpportunityDetail/Index?noticeUID=CO1.NTC.4757521&amp;isFromPublicArea=True&amp;isModal=False" TargetMode="External"/><Relationship Id="rId17" Type="http://schemas.openxmlformats.org/officeDocument/2006/relationships/hyperlink" Target="https://community.secop.gov.co/Public/Tendering/OpportunityDetail/Index?noticeUID=CO1.NTC.3976960&amp;isFromPublicArea=True&amp;isModal=False" TargetMode="External"/><Relationship Id="rId25" Type="http://schemas.openxmlformats.org/officeDocument/2006/relationships/hyperlink" Target="https://community.secop.gov.co/Public/Tendering/OpportunityDetail/Index?noticeUID=CO1.NTC.4868046&amp;isFromPublicArea=True&amp;isModal=False" TargetMode="External"/><Relationship Id="rId33" Type="http://schemas.openxmlformats.org/officeDocument/2006/relationships/hyperlink" Target="https://community.secop.gov.co/Public/Tendering/OpportunityDetail/Index?noticeUID=CO1.NTC.5047480&amp;isFromPublicArea=True&amp;isModal=False" TargetMode="External"/><Relationship Id="rId2" Type="http://schemas.openxmlformats.org/officeDocument/2006/relationships/hyperlink" Target="https://community.secop.gov.co/Public/Tendering/OpportunityDetail/Index?noticeUID=CO1.NTC.3928333&amp;isFromPublicArea=True&amp;isModal=False" TargetMode="External"/><Relationship Id="rId16" Type="http://schemas.openxmlformats.org/officeDocument/2006/relationships/hyperlink" Target="https://community.secop.gov.co/Public/Tendering/OpportunityDetail/Index?noticeUID=CO1.NTC.4770866&amp;isFromPublicArea=True&amp;isModal=False" TargetMode="External"/><Relationship Id="rId20" Type="http://schemas.openxmlformats.org/officeDocument/2006/relationships/hyperlink" Target="https://community.secop.gov.co/Public/Tendering/OpportunityDetail/Index?noticeUID=CO1.NTC.4770921&amp;isFromPublicArea=True&amp;isModal=False" TargetMode="External"/><Relationship Id="rId29" Type="http://schemas.openxmlformats.org/officeDocument/2006/relationships/hyperlink" Target="https://community.secop.gov.co/Public/Tendering/OpportunityDetail/Index?noticeUID=CO1.NTC.4952877&amp;isFromPublicArea=True&amp;isModal=False" TargetMode="External"/><Relationship Id="rId1" Type="http://schemas.openxmlformats.org/officeDocument/2006/relationships/hyperlink" Target="https://community.secop.gov.co/Public/Tendering/OpportunityDetail/Index?noticeUID=CO1.NTC.3909544&amp;isFromPublicArea=True&amp;isModal=False" TargetMode="External"/><Relationship Id="rId6" Type="http://schemas.openxmlformats.org/officeDocument/2006/relationships/hyperlink" Target="https://community.secop.gov.co/Public/Tendering/OpportunityDetail/Index?noticeUID=CO1.NTC.3994373&amp;isFromPublicArea=True&amp;isModal=False" TargetMode="External"/><Relationship Id="rId11" Type="http://schemas.openxmlformats.org/officeDocument/2006/relationships/hyperlink" Target="https://community.secop.gov.co/Public/Tendering/OpportunityDetail/Index?noticeUID=CO1.NTC.4068358&amp;isFromPublicArea=True&amp;isModal=False" TargetMode="External"/><Relationship Id="rId24" Type="http://schemas.openxmlformats.org/officeDocument/2006/relationships/hyperlink" Target="https://community.secop.gov.co/Public/Tendering/OpportunityDetail/Index?noticeUID=CO1.NTC.4868033&amp;isFromPublicArea=True&amp;isModal=False" TargetMode="External"/><Relationship Id="rId32" Type="http://schemas.openxmlformats.org/officeDocument/2006/relationships/hyperlink" Target="https://community.secop.gov.co/Public/Tendering/ContractNoticePhases/View?PPI=CO1.PPI.27509910&amp;isFromPublicArea=True&amp;isModal=False" TargetMode="External"/><Relationship Id="rId37" Type="http://schemas.openxmlformats.org/officeDocument/2006/relationships/drawing" Target="../drawings/drawing7.xml"/><Relationship Id="rId5" Type="http://schemas.openxmlformats.org/officeDocument/2006/relationships/hyperlink" Target="https://community.secop.gov.co/Public/Tendering/OpportunityDetail/Index?noticeUID=CO1.NTC.3976242&amp;isFromPublicArea=True&amp;isModal=False" TargetMode="External"/><Relationship Id="rId15" Type="http://schemas.openxmlformats.org/officeDocument/2006/relationships/hyperlink" Target="https://community.secop.gov.co/Public/Tendering/OpportunityDetail/Index?noticeUID=CO1.NTC.4760404&amp;isFromPublicArea=True&amp;isModal=False" TargetMode="External"/><Relationship Id="rId23" Type="http://schemas.openxmlformats.org/officeDocument/2006/relationships/hyperlink" Target="https://community.secop.gov.co/Public/Tendering/OpportunityDetail/Index?noticeUID=CO1.NTC.4839910&amp;isFromPublicArea=True&amp;isModal=False" TargetMode="External"/><Relationship Id="rId28" Type="http://schemas.openxmlformats.org/officeDocument/2006/relationships/hyperlink" Target="https://community.secop.gov.co/Public/Tendering/OpportunityDetail/Index?noticeUID=CO1.NTC.4881560&amp;isFromPublicArea=True&amp;isModal=False" TargetMode="External"/><Relationship Id="rId36" Type="http://schemas.openxmlformats.org/officeDocument/2006/relationships/printerSettings" Target="../printerSettings/printerSettings7.bin"/><Relationship Id="rId10" Type="http://schemas.openxmlformats.org/officeDocument/2006/relationships/hyperlink" Target="https://community.secop.gov.co/Public/Tendering/OpportunityDetail/Index?noticeUID=CO1.NTC.4052612&amp;isFromPublicArea=True&amp;isModal=False" TargetMode="External"/><Relationship Id="rId19" Type="http://schemas.openxmlformats.org/officeDocument/2006/relationships/hyperlink" Target="https://community.secop.gov.co/Public/Tendering/OpportunityDetail/Index?noticeUID=CO1.NTC.4075863&amp;isFromPublicArea=True&amp;isModal=False" TargetMode="External"/><Relationship Id="rId31" Type="http://schemas.openxmlformats.org/officeDocument/2006/relationships/hyperlink" Target="https://community.secop.gov.co/Public/Tendering/OpportunityDetail/Index?noticeUID=CO1.NTC.4997305&amp;isFromPublicArea=True&amp;isModal=False" TargetMode="External"/><Relationship Id="rId4" Type="http://schemas.openxmlformats.org/officeDocument/2006/relationships/hyperlink" Target="https://community.secop.gov.co/Public/Tendering/OpportunityDetail/Index?noticeUID=CO1.NTC.3971491&amp;isFromPublicArea=True&amp;isModal=False" TargetMode="External"/><Relationship Id="rId9" Type="http://schemas.openxmlformats.org/officeDocument/2006/relationships/hyperlink" Target="https://community.secop.gov.co/Public/Tendering/OpportunityDetail/Index?noticeUID=CO1.NTC.4003779&amp;isFromPublicArea=True&amp;isModal=False" TargetMode="External"/><Relationship Id="rId14" Type="http://schemas.openxmlformats.org/officeDocument/2006/relationships/hyperlink" Target="https://community.secop.gov.co/Public/Tendering/OpportunityDetail/Index?noticeUID=CO1.NTC.4759765&amp;isFromPublicArea=True&amp;isModal=False" TargetMode="External"/><Relationship Id="rId22" Type="http://schemas.openxmlformats.org/officeDocument/2006/relationships/hyperlink" Target="https://community.secop.gov.co/Public/Tendering/OpportunityDetail/Index?noticeUID=CO1.NTC.4852797&amp;isFromPublicArea=True&amp;isModal=False" TargetMode="External"/><Relationship Id="rId27" Type="http://schemas.openxmlformats.org/officeDocument/2006/relationships/hyperlink" Target="https://community.secop.gov.co/Public/Tendering/OpportunityDetail/Index?noticeUID=CO1.NTC.4903255&amp;isFromPublicArea=True&amp;isModal=False" TargetMode="External"/><Relationship Id="rId30" Type="http://schemas.openxmlformats.org/officeDocument/2006/relationships/hyperlink" Target="https://community.secop.gov.co/Public/Tendering/OpportunityDetail/Index?noticeUID=CO1.NTC.4980292&amp;isFromPublicArea=True&amp;isModal=False" TargetMode="External"/><Relationship Id="rId35" Type="http://schemas.openxmlformats.org/officeDocument/2006/relationships/hyperlink" Target="https://community.secop.gov.co/Public/Tendering/OpportunityDetail/Index?noticeUID=CO1.NTC.5127056&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4584994&amp;isFromPublicArea=True&amp;isModal=False" TargetMode="External"/><Relationship Id="rId13" Type="http://schemas.openxmlformats.org/officeDocument/2006/relationships/hyperlink" Target="https://community.secop.gov.co/Public/Tendering/OpportunityDetail/Index?noticeUID=CO1.NTC.4845371&amp;isFromPublicArea=True&amp;isModal=true&amp;asPopupView=true" TargetMode="External"/><Relationship Id="rId3" Type="http://schemas.openxmlformats.org/officeDocument/2006/relationships/hyperlink" Target="https://community.secop.gov.co/Public/Tendering/OpportunityDetail/Index?noticeUID=CO1.NTC.3953990&amp;isFromPublicArea=True&amp;isModal=False" TargetMode="External"/><Relationship Id="rId7" Type="http://schemas.openxmlformats.org/officeDocument/2006/relationships/hyperlink" Target="https://community.secop.gov.co/Public/Tendering/OpportunityDetail/Index?noticeUID=CO1.NTC.4401021&amp;isFromPublicArea=True&amp;isModal=False" TargetMode="External"/><Relationship Id="rId12" Type="http://schemas.openxmlformats.org/officeDocument/2006/relationships/hyperlink" Target="https://community.secop.gov.co/Public/Tendering/OpportunityDetail/Index?noticeUID=CO1.NTC.4838531&amp;isFromPublicArea=True&amp;isModal=true&amp;asPopupView=true" TargetMode="External"/><Relationship Id="rId2" Type="http://schemas.openxmlformats.org/officeDocument/2006/relationships/hyperlink" Target="https://community.secop.gov.co/Public/Tendering/OpportunityDetail/Index?noticeUID=CO1.NTC.3951990&amp;isFromPublicArea=True&amp;isModal=true&amp;asPopupView=true" TargetMode="External"/><Relationship Id="rId16" Type="http://schemas.openxmlformats.org/officeDocument/2006/relationships/drawing" Target="../drawings/drawing8.xml"/><Relationship Id="rId1" Type="http://schemas.openxmlformats.org/officeDocument/2006/relationships/hyperlink" Target="https://community.secop.gov.co/Public/Tendering/OpportunityDetail/Index?noticeUID=CO1.NTC.3950331&amp;isFromPublicArea=True&amp;isModal=False" TargetMode="External"/><Relationship Id="rId6" Type="http://schemas.openxmlformats.org/officeDocument/2006/relationships/hyperlink" Target="https://community.secop.gov.co/Public/Tendering/OpportunityDetail/Index?noticeUID=CO1.NTC.4209788&amp;isFromPublicArea=True&amp;isModal=False" TargetMode="External"/><Relationship Id="rId11" Type="http://schemas.openxmlformats.org/officeDocument/2006/relationships/hyperlink" Target="https://community.secop.gov.co/Public/Tendering/OpportunityDetail/Index?noticeUID=CO1.NTC.4739203&amp;isFromPublicArea=True&amp;isModal=False" TargetMode="External"/><Relationship Id="rId5" Type="http://schemas.openxmlformats.org/officeDocument/2006/relationships/hyperlink" Target="https://community.secop.gov.co/Public/Tendering/OpportunityDetail/Index?noticeUID=CO1.NTC.4011709&amp;isFromPublicArea=True&amp;isModal=False" TargetMode="External"/><Relationship Id="rId15" Type="http://schemas.openxmlformats.org/officeDocument/2006/relationships/printerSettings" Target="../printerSettings/printerSettings8.bin"/><Relationship Id="rId10" Type="http://schemas.openxmlformats.org/officeDocument/2006/relationships/hyperlink" Target="https://community.secop.gov.co/Public/Tendering/OpportunityDetail/Index?noticeUID=CO1.NTC.4738791&amp;isFromPublicArea=True&amp;isModal=False" TargetMode="External"/><Relationship Id="rId4" Type="http://schemas.openxmlformats.org/officeDocument/2006/relationships/hyperlink" Target="https://community.secop.gov.co/Public/Tendering/OpportunityDetail/Index?noticeUID=CO1.NTC.3955937&amp;isFromPublicArea=True&amp;isModal=False" TargetMode="External"/><Relationship Id="rId9" Type="http://schemas.openxmlformats.org/officeDocument/2006/relationships/hyperlink" Target="https://community.secop.gov.co/Public/Tendering/OpportunityDetail/Index?noticeUID=CO1.NTC.4728557&amp;isFromPublicArea=True&amp;isModal=False" TargetMode="External"/><Relationship Id="rId14" Type="http://schemas.openxmlformats.org/officeDocument/2006/relationships/hyperlink" Target="https://community.secop.gov.co/Public/Tendering/OpportunityDetail/Index?noticeUID=CO1.NTC.4845174&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27091064&amp;isFromPublicArea=True&amp;isModal=False" TargetMode="External"/><Relationship Id="rId13" Type="http://schemas.openxmlformats.org/officeDocument/2006/relationships/hyperlink" Target="https://community.secop.gov.co/Public/Tendering/ContractNoticePhases/View?PPI=CO1.PPI.23001759&amp;isFromPublicArea=True&amp;isModal=False" TargetMode="External"/><Relationship Id="rId18" Type="http://schemas.openxmlformats.org/officeDocument/2006/relationships/hyperlink" Target="https://community.secop.gov.co/Public/Tendering/ContractNoticePhases/View?PPI=CO1.PPI.23022740&amp;isFromPublicArea=True&amp;isModal=False" TargetMode="External"/><Relationship Id="rId26" Type="http://schemas.openxmlformats.org/officeDocument/2006/relationships/hyperlink" Target="https://community.secop.gov.co/Public/Tendering/ContractNoticePhases/View?PPI=CO1.PPI.25389644&amp;isFromPublicArea=True&amp;isModal=False" TargetMode="External"/><Relationship Id="rId3" Type="http://schemas.openxmlformats.org/officeDocument/2006/relationships/hyperlink" Target="https://community.secop.gov.co/Public/Tendering/ContractNoticePhases/View?PPI=CO1.PPI.27098177&amp;isFromPublicArea=True&amp;isModal=False" TargetMode="External"/><Relationship Id="rId21" Type="http://schemas.openxmlformats.org/officeDocument/2006/relationships/hyperlink" Target="https://community.secop.gov.co/Public/Tendering/ContractNoticePhases/View?PPI=CO1.PPI.23025579&amp;isFromPublicArea=True&amp;isModal=False" TargetMode="External"/><Relationship Id="rId7" Type="http://schemas.openxmlformats.org/officeDocument/2006/relationships/hyperlink" Target="https://community.secop.gov.co/Public/Tendering/ContractNoticePhases/View?PPI=CO1.PPI.27113317&amp;isFromPublicArea=True&amp;isModal=False" TargetMode="External"/><Relationship Id="rId12" Type="http://schemas.openxmlformats.org/officeDocument/2006/relationships/hyperlink" Target="https://community.secop.gov.co/Public/Tendering/ContractNoticePhases/View?PPI=CO1.PPI.23000608&amp;isFromPublicArea=True&amp;isModal=False" TargetMode="External"/><Relationship Id="rId17" Type="http://schemas.openxmlformats.org/officeDocument/2006/relationships/hyperlink" Target="https://community.secop.gov.co/Public/Tendering/ContractNoticePhases/View?PPI=CO1.PPI.23021608&amp;isFromPublicArea=True&amp;isModal=False" TargetMode="External"/><Relationship Id="rId25" Type="http://schemas.openxmlformats.org/officeDocument/2006/relationships/hyperlink" Target="https://community.secop.gov.co/Public/Tendering/ContractNoticePhases/View?PPI=CO1.PPI.23472077&amp;isFromPublicArea=True&amp;isModal=False" TargetMode="External"/><Relationship Id="rId2" Type="http://schemas.openxmlformats.org/officeDocument/2006/relationships/hyperlink" Target="https://community.secop.gov.co/Public/Tendering/ContractNoticePhases/View?PPI=CO1.PPI.27091701&amp;isFromPublicArea=True&amp;isModal=False" TargetMode="External"/><Relationship Id="rId16" Type="http://schemas.openxmlformats.org/officeDocument/2006/relationships/hyperlink" Target="https://community.secop.gov.co/Public/Tendering/ContractNoticePhases/View?PPI=CO1.PPI.23002772&amp;isFromPublicArea=True&amp;isModal=False" TargetMode="External"/><Relationship Id="rId20" Type="http://schemas.openxmlformats.org/officeDocument/2006/relationships/hyperlink" Target="https://community.secop.gov.co/Public/Tendering/ContractNoticePhases/View?PPI=CO1.PPI.23024775&amp;isFromPublicArea=True&amp;isModal=False" TargetMode="External"/><Relationship Id="rId29" Type="http://schemas.openxmlformats.org/officeDocument/2006/relationships/printerSettings" Target="../printerSettings/printerSettings9.bin"/><Relationship Id="rId1" Type="http://schemas.openxmlformats.org/officeDocument/2006/relationships/hyperlink" Target="https://community.secop.gov.co/Public/Tendering/ContractNoticePhases/View?PPI=CO1.PPI.27096178&amp;isFromPublicArea=True&amp;isModal=False" TargetMode="External"/><Relationship Id="rId6" Type="http://schemas.openxmlformats.org/officeDocument/2006/relationships/hyperlink" Target="https://community.secop.gov.co/Public/Tendering/ContractNoticePhases/View?PPI=CO1.PPI.27108811&amp;isFromPublicArea=True&amp;isModal=False" TargetMode="External"/><Relationship Id="rId11" Type="http://schemas.openxmlformats.org/officeDocument/2006/relationships/hyperlink" Target="https://community.secop.gov.co/Public/Tendering/ContractNoticePhases/View?PPI=CO1.PPI.27091288&amp;isFromPublicArea=True&amp;isModal=False" TargetMode="External"/><Relationship Id="rId24" Type="http://schemas.openxmlformats.org/officeDocument/2006/relationships/hyperlink" Target="https://community.secop.gov.co/Public/Tendering/ContractNoticePhases/View?PPI=CO1.PPI.23442909&amp;isFromPublicArea=True&amp;isModal=False" TargetMode="External"/><Relationship Id="rId5" Type="http://schemas.openxmlformats.org/officeDocument/2006/relationships/hyperlink" Target="https://community.secop.gov.co/Public/Tendering/ContractNoticePhases/View?PPI=CO1.PPI.27101904&amp;isFromPublicArea=True&amp;isModal=False" TargetMode="External"/><Relationship Id="rId15" Type="http://schemas.openxmlformats.org/officeDocument/2006/relationships/hyperlink" Target="https://community.secop.gov.co/Public/Tendering/ContractNoticePhases/View?PPI=CO1.PPI.23002728&amp;isFromPublicArea=True&amp;isModal=False" TargetMode="External"/><Relationship Id="rId23" Type="http://schemas.openxmlformats.org/officeDocument/2006/relationships/hyperlink" Target="https://community.secop.gov.co/Public/Tendering/ContractNoticePhases/View?PPI=CO1.PPI.23182169&amp;isFromPublicArea=True&amp;isModal=False" TargetMode="External"/><Relationship Id="rId28" Type="http://schemas.openxmlformats.org/officeDocument/2006/relationships/hyperlink" Target="https://community.secop.gov.co/Public/Tendering/ContractNoticePhases/View?PPI=CO1.PPI.27396388&amp;isFromPublicArea=True&amp;isModal=False" TargetMode="External"/><Relationship Id="rId10" Type="http://schemas.openxmlformats.org/officeDocument/2006/relationships/hyperlink" Target="https://community.secop.gov.co/Public/Tendering/ContractNoticePhases/View?PPI=CO1.PPI.27091249&amp;isFromPublicArea=True&amp;isModal=False" TargetMode="External"/><Relationship Id="rId19" Type="http://schemas.openxmlformats.org/officeDocument/2006/relationships/hyperlink" Target="https://community.secop.gov.co/Public/Tendering/ContractNoticePhases/View?PPI=CO1.PPI.23023913&amp;isFromPublicArea=True&amp;isModal=False" TargetMode="External"/><Relationship Id="rId4" Type="http://schemas.openxmlformats.org/officeDocument/2006/relationships/hyperlink" Target="https://community.secop.gov.co/Public/Tendering/ContractNoticePhases/View?PPI=CO1.PPI.27101062&amp;isFromPublicArea=True&amp;isModal=False" TargetMode="External"/><Relationship Id="rId9" Type="http://schemas.openxmlformats.org/officeDocument/2006/relationships/hyperlink" Target="https://community.secop.gov.co/Public/Tendering/ContractNoticePhases/View?PPI=CO1.PPI.27091083&amp;isFromPublicArea=True&amp;isModal=False" TargetMode="External"/><Relationship Id="rId14" Type="http://schemas.openxmlformats.org/officeDocument/2006/relationships/hyperlink" Target="https://community.secop.gov.co/Public/Tendering/ContractNoticePhases/View?PPI=CO1.PPI.23002711&amp;isFromPublicArea=True&amp;isModal=False" TargetMode="External"/><Relationship Id="rId22" Type="http://schemas.openxmlformats.org/officeDocument/2006/relationships/hyperlink" Target="https://community.secop.gov.co/Public/Tendering/ContractNoticePhases/View?PPI=CO1.PPI.23181813&amp;isFromPublicArea=True&amp;isModal=False" TargetMode="External"/><Relationship Id="rId27" Type="http://schemas.openxmlformats.org/officeDocument/2006/relationships/hyperlink" Target="https://community.secop.gov.co/Public/Tendering/ContractNoticePhases/View?PPI=CO1.PPI.25388530&amp;isFromPublicArea=True&amp;isModal=False" TargetMode="External"/><Relationship Id="rId30"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63F5E-381B-4B7F-A66E-679B80D3F153}">
  <dimension ref="A1:BU64"/>
  <sheetViews>
    <sheetView tabSelected="1" workbookViewId="0">
      <selection activeCell="E10" sqref="E10"/>
    </sheetView>
  </sheetViews>
  <sheetFormatPr baseColWidth="10" defaultColWidth="10.7109375" defaultRowHeight="15" x14ac:dyDescent="0.25"/>
  <cols>
    <col min="1" max="1" width="2.5703125" customWidth="1"/>
    <col min="2" max="2" width="8.7109375" customWidth="1"/>
    <col min="3" max="3" width="13.5703125" customWidth="1"/>
    <col min="4" max="4" width="20.5703125" customWidth="1"/>
    <col min="5" max="5" width="22.28515625" customWidth="1"/>
    <col min="6" max="6" width="17.5703125" customWidth="1"/>
    <col min="7" max="7" width="17.28515625" customWidth="1"/>
    <col min="8" max="8" width="16.5703125" hidden="1" customWidth="1"/>
    <col min="9" max="9" width="16.5703125" customWidth="1"/>
    <col min="10" max="10" width="17.42578125" customWidth="1"/>
    <col min="11" max="11" width="18.42578125" customWidth="1"/>
    <col min="12" max="12" width="13.42578125" bestFit="1" customWidth="1"/>
    <col min="13" max="13" width="13.42578125" customWidth="1"/>
    <col min="14" max="14" width="13.42578125" hidden="1" customWidth="1"/>
    <col min="15" max="15" width="24.42578125" customWidth="1"/>
    <col min="16" max="16" width="16.42578125" customWidth="1"/>
    <col min="18" max="18" width="13.42578125" customWidth="1"/>
    <col min="20" max="20" width="16.28515625" customWidth="1"/>
    <col min="21" max="21" width="17" customWidth="1"/>
    <col min="22" max="22" width="14.140625" customWidth="1"/>
    <col min="23" max="23" width="14.42578125" customWidth="1"/>
    <col min="24" max="24" width="17.14062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 min="54" max="54" width="17.85546875" style="56" bestFit="1" customWidth="1"/>
  </cols>
  <sheetData>
    <row r="1" spans="1:73" ht="7.5" customHeight="1" x14ac:dyDescent="0.25">
      <c r="X1" s="1"/>
    </row>
    <row r="2" spans="1:73" ht="11.25" customHeight="1" thickBot="1" x14ac:dyDescent="0.3">
      <c r="H2" s="2"/>
      <c r="I2" s="2"/>
      <c r="X2" s="1"/>
    </row>
    <row r="3" spans="1:73" ht="30.75" customHeight="1" thickBot="1" x14ac:dyDescent="0.3">
      <c r="B3" s="768"/>
      <c r="C3" s="769"/>
      <c r="D3" s="774" t="s">
        <v>76</v>
      </c>
      <c r="E3" s="775"/>
      <c r="F3" s="775"/>
      <c r="G3" s="775"/>
      <c r="H3" s="776"/>
      <c r="I3" s="777" t="s">
        <v>0</v>
      </c>
      <c r="J3" s="778"/>
      <c r="K3" s="3">
        <v>42</v>
      </c>
      <c r="L3" s="4" t="s">
        <v>1</v>
      </c>
      <c r="M3" s="5"/>
      <c r="N3" s="5"/>
      <c r="O3" s="5"/>
      <c r="P3" s="5"/>
      <c r="Q3" s="5"/>
      <c r="R3" s="5"/>
      <c r="S3" s="5"/>
      <c r="T3" s="5"/>
      <c r="U3" s="5"/>
      <c r="V3" s="5"/>
      <c r="W3" s="5"/>
      <c r="X3" s="6"/>
      <c r="Y3" s="5"/>
      <c r="Z3" s="6"/>
      <c r="AA3" s="5"/>
      <c r="AB3" s="5"/>
      <c r="AC3" s="5"/>
      <c r="AD3" s="5"/>
      <c r="AE3" s="5"/>
      <c r="AF3" s="6"/>
      <c r="AG3" s="5"/>
      <c r="AH3" s="6"/>
      <c r="AI3" s="5"/>
      <c r="AJ3" s="6"/>
      <c r="AK3" s="5"/>
      <c r="AL3" s="5"/>
      <c r="AM3" s="5"/>
      <c r="AN3" s="5"/>
      <c r="AO3" s="5"/>
      <c r="AP3" s="5"/>
      <c r="AQ3" s="5"/>
      <c r="AR3" s="5"/>
      <c r="AS3" s="5"/>
      <c r="AT3" s="5"/>
      <c r="AU3" s="5"/>
      <c r="AV3" s="5"/>
      <c r="AW3" s="6"/>
      <c r="AX3" s="6"/>
      <c r="AY3" s="6"/>
      <c r="AZ3" s="5"/>
      <c r="BA3" s="6"/>
      <c r="BB3" s="57"/>
    </row>
    <row r="4" spans="1:73" ht="23.25" customHeight="1" thickBot="1" x14ac:dyDescent="0.3">
      <c r="B4" s="770"/>
      <c r="C4" s="771"/>
      <c r="D4" s="7" t="s">
        <v>2</v>
      </c>
      <c r="E4" s="8"/>
      <c r="F4" s="781" t="s">
        <v>119</v>
      </c>
      <c r="G4" s="781"/>
      <c r="H4" s="9"/>
      <c r="I4" s="779"/>
      <c r="J4" s="780"/>
      <c r="K4" s="10">
        <f>+L5*K3</f>
        <v>48720000</v>
      </c>
      <c r="L4" s="11" t="s">
        <v>3</v>
      </c>
      <c r="M4" s="5"/>
      <c r="N4" s="5"/>
      <c r="O4" s="5"/>
      <c r="P4" s="5"/>
      <c r="Q4" s="5"/>
      <c r="R4" s="5"/>
      <c r="S4" s="5"/>
      <c r="T4" s="5"/>
      <c r="U4" s="5"/>
      <c r="V4" s="5"/>
      <c r="W4" s="5"/>
      <c r="X4" s="6"/>
      <c r="Y4" s="5"/>
      <c r="Z4" s="6"/>
      <c r="AA4" s="6"/>
      <c r="AB4" s="6"/>
      <c r="AC4" s="6"/>
      <c r="AD4" s="6"/>
      <c r="AE4" s="782" t="s">
        <v>4</v>
      </c>
      <c r="AF4" s="783"/>
      <c r="AG4" s="783"/>
      <c r="AH4" s="783"/>
      <c r="AI4" s="783"/>
      <c r="AJ4" s="783"/>
      <c r="AK4" s="783"/>
      <c r="AL4" s="783"/>
      <c r="AM4" s="783"/>
      <c r="AN4" s="783"/>
      <c r="AO4" s="783"/>
      <c r="AP4" s="784"/>
      <c r="AQ4" s="5"/>
      <c r="AR4" s="5"/>
      <c r="AS4" s="5"/>
      <c r="AT4" s="5"/>
      <c r="AU4" s="5"/>
      <c r="AV4" s="5"/>
      <c r="AW4" s="5"/>
      <c r="AX4" s="5"/>
      <c r="AY4" s="5"/>
      <c r="AZ4" s="5"/>
      <c r="BA4" s="5"/>
      <c r="BB4" s="57"/>
    </row>
    <row r="5" spans="1:73" s="12" customFormat="1" ht="23.25" customHeight="1" thickBot="1" x14ac:dyDescent="0.3">
      <c r="B5" s="772"/>
      <c r="C5" s="773"/>
      <c r="D5" s="13" t="s">
        <v>5</v>
      </c>
      <c r="E5" s="14"/>
      <c r="F5" s="153" t="s">
        <v>8973</v>
      </c>
      <c r="G5" s="23"/>
      <c r="H5" s="15"/>
      <c r="I5" s="16" t="s">
        <v>6</v>
      </c>
      <c r="J5" s="17"/>
      <c r="K5" s="18"/>
      <c r="L5" s="19">
        <v>1160000</v>
      </c>
      <c r="M5" s="5"/>
      <c r="N5" s="5"/>
      <c r="O5" s="785" t="s">
        <v>7</v>
      </c>
      <c r="P5" s="786"/>
      <c r="Q5" s="785" t="s">
        <v>8</v>
      </c>
      <c r="R5" s="786"/>
      <c r="S5" s="787"/>
      <c r="T5" s="788" t="s">
        <v>9</v>
      </c>
      <c r="U5" s="789"/>
      <c r="V5" s="785" t="s">
        <v>10</v>
      </c>
      <c r="W5" s="786"/>
      <c r="X5" s="786"/>
      <c r="Y5" s="787"/>
      <c r="Z5" s="782" t="s">
        <v>11</v>
      </c>
      <c r="AA5" s="783"/>
      <c r="AB5" s="783"/>
      <c r="AC5" s="783"/>
      <c r="AD5" s="784"/>
      <c r="AE5" s="782" t="s">
        <v>12</v>
      </c>
      <c r="AF5" s="783"/>
      <c r="AG5" s="783"/>
      <c r="AH5" s="783"/>
      <c r="AI5" s="784"/>
      <c r="AJ5" s="785" t="s">
        <v>13</v>
      </c>
      <c r="AK5" s="786"/>
      <c r="AL5" s="787"/>
      <c r="AM5" s="785" t="s">
        <v>14</v>
      </c>
      <c r="AN5" s="786"/>
      <c r="AO5" s="786"/>
      <c r="AP5" s="787"/>
      <c r="AQ5" s="5"/>
      <c r="AR5" s="785" t="s">
        <v>15</v>
      </c>
      <c r="AS5" s="786"/>
      <c r="AT5" s="786"/>
      <c r="AU5" s="786"/>
      <c r="AV5" s="787"/>
      <c r="AW5" s="785" t="s">
        <v>79</v>
      </c>
      <c r="AX5" s="786"/>
      <c r="AY5" s="787"/>
      <c r="AZ5" s="785" t="s">
        <v>16</v>
      </c>
      <c r="BA5" s="786"/>
      <c r="BB5" s="787"/>
    </row>
    <row r="6" spans="1:73" s="21" customFormat="1" ht="77.25" thickBot="1" x14ac:dyDescent="0.3">
      <c r="A6" s="58"/>
      <c r="B6" s="43" t="s">
        <v>17</v>
      </c>
      <c r="C6" s="44" t="s">
        <v>18</v>
      </c>
      <c r="D6" s="45" t="s">
        <v>19</v>
      </c>
      <c r="E6" s="47" t="s">
        <v>20</v>
      </c>
      <c r="F6" s="47" t="s">
        <v>21</v>
      </c>
      <c r="G6" s="45" t="s">
        <v>22</v>
      </c>
      <c r="H6" s="47" t="s">
        <v>23</v>
      </c>
      <c r="I6" s="43" t="s">
        <v>24</v>
      </c>
      <c r="J6" s="43" t="s">
        <v>77</v>
      </c>
      <c r="K6" s="43" t="s">
        <v>25</v>
      </c>
      <c r="L6" s="43" t="s">
        <v>26</v>
      </c>
      <c r="M6" s="43" t="s">
        <v>27</v>
      </c>
      <c r="N6" s="43" t="s">
        <v>28</v>
      </c>
      <c r="O6" s="43" t="s">
        <v>29</v>
      </c>
      <c r="P6" s="44" t="s">
        <v>30</v>
      </c>
      <c r="Q6" s="44" t="s">
        <v>31</v>
      </c>
      <c r="R6" s="43" t="s">
        <v>32</v>
      </c>
      <c r="S6" s="43" t="s">
        <v>33</v>
      </c>
      <c r="T6" s="43" t="s">
        <v>34</v>
      </c>
      <c r="U6" s="43" t="s">
        <v>35</v>
      </c>
      <c r="V6" s="43" t="s">
        <v>36</v>
      </c>
      <c r="W6" s="44" t="s">
        <v>37</v>
      </c>
      <c r="X6" s="43" t="s">
        <v>38</v>
      </c>
      <c r="Y6" s="43" t="s">
        <v>39</v>
      </c>
      <c r="Z6" s="43" t="s">
        <v>75</v>
      </c>
      <c r="AA6" s="43" t="s">
        <v>40</v>
      </c>
      <c r="AB6" s="43" t="s">
        <v>41</v>
      </c>
      <c r="AC6" s="52" t="s">
        <v>42</v>
      </c>
      <c r="AD6" s="43" t="s">
        <v>43</v>
      </c>
      <c r="AE6" s="43" t="s">
        <v>44</v>
      </c>
      <c r="AF6" s="43" t="s">
        <v>45</v>
      </c>
      <c r="AG6" s="43" t="s">
        <v>46</v>
      </c>
      <c r="AH6" s="43" t="s">
        <v>47</v>
      </c>
      <c r="AI6" s="43" t="s">
        <v>48</v>
      </c>
      <c r="AJ6" s="43" t="s">
        <v>49</v>
      </c>
      <c r="AK6" s="43" t="s">
        <v>50</v>
      </c>
      <c r="AL6" s="43" t="s">
        <v>51</v>
      </c>
      <c r="AM6" s="43" t="s">
        <v>52</v>
      </c>
      <c r="AN6" s="43" t="s">
        <v>53</v>
      </c>
      <c r="AO6" s="43" t="s">
        <v>54</v>
      </c>
      <c r="AP6" s="43" t="s">
        <v>55</v>
      </c>
      <c r="AQ6" s="43" t="s">
        <v>56</v>
      </c>
      <c r="AR6" s="43" t="s">
        <v>57</v>
      </c>
      <c r="AS6" s="43" t="s">
        <v>58</v>
      </c>
      <c r="AT6" s="43" t="s">
        <v>59</v>
      </c>
      <c r="AU6" s="43" t="s">
        <v>60</v>
      </c>
      <c r="AV6" s="54" t="s">
        <v>61</v>
      </c>
      <c r="AW6" s="54" t="s">
        <v>62</v>
      </c>
      <c r="AX6" s="54" t="s">
        <v>63</v>
      </c>
      <c r="AY6" s="43" t="s">
        <v>64</v>
      </c>
      <c r="AZ6" s="44" t="s">
        <v>65</v>
      </c>
      <c r="BA6" s="44" t="s">
        <v>66</v>
      </c>
      <c r="BB6" s="44" t="s">
        <v>67</v>
      </c>
      <c r="BC6" s="20"/>
      <c r="BD6" s="20"/>
      <c r="BE6" s="20"/>
      <c r="BF6" s="20"/>
      <c r="BG6" s="20"/>
      <c r="BH6" s="20"/>
      <c r="BI6" s="20"/>
      <c r="BJ6" s="20"/>
      <c r="BK6" s="20"/>
      <c r="BL6" s="20"/>
      <c r="BM6" s="20"/>
      <c r="BN6" s="20"/>
      <c r="BO6" s="20"/>
      <c r="BP6" s="20"/>
      <c r="BQ6" s="20"/>
      <c r="BR6" s="20"/>
      <c r="BS6" s="20"/>
      <c r="BT6" s="20"/>
      <c r="BU6" s="20"/>
    </row>
    <row r="7" spans="1:73" ht="15.75" customHeight="1" x14ac:dyDescent="0.25">
      <c r="B7" s="61">
        <v>2023</v>
      </c>
      <c r="C7" s="83">
        <v>891780111</v>
      </c>
      <c r="D7" s="62" t="s">
        <v>68</v>
      </c>
      <c r="E7" s="384" t="s">
        <v>8974</v>
      </c>
      <c r="F7" s="375" t="s">
        <v>8975</v>
      </c>
      <c r="G7" s="64">
        <v>0</v>
      </c>
      <c r="H7" s="134"/>
      <c r="I7" s="64" t="s">
        <v>78</v>
      </c>
      <c r="J7" s="83" t="s">
        <v>1527</v>
      </c>
      <c r="K7" s="375" t="s">
        <v>8976</v>
      </c>
      <c r="L7" s="134">
        <v>9000000</v>
      </c>
      <c r="M7" s="83" t="s">
        <v>73</v>
      </c>
      <c r="N7" s="134"/>
      <c r="O7" s="375" t="s">
        <v>8977</v>
      </c>
      <c r="P7" s="375">
        <v>1082845810</v>
      </c>
      <c r="Q7" s="134">
        <v>107</v>
      </c>
      <c r="R7" s="423">
        <v>44951</v>
      </c>
      <c r="S7" s="134">
        <v>41000000</v>
      </c>
      <c r="T7" s="423">
        <v>44952</v>
      </c>
      <c r="U7" s="134">
        <v>9000000</v>
      </c>
      <c r="V7" s="64" t="s">
        <v>70</v>
      </c>
      <c r="W7" s="375">
        <v>57426458</v>
      </c>
      <c r="X7" s="424" t="s">
        <v>8978</v>
      </c>
      <c r="Y7" s="134"/>
      <c r="Z7" s="423">
        <v>44952</v>
      </c>
      <c r="AA7" s="423">
        <v>44958</v>
      </c>
      <c r="AB7" s="425" t="s">
        <v>80</v>
      </c>
      <c r="AC7" s="423">
        <v>45009</v>
      </c>
      <c r="AD7" s="375">
        <f t="shared" ref="AD7:AD63" si="0">+IF(AB7="1800-01-01",AC7-AA7,AC7-AB7)</f>
        <v>51</v>
      </c>
      <c r="AE7" s="134">
        <v>0</v>
      </c>
      <c r="AF7" s="134">
        <v>0</v>
      </c>
      <c r="AG7" s="134">
        <v>0</v>
      </c>
      <c r="AH7" s="64" t="s">
        <v>80</v>
      </c>
      <c r="AI7" s="375">
        <f t="shared" ref="AI7:AI63" si="1">+IF(AH7="1800-01-01",0,AH7-AC7)</f>
        <v>0</v>
      </c>
      <c r="AJ7" s="134">
        <v>0</v>
      </c>
      <c r="AK7" s="134">
        <v>0</v>
      </c>
      <c r="AL7" s="64" t="s">
        <v>80</v>
      </c>
      <c r="AM7" s="135">
        <v>0</v>
      </c>
      <c r="AN7" s="64" t="s">
        <v>80</v>
      </c>
      <c r="AO7" s="64" t="s">
        <v>80</v>
      </c>
      <c r="AP7" s="375">
        <f t="shared" ref="AP7:AP63" si="2">+IF(AN7="1800-01-01",0,AO7-AN7)</f>
        <v>0</v>
      </c>
      <c r="AQ7" s="375">
        <f>+L7+AF7-AK7</f>
        <v>9000000</v>
      </c>
      <c r="AR7" s="64" t="s">
        <v>115</v>
      </c>
      <c r="AS7" s="134">
        <v>0</v>
      </c>
      <c r="AT7" s="64" t="s">
        <v>80</v>
      </c>
      <c r="AU7" s="426">
        <v>9000000</v>
      </c>
      <c r="AV7" s="427">
        <f>AQ7-AU7</f>
        <v>0</v>
      </c>
      <c r="AW7" s="137">
        <f>+IFERROR(AU7/AQ7,"-")</f>
        <v>1</v>
      </c>
      <c r="AX7" s="64" t="s">
        <v>80</v>
      </c>
      <c r="AY7" s="64" t="s">
        <v>800</v>
      </c>
      <c r="AZ7" s="428" t="s">
        <v>8979</v>
      </c>
      <c r="BA7" s="83" t="s">
        <v>71</v>
      </c>
      <c r="BB7" s="236" t="s">
        <v>71</v>
      </c>
      <c r="BC7" s="12"/>
    </row>
    <row r="8" spans="1:73" ht="15.75" customHeight="1" x14ac:dyDescent="0.25">
      <c r="B8" s="247">
        <v>2023</v>
      </c>
      <c r="C8" s="81">
        <v>891780111</v>
      </c>
      <c r="D8" s="82" t="s">
        <v>68</v>
      </c>
      <c r="E8" s="154" t="s">
        <v>8980</v>
      </c>
      <c r="F8" s="76" t="s">
        <v>8981</v>
      </c>
      <c r="G8" s="86">
        <v>0</v>
      </c>
      <c r="H8" s="145"/>
      <c r="I8" s="86" t="s">
        <v>78</v>
      </c>
      <c r="J8" s="81" t="s">
        <v>1527</v>
      </c>
      <c r="K8" s="76" t="s">
        <v>8982</v>
      </c>
      <c r="L8" s="145">
        <v>9250000</v>
      </c>
      <c r="M8" s="81" t="s">
        <v>73</v>
      </c>
      <c r="N8" s="145"/>
      <c r="O8" s="76" t="s">
        <v>8983</v>
      </c>
      <c r="P8" s="76">
        <v>57442105</v>
      </c>
      <c r="Q8" s="145">
        <v>107</v>
      </c>
      <c r="R8" s="155">
        <v>44951</v>
      </c>
      <c r="S8" s="145">
        <v>41000000</v>
      </c>
      <c r="T8" s="155">
        <v>44952</v>
      </c>
      <c r="U8" s="145">
        <v>9250000</v>
      </c>
      <c r="V8" s="86" t="s">
        <v>70</v>
      </c>
      <c r="W8" s="76">
        <v>57426458</v>
      </c>
      <c r="X8" s="142" t="s">
        <v>8978</v>
      </c>
      <c r="Y8" s="145"/>
      <c r="Z8" s="155">
        <v>44952</v>
      </c>
      <c r="AA8" s="155">
        <v>44958</v>
      </c>
      <c r="AB8" s="156" t="s">
        <v>80</v>
      </c>
      <c r="AC8" s="155">
        <v>45015</v>
      </c>
      <c r="AD8" s="76">
        <f t="shared" si="0"/>
        <v>57</v>
      </c>
      <c r="AE8" s="145">
        <v>0</v>
      </c>
      <c r="AF8" s="145">
        <v>0</v>
      </c>
      <c r="AG8" s="145">
        <v>0</v>
      </c>
      <c r="AH8" s="86" t="s">
        <v>80</v>
      </c>
      <c r="AI8" s="76">
        <f t="shared" si="1"/>
        <v>0</v>
      </c>
      <c r="AJ8" s="145">
        <v>0</v>
      </c>
      <c r="AK8" s="145">
        <v>0</v>
      </c>
      <c r="AL8" s="86" t="s">
        <v>80</v>
      </c>
      <c r="AM8" s="143">
        <v>0</v>
      </c>
      <c r="AN8" s="86" t="s">
        <v>80</v>
      </c>
      <c r="AO8" s="86" t="s">
        <v>80</v>
      </c>
      <c r="AP8" s="76">
        <f t="shared" si="2"/>
        <v>0</v>
      </c>
      <c r="AQ8" s="76">
        <f>+L8+AF8-AK8</f>
        <v>9250000</v>
      </c>
      <c r="AR8" s="86" t="s">
        <v>115</v>
      </c>
      <c r="AS8" s="145">
        <v>0</v>
      </c>
      <c r="AT8" s="86" t="s">
        <v>80</v>
      </c>
      <c r="AU8" s="157">
        <v>9250000</v>
      </c>
      <c r="AV8" s="158">
        <f t="shared" ref="AV8:AV63" si="3">AQ8-AU8</f>
        <v>0</v>
      </c>
      <c r="AW8" s="133">
        <f t="shared" ref="AW8:AW63" si="4">+IFERROR(AU8/AQ8,"-")</f>
        <v>1</v>
      </c>
      <c r="AX8" s="86" t="s">
        <v>80</v>
      </c>
      <c r="AY8" s="86" t="s">
        <v>800</v>
      </c>
      <c r="AZ8" s="159" t="s">
        <v>8984</v>
      </c>
      <c r="BA8" s="81" t="s">
        <v>71</v>
      </c>
      <c r="BB8" s="160" t="s">
        <v>71</v>
      </c>
      <c r="BC8" s="12"/>
    </row>
    <row r="9" spans="1:73" ht="15.75" customHeight="1" x14ac:dyDescent="0.25">
      <c r="B9" s="247">
        <v>2023</v>
      </c>
      <c r="C9" s="81">
        <v>891780111</v>
      </c>
      <c r="D9" s="82" t="s">
        <v>68</v>
      </c>
      <c r="E9" s="154" t="s">
        <v>8985</v>
      </c>
      <c r="F9" s="76" t="s">
        <v>8986</v>
      </c>
      <c r="G9" s="86">
        <v>0</v>
      </c>
      <c r="H9" s="145"/>
      <c r="I9" s="86" t="s">
        <v>78</v>
      </c>
      <c r="J9" s="81" t="s">
        <v>1527</v>
      </c>
      <c r="K9" s="76" t="s">
        <v>8987</v>
      </c>
      <c r="L9" s="145">
        <v>7700000</v>
      </c>
      <c r="M9" s="81" t="s">
        <v>73</v>
      </c>
      <c r="N9" s="145"/>
      <c r="O9" s="76" t="s">
        <v>8988</v>
      </c>
      <c r="P9" s="76">
        <v>36549178</v>
      </c>
      <c r="Q9" s="145">
        <v>104</v>
      </c>
      <c r="R9" s="155">
        <v>44951</v>
      </c>
      <c r="S9" s="145">
        <v>39600000</v>
      </c>
      <c r="T9" s="155">
        <v>44952</v>
      </c>
      <c r="U9" s="145">
        <v>7700000</v>
      </c>
      <c r="V9" s="86" t="s">
        <v>70</v>
      </c>
      <c r="W9" s="76">
        <v>57426458</v>
      </c>
      <c r="X9" s="142" t="s">
        <v>8978</v>
      </c>
      <c r="Y9" s="145"/>
      <c r="Z9" s="155">
        <v>44952</v>
      </c>
      <c r="AA9" s="155">
        <v>44958</v>
      </c>
      <c r="AB9" s="156" t="s">
        <v>80</v>
      </c>
      <c r="AC9" s="155">
        <v>45046</v>
      </c>
      <c r="AD9" s="76">
        <f t="shared" si="0"/>
        <v>88</v>
      </c>
      <c r="AE9" s="145">
        <v>0</v>
      </c>
      <c r="AF9" s="145">
        <v>0</v>
      </c>
      <c r="AG9" s="145">
        <v>0</v>
      </c>
      <c r="AH9" s="86" t="s">
        <v>80</v>
      </c>
      <c r="AI9" s="76">
        <f t="shared" si="1"/>
        <v>0</v>
      </c>
      <c r="AJ9" s="145">
        <v>0</v>
      </c>
      <c r="AK9" s="145">
        <v>0</v>
      </c>
      <c r="AL9" s="86" t="s">
        <v>80</v>
      </c>
      <c r="AM9" s="143">
        <v>0</v>
      </c>
      <c r="AN9" s="86" t="s">
        <v>80</v>
      </c>
      <c r="AO9" s="86" t="s">
        <v>80</v>
      </c>
      <c r="AP9" s="76">
        <f t="shared" si="2"/>
        <v>0</v>
      </c>
      <c r="AQ9" s="76">
        <f>+L9+AF9-AK9</f>
        <v>7700000</v>
      </c>
      <c r="AR9" s="86" t="s">
        <v>115</v>
      </c>
      <c r="AS9" s="145">
        <v>0</v>
      </c>
      <c r="AT9" s="86" t="s">
        <v>80</v>
      </c>
      <c r="AU9" s="157">
        <v>7700000</v>
      </c>
      <c r="AV9" s="158">
        <f t="shared" si="3"/>
        <v>0</v>
      </c>
      <c r="AW9" s="133">
        <f t="shared" si="4"/>
        <v>1</v>
      </c>
      <c r="AX9" s="86" t="s">
        <v>80</v>
      </c>
      <c r="AY9" s="86" t="s">
        <v>800</v>
      </c>
      <c r="AZ9" s="159" t="s">
        <v>8989</v>
      </c>
      <c r="BA9" s="81" t="s">
        <v>71</v>
      </c>
      <c r="BB9" s="160" t="s">
        <v>71</v>
      </c>
      <c r="BC9" s="12"/>
    </row>
    <row r="10" spans="1:73" ht="15.75" customHeight="1" x14ac:dyDescent="0.25">
      <c r="B10" s="247">
        <v>2023</v>
      </c>
      <c r="C10" s="81">
        <v>891780111</v>
      </c>
      <c r="D10" s="82" t="s">
        <v>68</v>
      </c>
      <c r="E10" s="154" t="s">
        <v>8990</v>
      </c>
      <c r="F10" s="76" t="s">
        <v>8991</v>
      </c>
      <c r="G10" s="86">
        <v>0</v>
      </c>
      <c r="H10" s="145"/>
      <c r="I10" s="86" t="s">
        <v>78</v>
      </c>
      <c r="J10" s="81" t="s">
        <v>1527</v>
      </c>
      <c r="K10" s="76" t="s">
        <v>8992</v>
      </c>
      <c r="L10" s="145">
        <v>7700000</v>
      </c>
      <c r="M10" s="81" t="s">
        <v>73</v>
      </c>
      <c r="N10" s="145"/>
      <c r="O10" s="76" t="s">
        <v>8993</v>
      </c>
      <c r="P10" s="76">
        <v>36669007</v>
      </c>
      <c r="Q10" s="145">
        <v>104</v>
      </c>
      <c r="R10" s="155">
        <v>44951</v>
      </c>
      <c r="S10" s="145">
        <v>39600000</v>
      </c>
      <c r="T10" s="155">
        <v>44953</v>
      </c>
      <c r="U10" s="145">
        <v>7700000</v>
      </c>
      <c r="V10" s="86" t="s">
        <v>70</v>
      </c>
      <c r="W10" s="76">
        <v>57426458</v>
      </c>
      <c r="X10" s="142" t="s">
        <v>8978</v>
      </c>
      <c r="Y10" s="145"/>
      <c r="Z10" s="155">
        <v>44952</v>
      </c>
      <c r="AA10" s="155">
        <v>44958</v>
      </c>
      <c r="AB10" s="156" t="s">
        <v>80</v>
      </c>
      <c r="AC10" s="155">
        <v>45046</v>
      </c>
      <c r="AD10" s="76">
        <f t="shared" si="0"/>
        <v>88</v>
      </c>
      <c r="AE10" s="145">
        <v>1</v>
      </c>
      <c r="AF10" s="145">
        <v>0</v>
      </c>
      <c r="AG10" s="145">
        <v>0</v>
      </c>
      <c r="AH10" s="86" t="s">
        <v>80</v>
      </c>
      <c r="AI10" s="76">
        <f t="shared" si="1"/>
        <v>0</v>
      </c>
      <c r="AJ10" s="145">
        <v>0</v>
      </c>
      <c r="AK10" s="145">
        <v>0</v>
      </c>
      <c r="AL10" s="86" t="s">
        <v>80</v>
      </c>
      <c r="AM10" s="143">
        <v>0</v>
      </c>
      <c r="AN10" s="86" t="s">
        <v>80</v>
      </c>
      <c r="AO10" s="86" t="s">
        <v>80</v>
      </c>
      <c r="AP10" s="76">
        <f t="shared" si="2"/>
        <v>0</v>
      </c>
      <c r="AQ10" s="76">
        <f>+L10+AF10-AK10</f>
        <v>7700000</v>
      </c>
      <c r="AR10" s="86" t="s">
        <v>115</v>
      </c>
      <c r="AS10" s="145">
        <v>0</v>
      </c>
      <c r="AT10" s="86" t="s">
        <v>80</v>
      </c>
      <c r="AU10" s="157">
        <v>7700000</v>
      </c>
      <c r="AV10" s="158">
        <f t="shared" si="3"/>
        <v>0</v>
      </c>
      <c r="AW10" s="133">
        <f t="shared" si="4"/>
        <v>1</v>
      </c>
      <c r="AX10" s="86" t="s">
        <v>80</v>
      </c>
      <c r="AY10" s="86" t="s">
        <v>800</v>
      </c>
      <c r="AZ10" s="159" t="s">
        <v>8994</v>
      </c>
      <c r="BA10" s="81" t="s">
        <v>71</v>
      </c>
      <c r="BB10" s="160" t="s">
        <v>71</v>
      </c>
      <c r="BC10" s="12"/>
    </row>
    <row r="11" spans="1:73" ht="15.75" customHeight="1" x14ac:dyDescent="0.25">
      <c r="B11" s="247">
        <v>2023</v>
      </c>
      <c r="C11" s="81">
        <v>891780111</v>
      </c>
      <c r="D11" s="82" t="s">
        <v>68</v>
      </c>
      <c r="E11" s="154" t="s">
        <v>8995</v>
      </c>
      <c r="F11" s="76" t="s">
        <v>8996</v>
      </c>
      <c r="G11" s="86">
        <v>0</v>
      </c>
      <c r="H11" s="145"/>
      <c r="I11" s="86" t="s">
        <v>78</v>
      </c>
      <c r="J11" s="81" t="s">
        <v>1527</v>
      </c>
      <c r="K11" s="76" t="s">
        <v>8997</v>
      </c>
      <c r="L11" s="145">
        <v>9250000</v>
      </c>
      <c r="M11" s="81" t="s">
        <v>73</v>
      </c>
      <c r="N11" s="145"/>
      <c r="O11" s="76" t="s">
        <v>8998</v>
      </c>
      <c r="P11" s="76">
        <v>80865227</v>
      </c>
      <c r="Q11" s="145">
        <v>107</v>
      </c>
      <c r="R11" s="155">
        <v>44951</v>
      </c>
      <c r="S11" s="145">
        <v>41000000</v>
      </c>
      <c r="T11" s="155">
        <v>44953</v>
      </c>
      <c r="U11" s="145">
        <v>9250000</v>
      </c>
      <c r="V11" s="86" t="s">
        <v>70</v>
      </c>
      <c r="W11" s="76">
        <v>57426458</v>
      </c>
      <c r="X11" s="142" t="s">
        <v>8978</v>
      </c>
      <c r="Y11" s="145"/>
      <c r="Z11" s="155">
        <v>44952</v>
      </c>
      <c r="AA11" s="155">
        <v>44958</v>
      </c>
      <c r="AB11" s="156" t="s">
        <v>80</v>
      </c>
      <c r="AC11" s="155">
        <v>45015</v>
      </c>
      <c r="AD11" s="76">
        <f t="shared" si="0"/>
        <v>57</v>
      </c>
      <c r="AE11" s="145">
        <v>0</v>
      </c>
      <c r="AF11" s="145">
        <v>0</v>
      </c>
      <c r="AG11" s="145">
        <v>0</v>
      </c>
      <c r="AH11" s="86" t="s">
        <v>80</v>
      </c>
      <c r="AI11" s="76">
        <f t="shared" si="1"/>
        <v>0</v>
      </c>
      <c r="AJ11" s="145">
        <v>0</v>
      </c>
      <c r="AK11" s="145">
        <v>0</v>
      </c>
      <c r="AL11" s="86" t="s">
        <v>80</v>
      </c>
      <c r="AM11" s="143">
        <v>0</v>
      </c>
      <c r="AN11" s="86" t="s">
        <v>80</v>
      </c>
      <c r="AO11" s="86" t="s">
        <v>80</v>
      </c>
      <c r="AP11" s="76">
        <f t="shared" si="2"/>
        <v>0</v>
      </c>
      <c r="AQ11" s="76">
        <f>+L11+AF11-AK11</f>
        <v>9250000</v>
      </c>
      <c r="AR11" s="86" t="s">
        <v>115</v>
      </c>
      <c r="AS11" s="145">
        <v>0</v>
      </c>
      <c r="AT11" s="86" t="s">
        <v>80</v>
      </c>
      <c r="AU11" s="157">
        <v>9250000</v>
      </c>
      <c r="AV11" s="158">
        <f t="shared" si="3"/>
        <v>0</v>
      </c>
      <c r="AW11" s="133">
        <f t="shared" si="4"/>
        <v>1</v>
      </c>
      <c r="AX11" s="86" t="s">
        <v>80</v>
      </c>
      <c r="AY11" s="86" t="s">
        <v>800</v>
      </c>
      <c r="AZ11" s="159" t="s">
        <v>8999</v>
      </c>
      <c r="BA11" s="81" t="s">
        <v>71</v>
      </c>
      <c r="BB11" s="160" t="s">
        <v>71</v>
      </c>
      <c r="BC11" s="12"/>
    </row>
    <row r="12" spans="1:73" ht="15.75" customHeight="1" x14ac:dyDescent="0.25">
      <c r="B12" s="247">
        <v>2023</v>
      </c>
      <c r="C12" s="81">
        <v>891780111</v>
      </c>
      <c r="D12" s="82" t="s">
        <v>68</v>
      </c>
      <c r="E12" s="154" t="s">
        <v>9000</v>
      </c>
      <c r="F12" s="76" t="s">
        <v>9001</v>
      </c>
      <c r="G12" s="86">
        <v>0</v>
      </c>
      <c r="H12" s="145"/>
      <c r="I12" s="86" t="s">
        <v>78</v>
      </c>
      <c r="J12" s="81" t="s">
        <v>1527</v>
      </c>
      <c r="K12" s="76" t="s">
        <v>9002</v>
      </c>
      <c r="L12" s="145">
        <v>8000000</v>
      </c>
      <c r="M12" s="81" t="s">
        <v>73</v>
      </c>
      <c r="N12" s="145"/>
      <c r="O12" s="76" t="s">
        <v>9003</v>
      </c>
      <c r="P12" s="76">
        <v>84454604</v>
      </c>
      <c r="Q12" s="145">
        <v>106</v>
      </c>
      <c r="R12" s="155">
        <v>44951</v>
      </c>
      <c r="S12" s="145">
        <v>32850000</v>
      </c>
      <c r="T12" s="155">
        <v>44953</v>
      </c>
      <c r="U12" s="145">
        <v>8000000</v>
      </c>
      <c r="V12" s="86" t="s">
        <v>70</v>
      </c>
      <c r="W12" s="76">
        <v>57426458</v>
      </c>
      <c r="X12" s="142" t="s">
        <v>8978</v>
      </c>
      <c r="Y12" s="145"/>
      <c r="Z12" s="155">
        <v>44953</v>
      </c>
      <c r="AA12" s="155">
        <v>44958</v>
      </c>
      <c r="AB12" s="156" t="s">
        <v>80</v>
      </c>
      <c r="AC12" s="155">
        <v>45015</v>
      </c>
      <c r="AD12" s="76">
        <f t="shared" si="0"/>
        <v>57</v>
      </c>
      <c r="AE12" s="145">
        <v>0</v>
      </c>
      <c r="AF12" s="145">
        <v>0</v>
      </c>
      <c r="AG12" s="145">
        <v>0</v>
      </c>
      <c r="AH12" s="86" t="s">
        <v>80</v>
      </c>
      <c r="AI12" s="76">
        <f t="shared" si="1"/>
        <v>0</v>
      </c>
      <c r="AJ12" s="145">
        <v>0</v>
      </c>
      <c r="AK12" s="145">
        <v>0</v>
      </c>
      <c r="AL12" s="86" t="s">
        <v>80</v>
      </c>
      <c r="AM12" s="143">
        <v>0</v>
      </c>
      <c r="AN12" s="86" t="s">
        <v>80</v>
      </c>
      <c r="AO12" s="86" t="s">
        <v>80</v>
      </c>
      <c r="AP12" s="76">
        <f t="shared" si="2"/>
        <v>0</v>
      </c>
      <c r="AQ12" s="76">
        <f>+L12+AF12-AK12</f>
        <v>8000000</v>
      </c>
      <c r="AR12" s="86" t="s">
        <v>115</v>
      </c>
      <c r="AS12" s="145">
        <v>0</v>
      </c>
      <c r="AT12" s="86" t="s">
        <v>80</v>
      </c>
      <c r="AU12" s="157">
        <v>8000000</v>
      </c>
      <c r="AV12" s="158">
        <f t="shared" si="3"/>
        <v>0</v>
      </c>
      <c r="AW12" s="133">
        <f t="shared" si="4"/>
        <v>1</v>
      </c>
      <c r="AX12" s="86" t="s">
        <v>80</v>
      </c>
      <c r="AY12" s="86" t="s">
        <v>800</v>
      </c>
      <c r="AZ12" s="159" t="s">
        <v>9004</v>
      </c>
      <c r="BA12" s="81" t="s">
        <v>71</v>
      </c>
      <c r="BB12" s="160" t="s">
        <v>71</v>
      </c>
      <c r="BC12" s="12"/>
    </row>
    <row r="13" spans="1:73" x14ac:dyDescent="0.25">
      <c r="B13" s="247">
        <v>2023</v>
      </c>
      <c r="C13" s="81">
        <v>891780111</v>
      </c>
      <c r="D13" s="82" t="s">
        <v>68</v>
      </c>
      <c r="E13" s="154" t="s">
        <v>9005</v>
      </c>
      <c r="F13" s="76" t="s">
        <v>9006</v>
      </c>
      <c r="G13" s="86">
        <v>0</v>
      </c>
      <c r="H13" s="145"/>
      <c r="I13" s="86" t="s">
        <v>78</v>
      </c>
      <c r="J13" s="81" t="s">
        <v>1527</v>
      </c>
      <c r="K13" s="76" t="s">
        <v>9007</v>
      </c>
      <c r="L13" s="145">
        <v>12800000</v>
      </c>
      <c r="M13" s="81" t="s">
        <v>73</v>
      </c>
      <c r="N13" s="145"/>
      <c r="O13" s="76" t="s">
        <v>9008</v>
      </c>
      <c r="P13" s="76">
        <v>1082961155</v>
      </c>
      <c r="Q13" s="145">
        <v>93</v>
      </c>
      <c r="R13" s="155">
        <v>44950</v>
      </c>
      <c r="S13" s="145">
        <v>12800000</v>
      </c>
      <c r="T13" s="155">
        <v>44956</v>
      </c>
      <c r="U13" s="145">
        <v>12800000</v>
      </c>
      <c r="V13" s="86" t="s">
        <v>70</v>
      </c>
      <c r="W13" s="76">
        <v>57290542</v>
      </c>
      <c r="X13" s="142" t="s">
        <v>9009</v>
      </c>
      <c r="Y13" s="145"/>
      <c r="Z13" s="155">
        <v>44956</v>
      </c>
      <c r="AA13" s="155">
        <v>44958</v>
      </c>
      <c r="AB13" s="156" t="s">
        <v>80</v>
      </c>
      <c r="AC13" s="155">
        <v>45076</v>
      </c>
      <c r="AD13" s="76">
        <f t="shared" si="0"/>
        <v>118</v>
      </c>
      <c r="AE13" s="145">
        <v>0</v>
      </c>
      <c r="AF13" s="145">
        <v>0</v>
      </c>
      <c r="AG13" s="145">
        <v>0</v>
      </c>
      <c r="AH13" s="86" t="s">
        <v>80</v>
      </c>
      <c r="AI13" s="76">
        <f t="shared" si="1"/>
        <v>0</v>
      </c>
      <c r="AJ13" s="145">
        <v>0</v>
      </c>
      <c r="AK13" s="145">
        <v>0</v>
      </c>
      <c r="AL13" s="86" t="s">
        <v>80</v>
      </c>
      <c r="AM13" s="143">
        <v>0</v>
      </c>
      <c r="AN13" s="86" t="s">
        <v>80</v>
      </c>
      <c r="AO13" s="86" t="s">
        <v>80</v>
      </c>
      <c r="AP13" s="76">
        <f t="shared" si="2"/>
        <v>0</v>
      </c>
      <c r="AQ13" s="76">
        <f>+L13+AF13-AK13</f>
        <v>12800000</v>
      </c>
      <c r="AR13" s="86" t="s">
        <v>115</v>
      </c>
      <c r="AS13" s="145">
        <v>0</v>
      </c>
      <c r="AT13" s="86" t="s">
        <v>80</v>
      </c>
      <c r="AU13" s="157">
        <v>12800000</v>
      </c>
      <c r="AV13" s="158">
        <f t="shared" si="3"/>
        <v>0</v>
      </c>
      <c r="AW13" s="133">
        <f t="shared" si="4"/>
        <v>1</v>
      </c>
      <c r="AX13" s="86" t="s">
        <v>80</v>
      </c>
      <c r="AY13" s="86" t="s">
        <v>800</v>
      </c>
      <c r="AZ13" s="159" t="s">
        <v>9010</v>
      </c>
      <c r="BA13" s="81" t="s">
        <v>71</v>
      </c>
      <c r="BB13" s="160" t="s">
        <v>71</v>
      </c>
      <c r="BC13" s="12"/>
    </row>
    <row r="14" spans="1:73" x14ac:dyDescent="0.25">
      <c r="B14" s="247">
        <v>2023</v>
      </c>
      <c r="C14" s="81">
        <v>891780111</v>
      </c>
      <c r="D14" s="82" t="s">
        <v>68</v>
      </c>
      <c r="E14" s="154" t="s">
        <v>9011</v>
      </c>
      <c r="F14" s="76" t="s">
        <v>9012</v>
      </c>
      <c r="G14" s="86">
        <v>0</v>
      </c>
      <c r="H14" s="145"/>
      <c r="I14" s="86" t="s">
        <v>78</v>
      </c>
      <c r="J14" s="81" t="s">
        <v>1527</v>
      </c>
      <c r="K14" s="76" t="s">
        <v>9013</v>
      </c>
      <c r="L14" s="145">
        <v>14400000</v>
      </c>
      <c r="M14" s="81" t="s">
        <v>73</v>
      </c>
      <c r="N14" s="145"/>
      <c r="O14" s="76" t="s">
        <v>9014</v>
      </c>
      <c r="P14" s="76">
        <v>1082867858</v>
      </c>
      <c r="Q14" s="145">
        <v>92</v>
      </c>
      <c r="R14" s="155">
        <v>44950</v>
      </c>
      <c r="S14" s="145">
        <v>28800000</v>
      </c>
      <c r="T14" s="155">
        <v>44953</v>
      </c>
      <c r="U14" s="145">
        <v>14400000</v>
      </c>
      <c r="V14" s="86" t="s">
        <v>70</v>
      </c>
      <c r="W14" s="76">
        <v>41947381</v>
      </c>
      <c r="X14" s="142" t="s">
        <v>9015</v>
      </c>
      <c r="Y14" s="145"/>
      <c r="Z14" s="155">
        <v>44953</v>
      </c>
      <c r="AA14" s="155">
        <v>44958</v>
      </c>
      <c r="AB14" s="156" t="s">
        <v>80</v>
      </c>
      <c r="AC14" s="155">
        <v>45076</v>
      </c>
      <c r="AD14" s="76">
        <f t="shared" si="0"/>
        <v>118</v>
      </c>
      <c r="AE14" s="145">
        <v>0</v>
      </c>
      <c r="AF14" s="145">
        <v>0</v>
      </c>
      <c r="AG14" s="145">
        <v>0</v>
      </c>
      <c r="AH14" s="86" t="s">
        <v>80</v>
      </c>
      <c r="AI14" s="76">
        <f t="shared" si="1"/>
        <v>0</v>
      </c>
      <c r="AJ14" s="145">
        <v>0</v>
      </c>
      <c r="AK14" s="145">
        <v>0</v>
      </c>
      <c r="AL14" s="86" t="s">
        <v>80</v>
      </c>
      <c r="AM14" s="143">
        <v>0</v>
      </c>
      <c r="AN14" s="86" t="s">
        <v>80</v>
      </c>
      <c r="AO14" s="86" t="s">
        <v>80</v>
      </c>
      <c r="AP14" s="76">
        <f t="shared" si="2"/>
        <v>0</v>
      </c>
      <c r="AQ14" s="76">
        <f>+L14+AF14-AK14</f>
        <v>14400000</v>
      </c>
      <c r="AR14" s="86" t="s">
        <v>115</v>
      </c>
      <c r="AS14" s="145">
        <v>0</v>
      </c>
      <c r="AT14" s="86" t="s">
        <v>80</v>
      </c>
      <c r="AU14" s="157">
        <v>14400000</v>
      </c>
      <c r="AV14" s="158">
        <f t="shared" si="3"/>
        <v>0</v>
      </c>
      <c r="AW14" s="133">
        <f t="shared" si="4"/>
        <v>1</v>
      </c>
      <c r="AX14" s="86" t="s">
        <v>80</v>
      </c>
      <c r="AY14" s="86" t="s">
        <v>800</v>
      </c>
      <c r="AZ14" s="159" t="s">
        <v>9010</v>
      </c>
      <c r="BA14" s="81" t="s">
        <v>71</v>
      </c>
      <c r="BB14" s="160" t="s">
        <v>71</v>
      </c>
      <c r="BC14" s="12"/>
    </row>
    <row r="15" spans="1:73" ht="14.25" customHeight="1" x14ac:dyDescent="0.25">
      <c r="B15" s="247">
        <v>2023</v>
      </c>
      <c r="C15" s="81">
        <v>891780111</v>
      </c>
      <c r="D15" s="82" t="s">
        <v>68</v>
      </c>
      <c r="E15" s="154" t="s">
        <v>9016</v>
      </c>
      <c r="F15" s="76" t="s">
        <v>9017</v>
      </c>
      <c r="G15" s="86">
        <v>0</v>
      </c>
      <c r="H15" s="145"/>
      <c r="I15" s="86" t="s">
        <v>78</v>
      </c>
      <c r="J15" s="81" t="s">
        <v>1527</v>
      </c>
      <c r="K15" s="76" t="s">
        <v>9018</v>
      </c>
      <c r="L15" s="145">
        <v>7700000</v>
      </c>
      <c r="M15" s="81" t="s">
        <v>73</v>
      </c>
      <c r="N15" s="145"/>
      <c r="O15" s="161" t="s">
        <v>9019</v>
      </c>
      <c r="P15" s="76">
        <v>57434888</v>
      </c>
      <c r="Q15" s="145">
        <v>104</v>
      </c>
      <c r="R15" s="155">
        <v>44951</v>
      </c>
      <c r="S15" s="145">
        <v>39600000</v>
      </c>
      <c r="T15" s="155">
        <v>44953</v>
      </c>
      <c r="U15" s="145">
        <v>7700000</v>
      </c>
      <c r="V15" s="86" t="s">
        <v>70</v>
      </c>
      <c r="W15" s="76">
        <v>57426458</v>
      </c>
      <c r="X15" s="142" t="s">
        <v>8978</v>
      </c>
      <c r="Y15" s="145"/>
      <c r="Z15" s="155">
        <v>44953</v>
      </c>
      <c r="AA15" s="155">
        <v>44958</v>
      </c>
      <c r="AB15" s="86" t="s">
        <v>80</v>
      </c>
      <c r="AC15" s="155">
        <v>45046</v>
      </c>
      <c r="AD15" s="76">
        <f t="shared" si="0"/>
        <v>88</v>
      </c>
      <c r="AE15" s="145">
        <v>0</v>
      </c>
      <c r="AF15" s="145">
        <v>0</v>
      </c>
      <c r="AG15" s="145">
        <v>0</v>
      </c>
      <c r="AH15" s="86" t="s">
        <v>80</v>
      </c>
      <c r="AI15" s="76">
        <f t="shared" si="1"/>
        <v>0</v>
      </c>
      <c r="AJ15" s="145">
        <v>0</v>
      </c>
      <c r="AK15" s="145">
        <v>0</v>
      </c>
      <c r="AL15" s="86" t="s">
        <v>80</v>
      </c>
      <c r="AM15" s="143">
        <v>0</v>
      </c>
      <c r="AN15" s="86" t="s">
        <v>80</v>
      </c>
      <c r="AO15" s="86" t="s">
        <v>80</v>
      </c>
      <c r="AP15" s="76">
        <f t="shared" si="2"/>
        <v>0</v>
      </c>
      <c r="AQ15" s="76">
        <f>+L15+AF15-AK15</f>
        <v>7700000</v>
      </c>
      <c r="AR15" s="86" t="s">
        <v>115</v>
      </c>
      <c r="AS15" s="145">
        <v>0</v>
      </c>
      <c r="AT15" s="86" t="s">
        <v>80</v>
      </c>
      <c r="AU15" s="157">
        <v>7700000</v>
      </c>
      <c r="AV15" s="158">
        <f t="shared" si="3"/>
        <v>0</v>
      </c>
      <c r="AW15" s="133">
        <f t="shared" si="4"/>
        <v>1</v>
      </c>
      <c r="AX15" s="86" t="s">
        <v>80</v>
      </c>
      <c r="AY15" s="86" t="s">
        <v>800</v>
      </c>
      <c r="AZ15" s="159" t="s">
        <v>9020</v>
      </c>
      <c r="BA15" s="81" t="s">
        <v>71</v>
      </c>
      <c r="BB15" s="160" t="s">
        <v>71</v>
      </c>
      <c r="BC15" s="12"/>
    </row>
    <row r="16" spans="1:73" x14ac:dyDescent="0.25">
      <c r="B16" s="247">
        <v>2023</v>
      </c>
      <c r="C16" s="81">
        <v>891780111</v>
      </c>
      <c r="D16" s="82" t="s">
        <v>68</v>
      </c>
      <c r="E16" s="154" t="s">
        <v>9021</v>
      </c>
      <c r="F16" s="76" t="s">
        <v>9022</v>
      </c>
      <c r="G16" s="86">
        <v>0</v>
      </c>
      <c r="H16" s="145"/>
      <c r="I16" s="86" t="s">
        <v>78</v>
      </c>
      <c r="J16" s="81" t="s">
        <v>1527</v>
      </c>
      <c r="K16" s="76" t="s">
        <v>9023</v>
      </c>
      <c r="L16" s="145">
        <v>5600000</v>
      </c>
      <c r="M16" s="86" t="s">
        <v>73</v>
      </c>
      <c r="N16" s="145"/>
      <c r="O16" s="76" t="s">
        <v>9024</v>
      </c>
      <c r="P16" s="162">
        <v>57441136</v>
      </c>
      <c r="Q16" s="145">
        <v>106</v>
      </c>
      <c r="R16" s="155">
        <v>44951</v>
      </c>
      <c r="S16" s="145">
        <v>32850000</v>
      </c>
      <c r="T16" s="155">
        <v>44953</v>
      </c>
      <c r="U16" s="145">
        <v>5600000</v>
      </c>
      <c r="V16" s="86" t="s">
        <v>70</v>
      </c>
      <c r="W16" s="76">
        <v>12539351</v>
      </c>
      <c r="X16" s="142" t="s">
        <v>9025</v>
      </c>
      <c r="Y16" s="145"/>
      <c r="Z16" s="155">
        <v>44953</v>
      </c>
      <c r="AA16" s="155">
        <v>44958</v>
      </c>
      <c r="AB16" s="86" t="s">
        <v>80</v>
      </c>
      <c r="AC16" s="155">
        <v>45015</v>
      </c>
      <c r="AD16" s="76">
        <f t="shared" si="0"/>
        <v>57</v>
      </c>
      <c r="AE16" s="145">
        <v>0</v>
      </c>
      <c r="AF16" s="145">
        <v>0</v>
      </c>
      <c r="AG16" s="145">
        <v>0</v>
      </c>
      <c r="AH16" s="86" t="s">
        <v>80</v>
      </c>
      <c r="AI16" s="76">
        <f t="shared" si="1"/>
        <v>0</v>
      </c>
      <c r="AJ16" s="145">
        <v>0</v>
      </c>
      <c r="AK16" s="145">
        <v>0</v>
      </c>
      <c r="AL16" s="86" t="s">
        <v>80</v>
      </c>
      <c r="AM16" s="143">
        <v>0</v>
      </c>
      <c r="AN16" s="86" t="s">
        <v>80</v>
      </c>
      <c r="AO16" s="86" t="s">
        <v>80</v>
      </c>
      <c r="AP16" s="76">
        <f t="shared" si="2"/>
        <v>0</v>
      </c>
      <c r="AQ16" s="76">
        <f>+L16+AF16-AK16</f>
        <v>5600000</v>
      </c>
      <c r="AR16" s="86" t="s">
        <v>115</v>
      </c>
      <c r="AS16" s="145">
        <v>0</v>
      </c>
      <c r="AT16" s="86" t="s">
        <v>80</v>
      </c>
      <c r="AU16" s="157">
        <v>5600000</v>
      </c>
      <c r="AV16" s="158">
        <f t="shared" si="3"/>
        <v>0</v>
      </c>
      <c r="AW16" s="133">
        <f t="shared" si="4"/>
        <v>1</v>
      </c>
      <c r="AX16" s="86" t="s">
        <v>80</v>
      </c>
      <c r="AY16" s="86" t="s">
        <v>800</v>
      </c>
      <c r="AZ16" s="159" t="s">
        <v>9026</v>
      </c>
      <c r="BA16" s="81" t="s">
        <v>71</v>
      </c>
      <c r="BB16" s="160" t="s">
        <v>71</v>
      </c>
      <c r="BC16" s="12"/>
    </row>
    <row r="17" spans="2:55" x14ac:dyDescent="0.25">
      <c r="B17" s="247">
        <v>2023</v>
      </c>
      <c r="C17" s="81">
        <v>891780111</v>
      </c>
      <c r="D17" s="82" t="s">
        <v>68</v>
      </c>
      <c r="E17" s="154" t="s">
        <v>9027</v>
      </c>
      <c r="F17" s="76" t="s">
        <v>9028</v>
      </c>
      <c r="G17" s="86">
        <v>0</v>
      </c>
      <c r="H17" s="145"/>
      <c r="I17" s="86" t="s">
        <v>78</v>
      </c>
      <c r="J17" s="81" t="s">
        <v>1527</v>
      </c>
      <c r="K17" s="76" t="s">
        <v>9029</v>
      </c>
      <c r="L17" s="145">
        <v>7500000</v>
      </c>
      <c r="M17" s="81" t="s">
        <v>73</v>
      </c>
      <c r="N17" s="145"/>
      <c r="O17" s="76" t="s">
        <v>9030</v>
      </c>
      <c r="P17" s="76">
        <v>57437563</v>
      </c>
      <c r="Q17" s="145">
        <v>107</v>
      </c>
      <c r="R17" s="155">
        <v>44951</v>
      </c>
      <c r="S17" s="145">
        <v>41000000</v>
      </c>
      <c r="T17" s="155">
        <v>44953</v>
      </c>
      <c r="U17" s="145">
        <v>7500000</v>
      </c>
      <c r="V17" s="86" t="s">
        <v>70</v>
      </c>
      <c r="W17" s="76">
        <v>57426458</v>
      </c>
      <c r="X17" s="142" t="s">
        <v>8978</v>
      </c>
      <c r="Y17" s="145"/>
      <c r="Z17" s="155">
        <v>44953</v>
      </c>
      <c r="AA17" s="155">
        <v>44958</v>
      </c>
      <c r="AB17" s="86" t="s">
        <v>80</v>
      </c>
      <c r="AC17" s="155">
        <v>45015</v>
      </c>
      <c r="AD17" s="76">
        <f t="shared" si="0"/>
        <v>57</v>
      </c>
      <c r="AE17" s="145">
        <v>0</v>
      </c>
      <c r="AF17" s="145">
        <v>0</v>
      </c>
      <c r="AG17" s="145">
        <v>0</v>
      </c>
      <c r="AH17" s="86" t="s">
        <v>80</v>
      </c>
      <c r="AI17" s="76">
        <f t="shared" si="1"/>
        <v>0</v>
      </c>
      <c r="AJ17" s="145">
        <v>0</v>
      </c>
      <c r="AK17" s="145">
        <v>0</v>
      </c>
      <c r="AL17" s="86" t="s">
        <v>80</v>
      </c>
      <c r="AM17" s="143">
        <v>0</v>
      </c>
      <c r="AN17" s="86" t="s">
        <v>80</v>
      </c>
      <c r="AO17" s="86" t="s">
        <v>80</v>
      </c>
      <c r="AP17" s="76">
        <f t="shared" si="2"/>
        <v>0</v>
      </c>
      <c r="AQ17" s="76">
        <f>+L17+AF17-AK17</f>
        <v>7500000</v>
      </c>
      <c r="AR17" s="86" t="s">
        <v>115</v>
      </c>
      <c r="AS17" s="145">
        <v>0</v>
      </c>
      <c r="AT17" s="86" t="s">
        <v>80</v>
      </c>
      <c r="AU17" s="157">
        <v>7500000</v>
      </c>
      <c r="AV17" s="158">
        <f t="shared" si="3"/>
        <v>0</v>
      </c>
      <c r="AW17" s="133">
        <f t="shared" si="4"/>
        <v>1</v>
      </c>
      <c r="AX17" s="86" t="s">
        <v>80</v>
      </c>
      <c r="AY17" s="86" t="s">
        <v>800</v>
      </c>
      <c r="AZ17" s="159" t="s">
        <v>9031</v>
      </c>
      <c r="BA17" s="81" t="s">
        <v>71</v>
      </c>
      <c r="BB17" s="160" t="s">
        <v>71</v>
      </c>
      <c r="BC17" s="12"/>
    </row>
    <row r="18" spans="2:55" x14ac:dyDescent="0.25">
      <c r="B18" s="247">
        <v>2023</v>
      </c>
      <c r="C18" s="81">
        <v>891780111</v>
      </c>
      <c r="D18" s="82" t="s">
        <v>68</v>
      </c>
      <c r="E18" s="154" t="s">
        <v>9032</v>
      </c>
      <c r="F18" s="76" t="s">
        <v>9033</v>
      </c>
      <c r="G18" s="86">
        <v>0</v>
      </c>
      <c r="H18" s="145"/>
      <c r="I18" s="86" t="s">
        <v>78</v>
      </c>
      <c r="J18" s="81" t="s">
        <v>1527</v>
      </c>
      <c r="K18" s="76" t="s">
        <v>9034</v>
      </c>
      <c r="L18" s="145">
        <v>14400000</v>
      </c>
      <c r="M18" s="81" t="s">
        <v>73</v>
      </c>
      <c r="N18" s="145"/>
      <c r="O18" s="76" t="s">
        <v>9035</v>
      </c>
      <c r="P18" s="76">
        <v>1082991569</v>
      </c>
      <c r="Q18" s="145">
        <v>90</v>
      </c>
      <c r="R18" s="155">
        <v>44950</v>
      </c>
      <c r="S18" s="145">
        <v>27200000</v>
      </c>
      <c r="T18" s="155">
        <v>44953</v>
      </c>
      <c r="U18" s="145">
        <v>14400000</v>
      </c>
      <c r="V18" s="86" t="s">
        <v>70</v>
      </c>
      <c r="W18" s="76">
        <v>12550726</v>
      </c>
      <c r="X18" s="142" t="s">
        <v>9036</v>
      </c>
      <c r="Y18" s="145"/>
      <c r="Z18" s="155">
        <v>44953</v>
      </c>
      <c r="AA18" s="155">
        <v>44958</v>
      </c>
      <c r="AB18" s="86" t="s">
        <v>80</v>
      </c>
      <c r="AC18" s="155">
        <v>45076</v>
      </c>
      <c r="AD18" s="76">
        <f t="shared" si="0"/>
        <v>118</v>
      </c>
      <c r="AE18" s="145">
        <v>0</v>
      </c>
      <c r="AF18" s="145">
        <v>0</v>
      </c>
      <c r="AG18" s="145">
        <v>0</v>
      </c>
      <c r="AH18" s="86" t="s">
        <v>80</v>
      </c>
      <c r="AI18" s="76">
        <f t="shared" si="1"/>
        <v>0</v>
      </c>
      <c r="AJ18" s="145">
        <v>0</v>
      </c>
      <c r="AK18" s="145">
        <v>0</v>
      </c>
      <c r="AL18" s="86" t="s">
        <v>80</v>
      </c>
      <c r="AM18" s="143">
        <v>0</v>
      </c>
      <c r="AN18" s="86" t="s">
        <v>80</v>
      </c>
      <c r="AO18" s="86" t="s">
        <v>80</v>
      </c>
      <c r="AP18" s="76">
        <f t="shared" si="2"/>
        <v>0</v>
      </c>
      <c r="AQ18" s="76">
        <f>+L18+AF18-AK18</f>
        <v>14400000</v>
      </c>
      <c r="AR18" s="86" t="s">
        <v>115</v>
      </c>
      <c r="AS18" s="145">
        <v>0</v>
      </c>
      <c r="AT18" s="86" t="s">
        <v>80</v>
      </c>
      <c r="AU18" s="157">
        <v>14400000</v>
      </c>
      <c r="AV18" s="158">
        <f t="shared" si="3"/>
        <v>0</v>
      </c>
      <c r="AW18" s="133">
        <f t="shared" si="4"/>
        <v>1</v>
      </c>
      <c r="AX18" s="86" t="s">
        <v>80</v>
      </c>
      <c r="AY18" s="86" t="s">
        <v>800</v>
      </c>
      <c r="AZ18" s="159" t="s">
        <v>9037</v>
      </c>
      <c r="BA18" s="81" t="s">
        <v>71</v>
      </c>
      <c r="BB18" s="160" t="s">
        <v>71</v>
      </c>
      <c r="BC18" s="12"/>
    </row>
    <row r="19" spans="2:55" x14ac:dyDescent="0.25">
      <c r="B19" s="247">
        <v>2023</v>
      </c>
      <c r="C19" s="81">
        <v>891780111</v>
      </c>
      <c r="D19" s="82" t="s">
        <v>68</v>
      </c>
      <c r="E19" s="154" t="s">
        <v>9038</v>
      </c>
      <c r="F19" s="76" t="s">
        <v>9039</v>
      </c>
      <c r="G19" s="86">
        <v>0</v>
      </c>
      <c r="H19" s="145"/>
      <c r="I19" s="86" t="s">
        <v>78</v>
      </c>
      <c r="J19" s="81" t="s">
        <v>1527</v>
      </c>
      <c r="K19" s="76" t="s">
        <v>9040</v>
      </c>
      <c r="L19" s="145">
        <v>7400000</v>
      </c>
      <c r="M19" s="81" t="s">
        <v>73</v>
      </c>
      <c r="N19" s="145"/>
      <c r="O19" s="76" t="s">
        <v>9041</v>
      </c>
      <c r="P19" s="76">
        <v>57443718</v>
      </c>
      <c r="Q19" s="145">
        <v>105</v>
      </c>
      <c r="R19" s="155">
        <v>44951</v>
      </c>
      <c r="S19" s="145">
        <v>25929939</v>
      </c>
      <c r="T19" s="155">
        <v>44953</v>
      </c>
      <c r="U19" s="145">
        <v>7400000</v>
      </c>
      <c r="V19" s="86" t="s">
        <v>70</v>
      </c>
      <c r="W19" s="76">
        <v>57426458</v>
      </c>
      <c r="X19" s="142" t="s">
        <v>8978</v>
      </c>
      <c r="Y19" s="145"/>
      <c r="Z19" s="155">
        <v>44953</v>
      </c>
      <c r="AA19" s="155">
        <v>44958</v>
      </c>
      <c r="AB19" s="86" t="s">
        <v>80</v>
      </c>
      <c r="AC19" s="155">
        <v>45015</v>
      </c>
      <c r="AD19" s="76">
        <f t="shared" si="0"/>
        <v>57</v>
      </c>
      <c r="AE19" s="145">
        <v>0</v>
      </c>
      <c r="AF19" s="145">
        <v>0</v>
      </c>
      <c r="AG19" s="145">
        <v>0</v>
      </c>
      <c r="AH19" s="86" t="s">
        <v>80</v>
      </c>
      <c r="AI19" s="76">
        <f t="shared" si="1"/>
        <v>0</v>
      </c>
      <c r="AJ19" s="145">
        <v>0</v>
      </c>
      <c r="AK19" s="145">
        <v>0</v>
      </c>
      <c r="AL19" s="86" t="s">
        <v>80</v>
      </c>
      <c r="AM19" s="143">
        <v>0</v>
      </c>
      <c r="AN19" s="86" t="s">
        <v>80</v>
      </c>
      <c r="AO19" s="86" t="s">
        <v>80</v>
      </c>
      <c r="AP19" s="76">
        <f t="shared" si="2"/>
        <v>0</v>
      </c>
      <c r="AQ19" s="76">
        <f>+L19+AF19-AK19</f>
        <v>7400000</v>
      </c>
      <c r="AR19" s="86" t="s">
        <v>115</v>
      </c>
      <c r="AS19" s="145">
        <v>0</v>
      </c>
      <c r="AT19" s="86" t="s">
        <v>80</v>
      </c>
      <c r="AU19" s="157">
        <v>7400000</v>
      </c>
      <c r="AV19" s="158">
        <f t="shared" si="3"/>
        <v>0</v>
      </c>
      <c r="AW19" s="133">
        <f t="shared" si="4"/>
        <v>1</v>
      </c>
      <c r="AX19" s="86" t="s">
        <v>80</v>
      </c>
      <c r="AY19" s="86" t="s">
        <v>800</v>
      </c>
      <c r="AZ19" s="159" t="s">
        <v>9042</v>
      </c>
      <c r="BA19" s="81" t="s">
        <v>71</v>
      </c>
      <c r="BB19" s="160" t="s">
        <v>71</v>
      </c>
      <c r="BC19" s="12"/>
    </row>
    <row r="20" spans="2:55" x14ac:dyDescent="0.25">
      <c r="B20" s="247">
        <v>2023</v>
      </c>
      <c r="C20" s="81">
        <v>891780111</v>
      </c>
      <c r="D20" s="82" t="s">
        <v>68</v>
      </c>
      <c r="E20" s="154" t="s">
        <v>9043</v>
      </c>
      <c r="F20" s="76" t="s">
        <v>9044</v>
      </c>
      <c r="G20" s="86">
        <v>0</v>
      </c>
      <c r="H20" s="145"/>
      <c r="I20" s="86" t="s">
        <v>78</v>
      </c>
      <c r="J20" s="81" t="s">
        <v>1527</v>
      </c>
      <c r="K20" s="76" t="s">
        <v>9045</v>
      </c>
      <c r="L20" s="145">
        <v>14400000</v>
      </c>
      <c r="M20" s="81" t="s">
        <v>73</v>
      </c>
      <c r="N20" s="145"/>
      <c r="O20" s="76" t="s">
        <v>9046</v>
      </c>
      <c r="P20" s="76">
        <v>1082989749</v>
      </c>
      <c r="Q20" s="145">
        <v>92</v>
      </c>
      <c r="R20" s="155">
        <v>44950</v>
      </c>
      <c r="S20" s="145">
        <v>28800000</v>
      </c>
      <c r="T20" s="155">
        <v>44953</v>
      </c>
      <c r="U20" s="145">
        <v>14400000</v>
      </c>
      <c r="V20" s="86" t="s">
        <v>70</v>
      </c>
      <c r="W20" s="76">
        <v>41947381</v>
      </c>
      <c r="X20" s="142" t="s">
        <v>9015</v>
      </c>
      <c r="Y20" s="145"/>
      <c r="Z20" s="155">
        <v>44953</v>
      </c>
      <c r="AA20" s="155">
        <v>44958</v>
      </c>
      <c r="AB20" s="86" t="s">
        <v>80</v>
      </c>
      <c r="AC20" s="155">
        <v>45076</v>
      </c>
      <c r="AD20" s="76">
        <f t="shared" si="0"/>
        <v>118</v>
      </c>
      <c r="AE20" s="145">
        <v>0</v>
      </c>
      <c r="AF20" s="145">
        <v>0</v>
      </c>
      <c r="AG20" s="145">
        <v>0</v>
      </c>
      <c r="AH20" s="86" t="s">
        <v>80</v>
      </c>
      <c r="AI20" s="76">
        <f t="shared" si="1"/>
        <v>0</v>
      </c>
      <c r="AJ20" s="145">
        <v>0</v>
      </c>
      <c r="AK20" s="145">
        <v>0</v>
      </c>
      <c r="AL20" s="86" t="s">
        <v>80</v>
      </c>
      <c r="AM20" s="143">
        <v>0</v>
      </c>
      <c r="AN20" s="86" t="s">
        <v>80</v>
      </c>
      <c r="AO20" s="86" t="s">
        <v>80</v>
      </c>
      <c r="AP20" s="76">
        <f t="shared" si="2"/>
        <v>0</v>
      </c>
      <c r="AQ20" s="76">
        <f>+L20+AF20-AK20</f>
        <v>14400000</v>
      </c>
      <c r="AR20" s="86" t="s">
        <v>115</v>
      </c>
      <c r="AS20" s="145">
        <v>0</v>
      </c>
      <c r="AT20" s="86" t="s">
        <v>80</v>
      </c>
      <c r="AU20" s="157">
        <v>14400000</v>
      </c>
      <c r="AV20" s="158">
        <f t="shared" si="3"/>
        <v>0</v>
      </c>
      <c r="AW20" s="133">
        <f t="shared" si="4"/>
        <v>1</v>
      </c>
      <c r="AX20" s="86" t="s">
        <v>80</v>
      </c>
      <c r="AY20" s="86" t="s">
        <v>800</v>
      </c>
      <c r="AZ20" s="159" t="s">
        <v>9047</v>
      </c>
      <c r="BA20" s="81" t="s">
        <v>71</v>
      </c>
      <c r="BB20" s="160" t="s">
        <v>71</v>
      </c>
      <c r="BC20" s="12"/>
    </row>
    <row r="21" spans="2:55" x14ac:dyDescent="0.25">
      <c r="B21" s="247">
        <v>2023</v>
      </c>
      <c r="C21" s="81">
        <v>891780111</v>
      </c>
      <c r="D21" s="82" t="s">
        <v>68</v>
      </c>
      <c r="E21" s="154" t="s">
        <v>9048</v>
      </c>
      <c r="F21" s="76" t="s">
        <v>9049</v>
      </c>
      <c r="G21" s="86">
        <v>0</v>
      </c>
      <c r="H21" s="145"/>
      <c r="I21" s="86" t="s">
        <v>78</v>
      </c>
      <c r="J21" s="81" t="s">
        <v>1527</v>
      </c>
      <c r="K21" s="76" t="s">
        <v>9050</v>
      </c>
      <c r="L21" s="145">
        <v>7000000</v>
      </c>
      <c r="M21" s="81" t="s">
        <v>73</v>
      </c>
      <c r="N21" s="145"/>
      <c r="O21" s="76" t="s">
        <v>9051</v>
      </c>
      <c r="P21" s="76">
        <v>1082929016</v>
      </c>
      <c r="Q21" s="145">
        <v>104</v>
      </c>
      <c r="R21" s="155">
        <v>44951</v>
      </c>
      <c r="S21" s="145">
        <v>39600000</v>
      </c>
      <c r="T21" s="155">
        <v>44960</v>
      </c>
      <c r="U21" s="145">
        <v>7000000</v>
      </c>
      <c r="V21" s="86" t="s">
        <v>70</v>
      </c>
      <c r="W21" s="76">
        <v>57426458</v>
      </c>
      <c r="X21" s="142" t="s">
        <v>8978</v>
      </c>
      <c r="Y21" s="145"/>
      <c r="Z21" s="155">
        <v>44960</v>
      </c>
      <c r="AA21" s="155">
        <v>44960</v>
      </c>
      <c r="AB21" s="86" t="s">
        <v>80</v>
      </c>
      <c r="AC21" s="155">
        <v>45046</v>
      </c>
      <c r="AD21" s="76">
        <f t="shared" si="0"/>
        <v>86</v>
      </c>
      <c r="AE21" s="145">
        <v>0</v>
      </c>
      <c r="AF21" s="145">
        <v>0</v>
      </c>
      <c r="AG21" s="145">
        <v>0</v>
      </c>
      <c r="AH21" s="86" t="s">
        <v>80</v>
      </c>
      <c r="AI21" s="76">
        <f t="shared" si="1"/>
        <v>0</v>
      </c>
      <c r="AJ21" s="145">
        <v>0</v>
      </c>
      <c r="AK21" s="145">
        <v>0</v>
      </c>
      <c r="AL21" s="86" t="s">
        <v>80</v>
      </c>
      <c r="AM21" s="143">
        <v>0</v>
      </c>
      <c r="AN21" s="86" t="s">
        <v>80</v>
      </c>
      <c r="AO21" s="86" t="s">
        <v>80</v>
      </c>
      <c r="AP21" s="76">
        <f t="shared" si="2"/>
        <v>0</v>
      </c>
      <c r="AQ21" s="76">
        <f>+L21+AF21-AK21</f>
        <v>7000000</v>
      </c>
      <c r="AR21" s="86" t="s">
        <v>115</v>
      </c>
      <c r="AS21" s="145">
        <v>0</v>
      </c>
      <c r="AT21" s="86" t="s">
        <v>80</v>
      </c>
      <c r="AU21" s="157">
        <v>7000000</v>
      </c>
      <c r="AV21" s="158">
        <f t="shared" si="3"/>
        <v>0</v>
      </c>
      <c r="AW21" s="133">
        <f t="shared" si="4"/>
        <v>1</v>
      </c>
      <c r="AX21" s="86" t="s">
        <v>80</v>
      </c>
      <c r="AY21" s="86" t="s">
        <v>800</v>
      </c>
      <c r="AZ21" s="159" t="s">
        <v>9052</v>
      </c>
      <c r="BA21" s="81" t="s">
        <v>71</v>
      </c>
      <c r="BB21" s="160" t="s">
        <v>71</v>
      </c>
      <c r="BC21" s="12"/>
    </row>
    <row r="22" spans="2:55" x14ac:dyDescent="0.25">
      <c r="B22" s="247">
        <v>2023</v>
      </c>
      <c r="C22" s="81">
        <v>891780111</v>
      </c>
      <c r="D22" s="82" t="s">
        <v>68</v>
      </c>
      <c r="E22" s="154" t="s">
        <v>9053</v>
      </c>
      <c r="F22" s="76" t="s">
        <v>9054</v>
      </c>
      <c r="G22" s="86">
        <v>0</v>
      </c>
      <c r="H22" s="145"/>
      <c r="I22" s="86" t="s">
        <v>78</v>
      </c>
      <c r="J22" s="81" t="s">
        <v>1527</v>
      </c>
      <c r="K22" s="76" t="s">
        <v>9055</v>
      </c>
      <c r="L22" s="145">
        <v>12800000</v>
      </c>
      <c r="M22" s="81" t="s">
        <v>73</v>
      </c>
      <c r="N22" s="145"/>
      <c r="O22" s="76" t="s">
        <v>9056</v>
      </c>
      <c r="P22" s="162">
        <v>1082905242</v>
      </c>
      <c r="Q22" s="145">
        <v>90</v>
      </c>
      <c r="R22" s="155">
        <v>44950</v>
      </c>
      <c r="S22" s="145">
        <v>27200000</v>
      </c>
      <c r="T22" s="155">
        <v>44956</v>
      </c>
      <c r="U22" s="145">
        <v>12800000</v>
      </c>
      <c r="V22" s="86" t="s">
        <v>70</v>
      </c>
      <c r="W22" s="76">
        <v>12550726</v>
      </c>
      <c r="X22" s="142" t="s">
        <v>9036</v>
      </c>
      <c r="Y22" s="145"/>
      <c r="Z22" s="155">
        <v>44956</v>
      </c>
      <c r="AA22" s="155">
        <v>44958</v>
      </c>
      <c r="AB22" s="86" t="s">
        <v>80</v>
      </c>
      <c r="AC22" s="155">
        <v>45076</v>
      </c>
      <c r="AD22" s="76">
        <f t="shared" si="0"/>
        <v>118</v>
      </c>
      <c r="AE22" s="145">
        <v>0</v>
      </c>
      <c r="AF22" s="145">
        <v>0</v>
      </c>
      <c r="AG22" s="145">
        <v>0</v>
      </c>
      <c r="AH22" s="86" t="s">
        <v>80</v>
      </c>
      <c r="AI22" s="76">
        <f t="shared" si="1"/>
        <v>0</v>
      </c>
      <c r="AJ22" s="145">
        <v>0</v>
      </c>
      <c r="AK22" s="145">
        <v>0</v>
      </c>
      <c r="AL22" s="86" t="s">
        <v>80</v>
      </c>
      <c r="AM22" s="143">
        <v>0</v>
      </c>
      <c r="AN22" s="86" t="s">
        <v>80</v>
      </c>
      <c r="AO22" s="86" t="s">
        <v>80</v>
      </c>
      <c r="AP22" s="76">
        <f t="shared" si="2"/>
        <v>0</v>
      </c>
      <c r="AQ22" s="76">
        <f>+L22+AF22-AK22</f>
        <v>12800000</v>
      </c>
      <c r="AR22" s="86" t="s">
        <v>115</v>
      </c>
      <c r="AS22" s="145">
        <v>0</v>
      </c>
      <c r="AT22" s="86" t="s">
        <v>80</v>
      </c>
      <c r="AU22" s="157">
        <v>12800000</v>
      </c>
      <c r="AV22" s="158">
        <f t="shared" si="3"/>
        <v>0</v>
      </c>
      <c r="AW22" s="133">
        <f t="shared" si="4"/>
        <v>1</v>
      </c>
      <c r="AX22" s="86" t="s">
        <v>80</v>
      </c>
      <c r="AY22" s="86" t="s">
        <v>800</v>
      </c>
      <c r="AZ22" s="159" t="s">
        <v>9057</v>
      </c>
      <c r="BA22" s="81" t="s">
        <v>71</v>
      </c>
      <c r="BB22" s="160" t="s">
        <v>71</v>
      </c>
      <c r="BC22" s="12"/>
    </row>
    <row r="23" spans="2:55" x14ac:dyDescent="0.25">
      <c r="B23" s="247">
        <v>2023</v>
      </c>
      <c r="C23" s="81">
        <v>891780111</v>
      </c>
      <c r="D23" s="82" t="s">
        <v>68</v>
      </c>
      <c r="E23" s="154" t="s">
        <v>9058</v>
      </c>
      <c r="F23" s="76" t="s">
        <v>9059</v>
      </c>
      <c r="G23" s="86">
        <v>0</v>
      </c>
      <c r="H23" s="145"/>
      <c r="I23" s="86" t="s">
        <v>78</v>
      </c>
      <c r="J23" s="81" t="s">
        <v>1527</v>
      </c>
      <c r="K23" s="76" t="s">
        <v>9060</v>
      </c>
      <c r="L23" s="145">
        <v>6400000</v>
      </c>
      <c r="M23" s="81" t="s">
        <v>73</v>
      </c>
      <c r="N23" s="145"/>
      <c r="O23" s="76" t="s">
        <v>9061</v>
      </c>
      <c r="P23" s="76">
        <v>36722117</v>
      </c>
      <c r="Q23" s="145">
        <v>106</v>
      </c>
      <c r="R23" s="155">
        <v>44951</v>
      </c>
      <c r="S23" s="145">
        <v>32850000</v>
      </c>
      <c r="T23" s="155">
        <v>44956</v>
      </c>
      <c r="U23" s="145">
        <v>6400000</v>
      </c>
      <c r="V23" s="86" t="s">
        <v>70</v>
      </c>
      <c r="W23" s="76">
        <v>41947381</v>
      </c>
      <c r="X23" s="142" t="s">
        <v>9015</v>
      </c>
      <c r="Y23" s="145"/>
      <c r="Z23" s="155">
        <v>44956</v>
      </c>
      <c r="AA23" s="155">
        <v>44958</v>
      </c>
      <c r="AB23" s="86" t="s">
        <v>80</v>
      </c>
      <c r="AC23" s="155">
        <v>45015</v>
      </c>
      <c r="AD23" s="76">
        <f t="shared" si="0"/>
        <v>57</v>
      </c>
      <c r="AE23" s="145">
        <v>0</v>
      </c>
      <c r="AF23" s="145">
        <v>0</v>
      </c>
      <c r="AG23" s="145">
        <v>0</v>
      </c>
      <c r="AH23" s="86" t="s">
        <v>80</v>
      </c>
      <c r="AI23" s="76">
        <f t="shared" si="1"/>
        <v>0</v>
      </c>
      <c r="AJ23" s="145">
        <v>0</v>
      </c>
      <c r="AK23" s="145">
        <v>0</v>
      </c>
      <c r="AL23" s="86" t="s">
        <v>80</v>
      </c>
      <c r="AM23" s="143">
        <v>0</v>
      </c>
      <c r="AN23" s="86" t="s">
        <v>80</v>
      </c>
      <c r="AO23" s="86" t="s">
        <v>80</v>
      </c>
      <c r="AP23" s="76">
        <f t="shared" si="2"/>
        <v>0</v>
      </c>
      <c r="AQ23" s="76">
        <f>+L23+AF23-AK23</f>
        <v>6400000</v>
      </c>
      <c r="AR23" s="86" t="s">
        <v>115</v>
      </c>
      <c r="AS23" s="145">
        <v>0</v>
      </c>
      <c r="AT23" s="86" t="s">
        <v>80</v>
      </c>
      <c r="AU23" s="157">
        <v>6400000</v>
      </c>
      <c r="AV23" s="158">
        <f t="shared" si="3"/>
        <v>0</v>
      </c>
      <c r="AW23" s="133">
        <f t="shared" si="4"/>
        <v>1</v>
      </c>
      <c r="AX23" s="86" t="s">
        <v>80</v>
      </c>
      <c r="AY23" s="86" t="s">
        <v>800</v>
      </c>
      <c r="AZ23" s="159" t="s">
        <v>9062</v>
      </c>
      <c r="BA23" s="81" t="s">
        <v>71</v>
      </c>
      <c r="BB23" s="160" t="s">
        <v>71</v>
      </c>
      <c r="BC23" s="12"/>
    </row>
    <row r="24" spans="2:55" x14ac:dyDescent="0.25">
      <c r="B24" s="247">
        <v>2023</v>
      </c>
      <c r="C24" s="81">
        <v>891780111</v>
      </c>
      <c r="D24" s="82" t="s">
        <v>68</v>
      </c>
      <c r="E24" s="154" t="s">
        <v>9063</v>
      </c>
      <c r="F24" s="76" t="s">
        <v>9064</v>
      </c>
      <c r="G24" s="86">
        <v>0</v>
      </c>
      <c r="H24" s="145"/>
      <c r="I24" s="86" t="s">
        <v>78</v>
      </c>
      <c r="J24" s="81" t="s">
        <v>1527</v>
      </c>
      <c r="K24" s="76" t="s">
        <v>9065</v>
      </c>
      <c r="L24" s="145">
        <v>4575000</v>
      </c>
      <c r="M24" s="81" t="s">
        <v>73</v>
      </c>
      <c r="N24" s="145"/>
      <c r="O24" s="76" t="s">
        <v>9066</v>
      </c>
      <c r="P24" s="76">
        <v>1091678444</v>
      </c>
      <c r="Q24" s="145">
        <v>105</v>
      </c>
      <c r="R24" s="155">
        <v>44951</v>
      </c>
      <c r="S24" s="145">
        <v>25929939</v>
      </c>
      <c r="T24" s="155">
        <v>44960</v>
      </c>
      <c r="U24" s="145">
        <v>4575000</v>
      </c>
      <c r="V24" s="86" t="s">
        <v>70</v>
      </c>
      <c r="W24" s="76">
        <v>36720411</v>
      </c>
      <c r="X24" s="142" t="s">
        <v>9067</v>
      </c>
      <c r="Y24" s="145"/>
      <c r="Z24" s="155">
        <v>44960</v>
      </c>
      <c r="AA24" s="155">
        <v>44960</v>
      </c>
      <c r="AB24" s="86" t="s">
        <v>80</v>
      </c>
      <c r="AC24" s="155">
        <v>45008</v>
      </c>
      <c r="AD24" s="76">
        <f t="shared" si="0"/>
        <v>48</v>
      </c>
      <c r="AE24" s="145">
        <v>0</v>
      </c>
      <c r="AF24" s="145">
        <v>0</v>
      </c>
      <c r="AG24" s="145">
        <v>0</v>
      </c>
      <c r="AH24" s="86" t="s">
        <v>80</v>
      </c>
      <c r="AI24" s="76">
        <f t="shared" si="1"/>
        <v>0</v>
      </c>
      <c r="AJ24" s="145">
        <v>0</v>
      </c>
      <c r="AK24" s="145">
        <v>0</v>
      </c>
      <c r="AL24" s="86" t="s">
        <v>80</v>
      </c>
      <c r="AM24" s="143">
        <v>0</v>
      </c>
      <c r="AN24" s="86" t="s">
        <v>80</v>
      </c>
      <c r="AO24" s="86" t="s">
        <v>80</v>
      </c>
      <c r="AP24" s="76">
        <f t="shared" si="2"/>
        <v>0</v>
      </c>
      <c r="AQ24" s="76">
        <f>+L24+AF24-AK24</f>
        <v>4575000</v>
      </c>
      <c r="AR24" s="86" t="s">
        <v>115</v>
      </c>
      <c r="AS24" s="145">
        <v>0</v>
      </c>
      <c r="AT24" s="86" t="s">
        <v>80</v>
      </c>
      <c r="AU24" s="157">
        <v>4575000</v>
      </c>
      <c r="AV24" s="158">
        <f t="shared" si="3"/>
        <v>0</v>
      </c>
      <c r="AW24" s="133">
        <f t="shared" si="4"/>
        <v>1</v>
      </c>
      <c r="AX24" s="86" t="s">
        <v>80</v>
      </c>
      <c r="AY24" s="86" t="s">
        <v>800</v>
      </c>
      <c r="AZ24" s="159" t="s">
        <v>9068</v>
      </c>
      <c r="BA24" s="81" t="s">
        <v>71</v>
      </c>
      <c r="BB24" s="160" t="s">
        <v>71</v>
      </c>
      <c r="BC24" s="12"/>
    </row>
    <row r="25" spans="2:55" s="168" customFormat="1" ht="16.5" customHeight="1" x14ac:dyDescent="0.25">
      <c r="B25" s="247">
        <v>2023</v>
      </c>
      <c r="C25" s="81">
        <v>891780111</v>
      </c>
      <c r="D25" s="82" t="s">
        <v>68</v>
      </c>
      <c r="E25" s="141" t="s">
        <v>9069</v>
      </c>
      <c r="F25" s="142" t="s">
        <v>9070</v>
      </c>
      <c r="G25" s="81">
        <v>0</v>
      </c>
      <c r="H25" s="82"/>
      <c r="I25" s="81" t="s">
        <v>78</v>
      </c>
      <c r="J25" s="81" t="s">
        <v>1527</v>
      </c>
      <c r="K25" s="142" t="s">
        <v>9071</v>
      </c>
      <c r="L25" s="82">
        <v>4575000</v>
      </c>
      <c r="M25" s="81" t="s">
        <v>73</v>
      </c>
      <c r="N25" s="82"/>
      <c r="O25" s="142" t="s">
        <v>9072</v>
      </c>
      <c r="P25" s="142">
        <v>84455243</v>
      </c>
      <c r="Q25" s="163" t="s">
        <v>9073</v>
      </c>
      <c r="R25" s="164">
        <v>44951</v>
      </c>
      <c r="S25" s="163" t="s">
        <v>9074</v>
      </c>
      <c r="T25" s="164">
        <v>44960</v>
      </c>
      <c r="U25" s="82">
        <v>4575000</v>
      </c>
      <c r="V25" s="81" t="s">
        <v>70</v>
      </c>
      <c r="W25" s="142">
        <v>36720411</v>
      </c>
      <c r="X25" s="142" t="s">
        <v>9067</v>
      </c>
      <c r="Y25" s="82"/>
      <c r="Z25" s="164">
        <v>44960</v>
      </c>
      <c r="AA25" s="164">
        <v>44960</v>
      </c>
      <c r="AB25" s="81" t="s">
        <v>80</v>
      </c>
      <c r="AC25" s="164">
        <v>45008</v>
      </c>
      <c r="AD25" s="142">
        <f t="shared" si="0"/>
        <v>48</v>
      </c>
      <c r="AE25" s="82">
        <v>0</v>
      </c>
      <c r="AF25" s="82">
        <v>0</v>
      </c>
      <c r="AG25" s="82">
        <v>0</v>
      </c>
      <c r="AH25" s="81" t="s">
        <v>80</v>
      </c>
      <c r="AI25" s="142">
        <f t="shared" si="1"/>
        <v>0</v>
      </c>
      <c r="AJ25" s="82">
        <v>0</v>
      </c>
      <c r="AK25" s="82">
        <v>0</v>
      </c>
      <c r="AL25" s="81" t="s">
        <v>80</v>
      </c>
      <c r="AM25" s="165">
        <v>0</v>
      </c>
      <c r="AN25" s="81" t="s">
        <v>80</v>
      </c>
      <c r="AO25" s="81" t="s">
        <v>80</v>
      </c>
      <c r="AP25" s="142">
        <f t="shared" si="2"/>
        <v>0</v>
      </c>
      <c r="AQ25" s="142">
        <f>+L25+AF25-AK25</f>
        <v>4575000</v>
      </c>
      <c r="AR25" s="81" t="s">
        <v>115</v>
      </c>
      <c r="AS25" s="82">
        <v>0</v>
      </c>
      <c r="AT25" s="81" t="s">
        <v>80</v>
      </c>
      <c r="AU25" s="157">
        <v>4575000</v>
      </c>
      <c r="AV25" s="158">
        <f t="shared" si="3"/>
        <v>0</v>
      </c>
      <c r="AW25" s="133">
        <f t="shared" si="4"/>
        <v>1</v>
      </c>
      <c r="AX25" s="81" t="s">
        <v>80</v>
      </c>
      <c r="AY25" s="81" t="s">
        <v>800</v>
      </c>
      <c r="AZ25" s="166" t="s">
        <v>9075</v>
      </c>
      <c r="BA25" s="81" t="s">
        <v>71</v>
      </c>
      <c r="BB25" s="160" t="s">
        <v>71</v>
      </c>
      <c r="BC25" s="167"/>
    </row>
    <row r="26" spans="2:55" x14ac:dyDescent="0.25">
      <c r="B26" s="247">
        <v>2023</v>
      </c>
      <c r="C26" s="81">
        <v>891780111</v>
      </c>
      <c r="D26" s="82" t="s">
        <v>68</v>
      </c>
      <c r="E26" s="154" t="s">
        <v>9076</v>
      </c>
      <c r="F26" s="76" t="s">
        <v>9077</v>
      </c>
      <c r="G26" s="86">
        <v>0</v>
      </c>
      <c r="H26" s="145"/>
      <c r="I26" s="86" t="s">
        <v>78</v>
      </c>
      <c r="J26" s="81" t="s">
        <v>1527</v>
      </c>
      <c r="K26" s="76" t="s">
        <v>9029</v>
      </c>
      <c r="L26" s="145">
        <v>6000000</v>
      </c>
      <c r="M26" s="81" t="s">
        <v>73</v>
      </c>
      <c r="N26" s="145"/>
      <c r="O26" s="161" t="s">
        <v>9078</v>
      </c>
      <c r="P26" s="162">
        <v>57170631</v>
      </c>
      <c r="Q26" s="145">
        <v>107</v>
      </c>
      <c r="R26" s="155">
        <v>44951</v>
      </c>
      <c r="S26" s="145">
        <v>41000000</v>
      </c>
      <c r="T26" s="155">
        <v>44964</v>
      </c>
      <c r="U26" s="145">
        <v>6000000</v>
      </c>
      <c r="V26" s="86" t="s">
        <v>70</v>
      </c>
      <c r="W26" s="76">
        <v>57426458</v>
      </c>
      <c r="X26" s="142" t="s">
        <v>8978</v>
      </c>
      <c r="Y26" s="145"/>
      <c r="Z26" s="155">
        <v>44963</v>
      </c>
      <c r="AA26" s="155">
        <v>44964</v>
      </c>
      <c r="AB26" s="86" t="s">
        <v>80</v>
      </c>
      <c r="AC26" s="155">
        <v>45015</v>
      </c>
      <c r="AD26" s="76">
        <f t="shared" si="0"/>
        <v>51</v>
      </c>
      <c r="AE26" s="145">
        <v>0</v>
      </c>
      <c r="AF26" s="145">
        <v>0</v>
      </c>
      <c r="AG26" s="145">
        <v>0</v>
      </c>
      <c r="AH26" s="86" t="s">
        <v>80</v>
      </c>
      <c r="AI26" s="76">
        <f t="shared" si="1"/>
        <v>0</v>
      </c>
      <c r="AJ26" s="145">
        <v>0</v>
      </c>
      <c r="AK26" s="145">
        <v>0</v>
      </c>
      <c r="AL26" s="86" t="s">
        <v>80</v>
      </c>
      <c r="AM26" s="143">
        <v>0</v>
      </c>
      <c r="AN26" s="86" t="s">
        <v>80</v>
      </c>
      <c r="AO26" s="86" t="s">
        <v>80</v>
      </c>
      <c r="AP26" s="76">
        <f t="shared" si="2"/>
        <v>0</v>
      </c>
      <c r="AQ26" s="76">
        <f>+L26+AF26-AK26</f>
        <v>6000000</v>
      </c>
      <c r="AR26" s="86" t="s">
        <v>115</v>
      </c>
      <c r="AS26" s="145">
        <v>0</v>
      </c>
      <c r="AT26" s="86" t="s">
        <v>80</v>
      </c>
      <c r="AU26" s="157">
        <v>6000000</v>
      </c>
      <c r="AV26" s="158">
        <f t="shared" si="3"/>
        <v>0</v>
      </c>
      <c r="AW26" s="133">
        <f t="shared" si="4"/>
        <v>1</v>
      </c>
      <c r="AX26" s="86" t="s">
        <v>80</v>
      </c>
      <c r="AY26" s="86" t="s">
        <v>800</v>
      </c>
      <c r="AZ26" s="159" t="s">
        <v>8989</v>
      </c>
      <c r="BA26" s="81" t="s">
        <v>71</v>
      </c>
      <c r="BB26" s="160" t="s">
        <v>71</v>
      </c>
      <c r="BC26" s="12"/>
    </row>
    <row r="27" spans="2:55" ht="17.25" customHeight="1" x14ac:dyDescent="0.25">
      <c r="B27" s="247">
        <v>2023</v>
      </c>
      <c r="C27" s="81">
        <v>891780111</v>
      </c>
      <c r="D27" s="82" t="s">
        <v>68</v>
      </c>
      <c r="E27" s="154" t="s">
        <v>9079</v>
      </c>
      <c r="F27" s="76" t="s">
        <v>9080</v>
      </c>
      <c r="G27" s="86">
        <v>0</v>
      </c>
      <c r="H27" s="145"/>
      <c r="I27" s="86" t="s">
        <v>78</v>
      </c>
      <c r="J27" s="81" t="s">
        <v>1527</v>
      </c>
      <c r="K27" s="76" t="s">
        <v>9081</v>
      </c>
      <c r="L27" s="145">
        <v>5429939</v>
      </c>
      <c r="M27" s="81" t="s">
        <v>73</v>
      </c>
      <c r="N27" s="145"/>
      <c r="O27" s="161" t="s">
        <v>9082</v>
      </c>
      <c r="P27" s="162">
        <v>1082947568</v>
      </c>
      <c r="Q27" s="145">
        <v>105</v>
      </c>
      <c r="R27" s="155">
        <v>44951</v>
      </c>
      <c r="S27" s="145">
        <v>25929939</v>
      </c>
      <c r="T27" s="155">
        <v>44966</v>
      </c>
      <c r="U27" s="145">
        <v>5429939</v>
      </c>
      <c r="V27" s="86" t="s">
        <v>70</v>
      </c>
      <c r="W27" s="76">
        <v>57426458</v>
      </c>
      <c r="X27" s="142" t="s">
        <v>8978</v>
      </c>
      <c r="Y27" s="145"/>
      <c r="Z27" s="155">
        <v>44966</v>
      </c>
      <c r="AA27" s="155">
        <v>44966</v>
      </c>
      <c r="AB27" s="86" t="s">
        <v>80</v>
      </c>
      <c r="AC27" s="155">
        <v>45015</v>
      </c>
      <c r="AD27" s="76">
        <f t="shared" si="0"/>
        <v>49</v>
      </c>
      <c r="AE27" s="145">
        <v>0</v>
      </c>
      <c r="AF27" s="145">
        <v>0</v>
      </c>
      <c r="AG27" s="145">
        <v>0</v>
      </c>
      <c r="AH27" s="86" t="s">
        <v>80</v>
      </c>
      <c r="AI27" s="76">
        <f t="shared" si="1"/>
        <v>0</v>
      </c>
      <c r="AJ27" s="145">
        <v>0</v>
      </c>
      <c r="AK27" s="145">
        <v>0</v>
      </c>
      <c r="AL27" s="86" t="s">
        <v>80</v>
      </c>
      <c r="AM27" s="143">
        <v>0</v>
      </c>
      <c r="AN27" s="86" t="s">
        <v>80</v>
      </c>
      <c r="AO27" s="86" t="s">
        <v>80</v>
      </c>
      <c r="AP27" s="76">
        <f t="shared" si="2"/>
        <v>0</v>
      </c>
      <c r="AQ27" s="76">
        <f>+L27+AF27-AK27</f>
        <v>5429939</v>
      </c>
      <c r="AR27" s="86" t="s">
        <v>115</v>
      </c>
      <c r="AS27" s="145">
        <v>0</v>
      </c>
      <c r="AT27" s="86" t="s">
        <v>80</v>
      </c>
      <c r="AU27" s="157">
        <v>5429939</v>
      </c>
      <c r="AV27" s="158">
        <f t="shared" si="3"/>
        <v>0</v>
      </c>
      <c r="AW27" s="133">
        <f t="shared" si="4"/>
        <v>1</v>
      </c>
      <c r="AX27" s="86" t="s">
        <v>80</v>
      </c>
      <c r="AY27" s="86" t="s">
        <v>800</v>
      </c>
      <c r="AZ27" s="159" t="s">
        <v>9083</v>
      </c>
      <c r="BA27" s="81" t="s">
        <v>71</v>
      </c>
      <c r="BB27" s="160" t="s">
        <v>71</v>
      </c>
      <c r="BC27" s="12"/>
    </row>
    <row r="28" spans="2:55" x14ac:dyDescent="0.25">
      <c r="B28" s="247">
        <v>2023</v>
      </c>
      <c r="C28" s="81">
        <v>891780111</v>
      </c>
      <c r="D28" s="82" t="s">
        <v>68</v>
      </c>
      <c r="E28" s="154" t="s">
        <v>9084</v>
      </c>
      <c r="F28" s="76" t="s">
        <v>9085</v>
      </c>
      <c r="G28" s="86">
        <v>0</v>
      </c>
      <c r="H28" s="145"/>
      <c r="I28" s="86" t="s">
        <v>78</v>
      </c>
      <c r="J28" s="81" t="s">
        <v>1527</v>
      </c>
      <c r="K28" s="76" t="s">
        <v>9086</v>
      </c>
      <c r="L28" s="145">
        <v>5800000</v>
      </c>
      <c r="M28" s="81" t="s">
        <v>73</v>
      </c>
      <c r="N28" s="145"/>
      <c r="O28" s="76" t="s">
        <v>9087</v>
      </c>
      <c r="P28" s="76">
        <v>57299658</v>
      </c>
      <c r="Q28" s="145">
        <v>106</v>
      </c>
      <c r="R28" s="155">
        <v>44951</v>
      </c>
      <c r="S28" s="145">
        <v>32850000</v>
      </c>
      <c r="T28" s="155">
        <v>44967</v>
      </c>
      <c r="U28" s="145">
        <v>5800000</v>
      </c>
      <c r="V28" s="86" t="s">
        <v>70</v>
      </c>
      <c r="W28" s="76">
        <v>12550726</v>
      </c>
      <c r="X28" s="142" t="s">
        <v>9036</v>
      </c>
      <c r="Y28" s="145"/>
      <c r="Z28" s="155">
        <v>44967</v>
      </c>
      <c r="AA28" s="155">
        <v>44970</v>
      </c>
      <c r="AB28" s="86" t="s">
        <v>80</v>
      </c>
      <c r="AC28" s="155">
        <v>45015</v>
      </c>
      <c r="AD28" s="76">
        <f t="shared" si="0"/>
        <v>45</v>
      </c>
      <c r="AE28" s="145">
        <v>0</v>
      </c>
      <c r="AF28" s="145">
        <v>0</v>
      </c>
      <c r="AG28" s="145">
        <v>0</v>
      </c>
      <c r="AH28" s="86" t="s">
        <v>80</v>
      </c>
      <c r="AI28" s="76">
        <f t="shared" si="1"/>
        <v>0</v>
      </c>
      <c r="AJ28" s="145">
        <v>0</v>
      </c>
      <c r="AK28" s="145">
        <v>0</v>
      </c>
      <c r="AL28" s="86" t="s">
        <v>80</v>
      </c>
      <c r="AM28" s="143">
        <v>0</v>
      </c>
      <c r="AN28" s="86" t="s">
        <v>80</v>
      </c>
      <c r="AO28" s="86" t="s">
        <v>80</v>
      </c>
      <c r="AP28" s="76">
        <f t="shared" si="2"/>
        <v>0</v>
      </c>
      <c r="AQ28" s="76">
        <f>+L28+AF28-AK28</f>
        <v>5800000</v>
      </c>
      <c r="AR28" s="86" t="s">
        <v>115</v>
      </c>
      <c r="AS28" s="145">
        <v>0</v>
      </c>
      <c r="AT28" s="86" t="s">
        <v>80</v>
      </c>
      <c r="AU28" s="157">
        <v>5800000</v>
      </c>
      <c r="AV28" s="158">
        <f t="shared" si="3"/>
        <v>0</v>
      </c>
      <c r="AW28" s="133">
        <f t="shared" si="4"/>
        <v>1</v>
      </c>
      <c r="AX28" s="86" t="s">
        <v>80</v>
      </c>
      <c r="AY28" s="86" t="s">
        <v>800</v>
      </c>
      <c r="AZ28" s="159" t="s">
        <v>9088</v>
      </c>
      <c r="BA28" s="81" t="s">
        <v>71</v>
      </c>
      <c r="BB28" s="160" t="s">
        <v>71</v>
      </c>
      <c r="BC28" s="12"/>
    </row>
    <row r="29" spans="2:55" x14ac:dyDescent="0.25">
      <c r="B29" s="247">
        <v>2023</v>
      </c>
      <c r="C29" s="81">
        <v>891780111</v>
      </c>
      <c r="D29" s="82" t="s">
        <v>68</v>
      </c>
      <c r="E29" s="154" t="s">
        <v>9089</v>
      </c>
      <c r="F29" s="76" t="s">
        <v>9090</v>
      </c>
      <c r="G29" s="86">
        <v>0</v>
      </c>
      <c r="H29" s="145"/>
      <c r="I29" s="86" t="s">
        <v>78</v>
      </c>
      <c r="J29" s="81" t="s">
        <v>1527</v>
      </c>
      <c r="K29" s="76" t="s">
        <v>9091</v>
      </c>
      <c r="L29" s="145">
        <v>6000000</v>
      </c>
      <c r="M29" s="81" t="s">
        <v>73</v>
      </c>
      <c r="N29" s="145"/>
      <c r="O29" s="76" t="s">
        <v>9092</v>
      </c>
      <c r="P29" s="76">
        <v>1082970864</v>
      </c>
      <c r="Q29" s="145">
        <v>104</v>
      </c>
      <c r="R29" s="155">
        <v>44951</v>
      </c>
      <c r="S29" s="145">
        <v>39600000</v>
      </c>
      <c r="T29" s="155">
        <v>44967</v>
      </c>
      <c r="U29" s="145">
        <v>6000000</v>
      </c>
      <c r="V29" s="86" t="s">
        <v>70</v>
      </c>
      <c r="W29" s="76">
        <v>57426458</v>
      </c>
      <c r="X29" s="142" t="s">
        <v>8978</v>
      </c>
      <c r="Y29" s="145"/>
      <c r="Z29" s="155">
        <v>44967</v>
      </c>
      <c r="AA29" s="155">
        <v>44970</v>
      </c>
      <c r="AB29" s="86" t="s">
        <v>80</v>
      </c>
      <c r="AC29" s="155">
        <v>45046</v>
      </c>
      <c r="AD29" s="76">
        <f t="shared" si="0"/>
        <v>76</v>
      </c>
      <c r="AE29" s="145">
        <v>0</v>
      </c>
      <c r="AF29" s="145">
        <v>0</v>
      </c>
      <c r="AG29" s="145">
        <v>0</v>
      </c>
      <c r="AH29" s="86" t="s">
        <v>80</v>
      </c>
      <c r="AI29" s="76">
        <f t="shared" si="1"/>
        <v>0</v>
      </c>
      <c r="AJ29" s="145">
        <v>0</v>
      </c>
      <c r="AK29" s="145">
        <v>0</v>
      </c>
      <c r="AL29" s="86" t="s">
        <v>80</v>
      </c>
      <c r="AM29" s="143">
        <v>0</v>
      </c>
      <c r="AN29" s="86" t="s">
        <v>80</v>
      </c>
      <c r="AO29" s="86" t="s">
        <v>80</v>
      </c>
      <c r="AP29" s="76">
        <f t="shared" si="2"/>
        <v>0</v>
      </c>
      <c r="AQ29" s="76">
        <f>+L29+AF29-AK29</f>
        <v>6000000</v>
      </c>
      <c r="AR29" s="86" t="s">
        <v>115</v>
      </c>
      <c r="AS29" s="145">
        <v>0</v>
      </c>
      <c r="AT29" s="86" t="s">
        <v>80</v>
      </c>
      <c r="AU29" s="157">
        <v>6000000</v>
      </c>
      <c r="AV29" s="158">
        <f t="shared" si="3"/>
        <v>0</v>
      </c>
      <c r="AW29" s="133">
        <f t="shared" si="4"/>
        <v>1</v>
      </c>
      <c r="AX29" s="86" t="s">
        <v>80</v>
      </c>
      <c r="AY29" s="86" t="s">
        <v>800</v>
      </c>
      <c r="AZ29" s="76" t="s">
        <v>9093</v>
      </c>
      <c r="BA29" s="81" t="s">
        <v>71</v>
      </c>
      <c r="BB29" s="160" t="s">
        <v>71</v>
      </c>
      <c r="BC29" s="12"/>
    </row>
    <row r="30" spans="2:55" x14ac:dyDescent="0.25">
      <c r="B30" s="247">
        <v>2023</v>
      </c>
      <c r="C30" s="81">
        <v>891780111</v>
      </c>
      <c r="D30" s="82" t="s">
        <v>68</v>
      </c>
      <c r="E30" s="154" t="s">
        <v>9094</v>
      </c>
      <c r="F30" s="76" t="s">
        <v>9095</v>
      </c>
      <c r="G30" s="86">
        <v>0</v>
      </c>
      <c r="H30" s="145"/>
      <c r="I30" s="86" t="s">
        <v>78</v>
      </c>
      <c r="J30" s="81" t="s">
        <v>1527</v>
      </c>
      <c r="K30" s="76" t="s">
        <v>9096</v>
      </c>
      <c r="L30" s="145">
        <v>6000000</v>
      </c>
      <c r="M30" s="81" t="s">
        <v>73</v>
      </c>
      <c r="N30" s="145"/>
      <c r="O30" s="76" t="s">
        <v>9097</v>
      </c>
      <c r="P30" s="76">
        <v>63502474</v>
      </c>
      <c r="Q30" s="145">
        <v>104</v>
      </c>
      <c r="R30" s="155">
        <v>44951</v>
      </c>
      <c r="S30" s="145">
        <v>10400000</v>
      </c>
      <c r="T30" s="155">
        <v>44967</v>
      </c>
      <c r="U30" s="145">
        <v>6000000</v>
      </c>
      <c r="V30" s="86" t="s">
        <v>70</v>
      </c>
      <c r="W30" s="76">
        <v>36720411</v>
      </c>
      <c r="X30" s="142" t="s">
        <v>9067</v>
      </c>
      <c r="Y30" s="145"/>
      <c r="Z30" s="155">
        <v>44967</v>
      </c>
      <c r="AA30" s="155">
        <v>44970</v>
      </c>
      <c r="AB30" s="86" t="s">
        <v>80</v>
      </c>
      <c r="AC30" s="155">
        <v>45046</v>
      </c>
      <c r="AD30" s="76">
        <f t="shared" si="0"/>
        <v>76</v>
      </c>
      <c r="AE30" s="145">
        <v>0</v>
      </c>
      <c r="AF30" s="145">
        <v>0</v>
      </c>
      <c r="AG30" s="145">
        <v>0</v>
      </c>
      <c r="AH30" s="86" t="s">
        <v>80</v>
      </c>
      <c r="AI30" s="76">
        <f t="shared" si="1"/>
        <v>0</v>
      </c>
      <c r="AJ30" s="145">
        <v>0</v>
      </c>
      <c r="AK30" s="145">
        <v>0</v>
      </c>
      <c r="AL30" s="86" t="s">
        <v>80</v>
      </c>
      <c r="AM30" s="143">
        <v>0</v>
      </c>
      <c r="AN30" s="86" t="s">
        <v>80</v>
      </c>
      <c r="AO30" s="86" t="s">
        <v>80</v>
      </c>
      <c r="AP30" s="76">
        <f t="shared" si="2"/>
        <v>0</v>
      </c>
      <c r="AQ30" s="76">
        <f>+L30+AF30-AK30</f>
        <v>6000000</v>
      </c>
      <c r="AR30" s="86" t="s">
        <v>115</v>
      </c>
      <c r="AS30" s="145">
        <v>0</v>
      </c>
      <c r="AT30" s="86" t="s">
        <v>80</v>
      </c>
      <c r="AU30" s="157">
        <v>6000000</v>
      </c>
      <c r="AV30" s="158">
        <f t="shared" si="3"/>
        <v>0</v>
      </c>
      <c r="AW30" s="133">
        <f t="shared" si="4"/>
        <v>1</v>
      </c>
      <c r="AX30" s="86" t="s">
        <v>80</v>
      </c>
      <c r="AY30" s="86" t="s">
        <v>800</v>
      </c>
      <c r="AZ30" s="159" t="s">
        <v>9098</v>
      </c>
      <c r="BA30" s="81" t="s">
        <v>71</v>
      </c>
      <c r="BB30" s="160" t="s">
        <v>71</v>
      </c>
    </row>
    <row r="31" spans="2:55" x14ac:dyDescent="0.25">
      <c r="B31" s="247">
        <v>2023</v>
      </c>
      <c r="C31" s="81">
        <v>891780111</v>
      </c>
      <c r="D31" s="82" t="s">
        <v>68</v>
      </c>
      <c r="E31" s="154" t="s">
        <v>9099</v>
      </c>
      <c r="F31" s="76" t="s">
        <v>9100</v>
      </c>
      <c r="G31" s="86">
        <v>0</v>
      </c>
      <c r="H31" s="145"/>
      <c r="I31" s="86" t="s">
        <v>78</v>
      </c>
      <c r="J31" s="81" t="s">
        <v>1527</v>
      </c>
      <c r="K31" s="76" t="s">
        <v>9101</v>
      </c>
      <c r="L31" s="145">
        <v>5600000</v>
      </c>
      <c r="M31" s="81" t="s">
        <v>73</v>
      </c>
      <c r="N31" s="145"/>
      <c r="O31" s="76" t="s">
        <v>9102</v>
      </c>
      <c r="P31" s="76">
        <v>57444127</v>
      </c>
      <c r="Q31" s="145">
        <v>105</v>
      </c>
      <c r="R31" s="155">
        <v>44951</v>
      </c>
      <c r="S31" s="145">
        <v>25929939</v>
      </c>
      <c r="T31" s="155">
        <v>44970</v>
      </c>
      <c r="U31" s="145">
        <v>5600000</v>
      </c>
      <c r="V31" s="86" t="s">
        <v>70</v>
      </c>
      <c r="W31" s="76">
        <v>41947381</v>
      </c>
      <c r="X31" s="142" t="s">
        <v>9015</v>
      </c>
      <c r="Y31" s="145"/>
      <c r="Z31" s="155">
        <v>44967</v>
      </c>
      <c r="AA31" s="155">
        <v>44970</v>
      </c>
      <c r="AB31" s="86" t="s">
        <v>80</v>
      </c>
      <c r="AC31" s="155">
        <v>45015</v>
      </c>
      <c r="AD31" s="76">
        <f t="shared" si="0"/>
        <v>45</v>
      </c>
      <c r="AE31" s="145">
        <v>0</v>
      </c>
      <c r="AF31" s="145">
        <v>0</v>
      </c>
      <c r="AG31" s="145">
        <v>0</v>
      </c>
      <c r="AH31" s="86" t="s">
        <v>80</v>
      </c>
      <c r="AI31" s="76">
        <f t="shared" si="1"/>
        <v>0</v>
      </c>
      <c r="AJ31" s="145">
        <v>0</v>
      </c>
      <c r="AK31" s="145">
        <v>0</v>
      </c>
      <c r="AL31" s="86" t="s">
        <v>80</v>
      </c>
      <c r="AM31" s="143">
        <v>0</v>
      </c>
      <c r="AN31" s="86" t="s">
        <v>80</v>
      </c>
      <c r="AO31" s="86" t="s">
        <v>80</v>
      </c>
      <c r="AP31" s="76">
        <f t="shared" si="2"/>
        <v>0</v>
      </c>
      <c r="AQ31" s="76">
        <f>+L31+AF31-AK31</f>
        <v>5600000</v>
      </c>
      <c r="AR31" s="86" t="s">
        <v>115</v>
      </c>
      <c r="AS31" s="145">
        <v>0</v>
      </c>
      <c r="AT31" s="86" t="s">
        <v>80</v>
      </c>
      <c r="AU31" s="157">
        <v>5600000</v>
      </c>
      <c r="AV31" s="158">
        <f t="shared" si="3"/>
        <v>0</v>
      </c>
      <c r="AW31" s="133">
        <f t="shared" si="4"/>
        <v>1</v>
      </c>
      <c r="AX31" s="86" t="s">
        <v>80</v>
      </c>
      <c r="AY31" s="86" t="s">
        <v>800</v>
      </c>
      <c r="AZ31" s="159" t="s">
        <v>9103</v>
      </c>
      <c r="BA31" s="81" t="s">
        <v>71</v>
      </c>
      <c r="BB31" s="160" t="s">
        <v>71</v>
      </c>
    </row>
    <row r="32" spans="2:55" s="170" customFormat="1" ht="17.25" customHeight="1" x14ac:dyDescent="0.25">
      <c r="B32" s="247">
        <v>2023</v>
      </c>
      <c r="C32" s="81">
        <v>891780111</v>
      </c>
      <c r="D32" s="82" t="s">
        <v>68</v>
      </c>
      <c r="E32" s="141" t="s">
        <v>9104</v>
      </c>
      <c r="F32" s="142" t="s">
        <v>9105</v>
      </c>
      <c r="G32" s="81">
        <v>1</v>
      </c>
      <c r="H32" s="82"/>
      <c r="I32" s="81" t="s">
        <v>78</v>
      </c>
      <c r="J32" s="81" t="s">
        <v>1527</v>
      </c>
      <c r="K32" s="142" t="s">
        <v>9106</v>
      </c>
      <c r="L32" s="82">
        <v>21560000</v>
      </c>
      <c r="M32" s="81" t="s">
        <v>73</v>
      </c>
      <c r="N32" s="82"/>
      <c r="O32" s="142" t="s">
        <v>9107</v>
      </c>
      <c r="P32" s="142">
        <v>36722507</v>
      </c>
      <c r="Q32" s="163" t="s">
        <v>9108</v>
      </c>
      <c r="R32" s="164">
        <v>44967</v>
      </c>
      <c r="S32" s="163" t="s">
        <v>9109</v>
      </c>
      <c r="T32" s="164">
        <v>44971</v>
      </c>
      <c r="U32" s="82">
        <v>21560000</v>
      </c>
      <c r="V32" s="81" t="s">
        <v>70</v>
      </c>
      <c r="W32" s="142">
        <v>36720411</v>
      </c>
      <c r="X32" s="142" t="s">
        <v>9067</v>
      </c>
      <c r="Y32" s="82"/>
      <c r="Z32" s="164">
        <v>44971</v>
      </c>
      <c r="AA32" s="164">
        <v>44971</v>
      </c>
      <c r="AB32" s="81" t="s">
        <v>80</v>
      </c>
      <c r="AC32" s="164">
        <v>45290</v>
      </c>
      <c r="AD32" s="142">
        <f t="shared" si="0"/>
        <v>319</v>
      </c>
      <c r="AE32" s="82">
        <v>0</v>
      </c>
      <c r="AF32" s="82">
        <v>0</v>
      </c>
      <c r="AG32" s="82">
        <v>0</v>
      </c>
      <c r="AH32" s="81" t="s">
        <v>80</v>
      </c>
      <c r="AI32" s="142">
        <f t="shared" si="1"/>
        <v>0</v>
      </c>
      <c r="AJ32" s="82">
        <v>1</v>
      </c>
      <c r="AK32" s="82">
        <v>11760005</v>
      </c>
      <c r="AL32" s="169">
        <v>45128</v>
      </c>
      <c r="AM32" s="165">
        <v>0</v>
      </c>
      <c r="AN32" s="81" t="s">
        <v>80</v>
      </c>
      <c r="AO32" s="81" t="s">
        <v>80</v>
      </c>
      <c r="AP32" s="142">
        <f t="shared" si="2"/>
        <v>0</v>
      </c>
      <c r="AQ32" s="142">
        <f>+L32+AF32-AK32</f>
        <v>9799995</v>
      </c>
      <c r="AR32" s="81" t="s">
        <v>115</v>
      </c>
      <c r="AS32" s="82">
        <v>0</v>
      </c>
      <c r="AT32" s="81" t="s">
        <v>80</v>
      </c>
      <c r="AU32" s="157">
        <v>9799995</v>
      </c>
      <c r="AV32" s="158">
        <f t="shared" si="3"/>
        <v>0</v>
      </c>
      <c r="AW32" s="133">
        <f>+IFERROR(AU32/AQ32,"-")</f>
        <v>1</v>
      </c>
      <c r="AX32" s="81" t="s">
        <v>80</v>
      </c>
      <c r="AY32" s="81" t="s">
        <v>800</v>
      </c>
      <c r="AZ32" s="166" t="s">
        <v>9110</v>
      </c>
      <c r="BA32" s="81" t="s">
        <v>71</v>
      </c>
      <c r="BB32" s="160" t="s">
        <v>71</v>
      </c>
    </row>
    <row r="33" spans="2:54" x14ac:dyDescent="0.25">
      <c r="B33" s="247">
        <v>2023</v>
      </c>
      <c r="C33" s="81">
        <v>891780111</v>
      </c>
      <c r="D33" s="82" t="s">
        <v>68</v>
      </c>
      <c r="E33" s="154" t="s">
        <v>9111</v>
      </c>
      <c r="F33" s="76" t="s">
        <v>9112</v>
      </c>
      <c r="G33" s="86">
        <v>0</v>
      </c>
      <c r="H33" s="145"/>
      <c r="I33" s="86" t="s">
        <v>78</v>
      </c>
      <c r="J33" s="81" t="s">
        <v>1527</v>
      </c>
      <c r="K33" s="76" t="s">
        <v>9113</v>
      </c>
      <c r="L33" s="145">
        <v>5400000</v>
      </c>
      <c r="M33" s="81" t="s">
        <v>73</v>
      </c>
      <c r="N33" s="145"/>
      <c r="O33" s="76" t="s">
        <v>9114</v>
      </c>
      <c r="P33" s="76">
        <v>1083020130</v>
      </c>
      <c r="Q33" s="145">
        <v>106</v>
      </c>
      <c r="R33" s="155">
        <v>44951</v>
      </c>
      <c r="S33" s="145">
        <v>32850000</v>
      </c>
      <c r="T33" s="155">
        <v>44985</v>
      </c>
      <c r="U33" s="145">
        <v>5400000</v>
      </c>
      <c r="V33" s="86" t="s">
        <v>70</v>
      </c>
      <c r="W33" s="76">
        <v>36720411</v>
      </c>
      <c r="X33" s="142" t="s">
        <v>9067</v>
      </c>
      <c r="Y33" s="145"/>
      <c r="Z33" s="155">
        <v>44984</v>
      </c>
      <c r="AA33" s="155">
        <v>44986</v>
      </c>
      <c r="AB33" s="86" t="s">
        <v>80</v>
      </c>
      <c r="AC33" s="155">
        <v>45040</v>
      </c>
      <c r="AD33" s="76">
        <f t="shared" si="0"/>
        <v>54</v>
      </c>
      <c r="AE33" s="145">
        <v>0</v>
      </c>
      <c r="AF33" s="145">
        <v>0</v>
      </c>
      <c r="AG33" s="145">
        <v>0</v>
      </c>
      <c r="AH33" s="86" t="s">
        <v>80</v>
      </c>
      <c r="AI33" s="76">
        <f t="shared" si="1"/>
        <v>0</v>
      </c>
      <c r="AJ33" s="145">
        <v>0</v>
      </c>
      <c r="AK33" s="145">
        <v>0</v>
      </c>
      <c r="AL33" s="86" t="s">
        <v>80</v>
      </c>
      <c r="AM33" s="143">
        <v>0</v>
      </c>
      <c r="AN33" s="86" t="s">
        <v>80</v>
      </c>
      <c r="AO33" s="86" t="s">
        <v>80</v>
      </c>
      <c r="AP33" s="76">
        <f t="shared" si="2"/>
        <v>0</v>
      </c>
      <c r="AQ33" s="76">
        <f>+L33+AF33-AK33</f>
        <v>5400000</v>
      </c>
      <c r="AR33" s="86" t="s">
        <v>115</v>
      </c>
      <c r="AS33" s="145">
        <v>0</v>
      </c>
      <c r="AT33" s="86" t="s">
        <v>80</v>
      </c>
      <c r="AU33" s="157">
        <v>5400000</v>
      </c>
      <c r="AV33" s="158">
        <f t="shared" si="3"/>
        <v>0</v>
      </c>
      <c r="AW33" s="133">
        <f t="shared" si="4"/>
        <v>1</v>
      </c>
      <c r="AX33" s="86" t="s">
        <v>80</v>
      </c>
      <c r="AY33" s="86" t="s">
        <v>800</v>
      </c>
      <c r="AZ33" s="159" t="s">
        <v>9115</v>
      </c>
      <c r="BA33" s="81" t="s">
        <v>71</v>
      </c>
      <c r="BB33" s="160" t="s">
        <v>71</v>
      </c>
    </row>
    <row r="34" spans="2:54" x14ac:dyDescent="0.25">
      <c r="B34" s="247">
        <v>2023</v>
      </c>
      <c r="C34" s="81">
        <v>891780111</v>
      </c>
      <c r="D34" s="82" t="s">
        <v>68</v>
      </c>
      <c r="E34" s="154" t="s">
        <v>9116</v>
      </c>
      <c r="F34" s="76" t="s">
        <v>9117</v>
      </c>
      <c r="G34" s="86">
        <v>0</v>
      </c>
      <c r="H34" s="145"/>
      <c r="I34" s="86" t="s">
        <v>78</v>
      </c>
      <c r="J34" s="81" t="s">
        <v>1527</v>
      </c>
      <c r="K34" s="76" t="s">
        <v>9118</v>
      </c>
      <c r="L34" s="145">
        <v>47500000</v>
      </c>
      <c r="M34" s="81" t="s">
        <v>73</v>
      </c>
      <c r="N34" s="145"/>
      <c r="O34" s="76" t="s">
        <v>9119</v>
      </c>
      <c r="P34" s="76">
        <v>36726367</v>
      </c>
      <c r="Q34" s="145">
        <v>484</v>
      </c>
      <c r="R34" s="155">
        <v>44950</v>
      </c>
      <c r="S34" s="145">
        <v>47500000</v>
      </c>
      <c r="T34" s="155">
        <v>44985</v>
      </c>
      <c r="U34" s="145">
        <v>47500000</v>
      </c>
      <c r="V34" s="86" t="s">
        <v>70</v>
      </c>
      <c r="W34" s="76">
        <v>85472735</v>
      </c>
      <c r="X34" s="142" t="s">
        <v>9120</v>
      </c>
      <c r="Y34" s="145"/>
      <c r="Z34" s="155">
        <v>44984</v>
      </c>
      <c r="AA34" s="155">
        <v>44986</v>
      </c>
      <c r="AB34" s="86" t="s">
        <v>80</v>
      </c>
      <c r="AC34" s="155">
        <v>45245</v>
      </c>
      <c r="AD34" s="76">
        <f t="shared" si="0"/>
        <v>259</v>
      </c>
      <c r="AE34" s="145">
        <v>0</v>
      </c>
      <c r="AF34" s="145">
        <v>0</v>
      </c>
      <c r="AG34" s="145">
        <v>0</v>
      </c>
      <c r="AH34" s="86" t="s">
        <v>80</v>
      </c>
      <c r="AI34" s="76">
        <f t="shared" si="1"/>
        <v>0</v>
      </c>
      <c r="AJ34" s="145">
        <v>0</v>
      </c>
      <c r="AK34" s="145">
        <v>0</v>
      </c>
      <c r="AL34" s="86" t="s">
        <v>80</v>
      </c>
      <c r="AM34" s="143">
        <v>0</v>
      </c>
      <c r="AN34" s="86" t="s">
        <v>80</v>
      </c>
      <c r="AO34" s="86" t="s">
        <v>80</v>
      </c>
      <c r="AP34" s="76">
        <f t="shared" si="2"/>
        <v>0</v>
      </c>
      <c r="AQ34" s="76">
        <f>+L34+AF34-AK34</f>
        <v>47500000</v>
      </c>
      <c r="AR34" s="86" t="s">
        <v>115</v>
      </c>
      <c r="AS34" s="145">
        <v>0</v>
      </c>
      <c r="AT34" s="86" t="s">
        <v>80</v>
      </c>
      <c r="AU34" s="157">
        <v>45000000</v>
      </c>
      <c r="AV34" s="158">
        <f t="shared" si="3"/>
        <v>2500000</v>
      </c>
      <c r="AW34" s="133">
        <f t="shared" si="4"/>
        <v>0.94736842105263153</v>
      </c>
      <c r="AX34" s="86" t="s">
        <v>80</v>
      </c>
      <c r="AY34" s="86" t="s">
        <v>72</v>
      </c>
      <c r="AZ34" s="159" t="s">
        <v>9121</v>
      </c>
      <c r="BA34" s="81" t="s">
        <v>71</v>
      </c>
      <c r="BB34" s="160" t="s">
        <v>71</v>
      </c>
    </row>
    <row r="35" spans="2:54" x14ac:dyDescent="0.25">
      <c r="B35" s="247">
        <v>2023</v>
      </c>
      <c r="C35" s="81">
        <v>891780111</v>
      </c>
      <c r="D35" s="82" t="s">
        <v>68</v>
      </c>
      <c r="E35" s="154" t="s">
        <v>9122</v>
      </c>
      <c r="F35" s="76" t="s">
        <v>9123</v>
      </c>
      <c r="G35" s="86">
        <v>0</v>
      </c>
      <c r="H35" s="145"/>
      <c r="I35" s="86" t="s">
        <v>78</v>
      </c>
      <c r="J35" s="81" t="s">
        <v>1527</v>
      </c>
      <c r="K35" s="76" t="s">
        <v>9124</v>
      </c>
      <c r="L35" s="145">
        <v>10000000</v>
      </c>
      <c r="M35" s="81" t="s">
        <v>73</v>
      </c>
      <c r="N35" s="145"/>
      <c r="O35" s="76" t="s">
        <v>9125</v>
      </c>
      <c r="P35" s="76">
        <v>9010943529</v>
      </c>
      <c r="Q35" s="145">
        <v>562</v>
      </c>
      <c r="R35" s="155">
        <v>44987</v>
      </c>
      <c r="S35" s="145">
        <v>20000000</v>
      </c>
      <c r="T35" s="155">
        <v>44988</v>
      </c>
      <c r="U35" s="145">
        <v>10000000</v>
      </c>
      <c r="V35" s="86" t="s">
        <v>70</v>
      </c>
      <c r="W35" s="76">
        <v>57426458</v>
      </c>
      <c r="X35" s="142" t="s">
        <v>8978</v>
      </c>
      <c r="Y35" s="145"/>
      <c r="Z35" s="155">
        <v>44988</v>
      </c>
      <c r="AA35" s="155">
        <v>44988</v>
      </c>
      <c r="AB35" s="86" t="s">
        <v>80</v>
      </c>
      <c r="AC35" s="155">
        <v>45104</v>
      </c>
      <c r="AD35" s="76">
        <f t="shared" si="0"/>
        <v>116</v>
      </c>
      <c r="AE35" s="145">
        <v>0</v>
      </c>
      <c r="AF35" s="145">
        <v>0</v>
      </c>
      <c r="AG35" s="145">
        <v>0</v>
      </c>
      <c r="AH35" s="86" t="s">
        <v>80</v>
      </c>
      <c r="AI35" s="76">
        <f t="shared" si="1"/>
        <v>0</v>
      </c>
      <c r="AJ35" s="145">
        <v>0</v>
      </c>
      <c r="AK35" s="145">
        <v>0</v>
      </c>
      <c r="AL35" s="86" t="s">
        <v>80</v>
      </c>
      <c r="AM35" s="143">
        <v>0</v>
      </c>
      <c r="AN35" s="86" t="s">
        <v>80</v>
      </c>
      <c r="AO35" s="86" t="s">
        <v>80</v>
      </c>
      <c r="AP35" s="76">
        <f t="shared" si="2"/>
        <v>0</v>
      </c>
      <c r="AQ35" s="76">
        <f>+L35+AF35-AK35</f>
        <v>10000000</v>
      </c>
      <c r="AR35" s="86" t="s">
        <v>115</v>
      </c>
      <c r="AS35" s="145">
        <v>0</v>
      </c>
      <c r="AT35" s="86" t="s">
        <v>80</v>
      </c>
      <c r="AU35" s="157">
        <v>9798165</v>
      </c>
      <c r="AV35" s="158">
        <f t="shared" si="3"/>
        <v>201835</v>
      </c>
      <c r="AW35" s="133">
        <f t="shared" si="4"/>
        <v>0.97981649999999998</v>
      </c>
      <c r="AX35" s="86" t="s">
        <v>80</v>
      </c>
      <c r="AY35" s="86" t="s">
        <v>72</v>
      </c>
      <c r="AZ35" s="159" t="s">
        <v>9126</v>
      </c>
      <c r="BA35" s="81" t="s">
        <v>71</v>
      </c>
      <c r="BB35" s="160" t="s">
        <v>117</v>
      </c>
    </row>
    <row r="36" spans="2:54" x14ac:dyDescent="0.25">
      <c r="B36" s="247">
        <v>2023</v>
      </c>
      <c r="C36" s="81">
        <v>891780111</v>
      </c>
      <c r="D36" s="82" t="s">
        <v>68</v>
      </c>
      <c r="E36" s="154" t="s">
        <v>9127</v>
      </c>
      <c r="F36" s="76" t="s">
        <v>9128</v>
      </c>
      <c r="G36" s="86">
        <v>0</v>
      </c>
      <c r="H36" s="145"/>
      <c r="I36" s="86" t="s">
        <v>78</v>
      </c>
      <c r="J36" s="81" t="s">
        <v>1527</v>
      </c>
      <c r="K36" s="76" t="s">
        <v>9129</v>
      </c>
      <c r="L36" s="145">
        <v>10000000</v>
      </c>
      <c r="M36" s="81" t="s">
        <v>73</v>
      </c>
      <c r="N36" s="145"/>
      <c r="O36" s="76" t="s">
        <v>9130</v>
      </c>
      <c r="P36" s="76">
        <v>901238253</v>
      </c>
      <c r="Q36" s="145">
        <v>562</v>
      </c>
      <c r="R36" s="155">
        <v>44987</v>
      </c>
      <c r="S36" s="145">
        <v>20000000</v>
      </c>
      <c r="T36" s="155">
        <v>44988</v>
      </c>
      <c r="U36" s="145">
        <v>10000000</v>
      </c>
      <c r="V36" s="86" t="s">
        <v>70</v>
      </c>
      <c r="W36" s="76">
        <v>57426458</v>
      </c>
      <c r="X36" s="142" t="s">
        <v>8978</v>
      </c>
      <c r="Y36" s="145"/>
      <c r="Z36" s="155">
        <v>44988</v>
      </c>
      <c r="AA36" s="155">
        <v>44988</v>
      </c>
      <c r="AB36" s="86" t="s">
        <v>80</v>
      </c>
      <c r="AC36" s="155">
        <v>45104</v>
      </c>
      <c r="AD36" s="76">
        <f t="shared" si="0"/>
        <v>116</v>
      </c>
      <c r="AE36" s="145">
        <v>0</v>
      </c>
      <c r="AF36" s="145">
        <v>0</v>
      </c>
      <c r="AG36" s="145">
        <v>0</v>
      </c>
      <c r="AH36" s="86" t="s">
        <v>80</v>
      </c>
      <c r="AI36" s="76">
        <f t="shared" si="1"/>
        <v>0</v>
      </c>
      <c r="AJ36" s="145">
        <v>0</v>
      </c>
      <c r="AK36" s="145">
        <v>0</v>
      </c>
      <c r="AL36" s="86" t="s">
        <v>80</v>
      </c>
      <c r="AM36" s="143">
        <v>0</v>
      </c>
      <c r="AN36" s="86" t="s">
        <v>80</v>
      </c>
      <c r="AO36" s="86" t="s">
        <v>80</v>
      </c>
      <c r="AP36" s="76">
        <f t="shared" si="2"/>
        <v>0</v>
      </c>
      <c r="AQ36" s="76">
        <f>+L36+AF36-AK36</f>
        <v>10000000</v>
      </c>
      <c r="AR36" s="86" t="s">
        <v>115</v>
      </c>
      <c r="AS36" s="145">
        <v>0</v>
      </c>
      <c r="AT36" s="86" t="s">
        <v>80</v>
      </c>
      <c r="AU36" s="157">
        <v>7044100</v>
      </c>
      <c r="AV36" s="158">
        <f t="shared" si="3"/>
        <v>2955900</v>
      </c>
      <c r="AW36" s="133">
        <f t="shared" si="4"/>
        <v>0.70440999999999998</v>
      </c>
      <c r="AX36" s="86" t="s">
        <v>80</v>
      </c>
      <c r="AY36" s="86" t="s">
        <v>72</v>
      </c>
      <c r="AZ36" s="159" t="s">
        <v>9131</v>
      </c>
      <c r="BA36" s="81" t="s">
        <v>71</v>
      </c>
      <c r="BB36" s="160" t="s">
        <v>117</v>
      </c>
    </row>
    <row r="37" spans="2:54" s="168" customFormat="1" ht="17.25" customHeight="1" x14ac:dyDescent="0.25">
      <c r="B37" s="247">
        <v>2023</v>
      </c>
      <c r="C37" s="81">
        <v>891780111</v>
      </c>
      <c r="D37" s="82" t="s">
        <v>68</v>
      </c>
      <c r="E37" s="141" t="s">
        <v>9132</v>
      </c>
      <c r="F37" s="82" t="s">
        <v>9133</v>
      </c>
      <c r="G37" s="81">
        <v>0</v>
      </c>
      <c r="H37" s="82"/>
      <c r="I37" s="81" t="s">
        <v>78</v>
      </c>
      <c r="J37" s="81" t="s">
        <v>1527</v>
      </c>
      <c r="K37" s="142" t="s">
        <v>9134</v>
      </c>
      <c r="L37" s="82">
        <v>42245000</v>
      </c>
      <c r="M37" s="81" t="s">
        <v>73</v>
      </c>
      <c r="N37" s="82"/>
      <c r="O37" s="142" t="s">
        <v>8045</v>
      </c>
      <c r="P37" s="142">
        <v>900929739</v>
      </c>
      <c r="Q37" s="163" t="s">
        <v>9135</v>
      </c>
      <c r="R37" s="164">
        <v>44991</v>
      </c>
      <c r="S37" s="163" t="s">
        <v>9136</v>
      </c>
      <c r="T37" s="164">
        <v>45000</v>
      </c>
      <c r="U37" s="82">
        <v>42245000</v>
      </c>
      <c r="V37" s="81" t="s">
        <v>70</v>
      </c>
      <c r="W37" s="142">
        <v>57426458</v>
      </c>
      <c r="X37" s="142" t="s">
        <v>8978</v>
      </c>
      <c r="Y37" s="82"/>
      <c r="Z37" s="164">
        <v>45000</v>
      </c>
      <c r="AA37" s="164">
        <v>45000</v>
      </c>
      <c r="AB37" s="81" t="s">
        <v>80</v>
      </c>
      <c r="AC37" s="164">
        <v>45228</v>
      </c>
      <c r="AD37" s="142">
        <f t="shared" si="0"/>
        <v>228</v>
      </c>
      <c r="AE37" s="82">
        <v>0</v>
      </c>
      <c r="AF37" s="82">
        <v>0</v>
      </c>
      <c r="AG37" s="82">
        <v>0</v>
      </c>
      <c r="AH37" s="81" t="s">
        <v>80</v>
      </c>
      <c r="AI37" s="142">
        <f t="shared" si="1"/>
        <v>0</v>
      </c>
      <c r="AJ37" s="82">
        <v>0</v>
      </c>
      <c r="AK37" s="82">
        <v>0</v>
      </c>
      <c r="AL37" s="81" t="s">
        <v>80</v>
      </c>
      <c r="AM37" s="165">
        <v>0</v>
      </c>
      <c r="AN37" s="81" t="s">
        <v>80</v>
      </c>
      <c r="AO37" s="81" t="s">
        <v>80</v>
      </c>
      <c r="AP37" s="142">
        <f t="shared" si="2"/>
        <v>0</v>
      </c>
      <c r="AQ37" s="142">
        <f>+L37+AF37-AK37</f>
        <v>42245000</v>
      </c>
      <c r="AR37" s="81" t="s">
        <v>115</v>
      </c>
      <c r="AS37" s="82">
        <v>0</v>
      </c>
      <c r="AT37" s="81" t="s">
        <v>80</v>
      </c>
      <c r="AU37" s="157">
        <v>41871200</v>
      </c>
      <c r="AV37" s="158">
        <f t="shared" si="3"/>
        <v>373800</v>
      </c>
      <c r="AW37" s="133">
        <f t="shared" si="4"/>
        <v>0.99115161557580778</v>
      </c>
      <c r="AX37" s="81" t="s">
        <v>80</v>
      </c>
      <c r="AY37" s="81" t="s">
        <v>72</v>
      </c>
      <c r="AZ37" s="166" t="s">
        <v>9137</v>
      </c>
      <c r="BA37" s="81" t="s">
        <v>71</v>
      </c>
      <c r="BB37" s="160" t="s">
        <v>117</v>
      </c>
    </row>
    <row r="38" spans="2:54" x14ac:dyDescent="0.25">
      <c r="B38" s="247">
        <v>2023</v>
      </c>
      <c r="C38" s="81">
        <v>891780111</v>
      </c>
      <c r="D38" s="82" t="s">
        <v>68</v>
      </c>
      <c r="E38" s="154" t="s">
        <v>9138</v>
      </c>
      <c r="F38" s="76" t="s">
        <v>9139</v>
      </c>
      <c r="G38" s="86">
        <v>0</v>
      </c>
      <c r="H38" s="145"/>
      <c r="I38" s="86" t="s">
        <v>78</v>
      </c>
      <c r="J38" s="81" t="s">
        <v>1527</v>
      </c>
      <c r="K38" s="76" t="s">
        <v>9140</v>
      </c>
      <c r="L38" s="145">
        <v>15000000</v>
      </c>
      <c r="M38" s="81" t="s">
        <v>73</v>
      </c>
      <c r="N38" s="145"/>
      <c r="O38" s="76" t="s">
        <v>8977</v>
      </c>
      <c r="P38" s="76">
        <v>1082845810</v>
      </c>
      <c r="Q38" s="145">
        <v>966</v>
      </c>
      <c r="R38" s="155">
        <v>45040</v>
      </c>
      <c r="S38" s="145">
        <v>120800000</v>
      </c>
      <c r="T38" s="155">
        <v>45042</v>
      </c>
      <c r="U38" s="145">
        <v>15000000</v>
      </c>
      <c r="V38" s="86" t="s">
        <v>70</v>
      </c>
      <c r="W38" s="76">
        <v>57426458</v>
      </c>
      <c r="X38" s="142" t="s">
        <v>8978</v>
      </c>
      <c r="Y38" s="145"/>
      <c r="Z38" s="155">
        <v>45042</v>
      </c>
      <c r="AA38" s="155">
        <v>45042</v>
      </c>
      <c r="AB38" s="86" t="s">
        <v>80</v>
      </c>
      <c r="AC38" s="155">
        <v>45107</v>
      </c>
      <c r="AD38" s="76">
        <f t="shared" si="0"/>
        <v>65</v>
      </c>
      <c r="AE38" s="145">
        <v>0</v>
      </c>
      <c r="AF38" s="145">
        <v>0</v>
      </c>
      <c r="AG38" s="145">
        <v>0</v>
      </c>
      <c r="AH38" s="86" t="s">
        <v>80</v>
      </c>
      <c r="AI38" s="76">
        <f t="shared" si="1"/>
        <v>0</v>
      </c>
      <c r="AJ38" s="145">
        <v>0</v>
      </c>
      <c r="AK38" s="145">
        <v>0</v>
      </c>
      <c r="AL38" s="86" t="s">
        <v>80</v>
      </c>
      <c r="AM38" s="143">
        <v>0</v>
      </c>
      <c r="AN38" s="86" t="s">
        <v>80</v>
      </c>
      <c r="AO38" s="86" t="s">
        <v>80</v>
      </c>
      <c r="AP38" s="76">
        <f t="shared" si="2"/>
        <v>0</v>
      </c>
      <c r="AQ38" s="76">
        <f>+L38+AF38-AK38</f>
        <v>15000000</v>
      </c>
      <c r="AR38" s="86" t="s">
        <v>115</v>
      </c>
      <c r="AS38" s="145">
        <v>0</v>
      </c>
      <c r="AT38" s="86" t="s">
        <v>80</v>
      </c>
      <c r="AU38" s="157">
        <v>15000000</v>
      </c>
      <c r="AV38" s="158">
        <f t="shared" si="3"/>
        <v>0</v>
      </c>
      <c r="AW38" s="133">
        <f t="shared" si="4"/>
        <v>1</v>
      </c>
      <c r="AX38" s="86" t="s">
        <v>80</v>
      </c>
      <c r="AY38" s="86" t="s">
        <v>800</v>
      </c>
      <c r="AZ38" s="159" t="s">
        <v>9141</v>
      </c>
      <c r="BA38" s="81" t="s">
        <v>71</v>
      </c>
      <c r="BB38" s="160" t="s">
        <v>71</v>
      </c>
    </row>
    <row r="39" spans="2:54" x14ac:dyDescent="0.25">
      <c r="B39" s="247">
        <v>2023</v>
      </c>
      <c r="C39" s="81">
        <v>891780111</v>
      </c>
      <c r="D39" s="82" t="s">
        <v>68</v>
      </c>
      <c r="E39" s="154" t="s">
        <v>9142</v>
      </c>
      <c r="F39" s="76" t="s">
        <v>9143</v>
      </c>
      <c r="G39" s="86">
        <v>0</v>
      </c>
      <c r="H39" s="145"/>
      <c r="I39" s="86" t="s">
        <v>78</v>
      </c>
      <c r="J39" s="81" t="s">
        <v>1527</v>
      </c>
      <c r="K39" s="76" t="s">
        <v>9144</v>
      </c>
      <c r="L39" s="145">
        <v>11100000</v>
      </c>
      <c r="M39" s="81" t="s">
        <v>73</v>
      </c>
      <c r="N39" s="145"/>
      <c r="O39" s="76" t="s">
        <v>8983</v>
      </c>
      <c r="P39" s="76">
        <v>57442105</v>
      </c>
      <c r="Q39" s="145">
        <v>966</v>
      </c>
      <c r="R39" s="155">
        <v>45040</v>
      </c>
      <c r="S39" s="145">
        <v>120800000</v>
      </c>
      <c r="T39" s="155">
        <v>45042</v>
      </c>
      <c r="U39" s="145">
        <v>11100000</v>
      </c>
      <c r="V39" s="86" t="s">
        <v>70</v>
      </c>
      <c r="W39" s="76">
        <v>57426459</v>
      </c>
      <c r="X39" s="142" t="s">
        <v>8978</v>
      </c>
      <c r="Y39" s="145"/>
      <c r="Z39" s="155">
        <v>45042</v>
      </c>
      <c r="AA39" s="155">
        <v>45042</v>
      </c>
      <c r="AB39" s="86" t="s">
        <v>80</v>
      </c>
      <c r="AC39" s="155">
        <v>45107</v>
      </c>
      <c r="AD39" s="76">
        <f t="shared" si="0"/>
        <v>65</v>
      </c>
      <c r="AE39" s="145">
        <v>0</v>
      </c>
      <c r="AF39" s="145">
        <v>0</v>
      </c>
      <c r="AG39" s="145">
        <v>0</v>
      </c>
      <c r="AH39" s="86" t="s">
        <v>80</v>
      </c>
      <c r="AI39" s="76">
        <f t="shared" si="1"/>
        <v>0</v>
      </c>
      <c r="AJ39" s="145">
        <v>0</v>
      </c>
      <c r="AK39" s="145">
        <v>0</v>
      </c>
      <c r="AL39" s="86" t="s">
        <v>80</v>
      </c>
      <c r="AM39" s="143">
        <v>0</v>
      </c>
      <c r="AN39" s="86" t="s">
        <v>80</v>
      </c>
      <c r="AO39" s="86" t="s">
        <v>80</v>
      </c>
      <c r="AP39" s="76">
        <f t="shared" si="2"/>
        <v>0</v>
      </c>
      <c r="AQ39" s="76">
        <f>+L39+AF39-AK39</f>
        <v>11100000</v>
      </c>
      <c r="AR39" s="86" t="s">
        <v>115</v>
      </c>
      <c r="AS39" s="145">
        <v>0</v>
      </c>
      <c r="AT39" s="86" t="s">
        <v>80</v>
      </c>
      <c r="AU39" s="157">
        <v>11100000</v>
      </c>
      <c r="AV39" s="158">
        <f t="shared" si="3"/>
        <v>0</v>
      </c>
      <c r="AW39" s="133">
        <f t="shared" si="4"/>
        <v>1</v>
      </c>
      <c r="AX39" s="86" t="s">
        <v>80</v>
      </c>
      <c r="AY39" s="86" t="s">
        <v>800</v>
      </c>
      <c r="AZ39" s="159" t="s">
        <v>9145</v>
      </c>
      <c r="BA39" s="81" t="s">
        <v>71</v>
      </c>
      <c r="BB39" s="160" t="s">
        <v>71</v>
      </c>
    </row>
    <row r="40" spans="2:54" x14ac:dyDescent="0.25">
      <c r="B40" s="247">
        <v>2023</v>
      </c>
      <c r="C40" s="81">
        <v>891780111</v>
      </c>
      <c r="D40" s="82" t="s">
        <v>68</v>
      </c>
      <c r="E40" s="154" t="s">
        <v>9146</v>
      </c>
      <c r="F40" s="76" t="s">
        <v>9147</v>
      </c>
      <c r="G40" s="86">
        <v>0</v>
      </c>
      <c r="H40" s="145"/>
      <c r="I40" s="86" t="s">
        <v>78</v>
      </c>
      <c r="J40" s="81" t="s">
        <v>1527</v>
      </c>
      <c r="K40" s="76" t="s">
        <v>9148</v>
      </c>
      <c r="L40" s="145">
        <v>11100000</v>
      </c>
      <c r="M40" s="81" t="s">
        <v>73</v>
      </c>
      <c r="N40" s="145"/>
      <c r="O40" s="76" t="s">
        <v>8998</v>
      </c>
      <c r="P40" s="76">
        <v>80865227</v>
      </c>
      <c r="Q40" s="145">
        <v>966</v>
      </c>
      <c r="R40" s="155">
        <v>45040</v>
      </c>
      <c r="S40" s="145">
        <v>120800000</v>
      </c>
      <c r="T40" s="155">
        <v>45042</v>
      </c>
      <c r="U40" s="145">
        <v>11100000</v>
      </c>
      <c r="V40" s="86" t="s">
        <v>70</v>
      </c>
      <c r="W40" s="76">
        <v>37331294</v>
      </c>
      <c r="X40" s="142" t="s">
        <v>9149</v>
      </c>
      <c r="Y40" s="145"/>
      <c r="Z40" s="155">
        <v>45042</v>
      </c>
      <c r="AA40" s="155">
        <v>45042</v>
      </c>
      <c r="AB40" s="86" t="s">
        <v>80</v>
      </c>
      <c r="AC40" s="155">
        <v>45107</v>
      </c>
      <c r="AD40" s="76">
        <f t="shared" si="0"/>
        <v>65</v>
      </c>
      <c r="AE40" s="145">
        <v>0</v>
      </c>
      <c r="AF40" s="145">
        <v>0</v>
      </c>
      <c r="AG40" s="145">
        <v>0</v>
      </c>
      <c r="AH40" s="86" t="s">
        <v>80</v>
      </c>
      <c r="AI40" s="76">
        <f t="shared" si="1"/>
        <v>0</v>
      </c>
      <c r="AJ40" s="145">
        <v>0</v>
      </c>
      <c r="AK40" s="145">
        <v>0</v>
      </c>
      <c r="AL40" s="86" t="s">
        <v>80</v>
      </c>
      <c r="AM40" s="143">
        <v>0</v>
      </c>
      <c r="AN40" s="86" t="s">
        <v>80</v>
      </c>
      <c r="AO40" s="86" t="s">
        <v>80</v>
      </c>
      <c r="AP40" s="76">
        <f t="shared" si="2"/>
        <v>0</v>
      </c>
      <c r="AQ40" s="76">
        <f>+L40+AF40-AK40</f>
        <v>11100000</v>
      </c>
      <c r="AR40" s="86" t="s">
        <v>115</v>
      </c>
      <c r="AS40" s="145">
        <v>0</v>
      </c>
      <c r="AT40" s="86" t="s">
        <v>80</v>
      </c>
      <c r="AU40" s="157">
        <v>11100000</v>
      </c>
      <c r="AV40" s="158">
        <f t="shared" si="3"/>
        <v>0</v>
      </c>
      <c r="AW40" s="133">
        <f t="shared" si="4"/>
        <v>1</v>
      </c>
      <c r="AX40" s="86" t="s">
        <v>80</v>
      </c>
      <c r="AY40" s="86" t="s">
        <v>800</v>
      </c>
      <c r="AZ40" s="159" t="s">
        <v>9150</v>
      </c>
      <c r="BA40" s="81" t="s">
        <v>71</v>
      </c>
      <c r="BB40" s="160" t="s">
        <v>71</v>
      </c>
    </row>
    <row r="41" spans="2:54" x14ac:dyDescent="0.25">
      <c r="B41" s="247">
        <v>2023</v>
      </c>
      <c r="C41" s="81">
        <v>891780111</v>
      </c>
      <c r="D41" s="82" t="s">
        <v>68</v>
      </c>
      <c r="E41" s="154" t="s">
        <v>9151</v>
      </c>
      <c r="F41" s="76" t="s">
        <v>9152</v>
      </c>
      <c r="G41" s="86">
        <v>0</v>
      </c>
      <c r="H41" s="145"/>
      <c r="I41" s="86" t="s">
        <v>78</v>
      </c>
      <c r="J41" s="81" t="s">
        <v>1527</v>
      </c>
      <c r="K41" s="76" t="s">
        <v>9029</v>
      </c>
      <c r="L41" s="145">
        <v>11100000</v>
      </c>
      <c r="M41" s="81" t="s">
        <v>73</v>
      </c>
      <c r="N41" s="145"/>
      <c r="O41" s="76" t="s">
        <v>9078</v>
      </c>
      <c r="P41" s="76">
        <v>57170631</v>
      </c>
      <c r="Q41" s="145">
        <v>966</v>
      </c>
      <c r="R41" s="155">
        <v>45040</v>
      </c>
      <c r="S41" s="145">
        <v>120800000</v>
      </c>
      <c r="T41" s="155">
        <v>45042</v>
      </c>
      <c r="U41" s="145">
        <v>11100000</v>
      </c>
      <c r="V41" s="86" t="s">
        <v>70</v>
      </c>
      <c r="W41" s="76">
        <v>57426458</v>
      </c>
      <c r="X41" s="142" t="s">
        <v>8978</v>
      </c>
      <c r="Y41" s="145"/>
      <c r="Z41" s="155">
        <v>45042</v>
      </c>
      <c r="AA41" s="155">
        <v>45042</v>
      </c>
      <c r="AB41" s="86" t="s">
        <v>80</v>
      </c>
      <c r="AC41" s="155">
        <v>45107</v>
      </c>
      <c r="AD41" s="76">
        <f t="shared" si="0"/>
        <v>65</v>
      </c>
      <c r="AE41" s="145">
        <v>0</v>
      </c>
      <c r="AF41" s="145">
        <v>0</v>
      </c>
      <c r="AG41" s="145">
        <v>0</v>
      </c>
      <c r="AH41" s="86" t="s">
        <v>80</v>
      </c>
      <c r="AI41" s="76">
        <f t="shared" si="1"/>
        <v>0</v>
      </c>
      <c r="AJ41" s="145">
        <v>0</v>
      </c>
      <c r="AK41" s="145">
        <v>0</v>
      </c>
      <c r="AL41" s="86" t="s">
        <v>80</v>
      </c>
      <c r="AM41" s="143">
        <v>0</v>
      </c>
      <c r="AN41" s="86" t="s">
        <v>80</v>
      </c>
      <c r="AO41" s="86" t="s">
        <v>80</v>
      </c>
      <c r="AP41" s="76">
        <f t="shared" si="2"/>
        <v>0</v>
      </c>
      <c r="AQ41" s="76">
        <f>+L41+AF41-AK41</f>
        <v>11100000</v>
      </c>
      <c r="AR41" s="86" t="s">
        <v>115</v>
      </c>
      <c r="AS41" s="145">
        <v>0</v>
      </c>
      <c r="AT41" s="86" t="s">
        <v>80</v>
      </c>
      <c r="AU41" s="157">
        <v>11100000</v>
      </c>
      <c r="AV41" s="158">
        <f t="shared" si="3"/>
        <v>0</v>
      </c>
      <c r="AW41" s="133">
        <f t="shared" si="4"/>
        <v>1</v>
      </c>
      <c r="AX41" s="86" t="s">
        <v>80</v>
      </c>
      <c r="AY41" s="86" t="s">
        <v>800</v>
      </c>
      <c r="AZ41" s="159" t="s">
        <v>9153</v>
      </c>
      <c r="BA41" s="81" t="s">
        <v>71</v>
      </c>
      <c r="BB41" s="160" t="s">
        <v>71</v>
      </c>
    </row>
    <row r="42" spans="2:54" x14ac:dyDescent="0.25">
      <c r="B42" s="247">
        <v>2023</v>
      </c>
      <c r="C42" s="81">
        <v>891780111</v>
      </c>
      <c r="D42" s="82" t="s">
        <v>68</v>
      </c>
      <c r="E42" s="154" t="s">
        <v>9154</v>
      </c>
      <c r="F42" s="76" t="s">
        <v>9155</v>
      </c>
      <c r="G42" s="86">
        <v>0</v>
      </c>
      <c r="H42" s="145"/>
      <c r="I42" s="86" t="s">
        <v>78</v>
      </c>
      <c r="J42" s="81" t="s">
        <v>1527</v>
      </c>
      <c r="K42" s="76" t="s">
        <v>9156</v>
      </c>
      <c r="L42" s="145">
        <v>11100000</v>
      </c>
      <c r="M42" s="81" t="s">
        <v>73</v>
      </c>
      <c r="N42" s="145"/>
      <c r="O42" s="76" t="s">
        <v>9041</v>
      </c>
      <c r="P42" s="76">
        <v>57443718</v>
      </c>
      <c r="Q42" s="145">
        <v>966</v>
      </c>
      <c r="R42" s="155">
        <v>45040</v>
      </c>
      <c r="S42" s="145">
        <v>120800000</v>
      </c>
      <c r="T42" s="155">
        <v>45043</v>
      </c>
      <c r="U42" s="145">
        <v>11100000</v>
      </c>
      <c r="V42" s="86" t="s">
        <v>70</v>
      </c>
      <c r="W42" s="76">
        <v>57426458</v>
      </c>
      <c r="X42" s="142" t="s">
        <v>8978</v>
      </c>
      <c r="Y42" s="145"/>
      <c r="Z42" s="155">
        <v>45043</v>
      </c>
      <c r="AA42" s="155">
        <v>45043</v>
      </c>
      <c r="AB42" s="86" t="s">
        <v>80</v>
      </c>
      <c r="AC42" s="155">
        <v>45107</v>
      </c>
      <c r="AD42" s="76">
        <f t="shared" si="0"/>
        <v>64</v>
      </c>
      <c r="AE42" s="145">
        <v>0</v>
      </c>
      <c r="AF42" s="145">
        <v>0</v>
      </c>
      <c r="AG42" s="145">
        <v>0</v>
      </c>
      <c r="AH42" s="86" t="s">
        <v>80</v>
      </c>
      <c r="AI42" s="76">
        <f t="shared" si="1"/>
        <v>0</v>
      </c>
      <c r="AJ42" s="145">
        <v>0</v>
      </c>
      <c r="AK42" s="145">
        <v>0</v>
      </c>
      <c r="AL42" s="86" t="s">
        <v>80</v>
      </c>
      <c r="AM42" s="143">
        <v>0</v>
      </c>
      <c r="AN42" s="86" t="s">
        <v>80</v>
      </c>
      <c r="AO42" s="86" t="s">
        <v>80</v>
      </c>
      <c r="AP42" s="76">
        <f t="shared" si="2"/>
        <v>0</v>
      </c>
      <c r="AQ42" s="76">
        <f>+L42+AF42-AK42</f>
        <v>11100000</v>
      </c>
      <c r="AR42" s="86" t="s">
        <v>115</v>
      </c>
      <c r="AS42" s="145">
        <v>0</v>
      </c>
      <c r="AT42" s="86" t="s">
        <v>80</v>
      </c>
      <c r="AU42" s="157">
        <v>11100000</v>
      </c>
      <c r="AV42" s="158">
        <f t="shared" si="3"/>
        <v>0</v>
      </c>
      <c r="AW42" s="133">
        <f t="shared" si="4"/>
        <v>1</v>
      </c>
      <c r="AX42" s="86" t="s">
        <v>80</v>
      </c>
      <c r="AY42" s="86" t="s">
        <v>800</v>
      </c>
      <c r="AZ42" s="159" t="s">
        <v>9157</v>
      </c>
      <c r="BA42" s="81" t="s">
        <v>71</v>
      </c>
      <c r="BB42" s="160" t="s">
        <v>71</v>
      </c>
    </row>
    <row r="43" spans="2:54" x14ac:dyDescent="0.25">
      <c r="B43" s="247">
        <v>2023</v>
      </c>
      <c r="C43" s="81">
        <v>891780111</v>
      </c>
      <c r="D43" s="82" t="s">
        <v>68</v>
      </c>
      <c r="E43" s="154" t="s">
        <v>9158</v>
      </c>
      <c r="F43" s="76" t="s">
        <v>9159</v>
      </c>
      <c r="G43" s="86">
        <v>0</v>
      </c>
      <c r="H43" s="145"/>
      <c r="I43" s="86" t="s">
        <v>78</v>
      </c>
      <c r="J43" s="81" t="s">
        <v>1527</v>
      </c>
      <c r="K43" s="76" t="s">
        <v>9160</v>
      </c>
      <c r="L43" s="145">
        <v>9600000</v>
      </c>
      <c r="M43" s="81" t="s">
        <v>73</v>
      </c>
      <c r="N43" s="145"/>
      <c r="O43" s="76" t="s">
        <v>9066</v>
      </c>
      <c r="P43" s="76">
        <v>1091678444</v>
      </c>
      <c r="Q43" s="145">
        <v>966</v>
      </c>
      <c r="R43" s="155">
        <v>45040</v>
      </c>
      <c r="S43" s="145">
        <v>120800000</v>
      </c>
      <c r="T43" s="155">
        <v>45044</v>
      </c>
      <c r="U43" s="145">
        <v>9600000</v>
      </c>
      <c r="V43" s="86" t="s">
        <v>70</v>
      </c>
      <c r="W43" s="76">
        <v>32770239</v>
      </c>
      <c r="X43" s="142" t="s">
        <v>9161</v>
      </c>
      <c r="Y43" s="145"/>
      <c r="Z43" s="155">
        <v>45044</v>
      </c>
      <c r="AA43" s="155">
        <v>45044</v>
      </c>
      <c r="AB43" s="86" t="s">
        <v>80</v>
      </c>
      <c r="AC43" s="155">
        <v>45107</v>
      </c>
      <c r="AD43" s="76">
        <f t="shared" si="0"/>
        <v>63</v>
      </c>
      <c r="AE43" s="145">
        <v>0</v>
      </c>
      <c r="AF43" s="145">
        <v>0</v>
      </c>
      <c r="AG43" s="145">
        <v>0</v>
      </c>
      <c r="AH43" s="86" t="s">
        <v>80</v>
      </c>
      <c r="AI43" s="76">
        <f t="shared" si="1"/>
        <v>0</v>
      </c>
      <c r="AJ43" s="145">
        <v>0</v>
      </c>
      <c r="AK43" s="145">
        <v>0</v>
      </c>
      <c r="AL43" s="86" t="s">
        <v>80</v>
      </c>
      <c r="AM43" s="143">
        <v>0</v>
      </c>
      <c r="AN43" s="86" t="s">
        <v>80</v>
      </c>
      <c r="AO43" s="86" t="s">
        <v>80</v>
      </c>
      <c r="AP43" s="76">
        <f t="shared" si="2"/>
        <v>0</v>
      </c>
      <c r="AQ43" s="76">
        <f>+L43+AF43-AK43</f>
        <v>9600000</v>
      </c>
      <c r="AR43" s="86" t="s">
        <v>115</v>
      </c>
      <c r="AS43" s="145">
        <v>0</v>
      </c>
      <c r="AT43" s="86" t="s">
        <v>80</v>
      </c>
      <c r="AU43" s="157">
        <v>9600000</v>
      </c>
      <c r="AV43" s="158">
        <f t="shared" si="3"/>
        <v>0</v>
      </c>
      <c r="AW43" s="133">
        <f t="shared" si="4"/>
        <v>1</v>
      </c>
      <c r="AX43" s="86" t="s">
        <v>80</v>
      </c>
      <c r="AY43" s="86" t="s">
        <v>800</v>
      </c>
      <c r="AZ43" s="159" t="s">
        <v>9162</v>
      </c>
      <c r="BA43" s="81" t="s">
        <v>71</v>
      </c>
      <c r="BB43" s="160" t="s">
        <v>71</v>
      </c>
    </row>
    <row r="44" spans="2:54" x14ac:dyDescent="0.25">
      <c r="B44" s="247">
        <v>2023</v>
      </c>
      <c r="C44" s="81">
        <v>891780111</v>
      </c>
      <c r="D44" s="82" t="s">
        <v>68</v>
      </c>
      <c r="E44" s="154" t="s">
        <v>9163</v>
      </c>
      <c r="F44" s="76" t="s">
        <v>9164</v>
      </c>
      <c r="G44" s="86">
        <v>0</v>
      </c>
      <c r="H44" s="145"/>
      <c r="I44" s="86" t="s">
        <v>78</v>
      </c>
      <c r="J44" s="81" t="s">
        <v>1527</v>
      </c>
      <c r="K44" s="76" t="s">
        <v>9165</v>
      </c>
      <c r="L44" s="145">
        <v>9600000</v>
      </c>
      <c r="M44" s="81" t="s">
        <v>73</v>
      </c>
      <c r="N44" s="145"/>
      <c r="O44" s="76" t="s">
        <v>9072</v>
      </c>
      <c r="P44" s="76">
        <v>84455243</v>
      </c>
      <c r="Q44" s="145">
        <v>966</v>
      </c>
      <c r="R44" s="155">
        <v>45040</v>
      </c>
      <c r="S44" s="145">
        <v>120800000</v>
      </c>
      <c r="T44" s="155">
        <v>45044</v>
      </c>
      <c r="U44" s="145">
        <v>9600000</v>
      </c>
      <c r="V44" s="86" t="s">
        <v>70</v>
      </c>
      <c r="W44" s="76">
        <v>12550726</v>
      </c>
      <c r="X44" s="142" t="s">
        <v>9036</v>
      </c>
      <c r="Y44" s="145"/>
      <c r="Z44" s="155">
        <v>45044</v>
      </c>
      <c r="AA44" s="155">
        <v>45044</v>
      </c>
      <c r="AB44" s="86" t="s">
        <v>80</v>
      </c>
      <c r="AC44" s="155">
        <v>45107</v>
      </c>
      <c r="AD44" s="76">
        <f t="shared" si="0"/>
        <v>63</v>
      </c>
      <c r="AE44" s="145">
        <v>0</v>
      </c>
      <c r="AF44" s="145">
        <v>0</v>
      </c>
      <c r="AG44" s="145">
        <v>0</v>
      </c>
      <c r="AH44" s="86" t="s">
        <v>80</v>
      </c>
      <c r="AI44" s="76">
        <f t="shared" si="1"/>
        <v>0</v>
      </c>
      <c r="AJ44" s="145">
        <v>0</v>
      </c>
      <c r="AK44" s="145">
        <v>0</v>
      </c>
      <c r="AL44" s="86" t="s">
        <v>80</v>
      </c>
      <c r="AM44" s="143">
        <v>0</v>
      </c>
      <c r="AN44" s="86" t="s">
        <v>80</v>
      </c>
      <c r="AO44" s="86" t="s">
        <v>80</v>
      </c>
      <c r="AP44" s="76">
        <f t="shared" si="2"/>
        <v>0</v>
      </c>
      <c r="AQ44" s="76">
        <f>+L44+AF44-AK44</f>
        <v>9600000</v>
      </c>
      <c r="AR44" s="86" t="s">
        <v>115</v>
      </c>
      <c r="AS44" s="145">
        <v>0</v>
      </c>
      <c r="AT44" s="86" t="s">
        <v>80</v>
      </c>
      <c r="AU44" s="157">
        <v>9600000</v>
      </c>
      <c r="AV44" s="158">
        <f t="shared" si="3"/>
        <v>0</v>
      </c>
      <c r="AW44" s="133">
        <f t="shared" si="4"/>
        <v>1</v>
      </c>
      <c r="AX44" s="86" t="s">
        <v>80</v>
      </c>
      <c r="AY44" s="86" t="s">
        <v>800</v>
      </c>
      <c r="AZ44" s="159" t="s">
        <v>9166</v>
      </c>
      <c r="BA44" s="81" t="s">
        <v>71</v>
      </c>
      <c r="BB44" s="160" t="s">
        <v>71</v>
      </c>
    </row>
    <row r="45" spans="2:54" x14ac:dyDescent="0.25">
      <c r="B45" s="247">
        <v>2023</v>
      </c>
      <c r="C45" s="81">
        <v>891780111</v>
      </c>
      <c r="D45" s="82" t="s">
        <v>68</v>
      </c>
      <c r="E45" s="154" t="s">
        <v>9167</v>
      </c>
      <c r="F45" s="76" t="s">
        <v>9168</v>
      </c>
      <c r="G45" s="86">
        <v>0</v>
      </c>
      <c r="H45" s="145"/>
      <c r="I45" s="86" t="s">
        <v>78</v>
      </c>
      <c r="J45" s="81" t="s">
        <v>1527</v>
      </c>
      <c r="K45" s="76" t="s">
        <v>9169</v>
      </c>
      <c r="L45" s="145">
        <v>8400000</v>
      </c>
      <c r="M45" s="81" t="s">
        <v>73</v>
      </c>
      <c r="N45" s="145"/>
      <c r="O45" s="76" t="s">
        <v>9082</v>
      </c>
      <c r="P45" s="162">
        <v>1082947568</v>
      </c>
      <c r="Q45" s="145">
        <v>966</v>
      </c>
      <c r="R45" s="155">
        <v>45040</v>
      </c>
      <c r="S45" s="145">
        <v>120800000</v>
      </c>
      <c r="T45" s="155">
        <v>45044</v>
      </c>
      <c r="U45" s="145">
        <v>8400000</v>
      </c>
      <c r="V45" s="86" t="s">
        <v>70</v>
      </c>
      <c r="W45" s="76">
        <v>37331294</v>
      </c>
      <c r="X45" s="142" t="s">
        <v>9149</v>
      </c>
      <c r="Y45" s="145"/>
      <c r="Z45" s="155">
        <v>45044</v>
      </c>
      <c r="AA45" s="155">
        <v>45044</v>
      </c>
      <c r="AB45" s="86" t="s">
        <v>80</v>
      </c>
      <c r="AC45" s="155">
        <v>45107</v>
      </c>
      <c r="AD45" s="76">
        <f t="shared" si="0"/>
        <v>63</v>
      </c>
      <c r="AE45" s="145">
        <v>0</v>
      </c>
      <c r="AF45" s="145">
        <v>0</v>
      </c>
      <c r="AG45" s="145">
        <v>0</v>
      </c>
      <c r="AH45" s="86" t="s">
        <v>80</v>
      </c>
      <c r="AI45" s="76">
        <f t="shared" si="1"/>
        <v>0</v>
      </c>
      <c r="AJ45" s="145">
        <v>0</v>
      </c>
      <c r="AK45" s="145">
        <v>0</v>
      </c>
      <c r="AL45" s="86" t="s">
        <v>80</v>
      </c>
      <c r="AM45" s="143">
        <v>0</v>
      </c>
      <c r="AN45" s="86" t="s">
        <v>80</v>
      </c>
      <c r="AO45" s="86" t="s">
        <v>80</v>
      </c>
      <c r="AP45" s="76">
        <f t="shared" si="2"/>
        <v>0</v>
      </c>
      <c r="AQ45" s="76">
        <f>+L45+AF45-AK45</f>
        <v>8400000</v>
      </c>
      <c r="AR45" s="86" t="s">
        <v>115</v>
      </c>
      <c r="AS45" s="145">
        <v>0</v>
      </c>
      <c r="AT45" s="86" t="s">
        <v>80</v>
      </c>
      <c r="AU45" s="157">
        <v>8400000</v>
      </c>
      <c r="AV45" s="158">
        <f t="shared" si="3"/>
        <v>0</v>
      </c>
      <c r="AW45" s="133">
        <f t="shared" si="4"/>
        <v>1</v>
      </c>
      <c r="AX45" s="86" t="s">
        <v>80</v>
      </c>
      <c r="AY45" s="86" t="s">
        <v>800</v>
      </c>
      <c r="AZ45" s="159" t="s">
        <v>9170</v>
      </c>
      <c r="BA45" s="81" t="s">
        <v>71</v>
      </c>
      <c r="BB45" s="160" t="s">
        <v>71</v>
      </c>
    </row>
    <row r="46" spans="2:54" x14ac:dyDescent="0.25">
      <c r="B46" s="247">
        <v>2023</v>
      </c>
      <c r="C46" s="81">
        <v>891780111</v>
      </c>
      <c r="D46" s="82" t="s">
        <v>68</v>
      </c>
      <c r="E46" s="154" t="s">
        <v>9171</v>
      </c>
      <c r="F46" s="76" t="s">
        <v>9172</v>
      </c>
      <c r="G46" s="86">
        <v>0</v>
      </c>
      <c r="H46" s="145"/>
      <c r="I46" s="86" t="s">
        <v>78</v>
      </c>
      <c r="J46" s="81" t="s">
        <v>1527</v>
      </c>
      <c r="K46" s="141" t="s">
        <v>9173</v>
      </c>
      <c r="L46" s="145">
        <v>6400000</v>
      </c>
      <c r="M46" s="81" t="s">
        <v>73</v>
      </c>
      <c r="N46" s="145"/>
      <c r="O46" s="76" t="s">
        <v>9114</v>
      </c>
      <c r="P46" s="76">
        <v>1083020130</v>
      </c>
      <c r="Q46" s="145">
        <v>966</v>
      </c>
      <c r="R46" s="155">
        <v>45040</v>
      </c>
      <c r="S46" s="145">
        <v>120800000</v>
      </c>
      <c r="T46" s="155">
        <v>45051</v>
      </c>
      <c r="U46" s="145">
        <v>6400000</v>
      </c>
      <c r="V46" s="86" t="s">
        <v>70</v>
      </c>
      <c r="W46" s="76">
        <v>41947381</v>
      </c>
      <c r="X46" s="142" t="s">
        <v>9015</v>
      </c>
      <c r="Y46" s="145"/>
      <c r="Z46" s="155">
        <v>45051</v>
      </c>
      <c r="AA46" s="155">
        <v>45051</v>
      </c>
      <c r="AB46" s="86" t="s">
        <v>80</v>
      </c>
      <c r="AC46" s="155">
        <v>45107</v>
      </c>
      <c r="AD46" s="76">
        <f t="shared" si="0"/>
        <v>56</v>
      </c>
      <c r="AE46" s="145">
        <v>0</v>
      </c>
      <c r="AF46" s="145">
        <v>0</v>
      </c>
      <c r="AG46" s="145">
        <v>0</v>
      </c>
      <c r="AH46" s="86" t="s">
        <v>80</v>
      </c>
      <c r="AI46" s="76">
        <f t="shared" si="1"/>
        <v>0</v>
      </c>
      <c r="AJ46" s="145">
        <v>0</v>
      </c>
      <c r="AK46" s="145">
        <v>0</v>
      </c>
      <c r="AL46" s="86" t="s">
        <v>80</v>
      </c>
      <c r="AM46" s="143">
        <v>0</v>
      </c>
      <c r="AN46" s="86" t="s">
        <v>80</v>
      </c>
      <c r="AO46" s="86" t="s">
        <v>80</v>
      </c>
      <c r="AP46" s="76">
        <f t="shared" si="2"/>
        <v>0</v>
      </c>
      <c r="AQ46" s="76">
        <f>+L46+AF46-AK46</f>
        <v>6400000</v>
      </c>
      <c r="AR46" s="86" t="s">
        <v>115</v>
      </c>
      <c r="AS46" s="145">
        <v>0</v>
      </c>
      <c r="AT46" s="86" t="s">
        <v>80</v>
      </c>
      <c r="AU46" s="157">
        <v>6400000</v>
      </c>
      <c r="AV46" s="158">
        <f t="shared" si="3"/>
        <v>0</v>
      </c>
      <c r="AW46" s="133">
        <f t="shared" si="4"/>
        <v>1</v>
      </c>
      <c r="AX46" s="86" t="s">
        <v>80</v>
      </c>
      <c r="AY46" s="86" t="s">
        <v>800</v>
      </c>
      <c r="AZ46" s="159" t="s">
        <v>9174</v>
      </c>
      <c r="BA46" s="81" t="s">
        <v>71</v>
      </c>
      <c r="BB46" s="160" t="s">
        <v>71</v>
      </c>
    </row>
    <row r="47" spans="2:54" x14ac:dyDescent="0.25">
      <c r="B47" s="247">
        <v>2023</v>
      </c>
      <c r="C47" s="81">
        <v>891780111</v>
      </c>
      <c r="D47" s="82" t="s">
        <v>68</v>
      </c>
      <c r="E47" s="154" t="s">
        <v>9175</v>
      </c>
      <c r="F47" s="76" t="s">
        <v>9176</v>
      </c>
      <c r="G47" s="86">
        <v>0</v>
      </c>
      <c r="H47" s="145"/>
      <c r="I47" s="86" t="s">
        <v>78</v>
      </c>
      <c r="J47" s="81" t="s">
        <v>1527</v>
      </c>
      <c r="K47" s="141" t="s">
        <v>9177</v>
      </c>
      <c r="L47" s="145">
        <v>5000000</v>
      </c>
      <c r="M47" s="81" t="s">
        <v>73</v>
      </c>
      <c r="N47" s="145"/>
      <c r="O47" s="76" t="s">
        <v>8993</v>
      </c>
      <c r="P47" s="76">
        <v>36669007</v>
      </c>
      <c r="Q47" s="145">
        <v>966</v>
      </c>
      <c r="R47" s="155">
        <v>45040</v>
      </c>
      <c r="S47" s="145">
        <v>120800000</v>
      </c>
      <c r="T47" s="155">
        <v>45051</v>
      </c>
      <c r="U47" s="145">
        <v>5000000</v>
      </c>
      <c r="V47" s="86" t="s">
        <v>70</v>
      </c>
      <c r="W47" s="76">
        <v>37331294</v>
      </c>
      <c r="X47" s="142" t="s">
        <v>9149</v>
      </c>
      <c r="Y47" s="145"/>
      <c r="Z47" s="155">
        <v>45051</v>
      </c>
      <c r="AA47" s="155">
        <v>45051</v>
      </c>
      <c r="AB47" s="86" t="s">
        <v>80</v>
      </c>
      <c r="AC47" s="155">
        <v>45107</v>
      </c>
      <c r="AD47" s="76">
        <f t="shared" si="0"/>
        <v>56</v>
      </c>
      <c r="AE47" s="145">
        <v>0</v>
      </c>
      <c r="AF47" s="145">
        <v>0</v>
      </c>
      <c r="AG47" s="145">
        <v>0</v>
      </c>
      <c r="AH47" s="86" t="s">
        <v>80</v>
      </c>
      <c r="AI47" s="76">
        <f t="shared" si="1"/>
        <v>0</v>
      </c>
      <c r="AJ47" s="145">
        <v>0</v>
      </c>
      <c r="AK47" s="145">
        <v>0</v>
      </c>
      <c r="AL47" s="86" t="s">
        <v>80</v>
      </c>
      <c r="AM47" s="143">
        <v>0</v>
      </c>
      <c r="AN47" s="86" t="s">
        <v>80</v>
      </c>
      <c r="AO47" s="86" t="s">
        <v>80</v>
      </c>
      <c r="AP47" s="76">
        <f t="shared" si="2"/>
        <v>0</v>
      </c>
      <c r="AQ47" s="76">
        <f>+L47+AF47-AK47</f>
        <v>5000000</v>
      </c>
      <c r="AR47" s="86" t="s">
        <v>115</v>
      </c>
      <c r="AS47" s="145">
        <v>0</v>
      </c>
      <c r="AT47" s="86" t="s">
        <v>80</v>
      </c>
      <c r="AU47" s="157">
        <v>5000000</v>
      </c>
      <c r="AV47" s="158">
        <f t="shared" si="3"/>
        <v>0</v>
      </c>
      <c r="AW47" s="133">
        <f t="shared" si="4"/>
        <v>1</v>
      </c>
      <c r="AX47" s="86" t="s">
        <v>80</v>
      </c>
      <c r="AY47" s="86" t="s">
        <v>800</v>
      </c>
      <c r="AZ47" s="159" t="s">
        <v>9178</v>
      </c>
      <c r="BA47" s="81" t="s">
        <v>71</v>
      </c>
      <c r="BB47" s="160" t="s">
        <v>71</v>
      </c>
    </row>
    <row r="48" spans="2:54" x14ac:dyDescent="0.25">
      <c r="B48" s="247">
        <v>2023</v>
      </c>
      <c r="C48" s="81">
        <v>891780111</v>
      </c>
      <c r="D48" s="82" t="s">
        <v>68</v>
      </c>
      <c r="E48" s="154" t="s">
        <v>9179</v>
      </c>
      <c r="F48" s="76" t="s">
        <v>9180</v>
      </c>
      <c r="G48" s="86">
        <v>0</v>
      </c>
      <c r="H48" s="145"/>
      <c r="I48" s="86" t="s">
        <v>78</v>
      </c>
      <c r="J48" s="81" t="s">
        <v>1527</v>
      </c>
      <c r="K48" s="141" t="s">
        <v>9181</v>
      </c>
      <c r="L48" s="145">
        <v>4400000</v>
      </c>
      <c r="M48" s="81" t="s">
        <v>73</v>
      </c>
      <c r="N48" s="145"/>
      <c r="O48" s="76" t="s">
        <v>8988</v>
      </c>
      <c r="P48" s="76">
        <v>36549178</v>
      </c>
      <c r="Q48" s="145">
        <v>966</v>
      </c>
      <c r="R48" s="155">
        <v>45040</v>
      </c>
      <c r="S48" s="145">
        <v>120800000</v>
      </c>
      <c r="T48" s="155">
        <v>45051</v>
      </c>
      <c r="U48" s="145">
        <v>4400000</v>
      </c>
      <c r="V48" s="86" t="s">
        <v>70</v>
      </c>
      <c r="W48" s="76">
        <v>37331294</v>
      </c>
      <c r="X48" s="142" t="s">
        <v>9149</v>
      </c>
      <c r="Y48" s="145"/>
      <c r="Z48" s="155">
        <v>45051</v>
      </c>
      <c r="AA48" s="155">
        <v>45051</v>
      </c>
      <c r="AB48" s="86" t="s">
        <v>80</v>
      </c>
      <c r="AC48" s="155">
        <v>45107</v>
      </c>
      <c r="AD48" s="76">
        <f t="shared" si="0"/>
        <v>56</v>
      </c>
      <c r="AE48" s="145">
        <v>0</v>
      </c>
      <c r="AF48" s="145">
        <v>0</v>
      </c>
      <c r="AG48" s="145">
        <v>0</v>
      </c>
      <c r="AH48" s="86" t="s">
        <v>80</v>
      </c>
      <c r="AI48" s="76">
        <f t="shared" si="1"/>
        <v>0</v>
      </c>
      <c r="AJ48" s="145">
        <v>0</v>
      </c>
      <c r="AK48" s="145">
        <v>0</v>
      </c>
      <c r="AL48" s="86" t="s">
        <v>80</v>
      </c>
      <c r="AM48" s="143">
        <v>0</v>
      </c>
      <c r="AN48" s="86" t="s">
        <v>80</v>
      </c>
      <c r="AO48" s="86" t="s">
        <v>80</v>
      </c>
      <c r="AP48" s="76">
        <f t="shared" si="2"/>
        <v>0</v>
      </c>
      <c r="AQ48" s="76">
        <f>+L48+AF48-AK48</f>
        <v>4400000</v>
      </c>
      <c r="AR48" s="86" t="s">
        <v>115</v>
      </c>
      <c r="AS48" s="145">
        <v>0</v>
      </c>
      <c r="AT48" s="86" t="s">
        <v>80</v>
      </c>
      <c r="AU48" s="157">
        <v>4400000</v>
      </c>
      <c r="AV48" s="158">
        <f t="shared" si="3"/>
        <v>0</v>
      </c>
      <c r="AW48" s="133">
        <f t="shared" si="4"/>
        <v>1</v>
      </c>
      <c r="AX48" s="86" t="s">
        <v>80</v>
      </c>
      <c r="AY48" s="86" t="s">
        <v>800</v>
      </c>
      <c r="AZ48" s="159" t="s">
        <v>9182</v>
      </c>
      <c r="BA48" s="81" t="s">
        <v>71</v>
      </c>
      <c r="BB48" s="160" t="s">
        <v>71</v>
      </c>
    </row>
    <row r="49" spans="1:54" ht="13.5" customHeight="1" x14ac:dyDescent="0.25">
      <c r="B49" s="247">
        <v>2023</v>
      </c>
      <c r="C49" s="81">
        <v>891780111</v>
      </c>
      <c r="D49" s="82" t="s">
        <v>68</v>
      </c>
      <c r="E49" s="154" t="s">
        <v>9183</v>
      </c>
      <c r="F49" s="76" t="s">
        <v>9184</v>
      </c>
      <c r="G49" s="86">
        <v>0</v>
      </c>
      <c r="H49" s="145"/>
      <c r="I49" s="86" t="s">
        <v>78</v>
      </c>
      <c r="J49" s="81" t="s">
        <v>1527</v>
      </c>
      <c r="K49" s="141" t="s">
        <v>9185</v>
      </c>
      <c r="L49" s="145">
        <v>4400000</v>
      </c>
      <c r="M49" s="81" t="s">
        <v>73</v>
      </c>
      <c r="N49" s="145"/>
      <c r="O49" s="161" t="s">
        <v>9019</v>
      </c>
      <c r="P49" s="76">
        <v>57434888</v>
      </c>
      <c r="Q49" s="145">
        <v>966</v>
      </c>
      <c r="R49" s="155">
        <v>45040</v>
      </c>
      <c r="S49" s="145">
        <v>120800000</v>
      </c>
      <c r="T49" s="155">
        <v>45051</v>
      </c>
      <c r="U49" s="145">
        <v>4400000</v>
      </c>
      <c r="V49" s="86" t="s">
        <v>70</v>
      </c>
      <c r="W49" s="76">
        <v>57426458</v>
      </c>
      <c r="X49" s="142" t="s">
        <v>8978</v>
      </c>
      <c r="Y49" s="145"/>
      <c r="Z49" s="155">
        <v>45051</v>
      </c>
      <c r="AA49" s="155">
        <v>45051</v>
      </c>
      <c r="AB49" s="86" t="s">
        <v>80</v>
      </c>
      <c r="AC49" s="155">
        <v>45107</v>
      </c>
      <c r="AD49" s="76">
        <f t="shared" si="0"/>
        <v>56</v>
      </c>
      <c r="AE49" s="145">
        <v>0</v>
      </c>
      <c r="AF49" s="145">
        <v>0</v>
      </c>
      <c r="AG49" s="145">
        <v>0</v>
      </c>
      <c r="AH49" s="86" t="s">
        <v>80</v>
      </c>
      <c r="AI49" s="76">
        <f t="shared" si="1"/>
        <v>0</v>
      </c>
      <c r="AJ49" s="145">
        <v>0</v>
      </c>
      <c r="AK49" s="145">
        <v>0</v>
      </c>
      <c r="AL49" s="86" t="s">
        <v>80</v>
      </c>
      <c r="AM49" s="143">
        <v>0</v>
      </c>
      <c r="AN49" s="86" t="s">
        <v>80</v>
      </c>
      <c r="AO49" s="86" t="s">
        <v>80</v>
      </c>
      <c r="AP49" s="76">
        <f t="shared" si="2"/>
        <v>0</v>
      </c>
      <c r="AQ49" s="76">
        <f>+L49+AF49-AK49</f>
        <v>4400000</v>
      </c>
      <c r="AR49" s="86" t="s">
        <v>115</v>
      </c>
      <c r="AS49" s="145">
        <v>0</v>
      </c>
      <c r="AT49" s="86" t="s">
        <v>80</v>
      </c>
      <c r="AU49" s="157">
        <v>4400000</v>
      </c>
      <c r="AV49" s="158">
        <f t="shared" si="3"/>
        <v>0</v>
      </c>
      <c r="AW49" s="133">
        <f t="shared" si="4"/>
        <v>1</v>
      </c>
      <c r="AX49" s="86" t="s">
        <v>80</v>
      </c>
      <c r="AY49" s="86" t="s">
        <v>800</v>
      </c>
      <c r="AZ49" s="159" t="s">
        <v>9186</v>
      </c>
      <c r="BA49" s="81" t="s">
        <v>71</v>
      </c>
      <c r="BB49" s="160" t="s">
        <v>71</v>
      </c>
    </row>
    <row r="50" spans="1:54" x14ac:dyDescent="0.25">
      <c r="B50" s="247">
        <v>2023</v>
      </c>
      <c r="C50" s="81">
        <v>891780111</v>
      </c>
      <c r="D50" s="82" t="s">
        <v>68</v>
      </c>
      <c r="E50" s="154" t="s">
        <v>9187</v>
      </c>
      <c r="F50" s="76" t="s">
        <v>9188</v>
      </c>
      <c r="G50" s="86">
        <v>0</v>
      </c>
      <c r="H50" s="145"/>
      <c r="I50" s="86" t="s">
        <v>78</v>
      </c>
      <c r="J50" s="81" t="s">
        <v>1527</v>
      </c>
      <c r="K50" s="141" t="s">
        <v>9189</v>
      </c>
      <c r="L50" s="145">
        <v>4000000</v>
      </c>
      <c r="M50" s="81" t="s">
        <v>73</v>
      </c>
      <c r="N50" s="145"/>
      <c r="O50" s="76" t="s">
        <v>9051</v>
      </c>
      <c r="P50" s="76">
        <v>1082929016</v>
      </c>
      <c r="Q50" s="145">
        <v>966</v>
      </c>
      <c r="R50" s="155">
        <v>45040</v>
      </c>
      <c r="S50" s="145">
        <v>120800000</v>
      </c>
      <c r="T50" s="155">
        <v>45056</v>
      </c>
      <c r="U50" s="145">
        <v>4000000</v>
      </c>
      <c r="V50" s="86" t="s">
        <v>70</v>
      </c>
      <c r="W50" s="76">
        <v>37331294</v>
      </c>
      <c r="X50" s="142" t="s">
        <v>9149</v>
      </c>
      <c r="Y50" s="145"/>
      <c r="Z50" s="155">
        <v>45056</v>
      </c>
      <c r="AA50" s="155">
        <v>45056</v>
      </c>
      <c r="AB50" s="86" t="s">
        <v>80</v>
      </c>
      <c r="AC50" s="155">
        <v>45107</v>
      </c>
      <c r="AD50" s="76">
        <f t="shared" si="0"/>
        <v>51</v>
      </c>
      <c r="AE50" s="145">
        <v>0</v>
      </c>
      <c r="AF50" s="145">
        <v>0</v>
      </c>
      <c r="AG50" s="145">
        <v>0</v>
      </c>
      <c r="AH50" s="86" t="s">
        <v>80</v>
      </c>
      <c r="AI50" s="76">
        <f t="shared" si="1"/>
        <v>0</v>
      </c>
      <c r="AJ50" s="145">
        <v>0</v>
      </c>
      <c r="AK50" s="145">
        <v>0</v>
      </c>
      <c r="AL50" s="86" t="s">
        <v>80</v>
      </c>
      <c r="AM50" s="143">
        <v>0</v>
      </c>
      <c r="AN50" s="86" t="s">
        <v>80</v>
      </c>
      <c r="AO50" s="86" t="s">
        <v>80</v>
      </c>
      <c r="AP50" s="76">
        <f t="shared" si="2"/>
        <v>0</v>
      </c>
      <c r="AQ50" s="76">
        <f>+L50+AF50-AK50</f>
        <v>4000000</v>
      </c>
      <c r="AR50" s="86" t="s">
        <v>115</v>
      </c>
      <c r="AS50" s="145">
        <v>0</v>
      </c>
      <c r="AT50" s="86" t="s">
        <v>80</v>
      </c>
      <c r="AU50" s="157">
        <v>4000000</v>
      </c>
      <c r="AV50" s="158">
        <f t="shared" si="3"/>
        <v>0</v>
      </c>
      <c r="AW50" s="133">
        <f t="shared" si="4"/>
        <v>1</v>
      </c>
      <c r="AX50" s="86" t="s">
        <v>80</v>
      </c>
      <c r="AY50" s="86" t="s">
        <v>800</v>
      </c>
      <c r="AZ50" s="159" t="s">
        <v>9190</v>
      </c>
      <c r="BA50" s="81" t="s">
        <v>71</v>
      </c>
      <c r="BB50" s="160" t="s">
        <v>71</v>
      </c>
    </row>
    <row r="51" spans="1:54" x14ac:dyDescent="0.25">
      <c r="B51" s="247">
        <v>2023</v>
      </c>
      <c r="C51" s="81">
        <v>891780111</v>
      </c>
      <c r="D51" s="82" t="s">
        <v>68</v>
      </c>
      <c r="E51" s="154" t="s">
        <v>9191</v>
      </c>
      <c r="F51" s="76" t="s">
        <v>9192</v>
      </c>
      <c r="G51" s="86">
        <v>0</v>
      </c>
      <c r="H51" s="145"/>
      <c r="I51" s="86" t="s">
        <v>78</v>
      </c>
      <c r="J51" s="81" t="s">
        <v>1527</v>
      </c>
      <c r="K51" s="141" t="s">
        <v>9193</v>
      </c>
      <c r="L51" s="145">
        <v>3500000</v>
      </c>
      <c r="M51" s="81" t="s">
        <v>73</v>
      </c>
      <c r="N51" s="145"/>
      <c r="O51" s="141" t="s">
        <v>9194</v>
      </c>
      <c r="P51" s="76">
        <v>1091681564</v>
      </c>
      <c r="Q51" s="145">
        <v>1167</v>
      </c>
      <c r="R51" s="155">
        <v>45069</v>
      </c>
      <c r="S51" s="145">
        <v>3500000</v>
      </c>
      <c r="T51" s="155">
        <v>45072</v>
      </c>
      <c r="U51" s="145">
        <v>3500000</v>
      </c>
      <c r="V51" s="86" t="s">
        <v>70</v>
      </c>
      <c r="W51" s="76">
        <v>57426458</v>
      </c>
      <c r="X51" s="142" t="s">
        <v>8978</v>
      </c>
      <c r="Y51" s="145"/>
      <c r="Z51" s="155">
        <v>45072</v>
      </c>
      <c r="AA51" s="155">
        <v>45072</v>
      </c>
      <c r="AB51" s="86" t="s">
        <v>80</v>
      </c>
      <c r="AC51" s="155">
        <v>45118</v>
      </c>
      <c r="AD51" s="76">
        <f t="shared" si="0"/>
        <v>46</v>
      </c>
      <c r="AE51" s="145">
        <v>0</v>
      </c>
      <c r="AF51" s="145">
        <v>0</v>
      </c>
      <c r="AG51" s="145">
        <v>0</v>
      </c>
      <c r="AH51" s="86" t="s">
        <v>80</v>
      </c>
      <c r="AI51" s="76">
        <f t="shared" si="1"/>
        <v>0</v>
      </c>
      <c r="AJ51" s="145">
        <v>0</v>
      </c>
      <c r="AK51" s="145">
        <v>0</v>
      </c>
      <c r="AL51" s="86" t="s">
        <v>80</v>
      </c>
      <c r="AM51" s="143">
        <v>0</v>
      </c>
      <c r="AN51" s="86" t="s">
        <v>80</v>
      </c>
      <c r="AO51" s="86" t="s">
        <v>80</v>
      </c>
      <c r="AP51" s="76">
        <f t="shared" si="2"/>
        <v>0</v>
      </c>
      <c r="AQ51" s="76">
        <f>+L51+AF51-AK51</f>
        <v>3500000</v>
      </c>
      <c r="AR51" s="86" t="s">
        <v>115</v>
      </c>
      <c r="AS51" s="145">
        <v>0</v>
      </c>
      <c r="AT51" s="86" t="s">
        <v>80</v>
      </c>
      <c r="AU51" s="157">
        <v>3500000</v>
      </c>
      <c r="AV51" s="158">
        <f t="shared" si="3"/>
        <v>0</v>
      </c>
      <c r="AW51" s="133">
        <f t="shared" si="4"/>
        <v>1</v>
      </c>
      <c r="AX51" s="86" t="s">
        <v>80</v>
      </c>
      <c r="AY51" s="86" t="s">
        <v>800</v>
      </c>
      <c r="AZ51" s="159" t="s">
        <v>9195</v>
      </c>
      <c r="BA51" s="81" t="s">
        <v>71</v>
      </c>
      <c r="BB51" s="160" t="s">
        <v>71</v>
      </c>
    </row>
    <row r="52" spans="1:54" x14ac:dyDescent="0.25">
      <c r="B52" s="247">
        <v>2023</v>
      </c>
      <c r="C52" s="81">
        <v>891780111</v>
      </c>
      <c r="D52" s="82" t="s">
        <v>68</v>
      </c>
      <c r="E52" s="154" t="s">
        <v>9196</v>
      </c>
      <c r="F52" s="76" t="s">
        <v>9197</v>
      </c>
      <c r="G52" s="86">
        <v>0</v>
      </c>
      <c r="H52" s="145"/>
      <c r="I52" s="86" t="s">
        <v>78</v>
      </c>
      <c r="J52" s="81" t="s">
        <v>1527</v>
      </c>
      <c r="K52" s="141" t="s">
        <v>9198</v>
      </c>
      <c r="L52" s="145">
        <v>9600000</v>
      </c>
      <c r="M52" s="81" t="s">
        <v>73</v>
      </c>
      <c r="N52" s="145"/>
      <c r="O52" s="141" t="s">
        <v>9199</v>
      </c>
      <c r="P52" s="76">
        <v>49607154</v>
      </c>
      <c r="Q52" s="145">
        <v>966</v>
      </c>
      <c r="R52" s="155">
        <v>45040</v>
      </c>
      <c r="S52" s="145">
        <v>120800000</v>
      </c>
      <c r="T52" s="155">
        <v>45085</v>
      </c>
      <c r="U52" s="145">
        <v>9600000</v>
      </c>
      <c r="V52" s="86" t="s">
        <v>70</v>
      </c>
      <c r="W52" s="76">
        <v>57426458</v>
      </c>
      <c r="X52" s="142" t="s">
        <v>8978</v>
      </c>
      <c r="Y52" s="145"/>
      <c r="Z52" s="155">
        <v>45085</v>
      </c>
      <c r="AA52" s="155">
        <v>45085</v>
      </c>
      <c r="AB52" s="86" t="s">
        <v>80</v>
      </c>
      <c r="AC52" s="155">
        <v>45177</v>
      </c>
      <c r="AD52" s="76">
        <f t="shared" si="0"/>
        <v>92</v>
      </c>
      <c r="AE52" s="145">
        <v>0</v>
      </c>
      <c r="AF52" s="145">
        <v>0</v>
      </c>
      <c r="AG52" s="145">
        <v>0</v>
      </c>
      <c r="AH52" s="86" t="s">
        <v>80</v>
      </c>
      <c r="AI52" s="76">
        <f t="shared" si="1"/>
        <v>0</v>
      </c>
      <c r="AJ52" s="145">
        <v>0</v>
      </c>
      <c r="AK52" s="145">
        <v>0</v>
      </c>
      <c r="AL52" s="86" t="s">
        <v>80</v>
      </c>
      <c r="AM52" s="143">
        <v>0</v>
      </c>
      <c r="AN52" s="86" t="s">
        <v>80</v>
      </c>
      <c r="AO52" s="86" t="s">
        <v>80</v>
      </c>
      <c r="AP52" s="76">
        <f t="shared" si="2"/>
        <v>0</v>
      </c>
      <c r="AQ52" s="76">
        <f>+L52+AF52-AK52</f>
        <v>9600000</v>
      </c>
      <c r="AR52" s="86" t="s">
        <v>115</v>
      </c>
      <c r="AS52" s="145">
        <v>0</v>
      </c>
      <c r="AT52" s="86" t="s">
        <v>80</v>
      </c>
      <c r="AU52" s="157">
        <v>9600000</v>
      </c>
      <c r="AV52" s="158">
        <f t="shared" si="3"/>
        <v>0</v>
      </c>
      <c r="AW52" s="133">
        <f t="shared" si="4"/>
        <v>1</v>
      </c>
      <c r="AX52" s="86" t="s">
        <v>80</v>
      </c>
      <c r="AY52" s="86" t="s">
        <v>72</v>
      </c>
      <c r="AZ52" s="159" t="s">
        <v>9200</v>
      </c>
      <c r="BA52" s="81" t="s">
        <v>71</v>
      </c>
      <c r="BB52" s="160" t="s">
        <v>71</v>
      </c>
    </row>
    <row r="53" spans="1:54" x14ac:dyDescent="0.25">
      <c r="B53" s="247">
        <v>2023</v>
      </c>
      <c r="C53" s="81">
        <v>891780111</v>
      </c>
      <c r="D53" s="82" t="s">
        <v>68</v>
      </c>
      <c r="E53" s="154" t="s">
        <v>9201</v>
      </c>
      <c r="F53" s="76" t="s">
        <v>9202</v>
      </c>
      <c r="G53" s="86">
        <v>0</v>
      </c>
      <c r="H53" s="145"/>
      <c r="I53" s="86" t="s">
        <v>78</v>
      </c>
      <c r="J53" s="81" t="s">
        <v>1527</v>
      </c>
      <c r="K53" s="141" t="s">
        <v>9203</v>
      </c>
      <c r="L53" s="145">
        <v>20800000</v>
      </c>
      <c r="M53" s="81" t="s">
        <v>73</v>
      </c>
      <c r="N53" s="145"/>
      <c r="O53" s="141" t="s">
        <v>9046</v>
      </c>
      <c r="P53" s="76">
        <v>1082989749</v>
      </c>
      <c r="Q53" s="145">
        <v>1208</v>
      </c>
      <c r="R53" s="155">
        <v>45076</v>
      </c>
      <c r="S53" s="145">
        <v>41600000</v>
      </c>
      <c r="T53" s="155">
        <v>45086</v>
      </c>
      <c r="U53" s="145">
        <v>20800000</v>
      </c>
      <c r="V53" s="86" t="s">
        <v>70</v>
      </c>
      <c r="W53" s="76">
        <v>41947381</v>
      </c>
      <c r="X53" s="142" t="s">
        <v>9015</v>
      </c>
      <c r="Y53" s="145"/>
      <c r="Z53" s="155">
        <v>45086</v>
      </c>
      <c r="AA53" s="155">
        <v>45086</v>
      </c>
      <c r="AB53" s="86" t="s">
        <v>80</v>
      </c>
      <c r="AC53" s="155">
        <v>45275</v>
      </c>
      <c r="AD53" s="76">
        <f t="shared" si="0"/>
        <v>189</v>
      </c>
      <c r="AE53" s="145">
        <v>0</v>
      </c>
      <c r="AF53" s="145">
        <v>0</v>
      </c>
      <c r="AG53" s="145">
        <v>0</v>
      </c>
      <c r="AH53" s="86" t="s">
        <v>80</v>
      </c>
      <c r="AI53" s="76">
        <f t="shared" si="1"/>
        <v>0</v>
      </c>
      <c r="AJ53" s="145">
        <v>0</v>
      </c>
      <c r="AK53" s="145">
        <v>0</v>
      </c>
      <c r="AL53" s="86" t="s">
        <v>80</v>
      </c>
      <c r="AM53" s="143">
        <v>0</v>
      </c>
      <c r="AN53" s="86" t="s">
        <v>80</v>
      </c>
      <c r="AO53" s="86" t="s">
        <v>80</v>
      </c>
      <c r="AP53" s="76">
        <f t="shared" si="2"/>
        <v>0</v>
      </c>
      <c r="AQ53" s="76">
        <f>+L53+AF53-AK53</f>
        <v>20800000</v>
      </c>
      <c r="AR53" s="86" t="s">
        <v>115</v>
      </c>
      <c r="AS53" s="145">
        <v>0</v>
      </c>
      <c r="AT53" s="86" t="s">
        <v>80</v>
      </c>
      <c r="AU53" s="157">
        <v>16000000</v>
      </c>
      <c r="AV53" s="158">
        <f t="shared" si="3"/>
        <v>4800000</v>
      </c>
      <c r="AW53" s="133">
        <f t="shared" si="4"/>
        <v>0.76923076923076927</v>
      </c>
      <c r="AX53" s="86" t="s">
        <v>80</v>
      </c>
      <c r="AY53" s="86" t="s">
        <v>72</v>
      </c>
      <c r="AZ53" s="159" t="s">
        <v>9204</v>
      </c>
      <c r="BA53" s="81" t="s">
        <v>71</v>
      </c>
      <c r="BB53" s="160" t="s">
        <v>71</v>
      </c>
    </row>
    <row r="54" spans="1:54" x14ac:dyDescent="0.25">
      <c r="B54" s="247">
        <v>2023</v>
      </c>
      <c r="C54" s="81">
        <v>891780111</v>
      </c>
      <c r="D54" s="82" t="s">
        <v>68</v>
      </c>
      <c r="E54" s="154" t="s">
        <v>9205</v>
      </c>
      <c r="F54" s="76" t="s">
        <v>9206</v>
      </c>
      <c r="G54" s="86">
        <v>0</v>
      </c>
      <c r="H54" s="145"/>
      <c r="I54" s="86" t="s">
        <v>78</v>
      </c>
      <c r="J54" s="81" t="s">
        <v>1527</v>
      </c>
      <c r="K54" s="141" t="s">
        <v>9207</v>
      </c>
      <c r="L54" s="145">
        <v>17600000</v>
      </c>
      <c r="M54" s="81" t="s">
        <v>73</v>
      </c>
      <c r="N54" s="145"/>
      <c r="O54" s="141" t="s">
        <v>9056</v>
      </c>
      <c r="P54" s="76">
        <v>1082905242</v>
      </c>
      <c r="Q54" s="145">
        <v>1325</v>
      </c>
      <c r="R54" s="155">
        <v>45090</v>
      </c>
      <c r="S54" s="145">
        <v>35200000</v>
      </c>
      <c r="T54" s="155">
        <v>45093</v>
      </c>
      <c r="U54" s="145">
        <v>17600000</v>
      </c>
      <c r="V54" s="86" t="s">
        <v>70</v>
      </c>
      <c r="W54" s="76">
        <v>12550726</v>
      </c>
      <c r="X54" s="142" t="s">
        <v>9036</v>
      </c>
      <c r="Y54" s="145"/>
      <c r="Z54" s="155">
        <v>45093</v>
      </c>
      <c r="AA54" s="155">
        <v>45093</v>
      </c>
      <c r="AB54" s="86" t="s">
        <v>80</v>
      </c>
      <c r="AC54" s="155">
        <v>45260</v>
      </c>
      <c r="AD54" s="76">
        <f t="shared" si="0"/>
        <v>167</v>
      </c>
      <c r="AE54" s="145">
        <v>0</v>
      </c>
      <c r="AF54" s="145">
        <v>0</v>
      </c>
      <c r="AG54" s="145">
        <v>0</v>
      </c>
      <c r="AH54" s="86" t="s">
        <v>80</v>
      </c>
      <c r="AI54" s="76">
        <f t="shared" si="1"/>
        <v>0</v>
      </c>
      <c r="AJ54" s="145">
        <v>0</v>
      </c>
      <c r="AK54" s="145">
        <v>0</v>
      </c>
      <c r="AL54" s="86" t="s">
        <v>80</v>
      </c>
      <c r="AM54" s="143">
        <v>0</v>
      </c>
      <c r="AN54" s="86" t="s">
        <v>80</v>
      </c>
      <c r="AO54" s="86" t="s">
        <v>80</v>
      </c>
      <c r="AP54" s="76">
        <f t="shared" si="2"/>
        <v>0</v>
      </c>
      <c r="AQ54" s="76">
        <f>+L54+AF54-AK54</f>
        <v>17600000</v>
      </c>
      <c r="AR54" s="86" t="s">
        <v>115</v>
      </c>
      <c r="AS54" s="145">
        <v>0</v>
      </c>
      <c r="AT54" s="86" t="s">
        <v>80</v>
      </c>
      <c r="AU54" s="157">
        <v>16000000</v>
      </c>
      <c r="AV54" s="158">
        <f t="shared" si="3"/>
        <v>1600000</v>
      </c>
      <c r="AW54" s="133">
        <f t="shared" si="4"/>
        <v>0.90909090909090906</v>
      </c>
      <c r="AX54" s="86" t="s">
        <v>80</v>
      </c>
      <c r="AY54" s="86" t="s">
        <v>72</v>
      </c>
      <c r="AZ54" s="159" t="s">
        <v>9208</v>
      </c>
      <c r="BA54" s="81" t="s">
        <v>71</v>
      </c>
      <c r="BB54" s="160" t="s">
        <v>71</v>
      </c>
    </row>
    <row r="55" spans="1:54" x14ac:dyDescent="0.25">
      <c r="B55" s="247">
        <v>2023</v>
      </c>
      <c r="C55" s="81">
        <v>891780111</v>
      </c>
      <c r="D55" s="82" t="s">
        <v>68</v>
      </c>
      <c r="E55" s="154" t="s">
        <v>9209</v>
      </c>
      <c r="F55" s="76" t="s">
        <v>9210</v>
      </c>
      <c r="G55" s="86">
        <v>0</v>
      </c>
      <c r="H55" s="145"/>
      <c r="I55" s="86" t="s">
        <v>78</v>
      </c>
      <c r="J55" s="81" t="s">
        <v>1527</v>
      </c>
      <c r="K55" s="141" t="s">
        <v>9211</v>
      </c>
      <c r="L55" s="145">
        <v>17600000</v>
      </c>
      <c r="M55" s="81" t="s">
        <v>73</v>
      </c>
      <c r="N55" s="145"/>
      <c r="O55" s="141" t="s">
        <v>9035</v>
      </c>
      <c r="P55" s="76">
        <v>1082991569</v>
      </c>
      <c r="Q55" s="145">
        <v>1325</v>
      </c>
      <c r="R55" s="155">
        <v>45090</v>
      </c>
      <c r="S55" s="145">
        <v>35200000</v>
      </c>
      <c r="T55" s="155">
        <v>45093</v>
      </c>
      <c r="U55" s="145">
        <v>17600000</v>
      </c>
      <c r="V55" s="86" t="s">
        <v>70</v>
      </c>
      <c r="W55" s="76">
        <v>12550726</v>
      </c>
      <c r="X55" s="142" t="s">
        <v>9036</v>
      </c>
      <c r="Y55" s="145"/>
      <c r="Z55" s="155">
        <v>45093</v>
      </c>
      <c r="AA55" s="155">
        <v>45093</v>
      </c>
      <c r="AB55" s="86" t="s">
        <v>80</v>
      </c>
      <c r="AC55" s="155">
        <v>45260</v>
      </c>
      <c r="AD55" s="76">
        <f t="shared" si="0"/>
        <v>167</v>
      </c>
      <c r="AE55" s="145">
        <v>0</v>
      </c>
      <c r="AF55" s="145">
        <v>0</v>
      </c>
      <c r="AG55" s="145">
        <v>0</v>
      </c>
      <c r="AH55" s="86" t="s">
        <v>80</v>
      </c>
      <c r="AI55" s="76">
        <f t="shared" si="1"/>
        <v>0</v>
      </c>
      <c r="AJ55" s="145">
        <v>0</v>
      </c>
      <c r="AK55" s="145">
        <v>0</v>
      </c>
      <c r="AL55" s="86" t="s">
        <v>80</v>
      </c>
      <c r="AM55" s="143">
        <v>0</v>
      </c>
      <c r="AN55" s="86" t="s">
        <v>80</v>
      </c>
      <c r="AO55" s="86" t="s">
        <v>80</v>
      </c>
      <c r="AP55" s="76">
        <f t="shared" si="2"/>
        <v>0</v>
      </c>
      <c r="AQ55" s="76">
        <f>+L55+AF55-AK55</f>
        <v>17600000</v>
      </c>
      <c r="AR55" s="86" t="s">
        <v>115</v>
      </c>
      <c r="AS55" s="145">
        <v>0</v>
      </c>
      <c r="AT55" s="86" t="s">
        <v>80</v>
      </c>
      <c r="AU55" s="157">
        <v>16000000</v>
      </c>
      <c r="AV55" s="158">
        <f t="shared" si="3"/>
        <v>1600000</v>
      </c>
      <c r="AW55" s="133">
        <f t="shared" si="4"/>
        <v>0.90909090909090906</v>
      </c>
      <c r="AX55" s="86" t="s">
        <v>80</v>
      </c>
      <c r="AY55" s="86" t="s">
        <v>72</v>
      </c>
      <c r="AZ55" s="159" t="s">
        <v>9212</v>
      </c>
      <c r="BA55" s="81" t="s">
        <v>71</v>
      </c>
      <c r="BB55" s="160" t="s">
        <v>71</v>
      </c>
    </row>
    <row r="56" spans="1:54" x14ac:dyDescent="0.25">
      <c r="B56" s="247">
        <v>2023</v>
      </c>
      <c r="C56" s="81">
        <v>891780111</v>
      </c>
      <c r="D56" s="82" t="s">
        <v>68</v>
      </c>
      <c r="E56" s="154" t="s">
        <v>9213</v>
      </c>
      <c r="F56" s="145" t="s">
        <v>9214</v>
      </c>
      <c r="G56" s="86">
        <v>0</v>
      </c>
      <c r="H56" s="145"/>
      <c r="I56" s="86" t="s">
        <v>78</v>
      </c>
      <c r="J56" s="81" t="s">
        <v>1527</v>
      </c>
      <c r="K56" s="141" t="s">
        <v>9215</v>
      </c>
      <c r="L56" s="145">
        <v>17600000</v>
      </c>
      <c r="M56" s="81" t="s">
        <v>73</v>
      </c>
      <c r="N56" s="145"/>
      <c r="O56" s="76" t="s">
        <v>9114</v>
      </c>
      <c r="P56" s="76">
        <v>1083020130</v>
      </c>
      <c r="Q56" s="145">
        <v>1208</v>
      </c>
      <c r="R56" s="155">
        <v>45076</v>
      </c>
      <c r="S56" s="145">
        <v>41600000</v>
      </c>
      <c r="T56" s="155">
        <v>45119</v>
      </c>
      <c r="U56" s="145">
        <v>17600000</v>
      </c>
      <c r="V56" s="86" t="s">
        <v>70</v>
      </c>
      <c r="W56" s="76">
        <v>41947381</v>
      </c>
      <c r="X56" s="142" t="s">
        <v>9015</v>
      </c>
      <c r="Y56" s="145"/>
      <c r="Z56" s="155">
        <v>45119</v>
      </c>
      <c r="AA56" s="155">
        <v>45120</v>
      </c>
      <c r="AB56" s="86" t="s">
        <v>80</v>
      </c>
      <c r="AC56" s="155">
        <v>45275</v>
      </c>
      <c r="AD56" s="76">
        <f t="shared" si="0"/>
        <v>155</v>
      </c>
      <c r="AE56" s="145">
        <v>0</v>
      </c>
      <c r="AF56" s="145">
        <v>0</v>
      </c>
      <c r="AG56" s="145">
        <v>0</v>
      </c>
      <c r="AH56" s="86" t="s">
        <v>80</v>
      </c>
      <c r="AI56" s="76">
        <f t="shared" si="1"/>
        <v>0</v>
      </c>
      <c r="AJ56" s="145">
        <v>0</v>
      </c>
      <c r="AK56" s="145">
        <v>0</v>
      </c>
      <c r="AL56" s="86" t="s">
        <v>80</v>
      </c>
      <c r="AM56" s="143">
        <v>0</v>
      </c>
      <c r="AN56" s="86" t="s">
        <v>80</v>
      </c>
      <c r="AO56" s="86" t="s">
        <v>80</v>
      </c>
      <c r="AP56" s="76">
        <f t="shared" si="2"/>
        <v>0</v>
      </c>
      <c r="AQ56" s="76">
        <f>+L56+AF56-AK56</f>
        <v>17600000</v>
      </c>
      <c r="AR56" s="86" t="s">
        <v>115</v>
      </c>
      <c r="AS56" s="145">
        <v>0</v>
      </c>
      <c r="AT56" s="86" t="s">
        <v>80</v>
      </c>
      <c r="AU56" s="157">
        <v>11600000</v>
      </c>
      <c r="AV56" s="158">
        <f t="shared" si="3"/>
        <v>6000000</v>
      </c>
      <c r="AW56" s="133">
        <f t="shared" si="4"/>
        <v>0.65909090909090906</v>
      </c>
      <c r="AX56" s="86" t="s">
        <v>80</v>
      </c>
      <c r="AY56" s="86" t="s">
        <v>72</v>
      </c>
      <c r="AZ56" s="159" t="s">
        <v>9216</v>
      </c>
      <c r="BA56" s="81" t="s">
        <v>71</v>
      </c>
      <c r="BB56" s="160" t="s">
        <v>71</v>
      </c>
    </row>
    <row r="57" spans="1:54" x14ac:dyDescent="0.25">
      <c r="B57" s="247">
        <v>2023</v>
      </c>
      <c r="C57" s="81">
        <v>891780111</v>
      </c>
      <c r="D57" s="82" t="s">
        <v>68</v>
      </c>
      <c r="E57" s="154" t="s">
        <v>9217</v>
      </c>
      <c r="F57" s="76" t="s">
        <v>9218</v>
      </c>
      <c r="G57" s="86">
        <v>0</v>
      </c>
      <c r="H57" s="145"/>
      <c r="I57" s="86" t="s">
        <v>78</v>
      </c>
      <c r="J57" s="81" t="s">
        <v>1527</v>
      </c>
      <c r="K57" s="141" t="s">
        <v>9219</v>
      </c>
      <c r="L57" s="145">
        <v>20682000</v>
      </c>
      <c r="M57" s="81" t="s">
        <v>73</v>
      </c>
      <c r="N57" s="145"/>
      <c r="O57" s="76" t="s">
        <v>8045</v>
      </c>
      <c r="P57" s="76">
        <v>900929739</v>
      </c>
      <c r="Q57" s="145">
        <v>1101</v>
      </c>
      <c r="R57" s="155">
        <v>45057</v>
      </c>
      <c r="S57" s="145">
        <v>21261000</v>
      </c>
      <c r="T57" s="155">
        <v>45124</v>
      </c>
      <c r="U57" s="145">
        <v>20682000</v>
      </c>
      <c r="V57" s="86" t="s">
        <v>70</v>
      </c>
      <c r="W57" s="76">
        <v>57426458</v>
      </c>
      <c r="X57" s="142" t="s">
        <v>8978</v>
      </c>
      <c r="Y57" s="145"/>
      <c r="Z57" s="155">
        <v>45155</v>
      </c>
      <c r="AA57" s="155">
        <v>45155</v>
      </c>
      <c r="AB57" s="86" t="s">
        <v>80</v>
      </c>
      <c r="AC57" s="155">
        <v>45291</v>
      </c>
      <c r="AD57" s="76">
        <f t="shared" si="0"/>
        <v>136</v>
      </c>
      <c r="AE57" s="145">
        <v>0</v>
      </c>
      <c r="AF57" s="145">
        <v>0</v>
      </c>
      <c r="AG57" s="145">
        <v>0</v>
      </c>
      <c r="AH57" s="86" t="s">
        <v>80</v>
      </c>
      <c r="AI57" s="76">
        <f t="shared" si="1"/>
        <v>0</v>
      </c>
      <c r="AJ57" s="145">
        <v>0</v>
      </c>
      <c r="AK57" s="145">
        <v>0</v>
      </c>
      <c r="AL57" s="86" t="s">
        <v>80</v>
      </c>
      <c r="AM57" s="143">
        <v>0</v>
      </c>
      <c r="AN57" s="86" t="s">
        <v>80</v>
      </c>
      <c r="AO57" s="86" t="s">
        <v>80</v>
      </c>
      <c r="AP57" s="76">
        <f t="shared" si="2"/>
        <v>0</v>
      </c>
      <c r="AQ57" s="76">
        <f>+L57+AF57-AK57</f>
        <v>20682000</v>
      </c>
      <c r="AR57" s="86" t="s">
        <v>115</v>
      </c>
      <c r="AS57" s="145">
        <v>0</v>
      </c>
      <c r="AT57" s="86" t="s">
        <v>80</v>
      </c>
      <c r="AU57" s="157">
        <v>20561750</v>
      </c>
      <c r="AV57" s="158">
        <f t="shared" si="3"/>
        <v>120250</v>
      </c>
      <c r="AW57" s="133">
        <f t="shared" si="4"/>
        <v>0.99418576539986458</v>
      </c>
      <c r="AX57" s="86" t="s">
        <v>80</v>
      </c>
      <c r="AY57" s="86" t="s">
        <v>72</v>
      </c>
      <c r="AZ57" s="87" t="s">
        <v>9220</v>
      </c>
      <c r="BA57" s="81" t="s">
        <v>71</v>
      </c>
      <c r="BB57" s="160" t="s">
        <v>117</v>
      </c>
    </row>
    <row r="58" spans="1:54" x14ac:dyDescent="0.25">
      <c r="A58" t="s">
        <v>9221</v>
      </c>
      <c r="B58" s="247">
        <v>2023</v>
      </c>
      <c r="C58" s="81">
        <v>891780111</v>
      </c>
      <c r="D58" s="82" t="s">
        <v>68</v>
      </c>
      <c r="E58" s="154" t="s">
        <v>9222</v>
      </c>
      <c r="F58" s="145" t="s">
        <v>9223</v>
      </c>
      <c r="G58" s="86">
        <v>0</v>
      </c>
      <c r="H58" s="145"/>
      <c r="I58" s="86" t="s">
        <v>78</v>
      </c>
      <c r="J58" s="81" t="s">
        <v>1527</v>
      </c>
      <c r="K58" s="141" t="s">
        <v>9224</v>
      </c>
      <c r="L58" s="145">
        <v>23000000</v>
      </c>
      <c r="M58" s="81" t="s">
        <v>73</v>
      </c>
      <c r="N58" s="145"/>
      <c r="O58" s="76" t="s">
        <v>9125</v>
      </c>
      <c r="P58" s="76">
        <v>9010943529</v>
      </c>
      <c r="Q58" s="145">
        <v>1846</v>
      </c>
      <c r="R58" s="155">
        <v>45169</v>
      </c>
      <c r="S58" s="145">
        <v>23000000</v>
      </c>
      <c r="T58" s="155">
        <v>45176</v>
      </c>
      <c r="U58" s="145">
        <v>23000000</v>
      </c>
      <c r="V58" s="86" t="s">
        <v>70</v>
      </c>
      <c r="W58" s="76">
        <v>57426458</v>
      </c>
      <c r="X58" s="142" t="s">
        <v>8978</v>
      </c>
      <c r="Y58" s="145"/>
      <c r="Z58" s="155">
        <v>45176</v>
      </c>
      <c r="AA58" s="155">
        <v>45177</v>
      </c>
      <c r="AB58" s="86" t="s">
        <v>80</v>
      </c>
      <c r="AC58" s="155">
        <v>45291</v>
      </c>
      <c r="AD58" s="76">
        <f t="shared" si="0"/>
        <v>114</v>
      </c>
      <c r="AE58" s="145">
        <v>0</v>
      </c>
      <c r="AF58" s="145">
        <v>0</v>
      </c>
      <c r="AG58" s="145">
        <v>0</v>
      </c>
      <c r="AH58" s="86" t="s">
        <v>80</v>
      </c>
      <c r="AI58" s="76">
        <f t="shared" si="1"/>
        <v>0</v>
      </c>
      <c r="AJ58" s="145">
        <v>0</v>
      </c>
      <c r="AK58" s="145">
        <v>0</v>
      </c>
      <c r="AL58" s="86" t="s">
        <v>80</v>
      </c>
      <c r="AM58" s="143">
        <v>0</v>
      </c>
      <c r="AN58" s="86" t="s">
        <v>80</v>
      </c>
      <c r="AO58" s="86" t="s">
        <v>80</v>
      </c>
      <c r="AP58" s="76">
        <f t="shared" si="2"/>
        <v>0</v>
      </c>
      <c r="AQ58" s="76">
        <f>+L58+AF58-AK58</f>
        <v>23000000</v>
      </c>
      <c r="AR58" s="86" t="s">
        <v>115</v>
      </c>
      <c r="AS58" s="145">
        <v>0</v>
      </c>
      <c r="AT58" s="86" t="s">
        <v>80</v>
      </c>
      <c r="AU58" s="157">
        <v>9146430</v>
      </c>
      <c r="AV58" s="158">
        <f t="shared" si="3"/>
        <v>13853570</v>
      </c>
      <c r="AW58" s="133">
        <f t="shared" si="4"/>
        <v>0.39767086956521741</v>
      </c>
      <c r="AX58" s="86" t="s">
        <v>80</v>
      </c>
      <c r="AY58" s="86" t="s">
        <v>72</v>
      </c>
      <c r="AZ58" s="76" t="s">
        <v>9225</v>
      </c>
      <c r="BA58" s="81" t="s">
        <v>71</v>
      </c>
      <c r="BB58" s="160" t="s">
        <v>117</v>
      </c>
    </row>
    <row r="59" spans="1:54" x14ac:dyDescent="0.25">
      <c r="B59" s="247">
        <v>2023</v>
      </c>
      <c r="C59" s="81">
        <v>891780111</v>
      </c>
      <c r="D59" s="82" t="s">
        <v>68</v>
      </c>
      <c r="E59" s="154" t="s">
        <v>9226</v>
      </c>
      <c r="F59" s="145" t="s">
        <v>9227</v>
      </c>
      <c r="G59" s="86">
        <v>0</v>
      </c>
      <c r="H59" s="145"/>
      <c r="I59" s="86" t="s">
        <v>78</v>
      </c>
      <c r="J59" s="81" t="s">
        <v>1527</v>
      </c>
      <c r="K59" s="141" t="s">
        <v>9228</v>
      </c>
      <c r="L59" s="145">
        <v>3200000</v>
      </c>
      <c r="M59" s="81" t="s">
        <v>73</v>
      </c>
      <c r="N59" s="145"/>
      <c r="O59" s="141" t="s">
        <v>9199</v>
      </c>
      <c r="P59" s="76">
        <v>49607154</v>
      </c>
      <c r="Q59" s="145">
        <v>1208</v>
      </c>
      <c r="R59" s="155">
        <v>45076</v>
      </c>
      <c r="S59" s="145">
        <v>41600000</v>
      </c>
      <c r="T59" s="155">
        <v>45191</v>
      </c>
      <c r="U59" s="145">
        <v>3200000</v>
      </c>
      <c r="V59" s="86" t="s">
        <v>70</v>
      </c>
      <c r="W59" s="76">
        <v>57426458</v>
      </c>
      <c r="X59" s="142" t="s">
        <v>8978</v>
      </c>
      <c r="Y59" s="145"/>
      <c r="Z59" s="155">
        <v>45191</v>
      </c>
      <c r="AA59" s="155">
        <v>45191</v>
      </c>
      <c r="AB59" s="86" t="s">
        <v>80</v>
      </c>
      <c r="AC59" s="155">
        <v>45219</v>
      </c>
      <c r="AD59" s="76">
        <f t="shared" si="0"/>
        <v>28</v>
      </c>
      <c r="AE59" s="145">
        <v>0</v>
      </c>
      <c r="AF59" s="145">
        <v>0</v>
      </c>
      <c r="AG59" s="145">
        <v>0</v>
      </c>
      <c r="AH59" s="86" t="s">
        <v>80</v>
      </c>
      <c r="AI59" s="76">
        <f t="shared" si="1"/>
        <v>0</v>
      </c>
      <c r="AJ59" s="145">
        <v>0</v>
      </c>
      <c r="AK59" s="145">
        <v>0</v>
      </c>
      <c r="AL59" s="86" t="s">
        <v>80</v>
      </c>
      <c r="AM59" s="143">
        <v>0</v>
      </c>
      <c r="AN59" s="86" t="s">
        <v>80</v>
      </c>
      <c r="AO59" s="86" t="s">
        <v>80</v>
      </c>
      <c r="AP59" s="76">
        <f t="shared" si="2"/>
        <v>0</v>
      </c>
      <c r="AQ59" s="76">
        <f>+L59+AF59-AK59</f>
        <v>3200000</v>
      </c>
      <c r="AR59" s="86" t="s">
        <v>115</v>
      </c>
      <c r="AS59" s="145">
        <v>0</v>
      </c>
      <c r="AT59" s="86" t="s">
        <v>80</v>
      </c>
      <c r="AU59" s="157">
        <v>3200000</v>
      </c>
      <c r="AV59" s="158">
        <f t="shared" si="3"/>
        <v>0</v>
      </c>
      <c r="AW59" s="133">
        <f t="shared" si="4"/>
        <v>1</v>
      </c>
      <c r="AX59" s="86" t="s">
        <v>80</v>
      </c>
      <c r="AY59" s="86" t="s">
        <v>72</v>
      </c>
      <c r="AZ59" s="159" t="s">
        <v>9229</v>
      </c>
      <c r="BA59" s="81" t="s">
        <v>71</v>
      </c>
      <c r="BB59" s="160" t="s">
        <v>71</v>
      </c>
    </row>
    <row r="60" spans="1:54" x14ac:dyDescent="0.25">
      <c r="B60" s="247">
        <v>2023</v>
      </c>
      <c r="C60" s="81">
        <v>891780111</v>
      </c>
      <c r="D60" s="82" t="s">
        <v>68</v>
      </c>
      <c r="E60" s="154" t="s">
        <v>9230</v>
      </c>
      <c r="F60" s="145" t="s">
        <v>9231</v>
      </c>
      <c r="G60" s="86">
        <v>0</v>
      </c>
      <c r="H60" s="145"/>
      <c r="I60" s="86" t="s">
        <v>78</v>
      </c>
      <c r="J60" s="81" t="s">
        <v>1527</v>
      </c>
      <c r="K60" s="141" t="s">
        <v>9232</v>
      </c>
      <c r="L60" s="145">
        <v>6200000</v>
      </c>
      <c r="M60" s="81" t="s">
        <v>73</v>
      </c>
      <c r="N60" s="145"/>
      <c r="O60" s="141" t="s">
        <v>9194</v>
      </c>
      <c r="P60" s="76">
        <v>1091681564</v>
      </c>
      <c r="Q60" s="145">
        <v>2215</v>
      </c>
      <c r="R60" s="155">
        <v>45212</v>
      </c>
      <c r="S60" s="145">
        <v>37630000</v>
      </c>
      <c r="T60" s="155">
        <v>45209</v>
      </c>
      <c r="U60" s="145">
        <v>6200000</v>
      </c>
      <c r="V60" s="86" t="s">
        <v>70</v>
      </c>
      <c r="W60" s="76">
        <v>57426458</v>
      </c>
      <c r="X60" s="142" t="s">
        <v>8978</v>
      </c>
      <c r="Y60" s="145"/>
      <c r="Z60" s="155">
        <v>45218</v>
      </c>
      <c r="AA60" s="155">
        <v>45218</v>
      </c>
      <c r="AB60" s="86" t="s">
        <v>80</v>
      </c>
      <c r="AC60" s="155">
        <v>45280</v>
      </c>
      <c r="AD60" s="76">
        <f t="shared" si="0"/>
        <v>62</v>
      </c>
      <c r="AE60" s="145">
        <v>0</v>
      </c>
      <c r="AF60" s="145">
        <v>0</v>
      </c>
      <c r="AG60" s="145">
        <v>0</v>
      </c>
      <c r="AH60" s="86" t="s">
        <v>80</v>
      </c>
      <c r="AI60" s="76">
        <f t="shared" si="1"/>
        <v>0</v>
      </c>
      <c r="AJ60" s="145">
        <v>0</v>
      </c>
      <c r="AK60" s="145">
        <v>0</v>
      </c>
      <c r="AL60" s="86" t="s">
        <v>80</v>
      </c>
      <c r="AM60" s="143">
        <v>0</v>
      </c>
      <c r="AN60" s="86" t="s">
        <v>80</v>
      </c>
      <c r="AO60" s="86" t="s">
        <v>80</v>
      </c>
      <c r="AP60" s="76">
        <f t="shared" si="2"/>
        <v>0</v>
      </c>
      <c r="AQ60" s="76">
        <f>+L60+AF60-AK60</f>
        <v>6200000</v>
      </c>
      <c r="AR60" s="86" t="s">
        <v>115</v>
      </c>
      <c r="AS60" s="145">
        <v>0</v>
      </c>
      <c r="AT60" s="86" t="s">
        <v>80</v>
      </c>
      <c r="AU60" s="157"/>
      <c r="AV60" s="158">
        <f t="shared" si="3"/>
        <v>6200000</v>
      </c>
      <c r="AW60" s="133">
        <f t="shared" si="4"/>
        <v>0</v>
      </c>
      <c r="AX60" s="86" t="s">
        <v>80</v>
      </c>
      <c r="AY60" s="86" t="s">
        <v>72</v>
      </c>
      <c r="AZ60" s="76" t="s">
        <v>9233</v>
      </c>
      <c r="BA60" s="81" t="s">
        <v>71</v>
      </c>
      <c r="BB60" s="160"/>
    </row>
    <row r="61" spans="1:54" x14ac:dyDescent="0.25">
      <c r="B61" s="247">
        <v>2023</v>
      </c>
      <c r="C61" s="81">
        <v>891780111</v>
      </c>
      <c r="D61" s="82" t="s">
        <v>68</v>
      </c>
      <c r="E61" s="154" t="s">
        <v>9234</v>
      </c>
      <c r="F61" s="145" t="s">
        <v>9235</v>
      </c>
      <c r="G61" s="86">
        <v>0</v>
      </c>
      <c r="H61" s="145"/>
      <c r="I61" s="86" t="s">
        <v>78</v>
      </c>
      <c r="J61" s="81" t="s">
        <v>1527</v>
      </c>
      <c r="K61" s="141" t="s">
        <v>9236</v>
      </c>
      <c r="L61" s="145">
        <v>6000000</v>
      </c>
      <c r="M61" s="81" t="s">
        <v>73</v>
      </c>
      <c r="N61" s="145"/>
      <c r="O61" s="76" t="s">
        <v>9237</v>
      </c>
      <c r="P61" s="76">
        <v>36667908</v>
      </c>
      <c r="Q61" s="145">
        <v>2215</v>
      </c>
      <c r="R61" s="155">
        <v>45212</v>
      </c>
      <c r="S61" s="145">
        <v>37630000</v>
      </c>
      <c r="T61" s="155">
        <v>45219</v>
      </c>
      <c r="U61" s="145">
        <v>6000000</v>
      </c>
      <c r="V61" s="86" t="s">
        <v>70</v>
      </c>
      <c r="W61" s="76">
        <v>37331294</v>
      </c>
      <c r="X61" s="142" t="s">
        <v>9149</v>
      </c>
      <c r="Y61" s="145"/>
      <c r="Z61" s="155">
        <v>45219</v>
      </c>
      <c r="AA61" s="155">
        <v>45222</v>
      </c>
      <c r="AB61" s="86" t="s">
        <v>80</v>
      </c>
      <c r="AC61" s="155">
        <v>45260</v>
      </c>
      <c r="AD61" s="76">
        <f t="shared" si="0"/>
        <v>38</v>
      </c>
      <c r="AE61" s="145">
        <v>0</v>
      </c>
      <c r="AF61" s="145">
        <v>0</v>
      </c>
      <c r="AG61" s="145">
        <v>0</v>
      </c>
      <c r="AH61" s="86" t="s">
        <v>80</v>
      </c>
      <c r="AI61" s="76">
        <f t="shared" si="1"/>
        <v>0</v>
      </c>
      <c r="AJ61" s="145">
        <v>0</v>
      </c>
      <c r="AK61" s="145">
        <v>0</v>
      </c>
      <c r="AL61" s="86" t="s">
        <v>80</v>
      </c>
      <c r="AM61" s="143">
        <v>0</v>
      </c>
      <c r="AN61" s="86" t="s">
        <v>80</v>
      </c>
      <c r="AO61" s="86" t="s">
        <v>80</v>
      </c>
      <c r="AP61" s="76">
        <f t="shared" si="2"/>
        <v>0</v>
      </c>
      <c r="AQ61" s="76">
        <f>+L61+AF61-AK61</f>
        <v>6000000</v>
      </c>
      <c r="AR61" s="86" t="s">
        <v>115</v>
      </c>
      <c r="AS61" s="145">
        <v>0</v>
      </c>
      <c r="AT61" s="86" t="s">
        <v>80</v>
      </c>
      <c r="AU61" s="157"/>
      <c r="AV61" s="158">
        <f t="shared" si="3"/>
        <v>6000000</v>
      </c>
      <c r="AW61" s="133">
        <f t="shared" si="4"/>
        <v>0</v>
      </c>
      <c r="AX61" s="86" t="s">
        <v>80</v>
      </c>
      <c r="AY61" s="86" t="s">
        <v>72</v>
      </c>
      <c r="AZ61" s="159" t="s">
        <v>9238</v>
      </c>
      <c r="BA61" s="81" t="s">
        <v>71</v>
      </c>
      <c r="BB61" s="160"/>
    </row>
    <row r="62" spans="1:54" x14ac:dyDescent="0.25">
      <c r="B62" s="247">
        <v>2023</v>
      </c>
      <c r="C62" s="81">
        <v>891780111</v>
      </c>
      <c r="D62" s="82" t="s">
        <v>68</v>
      </c>
      <c r="E62" s="154" t="s">
        <v>9239</v>
      </c>
      <c r="F62" s="145" t="s">
        <v>9240</v>
      </c>
      <c r="G62" s="86">
        <v>0</v>
      </c>
      <c r="H62" s="145"/>
      <c r="I62" s="86" t="s">
        <v>78</v>
      </c>
      <c r="J62" s="81" t="s">
        <v>1527</v>
      </c>
      <c r="K62" s="141" t="s">
        <v>9241</v>
      </c>
      <c r="L62" s="145">
        <v>6000000</v>
      </c>
      <c r="M62" s="81" t="s">
        <v>73</v>
      </c>
      <c r="N62" s="145"/>
      <c r="O62" s="74" t="s">
        <v>9242</v>
      </c>
      <c r="P62" s="76">
        <v>36667157</v>
      </c>
      <c r="Q62" s="145">
        <v>2215</v>
      </c>
      <c r="R62" s="155">
        <v>45212</v>
      </c>
      <c r="S62" s="145">
        <v>37630000</v>
      </c>
      <c r="T62" s="155">
        <v>45219</v>
      </c>
      <c r="U62" s="145">
        <v>6000000</v>
      </c>
      <c r="V62" s="86" t="s">
        <v>70</v>
      </c>
      <c r="W62" s="76">
        <v>57426458</v>
      </c>
      <c r="X62" s="142" t="s">
        <v>8978</v>
      </c>
      <c r="Y62" s="145"/>
      <c r="Z62" s="155">
        <v>45219</v>
      </c>
      <c r="AA62" s="155">
        <v>45222</v>
      </c>
      <c r="AB62" s="86" t="s">
        <v>80</v>
      </c>
      <c r="AC62" s="155">
        <v>45260</v>
      </c>
      <c r="AD62" s="76">
        <f t="shared" si="0"/>
        <v>38</v>
      </c>
      <c r="AE62" s="145">
        <v>0</v>
      </c>
      <c r="AF62" s="145">
        <v>0</v>
      </c>
      <c r="AG62" s="145">
        <v>0</v>
      </c>
      <c r="AH62" s="86" t="s">
        <v>80</v>
      </c>
      <c r="AI62" s="76">
        <f t="shared" si="1"/>
        <v>0</v>
      </c>
      <c r="AJ62" s="145">
        <v>0</v>
      </c>
      <c r="AK62" s="145">
        <v>0</v>
      </c>
      <c r="AL62" s="86" t="s">
        <v>80</v>
      </c>
      <c r="AM62" s="143">
        <v>0</v>
      </c>
      <c r="AN62" s="86" t="s">
        <v>80</v>
      </c>
      <c r="AO62" s="86" t="s">
        <v>80</v>
      </c>
      <c r="AP62" s="76">
        <f t="shared" si="2"/>
        <v>0</v>
      </c>
      <c r="AQ62" s="76">
        <f>+L62+AF62-AK62</f>
        <v>6000000</v>
      </c>
      <c r="AR62" s="86" t="s">
        <v>115</v>
      </c>
      <c r="AS62" s="145">
        <v>0</v>
      </c>
      <c r="AT62" s="86" t="s">
        <v>80</v>
      </c>
      <c r="AU62" s="157"/>
      <c r="AV62" s="158">
        <f t="shared" si="3"/>
        <v>6000000</v>
      </c>
      <c r="AW62" s="133">
        <f t="shared" si="4"/>
        <v>0</v>
      </c>
      <c r="AX62" s="86" t="s">
        <v>80</v>
      </c>
      <c r="AY62" s="86" t="s">
        <v>72</v>
      </c>
      <c r="AZ62" s="159" t="s">
        <v>9243</v>
      </c>
      <c r="BA62" s="81" t="s">
        <v>71</v>
      </c>
      <c r="BB62" s="160"/>
    </row>
    <row r="63" spans="1:54" ht="15.75" thickBot="1" x14ac:dyDescent="0.3">
      <c r="B63" s="267">
        <v>2023</v>
      </c>
      <c r="C63" s="84">
        <v>891780111</v>
      </c>
      <c r="D63" s="376" t="s">
        <v>68</v>
      </c>
      <c r="E63" s="429" t="s">
        <v>9244</v>
      </c>
      <c r="F63" s="378" t="s">
        <v>9245</v>
      </c>
      <c r="G63" s="146">
        <v>0</v>
      </c>
      <c r="H63" s="378"/>
      <c r="I63" s="146" t="s">
        <v>78</v>
      </c>
      <c r="J63" s="84" t="s">
        <v>1527</v>
      </c>
      <c r="K63" s="430" t="s">
        <v>9246</v>
      </c>
      <c r="L63" s="378">
        <v>4400000</v>
      </c>
      <c r="M63" s="84" t="s">
        <v>73</v>
      </c>
      <c r="N63" s="378"/>
      <c r="O63" s="377" t="s">
        <v>9247</v>
      </c>
      <c r="P63" s="377">
        <v>1083033623</v>
      </c>
      <c r="Q63" s="378">
        <v>2215</v>
      </c>
      <c r="R63" s="431">
        <v>45212</v>
      </c>
      <c r="S63" s="378">
        <v>37630000</v>
      </c>
      <c r="T63" s="431">
        <v>45222</v>
      </c>
      <c r="U63" s="378">
        <v>4400000</v>
      </c>
      <c r="V63" s="146" t="s">
        <v>70</v>
      </c>
      <c r="W63" s="377">
        <v>57426458</v>
      </c>
      <c r="X63" s="432" t="s">
        <v>8978</v>
      </c>
      <c r="Y63" s="378"/>
      <c r="Z63" s="431">
        <v>45222</v>
      </c>
      <c r="AA63" s="431">
        <v>45223</v>
      </c>
      <c r="AB63" s="146" t="s">
        <v>80</v>
      </c>
      <c r="AC63" s="431">
        <v>45282</v>
      </c>
      <c r="AD63" s="377">
        <f t="shared" si="0"/>
        <v>59</v>
      </c>
      <c r="AE63" s="378">
        <v>0</v>
      </c>
      <c r="AF63" s="378">
        <v>0</v>
      </c>
      <c r="AG63" s="378">
        <v>0</v>
      </c>
      <c r="AH63" s="146" t="s">
        <v>80</v>
      </c>
      <c r="AI63" s="377">
        <f t="shared" si="1"/>
        <v>0</v>
      </c>
      <c r="AJ63" s="378">
        <v>0</v>
      </c>
      <c r="AK63" s="378">
        <v>0</v>
      </c>
      <c r="AL63" s="146" t="s">
        <v>80</v>
      </c>
      <c r="AM63" s="147">
        <v>0</v>
      </c>
      <c r="AN63" s="146" t="s">
        <v>80</v>
      </c>
      <c r="AO63" s="146" t="s">
        <v>80</v>
      </c>
      <c r="AP63" s="377">
        <f t="shared" si="2"/>
        <v>0</v>
      </c>
      <c r="AQ63" s="377">
        <f>+L63+AF63-AK63</f>
        <v>4400000</v>
      </c>
      <c r="AR63" s="146" t="s">
        <v>115</v>
      </c>
      <c r="AS63" s="378">
        <v>0</v>
      </c>
      <c r="AT63" s="146" t="s">
        <v>80</v>
      </c>
      <c r="AU63" s="433"/>
      <c r="AV63" s="434">
        <f t="shared" si="3"/>
        <v>4400000</v>
      </c>
      <c r="AW63" s="149">
        <f t="shared" si="4"/>
        <v>0</v>
      </c>
      <c r="AX63" s="146" t="s">
        <v>80</v>
      </c>
      <c r="AY63" s="146" t="s">
        <v>72</v>
      </c>
      <c r="AZ63" s="436" t="s">
        <v>9248</v>
      </c>
      <c r="BA63" s="84" t="s">
        <v>71</v>
      </c>
      <c r="BB63" s="435"/>
    </row>
    <row r="64" spans="1:54" s="22" customFormat="1" ht="15.75" thickBot="1" x14ac:dyDescent="0.3">
      <c r="B64" s="765" t="s">
        <v>74</v>
      </c>
      <c r="C64" s="766"/>
      <c r="D64" s="766"/>
      <c r="E64" s="171">
        <f>+SUBTOTAL(3,E7:E63)</f>
        <v>57</v>
      </c>
      <c r="F64" s="172"/>
      <c r="G64" s="172"/>
      <c r="H64" s="172"/>
      <c r="I64" s="172"/>
      <c r="J64" s="172"/>
      <c r="K64" s="172"/>
      <c r="L64" s="173">
        <f>SUM(L7:L63)</f>
        <v>609366939</v>
      </c>
      <c r="M64" s="767"/>
      <c r="N64" s="767"/>
      <c r="O64" s="767"/>
      <c r="P64" s="767"/>
      <c r="Q64" s="767"/>
      <c r="R64" s="767"/>
      <c r="S64" s="767"/>
      <c r="T64" s="767"/>
      <c r="U64" s="767"/>
      <c r="V64" s="767"/>
      <c r="W64" s="767"/>
      <c r="X64" s="767"/>
      <c r="Y64" s="767"/>
      <c r="Z64" s="767"/>
      <c r="AA64" s="767"/>
      <c r="AB64" s="767"/>
      <c r="AC64" s="767"/>
      <c r="AD64" s="767"/>
      <c r="AE64" s="173">
        <f>SUM(AE7:AE57)</f>
        <v>1</v>
      </c>
      <c r="AF64" s="173">
        <f>SUM(AF7:AF57)</f>
        <v>0</v>
      </c>
      <c r="AG64" s="173">
        <f>SUM(AG7:AG57)</f>
        <v>0</v>
      </c>
      <c r="AH64" s="172"/>
      <c r="AI64" s="173">
        <f>SUM(AI7:AI57)</f>
        <v>0</v>
      </c>
      <c r="AJ64" s="173">
        <f>SUM(AJ7:AJ57)</f>
        <v>1</v>
      </c>
      <c r="AK64" s="173">
        <f>SUM(AK7:AK57)</f>
        <v>11760005</v>
      </c>
      <c r="AL64" s="172"/>
      <c r="AM64" s="174">
        <f>SUM(AM7:AM63)</f>
        <v>0</v>
      </c>
      <c r="AN64" s="767"/>
      <c r="AO64" s="767"/>
      <c r="AP64" s="767"/>
      <c r="AQ64" s="175">
        <f>SUM(AQ7:AQ63)</f>
        <v>597606934</v>
      </c>
      <c r="AR64" s="172"/>
      <c r="AS64" s="173">
        <f>SUM(AS7:AS63)</f>
        <v>0</v>
      </c>
      <c r="AT64" s="172"/>
      <c r="AU64" s="175">
        <f>SUM(AU7:AU63)</f>
        <v>541001579</v>
      </c>
      <c r="AV64" s="175">
        <f>SUM(AV7:AV63)</f>
        <v>56605355</v>
      </c>
      <c r="AW64" s="767"/>
      <c r="AX64" s="767"/>
      <c r="AY64" s="767"/>
      <c r="AZ64" s="767"/>
      <c r="BA64" s="767"/>
      <c r="BB64" s="767"/>
    </row>
  </sheetData>
  <sheetProtection formatCells="0" formatColumns="0" formatRows="0" insertRows="0" deleteRows="0" autoFilter="0"/>
  <mergeCells count="20">
    <mergeCell ref="AE4:AP4"/>
    <mergeCell ref="O5:P5"/>
    <mergeCell ref="AN64:AP64"/>
    <mergeCell ref="AW64:BB64"/>
    <mergeCell ref="AE5:AI5"/>
    <mergeCell ref="AJ5:AL5"/>
    <mergeCell ref="AM5:AP5"/>
    <mergeCell ref="AR5:AV5"/>
    <mergeCell ref="AW5:AY5"/>
    <mergeCell ref="AZ5:BB5"/>
    <mergeCell ref="Q5:S5"/>
    <mergeCell ref="T5:U5"/>
    <mergeCell ref="V5:Y5"/>
    <mergeCell ref="Z5:AD5"/>
    <mergeCell ref="B64:D64"/>
    <mergeCell ref="M64:AD64"/>
    <mergeCell ref="B3:C5"/>
    <mergeCell ref="D3:H3"/>
    <mergeCell ref="I3:J4"/>
    <mergeCell ref="F4:G4"/>
  </mergeCells>
  <conditionalFormatting sqref="F4:F5">
    <cfRule type="containsText" dxfId="15" priority="3" operator="containsText" text="Seleccione Ordenador">
      <formula>NOT(ISERROR(SEARCH("Seleccione Ordenador",F4)))</formula>
    </cfRule>
  </conditionalFormatting>
  <conditionalFormatting sqref="F30">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9">
    <dataValidation type="list" allowBlank="1" showInputMessage="1" showErrorMessage="1" sqref="I7:I63" xr:uid="{6C1AADC9-3125-49A2-8B5A-2303CB16B0AB}">
      <formula1>"OTRO SECTOR"</formula1>
    </dataValidation>
    <dataValidation type="list" allowBlank="1" showInputMessage="1" showErrorMessage="1" sqref="M7:M63" xr:uid="{7348F477-738C-44E3-B7F2-0499418D593A}">
      <formula1>"DIRECTA"</formula1>
    </dataValidation>
    <dataValidation type="list" allowBlank="1" showInputMessage="1" showErrorMessage="1" sqref="J7:J63" xr:uid="{4B7DD473-9C3D-46EF-B997-F3054E3D854F}">
      <formula1>"FUNCIONAMIENTO,INVERSION,OTROS"</formula1>
    </dataValidation>
    <dataValidation type="list" allowBlank="1" showInputMessage="1" showErrorMessage="1" sqref="BB7:BB63" xr:uid="{0D4D55E8-288B-4ECB-9BEB-F1BB17DFE7B4}">
      <formula1>"SI,NA por TIPO Contrato"</formula1>
    </dataValidation>
    <dataValidation type="list" allowBlank="1" showInputMessage="1" showErrorMessage="1" sqref="BA7:BA63" xr:uid="{B2A63811-22F3-46B0-A86A-26CA76FC00FF}">
      <formula1>"SI,NO HA INICIADO"</formula1>
    </dataValidation>
    <dataValidation type="list" allowBlank="1" showInputMessage="1" showErrorMessage="1" sqref="AY7:AY63" xr:uid="{935F78F0-CF7D-41BA-860D-360559B6F16C}">
      <formula1>"En ejecucion,Suspendido,Liquidado,Terminado"</formula1>
    </dataValidation>
    <dataValidation type="list" allowBlank="1" showInputMessage="1" showErrorMessage="1" sqref="AR7:AR63 V7:V63" xr:uid="{C96DA86E-3FA2-47B6-A9CA-FEEF0876395A}">
      <formula1>"S,N"</formula1>
    </dataValidation>
    <dataValidation type="list" allowBlank="1" showInputMessage="1" showErrorMessage="1" errorTitle="ERROR" error="SOLO VALIDO LISTA DESPLEGABLE" promptTitle="ESCOJA EL PERIODO" sqref="F4" xr:uid="{B8B7B7D7-F39C-4143-881F-E92C29A4F5D4}">
      <formula1>"Seleccione el periodo a presentar,ENERO,FEBRERO,MARZO,ABRIL,MAYO,JUNIO,JULIO,AGOSTO,SEPTIEMBRE,OCTUBRE,NOVIEMBRE,DICIEMBRE"</formula1>
    </dataValidation>
    <dataValidation type="list" allowBlank="1" showInputMessage="1" showErrorMessage="1" sqref="K3" xr:uid="{D9420843-2F41-40B9-BB27-F216123DB10F}">
      <formula1>"Escoja la opcion,42,250,1000,3000"</formula1>
    </dataValidation>
  </dataValidations>
  <hyperlinks>
    <hyperlink ref="AZ7" r:id="rId1" xr:uid="{A72B7343-901C-4C54-8672-032CDBDE458B}"/>
    <hyperlink ref="AZ8" r:id="rId2" xr:uid="{9A02FBE2-10DE-4D38-8632-AE500104ECB2}"/>
    <hyperlink ref="AZ10" r:id="rId3" xr:uid="{66FD25AF-FDCB-4289-9642-646556F44694}"/>
    <hyperlink ref="AZ13" r:id="rId4" xr:uid="{70FFEAD1-573B-445C-9B3C-E6A319D3D019}"/>
    <hyperlink ref="AZ14" r:id="rId5" xr:uid="{9AFAE38F-DA3E-49D9-AFEE-A7B35E40C631}"/>
    <hyperlink ref="AZ22" r:id="rId6" xr:uid="{726792A8-2A29-48F5-8B6E-EB5974564072}"/>
    <hyperlink ref="AZ27" r:id="rId7" xr:uid="{B38B26BE-6443-4642-804C-C843790222E7}"/>
    <hyperlink ref="AZ31" r:id="rId8" xr:uid="{8EACCBC6-BE0E-4407-8A76-F697CEE498A9}"/>
    <hyperlink ref="AZ11" r:id="rId9" xr:uid="{98C07081-8AB0-45A5-987E-B7A93999519A}"/>
    <hyperlink ref="AZ16" r:id="rId10" xr:uid="{C56B1F00-9F6D-4FA9-A3E7-F7D86830E51A}"/>
    <hyperlink ref="AZ34" r:id="rId11" xr:uid="{89B31FBD-DC76-4FBE-AFE6-E3BB6D3D575C}"/>
    <hyperlink ref="AZ35" r:id="rId12" xr:uid="{D68B1F52-556E-426E-A168-B5C60F9BB48B}"/>
    <hyperlink ref="AZ36" r:id="rId13" xr:uid="{223542CC-3E7A-4F14-88C1-256168F1CBCC}"/>
    <hyperlink ref="AZ37" r:id="rId14" xr:uid="{1AA53E13-0B3A-4842-8777-73A054B29AC3}"/>
    <hyperlink ref="AZ46" r:id="rId15" xr:uid="{BF2277BE-46A5-4805-BBF4-D260B74A4054}"/>
    <hyperlink ref="AZ47" r:id="rId16" xr:uid="{A63AB09F-DF39-462A-B095-3F73251E4AD5}"/>
    <hyperlink ref="AZ48" r:id="rId17" xr:uid="{6F45CE42-DA6B-43C4-8871-79E991814D8F}"/>
    <hyperlink ref="AZ49" r:id="rId18" xr:uid="{8EF1A228-D2A3-4B32-9A6F-AADBC003D138}"/>
    <hyperlink ref="AZ50" r:id="rId19" xr:uid="{72DFD38B-41CD-4294-B2E6-012A3DAC0181}"/>
    <hyperlink ref="AZ51" r:id="rId20" xr:uid="{8EB25DF7-AFC8-4171-AEA1-A51A0142C681}"/>
    <hyperlink ref="AZ52" r:id="rId21" xr:uid="{F208F6E0-C7CA-4D0F-9C71-D0F9CC4A22BC}"/>
    <hyperlink ref="AZ53" r:id="rId22" xr:uid="{35B53721-31AD-4DE0-953C-6221B72373E4}"/>
    <hyperlink ref="AZ54" r:id="rId23" xr:uid="{B36E2810-C970-4FFB-A98A-A2D6F134986E}"/>
    <hyperlink ref="AZ55" r:id="rId24" xr:uid="{41A46F0D-7940-4329-9A20-6510A2E2BBCA}"/>
    <hyperlink ref="AZ56" r:id="rId25" xr:uid="{F23A9F4D-DD69-46DA-89D5-E11582A68E54}"/>
    <hyperlink ref="AZ57" r:id="rId26" xr:uid="{B05934DC-0061-4B0E-9C50-C66420BBFC2E}"/>
    <hyperlink ref="AZ59" r:id="rId27" xr:uid="{57CAC5CD-555F-439E-B4AD-12E084AA7293}"/>
    <hyperlink ref="AZ61" r:id="rId28" xr:uid="{C39C8F9C-2ADD-42D1-AE5D-D02BF4B40D1D}"/>
    <hyperlink ref="AZ62" r:id="rId29" xr:uid="{8EFA7836-912F-4011-AEF2-33C877017DE1}"/>
    <hyperlink ref="AZ63" r:id="rId30" xr:uid="{A9197C0A-4181-48B3-A68A-C0489AC8D4E9}"/>
  </hyperlinks>
  <pageMargins left="0.7" right="0.7" top="0.75" bottom="0.75" header="0.3" footer="0.3"/>
  <pageSetup orientation="portrait" horizontalDpi="300" verticalDpi="300" r:id="rId31"/>
  <drawing r:id="rId3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B4C7-B8D7-42D0-B928-50B23087B43F}">
  <dimension ref="A1:BU20"/>
  <sheetViews>
    <sheetView workbookViewId="0">
      <selection activeCell="O17" sqref="O17"/>
    </sheetView>
  </sheetViews>
  <sheetFormatPr baseColWidth="10" defaultRowHeight="15" x14ac:dyDescent="0.25"/>
  <cols>
    <col min="1" max="1" width="2.5703125" customWidth="1"/>
    <col min="2" max="2" width="10" customWidth="1"/>
    <col min="3" max="3" width="13.5703125" customWidth="1"/>
    <col min="4" max="4" width="23.7109375" customWidth="1"/>
    <col min="5" max="5" width="17.5703125" customWidth="1"/>
    <col min="6" max="6" width="15.85546875" customWidth="1"/>
    <col min="7" max="7" width="15.5703125" bestFit="1" customWidth="1"/>
    <col min="8" max="8" width="18" hidden="1" customWidth="1"/>
    <col min="9" max="9" width="15.85546875" customWidth="1"/>
    <col min="10" max="10" width="19.5703125" bestFit="1" customWidth="1"/>
    <col min="11" max="11" width="25.42578125" customWidth="1"/>
    <col min="12" max="12" width="14.5703125" customWidth="1"/>
    <col min="13" max="13" width="14.42578125" customWidth="1"/>
    <col min="14" max="14" width="14" hidden="1" customWidth="1"/>
    <col min="15" max="15" width="21.28515625" customWidth="1"/>
    <col min="16" max="16" width="14.140625" customWidth="1"/>
    <col min="17" max="17" width="9.7109375" customWidth="1"/>
    <col min="18" max="18" width="12.7109375" customWidth="1"/>
    <col min="19" max="19" width="12.28515625" customWidth="1"/>
    <col min="20" max="20" width="15" customWidth="1"/>
    <col min="21" max="21" width="12.42578125" customWidth="1"/>
    <col min="22" max="22" width="14.140625" customWidth="1"/>
    <col min="23" max="23" width="16.7109375" customWidth="1"/>
    <col min="24" max="24" width="18.28515625" customWidth="1"/>
    <col min="25" max="25" width="24" bestFit="1" customWidth="1"/>
    <col min="26" max="26" width="13.28515625" customWidth="1"/>
    <col min="27" max="27" width="12.85546875" customWidth="1"/>
    <col min="28" max="28" width="14.42578125" customWidth="1"/>
    <col min="29" max="29" width="14.28515625" customWidth="1"/>
    <col min="30" max="31" width="11.85546875" customWidth="1"/>
    <col min="32" max="32" width="14" bestFit="1" customWidth="1"/>
    <col min="33" max="33" width="11.85546875" customWidth="1"/>
    <col min="34" max="34" width="17.85546875" bestFit="1" customWidth="1"/>
    <col min="35" max="35" width="10.7109375" customWidth="1"/>
    <col min="36" max="36" width="15.5703125" customWidth="1"/>
    <col min="37" max="37" width="13.28515625" customWidth="1"/>
    <col min="38" max="38" width="14.28515625" customWidth="1"/>
    <col min="39" max="39" width="12.28515625" customWidth="1"/>
    <col min="40" max="40" width="15.5703125" customWidth="1"/>
    <col min="41" max="41" width="14.5703125" customWidth="1"/>
    <col min="42" max="42" width="12.85546875" customWidth="1"/>
    <col min="43" max="43" width="15.7109375" customWidth="1"/>
    <col min="44" max="44" width="12.28515625" customWidth="1"/>
    <col min="45" max="45" width="10.85546875" customWidth="1"/>
    <col min="46" max="46" width="15.85546875" customWidth="1"/>
    <col min="47" max="48" width="15.7109375" customWidth="1"/>
    <col min="49" max="49" width="14.42578125" bestFit="1" customWidth="1"/>
    <col min="50" max="50" width="14.42578125" customWidth="1"/>
    <col min="51" max="51" width="12.42578125" customWidth="1"/>
    <col min="54" max="54" width="17.85546875" bestFit="1" customWidth="1"/>
  </cols>
  <sheetData>
    <row r="1" spans="1:73" ht="7.5" customHeight="1" x14ac:dyDescent="0.25">
      <c r="X1" s="1"/>
    </row>
    <row r="2" spans="1:73" ht="11.25" customHeight="1" thickBot="1" x14ac:dyDescent="0.3">
      <c r="H2" s="2"/>
      <c r="I2" s="2"/>
      <c r="X2" s="1"/>
    </row>
    <row r="3" spans="1:73" ht="34.5" thickBot="1" x14ac:dyDescent="0.3">
      <c r="B3" s="768"/>
      <c r="C3" s="769"/>
      <c r="D3" s="774" t="s">
        <v>76</v>
      </c>
      <c r="E3" s="775"/>
      <c r="F3" s="775"/>
      <c r="G3" s="775"/>
      <c r="H3" s="776"/>
      <c r="I3" s="777" t="s">
        <v>0</v>
      </c>
      <c r="J3" s="778"/>
      <c r="K3" s="3">
        <v>250</v>
      </c>
      <c r="L3" s="4" t="s">
        <v>1</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15.75" thickBot="1" x14ac:dyDescent="0.3">
      <c r="B4" s="770"/>
      <c r="C4" s="771"/>
      <c r="D4" s="7" t="s">
        <v>2</v>
      </c>
      <c r="E4" s="8"/>
      <c r="F4" s="781" t="s">
        <v>119</v>
      </c>
      <c r="G4" s="781"/>
      <c r="H4" s="9"/>
      <c r="I4" s="779"/>
      <c r="J4" s="780"/>
      <c r="K4" s="10">
        <f>+L5*K3</f>
        <v>290000000</v>
      </c>
      <c r="L4" s="11" t="s">
        <v>3</v>
      </c>
      <c r="M4" s="5"/>
      <c r="N4" s="5"/>
      <c r="O4" s="5"/>
      <c r="P4" s="5"/>
      <c r="Q4" s="5"/>
      <c r="R4" s="5"/>
      <c r="S4" s="5"/>
      <c r="T4" s="5"/>
      <c r="U4" s="5"/>
      <c r="V4" s="5"/>
      <c r="W4" s="5"/>
      <c r="X4" s="6"/>
      <c r="Y4" s="5"/>
      <c r="Z4" s="6"/>
      <c r="AA4" s="6"/>
      <c r="AB4" s="6"/>
      <c r="AC4" s="6"/>
      <c r="AD4" s="6"/>
      <c r="AE4" s="782" t="s">
        <v>4</v>
      </c>
      <c r="AF4" s="783"/>
      <c r="AG4" s="783"/>
      <c r="AH4" s="783"/>
      <c r="AI4" s="783"/>
      <c r="AJ4" s="783"/>
      <c r="AK4" s="783"/>
      <c r="AL4" s="783"/>
      <c r="AM4" s="783"/>
      <c r="AN4" s="783"/>
      <c r="AO4" s="783"/>
      <c r="AP4" s="784"/>
      <c r="AQ4" s="5"/>
      <c r="AR4" s="5"/>
      <c r="AS4" s="5"/>
      <c r="AT4" s="5"/>
      <c r="AU4" s="5"/>
      <c r="AV4" s="5"/>
      <c r="AW4" s="5"/>
      <c r="AX4" s="5"/>
      <c r="AY4" s="5"/>
      <c r="AZ4" s="5"/>
      <c r="BA4" s="5"/>
      <c r="BB4" s="5"/>
    </row>
    <row r="5" spans="1:73" s="12" customFormat="1" ht="15.75" thickBot="1" x14ac:dyDescent="0.3">
      <c r="B5" s="772"/>
      <c r="C5" s="773"/>
      <c r="D5" s="13" t="s">
        <v>5</v>
      </c>
      <c r="E5" s="14"/>
      <c r="F5" s="23" t="s">
        <v>17952</v>
      </c>
      <c r="G5" s="23"/>
      <c r="H5" s="15"/>
      <c r="I5" s="16" t="s">
        <v>6</v>
      </c>
      <c r="J5" s="17"/>
      <c r="K5" s="18"/>
      <c r="L5" s="19">
        <v>1160000</v>
      </c>
      <c r="M5" s="5"/>
      <c r="N5" s="5"/>
      <c r="O5" s="785" t="s">
        <v>7</v>
      </c>
      <c r="P5" s="786"/>
      <c r="Q5" s="785" t="s">
        <v>8</v>
      </c>
      <c r="R5" s="786"/>
      <c r="S5" s="787"/>
      <c r="T5" s="788" t="s">
        <v>9</v>
      </c>
      <c r="U5" s="789"/>
      <c r="V5" s="785" t="s">
        <v>10</v>
      </c>
      <c r="W5" s="786"/>
      <c r="X5" s="786"/>
      <c r="Y5" s="787"/>
      <c r="Z5" s="782" t="s">
        <v>11</v>
      </c>
      <c r="AA5" s="783"/>
      <c r="AB5" s="783"/>
      <c r="AC5" s="783"/>
      <c r="AD5" s="784"/>
      <c r="AE5" s="782" t="s">
        <v>12</v>
      </c>
      <c r="AF5" s="783"/>
      <c r="AG5" s="783"/>
      <c r="AH5" s="783"/>
      <c r="AI5" s="784"/>
      <c r="AJ5" s="785" t="s">
        <v>13</v>
      </c>
      <c r="AK5" s="786"/>
      <c r="AL5" s="787"/>
      <c r="AM5" s="785" t="s">
        <v>14</v>
      </c>
      <c r="AN5" s="786"/>
      <c r="AO5" s="786"/>
      <c r="AP5" s="787"/>
      <c r="AQ5" s="5"/>
      <c r="AR5" s="785" t="s">
        <v>15</v>
      </c>
      <c r="AS5" s="786"/>
      <c r="AT5" s="786"/>
      <c r="AU5" s="786"/>
      <c r="AV5" s="787"/>
      <c r="AW5" s="785" t="s">
        <v>79</v>
      </c>
      <c r="AX5" s="786"/>
      <c r="AY5" s="787"/>
      <c r="AZ5" s="785" t="s">
        <v>16</v>
      </c>
      <c r="BA5" s="786"/>
      <c r="BB5" s="787"/>
    </row>
    <row r="6" spans="1:73" s="21" customFormat="1" ht="64.5" thickBot="1" x14ac:dyDescent="0.3">
      <c r="A6" s="58"/>
      <c r="B6" s="177" t="s">
        <v>17</v>
      </c>
      <c r="C6" s="178" t="s">
        <v>18</v>
      </c>
      <c r="D6" s="178" t="s">
        <v>19</v>
      </c>
      <c r="E6" s="177" t="s">
        <v>20</v>
      </c>
      <c r="F6" s="177" t="s">
        <v>21</v>
      </c>
      <c r="G6" s="178" t="s">
        <v>22</v>
      </c>
      <c r="H6" s="177" t="s">
        <v>23</v>
      </c>
      <c r="I6" s="177" t="s">
        <v>24</v>
      </c>
      <c r="J6" s="177" t="s">
        <v>77</v>
      </c>
      <c r="K6" s="177" t="s">
        <v>25</v>
      </c>
      <c r="L6" s="177" t="s">
        <v>26</v>
      </c>
      <c r="M6" s="177" t="s">
        <v>27</v>
      </c>
      <c r="N6" s="177" t="s">
        <v>28</v>
      </c>
      <c r="O6" s="177" t="s">
        <v>29</v>
      </c>
      <c r="P6" s="178" t="s">
        <v>30</v>
      </c>
      <c r="Q6" s="178" t="s">
        <v>31</v>
      </c>
      <c r="R6" s="177" t="s">
        <v>32</v>
      </c>
      <c r="S6" s="177" t="s">
        <v>33</v>
      </c>
      <c r="T6" s="177" t="s">
        <v>34</v>
      </c>
      <c r="U6" s="177" t="s">
        <v>35</v>
      </c>
      <c r="V6" s="177" t="s">
        <v>36</v>
      </c>
      <c r="W6" s="178" t="s">
        <v>37</v>
      </c>
      <c r="X6" s="177" t="s">
        <v>38</v>
      </c>
      <c r="Y6" s="177" t="s">
        <v>39</v>
      </c>
      <c r="Z6" s="177" t="s">
        <v>75</v>
      </c>
      <c r="AA6" s="177" t="s">
        <v>40</v>
      </c>
      <c r="AB6" s="177" t="s">
        <v>41</v>
      </c>
      <c r="AC6" s="181" t="s">
        <v>42</v>
      </c>
      <c r="AD6" s="177" t="s">
        <v>43</v>
      </c>
      <c r="AE6" s="177" t="s">
        <v>44</v>
      </c>
      <c r="AF6" s="177" t="s">
        <v>45</v>
      </c>
      <c r="AG6" s="177" t="s">
        <v>46</v>
      </c>
      <c r="AH6" s="181" t="s">
        <v>47</v>
      </c>
      <c r="AI6" s="181" t="s">
        <v>48</v>
      </c>
      <c r="AJ6" s="177" t="s">
        <v>49</v>
      </c>
      <c r="AK6" s="177" t="s">
        <v>50</v>
      </c>
      <c r="AL6" s="181" t="s">
        <v>51</v>
      </c>
      <c r="AM6" s="177" t="s">
        <v>52</v>
      </c>
      <c r="AN6" s="181" t="s">
        <v>53</v>
      </c>
      <c r="AO6" s="181" t="s">
        <v>54</v>
      </c>
      <c r="AP6" s="177" t="s">
        <v>55</v>
      </c>
      <c r="AQ6" s="177" t="s">
        <v>56</v>
      </c>
      <c r="AR6" s="177" t="s">
        <v>57</v>
      </c>
      <c r="AS6" s="177" t="s">
        <v>58</v>
      </c>
      <c r="AT6" s="177" t="s">
        <v>59</v>
      </c>
      <c r="AU6" s="182" t="s">
        <v>60</v>
      </c>
      <c r="AV6" s="182" t="s">
        <v>61</v>
      </c>
      <c r="AW6" s="183" t="s">
        <v>62</v>
      </c>
      <c r="AX6" s="177" t="s">
        <v>63</v>
      </c>
      <c r="AY6" s="177" t="s">
        <v>64</v>
      </c>
      <c r="AZ6" s="178" t="s">
        <v>65</v>
      </c>
      <c r="BA6" s="178" t="s">
        <v>66</v>
      </c>
      <c r="BB6" s="178" t="s">
        <v>67</v>
      </c>
      <c r="BC6" s="20"/>
      <c r="BD6" s="20"/>
      <c r="BE6" s="20"/>
      <c r="BF6" s="20"/>
      <c r="BG6" s="20"/>
      <c r="BH6" s="20"/>
      <c r="BI6" s="20"/>
      <c r="BJ6" s="20"/>
      <c r="BK6" s="20"/>
      <c r="BL6" s="20"/>
      <c r="BM6" s="20"/>
      <c r="BN6" s="20"/>
      <c r="BO6" s="20"/>
      <c r="BP6" s="20"/>
      <c r="BQ6" s="20"/>
      <c r="BR6" s="20"/>
      <c r="BS6" s="20"/>
      <c r="BT6" s="20"/>
      <c r="BU6" s="20"/>
    </row>
    <row r="7" spans="1:73" s="12" customFormat="1" ht="12.75" x14ac:dyDescent="0.2">
      <c r="A7" s="405"/>
      <c r="B7" s="61">
        <v>2023</v>
      </c>
      <c r="C7" s="83">
        <v>891780111</v>
      </c>
      <c r="D7" s="62" t="s">
        <v>68</v>
      </c>
      <c r="E7" s="63" t="s">
        <v>17981</v>
      </c>
      <c r="F7" s="72" t="s">
        <v>17953</v>
      </c>
      <c r="G7" s="68">
        <v>0</v>
      </c>
      <c r="H7" s="235" t="s">
        <v>69</v>
      </c>
      <c r="I7" s="64" t="s">
        <v>78</v>
      </c>
      <c r="J7" s="65" t="s">
        <v>1527</v>
      </c>
      <c r="K7" s="441" t="s">
        <v>17954</v>
      </c>
      <c r="L7" s="548">
        <v>15000000</v>
      </c>
      <c r="M7" s="70" t="s">
        <v>73</v>
      </c>
      <c r="N7" s="68" t="s">
        <v>17955</v>
      </c>
      <c r="O7" s="66" t="s">
        <v>9125</v>
      </c>
      <c r="P7" s="550">
        <v>901094352</v>
      </c>
      <c r="Q7" s="67">
        <v>82</v>
      </c>
      <c r="R7" s="549">
        <v>44950</v>
      </c>
      <c r="S7" s="548">
        <v>50000000</v>
      </c>
      <c r="T7" s="549">
        <v>44964</v>
      </c>
      <c r="U7" s="548">
        <v>15000000</v>
      </c>
      <c r="V7" s="68" t="s">
        <v>70</v>
      </c>
      <c r="W7" s="550">
        <v>36718996</v>
      </c>
      <c r="X7" s="66" t="s">
        <v>14614</v>
      </c>
      <c r="Y7" s="68" t="s">
        <v>17956</v>
      </c>
      <c r="Z7" s="549">
        <v>44963</v>
      </c>
      <c r="AA7" s="549">
        <v>44964</v>
      </c>
      <c r="AB7" s="549" t="s">
        <v>80</v>
      </c>
      <c r="AC7" s="549">
        <v>45291</v>
      </c>
      <c r="AD7" s="72">
        <f>+IF(AB7="1800-01-01",AC7-AA7,AC7-AB7)</f>
        <v>327</v>
      </c>
      <c r="AE7" s="63">
        <v>1</v>
      </c>
      <c r="AF7" s="63">
        <v>7500000</v>
      </c>
      <c r="AG7" s="63">
        <v>0</v>
      </c>
      <c r="AH7" s="549" t="s">
        <v>80</v>
      </c>
      <c r="AI7" s="72">
        <f>+IF(AH7="1800-01-01",0,AH7-AC7)</f>
        <v>0</v>
      </c>
      <c r="AJ7" s="63">
        <v>0</v>
      </c>
      <c r="AK7" s="63">
        <v>0</v>
      </c>
      <c r="AL7" s="549" t="s">
        <v>80</v>
      </c>
      <c r="AM7" s="67">
        <v>0</v>
      </c>
      <c r="AN7" s="549" t="s">
        <v>80</v>
      </c>
      <c r="AO7" s="549" t="s">
        <v>80</v>
      </c>
      <c r="AP7" s="72">
        <f>+IF(AN7="1800-01-01",0,AO7-AN7)</f>
        <v>0</v>
      </c>
      <c r="AQ7" s="551">
        <f>+L7+AF7-AK7</f>
        <v>22500000</v>
      </c>
      <c r="AR7" s="68" t="s">
        <v>115</v>
      </c>
      <c r="AS7" s="63">
        <v>0</v>
      </c>
      <c r="AT7" s="549" t="s">
        <v>80</v>
      </c>
      <c r="AU7" s="551">
        <v>22332615</v>
      </c>
      <c r="AV7" s="551">
        <f>AQ7-AU7</f>
        <v>167385</v>
      </c>
      <c r="AW7" s="69">
        <f>+AU7/AQ7</f>
        <v>0.99256066666666665</v>
      </c>
      <c r="AX7" s="549" t="s">
        <v>80</v>
      </c>
      <c r="AY7" s="68" t="s">
        <v>72</v>
      </c>
      <c r="AZ7" s="66" t="s">
        <v>17957</v>
      </c>
      <c r="BA7" s="70" t="s">
        <v>71</v>
      </c>
      <c r="BB7" s="70" t="s">
        <v>117</v>
      </c>
    </row>
    <row r="8" spans="1:73" x14ac:dyDescent="0.25">
      <c r="A8" s="111"/>
      <c r="B8" s="552">
        <v>2023</v>
      </c>
      <c r="C8" s="77">
        <v>891780111</v>
      </c>
      <c r="D8" s="80" t="s">
        <v>68</v>
      </c>
      <c r="E8" s="80" t="s">
        <v>17982</v>
      </c>
      <c r="F8" s="74" t="s">
        <v>17958</v>
      </c>
      <c r="G8" s="77">
        <v>0</v>
      </c>
      <c r="H8" s="80"/>
      <c r="I8" s="86" t="s">
        <v>78</v>
      </c>
      <c r="J8" s="87" t="s">
        <v>1527</v>
      </c>
      <c r="K8" s="132" t="s">
        <v>17954</v>
      </c>
      <c r="L8" s="406">
        <v>5000000</v>
      </c>
      <c r="M8" s="73" t="s">
        <v>73</v>
      </c>
      <c r="N8" s="77" t="s">
        <v>17955</v>
      </c>
      <c r="O8" s="80" t="s">
        <v>17959</v>
      </c>
      <c r="P8" s="407">
        <v>9009297397</v>
      </c>
      <c r="Q8" s="78">
        <v>82</v>
      </c>
      <c r="R8" s="553">
        <v>44950</v>
      </c>
      <c r="S8" s="406">
        <v>50000000</v>
      </c>
      <c r="T8" s="553">
        <v>44964</v>
      </c>
      <c r="U8" s="406">
        <v>5000000</v>
      </c>
      <c r="V8" s="77" t="s">
        <v>70</v>
      </c>
      <c r="W8" s="407">
        <v>36718996</v>
      </c>
      <c r="X8" s="80" t="s">
        <v>14614</v>
      </c>
      <c r="Y8" s="80" t="s">
        <v>17956</v>
      </c>
      <c r="Z8" s="553">
        <v>44970</v>
      </c>
      <c r="AA8" s="553">
        <v>44971</v>
      </c>
      <c r="AB8" s="553" t="s">
        <v>80</v>
      </c>
      <c r="AC8" s="553">
        <v>45291</v>
      </c>
      <c r="AD8" s="74">
        <f t="shared" ref="AD8:AD14" si="0">+IF(AB8="1800-01-01",AC8-AA8,AC8-AB8)</f>
        <v>320</v>
      </c>
      <c r="AE8" s="80">
        <v>1</v>
      </c>
      <c r="AF8" s="80">
        <v>2500000</v>
      </c>
      <c r="AG8" s="80">
        <v>0</v>
      </c>
      <c r="AH8" s="553" t="s">
        <v>80</v>
      </c>
      <c r="AI8" s="74">
        <f t="shared" ref="AI8:AI14" si="1">+IF(AH8="1800-01-01",0,AH8-AC8)</f>
        <v>0</v>
      </c>
      <c r="AJ8" s="80">
        <v>0</v>
      </c>
      <c r="AK8" s="80">
        <v>0</v>
      </c>
      <c r="AL8" s="553" t="s">
        <v>80</v>
      </c>
      <c r="AM8" s="78">
        <v>0</v>
      </c>
      <c r="AN8" s="553" t="s">
        <v>80</v>
      </c>
      <c r="AO8" s="553" t="s">
        <v>80</v>
      </c>
      <c r="AP8" s="74">
        <f t="shared" ref="AP8:AP14" si="2">+IF(AN8="1800-01-01",0,AO8-AN8)</f>
        <v>0</v>
      </c>
      <c r="AQ8" s="408">
        <f>+L8+AF8-AK8</f>
        <v>7500000</v>
      </c>
      <c r="AR8" s="77" t="s">
        <v>115</v>
      </c>
      <c r="AS8" s="80">
        <v>0</v>
      </c>
      <c r="AT8" s="553" t="s">
        <v>80</v>
      </c>
      <c r="AU8" s="408">
        <v>7372118.5</v>
      </c>
      <c r="AV8" s="408">
        <f t="shared" ref="AV8:AV14" si="3">AQ8-AU8</f>
        <v>127881.5</v>
      </c>
      <c r="AW8" s="60">
        <f>+IFERROR(AU8/AQ8,"-")</f>
        <v>0.98294913333333334</v>
      </c>
      <c r="AX8" s="553" t="s">
        <v>80</v>
      </c>
      <c r="AY8" s="77" t="s">
        <v>72</v>
      </c>
      <c r="AZ8" s="80" t="s">
        <v>17960</v>
      </c>
      <c r="BA8" s="73" t="s">
        <v>71</v>
      </c>
      <c r="BB8" s="73" t="s">
        <v>117</v>
      </c>
      <c r="BC8" s="12"/>
    </row>
    <row r="9" spans="1:73" x14ac:dyDescent="0.25">
      <c r="A9" s="111"/>
      <c r="B9" s="552">
        <v>2023</v>
      </c>
      <c r="C9" s="77">
        <v>891780111</v>
      </c>
      <c r="D9" s="80" t="s">
        <v>68</v>
      </c>
      <c r="E9" s="80" t="s">
        <v>17983</v>
      </c>
      <c r="F9" s="74" t="s">
        <v>17961</v>
      </c>
      <c r="G9" s="77">
        <v>0</v>
      </c>
      <c r="H9" s="80"/>
      <c r="I9" s="86" t="s">
        <v>78</v>
      </c>
      <c r="J9" s="87" t="s">
        <v>1527</v>
      </c>
      <c r="K9" s="132" t="s">
        <v>17962</v>
      </c>
      <c r="L9" s="406">
        <v>19850000</v>
      </c>
      <c r="M9" s="73" t="s">
        <v>73</v>
      </c>
      <c r="N9" s="77" t="s">
        <v>17955</v>
      </c>
      <c r="O9" s="80" t="s">
        <v>10164</v>
      </c>
      <c r="P9" s="407">
        <v>79418273</v>
      </c>
      <c r="Q9" s="80">
        <v>747</v>
      </c>
      <c r="R9" s="553">
        <v>45006</v>
      </c>
      <c r="S9" s="406">
        <v>20000000</v>
      </c>
      <c r="T9" s="553">
        <v>45037</v>
      </c>
      <c r="U9" s="406">
        <v>19850000</v>
      </c>
      <c r="V9" s="77" t="s">
        <v>70</v>
      </c>
      <c r="W9" s="407">
        <v>36564011</v>
      </c>
      <c r="X9" s="80" t="s">
        <v>9795</v>
      </c>
      <c r="Y9" s="80" t="s">
        <v>248</v>
      </c>
      <c r="Z9" s="553">
        <v>45034</v>
      </c>
      <c r="AA9" s="553">
        <v>45037</v>
      </c>
      <c r="AB9" s="553" t="s">
        <v>80</v>
      </c>
      <c r="AC9" s="553">
        <v>45098</v>
      </c>
      <c r="AD9" s="74">
        <f t="shared" si="0"/>
        <v>61</v>
      </c>
      <c r="AE9" s="80">
        <v>0</v>
      </c>
      <c r="AF9" s="80">
        <v>0</v>
      </c>
      <c r="AG9" s="80">
        <v>0</v>
      </c>
      <c r="AH9" s="553" t="s">
        <v>80</v>
      </c>
      <c r="AI9" s="74">
        <f t="shared" si="1"/>
        <v>0</v>
      </c>
      <c r="AJ9" s="80">
        <v>0</v>
      </c>
      <c r="AK9" s="80">
        <v>0</v>
      </c>
      <c r="AL9" s="553" t="s">
        <v>80</v>
      </c>
      <c r="AM9" s="78">
        <v>0</v>
      </c>
      <c r="AN9" s="553" t="s">
        <v>80</v>
      </c>
      <c r="AO9" s="553" t="s">
        <v>80</v>
      </c>
      <c r="AP9" s="74">
        <f t="shared" si="2"/>
        <v>0</v>
      </c>
      <c r="AQ9" s="408">
        <f>+L9+AF9-AK9</f>
        <v>19850000</v>
      </c>
      <c r="AR9" s="77" t="s">
        <v>115</v>
      </c>
      <c r="AS9" s="80">
        <v>0</v>
      </c>
      <c r="AT9" s="553" t="s">
        <v>80</v>
      </c>
      <c r="AU9" s="408">
        <v>19850000</v>
      </c>
      <c r="AV9" s="408">
        <f t="shared" si="3"/>
        <v>0</v>
      </c>
      <c r="AW9" s="60">
        <f t="shared" ref="AW9:AW14" si="4">+IFERROR(AU9/AQ9,"-")</f>
        <v>1</v>
      </c>
      <c r="AX9" s="553" t="s">
        <v>80</v>
      </c>
      <c r="AY9" s="77" t="s">
        <v>72</v>
      </c>
      <c r="AZ9" s="80" t="s">
        <v>17963</v>
      </c>
      <c r="BA9" s="73" t="s">
        <v>71</v>
      </c>
      <c r="BB9" s="73" t="s">
        <v>117</v>
      </c>
      <c r="BC9" s="12"/>
    </row>
    <row r="10" spans="1:73" ht="15.75" customHeight="1" x14ac:dyDescent="0.25">
      <c r="A10" s="111"/>
      <c r="B10" s="552">
        <v>2023</v>
      </c>
      <c r="C10" s="77">
        <v>891780111</v>
      </c>
      <c r="D10" s="80" t="s">
        <v>68</v>
      </c>
      <c r="E10" s="80" t="s">
        <v>17984</v>
      </c>
      <c r="F10" s="74" t="s">
        <v>17964</v>
      </c>
      <c r="G10" s="77">
        <v>0</v>
      </c>
      <c r="H10" s="80"/>
      <c r="I10" s="86" t="s">
        <v>78</v>
      </c>
      <c r="J10" s="87" t="s">
        <v>1527</v>
      </c>
      <c r="K10" s="132" t="s">
        <v>17965</v>
      </c>
      <c r="L10" s="406">
        <v>12000000</v>
      </c>
      <c r="M10" s="73" t="s">
        <v>73</v>
      </c>
      <c r="N10" s="77" t="s">
        <v>17955</v>
      </c>
      <c r="O10" s="80" t="s">
        <v>17966</v>
      </c>
      <c r="P10" s="407">
        <v>819003765</v>
      </c>
      <c r="Q10" s="78">
        <v>82</v>
      </c>
      <c r="R10" s="553">
        <v>44950</v>
      </c>
      <c r="S10" s="406">
        <v>50000000</v>
      </c>
      <c r="T10" s="553">
        <v>45035</v>
      </c>
      <c r="U10" s="406">
        <v>12000000</v>
      </c>
      <c r="V10" s="77" t="s">
        <v>70</v>
      </c>
      <c r="W10" s="407">
        <v>36718996</v>
      </c>
      <c r="X10" s="80" t="s">
        <v>14614</v>
      </c>
      <c r="Y10" s="80" t="s">
        <v>17956</v>
      </c>
      <c r="Z10" s="553">
        <v>45034</v>
      </c>
      <c r="AA10" s="553">
        <v>45035</v>
      </c>
      <c r="AB10" s="553" t="s">
        <v>80</v>
      </c>
      <c r="AC10" s="553">
        <v>45291</v>
      </c>
      <c r="AD10" s="74">
        <f t="shared" si="0"/>
        <v>256</v>
      </c>
      <c r="AE10" s="80">
        <v>1</v>
      </c>
      <c r="AF10" s="80">
        <v>6000000</v>
      </c>
      <c r="AG10" s="80">
        <v>0</v>
      </c>
      <c r="AH10" s="553" t="s">
        <v>80</v>
      </c>
      <c r="AI10" s="74">
        <f t="shared" si="1"/>
        <v>0</v>
      </c>
      <c r="AJ10" s="80">
        <v>0</v>
      </c>
      <c r="AK10" s="80">
        <v>0</v>
      </c>
      <c r="AL10" s="553" t="s">
        <v>80</v>
      </c>
      <c r="AM10" s="78">
        <v>0</v>
      </c>
      <c r="AN10" s="553" t="s">
        <v>80</v>
      </c>
      <c r="AO10" s="553" t="s">
        <v>80</v>
      </c>
      <c r="AP10" s="74">
        <f t="shared" si="2"/>
        <v>0</v>
      </c>
      <c r="AQ10" s="408">
        <f>+L10+AF10-AK10</f>
        <v>18000000</v>
      </c>
      <c r="AR10" s="77" t="s">
        <v>115</v>
      </c>
      <c r="AS10" s="80">
        <v>0</v>
      </c>
      <c r="AT10" s="553" t="s">
        <v>80</v>
      </c>
      <c r="AU10" s="408">
        <v>12368700</v>
      </c>
      <c r="AV10" s="408">
        <f t="shared" si="3"/>
        <v>5631300</v>
      </c>
      <c r="AW10" s="60">
        <f t="shared" si="4"/>
        <v>0.68715000000000004</v>
      </c>
      <c r="AX10" s="553" t="s">
        <v>80</v>
      </c>
      <c r="AY10" s="77" t="s">
        <v>72</v>
      </c>
      <c r="AZ10" s="80" t="s">
        <v>17967</v>
      </c>
      <c r="BA10" s="73" t="s">
        <v>71</v>
      </c>
      <c r="BB10" s="73" t="s">
        <v>117</v>
      </c>
    </row>
    <row r="11" spans="1:73" x14ac:dyDescent="0.25">
      <c r="A11" s="111"/>
      <c r="B11" s="552">
        <v>2023</v>
      </c>
      <c r="C11" s="77">
        <v>891780111</v>
      </c>
      <c r="D11" s="80" t="s">
        <v>68</v>
      </c>
      <c r="E11" s="80" t="s">
        <v>17985</v>
      </c>
      <c r="F11" s="74" t="s">
        <v>17968</v>
      </c>
      <c r="G11" s="77">
        <v>0</v>
      </c>
      <c r="H11" s="80"/>
      <c r="I11" s="86" t="s">
        <v>78</v>
      </c>
      <c r="J11" s="87" t="s">
        <v>1527</v>
      </c>
      <c r="K11" s="132" t="s">
        <v>17969</v>
      </c>
      <c r="L11" s="406">
        <v>11800948</v>
      </c>
      <c r="M11" s="73" t="s">
        <v>73</v>
      </c>
      <c r="N11" s="77" t="s">
        <v>17955</v>
      </c>
      <c r="O11" s="80" t="s">
        <v>10932</v>
      </c>
      <c r="P11" s="407">
        <v>860035467</v>
      </c>
      <c r="Q11" s="80">
        <v>1178</v>
      </c>
      <c r="R11" s="553">
        <v>45070</v>
      </c>
      <c r="S11" s="406">
        <v>11800948</v>
      </c>
      <c r="T11" s="553">
        <v>45072</v>
      </c>
      <c r="U11" s="406">
        <v>11800948</v>
      </c>
      <c r="V11" s="77" t="s">
        <v>70</v>
      </c>
      <c r="W11" s="407">
        <v>36726018</v>
      </c>
      <c r="X11" s="80" t="s">
        <v>17970</v>
      </c>
      <c r="Y11" s="80" t="s">
        <v>17971</v>
      </c>
      <c r="Z11" s="553">
        <v>45072</v>
      </c>
      <c r="AA11" s="553">
        <v>45072</v>
      </c>
      <c r="AB11" s="553" t="s">
        <v>80</v>
      </c>
      <c r="AC11" s="553">
        <v>45133</v>
      </c>
      <c r="AD11" s="74">
        <f t="shared" si="0"/>
        <v>61</v>
      </c>
      <c r="AE11" s="80">
        <v>0</v>
      </c>
      <c r="AF11" s="80">
        <v>0</v>
      </c>
      <c r="AG11" s="80">
        <v>0</v>
      </c>
      <c r="AH11" s="553" t="s">
        <v>80</v>
      </c>
      <c r="AI11" s="74">
        <f t="shared" si="1"/>
        <v>0</v>
      </c>
      <c r="AJ11" s="80">
        <v>0</v>
      </c>
      <c r="AK11" s="80">
        <v>0</v>
      </c>
      <c r="AL11" s="553" t="s">
        <v>80</v>
      </c>
      <c r="AM11" s="78">
        <v>0</v>
      </c>
      <c r="AN11" s="553" t="s">
        <v>80</v>
      </c>
      <c r="AO11" s="553" t="s">
        <v>80</v>
      </c>
      <c r="AP11" s="74">
        <f t="shared" si="2"/>
        <v>0</v>
      </c>
      <c r="AQ11" s="408">
        <f>+L11+AF11-AK11</f>
        <v>11800948</v>
      </c>
      <c r="AR11" s="77" t="s">
        <v>115</v>
      </c>
      <c r="AS11" s="80">
        <v>0</v>
      </c>
      <c r="AT11" s="553" t="s">
        <v>80</v>
      </c>
      <c r="AU11" s="408">
        <v>11800948</v>
      </c>
      <c r="AV11" s="408">
        <f t="shared" si="3"/>
        <v>0</v>
      </c>
      <c r="AW11" s="60">
        <f t="shared" si="4"/>
        <v>1</v>
      </c>
      <c r="AX11" s="553" t="s">
        <v>80</v>
      </c>
      <c r="AY11" s="77" t="s">
        <v>72</v>
      </c>
      <c r="AZ11" s="80" t="s">
        <v>17972</v>
      </c>
      <c r="BA11" s="73" t="s">
        <v>71</v>
      </c>
      <c r="BB11" s="73" t="s">
        <v>117</v>
      </c>
    </row>
    <row r="12" spans="1:73" x14ac:dyDescent="0.25">
      <c r="A12" s="111"/>
      <c r="B12" s="552">
        <v>2023</v>
      </c>
      <c r="C12" s="77">
        <v>891780111</v>
      </c>
      <c r="D12" s="80" t="s">
        <v>68</v>
      </c>
      <c r="E12" s="80" t="s">
        <v>17986</v>
      </c>
      <c r="F12" s="74" t="s">
        <v>17973</v>
      </c>
      <c r="G12" s="77">
        <v>0</v>
      </c>
      <c r="H12" s="80"/>
      <c r="I12" s="86" t="s">
        <v>78</v>
      </c>
      <c r="J12" s="87" t="s">
        <v>1527</v>
      </c>
      <c r="K12" s="132" t="s">
        <v>17974</v>
      </c>
      <c r="L12" s="406">
        <v>20000000</v>
      </c>
      <c r="M12" s="73" t="s">
        <v>73</v>
      </c>
      <c r="N12" s="77" t="s">
        <v>17955</v>
      </c>
      <c r="O12" s="80" t="s">
        <v>9519</v>
      </c>
      <c r="P12" s="407">
        <v>7144967</v>
      </c>
      <c r="Q12" s="80">
        <v>917</v>
      </c>
      <c r="R12" s="553">
        <v>45034</v>
      </c>
      <c r="S12" s="406">
        <v>20000000</v>
      </c>
      <c r="T12" s="553">
        <v>45055</v>
      </c>
      <c r="U12" s="406">
        <v>20000000</v>
      </c>
      <c r="V12" s="77" t="s">
        <v>70</v>
      </c>
      <c r="W12" s="407">
        <v>36718996</v>
      </c>
      <c r="X12" s="80" t="s">
        <v>14614</v>
      </c>
      <c r="Y12" s="80" t="s">
        <v>17956</v>
      </c>
      <c r="Z12" s="553">
        <v>45054</v>
      </c>
      <c r="AA12" s="553">
        <v>45057</v>
      </c>
      <c r="AB12" s="553">
        <v>45057</v>
      </c>
      <c r="AC12" s="553">
        <v>45291</v>
      </c>
      <c r="AD12" s="74">
        <f t="shared" si="0"/>
        <v>234</v>
      </c>
      <c r="AE12" s="80">
        <v>0</v>
      </c>
      <c r="AF12" s="80">
        <v>0</v>
      </c>
      <c r="AG12" s="80">
        <v>0</v>
      </c>
      <c r="AH12" s="553" t="s">
        <v>80</v>
      </c>
      <c r="AI12" s="74">
        <f t="shared" si="1"/>
        <v>0</v>
      </c>
      <c r="AJ12" s="80">
        <v>0</v>
      </c>
      <c r="AK12" s="80">
        <v>0</v>
      </c>
      <c r="AL12" s="553" t="s">
        <v>80</v>
      </c>
      <c r="AM12" s="78">
        <v>0</v>
      </c>
      <c r="AN12" s="553" t="s">
        <v>80</v>
      </c>
      <c r="AO12" s="553" t="s">
        <v>80</v>
      </c>
      <c r="AP12" s="74">
        <f t="shared" si="2"/>
        <v>0</v>
      </c>
      <c r="AQ12" s="408">
        <f>+L12+AF12-AK12</f>
        <v>20000000</v>
      </c>
      <c r="AR12" s="77" t="s">
        <v>115</v>
      </c>
      <c r="AS12" s="80">
        <v>0</v>
      </c>
      <c r="AT12" s="553" t="s">
        <v>80</v>
      </c>
      <c r="AU12" s="408">
        <v>11058000.33</v>
      </c>
      <c r="AV12" s="408">
        <f t="shared" si="3"/>
        <v>8941999.6699999999</v>
      </c>
      <c r="AW12" s="60">
        <f t="shared" si="4"/>
        <v>0.55290001649999998</v>
      </c>
      <c r="AX12" s="553" t="s">
        <v>80</v>
      </c>
      <c r="AY12" s="77" t="s">
        <v>72</v>
      </c>
      <c r="AZ12" s="80" t="s">
        <v>17975</v>
      </c>
      <c r="BA12" s="73" t="s">
        <v>71</v>
      </c>
      <c r="BB12" s="73" t="s">
        <v>117</v>
      </c>
    </row>
    <row r="13" spans="1:73" x14ac:dyDescent="0.25">
      <c r="A13" s="111"/>
      <c r="B13" s="552">
        <v>2023</v>
      </c>
      <c r="C13" s="77">
        <v>891780111</v>
      </c>
      <c r="D13" s="80" t="s">
        <v>68</v>
      </c>
      <c r="E13" s="80" t="s">
        <v>17987</v>
      </c>
      <c r="F13" s="80" t="s">
        <v>17976</v>
      </c>
      <c r="G13" s="77">
        <v>0</v>
      </c>
      <c r="H13" s="80"/>
      <c r="I13" s="86" t="s">
        <v>78</v>
      </c>
      <c r="J13" s="87" t="s">
        <v>1527</v>
      </c>
      <c r="K13" s="132" t="s">
        <v>17954</v>
      </c>
      <c r="L13" s="406">
        <v>18000000</v>
      </c>
      <c r="M13" s="73" t="s">
        <v>73</v>
      </c>
      <c r="N13" s="77" t="s">
        <v>17955</v>
      </c>
      <c r="O13" s="80" t="s">
        <v>17959</v>
      </c>
      <c r="P13" s="407">
        <v>9009297397</v>
      </c>
      <c r="Q13" s="80">
        <v>1643</v>
      </c>
      <c r="R13" s="553">
        <v>45140</v>
      </c>
      <c r="S13" s="406">
        <v>50000000</v>
      </c>
      <c r="T13" s="553">
        <v>45149</v>
      </c>
      <c r="U13" s="406">
        <v>18000000</v>
      </c>
      <c r="V13" s="77" t="s">
        <v>70</v>
      </c>
      <c r="W13" s="407">
        <v>36718996</v>
      </c>
      <c r="X13" s="80" t="s">
        <v>14614</v>
      </c>
      <c r="Y13" s="80" t="s">
        <v>17956</v>
      </c>
      <c r="Z13" s="553">
        <v>45149</v>
      </c>
      <c r="AA13" s="553">
        <v>45149</v>
      </c>
      <c r="AB13" s="553" t="s">
        <v>80</v>
      </c>
      <c r="AC13" s="553">
        <v>45291</v>
      </c>
      <c r="AD13" s="74">
        <f t="shared" si="0"/>
        <v>142</v>
      </c>
      <c r="AE13" s="80">
        <v>0</v>
      </c>
      <c r="AF13" s="80">
        <v>0</v>
      </c>
      <c r="AG13" s="80">
        <v>0</v>
      </c>
      <c r="AH13" s="553" t="s">
        <v>80</v>
      </c>
      <c r="AI13" s="74">
        <f t="shared" si="1"/>
        <v>0</v>
      </c>
      <c r="AJ13" s="80">
        <v>0</v>
      </c>
      <c r="AK13" s="80">
        <v>0</v>
      </c>
      <c r="AL13" s="553" t="s">
        <v>80</v>
      </c>
      <c r="AM13" s="78">
        <v>0</v>
      </c>
      <c r="AN13" s="553" t="s">
        <v>80</v>
      </c>
      <c r="AO13" s="553" t="s">
        <v>80</v>
      </c>
      <c r="AP13" s="74">
        <f t="shared" si="2"/>
        <v>0</v>
      </c>
      <c r="AQ13" s="408">
        <f>+L13+AF13-AK13</f>
        <v>18000000</v>
      </c>
      <c r="AR13" s="77" t="s">
        <v>115</v>
      </c>
      <c r="AS13" s="80">
        <v>0</v>
      </c>
      <c r="AT13" s="553" t="s">
        <v>80</v>
      </c>
      <c r="AU13" s="408">
        <v>7372118.5</v>
      </c>
      <c r="AV13" s="408">
        <f t="shared" si="3"/>
        <v>10627881.5</v>
      </c>
      <c r="AW13" s="60">
        <f t="shared" si="4"/>
        <v>0.40956213888888887</v>
      </c>
      <c r="AX13" s="553" t="s">
        <v>80</v>
      </c>
      <c r="AY13" s="77" t="s">
        <v>72</v>
      </c>
      <c r="AZ13" s="80" t="s">
        <v>17977</v>
      </c>
      <c r="BA13" s="73" t="s">
        <v>71</v>
      </c>
      <c r="BB13" s="73" t="s">
        <v>117</v>
      </c>
    </row>
    <row r="14" spans="1:73" ht="15.75" thickBot="1" x14ac:dyDescent="0.3">
      <c r="A14" s="111"/>
      <c r="B14" s="554">
        <v>2023</v>
      </c>
      <c r="C14" s="413">
        <v>891780111</v>
      </c>
      <c r="D14" s="412" t="s">
        <v>68</v>
      </c>
      <c r="E14" s="412" t="s">
        <v>17988</v>
      </c>
      <c r="F14" s="412" t="s">
        <v>17978</v>
      </c>
      <c r="G14" s="413">
        <v>0</v>
      </c>
      <c r="H14" s="412"/>
      <c r="I14" s="146" t="s">
        <v>78</v>
      </c>
      <c r="J14" s="490" t="s">
        <v>1527</v>
      </c>
      <c r="K14" s="555" t="s">
        <v>17954</v>
      </c>
      <c r="L14" s="556">
        <v>12000000</v>
      </c>
      <c r="M14" s="415" t="s">
        <v>73</v>
      </c>
      <c r="N14" s="413" t="s">
        <v>17955</v>
      </c>
      <c r="O14" s="414" t="s">
        <v>9125</v>
      </c>
      <c r="P14" s="558">
        <v>901094352</v>
      </c>
      <c r="Q14" s="412">
        <v>1643</v>
      </c>
      <c r="R14" s="557">
        <v>45140</v>
      </c>
      <c r="S14" s="556">
        <v>50000000</v>
      </c>
      <c r="T14" s="557">
        <v>45149</v>
      </c>
      <c r="U14" s="556">
        <v>12000000</v>
      </c>
      <c r="V14" s="413" t="s">
        <v>70</v>
      </c>
      <c r="W14" s="558">
        <v>36718996</v>
      </c>
      <c r="X14" s="412" t="s">
        <v>14614</v>
      </c>
      <c r="Y14" s="412" t="s">
        <v>17956</v>
      </c>
      <c r="Z14" s="557">
        <v>45149</v>
      </c>
      <c r="AA14" s="557">
        <v>45149</v>
      </c>
      <c r="AB14" s="557" t="s">
        <v>80</v>
      </c>
      <c r="AC14" s="557">
        <v>45291</v>
      </c>
      <c r="AD14" s="419">
        <f t="shared" si="0"/>
        <v>142</v>
      </c>
      <c r="AE14" s="412">
        <v>0</v>
      </c>
      <c r="AF14" s="412">
        <v>0</v>
      </c>
      <c r="AG14" s="412">
        <v>0</v>
      </c>
      <c r="AH14" s="557" t="s">
        <v>80</v>
      </c>
      <c r="AI14" s="419">
        <f t="shared" si="1"/>
        <v>0</v>
      </c>
      <c r="AJ14" s="412">
        <v>0</v>
      </c>
      <c r="AK14" s="412">
        <v>0</v>
      </c>
      <c r="AL14" s="557" t="s">
        <v>80</v>
      </c>
      <c r="AM14" s="417">
        <v>0</v>
      </c>
      <c r="AN14" s="557" t="s">
        <v>80</v>
      </c>
      <c r="AO14" s="557" t="s">
        <v>80</v>
      </c>
      <c r="AP14" s="419">
        <f t="shared" si="2"/>
        <v>0</v>
      </c>
      <c r="AQ14" s="559">
        <f>+L14+AF14-AK14</f>
        <v>12000000</v>
      </c>
      <c r="AR14" s="413" t="s">
        <v>115</v>
      </c>
      <c r="AS14" s="412">
        <v>0</v>
      </c>
      <c r="AT14" s="557" t="s">
        <v>80</v>
      </c>
      <c r="AU14" s="560">
        <v>2297650</v>
      </c>
      <c r="AV14" s="559">
        <f t="shared" si="3"/>
        <v>9702350</v>
      </c>
      <c r="AW14" s="421">
        <f t="shared" si="4"/>
        <v>0.19147083333333334</v>
      </c>
      <c r="AX14" s="557" t="s">
        <v>80</v>
      </c>
      <c r="AY14" s="413" t="s">
        <v>72</v>
      </c>
      <c r="AZ14" s="412" t="s">
        <v>17979</v>
      </c>
      <c r="BA14" s="415" t="s">
        <v>71</v>
      </c>
      <c r="BB14" s="415" t="s">
        <v>117</v>
      </c>
    </row>
    <row r="15" spans="1:73" s="22" customFormat="1" ht="15.75" thickBot="1" x14ac:dyDescent="0.3">
      <c r="B15" s="790" t="s">
        <v>74</v>
      </c>
      <c r="C15" s="791"/>
      <c r="D15" s="792"/>
      <c r="E15" s="323">
        <f>+SUBTOTAL(3,E7:E14)</f>
        <v>8</v>
      </c>
      <c r="F15" s="356"/>
      <c r="G15" s="185"/>
      <c r="H15" s="185"/>
      <c r="I15" s="185"/>
      <c r="J15" s="185"/>
      <c r="K15" s="185"/>
      <c r="L15" s="350">
        <f>SUM(L7:L14)</f>
        <v>113650948</v>
      </c>
      <c r="M15" s="793"/>
      <c r="N15" s="794"/>
      <c r="O15" s="794"/>
      <c r="P15" s="794"/>
      <c r="Q15" s="794"/>
      <c r="R15" s="794"/>
      <c r="S15" s="794"/>
      <c r="T15" s="794"/>
      <c r="U15" s="794"/>
      <c r="V15" s="794"/>
      <c r="W15" s="794"/>
      <c r="X15" s="794"/>
      <c r="Y15" s="794"/>
      <c r="Z15" s="794"/>
      <c r="AA15" s="794"/>
      <c r="AB15" s="794"/>
      <c r="AC15" s="794"/>
      <c r="AD15" s="795"/>
      <c r="AE15" s="186">
        <f>SUM(AE7:AE14)</f>
        <v>3</v>
      </c>
      <c r="AF15" s="187">
        <f>SUM(AF7:AF14)</f>
        <v>16000000</v>
      </c>
      <c r="AG15" s="187">
        <f>SUM(AG7:AG14)</f>
        <v>0</v>
      </c>
      <c r="AH15" s="188"/>
      <c r="AI15" s="187">
        <f>SUM(AI7:AI14)</f>
        <v>0</v>
      </c>
      <c r="AJ15" s="187">
        <f>SUM(AJ7:AJ14)</f>
        <v>0</v>
      </c>
      <c r="AK15" s="351">
        <f>SUM(AK7:AK14)</f>
        <v>0</v>
      </c>
      <c r="AL15" s="188"/>
      <c r="AM15" s="330">
        <f>SUM(AM7:AM14)</f>
        <v>0</v>
      </c>
      <c r="AN15" s="793"/>
      <c r="AO15" s="794"/>
      <c r="AP15" s="795"/>
      <c r="AQ15" s="186">
        <f>SUM(AQ7:AQ14)</f>
        <v>129650948</v>
      </c>
      <c r="AR15" s="188"/>
      <c r="AS15" s="187">
        <f>SUM(AS7:AS14)</f>
        <v>0</v>
      </c>
      <c r="AT15" s="188"/>
      <c r="AU15" s="331">
        <f>SUM(AU7:AU14)</f>
        <v>94452150.329999998</v>
      </c>
      <c r="AV15" s="332">
        <f>SUM(AV7:AV14)</f>
        <v>35198797.670000002</v>
      </c>
      <c r="AW15" s="793"/>
      <c r="AX15" s="794"/>
      <c r="AY15" s="794"/>
      <c r="AZ15" s="794"/>
      <c r="BA15" s="794"/>
      <c r="BB15" s="794"/>
    </row>
    <row r="19" spans="47:47" x14ac:dyDescent="0.25">
      <c r="AU19" s="409"/>
    </row>
    <row r="20" spans="47:47" x14ac:dyDescent="0.25">
      <c r="AU20" s="409"/>
    </row>
  </sheetData>
  <sheetProtection formatCells="0" formatColumns="0" formatRows="0" insertRows="0" deleteRows="0" autoFilter="0"/>
  <mergeCells count="20">
    <mergeCell ref="AE4:AP4"/>
    <mergeCell ref="O5:P5"/>
    <mergeCell ref="AN15:AP15"/>
    <mergeCell ref="AW15:BB15"/>
    <mergeCell ref="AE5:AI5"/>
    <mergeCell ref="AJ5:AL5"/>
    <mergeCell ref="AM5:AP5"/>
    <mergeCell ref="AR5:AV5"/>
    <mergeCell ref="AW5:AY5"/>
    <mergeCell ref="AZ5:BB5"/>
    <mergeCell ref="Q5:S5"/>
    <mergeCell ref="T5:U5"/>
    <mergeCell ref="V5:Y5"/>
    <mergeCell ref="Z5:AD5"/>
    <mergeCell ref="B15:D15"/>
    <mergeCell ref="M15:AD15"/>
    <mergeCell ref="B3:C5"/>
    <mergeCell ref="D3:H3"/>
    <mergeCell ref="I3:J4"/>
    <mergeCell ref="F4:G4"/>
  </mergeCells>
  <conditionalFormatting sqref="F4:F5">
    <cfRule type="containsText" dxfId="6"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14" xr:uid="{599F96C7-59B4-48A2-94A3-A908AF0853C9}">
      <formula1>"OTRO SECTOR"</formula1>
    </dataValidation>
    <dataValidation type="list" allowBlank="1" showInputMessage="1" showErrorMessage="1" sqref="M7:M14" xr:uid="{D4CA946C-2CA0-4CB8-9C16-ABC4584C68A4}">
      <formula1>"DIRECTA"</formula1>
    </dataValidation>
    <dataValidation type="list" allowBlank="1" showInputMessage="1" showErrorMessage="1" sqref="J7:J14" xr:uid="{C357DFD7-A549-459B-AF43-7228FC457C98}">
      <formula1>"FUNCIONAMIENTO,INVERSION,OTROS"</formula1>
    </dataValidation>
    <dataValidation type="list" allowBlank="1" showInputMessage="1" showErrorMessage="1" sqref="N7:N14" xr:uid="{4659E327-97C4-4112-8862-4996AAB1ABEC}">
      <formula1>modalidad</formula1>
    </dataValidation>
    <dataValidation type="list" allowBlank="1" showInputMessage="1" showErrorMessage="1" sqref="BB7:BB14" xr:uid="{45B95C1F-8B48-437E-BE51-91A085008B88}">
      <formula1>"SI,NA por TIPO Contrato"</formula1>
    </dataValidation>
    <dataValidation type="list" allowBlank="1" showInputMessage="1" showErrorMessage="1" sqref="BA7:BA14" xr:uid="{051249FF-632B-480F-BD8E-488EEB5490A8}">
      <formula1>"SI,NO HA INICIADO"</formula1>
    </dataValidation>
    <dataValidation type="list" allowBlank="1" showInputMessage="1" showErrorMessage="1" sqref="AY7:AY14" xr:uid="{B315FDDE-E1F7-4F98-8E52-D7602845A6E4}">
      <formula1>"En ejecucion,Suspendido,Liquidado,Terminado"</formula1>
    </dataValidation>
    <dataValidation type="list" allowBlank="1" showInputMessage="1" showErrorMessage="1" errorTitle="ERROR" error="SOLO VALIDO LISTA DESPLEGABLE" promptTitle="ESCOJA EL PERIODO" sqref="F4" xr:uid="{E2F43A49-4FDB-4784-A860-DDFDC8870197}">
      <formula1>"Seleccione el periodo a presentar,ENERO,FEBRERO,MARZO,ABRIL,MAYO,JUNIO,JULIO,AGOSTO,SEPTIEMBRE,OCTUBRE,NOVIEMBRE,DICIEMBRE"</formula1>
    </dataValidation>
    <dataValidation type="list" allowBlank="1" showInputMessage="1" showErrorMessage="1" sqref="K3" xr:uid="{2EA407A3-65EE-499E-A821-964874A7EBEE}">
      <formula1>"Escoja la opcion,42,250,1000,3000"</formula1>
    </dataValidation>
    <dataValidation type="list" allowBlank="1" showInputMessage="1" showErrorMessage="1" sqref="V7:V14 AR7:AR14" xr:uid="{BA9216FB-84E1-49A3-835A-827BF498B79B}">
      <formula1>"S,N"</formula1>
    </dataValidation>
  </dataValidation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50608-59EF-4DF9-AAEC-06713355647B}">
  <dimension ref="A1:BU124"/>
  <sheetViews>
    <sheetView showGridLines="0" zoomScale="80" zoomScaleNormal="80" workbookViewId="0">
      <selection activeCell="BG10" sqref="BG10"/>
    </sheetView>
  </sheetViews>
  <sheetFormatPr baseColWidth="10" defaultRowHeight="15" x14ac:dyDescent="0.25"/>
  <cols>
    <col min="1" max="1" width="2.5703125" customWidth="1"/>
    <col min="2" max="2" width="8.28515625" customWidth="1"/>
    <col min="3" max="3" width="11.7109375" customWidth="1"/>
    <col min="4" max="4" width="31" customWidth="1"/>
    <col min="5" max="5" width="25.42578125" customWidth="1"/>
    <col min="6" max="6" width="17.5703125" customWidth="1"/>
    <col min="7" max="7" width="20.42578125" style="56" customWidth="1"/>
    <col min="8" max="8" width="7.42578125" hidden="1" customWidth="1"/>
    <col min="9" max="9" width="16.5703125" customWidth="1"/>
    <col min="10" max="10" width="17.42578125" customWidth="1"/>
    <col min="11" max="11" width="18.42578125" customWidth="1"/>
    <col min="12" max="12" width="20.85546875" customWidth="1"/>
    <col min="13" max="13" width="15.7109375" customWidth="1"/>
    <col min="14" max="14" width="6.42578125" hidden="1" customWidth="1"/>
    <col min="15" max="15" width="16.140625" customWidth="1"/>
    <col min="16" max="16" width="16.42578125" customWidth="1"/>
    <col min="18" max="18" width="13.42578125" customWidth="1"/>
    <col min="19" max="19" width="12.140625" bestFit="1" customWidth="1"/>
    <col min="20" max="20" width="16.28515625" customWidth="1"/>
    <col min="21" max="21" width="17" customWidth="1"/>
    <col min="22" max="22" width="14.140625" customWidth="1"/>
    <col min="23" max="23" width="14.42578125" customWidth="1"/>
    <col min="24" max="24" width="18.8554687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2" max="32" width="17.5703125" bestFit="1" customWidth="1"/>
    <col min="33" max="33" width="13.42578125" customWidth="1"/>
    <col min="34" max="34" width="14.85546875" customWidth="1"/>
    <col min="35" max="35" width="13.5703125" customWidth="1"/>
    <col min="36" max="36" width="16.5703125" customWidth="1"/>
    <col min="37" max="37" width="17.5703125" bestFit="1" customWidth="1"/>
    <col min="38" max="38" width="13.85546875" customWidth="1"/>
    <col min="39" max="40" width="15.5703125" customWidth="1"/>
    <col min="41" max="41" width="14.7109375" customWidth="1"/>
    <col min="42" max="42" width="18.5703125" customWidth="1"/>
    <col min="43" max="43" width="20.42578125" bestFit="1" customWidth="1"/>
    <col min="44" max="44" width="14.7109375" customWidth="1"/>
    <col min="45" max="45" width="19.28515625" bestFit="1" customWidth="1"/>
    <col min="46" max="46" width="14.28515625" customWidth="1"/>
    <col min="47" max="47" width="19.42578125" customWidth="1"/>
    <col min="48" max="48" width="17.85546875" customWidth="1"/>
    <col min="49" max="49" width="14.42578125" bestFit="1" customWidth="1"/>
    <col min="50" max="50" width="14.28515625" customWidth="1"/>
    <col min="51" max="51" width="12.42578125" customWidth="1"/>
    <col min="52" max="52" width="24.28515625" customWidth="1"/>
    <col min="54" max="54" width="21.42578125" bestFit="1" customWidth="1"/>
  </cols>
  <sheetData>
    <row r="1" spans="1:73" ht="7.5" customHeight="1" x14ac:dyDescent="0.25">
      <c r="X1" s="1"/>
    </row>
    <row r="2" spans="1:73" ht="11.25" customHeight="1" thickBot="1" x14ac:dyDescent="0.3">
      <c r="H2" s="2"/>
      <c r="I2" s="2"/>
      <c r="X2" s="1"/>
    </row>
    <row r="3" spans="1:73" ht="30.75" customHeight="1" thickBot="1" x14ac:dyDescent="0.3">
      <c r="B3" s="768"/>
      <c r="C3" s="769"/>
      <c r="D3" s="774" t="s">
        <v>76</v>
      </c>
      <c r="E3" s="775"/>
      <c r="F3" s="775"/>
      <c r="G3" s="775"/>
      <c r="H3" s="776"/>
      <c r="I3" s="777" t="s">
        <v>0</v>
      </c>
      <c r="J3" s="778"/>
      <c r="K3" s="3">
        <v>3000</v>
      </c>
      <c r="L3" s="4" t="s">
        <v>1</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770"/>
      <c r="C4" s="771"/>
      <c r="D4" s="7" t="s">
        <v>2</v>
      </c>
      <c r="E4" s="8"/>
      <c r="F4" s="781" t="s">
        <v>119</v>
      </c>
      <c r="G4" s="781"/>
      <c r="H4" s="9"/>
      <c r="I4" s="779"/>
      <c r="J4" s="780"/>
      <c r="K4" s="10">
        <f>+L5*K3</f>
        <v>3480000000</v>
      </c>
      <c r="L4" s="11" t="s">
        <v>3</v>
      </c>
      <c r="M4" s="5"/>
      <c r="N4" s="5"/>
      <c r="O4" s="5"/>
      <c r="P4" s="5"/>
      <c r="Q4" s="5"/>
      <c r="R4" s="5"/>
      <c r="S4" s="5"/>
      <c r="T4" s="5"/>
      <c r="U4" s="5"/>
      <c r="V4" s="5"/>
      <c r="W4" s="5"/>
      <c r="X4" s="6"/>
      <c r="Y4" s="5"/>
      <c r="Z4" s="6"/>
      <c r="AA4" s="6"/>
      <c r="AB4" s="6"/>
      <c r="AC4" s="6"/>
      <c r="AD4" s="6"/>
      <c r="AE4" s="782" t="s">
        <v>4</v>
      </c>
      <c r="AF4" s="783"/>
      <c r="AG4" s="783"/>
      <c r="AH4" s="783"/>
      <c r="AI4" s="783"/>
      <c r="AJ4" s="783"/>
      <c r="AK4" s="783"/>
      <c r="AL4" s="783"/>
      <c r="AM4" s="783"/>
      <c r="AN4" s="783"/>
      <c r="AO4" s="783"/>
      <c r="AP4" s="784"/>
      <c r="AQ4" s="5"/>
      <c r="AR4" s="5"/>
      <c r="AS4" s="5"/>
      <c r="AT4" s="5"/>
      <c r="AU4" s="5"/>
      <c r="AV4" s="5"/>
      <c r="AW4" s="5"/>
      <c r="AX4" s="5"/>
      <c r="AY4" s="5"/>
      <c r="AZ4" s="5"/>
      <c r="BA4" s="5"/>
      <c r="BB4" s="5"/>
    </row>
    <row r="5" spans="1:73" s="12" customFormat="1" ht="23.25" customHeight="1" thickBot="1" x14ac:dyDescent="0.3">
      <c r="B5" s="772"/>
      <c r="C5" s="773"/>
      <c r="D5" s="13" t="s">
        <v>5</v>
      </c>
      <c r="E5" s="14"/>
      <c r="F5" s="23" t="s">
        <v>11462</v>
      </c>
      <c r="G5" s="176"/>
      <c r="H5" s="15"/>
      <c r="I5" s="16" t="s">
        <v>6</v>
      </c>
      <c r="J5" s="17"/>
      <c r="K5" s="18"/>
      <c r="L5" s="19">
        <v>1160000</v>
      </c>
      <c r="M5" s="5"/>
      <c r="N5" s="5"/>
      <c r="O5" s="785" t="s">
        <v>7</v>
      </c>
      <c r="P5" s="786"/>
      <c r="Q5" s="785" t="s">
        <v>8</v>
      </c>
      <c r="R5" s="786"/>
      <c r="S5" s="787"/>
      <c r="T5" s="788" t="s">
        <v>9</v>
      </c>
      <c r="U5" s="789"/>
      <c r="V5" s="785" t="s">
        <v>10</v>
      </c>
      <c r="W5" s="786"/>
      <c r="X5" s="786"/>
      <c r="Y5" s="787"/>
      <c r="Z5" s="782" t="s">
        <v>11</v>
      </c>
      <c r="AA5" s="783"/>
      <c r="AB5" s="783"/>
      <c r="AC5" s="783"/>
      <c r="AD5" s="784"/>
      <c r="AE5" s="782" t="s">
        <v>12</v>
      </c>
      <c r="AF5" s="783"/>
      <c r="AG5" s="783"/>
      <c r="AH5" s="783"/>
      <c r="AI5" s="784"/>
      <c r="AJ5" s="785" t="s">
        <v>13</v>
      </c>
      <c r="AK5" s="786"/>
      <c r="AL5" s="787"/>
      <c r="AM5" s="785" t="s">
        <v>14</v>
      </c>
      <c r="AN5" s="786"/>
      <c r="AO5" s="786"/>
      <c r="AP5" s="787"/>
      <c r="AQ5" s="5"/>
      <c r="AR5" s="785" t="s">
        <v>15</v>
      </c>
      <c r="AS5" s="786"/>
      <c r="AT5" s="786"/>
      <c r="AU5" s="786"/>
      <c r="AV5" s="787"/>
      <c r="AW5" s="785" t="s">
        <v>79</v>
      </c>
      <c r="AX5" s="786"/>
      <c r="AY5" s="787"/>
      <c r="AZ5" s="785" t="s">
        <v>16</v>
      </c>
      <c r="BA5" s="786"/>
      <c r="BB5" s="787"/>
    </row>
    <row r="6" spans="1:73" s="21" customFormat="1" ht="77.25" thickBot="1" x14ac:dyDescent="0.3">
      <c r="A6" s="58"/>
      <c r="B6" s="43" t="s">
        <v>17</v>
      </c>
      <c r="C6" s="44" t="s">
        <v>18</v>
      </c>
      <c r="D6" s="45" t="s">
        <v>19</v>
      </c>
      <c r="E6" s="47" t="s">
        <v>20</v>
      </c>
      <c r="F6" s="47" t="s">
        <v>21</v>
      </c>
      <c r="G6" s="45" t="s">
        <v>22</v>
      </c>
      <c r="H6" s="47" t="s">
        <v>23</v>
      </c>
      <c r="I6" s="43" t="s">
        <v>24</v>
      </c>
      <c r="J6" s="43" t="s">
        <v>77</v>
      </c>
      <c r="K6" s="43" t="s">
        <v>25</v>
      </c>
      <c r="L6" s="43" t="s">
        <v>26</v>
      </c>
      <c r="M6" s="43" t="s">
        <v>27</v>
      </c>
      <c r="N6" s="43" t="s">
        <v>28</v>
      </c>
      <c r="O6" s="43" t="s">
        <v>29</v>
      </c>
      <c r="P6" s="44" t="s">
        <v>30</v>
      </c>
      <c r="Q6" s="44" t="s">
        <v>31</v>
      </c>
      <c r="R6" s="43" t="s">
        <v>32</v>
      </c>
      <c r="S6" s="43" t="s">
        <v>33</v>
      </c>
      <c r="T6" s="43" t="s">
        <v>34</v>
      </c>
      <c r="U6" s="43" t="s">
        <v>35</v>
      </c>
      <c r="V6" s="43" t="s">
        <v>36</v>
      </c>
      <c r="W6" s="44" t="s">
        <v>37</v>
      </c>
      <c r="X6" s="43" t="s">
        <v>38</v>
      </c>
      <c r="Y6" s="43" t="s">
        <v>39</v>
      </c>
      <c r="Z6" s="43" t="s">
        <v>75</v>
      </c>
      <c r="AA6" s="43" t="s">
        <v>40</v>
      </c>
      <c r="AB6" s="43" t="s">
        <v>41</v>
      </c>
      <c r="AC6" s="52" t="s">
        <v>42</v>
      </c>
      <c r="AD6" s="43" t="s">
        <v>43</v>
      </c>
      <c r="AE6" s="43" t="s">
        <v>44</v>
      </c>
      <c r="AF6" s="43" t="s">
        <v>45</v>
      </c>
      <c r="AG6" s="43" t="s">
        <v>46</v>
      </c>
      <c r="AH6" s="52" t="s">
        <v>47</v>
      </c>
      <c r="AI6" s="43" t="s">
        <v>48</v>
      </c>
      <c r="AJ6" s="43" t="s">
        <v>49</v>
      </c>
      <c r="AK6" s="43" t="s">
        <v>50</v>
      </c>
      <c r="AL6" s="52" t="s">
        <v>51</v>
      </c>
      <c r="AM6" s="43" t="s">
        <v>52</v>
      </c>
      <c r="AN6" s="52" t="s">
        <v>53</v>
      </c>
      <c r="AO6" s="52" t="s">
        <v>54</v>
      </c>
      <c r="AP6" s="43" t="s">
        <v>55</v>
      </c>
      <c r="AQ6" s="43" t="s">
        <v>56</v>
      </c>
      <c r="AR6" s="43" t="s">
        <v>57</v>
      </c>
      <c r="AS6" s="43" t="s">
        <v>58</v>
      </c>
      <c r="AT6" s="43" t="s">
        <v>59</v>
      </c>
      <c r="AU6" s="53" t="s">
        <v>60</v>
      </c>
      <c r="AV6" s="53" t="s">
        <v>61</v>
      </c>
      <c r="AW6" s="54" t="s">
        <v>62</v>
      </c>
      <c r="AX6" s="43" t="s">
        <v>63</v>
      </c>
      <c r="AY6" s="43" t="s">
        <v>64</v>
      </c>
      <c r="AZ6" s="44" t="s">
        <v>65</v>
      </c>
      <c r="BA6" s="44" t="s">
        <v>66</v>
      </c>
      <c r="BB6" s="44" t="s">
        <v>67</v>
      </c>
      <c r="BC6" s="20"/>
      <c r="BD6" s="20"/>
      <c r="BE6" s="20"/>
      <c r="BF6" s="20"/>
      <c r="BG6" s="20"/>
      <c r="BH6" s="20"/>
      <c r="BI6" s="20"/>
      <c r="BJ6" s="20"/>
      <c r="BK6" s="20"/>
      <c r="BL6" s="20"/>
      <c r="BM6" s="20"/>
      <c r="BN6" s="20"/>
      <c r="BO6" s="20"/>
      <c r="BP6" s="20"/>
      <c r="BQ6" s="20"/>
      <c r="BR6" s="20"/>
      <c r="BS6" s="20"/>
      <c r="BT6" s="20"/>
      <c r="BU6" s="20"/>
    </row>
    <row r="7" spans="1:73" s="12" customFormat="1" ht="12.75" x14ac:dyDescent="0.2">
      <c r="B7" s="61">
        <v>2023</v>
      </c>
      <c r="C7" s="62">
        <v>891780111</v>
      </c>
      <c r="D7" s="62" t="s">
        <v>68</v>
      </c>
      <c r="E7" s="384" t="s">
        <v>9249</v>
      </c>
      <c r="F7" s="375" t="s">
        <v>9250</v>
      </c>
      <c r="G7" s="374">
        <v>0</v>
      </c>
      <c r="H7" s="64"/>
      <c r="I7" s="64" t="s">
        <v>78</v>
      </c>
      <c r="J7" s="83" t="s">
        <v>1527</v>
      </c>
      <c r="K7" s="375" t="s">
        <v>9251</v>
      </c>
      <c r="L7" s="380">
        <v>517925736</v>
      </c>
      <c r="M7" s="83" t="s">
        <v>73</v>
      </c>
      <c r="N7" s="64"/>
      <c r="O7" s="375" t="s">
        <v>9252</v>
      </c>
      <c r="P7" s="386">
        <v>900864404</v>
      </c>
      <c r="Q7" s="136">
        <v>26</v>
      </c>
      <c r="R7" s="387">
        <v>44938</v>
      </c>
      <c r="S7" s="386">
        <v>517925736</v>
      </c>
      <c r="T7" s="387">
        <v>44946</v>
      </c>
      <c r="U7" s="598">
        <v>517925736</v>
      </c>
      <c r="V7" s="64" t="s">
        <v>70</v>
      </c>
      <c r="W7" s="386">
        <v>85459497</v>
      </c>
      <c r="X7" s="375" t="s">
        <v>9253</v>
      </c>
      <c r="Y7" s="64"/>
      <c r="Z7" s="388">
        <v>44946</v>
      </c>
      <c r="AA7" s="388">
        <v>44946</v>
      </c>
      <c r="AB7" s="240" t="s">
        <v>80</v>
      </c>
      <c r="AC7" s="388">
        <v>45291</v>
      </c>
      <c r="AD7" s="375">
        <f t="shared" ref="AD7:AD109" si="0">+IF(AB7="1800-01-01",AC7-AA7,AC7-AB7)</f>
        <v>345</v>
      </c>
      <c r="AE7" s="134">
        <v>0</v>
      </c>
      <c r="AF7" s="134">
        <v>0</v>
      </c>
      <c r="AG7" s="134">
        <v>0</v>
      </c>
      <c r="AH7" s="240" t="s">
        <v>80</v>
      </c>
      <c r="AI7" s="375">
        <f t="shared" ref="AI7:AI109" si="1">+IF(AH7="1800-01-01",0,AH7-AC7)</f>
        <v>0</v>
      </c>
      <c r="AJ7" s="134">
        <v>0</v>
      </c>
      <c r="AK7" s="134">
        <v>0</v>
      </c>
      <c r="AL7" s="240" t="s">
        <v>80</v>
      </c>
      <c r="AM7" s="135">
        <v>0</v>
      </c>
      <c r="AN7" s="240" t="s">
        <v>80</v>
      </c>
      <c r="AO7" s="240" t="s">
        <v>80</v>
      </c>
      <c r="AP7" s="375">
        <f t="shared" ref="AP7:AP109" si="2">+IF(AN7="1800-01-01",0,AO7-AN7)</f>
        <v>0</v>
      </c>
      <c r="AQ7" s="597">
        <f>+L7+AF7-AK7</f>
        <v>517925736</v>
      </c>
      <c r="AR7" s="64" t="s">
        <v>115</v>
      </c>
      <c r="AS7" s="134">
        <v>0</v>
      </c>
      <c r="AT7" s="240" t="s">
        <v>80</v>
      </c>
      <c r="AU7" s="379">
        <v>258962868</v>
      </c>
      <c r="AV7" s="380">
        <f>AQ7-AU7</f>
        <v>258962868</v>
      </c>
      <c r="AW7" s="137">
        <f>+IFERROR(AU7/AQ7,"-")</f>
        <v>0.5</v>
      </c>
      <c r="AX7" s="243" t="s">
        <v>80</v>
      </c>
      <c r="AY7" s="64" t="s">
        <v>72</v>
      </c>
      <c r="AZ7" s="375" t="s">
        <v>9254</v>
      </c>
      <c r="BA7" s="83" t="s">
        <v>71</v>
      </c>
      <c r="BB7" s="83" t="s">
        <v>117</v>
      </c>
    </row>
    <row r="8" spans="1:73" x14ac:dyDescent="0.25">
      <c r="B8" s="247">
        <v>2023</v>
      </c>
      <c r="C8" s="82">
        <v>891780111</v>
      </c>
      <c r="D8" s="82" t="s">
        <v>68</v>
      </c>
      <c r="E8" s="141" t="s">
        <v>9255</v>
      </c>
      <c r="F8" s="76" t="s">
        <v>9256</v>
      </c>
      <c r="G8" s="138">
        <v>0</v>
      </c>
      <c r="H8" s="145"/>
      <c r="I8" s="86" t="s">
        <v>78</v>
      </c>
      <c r="J8" s="81" t="s">
        <v>1527</v>
      </c>
      <c r="K8" s="76" t="s">
        <v>9257</v>
      </c>
      <c r="L8" s="364">
        <v>46890000</v>
      </c>
      <c r="M8" s="81" t="s">
        <v>73</v>
      </c>
      <c r="N8" s="145"/>
      <c r="O8" s="76" t="s">
        <v>9258</v>
      </c>
      <c r="P8" s="389">
        <v>57461792</v>
      </c>
      <c r="Q8" s="150">
        <v>28</v>
      </c>
      <c r="R8" s="265">
        <v>44943</v>
      </c>
      <c r="S8" s="76">
        <v>4689000</v>
      </c>
      <c r="T8" s="265">
        <v>44958</v>
      </c>
      <c r="U8" s="599">
        <v>46890000</v>
      </c>
      <c r="V8" s="86" t="s">
        <v>70</v>
      </c>
      <c r="W8" s="76">
        <v>72175282</v>
      </c>
      <c r="X8" s="154" t="s">
        <v>9259</v>
      </c>
      <c r="Y8" s="145"/>
      <c r="Z8" s="390">
        <v>44958</v>
      </c>
      <c r="AA8" s="390">
        <v>44958</v>
      </c>
      <c r="AB8" s="251" t="s">
        <v>80</v>
      </c>
      <c r="AC8" s="390">
        <v>45291</v>
      </c>
      <c r="AD8" s="76">
        <f t="shared" si="0"/>
        <v>333</v>
      </c>
      <c r="AE8" s="145">
        <v>0</v>
      </c>
      <c r="AF8" s="145">
        <v>0</v>
      </c>
      <c r="AG8" s="145">
        <v>0</v>
      </c>
      <c r="AH8" s="251" t="s">
        <v>80</v>
      </c>
      <c r="AI8" s="76">
        <f t="shared" si="1"/>
        <v>0</v>
      </c>
      <c r="AJ8" s="145">
        <v>0</v>
      </c>
      <c r="AK8" s="145">
        <v>0</v>
      </c>
      <c r="AL8" s="251" t="s">
        <v>80</v>
      </c>
      <c r="AM8" s="145">
        <v>0</v>
      </c>
      <c r="AN8" s="251" t="s">
        <v>80</v>
      </c>
      <c r="AO8" s="251" t="s">
        <v>80</v>
      </c>
      <c r="AP8" s="76">
        <f t="shared" si="2"/>
        <v>0</v>
      </c>
      <c r="AQ8" s="260">
        <f>+L8+AF8-AK8</f>
        <v>46890000</v>
      </c>
      <c r="AR8" s="86" t="s">
        <v>115</v>
      </c>
      <c r="AS8" s="145">
        <v>0</v>
      </c>
      <c r="AT8" s="251" t="s">
        <v>80</v>
      </c>
      <c r="AU8" s="381">
        <v>46890000</v>
      </c>
      <c r="AV8" s="364">
        <f t="shared" ref="AV8:AV71" si="3">AQ8-AU8</f>
        <v>0</v>
      </c>
      <c r="AW8" s="133">
        <f>+IFERROR(AU8/AQ8,"-")</f>
        <v>1</v>
      </c>
      <c r="AX8" s="203" t="s">
        <v>80</v>
      </c>
      <c r="AY8" s="86" t="s">
        <v>72</v>
      </c>
      <c r="AZ8" s="76" t="s">
        <v>9260</v>
      </c>
      <c r="BA8" s="81" t="s">
        <v>71</v>
      </c>
      <c r="BB8" s="81" t="s">
        <v>117</v>
      </c>
      <c r="BC8" s="12"/>
    </row>
    <row r="9" spans="1:73" x14ac:dyDescent="0.25">
      <c r="B9" s="247">
        <v>2023</v>
      </c>
      <c r="C9" s="82">
        <v>891780111</v>
      </c>
      <c r="D9" s="82" t="s">
        <v>68</v>
      </c>
      <c r="E9" s="141" t="s">
        <v>9261</v>
      </c>
      <c r="F9" s="76" t="s">
        <v>9262</v>
      </c>
      <c r="G9" s="138">
        <v>0</v>
      </c>
      <c r="H9" s="145"/>
      <c r="I9" s="86" t="s">
        <v>78</v>
      </c>
      <c r="J9" s="81" t="s">
        <v>120</v>
      </c>
      <c r="K9" s="76" t="s">
        <v>9263</v>
      </c>
      <c r="L9" s="364">
        <v>1100060857.1099999</v>
      </c>
      <c r="M9" s="81" t="s">
        <v>73</v>
      </c>
      <c r="N9" s="145"/>
      <c r="O9" s="76" t="s">
        <v>9264</v>
      </c>
      <c r="P9" s="389">
        <v>819002537</v>
      </c>
      <c r="Q9" s="150">
        <v>29</v>
      </c>
      <c r="R9" s="265">
        <v>44943</v>
      </c>
      <c r="S9" s="76">
        <v>1100369725</v>
      </c>
      <c r="T9" s="265">
        <v>44970</v>
      </c>
      <c r="U9" s="600">
        <v>1100060857.1099999</v>
      </c>
      <c r="V9" s="86" t="s">
        <v>70</v>
      </c>
      <c r="W9" s="142">
        <v>15443332</v>
      </c>
      <c r="X9" s="154" t="s">
        <v>9265</v>
      </c>
      <c r="Y9" s="145"/>
      <c r="Z9" s="390">
        <v>44970</v>
      </c>
      <c r="AA9" s="390">
        <v>44993</v>
      </c>
      <c r="AB9" s="251">
        <v>44979</v>
      </c>
      <c r="AC9" s="391">
        <v>45100</v>
      </c>
      <c r="AD9" s="76">
        <f t="shared" si="0"/>
        <v>121</v>
      </c>
      <c r="AE9" s="145">
        <v>0</v>
      </c>
      <c r="AF9" s="145">
        <v>0</v>
      </c>
      <c r="AG9" s="145">
        <v>0</v>
      </c>
      <c r="AH9" s="251" t="s">
        <v>80</v>
      </c>
      <c r="AI9" s="76">
        <f t="shared" si="1"/>
        <v>0</v>
      </c>
      <c r="AJ9" s="145">
        <v>0</v>
      </c>
      <c r="AK9" s="145">
        <v>0</v>
      </c>
      <c r="AL9" s="251" t="s">
        <v>80</v>
      </c>
      <c r="AM9" s="145">
        <v>1</v>
      </c>
      <c r="AN9" s="397">
        <v>45033</v>
      </c>
      <c r="AO9" s="251" t="s">
        <v>80</v>
      </c>
      <c r="AP9" s="76"/>
      <c r="AQ9" s="260">
        <f>+L9+AF9-AK9</f>
        <v>1100060857.1099999</v>
      </c>
      <c r="AR9" s="86" t="s">
        <v>70</v>
      </c>
      <c r="AS9" s="145">
        <v>550030428.54999995</v>
      </c>
      <c r="AT9" s="265">
        <v>44981</v>
      </c>
      <c r="AU9" s="381">
        <v>0</v>
      </c>
      <c r="AV9" s="364">
        <f t="shared" si="3"/>
        <v>1100060857.1099999</v>
      </c>
      <c r="AW9" s="133">
        <f t="shared" ref="AW9:AW109" si="4">+IFERROR(AU9/AQ9,"-")</f>
        <v>0</v>
      </c>
      <c r="AX9" s="203" t="s">
        <v>80</v>
      </c>
      <c r="AY9" s="86" t="s">
        <v>4254</v>
      </c>
      <c r="AZ9" s="76" t="s">
        <v>9266</v>
      </c>
      <c r="BA9" s="81" t="s">
        <v>71</v>
      </c>
      <c r="BB9" s="81" t="s">
        <v>117</v>
      </c>
      <c r="BC9" s="12"/>
    </row>
    <row r="10" spans="1:73" x14ac:dyDescent="0.25">
      <c r="B10" s="247">
        <v>2023</v>
      </c>
      <c r="C10" s="82">
        <v>891780111</v>
      </c>
      <c r="D10" s="82" t="s">
        <v>68</v>
      </c>
      <c r="E10" s="141" t="s">
        <v>9267</v>
      </c>
      <c r="F10" s="76" t="s">
        <v>9268</v>
      </c>
      <c r="G10" s="138">
        <v>0</v>
      </c>
      <c r="H10" s="145"/>
      <c r="I10" s="86" t="s">
        <v>78</v>
      </c>
      <c r="J10" s="81" t="s">
        <v>120</v>
      </c>
      <c r="K10" s="76" t="s">
        <v>9269</v>
      </c>
      <c r="L10" s="364">
        <v>2560980800</v>
      </c>
      <c r="M10" s="81" t="s">
        <v>73</v>
      </c>
      <c r="N10" s="145"/>
      <c r="O10" s="76" t="s">
        <v>9270</v>
      </c>
      <c r="P10" s="389">
        <v>900173983</v>
      </c>
      <c r="Q10" s="150">
        <v>323</v>
      </c>
      <c r="R10" s="265">
        <v>44966</v>
      </c>
      <c r="S10" s="76">
        <v>2560980800</v>
      </c>
      <c r="T10" s="265">
        <v>44970</v>
      </c>
      <c r="U10" s="599">
        <v>2560980800</v>
      </c>
      <c r="V10" s="86" t="s">
        <v>70</v>
      </c>
      <c r="W10" s="142">
        <v>85152695</v>
      </c>
      <c r="X10" s="154" t="s">
        <v>9271</v>
      </c>
      <c r="Y10" s="145"/>
      <c r="Z10" s="390">
        <v>44970</v>
      </c>
      <c r="AA10" s="390">
        <v>44971</v>
      </c>
      <c r="AB10" s="251">
        <v>44971</v>
      </c>
      <c r="AC10" s="390">
        <v>45079</v>
      </c>
      <c r="AD10" s="76">
        <f t="shared" si="0"/>
        <v>108</v>
      </c>
      <c r="AE10" s="145">
        <v>0</v>
      </c>
      <c r="AF10" s="145">
        <v>0</v>
      </c>
      <c r="AG10" s="145">
        <v>0</v>
      </c>
      <c r="AH10" s="251" t="s">
        <v>80</v>
      </c>
      <c r="AI10" s="76">
        <f t="shared" si="1"/>
        <v>0</v>
      </c>
      <c r="AJ10" s="145">
        <v>1</v>
      </c>
      <c r="AK10" s="601">
        <v>140177500</v>
      </c>
      <c r="AL10" s="251" t="s">
        <v>80</v>
      </c>
      <c r="AM10" s="143">
        <v>0</v>
      </c>
      <c r="AN10" s="251" t="s">
        <v>80</v>
      </c>
      <c r="AO10" s="251" t="s">
        <v>80</v>
      </c>
      <c r="AP10" s="76">
        <f t="shared" si="2"/>
        <v>0</v>
      </c>
      <c r="AQ10" s="260">
        <f>+L10+AF10-AK10</f>
        <v>2420803300</v>
      </c>
      <c r="AR10" s="86" t="s">
        <v>115</v>
      </c>
      <c r="AS10" s="145">
        <v>0</v>
      </c>
      <c r="AT10" s="251" t="s">
        <v>80</v>
      </c>
      <c r="AU10" s="381">
        <v>2420803300</v>
      </c>
      <c r="AV10" s="364">
        <f t="shared" si="3"/>
        <v>0</v>
      </c>
      <c r="AW10" s="133">
        <f t="shared" si="4"/>
        <v>1</v>
      </c>
      <c r="AX10" s="249">
        <v>45100</v>
      </c>
      <c r="AY10" s="86" t="s">
        <v>253</v>
      </c>
      <c r="AZ10" s="76" t="s">
        <v>9272</v>
      </c>
      <c r="BA10" s="81" t="s">
        <v>71</v>
      </c>
      <c r="BB10" s="81" t="s">
        <v>117</v>
      </c>
    </row>
    <row r="11" spans="1:73" x14ac:dyDescent="0.25">
      <c r="B11" s="247">
        <v>2023</v>
      </c>
      <c r="C11" s="82">
        <v>891780111</v>
      </c>
      <c r="D11" s="82" t="s">
        <v>68</v>
      </c>
      <c r="E11" s="141" t="s">
        <v>9273</v>
      </c>
      <c r="F11" s="76" t="s">
        <v>9274</v>
      </c>
      <c r="G11" s="138">
        <v>0</v>
      </c>
      <c r="H11" s="145"/>
      <c r="I11" s="86" t="s">
        <v>78</v>
      </c>
      <c r="J11" s="81" t="s">
        <v>1527</v>
      </c>
      <c r="K11" s="76" t="s">
        <v>9275</v>
      </c>
      <c r="L11" s="364">
        <v>871261713</v>
      </c>
      <c r="M11" s="81" t="s">
        <v>73</v>
      </c>
      <c r="N11" s="145"/>
      <c r="O11" s="76" t="s">
        <v>9276</v>
      </c>
      <c r="P11" s="389">
        <v>901572832</v>
      </c>
      <c r="Q11" s="150">
        <v>425</v>
      </c>
      <c r="R11" s="265">
        <v>44978</v>
      </c>
      <c r="S11" s="76">
        <v>871261713</v>
      </c>
      <c r="T11" s="265">
        <v>44985</v>
      </c>
      <c r="U11" s="599">
        <v>871261713</v>
      </c>
      <c r="V11" s="86" t="s">
        <v>70</v>
      </c>
      <c r="W11" s="389">
        <v>85465146</v>
      </c>
      <c r="X11" s="154" t="s">
        <v>9277</v>
      </c>
      <c r="Y11" s="145"/>
      <c r="Z11" s="390">
        <v>44985</v>
      </c>
      <c r="AA11" s="390">
        <v>44991</v>
      </c>
      <c r="AB11" s="251">
        <v>44991</v>
      </c>
      <c r="AC11" s="390">
        <v>44995</v>
      </c>
      <c r="AD11" s="76">
        <f t="shared" si="0"/>
        <v>4</v>
      </c>
      <c r="AE11" s="145">
        <v>0</v>
      </c>
      <c r="AF11" s="145">
        <v>0</v>
      </c>
      <c r="AG11" s="145">
        <v>0</v>
      </c>
      <c r="AH11" s="251" t="s">
        <v>80</v>
      </c>
      <c r="AI11" s="76">
        <f t="shared" si="1"/>
        <v>0</v>
      </c>
      <c r="AJ11" s="145">
        <v>1</v>
      </c>
      <c r="AK11" s="601">
        <v>2975</v>
      </c>
      <c r="AL11" s="251" t="s">
        <v>80</v>
      </c>
      <c r="AM11" s="143">
        <v>0</v>
      </c>
      <c r="AN11" s="251" t="s">
        <v>80</v>
      </c>
      <c r="AO11" s="251" t="s">
        <v>80</v>
      </c>
      <c r="AP11" s="76">
        <f t="shared" si="2"/>
        <v>0</v>
      </c>
      <c r="AQ11" s="260">
        <f>+L11+AF11-AK11</f>
        <v>871258738</v>
      </c>
      <c r="AR11" s="86" t="s">
        <v>115</v>
      </c>
      <c r="AS11" s="145">
        <v>0</v>
      </c>
      <c r="AT11" s="251" t="s">
        <v>80</v>
      </c>
      <c r="AU11" s="381">
        <v>871258738.04999995</v>
      </c>
      <c r="AV11" s="364">
        <f t="shared" si="3"/>
        <v>-4.999995231628418E-2</v>
      </c>
      <c r="AW11" s="133">
        <f t="shared" si="4"/>
        <v>1.0000000000573881</v>
      </c>
      <c r="AX11" s="249">
        <v>45177</v>
      </c>
      <c r="AY11" s="86" t="s">
        <v>253</v>
      </c>
      <c r="AZ11" s="76" t="s">
        <v>9278</v>
      </c>
      <c r="BA11" s="81" t="s">
        <v>71</v>
      </c>
      <c r="BB11" s="81" t="s">
        <v>117</v>
      </c>
    </row>
    <row r="12" spans="1:73" s="184" customFormat="1" ht="38.25" x14ac:dyDescent="0.2">
      <c r="B12" s="247">
        <v>2023</v>
      </c>
      <c r="C12" s="81">
        <v>891780111</v>
      </c>
      <c r="D12" s="87" t="s">
        <v>68</v>
      </c>
      <c r="E12" s="141" t="s">
        <v>9279</v>
      </c>
      <c r="F12" s="141" t="s">
        <v>9280</v>
      </c>
      <c r="G12" s="139">
        <v>0</v>
      </c>
      <c r="H12" s="81"/>
      <c r="I12" s="81" t="s">
        <v>78</v>
      </c>
      <c r="J12" s="81" t="s">
        <v>1527</v>
      </c>
      <c r="K12" s="160" t="s">
        <v>9281</v>
      </c>
      <c r="L12" s="364">
        <v>820000000</v>
      </c>
      <c r="M12" s="81" t="s">
        <v>73</v>
      </c>
      <c r="N12" s="81"/>
      <c r="O12" s="160" t="s">
        <v>9282</v>
      </c>
      <c r="P12" s="392">
        <v>819000635</v>
      </c>
      <c r="Q12" s="393" t="s">
        <v>9283</v>
      </c>
      <c r="R12" s="258" t="s">
        <v>9284</v>
      </c>
      <c r="S12" s="393" t="s">
        <v>9285</v>
      </c>
      <c r="T12" s="251">
        <v>44986</v>
      </c>
      <c r="U12" s="392">
        <v>820000000</v>
      </c>
      <c r="V12" s="81" t="s">
        <v>70</v>
      </c>
      <c r="W12" s="392">
        <v>85459497</v>
      </c>
      <c r="X12" s="141" t="s">
        <v>9253</v>
      </c>
      <c r="Y12" s="81"/>
      <c r="Z12" s="251">
        <v>44986</v>
      </c>
      <c r="AA12" s="251">
        <v>44995</v>
      </c>
      <c r="AB12" s="251">
        <v>44988</v>
      </c>
      <c r="AC12" s="251">
        <v>45291</v>
      </c>
      <c r="AD12" s="262">
        <f t="shared" si="0"/>
        <v>303</v>
      </c>
      <c r="AE12" s="165">
        <v>0</v>
      </c>
      <c r="AF12" s="165">
        <v>0</v>
      </c>
      <c r="AG12" s="165">
        <v>0</v>
      </c>
      <c r="AH12" s="251" t="s">
        <v>80</v>
      </c>
      <c r="AI12" s="262">
        <f t="shared" si="1"/>
        <v>0</v>
      </c>
      <c r="AJ12" s="165">
        <v>0</v>
      </c>
      <c r="AK12" s="165">
        <v>0</v>
      </c>
      <c r="AL12" s="251" t="s">
        <v>80</v>
      </c>
      <c r="AM12" s="165">
        <v>0</v>
      </c>
      <c r="AN12" s="251" t="s">
        <v>80</v>
      </c>
      <c r="AO12" s="251" t="s">
        <v>80</v>
      </c>
      <c r="AP12" s="76">
        <f t="shared" si="2"/>
        <v>0</v>
      </c>
      <c r="AQ12" s="364">
        <f>+L12+AF12-AK12</f>
        <v>820000000</v>
      </c>
      <c r="AR12" s="81" t="s">
        <v>70</v>
      </c>
      <c r="AS12" s="165">
        <v>328000000</v>
      </c>
      <c r="AT12" s="251">
        <v>44995</v>
      </c>
      <c r="AU12" s="381">
        <v>476947217</v>
      </c>
      <c r="AV12" s="364">
        <f t="shared" si="3"/>
        <v>343052783</v>
      </c>
      <c r="AW12" s="133">
        <f t="shared" si="4"/>
        <v>0.58164294756097557</v>
      </c>
      <c r="AX12" s="203" t="s">
        <v>80</v>
      </c>
      <c r="AY12" s="81" t="s">
        <v>72</v>
      </c>
      <c r="AZ12" s="141" t="s">
        <v>9286</v>
      </c>
      <c r="BA12" s="81" t="s">
        <v>71</v>
      </c>
      <c r="BB12" s="81" t="s">
        <v>117</v>
      </c>
    </row>
    <row r="13" spans="1:73" x14ac:dyDescent="0.25">
      <c r="B13" s="247">
        <v>2023</v>
      </c>
      <c r="C13" s="82">
        <v>891780111</v>
      </c>
      <c r="D13" s="82" t="s">
        <v>68</v>
      </c>
      <c r="E13" s="76" t="s">
        <v>9287</v>
      </c>
      <c r="F13" s="76" t="s">
        <v>9288</v>
      </c>
      <c r="G13" s="138">
        <v>0</v>
      </c>
      <c r="H13" s="145"/>
      <c r="I13" s="86" t="s">
        <v>78</v>
      </c>
      <c r="J13" s="81" t="s">
        <v>1527</v>
      </c>
      <c r="K13" s="76" t="s">
        <v>9289</v>
      </c>
      <c r="L13" s="364">
        <v>653827479</v>
      </c>
      <c r="M13" s="81" t="s">
        <v>73</v>
      </c>
      <c r="N13" s="145"/>
      <c r="O13" s="76" t="s">
        <v>9290</v>
      </c>
      <c r="P13" s="389">
        <v>819003851</v>
      </c>
      <c r="Q13" s="150">
        <v>534</v>
      </c>
      <c r="R13" s="265">
        <v>44986</v>
      </c>
      <c r="S13" s="150">
        <v>653827479</v>
      </c>
      <c r="T13" s="265">
        <v>44987</v>
      </c>
      <c r="U13" s="599">
        <v>653827479</v>
      </c>
      <c r="V13" s="86" t="s">
        <v>70</v>
      </c>
      <c r="W13" s="389">
        <v>85465146</v>
      </c>
      <c r="X13" s="154" t="s">
        <v>9277</v>
      </c>
      <c r="Y13" s="145"/>
      <c r="Z13" s="390">
        <v>44987</v>
      </c>
      <c r="AA13" s="390">
        <v>44988</v>
      </c>
      <c r="AB13" s="251">
        <v>44988</v>
      </c>
      <c r="AC13" s="390">
        <v>45353</v>
      </c>
      <c r="AD13" s="76">
        <f t="shared" si="0"/>
        <v>365</v>
      </c>
      <c r="AE13" s="145">
        <v>1</v>
      </c>
      <c r="AF13" s="601">
        <v>3864841</v>
      </c>
      <c r="AG13" s="145">
        <v>0</v>
      </c>
      <c r="AH13" s="251" t="s">
        <v>80</v>
      </c>
      <c r="AI13" s="76">
        <f t="shared" si="1"/>
        <v>0</v>
      </c>
      <c r="AJ13" s="145">
        <v>0</v>
      </c>
      <c r="AK13" s="145">
        <v>0</v>
      </c>
      <c r="AL13" s="251" t="s">
        <v>80</v>
      </c>
      <c r="AM13" s="143">
        <v>0</v>
      </c>
      <c r="AN13" s="251" t="s">
        <v>80</v>
      </c>
      <c r="AO13" s="251" t="s">
        <v>80</v>
      </c>
      <c r="AP13" s="76">
        <f t="shared" si="2"/>
        <v>0</v>
      </c>
      <c r="AQ13" s="260">
        <f>+L13+AF13-AK13</f>
        <v>657692320</v>
      </c>
      <c r="AR13" s="86" t="s">
        <v>115</v>
      </c>
      <c r="AS13" s="145">
        <v>0</v>
      </c>
      <c r="AT13" s="251" t="s">
        <v>80</v>
      </c>
      <c r="AU13" s="381">
        <v>385264173</v>
      </c>
      <c r="AV13" s="364">
        <f t="shared" si="3"/>
        <v>272428147</v>
      </c>
      <c r="AW13" s="133">
        <f t="shared" si="4"/>
        <v>0.58578177254677388</v>
      </c>
      <c r="AX13" s="203" t="s">
        <v>80</v>
      </c>
      <c r="AY13" s="86" t="s">
        <v>72</v>
      </c>
      <c r="AZ13" s="76" t="s">
        <v>9291</v>
      </c>
      <c r="BA13" s="81" t="s">
        <v>71</v>
      </c>
      <c r="BB13" s="81" t="s">
        <v>117</v>
      </c>
    </row>
    <row r="14" spans="1:73" x14ac:dyDescent="0.25">
      <c r="B14" s="247">
        <v>2023</v>
      </c>
      <c r="C14" s="82">
        <v>891780111</v>
      </c>
      <c r="D14" s="82" t="s">
        <v>68</v>
      </c>
      <c r="E14" s="141" t="s">
        <v>9292</v>
      </c>
      <c r="F14" s="76" t="s">
        <v>9293</v>
      </c>
      <c r="G14" s="138">
        <v>0</v>
      </c>
      <c r="H14" s="145"/>
      <c r="I14" s="86" t="s">
        <v>78</v>
      </c>
      <c r="J14" s="81" t="s">
        <v>1527</v>
      </c>
      <c r="K14" s="76" t="s">
        <v>9294</v>
      </c>
      <c r="L14" s="364">
        <v>460845000</v>
      </c>
      <c r="M14" s="81" t="s">
        <v>73</v>
      </c>
      <c r="N14" s="145"/>
      <c r="O14" s="76" t="s">
        <v>9295</v>
      </c>
      <c r="P14" s="389">
        <v>900200085</v>
      </c>
      <c r="Q14" s="150">
        <v>423</v>
      </c>
      <c r="R14" s="265">
        <v>44978</v>
      </c>
      <c r="S14" s="150">
        <v>837900000</v>
      </c>
      <c r="T14" s="265">
        <v>45013</v>
      </c>
      <c r="U14" s="599">
        <v>460845000</v>
      </c>
      <c r="V14" s="86" t="s">
        <v>70</v>
      </c>
      <c r="W14" s="389">
        <v>85459497</v>
      </c>
      <c r="X14" s="76" t="s">
        <v>9253</v>
      </c>
      <c r="Y14" s="145"/>
      <c r="Z14" s="390">
        <v>45013</v>
      </c>
      <c r="AA14" s="390">
        <v>45016</v>
      </c>
      <c r="AB14" s="251">
        <v>45016</v>
      </c>
      <c r="AC14" s="390">
        <v>45291</v>
      </c>
      <c r="AD14" s="76">
        <f t="shared" si="0"/>
        <v>275</v>
      </c>
      <c r="AE14" s="145">
        <v>0</v>
      </c>
      <c r="AF14" s="145">
        <v>0</v>
      </c>
      <c r="AG14" s="145">
        <v>0</v>
      </c>
      <c r="AH14" s="251" t="s">
        <v>80</v>
      </c>
      <c r="AI14" s="76">
        <f t="shared" si="1"/>
        <v>0</v>
      </c>
      <c r="AJ14" s="145">
        <v>0</v>
      </c>
      <c r="AK14" s="145">
        <v>0</v>
      </c>
      <c r="AL14" s="251" t="s">
        <v>80</v>
      </c>
      <c r="AM14" s="143">
        <v>0</v>
      </c>
      <c r="AN14" s="251" t="s">
        <v>80</v>
      </c>
      <c r="AO14" s="251" t="s">
        <v>80</v>
      </c>
      <c r="AP14" s="76">
        <f t="shared" si="2"/>
        <v>0</v>
      </c>
      <c r="AQ14" s="260">
        <f>+L14+AF14-AK14</f>
        <v>460845000</v>
      </c>
      <c r="AR14" s="86" t="s">
        <v>70</v>
      </c>
      <c r="AS14" s="76">
        <v>138253500</v>
      </c>
      <c r="AT14" s="265">
        <v>45016</v>
      </c>
      <c r="AU14" s="381">
        <v>421019858</v>
      </c>
      <c r="AV14" s="364">
        <f t="shared" si="3"/>
        <v>39825142</v>
      </c>
      <c r="AW14" s="133">
        <f t="shared" si="4"/>
        <v>0.91358234981392872</v>
      </c>
      <c r="AX14" s="203" t="s">
        <v>80</v>
      </c>
      <c r="AY14" s="86" t="s">
        <v>72</v>
      </c>
      <c r="AZ14" s="76" t="s">
        <v>9296</v>
      </c>
      <c r="BA14" s="81" t="s">
        <v>71</v>
      </c>
      <c r="BB14" s="81" t="s">
        <v>117</v>
      </c>
    </row>
    <row r="15" spans="1:73" x14ac:dyDescent="0.25">
      <c r="B15" s="247">
        <v>2023</v>
      </c>
      <c r="C15" s="82">
        <v>891780111</v>
      </c>
      <c r="D15" s="82" t="s">
        <v>68</v>
      </c>
      <c r="E15" s="141" t="s">
        <v>9297</v>
      </c>
      <c r="F15" s="76" t="s">
        <v>9293</v>
      </c>
      <c r="G15" s="138">
        <v>0</v>
      </c>
      <c r="H15" s="145"/>
      <c r="I15" s="86" t="s">
        <v>78</v>
      </c>
      <c r="J15" s="81" t="s">
        <v>1527</v>
      </c>
      <c r="K15" s="76" t="s">
        <v>9298</v>
      </c>
      <c r="L15" s="364">
        <v>377055000</v>
      </c>
      <c r="M15" s="81" t="s">
        <v>73</v>
      </c>
      <c r="N15" s="145"/>
      <c r="O15" s="76" t="s">
        <v>9299</v>
      </c>
      <c r="P15" s="389">
        <v>819007190</v>
      </c>
      <c r="Q15" s="150">
        <v>423</v>
      </c>
      <c r="R15" s="265">
        <v>44978</v>
      </c>
      <c r="S15" s="150">
        <v>837900000</v>
      </c>
      <c r="T15" s="265">
        <v>45013</v>
      </c>
      <c r="U15" s="599">
        <v>377055000</v>
      </c>
      <c r="V15" s="86" t="s">
        <v>70</v>
      </c>
      <c r="W15" s="389">
        <v>85459497</v>
      </c>
      <c r="X15" s="76" t="s">
        <v>9253</v>
      </c>
      <c r="Y15" s="145"/>
      <c r="Z15" s="390">
        <v>45013</v>
      </c>
      <c r="AA15" s="390">
        <v>45016</v>
      </c>
      <c r="AB15" s="251">
        <v>45016</v>
      </c>
      <c r="AC15" s="390">
        <v>45291</v>
      </c>
      <c r="AD15" s="76">
        <f t="shared" si="0"/>
        <v>275</v>
      </c>
      <c r="AE15" s="145">
        <v>0</v>
      </c>
      <c r="AF15" s="145">
        <v>0</v>
      </c>
      <c r="AG15" s="145">
        <v>0</v>
      </c>
      <c r="AH15" s="251" t="s">
        <v>80</v>
      </c>
      <c r="AI15" s="76">
        <f t="shared" si="1"/>
        <v>0</v>
      </c>
      <c r="AJ15" s="145">
        <v>0</v>
      </c>
      <c r="AK15" s="145">
        <v>0</v>
      </c>
      <c r="AL15" s="251" t="s">
        <v>80</v>
      </c>
      <c r="AM15" s="143">
        <v>0</v>
      </c>
      <c r="AN15" s="251" t="s">
        <v>80</v>
      </c>
      <c r="AO15" s="251" t="s">
        <v>80</v>
      </c>
      <c r="AP15" s="76">
        <f t="shared" si="2"/>
        <v>0</v>
      </c>
      <c r="AQ15" s="260">
        <f>+L15+AF15-AK15</f>
        <v>377055000</v>
      </c>
      <c r="AR15" s="86" t="s">
        <v>70</v>
      </c>
      <c r="AS15" s="76">
        <v>113116500</v>
      </c>
      <c r="AT15" s="265">
        <v>45016</v>
      </c>
      <c r="AU15" s="381">
        <v>371609054</v>
      </c>
      <c r="AV15" s="364">
        <f t="shared" si="3"/>
        <v>5445946</v>
      </c>
      <c r="AW15" s="133">
        <f t="shared" si="4"/>
        <v>0.98555662701727864</v>
      </c>
      <c r="AX15" s="203" t="s">
        <v>80</v>
      </c>
      <c r="AY15" s="86" t="s">
        <v>72</v>
      </c>
      <c r="AZ15" s="76" t="s">
        <v>9296</v>
      </c>
      <c r="BA15" s="81" t="s">
        <v>71</v>
      </c>
      <c r="BB15" s="81" t="s">
        <v>117</v>
      </c>
    </row>
    <row r="16" spans="1:73" x14ac:dyDescent="0.25">
      <c r="B16" s="247">
        <v>2023</v>
      </c>
      <c r="C16" s="82">
        <v>891780111</v>
      </c>
      <c r="D16" s="82" t="s">
        <v>68</v>
      </c>
      <c r="E16" s="141" t="s">
        <v>9300</v>
      </c>
      <c r="F16" s="76" t="s">
        <v>9301</v>
      </c>
      <c r="G16" s="138">
        <v>0</v>
      </c>
      <c r="H16" s="145"/>
      <c r="I16" s="86" t="s">
        <v>78</v>
      </c>
      <c r="J16" s="81" t="s">
        <v>120</v>
      </c>
      <c r="K16" s="76" t="s">
        <v>9302</v>
      </c>
      <c r="L16" s="364">
        <v>828458853.69000006</v>
      </c>
      <c r="M16" s="81" t="s">
        <v>73</v>
      </c>
      <c r="N16" s="145"/>
      <c r="O16" s="76" t="s">
        <v>9303</v>
      </c>
      <c r="P16" s="389">
        <v>900196577</v>
      </c>
      <c r="Q16" s="150">
        <v>841</v>
      </c>
      <c r="R16" s="265">
        <v>45014</v>
      </c>
      <c r="S16" s="150">
        <v>828459300</v>
      </c>
      <c r="T16" s="265">
        <v>45035</v>
      </c>
      <c r="U16" s="599">
        <v>828458853.69000006</v>
      </c>
      <c r="V16" s="86" t="s">
        <v>70</v>
      </c>
      <c r="W16" s="389">
        <v>41947381</v>
      </c>
      <c r="X16" s="76" t="s">
        <v>9304</v>
      </c>
      <c r="Y16" s="145"/>
      <c r="Z16" s="390">
        <v>45035</v>
      </c>
      <c r="AA16" s="390">
        <v>45054</v>
      </c>
      <c r="AB16" s="251">
        <v>45041</v>
      </c>
      <c r="AC16" s="390">
        <v>45145</v>
      </c>
      <c r="AD16" s="76">
        <f t="shared" si="0"/>
        <v>104</v>
      </c>
      <c r="AE16" s="145">
        <v>0</v>
      </c>
      <c r="AF16" s="145">
        <v>0</v>
      </c>
      <c r="AG16" s="145">
        <v>1</v>
      </c>
      <c r="AH16" s="397">
        <v>45175</v>
      </c>
      <c r="AI16" s="76">
        <f t="shared" si="1"/>
        <v>30</v>
      </c>
      <c r="AJ16" s="145">
        <v>0</v>
      </c>
      <c r="AK16" s="145">
        <v>0</v>
      </c>
      <c r="AL16" s="251" t="s">
        <v>80</v>
      </c>
      <c r="AM16" s="143">
        <v>0</v>
      </c>
      <c r="AN16" s="251" t="s">
        <v>80</v>
      </c>
      <c r="AO16" s="251" t="s">
        <v>80</v>
      </c>
      <c r="AP16" s="76">
        <f t="shared" si="2"/>
        <v>0</v>
      </c>
      <c r="AQ16" s="260">
        <f>+L16+AF16-AK16</f>
        <v>828458853.69000006</v>
      </c>
      <c r="AR16" s="86" t="s">
        <v>70</v>
      </c>
      <c r="AS16" s="76">
        <v>331383541.47600001</v>
      </c>
      <c r="AT16" s="265">
        <v>45054</v>
      </c>
      <c r="AU16" s="381">
        <v>828458854</v>
      </c>
      <c r="AV16" s="364">
        <f t="shared" si="3"/>
        <v>-0.30999994277954102</v>
      </c>
      <c r="AW16" s="133">
        <f t="shared" si="4"/>
        <v>1.0000000003741887</v>
      </c>
      <c r="AX16" s="203" t="s">
        <v>80</v>
      </c>
      <c r="AY16" s="81" t="s">
        <v>800</v>
      </c>
      <c r="AZ16" s="76" t="s">
        <v>9305</v>
      </c>
      <c r="BA16" s="81" t="s">
        <v>71</v>
      </c>
      <c r="BB16" s="81" t="s">
        <v>117</v>
      </c>
    </row>
    <row r="17" spans="2:54" x14ac:dyDescent="0.25">
      <c r="B17" s="247">
        <v>2023</v>
      </c>
      <c r="C17" s="82">
        <v>891780111</v>
      </c>
      <c r="D17" s="82" t="s">
        <v>68</v>
      </c>
      <c r="E17" s="76" t="s">
        <v>9306</v>
      </c>
      <c r="F17" s="76" t="s">
        <v>9307</v>
      </c>
      <c r="G17" s="138">
        <v>0</v>
      </c>
      <c r="H17" s="145"/>
      <c r="I17" s="86" t="s">
        <v>78</v>
      </c>
      <c r="J17" s="81" t="s">
        <v>120</v>
      </c>
      <c r="K17" s="76" t="s">
        <v>9308</v>
      </c>
      <c r="L17" s="364">
        <v>598859568.64999998</v>
      </c>
      <c r="M17" s="81" t="s">
        <v>73</v>
      </c>
      <c r="N17" s="145"/>
      <c r="O17" s="76" t="s">
        <v>9309</v>
      </c>
      <c r="P17" s="389">
        <v>901279448</v>
      </c>
      <c r="Q17" s="150">
        <v>1060</v>
      </c>
      <c r="R17" s="265">
        <v>45050</v>
      </c>
      <c r="S17" s="150">
        <v>598859569</v>
      </c>
      <c r="T17" s="265">
        <v>45054</v>
      </c>
      <c r="U17" s="599">
        <v>598859568.64999998</v>
      </c>
      <c r="V17" s="86" t="s">
        <v>70</v>
      </c>
      <c r="W17" s="389">
        <v>85152695</v>
      </c>
      <c r="X17" s="76" t="s">
        <v>9310</v>
      </c>
      <c r="Y17" s="145"/>
      <c r="Z17" s="390">
        <v>45051</v>
      </c>
      <c r="AA17" s="390">
        <v>45054</v>
      </c>
      <c r="AB17" s="251">
        <v>45054</v>
      </c>
      <c r="AC17" s="390">
        <v>45061</v>
      </c>
      <c r="AD17" s="76">
        <f t="shared" si="0"/>
        <v>7</v>
      </c>
      <c r="AE17" s="145">
        <v>0</v>
      </c>
      <c r="AF17" s="145">
        <v>0</v>
      </c>
      <c r="AG17" s="145">
        <v>0</v>
      </c>
      <c r="AH17" s="251" t="s">
        <v>80</v>
      </c>
      <c r="AI17" s="76">
        <f t="shared" si="1"/>
        <v>0</v>
      </c>
      <c r="AJ17" s="145">
        <v>0</v>
      </c>
      <c r="AK17" s="145">
        <v>0</v>
      </c>
      <c r="AL17" s="251" t="s">
        <v>80</v>
      </c>
      <c r="AM17" s="143">
        <v>0</v>
      </c>
      <c r="AN17" s="251" t="s">
        <v>80</v>
      </c>
      <c r="AO17" s="251" t="s">
        <v>80</v>
      </c>
      <c r="AP17" s="76">
        <f t="shared" si="2"/>
        <v>0</v>
      </c>
      <c r="AQ17" s="260">
        <f>+L17+AF17-AK17</f>
        <v>598859568.64999998</v>
      </c>
      <c r="AR17" s="86" t="s">
        <v>115</v>
      </c>
      <c r="AS17" s="145">
        <v>0</v>
      </c>
      <c r="AT17" s="251" t="s">
        <v>80</v>
      </c>
      <c r="AU17" s="381">
        <v>598859568.64999998</v>
      </c>
      <c r="AV17" s="364">
        <f t="shared" si="3"/>
        <v>0</v>
      </c>
      <c r="AW17" s="133">
        <f t="shared" si="4"/>
        <v>1</v>
      </c>
      <c r="AX17" s="203" t="s">
        <v>80</v>
      </c>
      <c r="AY17" s="81" t="s">
        <v>800</v>
      </c>
      <c r="AZ17" s="76" t="s">
        <v>9311</v>
      </c>
      <c r="BA17" s="81" t="s">
        <v>71</v>
      </c>
      <c r="BB17" s="81" t="s">
        <v>117</v>
      </c>
    </row>
    <row r="18" spans="2:54" x14ac:dyDescent="0.25">
      <c r="B18" s="247">
        <v>2023</v>
      </c>
      <c r="C18" s="82">
        <v>891780111</v>
      </c>
      <c r="D18" s="82" t="s">
        <v>68</v>
      </c>
      <c r="E18" s="76" t="s">
        <v>9312</v>
      </c>
      <c r="F18" s="76" t="s">
        <v>9313</v>
      </c>
      <c r="G18" s="138">
        <v>0</v>
      </c>
      <c r="H18" s="145"/>
      <c r="I18" s="86" t="s">
        <v>78</v>
      </c>
      <c r="J18" s="81" t="s">
        <v>1527</v>
      </c>
      <c r="K18" s="76" t="s">
        <v>9314</v>
      </c>
      <c r="L18" s="364">
        <v>347720656</v>
      </c>
      <c r="M18" s="81" t="s">
        <v>73</v>
      </c>
      <c r="N18" s="145"/>
      <c r="O18" s="76" t="s">
        <v>9315</v>
      </c>
      <c r="P18" s="389">
        <v>901717018</v>
      </c>
      <c r="Q18" s="150">
        <v>824</v>
      </c>
      <c r="R18" s="265">
        <v>45013</v>
      </c>
      <c r="S18" s="150">
        <v>347720656</v>
      </c>
      <c r="T18" s="265">
        <v>45072</v>
      </c>
      <c r="U18" s="599">
        <v>347720656</v>
      </c>
      <c r="V18" s="86" t="s">
        <v>70</v>
      </c>
      <c r="W18" s="389">
        <v>36724655</v>
      </c>
      <c r="X18" s="76" t="s">
        <v>9316</v>
      </c>
      <c r="Y18" s="145"/>
      <c r="Z18" s="390">
        <v>45072</v>
      </c>
      <c r="AA18" s="390">
        <v>45076</v>
      </c>
      <c r="AB18" s="251">
        <v>45076</v>
      </c>
      <c r="AC18" s="390">
        <v>45442</v>
      </c>
      <c r="AD18" s="76">
        <f t="shared" si="0"/>
        <v>366</v>
      </c>
      <c r="AE18" s="145">
        <v>0</v>
      </c>
      <c r="AF18" s="145">
        <v>0</v>
      </c>
      <c r="AG18" s="145">
        <v>0</v>
      </c>
      <c r="AH18" s="251" t="s">
        <v>80</v>
      </c>
      <c r="AI18" s="76">
        <f t="shared" si="1"/>
        <v>0</v>
      </c>
      <c r="AJ18" s="145">
        <v>0</v>
      </c>
      <c r="AK18" s="145">
        <v>0</v>
      </c>
      <c r="AL18" s="251" t="s">
        <v>80</v>
      </c>
      <c r="AM18" s="143">
        <v>0</v>
      </c>
      <c r="AN18" s="251" t="s">
        <v>80</v>
      </c>
      <c r="AO18" s="251" t="s">
        <v>80</v>
      </c>
      <c r="AP18" s="76">
        <f t="shared" si="2"/>
        <v>0</v>
      </c>
      <c r="AQ18" s="260">
        <f>+L18+AF18-AK18</f>
        <v>347720656</v>
      </c>
      <c r="AR18" s="86" t="s">
        <v>115</v>
      </c>
      <c r="AS18" s="145">
        <v>0</v>
      </c>
      <c r="AT18" s="251" t="s">
        <v>80</v>
      </c>
      <c r="AU18" s="381">
        <v>86930164</v>
      </c>
      <c r="AV18" s="364">
        <f t="shared" si="3"/>
        <v>260790492</v>
      </c>
      <c r="AW18" s="133">
        <f t="shared" si="4"/>
        <v>0.25</v>
      </c>
      <c r="AX18" s="203" t="s">
        <v>80</v>
      </c>
      <c r="AY18" s="86" t="s">
        <v>72</v>
      </c>
      <c r="AZ18" s="76" t="s">
        <v>9317</v>
      </c>
      <c r="BA18" s="81" t="s">
        <v>71</v>
      </c>
      <c r="BB18" s="81" t="s">
        <v>117</v>
      </c>
    </row>
    <row r="19" spans="2:54" s="184" customFormat="1" ht="25.5" x14ac:dyDescent="0.2">
      <c r="B19" s="247">
        <v>2023</v>
      </c>
      <c r="C19" s="82">
        <v>891780111</v>
      </c>
      <c r="D19" s="82" t="s">
        <v>68</v>
      </c>
      <c r="E19" s="141" t="s">
        <v>9318</v>
      </c>
      <c r="F19" s="141" t="s">
        <v>9319</v>
      </c>
      <c r="G19" s="139">
        <v>0</v>
      </c>
      <c r="H19" s="81"/>
      <c r="I19" s="81" t="s">
        <v>78</v>
      </c>
      <c r="J19" s="81" t="s">
        <v>1527</v>
      </c>
      <c r="K19" s="160" t="s">
        <v>9320</v>
      </c>
      <c r="L19" s="364">
        <v>562558000</v>
      </c>
      <c r="M19" s="81" t="s">
        <v>73</v>
      </c>
      <c r="N19" s="81"/>
      <c r="O19" s="160" t="s">
        <v>9321</v>
      </c>
      <c r="P19" s="392">
        <v>860000018</v>
      </c>
      <c r="Q19" s="393" t="s">
        <v>9322</v>
      </c>
      <c r="R19" s="250" t="s">
        <v>9323</v>
      </c>
      <c r="S19" s="393" t="s">
        <v>9324</v>
      </c>
      <c r="T19" s="251">
        <v>45072</v>
      </c>
      <c r="U19" s="392">
        <v>562558000</v>
      </c>
      <c r="V19" s="81" t="s">
        <v>70</v>
      </c>
      <c r="W19" s="392">
        <v>57298660</v>
      </c>
      <c r="X19" s="141" t="s">
        <v>9325</v>
      </c>
      <c r="Y19" s="81"/>
      <c r="Z19" s="391">
        <v>45072</v>
      </c>
      <c r="AA19" s="391">
        <v>45078</v>
      </c>
      <c r="AB19" s="251">
        <v>45076</v>
      </c>
      <c r="AC19" s="391">
        <v>45291</v>
      </c>
      <c r="AD19" s="262">
        <f t="shared" si="0"/>
        <v>215</v>
      </c>
      <c r="AE19" s="165">
        <v>1</v>
      </c>
      <c r="AF19" s="381">
        <v>19500000</v>
      </c>
      <c r="AG19" s="165">
        <v>0</v>
      </c>
      <c r="AH19" s="251" t="s">
        <v>80</v>
      </c>
      <c r="AI19" s="262">
        <f t="shared" si="1"/>
        <v>0</v>
      </c>
      <c r="AJ19" s="165">
        <v>0</v>
      </c>
      <c r="AK19" s="165">
        <v>0</v>
      </c>
      <c r="AL19" s="251" t="s">
        <v>80</v>
      </c>
      <c r="AM19" s="165">
        <v>0</v>
      </c>
      <c r="AN19" s="251" t="s">
        <v>80</v>
      </c>
      <c r="AO19" s="251" t="s">
        <v>80</v>
      </c>
      <c r="AP19" s="76">
        <f t="shared" si="2"/>
        <v>0</v>
      </c>
      <c r="AQ19" s="260">
        <f>+L19+AF19-AK19</f>
        <v>582058000</v>
      </c>
      <c r="AR19" s="81" t="s">
        <v>115</v>
      </c>
      <c r="AS19" s="165">
        <v>0</v>
      </c>
      <c r="AT19" s="251" t="s">
        <v>80</v>
      </c>
      <c r="AU19" s="381">
        <v>114423233</v>
      </c>
      <c r="AV19" s="364">
        <f t="shared" si="3"/>
        <v>467634767</v>
      </c>
      <c r="AW19" s="133">
        <f t="shared" si="4"/>
        <v>0.19658390229152423</v>
      </c>
      <c r="AX19" s="203" t="s">
        <v>80</v>
      </c>
      <c r="AY19" s="81" t="s">
        <v>72</v>
      </c>
      <c r="AZ19" s="141" t="s">
        <v>9326</v>
      </c>
      <c r="BA19" s="81" t="s">
        <v>71</v>
      </c>
      <c r="BB19" s="81" t="s">
        <v>117</v>
      </c>
    </row>
    <row r="20" spans="2:54" x14ac:dyDescent="0.25">
      <c r="B20" s="247">
        <v>2023</v>
      </c>
      <c r="C20" s="82">
        <v>891780111</v>
      </c>
      <c r="D20" s="82" t="s">
        <v>68</v>
      </c>
      <c r="E20" s="76" t="s">
        <v>9327</v>
      </c>
      <c r="F20" s="76" t="s">
        <v>9328</v>
      </c>
      <c r="G20" s="138">
        <v>0</v>
      </c>
      <c r="H20" s="145"/>
      <c r="I20" s="86" t="s">
        <v>78</v>
      </c>
      <c r="J20" s="81" t="s">
        <v>120</v>
      </c>
      <c r="K20" s="76" t="s">
        <v>9329</v>
      </c>
      <c r="L20" s="364">
        <v>339000000</v>
      </c>
      <c r="M20" s="81" t="s">
        <v>73</v>
      </c>
      <c r="N20" s="145"/>
      <c r="O20" s="76" t="s">
        <v>9330</v>
      </c>
      <c r="P20" s="389">
        <v>900965852</v>
      </c>
      <c r="Q20" s="150">
        <v>1209</v>
      </c>
      <c r="R20" s="265">
        <v>45076</v>
      </c>
      <c r="S20" s="150">
        <v>339000000</v>
      </c>
      <c r="T20" s="265">
        <v>45097</v>
      </c>
      <c r="U20" s="599">
        <v>339000000</v>
      </c>
      <c r="V20" s="86" t="s">
        <v>70</v>
      </c>
      <c r="W20" s="76">
        <v>72175282</v>
      </c>
      <c r="X20" s="76" t="s">
        <v>9259</v>
      </c>
      <c r="Y20" s="145"/>
      <c r="Z20" s="390">
        <v>45097</v>
      </c>
      <c r="AA20" s="390">
        <v>45111</v>
      </c>
      <c r="AB20" s="251">
        <v>45099</v>
      </c>
      <c r="AC20" s="390">
        <v>45291</v>
      </c>
      <c r="AD20" s="76">
        <f t="shared" si="0"/>
        <v>192</v>
      </c>
      <c r="AE20" s="145">
        <v>0</v>
      </c>
      <c r="AF20" s="145">
        <v>0</v>
      </c>
      <c r="AG20" s="145">
        <v>0</v>
      </c>
      <c r="AH20" s="251" t="s">
        <v>80</v>
      </c>
      <c r="AI20" s="76">
        <f t="shared" si="1"/>
        <v>0</v>
      </c>
      <c r="AJ20" s="145">
        <v>0</v>
      </c>
      <c r="AK20" s="145">
        <v>0</v>
      </c>
      <c r="AL20" s="251" t="s">
        <v>80</v>
      </c>
      <c r="AM20" s="143">
        <v>0</v>
      </c>
      <c r="AN20" s="251" t="s">
        <v>80</v>
      </c>
      <c r="AO20" s="251" t="s">
        <v>80</v>
      </c>
      <c r="AP20" s="76">
        <f t="shared" si="2"/>
        <v>0</v>
      </c>
      <c r="AQ20" s="260">
        <f>+L20+AF20-AK20</f>
        <v>339000000</v>
      </c>
      <c r="AR20" s="86" t="s">
        <v>70</v>
      </c>
      <c r="AS20" s="76">
        <v>169500000</v>
      </c>
      <c r="AT20" s="265">
        <v>45107</v>
      </c>
      <c r="AU20" s="381">
        <v>0</v>
      </c>
      <c r="AV20" s="364">
        <f t="shared" si="3"/>
        <v>339000000</v>
      </c>
      <c r="AW20" s="133">
        <f t="shared" si="4"/>
        <v>0</v>
      </c>
      <c r="AX20" s="203" t="s">
        <v>80</v>
      </c>
      <c r="AY20" s="86" t="s">
        <v>72</v>
      </c>
      <c r="AZ20" s="76" t="s">
        <v>9331</v>
      </c>
      <c r="BA20" s="81" t="s">
        <v>71</v>
      </c>
      <c r="BB20" s="81" t="s">
        <v>117</v>
      </c>
    </row>
    <row r="21" spans="2:54" x14ac:dyDescent="0.25">
      <c r="B21" s="247">
        <v>2023</v>
      </c>
      <c r="C21" s="82">
        <v>891780111</v>
      </c>
      <c r="D21" s="82" t="s">
        <v>68</v>
      </c>
      <c r="E21" s="76" t="s">
        <v>9332</v>
      </c>
      <c r="F21" s="76" t="s">
        <v>9333</v>
      </c>
      <c r="G21" s="138">
        <v>0</v>
      </c>
      <c r="H21" s="145"/>
      <c r="I21" s="86" t="s">
        <v>78</v>
      </c>
      <c r="J21" s="81" t="s">
        <v>1527</v>
      </c>
      <c r="K21" s="76" t="s">
        <v>9334</v>
      </c>
      <c r="L21" s="364">
        <v>752640000</v>
      </c>
      <c r="M21" s="81" t="s">
        <v>73</v>
      </c>
      <c r="N21" s="145"/>
      <c r="O21" s="76" t="s">
        <v>9335</v>
      </c>
      <c r="P21" s="389">
        <v>819004091</v>
      </c>
      <c r="Q21" s="150">
        <v>1413</v>
      </c>
      <c r="R21" s="265">
        <v>45104</v>
      </c>
      <c r="S21" s="76">
        <v>752640000</v>
      </c>
      <c r="T21" s="265">
        <v>45106</v>
      </c>
      <c r="U21" s="599">
        <v>752640000</v>
      </c>
      <c r="V21" s="86" t="s">
        <v>70</v>
      </c>
      <c r="W21" s="142">
        <v>85152695</v>
      </c>
      <c r="X21" s="76" t="s">
        <v>9271</v>
      </c>
      <c r="Y21" s="145"/>
      <c r="Z21" s="390">
        <v>45105</v>
      </c>
      <c r="AA21" s="390">
        <v>45124</v>
      </c>
      <c r="AB21" s="251">
        <v>45107</v>
      </c>
      <c r="AC21" s="390">
        <v>45210</v>
      </c>
      <c r="AD21" s="76">
        <f t="shared" si="0"/>
        <v>103</v>
      </c>
      <c r="AE21" s="145">
        <v>0</v>
      </c>
      <c r="AF21" s="145">
        <v>0</v>
      </c>
      <c r="AG21" s="145">
        <v>0</v>
      </c>
      <c r="AH21" s="251" t="s">
        <v>80</v>
      </c>
      <c r="AI21" s="76">
        <f t="shared" si="1"/>
        <v>0</v>
      </c>
      <c r="AJ21" s="145">
        <v>0</v>
      </c>
      <c r="AK21" s="145">
        <v>0</v>
      </c>
      <c r="AL21" s="251" t="s">
        <v>80</v>
      </c>
      <c r="AM21" s="143">
        <v>0</v>
      </c>
      <c r="AN21" s="251" t="s">
        <v>80</v>
      </c>
      <c r="AO21" s="251" t="s">
        <v>80</v>
      </c>
      <c r="AP21" s="76">
        <f t="shared" si="2"/>
        <v>0</v>
      </c>
      <c r="AQ21" s="260">
        <f>+L21+AF21-AK21</f>
        <v>752640000</v>
      </c>
      <c r="AR21" s="86" t="s">
        <v>70</v>
      </c>
      <c r="AS21" s="76">
        <v>376320000</v>
      </c>
      <c r="AT21" s="265">
        <v>45117</v>
      </c>
      <c r="AU21" s="381">
        <v>752640000</v>
      </c>
      <c r="AV21" s="364">
        <f t="shared" si="3"/>
        <v>0</v>
      </c>
      <c r="AW21" s="133">
        <f t="shared" si="4"/>
        <v>1</v>
      </c>
      <c r="AX21" s="203" t="s">
        <v>80</v>
      </c>
      <c r="AY21" s="86" t="s">
        <v>72</v>
      </c>
      <c r="AZ21" s="76" t="s">
        <v>9336</v>
      </c>
      <c r="BA21" s="81" t="s">
        <v>71</v>
      </c>
      <c r="BB21" s="81" t="s">
        <v>117</v>
      </c>
    </row>
    <row r="22" spans="2:54" x14ac:dyDescent="0.25">
      <c r="B22" s="247">
        <v>2023</v>
      </c>
      <c r="C22" s="82">
        <v>891780111</v>
      </c>
      <c r="D22" s="82" t="s">
        <v>68</v>
      </c>
      <c r="E22" s="141" t="s">
        <v>9337</v>
      </c>
      <c r="F22" s="76" t="s">
        <v>9338</v>
      </c>
      <c r="G22" s="138">
        <v>0</v>
      </c>
      <c r="H22" s="145"/>
      <c r="I22" s="86" t="s">
        <v>78</v>
      </c>
      <c r="J22" s="81" t="s">
        <v>120</v>
      </c>
      <c r="K22" s="76" t="s">
        <v>9269</v>
      </c>
      <c r="L22" s="364">
        <v>1072568000</v>
      </c>
      <c r="M22" s="81" t="s">
        <v>73</v>
      </c>
      <c r="N22" s="145"/>
      <c r="O22" s="76" t="s">
        <v>9270</v>
      </c>
      <c r="P22" s="389">
        <v>900173983</v>
      </c>
      <c r="Q22" s="150">
        <v>1554</v>
      </c>
      <c r="R22" s="265">
        <v>45126</v>
      </c>
      <c r="S22" s="76">
        <v>1072568000</v>
      </c>
      <c r="T22" s="265">
        <v>45132</v>
      </c>
      <c r="U22" s="599">
        <v>1072568000</v>
      </c>
      <c r="V22" s="86" t="s">
        <v>70</v>
      </c>
      <c r="W22" s="142">
        <v>85152695</v>
      </c>
      <c r="X22" s="76" t="s">
        <v>9271</v>
      </c>
      <c r="Y22" s="145"/>
      <c r="Z22" s="390">
        <v>45132</v>
      </c>
      <c r="AA22" s="390">
        <v>45139</v>
      </c>
      <c r="AB22" s="251" t="s">
        <v>80</v>
      </c>
      <c r="AC22" s="390">
        <v>45189</v>
      </c>
      <c r="AD22" s="76">
        <f t="shared" si="0"/>
        <v>50</v>
      </c>
      <c r="AE22" s="145">
        <v>1</v>
      </c>
      <c r="AF22" s="601">
        <v>226497600</v>
      </c>
      <c r="AG22" s="145">
        <v>1</v>
      </c>
      <c r="AH22" s="251">
        <v>45191</v>
      </c>
      <c r="AI22" s="76">
        <f t="shared" si="1"/>
        <v>2</v>
      </c>
      <c r="AJ22" s="145">
        <v>1</v>
      </c>
      <c r="AK22" s="601">
        <v>24560800</v>
      </c>
      <c r="AL22" s="251" t="s">
        <v>80</v>
      </c>
      <c r="AM22" s="143">
        <v>0</v>
      </c>
      <c r="AN22" s="251" t="s">
        <v>80</v>
      </c>
      <c r="AO22" s="251" t="s">
        <v>80</v>
      </c>
      <c r="AP22" s="76">
        <f t="shared" si="2"/>
        <v>0</v>
      </c>
      <c r="AQ22" s="260">
        <f>+L22+AF22-AK22</f>
        <v>1274504800</v>
      </c>
      <c r="AR22" s="86" t="s">
        <v>115</v>
      </c>
      <c r="AS22" s="145">
        <v>0</v>
      </c>
      <c r="AT22" s="251" t="s">
        <v>80</v>
      </c>
      <c r="AU22" s="381">
        <v>383307400</v>
      </c>
      <c r="AV22" s="364">
        <f t="shared" si="3"/>
        <v>891197400</v>
      </c>
      <c r="AW22" s="133">
        <f t="shared" si="4"/>
        <v>0.30075006386794306</v>
      </c>
      <c r="AX22" s="201">
        <v>45216</v>
      </c>
      <c r="AY22" s="86" t="s">
        <v>253</v>
      </c>
      <c r="AZ22" s="76" t="s">
        <v>9339</v>
      </c>
      <c r="BA22" s="81" t="s">
        <v>71</v>
      </c>
      <c r="BB22" s="81" t="s">
        <v>117</v>
      </c>
    </row>
    <row r="23" spans="2:54" x14ac:dyDescent="0.25">
      <c r="B23" s="247">
        <v>2023</v>
      </c>
      <c r="C23" s="82">
        <v>891780111</v>
      </c>
      <c r="D23" s="82" t="s">
        <v>68</v>
      </c>
      <c r="E23" s="76" t="s">
        <v>9340</v>
      </c>
      <c r="F23" s="76" t="s">
        <v>9341</v>
      </c>
      <c r="G23" s="138">
        <v>0</v>
      </c>
      <c r="H23" s="145"/>
      <c r="I23" s="86" t="s">
        <v>78</v>
      </c>
      <c r="J23" s="81" t="s">
        <v>1527</v>
      </c>
      <c r="K23" s="394" t="s">
        <v>9342</v>
      </c>
      <c r="L23" s="364">
        <v>517050000</v>
      </c>
      <c r="M23" s="81" t="s">
        <v>73</v>
      </c>
      <c r="N23" s="145"/>
      <c r="O23" s="76" t="s">
        <v>9343</v>
      </c>
      <c r="P23" s="389">
        <v>900348312</v>
      </c>
      <c r="Q23" s="150">
        <v>1521</v>
      </c>
      <c r="R23" s="265">
        <v>45120</v>
      </c>
      <c r="S23" s="76">
        <v>517050000</v>
      </c>
      <c r="T23" s="265">
        <v>45135</v>
      </c>
      <c r="U23" s="599">
        <v>517050000</v>
      </c>
      <c r="V23" s="86" t="s">
        <v>70</v>
      </c>
      <c r="W23" s="142">
        <v>1082868728</v>
      </c>
      <c r="X23" s="76" t="s">
        <v>9344</v>
      </c>
      <c r="Y23" s="145"/>
      <c r="Z23" s="391">
        <v>45135</v>
      </c>
      <c r="AA23" s="390">
        <v>45140</v>
      </c>
      <c r="AB23" s="251" t="s">
        <v>80</v>
      </c>
      <c r="AC23" s="390">
        <v>45504</v>
      </c>
      <c r="AD23" s="76">
        <f t="shared" si="0"/>
        <v>364</v>
      </c>
      <c r="AE23" s="145">
        <v>0</v>
      </c>
      <c r="AF23" s="145">
        <v>0</v>
      </c>
      <c r="AG23" s="145">
        <v>0</v>
      </c>
      <c r="AH23" s="251" t="s">
        <v>80</v>
      </c>
      <c r="AI23" s="76">
        <f t="shared" si="1"/>
        <v>0</v>
      </c>
      <c r="AJ23" s="145">
        <v>0</v>
      </c>
      <c r="AK23" s="145">
        <v>0</v>
      </c>
      <c r="AL23" s="251" t="s">
        <v>80</v>
      </c>
      <c r="AM23" s="143">
        <v>0</v>
      </c>
      <c r="AN23" s="251" t="s">
        <v>80</v>
      </c>
      <c r="AO23" s="251" t="s">
        <v>80</v>
      </c>
      <c r="AP23" s="76">
        <f t="shared" si="2"/>
        <v>0</v>
      </c>
      <c r="AQ23" s="260">
        <f>+L23+AF23-AK23</f>
        <v>517050000</v>
      </c>
      <c r="AR23" s="86" t="s">
        <v>115</v>
      </c>
      <c r="AS23" s="145">
        <v>0</v>
      </c>
      <c r="AT23" s="251" t="s">
        <v>80</v>
      </c>
      <c r="AU23" s="381">
        <v>476236371</v>
      </c>
      <c r="AV23" s="364">
        <f t="shared" si="3"/>
        <v>40813629</v>
      </c>
      <c r="AW23" s="133">
        <f t="shared" si="4"/>
        <v>0.92106444444444446</v>
      </c>
      <c r="AX23" s="203" t="s">
        <v>80</v>
      </c>
      <c r="AY23" s="86" t="s">
        <v>72</v>
      </c>
      <c r="AZ23" s="76" t="s">
        <v>9345</v>
      </c>
      <c r="BA23" s="81" t="s">
        <v>71</v>
      </c>
      <c r="BB23" s="81" t="s">
        <v>117</v>
      </c>
    </row>
    <row r="24" spans="2:54" x14ac:dyDescent="0.25">
      <c r="B24" s="247">
        <v>2023</v>
      </c>
      <c r="C24" s="82">
        <v>891780111</v>
      </c>
      <c r="D24" s="82" t="s">
        <v>68</v>
      </c>
      <c r="E24" s="76" t="s">
        <v>9346</v>
      </c>
      <c r="F24" s="76" t="s">
        <v>9347</v>
      </c>
      <c r="G24" s="138">
        <v>0</v>
      </c>
      <c r="H24" s="145"/>
      <c r="I24" s="86" t="s">
        <v>78</v>
      </c>
      <c r="J24" s="81" t="s">
        <v>1527</v>
      </c>
      <c r="K24" s="394" t="s">
        <v>9348</v>
      </c>
      <c r="L24" s="364">
        <v>8235038862</v>
      </c>
      <c r="M24" s="81" t="s">
        <v>73</v>
      </c>
      <c r="N24" s="145"/>
      <c r="O24" s="76" t="s">
        <v>9349</v>
      </c>
      <c r="P24" s="389">
        <v>890903938</v>
      </c>
      <c r="Q24" s="150">
        <v>1591</v>
      </c>
      <c r="R24" s="265">
        <v>45133</v>
      </c>
      <c r="S24" s="76">
        <v>686253237</v>
      </c>
      <c r="T24" s="265">
        <v>45174</v>
      </c>
      <c r="U24" s="599">
        <v>686253237</v>
      </c>
      <c r="V24" s="86" t="s">
        <v>70</v>
      </c>
      <c r="W24" s="389">
        <v>36724655</v>
      </c>
      <c r="X24" s="76" t="s">
        <v>9316</v>
      </c>
      <c r="Y24" s="145"/>
      <c r="Z24" s="391">
        <v>45174</v>
      </c>
      <c r="AA24" s="390" t="s">
        <v>9350</v>
      </c>
      <c r="AB24" s="251"/>
      <c r="AC24" s="390"/>
      <c r="AD24" s="76">
        <v>1080</v>
      </c>
      <c r="AE24" s="145">
        <v>0</v>
      </c>
      <c r="AF24" s="145">
        <v>0</v>
      </c>
      <c r="AG24" s="145">
        <v>0</v>
      </c>
      <c r="AH24" s="251" t="s">
        <v>80</v>
      </c>
      <c r="AI24" s="76">
        <v>0</v>
      </c>
      <c r="AJ24" s="145">
        <v>0</v>
      </c>
      <c r="AK24" s="145">
        <v>0</v>
      </c>
      <c r="AL24" s="251" t="s">
        <v>80</v>
      </c>
      <c r="AM24" s="143">
        <v>0</v>
      </c>
      <c r="AN24" s="251" t="s">
        <v>80</v>
      </c>
      <c r="AO24" s="251" t="s">
        <v>80</v>
      </c>
      <c r="AP24" s="76">
        <f t="shared" si="2"/>
        <v>0</v>
      </c>
      <c r="AQ24" s="260">
        <f>+L24+AF24-AK24</f>
        <v>8235038862</v>
      </c>
      <c r="AR24" s="86" t="s">
        <v>115</v>
      </c>
      <c r="AS24" s="145">
        <v>0</v>
      </c>
      <c r="AT24" s="251" t="s">
        <v>80</v>
      </c>
      <c r="AU24" s="381">
        <v>0</v>
      </c>
      <c r="AV24" s="364">
        <f t="shared" si="3"/>
        <v>8235038862</v>
      </c>
      <c r="AW24" s="133">
        <f t="shared" si="4"/>
        <v>0</v>
      </c>
      <c r="AX24" s="251" t="s">
        <v>80</v>
      </c>
      <c r="AY24" s="86"/>
      <c r="AZ24" s="76" t="s">
        <v>9351</v>
      </c>
      <c r="BA24" s="81" t="s">
        <v>5981</v>
      </c>
      <c r="BB24" s="81" t="s">
        <v>117</v>
      </c>
    </row>
    <row r="25" spans="2:54" ht="26.25" x14ac:dyDescent="0.25">
      <c r="B25" s="247">
        <v>2023</v>
      </c>
      <c r="C25" s="82">
        <v>891780111</v>
      </c>
      <c r="D25" s="82" t="s">
        <v>68</v>
      </c>
      <c r="E25" s="76" t="s">
        <v>9352</v>
      </c>
      <c r="F25" s="76" t="s">
        <v>9353</v>
      </c>
      <c r="G25" s="138">
        <v>0</v>
      </c>
      <c r="H25" s="145"/>
      <c r="I25" s="86" t="s">
        <v>78</v>
      </c>
      <c r="J25" s="81" t="s">
        <v>120</v>
      </c>
      <c r="K25" s="394" t="s">
        <v>9354</v>
      </c>
      <c r="L25" s="364">
        <v>1523035581.55</v>
      </c>
      <c r="M25" s="81" t="s">
        <v>73</v>
      </c>
      <c r="N25" s="145"/>
      <c r="O25" s="76" t="s">
        <v>9355</v>
      </c>
      <c r="P25" s="389">
        <v>900908885</v>
      </c>
      <c r="Q25" s="393" t="s">
        <v>9356</v>
      </c>
      <c r="R25" s="395" t="s">
        <v>9357</v>
      </c>
      <c r="S25" s="162" t="s">
        <v>9358</v>
      </c>
      <c r="T25" s="251">
        <v>45196</v>
      </c>
      <c r="U25" s="599">
        <v>1523035581.55</v>
      </c>
      <c r="V25" s="86" t="s">
        <v>70</v>
      </c>
      <c r="W25" s="142">
        <v>85450055</v>
      </c>
      <c r="X25" s="141" t="s">
        <v>9359</v>
      </c>
      <c r="Y25" s="145"/>
      <c r="Z25" s="391">
        <v>45183</v>
      </c>
      <c r="AA25" s="391">
        <v>45210</v>
      </c>
      <c r="AB25" s="251">
        <v>45196</v>
      </c>
      <c r="AC25" s="390">
        <v>45362</v>
      </c>
      <c r="AD25" s="76">
        <v>150</v>
      </c>
      <c r="AE25" s="145">
        <v>0</v>
      </c>
      <c r="AF25" s="145">
        <v>0</v>
      </c>
      <c r="AG25" s="145">
        <v>0</v>
      </c>
      <c r="AH25" s="251" t="s">
        <v>80</v>
      </c>
      <c r="AI25" s="76">
        <v>0</v>
      </c>
      <c r="AJ25" s="145">
        <v>0</v>
      </c>
      <c r="AK25" s="145">
        <v>0</v>
      </c>
      <c r="AL25" s="251" t="s">
        <v>80</v>
      </c>
      <c r="AM25" s="143">
        <v>1</v>
      </c>
      <c r="AN25" s="251">
        <v>45216</v>
      </c>
      <c r="AO25" s="251"/>
      <c r="AP25" s="76">
        <f t="shared" si="2"/>
        <v>-45216</v>
      </c>
      <c r="AQ25" s="364">
        <v>1523035581.55</v>
      </c>
      <c r="AR25" s="86" t="s">
        <v>70</v>
      </c>
      <c r="AS25" s="145">
        <v>456910674</v>
      </c>
      <c r="AT25" s="251" t="s">
        <v>80</v>
      </c>
      <c r="AU25" s="381">
        <v>0</v>
      </c>
      <c r="AV25" s="364">
        <f t="shared" si="3"/>
        <v>1523035581.55</v>
      </c>
      <c r="AW25" s="133">
        <v>0</v>
      </c>
      <c r="AX25" s="251" t="s">
        <v>80</v>
      </c>
      <c r="AY25" s="86" t="s">
        <v>4254</v>
      </c>
      <c r="AZ25" s="76" t="s">
        <v>9360</v>
      </c>
      <c r="BA25" s="81" t="s">
        <v>71</v>
      </c>
      <c r="BB25" s="81" t="s">
        <v>117</v>
      </c>
    </row>
    <row r="26" spans="2:54" x14ac:dyDescent="0.25">
      <c r="B26" s="247">
        <v>2023</v>
      </c>
      <c r="C26" s="82">
        <v>891780111</v>
      </c>
      <c r="D26" s="82" t="s">
        <v>68</v>
      </c>
      <c r="E26" s="76" t="s">
        <v>9361</v>
      </c>
      <c r="F26" s="76" t="s">
        <v>9362</v>
      </c>
      <c r="G26" s="138">
        <v>0</v>
      </c>
      <c r="H26" s="145"/>
      <c r="I26" s="86" t="s">
        <v>78</v>
      </c>
      <c r="J26" s="81" t="s">
        <v>120</v>
      </c>
      <c r="K26" s="76" t="s">
        <v>9269</v>
      </c>
      <c r="L26" s="364">
        <v>1294272000</v>
      </c>
      <c r="M26" s="81" t="s">
        <v>73</v>
      </c>
      <c r="N26" s="145"/>
      <c r="O26" s="76" t="s">
        <v>9270</v>
      </c>
      <c r="P26" s="389">
        <v>900173983</v>
      </c>
      <c r="Q26" s="150">
        <v>2045</v>
      </c>
      <c r="R26" s="265">
        <v>45190</v>
      </c>
      <c r="S26" s="76">
        <v>1294272000</v>
      </c>
      <c r="T26" s="265">
        <v>45191</v>
      </c>
      <c r="U26" s="599">
        <v>1294272000</v>
      </c>
      <c r="V26" s="86" t="s">
        <v>70</v>
      </c>
      <c r="W26" s="142">
        <v>85152695</v>
      </c>
      <c r="X26" s="76" t="s">
        <v>9271</v>
      </c>
      <c r="Y26" s="145"/>
      <c r="Z26" s="391">
        <v>45191</v>
      </c>
      <c r="AA26" s="390">
        <v>45192</v>
      </c>
      <c r="AB26" s="251">
        <v>45191</v>
      </c>
      <c r="AC26" s="390">
        <v>45251</v>
      </c>
      <c r="AD26" s="76">
        <v>150</v>
      </c>
      <c r="AE26" s="145">
        <v>0</v>
      </c>
      <c r="AF26" s="145">
        <v>0</v>
      </c>
      <c r="AG26" s="145">
        <v>0</v>
      </c>
      <c r="AH26" s="251" t="s">
        <v>80</v>
      </c>
      <c r="AI26" s="76">
        <v>0</v>
      </c>
      <c r="AJ26" s="145">
        <v>0</v>
      </c>
      <c r="AK26" s="145">
        <v>0</v>
      </c>
      <c r="AL26" s="251" t="s">
        <v>80</v>
      </c>
      <c r="AM26" s="143">
        <v>0</v>
      </c>
      <c r="AN26" s="251" t="s">
        <v>80</v>
      </c>
      <c r="AO26" s="251" t="s">
        <v>80</v>
      </c>
      <c r="AP26" s="76">
        <f t="shared" si="2"/>
        <v>0</v>
      </c>
      <c r="AQ26" s="364">
        <v>1294272000</v>
      </c>
      <c r="AR26" s="86" t="s">
        <v>115</v>
      </c>
      <c r="AS26" s="145">
        <v>0</v>
      </c>
      <c r="AT26" s="251" t="s">
        <v>80</v>
      </c>
      <c r="AU26" s="381">
        <v>690233100</v>
      </c>
      <c r="AV26" s="364">
        <f t="shared" si="3"/>
        <v>604038900</v>
      </c>
      <c r="AW26" s="133">
        <f t="shared" si="4"/>
        <v>0.53329833296246842</v>
      </c>
      <c r="AX26" s="251" t="s">
        <v>80</v>
      </c>
      <c r="AY26" s="86" t="s">
        <v>72</v>
      </c>
      <c r="AZ26" s="76" t="s">
        <v>9363</v>
      </c>
      <c r="BA26" s="81" t="s">
        <v>71</v>
      </c>
      <c r="BB26" s="81" t="s">
        <v>117</v>
      </c>
    </row>
    <row r="27" spans="2:54" x14ac:dyDescent="0.25">
      <c r="B27" s="247">
        <v>2023</v>
      </c>
      <c r="C27" s="82">
        <v>891780111</v>
      </c>
      <c r="D27" s="82" t="s">
        <v>68</v>
      </c>
      <c r="E27" s="76" t="s">
        <v>9364</v>
      </c>
      <c r="F27" s="76" t="s">
        <v>9365</v>
      </c>
      <c r="G27" s="138">
        <v>0</v>
      </c>
      <c r="H27" s="145"/>
      <c r="I27" s="86" t="s">
        <v>78</v>
      </c>
      <c r="J27" s="81" t="s">
        <v>1527</v>
      </c>
      <c r="K27" s="76" t="s">
        <v>9366</v>
      </c>
      <c r="L27" s="364">
        <v>86803037</v>
      </c>
      <c r="M27" s="81" t="s">
        <v>73</v>
      </c>
      <c r="N27" s="145"/>
      <c r="O27" s="76" t="s">
        <v>732</v>
      </c>
      <c r="P27" s="389">
        <v>890980040</v>
      </c>
      <c r="Q27" s="150">
        <v>2075</v>
      </c>
      <c r="R27" s="265">
        <v>45195</v>
      </c>
      <c r="S27" s="76">
        <v>86803037</v>
      </c>
      <c r="T27" s="265">
        <v>45210</v>
      </c>
      <c r="U27" s="599">
        <v>86803037</v>
      </c>
      <c r="V27" s="86" t="s">
        <v>70</v>
      </c>
      <c r="W27" s="389">
        <v>84452087</v>
      </c>
      <c r="X27" s="76" t="s">
        <v>9367</v>
      </c>
      <c r="Y27" s="145"/>
      <c r="Z27" s="391">
        <v>45210</v>
      </c>
      <c r="AA27" s="390">
        <v>45210</v>
      </c>
      <c r="AB27" s="251" t="s">
        <v>80</v>
      </c>
      <c r="AC27" s="390">
        <v>45260</v>
      </c>
      <c r="AD27" s="76">
        <v>150</v>
      </c>
      <c r="AE27" s="145">
        <v>0</v>
      </c>
      <c r="AF27" s="145">
        <v>0</v>
      </c>
      <c r="AG27" s="145">
        <v>0</v>
      </c>
      <c r="AH27" s="251" t="s">
        <v>80</v>
      </c>
      <c r="AI27" s="76">
        <v>0</v>
      </c>
      <c r="AJ27" s="145">
        <v>0</v>
      </c>
      <c r="AK27" s="145">
        <v>0</v>
      </c>
      <c r="AL27" s="251" t="s">
        <v>80</v>
      </c>
      <c r="AM27" s="143">
        <v>0</v>
      </c>
      <c r="AN27" s="251" t="s">
        <v>80</v>
      </c>
      <c r="AO27" s="251" t="s">
        <v>80</v>
      </c>
      <c r="AP27" s="76">
        <f t="shared" si="2"/>
        <v>0</v>
      </c>
      <c r="AQ27" s="364">
        <v>86803037</v>
      </c>
      <c r="AR27" s="86" t="s">
        <v>115</v>
      </c>
      <c r="AS27" s="145">
        <v>0</v>
      </c>
      <c r="AT27" s="251" t="s">
        <v>80</v>
      </c>
      <c r="AU27" s="381">
        <v>0</v>
      </c>
      <c r="AV27" s="364">
        <f t="shared" si="3"/>
        <v>86803037</v>
      </c>
      <c r="AW27" s="133">
        <v>1</v>
      </c>
      <c r="AX27" s="251" t="s">
        <v>80</v>
      </c>
      <c r="AY27" s="86" t="s">
        <v>72</v>
      </c>
      <c r="AZ27" s="76" t="s">
        <v>9368</v>
      </c>
      <c r="BA27" s="81" t="s">
        <v>71</v>
      </c>
      <c r="BB27" s="81" t="s">
        <v>117</v>
      </c>
    </row>
    <row r="28" spans="2:54" x14ac:dyDescent="0.25">
      <c r="B28" s="247">
        <v>2023</v>
      </c>
      <c r="C28" s="82">
        <v>891780111</v>
      </c>
      <c r="D28" s="82" t="s">
        <v>68</v>
      </c>
      <c r="E28" s="76" t="s">
        <v>9369</v>
      </c>
      <c r="F28" s="76" t="s">
        <v>9370</v>
      </c>
      <c r="G28" s="138">
        <v>0</v>
      </c>
      <c r="H28" s="145"/>
      <c r="I28" s="86" t="s">
        <v>78</v>
      </c>
      <c r="J28" s="81" t="s">
        <v>120</v>
      </c>
      <c r="K28" s="76" t="s">
        <v>9371</v>
      </c>
      <c r="L28" s="364">
        <v>299682460</v>
      </c>
      <c r="M28" s="81" t="s">
        <v>73</v>
      </c>
      <c r="N28" s="145"/>
      <c r="O28" s="76" t="s">
        <v>8593</v>
      </c>
      <c r="P28" s="389">
        <v>860028662</v>
      </c>
      <c r="Q28" s="150">
        <v>2038</v>
      </c>
      <c r="R28" s="265">
        <v>45189</v>
      </c>
      <c r="S28" s="76">
        <v>310029460</v>
      </c>
      <c r="T28" s="265">
        <v>45211</v>
      </c>
      <c r="U28" s="599">
        <v>299682460</v>
      </c>
      <c r="V28" s="86" t="s">
        <v>70</v>
      </c>
      <c r="W28" s="389">
        <v>57297693</v>
      </c>
      <c r="X28" s="76" t="s">
        <v>9372</v>
      </c>
      <c r="Y28" s="145"/>
      <c r="Z28" s="391">
        <v>45211</v>
      </c>
      <c r="AA28" s="390">
        <v>45230</v>
      </c>
      <c r="AB28" s="251">
        <v>45212</v>
      </c>
      <c r="AC28" s="390">
        <v>45363</v>
      </c>
      <c r="AD28" s="76">
        <v>150</v>
      </c>
      <c r="AE28" s="145">
        <v>0</v>
      </c>
      <c r="AF28" s="145">
        <v>0</v>
      </c>
      <c r="AG28" s="145">
        <v>0</v>
      </c>
      <c r="AH28" s="251" t="s">
        <v>80</v>
      </c>
      <c r="AI28" s="76">
        <v>0</v>
      </c>
      <c r="AJ28" s="145">
        <v>0</v>
      </c>
      <c r="AK28" s="145">
        <v>0</v>
      </c>
      <c r="AL28" s="251" t="s">
        <v>80</v>
      </c>
      <c r="AM28" s="143">
        <v>0</v>
      </c>
      <c r="AN28" s="251" t="s">
        <v>80</v>
      </c>
      <c r="AO28" s="251" t="s">
        <v>80</v>
      </c>
      <c r="AP28" s="76">
        <f t="shared" si="2"/>
        <v>0</v>
      </c>
      <c r="AQ28" s="364">
        <v>299682460</v>
      </c>
      <c r="AR28" s="86" t="s">
        <v>115</v>
      </c>
      <c r="AS28" s="145">
        <v>0</v>
      </c>
      <c r="AT28" s="251" t="s">
        <v>80</v>
      </c>
      <c r="AU28" s="381">
        <v>0</v>
      </c>
      <c r="AV28" s="364">
        <f t="shared" si="3"/>
        <v>299682460</v>
      </c>
      <c r="AW28" s="133">
        <v>0</v>
      </c>
      <c r="AX28" s="251" t="s">
        <v>80</v>
      </c>
      <c r="AY28" s="86" t="s">
        <v>72</v>
      </c>
      <c r="AZ28" s="76" t="s">
        <v>9373</v>
      </c>
      <c r="BA28" s="81" t="s">
        <v>71</v>
      </c>
      <c r="BB28" s="81" t="s">
        <v>117</v>
      </c>
    </row>
    <row r="29" spans="2:54" x14ac:dyDescent="0.25">
      <c r="B29" s="247">
        <v>2023</v>
      </c>
      <c r="C29" s="82">
        <v>891780111</v>
      </c>
      <c r="D29" s="82" t="s">
        <v>68</v>
      </c>
      <c r="E29" s="141" t="s">
        <v>9374</v>
      </c>
      <c r="F29" s="76" t="s">
        <v>9375</v>
      </c>
      <c r="G29" s="138">
        <v>0</v>
      </c>
      <c r="H29" s="145"/>
      <c r="I29" s="86" t="s">
        <v>78</v>
      </c>
      <c r="J29" s="81" t="s">
        <v>1527</v>
      </c>
      <c r="K29" s="76" t="s">
        <v>9376</v>
      </c>
      <c r="L29" s="364">
        <v>58500000</v>
      </c>
      <c r="M29" s="81" t="s">
        <v>73</v>
      </c>
      <c r="N29" s="145"/>
      <c r="O29" s="76" t="s">
        <v>9377</v>
      </c>
      <c r="P29" s="389">
        <v>1083038159</v>
      </c>
      <c r="Q29" s="150">
        <v>364</v>
      </c>
      <c r="R29" s="265">
        <v>44971</v>
      </c>
      <c r="S29" s="76">
        <v>58500000</v>
      </c>
      <c r="T29" s="265">
        <v>44991</v>
      </c>
      <c r="U29" s="150">
        <v>58500000</v>
      </c>
      <c r="V29" s="86" t="s">
        <v>70</v>
      </c>
      <c r="W29" s="389">
        <v>57400977</v>
      </c>
      <c r="X29" s="76" t="s">
        <v>9378</v>
      </c>
      <c r="Y29" s="145"/>
      <c r="Z29" s="390">
        <v>44991</v>
      </c>
      <c r="AA29" s="390">
        <v>44991</v>
      </c>
      <c r="AB29" s="251" t="s">
        <v>80</v>
      </c>
      <c r="AC29" s="390">
        <v>44993</v>
      </c>
      <c r="AD29" s="76">
        <f t="shared" si="0"/>
        <v>2</v>
      </c>
      <c r="AE29" s="145">
        <v>0</v>
      </c>
      <c r="AF29" s="145">
        <v>0</v>
      </c>
      <c r="AG29" s="145">
        <v>0</v>
      </c>
      <c r="AH29" s="251" t="s">
        <v>80</v>
      </c>
      <c r="AI29" s="76">
        <f t="shared" si="1"/>
        <v>0</v>
      </c>
      <c r="AJ29" s="145">
        <v>0</v>
      </c>
      <c r="AK29" s="145">
        <v>0</v>
      </c>
      <c r="AL29" s="251" t="s">
        <v>80</v>
      </c>
      <c r="AM29" s="143">
        <v>0</v>
      </c>
      <c r="AN29" s="251" t="s">
        <v>80</v>
      </c>
      <c r="AO29" s="251" t="s">
        <v>80</v>
      </c>
      <c r="AP29" s="76">
        <f t="shared" si="2"/>
        <v>0</v>
      </c>
      <c r="AQ29" s="260">
        <f>+L29+AF29-AK29</f>
        <v>58500000</v>
      </c>
      <c r="AR29" s="86" t="s">
        <v>115</v>
      </c>
      <c r="AS29" s="145">
        <v>0</v>
      </c>
      <c r="AT29" s="251" t="s">
        <v>80</v>
      </c>
      <c r="AU29" s="381">
        <v>58500000</v>
      </c>
      <c r="AV29" s="364">
        <f t="shared" si="3"/>
        <v>0</v>
      </c>
      <c r="AW29" s="133">
        <f t="shared" si="4"/>
        <v>1</v>
      </c>
      <c r="AX29" s="203" t="s">
        <v>80</v>
      </c>
      <c r="AY29" s="81" t="s">
        <v>800</v>
      </c>
      <c r="AZ29" s="76" t="s">
        <v>9379</v>
      </c>
      <c r="BA29" s="81" t="s">
        <v>71</v>
      </c>
      <c r="BB29" s="81" t="s">
        <v>117</v>
      </c>
    </row>
    <row r="30" spans="2:54" s="184" customFormat="1" ht="25.5" x14ac:dyDescent="0.2">
      <c r="B30" s="247">
        <v>2023</v>
      </c>
      <c r="C30" s="81">
        <v>891780111</v>
      </c>
      <c r="D30" s="82" t="s">
        <v>68</v>
      </c>
      <c r="E30" s="141" t="s">
        <v>9380</v>
      </c>
      <c r="F30" s="141" t="s">
        <v>9381</v>
      </c>
      <c r="G30" s="139">
        <v>2022000100019</v>
      </c>
      <c r="H30" s="81"/>
      <c r="I30" s="81" t="s">
        <v>78</v>
      </c>
      <c r="J30" s="81" t="s">
        <v>120</v>
      </c>
      <c r="K30" s="160" t="s">
        <v>9382</v>
      </c>
      <c r="L30" s="364">
        <v>31981250</v>
      </c>
      <c r="M30" s="81" t="s">
        <v>73</v>
      </c>
      <c r="N30" s="81"/>
      <c r="O30" s="160" t="s">
        <v>9383</v>
      </c>
      <c r="P30" s="392">
        <v>900199867</v>
      </c>
      <c r="Q30" s="393" t="s">
        <v>9384</v>
      </c>
      <c r="R30" s="258" t="s">
        <v>9385</v>
      </c>
      <c r="S30" s="393" t="s">
        <v>9386</v>
      </c>
      <c r="T30" s="251">
        <v>45042</v>
      </c>
      <c r="U30" s="262">
        <v>31981250</v>
      </c>
      <c r="V30" s="81" t="s">
        <v>70</v>
      </c>
      <c r="W30" s="392">
        <v>72220242</v>
      </c>
      <c r="X30" s="141" t="s">
        <v>1391</v>
      </c>
      <c r="Y30" s="81"/>
      <c r="Z30" s="391">
        <v>45042</v>
      </c>
      <c r="AA30" s="391">
        <v>45043</v>
      </c>
      <c r="AB30" s="251">
        <v>45043</v>
      </c>
      <c r="AC30" s="391">
        <v>45054</v>
      </c>
      <c r="AD30" s="262">
        <f t="shared" si="0"/>
        <v>11</v>
      </c>
      <c r="AE30" s="165">
        <v>0</v>
      </c>
      <c r="AF30" s="165">
        <v>0</v>
      </c>
      <c r="AG30" s="165">
        <v>0</v>
      </c>
      <c r="AH30" s="251" t="s">
        <v>80</v>
      </c>
      <c r="AI30" s="262">
        <f t="shared" si="1"/>
        <v>0</v>
      </c>
      <c r="AJ30" s="165">
        <v>0</v>
      </c>
      <c r="AK30" s="165">
        <v>0</v>
      </c>
      <c r="AL30" s="251" t="s">
        <v>80</v>
      </c>
      <c r="AM30" s="165">
        <v>0</v>
      </c>
      <c r="AN30" s="251" t="s">
        <v>80</v>
      </c>
      <c r="AO30" s="251" t="s">
        <v>80</v>
      </c>
      <c r="AP30" s="76">
        <f t="shared" si="2"/>
        <v>0</v>
      </c>
      <c r="AQ30" s="364">
        <f>+L30+AF30-AK30</f>
        <v>31981250</v>
      </c>
      <c r="AR30" s="81" t="s">
        <v>115</v>
      </c>
      <c r="AS30" s="165">
        <v>0</v>
      </c>
      <c r="AT30" s="251" t="s">
        <v>80</v>
      </c>
      <c r="AU30" s="381">
        <v>31981250</v>
      </c>
      <c r="AV30" s="364">
        <f t="shared" si="3"/>
        <v>0</v>
      </c>
      <c r="AW30" s="133">
        <f t="shared" si="4"/>
        <v>1</v>
      </c>
      <c r="AX30" s="203" t="s">
        <v>80</v>
      </c>
      <c r="AY30" s="81" t="s">
        <v>800</v>
      </c>
      <c r="AZ30" s="141" t="s">
        <v>9387</v>
      </c>
      <c r="BA30" s="81" t="s">
        <v>71</v>
      </c>
      <c r="BB30" s="81" t="s">
        <v>117</v>
      </c>
    </row>
    <row r="31" spans="2:54" s="602" customFormat="1" x14ac:dyDescent="0.25">
      <c r="B31" s="247">
        <v>2023</v>
      </c>
      <c r="C31" s="82">
        <v>891780111</v>
      </c>
      <c r="D31" s="82" t="s">
        <v>68</v>
      </c>
      <c r="E31" s="76" t="s">
        <v>9388</v>
      </c>
      <c r="F31" s="76" t="s">
        <v>9389</v>
      </c>
      <c r="G31" s="138">
        <v>2021000100084</v>
      </c>
      <c r="H31" s="145"/>
      <c r="I31" s="86" t="s">
        <v>78</v>
      </c>
      <c r="J31" s="81" t="s">
        <v>120</v>
      </c>
      <c r="K31" s="76" t="s">
        <v>9390</v>
      </c>
      <c r="L31" s="364">
        <v>139573493.5</v>
      </c>
      <c r="M31" s="81" t="s">
        <v>73</v>
      </c>
      <c r="N31" s="145"/>
      <c r="O31" s="76" t="s">
        <v>9391</v>
      </c>
      <c r="P31" s="389">
        <v>900355024</v>
      </c>
      <c r="Q31" s="150">
        <v>104</v>
      </c>
      <c r="R31" s="265">
        <v>44978</v>
      </c>
      <c r="S31" s="76">
        <v>301978119</v>
      </c>
      <c r="T31" s="265">
        <v>45056</v>
      </c>
      <c r="U31" s="150">
        <v>139573493.5</v>
      </c>
      <c r="V31" s="86" t="s">
        <v>70</v>
      </c>
      <c r="W31" s="389">
        <v>51913961</v>
      </c>
      <c r="X31" s="76" t="s">
        <v>8677</v>
      </c>
      <c r="Y31" s="145"/>
      <c r="Z31" s="390">
        <v>45056</v>
      </c>
      <c r="AA31" s="390">
        <v>45058</v>
      </c>
      <c r="AB31" s="251">
        <v>45058</v>
      </c>
      <c r="AC31" s="390">
        <v>45178</v>
      </c>
      <c r="AD31" s="76">
        <f t="shared" si="0"/>
        <v>120</v>
      </c>
      <c r="AE31" s="145">
        <v>0</v>
      </c>
      <c r="AF31" s="145">
        <v>0</v>
      </c>
      <c r="AG31" s="145">
        <v>0</v>
      </c>
      <c r="AH31" s="251" t="s">
        <v>80</v>
      </c>
      <c r="AI31" s="76">
        <f t="shared" si="1"/>
        <v>0</v>
      </c>
      <c r="AJ31" s="145">
        <v>0</v>
      </c>
      <c r="AK31" s="145">
        <v>0</v>
      </c>
      <c r="AL31" s="251" t="s">
        <v>80</v>
      </c>
      <c r="AM31" s="143">
        <v>0</v>
      </c>
      <c r="AN31" s="251" t="s">
        <v>80</v>
      </c>
      <c r="AO31" s="251" t="s">
        <v>80</v>
      </c>
      <c r="AP31" s="76">
        <f t="shared" si="2"/>
        <v>0</v>
      </c>
      <c r="AQ31" s="260">
        <f>+L31+AF31-AK31</f>
        <v>139573493.5</v>
      </c>
      <c r="AR31" s="86" t="s">
        <v>115</v>
      </c>
      <c r="AS31" s="145">
        <v>0</v>
      </c>
      <c r="AT31" s="251" t="s">
        <v>80</v>
      </c>
      <c r="AU31" s="381">
        <v>139573493.5</v>
      </c>
      <c r="AV31" s="364">
        <f t="shared" si="3"/>
        <v>0</v>
      </c>
      <c r="AW31" s="133">
        <f t="shared" si="4"/>
        <v>1</v>
      </c>
      <c r="AX31" s="203" t="s">
        <v>80</v>
      </c>
      <c r="AY31" s="86" t="s">
        <v>72</v>
      </c>
      <c r="AZ31" s="76" t="s">
        <v>9392</v>
      </c>
      <c r="BA31" s="81" t="s">
        <v>71</v>
      </c>
      <c r="BB31" s="81" t="s">
        <v>117</v>
      </c>
    </row>
    <row r="32" spans="2:54" s="602" customFormat="1" x14ac:dyDescent="0.25">
      <c r="B32" s="247">
        <v>2023</v>
      </c>
      <c r="C32" s="82">
        <v>891780111</v>
      </c>
      <c r="D32" s="82" t="s">
        <v>68</v>
      </c>
      <c r="E32" s="76" t="s">
        <v>9393</v>
      </c>
      <c r="F32" s="76" t="s">
        <v>9394</v>
      </c>
      <c r="G32" s="138">
        <v>2021000100084</v>
      </c>
      <c r="H32" s="145"/>
      <c r="I32" s="86" t="s">
        <v>78</v>
      </c>
      <c r="J32" s="81" t="s">
        <v>120</v>
      </c>
      <c r="K32" s="76" t="s">
        <v>9395</v>
      </c>
      <c r="L32" s="364">
        <v>59642800</v>
      </c>
      <c r="M32" s="81" t="s">
        <v>73</v>
      </c>
      <c r="N32" s="145"/>
      <c r="O32" s="76" t="s">
        <v>9396</v>
      </c>
      <c r="P32" s="389">
        <v>900906931</v>
      </c>
      <c r="Q32" s="150">
        <v>104</v>
      </c>
      <c r="R32" s="265">
        <v>44978</v>
      </c>
      <c r="S32" s="76">
        <v>301978119</v>
      </c>
      <c r="T32" s="265">
        <v>45086</v>
      </c>
      <c r="U32" s="150">
        <v>59642800</v>
      </c>
      <c r="V32" s="86" t="s">
        <v>70</v>
      </c>
      <c r="W32" s="389">
        <v>12448927</v>
      </c>
      <c r="X32" s="76" t="s">
        <v>9397</v>
      </c>
      <c r="Y32" s="145"/>
      <c r="Z32" s="390">
        <v>45086</v>
      </c>
      <c r="AA32" s="390">
        <v>45090</v>
      </c>
      <c r="AB32" s="251">
        <v>45090</v>
      </c>
      <c r="AC32" s="390">
        <v>45150</v>
      </c>
      <c r="AD32" s="76">
        <f t="shared" si="0"/>
        <v>60</v>
      </c>
      <c r="AE32" s="145">
        <v>0</v>
      </c>
      <c r="AF32" s="145">
        <v>0</v>
      </c>
      <c r="AG32" s="145">
        <v>0</v>
      </c>
      <c r="AH32" s="251" t="s">
        <v>80</v>
      </c>
      <c r="AI32" s="76">
        <f t="shared" si="1"/>
        <v>0</v>
      </c>
      <c r="AJ32" s="145">
        <v>0</v>
      </c>
      <c r="AK32" s="145">
        <v>0</v>
      </c>
      <c r="AL32" s="251" t="s">
        <v>80</v>
      </c>
      <c r="AM32" s="143">
        <v>0</v>
      </c>
      <c r="AN32" s="251" t="s">
        <v>80</v>
      </c>
      <c r="AO32" s="251" t="s">
        <v>80</v>
      </c>
      <c r="AP32" s="76">
        <f t="shared" si="2"/>
        <v>0</v>
      </c>
      <c r="AQ32" s="260">
        <f>+L32+AF32-AK32</f>
        <v>59642800</v>
      </c>
      <c r="AR32" s="86" t="s">
        <v>115</v>
      </c>
      <c r="AS32" s="145">
        <v>0</v>
      </c>
      <c r="AT32" s="251" t="s">
        <v>80</v>
      </c>
      <c r="AU32" s="381">
        <v>59642800</v>
      </c>
      <c r="AV32" s="364">
        <f t="shared" si="3"/>
        <v>0</v>
      </c>
      <c r="AW32" s="133">
        <f t="shared" si="4"/>
        <v>1</v>
      </c>
      <c r="AX32" s="203" t="s">
        <v>80</v>
      </c>
      <c r="AY32" s="81" t="s">
        <v>800</v>
      </c>
      <c r="AZ32" s="76" t="s">
        <v>9398</v>
      </c>
      <c r="BA32" s="81" t="s">
        <v>71</v>
      </c>
      <c r="BB32" s="81" t="s">
        <v>117</v>
      </c>
    </row>
    <row r="33" spans="2:54" s="602" customFormat="1" x14ac:dyDescent="0.25">
      <c r="B33" s="247">
        <v>2023</v>
      </c>
      <c r="C33" s="82">
        <v>891780111</v>
      </c>
      <c r="D33" s="82" t="s">
        <v>68</v>
      </c>
      <c r="E33" s="76" t="s">
        <v>9399</v>
      </c>
      <c r="F33" s="76" t="s">
        <v>9400</v>
      </c>
      <c r="G33" s="138">
        <v>2020000100036</v>
      </c>
      <c r="H33" s="145"/>
      <c r="I33" s="86" t="s">
        <v>78</v>
      </c>
      <c r="J33" s="81" t="s">
        <v>120</v>
      </c>
      <c r="K33" s="76" t="s">
        <v>9401</v>
      </c>
      <c r="L33" s="150">
        <v>2555000</v>
      </c>
      <c r="M33" s="81" t="s">
        <v>73</v>
      </c>
      <c r="N33" s="145"/>
      <c r="O33" s="76" t="s">
        <v>9402</v>
      </c>
      <c r="P33" s="389">
        <v>12543836</v>
      </c>
      <c r="Q33" s="150">
        <v>151</v>
      </c>
      <c r="R33" s="265">
        <v>45086</v>
      </c>
      <c r="S33" s="76">
        <v>11697000</v>
      </c>
      <c r="T33" s="265">
        <v>45098</v>
      </c>
      <c r="U33" s="150">
        <v>2555000</v>
      </c>
      <c r="V33" s="86" t="s">
        <v>70</v>
      </c>
      <c r="W33" s="389">
        <v>45498601</v>
      </c>
      <c r="X33" s="76" t="s">
        <v>9403</v>
      </c>
      <c r="Y33" s="145"/>
      <c r="Z33" s="390">
        <v>45098</v>
      </c>
      <c r="AA33" s="390">
        <v>45098</v>
      </c>
      <c r="AB33" s="251" t="s">
        <v>80</v>
      </c>
      <c r="AC33" s="390">
        <v>45120</v>
      </c>
      <c r="AD33" s="76">
        <f t="shared" si="0"/>
        <v>22</v>
      </c>
      <c r="AE33" s="145">
        <v>0</v>
      </c>
      <c r="AF33" s="145">
        <v>0</v>
      </c>
      <c r="AG33" s="145">
        <v>0</v>
      </c>
      <c r="AH33" s="251" t="s">
        <v>80</v>
      </c>
      <c r="AI33" s="76">
        <f t="shared" si="1"/>
        <v>0</v>
      </c>
      <c r="AJ33" s="145">
        <v>0</v>
      </c>
      <c r="AK33" s="145">
        <v>0</v>
      </c>
      <c r="AL33" s="251" t="s">
        <v>80</v>
      </c>
      <c r="AM33" s="143">
        <v>0</v>
      </c>
      <c r="AN33" s="251" t="s">
        <v>80</v>
      </c>
      <c r="AO33" s="251" t="s">
        <v>80</v>
      </c>
      <c r="AP33" s="76">
        <f t="shared" si="2"/>
        <v>0</v>
      </c>
      <c r="AQ33" s="260">
        <f>+L33+AF33-AK33</f>
        <v>2555000</v>
      </c>
      <c r="AR33" s="86" t="s">
        <v>115</v>
      </c>
      <c r="AS33" s="145">
        <v>0</v>
      </c>
      <c r="AT33" s="251" t="s">
        <v>80</v>
      </c>
      <c r="AU33" s="381">
        <v>2555000</v>
      </c>
      <c r="AV33" s="364">
        <f t="shared" si="3"/>
        <v>0</v>
      </c>
      <c r="AW33" s="133">
        <f t="shared" si="4"/>
        <v>1</v>
      </c>
      <c r="AX33" s="203" t="s">
        <v>80</v>
      </c>
      <c r="AY33" s="81" t="s">
        <v>800</v>
      </c>
      <c r="AZ33" s="76" t="s">
        <v>9404</v>
      </c>
      <c r="BA33" s="81" t="s">
        <v>71</v>
      </c>
      <c r="BB33" s="81" t="s">
        <v>117</v>
      </c>
    </row>
    <row r="34" spans="2:54" s="602" customFormat="1" x14ac:dyDescent="0.25">
      <c r="B34" s="247">
        <v>2023</v>
      </c>
      <c r="C34" s="82">
        <v>891780111</v>
      </c>
      <c r="D34" s="82" t="s">
        <v>68</v>
      </c>
      <c r="E34" s="76" t="s">
        <v>9405</v>
      </c>
      <c r="F34" s="76" t="s">
        <v>9406</v>
      </c>
      <c r="G34" s="138">
        <v>2021000100084</v>
      </c>
      <c r="H34" s="145"/>
      <c r="I34" s="86" t="s">
        <v>78</v>
      </c>
      <c r="J34" s="81" t="s">
        <v>120</v>
      </c>
      <c r="K34" s="76" t="s">
        <v>9407</v>
      </c>
      <c r="L34" s="364">
        <v>4059000</v>
      </c>
      <c r="M34" s="81" t="s">
        <v>73</v>
      </c>
      <c r="N34" s="145"/>
      <c r="O34" s="76" t="s">
        <v>8551</v>
      </c>
      <c r="P34" s="389">
        <v>1082848119</v>
      </c>
      <c r="Q34" s="150">
        <v>98</v>
      </c>
      <c r="R34" s="265">
        <v>44978</v>
      </c>
      <c r="S34" s="76">
        <v>105498985</v>
      </c>
      <c r="T34" s="265">
        <v>45106</v>
      </c>
      <c r="U34" s="150">
        <v>4059000</v>
      </c>
      <c r="V34" s="86" t="s">
        <v>70</v>
      </c>
      <c r="W34" s="389">
        <v>51913961</v>
      </c>
      <c r="X34" s="76" t="s">
        <v>8677</v>
      </c>
      <c r="Y34" s="145"/>
      <c r="Z34" s="390">
        <v>45106</v>
      </c>
      <c r="AA34" s="390">
        <v>45106</v>
      </c>
      <c r="AB34" s="251" t="s">
        <v>80</v>
      </c>
      <c r="AC34" s="390">
        <v>45136</v>
      </c>
      <c r="AD34" s="76">
        <f t="shared" si="0"/>
        <v>30</v>
      </c>
      <c r="AE34" s="145">
        <v>0</v>
      </c>
      <c r="AF34" s="145">
        <v>0</v>
      </c>
      <c r="AG34" s="145">
        <v>0</v>
      </c>
      <c r="AH34" s="251" t="s">
        <v>80</v>
      </c>
      <c r="AI34" s="76">
        <f t="shared" si="1"/>
        <v>0</v>
      </c>
      <c r="AJ34" s="145">
        <v>0</v>
      </c>
      <c r="AK34" s="145">
        <v>0</v>
      </c>
      <c r="AL34" s="251" t="s">
        <v>80</v>
      </c>
      <c r="AM34" s="143">
        <v>0</v>
      </c>
      <c r="AN34" s="251" t="s">
        <v>80</v>
      </c>
      <c r="AO34" s="251" t="s">
        <v>80</v>
      </c>
      <c r="AP34" s="76">
        <f t="shared" si="2"/>
        <v>0</v>
      </c>
      <c r="AQ34" s="260">
        <f>+L34+AF34-AK34</f>
        <v>4059000</v>
      </c>
      <c r="AR34" s="86" t="s">
        <v>115</v>
      </c>
      <c r="AS34" s="145">
        <v>0</v>
      </c>
      <c r="AT34" s="251" t="s">
        <v>80</v>
      </c>
      <c r="AU34" s="381">
        <v>4059000</v>
      </c>
      <c r="AV34" s="364">
        <f t="shared" si="3"/>
        <v>0</v>
      </c>
      <c r="AW34" s="133">
        <f t="shared" si="4"/>
        <v>1</v>
      </c>
      <c r="AX34" s="203" t="s">
        <v>80</v>
      </c>
      <c r="AY34" s="81" t="s">
        <v>800</v>
      </c>
      <c r="AZ34" s="76" t="s">
        <v>9408</v>
      </c>
      <c r="BA34" s="81" t="s">
        <v>71</v>
      </c>
      <c r="BB34" s="81" t="s">
        <v>117</v>
      </c>
    </row>
    <row r="35" spans="2:54" s="602" customFormat="1" x14ac:dyDescent="0.25">
      <c r="B35" s="247">
        <v>2023</v>
      </c>
      <c r="C35" s="82">
        <v>891780111</v>
      </c>
      <c r="D35" s="82" t="s">
        <v>68</v>
      </c>
      <c r="E35" s="76" t="s">
        <v>9409</v>
      </c>
      <c r="F35" s="76" t="s">
        <v>9410</v>
      </c>
      <c r="G35" s="138">
        <v>2020000100036</v>
      </c>
      <c r="H35" s="145"/>
      <c r="I35" s="86" t="s">
        <v>78</v>
      </c>
      <c r="J35" s="81" t="s">
        <v>120</v>
      </c>
      <c r="K35" s="76" t="s">
        <v>9411</v>
      </c>
      <c r="L35" s="364">
        <v>9142000</v>
      </c>
      <c r="M35" s="81" t="s">
        <v>73</v>
      </c>
      <c r="N35" s="145"/>
      <c r="O35" s="76" t="s">
        <v>9412</v>
      </c>
      <c r="P35" s="389">
        <v>900428481</v>
      </c>
      <c r="Q35" s="150">
        <v>151</v>
      </c>
      <c r="R35" s="265">
        <v>45086</v>
      </c>
      <c r="S35" s="76">
        <v>11697000</v>
      </c>
      <c r="T35" s="265">
        <v>45117</v>
      </c>
      <c r="U35" s="150">
        <v>9142000</v>
      </c>
      <c r="V35" s="86" t="s">
        <v>70</v>
      </c>
      <c r="W35" s="389">
        <v>45498601</v>
      </c>
      <c r="X35" s="76" t="s">
        <v>9403</v>
      </c>
      <c r="Y35" s="145"/>
      <c r="Z35" s="390">
        <v>45117</v>
      </c>
      <c r="AA35" s="390">
        <v>45117</v>
      </c>
      <c r="AB35" s="251" t="s">
        <v>80</v>
      </c>
      <c r="AC35" s="390">
        <v>45177</v>
      </c>
      <c r="AD35" s="76">
        <f t="shared" si="0"/>
        <v>60</v>
      </c>
      <c r="AE35" s="145">
        <v>0</v>
      </c>
      <c r="AF35" s="145">
        <v>0</v>
      </c>
      <c r="AG35" s="145">
        <v>0</v>
      </c>
      <c r="AH35" s="251" t="s">
        <v>80</v>
      </c>
      <c r="AI35" s="76">
        <f t="shared" si="1"/>
        <v>0</v>
      </c>
      <c r="AJ35" s="145">
        <v>0</v>
      </c>
      <c r="AK35" s="145">
        <v>0</v>
      </c>
      <c r="AL35" s="251" t="s">
        <v>80</v>
      </c>
      <c r="AM35" s="143">
        <v>0</v>
      </c>
      <c r="AN35" s="251" t="s">
        <v>80</v>
      </c>
      <c r="AO35" s="251" t="s">
        <v>80</v>
      </c>
      <c r="AP35" s="76">
        <f t="shared" si="2"/>
        <v>0</v>
      </c>
      <c r="AQ35" s="260">
        <f>+L35+AF35-AK35</f>
        <v>9142000</v>
      </c>
      <c r="AR35" s="86" t="s">
        <v>115</v>
      </c>
      <c r="AS35" s="145">
        <v>0</v>
      </c>
      <c r="AT35" s="251" t="s">
        <v>80</v>
      </c>
      <c r="AU35" s="381">
        <v>0</v>
      </c>
      <c r="AV35" s="364">
        <f t="shared" si="3"/>
        <v>9142000</v>
      </c>
      <c r="AW35" s="133">
        <f t="shared" si="4"/>
        <v>0</v>
      </c>
      <c r="AX35" s="203" t="s">
        <v>80</v>
      </c>
      <c r="AY35" s="86" t="s">
        <v>72</v>
      </c>
      <c r="AZ35" s="76" t="s">
        <v>9413</v>
      </c>
      <c r="BA35" s="81" t="s">
        <v>71</v>
      </c>
      <c r="BB35" s="81" t="s">
        <v>117</v>
      </c>
    </row>
    <row r="36" spans="2:54" x14ac:dyDescent="0.25">
      <c r="B36" s="247">
        <v>2023</v>
      </c>
      <c r="C36" s="82">
        <v>891780111</v>
      </c>
      <c r="D36" s="82" t="s">
        <v>68</v>
      </c>
      <c r="E36" s="76" t="s">
        <v>9414</v>
      </c>
      <c r="F36" s="76" t="s">
        <v>9415</v>
      </c>
      <c r="G36" s="138">
        <v>0</v>
      </c>
      <c r="H36" s="145"/>
      <c r="I36" s="86" t="s">
        <v>78</v>
      </c>
      <c r="J36" s="81" t="s">
        <v>120</v>
      </c>
      <c r="K36" s="76" t="s">
        <v>9416</v>
      </c>
      <c r="L36" s="364">
        <v>37076830</v>
      </c>
      <c r="M36" s="81" t="s">
        <v>73</v>
      </c>
      <c r="N36" s="145"/>
      <c r="O36" s="76" t="s">
        <v>9417</v>
      </c>
      <c r="P36" s="389">
        <v>900199867</v>
      </c>
      <c r="Q36" s="150">
        <v>1492</v>
      </c>
      <c r="R36" s="265">
        <v>45118</v>
      </c>
      <c r="S36" s="76">
        <v>38000000</v>
      </c>
      <c r="T36" s="265">
        <v>45121</v>
      </c>
      <c r="U36" s="150">
        <v>37076830</v>
      </c>
      <c r="V36" s="86" t="s">
        <v>70</v>
      </c>
      <c r="W36" s="389">
        <v>85465146</v>
      </c>
      <c r="X36" s="76" t="s">
        <v>9277</v>
      </c>
      <c r="Y36" s="145"/>
      <c r="Z36" s="390">
        <v>45120</v>
      </c>
      <c r="AA36" s="390">
        <v>45121</v>
      </c>
      <c r="AB36" s="251" t="s">
        <v>80</v>
      </c>
      <c r="AC36" s="390">
        <v>45126</v>
      </c>
      <c r="AD36" s="76">
        <v>5</v>
      </c>
      <c r="AE36" s="145">
        <v>0</v>
      </c>
      <c r="AF36" s="145">
        <v>0</v>
      </c>
      <c r="AG36" s="145">
        <v>0</v>
      </c>
      <c r="AH36" s="251" t="s">
        <v>80</v>
      </c>
      <c r="AI36" s="76">
        <v>0</v>
      </c>
      <c r="AJ36" s="145">
        <v>0</v>
      </c>
      <c r="AK36" s="145">
        <v>0</v>
      </c>
      <c r="AL36" s="251" t="s">
        <v>80</v>
      </c>
      <c r="AM36" s="143">
        <v>0</v>
      </c>
      <c r="AN36" s="251" t="s">
        <v>80</v>
      </c>
      <c r="AO36" s="251" t="s">
        <v>80</v>
      </c>
      <c r="AP36" s="76">
        <f t="shared" si="2"/>
        <v>0</v>
      </c>
      <c r="AQ36" s="260">
        <v>37076830</v>
      </c>
      <c r="AR36" s="86" t="s">
        <v>115</v>
      </c>
      <c r="AS36" s="145">
        <v>0</v>
      </c>
      <c r="AT36" s="251" t="s">
        <v>80</v>
      </c>
      <c r="AU36" s="381">
        <v>37076830</v>
      </c>
      <c r="AV36" s="364">
        <f t="shared" si="3"/>
        <v>0</v>
      </c>
      <c r="AW36" s="133">
        <v>1</v>
      </c>
      <c r="AX36" s="203" t="s">
        <v>80</v>
      </c>
      <c r="AY36" s="81" t="s">
        <v>800</v>
      </c>
      <c r="AZ36" s="76" t="s">
        <v>9418</v>
      </c>
      <c r="BA36" s="81" t="s">
        <v>71</v>
      </c>
      <c r="BB36" s="81" t="s">
        <v>117</v>
      </c>
    </row>
    <row r="37" spans="2:54" x14ac:dyDescent="0.25">
      <c r="B37" s="247">
        <v>2023</v>
      </c>
      <c r="C37" s="82">
        <v>891780111</v>
      </c>
      <c r="D37" s="82" t="s">
        <v>68</v>
      </c>
      <c r="E37" s="76" t="s">
        <v>9419</v>
      </c>
      <c r="F37" s="76" t="s">
        <v>9420</v>
      </c>
      <c r="G37" s="138">
        <v>0</v>
      </c>
      <c r="H37" s="145"/>
      <c r="I37" s="86" t="s">
        <v>78</v>
      </c>
      <c r="J37" s="81" t="s">
        <v>120</v>
      </c>
      <c r="K37" s="76" t="s">
        <v>9421</v>
      </c>
      <c r="L37" s="364">
        <v>289869220</v>
      </c>
      <c r="M37" s="81" t="s">
        <v>73</v>
      </c>
      <c r="N37" s="145"/>
      <c r="O37" s="76" t="s">
        <v>9422</v>
      </c>
      <c r="P37" s="389">
        <v>900200085</v>
      </c>
      <c r="Q37" s="143">
        <v>1680</v>
      </c>
      <c r="R37" s="265">
        <v>45142</v>
      </c>
      <c r="S37" s="145">
        <v>289869220</v>
      </c>
      <c r="T37" s="265">
        <v>45148</v>
      </c>
      <c r="U37" s="143">
        <v>289869220</v>
      </c>
      <c r="V37" s="86" t="s">
        <v>70</v>
      </c>
      <c r="W37" s="389">
        <v>85459497</v>
      </c>
      <c r="X37" s="76" t="s">
        <v>9253</v>
      </c>
      <c r="Y37" s="145"/>
      <c r="Z37" s="390">
        <v>45148</v>
      </c>
      <c r="AA37" s="390">
        <v>45154</v>
      </c>
      <c r="AB37" s="390">
        <v>45154</v>
      </c>
      <c r="AC37" s="390">
        <v>45173</v>
      </c>
      <c r="AD37" s="76">
        <f t="shared" si="0"/>
        <v>19</v>
      </c>
      <c r="AE37" s="145">
        <v>0</v>
      </c>
      <c r="AF37" s="145">
        <v>0</v>
      </c>
      <c r="AG37" s="145">
        <v>0</v>
      </c>
      <c r="AH37" s="251" t="s">
        <v>80</v>
      </c>
      <c r="AI37" s="76">
        <f t="shared" si="1"/>
        <v>0</v>
      </c>
      <c r="AJ37" s="145">
        <v>0</v>
      </c>
      <c r="AK37" s="145">
        <v>0</v>
      </c>
      <c r="AL37" s="251" t="s">
        <v>80</v>
      </c>
      <c r="AM37" s="143">
        <v>0</v>
      </c>
      <c r="AN37" s="251" t="s">
        <v>80</v>
      </c>
      <c r="AO37" s="251" t="s">
        <v>80</v>
      </c>
      <c r="AP37" s="76">
        <f t="shared" si="2"/>
        <v>0</v>
      </c>
      <c r="AQ37" s="260">
        <f>+L37+AF37-AK37</f>
        <v>289869220</v>
      </c>
      <c r="AR37" s="86" t="s">
        <v>70</v>
      </c>
      <c r="AS37" s="145">
        <v>144934610</v>
      </c>
      <c r="AT37" s="265">
        <v>45154</v>
      </c>
      <c r="AU37" s="381">
        <v>0</v>
      </c>
      <c r="AV37" s="364">
        <f t="shared" si="3"/>
        <v>289869220</v>
      </c>
      <c r="AW37" s="133">
        <f t="shared" si="4"/>
        <v>0</v>
      </c>
      <c r="AX37" s="203" t="s">
        <v>80</v>
      </c>
      <c r="AY37" s="86" t="s">
        <v>72</v>
      </c>
      <c r="AZ37" s="76" t="s">
        <v>9423</v>
      </c>
      <c r="BA37" s="81" t="s">
        <v>71</v>
      </c>
      <c r="BB37" s="81" t="s">
        <v>117</v>
      </c>
    </row>
    <row r="38" spans="2:54" s="602" customFormat="1" x14ac:dyDescent="0.25">
      <c r="B38" s="247">
        <v>2023</v>
      </c>
      <c r="C38" s="82">
        <v>891780111</v>
      </c>
      <c r="D38" s="82" t="s">
        <v>68</v>
      </c>
      <c r="E38" s="76" t="s">
        <v>9424</v>
      </c>
      <c r="F38" s="76" t="s">
        <v>9425</v>
      </c>
      <c r="G38" s="138">
        <v>0</v>
      </c>
      <c r="H38" s="145"/>
      <c r="I38" s="86" t="s">
        <v>78</v>
      </c>
      <c r="J38" s="81" t="s">
        <v>120</v>
      </c>
      <c r="K38" s="76" t="s">
        <v>9426</v>
      </c>
      <c r="L38" s="364">
        <v>29937898</v>
      </c>
      <c r="M38" s="81" t="s">
        <v>73</v>
      </c>
      <c r="N38" s="145"/>
      <c r="O38" s="76" t="s">
        <v>9427</v>
      </c>
      <c r="P38" s="389">
        <v>900026709</v>
      </c>
      <c r="Q38" s="150">
        <v>104</v>
      </c>
      <c r="R38" s="265">
        <v>44978</v>
      </c>
      <c r="S38" s="76">
        <v>301978119</v>
      </c>
      <c r="T38" s="265">
        <v>45189</v>
      </c>
      <c r="U38" s="150">
        <v>29937898</v>
      </c>
      <c r="V38" s="86" t="s">
        <v>70</v>
      </c>
      <c r="W38" s="389">
        <v>51913961</v>
      </c>
      <c r="X38" s="76" t="s">
        <v>8677</v>
      </c>
      <c r="Y38" s="145"/>
      <c r="Z38" s="390">
        <v>45189</v>
      </c>
      <c r="AA38" s="390">
        <v>45194</v>
      </c>
      <c r="AB38" s="251">
        <v>45191</v>
      </c>
      <c r="AC38" s="390">
        <v>45224</v>
      </c>
      <c r="AD38" s="76">
        <f t="shared" si="0"/>
        <v>33</v>
      </c>
      <c r="AE38" s="145">
        <v>0</v>
      </c>
      <c r="AF38" s="145">
        <v>0</v>
      </c>
      <c r="AG38" s="145">
        <v>0</v>
      </c>
      <c r="AH38" s="251" t="s">
        <v>80</v>
      </c>
      <c r="AI38" s="76"/>
      <c r="AJ38" s="145"/>
      <c r="AK38" s="145"/>
      <c r="AL38" s="251" t="s">
        <v>80</v>
      </c>
      <c r="AM38" s="143">
        <v>0</v>
      </c>
      <c r="AN38" s="251" t="s">
        <v>80</v>
      </c>
      <c r="AO38" s="251" t="s">
        <v>80</v>
      </c>
      <c r="AP38" s="76">
        <f t="shared" si="2"/>
        <v>0</v>
      </c>
      <c r="AQ38" s="260">
        <v>29937898</v>
      </c>
      <c r="AR38" s="86" t="s">
        <v>115</v>
      </c>
      <c r="AS38" s="145"/>
      <c r="AT38" s="251" t="s">
        <v>80</v>
      </c>
      <c r="AU38" s="381">
        <v>0</v>
      </c>
      <c r="AV38" s="364">
        <f t="shared" si="3"/>
        <v>29937898</v>
      </c>
      <c r="AW38" s="133">
        <v>0</v>
      </c>
      <c r="AX38" s="203" t="s">
        <v>80</v>
      </c>
      <c r="AY38" s="81" t="s">
        <v>800</v>
      </c>
      <c r="AZ38" s="76" t="s">
        <v>9428</v>
      </c>
      <c r="BA38" s="81" t="s">
        <v>71</v>
      </c>
      <c r="BB38" s="81" t="s">
        <v>117</v>
      </c>
    </row>
    <row r="39" spans="2:54" s="184" customFormat="1" ht="25.5" x14ac:dyDescent="0.2">
      <c r="B39" s="247" t="s">
        <v>9429</v>
      </c>
      <c r="C39" s="82">
        <v>891780111</v>
      </c>
      <c r="D39" s="82" t="s">
        <v>68</v>
      </c>
      <c r="E39" s="141" t="s">
        <v>9430</v>
      </c>
      <c r="F39" s="141" t="s">
        <v>9431</v>
      </c>
      <c r="G39" s="139">
        <v>0</v>
      </c>
      <c r="H39" s="81"/>
      <c r="I39" s="81" t="s">
        <v>78</v>
      </c>
      <c r="J39" s="81" t="s">
        <v>1527</v>
      </c>
      <c r="K39" s="160" t="s">
        <v>9432</v>
      </c>
      <c r="L39" s="364">
        <v>45000000</v>
      </c>
      <c r="M39" s="81" t="s">
        <v>73</v>
      </c>
      <c r="N39" s="81"/>
      <c r="O39" s="160" t="s">
        <v>9433</v>
      </c>
      <c r="P39" s="392">
        <v>7143983</v>
      </c>
      <c r="Q39" s="590" t="s">
        <v>9434</v>
      </c>
      <c r="R39" s="250" t="s">
        <v>9435</v>
      </c>
      <c r="S39" s="393" t="s">
        <v>9436</v>
      </c>
      <c r="T39" s="251">
        <v>44971</v>
      </c>
      <c r="U39" s="262">
        <v>45000000</v>
      </c>
      <c r="V39" s="81" t="s">
        <v>70</v>
      </c>
      <c r="W39" s="262">
        <v>36722626</v>
      </c>
      <c r="X39" s="141" t="s">
        <v>9437</v>
      </c>
      <c r="Y39" s="81"/>
      <c r="Z39" s="391">
        <v>44971</v>
      </c>
      <c r="AA39" s="391">
        <v>44971</v>
      </c>
      <c r="AB39" s="251" t="s">
        <v>80</v>
      </c>
      <c r="AC39" s="391">
        <v>44999</v>
      </c>
      <c r="AD39" s="262">
        <f t="shared" si="0"/>
        <v>28</v>
      </c>
      <c r="AE39" s="165">
        <v>0</v>
      </c>
      <c r="AF39" s="165">
        <v>0</v>
      </c>
      <c r="AG39" s="165">
        <v>0</v>
      </c>
      <c r="AH39" s="251" t="s">
        <v>80</v>
      </c>
      <c r="AI39" s="262">
        <f t="shared" ref="AI39" si="5">+IF(AH39="1800-01-01",0,AH39-AC39)</f>
        <v>0</v>
      </c>
      <c r="AJ39" s="165">
        <v>0</v>
      </c>
      <c r="AK39" s="165">
        <v>0</v>
      </c>
      <c r="AL39" s="251" t="s">
        <v>80</v>
      </c>
      <c r="AM39" s="165">
        <v>0</v>
      </c>
      <c r="AN39" s="251" t="s">
        <v>80</v>
      </c>
      <c r="AO39" s="251" t="s">
        <v>80</v>
      </c>
      <c r="AP39" s="76">
        <f t="shared" si="2"/>
        <v>0</v>
      </c>
      <c r="AQ39" s="364">
        <f>+L39+AF39-AK39</f>
        <v>45000000</v>
      </c>
      <c r="AR39" s="81" t="s">
        <v>115</v>
      </c>
      <c r="AS39" s="165">
        <v>0</v>
      </c>
      <c r="AT39" s="251" t="s">
        <v>80</v>
      </c>
      <c r="AU39" s="381">
        <v>45000000</v>
      </c>
      <c r="AV39" s="364">
        <f t="shared" si="3"/>
        <v>0</v>
      </c>
      <c r="AW39" s="133">
        <f t="shared" ref="AW39" si="6">+IFERROR(AU39/AQ39,"-")</f>
        <v>1</v>
      </c>
      <c r="AX39" s="203" t="s">
        <v>80</v>
      </c>
      <c r="AY39" s="81" t="s">
        <v>800</v>
      </c>
      <c r="AZ39" s="141" t="s">
        <v>9438</v>
      </c>
      <c r="BA39" s="81" t="s">
        <v>71</v>
      </c>
      <c r="BB39" s="81" t="s">
        <v>117</v>
      </c>
    </row>
    <row r="40" spans="2:54" x14ac:dyDescent="0.25">
      <c r="B40" s="247">
        <v>2023</v>
      </c>
      <c r="C40" s="82">
        <v>891780111</v>
      </c>
      <c r="D40" s="82" t="s">
        <v>68</v>
      </c>
      <c r="E40" s="76" t="s">
        <v>9439</v>
      </c>
      <c r="F40" s="76" t="s">
        <v>9440</v>
      </c>
      <c r="G40" s="138">
        <v>0</v>
      </c>
      <c r="H40" s="145"/>
      <c r="I40" s="86" t="s">
        <v>78</v>
      </c>
      <c r="J40" s="86" t="s">
        <v>1527</v>
      </c>
      <c r="K40" s="76" t="s">
        <v>9441</v>
      </c>
      <c r="L40" s="364">
        <v>24841500</v>
      </c>
      <c r="M40" s="81" t="s">
        <v>73</v>
      </c>
      <c r="N40" s="145"/>
      <c r="O40" s="76" t="s">
        <v>9442</v>
      </c>
      <c r="P40" s="389">
        <v>36560048</v>
      </c>
      <c r="Q40" s="150">
        <v>476</v>
      </c>
      <c r="R40" s="265">
        <v>44981</v>
      </c>
      <c r="S40" s="76">
        <v>24841500</v>
      </c>
      <c r="T40" s="265">
        <v>44986</v>
      </c>
      <c r="U40" s="150">
        <v>24841500</v>
      </c>
      <c r="V40" s="86" t="s">
        <v>70</v>
      </c>
      <c r="W40" s="389">
        <v>85152695</v>
      </c>
      <c r="X40" s="76" t="s">
        <v>9310</v>
      </c>
      <c r="Y40" s="145"/>
      <c r="Z40" s="390">
        <v>44986</v>
      </c>
      <c r="AA40" s="390">
        <v>44989</v>
      </c>
      <c r="AB40" s="251" t="s">
        <v>80</v>
      </c>
      <c r="AC40" s="390">
        <v>45044</v>
      </c>
      <c r="AD40" s="76">
        <f t="shared" si="0"/>
        <v>55</v>
      </c>
      <c r="AE40" s="145">
        <v>1</v>
      </c>
      <c r="AF40" s="601">
        <v>12181786</v>
      </c>
      <c r="AG40" s="145">
        <v>1</v>
      </c>
      <c r="AH40" s="397">
        <v>45079</v>
      </c>
      <c r="AI40" s="76">
        <f t="shared" si="1"/>
        <v>35</v>
      </c>
      <c r="AJ40" s="145">
        <v>0</v>
      </c>
      <c r="AK40" s="145">
        <v>0</v>
      </c>
      <c r="AL40" s="251" t="s">
        <v>80</v>
      </c>
      <c r="AM40" s="143">
        <v>0</v>
      </c>
      <c r="AN40" s="251" t="s">
        <v>80</v>
      </c>
      <c r="AO40" s="251" t="s">
        <v>80</v>
      </c>
      <c r="AP40" s="76">
        <f t="shared" si="2"/>
        <v>0</v>
      </c>
      <c r="AQ40" s="150">
        <f>+L40+AF40-AK40</f>
        <v>37023286</v>
      </c>
      <c r="AR40" s="86" t="s">
        <v>115</v>
      </c>
      <c r="AS40" s="145">
        <v>0</v>
      </c>
      <c r="AT40" s="251" t="s">
        <v>80</v>
      </c>
      <c r="AU40" s="381">
        <v>37022116</v>
      </c>
      <c r="AV40" s="364">
        <f t="shared" si="3"/>
        <v>1170</v>
      </c>
      <c r="AW40" s="133">
        <f t="shared" si="4"/>
        <v>0.99996839826697181</v>
      </c>
      <c r="AX40" s="203" t="s">
        <v>80</v>
      </c>
      <c r="AY40" s="81" t="s">
        <v>800</v>
      </c>
      <c r="AZ40" s="76" t="s">
        <v>9443</v>
      </c>
      <c r="BA40" s="81" t="s">
        <v>71</v>
      </c>
      <c r="BB40" s="81" t="s">
        <v>117</v>
      </c>
    </row>
    <row r="41" spans="2:54" s="602" customFormat="1" x14ac:dyDescent="0.25">
      <c r="B41" s="247">
        <v>2023</v>
      </c>
      <c r="C41" s="82">
        <v>891780111</v>
      </c>
      <c r="D41" s="82" t="s">
        <v>68</v>
      </c>
      <c r="E41" s="141" t="s">
        <v>9444</v>
      </c>
      <c r="F41" s="76" t="s">
        <v>9445</v>
      </c>
      <c r="G41" s="138">
        <v>2020000100036</v>
      </c>
      <c r="H41" s="145"/>
      <c r="I41" s="86" t="s">
        <v>78</v>
      </c>
      <c r="J41" s="86" t="s">
        <v>120</v>
      </c>
      <c r="K41" s="76" t="s">
        <v>9446</v>
      </c>
      <c r="L41" s="364">
        <v>38730081</v>
      </c>
      <c r="M41" s="81" t="s">
        <v>73</v>
      </c>
      <c r="N41" s="145"/>
      <c r="O41" s="76" t="s">
        <v>9447</v>
      </c>
      <c r="P41" s="389">
        <v>860000018</v>
      </c>
      <c r="Q41" s="150">
        <v>87</v>
      </c>
      <c r="R41" s="265">
        <v>44973</v>
      </c>
      <c r="S41" s="76">
        <v>50731872</v>
      </c>
      <c r="T41" s="265">
        <v>45036</v>
      </c>
      <c r="U41" s="150">
        <v>38730081</v>
      </c>
      <c r="V41" s="86" t="s">
        <v>70</v>
      </c>
      <c r="W41" s="389">
        <v>45498601</v>
      </c>
      <c r="X41" s="76" t="s">
        <v>9403</v>
      </c>
      <c r="Y41" s="145"/>
      <c r="Z41" s="390">
        <v>45036</v>
      </c>
      <c r="AA41" s="390">
        <v>45036</v>
      </c>
      <c r="AB41" s="251" t="s">
        <v>80</v>
      </c>
      <c r="AC41" s="390">
        <v>45189</v>
      </c>
      <c r="AD41" s="76">
        <f t="shared" si="0"/>
        <v>153</v>
      </c>
      <c r="AE41" s="145">
        <v>0</v>
      </c>
      <c r="AF41" s="145">
        <v>0</v>
      </c>
      <c r="AG41" s="145">
        <v>0</v>
      </c>
      <c r="AH41" s="251" t="s">
        <v>80</v>
      </c>
      <c r="AI41" s="76">
        <f t="shared" si="1"/>
        <v>0</v>
      </c>
      <c r="AJ41" s="145">
        <v>0</v>
      </c>
      <c r="AK41" s="145">
        <v>0</v>
      </c>
      <c r="AL41" s="251" t="s">
        <v>80</v>
      </c>
      <c r="AM41" s="143">
        <v>0</v>
      </c>
      <c r="AN41" s="251" t="s">
        <v>80</v>
      </c>
      <c r="AO41" s="251" t="s">
        <v>80</v>
      </c>
      <c r="AP41" s="76">
        <f t="shared" si="2"/>
        <v>0</v>
      </c>
      <c r="AQ41" s="150">
        <f>+L41+AF41-AK41</f>
        <v>38730081</v>
      </c>
      <c r="AR41" s="86" t="s">
        <v>115</v>
      </c>
      <c r="AS41" s="145">
        <v>0</v>
      </c>
      <c r="AT41" s="251" t="s">
        <v>80</v>
      </c>
      <c r="AU41" s="381">
        <v>0</v>
      </c>
      <c r="AV41" s="364">
        <f t="shared" si="3"/>
        <v>38730081</v>
      </c>
      <c r="AW41" s="133">
        <f t="shared" si="4"/>
        <v>0</v>
      </c>
      <c r="AX41" s="203" t="s">
        <v>80</v>
      </c>
      <c r="AY41" s="86" t="s">
        <v>72</v>
      </c>
      <c r="AZ41" s="76" t="s">
        <v>9448</v>
      </c>
      <c r="BA41" s="81" t="s">
        <v>71</v>
      </c>
      <c r="BB41" s="81" t="s">
        <v>117</v>
      </c>
    </row>
    <row r="42" spans="2:54" ht="26.25" x14ac:dyDescent="0.25">
      <c r="B42" s="247">
        <v>2023</v>
      </c>
      <c r="C42" s="82">
        <v>891780111</v>
      </c>
      <c r="D42" s="82" t="s">
        <v>68</v>
      </c>
      <c r="E42" s="141" t="s">
        <v>9449</v>
      </c>
      <c r="F42" s="76" t="s">
        <v>9450</v>
      </c>
      <c r="G42" s="138">
        <v>0</v>
      </c>
      <c r="H42" s="145"/>
      <c r="I42" s="86" t="s">
        <v>78</v>
      </c>
      <c r="J42" s="86" t="s">
        <v>120</v>
      </c>
      <c r="K42" s="76" t="s">
        <v>9451</v>
      </c>
      <c r="L42" s="364">
        <v>68868000</v>
      </c>
      <c r="M42" s="81" t="s">
        <v>73</v>
      </c>
      <c r="N42" s="145"/>
      <c r="O42" s="76" t="s">
        <v>9452</v>
      </c>
      <c r="P42" s="389">
        <v>36560048</v>
      </c>
      <c r="Q42" s="396" t="s">
        <v>9453</v>
      </c>
      <c r="R42" s="395" t="s">
        <v>9454</v>
      </c>
      <c r="S42" s="396" t="s">
        <v>9455</v>
      </c>
      <c r="T42" s="251">
        <v>45086</v>
      </c>
      <c r="U42" s="150">
        <v>68868000</v>
      </c>
      <c r="V42" s="86" t="s">
        <v>70</v>
      </c>
      <c r="W42" s="142">
        <v>85152695</v>
      </c>
      <c r="X42" s="141" t="s">
        <v>9271</v>
      </c>
      <c r="Y42" s="145"/>
      <c r="Z42" s="251">
        <v>45086</v>
      </c>
      <c r="AA42" s="251">
        <v>45086</v>
      </c>
      <c r="AB42" s="251">
        <v>45086</v>
      </c>
      <c r="AC42" s="251">
        <v>45169</v>
      </c>
      <c r="AD42" s="76">
        <f t="shared" si="0"/>
        <v>83</v>
      </c>
      <c r="AE42" s="145">
        <v>0</v>
      </c>
      <c r="AF42" s="145">
        <v>0</v>
      </c>
      <c r="AG42" s="145">
        <v>0</v>
      </c>
      <c r="AH42" s="251" t="s">
        <v>80</v>
      </c>
      <c r="AI42" s="76">
        <f t="shared" si="1"/>
        <v>0</v>
      </c>
      <c r="AJ42" s="145">
        <v>0</v>
      </c>
      <c r="AK42" s="145">
        <v>0</v>
      </c>
      <c r="AL42" s="251" t="s">
        <v>80</v>
      </c>
      <c r="AM42" s="143">
        <v>0</v>
      </c>
      <c r="AN42" s="251" t="s">
        <v>80</v>
      </c>
      <c r="AO42" s="251" t="s">
        <v>80</v>
      </c>
      <c r="AP42" s="76">
        <f t="shared" si="2"/>
        <v>0</v>
      </c>
      <c r="AQ42" s="150">
        <f>+L42+AF42-AK42</f>
        <v>68868000</v>
      </c>
      <c r="AR42" s="86" t="s">
        <v>115</v>
      </c>
      <c r="AS42" s="145">
        <v>0</v>
      </c>
      <c r="AT42" s="251" t="s">
        <v>80</v>
      </c>
      <c r="AU42" s="381">
        <v>42103748</v>
      </c>
      <c r="AV42" s="364">
        <f t="shared" si="3"/>
        <v>26764252</v>
      </c>
      <c r="AW42" s="133">
        <f t="shared" si="4"/>
        <v>0.61136882151362026</v>
      </c>
      <c r="AX42" s="203" t="s">
        <v>80</v>
      </c>
      <c r="AY42" s="81" t="s">
        <v>800</v>
      </c>
      <c r="AZ42" s="76" t="s">
        <v>9456</v>
      </c>
      <c r="BA42" s="81" t="s">
        <v>71</v>
      </c>
      <c r="BB42" s="81" t="s">
        <v>117</v>
      </c>
    </row>
    <row r="43" spans="2:54" x14ac:dyDescent="0.25">
      <c r="B43" s="247">
        <v>2023</v>
      </c>
      <c r="C43" s="82">
        <v>891780111</v>
      </c>
      <c r="D43" s="82" t="s">
        <v>68</v>
      </c>
      <c r="E43" s="141" t="s">
        <v>9457</v>
      </c>
      <c r="F43" s="76" t="s">
        <v>9458</v>
      </c>
      <c r="G43" s="138">
        <v>0</v>
      </c>
      <c r="H43" s="145"/>
      <c r="I43" s="86" t="s">
        <v>78</v>
      </c>
      <c r="J43" s="86" t="s">
        <v>1527</v>
      </c>
      <c r="K43" s="76" t="s">
        <v>9459</v>
      </c>
      <c r="L43" s="364">
        <v>19999332</v>
      </c>
      <c r="M43" s="81" t="s">
        <v>73</v>
      </c>
      <c r="N43" s="145"/>
      <c r="O43" s="76" t="s">
        <v>9270</v>
      </c>
      <c r="P43" s="389">
        <v>900173983</v>
      </c>
      <c r="Q43" s="150">
        <v>1347</v>
      </c>
      <c r="R43" s="265">
        <v>45093</v>
      </c>
      <c r="S43" s="76">
        <v>20000000</v>
      </c>
      <c r="T43" s="265">
        <v>45104</v>
      </c>
      <c r="U43" s="150">
        <v>19999332</v>
      </c>
      <c r="V43" s="86" t="s">
        <v>70</v>
      </c>
      <c r="W43" s="389">
        <v>12560219</v>
      </c>
      <c r="X43" s="76" t="s">
        <v>9460</v>
      </c>
      <c r="Y43" s="145"/>
      <c r="Z43" s="390">
        <v>45104</v>
      </c>
      <c r="AA43" s="390">
        <v>45106</v>
      </c>
      <c r="AB43" s="251">
        <v>45105</v>
      </c>
      <c r="AC43" s="390">
        <v>45291</v>
      </c>
      <c r="AD43" s="76">
        <f t="shared" si="0"/>
        <v>186</v>
      </c>
      <c r="AE43" s="145">
        <v>0</v>
      </c>
      <c r="AF43" s="145">
        <v>0</v>
      </c>
      <c r="AG43" s="145">
        <v>0</v>
      </c>
      <c r="AH43" s="251" t="s">
        <v>80</v>
      </c>
      <c r="AI43" s="76">
        <f t="shared" si="1"/>
        <v>0</v>
      </c>
      <c r="AJ43" s="145">
        <v>0</v>
      </c>
      <c r="AK43" s="145">
        <v>0</v>
      </c>
      <c r="AL43" s="251" t="s">
        <v>80</v>
      </c>
      <c r="AM43" s="143">
        <v>0</v>
      </c>
      <c r="AN43" s="251" t="s">
        <v>80</v>
      </c>
      <c r="AO43" s="251" t="s">
        <v>80</v>
      </c>
      <c r="AP43" s="76">
        <f t="shared" si="2"/>
        <v>0</v>
      </c>
      <c r="AQ43" s="150">
        <f>+L43+AF43-AK43</f>
        <v>19999332</v>
      </c>
      <c r="AR43" s="86" t="s">
        <v>115</v>
      </c>
      <c r="AS43" s="145">
        <v>0</v>
      </c>
      <c r="AT43" s="251" t="s">
        <v>80</v>
      </c>
      <c r="AU43" s="381">
        <v>0</v>
      </c>
      <c r="AV43" s="364">
        <f t="shared" si="3"/>
        <v>19999332</v>
      </c>
      <c r="AW43" s="133">
        <f t="shared" si="4"/>
        <v>0</v>
      </c>
      <c r="AX43" s="203" t="s">
        <v>80</v>
      </c>
      <c r="AY43" s="86" t="s">
        <v>72</v>
      </c>
      <c r="AZ43" s="76" t="s">
        <v>9461</v>
      </c>
      <c r="BA43" s="81" t="s">
        <v>71</v>
      </c>
      <c r="BB43" s="81" t="s">
        <v>117</v>
      </c>
    </row>
    <row r="44" spans="2:54" x14ac:dyDescent="0.25">
      <c r="B44" s="247">
        <v>2023</v>
      </c>
      <c r="C44" s="82">
        <v>891780111</v>
      </c>
      <c r="D44" s="82" t="s">
        <v>68</v>
      </c>
      <c r="E44" s="76" t="s">
        <v>9462</v>
      </c>
      <c r="F44" s="76" t="s">
        <v>9463</v>
      </c>
      <c r="G44" s="138">
        <v>0</v>
      </c>
      <c r="H44" s="145"/>
      <c r="I44" s="86" t="s">
        <v>78</v>
      </c>
      <c r="J44" s="86" t="s">
        <v>1527</v>
      </c>
      <c r="K44" s="76" t="s">
        <v>9464</v>
      </c>
      <c r="L44" s="364">
        <v>60000000</v>
      </c>
      <c r="M44" s="81" t="s">
        <v>73</v>
      </c>
      <c r="N44" s="145"/>
      <c r="O44" s="76" t="s">
        <v>9465</v>
      </c>
      <c r="P44" s="389">
        <v>7143983</v>
      </c>
      <c r="Q44" s="150">
        <v>1483</v>
      </c>
      <c r="R44" s="265">
        <v>45117</v>
      </c>
      <c r="S44" s="76">
        <v>60000000</v>
      </c>
      <c r="T44" s="265">
        <v>45117</v>
      </c>
      <c r="U44" s="150">
        <v>60000000</v>
      </c>
      <c r="V44" s="86" t="s">
        <v>70</v>
      </c>
      <c r="W44" s="76">
        <v>36722626</v>
      </c>
      <c r="X44" s="154" t="s">
        <v>9437</v>
      </c>
      <c r="Y44" s="145"/>
      <c r="Z44" s="390">
        <v>45117</v>
      </c>
      <c r="AA44" s="390">
        <v>45124</v>
      </c>
      <c r="AB44" s="251">
        <v>45186</v>
      </c>
      <c r="AC44" s="390">
        <v>45186</v>
      </c>
      <c r="AD44" s="76">
        <f t="shared" si="0"/>
        <v>0</v>
      </c>
      <c r="AE44" s="145">
        <v>0</v>
      </c>
      <c r="AF44" s="145">
        <v>0</v>
      </c>
      <c r="AG44" s="145">
        <v>0</v>
      </c>
      <c r="AH44" s="251" t="s">
        <v>80</v>
      </c>
      <c r="AI44" s="76">
        <f t="shared" si="1"/>
        <v>0</v>
      </c>
      <c r="AJ44" s="145">
        <v>0</v>
      </c>
      <c r="AK44" s="145">
        <v>0</v>
      </c>
      <c r="AL44" s="251" t="s">
        <v>80</v>
      </c>
      <c r="AM44" s="143">
        <v>0</v>
      </c>
      <c r="AN44" s="251" t="s">
        <v>80</v>
      </c>
      <c r="AO44" s="251" t="s">
        <v>80</v>
      </c>
      <c r="AP44" s="76">
        <f t="shared" si="2"/>
        <v>0</v>
      </c>
      <c r="AQ44" s="150">
        <f>+L44+AF44-AK44</f>
        <v>60000000</v>
      </c>
      <c r="AR44" s="86" t="s">
        <v>70</v>
      </c>
      <c r="AS44" s="76">
        <v>30000000</v>
      </c>
      <c r="AT44" s="265">
        <v>45121</v>
      </c>
      <c r="AU44" s="381">
        <v>60000000</v>
      </c>
      <c r="AV44" s="364">
        <f t="shared" si="3"/>
        <v>0</v>
      </c>
      <c r="AW44" s="133">
        <f t="shared" si="4"/>
        <v>1</v>
      </c>
      <c r="AX44" s="203" t="s">
        <v>80</v>
      </c>
      <c r="AY44" s="81" t="s">
        <v>800</v>
      </c>
      <c r="AZ44" s="76" t="s">
        <v>9466</v>
      </c>
      <c r="BA44" s="81" t="s">
        <v>71</v>
      </c>
      <c r="BB44" s="81" t="s">
        <v>117</v>
      </c>
    </row>
    <row r="45" spans="2:54" x14ac:dyDescent="0.25">
      <c r="B45" s="247">
        <v>2023</v>
      </c>
      <c r="C45" s="82">
        <v>891780111</v>
      </c>
      <c r="D45" s="82" t="s">
        <v>68</v>
      </c>
      <c r="E45" s="76" t="s">
        <v>9467</v>
      </c>
      <c r="F45" s="76" t="s">
        <v>17993</v>
      </c>
      <c r="G45" s="138">
        <v>0</v>
      </c>
      <c r="H45" s="145"/>
      <c r="I45" s="86" t="s">
        <v>78</v>
      </c>
      <c r="J45" s="86" t="s">
        <v>1527</v>
      </c>
      <c r="K45" s="76" t="s">
        <v>9468</v>
      </c>
      <c r="L45" s="364">
        <v>30000000</v>
      </c>
      <c r="M45" s="81" t="s">
        <v>73</v>
      </c>
      <c r="N45" s="145"/>
      <c r="O45" s="76" t="s">
        <v>9442</v>
      </c>
      <c r="P45" s="389">
        <v>36560048</v>
      </c>
      <c r="Q45" s="150">
        <v>2190</v>
      </c>
      <c r="R45" s="265">
        <v>45209</v>
      </c>
      <c r="S45" s="76">
        <v>30000000</v>
      </c>
      <c r="T45" s="265">
        <v>45212</v>
      </c>
      <c r="U45" s="150">
        <v>30000000</v>
      </c>
      <c r="V45" s="86" t="s">
        <v>70</v>
      </c>
      <c r="W45" s="389">
        <v>85152695</v>
      </c>
      <c r="X45" s="76" t="s">
        <v>9310</v>
      </c>
      <c r="Y45" s="145"/>
      <c r="Z45" s="390">
        <v>45212</v>
      </c>
      <c r="AA45" s="390">
        <v>45216</v>
      </c>
      <c r="AB45" s="251">
        <v>45216</v>
      </c>
      <c r="AC45" s="390">
        <v>45290</v>
      </c>
      <c r="AD45" s="76">
        <f t="shared" si="0"/>
        <v>74</v>
      </c>
      <c r="AE45" s="145">
        <v>0</v>
      </c>
      <c r="AF45" s="145">
        <v>0</v>
      </c>
      <c r="AG45" s="145">
        <v>0</v>
      </c>
      <c r="AH45" s="251" t="s">
        <v>80</v>
      </c>
      <c r="AI45" s="76">
        <v>0</v>
      </c>
      <c r="AJ45" s="145">
        <v>0</v>
      </c>
      <c r="AK45" s="145">
        <v>0</v>
      </c>
      <c r="AL45" s="251" t="s">
        <v>80</v>
      </c>
      <c r="AM45" s="143">
        <v>0</v>
      </c>
      <c r="AN45" s="251" t="s">
        <v>80</v>
      </c>
      <c r="AO45" s="251" t="s">
        <v>80</v>
      </c>
      <c r="AP45" s="76">
        <f t="shared" si="2"/>
        <v>0</v>
      </c>
      <c r="AQ45" s="150">
        <f>+L45+AF45-AK45</f>
        <v>30000000</v>
      </c>
      <c r="AR45" s="86" t="s">
        <v>115</v>
      </c>
      <c r="AS45" s="76">
        <v>0</v>
      </c>
      <c r="AT45" s="251" t="s">
        <v>80</v>
      </c>
      <c r="AU45" s="381"/>
      <c r="AV45" s="364">
        <f t="shared" si="3"/>
        <v>30000000</v>
      </c>
      <c r="AW45" s="133">
        <v>0</v>
      </c>
      <c r="AX45" s="203" t="s">
        <v>80</v>
      </c>
      <c r="AY45" s="86" t="s">
        <v>72</v>
      </c>
      <c r="AZ45" s="76" t="s">
        <v>9469</v>
      </c>
      <c r="BA45" s="81" t="s">
        <v>71</v>
      </c>
      <c r="BB45" s="81" t="s">
        <v>117</v>
      </c>
    </row>
    <row r="46" spans="2:54" s="602" customFormat="1" x14ac:dyDescent="0.25">
      <c r="B46" s="247">
        <v>2023</v>
      </c>
      <c r="C46" s="82">
        <v>891780111</v>
      </c>
      <c r="D46" s="82" t="s">
        <v>68</v>
      </c>
      <c r="E46" s="141" t="s">
        <v>9470</v>
      </c>
      <c r="F46" s="76" t="s">
        <v>9471</v>
      </c>
      <c r="G46" s="138">
        <v>2022000100019</v>
      </c>
      <c r="H46" s="145"/>
      <c r="I46" s="86" t="s">
        <v>78</v>
      </c>
      <c r="J46" s="86" t="s">
        <v>120</v>
      </c>
      <c r="K46" s="76" t="s">
        <v>9472</v>
      </c>
      <c r="L46" s="364">
        <v>26077649.620000001</v>
      </c>
      <c r="M46" s="81" t="s">
        <v>73</v>
      </c>
      <c r="N46" s="145"/>
      <c r="O46" s="76" t="s">
        <v>9473</v>
      </c>
      <c r="P46" s="389">
        <v>8485541</v>
      </c>
      <c r="Q46" s="150">
        <v>135</v>
      </c>
      <c r="R46" s="265">
        <v>44980</v>
      </c>
      <c r="S46" s="76">
        <v>171329998</v>
      </c>
      <c r="T46" s="265">
        <v>45016</v>
      </c>
      <c r="U46" s="150">
        <v>26077651</v>
      </c>
      <c r="V46" s="86" t="s">
        <v>70</v>
      </c>
      <c r="W46" s="389">
        <v>72220242</v>
      </c>
      <c r="X46" s="76" t="s">
        <v>1391</v>
      </c>
      <c r="Y46" s="145"/>
      <c r="Z46" s="390">
        <v>45016</v>
      </c>
      <c r="AA46" s="390">
        <v>45016</v>
      </c>
      <c r="AB46" s="251" t="s">
        <v>80</v>
      </c>
      <c r="AC46" s="390">
        <v>45025</v>
      </c>
      <c r="AD46" s="76">
        <f t="shared" si="0"/>
        <v>9</v>
      </c>
      <c r="AE46" s="145">
        <v>0</v>
      </c>
      <c r="AF46" s="145">
        <v>0</v>
      </c>
      <c r="AG46" s="145">
        <v>0</v>
      </c>
      <c r="AH46" s="251" t="s">
        <v>80</v>
      </c>
      <c r="AI46" s="76">
        <f t="shared" si="1"/>
        <v>0</v>
      </c>
      <c r="AJ46" s="145">
        <v>0</v>
      </c>
      <c r="AK46" s="145">
        <v>0</v>
      </c>
      <c r="AL46" s="251" t="s">
        <v>80</v>
      </c>
      <c r="AM46" s="143">
        <v>0</v>
      </c>
      <c r="AN46" s="251" t="s">
        <v>80</v>
      </c>
      <c r="AO46" s="251" t="s">
        <v>80</v>
      </c>
      <c r="AP46" s="76">
        <f t="shared" si="2"/>
        <v>0</v>
      </c>
      <c r="AQ46" s="150">
        <f>+L46+AF46-AK46</f>
        <v>26077649.620000001</v>
      </c>
      <c r="AR46" s="86" t="s">
        <v>115</v>
      </c>
      <c r="AS46" s="145">
        <v>0</v>
      </c>
      <c r="AT46" s="251" t="s">
        <v>80</v>
      </c>
      <c r="AU46" s="381">
        <v>26077649.620000001</v>
      </c>
      <c r="AV46" s="364">
        <f t="shared" si="3"/>
        <v>0</v>
      </c>
      <c r="AW46" s="133">
        <f t="shared" si="4"/>
        <v>1</v>
      </c>
      <c r="AX46" s="203" t="s">
        <v>80</v>
      </c>
      <c r="AY46" s="81" t="s">
        <v>800</v>
      </c>
      <c r="AZ46" s="76" t="s">
        <v>9474</v>
      </c>
      <c r="BA46" s="81" t="s">
        <v>71</v>
      </c>
      <c r="BB46" s="81" t="s">
        <v>117</v>
      </c>
    </row>
    <row r="47" spans="2:54" x14ac:dyDescent="0.25">
      <c r="B47" s="247">
        <v>2023</v>
      </c>
      <c r="C47" s="82">
        <v>891780111</v>
      </c>
      <c r="D47" s="82" t="s">
        <v>68</v>
      </c>
      <c r="E47" s="141" t="s">
        <v>9475</v>
      </c>
      <c r="F47" s="76" t="s">
        <v>9476</v>
      </c>
      <c r="G47" s="138">
        <v>0</v>
      </c>
      <c r="H47" s="145"/>
      <c r="I47" s="86" t="s">
        <v>78</v>
      </c>
      <c r="J47" s="86" t="s">
        <v>1527</v>
      </c>
      <c r="K47" s="76" t="s">
        <v>9477</v>
      </c>
      <c r="L47" s="364">
        <v>85680000</v>
      </c>
      <c r="M47" s="81" t="s">
        <v>73</v>
      </c>
      <c r="N47" s="145"/>
      <c r="O47" s="76" t="s">
        <v>9478</v>
      </c>
      <c r="P47" s="389">
        <v>901667375</v>
      </c>
      <c r="Q47" s="150">
        <v>902</v>
      </c>
      <c r="R47" s="265">
        <v>45029</v>
      </c>
      <c r="S47" s="76">
        <v>85680000</v>
      </c>
      <c r="T47" s="265">
        <v>45040</v>
      </c>
      <c r="U47" s="150">
        <v>85680000</v>
      </c>
      <c r="V47" s="86" t="s">
        <v>70</v>
      </c>
      <c r="W47" s="389">
        <v>57400977</v>
      </c>
      <c r="X47" s="76" t="s">
        <v>9378</v>
      </c>
      <c r="Y47" s="145"/>
      <c r="Z47" s="390">
        <v>45040</v>
      </c>
      <c r="AA47" s="390">
        <v>45040</v>
      </c>
      <c r="AB47" s="251" t="s">
        <v>80</v>
      </c>
      <c r="AC47" s="390">
        <v>45291</v>
      </c>
      <c r="AD47" s="76">
        <f t="shared" si="0"/>
        <v>251</v>
      </c>
      <c r="AE47" s="145">
        <v>0</v>
      </c>
      <c r="AF47" s="145">
        <v>0</v>
      </c>
      <c r="AG47" s="145">
        <v>0</v>
      </c>
      <c r="AH47" s="251" t="s">
        <v>80</v>
      </c>
      <c r="AI47" s="76">
        <f t="shared" si="1"/>
        <v>0</v>
      </c>
      <c r="AJ47" s="145">
        <v>0</v>
      </c>
      <c r="AK47" s="145">
        <v>0</v>
      </c>
      <c r="AL47" s="251" t="s">
        <v>80</v>
      </c>
      <c r="AM47" s="143">
        <v>0</v>
      </c>
      <c r="AN47" s="251" t="s">
        <v>80</v>
      </c>
      <c r="AO47" s="251" t="s">
        <v>80</v>
      </c>
      <c r="AP47" s="76">
        <f t="shared" si="2"/>
        <v>0</v>
      </c>
      <c r="AQ47" s="150">
        <f>+L47+AF47-AK47</f>
        <v>85680000</v>
      </c>
      <c r="AR47" s="86" t="s">
        <v>115</v>
      </c>
      <c r="AS47" s="145">
        <v>0</v>
      </c>
      <c r="AT47" s="251" t="s">
        <v>80</v>
      </c>
      <c r="AU47" s="381">
        <v>19635000</v>
      </c>
      <c r="AV47" s="364">
        <f t="shared" si="3"/>
        <v>66045000</v>
      </c>
      <c r="AW47" s="133">
        <f t="shared" si="4"/>
        <v>0.22916666666666666</v>
      </c>
      <c r="AX47" s="203" t="s">
        <v>80</v>
      </c>
      <c r="AY47" s="86" t="s">
        <v>72</v>
      </c>
      <c r="AZ47" s="76" t="s">
        <v>9479</v>
      </c>
      <c r="BA47" s="81" t="s">
        <v>71</v>
      </c>
      <c r="BB47" s="81" t="s">
        <v>117</v>
      </c>
    </row>
    <row r="48" spans="2:54" x14ac:dyDescent="0.25">
      <c r="B48" s="247">
        <v>2023</v>
      </c>
      <c r="C48" s="82">
        <v>891780111</v>
      </c>
      <c r="D48" s="82" t="s">
        <v>68</v>
      </c>
      <c r="E48" s="141" t="s">
        <v>9480</v>
      </c>
      <c r="F48" s="76" t="s">
        <v>9481</v>
      </c>
      <c r="G48" s="138">
        <v>0</v>
      </c>
      <c r="H48" s="145"/>
      <c r="I48" s="86" t="s">
        <v>78</v>
      </c>
      <c r="J48" s="86" t="s">
        <v>1527</v>
      </c>
      <c r="K48" s="76" t="s">
        <v>9482</v>
      </c>
      <c r="L48" s="364">
        <v>50000000</v>
      </c>
      <c r="M48" s="81" t="s">
        <v>73</v>
      </c>
      <c r="N48" s="145"/>
      <c r="O48" s="76" t="s">
        <v>2544</v>
      </c>
      <c r="P48" s="389">
        <v>819006702</v>
      </c>
      <c r="Q48" s="150">
        <v>861</v>
      </c>
      <c r="R48" s="265">
        <v>45016</v>
      </c>
      <c r="S48" s="76">
        <v>50000000</v>
      </c>
      <c r="T48" s="265">
        <v>45040</v>
      </c>
      <c r="U48" s="150">
        <v>50000000</v>
      </c>
      <c r="V48" s="86" t="s">
        <v>70</v>
      </c>
      <c r="W48" s="389">
        <v>57461757</v>
      </c>
      <c r="X48" s="76" t="s">
        <v>9483</v>
      </c>
      <c r="Y48" s="145"/>
      <c r="Z48" s="390">
        <v>45040</v>
      </c>
      <c r="AA48" s="390">
        <v>45042</v>
      </c>
      <c r="AB48" s="251" t="s">
        <v>80</v>
      </c>
      <c r="AC48" s="390">
        <v>45138</v>
      </c>
      <c r="AD48" s="76">
        <f t="shared" si="0"/>
        <v>96</v>
      </c>
      <c r="AE48" s="145">
        <v>0</v>
      </c>
      <c r="AF48" s="145">
        <v>0</v>
      </c>
      <c r="AG48" s="145">
        <v>0</v>
      </c>
      <c r="AH48" s="251" t="s">
        <v>80</v>
      </c>
      <c r="AI48" s="76">
        <f t="shared" si="1"/>
        <v>0</v>
      </c>
      <c r="AJ48" s="145">
        <v>0</v>
      </c>
      <c r="AK48" s="145">
        <v>0</v>
      </c>
      <c r="AL48" s="251" t="s">
        <v>80</v>
      </c>
      <c r="AM48" s="143">
        <v>0</v>
      </c>
      <c r="AN48" s="251" t="s">
        <v>80</v>
      </c>
      <c r="AO48" s="251" t="s">
        <v>80</v>
      </c>
      <c r="AP48" s="76">
        <f t="shared" si="2"/>
        <v>0</v>
      </c>
      <c r="AQ48" s="150">
        <f>+L48+AF48-AK48</f>
        <v>50000000</v>
      </c>
      <c r="AR48" s="86" t="s">
        <v>115</v>
      </c>
      <c r="AS48" s="145">
        <v>0</v>
      </c>
      <c r="AT48" s="251" t="s">
        <v>80</v>
      </c>
      <c r="AU48" s="381">
        <v>3003316</v>
      </c>
      <c r="AV48" s="364">
        <f t="shared" si="3"/>
        <v>46996684</v>
      </c>
      <c r="AW48" s="133">
        <f t="shared" si="4"/>
        <v>6.0066319999999999E-2</v>
      </c>
      <c r="AX48" s="203" t="s">
        <v>80</v>
      </c>
      <c r="AY48" s="81" t="s">
        <v>72</v>
      </c>
      <c r="AZ48" s="76" t="s">
        <v>9484</v>
      </c>
      <c r="BA48" s="81" t="s">
        <v>71</v>
      </c>
      <c r="BB48" s="81" t="s">
        <v>117</v>
      </c>
    </row>
    <row r="49" spans="2:54" x14ac:dyDescent="0.25">
      <c r="B49" s="247">
        <v>2023</v>
      </c>
      <c r="C49" s="82">
        <v>891780111</v>
      </c>
      <c r="D49" s="82" t="s">
        <v>68</v>
      </c>
      <c r="E49" s="76" t="s">
        <v>9485</v>
      </c>
      <c r="F49" s="76" t="s">
        <v>9486</v>
      </c>
      <c r="G49" s="138">
        <v>0</v>
      </c>
      <c r="H49" s="145"/>
      <c r="I49" s="86" t="s">
        <v>78</v>
      </c>
      <c r="J49" s="86" t="s">
        <v>120</v>
      </c>
      <c r="K49" s="76" t="s">
        <v>9487</v>
      </c>
      <c r="L49" s="364">
        <v>160770000</v>
      </c>
      <c r="M49" s="81" t="s">
        <v>73</v>
      </c>
      <c r="N49" s="145"/>
      <c r="O49" s="76" t="s">
        <v>9442</v>
      </c>
      <c r="P49" s="389">
        <v>36560048</v>
      </c>
      <c r="Q49" s="150">
        <v>1007</v>
      </c>
      <c r="R49" s="265">
        <v>45043</v>
      </c>
      <c r="S49" s="76">
        <v>160770000</v>
      </c>
      <c r="T49" s="265">
        <v>45048</v>
      </c>
      <c r="U49" s="150">
        <v>160770000</v>
      </c>
      <c r="V49" s="86" t="s">
        <v>70</v>
      </c>
      <c r="W49" s="389">
        <v>85152695</v>
      </c>
      <c r="X49" s="76" t="s">
        <v>9310</v>
      </c>
      <c r="Y49" s="145"/>
      <c r="Z49" s="390">
        <v>45048</v>
      </c>
      <c r="AA49" s="390">
        <v>45049</v>
      </c>
      <c r="AB49" s="251">
        <v>45049</v>
      </c>
      <c r="AC49" s="390">
        <v>45063</v>
      </c>
      <c r="AD49" s="76">
        <f t="shared" si="0"/>
        <v>14</v>
      </c>
      <c r="AE49" s="145">
        <v>0</v>
      </c>
      <c r="AF49" s="145">
        <v>0</v>
      </c>
      <c r="AG49" s="145">
        <v>0</v>
      </c>
      <c r="AH49" s="251" t="s">
        <v>80</v>
      </c>
      <c r="AI49" s="76">
        <f t="shared" si="1"/>
        <v>0</v>
      </c>
      <c r="AJ49" s="145">
        <v>1</v>
      </c>
      <c r="AK49" s="601">
        <v>3768310</v>
      </c>
      <c r="AL49" s="251" t="s">
        <v>80</v>
      </c>
      <c r="AM49" s="143">
        <v>0</v>
      </c>
      <c r="AN49" s="251" t="s">
        <v>80</v>
      </c>
      <c r="AO49" s="251" t="s">
        <v>80</v>
      </c>
      <c r="AP49" s="76">
        <f t="shared" si="2"/>
        <v>0</v>
      </c>
      <c r="AQ49" s="150">
        <f>+L49+AF49-AK49</f>
        <v>157001690</v>
      </c>
      <c r="AR49" s="86" t="s">
        <v>115</v>
      </c>
      <c r="AS49" s="145">
        <v>0</v>
      </c>
      <c r="AT49" s="251" t="s">
        <v>80</v>
      </c>
      <c r="AU49" s="381">
        <v>157001690</v>
      </c>
      <c r="AV49" s="364">
        <f t="shared" si="3"/>
        <v>0</v>
      </c>
      <c r="AW49" s="133">
        <f t="shared" si="4"/>
        <v>1</v>
      </c>
      <c r="AX49" s="603">
        <v>45183</v>
      </c>
      <c r="AY49" s="86" t="s">
        <v>253</v>
      </c>
      <c r="AZ49" s="76" t="s">
        <v>9488</v>
      </c>
      <c r="BA49" s="81" t="s">
        <v>71</v>
      </c>
      <c r="BB49" s="81" t="s">
        <v>117</v>
      </c>
    </row>
    <row r="50" spans="2:54" x14ac:dyDescent="0.25">
      <c r="B50" s="247">
        <v>2023</v>
      </c>
      <c r="C50" s="82">
        <v>891780111</v>
      </c>
      <c r="D50" s="82" t="s">
        <v>68</v>
      </c>
      <c r="E50" s="76" t="s">
        <v>9489</v>
      </c>
      <c r="F50" s="76" t="s">
        <v>9490</v>
      </c>
      <c r="G50" s="138">
        <v>0</v>
      </c>
      <c r="H50" s="145"/>
      <c r="I50" s="86" t="s">
        <v>78</v>
      </c>
      <c r="J50" s="86" t="s">
        <v>120</v>
      </c>
      <c r="K50" s="76" t="s">
        <v>9491</v>
      </c>
      <c r="L50" s="364">
        <v>88550000</v>
      </c>
      <c r="M50" s="81" t="s">
        <v>73</v>
      </c>
      <c r="N50" s="145"/>
      <c r="O50" s="76" t="s">
        <v>9492</v>
      </c>
      <c r="P50" s="389">
        <v>1083015306</v>
      </c>
      <c r="Q50" s="150">
        <v>995</v>
      </c>
      <c r="R50" s="265">
        <v>45042</v>
      </c>
      <c r="S50" s="76">
        <v>205700000</v>
      </c>
      <c r="T50" s="265">
        <v>45048</v>
      </c>
      <c r="U50" s="150">
        <v>88550000</v>
      </c>
      <c r="V50" s="86" t="s">
        <v>70</v>
      </c>
      <c r="W50" s="389">
        <v>85152695</v>
      </c>
      <c r="X50" s="76" t="s">
        <v>9310</v>
      </c>
      <c r="Y50" s="145"/>
      <c r="Z50" s="390">
        <v>45048</v>
      </c>
      <c r="AA50" s="390">
        <v>45049</v>
      </c>
      <c r="AB50" s="251">
        <v>45048</v>
      </c>
      <c r="AC50" s="390">
        <v>45058</v>
      </c>
      <c r="AD50" s="76">
        <f t="shared" si="0"/>
        <v>10</v>
      </c>
      <c r="AE50" s="145">
        <v>0</v>
      </c>
      <c r="AF50" s="145">
        <v>0</v>
      </c>
      <c r="AG50" s="145">
        <v>0</v>
      </c>
      <c r="AH50" s="251" t="s">
        <v>80</v>
      </c>
      <c r="AI50" s="76">
        <f t="shared" si="1"/>
        <v>0</v>
      </c>
      <c r="AJ50" s="145">
        <v>0</v>
      </c>
      <c r="AK50" s="145">
        <v>0</v>
      </c>
      <c r="AL50" s="251" t="s">
        <v>80</v>
      </c>
      <c r="AM50" s="143">
        <v>0</v>
      </c>
      <c r="AN50" s="251" t="s">
        <v>80</v>
      </c>
      <c r="AO50" s="251" t="s">
        <v>80</v>
      </c>
      <c r="AP50" s="76">
        <f t="shared" si="2"/>
        <v>0</v>
      </c>
      <c r="AQ50" s="150">
        <f>+L50+AF50-AK50</f>
        <v>88550000</v>
      </c>
      <c r="AR50" s="86" t="s">
        <v>70</v>
      </c>
      <c r="AS50" s="76">
        <v>44275000</v>
      </c>
      <c r="AT50" s="265">
        <v>45050</v>
      </c>
      <c r="AU50" s="381">
        <v>88550000</v>
      </c>
      <c r="AV50" s="364">
        <f t="shared" si="3"/>
        <v>0</v>
      </c>
      <c r="AW50" s="133">
        <f t="shared" si="4"/>
        <v>1</v>
      </c>
      <c r="AX50" s="203" t="s">
        <v>80</v>
      </c>
      <c r="AY50" s="81" t="s">
        <v>800</v>
      </c>
      <c r="AZ50" s="76" t="s">
        <v>9493</v>
      </c>
      <c r="BA50" s="81" t="s">
        <v>71</v>
      </c>
      <c r="BB50" s="81" t="s">
        <v>117</v>
      </c>
    </row>
    <row r="51" spans="2:54" x14ac:dyDescent="0.25">
      <c r="B51" s="247">
        <v>2023</v>
      </c>
      <c r="C51" s="82">
        <v>891780111</v>
      </c>
      <c r="D51" s="82" t="s">
        <v>68</v>
      </c>
      <c r="E51" s="76" t="s">
        <v>9494</v>
      </c>
      <c r="F51" s="76" t="s">
        <v>9495</v>
      </c>
      <c r="G51" s="138">
        <v>0</v>
      </c>
      <c r="H51" s="145"/>
      <c r="I51" s="86" t="s">
        <v>78</v>
      </c>
      <c r="J51" s="86" t="s">
        <v>120</v>
      </c>
      <c r="K51" s="76" t="s">
        <v>9496</v>
      </c>
      <c r="L51" s="364">
        <v>117150000</v>
      </c>
      <c r="M51" s="81" t="s">
        <v>73</v>
      </c>
      <c r="N51" s="145"/>
      <c r="O51" s="76" t="s">
        <v>9497</v>
      </c>
      <c r="P51" s="389">
        <v>85471449</v>
      </c>
      <c r="Q51" s="150">
        <v>995</v>
      </c>
      <c r="R51" s="265">
        <v>45042</v>
      </c>
      <c r="S51" s="76">
        <v>205700000</v>
      </c>
      <c r="T51" s="265">
        <v>45048</v>
      </c>
      <c r="U51" s="150">
        <v>117150000</v>
      </c>
      <c r="V51" s="86" t="s">
        <v>70</v>
      </c>
      <c r="W51" s="389">
        <v>85152695</v>
      </c>
      <c r="X51" s="76" t="s">
        <v>9310</v>
      </c>
      <c r="Y51" s="145"/>
      <c r="Z51" s="390">
        <v>45048</v>
      </c>
      <c r="AA51" s="390">
        <v>45049</v>
      </c>
      <c r="AB51" s="251">
        <v>45048</v>
      </c>
      <c r="AC51" s="390">
        <v>45058</v>
      </c>
      <c r="AD51" s="76">
        <f t="shared" si="0"/>
        <v>10</v>
      </c>
      <c r="AE51" s="145">
        <v>0</v>
      </c>
      <c r="AF51" s="145">
        <v>0</v>
      </c>
      <c r="AG51" s="145">
        <v>0</v>
      </c>
      <c r="AH51" s="251" t="s">
        <v>80</v>
      </c>
      <c r="AI51" s="76">
        <f t="shared" si="1"/>
        <v>0</v>
      </c>
      <c r="AJ51" s="145">
        <v>0</v>
      </c>
      <c r="AK51" s="145">
        <v>0</v>
      </c>
      <c r="AL51" s="251" t="s">
        <v>80</v>
      </c>
      <c r="AM51" s="143">
        <v>0</v>
      </c>
      <c r="AN51" s="251" t="s">
        <v>80</v>
      </c>
      <c r="AO51" s="251" t="s">
        <v>80</v>
      </c>
      <c r="AP51" s="76">
        <f t="shared" si="2"/>
        <v>0</v>
      </c>
      <c r="AQ51" s="150">
        <f>+L51+AF51-AK51</f>
        <v>117150000</v>
      </c>
      <c r="AR51" s="86" t="s">
        <v>70</v>
      </c>
      <c r="AS51" s="76">
        <v>58575000</v>
      </c>
      <c r="AT51" s="265">
        <v>45051</v>
      </c>
      <c r="AU51" s="381">
        <v>117150000</v>
      </c>
      <c r="AV51" s="364">
        <f t="shared" si="3"/>
        <v>0</v>
      </c>
      <c r="AW51" s="133">
        <f t="shared" si="4"/>
        <v>1</v>
      </c>
      <c r="AX51" s="203" t="s">
        <v>80</v>
      </c>
      <c r="AY51" s="81" t="s">
        <v>800</v>
      </c>
      <c r="AZ51" s="76" t="s">
        <v>9498</v>
      </c>
      <c r="BA51" s="81" t="s">
        <v>71</v>
      </c>
      <c r="BB51" s="81" t="s">
        <v>117</v>
      </c>
    </row>
    <row r="52" spans="2:54" s="602" customFormat="1" x14ac:dyDescent="0.25">
      <c r="B52" s="247">
        <v>2023</v>
      </c>
      <c r="C52" s="82">
        <v>891780111</v>
      </c>
      <c r="D52" s="82" t="s">
        <v>68</v>
      </c>
      <c r="E52" s="76" t="s">
        <v>9499</v>
      </c>
      <c r="F52" s="76" t="s">
        <v>9500</v>
      </c>
      <c r="G52" s="138">
        <v>2021000100084</v>
      </c>
      <c r="H52" s="145"/>
      <c r="I52" s="86" t="s">
        <v>78</v>
      </c>
      <c r="J52" s="86" t="s">
        <v>120</v>
      </c>
      <c r="K52" s="76" t="s">
        <v>9501</v>
      </c>
      <c r="L52" s="364">
        <v>11400000</v>
      </c>
      <c r="M52" s="81" t="s">
        <v>73</v>
      </c>
      <c r="N52" s="145"/>
      <c r="O52" s="76" t="s">
        <v>9502</v>
      </c>
      <c r="P52" s="389">
        <v>1082880143</v>
      </c>
      <c r="Q52" s="150">
        <v>98</v>
      </c>
      <c r="R52" s="265">
        <v>44978</v>
      </c>
      <c r="S52" s="76">
        <v>105498985</v>
      </c>
      <c r="T52" s="265">
        <v>45083</v>
      </c>
      <c r="U52" s="150">
        <v>11400000</v>
      </c>
      <c r="V52" s="86" t="s">
        <v>70</v>
      </c>
      <c r="W52" s="76">
        <v>51913961</v>
      </c>
      <c r="X52" s="154" t="s">
        <v>9503</v>
      </c>
      <c r="Y52" s="145"/>
      <c r="Z52" s="390">
        <v>45083</v>
      </c>
      <c r="AA52" s="390">
        <v>45083</v>
      </c>
      <c r="AB52" s="251" t="s">
        <v>80</v>
      </c>
      <c r="AC52" s="390">
        <v>45291</v>
      </c>
      <c r="AD52" s="76">
        <f t="shared" si="0"/>
        <v>208</v>
      </c>
      <c r="AE52" s="145">
        <v>0</v>
      </c>
      <c r="AF52" s="145">
        <v>0</v>
      </c>
      <c r="AG52" s="145">
        <v>0</v>
      </c>
      <c r="AH52" s="251" t="s">
        <v>80</v>
      </c>
      <c r="AI52" s="76">
        <f t="shared" si="1"/>
        <v>0</v>
      </c>
      <c r="AJ52" s="145">
        <v>0</v>
      </c>
      <c r="AK52" s="145">
        <v>0</v>
      </c>
      <c r="AL52" s="251" t="s">
        <v>80</v>
      </c>
      <c r="AM52" s="143">
        <v>0</v>
      </c>
      <c r="AN52" s="251" t="s">
        <v>80</v>
      </c>
      <c r="AO52" s="251" t="s">
        <v>80</v>
      </c>
      <c r="AP52" s="76">
        <f t="shared" si="2"/>
        <v>0</v>
      </c>
      <c r="AQ52" s="150">
        <f>+L52+AF52-AK52</f>
        <v>11400000</v>
      </c>
      <c r="AR52" s="86" t="s">
        <v>115</v>
      </c>
      <c r="AS52" s="145">
        <v>0</v>
      </c>
      <c r="AT52" s="251" t="s">
        <v>80</v>
      </c>
      <c r="AU52" s="381">
        <v>3800000</v>
      </c>
      <c r="AV52" s="364">
        <f t="shared" si="3"/>
        <v>7600000</v>
      </c>
      <c r="AW52" s="133">
        <f t="shared" si="4"/>
        <v>0.33333333333333331</v>
      </c>
      <c r="AX52" s="203" t="s">
        <v>80</v>
      </c>
      <c r="AY52" s="86" t="s">
        <v>72</v>
      </c>
      <c r="AZ52" s="76" t="s">
        <v>9504</v>
      </c>
      <c r="BA52" s="81" t="s">
        <v>71</v>
      </c>
      <c r="BB52" s="81" t="s">
        <v>117</v>
      </c>
    </row>
    <row r="53" spans="2:54" s="602" customFormat="1" x14ac:dyDescent="0.25">
      <c r="B53" s="247">
        <v>2023</v>
      </c>
      <c r="C53" s="82">
        <v>891780111</v>
      </c>
      <c r="D53" s="82" t="s">
        <v>68</v>
      </c>
      <c r="E53" s="76" t="s">
        <v>9505</v>
      </c>
      <c r="F53" s="76" t="s">
        <v>9506</v>
      </c>
      <c r="G53" s="138">
        <v>2021000100084</v>
      </c>
      <c r="H53" s="145"/>
      <c r="I53" s="86" t="s">
        <v>78</v>
      </c>
      <c r="J53" s="86" t="s">
        <v>120</v>
      </c>
      <c r="K53" s="76" t="s">
        <v>9507</v>
      </c>
      <c r="L53" s="364">
        <v>3648000</v>
      </c>
      <c r="M53" s="81" t="s">
        <v>73</v>
      </c>
      <c r="N53" s="145"/>
      <c r="O53" s="76" t="s">
        <v>9508</v>
      </c>
      <c r="P53" s="389">
        <v>901690236</v>
      </c>
      <c r="Q53" s="150">
        <v>103</v>
      </c>
      <c r="R53" s="265">
        <v>44978</v>
      </c>
      <c r="S53" s="76">
        <v>34532000</v>
      </c>
      <c r="T53" s="265">
        <v>45104</v>
      </c>
      <c r="U53" s="150">
        <v>3648000</v>
      </c>
      <c r="V53" s="86" t="s">
        <v>70</v>
      </c>
      <c r="W53" s="76">
        <v>51913961</v>
      </c>
      <c r="X53" s="154" t="s">
        <v>9503</v>
      </c>
      <c r="Y53" s="145"/>
      <c r="Z53" s="390">
        <v>45104</v>
      </c>
      <c r="AA53" s="390">
        <v>45104</v>
      </c>
      <c r="AB53" s="251" t="s">
        <v>80</v>
      </c>
      <c r="AC53" s="390">
        <v>45134</v>
      </c>
      <c r="AD53" s="76">
        <f t="shared" si="0"/>
        <v>30</v>
      </c>
      <c r="AE53" s="145">
        <v>0</v>
      </c>
      <c r="AF53" s="145">
        <v>0</v>
      </c>
      <c r="AG53" s="145">
        <v>1</v>
      </c>
      <c r="AH53" s="397">
        <v>45149</v>
      </c>
      <c r="AI53" s="76">
        <f t="shared" si="1"/>
        <v>15</v>
      </c>
      <c r="AJ53" s="145">
        <v>0</v>
      </c>
      <c r="AK53" s="145">
        <v>0</v>
      </c>
      <c r="AL53" s="251" t="s">
        <v>80</v>
      </c>
      <c r="AM53" s="143">
        <v>0</v>
      </c>
      <c r="AN53" s="251" t="s">
        <v>80</v>
      </c>
      <c r="AO53" s="251" t="s">
        <v>80</v>
      </c>
      <c r="AP53" s="76">
        <f t="shared" si="2"/>
        <v>0</v>
      </c>
      <c r="AQ53" s="150">
        <f>+L53+AF53-AK53</f>
        <v>3648000</v>
      </c>
      <c r="AR53" s="86" t="s">
        <v>115</v>
      </c>
      <c r="AS53" s="145">
        <v>0</v>
      </c>
      <c r="AT53" s="251" t="s">
        <v>80</v>
      </c>
      <c r="AU53" s="381">
        <v>0</v>
      </c>
      <c r="AV53" s="364">
        <f t="shared" si="3"/>
        <v>3648000</v>
      </c>
      <c r="AW53" s="133">
        <f t="shared" si="4"/>
        <v>0</v>
      </c>
      <c r="AX53" s="203" t="s">
        <v>80</v>
      </c>
      <c r="AY53" s="86" t="s">
        <v>72</v>
      </c>
      <c r="AZ53" s="76" t="s">
        <v>9509</v>
      </c>
      <c r="BA53" s="81" t="s">
        <v>71</v>
      </c>
      <c r="BB53" s="81" t="s">
        <v>117</v>
      </c>
    </row>
    <row r="54" spans="2:54" x14ac:dyDescent="0.25">
      <c r="B54" s="247">
        <v>2023</v>
      </c>
      <c r="C54" s="82">
        <v>891780111</v>
      </c>
      <c r="D54" s="82" t="s">
        <v>68</v>
      </c>
      <c r="E54" s="76" t="s">
        <v>9510</v>
      </c>
      <c r="F54" s="76" t="s">
        <v>9511</v>
      </c>
      <c r="G54" s="138">
        <v>0</v>
      </c>
      <c r="H54" s="145"/>
      <c r="I54" s="86" t="s">
        <v>78</v>
      </c>
      <c r="J54" s="86" t="s">
        <v>120</v>
      </c>
      <c r="K54" s="76" t="s">
        <v>9512</v>
      </c>
      <c r="L54" s="364">
        <v>18510450</v>
      </c>
      <c r="M54" s="81" t="s">
        <v>73</v>
      </c>
      <c r="N54" s="145"/>
      <c r="O54" s="76" t="s">
        <v>9513</v>
      </c>
      <c r="P54" s="389">
        <v>901257038</v>
      </c>
      <c r="Q54" s="150">
        <v>704</v>
      </c>
      <c r="R54" s="265">
        <v>44999</v>
      </c>
      <c r="S54" s="76">
        <v>21000000</v>
      </c>
      <c r="T54" s="265">
        <v>45107</v>
      </c>
      <c r="U54" s="150">
        <v>18510450</v>
      </c>
      <c r="V54" s="86" t="s">
        <v>70</v>
      </c>
      <c r="W54" s="389">
        <v>26668285</v>
      </c>
      <c r="X54" s="76" t="s">
        <v>9514</v>
      </c>
      <c r="Y54" s="145"/>
      <c r="Z54" s="390">
        <v>45107</v>
      </c>
      <c r="AA54" s="390">
        <v>45114</v>
      </c>
      <c r="AB54" s="251">
        <v>45112</v>
      </c>
      <c r="AC54" s="390">
        <v>45115</v>
      </c>
      <c r="AD54" s="76">
        <f t="shared" si="0"/>
        <v>3</v>
      </c>
      <c r="AE54" s="145">
        <v>0</v>
      </c>
      <c r="AF54" s="145">
        <v>0</v>
      </c>
      <c r="AG54" s="145">
        <v>0</v>
      </c>
      <c r="AH54" s="251" t="s">
        <v>80</v>
      </c>
      <c r="AI54" s="76">
        <f t="shared" si="1"/>
        <v>0</v>
      </c>
      <c r="AJ54" s="145">
        <v>0</v>
      </c>
      <c r="AK54" s="145">
        <v>0</v>
      </c>
      <c r="AL54" s="251" t="s">
        <v>80</v>
      </c>
      <c r="AM54" s="143">
        <v>0</v>
      </c>
      <c r="AN54" s="251" t="s">
        <v>80</v>
      </c>
      <c r="AO54" s="251" t="s">
        <v>80</v>
      </c>
      <c r="AP54" s="76">
        <f t="shared" si="2"/>
        <v>0</v>
      </c>
      <c r="AQ54" s="150">
        <f>+L54+AF54-AK54</f>
        <v>18510450</v>
      </c>
      <c r="AR54" s="86" t="s">
        <v>115</v>
      </c>
      <c r="AS54" s="145">
        <v>0</v>
      </c>
      <c r="AT54" s="251" t="s">
        <v>80</v>
      </c>
      <c r="AU54" s="381">
        <v>18510450</v>
      </c>
      <c r="AV54" s="364">
        <f t="shared" si="3"/>
        <v>0</v>
      </c>
      <c r="AW54" s="133">
        <f t="shared" si="4"/>
        <v>1</v>
      </c>
      <c r="AX54" s="203" t="s">
        <v>80</v>
      </c>
      <c r="AY54" s="81" t="s">
        <v>800</v>
      </c>
      <c r="AZ54" s="76" t="s">
        <v>9515</v>
      </c>
      <c r="BA54" s="81" t="s">
        <v>71</v>
      </c>
      <c r="BB54" s="81" t="s">
        <v>117</v>
      </c>
    </row>
    <row r="55" spans="2:54" x14ac:dyDescent="0.25">
      <c r="B55" s="247">
        <v>2023</v>
      </c>
      <c r="C55" s="82">
        <v>891780111</v>
      </c>
      <c r="D55" s="82" t="s">
        <v>68</v>
      </c>
      <c r="E55" s="76" t="s">
        <v>9516</v>
      </c>
      <c r="F55" s="76" t="s">
        <v>9517</v>
      </c>
      <c r="G55" s="138">
        <v>0</v>
      </c>
      <c r="H55" s="145"/>
      <c r="I55" s="86" t="s">
        <v>78</v>
      </c>
      <c r="J55" s="86" t="s">
        <v>1527</v>
      </c>
      <c r="K55" s="76" t="s">
        <v>9518</v>
      </c>
      <c r="L55" s="364">
        <v>19860000</v>
      </c>
      <c r="M55" s="81" t="s">
        <v>73</v>
      </c>
      <c r="N55" s="145"/>
      <c r="O55" s="76" t="s">
        <v>9519</v>
      </c>
      <c r="P55" s="389">
        <v>7144967</v>
      </c>
      <c r="Q55" s="150">
        <v>1443</v>
      </c>
      <c r="R55" s="265">
        <v>45107</v>
      </c>
      <c r="S55" s="76">
        <v>19860000</v>
      </c>
      <c r="T55" s="265">
        <v>45113</v>
      </c>
      <c r="U55" s="150">
        <v>19860000</v>
      </c>
      <c r="V55" s="86" t="s">
        <v>70</v>
      </c>
      <c r="W55" s="389">
        <v>26668285</v>
      </c>
      <c r="X55" s="76" t="s">
        <v>9520</v>
      </c>
      <c r="Y55" s="145"/>
      <c r="Z55" s="390">
        <v>45113</v>
      </c>
      <c r="AA55" s="390">
        <v>45114</v>
      </c>
      <c r="AB55" s="251" t="s">
        <v>80</v>
      </c>
      <c r="AC55" s="390">
        <v>45115</v>
      </c>
      <c r="AD55" s="76">
        <f t="shared" si="0"/>
        <v>1</v>
      </c>
      <c r="AE55" s="145">
        <v>0</v>
      </c>
      <c r="AF55" s="145">
        <v>0</v>
      </c>
      <c r="AG55" s="145">
        <v>0</v>
      </c>
      <c r="AH55" s="251" t="s">
        <v>80</v>
      </c>
      <c r="AI55" s="76">
        <f t="shared" si="1"/>
        <v>0</v>
      </c>
      <c r="AJ55" s="145">
        <v>0</v>
      </c>
      <c r="AK55" s="145">
        <v>0</v>
      </c>
      <c r="AL55" s="251" t="s">
        <v>80</v>
      </c>
      <c r="AM55" s="143">
        <v>0</v>
      </c>
      <c r="AN55" s="251" t="s">
        <v>80</v>
      </c>
      <c r="AO55" s="251" t="s">
        <v>80</v>
      </c>
      <c r="AP55" s="76">
        <f t="shared" si="2"/>
        <v>0</v>
      </c>
      <c r="AQ55" s="150">
        <f>+L55+AF55-AK55</f>
        <v>19860000</v>
      </c>
      <c r="AR55" s="86" t="s">
        <v>115</v>
      </c>
      <c r="AS55" s="145">
        <v>0</v>
      </c>
      <c r="AT55" s="251" t="s">
        <v>80</v>
      </c>
      <c r="AU55" s="381">
        <v>19860000</v>
      </c>
      <c r="AV55" s="364">
        <f t="shared" si="3"/>
        <v>0</v>
      </c>
      <c r="AW55" s="133">
        <f t="shared" si="4"/>
        <v>1</v>
      </c>
      <c r="AX55" s="203" t="s">
        <v>80</v>
      </c>
      <c r="AY55" s="81" t="s">
        <v>800</v>
      </c>
      <c r="AZ55" s="76" t="s">
        <v>9521</v>
      </c>
      <c r="BA55" s="81" t="s">
        <v>71</v>
      </c>
      <c r="BB55" s="81" t="s">
        <v>117</v>
      </c>
    </row>
    <row r="56" spans="2:54" x14ac:dyDescent="0.25">
      <c r="B56" s="247">
        <v>2023</v>
      </c>
      <c r="C56" s="82">
        <v>891780111</v>
      </c>
      <c r="D56" s="82" t="s">
        <v>68</v>
      </c>
      <c r="E56" s="76" t="s">
        <v>9522</v>
      </c>
      <c r="F56" s="76" t="s">
        <v>9523</v>
      </c>
      <c r="G56" s="138">
        <v>0</v>
      </c>
      <c r="H56" s="145"/>
      <c r="I56" s="86" t="s">
        <v>78</v>
      </c>
      <c r="J56" s="86" t="s">
        <v>1527</v>
      </c>
      <c r="K56" s="76" t="s">
        <v>9524</v>
      </c>
      <c r="L56" s="364">
        <v>270000290</v>
      </c>
      <c r="M56" s="81" t="s">
        <v>73</v>
      </c>
      <c r="N56" s="145"/>
      <c r="O56" s="76" t="s">
        <v>9525</v>
      </c>
      <c r="P56" s="389">
        <v>901337523</v>
      </c>
      <c r="Q56" s="150">
        <v>1482</v>
      </c>
      <c r="R56" s="265">
        <v>45117</v>
      </c>
      <c r="S56" s="76">
        <v>270000290</v>
      </c>
      <c r="T56" s="265">
        <v>45120</v>
      </c>
      <c r="U56" s="150">
        <v>270000290</v>
      </c>
      <c r="V56" s="86" t="s">
        <v>70</v>
      </c>
      <c r="W56" s="389">
        <v>85449357</v>
      </c>
      <c r="X56" s="76" t="s">
        <v>9526</v>
      </c>
      <c r="Y56" s="145"/>
      <c r="Z56" s="390">
        <v>45119</v>
      </c>
      <c r="AA56" s="390">
        <v>45126</v>
      </c>
      <c r="AB56" s="251" t="s">
        <v>80</v>
      </c>
      <c r="AC56" s="390">
        <v>45291</v>
      </c>
      <c r="AD56" s="76">
        <f t="shared" si="0"/>
        <v>165</v>
      </c>
      <c r="AE56" s="145">
        <v>0</v>
      </c>
      <c r="AF56" s="145">
        <v>0</v>
      </c>
      <c r="AG56" s="145">
        <v>0</v>
      </c>
      <c r="AH56" s="251" t="s">
        <v>80</v>
      </c>
      <c r="AI56" s="76">
        <f t="shared" si="1"/>
        <v>0</v>
      </c>
      <c r="AJ56" s="145">
        <v>0</v>
      </c>
      <c r="AK56" s="145">
        <v>0</v>
      </c>
      <c r="AL56" s="251" t="s">
        <v>80</v>
      </c>
      <c r="AM56" s="143">
        <v>0</v>
      </c>
      <c r="AN56" s="251" t="s">
        <v>80</v>
      </c>
      <c r="AO56" s="251" t="s">
        <v>80</v>
      </c>
      <c r="AP56" s="76">
        <f t="shared" si="2"/>
        <v>0</v>
      </c>
      <c r="AQ56" s="150">
        <f>+L56+AF56-AK56</f>
        <v>270000290</v>
      </c>
      <c r="AR56" s="86" t="s">
        <v>70</v>
      </c>
      <c r="AS56" s="76">
        <v>81000087</v>
      </c>
      <c r="AT56" s="265">
        <v>45124</v>
      </c>
      <c r="AU56" s="381">
        <v>0</v>
      </c>
      <c r="AV56" s="364">
        <f t="shared" si="3"/>
        <v>270000290</v>
      </c>
      <c r="AW56" s="133">
        <f t="shared" si="4"/>
        <v>0</v>
      </c>
      <c r="AX56" s="203" t="s">
        <v>80</v>
      </c>
      <c r="AY56" s="86" t="s">
        <v>72</v>
      </c>
      <c r="AZ56" s="76" t="s">
        <v>9527</v>
      </c>
      <c r="BA56" s="81" t="s">
        <v>71</v>
      </c>
      <c r="BB56" s="81" t="s">
        <v>117</v>
      </c>
    </row>
    <row r="57" spans="2:54" s="602" customFormat="1" x14ac:dyDescent="0.25">
      <c r="B57" s="247">
        <v>2023</v>
      </c>
      <c r="C57" s="82">
        <v>891780111</v>
      </c>
      <c r="D57" s="82" t="s">
        <v>68</v>
      </c>
      <c r="E57" s="76" t="s">
        <v>9528</v>
      </c>
      <c r="F57" s="76" t="s">
        <v>9529</v>
      </c>
      <c r="G57" s="138">
        <v>2022000100019</v>
      </c>
      <c r="H57" s="145"/>
      <c r="I57" s="86" t="s">
        <v>78</v>
      </c>
      <c r="J57" s="86" t="s">
        <v>120</v>
      </c>
      <c r="K57" s="76" t="s">
        <v>9530</v>
      </c>
      <c r="L57" s="364">
        <v>50801042.880000003</v>
      </c>
      <c r="M57" s="81" t="s">
        <v>73</v>
      </c>
      <c r="N57" s="145"/>
      <c r="O57" s="76" t="s">
        <v>9473</v>
      </c>
      <c r="P57" s="389">
        <v>8485541</v>
      </c>
      <c r="Q57" s="150">
        <v>135</v>
      </c>
      <c r="R57" s="265">
        <v>44980</v>
      </c>
      <c r="S57" s="76">
        <v>171329998</v>
      </c>
      <c r="T57" s="265">
        <v>45121</v>
      </c>
      <c r="U57" s="150">
        <v>50801042.880000003</v>
      </c>
      <c r="V57" s="86" t="s">
        <v>70</v>
      </c>
      <c r="W57" s="389">
        <v>72220242</v>
      </c>
      <c r="X57" s="76" t="s">
        <v>1391</v>
      </c>
      <c r="Y57" s="145"/>
      <c r="Z57" s="390">
        <v>45121</v>
      </c>
      <c r="AA57" s="390">
        <v>45139</v>
      </c>
      <c r="AB57" s="251" t="s">
        <v>80</v>
      </c>
      <c r="AC57" s="390">
        <v>45504</v>
      </c>
      <c r="AD57" s="76">
        <f t="shared" si="0"/>
        <v>365</v>
      </c>
      <c r="AE57" s="145">
        <v>0</v>
      </c>
      <c r="AF57" s="145">
        <v>0</v>
      </c>
      <c r="AG57" s="145">
        <v>0</v>
      </c>
      <c r="AH57" s="251" t="s">
        <v>80</v>
      </c>
      <c r="AI57" s="76">
        <f t="shared" si="1"/>
        <v>0</v>
      </c>
      <c r="AJ57" s="145">
        <v>0</v>
      </c>
      <c r="AK57" s="145">
        <v>0</v>
      </c>
      <c r="AL57" s="251" t="s">
        <v>80</v>
      </c>
      <c r="AM57" s="143">
        <v>0</v>
      </c>
      <c r="AN57" s="251" t="s">
        <v>80</v>
      </c>
      <c r="AO57" s="251" t="s">
        <v>80</v>
      </c>
      <c r="AP57" s="76">
        <f t="shared" si="2"/>
        <v>0</v>
      </c>
      <c r="AQ57" s="150">
        <f>+L57+AF57-AK57</f>
        <v>50801042.880000003</v>
      </c>
      <c r="AR57" s="86" t="s">
        <v>70</v>
      </c>
      <c r="AS57" s="76">
        <v>15240312.864</v>
      </c>
      <c r="AT57" s="265">
        <v>45135</v>
      </c>
      <c r="AU57" s="381">
        <v>0</v>
      </c>
      <c r="AV57" s="364">
        <f t="shared" si="3"/>
        <v>50801042.880000003</v>
      </c>
      <c r="AW57" s="133">
        <f t="shared" si="4"/>
        <v>0</v>
      </c>
      <c r="AX57" s="203" t="s">
        <v>80</v>
      </c>
      <c r="AY57" s="86" t="s">
        <v>72</v>
      </c>
      <c r="AZ57" s="76" t="s">
        <v>9531</v>
      </c>
      <c r="BA57" s="81" t="s">
        <v>71</v>
      </c>
      <c r="BB57" s="81" t="s">
        <v>117</v>
      </c>
    </row>
    <row r="58" spans="2:54" x14ac:dyDescent="0.25">
      <c r="B58" s="247">
        <v>2023</v>
      </c>
      <c r="C58" s="82">
        <v>891780111</v>
      </c>
      <c r="D58" s="82" t="s">
        <v>68</v>
      </c>
      <c r="E58" s="76" t="s">
        <v>9532</v>
      </c>
      <c r="F58" s="76" t="s">
        <v>9533</v>
      </c>
      <c r="G58" s="138">
        <v>0</v>
      </c>
      <c r="H58" s="145"/>
      <c r="I58" s="86" t="s">
        <v>78</v>
      </c>
      <c r="J58" s="86" t="s">
        <v>120</v>
      </c>
      <c r="K58" s="76" t="s">
        <v>9534</v>
      </c>
      <c r="L58" s="364">
        <v>2400000</v>
      </c>
      <c r="M58" s="81" t="s">
        <v>73</v>
      </c>
      <c r="N58" s="145"/>
      <c r="O58" s="76" t="s">
        <v>7802</v>
      </c>
      <c r="P58" s="389">
        <v>1143366456</v>
      </c>
      <c r="Q58" s="143">
        <v>1681</v>
      </c>
      <c r="R58" s="397">
        <v>45142</v>
      </c>
      <c r="S58" s="145">
        <v>24000000</v>
      </c>
      <c r="T58" s="397">
        <v>45153</v>
      </c>
      <c r="U58" s="143">
        <v>2400000</v>
      </c>
      <c r="V58" s="86" t="s">
        <v>70</v>
      </c>
      <c r="W58" s="389">
        <v>16078654</v>
      </c>
      <c r="X58" s="76" t="s">
        <v>6183</v>
      </c>
      <c r="Y58" s="145"/>
      <c r="Z58" s="390">
        <v>45153</v>
      </c>
      <c r="AA58" s="390">
        <v>45155</v>
      </c>
      <c r="AB58" s="251" t="s">
        <v>80</v>
      </c>
      <c r="AC58" s="390">
        <v>45158</v>
      </c>
      <c r="AD58" s="76">
        <f t="shared" si="0"/>
        <v>3</v>
      </c>
      <c r="AE58" s="145">
        <v>0</v>
      </c>
      <c r="AF58" s="145">
        <v>0</v>
      </c>
      <c r="AG58" s="145">
        <v>0</v>
      </c>
      <c r="AH58" s="251" t="s">
        <v>80</v>
      </c>
      <c r="AI58" s="76">
        <f t="shared" si="1"/>
        <v>0</v>
      </c>
      <c r="AJ58" s="145">
        <v>0</v>
      </c>
      <c r="AK58" s="145">
        <v>0</v>
      </c>
      <c r="AL58" s="251" t="s">
        <v>80</v>
      </c>
      <c r="AM58" s="143">
        <v>0</v>
      </c>
      <c r="AN58" s="251" t="s">
        <v>80</v>
      </c>
      <c r="AO58" s="251" t="s">
        <v>80</v>
      </c>
      <c r="AP58" s="76">
        <f t="shared" si="2"/>
        <v>0</v>
      </c>
      <c r="AQ58" s="150">
        <f>+L58+AF58-AK58</f>
        <v>2400000</v>
      </c>
      <c r="AR58" s="86" t="s">
        <v>115</v>
      </c>
      <c r="AS58" s="145">
        <v>0</v>
      </c>
      <c r="AT58" s="251" t="s">
        <v>80</v>
      </c>
      <c r="AU58" s="381">
        <v>0</v>
      </c>
      <c r="AV58" s="364">
        <f t="shared" si="3"/>
        <v>2400000</v>
      </c>
      <c r="AW58" s="133">
        <f t="shared" si="4"/>
        <v>0</v>
      </c>
      <c r="AX58" s="203" t="s">
        <v>80</v>
      </c>
      <c r="AY58" s="81" t="s">
        <v>800</v>
      </c>
      <c r="AZ58" s="76" t="s">
        <v>9535</v>
      </c>
      <c r="BA58" s="81" t="s">
        <v>71</v>
      </c>
      <c r="BB58" s="81" t="s">
        <v>117</v>
      </c>
    </row>
    <row r="59" spans="2:54" x14ac:dyDescent="0.25">
      <c r="B59" s="247">
        <v>2023</v>
      </c>
      <c r="C59" s="82">
        <v>891780111</v>
      </c>
      <c r="D59" s="82" t="s">
        <v>68</v>
      </c>
      <c r="E59" s="76" t="s">
        <v>9536</v>
      </c>
      <c r="F59" s="76" t="s">
        <v>9537</v>
      </c>
      <c r="G59" s="138">
        <v>0</v>
      </c>
      <c r="H59" s="145"/>
      <c r="I59" s="86" t="s">
        <v>78</v>
      </c>
      <c r="J59" s="86" t="s">
        <v>120</v>
      </c>
      <c r="K59" s="76" t="s">
        <v>9538</v>
      </c>
      <c r="L59" s="364">
        <v>129234000</v>
      </c>
      <c r="M59" s="81" t="s">
        <v>73</v>
      </c>
      <c r="N59" s="145"/>
      <c r="O59" s="76" t="s">
        <v>9539</v>
      </c>
      <c r="P59" s="389">
        <v>901310261</v>
      </c>
      <c r="Q59" s="143">
        <v>1189</v>
      </c>
      <c r="R59" s="397">
        <v>45071</v>
      </c>
      <c r="S59" s="145">
        <v>129234000</v>
      </c>
      <c r="T59" s="397">
        <v>45155</v>
      </c>
      <c r="U59" s="143">
        <v>129234000</v>
      </c>
      <c r="V59" s="86" t="s">
        <v>70</v>
      </c>
      <c r="W59" s="389">
        <v>15443332</v>
      </c>
      <c r="X59" s="76" t="s">
        <v>9540</v>
      </c>
      <c r="Y59" s="145"/>
      <c r="Z59" s="390">
        <v>45155</v>
      </c>
      <c r="AA59" s="390">
        <v>45169</v>
      </c>
      <c r="AB59" s="390">
        <v>45169</v>
      </c>
      <c r="AC59" s="390">
        <v>45210</v>
      </c>
      <c r="AD59" s="76">
        <f t="shared" si="0"/>
        <v>41</v>
      </c>
      <c r="AE59" s="145">
        <v>0</v>
      </c>
      <c r="AF59" s="145">
        <v>0</v>
      </c>
      <c r="AG59" s="145">
        <v>0</v>
      </c>
      <c r="AH59" s="251" t="s">
        <v>80</v>
      </c>
      <c r="AI59" s="76">
        <f t="shared" si="1"/>
        <v>0</v>
      </c>
      <c r="AJ59" s="145">
        <v>0</v>
      </c>
      <c r="AK59" s="145">
        <v>0</v>
      </c>
      <c r="AL59" s="251" t="s">
        <v>80</v>
      </c>
      <c r="AM59" s="143">
        <v>0</v>
      </c>
      <c r="AN59" s="251" t="s">
        <v>80</v>
      </c>
      <c r="AO59" s="251" t="s">
        <v>80</v>
      </c>
      <c r="AP59" s="76">
        <f t="shared" si="2"/>
        <v>0</v>
      </c>
      <c r="AQ59" s="150">
        <f>+L59+AF59-AK59</f>
        <v>129234000</v>
      </c>
      <c r="AR59" s="86" t="s">
        <v>70</v>
      </c>
      <c r="AS59" s="145">
        <v>64617000</v>
      </c>
      <c r="AT59" s="265">
        <v>45167</v>
      </c>
      <c r="AU59" s="381">
        <v>0</v>
      </c>
      <c r="AV59" s="364">
        <f t="shared" si="3"/>
        <v>129234000</v>
      </c>
      <c r="AW59" s="133">
        <f t="shared" si="4"/>
        <v>0</v>
      </c>
      <c r="AX59" s="203" t="s">
        <v>80</v>
      </c>
      <c r="AY59" s="86" t="s">
        <v>72</v>
      </c>
      <c r="AZ59" s="76" t="s">
        <v>9541</v>
      </c>
      <c r="BA59" s="81" t="s">
        <v>71</v>
      </c>
      <c r="BB59" s="81" t="s">
        <v>117</v>
      </c>
    </row>
    <row r="60" spans="2:54" x14ac:dyDescent="0.25">
      <c r="B60" s="247">
        <v>2023</v>
      </c>
      <c r="C60" s="82">
        <v>891780111</v>
      </c>
      <c r="D60" s="82" t="s">
        <v>68</v>
      </c>
      <c r="E60" s="76" t="s">
        <v>9542</v>
      </c>
      <c r="F60" s="76" t="s">
        <v>9543</v>
      </c>
      <c r="G60" s="138">
        <v>2022000100019</v>
      </c>
      <c r="H60" s="145"/>
      <c r="I60" s="86" t="s">
        <v>78</v>
      </c>
      <c r="J60" s="86" t="s">
        <v>120</v>
      </c>
      <c r="K60" s="76" t="s">
        <v>9544</v>
      </c>
      <c r="L60" s="364">
        <v>31104000</v>
      </c>
      <c r="M60" s="81" t="s">
        <v>73</v>
      </c>
      <c r="N60" s="145"/>
      <c r="O60" s="76" t="s">
        <v>8008</v>
      </c>
      <c r="P60" s="389">
        <v>830052939</v>
      </c>
      <c r="Q60" s="143">
        <v>136</v>
      </c>
      <c r="R60" s="397">
        <v>44980</v>
      </c>
      <c r="S60" s="145">
        <v>114972000</v>
      </c>
      <c r="T60" s="397">
        <v>45160</v>
      </c>
      <c r="U60" s="143">
        <v>31104000</v>
      </c>
      <c r="V60" s="86" t="s">
        <v>70</v>
      </c>
      <c r="W60" s="389">
        <v>72220242</v>
      </c>
      <c r="X60" s="76" t="s">
        <v>1391</v>
      </c>
      <c r="Y60" s="145"/>
      <c r="Z60" s="390">
        <v>45160</v>
      </c>
      <c r="AA60" s="390">
        <v>45169</v>
      </c>
      <c r="AB60" s="251" t="s">
        <v>80</v>
      </c>
      <c r="AC60" s="390">
        <v>45190</v>
      </c>
      <c r="AD60" s="76">
        <f t="shared" si="0"/>
        <v>21</v>
      </c>
      <c r="AE60" s="145">
        <v>0</v>
      </c>
      <c r="AF60" s="145">
        <v>0</v>
      </c>
      <c r="AG60" s="145">
        <v>0</v>
      </c>
      <c r="AH60" s="251" t="s">
        <v>80</v>
      </c>
      <c r="AI60" s="76">
        <f t="shared" si="1"/>
        <v>0</v>
      </c>
      <c r="AJ60" s="145">
        <v>0</v>
      </c>
      <c r="AK60" s="145">
        <v>0</v>
      </c>
      <c r="AL60" s="251" t="s">
        <v>80</v>
      </c>
      <c r="AM60" s="143">
        <v>0</v>
      </c>
      <c r="AN60" s="251" t="s">
        <v>80</v>
      </c>
      <c r="AO60" s="251" t="s">
        <v>80</v>
      </c>
      <c r="AP60" s="76">
        <f t="shared" si="2"/>
        <v>0</v>
      </c>
      <c r="AQ60" s="150">
        <f>+L60+AF60-AK60</f>
        <v>31104000</v>
      </c>
      <c r="AR60" s="86" t="s">
        <v>115</v>
      </c>
      <c r="AS60" s="145">
        <v>0</v>
      </c>
      <c r="AT60" s="251" t="s">
        <v>80</v>
      </c>
      <c r="AU60" s="381">
        <v>0</v>
      </c>
      <c r="AV60" s="364">
        <f t="shared" si="3"/>
        <v>31104000</v>
      </c>
      <c r="AW60" s="133">
        <f t="shared" si="4"/>
        <v>0</v>
      </c>
      <c r="AX60" s="203" t="s">
        <v>80</v>
      </c>
      <c r="AY60" s="86" t="s">
        <v>72</v>
      </c>
      <c r="AZ60" s="76" t="s">
        <v>9545</v>
      </c>
      <c r="BA60" s="81" t="s">
        <v>71</v>
      </c>
      <c r="BB60" s="81" t="s">
        <v>117</v>
      </c>
    </row>
    <row r="61" spans="2:54" x14ac:dyDescent="0.25">
      <c r="B61" s="247">
        <v>2023</v>
      </c>
      <c r="C61" s="82">
        <v>891780111</v>
      </c>
      <c r="D61" s="82" t="s">
        <v>68</v>
      </c>
      <c r="E61" s="76" t="s">
        <v>9546</v>
      </c>
      <c r="F61" s="76" t="s">
        <v>9547</v>
      </c>
      <c r="G61" s="138">
        <v>2021000100084</v>
      </c>
      <c r="H61" s="145"/>
      <c r="I61" s="86" t="s">
        <v>78</v>
      </c>
      <c r="J61" s="86" t="s">
        <v>120</v>
      </c>
      <c r="K61" s="76" t="s">
        <v>9548</v>
      </c>
      <c r="L61" s="364">
        <v>2100000</v>
      </c>
      <c r="M61" s="81" t="s">
        <v>73</v>
      </c>
      <c r="N61" s="145"/>
      <c r="O61" s="76" t="s">
        <v>9549</v>
      </c>
      <c r="P61" s="389">
        <v>819000635</v>
      </c>
      <c r="Q61" s="150">
        <v>103</v>
      </c>
      <c r="R61" s="265">
        <v>44978</v>
      </c>
      <c r="S61" s="76">
        <v>34532000</v>
      </c>
      <c r="T61" s="265">
        <v>45134</v>
      </c>
      <c r="U61" s="150">
        <v>2100000</v>
      </c>
      <c r="V61" s="86" t="s">
        <v>70</v>
      </c>
      <c r="W61" s="389">
        <v>51913961</v>
      </c>
      <c r="X61" s="76" t="s">
        <v>8677</v>
      </c>
      <c r="Y61" s="145"/>
      <c r="Z61" s="390">
        <v>45134</v>
      </c>
      <c r="AA61" s="390">
        <v>45134</v>
      </c>
      <c r="AB61" s="251" t="s">
        <v>80</v>
      </c>
      <c r="AC61" s="390">
        <v>45165</v>
      </c>
      <c r="AD61" s="76">
        <f t="shared" si="0"/>
        <v>31</v>
      </c>
      <c r="AE61" s="145">
        <v>0</v>
      </c>
      <c r="AF61" s="145">
        <v>0</v>
      </c>
      <c r="AG61" s="145">
        <v>0</v>
      </c>
      <c r="AH61" s="251" t="s">
        <v>80</v>
      </c>
      <c r="AI61" s="76">
        <f t="shared" si="1"/>
        <v>0</v>
      </c>
      <c r="AJ61" s="145">
        <v>0</v>
      </c>
      <c r="AK61" s="145">
        <v>0</v>
      </c>
      <c r="AL61" s="251" t="s">
        <v>80</v>
      </c>
      <c r="AM61" s="143">
        <v>0</v>
      </c>
      <c r="AN61" s="251" t="s">
        <v>80</v>
      </c>
      <c r="AO61" s="251" t="s">
        <v>80</v>
      </c>
      <c r="AP61" s="76">
        <f t="shared" si="2"/>
        <v>0</v>
      </c>
      <c r="AQ61" s="150">
        <f>+L61+AF61-AK61</f>
        <v>2100000</v>
      </c>
      <c r="AR61" s="86" t="s">
        <v>115</v>
      </c>
      <c r="AS61" s="145">
        <v>0</v>
      </c>
      <c r="AT61" s="251" t="s">
        <v>80</v>
      </c>
      <c r="AU61" s="381">
        <v>0</v>
      </c>
      <c r="AV61" s="364">
        <f t="shared" si="3"/>
        <v>2100000</v>
      </c>
      <c r="AW61" s="133">
        <f t="shared" si="4"/>
        <v>0</v>
      </c>
      <c r="AX61" s="203" t="s">
        <v>80</v>
      </c>
      <c r="AY61" s="86" t="s">
        <v>72</v>
      </c>
      <c r="AZ61" s="76" t="s">
        <v>9550</v>
      </c>
      <c r="BA61" s="81" t="s">
        <v>71</v>
      </c>
      <c r="BB61" s="81" t="s">
        <v>117</v>
      </c>
    </row>
    <row r="62" spans="2:54" x14ac:dyDescent="0.25">
      <c r="B62" s="247">
        <v>2023</v>
      </c>
      <c r="C62" s="82">
        <v>891780111</v>
      </c>
      <c r="D62" s="82" t="s">
        <v>68</v>
      </c>
      <c r="E62" s="76" t="s">
        <v>9551</v>
      </c>
      <c r="F62" s="76" t="s">
        <v>9552</v>
      </c>
      <c r="G62" s="138">
        <v>0</v>
      </c>
      <c r="H62" s="145"/>
      <c r="I62" s="86" t="s">
        <v>78</v>
      </c>
      <c r="J62" s="86" t="s">
        <v>120</v>
      </c>
      <c r="K62" s="76" t="s">
        <v>9553</v>
      </c>
      <c r="L62" s="364">
        <v>275600000</v>
      </c>
      <c r="M62" s="81" t="s">
        <v>73</v>
      </c>
      <c r="N62" s="145"/>
      <c r="O62" s="76" t="s">
        <v>9554</v>
      </c>
      <c r="P62" s="389">
        <v>900926956</v>
      </c>
      <c r="Q62" s="150">
        <v>1827</v>
      </c>
      <c r="R62" s="265">
        <v>45167</v>
      </c>
      <c r="S62" s="76">
        <v>275600000</v>
      </c>
      <c r="T62" s="265">
        <v>45177</v>
      </c>
      <c r="U62" s="150">
        <v>275600000</v>
      </c>
      <c r="V62" s="86" t="s">
        <v>70</v>
      </c>
      <c r="W62" s="389">
        <v>36557666</v>
      </c>
      <c r="X62" s="76" t="s">
        <v>9555</v>
      </c>
      <c r="Y62" s="145"/>
      <c r="Z62" s="390">
        <v>45177</v>
      </c>
      <c r="AA62" s="390">
        <v>45190</v>
      </c>
      <c r="AB62" s="251">
        <v>45180</v>
      </c>
      <c r="AC62" s="390">
        <v>45494</v>
      </c>
      <c r="AD62" s="76">
        <f t="shared" si="0"/>
        <v>314</v>
      </c>
      <c r="AE62" s="145">
        <v>0</v>
      </c>
      <c r="AF62" s="145">
        <v>0</v>
      </c>
      <c r="AG62" s="145">
        <v>0</v>
      </c>
      <c r="AH62" s="251" t="s">
        <v>80</v>
      </c>
      <c r="AI62" s="76">
        <v>0</v>
      </c>
      <c r="AJ62" s="145">
        <v>0</v>
      </c>
      <c r="AK62" s="145">
        <v>0</v>
      </c>
      <c r="AL62" s="251" t="s">
        <v>80</v>
      </c>
      <c r="AM62" s="143">
        <v>0</v>
      </c>
      <c r="AN62" s="251" t="s">
        <v>80</v>
      </c>
      <c r="AO62" s="251" t="s">
        <v>80</v>
      </c>
      <c r="AP62" s="76">
        <f t="shared" si="2"/>
        <v>0</v>
      </c>
      <c r="AQ62" s="150">
        <v>275600000</v>
      </c>
      <c r="AR62" s="86" t="s">
        <v>70</v>
      </c>
      <c r="AS62" s="145">
        <v>55120000</v>
      </c>
      <c r="AT62" s="251">
        <v>45188</v>
      </c>
      <c r="AU62" s="381">
        <v>0</v>
      </c>
      <c r="AV62" s="364">
        <f t="shared" si="3"/>
        <v>275600000</v>
      </c>
      <c r="AW62" s="133">
        <f t="shared" si="4"/>
        <v>0</v>
      </c>
      <c r="AX62" s="203" t="s">
        <v>80</v>
      </c>
      <c r="AY62" s="86" t="s">
        <v>72</v>
      </c>
      <c r="AZ62" s="76" t="s">
        <v>9556</v>
      </c>
      <c r="BA62" s="81" t="s">
        <v>71</v>
      </c>
      <c r="BB62" s="81" t="s">
        <v>117</v>
      </c>
    </row>
    <row r="63" spans="2:54" x14ac:dyDescent="0.25">
      <c r="B63" s="247">
        <v>2023</v>
      </c>
      <c r="C63" s="82">
        <v>891780111</v>
      </c>
      <c r="D63" s="82" t="s">
        <v>68</v>
      </c>
      <c r="E63" s="76" t="s">
        <v>9557</v>
      </c>
      <c r="F63" s="76" t="s">
        <v>9558</v>
      </c>
      <c r="G63" s="138">
        <v>0</v>
      </c>
      <c r="H63" s="145"/>
      <c r="I63" s="86" t="s">
        <v>78</v>
      </c>
      <c r="J63" s="86" t="s">
        <v>120</v>
      </c>
      <c r="K63" s="76" t="s">
        <v>9559</v>
      </c>
      <c r="L63" s="364">
        <v>71400000</v>
      </c>
      <c r="M63" s="81" t="s">
        <v>73</v>
      </c>
      <c r="N63" s="145"/>
      <c r="O63" s="76" t="s">
        <v>9560</v>
      </c>
      <c r="P63" s="389">
        <v>901574581</v>
      </c>
      <c r="Q63" s="150">
        <v>1605</v>
      </c>
      <c r="R63" s="265">
        <v>45134</v>
      </c>
      <c r="S63" s="76">
        <v>71400000</v>
      </c>
      <c r="T63" s="265">
        <v>45183</v>
      </c>
      <c r="U63" s="150">
        <v>71400000</v>
      </c>
      <c r="V63" s="86" t="s">
        <v>70</v>
      </c>
      <c r="W63" s="389">
        <v>1082976788</v>
      </c>
      <c r="X63" s="76" t="s">
        <v>9561</v>
      </c>
      <c r="Y63" s="145"/>
      <c r="Z63" s="390">
        <v>45183</v>
      </c>
      <c r="AA63" s="390">
        <v>45197</v>
      </c>
      <c r="AB63" s="251">
        <v>45197</v>
      </c>
      <c r="AC63" s="390">
        <v>45379</v>
      </c>
      <c r="AD63" s="76">
        <f t="shared" si="0"/>
        <v>182</v>
      </c>
      <c r="AE63" s="145">
        <v>0</v>
      </c>
      <c r="AF63" s="145">
        <v>0</v>
      </c>
      <c r="AG63" s="145">
        <v>0</v>
      </c>
      <c r="AH63" s="251" t="s">
        <v>80</v>
      </c>
      <c r="AI63" s="76">
        <v>0</v>
      </c>
      <c r="AJ63" s="145">
        <v>0</v>
      </c>
      <c r="AK63" s="145">
        <v>0</v>
      </c>
      <c r="AL63" s="251" t="s">
        <v>80</v>
      </c>
      <c r="AM63" s="143">
        <v>0</v>
      </c>
      <c r="AN63" s="251" t="s">
        <v>80</v>
      </c>
      <c r="AO63" s="251" t="s">
        <v>80</v>
      </c>
      <c r="AP63" s="76">
        <f t="shared" si="2"/>
        <v>0</v>
      </c>
      <c r="AQ63" s="150">
        <v>71400000</v>
      </c>
      <c r="AR63" s="86" t="s">
        <v>115</v>
      </c>
      <c r="AS63" s="145">
        <v>0</v>
      </c>
      <c r="AT63" s="251" t="s">
        <v>80</v>
      </c>
      <c r="AU63" s="381">
        <v>0</v>
      </c>
      <c r="AV63" s="364">
        <f t="shared" si="3"/>
        <v>71400000</v>
      </c>
      <c r="AW63" s="133">
        <f t="shared" si="4"/>
        <v>0</v>
      </c>
      <c r="AX63" s="203" t="s">
        <v>80</v>
      </c>
      <c r="AY63" s="86" t="s">
        <v>72</v>
      </c>
      <c r="AZ63" s="76" t="s">
        <v>9562</v>
      </c>
      <c r="BA63" s="81" t="s">
        <v>71</v>
      </c>
      <c r="BB63" s="81" t="s">
        <v>117</v>
      </c>
    </row>
    <row r="64" spans="2:54" x14ac:dyDescent="0.25">
      <c r="B64" s="247">
        <v>2023</v>
      </c>
      <c r="C64" s="82">
        <v>891780111</v>
      </c>
      <c r="D64" s="82" t="s">
        <v>68</v>
      </c>
      <c r="E64" s="76" t="s">
        <v>9563</v>
      </c>
      <c r="F64" s="76" t="s">
        <v>9564</v>
      </c>
      <c r="G64" s="138">
        <v>0</v>
      </c>
      <c r="H64" s="145"/>
      <c r="I64" s="86" t="s">
        <v>78</v>
      </c>
      <c r="J64" s="86" t="s">
        <v>120</v>
      </c>
      <c r="K64" s="76" t="s">
        <v>9565</v>
      </c>
      <c r="L64" s="364">
        <v>66500000</v>
      </c>
      <c r="M64" s="81" t="s">
        <v>73</v>
      </c>
      <c r="N64" s="145"/>
      <c r="O64" s="76" t="s">
        <v>9566</v>
      </c>
      <c r="P64" s="389">
        <v>900965852</v>
      </c>
      <c r="Q64" s="150">
        <v>1823</v>
      </c>
      <c r="R64" s="265">
        <v>45166</v>
      </c>
      <c r="S64" s="76">
        <v>66500000</v>
      </c>
      <c r="T64" s="265">
        <v>45184</v>
      </c>
      <c r="U64" s="150">
        <v>66500000</v>
      </c>
      <c r="V64" s="86" t="s">
        <v>70</v>
      </c>
      <c r="W64" s="389">
        <v>1082976788</v>
      </c>
      <c r="X64" s="76" t="s">
        <v>9561</v>
      </c>
      <c r="Y64" s="145"/>
      <c r="Z64" s="390">
        <v>45184</v>
      </c>
      <c r="AA64" s="390">
        <v>45211</v>
      </c>
      <c r="AB64" s="251">
        <v>45196</v>
      </c>
      <c r="AC64" s="390">
        <v>45303</v>
      </c>
      <c r="AD64" s="76">
        <f t="shared" si="0"/>
        <v>107</v>
      </c>
      <c r="AE64" s="145">
        <v>0</v>
      </c>
      <c r="AF64" s="145">
        <v>0</v>
      </c>
      <c r="AG64" s="145">
        <v>0</v>
      </c>
      <c r="AH64" s="251" t="s">
        <v>80</v>
      </c>
      <c r="AI64" s="76">
        <v>0</v>
      </c>
      <c r="AJ64" s="145">
        <v>0</v>
      </c>
      <c r="AK64" s="145">
        <v>0</v>
      </c>
      <c r="AL64" s="251" t="s">
        <v>80</v>
      </c>
      <c r="AM64" s="143">
        <v>0</v>
      </c>
      <c r="AN64" s="251" t="s">
        <v>80</v>
      </c>
      <c r="AO64" s="251" t="s">
        <v>80</v>
      </c>
      <c r="AP64" s="76">
        <f t="shared" si="2"/>
        <v>0</v>
      </c>
      <c r="AQ64" s="150">
        <v>66500000</v>
      </c>
      <c r="AR64" s="86" t="s">
        <v>70</v>
      </c>
      <c r="AS64" s="145">
        <v>33250000</v>
      </c>
      <c r="AT64" s="251" t="s">
        <v>80</v>
      </c>
      <c r="AU64" s="381">
        <v>0</v>
      </c>
      <c r="AV64" s="364">
        <f t="shared" si="3"/>
        <v>66500000</v>
      </c>
      <c r="AW64" s="133">
        <v>0</v>
      </c>
      <c r="AX64" s="203" t="s">
        <v>80</v>
      </c>
      <c r="AY64" s="86" t="s">
        <v>72</v>
      </c>
      <c r="AZ64" s="76" t="s">
        <v>9567</v>
      </c>
      <c r="BA64" s="81" t="s">
        <v>71</v>
      </c>
      <c r="BB64" s="81" t="s">
        <v>117</v>
      </c>
    </row>
    <row r="65" spans="2:54" x14ac:dyDescent="0.25">
      <c r="B65" s="247">
        <v>2023</v>
      </c>
      <c r="C65" s="82">
        <v>891780111</v>
      </c>
      <c r="D65" s="82" t="s">
        <v>68</v>
      </c>
      <c r="E65" s="76" t="s">
        <v>9568</v>
      </c>
      <c r="F65" s="76" t="s">
        <v>9569</v>
      </c>
      <c r="G65" s="138">
        <v>0</v>
      </c>
      <c r="H65" s="145"/>
      <c r="I65" s="86" t="s">
        <v>78</v>
      </c>
      <c r="J65" s="86" t="s">
        <v>120</v>
      </c>
      <c r="K65" s="76" t="s">
        <v>9570</v>
      </c>
      <c r="L65" s="364">
        <v>151725000</v>
      </c>
      <c r="M65" s="81" t="s">
        <v>73</v>
      </c>
      <c r="N65" s="145"/>
      <c r="O65" s="76" t="s">
        <v>9571</v>
      </c>
      <c r="P65" s="389">
        <v>901038515</v>
      </c>
      <c r="Q65" s="150">
        <v>2102</v>
      </c>
      <c r="R65" s="265">
        <v>45197</v>
      </c>
      <c r="S65" s="76">
        <v>151725000</v>
      </c>
      <c r="T65" s="265">
        <v>45204</v>
      </c>
      <c r="U65" s="150">
        <v>151725000</v>
      </c>
      <c r="V65" s="86" t="s">
        <v>70</v>
      </c>
      <c r="W65" s="389">
        <v>1082976788</v>
      </c>
      <c r="X65" s="76" t="s">
        <v>9561</v>
      </c>
      <c r="Y65" s="145"/>
      <c r="Z65" s="390">
        <v>45204</v>
      </c>
      <c r="AA65" s="390">
        <v>45209</v>
      </c>
      <c r="AB65" s="251">
        <v>45204</v>
      </c>
      <c r="AC65" s="390">
        <v>45269</v>
      </c>
      <c r="AD65" s="76">
        <f t="shared" si="0"/>
        <v>65</v>
      </c>
      <c r="AE65" s="145">
        <v>0</v>
      </c>
      <c r="AF65" s="145">
        <v>0</v>
      </c>
      <c r="AG65" s="145">
        <v>0</v>
      </c>
      <c r="AH65" s="251" t="s">
        <v>80</v>
      </c>
      <c r="AI65" s="76">
        <v>0</v>
      </c>
      <c r="AJ65" s="145">
        <v>0</v>
      </c>
      <c r="AK65" s="145">
        <v>0</v>
      </c>
      <c r="AL65" s="251" t="s">
        <v>80</v>
      </c>
      <c r="AM65" s="143">
        <v>0</v>
      </c>
      <c r="AN65" s="251" t="s">
        <v>80</v>
      </c>
      <c r="AO65" s="251" t="s">
        <v>80</v>
      </c>
      <c r="AP65" s="76">
        <f t="shared" si="2"/>
        <v>0</v>
      </c>
      <c r="AQ65" s="364">
        <v>151725000</v>
      </c>
      <c r="AR65" s="86" t="s">
        <v>70</v>
      </c>
      <c r="AS65" s="145">
        <v>60690000</v>
      </c>
      <c r="AT65" s="251" t="s">
        <v>80</v>
      </c>
      <c r="AU65" s="381">
        <v>0</v>
      </c>
      <c r="AV65" s="364">
        <f t="shared" si="3"/>
        <v>151725000</v>
      </c>
      <c r="AW65" s="133">
        <v>0</v>
      </c>
      <c r="AX65" s="203" t="s">
        <v>80</v>
      </c>
      <c r="AY65" s="86" t="s">
        <v>72</v>
      </c>
      <c r="AZ65" s="76" t="s">
        <v>9572</v>
      </c>
      <c r="BA65" s="81" t="s">
        <v>71</v>
      </c>
      <c r="BB65" s="81" t="s">
        <v>117</v>
      </c>
    </row>
    <row r="66" spans="2:54" x14ac:dyDescent="0.25">
      <c r="B66" s="247">
        <v>2023</v>
      </c>
      <c r="C66" s="82">
        <v>891780111</v>
      </c>
      <c r="D66" s="82" t="s">
        <v>68</v>
      </c>
      <c r="E66" s="76" t="s">
        <v>9573</v>
      </c>
      <c r="F66" s="76" t="s">
        <v>9574</v>
      </c>
      <c r="G66" s="138">
        <v>0</v>
      </c>
      <c r="H66" s="145"/>
      <c r="I66" s="86" t="s">
        <v>78</v>
      </c>
      <c r="J66" s="86" t="s">
        <v>1527</v>
      </c>
      <c r="K66" s="76" t="s">
        <v>9575</v>
      </c>
      <c r="L66" s="364">
        <v>53550000</v>
      </c>
      <c r="M66" s="81" t="s">
        <v>73</v>
      </c>
      <c r="N66" s="145"/>
      <c r="O66" s="76" t="s">
        <v>9576</v>
      </c>
      <c r="P66" s="389">
        <v>8605223811</v>
      </c>
      <c r="Q66" s="150">
        <v>2076</v>
      </c>
      <c r="R66" s="265">
        <v>45195</v>
      </c>
      <c r="S66" s="76">
        <v>53550000</v>
      </c>
      <c r="T66" s="265">
        <v>45205</v>
      </c>
      <c r="U66" s="150">
        <v>53550000</v>
      </c>
      <c r="V66" s="86" t="s">
        <v>70</v>
      </c>
      <c r="W66" s="389">
        <v>84452087</v>
      </c>
      <c r="X66" s="76" t="s">
        <v>9577</v>
      </c>
      <c r="Y66" s="145"/>
      <c r="Z66" s="390">
        <v>45205</v>
      </c>
      <c r="AA66" s="390">
        <v>45210</v>
      </c>
      <c r="AB66" s="251" t="s">
        <v>80</v>
      </c>
      <c r="AC66" s="390">
        <v>45260</v>
      </c>
      <c r="AD66" s="76">
        <f t="shared" si="0"/>
        <v>50</v>
      </c>
      <c r="AE66" s="145">
        <v>0</v>
      </c>
      <c r="AF66" s="145">
        <v>0</v>
      </c>
      <c r="AG66" s="145">
        <v>0</v>
      </c>
      <c r="AH66" s="251" t="s">
        <v>80</v>
      </c>
      <c r="AI66" s="76">
        <v>0</v>
      </c>
      <c r="AJ66" s="145">
        <v>0</v>
      </c>
      <c r="AK66" s="145">
        <v>0</v>
      </c>
      <c r="AL66" s="251" t="s">
        <v>80</v>
      </c>
      <c r="AM66" s="143">
        <v>0</v>
      </c>
      <c r="AN66" s="251" t="s">
        <v>80</v>
      </c>
      <c r="AO66" s="251" t="s">
        <v>80</v>
      </c>
      <c r="AP66" s="76">
        <f t="shared" si="2"/>
        <v>0</v>
      </c>
      <c r="AQ66" s="364">
        <v>53550000</v>
      </c>
      <c r="AR66" s="86" t="s">
        <v>115</v>
      </c>
      <c r="AS66" s="145">
        <v>0</v>
      </c>
      <c r="AT66" s="251" t="s">
        <v>80</v>
      </c>
      <c r="AU66" s="381">
        <v>0</v>
      </c>
      <c r="AV66" s="364">
        <f t="shared" si="3"/>
        <v>53550000</v>
      </c>
      <c r="AW66" s="133">
        <v>0</v>
      </c>
      <c r="AX66" s="203" t="s">
        <v>80</v>
      </c>
      <c r="AY66" s="86" t="s">
        <v>72</v>
      </c>
      <c r="AZ66" s="76" t="s">
        <v>9578</v>
      </c>
      <c r="BA66" s="81" t="s">
        <v>71</v>
      </c>
      <c r="BB66" s="81" t="s">
        <v>117</v>
      </c>
    </row>
    <row r="67" spans="2:54" x14ac:dyDescent="0.25">
      <c r="B67" s="247">
        <v>2023</v>
      </c>
      <c r="C67" s="82">
        <v>891780111</v>
      </c>
      <c r="D67" s="82" t="s">
        <v>68</v>
      </c>
      <c r="E67" s="76" t="s">
        <v>9579</v>
      </c>
      <c r="F67" s="76" t="s">
        <v>9580</v>
      </c>
      <c r="G67" s="138">
        <v>0</v>
      </c>
      <c r="H67" s="145"/>
      <c r="I67" s="86" t="s">
        <v>78</v>
      </c>
      <c r="J67" s="86" t="s">
        <v>1527</v>
      </c>
      <c r="K67" s="76" t="s">
        <v>9581</v>
      </c>
      <c r="L67" s="364">
        <v>4000000</v>
      </c>
      <c r="M67" s="81" t="s">
        <v>73</v>
      </c>
      <c r="N67" s="145"/>
      <c r="O67" s="76" t="s">
        <v>9582</v>
      </c>
      <c r="P67" s="389">
        <v>891780093</v>
      </c>
      <c r="Q67" s="150">
        <v>2146</v>
      </c>
      <c r="R67" s="265">
        <v>45202</v>
      </c>
      <c r="S67" s="76">
        <v>4000000</v>
      </c>
      <c r="T67" s="265">
        <v>45205</v>
      </c>
      <c r="U67" s="150">
        <v>4000000</v>
      </c>
      <c r="V67" s="86" t="s">
        <v>70</v>
      </c>
      <c r="W67" s="389">
        <v>16725085</v>
      </c>
      <c r="X67" s="76" t="s">
        <v>9583</v>
      </c>
      <c r="Y67" s="145"/>
      <c r="Z67" s="390">
        <v>45205</v>
      </c>
      <c r="AA67" s="390">
        <v>45205</v>
      </c>
      <c r="AB67" s="251" t="s">
        <v>80</v>
      </c>
      <c r="AC67" s="390">
        <v>45206</v>
      </c>
      <c r="AD67" s="76">
        <f t="shared" si="0"/>
        <v>1</v>
      </c>
      <c r="AE67" s="145">
        <v>0</v>
      </c>
      <c r="AF67" s="145">
        <v>0</v>
      </c>
      <c r="AG67" s="145">
        <v>0</v>
      </c>
      <c r="AH67" s="251" t="s">
        <v>80</v>
      </c>
      <c r="AI67" s="76">
        <v>0</v>
      </c>
      <c r="AJ67" s="145">
        <v>0</v>
      </c>
      <c r="AK67" s="145">
        <v>0</v>
      </c>
      <c r="AL67" s="251" t="s">
        <v>80</v>
      </c>
      <c r="AM67" s="143">
        <v>0</v>
      </c>
      <c r="AN67" s="251" t="s">
        <v>80</v>
      </c>
      <c r="AO67" s="251" t="s">
        <v>80</v>
      </c>
      <c r="AP67" s="76">
        <f t="shared" si="2"/>
        <v>0</v>
      </c>
      <c r="AQ67" s="364">
        <v>4000000</v>
      </c>
      <c r="AR67" s="86" t="s">
        <v>115</v>
      </c>
      <c r="AS67" s="145">
        <v>0</v>
      </c>
      <c r="AT67" s="251" t="s">
        <v>80</v>
      </c>
      <c r="AU67" s="381">
        <v>0</v>
      </c>
      <c r="AV67" s="364">
        <f t="shared" si="3"/>
        <v>4000000</v>
      </c>
      <c r="AW67" s="133">
        <v>0</v>
      </c>
      <c r="AX67" s="203" t="s">
        <v>80</v>
      </c>
      <c r="AY67" s="86" t="s">
        <v>72</v>
      </c>
      <c r="AZ67" s="76" t="s">
        <v>9584</v>
      </c>
      <c r="BA67" s="81" t="s">
        <v>71</v>
      </c>
      <c r="BB67" s="81" t="s">
        <v>117</v>
      </c>
    </row>
    <row r="68" spans="2:54" x14ac:dyDescent="0.25">
      <c r="B68" s="247">
        <v>2023</v>
      </c>
      <c r="C68" s="82">
        <v>891780111</v>
      </c>
      <c r="D68" s="82" t="s">
        <v>68</v>
      </c>
      <c r="E68" s="76" t="s">
        <v>9585</v>
      </c>
      <c r="F68" s="76" t="s">
        <v>9586</v>
      </c>
      <c r="G68" s="138">
        <v>0</v>
      </c>
      <c r="H68" s="145"/>
      <c r="I68" s="86" t="s">
        <v>78</v>
      </c>
      <c r="J68" s="86" t="s">
        <v>1527</v>
      </c>
      <c r="K68" s="76" t="s">
        <v>9587</v>
      </c>
      <c r="L68" s="364">
        <v>30000000</v>
      </c>
      <c r="M68" s="81" t="s">
        <v>73</v>
      </c>
      <c r="N68" s="145"/>
      <c r="O68" s="76" t="s">
        <v>9519</v>
      </c>
      <c r="P68" s="389">
        <v>7144967</v>
      </c>
      <c r="Q68" s="150">
        <v>2192</v>
      </c>
      <c r="R68" s="265">
        <v>45209</v>
      </c>
      <c r="S68" s="76">
        <v>30000000</v>
      </c>
      <c r="T68" s="265">
        <v>45212</v>
      </c>
      <c r="U68" s="150">
        <v>30000000</v>
      </c>
      <c r="V68" s="86" t="s">
        <v>70</v>
      </c>
      <c r="W68" s="389">
        <v>85152695</v>
      </c>
      <c r="X68" s="76" t="s">
        <v>9310</v>
      </c>
      <c r="Y68" s="145"/>
      <c r="Z68" s="390">
        <v>45212</v>
      </c>
      <c r="AA68" s="390">
        <v>45213</v>
      </c>
      <c r="AB68" s="390">
        <v>45213</v>
      </c>
      <c r="AC68" s="390">
        <v>45290</v>
      </c>
      <c r="AD68" s="76">
        <f t="shared" si="0"/>
        <v>77</v>
      </c>
      <c r="AE68" s="145">
        <v>0</v>
      </c>
      <c r="AF68" s="145">
        <v>0</v>
      </c>
      <c r="AG68" s="145">
        <v>0</v>
      </c>
      <c r="AH68" s="251" t="s">
        <v>80</v>
      </c>
      <c r="AI68" s="76">
        <v>0</v>
      </c>
      <c r="AJ68" s="145">
        <v>0</v>
      </c>
      <c r="AK68" s="145">
        <v>0</v>
      </c>
      <c r="AL68" s="251" t="s">
        <v>80</v>
      </c>
      <c r="AM68" s="143">
        <v>0</v>
      </c>
      <c r="AN68" s="251" t="s">
        <v>80</v>
      </c>
      <c r="AO68" s="251" t="s">
        <v>80</v>
      </c>
      <c r="AP68" s="76">
        <f t="shared" si="2"/>
        <v>0</v>
      </c>
      <c r="AQ68" s="364">
        <v>30000000</v>
      </c>
      <c r="AR68" s="86" t="s">
        <v>115</v>
      </c>
      <c r="AS68" s="145">
        <v>0</v>
      </c>
      <c r="AT68" s="251" t="s">
        <v>80</v>
      </c>
      <c r="AU68" s="381">
        <v>0</v>
      </c>
      <c r="AV68" s="364">
        <f t="shared" si="3"/>
        <v>30000000</v>
      </c>
      <c r="AW68" s="133">
        <v>0</v>
      </c>
      <c r="AX68" s="203" t="s">
        <v>80</v>
      </c>
      <c r="AY68" s="86" t="s">
        <v>72</v>
      </c>
      <c r="AZ68" s="76" t="s">
        <v>9588</v>
      </c>
      <c r="BA68" s="81" t="s">
        <v>71</v>
      </c>
      <c r="BB68" s="81" t="s">
        <v>117</v>
      </c>
    </row>
    <row r="69" spans="2:54" x14ac:dyDescent="0.25">
      <c r="B69" s="247">
        <v>2023</v>
      </c>
      <c r="C69" s="82">
        <v>891780111</v>
      </c>
      <c r="D69" s="82" t="s">
        <v>68</v>
      </c>
      <c r="E69" s="141" t="s">
        <v>9589</v>
      </c>
      <c r="F69" s="76" t="s">
        <v>9590</v>
      </c>
      <c r="G69" s="138">
        <v>2021000100084</v>
      </c>
      <c r="H69" s="145"/>
      <c r="I69" s="86" t="s">
        <v>78</v>
      </c>
      <c r="J69" s="86" t="s">
        <v>120</v>
      </c>
      <c r="K69" s="76" t="s">
        <v>9591</v>
      </c>
      <c r="L69" s="364">
        <v>26319997</v>
      </c>
      <c r="M69" s="81" t="s">
        <v>73</v>
      </c>
      <c r="N69" s="145"/>
      <c r="O69" s="76" t="s">
        <v>9592</v>
      </c>
      <c r="P69" s="389">
        <v>1082998052</v>
      </c>
      <c r="Q69" s="150">
        <v>81</v>
      </c>
      <c r="R69" s="265">
        <v>44970</v>
      </c>
      <c r="S69" s="76">
        <v>617161150</v>
      </c>
      <c r="T69" s="265">
        <v>44974</v>
      </c>
      <c r="U69" s="150">
        <v>26319997</v>
      </c>
      <c r="V69" s="86" t="s">
        <v>70</v>
      </c>
      <c r="W69" s="76">
        <v>51913961</v>
      </c>
      <c r="X69" s="154" t="s">
        <v>9503</v>
      </c>
      <c r="Y69" s="145"/>
      <c r="Z69" s="390">
        <v>44974</v>
      </c>
      <c r="AA69" s="390">
        <v>44974</v>
      </c>
      <c r="AB69" s="251" t="s">
        <v>80</v>
      </c>
      <c r="AC69" s="390">
        <v>45291</v>
      </c>
      <c r="AD69" s="76">
        <f t="shared" si="0"/>
        <v>317</v>
      </c>
      <c r="AE69" s="145">
        <v>0</v>
      </c>
      <c r="AF69" s="145">
        <v>0</v>
      </c>
      <c r="AG69" s="145">
        <v>0</v>
      </c>
      <c r="AH69" s="251" t="s">
        <v>80</v>
      </c>
      <c r="AI69" s="76">
        <f t="shared" si="1"/>
        <v>0</v>
      </c>
      <c r="AJ69" s="145">
        <v>0</v>
      </c>
      <c r="AK69" s="145">
        <v>0</v>
      </c>
      <c r="AL69" s="251" t="s">
        <v>80</v>
      </c>
      <c r="AM69" s="143">
        <v>0</v>
      </c>
      <c r="AN69" s="251" t="s">
        <v>80</v>
      </c>
      <c r="AO69" s="251" t="s">
        <v>80</v>
      </c>
      <c r="AP69" s="76">
        <f t="shared" si="2"/>
        <v>0</v>
      </c>
      <c r="AQ69" s="150">
        <f>+L69+AF69-AK69</f>
        <v>26319997</v>
      </c>
      <c r="AR69" s="86" t="s">
        <v>115</v>
      </c>
      <c r="AS69" s="145">
        <v>0</v>
      </c>
      <c r="AT69" s="251" t="s">
        <v>80</v>
      </c>
      <c r="AU69" s="260">
        <v>14356355.999999996</v>
      </c>
      <c r="AV69" s="364">
        <f t="shared" si="3"/>
        <v>11963641.000000004</v>
      </c>
      <c r="AW69" s="133">
        <f t="shared" si="4"/>
        <v>0.54545431749099349</v>
      </c>
      <c r="AX69" s="203" t="s">
        <v>80</v>
      </c>
      <c r="AY69" s="86" t="s">
        <v>72</v>
      </c>
      <c r="AZ69" s="76" t="s">
        <v>9593</v>
      </c>
      <c r="BA69" s="81" t="s">
        <v>71</v>
      </c>
      <c r="BB69" s="81" t="s">
        <v>71</v>
      </c>
    </row>
    <row r="70" spans="2:54" x14ac:dyDescent="0.25">
      <c r="B70" s="247">
        <v>2023</v>
      </c>
      <c r="C70" s="82">
        <v>891780111</v>
      </c>
      <c r="D70" s="82" t="s">
        <v>68</v>
      </c>
      <c r="E70" s="141" t="s">
        <v>9594</v>
      </c>
      <c r="F70" s="76" t="s">
        <v>9595</v>
      </c>
      <c r="G70" s="138">
        <v>2021000100084</v>
      </c>
      <c r="H70" s="145"/>
      <c r="I70" s="86" t="s">
        <v>78</v>
      </c>
      <c r="J70" s="86" t="s">
        <v>120</v>
      </c>
      <c r="K70" s="76" t="s">
        <v>9596</v>
      </c>
      <c r="L70" s="364">
        <v>26319997</v>
      </c>
      <c r="M70" s="81" t="s">
        <v>73</v>
      </c>
      <c r="N70" s="145"/>
      <c r="O70" s="76" t="s">
        <v>9597</v>
      </c>
      <c r="P70" s="389">
        <v>1082848119</v>
      </c>
      <c r="Q70" s="150">
        <v>81</v>
      </c>
      <c r="R70" s="265">
        <v>44970</v>
      </c>
      <c r="S70" s="76">
        <v>617161150</v>
      </c>
      <c r="T70" s="265">
        <v>44974</v>
      </c>
      <c r="U70" s="150">
        <v>26319997</v>
      </c>
      <c r="V70" s="86" t="s">
        <v>70</v>
      </c>
      <c r="W70" s="76">
        <v>51913961</v>
      </c>
      <c r="X70" s="154" t="s">
        <v>9503</v>
      </c>
      <c r="Y70" s="145"/>
      <c r="Z70" s="390">
        <v>44974</v>
      </c>
      <c r="AA70" s="390">
        <v>44974</v>
      </c>
      <c r="AB70" s="251" t="s">
        <v>80</v>
      </c>
      <c r="AC70" s="390">
        <v>45291</v>
      </c>
      <c r="AD70" s="76">
        <f t="shared" si="0"/>
        <v>317</v>
      </c>
      <c r="AE70" s="145">
        <v>0</v>
      </c>
      <c r="AF70" s="145">
        <v>0</v>
      </c>
      <c r="AG70" s="145">
        <v>0</v>
      </c>
      <c r="AH70" s="251" t="s">
        <v>80</v>
      </c>
      <c r="AI70" s="76">
        <f t="shared" si="1"/>
        <v>0</v>
      </c>
      <c r="AJ70" s="145">
        <v>0</v>
      </c>
      <c r="AK70" s="145">
        <v>0</v>
      </c>
      <c r="AL70" s="251" t="s">
        <v>80</v>
      </c>
      <c r="AM70" s="143">
        <v>0</v>
      </c>
      <c r="AN70" s="251" t="s">
        <v>80</v>
      </c>
      <c r="AO70" s="251" t="s">
        <v>80</v>
      </c>
      <c r="AP70" s="76">
        <f t="shared" si="2"/>
        <v>0</v>
      </c>
      <c r="AQ70" s="150">
        <f>+L70+AF70-AK70</f>
        <v>26319997</v>
      </c>
      <c r="AR70" s="86" t="s">
        <v>115</v>
      </c>
      <c r="AS70" s="145">
        <v>0</v>
      </c>
      <c r="AT70" s="251" t="s">
        <v>80</v>
      </c>
      <c r="AU70" s="260">
        <v>14356355.999999996</v>
      </c>
      <c r="AV70" s="364">
        <f t="shared" si="3"/>
        <v>11963641.000000004</v>
      </c>
      <c r="AW70" s="133">
        <f t="shared" si="4"/>
        <v>0.54545431749099349</v>
      </c>
      <c r="AX70" s="203" t="s">
        <v>80</v>
      </c>
      <c r="AY70" s="86" t="s">
        <v>72</v>
      </c>
      <c r="AZ70" s="76" t="s">
        <v>9598</v>
      </c>
      <c r="BA70" s="81" t="s">
        <v>71</v>
      </c>
      <c r="BB70" s="81" t="s">
        <v>71</v>
      </c>
    </row>
    <row r="71" spans="2:54" x14ac:dyDescent="0.25">
      <c r="B71" s="247">
        <v>2023</v>
      </c>
      <c r="C71" s="82">
        <v>891780111</v>
      </c>
      <c r="D71" s="82" t="s">
        <v>68</v>
      </c>
      <c r="E71" s="141" t="s">
        <v>9599</v>
      </c>
      <c r="F71" s="76" t="s">
        <v>9600</v>
      </c>
      <c r="G71" s="138">
        <v>2021000100084</v>
      </c>
      <c r="H71" s="145"/>
      <c r="I71" s="86" t="s">
        <v>78</v>
      </c>
      <c r="J71" s="86" t="s">
        <v>120</v>
      </c>
      <c r="K71" s="76" t="s">
        <v>9601</v>
      </c>
      <c r="L71" s="364">
        <v>26319997</v>
      </c>
      <c r="M71" s="81" t="s">
        <v>73</v>
      </c>
      <c r="N71" s="145"/>
      <c r="O71" s="76" t="s">
        <v>9602</v>
      </c>
      <c r="P71" s="389">
        <v>1083005312</v>
      </c>
      <c r="Q71" s="150">
        <v>81</v>
      </c>
      <c r="R71" s="265">
        <v>44970</v>
      </c>
      <c r="S71" s="76">
        <v>617161150</v>
      </c>
      <c r="T71" s="265">
        <v>44974</v>
      </c>
      <c r="U71" s="150">
        <v>26319997</v>
      </c>
      <c r="V71" s="86" t="s">
        <v>70</v>
      </c>
      <c r="W71" s="76">
        <v>51913961</v>
      </c>
      <c r="X71" s="154" t="s">
        <v>9503</v>
      </c>
      <c r="Y71" s="145"/>
      <c r="Z71" s="390">
        <v>44974</v>
      </c>
      <c r="AA71" s="390">
        <v>44974</v>
      </c>
      <c r="AB71" s="251" t="s">
        <v>80</v>
      </c>
      <c r="AC71" s="390">
        <v>45291</v>
      </c>
      <c r="AD71" s="76">
        <f t="shared" si="0"/>
        <v>317</v>
      </c>
      <c r="AE71" s="145">
        <v>0</v>
      </c>
      <c r="AF71" s="145">
        <v>0</v>
      </c>
      <c r="AG71" s="145">
        <v>0</v>
      </c>
      <c r="AH71" s="251" t="s">
        <v>80</v>
      </c>
      <c r="AI71" s="76">
        <f t="shared" si="1"/>
        <v>0</v>
      </c>
      <c r="AJ71" s="145">
        <v>0</v>
      </c>
      <c r="AK71" s="145">
        <v>0</v>
      </c>
      <c r="AL71" s="251" t="s">
        <v>80</v>
      </c>
      <c r="AM71" s="143">
        <v>0</v>
      </c>
      <c r="AN71" s="251" t="s">
        <v>80</v>
      </c>
      <c r="AO71" s="251" t="s">
        <v>80</v>
      </c>
      <c r="AP71" s="76">
        <f t="shared" si="2"/>
        <v>0</v>
      </c>
      <c r="AQ71" s="150">
        <f>+L71+AF71-AK71</f>
        <v>26319997</v>
      </c>
      <c r="AR71" s="86" t="s">
        <v>115</v>
      </c>
      <c r="AS71" s="145">
        <v>0</v>
      </c>
      <c r="AT71" s="251" t="s">
        <v>80</v>
      </c>
      <c r="AU71" s="260">
        <v>16749081.999999996</v>
      </c>
      <c r="AV71" s="364">
        <f t="shared" si="3"/>
        <v>9570915.0000000037</v>
      </c>
      <c r="AW71" s="133">
        <f t="shared" si="4"/>
        <v>0.63636337040615909</v>
      </c>
      <c r="AX71" s="203" t="s">
        <v>80</v>
      </c>
      <c r="AY71" s="86" t="s">
        <v>72</v>
      </c>
      <c r="AZ71" s="76" t="s">
        <v>9603</v>
      </c>
      <c r="BA71" s="81" t="s">
        <v>71</v>
      </c>
      <c r="BB71" s="81" t="s">
        <v>71</v>
      </c>
    </row>
    <row r="72" spans="2:54" x14ac:dyDescent="0.25">
      <c r="B72" s="247">
        <v>2023</v>
      </c>
      <c r="C72" s="82">
        <v>891780111</v>
      </c>
      <c r="D72" s="82" t="s">
        <v>68</v>
      </c>
      <c r="E72" s="141" t="s">
        <v>9604</v>
      </c>
      <c r="F72" s="76" t="s">
        <v>9605</v>
      </c>
      <c r="G72" s="138">
        <v>2021000100084</v>
      </c>
      <c r="H72" s="145"/>
      <c r="I72" s="86" t="s">
        <v>78</v>
      </c>
      <c r="J72" s="86" t="s">
        <v>120</v>
      </c>
      <c r="K72" s="76" t="s">
        <v>9606</v>
      </c>
      <c r="L72" s="364">
        <v>26319997</v>
      </c>
      <c r="M72" s="81" t="s">
        <v>73</v>
      </c>
      <c r="N72" s="145"/>
      <c r="O72" s="76" t="s">
        <v>9607</v>
      </c>
      <c r="P72" s="389">
        <v>1065632947</v>
      </c>
      <c r="Q72" s="150">
        <v>81</v>
      </c>
      <c r="R72" s="265">
        <v>44970</v>
      </c>
      <c r="S72" s="76">
        <v>617161150</v>
      </c>
      <c r="T72" s="265">
        <v>44974</v>
      </c>
      <c r="U72" s="150">
        <v>26319997</v>
      </c>
      <c r="V72" s="86" t="s">
        <v>70</v>
      </c>
      <c r="W72" s="76">
        <v>51913961</v>
      </c>
      <c r="X72" s="154" t="s">
        <v>9503</v>
      </c>
      <c r="Y72" s="145"/>
      <c r="Z72" s="390">
        <v>44974</v>
      </c>
      <c r="AA72" s="390">
        <v>44974</v>
      </c>
      <c r="AB72" s="251" t="s">
        <v>80</v>
      </c>
      <c r="AC72" s="390">
        <v>45291</v>
      </c>
      <c r="AD72" s="76">
        <f t="shared" si="0"/>
        <v>317</v>
      </c>
      <c r="AE72" s="145">
        <v>0</v>
      </c>
      <c r="AF72" s="145">
        <v>0</v>
      </c>
      <c r="AG72" s="145">
        <v>0</v>
      </c>
      <c r="AH72" s="251" t="s">
        <v>80</v>
      </c>
      <c r="AI72" s="76">
        <f t="shared" si="1"/>
        <v>0</v>
      </c>
      <c r="AJ72" s="145">
        <v>0</v>
      </c>
      <c r="AK72" s="145">
        <v>0</v>
      </c>
      <c r="AL72" s="251" t="s">
        <v>80</v>
      </c>
      <c r="AM72" s="143">
        <v>0</v>
      </c>
      <c r="AN72" s="251" t="s">
        <v>80</v>
      </c>
      <c r="AO72" s="251" t="s">
        <v>80</v>
      </c>
      <c r="AP72" s="76">
        <f t="shared" si="2"/>
        <v>0</v>
      </c>
      <c r="AQ72" s="150">
        <f>+L72+AF72-AK72</f>
        <v>26319997</v>
      </c>
      <c r="AR72" s="86" t="s">
        <v>115</v>
      </c>
      <c r="AS72" s="145">
        <v>0</v>
      </c>
      <c r="AT72" s="251" t="s">
        <v>80</v>
      </c>
      <c r="AU72" s="260">
        <v>16749089</v>
      </c>
      <c r="AV72" s="364">
        <f t="shared" ref="AV72:AV123" si="7">AQ72-AU72</f>
        <v>9570908</v>
      </c>
      <c r="AW72" s="133">
        <f t="shared" si="4"/>
        <v>0.63636363636363635</v>
      </c>
      <c r="AX72" s="203" t="s">
        <v>80</v>
      </c>
      <c r="AY72" s="86" t="s">
        <v>72</v>
      </c>
      <c r="AZ72" s="76" t="s">
        <v>9608</v>
      </c>
      <c r="BA72" s="81" t="s">
        <v>71</v>
      </c>
      <c r="BB72" s="81" t="s">
        <v>71</v>
      </c>
    </row>
    <row r="73" spans="2:54" x14ac:dyDescent="0.25">
      <c r="B73" s="247">
        <v>2023</v>
      </c>
      <c r="C73" s="82">
        <v>891780111</v>
      </c>
      <c r="D73" s="82" t="s">
        <v>68</v>
      </c>
      <c r="E73" s="141" t="s">
        <v>9609</v>
      </c>
      <c r="F73" s="76" t="s">
        <v>9610</v>
      </c>
      <c r="G73" s="138">
        <v>2021000100084</v>
      </c>
      <c r="H73" s="145"/>
      <c r="I73" s="86" t="s">
        <v>78</v>
      </c>
      <c r="J73" s="86" t="s">
        <v>120</v>
      </c>
      <c r="K73" s="76" t="s">
        <v>9611</v>
      </c>
      <c r="L73" s="364">
        <v>26319997</v>
      </c>
      <c r="M73" s="81" t="s">
        <v>73</v>
      </c>
      <c r="N73" s="145"/>
      <c r="O73" s="76" t="s">
        <v>9612</v>
      </c>
      <c r="P73" s="389">
        <v>1119816325</v>
      </c>
      <c r="Q73" s="150">
        <v>81</v>
      </c>
      <c r="R73" s="265">
        <v>44970</v>
      </c>
      <c r="S73" s="76">
        <v>617161150</v>
      </c>
      <c r="T73" s="265">
        <v>44974</v>
      </c>
      <c r="U73" s="150">
        <v>26319997</v>
      </c>
      <c r="V73" s="86" t="s">
        <v>70</v>
      </c>
      <c r="W73" s="76">
        <v>51913961</v>
      </c>
      <c r="X73" s="154" t="s">
        <v>9503</v>
      </c>
      <c r="Y73" s="145"/>
      <c r="Z73" s="390">
        <v>44974</v>
      </c>
      <c r="AA73" s="390">
        <v>44974</v>
      </c>
      <c r="AB73" s="251" t="s">
        <v>80</v>
      </c>
      <c r="AC73" s="390">
        <v>45291</v>
      </c>
      <c r="AD73" s="76">
        <f t="shared" si="0"/>
        <v>317</v>
      </c>
      <c r="AE73" s="145">
        <v>0</v>
      </c>
      <c r="AF73" s="145">
        <v>0</v>
      </c>
      <c r="AG73" s="145">
        <v>0</v>
      </c>
      <c r="AH73" s="251" t="s">
        <v>80</v>
      </c>
      <c r="AI73" s="76">
        <f t="shared" si="1"/>
        <v>0</v>
      </c>
      <c r="AJ73" s="145">
        <v>0</v>
      </c>
      <c r="AK73" s="145">
        <v>0</v>
      </c>
      <c r="AL73" s="251" t="s">
        <v>80</v>
      </c>
      <c r="AM73" s="143">
        <v>0</v>
      </c>
      <c r="AN73" s="251" t="s">
        <v>80</v>
      </c>
      <c r="AO73" s="251" t="s">
        <v>80</v>
      </c>
      <c r="AP73" s="76">
        <f t="shared" si="2"/>
        <v>0</v>
      </c>
      <c r="AQ73" s="150">
        <f>+L73+AF73-AK73</f>
        <v>26319997</v>
      </c>
      <c r="AR73" s="86" t="s">
        <v>115</v>
      </c>
      <c r="AS73" s="145">
        <v>0</v>
      </c>
      <c r="AT73" s="251" t="s">
        <v>80</v>
      </c>
      <c r="AU73" s="260">
        <v>16749089</v>
      </c>
      <c r="AV73" s="364">
        <f t="shared" si="7"/>
        <v>9570908</v>
      </c>
      <c r="AW73" s="133">
        <f t="shared" si="4"/>
        <v>0.63636363636363635</v>
      </c>
      <c r="AX73" s="203" t="s">
        <v>80</v>
      </c>
      <c r="AY73" s="86" t="s">
        <v>72</v>
      </c>
      <c r="AZ73" s="76" t="s">
        <v>9613</v>
      </c>
      <c r="BA73" s="81" t="s">
        <v>71</v>
      </c>
      <c r="BB73" s="81" t="s">
        <v>71</v>
      </c>
    </row>
    <row r="74" spans="2:54" x14ac:dyDescent="0.25">
      <c r="B74" s="247">
        <v>2023</v>
      </c>
      <c r="C74" s="82">
        <v>891780111</v>
      </c>
      <c r="D74" s="82" t="s">
        <v>68</v>
      </c>
      <c r="E74" s="141" t="s">
        <v>9614</v>
      </c>
      <c r="F74" s="76" t="s">
        <v>9615</v>
      </c>
      <c r="G74" s="138">
        <v>2021000100084</v>
      </c>
      <c r="H74" s="145"/>
      <c r="I74" s="86" t="s">
        <v>78</v>
      </c>
      <c r="J74" s="86" t="s">
        <v>120</v>
      </c>
      <c r="K74" s="76" t="s">
        <v>9616</v>
      </c>
      <c r="L74" s="364">
        <v>26319997</v>
      </c>
      <c r="M74" s="81" t="s">
        <v>73</v>
      </c>
      <c r="N74" s="145"/>
      <c r="O74" s="76" t="s">
        <v>9617</v>
      </c>
      <c r="P74" s="389">
        <v>85470095</v>
      </c>
      <c r="Q74" s="150">
        <v>81</v>
      </c>
      <c r="R74" s="265">
        <v>44970</v>
      </c>
      <c r="S74" s="76">
        <v>617161150</v>
      </c>
      <c r="T74" s="265">
        <v>44974</v>
      </c>
      <c r="U74" s="150">
        <v>26319997</v>
      </c>
      <c r="V74" s="86" t="s">
        <v>70</v>
      </c>
      <c r="W74" s="76">
        <v>12448927</v>
      </c>
      <c r="X74" s="154" t="s">
        <v>9618</v>
      </c>
      <c r="Y74" s="145"/>
      <c r="Z74" s="390">
        <v>44974</v>
      </c>
      <c r="AA74" s="390">
        <v>44974</v>
      </c>
      <c r="AB74" s="251" t="s">
        <v>80</v>
      </c>
      <c r="AC74" s="390">
        <v>45291</v>
      </c>
      <c r="AD74" s="76">
        <f t="shared" si="0"/>
        <v>317</v>
      </c>
      <c r="AE74" s="145">
        <v>0</v>
      </c>
      <c r="AF74" s="145">
        <v>0</v>
      </c>
      <c r="AG74" s="145">
        <v>0</v>
      </c>
      <c r="AH74" s="251" t="s">
        <v>80</v>
      </c>
      <c r="AI74" s="76">
        <f t="shared" si="1"/>
        <v>0</v>
      </c>
      <c r="AJ74" s="145">
        <v>0</v>
      </c>
      <c r="AK74" s="145">
        <v>0</v>
      </c>
      <c r="AL74" s="251" t="s">
        <v>80</v>
      </c>
      <c r="AM74" s="143">
        <v>0</v>
      </c>
      <c r="AN74" s="251" t="s">
        <v>80</v>
      </c>
      <c r="AO74" s="251" t="s">
        <v>80</v>
      </c>
      <c r="AP74" s="76">
        <f t="shared" si="2"/>
        <v>0</v>
      </c>
      <c r="AQ74" s="150">
        <f>+L74+AF74-AK74</f>
        <v>26319997</v>
      </c>
      <c r="AR74" s="86" t="s">
        <v>115</v>
      </c>
      <c r="AS74" s="145">
        <v>0</v>
      </c>
      <c r="AT74" s="251" t="s">
        <v>80</v>
      </c>
      <c r="AU74" s="260">
        <v>14356355.999999996</v>
      </c>
      <c r="AV74" s="364">
        <f t="shared" si="7"/>
        <v>11963641.000000004</v>
      </c>
      <c r="AW74" s="133">
        <f t="shared" si="4"/>
        <v>0.54545431749099349</v>
      </c>
      <c r="AX74" s="203" t="s">
        <v>80</v>
      </c>
      <c r="AY74" s="86" t="s">
        <v>72</v>
      </c>
      <c r="AZ74" s="76" t="s">
        <v>9619</v>
      </c>
      <c r="BA74" s="81" t="s">
        <v>71</v>
      </c>
      <c r="BB74" s="81" t="s">
        <v>71</v>
      </c>
    </row>
    <row r="75" spans="2:54" x14ac:dyDescent="0.25">
      <c r="B75" s="247">
        <v>2023</v>
      </c>
      <c r="C75" s="82">
        <v>891780111</v>
      </c>
      <c r="D75" s="82" t="s">
        <v>68</v>
      </c>
      <c r="E75" s="141" t="s">
        <v>9620</v>
      </c>
      <c r="F75" s="76" t="s">
        <v>9621</v>
      </c>
      <c r="G75" s="138">
        <v>2021000100084</v>
      </c>
      <c r="H75" s="145"/>
      <c r="I75" s="86" t="s">
        <v>78</v>
      </c>
      <c r="J75" s="86" t="s">
        <v>120</v>
      </c>
      <c r="K75" s="76" t="s">
        <v>9622</v>
      </c>
      <c r="L75" s="364">
        <v>26319997</v>
      </c>
      <c r="M75" s="81" t="s">
        <v>73</v>
      </c>
      <c r="N75" s="145"/>
      <c r="O75" s="76" t="s">
        <v>9623</v>
      </c>
      <c r="P75" s="389">
        <v>1082984745</v>
      </c>
      <c r="Q75" s="150">
        <v>81</v>
      </c>
      <c r="R75" s="265">
        <v>44970</v>
      </c>
      <c r="S75" s="76">
        <v>617161150</v>
      </c>
      <c r="T75" s="265">
        <v>44974</v>
      </c>
      <c r="U75" s="150">
        <v>26319997</v>
      </c>
      <c r="V75" s="86" t="s">
        <v>70</v>
      </c>
      <c r="W75" s="76">
        <v>12448927</v>
      </c>
      <c r="X75" s="154" t="s">
        <v>9618</v>
      </c>
      <c r="Y75" s="145"/>
      <c r="Z75" s="390">
        <v>44974</v>
      </c>
      <c r="AA75" s="390">
        <v>44974</v>
      </c>
      <c r="AB75" s="251" t="s">
        <v>80</v>
      </c>
      <c r="AC75" s="390">
        <v>45291</v>
      </c>
      <c r="AD75" s="76">
        <f t="shared" si="0"/>
        <v>317</v>
      </c>
      <c r="AE75" s="145">
        <v>0</v>
      </c>
      <c r="AF75" s="145">
        <v>0</v>
      </c>
      <c r="AG75" s="145">
        <v>0</v>
      </c>
      <c r="AH75" s="251" t="s">
        <v>80</v>
      </c>
      <c r="AI75" s="76">
        <f t="shared" si="1"/>
        <v>0</v>
      </c>
      <c r="AJ75" s="145">
        <v>0</v>
      </c>
      <c r="AK75" s="145">
        <v>0</v>
      </c>
      <c r="AL75" s="251" t="s">
        <v>80</v>
      </c>
      <c r="AM75" s="143">
        <v>0</v>
      </c>
      <c r="AN75" s="251" t="s">
        <v>80</v>
      </c>
      <c r="AO75" s="251" t="s">
        <v>80</v>
      </c>
      <c r="AP75" s="76">
        <f t="shared" si="2"/>
        <v>0</v>
      </c>
      <c r="AQ75" s="150">
        <f>+L75+AF75-AK75</f>
        <v>26319997</v>
      </c>
      <c r="AR75" s="86" t="s">
        <v>115</v>
      </c>
      <c r="AS75" s="145">
        <v>0</v>
      </c>
      <c r="AT75" s="251" t="s">
        <v>80</v>
      </c>
      <c r="AU75" s="260">
        <v>16749081.999999996</v>
      </c>
      <c r="AV75" s="364">
        <f t="shared" si="7"/>
        <v>9570915.0000000037</v>
      </c>
      <c r="AW75" s="133">
        <f t="shared" si="4"/>
        <v>0.63636337040615909</v>
      </c>
      <c r="AX75" s="203" t="s">
        <v>80</v>
      </c>
      <c r="AY75" s="86" t="s">
        <v>72</v>
      </c>
      <c r="AZ75" s="76" t="s">
        <v>9624</v>
      </c>
      <c r="BA75" s="81" t="s">
        <v>71</v>
      </c>
      <c r="BB75" s="81" t="s">
        <v>71</v>
      </c>
    </row>
    <row r="76" spans="2:54" x14ac:dyDescent="0.25">
      <c r="B76" s="247">
        <v>2023</v>
      </c>
      <c r="C76" s="82">
        <v>891780111</v>
      </c>
      <c r="D76" s="82" t="s">
        <v>68</v>
      </c>
      <c r="E76" s="141" t="s">
        <v>9625</v>
      </c>
      <c r="F76" s="76" t="s">
        <v>9626</v>
      </c>
      <c r="G76" s="138">
        <v>2020000100036</v>
      </c>
      <c r="H76" s="145"/>
      <c r="I76" s="86" t="s">
        <v>78</v>
      </c>
      <c r="J76" s="86" t="s">
        <v>120</v>
      </c>
      <c r="K76" s="76" t="s">
        <v>9627</v>
      </c>
      <c r="L76" s="364">
        <v>32856559.789999999</v>
      </c>
      <c r="M76" s="81" t="s">
        <v>73</v>
      </c>
      <c r="N76" s="145"/>
      <c r="O76" s="76" t="s">
        <v>9628</v>
      </c>
      <c r="P76" s="389">
        <v>1082858570</v>
      </c>
      <c r="Q76" s="150">
        <v>82</v>
      </c>
      <c r="R76" s="265">
        <v>44973</v>
      </c>
      <c r="S76" s="76">
        <v>241828362</v>
      </c>
      <c r="T76" s="265">
        <v>44985</v>
      </c>
      <c r="U76" s="150">
        <v>32856559.789999999</v>
      </c>
      <c r="V76" s="86" t="s">
        <v>70</v>
      </c>
      <c r="W76" s="389">
        <v>45498601</v>
      </c>
      <c r="X76" s="76" t="s">
        <v>9403</v>
      </c>
      <c r="Y76" s="145"/>
      <c r="Z76" s="390">
        <v>44985</v>
      </c>
      <c r="AA76" s="390">
        <v>44985</v>
      </c>
      <c r="AB76" s="251" t="s">
        <v>80</v>
      </c>
      <c r="AC76" s="390">
        <v>45260</v>
      </c>
      <c r="AD76" s="76">
        <f t="shared" si="0"/>
        <v>275</v>
      </c>
      <c r="AE76" s="145">
        <v>0</v>
      </c>
      <c r="AF76" s="145">
        <v>0</v>
      </c>
      <c r="AG76" s="145">
        <v>0</v>
      </c>
      <c r="AH76" s="251" t="s">
        <v>80</v>
      </c>
      <c r="AI76" s="76">
        <f t="shared" si="1"/>
        <v>0</v>
      </c>
      <c r="AJ76" s="145">
        <v>0</v>
      </c>
      <c r="AK76" s="145">
        <v>0</v>
      </c>
      <c r="AL76" s="251" t="s">
        <v>80</v>
      </c>
      <c r="AM76" s="143">
        <v>0</v>
      </c>
      <c r="AN76" s="251" t="s">
        <v>80</v>
      </c>
      <c r="AO76" s="251" t="s">
        <v>80</v>
      </c>
      <c r="AP76" s="76">
        <f t="shared" si="2"/>
        <v>0</v>
      </c>
      <c r="AQ76" s="150">
        <f>+L76+AF76-AK76</f>
        <v>32856559.789999999</v>
      </c>
      <c r="AR76" s="86" t="s">
        <v>115</v>
      </c>
      <c r="AS76" s="145">
        <v>0</v>
      </c>
      <c r="AT76" s="251" t="s">
        <v>80</v>
      </c>
      <c r="AU76" s="260">
        <v>14934795</v>
      </c>
      <c r="AV76" s="364">
        <f t="shared" si="7"/>
        <v>17921764.789999999</v>
      </c>
      <c r="AW76" s="133">
        <f t="shared" si="4"/>
        <v>0.45454530527403098</v>
      </c>
      <c r="AX76" s="203" t="s">
        <v>80</v>
      </c>
      <c r="AY76" s="86" t="s">
        <v>72</v>
      </c>
      <c r="AZ76" s="76" t="s">
        <v>9629</v>
      </c>
      <c r="BA76" s="81" t="s">
        <v>71</v>
      </c>
      <c r="BB76" s="81" t="s">
        <v>71</v>
      </c>
    </row>
    <row r="77" spans="2:54" x14ac:dyDescent="0.25">
      <c r="B77" s="247">
        <v>2023</v>
      </c>
      <c r="C77" s="82">
        <v>891780111</v>
      </c>
      <c r="D77" s="82" t="s">
        <v>68</v>
      </c>
      <c r="E77" s="141" t="s">
        <v>9630</v>
      </c>
      <c r="F77" s="76" t="s">
        <v>9631</v>
      </c>
      <c r="G77" s="138">
        <v>2020000100036</v>
      </c>
      <c r="H77" s="145"/>
      <c r="I77" s="86" t="s">
        <v>78</v>
      </c>
      <c r="J77" s="86" t="s">
        <v>120</v>
      </c>
      <c r="K77" s="76" t="s">
        <v>9627</v>
      </c>
      <c r="L77" s="364">
        <v>33167799</v>
      </c>
      <c r="M77" s="81" t="s">
        <v>73</v>
      </c>
      <c r="N77" s="145"/>
      <c r="O77" s="76" t="s">
        <v>9632</v>
      </c>
      <c r="P77" s="389">
        <v>1082968741</v>
      </c>
      <c r="Q77" s="150">
        <v>82</v>
      </c>
      <c r="R77" s="265">
        <v>44973</v>
      </c>
      <c r="S77" s="76">
        <v>241828362</v>
      </c>
      <c r="T77" s="265">
        <v>44985</v>
      </c>
      <c r="U77" s="150">
        <v>33167799</v>
      </c>
      <c r="V77" s="86" t="s">
        <v>70</v>
      </c>
      <c r="W77" s="389">
        <v>45498601</v>
      </c>
      <c r="X77" s="76" t="s">
        <v>9403</v>
      </c>
      <c r="Y77" s="145"/>
      <c r="Z77" s="390">
        <v>44985</v>
      </c>
      <c r="AA77" s="390">
        <v>44985</v>
      </c>
      <c r="AB77" s="251" t="s">
        <v>80</v>
      </c>
      <c r="AC77" s="390">
        <v>45253</v>
      </c>
      <c r="AD77" s="76">
        <f t="shared" si="0"/>
        <v>268</v>
      </c>
      <c r="AE77" s="145">
        <v>0</v>
      </c>
      <c r="AF77" s="145">
        <v>0</v>
      </c>
      <c r="AG77" s="145">
        <v>0</v>
      </c>
      <c r="AH77" s="251" t="s">
        <v>80</v>
      </c>
      <c r="AI77" s="76">
        <f t="shared" si="1"/>
        <v>0</v>
      </c>
      <c r="AJ77" s="145">
        <v>0</v>
      </c>
      <c r="AK77" s="145">
        <v>0</v>
      </c>
      <c r="AL77" s="251" t="s">
        <v>80</v>
      </c>
      <c r="AM77" s="143">
        <v>0</v>
      </c>
      <c r="AN77" s="251" t="s">
        <v>80</v>
      </c>
      <c r="AO77" s="251" t="s">
        <v>80</v>
      </c>
      <c r="AP77" s="76">
        <f t="shared" si="2"/>
        <v>0</v>
      </c>
      <c r="AQ77" s="150">
        <f>+L77+AF77-AK77</f>
        <v>33167799</v>
      </c>
      <c r="AR77" s="86" t="s">
        <v>115</v>
      </c>
      <c r="AS77" s="145">
        <v>0</v>
      </c>
      <c r="AT77" s="251" t="s">
        <v>80</v>
      </c>
      <c r="AU77" s="260">
        <v>18426555</v>
      </c>
      <c r="AV77" s="364">
        <f t="shared" si="7"/>
        <v>14741244</v>
      </c>
      <c r="AW77" s="133">
        <f t="shared" si="4"/>
        <v>0.55555555555555558</v>
      </c>
      <c r="AX77" s="203" t="s">
        <v>80</v>
      </c>
      <c r="AY77" s="86" t="s">
        <v>72</v>
      </c>
      <c r="AZ77" s="76" t="s">
        <v>9633</v>
      </c>
      <c r="BA77" s="81" t="s">
        <v>71</v>
      </c>
      <c r="BB77" s="81" t="s">
        <v>71</v>
      </c>
    </row>
    <row r="78" spans="2:54" x14ac:dyDescent="0.25">
      <c r="B78" s="247">
        <v>2023</v>
      </c>
      <c r="C78" s="82">
        <v>891780111</v>
      </c>
      <c r="D78" s="82" t="s">
        <v>68</v>
      </c>
      <c r="E78" s="76" t="s">
        <v>9634</v>
      </c>
      <c r="F78" s="76" t="s">
        <v>9635</v>
      </c>
      <c r="G78" s="138">
        <v>2022000100019</v>
      </c>
      <c r="H78" s="145"/>
      <c r="I78" s="86" t="s">
        <v>78</v>
      </c>
      <c r="J78" s="86" t="s">
        <v>120</v>
      </c>
      <c r="K78" s="76" t="s">
        <v>9636</v>
      </c>
      <c r="L78" s="364">
        <v>40000000</v>
      </c>
      <c r="M78" s="81" t="s">
        <v>73</v>
      </c>
      <c r="N78" s="145"/>
      <c r="O78" s="76" t="s">
        <v>1368</v>
      </c>
      <c r="P78" s="389">
        <v>1123407292</v>
      </c>
      <c r="Q78" s="150">
        <v>131</v>
      </c>
      <c r="R78" s="265">
        <v>44980</v>
      </c>
      <c r="S78" s="76">
        <v>507340894</v>
      </c>
      <c r="T78" s="265">
        <v>44991</v>
      </c>
      <c r="U78" s="150">
        <v>40000000</v>
      </c>
      <c r="V78" s="86" t="s">
        <v>70</v>
      </c>
      <c r="W78" s="389">
        <v>72220242</v>
      </c>
      <c r="X78" s="76" t="s">
        <v>1391</v>
      </c>
      <c r="Y78" s="145"/>
      <c r="Z78" s="390">
        <v>44991</v>
      </c>
      <c r="AA78" s="390">
        <v>44991</v>
      </c>
      <c r="AB78" s="251" t="s">
        <v>80</v>
      </c>
      <c r="AC78" s="390">
        <v>45535</v>
      </c>
      <c r="AD78" s="76">
        <f t="shared" si="0"/>
        <v>544</v>
      </c>
      <c r="AE78" s="145">
        <v>0</v>
      </c>
      <c r="AF78" s="145">
        <v>0</v>
      </c>
      <c r="AG78" s="145">
        <v>0</v>
      </c>
      <c r="AH78" s="251" t="s">
        <v>80</v>
      </c>
      <c r="AI78" s="76">
        <f t="shared" si="1"/>
        <v>0</v>
      </c>
      <c r="AJ78" s="145">
        <v>1</v>
      </c>
      <c r="AK78" s="601">
        <v>37777778</v>
      </c>
      <c r="AL78" s="397">
        <v>45016</v>
      </c>
      <c r="AM78" s="143">
        <v>0</v>
      </c>
      <c r="AN78" s="251" t="s">
        <v>80</v>
      </c>
      <c r="AO78" s="251" t="s">
        <v>80</v>
      </c>
      <c r="AP78" s="76">
        <f t="shared" si="2"/>
        <v>0</v>
      </c>
      <c r="AQ78" s="150">
        <f>+L78+AF78-AK78</f>
        <v>2222222</v>
      </c>
      <c r="AR78" s="86" t="s">
        <v>115</v>
      </c>
      <c r="AS78" s="145">
        <v>0</v>
      </c>
      <c r="AT78" s="251" t="s">
        <v>80</v>
      </c>
      <c r="AU78" s="260">
        <v>2222222</v>
      </c>
      <c r="AV78" s="364">
        <f t="shared" si="7"/>
        <v>0</v>
      </c>
      <c r="AW78" s="133">
        <f t="shared" si="4"/>
        <v>1</v>
      </c>
      <c r="AX78" s="397">
        <v>45016</v>
      </c>
      <c r="AY78" s="86" t="s">
        <v>253</v>
      </c>
      <c r="AZ78" s="76" t="s">
        <v>9637</v>
      </c>
      <c r="BA78" s="81" t="s">
        <v>71</v>
      </c>
      <c r="BB78" s="81" t="s">
        <v>71</v>
      </c>
    </row>
    <row r="79" spans="2:54" x14ac:dyDescent="0.25">
      <c r="B79" s="247">
        <v>2023</v>
      </c>
      <c r="C79" s="82">
        <v>891780111</v>
      </c>
      <c r="D79" s="82" t="s">
        <v>68</v>
      </c>
      <c r="E79" s="76" t="s">
        <v>9638</v>
      </c>
      <c r="F79" s="76" t="s">
        <v>9639</v>
      </c>
      <c r="G79" s="138">
        <v>2022000100019</v>
      </c>
      <c r="H79" s="145"/>
      <c r="I79" s="86" t="s">
        <v>78</v>
      </c>
      <c r="J79" s="86" t="s">
        <v>120</v>
      </c>
      <c r="K79" s="76" t="s">
        <v>9640</v>
      </c>
      <c r="L79" s="364">
        <v>32727276</v>
      </c>
      <c r="M79" s="81" t="s">
        <v>73</v>
      </c>
      <c r="N79" s="145"/>
      <c r="O79" s="76" t="s">
        <v>9641</v>
      </c>
      <c r="P79" s="389">
        <v>1064715357</v>
      </c>
      <c r="Q79" s="150">
        <v>131</v>
      </c>
      <c r="R79" s="265">
        <v>44980</v>
      </c>
      <c r="S79" s="76">
        <v>507340894</v>
      </c>
      <c r="T79" s="265">
        <v>44991</v>
      </c>
      <c r="U79" s="150">
        <v>32727276</v>
      </c>
      <c r="V79" s="86" t="s">
        <v>70</v>
      </c>
      <c r="W79" s="389">
        <v>72220242</v>
      </c>
      <c r="X79" s="76" t="s">
        <v>1391</v>
      </c>
      <c r="Y79" s="145"/>
      <c r="Z79" s="390">
        <v>44991</v>
      </c>
      <c r="AA79" s="390">
        <v>44991</v>
      </c>
      <c r="AB79" s="251" t="s">
        <v>80</v>
      </c>
      <c r="AC79" s="390">
        <v>45291</v>
      </c>
      <c r="AD79" s="76">
        <f t="shared" si="0"/>
        <v>300</v>
      </c>
      <c r="AE79" s="145">
        <v>0</v>
      </c>
      <c r="AF79" s="145">
        <v>0</v>
      </c>
      <c r="AG79" s="145">
        <v>0</v>
      </c>
      <c r="AH79" s="251" t="s">
        <v>80</v>
      </c>
      <c r="AI79" s="76">
        <f t="shared" si="1"/>
        <v>0</v>
      </c>
      <c r="AJ79" s="145">
        <v>1</v>
      </c>
      <c r="AK79" s="601">
        <v>31200003</v>
      </c>
      <c r="AL79" s="397">
        <v>44999</v>
      </c>
      <c r="AM79" s="143">
        <v>0</v>
      </c>
      <c r="AN79" s="251" t="s">
        <v>80</v>
      </c>
      <c r="AO79" s="251" t="s">
        <v>80</v>
      </c>
      <c r="AP79" s="76">
        <f t="shared" si="2"/>
        <v>0</v>
      </c>
      <c r="AQ79" s="150">
        <f>+L79+AF79-AK79</f>
        <v>1527273</v>
      </c>
      <c r="AR79" s="86" t="s">
        <v>115</v>
      </c>
      <c r="AS79" s="145">
        <v>0</v>
      </c>
      <c r="AT79" s="251" t="s">
        <v>80</v>
      </c>
      <c r="AU79" s="260">
        <v>1527273</v>
      </c>
      <c r="AV79" s="364">
        <f t="shared" si="7"/>
        <v>0</v>
      </c>
      <c r="AW79" s="133">
        <f t="shared" si="4"/>
        <v>1</v>
      </c>
      <c r="AX79" s="397">
        <v>44999</v>
      </c>
      <c r="AY79" s="86" t="s">
        <v>253</v>
      </c>
      <c r="AZ79" s="76" t="s">
        <v>9642</v>
      </c>
      <c r="BA79" s="81" t="s">
        <v>71</v>
      </c>
      <c r="BB79" s="81" t="s">
        <v>71</v>
      </c>
    </row>
    <row r="80" spans="2:54" x14ac:dyDescent="0.25">
      <c r="B80" s="247">
        <v>2023</v>
      </c>
      <c r="C80" s="82">
        <v>891780111</v>
      </c>
      <c r="D80" s="82" t="s">
        <v>68</v>
      </c>
      <c r="E80" s="76" t="s">
        <v>9643</v>
      </c>
      <c r="F80" s="76" t="s">
        <v>9644</v>
      </c>
      <c r="G80" s="138">
        <v>0</v>
      </c>
      <c r="H80" s="145"/>
      <c r="I80" s="86" t="s">
        <v>78</v>
      </c>
      <c r="J80" s="86" t="s">
        <v>1527</v>
      </c>
      <c r="K80" s="76" t="s">
        <v>9645</v>
      </c>
      <c r="L80" s="364">
        <v>37500000</v>
      </c>
      <c r="M80" s="81" t="s">
        <v>73</v>
      </c>
      <c r="N80" s="145"/>
      <c r="O80" s="76" t="s">
        <v>9646</v>
      </c>
      <c r="P80" s="389">
        <v>900333004</v>
      </c>
      <c r="Q80" s="150">
        <v>392</v>
      </c>
      <c r="R80" s="265">
        <v>44973</v>
      </c>
      <c r="S80" s="76">
        <v>37500000</v>
      </c>
      <c r="T80" s="265">
        <v>44993</v>
      </c>
      <c r="U80" s="150">
        <v>37500000</v>
      </c>
      <c r="V80" s="86" t="s">
        <v>70</v>
      </c>
      <c r="W80" s="389">
        <v>12621405</v>
      </c>
      <c r="X80" s="76" t="s">
        <v>9647</v>
      </c>
      <c r="Y80" s="145"/>
      <c r="Z80" s="390">
        <v>44993</v>
      </c>
      <c r="AA80" s="390">
        <v>44993</v>
      </c>
      <c r="AB80" s="251" t="s">
        <v>80</v>
      </c>
      <c r="AC80" s="390">
        <v>45093</v>
      </c>
      <c r="AD80" s="76">
        <f t="shared" si="0"/>
        <v>100</v>
      </c>
      <c r="AE80" s="145">
        <v>0</v>
      </c>
      <c r="AF80" s="145">
        <v>0</v>
      </c>
      <c r="AG80" s="145">
        <v>0</v>
      </c>
      <c r="AH80" s="251" t="s">
        <v>80</v>
      </c>
      <c r="AI80" s="76">
        <f t="shared" si="1"/>
        <v>0</v>
      </c>
      <c r="AJ80" s="145">
        <v>0</v>
      </c>
      <c r="AK80" s="145">
        <v>0</v>
      </c>
      <c r="AL80" s="251" t="s">
        <v>80</v>
      </c>
      <c r="AM80" s="143">
        <v>0</v>
      </c>
      <c r="AN80" s="251" t="s">
        <v>80</v>
      </c>
      <c r="AO80" s="251" t="s">
        <v>80</v>
      </c>
      <c r="AP80" s="76">
        <f t="shared" si="2"/>
        <v>0</v>
      </c>
      <c r="AQ80" s="150">
        <f>+L80+AF80-AK80</f>
        <v>37500000</v>
      </c>
      <c r="AR80" s="86" t="s">
        <v>115</v>
      </c>
      <c r="AS80" s="145">
        <v>0</v>
      </c>
      <c r="AT80" s="251" t="s">
        <v>80</v>
      </c>
      <c r="AU80" s="381">
        <v>17016806</v>
      </c>
      <c r="AV80" s="364">
        <f t="shared" si="7"/>
        <v>20483194</v>
      </c>
      <c r="AW80" s="133">
        <f t="shared" si="4"/>
        <v>0.45378149333333334</v>
      </c>
      <c r="AX80" s="203" t="s">
        <v>80</v>
      </c>
      <c r="AY80" s="86" t="s">
        <v>72</v>
      </c>
      <c r="AZ80" s="76" t="s">
        <v>9648</v>
      </c>
      <c r="BA80" s="81" t="s">
        <v>71</v>
      </c>
      <c r="BB80" s="81" t="s">
        <v>117</v>
      </c>
    </row>
    <row r="81" spans="2:54" x14ac:dyDescent="0.25">
      <c r="B81" s="247">
        <v>2023</v>
      </c>
      <c r="C81" s="82">
        <v>891780111</v>
      </c>
      <c r="D81" s="82" t="s">
        <v>68</v>
      </c>
      <c r="E81" s="76" t="s">
        <v>9649</v>
      </c>
      <c r="F81" s="76" t="s">
        <v>9650</v>
      </c>
      <c r="G81" s="138">
        <v>2021000100084</v>
      </c>
      <c r="H81" s="145"/>
      <c r="I81" s="86" t="s">
        <v>78</v>
      </c>
      <c r="J81" s="86" t="s">
        <v>120</v>
      </c>
      <c r="K81" s="76" t="s">
        <v>9651</v>
      </c>
      <c r="L81" s="364">
        <v>2196000</v>
      </c>
      <c r="M81" s="81" t="s">
        <v>73</v>
      </c>
      <c r="N81" s="145"/>
      <c r="O81" s="76" t="s">
        <v>9652</v>
      </c>
      <c r="P81" s="389">
        <v>39143300</v>
      </c>
      <c r="Q81" s="150">
        <v>103</v>
      </c>
      <c r="R81" s="265">
        <v>44978</v>
      </c>
      <c r="S81" s="76">
        <v>34532000</v>
      </c>
      <c r="T81" s="265">
        <v>45001</v>
      </c>
      <c r="U81" s="150">
        <v>2196000</v>
      </c>
      <c r="V81" s="86" t="s">
        <v>70</v>
      </c>
      <c r="W81" s="389">
        <v>51913961</v>
      </c>
      <c r="X81" s="76" t="s">
        <v>8677</v>
      </c>
      <c r="Y81" s="145"/>
      <c r="Z81" s="390">
        <v>45001</v>
      </c>
      <c r="AA81" s="390">
        <v>45001</v>
      </c>
      <c r="AB81" s="251" t="s">
        <v>80</v>
      </c>
      <c r="AC81" s="390">
        <v>45048</v>
      </c>
      <c r="AD81" s="76">
        <f t="shared" si="0"/>
        <v>47</v>
      </c>
      <c r="AE81" s="145">
        <v>0</v>
      </c>
      <c r="AF81" s="145">
        <v>0</v>
      </c>
      <c r="AG81" s="145">
        <v>0</v>
      </c>
      <c r="AH81" s="251" t="s">
        <v>80</v>
      </c>
      <c r="AI81" s="76">
        <f t="shared" si="1"/>
        <v>0</v>
      </c>
      <c r="AJ81" s="145">
        <v>0</v>
      </c>
      <c r="AK81" s="145">
        <v>0</v>
      </c>
      <c r="AL81" s="251" t="s">
        <v>80</v>
      </c>
      <c r="AM81" s="143">
        <v>0</v>
      </c>
      <c r="AN81" s="251" t="s">
        <v>80</v>
      </c>
      <c r="AO81" s="251" t="s">
        <v>80</v>
      </c>
      <c r="AP81" s="76">
        <f t="shared" si="2"/>
        <v>0</v>
      </c>
      <c r="AQ81" s="150">
        <f>+L81+AF81-AK81</f>
        <v>2196000</v>
      </c>
      <c r="AR81" s="86" t="s">
        <v>115</v>
      </c>
      <c r="AS81" s="145">
        <v>0</v>
      </c>
      <c r="AT81" s="251" t="s">
        <v>80</v>
      </c>
      <c r="AU81" s="260">
        <v>2196000</v>
      </c>
      <c r="AV81" s="364">
        <f t="shared" si="7"/>
        <v>0</v>
      </c>
      <c r="AW81" s="133">
        <f t="shared" si="4"/>
        <v>1</v>
      </c>
      <c r="AX81" s="203" t="s">
        <v>80</v>
      </c>
      <c r="AY81" s="81" t="s">
        <v>800</v>
      </c>
      <c r="AZ81" s="76" t="s">
        <v>9653</v>
      </c>
      <c r="BA81" s="81" t="s">
        <v>71</v>
      </c>
      <c r="BB81" s="81" t="s">
        <v>71</v>
      </c>
    </row>
    <row r="82" spans="2:54" x14ac:dyDescent="0.25">
      <c r="B82" s="247">
        <v>2023</v>
      </c>
      <c r="C82" s="82">
        <v>891780111</v>
      </c>
      <c r="D82" s="82" t="s">
        <v>68</v>
      </c>
      <c r="E82" s="76" t="s">
        <v>9654</v>
      </c>
      <c r="F82" s="76" t="s">
        <v>9655</v>
      </c>
      <c r="G82" s="138">
        <v>2022000100019</v>
      </c>
      <c r="H82" s="145"/>
      <c r="I82" s="86" t="s">
        <v>78</v>
      </c>
      <c r="J82" s="86" t="s">
        <v>120</v>
      </c>
      <c r="K82" s="76" t="s">
        <v>9656</v>
      </c>
      <c r="L82" s="364">
        <v>110000000</v>
      </c>
      <c r="M82" s="81" t="s">
        <v>73</v>
      </c>
      <c r="N82" s="145"/>
      <c r="O82" s="76" t="s">
        <v>1372</v>
      </c>
      <c r="P82" s="389">
        <v>1081905679</v>
      </c>
      <c r="Q82" s="150">
        <v>140</v>
      </c>
      <c r="R82" s="265">
        <v>44974</v>
      </c>
      <c r="S82" s="76">
        <v>110000000</v>
      </c>
      <c r="T82" s="265">
        <v>45008</v>
      </c>
      <c r="U82" s="150">
        <v>110000000</v>
      </c>
      <c r="V82" s="86" t="s">
        <v>70</v>
      </c>
      <c r="W82" s="389">
        <v>72220242</v>
      </c>
      <c r="X82" s="76" t="s">
        <v>1391</v>
      </c>
      <c r="Y82" s="145"/>
      <c r="Z82" s="390">
        <v>45008</v>
      </c>
      <c r="AA82" s="390">
        <v>45008</v>
      </c>
      <c r="AB82" s="251" t="s">
        <v>80</v>
      </c>
      <c r="AC82" s="390">
        <v>45535</v>
      </c>
      <c r="AD82" s="76">
        <f t="shared" si="0"/>
        <v>527</v>
      </c>
      <c r="AE82" s="145">
        <v>0</v>
      </c>
      <c r="AF82" s="145">
        <v>0</v>
      </c>
      <c r="AG82" s="145">
        <v>0</v>
      </c>
      <c r="AH82" s="251" t="s">
        <v>80</v>
      </c>
      <c r="AI82" s="76">
        <f t="shared" si="1"/>
        <v>0</v>
      </c>
      <c r="AJ82" s="145">
        <v>0</v>
      </c>
      <c r="AK82" s="145">
        <v>0</v>
      </c>
      <c r="AL82" s="251" t="s">
        <v>80</v>
      </c>
      <c r="AM82" s="143">
        <v>0</v>
      </c>
      <c r="AN82" s="251" t="s">
        <v>80</v>
      </c>
      <c r="AO82" s="251" t="s">
        <v>80</v>
      </c>
      <c r="AP82" s="76">
        <f t="shared" si="2"/>
        <v>0</v>
      </c>
      <c r="AQ82" s="150">
        <f>+L82+AF82-AK82</f>
        <v>110000000</v>
      </c>
      <c r="AR82" s="86" t="s">
        <v>115</v>
      </c>
      <c r="AS82" s="145">
        <v>0</v>
      </c>
      <c r="AT82" s="251" t="s">
        <v>80</v>
      </c>
      <c r="AU82" s="260">
        <v>30555551</v>
      </c>
      <c r="AV82" s="364">
        <f t="shared" si="7"/>
        <v>79444449</v>
      </c>
      <c r="AW82" s="133">
        <f t="shared" si="4"/>
        <v>0.27777773636363634</v>
      </c>
      <c r="AX82" s="203" t="s">
        <v>80</v>
      </c>
      <c r="AY82" s="86" t="s">
        <v>72</v>
      </c>
      <c r="AZ82" s="76" t="s">
        <v>9657</v>
      </c>
      <c r="BA82" s="81" t="s">
        <v>71</v>
      </c>
      <c r="BB82" s="81" t="s">
        <v>71</v>
      </c>
    </row>
    <row r="83" spans="2:54" x14ac:dyDescent="0.25">
      <c r="B83" s="247">
        <v>2023</v>
      </c>
      <c r="C83" s="82">
        <v>891780111</v>
      </c>
      <c r="D83" s="82" t="s">
        <v>68</v>
      </c>
      <c r="E83" s="76" t="s">
        <v>9658</v>
      </c>
      <c r="F83" s="76" t="s">
        <v>9659</v>
      </c>
      <c r="G83" s="138">
        <v>2022000100019</v>
      </c>
      <c r="H83" s="145"/>
      <c r="I83" s="86" t="s">
        <v>78</v>
      </c>
      <c r="J83" s="86" t="s">
        <v>120</v>
      </c>
      <c r="K83" s="76" t="s">
        <v>9660</v>
      </c>
      <c r="L83" s="364">
        <v>10750000</v>
      </c>
      <c r="M83" s="81" t="s">
        <v>73</v>
      </c>
      <c r="N83" s="145"/>
      <c r="O83" s="76" t="s">
        <v>9661</v>
      </c>
      <c r="P83" s="389">
        <v>57460690</v>
      </c>
      <c r="Q83" s="150">
        <v>141</v>
      </c>
      <c r="R83" s="265">
        <v>45002</v>
      </c>
      <c r="S83" s="76">
        <v>178677291</v>
      </c>
      <c r="T83" s="265">
        <v>45008</v>
      </c>
      <c r="U83" s="150">
        <v>10750000</v>
      </c>
      <c r="V83" s="86" t="s">
        <v>70</v>
      </c>
      <c r="W83" s="389">
        <v>72220242</v>
      </c>
      <c r="X83" s="76" t="s">
        <v>1391</v>
      </c>
      <c r="Y83" s="145"/>
      <c r="Z83" s="390">
        <v>45008</v>
      </c>
      <c r="AA83" s="390">
        <v>45008</v>
      </c>
      <c r="AB83" s="251" t="s">
        <v>80</v>
      </c>
      <c r="AC83" s="390">
        <v>45077</v>
      </c>
      <c r="AD83" s="76">
        <f t="shared" si="0"/>
        <v>69</v>
      </c>
      <c r="AE83" s="145">
        <v>0</v>
      </c>
      <c r="AF83" s="145">
        <v>0</v>
      </c>
      <c r="AG83" s="145">
        <v>0</v>
      </c>
      <c r="AH83" s="251" t="s">
        <v>80</v>
      </c>
      <c r="AI83" s="76">
        <f t="shared" si="1"/>
        <v>0</v>
      </c>
      <c r="AJ83" s="145">
        <v>0</v>
      </c>
      <c r="AK83" s="145">
        <v>0</v>
      </c>
      <c r="AL83" s="251" t="s">
        <v>80</v>
      </c>
      <c r="AM83" s="143">
        <v>0</v>
      </c>
      <c r="AN83" s="251" t="s">
        <v>80</v>
      </c>
      <c r="AO83" s="251" t="s">
        <v>80</v>
      </c>
      <c r="AP83" s="76">
        <f t="shared" si="2"/>
        <v>0</v>
      </c>
      <c r="AQ83" s="150">
        <f>+L83+AF83-AK83</f>
        <v>10750000</v>
      </c>
      <c r="AR83" s="86" t="s">
        <v>115</v>
      </c>
      <c r="AS83" s="145">
        <v>0</v>
      </c>
      <c r="AT83" s="251" t="s">
        <v>80</v>
      </c>
      <c r="AU83" s="260">
        <v>10750000</v>
      </c>
      <c r="AV83" s="364">
        <f t="shared" si="7"/>
        <v>0</v>
      </c>
      <c r="AW83" s="133">
        <f t="shared" si="4"/>
        <v>1</v>
      </c>
      <c r="AX83" s="203" t="s">
        <v>80</v>
      </c>
      <c r="AY83" s="86" t="s">
        <v>72</v>
      </c>
      <c r="AZ83" s="76" t="s">
        <v>9662</v>
      </c>
      <c r="BA83" s="81" t="s">
        <v>71</v>
      </c>
      <c r="BB83" s="81" t="s">
        <v>71</v>
      </c>
    </row>
    <row r="84" spans="2:54" x14ac:dyDescent="0.25">
      <c r="B84" s="247">
        <v>2023</v>
      </c>
      <c r="C84" s="82">
        <v>891780111</v>
      </c>
      <c r="D84" s="82" t="s">
        <v>68</v>
      </c>
      <c r="E84" s="76" t="s">
        <v>9663</v>
      </c>
      <c r="F84" s="76" t="s">
        <v>9664</v>
      </c>
      <c r="G84" s="138">
        <v>2022000100019</v>
      </c>
      <c r="H84" s="145"/>
      <c r="I84" s="86" t="s">
        <v>78</v>
      </c>
      <c r="J84" s="86" t="s">
        <v>120</v>
      </c>
      <c r="K84" s="76" t="s">
        <v>9665</v>
      </c>
      <c r="L84" s="364">
        <v>26000003</v>
      </c>
      <c r="M84" s="81" t="s">
        <v>73</v>
      </c>
      <c r="N84" s="145"/>
      <c r="O84" s="76" t="s">
        <v>9666</v>
      </c>
      <c r="P84" s="389">
        <v>1045723246</v>
      </c>
      <c r="Q84" s="150">
        <v>141</v>
      </c>
      <c r="R84" s="265">
        <v>45002</v>
      </c>
      <c r="S84" s="76">
        <v>178677291</v>
      </c>
      <c r="T84" s="265">
        <v>45008</v>
      </c>
      <c r="U84" s="150">
        <v>26000003</v>
      </c>
      <c r="V84" s="86" t="s">
        <v>70</v>
      </c>
      <c r="W84" s="389">
        <v>72220242</v>
      </c>
      <c r="X84" s="76" t="s">
        <v>1391</v>
      </c>
      <c r="Y84" s="145"/>
      <c r="Z84" s="390">
        <v>45008</v>
      </c>
      <c r="AA84" s="390">
        <v>45008</v>
      </c>
      <c r="AB84" s="251" t="s">
        <v>80</v>
      </c>
      <c r="AC84" s="390">
        <v>45291</v>
      </c>
      <c r="AD84" s="76">
        <f t="shared" si="0"/>
        <v>283</v>
      </c>
      <c r="AE84" s="145">
        <v>0</v>
      </c>
      <c r="AF84" s="145">
        <v>0</v>
      </c>
      <c r="AG84" s="145">
        <v>0</v>
      </c>
      <c r="AH84" s="251" t="s">
        <v>80</v>
      </c>
      <c r="AI84" s="76">
        <f t="shared" si="1"/>
        <v>0</v>
      </c>
      <c r="AJ84" s="145">
        <v>1</v>
      </c>
      <c r="AK84" s="601">
        <v>20272729</v>
      </c>
      <c r="AL84" s="397">
        <v>45064</v>
      </c>
      <c r="AM84" s="143">
        <v>0</v>
      </c>
      <c r="AN84" s="251" t="s">
        <v>80</v>
      </c>
      <c r="AO84" s="251" t="s">
        <v>80</v>
      </c>
      <c r="AP84" s="76">
        <f t="shared" si="2"/>
        <v>0</v>
      </c>
      <c r="AQ84" s="150">
        <f>+L84+AF84-AK84</f>
        <v>5727274</v>
      </c>
      <c r="AR84" s="86" t="s">
        <v>115</v>
      </c>
      <c r="AS84" s="145">
        <v>0</v>
      </c>
      <c r="AT84" s="251" t="s">
        <v>80</v>
      </c>
      <c r="AU84" s="260">
        <v>5727274</v>
      </c>
      <c r="AV84" s="364">
        <f t="shared" si="7"/>
        <v>0</v>
      </c>
      <c r="AW84" s="133">
        <f t="shared" si="4"/>
        <v>1</v>
      </c>
      <c r="AX84" s="397">
        <v>45064</v>
      </c>
      <c r="AY84" s="86" t="s">
        <v>253</v>
      </c>
      <c r="AZ84" s="76" t="s">
        <v>9667</v>
      </c>
      <c r="BA84" s="81" t="s">
        <v>71</v>
      </c>
      <c r="BB84" s="81" t="s">
        <v>71</v>
      </c>
    </row>
    <row r="85" spans="2:54" x14ac:dyDescent="0.25">
      <c r="B85" s="247">
        <v>2023</v>
      </c>
      <c r="C85" s="82">
        <v>891780111</v>
      </c>
      <c r="D85" s="82" t="s">
        <v>68</v>
      </c>
      <c r="E85" s="76" t="s">
        <v>9668</v>
      </c>
      <c r="F85" s="76" t="s">
        <v>9669</v>
      </c>
      <c r="G85" s="138">
        <v>2022000100019</v>
      </c>
      <c r="H85" s="145"/>
      <c r="I85" s="86" t="s">
        <v>78</v>
      </c>
      <c r="J85" s="86" t="s">
        <v>120</v>
      </c>
      <c r="K85" s="76" t="s">
        <v>9670</v>
      </c>
      <c r="L85" s="364">
        <v>32727276</v>
      </c>
      <c r="M85" s="81" t="s">
        <v>73</v>
      </c>
      <c r="N85" s="145"/>
      <c r="O85" s="76" t="s">
        <v>5381</v>
      </c>
      <c r="P85" s="389">
        <v>1083010278</v>
      </c>
      <c r="Q85" s="150">
        <v>141</v>
      </c>
      <c r="R85" s="265">
        <v>45002</v>
      </c>
      <c r="S85" s="76">
        <v>178677291</v>
      </c>
      <c r="T85" s="265">
        <v>45008</v>
      </c>
      <c r="U85" s="150">
        <v>32727276</v>
      </c>
      <c r="V85" s="86" t="s">
        <v>70</v>
      </c>
      <c r="W85" s="389">
        <v>72220242</v>
      </c>
      <c r="X85" s="76" t="s">
        <v>1391</v>
      </c>
      <c r="Y85" s="145"/>
      <c r="Z85" s="390">
        <v>45008</v>
      </c>
      <c r="AA85" s="390">
        <v>45008</v>
      </c>
      <c r="AB85" s="251" t="s">
        <v>80</v>
      </c>
      <c r="AC85" s="390">
        <v>45291</v>
      </c>
      <c r="AD85" s="76">
        <f t="shared" si="0"/>
        <v>283</v>
      </c>
      <c r="AE85" s="145">
        <v>0</v>
      </c>
      <c r="AF85" s="145">
        <v>0</v>
      </c>
      <c r="AG85" s="145">
        <v>0</v>
      </c>
      <c r="AH85" s="251" t="s">
        <v>80</v>
      </c>
      <c r="AI85" s="76">
        <f t="shared" si="1"/>
        <v>0</v>
      </c>
      <c r="AJ85" s="145">
        <v>0</v>
      </c>
      <c r="AK85" s="145">
        <v>0</v>
      </c>
      <c r="AL85" s="251" t="s">
        <v>80</v>
      </c>
      <c r="AM85" s="143">
        <v>0</v>
      </c>
      <c r="AN85" s="251" t="s">
        <v>80</v>
      </c>
      <c r="AO85" s="251" t="s">
        <v>80</v>
      </c>
      <c r="AP85" s="76">
        <f t="shared" si="2"/>
        <v>0</v>
      </c>
      <c r="AQ85" s="150">
        <f>+L85+AF85-AK85</f>
        <v>32727276</v>
      </c>
      <c r="AR85" s="86" t="s">
        <v>115</v>
      </c>
      <c r="AS85" s="145">
        <v>0</v>
      </c>
      <c r="AT85" s="251" t="s">
        <v>80</v>
      </c>
      <c r="AU85" s="260">
        <v>19636362</v>
      </c>
      <c r="AV85" s="364">
        <f t="shared" si="7"/>
        <v>13090914</v>
      </c>
      <c r="AW85" s="133">
        <f t="shared" si="4"/>
        <v>0.59999989000001097</v>
      </c>
      <c r="AX85" s="203" t="s">
        <v>80</v>
      </c>
      <c r="AY85" s="86" t="s">
        <v>72</v>
      </c>
      <c r="AZ85" s="76" t="s">
        <v>9671</v>
      </c>
      <c r="BA85" s="81" t="s">
        <v>71</v>
      </c>
      <c r="BB85" s="81" t="s">
        <v>71</v>
      </c>
    </row>
    <row r="86" spans="2:54" x14ac:dyDescent="0.25">
      <c r="B86" s="247">
        <v>2023</v>
      </c>
      <c r="C86" s="82">
        <v>891780111</v>
      </c>
      <c r="D86" s="82" t="s">
        <v>68</v>
      </c>
      <c r="E86" s="76" t="s">
        <v>9672</v>
      </c>
      <c r="F86" s="76" t="s">
        <v>9673</v>
      </c>
      <c r="G86" s="138">
        <v>2022000100019</v>
      </c>
      <c r="H86" s="145"/>
      <c r="I86" s="86" t="s">
        <v>78</v>
      </c>
      <c r="J86" s="86" t="s">
        <v>120</v>
      </c>
      <c r="K86" s="76" t="s">
        <v>9674</v>
      </c>
      <c r="L86" s="364">
        <v>31200003</v>
      </c>
      <c r="M86" s="81" t="s">
        <v>73</v>
      </c>
      <c r="N86" s="145"/>
      <c r="O86" s="76" t="s">
        <v>9641</v>
      </c>
      <c r="P86" s="389">
        <v>1064715357</v>
      </c>
      <c r="Q86" s="150">
        <v>141</v>
      </c>
      <c r="R86" s="265">
        <v>45002</v>
      </c>
      <c r="S86" s="76">
        <v>178677291</v>
      </c>
      <c r="T86" s="265">
        <v>45008</v>
      </c>
      <c r="U86" s="150">
        <v>31200003</v>
      </c>
      <c r="V86" s="86" t="s">
        <v>70</v>
      </c>
      <c r="W86" s="389">
        <v>72220242</v>
      </c>
      <c r="X86" s="76" t="s">
        <v>1391</v>
      </c>
      <c r="Y86" s="145"/>
      <c r="Z86" s="390">
        <v>45008</v>
      </c>
      <c r="AA86" s="390">
        <v>45008</v>
      </c>
      <c r="AB86" s="251" t="s">
        <v>80</v>
      </c>
      <c r="AC86" s="390">
        <v>45291</v>
      </c>
      <c r="AD86" s="76">
        <f t="shared" si="0"/>
        <v>283</v>
      </c>
      <c r="AE86" s="145">
        <v>0</v>
      </c>
      <c r="AF86" s="145">
        <v>0</v>
      </c>
      <c r="AG86" s="145">
        <v>0</v>
      </c>
      <c r="AH86" s="251" t="s">
        <v>80</v>
      </c>
      <c r="AI86" s="76">
        <f t="shared" si="1"/>
        <v>0</v>
      </c>
      <c r="AJ86" s="145">
        <v>0</v>
      </c>
      <c r="AK86" s="145">
        <v>0</v>
      </c>
      <c r="AL86" s="251" t="s">
        <v>80</v>
      </c>
      <c r="AM86" s="143">
        <v>0</v>
      </c>
      <c r="AN86" s="251" t="s">
        <v>80</v>
      </c>
      <c r="AO86" s="251" t="s">
        <v>80</v>
      </c>
      <c r="AP86" s="76">
        <f t="shared" si="2"/>
        <v>0</v>
      </c>
      <c r="AQ86" s="150">
        <f>+L86+AF86-AK86</f>
        <v>31200003</v>
      </c>
      <c r="AR86" s="86" t="s">
        <v>115</v>
      </c>
      <c r="AS86" s="145">
        <v>0</v>
      </c>
      <c r="AT86" s="251" t="s">
        <v>80</v>
      </c>
      <c r="AU86" s="260">
        <v>18109089</v>
      </c>
      <c r="AV86" s="364">
        <f t="shared" si="7"/>
        <v>13090914</v>
      </c>
      <c r="AW86" s="133">
        <f t="shared" si="4"/>
        <v>0.58041946342120543</v>
      </c>
      <c r="AX86" s="203" t="s">
        <v>80</v>
      </c>
      <c r="AY86" s="86" t="s">
        <v>72</v>
      </c>
      <c r="AZ86" s="76" t="s">
        <v>9675</v>
      </c>
      <c r="BA86" s="81" t="s">
        <v>71</v>
      </c>
      <c r="BB86" s="81" t="s">
        <v>71</v>
      </c>
    </row>
    <row r="87" spans="2:54" x14ac:dyDescent="0.25">
      <c r="B87" s="247">
        <v>2023</v>
      </c>
      <c r="C87" s="82">
        <v>891780111</v>
      </c>
      <c r="D87" s="82" t="s">
        <v>68</v>
      </c>
      <c r="E87" s="76" t="s">
        <v>9676</v>
      </c>
      <c r="F87" s="76" t="s">
        <v>9677</v>
      </c>
      <c r="G87" s="138">
        <v>2022000100019</v>
      </c>
      <c r="H87" s="145"/>
      <c r="I87" s="86" t="s">
        <v>78</v>
      </c>
      <c r="J87" s="86" t="s">
        <v>120</v>
      </c>
      <c r="K87" s="76" t="s">
        <v>9678</v>
      </c>
      <c r="L87" s="364">
        <v>26000003</v>
      </c>
      <c r="M87" s="81" t="s">
        <v>73</v>
      </c>
      <c r="N87" s="145"/>
      <c r="O87" s="76" t="s">
        <v>9679</v>
      </c>
      <c r="P87" s="389">
        <v>1082886224</v>
      </c>
      <c r="Q87" s="150">
        <v>141</v>
      </c>
      <c r="R87" s="265">
        <v>45002</v>
      </c>
      <c r="S87" s="76">
        <v>178677291</v>
      </c>
      <c r="T87" s="265">
        <v>45008</v>
      </c>
      <c r="U87" s="150">
        <v>26000003</v>
      </c>
      <c r="V87" s="86" t="s">
        <v>70</v>
      </c>
      <c r="W87" s="389">
        <v>72220242</v>
      </c>
      <c r="X87" s="76" t="s">
        <v>1391</v>
      </c>
      <c r="Y87" s="145"/>
      <c r="Z87" s="390">
        <v>45008</v>
      </c>
      <c r="AA87" s="390">
        <v>45008</v>
      </c>
      <c r="AB87" s="251" t="s">
        <v>80</v>
      </c>
      <c r="AC87" s="390">
        <v>45291</v>
      </c>
      <c r="AD87" s="76">
        <f t="shared" si="0"/>
        <v>283</v>
      </c>
      <c r="AE87" s="145">
        <v>0</v>
      </c>
      <c r="AF87" s="145">
        <v>0</v>
      </c>
      <c r="AG87" s="145">
        <v>0</v>
      </c>
      <c r="AH87" s="251" t="s">
        <v>80</v>
      </c>
      <c r="AI87" s="76">
        <f t="shared" si="1"/>
        <v>0</v>
      </c>
      <c r="AJ87" s="145">
        <v>0</v>
      </c>
      <c r="AK87" s="145">
        <v>0</v>
      </c>
      <c r="AL87" s="251" t="s">
        <v>80</v>
      </c>
      <c r="AM87" s="143">
        <v>0</v>
      </c>
      <c r="AN87" s="251" t="s">
        <v>80</v>
      </c>
      <c r="AO87" s="251" t="s">
        <v>80</v>
      </c>
      <c r="AP87" s="76">
        <f t="shared" si="2"/>
        <v>0</v>
      </c>
      <c r="AQ87" s="150">
        <f>+L87+AF87-AK87</f>
        <v>26000003</v>
      </c>
      <c r="AR87" s="86" t="s">
        <v>115</v>
      </c>
      <c r="AS87" s="145">
        <v>0</v>
      </c>
      <c r="AT87" s="251" t="s">
        <v>80</v>
      </c>
      <c r="AU87" s="260">
        <v>12363638</v>
      </c>
      <c r="AV87" s="364">
        <f t="shared" si="7"/>
        <v>13636365</v>
      </c>
      <c r="AW87" s="133">
        <f t="shared" si="4"/>
        <v>0.47552448359332883</v>
      </c>
      <c r="AX87" s="203" t="s">
        <v>80</v>
      </c>
      <c r="AY87" s="86" t="s">
        <v>72</v>
      </c>
      <c r="AZ87" s="76" t="s">
        <v>9680</v>
      </c>
      <c r="BA87" s="81" t="s">
        <v>71</v>
      </c>
      <c r="BB87" s="81" t="s">
        <v>71</v>
      </c>
    </row>
    <row r="88" spans="2:54" x14ac:dyDescent="0.25">
      <c r="B88" s="247">
        <v>2023</v>
      </c>
      <c r="C88" s="82">
        <v>891780111</v>
      </c>
      <c r="D88" s="82" t="s">
        <v>68</v>
      </c>
      <c r="E88" s="76" t="s">
        <v>9681</v>
      </c>
      <c r="F88" s="76" t="s">
        <v>9682</v>
      </c>
      <c r="G88" s="138">
        <v>2022000100019</v>
      </c>
      <c r="H88" s="145"/>
      <c r="I88" s="86" t="s">
        <v>78</v>
      </c>
      <c r="J88" s="86" t="s">
        <v>120</v>
      </c>
      <c r="K88" s="76" t="s">
        <v>9683</v>
      </c>
      <c r="L88" s="364">
        <v>26000003</v>
      </c>
      <c r="M88" s="81" t="s">
        <v>73</v>
      </c>
      <c r="N88" s="145"/>
      <c r="O88" s="76" t="s">
        <v>9684</v>
      </c>
      <c r="P88" s="389">
        <v>85466642</v>
      </c>
      <c r="Q88" s="150">
        <v>141</v>
      </c>
      <c r="R88" s="265">
        <v>45002</v>
      </c>
      <c r="S88" s="76">
        <v>178677291</v>
      </c>
      <c r="T88" s="265">
        <v>45008</v>
      </c>
      <c r="U88" s="150">
        <v>26000003</v>
      </c>
      <c r="V88" s="86" t="s">
        <v>70</v>
      </c>
      <c r="W88" s="389">
        <v>72220242</v>
      </c>
      <c r="X88" s="76" t="s">
        <v>1391</v>
      </c>
      <c r="Y88" s="145"/>
      <c r="Z88" s="390">
        <v>45008</v>
      </c>
      <c r="AA88" s="390">
        <v>45008</v>
      </c>
      <c r="AB88" s="251" t="s">
        <v>80</v>
      </c>
      <c r="AC88" s="390">
        <v>45291</v>
      </c>
      <c r="AD88" s="76">
        <f t="shared" si="0"/>
        <v>283</v>
      </c>
      <c r="AE88" s="145">
        <v>0</v>
      </c>
      <c r="AF88" s="145">
        <v>0</v>
      </c>
      <c r="AG88" s="145">
        <v>0</v>
      </c>
      <c r="AH88" s="251" t="s">
        <v>80</v>
      </c>
      <c r="AI88" s="76">
        <f t="shared" si="1"/>
        <v>0</v>
      </c>
      <c r="AJ88" s="145">
        <v>0</v>
      </c>
      <c r="AK88" s="145">
        <v>0</v>
      </c>
      <c r="AL88" s="251" t="s">
        <v>80</v>
      </c>
      <c r="AM88" s="143">
        <v>0</v>
      </c>
      <c r="AN88" s="251" t="s">
        <v>80</v>
      </c>
      <c r="AO88" s="251" t="s">
        <v>80</v>
      </c>
      <c r="AP88" s="76">
        <f t="shared" si="2"/>
        <v>0</v>
      </c>
      <c r="AQ88" s="150">
        <f>+L88+AF88-AK88</f>
        <v>26000003</v>
      </c>
      <c r="AR88" s="86" t="s">
        <v>115</v>
      </c>
      <c r="AS88" s="145">
        <v>0</v>
      </c>
      <c r="AT88" s="251" t="s">
        <v>80</v>
      </c>
      <c r="AU88" s="260">
        <v>12363638</v>
      </c>
      <c r="AV88" s="364">
        <f t="shared" si="7"/>
        <v>13636365</v>
      </c>
      <c r="AW88" s="133">
        <f t="shared" si="4"/>
        <v>0.47552448359332883</v>
      </c>
      <c r="AX88" s="203" t="s">
        <v>80</v>
      </c>
      <c r="AY88" s="86" t="s">
        <v>72</v>
      </c>
      <c r="AZ88" s="76" t="s">
        <v>9685</v>
      </c>
      <c r="BA88" s="81" t="s">
        <v>71</v>
      </c>
      <c r="BB88" s="81" t="s">
        <v>71</v>
      </c>
    </row>
    <row r="89" spans="2:54" x14ac:dyDescent="0.25">
      <c r="B89" s="247">
        <v>2023</v>
      </c>
      <c r="C89" s="82">
        <v>891780111</v>
      </c>
      <c r="D89" s="82" t="s">
        <v>68</v>
      </c>
      <c r="E89" s="76" t="s">
        <v>9686</v>
      </c>
      <c r="F89" s="76" t="s">
        <v>9687</v>
      </c>
      <c r="G89" s="138">
        <v>2022000100019</v>
      </c>
      <c r="H89" s="145"/>
      <c r="I89" s="86" t="s">
        <v>78</v>
      </c>
      <c r="J89" s="86" t="s">
        <v>120</v>
      </c>
      <c r="K89" s="76" t="s">
        <v>9688</v>
      </c>
      <c r="L89" s="364">
        <v>26000003</v>
      </c>
      <c r="M89" s="81" t="s">
        <v>73</v>
      </c>
      <c r="N89" s="145"/>
      <c r="O89" s="76" t="s">
        <v>9689</v>
      </c>
      <c r="P89" s="389">
        <v>5159197</v>
      </c>
      <c r="Q89" s="150">
        <v>141</v>
      </c>
      <c r="R89" s="265">
        <v>45002</v>
      </c>
      <c r="S89" s="76">
        <v>178677291</v>
      </c>
      <c r="T89" s="265">
        <v>45008</v>
      </c>
      <c r="U89" s="150">
        <v>26000003</v>
      </c>
      <c r="V89" s="86" t="s">
        <v>70</v>
      </c>
      <c r="W89" s="389">
        <v>72220242</v>
      </c>
      <c r="X89" s="76" t="s">
        <v>1391</v>
      </c>
      <c r="Y89" s="145"/>
      <c r="Z89" s="390">
        <v>45008</v>
      </c>
      <c r="AA89" s="390">
        <v>45008</v>
      </c>
      <c r="AB89" s="251" t="s">
        <v>80</v>
      </c>
      <c r="AC89" s="390">
        <v>45291</v>
      </c>
      <c r="AD89" s="76">
        <f t="shared" si="0"/>
        <v>283</v>
      </c>
      <c r="AE89" s="145">
        <v>0</v>
      </c>
      <c r="AF89" s="145">
        <v>0</v>
      </c>
      <c r="AG89" s="145">
        <v>0</v>
      </c>
      <c r="AH89" s="251" t="s">
        <v>80</v>
      </c>
      <c r="AI89" s="76">
        <f t="shared" si="1"/>
        <v>0</v>
      </c>
      <c r="AJ89" s="145">
        <v>0</v>
      </c>
      <c r="AK89" s="145">
        <v>0</v>
      </c>
      <c r="AL89" s="251" t="s">
        <v>80</v>
      </c>
      <c r="AM89" s="143">
        <v>0</v>
      </c>
      <c r="AN89" s="251" t="s">
        <v>80</v>
      </c>
      <c r="AO89" s="251" t="s">
        <v>80</v>
      </c>
      <c r="AP89" s="76">
        <f t="shared" si="2"/>
        <v>0</v>
      </c>
      <c r="AQ89" s="150">
        <f>+L89+AF89-AK89</f>
        <v>26000003</v>
      </c>
      <c r="AR89" s="86" t="s">
        <v>115</v>
      </c>
      <c r="AS89" s="145">
        <v>0</v>
      </c>
      <c r="AT89" s="251" t="s">
        <v>80</v>
      </c>
      <c r="AU89" s="260">
        <v>12363638</v>
      </c>
      <c r="AV89" s="364">
        <f t="shared" si="7"/>
        <v>13636365</v>
      </c>
      <c r="AW89" s="133">
        <f t="shared" si="4"/>
        <v>0.47552448359332883</v>
      </c>
      <c r="AX89" s="203" t="s">
        <v>80</v>
      </c>
      <c r="AY89" s="86" t="s">
        <v>72</v>
      </c>
      <c r="AZ89" s="76" t="s">
        <v>9690</v>
      </c>
      <c r="BA89" s="81" t="s">
        <v>71</v>
      </c>
      <c r="BB89" s="81" t="s">
        <v>71</v>
      </c>
    </row>
    <row r="90" spans="2:54" x14ac:dyDescent="0.25">
      <c r="B90" s="247">
        <v>2023</v>
      </c>
      <c r="C90" s="82">
        <v>891780111</v>
      </c>
      <c r="D90" s="82" t="s">
        <v>68</v>
      </c>
      <c r="E90" s="76" t="s">
        <v>9691</v>
      </c>
      <c r="F90" s="76" t="s">
        <v>9692</v>
      </c>
      <c r="G90" s="138">
        <v>2021000100084</v>
      </c>
      <c r="H90" s="145"/>
      <c r="I90" s="86" t="s">
        <v>78</v>
      </c>
      <c r="J90" s="86" t="s">
        <v>120</v>
      </c>
      <c r="K90" s="76" t="s">
        <v>9693</v>
      </c>
      <c r="L90" s="364">
        <v>28652560</v>
      </c>
      <c r="M90" s="81" t="s">
        <v>73</v>
      </c>
      <c r="N90" s="145"/>
      <c r="O90" s="76" t="s">
        <v>9652</v>
      </c>
      <c r="P90" s="389">
        <v>39143300</v>
      </c>
      <c r="Q90" s="150">
        <v>143</v>
      </c>
      <c r="R90" s="265">
        <v>45014</v>
      </c>
      <c r="S90" s="76">
        <v>57727866</v>
      </c>
      <c r="T90" s="265">
        <v>45030</v>
      </c>
      <c r="U90" s="150">
        <v>28652560</v>
      </c>
      <c r="V90" s="86" t="s">
        <v>70</v>
      </c>
      <c r="W90" s="76">
        <v>51913961</v>
      </c>
      <c r="X90" s="154" t="s">
        <v>9503</v>
      </c>
      <c r="Y90" s="145"/>
      <c r="Z90" s="390">
        <v>45030</v>
      </c>
      <c r="AA90" s="390">
        <v>45030</v>
      </c>
      <c r="AB90" s="251" t="s">
        <v>80</v>
      </c>
      <c r="AC90" s="390">
        <v>45291</v>
      </c>
      <c r="AD90" s="76">
        <f t="shared" si="0"/>
        <v>261</v>
      </c>
      <c r="AE90" s="145">
        <v>0</v>
      </c>
      <c r="AF90" s="145">
        <v>0</v>
      </c>
      <c r="AG90" s="145">
        <v>0</v>
      </c>
      <c r="AH90" s="251" t="s">
        <v>80</v>
      </c>
      <c r="AI90" s="76">
        <f t="shared" si="1"/>
        <v>0</v>
      </c>
      <c r="AJ90" s="145">
        <v>0</v>
      </c>
      <c r="AK90" s="145">
        <v>0</v>
      </c>
      <c r="AL90" s="251" t="s">
        <v>80</v>
      </c>
      <c r="AM90" s="143">
        <v>0</v>
      </c>
      <c r="AN90" s="251" t="s">
        <v>80</v>
      </c>
      <c r="AO90" s="251" t="s">
        <v>80</v>
      </c>
      <c r="AP90" s="76">
        <f t="shared" si="2"/>
        <v>0</v>
      </c>
      <c r="AQ90" s="150">
        <f>+L90+AF90-AK90</f>
        <v>28652560</v>
      </c>
      <c r="AR90" s="86" t="s">
        <v>115</v>
      </c>
      <c r="AS90" s="145">
        <v>0</v>
      </c>
      <c r="AT90" s="251" t="s">
        <v>80</v>
      </c>
      <c r="AU90" s="260">
        <v>12734468</v>
      </c>
      <c r="AV90" s="364">
        <f t="shared" si="7"/>
        <v>15918092</v>
      </c>
      <c r="AW90" s="133">
        <f t="shared" si="4"/>
        <v>0.44444433586388093</v>
      </c>
      <c r="AX90" s="203" t="s">
        <v>80</v>
      </c>
      <c r="AY90" s="86" t="s">
        <v>72</v>
      </c>
      <c r="AZ90" s="76" t="s">
        <v>9694</v>
      </c>
      <c r="BA90" s="81" t="s">
        <v>71</v>
      </c>
      <c r="BB90" s="81" t="s">
        <v>71</v>
      </c>
    </row>
    <row r="91" spans="2:54" x14ac:dyDescent="0.25">
      <c r="B91" s="247">
        <v>2023</v>
      </c>
      <c r="C91" s="82">
        <v>891780111</v>
      </c>
      <c r="D91" s="82" t="s">
        <v>68</v>
      </c>
      <c r="E91" s="76" t="s">
        <v>9695</v>
      </c>
      <c r="F91" s="76" t="s">
        <v>9696</v>
      </c>
      <c r="G91" s="138">
        <v>2022000100019</v>
      </c>
      <c r="H91" s="145"/>
      <c r="I91" s="86" t="s">
        <v>78</v>
      </c>
      <c r="J91" s="86" t="s">
        <v>120</v>
      </c>
      <c r="K91" s="76" t="s">
        <v>9697</v>
      </c>
      <c r="L91" s="364">
        <v>37777778</v>
      </c>
      <c r="M91" s="81" t="s">
        <v>73</v>
      </c>
      <c r="N91" s="145"/>
      <c r="O91" s="76" t="s">
        <v>1368</v>
      </c>
      <c r="P91" s="389">
        <v>1123407292</v>
      </c>
      <c r="Q91" s="150">
        <v>144</v>
      </c>
      <c r="R91" s="265">
        <v>45029</v>
      </c>
      <c r="S91" s="76">
        <v>37777778</v>
      </c>
      <c r="T91" s="265">
        <v>45035</v>
      </c>
      <c r="U91" s="150">
        <v>37777778</v>
      </c>
      <c r="V91" s="86" t="s">
        <v>70</v>
      </c>
      <c r="W91" s="389">
        <v>72220242</v>
      </c>
      <c r="X91" s="76" t="s">
        <v>1391</v>
      </c>
      <c r="Y91" s="145"/>
      <c r="Z91" s="390">
        <v>45035</v>
      </c>
      <c r="AA91" s="390">
        <v>45035</v>
      </c>
      <c r="AB91" s="251" t="s">
        <v>80</v>
      </c>
      <c r="AC91" s="390">
        <v>45535</v>
      </c>
      <c r="AD91" s="76">
        <f t="shared" si="0"/>
        <v>500</v>
      </c>
      <c r="AE91" s="145">
        <v>0</v>
      </c>
      <c r="AF91" s="145">
        <v>0</v>
      </c>
      <c r="AG91" s="145">
        <v>0</v>
      </c>
      <c r="AH91" s="251" t="s">
        <v>80</v>
      </c>
      <c r="AI91" s="76">
        <f t="shared" si="1"/>
        <v>0</v>
      </c>
      <c r="AJ91" s="145">
        <v>0</v>
      </c>
      <c r="AK91" s="145">
        <v>0</v>
      </c>
      <c r="AL91" s="251" t="s">
        <v>80</v>
      </c>
      <c r="AM91" s="143">
        <v>0</v>
      </c>
      <c r="AN91" s="251" t="s">
        <v>80</v>
      </c>
      <c r="AO91" s="251" t="s">
        <v>80</v>
      </c>
      <c r="AP91" s="76">
        <f t="shared" si="2"/>
        <v>0</v>
      </c>
      <c r="AQ91" s="150">
        <f>+L91+AF91-AK91</f>
        <v>37777778</v>
      </c>
      <c r="AR91" s="86" t="s">
        <v>115</v>
      </c>
      <c r="AS91" s="145">
        <v>0</v>
      </c>
      <c r="AT91" s="251" t="s">
        <v>80</v>
      </c>
      <c r="AU91" s="260">
        <v>8888880</v>
      </c>
      <c r="AV91" s="364">
        <f t="shared" si="7"/>
        <v>28888898</v>
      </c>
      <c r="AW91" s="133">
        <f t="shared" si="4"/>
        <v>0.23529388096885953</v>
      </c>
      <c r="AX91" s="203" t="s">
        <v>80</v>
      </c>
      <c r="AY91" s="86" t="s">
        <v>72</v>
      </c>
      <c r="AZ91" s="76" t="s">
        <v>9698</v>
      </c>
      <c r="BA91" s="81" t="s">
        <v>71</v>
      </c>
      <c r="BB91" s="81" t="s">
        <v>71</v>
      </c>
    </row>
    <row r="92" spans="2:54" x14ac:dyDescent="0.25">
      <c r="B92" s="247">
        <v>2023</v>
      </c>
      <c r="C92" s="82">
        <v>891780111</v>
      </c>
      <c r="D92" s="82" t="s">
        <v>68</v>
      </c>
      <c r="E92" s="76" t="s">
        <v>9699</v>
      </c>
      <c r="F92" s="76" t="s">
        <v>9700</v>
      </c>
      <c r="G92" s="138">
        <v>2021000100084</v>
      </c>
      <c r="H92" s="145"/>
      <c r="I92" s="86" t="s">
        <v>78</v>
      </c>
      <c r="J92" s="86" t="s">
        <v>120</v>
      </c>
      <c r="K92" s="76" t="s">
        <v>9701</v>
      </c>
      <c r="L92" s="364">
        <v>2184000</v>
      </c>
      <c r="M92" s="81" t="s">
        <v>73</v>
      </c>
      <c r="N92" s="145"/>
      <c r="O92" s="76" t="s">
        <v>9607</v>
      </c>
      <c r="P92" s="389">
        <v>1065632947</v>
      </c>
      <c r="Q92" s="150">
        <v>103</v>
      </c>
      <c r="R92" s="265">
        <v>44978</v>
      </c>
      <c r="S92" s="76">
        <v>34532000</v>
      </c>
      <c r="T92" s="265">
        <v>45041</v>
      </c>
      <c r="U92" s="150">
        <v>2184000</v>
      </c>
      <c r="V92" s="86" t="s">
        <v>70</v>
      </c>
      <c r="W92" s="76">
        <v>51913961</v>
      </c>
      <c r="X92" s="154" t="s">
        <v>9503</v>
      </c>
      <c r="Y92" s="145"/>
      <c r="Z92" s="390">
        <v>45041</v>
      </c>
      <c r="AA92" s="390">
        <v>45041</v>
      </c>
      <c r="AB92" s="251" t="s">
        <v>80</v>
      </c>
      <c r="AC92" s="390">
        <v>45083</v>
      </c>
      <c r="AD92" s="76">
        <f t="shared" si="0"/>
        <v>42</v>
      </c>
      <c r="AE92" s="145">
        <v>0</v>
      </c>
      <c r="AF92" s="145">
        <v>0</v>
      </c>
      <c r="AG92" s="145">
        <v>0</v>
      </c>
      <c r="AH92" s="251" t="s">
        <v>80</v>
      </c>
      <c r="AI92" s="76">
        <f t="shared" si="1"/>
        <v>0</v>
      </c>
      <c r="AJ92" s="145">
        <v>0</v>
      </c>
      <c r="AK92" s="145">
        <v>0</v>
      </c>
      <c r="AL92" s="251" t="s">
        <v>80</v>
      </c>
      <c r="AM92" s="143">
        <v>0</v>
      </c>
      <c r="AN92" s="251" t="s">
        <v>80</v>
      </c>
      <c r="AO92" s="251" t="s">
        <v>80</v>
      </c>
      <c r="AP92" s="76">
        <f t="shared" si="2"/>
        <v>0</v>
      </c>
      <c r="AQ92" s="150">
        <f>+L92+AF92-AK92</f>
        <v>2184000</v>
      </c>
      <c r="AR92" s="86" t="s">
        <v>115</v>
      </c>
      <c r="AS92" s="145">
        <v>0</v>
      </c>
      <c r="AT92" s="251" t="s">
        <v>80</v>
      </c>
      <c r="AU92" s="260">
        <v>2184000</v>
      </c>
      <c r="AV92" s="364">
        <f t="shared" si="7"/>
        <v>0</v>
      </c>
      <c r="AW92" s="133">
        <f t="shared" si="4"/>
        <v>1</v>
      </c>
      <c r="AX92" s="203" t="s">
        <v>80</v>
      </c>
      <c r="AY92" s="81" t="s">
        <v>800</v>
      </c>
      <c r="AZ92" s="76" t="s">
        <v>9702</v>
      </c>
      <c r="BA92" s="81" t="s">
        <v>71</v>
      </c>
      <c r="BB92" s="81" t="s">
        <v>71</v>
      </c>
    </row>
    <row r="93" spans="2:54" x14ac:dyDescent="0.25">
      <c r="B93" s="247">
        <v>2023</v>
      </c>
      <c r="C93" s="82">
        <v>891780111</v>
      </c>
      <c r="D93" s="82" t="s">
        <v>68</v>
      </c>
      <c r="E93" s="76" t="s">
        <v>9703</v>
      </c>
      <c r="F93" s="76" t="s">
        <v>9704</v>
      </c>
      <c r="G93" s="138">
        <v>2020000100036</v>
      </c>
      <c r="H93" s="145"/>
      <c r="I93" s="86" t="s">
        <v>78</v>
      </c>
      <c r="J93" s="86" t="s">
        <v>120</v>
      </c>
      <c r="K93" s="76" t="s">
        <v>9705</v>
      </c>
      <c r="L93" s="364">
        <v>32856559.789999999</v>
      </c>
      <c r="M93" s="81" t="s">
        <v>73</v>
      </c>
      <c r="N93" s="145"/>
      <c r="O93" s="76" t="s">
        <v>9706</v>
      </c>
      <c r="P93" s="389">
        <v>1082860590</v>
      </c>
      <c r="Q93" s="150">
        <v>82</v>
      </c>
      <c r="R93" s="265">
        <v>44973</v>
      </c>
      <c r="S93" s="76">
        <v>241828362</v>
      </c>
      <c r="T93" s="265">
        <v>45042</v>
      </c>
      <c r="U93" s="150">
        <v>32856559.789999999</v>
      </c>
      <c r="V93" s="86" t="s">
        <v>70</v>
      </c>
      <c r="W93" s="389">
        <v>45498601</v>
      </c>
      <c r="X93" s="76" t="s">
        <v>9403</v>
      </c>
      <c r="Y93" s="145"/>
      <c r="Z93" s="390">
        <v>45042</v>
      </c>
      <c r="AA93" s="390">
        <v>45042</v>
      </c>
      <c r="AB93" s="251" t="s">
        <v>80</v>
      </c>
      <c r="AC93" s="390">
        <v>45374</v>
      </c>
      <c r="AD93" s="76">
        <f t="shared" si="0"/>
        <v>332</v>
      </c>
      <c r="AE93" s="145">
        <v>0</v>
      </c>
      <c r="AF93" s="145">
        <v>0</v>
      </c>
      <c r="AG93" s="145">
        <v>0</v>
      </c>
      <c r="AH93" s="251" t="s">
        <v>80</v>
      </c>
      <c r="AI93" s="76">
        <f t="shared" si="1"/>
        <v>0</v>
      </c>
      <c r="AJ93" s="145">
        <v>0</v>
      </c>
      <c r="AK93" s="145">
        <v>0</v>
      </c>
      <c r="AL93" s="251" t="s">
        <v>80</v>
      </c>
      <c r="AM93" s="143">
        <v>0</v>
      </c>
      <c r="AN93" s="251" t="s">
        <v>80</v>
      </c>
      <c r="AO93" s="251" t="s">
        <v>80</v>
      </c>
      <c r="AP93" s="76">
        <f t="shared" si="2"/>
        <v>0</v>
      </c>
      <c r="AQ93" s="150">
        <f>+L93+AF93-AK93</f>
        <v>32856559.789999999</v>
      </c>
      <c r="AR93" s="86" t="s">
        <v>115</v>
      </c>
      <c r="AS93" s="145">
        <v>0</v>
      </c>
      <c r="AT93" s="251" t="s">
        <v>80</v>
      </c>
      <c r="AU93" s="260">
        <v>8960879.9399999976</v>
      </c>
      <c r="AV93" s="364">
        <f t="shared" si="7"/>
        <v>23895679.850000001</v>
      </c>
      <c r="AW93" s="133">
        <f t="shared" si="4"/>
        <v>0.27272727264426722</v>
      </c>
      <c r="AX93" s="203" t="s">
        <v>80</v>
      </c>
      <c r="AY93" s="86" t="s">
        <v>72</v>
      </c>
      <c r="AZ93" s="76" t="s">
        <v>9707</v>
      </c>
      <c r="BA93" s="81" t="s">
        <v>71</v>
      </c>
      <c r="BB93" s="81" t="s">
        <v>71</v>
      </c>
    </row>
    <row r="94" spans="2:54" x14ac:dyDescent="0.25">
      <c r="B94" s="247">
        <v>2023</v>
      </c>
      <c r="C94" s="82">
        <v>891780111</v>
      </c>
      <c r="D94" s="82" t="s">
        <v>68</v>
      </c>
      <c r="E94" s="76" t="s">
        <v>9708</v>
      </c>
      <c r="F94" s="76" t="s">
        <v>9709</v>
      </c>
      <c r="G94" s="138">
        <v>0</v>
      </c>
      <c r="H94" s="145"/>
      <c r="I94" s="86" t="s">
        <v>78</v>
      </c>
      <c r="J94" s="86" t="s">
        <v>120</v>
      </c>
      <c r="K94" s="76" t="s">
        <v>9710</v>
      </c>
      <c r="L94" s="364">
        <v>48790000</v>
      </c>
      <c r="M94" s="81" t="s">
        <v>73</v>
      </c>
      <c r="N94" s="145"/>
      <c r="O94" s="76" t="s">
        <v>9711</v>
      </c>
      <c r="P94" s="389">
        <v>800214001</v>
      </c>
      <c r="Q94" s="150">
        <v>913</v>
      </c>
      <c r="R94" s="265">
        <v>45033</v>
      </c>
      <c r="S94" s="76">
        <v>48790000</v>
      </c>
      <c r="T94" s="265">
        <v>45044</v>
      </c>
      <c r="U94" s="150">
        <v>48790000</v>
      </c>
      <c r="V94" s="86" t="s">
        <v>70</v>
      </c>
      <c r="W94" s="389">
        <v>85449357</v>
      </c>
      <c r="X94" s="76" t="s">
        <v>9712</v>
      </c>
      <c r="Y94" s="145"/>
      <c r="Z94" s="390">
        <v>45043</v>
      </c>
      <c r="AA94" s="390">
        <v>45044</v>
      </c>
      <c r="AB94" s="251" t="s">
        <v>80</v>
      </c>
      <c r="AC94" s="390">
        <v>45086</v>
      </c>
      <c r="AD94" s="76">
        <f t="shared" si="0"/>
        <v>42</v>
      </c>
      <c r="AE94" s="145">
        <v>0</v>
      </c>
      <c r="AF94" s="145">
        <v>0</v>
      </c>
      <c r="AG94" s="145">
        <v>0</v>
      </c>
      <c r="AH94" s="251" t="s">
        <v>80</v>
      </c>
      <c r="AI94" s="76">
        <f t="shared" si="1"/>
        <v>0</v>
      </c>
      <c r="AJ94" s="145">
        <v>0</v>
      </c>
      <c r="AK94" s="145">
        <v>0</v>
      </c>
      <c r="AL94" s="251" t="s">
        <v>80</v>
      </c>
      <c r="AM94" s="143">
        <v>0</v>
      </c>
      <c r="AN94" s="251" t="s">
        <v>80</v>
      </c>
      <c r="AO94" s="251" t="s">
        <v>80</v>
      </c>
      <c r="AP94" s="76">
        <f t="shared" si="2"/>
        <v>0</v>
      </c>
      <c r="AQ94" s="150">
        <f>+L94+AF94-AK94</f>
        <v>48790000</v>
      </c>
      <c r="AR94" s="86" t="s">
        <v>115</v>
      </c>
      <c r="AS94" s="145">
        <v>0</v>
      </c>
      <c r="AT94" s="251" t="s">
        <v>80</v>
      </c>
      <c r="AU94" s="381"/>
      <c r="AV94" s="364">
        <f t="shared" si="7"/>
        <v>48790000</v>
      </c>
      <c r="AW94" s="133">
        <f t="shared" si="4"/>
        <v>0</v>
      </c>
      <c r="AX94" s="203" t="s">
        <v>80</v>
      </c>
      <c r="AY94" s="86" t="s">
        <v>72</v>
      </c>
      <c r="AZ94" s="76" t="s">
        <v>9713</v>
      </c>
      <c r="BA94" s="81" t="s">
        <v>71</v>
      </c>
      <c r="BB94" s="81" t="s">
        <v>117</v>
      </c>
    </row>
    <row r="95" spans="2:54" x14ac:dyDescent="0.25">
      <c r="B95" s="247">
        <v>2023</v>
      </c>
      <c r="C95" s="82">
        <v>891780111</v>
      </c>
      <c r="D95" s="82" t="s">
        <v>68</v>
      </c>
      <c r="E95" s="76" t="s">
        <v>9714</v>
      </c>
      <c r="F95" s="76" t="s">
        <v>9715</v>
      </c>
      <c r="G95" s="138">
        <v>2022000100019</v>
      </c>
      <c r="H95" s="145"/>
      <c r="I95" s="86" t="s">
        <v>78</v>
      </c>
      <c r="J95" s="86" t="s">
        <v>120</v>
      </c>
      <c r="K95" s="76" t="s">
        <v>9716</v>
      </c>
      <c r="L95" s="364">
        <v>53750000</v>
      </c>
      <c r="M95" s="81" t="s">
        <v>73</v>
      </c>
      <c r="N95" s="145"/>
      <c r="O95" s="76" t="s">
        <v>1367</v>
      </c>
      <c r="P95" s="389">
        <v>1082944582</v>
      </c>
      <c r="Q95" s="150">
        <v>149</v>
      </c>
      <c r="R95" s="265">
        <v>45064</v>
      </c>
      <c r="S95" s="76">
        <v>53750000</v>
      </c>
      <c r="T95" s="265">
        <v>45079</v>
      </c>
      <c r="U95" s="150">
        <v>53750000</v>
      </c>
      <c r="V95" s="86" t="s">
        <v>70</v>
      </c>
      <c r="W95" s="389">
        <v>72220242</v>
      </c>
      <c r="X95" s="76" t="s">
        <v>1391</v>
      </c>
      <c r="Y95" s="145"/>
      <c r="Z95" s="390">
        <v>45079</v>
      </c>
      <c r="AA95" s="390">
        <v>45079</v>
      </c>
      <c r="AB95" s="251" t="s">
        <v>80</v>
      </c>
      <c r="AC95" s="390">
        <v>45535</v>
      </c>
      <c r="AD95" s="76">
        <f t="shared" si="0"/>
        <v>456</v>
      </c>
      <c r="AE95" s="145">
        <v>0</v>
      </c>
      <c r="AF95" s="145">
        <v>0</v>
      </c>
      <c r="AG95" s="145">
        <v>0</v>
      </c>
      <c r="AH95" s="251" t="s">
        <v>80</v>
      </c>
      <c r="AI95" s="76">
        <f t="shared" si="1"/>
        <v>0</v>
      </c>
      <c r="AJ95" s="145">
        <v>0</v>
      </c>
      <c r="AK95" s="145">
        <v>0</v>
      </c>
      <c r="AL95" s="251" t="s">
        <v>80</v>
      </c>
      <c r="AM95" s="143">
        <v>0</v>
      </c>
      <c r="AN95" s="251" t="s">
        <v>80</v>
      </c>
      <c r="AO95" s="251" t="s">
        <v>80</v>
      </c>
      <c r="AP95" s="76">
        <f t="shared" si="2"/>
        <v>0</v>
      </c>
      <c r="AQ95" s="150">
        <f>+L95+AF95-AK95</f>
        <v>53750000</v>
      </c>
      <c r="AR95" s="86" t="s">
        <v>115</v>
      </c>
      <c r="AS95" s="145">
        <v>0</v>
      </c>
      <c r="AT95" s="251" t="s">
        <v>80</v>
      </c>
      <c r="AU95" s="260">
        <v>10749999</v>
      </c>
      <c r="AV95" s="364">
        <f t="shared" si="7"/>
        <v>43000001</v>
      </c>
      <c r="AW95" s="133">
        <f t="shared" si="4"/>
        <v>0.19999998139534883</v>
      </c>
      <c r="AX95" s="203" t="s">
        <v>80</v>
      </c>
      <c r="AY95" s="86" t="s">
        <v>72</v>
      </c>
      <c r="AZ95" s="76" t="s">
        <v>9717</v>
      </c>
      <c r="BA95" s="81" t="s">
        <v>71</v>
      </c>
      <c r="BB95" s="81" t="s">
        <v>71</v>
      </c>
    </row>
    <row r="96" spans="2:54" x14ac:dyDescent="0.25">
      <c r="B96" s="247">
        <v>2023</v>
      </c>
      <c r="C96" s="82">
        <v>891780111</v>
      </c>
      <c r="D96" s="82" t="s">
        <v>68</v>
      </c>
      <c r="E96" s="76" t="s">
        <v>9718</v>
      </c>
      <c r="F96" s="76" t="s">
        <v>9719</v>
      </c>
      <c r="G96" s="138">
        <v>2022000100019</v>
      </c>
      <c r="H96" s="145"/>
      <c r="I96" s="86" t="s">
        <v>78</v>
      </c>
      <c r="J96" s="86" t="s">
        <v>120</v>
      </c>
      <c r="K96" s="76" t="s">
        <v>9720</v>
      </c>
      <c r="L96" s="364">
        <v>20272729</v>
      </c>
      <c r="M96" s="81" t="s">
        <v>73</v>
      </c>
      <c r="N96" s="145"/>
      <c r="O96" s="76" t="s">
        <v>9721</v>
      </c>
      <c r="P96" s="389">
        <v>1082969196</v>
      </c>
      <c r="Q96" s="150">
        <v>141</v>
      </c>
      <c r="R96" s="265">
        <v>45002</v>
      </c>
      <c r="S96" s="76">
        <v>178677291</v>
      </c>
      <c r="T96" s="265">
        <v>45097</v>
      </c>
      <c r="U96" s="150">
        <v>20272729</v>
      </c>
      <c r="V96" s="86" t="s">
        <v>70</v>
      </c>
      <c r="W96" s="389">
        <v>72220242</v>
      </c>
      <c r="X96" s="76" t="s">
        <v>1391</v>
      </c>
      <c r="Y96" s="145"/>
      <c r="Z96" s="390">
        <v>45097</v>
      </c>
      <c r="AA96" s="390">
        <v>45098</v>
      </c>
      <c r="AB96" s="251" t="s">
        <v>80</v>
      </c>
      <c r="AC96" s="390">
        <v>45291</v>
      </c>
      <c r="AD96" s="76">
        <f t="shared" si="0"/>
        <v>193</v>
      </c>
      <c r="AE96" s="145">
        <v>0</v>
      </c>
      <c r="AF96" s="145">
        <v>0</v>
      </c>
      <c r="AG96" s="145">
        <v>0</v>
      </c>
      <c r="AH96" s="251" t="s">
        <v>80</v>
      </c>
      <c r="AI96" s="76">
        <f t="shared" si="1"/>
        <v>0</v>
      </c>
      <c r="AJ96" s="145">
        <v>0</v>
      </c>
      <c r="AK96" s="145">
        <v>0</v>
      </c>
      <c r="AL96" s="251" t="s">
        <v>80</v>
      </c>
      <c r="AM96" s="143">
        <v>0</v>
      </c>
      <c r="AN96" s="251" t="s">
        <v>80</v>
      </c>
      <c r="AO96" s="251" t="s">
        <v>80</v>
      </c>
      <c r="AP96" s="76">
        <f t="shared" si="2"/>
        <v>0</v>
      </c>
      <c r="AQ96" s="150">
        <f>+L96+AF96-AK96</f>
        <v>20272729</v>
      </c>
      <c r="AR96" s="86" t="s">
        <v>115</v>
      </c>
      <c r="AS96" s="145">
        <v>0</v>
      </c>
      <c r="AT96" s="251" t="s">
        <v>80</v>
      </c>
      <c r="AU96" s="260">
        <v>8688312</v>
      </c>
      <c r="AV96" s="364">
        <f t="shared" si="7"/>
        <v>11584417</v>
      </c>
      <c r="AW96" s="133">
        <f t="shared" si="4"/>
        <v>0.4285714074311357</v>
      </c>
      <c r="AX96" s="203" t="s">
        <v>80</v>
      </c>
      <c r="AY96" s="86" t="s">
        <v>72</v>
      </c>
      <c r="AZ96" s="76" t="s">
        <v>9722</v>
      </c>
      <c r="BA96" s="81" t="s">
        <v>71</v>
      </c>
      <c r="BB96" s="81" t="s">
        <v>71</v>
      </c>
    </row>
    <row r="97" spans="2:54" x14ac:dyDescent="0.25">
      <c r="B97" s="247">
        <v>2023</v>
      </c>
      <c r="C97" s="82">
        <v>891780111</v>
      </c>
      <c r="D97" s="82" t="s">
        <v>68</v>
      </c>
      <c r="E97" s="76" t="s">
        <v>9723</v>
      </c>
      <c r="F97" s="76" t="s">
        <v>9724</v>
      </c>
      <c r="G97" s="138">
        <v>0</v>
      </c>
      <c r="H97" s="145"/>
      <c r="I97" s="86" t="s">
        <v>78</v>
      </c>
      <c r="J97" s="86" t="s">
        <v>1527</v>
      </c>
      <c r="K97" s="76" t="s">
        <v>9725</v>
      </c>
      <c r="L97" s="364">
        <v>41250000</v>
      </c>
      <c r="M97" s="81" t="s">
        <v>73</v>
      </c>
      <c r="N97" s="145"/>
      <c r="O97" s="76" t="s">
        <v>9646</v>
      </c>
      <c r="P97" s="389">
        <v>900333004</v>
      </c>
      <c r="Q97" s="150">
        <v>1432</v>
      </c>
      <c r="R97" s="265">
        <v>45106</v>
      </c>
      <c r="S97" s="76">
        <v>41250000</v>
      </c>
      <c r="T97" s="265">
        <v>45135</v>
      </c>
      <c r="U97" s="150">
        <v>41250000</v>
      </c>
      <c r="V97" s="86" t="s">
        <v>70</v>
      </c>
      <c r="W97" s="389">
        <v>12621405</v>
      </c>
      <c r="X97" s="76" t="s">
        <v>9647</v>
      </c>
      <c r="Y97" s="145"/>
      <c r="Z97" s="390">
        <v>45135</v>
      </c>
      <c r="AA97" s="390">
        <v>45135</v>
      </c>
      <c r="AB97" s="251" t="s">
        <v>80</v>
      </c>
      <c r="AC97" s="390">
        <v>45260</v>
      </c>
      <c r="AD97" s="76">
        <f t="shared" si="0"/>
        <v>125</v>
      </c>
      <c r="AE97" s="145">
        <v>0</v>
      </c>
      <c r="AF97" s="145">
        <v>0</v>
      </c>
      <c r="AG97" s="145">
        <v>0</v>
      </c>
      <c r="AH97" s="251" t="s">
        <v>80</v>
      </c>
      <c r="AI97" s="76">
        <f t="shared" si="1"/>
        <v>0</v>
      </c>
      <c r="AJ97" s="145">
        <v>0</v>
      </c>
      <c r="AK97" s="145">
        <v>0</v>
      </c>
      <c r="AL97" s="251" t="s">
        <v>80</v>
      </c>
      <c r="AM97" s="143">
        <v>0</v>
      </c>
      <c r="AN97" s="251" t="s">
        <v>80</v>
      </c>
      <c r="AO97" s="251" t="s">
        <v>80</v>
      </c>
      <c r="AP97" s="76">
        <f t="shared" si="2"/>
        <v>0</v>
      </c>
      <c r="AQ97" s="150">
        <f>+L97+AF97-AK97</f>
        <v>41250000</v>
      </c>
      <c r="AR97" s="86" t="s">
        <v>115</v>
      </c>
      <c r="AS97" s="145">
        <v>0</v>
      </c>
      <c r="AT97" s="251" t="s">
        <v>80</v>
      </c>
      <c r="AU97" s="381">
        <v>10312500</v>
      </c>
      <c r="AV97" s="364">
        <f t="shared" si="7"/>
        <v>30937500</v>
      </c>
      <c r="AW97" s="133">
        <f t="shared" si="4"/>
        <v>0.25</v>
      </c>
      <c r="AX97" s="203" t="s">
        <v>80</v>
      </c>
      <c r="AY97" s="86" t="s">
        <v>72</v>
      </c>
      <c r="AZ97" s="76" t="s">
        <v>9726</v>
      </c>
      <c r="BA97" s="81" t="s">
        <v>71</v>
      </c>
      <c r="BB97" s="81" t="s">
        <v>117</v>
      </c>
    </row>
    <row r="98" spans="2:54" x14ac:dyDescent="0.25">
      <c r="B98" s="247">
        <v>2023</v>
      </c>
      <c r="C98" s="82">
        <v>891780111</v>
      </c>
      <c r="D98" s="82" t="s">
        <v>68</v>
      </c>
      <c r="E98" s="76" t="s">
        <v>9727</v>
      </c>
      <c r="F98" s="76" t="s">
        <v>9728</v>
      </c>
      <c r="G98" s="138">
        <v>2022000100019</v>
      </c>
      <c r="H98" s="145"/>
      <c r="I98" s="86" t="s">
        <v>78</v>
      </c>
      <c r="J98" s="86" t="s">
        <v>120</v>
      </c>
      <c r="K98" s="76" t="s">
        <v>9729</v>
      </c>
      <c r="L98" s="364">
        <v>3800000</v>
      </c>
      <c r="M98" s="81" t="s">
        <v>73</v>
      </c>
      <c r="N98" s="145"/>
      <c r="O98" s="76" t="s">
        <v>9730</v>
      </c>
      <c r="P98" s="389">
        <v>1085173280</v>
      </c>
      <c r="Q98" s="150">
        <v>136</v>
      </c>
      <c r="R98" s="265">
        <v>44980</v>
      </c>
      <c r="S98" s="76">
        <v>114972000</v>
      </c>
      <c r="T98" s="265">
        <v>45203</v>
      </c>
      <c r="U98" s="150">
        <v>3800000</v>
      </c>
      <c r="V98" s="86" t="s">
        <v>70</v>
      </c>
      <c r="W98" s="389">
        <v>72220242</v>
      </c>
      <c r="X98" s="76" t="s">
        <v>1391</v>
      </c>
      <c r="Y98" s="145"/>
      <c r="Z98" s="390">
        <v>45203</v>
      </c>
      <c r="AA98" s="390">
        <v>45203</v>
      </c>
      <c r="AB98" s="251" t="s">
        <v>80</v>
      </c>
      <c r="AC98" s="390">
        <v>45230</v>
      </c>
      <c r="AD98" s="76">
        <f t="shared" si="0"/>
        <v>27</v>
      </c>
      <c r="AE98" s="145">
        <v>0</v>
      </c>
      <c r="AF98" s="145">
        <v>0</v>
      </c>
      <c r="AG98" s="145">
        <v>0</v>
      </c>
      <c r="AH98" s="251" t="s">
        <v>80</v>
      </c>
      <c r="AI98" s="76">
        <f t="shared" si="1"/>
        <v>0</v>
      </c>
      <c r="AJ98" s="145">
        <v>0</v>
      </c>
      <c r="AK98" s="145">
        <v>0</v>
      </c>
      <c r="AL98" s="251" t="s">
        <v>80</v>
      </c>
      <c r="AM98" s="143">
        <v>0</v>
      </c>
      <c r="AN98" s="251" t="s">
        <v>80</v>
      </c>
      <c r="AO98" s="251" t="s">
        <v>80</v>
      </c>
      <c r="AP98" s="76">
        <f t="shared" si="2"/>
        <v>0</v>
      </c>
      <c r="AQ98" s="150">
        <v>3800000</v>
      </c>
      <c r="AR98" s="86" t="s">
        <v>115</v>
      </c>
      <c r="AS98" s="145">
        <v>0</v>
      </c>
      <c r="AT98" s="251" t="s">
        <v>80</v>
      </c>
      <c r="AU98" s="381">
        <v>0</v>
      </c>
      <c r="AV98" s="364">
        <f t="shared" si="7"/>
        <v>3800000</v>
      </c>
      <c r="AW98" s="133">
        <v>0</v>
      </c>
      <c r="AX98" s="203" t="s">
        <v>80</v>
      </c>
      <c r="AY98" s="86" t="s">
        <v>72</v>
      </c>
      <c r="AZ98" s="76" t="s">
        <v>9731</v>
      </c>
      <c r="BA98" s="81" t="s">
        <v>71</v>
      </c>
      <c r="BB98" s="81" t="s">
        <v>71</v>
      </c>
    </row>
    <row r="99" spans="2:54" x14ac:dyDescent="0.25">
      <c r="B99" s="247">
        <v>2023</v>
      </c>
      <c r="C99" s="82">
        <v>891780111</v>
      </c>
      <c r="D99" s="82" t="s">
        <v>68</v>
      </c>
      <c r="E99" s="76" t="s">
        <v>9732</v>
      </c>
      <c r="F99" s="76" t="s">
        <v>9733</v>
      </c>
      <c r="G99" s="138">
        <v>2022000100019</v>
      </c>
      <c r="H99" s="145"/>
      <c r="I99" s="86" t="s">
        <v>78</v>
      </c>
      <c r="J99" s="86" t="s">
        <v>120</v>
      </c>
      <c r="K99" s="76" t="s">
        <v>9734</v>
      </c>
      <c r="L99" s="364">
        <v>3800000</v>
      </c>
      <c r="M99" s="81" t="s">
        <v>73</v>
      </c>
      <c r="N99" s="145"/>
      <c r="O99" s="76" t="s">
        <v>9735</v>
      </c>
      <c r="P99" s="389">
        <v>1004369361</v>
      </c>
      <c r="Q99" s="150">
        <v>136</v>
      </c>
      <c r="R99" s="265">
        <v>44980</v>
      </c>
      <c r="S99" s="76">
        <v>114972000</v>
      </c>
      <c r="T99" s="265">
        <v>45203</v>
      </c>
      <c r="U99" s="150">
        <v>3800000</v>
      </c>
      <c r="V99" s="86" t="s">
        <v>70</v>
      </c>
      <c r="W99" s="389">
        <v>72220242</v>
      </c>
      <c r="X99" s="76" t="s">
        <v>1391</v>
      </c>
      <c r="Y99" s="145"/>
      <c r="Z99" s="390">
        <v>45203</v>
      </c>
      <c r="AA99" s="390">
        <v>45203</v>
      </c>
      <c r="AB99" s="251" t="s">
        <v>80</v>
      </c>
      <c r="AC99" s="390">
        <v>45230</v>
      </c>
      <c r="AD99" s="76">
        <f t="shared" si="0"/>
        <v>27</v>
      </c>
      <c r="AE99" s="145">
        <v>0</v>
      </c>
      <c r="AF99" s="145">
        <v>0</v>
      </c>
      <c r="AG99" s="145">
        <v>0</v>
      </c>
      <c r="AH99" s="251" t="s">
        <v>80</v>
      </c>
      <c r="AI99" s="76">
        <f t="shared" si="1"/>
        <v>0</v>
      </c>
      <c r="AJ99" s="145">
        <v>0</v>
      </c>
      <c r="AK99" s="145">
        <v>0</v>
      </c>
      <c r="AL99" s="251" t="s">
        <v>80</v>
      </c>
      <c r="AM99" s="143">
        <v>0</v>
      </c>
      <c r="AN99" s="251" t="s">
        <v>80</v>
      </c>
      <c r="AO99" s="251" t="s">
        <v>80</v>
      </c>
      <c r="AP99" s="76">
        <f t="shared" si="2"/>
        <v>0</v>
      </c>
      <c r="AQ99" s="150">
        <v>3800000</v>
      </c>
      <c r="AR99" s="86" t="s">
        <v>115</v>
      </c>
      <c r="AS99" s="145">
        <v>0</v>
      </c>
      <c r="AT99" s="251" t="s">
        <v>80</v>
      </c>
      <c r="AU99" s="381">
        <v>0</v>
      </c>
      <c r="AV99" s="364">
        <f t="shared" si="7"/>
        <v>3800000</v>
      </c>
      <c r="AW99" s="133">
        <v>0</v>
      </c>
      <c r="AX99" s="203" t="s">
        <v>80</v>
      </c>
      <c r="AY99" s="86" t="s">
        <v>72</v>
      </c>
      <c r="AZ99" s="76" t="s">
        <v>9736</v>
      </c>
      <c r="BA99" s="81" t="s">
        <v>71</v>
      </c>
      <c r="BB99" s="81" t="s">
        <v>71</v>
      </c>
    </row>
    <row r="100" spans="2:54" x14ac:dyDescent="0.25">
      <c r="B100" s="247">
        <v>2023</v>
      </c>
      <c r="C100" s="82">
        <v>891780111</v>
      </c>
      <c r="D100" s="82" t="s">
        <v>68</v>
      </c>
      <c r="E100" s="76" t="s">
        <v>9737</v>
      </c>
      <c r="F100" s="76" t="s">
        <v>9738</v>
      </c>
      <c r="G100" s="138">
        <v>2022000100019</v>
      </c>
      <c r="H100" s="145"/>
      <c r="I100" s="86" t="s">
        <v>78</v>
      </c>
      <c r="J100" s="86" t="s">
        <v>120</v>
      </c>
      <c r="K100" s="76" t="s">
        <v>9739</v>
      </c>
      <c r="L100" s="364">
        <v>3800000</v>
      </c>
      <c r="M100" s="81" t="s">
        <v>73</v>
      </c>
      <c r="N100" s="145"/>
      <c r="O100" s="76" t="s">
        <v>9740</v>
      </c>
      <c r="P100" s="389">
        <v>1082994972</v>
      </c>
      <c r="Q100" s="150">
        <v>136</v>
      </c>
      <c r="R100" s="265">
        <v>44980</v>
      </c>
      <c r="S100" s="76">
        <v>114972000</v>
      </c>
      <c r="T100" s="265">
        <v>45203</v>
      </c>
      <c r="U100" s="150">
        <v>3800000</v>
      </c>
      <c r="V100" s="86" t="s">
        <v>70</v>
      </c>
      <c r="W100" s="389">
        <v>72220242</v>
      </c>
      <c r="X100" s="76" t="s">
        <v>1391</v>
      </c>
      <c r="Y100" s="145"/>
      <c r="Z100" s="390">
        <v>45203</v>
      </c>
      <c r="AA100" s="390">
        <v>45203</v>
      </c>
      <c r="AB100" s="251" t="s">
        <v>80</v>
      </c>
      <c r="AC100" s="390">
        <v>45230</v>
      </c>
      <c r="AD100" s="76">
        <f t="shared" si="0"/>
        <v>27</v>
      </c>
      <c r="AE100" s="145">
        <v>0</v>
      </c>
      <c r="AF100" s="145">
        <v>0</v>
      </c>
      <c r="AG100" s="145">
        <v>0</v>
      </c>
      <c r="AH100" s="251" t="s">
        <v>80</v>
      </c>
      <c r="AI100" s="76">
        <f t="shared" si="1"/>
        <v>0</v>
      </c>
      <c r="AJ100" s="145">
        <v>0</v>
      </c>
      <c r="AK100" s="145">
        <v>0</v>
      </c>
      <c r="AL100" s="251" t="s">
        <v>80</v>
      </c>
      <c r="AM100" s="143">
        <v>0</v>
      </c>
      <c r="AN100" s="251" t="s">
        <v>80</v>
      </c>
      <c r="AO100" s="251" t="s">
        <v>80</v>
      </c>
      <c r="AP100" s="76">
        <f t="shared" si="2"/>
        <v>0</v>
      </c>
      <c r="AQ100" s="150">
        <v>3800000</v>
      </c>
      <c r="AR100" s="86" t="s">
        <v>115</v>
      </c>
      <c r="AS100" s="145">
        <v>0</v>
      </c>
      <c r="AT100" s="251" t="s">
        <v>80</v>
      </c>
      <c r="AU100" s="381">
        <v>0</v>
      </c>
      <c r="AV100" s="364">
        <f t="shared" si="7"/>
        <v>3800000</v>
      </c>
      <c r="AW100" s="133">
        <v>0</v>
      </c>
      <c r="AX100" s="203" t="s">
        <v>80</v>
      </c>
      <c r="AY100" s="86" t="s">
        <v>72</v>
      </c>
      <c r="AZ100" s="76" t="s">
        <v>9741</v>
      </c>
      <c r="BA100" s="81" t="s">
        <v>71</v>
      </c>
      <c r="BB100" s="81" t="s">
        <v>71</v>
      </c>
    </row>
    <row r="101" spans="2:54" x14ac:dyDescent="0.25">
      <c r="B101" s="247">
        <v>2023</v>
      </c>
      <c r="C101" s="82">
        <v>891780111</v>
      </c>
      <c r="D101" s="82" t="s">
        <v>68</v>
      </c>
      <c r="E101" s="76" t="s">
        <v>9742</v>
      </c>
      <c r="F101" s="76" t="s">
        <v>9743</v>
      </c>
      <c r="G101" s="138">
        <v>2022000100019</v>
      </c>
      <c r="H101" s="145"/>
      <c r="I101" s="86" t="s">
        <v>78</v>
      </c>
      <c r="J101" s="86" t="s">
        <v>120</v>
      </c>
      <c r="K101" s="76" t="s">
        <v>9744</v>
      </c>
      <c r="L101" s="364">
        <v>3800000</v>
      </c>
      <c r="M101" s="81" t="s">
        <v>73</v>
      </c>
      <c r="N101" s="145"/>
      <c r="O101" s="76" t="s">
        <v>9745</v>
      </c>
      <c r="P101" s="389">
        <v>1082957808</v>
      </c>
      <c r="Q101" s="150">
        <v>136</v>
      </c>
      <c r="R101" s="265">
        <v>44980</v>
      </c>
      <c r="S101" s="76">
        <v>114972000</v>
      </c>
      <c r="T101" s="265">
        <v>45203</v>
      </c>
      <c r="U101" s="150">
        <v>3800000</v>
      </c>
      <c r="V101" s="86" t="s">
        <v>70</v>
      </c>
      <c r="W101" s="389">
        <v>72220242</v>
      </c>
      <c r="X101" s="76" t="s">
        <v>1391</v>
      </c>
      <c r="Y101" s="145"/>
      <c r="Z101" s="390">
        <v>45203</v>
      </c>
      <c r="AA101" s="390">
        <v>45203</v>
      </c>
      <c r="AB101" s="251" t="s">
        <v>80</v>
      </c>
      <c r="AC101" s="390">
        <v>45230</v>
      </c>
      <c r="AD101" s="76">
        <f t="shared" si="0"/>
        <v>27</v>
      </c>
      <c r="AE101" s="145">
        <v>0</v>
      </c>
      <c r="AF101" s="145">
        <v>0</v>
      </c>
      <c r="AG101" s="145">
        <v>0</v>
      </c>
      <c r="AH101" s="251" t="s">
        <v>80</v>
      </c>
      <c r="AI101" s="76">
        <f t="shared" si="1"/>
        <v>0</v>
      </c>
      <c r="AJ101" s="145">
        <v>0</v>
      </c>
      <c r="AK101" s="145">
        <v>0</v>
      </c>
      <c r="AL101" s="251" t="s">
        <v>80</v>
      </c>
      <c r="AM101" s="143">
        <v>0</v>
      </c>
      <c r="AN101" s="251" t="s">
        <v>80</v>
      </c>
      <c r="AO101" s="251" t="s">
        <v>80</v>
      </c>
      <c r="AP101" s="76">
        <f t="shared" si="2"/>
        <v>0</v>
      </c>
      <c r="AQ101" s="150">
        <v>3800000</v>
      </c>
      <c r="AR101" s="86" t="s">
        <v>115</v>
      </c>
      <c r="AS101" s="145">
        <v>0</v>
      </c>
      <c r="AT101" s="251" t="s">
        <v>80</v>
      </c>
      <c r="AU101" s="381">
        <v>0</v>
      </c>
      <c r="AV101" s="364">
        <f t="shared" si="7"/>
        <v>3800000</v>
      </c>
      <c r="AW101" s="133">
        <v>0</v>
      </c>
      <c r="AX101" s="203" t="s">
        <v>80</v>
      </c>
      <c r="AY101" s="86" t="s">
        <v>72</v>
      </c>
      <c r="AZ101" s="76" t="s">
        <v>9746</v>
      </c>
      <c r="BA101" s="81" t="s">
        <v>71</v>
      </c>
      <c r="BB101" s="81" t="s">
        <v>71</v>
      </c>
    </row>
    <row r="102" spans="2:54" x14ac:dyDescent="0.25">
      <c r="B102" s="247">
        <v>2023</v>
      </c>
      <c r="C102" s="82">
        <v>891780111</v>
      </c>
      <c r="D102" s="82" t="s">
        <v>68</v>
      </c>
      <c r="E102" s="76" t="s">
        <v>9747</v>
      </c>
      <c r="F102" s="76" t="s">
        <v>9748</v>
      </c>
      <c r="G102" s="138">
        <v>2022000100019</v>
      </c>
      <c r="H102" s="145"/>
      <c r="I102" s="86" t="s">
        <v>78</v>
      </c>
      <c r="J102" s="86" t="s">
        <v>120</v>
      </c>
      <c r="K102" s="76" t="s">
        <v>9749</v>
      </c>
      <c r="L102" s="364">
        <v>3800000</v>
      </c>
      <c r="M102" s="81" t="s">
        <v>73</v>
      </c>
      <c r="N102" s="145"/>
      <c r="O102" s="76" t="s">
        <v>1345</v>
      </c>
      <c r="P102" s="389">
        <v>1083024056</v>
      </c>
      <c r="Q102" s="150">
        <v>136</v>
      </c>
      <c r="R102" s="265">
        <v>44980</v>
      </c>
      <c r="S102" s="76">
        <v>114972000</v>
      </c>
      <c r="T102" s="265">
        <v>45204</v>
      </c>
      <c r="U102" s="150">
        <v>3800000</v>
      </c>
      <c r="V102" s="86" t="s">
        <v>70</v>
      </c>
      <c r="W102" s="389">
        <v>72220242</v>
      </c>
      <c r="X102" s="76" t="s">
        <v>1391</v>
      </c>
      <c r="Y102" s="145"/>
      <c r="Z102" s="390">
        <v>45204</v>
      </c>
      <c r="AA102" s="390">
        <v>45204</v>
      </c>
      <c r="AB102" s="251" t="s">
        <v>80</v>
      </c>
      <c r="AC102" s="390">
        <v>45230</v>
      </c>
      <c r="AD102" s="76">
        <f t="shared" si="0"/>
        <v>26</v>
      </c>
      <c r="AE102" s="145">
        <v>0</v>
      </c>
      <c r="AF102" s="145">
        <v>0</v>
      </c>
      <c r="AG102" s="145">
        <v>0</v>
      </c>
      <c r="AH102" s="251" t="s">
        <v>80</v>
      </c>
      <c r="AI102" s="76">
        <f t="shared" si="1"/>
        <v>0</v>
      </c>
      <c r="AJ102" s="145">
        <v>0</v>
      </c>
      <c r="AK102" s="145">
        <v>0</v>
      </c>
      <c r="AL102" s="251" t="s">
        <v>80</v>
      </c>
      <c r="AM102" s="143">
        <v>0</v>
      </c>
      <c r="AN102" s="251" t="s">
        <v>80</v>
      </c>
      <c r="AO102" s="251" t="s">
        <v>80</v>
      </c>
      <c r="AP102" s="76">
        <f t="shared" si="2"/>
        <v>0</v>
      </c>
      <c r="AQ102" s="150">
        <v>3800000</v>
      </c>
      <c r="AR102" s="86" t="s">
        <v>115</v>
      </c>
      <c r="AS102" s="145">
        <v>0</v>
      </c>
      <c r="AT102" s="251" t="s">
        <v>80</v>
      </c>
      <c r="AU102" s="381">
        <v>0</v>
      </c>
      <c r="AV102" s="364">
        <f t="shared" si="7"/>
        <v>3800000</v>
      </c>
      <c r="AW102" s="133">
        <v>0</v>
      </c>
      <c r="AX102" s="203" t="s">
        <v>80</v>
      </c>
      <c r="AY102" s="86" t="s">
        <v>72</v>
      </c>
      <c r="AZ102" s="76" t="s">
        <v>9750</v>
      </c>
      <c r="BA102" s="81" t="s">
        <v>71</v>
      </c>
      <c r="BB102" s="81" t="s">
        <v>71</v>
      </c>
    </row>
    <row r="103" spans="2:54" x14ac:dyDescent="0.25">
      <c r="B103" s="247">
        <v>2023</v>
      </c>
      <c r="C103" s="82">
        <v>891780111</v>
      </c>
      <c r="D103" s="82" t="s">
        <v>68</v>
      </c>
      <c r="E103" s="76" t="s">
        <v>9751</v>
      </c>
      <c r="F103" s="76" t="s">
        <v>9752</v>
      </c>
      <c r="G103" s="138">
        <v>2022000100019</v>
      </c>
      <c r="H103" s="145"/>
      <c r="I103" s="86" t="s">
        <v>78</v>
      </c>
      <c r="J103" s="86" t="s">
        <v>120</v>
      </c>
      <c r="K103" s="76" t="s">
        <v>9753</v>
      </c>
      <c r="L103" s="364">
        <v>3800000</v>
      </c>
      <c r="M103" s="81" t="s">
        <v>73</v>
      </c>
      <c r="N103" s="145"/>
      <c r="O103" s="76" t="s">
        <v>9754</v>
      </c>
      <c r="P103" s="389">
        <v>1082975777</v>
      </c>
      <c r="Q103" s="150">
        <v>136</v>
      </c>
      <c r="R103" s="265">
        <v>44980</v>
      </c>
      <c r="S103" s="76">
        <v>114972000</v>
      </c>
      <c r="T103" s="265">
        <v>45204</v>
      </c>
      <c r="U103" s="150">
        <v>3800000</v>
      </c>
      <c r="V103" s="86" t="s">
        <v>70</v>
      </c>
      <c r="W103" s="389">
        <v>72220242</v>
      </c>
      <c r="X103" s="76" t="s">
        <v>1391</v>
      </c>
      <c r="Y103" s="145"/>
      <c r="Z103" s="390">
        <v>45204</v>
      </c>
      <c r="AA103" s="390">
        <v>45204</v>
      </c>
      <c r="AB103" s="251" t="s">
        <v>80</v>
      </c>
      <c r="AC103" s="390">
        <v>45230</v>
      </c>
      <c r="AD103" s="76">
        <f t="shared" si="0"/>
        <v>26</v>
      </c>
      <c r="AE103" s="145">
        <v>0</v>
      </c>
      <c r="AF103" s="145">
        <v>0</v>
      </c>
      <c r="AG103" s="145">
        <v>0</v>
      </c>
      <c r="AH103" s="251" t="s">
        <v>80</v>
      </c>
      <c r="AI103" s="76">
        <f t="shared" si="1"/>
        <v>0</v>
      </c>
      <c r="AJ103" s="145">
        <v>0</v>
      </c>
      <c r="AK103" s="145">
        <v>0</v>
      </c>
      <c r="AL103" s="251" t="s">
        <v>80</v>
      </c>
      <c r="AM103" s="143">
        <v>0</v>
      </c>
      <c r="AN103" s="251" t="s">
        <v>80</v>
      </c>
      <c r="AO103" s="251" t="s">
        <v>80</v>
      </c>
      <c r="AP103" s="76">
        <f t="shared" si="2"/>
        <v>0</v>
      </c>
      <c r="AQ103" s="150">
        <v>3800000</v>
      </c>
      <c r="AR103" s="86" t="s">
        <v>115</v>
      </c>
      <c r="AS103" s="145">
        <v>0</v>
      </c>
      <c r="AT103" s="251" t="s">
        <v>80</v>
      </c>
      <c r="AU103" s="381">
        <v>0</v>
      </c>
      <c r="AV103" s="364">
        <f t="shared" si="7"/>
        <v>3800000</v>
      </c>
      <c r="AW103" s="133">
        <v>0</v>
      </c>
      <c r="AX103" s="203" t="s">
        <v>80</v>
      </c>
      <c r="AY103" s="86" t="s">
        <v>72</v>
      </c>
      <c r="AZ103" s="76" t="s">
        <v>9755</v>
      </c>
      <c r="BA103" s="81" t="s">
        <v>71</v>
      </c>
      <c r="BB103" s="81" t="s">
        <v>71</v>
      </c>
    </row>
    <row r="104" spans="2:54" x14ac:dyDescent="0.25">
      <c r="B104" s="247">
        <v>2023</v>
      </c>
      <c r="C104" s="82">
        <v>891780111</v>
      </c>
      <c r="D104" s="82" t="s">
        <v>68</v>
      </c>
      <c r="E104" s="141" t="s">
        <v>9756</v>
      </c>
      <c r="F104" s="76" t="s">
        <v>9757</v>
      </c>
      <c r="G104" s="138">
        <v>2021000100084</v>
      </c>
      <c r="H104" s="145"/>
      <c r="I104" s="86" t="s">
        <v>78</v>
      </c>
      <c r="J104" s="86" t="s">
        <v>120</v>
      </c>
      <c r="K104" s="76" t="s">
        <v>9758</v>
      </c>
      <c r="L104" s="364">
        <v>18901520</v>
      </c>
      <c r="M104" s="81" t="s">
        <v>73</v>
      </c>
      <c r="N104" s="145"/>
      <c r="O104" s="76" t="s">
        <v>9759</v>
      </c>
      <c r="P104" s="389">
        <v>1083006847</v>
      </c>
      <c r="Q104" s="150">
        <v>81</v>
      </c>
      <c r="R104" s="265">
        <v>44970</v>
      </c>
      <c r="S104" s="76">
        <v>617161150</v>
      </c>
      <c r="T104" s="265">
        <v>44974</v>
      </c>
      <c r="U104" s="150">
        <v>18901520</v>
      </c>
      <c r="V104" s="86" t="s">
        <v>70</v>
      </c>
      <c r="W104" s="76">
        <v>51913961</v>
      </c>
      <c r="X104" s="154" t="s">
        <v>9503</v>
      </c>
      <c r="Y104" s="145"/>
      <c r="Z104" s="390">
        <v>44974</v>
      </c>
      <c r="AA104" s="390">
        <v>44974</v>
      </c>
      <c r="AB104" s="251" t="s">
        <v>80</v>
      </c>
      <c r="AC104" s="390">
        <v>45291</v>
      </c>
      <c r="AD104" s="76">
        <f t="shared" si="0"/>
        <v>317</v>
      </c>
      <c r="AE104" s="145">
        <v>0</v>
      </c>
      <c r="AF104" s="145">
        <v>0</v>
      </c>
      <c r="AG104" s="145">
        <v>0</v>
      </c>
      <c r="AH104" s="251" t="s">
        <v>80</v>
      </c>
      <c r="AI104" s="76">
        <f t="shared" si="1"/>
        <v>0</v>
      </c>
      <c r="AJ104" s="145">
        <v>0</v>
      </c>
      <c r="AK104" s="145">
        <v>0</v>
      </c>
      <c r="AL104" s="251" t="s">
        <v>80</v>
      </c>
      <c r="AM104" s="143">
        <v>0</v>
      </c>
      <c r="AN104" s="251" t="s">
        <v>80</v>
      </c>
      <c r="AO104" s="251" t="s">
        <v>80</v>
      </c>
      <c r="AP104" s="76">
        <f t="shared" si="2"/>
        <v>0</v>
      </c>
      <c r="AQ104" s="150">
        <f>+L104+AF104-AK104</f>
        <v>18901520</v>
      </c>
      <c r="AR104" s="86" t="s">
        <v>115</v>
      </c>
      <c r="AS104" s="145">
        <v>0</v>
      </c>
      <c r="AT104" s="251" t="s">
        <v>80</v>
      </c>
      <c r="AU104" s="260">
        <v>10309914</v>
      </c>
      <c r="AV104" s="364">
        <f t="shared" si="7"/>
        <v>8591606</v>
      </c>
      <c r="AW104" s="133">
        <f t="shared" si="4"/>
        <v>0.54545422801975718</v>
      </c>
      <c r="AX104" s="203" t="s">
        <v>80</v>
      </c>
      <c r="AY104" s="86" t="s">
        <v>72</v>
      </c>
      <c r="AZ104" s="76" t="s">
        <v>9760</v>
      </c>
      <c r="BA104" s="81" t="s">
        <v>71</v>
      </c>
      <c r="BB104" s="81" t="s">
        <v>71</v>
      </c>
    </row>
    <row r="105" spans="2:54" x14ac:dyDescent="0.25">
      <c r="B105" s="247">
        <v>2023</v>
      </c>
      <c r="C105" s="82">
        <v>891780111</v>
      </c>
      <c r="D105" s="82" t="s">
        <v>68</v>
      </c>
      <c r="E105" s="76" t="s">
        <v>9761</v>
      </c>
      <c r="F105" s="76" t="s">
        <v>9762</v>
      </c>
      <c r="G105" s="138">
        <v>2022000100019</v>
      </c>
      <c r="H105" s="145"/>
      <c r="I105" s="86" t="s">
        <v>78</v>
      </c>
      <c r="J105" s="86" t="s">
        <v>120</v>
      </c>
      <c r="K105" s="76" t="s">
        <v>9763</v>
      </c>
      <c r="L105" s="364">
        <v>15000000</v>
      </c>
      <c r="M105" s="81" t="s">
        <v>73</v>
      </c>
      <c r="N105" s="145"/>
      <c r="O105" s="76" t="s">
        <v>9764</v>
      </c>
      <c r="P105" s="389">
        <v>19594169</v>
      </c>
      <c r="Q105" s="150">
        <v>139</v>
      </c>
      <c r="R105" s="265">
        <v>45000</v>
      </c>
      <c r="S105" s="76">
        <v>90000000</v>
      </c>
      <c r="T105" s="265">
        <v>45002</v>
      </c>
      <c r="U105" s="150">
        <v>15000000</v>
      </c>
      <c r="V105" s="86" t="s">
        <v>70</v>
      </c>
      <c r="W105" s="389">
        <v>72220242</v>
      </c>
      <c r="X105" s="76" t="s">
        <v>1391</v>
      </c>
      <c r="Y105" s="145"/>
      <c r="Z105" s="390">
        <v>45002</v>
      </c>
      <c r="AA105" s="390">
        <v>45002</v>
      </c>
      <c r="AB105" s="251" t="s">
        <v>80</v>
      </c>
      <c r="AC105" s="390">
        <v>45291</v>
      </c>
      <c r="AD105" s="76">
        <f t="shared" si="0"/>
        <v>289</v>
      </c>
      <c r="AE105" s="145">
        <v>0</v>
      </c>
      <c r="AF105" s="145">
        <v>0</v>
      </c>
      <c r="AG105" s="145">
        <v>0</v>
      </c>
      <c r="AH105" s="251" t="s">
        <v>80</v>
      </c>
      <c r="AI105" s="76">
        <f t="shared" si="1"/>
        <v>0</v>
      </c>
      <c r="AJ105" s="145">
        <v>0</v>
      </c>
      <c r="AK105" s="145">
        <v>0</v>
      </c>
      <c r="AL105" s="251" t="s">
        <v>80</v>
      </c>
      <c r="AM105" s="143">
        <v>0</v>
      </c>
      <c r="AN105" s="251" t="s">
        <v>80</v>
      </c>
      <c r="AO105" s="251" t="s">
        <v>80</v>
      </c>
      <c r="AP105" s="76">
        <f t="shared" si="2"/>
        <v>0</v>
      </c>
      <c r="AQ105" s="150">
        <f>+L105+AF105-AK105</f>
        <v>15000000</v>
      </c>
      <c r="AR105" s="86" t="s">
        <v>115</v>
      </c>
      <c r="AS105" s="145">
        <v>0</v>
      </c>
      <c r="AT105" s="251" t="s">
        <v>80</v>
      </c>
      <c r="AU105" s="260">
        <v>10309914</v>
      </c>
      <c r="AV105" s="364">
        <f t="shared" si="7"/>
        <v>4690086</v>
      </c>
      <c r="AW105" s="133">
        <f t="shared" si="4"/>
        <v>0.68732760000000004</v>
      </c>
      <c r="AX105" s="203" t="s">
        <v>80</v>
      </c>
      <c r="AY105" s="86" t="s">
        <v>72</v>
      </c>
      <c r="AZ105" s="76" t="s">
        <v>9765</v>
      </c>
      <c r="BA105" s="81" t="s">
        <v>71</v>
      </c>
      <c r="BB105" s="81" t="s">
        <v>71</v>
      </c>
    </row>
    <row r="106" spans="2:54" x14ac:dyDescent="0.25">
      <c r="B106" s="247">
        <v>2023</v>
      </c>
      <c r="C106" s="82">
        <v>891780111</v>
      </c>
      <c r="D106" s="82" t="s">
        <v>68</v>
      </c>
      <c r="E106" s="76" t="s">
        <v>9766</v>
      </c>
      <c r="F106" s="76" t="s">
        <v>9767</v>
      </c>
      <c r="G106" s="138">
        <v>2022000100019</v>
      </c>
      <c r="H106" s="145"/>
      <c r="I106" s="86" t="s">
        <v>78</v>
      </c>
      <c r="J106" s="86" t="s">
        <v>120</v>
      </c>
      <c r="K106" s="76" t="s">
        <v>9768</v>
      </c>
      <c r="L106" s="364">
        <v>15000000</v>
      </c>
      <c r="M106" s="81" t="s">
        <v>73</v>
      </c>
      <c r="N106" s="145"/>
      <c r="O106" s="76" t="s">
        <v>9769</v>
      </c>
      <c r="P106" s="389">
        <v>1082409369</v>
      </c>
      <c r="Q106" s="150">
        <v>139</v>
      </c>
      <c r="R106" s="265">
        <v>45000</v>
      </c>
      <c r="S106" s="76">
        <v>90000000</v>
      </c>
      <c r="T106" s="265">
        <v>45002</v>
      </c>
      <c r="U106" s="150">
        <v>15000000</v>
      </c>
      <c r="V106" s="86" t="s">
        <v>70</v>
      </c>
      <c r="W106" s="389">
        <v>72220242</v>
      </c>
      <c r="X106" s="76" t="s">
        <v>1391</v>
      </c>
      <c r="Y106" s="145"/>
      <c r="Z106" s="390">
        <v>45002</v>
      </c>
      <c r="AA106" s="390">
        <v>45002</v>
      </c>
      <c r="AB106" s="251" t="s">
        <v>80</v>
      </c>
      <c r="AC106" s="390">
        <v>45291</v>
      </c>
      <c r="AD106" s="76">
        <f t="shared" si="0"/>
        <v>289</v>
      </c>
      <c r="AE106" s="145">
        <v>0</v>
      </c>
      <c r="AF106" s="145">
        <v>0</v>
      </c>
      <c r="AG106" s="145">
        <v>0</v>
      </c>
      <c r="AH106" s="251" t="s">
        <v>80</v>
      </c>
      <c r="AI106" s="76">
        <f t="shared" si="1"/>
        <v>0</v>
      </c>
      <c r="AJ106" s="145">
        <v>0</v>
      </c>
      <c r="AK106" s="145">
        <v>0</v>
      </c>
      <c r="AL106" s="251" t="s">
        <v>80</v>
      </c>
      <c r="AM106" s="143">
        <v>0</v>
      </c>
      <c r="AN106" s="251" t="s">
        <v>80</v>
      </c>
      <c r="AO106" s="251" t="s">
        <v>80</v>
      </c>
      <c r="AP106" s="76">
        <f t="shared" si="2"/>
        <v>0</v>
      </c>
      <c r="AQ106" s="150">
        <f>+L106+AF106-AK106</f>
        <v>15000000</v>
      </c>
      <c r="AR106" s="86" t="s">
        <v>115</v>
      </c>
      <c r="AS106" s="145">
        <v>0</v>
      </c>
      <c r="AT106" s="251" t="s">
        <v>80</v>
      </c>
      <c r="AU106" s="260">
        <v>7500000</v>
      </c>
      <c r="AV106" s="364">
        <f t="shared" si="7"/>
        <v>7500000</v>
      </c>
      <c r="AW106" s="133">
        <f t="shared" si="4"/>
        <v>0.5</v>
      </c>
      <c r="AX106" s="203" t="s">
        <v>80</v>
      </c>
      <c r="AY106" s="86" t="s">
        <v>72</v>
      </c>
      <c r="AZ106" s="76" t="s">
        <v>9770</v>
      </c>
      <c r="BA106" s="81" t="s">
        <v>71</v>
      </c>
      <c r="BB106" s="81" t="s">
        <v>71</v>
      </c>
    </row>
    <row r="107" spans="2:54" x14ac:dyDescent="0.25">
      <c r="B107" s="247">
        <v>2023</v>
      </c>
      <c r="C107" s="82">
        <v>891780111</v>
      </c>
      <c r="D107" s="82" t="s">
        <v>68</v>
      </c>
      <c r="E107" s="76" t="s">
        <v>9771</v>
      </c>
      <c r="F107" s="76" t="s">
        <v>9772</v>
      </c>
      <c r="G107" s="138">
        <v>2022000100019</v>
      </c>
      <c r="H107" s="145"/>
      <c r="I107" s="86" t="s">
        <v>78</v>
      </c>
      <c r="J107" s="86" t="s">
        <v>120</v>
      </c>
      <c r="K107" s="76" t="s">
        <v>9773</v>
      </c>
      <c r="L107" s="364">
        <v>15000000</v>
      </c>
      <c r="M107" s="81" t="s">
        <v>73</v>
      </c>
      <c r="N107" s="145"/>
      <c r="O107" s="76" t="s">
        <v>9774</v>
      </c>
      <c r="P107" s="389">
        <v>17958170</v>
      </c>
      <c r="Q107" s="150">
        <v>139</v>
      </c>
      <c r="R107" s="265">
        <v>45000</v>
      </c>
      <c r="S107" s="76">
        <v>90000000</v>
      </c>
      <c r="T107" s="265">
        <v>45002</v>
      </c>
      <c r="U107" s="150">
        <v>15000000</v>
      </c>
      <c r="V107" s="86" t="s">
        <v>70</v>
      </c>
      <c r="W107" s="389">
        <v>72220242</v>
      </c>
      <c r="X107" s="76" t="s">
        <v>1391</v>
      </c>
      <c r="Y107" s="145"/>
      <c r="Z107" s="390">
        <v>45002</v>
      </c>
      <c r="AA107" s="390">
        <v>45002</v>
      </c>
      <c r="AB107" s="251" t="s">
        <v>80</v>
      </c>
      <c r="AC107" s="390">
        <v>45291</v>
      </c>
      <c r="AD107" s="76">
        <f t="shared" si="0"/>
        <v>289</v>
      </c>
      <c r="AE107" s="145">
        <v>0</v>
      </c>
      <c r="AF107" s="145">
        <v>0</v>
      </c>
      <c r="AG107" s="145">
        <v>0</v>
      </c>
      <c r="AH107" s="251" t="s">
        <v>80</v>
      </c>
      <c r="AI107" s="76">
        <f t="shared" si="1"/>
        <v>0</v>
      </c>
      <c r="AJ107" s="145">
        <v>0</v>
      </c>
      <c r="AK107" s="145">
        <v>0</v>
      </c>
      <c r="AL107" s="251" t="s">
        <v>80</v>
      </c>
      <c r="AM107" s="143">
        <v>0</v>
      </c>
      <c r="AN107" s="251" t="s">
        <v>80</v>
      </c>
      <c r="AO107" s="251" t="s">
        <v>80</v>
      </c>
      <c r="AP107" s="76">
        <f t="shared" si="2"/>
        <v>0</v>
      </c>
      <c r="AQ107" s="150">
        <f>+L107+AF107-AK107</f>
        <v>15000000</v>
      </c>
      <c r="AR107" s="86" t="s">
        <v>115</v>
      </c>
      <c r="AS107" s="145">
        <v>0</v>
      </c>
      <c r="AT107" s="251" t="s">
        <v>80</v>
      </c>
      <c r="AU107" s="260">
        <v>7500000</v>
      </c>
      <c r="AV107" s="364">
        <f t="shared" si="7"/>
        <v>7500000</v>
      </c>
      <c r="AW107" s="133">
        <f t="shared" si="4"/>
        <v>0.5</v>
      </c>
      <c r="AX107" s="203" t="s">
        <v>80</v>
      </c>
      <c r="AY107" s="86" t="s">
        <v>72</v>
      </c>
      <c r="AZ107" s="76" t="s">
        <v>9775</v>
      </c>
      <c r="BA107" s="81" t="s">
        <v>71</v>
      </c>
      <c r="BB107" s="81" t="s">
        <v>71</v>
      </c>
    </row>
    <row r="108" spans="2:54" x14ac:dyDescent="0.25">
      <c r="B108" s="247">
        <v>2023</v>
      </c>
      <c r="C108" s="82">
        <v>891780111</v>
      </c>
      <c r="D108" s="82" t="s">
        <v>68</v>
      </c>
      <c r="E108" s="76" t="s">
        <v>9776</v>
      </c>
      <c r="F108" s="76" t="s">
        <v>9777</v>
      </c>
      <c r="G108" s="138">
        <v>2022000100019</v>
      </c>
      <c r="H108" s="145"/>
      <c r="I108" s="86" t="s">
        <v>78</v>
      </c>
      <c r="J108" s="86" t="s">
        <v>120</v>
      </c>
      <c r="K108" s="76" t="s">
        <v>9778</v>
      </c>
      <c r="L108" s="364">
        <v>15000000</v>
      </c>
      <c r="M108" s="81" t="s">
        <v>73</v>
      </c>
      <c r="N108" s="145"/>
      <c r="O108" s="76" t="s">
        <v>9779</v>
      </c>
      <c r="P108" s="389">
        <v>1124005920</v>
      </c>
      <c r="Q108" s="150">
        <v>139</v>
      </c>
      <c r="R108" s="265">
        <v>45000</v>
      </c>
      <c r="S108" s="76">
        <v>90000000</v>
      </c>
      <c r="T108" s="265">
        <v>45035</v>
      </c>
      <c r="U108" s="150">
        <v>15000000</v>
      </c>
      <c r="V108" s="86" t="s">
        <v>70</v>
      </c>
      <c r="W108" s="389">
        <v>72220242</v>
      </c>
      <c r="X108" s="76" t="s">
        <v>1391</v>
      </c>
      <c r="Y108" s="145"/>
      <c r="Z108" s="390">
        <v>45035</v>
      </c>
      <c r="AA108" s="390">
        <v>45035</v>
      </c>
      <c r="AB108" s="251" t="s">
        <v>80</v>
      </c>
      <c r="AC108" s="390">
        <v>45291</v>
      </c>
      <c r="AD108" s="76">
        <f t="shared" si="0"/>
        <v>256</v>
      </c>
      <c r="AE108" s="145">
        <v>0</v>
      </c>
      <c r="AF108" s="145">
        <v>0</v>
      </c>
      <c r="AG108" s="145">
        <v>0</v>
      </c>
      <c r="AH108" s="251" t="s">
        <v>80</v>
      </c>
      <c r="AI108" s="76">
        <f t="shared" si="1"/>
        <v>0</v>
      </c>
      <c r="AJ108" s="145">
        <v>0</v>
      </c>
      <c r="AK108" s="145">
        <v>0</v>
      </c>
      <c r="AL108" s="251" t="s">
        <v>80</v>
      </c>
      <c r="AM108" s="143">
        <v>0</v>
      </c>
      <c r="AN108" s="251" t="s">
        <v>80</v>
      </c>
      <c r="AO108" s="251" t="s">
        <v>80</v>
      </c>
      <c r="AP108" s="76">
        <f t="shared" si="2"/>
        <v>0</v>
      </c>
      <c r="AQ108" s="150">
        <f>+L108+AF108-AK108</f>
        <v>15000000</v>
      </c>
      <c r="AR108" s="86" t="s">
        <v>115</v>
      </c>
      <c r="AS108" s="145">
        <v>0</v>
      </c>
      <c r="AT108" s="251" t="s">
        <v>80</v>
      </c>
      <c r="AU108" s="260">
        <v>1666667</v>
      </c>
      <c r="AV108" s="364">
        <f t="shared" si="7"/>
        <v>13333333</v>
      </c>
      <c r="AW108" s="133">
        <f t="shared" si="4"/>
        <v>0.11111113333333333</v>
      </c>
      <c r="AX108" s="203" t="s">
        <v>80</v>
      </c>
      <c r="AY108" s="86" t="s">
        <v>72</v>
      </c>
      <c r="AZ108" s="76" t="s">
        <v>9780</v>
      </c>
      <c r="BA108" s="81" t="s">
        <v>71</v>
      </c>
      <c r="BB108" s="81" t="s">
        <v>71</v>
      </c>
    </row>
    <row r="109" spans="2:54" x14ac:dyDescent="0.25">
      <c r="B109" s="247">
        <v>2023</v>
      </c>
      <c r="C109" s="82">
        <v>891780111</v>
      </c>
      <c r="D109" s="82" t="s">
        <v>68</v>
      </c>
      <c r="E109" s="76" t="s">
        <v>9781</v>
      </c>
      <c r="F109" s="76" t="s">
        <v>9782</v>
      </c>
      <c r="G109" s="138">
        <v>2022000100019</v>
      </c>
      <c r="H109" s="145"/>
      <c r="I109" s="86" t="s">
        <v>78</v>
      </c>
      <c r="J109" s="86" t="s">
        <v>120</v>
      </c>
      <c r="K109" s="76" t="s">
        <v>9783</v>
      </c>
      <c r="L109" s="364">
        <v>15000000</v>
      </c>
      <c r="M109" s="81" t="s">
        <v>73</v>
      </c>
      <c r="N109" s="145"/>
      <c r="O109" s="76" t="s">
        <v>9784</v>
      </c>
      <c r="P109" s="389">
        <v>85050226</v>
      </c>
      <c r="Q109" s="150">
        <v>139</v>
      </c>
      <c r="R109" s="265">
        <v>45000</v>
      </c>
      <c r="S109" s="76">
        <v>90000000</v>
      </c>
      <c r="T109" s="265">
        <v>45051</v>
      </c>
      <c r="U109" s="150">
        <v>15000000</v>
      </c>
      <c r="V109" s="86" t="s">
        <v>70</v>
      </c>
      <c r="W109" s="389">
        <v>72220242</v>
      </c>
      <c r="X109" s="76" t="s">
        <v>1391</v>
      </c>
      <c r="Y109" s="145"/>
      <c r="Z109" s="390">
        <v>45051</v>
      </c>
      <c r="AA109" s="390">
        <v>45051</v>
      </c>
      <c r="AB109" s="251" t="s">
        <v>80</v>
      </c>
      <c r="AC109" s="390">
        <v>45291</v>
      </c>
      <c r="AD109" s="76">
        <f t="shared" si="0"/>
        <v>240</v>
      </c>
      <c r="AE109" s="145">
        <v>0</v>
      </c>
      <c r="AF109" s="145">
        <v>0</v>
      </c>
      <c r="AG109" s="145">
        <v>0</v>
      </c>
      <c r="AH109" s="251" t="s">
        <v>80</v>
      </c>
      <c r="AI109" s="76">
        <f t="shared" si="1"/>
        <v>0</v>
      </c>
      <c r="AJ109" s="145">
        <v>0</v>
      </c>
      <c r="AK109" s="145">
        <v>0</v>
      </c>
      <c r="AL109" s="251" t="s">
        <v>80</v>
      </c>
      <c r="AM109" s="143">
        <v>0</v>
      </c>
      <c r="AN109" s="251" t="s">
        <v>80</v>
      </c>
      <c r="AO109" s="251" t="s">
        <v>80</v>
      </c>
      <c r="AP109" s="76">
        <f t="shared" si="2"/>
        <v>0</v>
      </c>
      <c r="AQ109" s="150">
        <f>+L109+AF109-AK109</f>
        <v>15000000</v>
      </c>
      <c r="AR109" s="86" t="s">
        <v>115</v>
      </c>
      <c r="AS109" s="145">
        <v>0</v>
      </c>
      <c r="AT109" s="251" t="s">
        <v>80</v>
      </c>
      <c r="AU109" s="260">
        <v>7500000</v>
      </c>
      <c r="AV109" s="364">
        <f t="shared" si="7"/>
        <v>7500000</v>
      </c>
      <c r="AW109" s="133">
        <f t="shared" si="4"/>
        <v>0.5</v>
      </c>
      <c r="AX109" s="203" t="s">
        <v>80</v>
      </c>
      <c r="AY109" s="86" t="s">
        <v>72</v>
      </c>
      <c r="AZ109" s="76" t="s">
        <v>9785</v>
      </c>
      <c r="BA109" s="81" t="s">
        <v>71</v>
      </c>
      <c r="BB109" s="81" t="s">
        <v>71</v>
      </c>
    </row>
    <row r="110" spans="2:54" x14ac:dyDescent="0.25">
      <c r="B110" s="247">
        <v>2023</v>
      </c>
      <c r="C110" s="82">
        <v>891780111</v>
      </c>
      <c r="D110" s="82" t="s">
        <v>68</v>
      </c>
      <c r="E110" s="76" t="s">
        <v>9786</v>
      </c>
      <c r="F110" s="76" t="s">
        <v>9787</v>
      </c>
      <c r="G110" s="138">
        <v>2022000100019</v>
      </c>
      <c r="H110" s="145"/>
      <c r="I110" s="86" t="s">
        <v>78</v>
      </c>
      <c r="J110" s="86" t="s">
        <v>120</v>
      </c>
      <c r="K110" s="76" t="s">
        <v>9788</v>
      </c>
      <c r="L110" s="364">
        <v>15000000</v>
      </c>
      <c r="M110" s="81" t="s">
        <v>73</v>
      </c>
      <c r="N110" s="145"/>
      <c r="O110" s="76" t="s">
        <v>9789</v>
      </c>
      <c r="P110" s="389">
        <v>5166144</v>
      </c>
      <c r="Q110" s="150">
        <v>139</v>
      </c>
      <c r="R110" s="265">
        <v>45000</v>
      </c>
      <c r="S110" s="76">
        <v>90000000</v>
      </c>
      <c r="T110" s="265">
        <v>45064</v>
      </c>
      <c r="U110" s="150">
        <v>15000000</v>
      </c>
      <c r="V110" s="86" t="s">
        <v>70</v>
      </c>
      <c r="W110" s="389">
        <v>72220242</v>
      </c>
      <c r="X110" s="76" t="s">
        <v>1391</v>
      </c>
      <c r="Y110" s="145"/>
      <c r="Z110" s="390">
        <v>45064</v>
      </c>
      <c r="AA110" s="390">
        <v>45064</v>
      </c>
      <c r="AB110" s="251" t="s">
        <v>80</v>
      </c>
      <c r="AC110" s="390">
        <v>45291</v>
      </c>
      <c r="AD110" s="76">
        <f>+IF(AB110="1800-01-01",AC110-AA110,AC110-AB110)</f>
        <v>227</v>
      </c>
      <c r="AE110" s="145">
        <v>0</v>
      </c>
      <c r="AF110" s="145">
        <v>0</v>
      </c>
      <c r="AG110" s="145">
        <v>0</v>
      </c>
      <c r="AH110" s="251" t="s">
        <v>80</v>
      </c>
      <c r="AI110" s="76">
        <f>+IF(AH110="1800-01-01",0,AH110-AC110)</f>
        <v>0</v>
      </c>
      <c r="AJ110" s="145">
        <v>0</v>
      </c>
      <c r="AK110" s="145">
        <v>0</v>
      </c>
      <c r="AL110" s="251" t="s">
        <v>80</v>
      </c>
      <c r="AM110" s="143">
        <v>0</v>
      </c>
      <c r="AN110" s="251" t="s">
        <v>80</v>
      </c>
      <c r="AO110" s="251" t="s">
        <v>80</v>
      </c>
      <c r="AP110" s="76">
        <f t="shared" ref="AP110:AP123" si="8">+IF(AN110="1800-01-01",0,AO110-AN110)</f>
        <v>0</v>
      </c>
      <c r="AQ110" s="150">
        <f>+L110+AF110-AK110</f>
        <v>15000000</v>
      </c>
      <c r="AR110" s="86" t="s">
        <v>115</v>
      </c>
      <c r="AS110" s="145">
        <v>0</v>
      </c>
      <c r="AT110" s="251" t="s">
        <v>80</v>
      </c>
      <c r="AU110" s="260">
        <v>4820000</v>
      </c>
      <c r="AV110" s="364">
        <f t="shared" si="7"/>
        <v>10180000</v>
      </c>
      <c r="AW110" s="133">
        <f>+IFERROR(AU110/AQ110,"-")</f>
        <v>0.32133333333333336</v>
      </c>
      <c r="AX110" s="203" t="s">
        <v>80</v>
      </c>
      <c r="AY110" s="86" t="s">
        <v>72</v>
      </c>
      <c r="AZ110" s="76" t="s">
        <v>9790</v>
      </c>
      <c r="BA110" s="81" t="s">
        <v>71</v>
      </c>
      <c r="BB110" s="81" t="s">
        <v>71</v>
      </c>
    </row>
    <row r="111" spans="2:54" x14ac:dyDescent="0.25">
      <c r="B111" s="247">
        <v>2023</v>
      </c>
      <c r="C111" s="82">
        <v>891780111</v>
      </c>
      <c r="D111" s="82" t="s">
        <v>68</v>
      </c>
      <c r="E111" s="76" t="s">
        <v>9791</v>
      </c>
      <c r="F111" s="76" t="s">
        <v>9792</v>
      </c>
      <c r="G111" s="138">
        <v>2022000100019</v>
      </c>
      <c r="H111" s="145"/>
      <c r="I111" s="86" t="s">
        <v>78</v>
      </c>
      <c r="J111" s="86" t="s">
        <v>120</v>
      </c>
      <c r="K111" s="76" t="s">
        <v>9793</v>
      </c>
      <c r="L111" s="364">
        <v>2500000</v>
      </c>
      <c r="M111" s="81" t="s">
        <v>73</v>
      </c>
      <c r="N111" s="145"/>
      <c r="O111" s="76" t="s">
        <v>9794</v>
      </c>
      <c r="P111" s="389">
        <v>84459301</v>
      </c>
      <c r="Q111" s="150">
        <v>2184</v>
      </c>
      <c r="R111" s="265">
        <v>45205</v>
      </c>
      <c r="S111" s="76">
        <v>2500000</v>
      </c>
      <c r="T111" s="265">
        <v>45205</v>
      </c>
      <c r="U111" s="150">
        <v>2500000</v>
      </c>
      <c r="V111" s="86" t="s">
        <v>70</v>
      </c>
      <c r="W111" s="389">
        <v>36564011</v>
      </c>
      <c r="X111" s="76" t="s">
        <v>9795</v>
      </c>
      <c r="Y111" s="145"/>
      <c r="Z111" s="390">
        <v>45205</v>
      </c>
      <c r="AA111" s="390">
        <v>45205</v>
      </c>
      <c r="AB111" s="251" t="s">
        <v>80</v>
      </c>
      <c r="AC111" s="390">
        <v>45206</v>
      </c>
      <c r="AD111" s="76">
        <f>+IF(AB111="1800-01-01",AC111-AA111,AC111-AB111)</f>
        <v>1</v>
      </c>
      <c r="AE111" s="145">
        <v>0</v>
      </c>
      <c r="AF111" s="145">
        <v>0</v>
      </c>
      <c r="AG111" s="145">
        <v>0</v>
      </c>
      <c r="AH111" s="251" t="s">
        <v>80</v>
      </c>
      <c r="AI111" s="76">
        <v>0</v>
      </c>
      <c r="AJ111" s="145">
        <v>0</v>
      </c>
      <c r="AK111" s="145">
        <v>0</v>
      </c>
      <c r="AL111" s="251" t="s">
        <v>80</v>
      </c>
      <c r="AM111" s="143">
        <v>0</v>
      </c>
      <c r="AN111" s="251" t="s">
        <v>80</v>
      </c>
      <c r="AO111" s="251" t="s">
        <v>80</v>
      </c>
      <c r="AP111" s="76">
        <f t="shared" si="8"/>
        <v>0</v>
      </c>
      <c r="AQ111" s="150">
        <f>+L111+AF111-AK111</f>
        <v>2500000</v>
      </c>
      <c r="AR111" s="86" t="s">
        <v>115</v>
      </c>
      <c r="AS111" s="145">
        <v>0</v>
      </c>
      <c r="AT111" s="251" t="s">
        <v>80</v>
      </c>
      <c r="AU111" s="260">
        <v>0</v>
      </c>
      <c r="AV111" s="364">
        <f t="shared" si="7"/>
        <v>2500000</v>
      </c>
      <c r="AW111" s="133">
        <f>+IFERROR(AU111/AQ111,"-")</f>
        <v>0</v>
      </c>
      <c r="AX111" s="203" t="s">
        <v>80</v>
      </c>
      <c r="AY111" s="81" t="s">
        <v>800</v>
      </c>
      <c r="AZ111" s="76" t="s">
        <v>9796</v>
      </c>
      <c r="BA111" s="81" t="s">
        <v>71</v>
      </c>
      <c r="BB111" s="81" t="s">
        <v>71</v>
      </c>
    </row>
    <row r="112" spans="2:54" x14ac:dyDescent="0.25">
      <c r="B112" s="247">
        <v>2023</v>
      </c>
      <c r="C112" s="82">
        <v>891780111</v>
      </c>
      <c r="D112" s="82" t="s">
        <v>68</v>
      </c>
      <c r="E112" s="76" t="s">
        <v>9797</v>
      </c>
      <c r="F112" s="76" t="s">
        <v>9798</v>
      </c>
      <c r="G112" s="138">
        <v>2022000100019</v>
      </c>
      <c r="H112" s="145"/>
      <c r="I112" s="86" t="s">
        <v>78</v>
      </c>
      <c r="J112" s="86" t="s">
        <v>120</v>
      </c>
      <c r="K112" s="76" t="s">
        <v>9799</v>
      </c>
      <c r="L112" s="364">
        <v>2000000</v>
      </c>
      <c r="M112" s="81" t="s">
        <v>73</v>
      </c>
      <c r="N112" s="145"/>
      <c r="O112" s="76" t="s">
        <v>9800</v>
      </c>
      <c r="P112" s="389">
        <v>1082862655</v>
      </c>
      <c r="Q112" s="150">
        <v>136</v>
      </c>
      <c r="R112" s="265">
        <v>44980</v>
      </c>
      <c r="S112" s="76">
        <v>114972000</v>
      </c>
      <c r="T112" s="265">
        <v>45208</v>
      </c>
      <c r="U112" s="150">
        <v>2000000</v>
      </c>
      <c r="V112" s="86" t="s">
        <v>70</v>
      </c>
      <c r="W112" s="389">
        <v>72220242</v>
      </c>
      <c r="X112" s="76" t="s">
        <v>1391</v>
      </c>
      <c r="Y112" s="145"/>
      <c r="Z112" s="390">
        <v>45208</v>
      </c>
      <c r="AA112" s="390">
        <v>45208</v>
      </c>
      <c r="AB112" s="251" t="s">
        <v>80</v>
      </c>
      <c r="AC112" s="390">
        <v>45230</v>
      </c>
      <c r="AD112" s="76">
        <f t="shared" ref="AD112:AD123" si="9">+IF(AB112="1800-01-01",AC112-AA112,AC112-AB112)</f>
        <v>22</v>
      </c>
      <c r="AE112" s="145">
        <v>0</v>
      </c>
      <c r="AF112" s="145">
        <v>0</v>
      </c>
      <c r="AG112" s="145">
        <v>0</v>
      </c>
      <c r="AH112" s="251" t="s">
        <v>80</v>
      </c>
      <c r="AI112" s="76">
        <v>0</v>
      </c>
      <c r="AJ112" s="145">
        <v>0</v>
      </c>
      <c r="AK112" s="145">
        <v>0</v>
      </c>
      <c r="AL112" s="251" t="s">
        <v>80</v>
      </c>
      <c r="AM112" s="143">
        <v>0</v>
      </c>
      <c r="AN112" s="251" t="s">
        <v>80</v>
      </c>
      <c r="AO112" s="251" t="s">
        <v>80</v>
      </c>
      <c r="AP112" s="76">
        <f t="shared" si="8"/>
        <v>0</v>
      </c>
      <c r="AQ112" s="150">
        <v>2000000</v>
      </c>
      <c r="AR112" s="86" t="s">
        <v>115</v>
      </c>
      <c r="AS112" s="145">
        <v>0</v>
      </c>
      <c r="AT112" s="251" t="s">
        <v>80</v>
      </c>
      <c r="AU112" s="260">
        <v>0</v>
      </c>
      <c r="AV112" s="364">
        <f t="shared" si="7"/>
        <v>2000000</v>
      </c>
      <c r="AW112" s="133">
        <v>0</v>
      </c>
      <c r="AX112" s="203" t="s">
        <v>80</v>
      </c>
      <c r="AY112" s="86" t="s">
        <v>72</v>
      </c>
      <c r="AZ112" s="76" t="s">
        <v>9801</v>
      </c>
      <c r="BA112" s="81" t="s">
        <v>71</v>
      </c>
      <c r="BB112" s="81" t="s">
        <v>71</v>
      </c>
    </row>
    <row r="113" spans="2:54" x14ac:dyDescent="0.25">
      <c r="B113" s="247">
        <v>2023</v>
      </c>
      <c r="C113" s="82">
        <v>891780111</v>
      </c>
      <c r="D113" s="82" t="s">
        <v>68</v>
      </c>
      <c r="E113" s="76" t="s">
        <v>9802</v>
      </c>
      <c r="F113" s="76" t="s">
        <v>9803</v>
      </c>
      <c r="G113" s="138">
        <v>2022000100019</v>
      </c>
      <c r="H113" s="145"/>
      <c r="I113" s="86" t="s">
        <v>78</v>
      </c>
      <c r="J113" s="86" t="s">
        <v>120</v>
      </c>
      <c r="K113" s="76" t="s">
        <v>9804</v>
      </c>
      <c r="L113" s="364">
        <v>2000000</v>
      </c>
      <c r="M113" s="81" t="s">
        <v>73</v>
      </c>
      <c r="N113" s="145"/>
      <c r="O113" s="76" t="s">
        <v>9805</v>
      </c>
      <c r="P113" s="389">
        <v>1082972078</v>
      </c>
      <c r="Q113" s="150">
        <v>136</v>
      </c>
      <c r="R113" s="265">
        <v>44980</v>
      </c>
      <c r="S113" s="76">
        <v>114972000</v>
      </c>
      <c r="T113" s="265">
        <v>45208</v>
      </c>
      <c r="U113" s="150">
        <v>2000000</v>
      </c>
      <c r="V113" s="86" t="s">
        <v>70</v>
      </c>
      <c r="W113" s="389">
        <v>72220242</v>
      </c>
      <c r="X113" s="76" t="s">
        <v>1391</v>
      </c>
      <c r="Y113" s="145"/>
      <c r="Z113" s="390">
        <v>45208</v>
      </c>
      <c r="AA113" s="390">
        <v>45208</v>
      </c>
      <c r="AB113" s="251" t="s">
        <v>80</v>
      </c>
      <c r="AC113" s="390">
        <v>45230</v>
      </c>
      <c r="AD113" s="76">
        <f t="shared" si="9"/>
        <v>22</v>
      </c>
      <c r="AE113" s="145">
        <v>0</v>
      </c>
      <c r="AF113" s="145">
        <v>0</v>
      </c>
      <c r="AG113" s="145">
        <v>0</v>
      </c>
      <c r="AH113" s="251" t="s">
        <v>80</v>
      </c>
      <c r="AI113" s="76">
        <v>0</v>
      </c>
      <c r="AJ113" s="145">
        <v>0</v>
      </c>
      <c r="AK113" s="145">
        <v>0</v>
      </c>
      <c r="AL113" s="251" t="s">
        <v>80</v>
      </c>
      <c r="AM113" s="143">
        <v>0</v>
      </c>
      <c r="AN113" s="251" t="s">
        <v>80</v>
      </c>
      <c r="AO113" s="251" t="s">
        <v>80</v>
      </c>
      <c r="AP113" s="76">
        <f t="shared" si="8"/>
        <v>0</v>
      </c>
      <c r="AQ113" s="150">
        <v>2000000</v>
      </c>
      <c r="AR113" s="86" t="s">
        <v>115</v>
      </c>
      <c r="AS113" s="145">
        <v>0</v>
      </c>
      <c r="AT113" s="251" t="s">
        <v>80</v>
      </c>
      <c r="AU113" s="260">
        <v>0</v>
      </c>
      <c r="AV113" s="364">
        <f t="shared" si="7"/>
        <v>2000000</v>
      </c>
      <c r="AW113" s="133">
        <v>0</v>
      </c>
      <c r="AX113" s="203" t="s">
        <v>80</v>
      </c>
      <c r="AY113" s="86" t="s">
        <v>72</v>
      </c>
      <c r="AZ113" s="76" t="s">
        <v>9806</v>
      </c>
      <c r="BA113" s="81" t="s">
        <v>71</v>
      </c>
      <c r="BB113" s="81" t="s">
        <v>71</v>
      </c>
    </row>
    <row r="114" spans="2:54" x14ac:dyDescent="0.25">
      <c r="B114" s="247">
        <v>2023</v>
      </c>
      <c r="C114" s="82">
        <v>891780111</v>
      </c>
      <c r="D114" s="82" t="s">
        <v>68</v>
      </c>
      <c r="E114" s="76" t="s">
        <v>9807</v>
      </c>
      <c r="F114" s="76" t="s">
        <v>9808</v>
      </c>
      <c r="G114" s="138">
        <v>2022000100019</v>
      </c>
      <c r="H114" s="145"/>
      <c r="I114" s="86" t="s">
        <v>78</v>
      </c>
      <c r="J114" s="86" t="s">
        <v>120</v>
      </c>
      <c r="K114" s="76" t="s">
        <v>9809</v>
      </c>
      <c r="L114" s="364">
        <v>2000000</v>
      </c>
      <c r="M114" s="81" t="s">
        <v>73</v>
      </c>
      <c r="N114" s="145"/>
      <c r="O114" s="76" t="s">
        <v>9810</v>
      </c>
      <c r="P114" s="389">
        <v>1082904923</v>
      </c>
      <c r="Q114" s="150">
        <v>136</v>
      </c>
      <c r="R114" s="265">
        <v>44980</v>
      </c>
      <c r="S114" s="76">
        <v>114972000</v>
      </c>
      <c r="T114" s="265">
        <v>45208</v>
      </c>
      <c r="U114" s="150">
        <v>2000000</v>
      </c>
      <c r="V114" s="86" t="s">
        <v>70</v>
      </c>
      <c r="W114" s="389">
        <v>72220242</v>
      </c>
      <c r="X114" s="76" t="s">
        <v>1391</v>
      </c>
      <c r="Y114" s="145"/>
      <c r="Z114" s="390">
        <v>45208</v>
      </c>
      <c r="AA114" s="390">
        <v>45208</v>
      </c>
      <c r="AB114" s="251" t="s">
        <v>80</v>
      </c>
      <c r="AC114" s="390">
        <v>45230</v>
      </c>
      <c r="AD114" s="76">
        <f t="shared" si="9"/>
        <v>22</v>
      </c>
      <c r="AE114" s="145">
        <v>0</v>
      </c>
      <c r="AF114" s="145">
        <v>0</v>
      </c>
      <c r="AG114" s="145">
        <v>0</v>
      </c>
      <c r="AH114" s="251" t="s">
        <v>80</v>
      </c>
      <c r="AI114" s="76">
        <v>0</v>
      </c>
      <c r="AJ114" s="145">
        <v>0</v>
      </c>
      <c r="AK114" s="145">
        <v>0</v>
      </c>
      <c r="AL114" s="251" t="s">
        <v>80</v>
      </c>
      <c r="AM114" s="143">
        <v>0</v>
      </c>
      <c r="AN114" s="251" t="s">
        <v>80</v>
      </c>
      <c r="AO114" s="251" t="s">
        <v>80</v>
      </c>
      <c r="AP114" s="76">
        <f t="shared" si="8"/>
        <v>0</v>
      </c>
      <c r="AQ114" s="150">
        <v>2000000</v>
      </c>
      <c r="AR114" s="86" t="s">
        <v>115</v>
      </c>
      <c r="AS114" s="145">
        <v>0</v>
      </c>
      <c r="AT114" s="251" t="s">
        <v>80</v>
      </c>
      <c r="AU114" s="260">
        <v>0</v>
      </c>
      <c r="AV114" s="364">
        <f t="shared" si="7"/>
        <v>2000000</v>
      </c>
      <c r="AW114" s="133">
        <v>0</v>
      </c>
      <c r="AX114" s="203" t="s">
        <v>80</v>
      </c>
      <c r="AY114" s="86" t="s">
        <v>72</v>
      </c>
      <c r="AZ114" s="76" t="s">
        <v>9811</v>
      </c>
      <c r="BA114" s="81" t="s">
        <v>71</v>
      </c>
      <c r="BB114" s="81" t="s">
        <v>71</v>
      </c>
    </row>
    <row r="115" spans="2:54" x14ac:dyDescent="0.25">
      <c r="B115" s="247">
        <v>2023</v>
      </c>
      <c r="C115" s="82">
        <v>891780111</v>
      </c>
      <c r="D115" s="82" t="s">
        <v>68</v>
      </c>
      <c r="E115" s="76" t="s">
        <v>9812</v>
      </c>
      <c r="F115" s="76" t="s">
        <v>9813</v>
      </c>
      <c r="G115" s="138">
        <v>2022000100019</v>
      </c>
      <c r="H115" s="145"/>
      <c r="I115" s="86" t="s">
        <v>78</v>
      </c>
      <c r="J115" s="86" t="s">
        <v>120</v>
      </c>
      <c r="K115" s="76" t="s">
        <v>9814</v>
      </c>
      <c r="L115" s="364">
        <v>2000000</v>
      </c>
      <c r="M115" s="81" t="s">
        <v>73</v>
      </c>
      <c r="N115" s="145"/>
      <c r="O115" s="76" t="s">
        <v>9815</v>
      </c>
      <c r="P115" s="389">
        <v>1082949501</v>
      </c>
      <c r="Q115" s="150">
        <v>136</v>
      </c>
      <c r="R115" s="265">
        <v>44980</v>
      </c>
      <c r="S115" s="76">
        <v>114972000</v>
      </c>
      <c r="T115" s="265">
        <v>45208</v>
      </c>
      <c r="U115" s="150">
        <v>2000000</v>
      </c>
      <c r="V115" s="86" t="s">
        <v>70</v>
      </c>
      <c r="W115" s="389">
        <v>72220242</v>
      </c>
      <c r="X115" s="76" t="s">
        <v>1391</v>
      </c>
      <c r="Y115" s="145"/>
      <c r="Z115" s="390">
        <v>45208</v>
      </c>
      <c r="AA115" s="390">
        <v>45208</v>
      </c>
      <c r="AB115" s="251" t="s">
        <v>80</v>
      </c>
      <c r="AC115" s="390">
        <v>45230</v>
      </c>
      <c r="AD115" s="76">
        <f t="shared" si="9"/>
        <v>22</v>
      </c>
      <c r="AE115" s="145">
        <v>0</v>
      </c>
      <c r="AF115" s="145">
        <v>0</v>
      </c>
      <c r="AG115" s="145">
        <v>0</v>
      </c>
      <c r="AH115" s="251" t="s">
        <v>80</v>
      </c>
      <c r="AI115" s="76">
        <v>0</v>
      </c>
      <c r="AJ115" s="145">
        <v>0</v>
      </c>
      <c r="AK115" s="145">
        <v>0</v>
      </c>
      <c r="AL115" s="251" t="s">
        <v>80</v>
      </c>
      <c r="AM115" s="143">
        <v>0</v>
      </c>
      <c r="AN115" s="251" t="s">
        <v>80</v>
      </c>
      <c r="AO115" s="251" t="s">
        <v>80</v>
      </c>
      <c r="AP115" s="76">
        <f t="shared" si="8"/>
        <v>0</v>
      </c>
      <c r="AQ115" s="150">
        <v>2000000</v>
      </c>
      <c r="AR115" s="86" t="s">
        <v>115</v>
      </c>
      <c r="AS115" s="145">
        <v>0</v>
      </c>
      <c r="AT115" s="251" t="s">
        <v>80</v>
      </c>
      <c r="AU115" s="260">
        <v>0</v>
      </c>
      <c r="AV115" s="364">
        <f t="shared" si="7"/>
        <v>2000000</v>
      </c>
      <c r="AW115" s="133">
        <v>0</v>
      </c>
      <c r="AX115" s="203" t="s">
        <v>80</v>
      </c>
      <c r="AY115" s="86" t="s">
        <v>72</v>
      </c>
      <c r="AZ115" s="76" t="s">
        <v>9816</v>
      </c>
      <c r="BA115" s="81" t="s">
        <v>71</v>
      </c>
      <c r="BB115" s="81" t="s">
        <v>71</v>
      </c>
    </row>
    <row r="116" spans="2:54" x14ac:dyDescent="0.25">
      <c r="B116" s="247">
        <v>2023</v>
      </c>
      <c r="C116" s="82">
        <v>891780111</v>
      </c>
      <c r="D116" s="82" t="s">
        <v>68</v>
      </c>
      <c r="E116" s="76" t="s">
        <v>9817</v>
      </c>
      <c r="F116" s="76" t="s">
        <v>9818</v>
      </c>
      <c r="G116" s="138">
        <v>2022000100019</v>
      </c>
      <c r="H116" s="145"/>
      <c r="I116" s="86" t="s">
        <v>78</v>
      </c>
      <c r="J116" s="86" t="s">
        <v>120</v>
      </c>
      <c r="K116" s="76" t="s">
        <v>9819</v>
      </c>
      <c r="L116" s="364">
        <v>2000000</v>
      </c>
      <c r="M116" s="81" t="s">
        <v>73</v>
      </c>
      <c r="N116" s="145"/>
      <c r="O116" s="76" t="s">
        <v>9820</v>
      </c>
      <c r="P116" s="389">
        <v>1082878820</v>
      </c>
      <c r="Q116" s="150">
        <v>136</v>
      </c>
      <c r="R116" s="265">
        <v>44980</v>
      </c>
      <c r="S116" s="76">
        <v>114972000</v>
      </c>
      <c r="T116" s="265">
        <v>45208</v>
      </c>
      <c r="U116" s="150">
        <v>2000000</v>
      </c>
      <c r="V116" s="86" t="s">
        <v>70</v>
      </c>
      <c r="W116" s="389">
        <v>72220242</v>
      </c>
      <c r="X116" s="76" t="s">
        <v>1391</v>
      </c>
      <c r="Y116" s="145"/>
      <c r="Z116" s="390">
        <v>45208</v>
      </c>
      <c r="AA116" s="390">
        <v>45208</v>
      </c>
      <c r="AB116" s="251" t="s">
        <v>80</v>
      </c>
      <c r="AC116" s="390">
        <v>45230</v>
      </c>
      <c r="AD116" s="76">
        <f t="shared" si="9"/>
        <v>22</v>
      </c>
      <c r="AE116" s="145">
        <v>0</v>
      </c>
      <c r="AF116" s="145">
        <v>0</v>
      </c>
      <c r="AG116" s="145">
        <v>0</v>
      </c>
      <c r="AH116" s="251" t="s">
        <v>80</v>
      </c>
      <c r="AI116" s="76">
        <v>0</v>
      </c>
      <c r="AJ116" s="145">
        <v>0</v>
      </c>
      <c r="AK116" s="145">
        <v>0</v>
      </c>
      <c r="AL116" s="251" t="s">
        <v>80</v>
      </c>
      <c r="AM116" s="143">
        <v>0</v>
      </c>
      <c r="AN116" s="251" t="s">
        <v>80</v>
      </c>
      <c r="AO116" s="251" t="s">
        <v>80</v>
      </c>
      <c r="AP116" s="76">
        <f t="shared" si="8"/>
        <v>0</v>
      </c>
      <c r="AQ116" s="150">
        <v>2000000</v>
      </c>
      <c r="AR116" s="86" t="s">
        <v>115</v>
      </c>
      <c r="AS116" s="145">
        <v>0</v>
      </c>
      <c r="AT116" s="251" t="s">
        <v>80</v>
      </c>
      <c r="AU116" s="260">
        <v>0</v>
      </c>
      <c r="AV116" s="364">
        <f t="shared" si="7"/>
        <v>2000000</v>
      </c>
      <c r="AW116" s="133">
        <v>0</v>
      </c>
      <c r="AX116" s="203" t="s">
        <v>80</v>
      </c>
      <c r="AY116" s="86" t="s">
        <v>72</v>
      </c>
      <c r="AZ116" s="76" t="s">
        <v>9821</v>
      </c>
      <c r="BA116" s="81" t="s">
        <v>71</v>
      </c>
      <c r="BB116" s="81" t="s">
        <v>71</v>
      </c>
    </row>
    <row r="117" spans="2:54" x14ac:dyDescent="0.25">
      <c r="B117" s="247">
        <v>2023</v>
      </c>
      <c r="C117" s="82">
        <v>891780111</v>
      </c>
      <c r="D117" s="82" t="s">
        <v>68</v>
      </c>
      <c r="E117" s="76" t="s">
        <v>9822</v>
      </c>
      <c r="F117" s="76" t="s">
        <v>9823</v>
      </c>
      <c r="G117" s="138">
        <v>2022000100019</v>
      </c>
      <c r="H117" s="145"/>
      <c r="I117" s="86" t="s">
        <v>78</v>
      </c>
      <c r="J117" s="86" t="s">
        <v>120</v>
      </c>
      <c r="K117" s="76" t="s">
        <v>9824</v>
      </c>
      <c r="L117" s="364">
        <v>2000000</v>
      </c>
      <c r="M117" s="81" t="s">
        <v>73</v>
      </c>
      <c r="N117" s="145"/>
      <c r="O117" s="76" t="s">
        <v>9825</v>
      </c>
      <c r="P117" s="389">
        <v>1081791959</v>
      </c>
      <c r="Q117" s="150">
        <v>136</v>
      </c>
      <c r="R117" s="265">
        <v>44980</v>
      </c>
      <c r="S117" s="76">
        <v>114972000</v>
      </c>
      <c r="T117" s="265">
        <v>45209</v>
      </c>
      <c r="U117" s="150">
        <v>2000000</v>
      </c>
      <c r="V117" s="86" t="s">
        <v>70</v>
      </c>
      <c r="W117" s="389">
        <v>72220242</v>
      </c>
      <c r="X117" s="76" t="s">
        <v>1391</v>
      </c>
      <c r="Y117" s="145"/>
      <c r="Z117" s="390">
        <v>45208</v>
      </c>
      <c r="AA117" s="390">
        <v>45209</v>
      </c>
      <c r="AB117" s="251" t="s">
        <v>80</v>
      </c>
      <c r="AC117" s="390">
        <v>45230</v>
      </c>
      <c r="AD117" s="76">
        <f t="shared" si="9"/>
        <v>21</v>
      </c>
      <c r="AE117" s="145">
        <v>0</v>
      </c>
      <c r="AF117" s="145">
        <v>0</v>
      </c>
      <c r="AG117" s="145">
        <v>0</v>
      </c>
      <c r="AH117" s="251" t="s">
        <v>80</v>
      </c>
      <c r="AI117" s="76">
        <v>0</v>
      </c>
      <c r="AJ117" s="145">
        <v>0</v>
      </c>
      <c r="AK117" s="145">
        <v>0</v>
      </c>
      <c r="AL117" s="251" t="s">
        <v>80</v>
      </c>
      <c r="AM117" s="143">
        <v>0</v>
      </c>
      <c r="AN117" s="251" t="s">
        <v>80</v>
      </c>
      <c r="AO117" s="251" t="s">
        <v>80</v>
      </c>
      <c r="AP117" s="76">
        <f t="shared" si="8"/>
        <v>0</v>
      </c>
      <c r="AQ117" s="150">
        <v>2000000</v>
      </c>
      <c r="AR117" s="86" t="s">
        <v>115</v>
      </c>
      <c r="AS117" s="145">
        <v>0</v>
      </c>
      <c r="AT117" s="251" t="s">
        <v>80</v>
      </c>
      <c r="AU117" s="260">
        <v>0</v>
      </c>
      <c r="AV117" s="364">
        <f t="shared" si="7"/>
        <v>2000000</v>
      </c>
      <c r="AW117" s="133">
        <v>0</v>
      </c>
      <c r="AX117" s="203" t="s">
        <v>80</v>
      </c>
      <c r="AY117" s="86" t="s">
        <v>72</v>
      </c>
      <c r="AZ117" s="76" t="s">
        <v>9826</v>
      </c>
      <c r="BA117" s="81" t="s">
        <v>71</v>
      </c>
      <c r="BB117" s="81" t="s">
        <v>71</v>
      </c>
    </row>
    <row r="118" spans="2:54" x14ac:dyDescent="0.25">
      <c r="B118" s="247">
        <v>2023</v>
      </c>
      <c r="C118" s="82">
        <v>891780111</v>
      </c>
      <c r="D118" s="82" t="s">
        <v>68</v>
      </c>
      <c r="E118" s="76" t="s">
        <v>9827</v>
      </c>
      <c r="F118" s="76" t="s">
        <v>9828</v>
      </c>
      <c r="G118" s="138">
        <v>2022000100019</v>
      </c>
      <c r="H118" s="145"/>
      <c r="I118" s="86" t="s">
        <v>78</v>
      </c>
      <c r="J118" s="86" t="s">
        <v>120</v>
      </c>
      <c r="K118" s="76" t="s">
        <v>9829</v>
      </c>
      <c r="L118" s="364">
        <v>2000000</v>
      </c>
      <c r="M118" s="81" t="s">
        <v>73</v>
      </c>
      <c r="N118" s="145"/>
      <c r="O118" s="76" t="s">
        <v>9830</v>
      </c>
      <c r="P118" s="389">
        <v>1083013518</v>
      </c>
      <c r="Q118" s="150">
        <v>136</v>
      </c>
      <c r="R118" s="265">
        <v>44980</v>
      </c>
      <c r="S118" s="76">
        <v>114972000</v>
      </c>
      <c r="T118" s="265">
        <v>45209</v>
      </c>
      <c r="U118" s="150">
        <v>2000000</v>
      </c>
      <c r="V118" s="86" t="s">
        <v>70</v>
      </c>
      <c r="W118" s="389">
        <v>72220242</v>
      </c>
      <c r="X118" s="76" t="s">
        <v>1391</v>
      </c>
      <c r="Y118" s="145"/>
      <c r="Z118" s="390">
        <v>45208</v>
      </c>
      <c r="AA118" s="390">
        <v>45209</v>
      </c>
      <c r="AB118" s="251" t="s">
        <v>80</v>
      </c>
      <c r="AC118" s="390">
        <v>45230</v>
      </c>
      <c r="AD118" s="76">
        <f t="shared" si="9"/>
        <v>21</v>
      </c>
      <c r="AE118" s="145">
        <v>0</v>
      </c>
      <c r="AF118" s="145">
        <v>0</v>
      </c>
      <c r="AG118" s="145">
        <v>0</v>
      </c>
      <c r="AH118" s="251" t="s">
        <v>80</v>
      </c>
      <c r="AI118" s="76">
        <v>0</v>
      </c>
      <c r="AJ118" s="145">
        <v>0</v>
      </c>
      <c r="AK118" s="145">
        <v>0</v>
      </c>
      <c r="AL118" s="251" t="s">
        <v>80</v>
      </c>
      <c r="AM118" s="143">
        <v>0</v>
      </c>
      <c r="AN118" s="251" t="s">
        <v>80</v>
      </c>
      <c r="AO118" s="251" t="s">
        <v>80</v>
      </c>
      <c r="AP118" s="76">
        <f t="shared" si="8"/>
        <v>0</v>
      </c>
      <c r="AQ118" s="150">
        <v>2000000</v>
      </c>
      <c r="AR118" s="86" t="s">
        <v>115</v>
      </c>
      <c r="AS118" s="145">
        <v>0</v>
      </c>
      <c r="AT118" s="251" t="s">
        <v>80</v>
      </c>
      <c r="AU118" s="260">
        <v>0</v>
      </c>
      <c r="AV118" s="364">
        <f t="shared" si="7"/>
        <v>2000000</v>
      </c>
      <c r="AW118" s="133">
        <v>0</v>
      </c>
      <c r="AX118" s="203" t="s">
        <v>80</v>
      </c>
      <c r="AY118" s="86" t="s">
        <v>72</v>
      </c>
      <c r="AZ118" s="76" t="s">
        <v>9831</v>
      </c>
      <c r="BA118" s="81" t="s">
        <v>71</v>
      </c>
      <c r="BB118" s="81" t="s">
        <v>71</v>
      </c>
    </row>
    <row r="119" spans="2:54" x14ac:dyDescent="0.25">
      <c r="B119" s="247">
        <v>2023</v>
      </c>
      <c r="C119" s="82">
        <v>891780111</v>
      </c>
      <c r="D119" s="82" t="s">
        <v>68</v>
      </c>
      <c r="E119" s="76" t="s">
        <v>9832</v>
      </c>
      <c r="F119" s="76" t="s">
        <v>9833</v>
      </c>
      <c r="G119" s="138">
        <v>2022000100019</v>
      </c>
      <c r="H119" s="145"/>
      <c r="I119" s="86" t="s">
        <v>78</v>
      </c>
      <c r="J119" s="86" t="s">
        <v>120</v>
      </c>
      <c r="K119" s="76" t="s">
        <v>9834</v>
      </c>
      <c r="L119" s="364">
        <v>2000000</v>
      </c>
      <c r="M119" s="81" t="s">
        <v>73</v>
      </c>
      <c r="N119" s="145"/>
      <c r="O119" s="76" t="s">
        <v>9835</v>
      </c>
      <c r="P119" s="389">
        <v>1082993189</v>
      </c>
      <c r="Q119" s="150">
        <v>136</v>
      </c>
      <c r="R119" s="265">
        <v>44980</v>
      </c>
      <c r="S119" s="76">
        <v>114972000</v>
      </c>
      <c r="T119" s="265">
        <v>45211</v>
      </c>
      <c r="U119" s="150">
        <v>2000000</v>
      </c>
      <c r="V119" s="86" t="s">
        <v>70</v>
      </c>
      <c r="W119" s="389">
        <v>72220242</v>
      </c>
      <c r="X119" s="76" t="s">
        <v>1391</v>
      </c>
      <c r="Y119" s="145"/>
      <c r="Z119" s="390">
        <v>45211</v>
      </c>
      <c r="AA119" s="390">
        <v>45211</v>
      </c>
      <c r="AB119" s="251" t="s">
        <v>80</v>
      </c>
      <c r="AC119" s="390">
        <v>45230</v>
      </c>
      <c r="AD119" s="76">
        <f t="shared" si="9"/>
        <v>19</v>
      </c>
      <c r="AE119" s="145">
        <v>0</v>
      </c>
      <c r="AF119" s="145">
        <v>0</v>
      </c>
      <c r="AG119" s="145">
        <v>0</v>
      </c>
      <c r="AH119" s="251" t="s">
        <v>80</v>
      </c>
      <c r="AI119" s="76">
        <v>0</v>
      </c>
      <c r="AJ119" s="145">
        <v>0</v>
      </c>
      <c r="AK119" s="145">
        <v>0</v>
      </c>
      <c r="AL119" s="251" t="s">
        <v>80</v>
      </c>
      <c r="AM119" s="143">
        <v>0</v>
      </c>
      <c r="AN119" s="251" t="s">
        <v>80</v>
      </c>
      <c r="AO119" s="251" t="s">
        <v>80</v>
      </c>
      <c r="AP119" s="76">
        <f t="shared" si="8"/>
        <v>0</v>
      </c>
      <c r="AQ119" s="150">
        <v>2000000</v>
      </c>
      <c r="AR119" s="86" t="s">
        <v>115</v>
      </c>
      <c r="AS119" s="145">
        <v>0</v>
      </c>
      <c r="AT119" s="251" t="s">
        <v>80</v>
      </c>
      <c r="AU119" s="260">
        <v>0</v>
      </c>
      <c r="AV119" s="364">
        <f t="shared" si="7"/>
        <v>2000000</v>
      </c>
      <c r="AW119" s="133">
        <v>0</v>
      </c>
      <c r="AX119" s="203" t="s">
        <v>80</v>
      </c>
      <c r="AY119" s="86" t="s">
        <v>72</v>
      </c>
      <c r="AZ119" s="76" t="s">
        <v>9836</v>
      </c>
      <c r="BA119" s="81" t="s">
        <v>71</v>
      </c>
      <c r="BB119" s="81" t="s">
        <v>71</v>
      </c>
    </row>
    <row r="120" spans="2:54" x14ac:dyDescent="0.25">
      <c r="B120" s="247">
        <v>2023</v>
      </c>
      <c r="C120" s="82">
        <v>891780111</v>
      </c>
      <c r="D120" s="82" t="s">
        <v>68</v>
      </c>
      <c r="E120" s="76" t="s">
        <v>9837</v>
      </c>
      <c r="F120" s="76" t="s">
        <v>9838</v>
      </c>
      <c r="G120" s="138">
        <v>2022000100019</v>
      </c>
      <c r="H120" s="145"/>
      <c r="I120" s="86" t="s">
        <v>78</v>
      </c>
      <c r="J120" s="86" t="s">
        <v>120</v>
      </c>
      <c r="K120" s="76" t="s">
        <v>9839</v>
      </c>
      <c r="L120" s="364">
        <v>2000000</v>
      </c>
      <c r="M120" s="81" t="s">
        <v>73</v>
      </c>
      <c r="N120" s="145"/>
      <c r="O120" s="76" t="s">
        <v>9840</v>
      </c>
      <c r="P120" s="389">
        <v>1082952627</v>
      </c>
      <c r="Q120" s="150">
        <v>136</v>
      </c>
      <c r="R120" s="265">
        <v>44980</v>
      </c>
      <c r="S120" s="76">
        <v>114972000</v>
      </c>
      <c r="T120" s="265">
        <v>45211</v>
      </c>
      <c r="U120" s="150">
        <v>2000000</v>
      </c>
      <c r="V120" s="86" t="s">
        <v>70</v>
      </c>
      <c r="W120" s="389">
        <v>72220242</v>
      </c>
      <c r="X120" s="76" t="s">
        <v>1391</v>
      </c>
      <c r="Y120" s="145"/>
      <c r="Z120" s="390">
        <v>45211</v>
      </c>
      <c r="AA120" s="390">
        <v>45211</v>
      </c>
      <c r="AB120" s="251" t="s">
        <v>80</v>
      </c>
      <c r="AC120" s="390">
        <v>45230</v>
      </c>
      <c r="AD120" s="76">
        <f t="shared" si="9"/>
        <v>19</v>
      </c>
      <c r="AE120" s="145">
        <v>0</v>
      </c>
      <c r="AF120" s="145">
        <v>0</v>
      </c>
      <c r="AG120" s="145">
        <v>0</v>
      </c>
      <c r="AH120" s="251" t="s">
        <v>80</v>
      </c>
      <c r="AI120" s="76">
        <v>0</v>
      </c>
      <c r="AJ120" s="145">
        <v>0</v>
      </c>
      <c r="AK120" s="145">
        <v>0</v>
      </c>
      <c r="AL120" s="251" t="s">
        <v>80</v>
      </c>
      <c r="AM120" s="143">
        <v>0</v>
      </c>
      <c r="AN120" s="251" t="s">
        <v>80</v>
      </c>
      <c r="AO120" s="251" t="s">
        <v>80</v>
      </c>
      <c r="AP120" s="76">
        <f t="shared" si="8"/>
        <v>0</v>
      </c>
      <c r="AQ120" s="150">
        <v>2000000</v>
      </c>
      <c r="AR120" s="86" t="s">
        <v>115</v>
      </c>
      <c r="AS120" s="145">
        <v>0</v>
      </c>
      <c r="AT120" s="251" t="s">
        <v>80</v>
      </c>
      <c r="AU120" s="260">
        <v>0</v>
      </c>
      <c r="AV120" s="364">
        <f t="shared" si="7"/>
        <v>2000000</v>
      </c>
      <c r="AW120" s="133">
        <v>0</v>
      </c>
      <c r="AX120" s="203" t="s">
        <v>80</v>
      </c>
      <c r="AY120" s="86" t="s">
        <v>72</v>
      </c>
      <c r="AZ120" s="76" t="s">
        <v>9841</v>
      </c>
      <c r="BA120" s="81" t="s">
        <v>71</v>
      </c>
      <c r="BB120" s="81" t="s">
        <v>71</v>
      </c>
    </row>
    <row r="121" spans="2:54" x14ac:dyDescent="0.25">
      <c r="B121" s="247">
        <v>2023</v>
      </c>
      <c r="C121" s="82">
        <v>891780111</v>
      </c>
      <c r="D121" s="82" t="s">
        <v>68</v>
      </c>
      <c r="E121" s="76" t="s">
        <v>9842</v>
      </c>
      <c r="F121" s="76" t="s">
        <v>9843</v>
      </c>
      <c r="G121" s="138">
        <v>2022000100019</v>
      </c>
      <c r="H121" s="145"/>
      <c r="I121" s="86" t="s">
        <v>78</v>
      </c>
      <c r="J121" s="86" t="s">
        <v>120</v>
      </c>
      <c r="K121" s="76" t="s">
        <v>9844</v>
      </c>
      <c r="L121" s="364">
        <v>2000000</v>
      </c>
      <c r="M121" s="81" t="s">
        <v>73</v>
      </c>
      <c r="N121" s="145"/>
      <c r="O121" s="76" t="s">
        <v>9845</v>
      </c>
      <c r="P121" s="389">
        <v>1083036063</v>
      </c>
      <c r="Q121" s="150">
        <v>136</v>
      </c>
      <c r="R121" s="265">
        <v>44980</v>
      </c>
      <c r="S121" s="76">
        <v>114972000</v>
      </c>
      <c r="T121" s="265">
        <v>45211</v>
      </c>
      <c r="U121" s="150">
        <v>2000000</v>
      </c>
      <c r="V121" s="86" t="s">
        <v>70</v>
      </c>
      <c r="W121" s="389">
        <v>72220242</v>
      </c>
      <c r="X121" s="76" t="s">
        <v>1391</v>
      </c>
      <c r="Y121" s="145"/>
      <c r="Z121" s="390">
        <v>45211</v>
      </c>
      <c r="AA121" s="390">
        <v>45211</v>
      </c>
      <c r="AB121" s="251" t="s">
        <v>80</v>
      </c>
      <c r="AC121" s="390">
        <v>45230</v>
      </c>
      <c r="AD121" s="76">
        <f t="shared" si="9"/>
        <v>19</v>
      </c>
      <c r="AE121" s="145">
        <v>0</v>
      </c>
      <c r="AF121" s="145">
        <v>0</v>
      </c>
      <c r="AG121" s="145">
        <v>0</v>
      </c>
      <c r="AH121" s="251" t="s">
        <v>80</v>
      </c>
      <c r="AI121" s="76">
        <v>0</v>
      </c>
      <c r="AJ121" s="145">
        <v>0</v>
      </c>
      <c r="AK121" s="145">
        <v>0</v>
      </c>
      <c r="AL121" s="251" t="s">
        <v>80</v>
      </c>
      <c r="AM121" s="143">
        <v>0</v>
      </c>
      <c r="AN121" s="251" t="s">
        <v>80</v>
      </c>
      <c r="AO121" s="251" t="s">
        <v>80</v>
      </c>
      <c r="AP121" s="76">
        <f t="shared" si="8"/>
        <v>0</v>
      </c>
      <c r="AQ121" s="150">
        <v>2000000</v>
      </c>
      <c r="AR121" s="86" t="s">
        <v>115</v>
      </c>
      <c r="AS121" s="145">
        <v>0</v>
      </c>
      <c r="AT121" s="251" t="s">
        <v>80</v>
      </c>
      <c r="AU121" s="260">
        <v>0</v>
      </c>
      <c r="AV121" s="364">
        <f t="shared" si="7"/>
        <v>2000000</v>
      </c>
      <c r="AW121" s="133">
        <v>0</v>
      </c>
      <c r="AX121" s="203" t="s">
        <v>80</v>
      </c>
      <c r="AY121" s="86" t="s">
        <v>72</v>
      </c>
      <c r="AZ121" s="76" t="s">
        <v>9846</v>
      </c>
      <c r="BA121" s="81" t="s">
        <v>71</v>
      </c>
      <c r="BB121" s="81" t="s">
        <v>71</v>
      </c>
    </row>
    <row r="122" spans="2:54" x14ac:dyDescent="0.25">
      <c r="B122" s="247">
        <v>2023</v>
      </c>
      <c r="C122" s="82">
        <v>891780111</v>
      </c>
      <c r="D122" s="82" t="s">
        <v>68</v>
      </c>
      <c r="E122" s="76" t="s">
        <v>9847</v>
      </c>
      <c r="F122" s="76" t="s">
        <v>9848</v>
      </c>
      <c r="G122" s="138">
        <v>2022000100019</v>
      </c>
      <c r="H122" s="145"/>
      <c r="I122" s="86" t="s">
        <v>78</v>
      </c>
      <c r="J122" s="86" t="s">
        <v>120</v>
      </c>
      <c r="K122" s="76" t="s">
        <v>9849</v>
      </c>
      <c r="L122" s="364">
        <v>2000000</v>
      </c>
      <c r="M122" s="81" t="s">
        <v>73</v>
      </c>
      <c r="N122" s="145"/>
      <c r="O122" s="76" t="s">
        <v>9850</v>
      </c>
      <c r="P122" s="389">
        <v>1082045742</v>
      </c>
      <c r="Q122" s="150">
        <v>136</v>
      </c>
      <c r="R122" s="265">
        <v>44980</v>
      </c>
      <c r="S122" s="76">
        <v>114972000</v>
      </c>
      <c r="T122" s="265">
        <v>45211</v>
      </c>
      <c r="U122" s="150">
        <v>2000000</v>
      </c>
      <c r="V122" s="86" t="s">
        <v>70</v>
      </c>
      <c r="W122" s="389">
        <v>72220242</v>
      </c>
      <c r="X122" s="76" t="s">
        <v>1391</v>
      </c>
      <c r="Y122" s="145"/>
      <c r="Z122" s="390">
        <v>45211</v>
      </c>
      <c r="AA122" s="390">
        <v>45211</v>
      </c>
      <c r="AB122" s="251" t="s">
        <v>80</v>
      </c>
      <c r="AC122" s="390">
        <v>45230</v>
      </c>
      <c r="AD122" s="76">
        <f t="shared" si="9"/>
        <v>19</v>
      </c>
      <c r="AE122" s="145">
        <v>0</v>
      </c>
      <c r="AF122" s="145">
        <v>0</v>
      </c>
      <c r="AG122" s="145">
        <v>0</v>
      </c>
      <c r="AH122" s="251" t="s">
        <v>80</v>
      </c>
      <c r="AI122" s="76">
        <v>0</v>
      </c>
      <c r="AJ122" s="145">
        <v>0</v>
      </c>
      <c r="AK122" s="145">
        <v>0</v>
      </c>
      <c r="AL122" s="251" t="s">
        <v>80</v>
      </c>
      <c r="AM122" s="143">
        <v>0</v>
      </c>
      <c r="AN122" s="251" t="s">
        <v>80</v>
      </c>
      <c r="AO122" s="251" t="s">
        <v>80</v>
      </c>
      <c r="AP122" s="76">
        <f t="shared" si="8"/>
        <v>0</v>
      </c>
      <c r="AQ122" s="150">
        <v>2000000</v>
      </c>
      <c r="AR122" s="86" t="s">
        <v>115</v>
      </c>
      <c r="AS122" s="145">
        <v>0</v>
      </c>
      <c r="AT122" s="251" t="s">
        <v>80</v>
      </c>
      <c r="AU122" s="260">
        <v>0</v>
      </c>
      <c r="AV122" s="364">
        <f t="shared" si="7"/>
        <v>2000000</v>
      </c>
      <c r="AW122" s="133">
        <v>0</v>
      </c>
      <c r="AX122" s="203" t="s">
        <v>80</v>
      </c>
      <c r="AY122" s="86" t="s">
        <v>72</v>
      </c>
      <c r="AZ122" s="76" t="s">
        <v>9851</v>
      </c>
      <c r="BA122" s="81" t="s">
        <v>71</v>
      </c>
      <c r="BB122" s="81" t="s">
        <v>71</v>
      </c>
    </row>
    <row r="123" spans="2:54" ht="15.75" thickBot="1" x14ac:dyDescent="0.3">
      <c r="B123" s="267">
        <v>2023</v>
      </c>
      <c r="C123" s="376">
        <v>891780111</v>
      </c>
      <c r="D123" s="376" t="s">
        <v>68</v>
      </c>
      <c r="E123" s="377" t="s">
        <v>9852</v>
      </c>
      <c r="F123" s="377" t="s">
        <v>9853</v>
      </c>
      <c r="G123" s="399">
        <v>2022000100019</v>
      </c>
      <c r="H123" s="378"/>
      <c r="I123" s="146" t="s">
        <v>78</v>
      </c>
      <c r="J123" s="146" t="s">
        <v>120</v>
      </c>
      <c r="K123" s="377" t="s">
        <v>9854</v>
      </c>
      <c r="L123" s="382">
        <v>2000000</v>
      </c>
      <c r="M123" s="84" t="s">
        <v>73</v>
      </c>
      <c r="N123" s="378"/>
      <c r="O123" s="377" t="s">
        <v>9855</v>
      </c>
      <c r="P123" s="400">
        <v>1082992230</v>
      </c>
      <c r="Q123" s="151">
        <v>136</v>
      </c>
      <c r="R123" s="401">
        <v>44980</v>
      </c>
      <c r="S123" s="377">
        <v>114972000</v>
      </c>
      <c r="T123" s="401">
        <v>45219</v>
      </c>
      <c r="U123" s="151">
        <v>2000000</v>
      </c>
      <c r="V123" s="146" t="s">
        <v>70</v>
      </c>
      <c r="W123" s="400">
        <v>72220242</v>
      </c>
      <c r="X123" s="377" t="s">
        <v>1391</v>
      </c>
      <c r="Y123" s="378"/>
      <c r="Z123" s="402">
        <v>45219</v>
      </c>
      <c r="AA123" s="402">
        <v>45219</v>
      </c>
      <c r="AB123" s="403" t="s">
        <v>80</v>
      </c>
      <c r="AC123" s="402">
        <v>45230</v>
      </c>
      <c r="AD123" s="76">
        <f t="shared" si="9"/>
        <v>11</v>
      </c>
      <c r="AE123" s="378">
        <v>0</v>
      </c>
      <c r="AF123" s="378">
        <v>0</v>
      </c>
      <c r="AG123" s="378">
        <v>0</v>
      </c>
      <c r="AH123" s="403" t="s">
        <v>80</v>
      </c>
      <c r="AI123" s="377">
        <v>0</v>
      </c>
      <c r="AJ123" s="378">
        <v>0</v>
      </c>
      <c r="AK123" s="378">
        <v>0</v>
      </c>
      <c r="AL123" s="403" t="s">
        <v>80</v>
      </c>
      <c r="AM123" s="147">
        <v>0</v>
      </c>
      <c r="AN123" s="403" t="s">
        <v>80</v>
      </c>
      <c r="AO123" s="403" t="s">
        <v>80</v>
      </c>
      <c r="AP123" s="377">
        <f t="shared" si="8"/>
        <v>0</v>
      </c>
      <c r="AQ123" s="151">
        <v>2000000</v>
      </c>
      <c r="AR123" s="146" t="s">
        <v>115</v>
      </c>
      <c r="AS123" s="378">
        <v>0</v>
      </c>
      <c r="AT123" s="403" t="s">
        <v>80</v>
      </c>
      <c r="AU123" s="410">
        <v>0</v>
      </c>
      <c r="AV123" s="364">
        <f t="shared" si="7"/>
        <v>2000000</v>
      </c>
      <c r="AW123" s="149">
        <v>0</v>
      </c>
      <c r="AX123" s="275" t="s">
        <v>80</v>
      </c>
      <c r="AY123" s="146" t="s">
        <v>72</v>
      </c>
      <c r="AZ123" s="377" t="s">
        <v>9856</v>
      </c>
      <c r="BA123" s="84" t="s">
        <v>71</v>
      </c>
      <c r="BB123" s="84" t="s">
        <v>71</v>
      </c>
    </row>
    <row r="124" spans="2:54" s="22" customFormat="1" ht="15.75" thickBot="1" x14ac:dyDescent="0.3">
      <c r="B124" s="804" t="s">
        <v>74</v>
      </c>
      <c r="C124" s="805"/>
      <c r="D124" s="806"/>
      <c r="E124" s="29">
        <f>+SUBTOTAL(3,E7:E123)</f>
        <v>117</v>
      </c>
      <c r="F124" s="30"/>
      <c r="G124" s="95"/>
      <c r="H124" s="31"/>
      <c r="I124" s="31"/>
      <c r="J124" s="31"/>
      <c r="K124" s="31"/>
      <c r="L124" s="604">
        <f>SUM(L7:L123)</f>
        <v>27611470492.579998</v>
      </c>
      <c r="M124" s="801"/>
      <c r="N124" s="797"/>
      <c r="O124" s="797"/>
      <c r="P124" s="797"/>
      <c r="Q124" s="797"/>
      <c r="R124" s="797"/>
      <c r="S124" s="797"/>
      <c r="T124" s="797"/>
      <c r="U124" s="797"/>
      <c r="V124" s="797"/>
      <c r="W124" s="797"/>
      <c r="X124" s="797"/>
      <c r="Y124" s="797"/>
      <c r="Z124" s="797"/>
      <c r="AA124" s="797"/>
      <c r="AB124" s="797"/>
      <c r="AC124" s="797"/>
      <c r="AD124" s="802"/>
      <c r="AE124" s="32">
        <f>SUM(AE7:AE123)</f>
        <v>4</v>
      </c>
      <c r="AF124" s="605">
        <f>SUM(AF7:AF123)</f>
        <v>262044227</v>
      </c>
      <c r="AG124" s="33">
        <f>SUM(AG7:AG123)</f>
        <v>4</v>
      </c>
      <c r="AH124" s="34"/>
      <c r="AI124" s="33">
        <f>SUM(AI7:AI123)</f>
        <v>82</v>
      </c>
      <c r="AJ124" s="33">
        <f>SUM(AJ7:AJ123)</f>
        <v>7</v>
      </c>
      <c r="AK124" s="606">
        <f>SUM(AK7:AK123)</f>
        <v>257760095</v>
      </c>
      <c r="AL124" s="34"/>
      <c r="AM124" s="35">
        <f>SUM(AM7:AM123)</f>
        <v>2</v>
      </c>
      <c r="AN124" s="801"/>
      <c r="AO124" s="797"/>
      <c r="AP124" s="802"/>
      <c r="AQ124" s="607">
        <f>SUM(AQ7:AQ123)</f>
        <v>27615754624.579998</v>
      </c>
      <c r="AR124" s="34"/>
      <c r="AS124" s="605">
        <f>SUM(AS7:AS123)</f>
        <v>3051216653.8899999</v>
      </c>
      <c r="AT124" s="34"/>
      <c r="AU124" s="383">
        <f>SUM(AU7:AU123)</f>
        <v>10555330026.760002</v>
      </c>
      <c r="AV124" s="131">
        <f>SUM(AV7:AV123)</f>
        <v>17060424597.82</v>
      </c>
      <c r="AW124" s="801"/>
      <c r="AX124" s="797"/>
      <c r="AY124" s="797"/>
      <c r="AZ124" s="797"/>
      <c r="BA124" s="797"/>
      <c r="BB124" s="797"/>
    </row>
  </sheetData>
  <sheetProtection formatCells="0" formatColumns="0" formatRows="0" insertRows="0" deleteRows="0" autoFilter="0"/>
  <mergeCells count="20">
    <mergeCell ref="B124:D124"/>
    <mergeCell ref="M124:AD124"/>
    <mergeCell ref="B3:C5"/>
    <mergeCell ref="D3:H3"/>
    <mergeCell ref="I3:J4"/>
    <mergeCell ref="F4:G4"/>
    <mergeCell ref="AE4:AP4"/>
    <mergeCell ref="O5:P5"/>
    <mergeCell ref="AN124:AP124"/>
    <mergeCell ref="AW124:BB124"/>
    <mergeCell ref="AE5:AI5"/>
    <mergeCell ref="AJ5:AL5"/>
    <mergeCell ref="AM5:AP5"/>
    <mergeCell ref="AR5:AV5"/>
    <mergeCell ref="AW5:AY5"/>
    <mergeCell ref="AZ5:BB5"/>
    <mergeCell ref="Q5:S5"/>
    <mergeCell ref="T5:U5"/>
    <mergeCell ref="V5:Y5"/>
    <mergeCell ref="Z5:AD5"/>
  </mergeCells>
  <conditionalFormatting sqref="F4:F5">
    <cfRule type="containsText" dxfId="5"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1">
    <dataValidation type="list" allowBlank="1" showInputMessage="1" showErrorMessage="1" sqref="I7:I123" xr:uid="{33906F09-5A01-44CC-98DF-F500124C0EEE}">
      <formula1>"OTRO SECTOR"</formula1>
    </dataValidation>
    <dataValidation type="list" allowBlank="1" showInputMessage="1" showErrorMessage="1" sqref="M7:M123" xr:uid="{354B79F9-F58F-41BA-B12D-E81D7E4B309F}">
      <formula1>"DIRECTA"</formula1>
    </dataValidation>
    <dataValidation type="list" allowBlank="1" showInputMessage="1" showErrorMessage="1" sqref="BB7:BB123" xr:uid="{DF6FEB42-ABCA-4995-99C8-E3EF50C59004}">
      <formula1>"SI,NA por TIPO Contrato"</formula1>
    </dataValidation>
    <dataValidation type="list" allowBlank="1" showInputMessage="1" showErrorMessage="1" sqref="BA7:BA123" xr:uid="{7AED9A43-0838-4E03-89F5-E80671F75122}">
      <formula1>"SI,NO HA INICIADO"</formula1>
    </dataValidation>
    <dataValidation type="list" allowBlank="1" showInputMessage="1" showErrorMessage="1" sqref="V7:V123 AR7:AR123" xr:uid="{AAA97734-4B39-424A-8964-513A656F9F84}">
      <formula1>"S,N"</formula1>
    </dataValidation>
    <dataValidation type="list" allowBlank="1" showInputMessage="1" showErrorMessage="1" sqref="AY12 AY19 AY29:AY30 AY38:AY40 AY32:AY34 AY36 AY16:AY17 AY42 AY46 AY48 AY92 AY81 AY54:AY55 AY58 AY50:AY51 AY111 AY44" xr:uid="{62AE9BC1-DC27-4367-9C53-B5EC86994E15}">
      <formula1>"En ejecucion,Suspendido,Liquidado,Terminado"</formula1>
    </dataValidation>
    <dataValidation type="list" allowBlank="1" showInputMessage="1" showErrorMessage="1" sqref="J7:J29" xr:uid="{C5CE259E-2C90-423C-9849-84ABC8C9ED9A}">
      <formula1>"FUNCIONAMIENTO,INVERSION,OTROS"</formula1>
    </dataValidation>
    <dataValidation type="list" allowBlank="1" showInputMessage="1" showErrorMessage="1" sqref="N7" xr:uid="{2CAC518A-1173-4633-AA0F-B776A3F68C98}">
      <formula1>modalidad</formula1>
    </dataValidation>
    <dataValidation type="list" allowBlank="1" showInputMessage="1" showErrorMessage="1" sqref="AY7:AY11 AY37 AY52:AY53 AY18 AY31 AY35 AY13:AY15 AY41 AY93:AY110 AY47 AY82:AY91 AY56:AY57 AY45 AY49 AY20:AY28 AY59:AY80 AY43 AY112:AY123" xr:uid="{E38DD3FC-B1CA-4B74-863D-0EA8E774AA5C}">
      <formula1>"En ejecucion,Suspendido,Liquidado"</formula1>
    </dataValidation>
    <dataValidation type="list" allowBlank="1" showInputMessage="1" showErrorMessage="1" errorTitle="ERROR" error="SOLO VALIDO LISTA DESPLEGABLE" promptTitle="ESCOJA EL PERIODO" sqref="F4" xr:uid="{FA6E455D-E07E-4C9A-917F-BB7A423D639B}">
      <formula1>"Seleccione el periodo a presentar,ENERO,FEBRERO,MARZO,ABRIL,MAYO,JUNIO,JULIO,AGOSTO,SEPTIEMBRE,OCTUBRE,NOVIEMBRE,DICIEMBRE"</formula1>
    </dataValidation>
    <dataValidation type="list" allowBlank="1" showInputMessage="1" showErrorMessage="1" sqref="K3" xr:uid="{31587A6B-D006-4BF6-B47B-81BD751C53FE}">
      <formula1>"Escoja la opcion,42,250,1000,3000"</formula1>
    </dataValidation>
  </dataValidations>
  <hyperlinks>
    <hyperlink ref="AZ46" r:id="rId1" xr:uid="{B1343C25-43B0-44EA-9C87-77B376E07D0C}"/>
  </hyperlinks>
  <pageMargins left="0.7" right="0.7" top="0.75" bottom="0.75" header="0.3" footer="0.3"/>
  <pageSetup orientation="portrait" horizontalDpi="300" verticalDpi="3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EFF94-C546-4109-A5C6-9DC31DAA523A}">
  <dimension ref="A1:BU1241"/>
  <sheetViews>
    <sheetView topLeftCell="A3" workbookViewId="0">
      <selection activeCell="BL9" sqref="BL9"/>
    </sheetView>
  </sheetViews>
  <sheetFormatPr baseColWidth="10" defaultRowHeight="15" x14ac:dyDescent="0.25"/>
  <cols>
    <col min="1" max="1" width="2.5703125" customWidth="1"/>
    <col min="3" max="3" width="13.5703125" customWidth="1"/>
    <col min="4" max="4" width="20.5703125" customWidth="1"/>
    <col min="5" max="5" width="22.5703125" style="56" customWidth="1"/>
    <col min="6" max="6" width="17.5703125" customWidth="1"/>
    <col min="7" max="7" width="15.7109375" customWidth="1"/>
    <col min="8" max="8" width="6.42578125" hidden="1" customWidth="1"/>
    <col min="9" max="9" width="16.5703125" customWidth="1"/>
    <col min="10" max="10" width="17.28515625" customWidth="1"/>
    <col min="11" max="11" width="21.42578125" customWidth="1"/>
    <col min="12" max="12" width="15.85546875" style="98" customWidth="1"/>
    <col min="13" max="13" width="13.42578125" style="56" customWidth="1"/>
    <col min="14" max="14" width="13.42578125" hidden="1" customWidth="1"/>
    <col min="15" max="15" width="19.28515625" customWidth="1"/>
    <col min="16" max="16" width="13" style="26" customWidth="1"/>
    <col min="17" max="17" width="10.28515625" customWidth="1"/>
    <col min="18" max="18" width="13.42578125" style="56" customWidth="1"/>
    <col min="19" max="19" width="13.28515625" style="56" customWidth="1"/>
    <col min="20" max="20" width="16.28515625" style="56" customWidth="1"/>
    <col min="21" max="21" width="12.42578125" style="282" customWidth="1"/>
    <col min="22" max="22" width="12.140625" customWidth="1"/>
    <col min="23" max="23" width="14.140625" style="56" customWidth="1"/>
    <col min="24" max="24" width="21.7109375" customWidth="1"/>
    <col min="25" max="25" width="11" hidden="1" customWidth="1"/>
    <col min="26" max="26" width="17.7109375" style="56" customWidth="1"/>
    <col min="27" max="27" width="14.85546875" style="56" customWidth="1"/>
    <col min="28" max="28" width="13.85546875" style="56" customWidth="1"/>
    <col min="29" max="29" width="17.28515625" style="56" customWidth="1"/>
    <col min="30" max="30" width="13.42578125" style="56" customWidth="1"/>
    <col min="31" max="31" width="10" style="56" customWidth="1"/>
    <col min="32" max="32" width="16.85546875" style="212" customWidth="1"/>
    <col min="33" max="33" width="13.42578125" style="56" customWidth="1"/>
    <col min="34" max="34" width="13.140625" style="283" customWidth="1"/>
    <col min="35" max="35" width="13.5703125" style="56" customWidth="1"/>
    <col min="36" max="36" width="14.140625" style="56" customWidth="1"/>
    <col min="37" max="37" width="14" style="98" customWidth="1"/>
    <col min="38" max="38" width="14.28515625" style="56" customWidth="1"/>
    <col min="39" max="39" width="12.42578125" style="56" customWidth="1"/>
    <col min="40" max="40" width="16.140625" style="56" customWidth="1"/>
    <col min="41" max="41" width="14.7109375" style="56" customWidth="1"/>
    <col min="42" max="42" width="14.5703125" style="56" customWidth="1"/>
    <col min="43" max="43" width="15.85546875" style="212" customWidth="1"/>
    <col min="44" max="44" width="10.42578125" customWidth="1"/>
    <col min="45" max="46" width="14.28515625" style="56" customWidth="1"/>
    <col min="47" max="47" width="18" style="212" customWidth="1"/>
    <col min="48" max="48" width="13.7109375" style="212" customWidth="1"/>
    <col min="49" max="49" width="12.140625" customWidth="1"/>
    <col min="50" max="50" width="14" style="284" customWidth="1"/>
    <col min="51" max="51" width="12.42578125" customWidth="1"/>
    <col min="52" max="52" width="17.7109375" customWidth="1"/>
  </cols>
  <sheetData>
    <row r="1" spans="1:73" ht="7.5" customHeight="1" x14ac:dyDescent="0.25">
      <c r="X1" s="1"/>
    </row>
    <row r="2" spans="1:73" ht="11.25" customHeight="1" thickBot="1" x14ac:dyDescent="0.3">
      <c r="H2" s="2"/>
      <c r="I2" s="2"/>
      <c r="X2" s="1"/>
    </row>
    <row r="3" spans="1:73" ht="30.75" customHeight="1" thickBot="1" x14ac:dyDescent="0.3">
      <c r="B3" s="768"/>
      <c r="C3" s="769"/>
      <c r="D3" s="774" t="s">
        <v>76</v>
      </c>
      <c r="E3" s="775"/>
      <c r="F3" s="775"/>
      <c r="G3" s="775"/>
      <c r="H3" s="776"/>
      <c r="I3" s="777" t="s">
        <v>0</v>
      </c>
      <c r="J3" s="778"/>
      <c r="K3" s="3">
        <v>3000</v>
      </c>
      <c r="L3" s="285" t="s">
        <v>1</v>
      </c>
      <c r="M3" s="57"/>
      <c r="N3" s="5"/>
      <c r="O3" s="5"/>
      <c r="P3" s="27"/>
      <c r="Q3" s="5"/>
      <c r="R3" s="57"/>
      <c r="S3" s="57"/>
      <c r="T3" s="57"/>
      <c r="U3" s="286"/>
      <c r="V3" s="5"/>
      <c r="W3" s="57"/>
      <c r="X3" s="6"/>
      <c r="Y3" s="5"/>
      <c r="Z3" s="6"/>
      <c r="AA3" s="57"/>
      <c r="AB3" s="6"/>
      <c r="AC3" s="57"/>
      <c r="AD3" s="6"/>
      <c r="AE3" s="57"/>
      <c r="AF3" s="217"/>
      <c r="AG3" s="57"/>
      <c r="AH3" s="287"/>
      <c r="AI3" s="57"/>
      <c r="AJ3" s="6"/>
      <c r="AK3" s="106"/>
      <c r="AL3" s="6"/>
      <c r="AM3" s="57"/>
      <c r="AN3" s="6"/>
      <c r="AO3" s="57"/>
      <c r="AP3" s="6"/>
      <c r="AQ3" s="217"/>
      <c r="AR3" s="5"/>
      <c r="AS3" s="57"/>
      <c r="AT3" s="57"/>
      <c r="AU3" s="217"/>
      <c r="AV3" s="217"/>
      <c r="AW3" s="6"/>
      <c r="AX3" s="288"/>
      <c r="AY3" s="6"/>
      <c r="AZ3" s="5"/>
      <c r="BA3" s="6"/>
      <c r="BB3" s="5"/>
    </row>
    <row r="4" spans="1:73" ht="23.25" customHeight="1" thickBot="1" x14ac:dyDescent="0.3">
      <c r="B4" s="770"/>
      <c r="C4" s="771"/>
      <c r="D4" s="7" t="s">
        <v>2</v>
      </c>
      <c r="E4" s="221"/>
      <c r="F4" s="803" t="s">
        <v>119</v>
      </c>
      <c r="G4" s="803"/>
      <c r="H4" s="9"/>
      <c r="I4" s="779"/>
      <c r="J4" s="780"/>
      <c r="K4" s="10">
        <f>+L5*K3</f>
        <v>3480000000</v>
      </c>
      <c r="L4" s="289" t="s">
        <v>3</v>
      </c>
      <c r="M4" s="57"/>
      <c r="N4" s="5"/>
      <c r="O4" s="5"/>
      <c r="P4" s="27"/>
      <c r="Q4" s="5"/>
      <c r="R4" s="57"/>
      <c r="S4" s="57"/>
      <c r="T4" s="57"/>
      <c r="U4" s="286"/>
      <c r="V4" s="5"/>
      <c r="W4" s="57"/>
      <c r="X4" s="6"/>
      <c r="Y4" s="5"/>
      <c r="Z4" s="6"/>
      <c r="AA4" s="6"/>
      <c r="AB4" s="6"/>
      <c r="AC4" s="6"/>
      <c r="AD4" s="6"/>
      <c r="AE4" s="782" t="s">
        <v>4</v>
      </c>
      <c r="AF4" s="783"/>
      <c r="AG4" s="783"/>
      <c r="AH4" s="783"/>
      <c r="AI4" s="783"/>
      <c r="AJ4" s="783"/>
      <c r="AK4" s="783"/>
      <c r="AL4" s="783"/>
      <c r="AM4" s="783"/>
      <c r="AN4" s="783"/>
      <c r="AO4" s="783"/>
      <c r="AP4" s="784"/>
      <c r="AQ4" s="217"/>
      <c r="AR4" s="5"/>
      <c r="AS4" s="57"/>
      <c r="AT4" s="57"/>
      <c r="AU4" s="217"/>
      <c r="AV4" s="217"/>
      <c r="AW4" s="5"/>
      <c r="AX4" s="288"/>
      <c r="AY4" s="5"/>
      <c r="AZ4" s="5"/>
      <c r="BA4" s="5"/>
      <c r="BB4" s="5"/>
    </row>
    <row r="5" spans="1:73" s="12" customFormat="1" ht="23.25" customHeight="1" thickBot="1" x14ac:dyDescent="0.3">
      <c r="B5" s="772"/>
      <c r="C5" s="773"/>
      <c r="D5" s="13" t="s">
        <v>5</v>
      </c>
      <c r="E5" s="226"/>
      <c r="F5" s="290" t="s">
        <v>11462</v>
      </c>
      <c r="G5" s="23"/>
      <c r="H5" s="15"/>
      <c r="I5" s="16" t="s">
        <v>6</v>
      </c>
      <c r="J5" s="17"/>
      <c r="K5" s="18"/>
      <c r="L5" s="291">
        <v>1160000</v>
      </c>
      <c r="M5" s="57"/>
      <c r="N5" s="5"/>
      <c r="O5" s="785" t="s">
        <v>7</v>
      </c>
      <c r="P5" s="786"/>
      <c r="Q5" s="785" t="s">
        <v>8</v>
      </c>
      <c r="R5" s="786"/>
      <c r="S5" s="787"/>
      <c r="T5" s="788" t="s">
        <v>9</v>
      </c>
      <c r="U5" s="789"/>
      <c r="V5" s="785" t="s">
        <v>10</v>
      </c>
      <c r="W5" s="786"/>
      <c r="X5" s="786"/>
      <c r="Y5" s="787"/>
      <c r="Z5" s="782" t="s">
        <v>11</v>
      </c>
      <c r="AA5" s="783"/>
      <c r="AB5" s="783"/>
      <c r="AC5" s="783"/>
      <c r="AD5" s="784"/>
      <c r="AE5" s="782" t="s">
        <v>12</v>
      </c>
      <c r="AF5" s="783"/>
      <c r="AG5" s="783"/>
      <c r="AH5" s="783"/>
      <c r="AI5" s="784"/>
      <c r="AJ5" s="785" t="s">
        <v>13</v>
      </c>
      <c r="AK5" s="786"/>
      <c r="AL5" s="787"/>
      <c r="AM5" s="785" t="s">
        <v>14</v>
      </c>
      <c r="AN5" s="786"/>
      <c r="AO5" s="786"/>
      <c r="AP5" s="787"/>
      <c r="AQ5" s="217"/>
      <c r="AR5" s="785" t="s">
        <v>15</v>
      </c>
      <c r="AS5" s="786"/>
      <c r="AT5" s="786"/>
      <c r="AU5" s="786"/>
      <c r="AV5" s="787"/>
      <c r="AW5" s="785" t="s">
        <v>79</v>
      </c>
      <c r="AX5" s="786"/>
      <c r="AY5" s="787"/>
      <c r="AZ5" s="785" t="s">
        <v>16</v>
      </c>
      <c r="BA5" s="786"/>
      <c r="BB5" s="787"/>
    </row>
    <row r="6" spans="1:73" s="21" customFormat="1" ht="62.25" customHeight="1" thickBot="1" x14ac:dyDescent="0.3">
      <c r="A6" s="58"/>
      <c r="B6" s="177" t="s">
        <v>17</v>
      </c>
      <c r="C6" s="178" t="s">
        <v>18</v>
      </c>
      <c r="D6" s="179" t="s">
        <v>19</v>
      </c>
      <c r="E6" s="180" t="s">
        <v>20</v>
      </c>
      <c r="F6" s="180" t="s">
        <v>21</v>
      </c>
      <c r="G6" s="179" t="s">
        <v>22</v>
      </c>
      <c r="H6" s="180" t="s">
        <v>23</v>
      </c>
      <c r="I6" s="177" t="s">
        <v>24</v>
      </c>
      <c r="J6" s="177" t="s">
        <v>77</v>
      </c>
      <c r="K6" s="177" t="s">
        <v>25</v>
      </c>
      <c r="L6" s="292" t="s">
        <v>26</v>
      </c>
      <c r="M6" s="177" t="s">
        <v>27</v>
      </c>
      <c r="N6" s="177" t="s">
        <v>28</v>
      </c>
      <c r="O6" s="177" t="s">
        <v>29</v>
      </c>
      <c r="P6" s="178" t="s">
        <v>30</v>
      </c>
      <c r="Q6" s="178" t="s">
        <v>31</v>
      </c>
      <c r="R6" s="177" t="s">
        <v>32</v>
      </c>
      <c r="S6" s="177" t="s">
        <v>33</v>
      </c>
      <c r="T6" s="177" t="s">
        <v>34</v>
      </c>
      <c r="U6" s="293" t="s">
        <v>35</v>
      </c>
      <c r="V6" s="177" t="s">
        <v>36</v>
      </c>
      <c r="W6" s="178" t="s">
        <v>37</v>
      </c>
      <c r="X6" s="177" t="s">
        <v>38</v>
      </c>
      <c r="Y6" s="177" t="s">
        <v>39</v>
      </c>
      <c r="Z6" s="177" t="s">
        <v>75</v>
      </c>
      <c r="AA6" s="177" t="s">
        <v>40</v>
      </c>
      <c r="AB6" s="177" t="s">
        <v>41</v>
      </c>
      <c r="AC6" s="181" t="s">
        <v>42</v>
      </c>
      <c r="AD6" s="177" t="s">
        <v>43</v>
      </c>
      <c r="AE6" s="177" t="s">
        <v>44</v>
      </c>
      <c r="AF6" s="293" t="s">
        <v>45</v>
      </c>
      <c r="AG6" s="177" t="s">
        <v>46</v>
      </c>
      <c r="AH6" s="294" t="s">
        <v>47</v>
      </c>
      <c r="AI6" s="177" t="s">
        <v>48</v>
      </c>
      <c r="AJ6" s="177" t="s">
        <v>49</v>
      </c>
      <c r="AK6" s="292" t="s">
        <v>50</v>
      </c>
      <c r="AL6" s="181" t="s">
        <v>51</v>
      </c>
      <c r="AM6" s="177" t="s">
        <v>52</v>
      </c>
      <c r="AN6" s="181" t="s">
        <v>53</v>
      </c>
      <c r="AO6" s="181" t="s">
        <v>54</v>
      </c>
      <c r="AP6" s="177" t="s">
        <v>55</v>
      </c>
      <c r="AQ6" s="293" t="s">
        <v>56</v>
      </c>
      <c r="AR6" s="177" t="s">
        <v>57</v>
      </c>
      <c r="AS6" s="177" t="s">
        <v>58</v>
      </c>
      <c r="AT6" s="177" t="s">
        <v>59</v>
      </c>
      <c r="AU6" s="293" t="s">
        <v>60</v>
      </c>
      <c r="AV6" s="293" t="s">
        <v>61</v>
      </c>
      <c r="AW6" s="183" t="s">
        <v>62</v>
      </c>
      <c r="AX6" s="295" t="s">
        <v>63</v>
      </c>
      <c r="AY6" s="177" t="s">
        <v>64</v>
      </c>
      <c r="AZ6" s="178" t="s">
        <v>65</v>
      </c>
      <c r="BA6" s="178" t="s">
        <v>66</v>
      </c>
      <c r="BB6" s="178" t="s">
        <v>67</v>
      </c>
      <c r="BC6" s="20"/>
      <c r="BD6" s="20"/>
      <c r="BE6" s="20"/>
      <c r="BF6" s="20"/>
      <c r="BG6" s="20"/>
      <c r="BH6" s="20"/>
      <c r="BI6" s="20"/>
      <c r="BJ6" s="20"/>
      <c r="BK6" s="20"/>
      <c r="BL6" s="20"/>
      <c r="BM6" s="20"/>
      <c r="BN6" s="20"/>
      <c r="BO6" s="20"/>
      <c r="BP6" s="20"/>
      <c r="BQ6" s="20"/>
      <c r="BR6" s="20"/>
      <c r="BS6" s="20"/>
      <c r="BT6" s="20"/>
      <c r="BU6" s="20"/>
    </row>
    <row r="7" spans="1:73" s="296" customFormat="1" ht="15" customHeight="1" x14ac:dyDescent="0.2">
      <c r="B7" s="61">
        <v>2023</v>
      </c>
      <c r="C7" s="83">
        <v>891780111</v>
      </c>
      <c r="D7" s="62" t="s">
        <v>68</v>
      </c>
      <c r="E7" s="475" t="s">
        <v>11463</v>
      </c>
      <c r="F7" s="134" t="s">
        <v>11464</v>
      </c>
      <c r="G7" s="374">
        <v>0</v>
      </c>
      <c r="H7" s="235" t="s">
        <v>69</v>
      </c>
      <c r="I7" s="64" t="s">
        <v>78</v>
      </c>
      <c r="J7" s="83" t="s">
        <v>1527</v>
      </c>
      <c r="K7" s="65" t="s">
        <v>11465</v>
      </c>
      <c r="L7" s="237">
        <v>15500000</v>
      </c>
      <c r="M7" s="83" t="s">
        <v>73</v>
      </c>
      <c r="N7" s="235" t="s">
        <v>69</v>
      </c>
      <c r="O7" s="65" t="s">
        <v>11466</v>
      </c>
      <c r="P7" s="65">
        <v>1045726836</v>
      </c>
      <c r="Q7" s="135">
        <v>33</v>
      </c>
      <c r="R7" s="562">
        <v>44943</v>
      </c>
      <c r="S7" s="237">
        <v>5363267343</v>
      </c>
      <c r="T7" s="562">
        <v>44946</v>
      </c>
      <c r="U7" s="563">
        <v>15500000</v>
      </c>
      <c r="V7" s="64" t="s">
        <v>70</v>
      </c>
      <c r="W7" s="135">
        <v>12621405</v>
      </c>
      <c r="X7" s="65" t="s">
        <v>11467</v>
      </c>
      <c r="Y7" s="235" t="s">
        <v>69</v>
      </c>
      <c r="Z7" s="241">
        <v>44946</v>
      </c>
      <c r="AA7" s="241">
        <v>44946</v>
      </c>
      <c r="AB7" s="241" t="s">
        <v>80</v>
      </c>
      <c r="AC7" s="241">
        <v>45093</v>
      </c>
      <c r="AD7" s="136">
        <f>+IF(AB7="1800-01-01",AC7-AA7,AC7-AB7)</f>
        <v>147</v>
      </c>
      <c r="AE7" s="136">
        <v>0</v>
      </c>
      <c r="AF7" s="564">
        <v>0</v>
      </c>
      <c r="AG7" s="136">
        <v>0</v>
      </c>
      <c r="AH7" s="241" t="s">
        <v>80</v>
      </c>
      <c r="AI7" s="136">
        <f t="shared" ref="AI7:AI70" si="0">+IF(AH7="1800-01-01",0,AH7-AC7)</f>
        <v>0</v>
      </c>
      <c r="AJ7" s="135">
        <v>0</v>
      </c>
      <c r="AK7" s="242">
        <v>0</v>
      </c>
      <c r="AL7" s="241" t="s">
        <v>80</v>
      </c>
      <c r="AM7" s="136">
        <v>1</v>
      </c>
      <c r="AN7" s="562">
        <v>44978</v>
      </c>
      <c r="AO7" s="562">
        <v>45067</v>
      </c>
      <c r="AP7" s="136">
        <f>IFERROR(+IF(AN7="1800-01-01",0,AO7-AN7),0)</f>
        <v>89</v>
      </c>
      <c r="AQ7" s="242">
        <f>+L7+AF7-AK7</f>
        <v>15500000</v>
      </c>
      <c r="AR7" s="64" t="s">
        <v>115</v>
      </c>
      <c r="AS7" s="135">
        <v>0</v>
      </c>
      <c r="AT7" s="243" t="s">
        <v>80</v>
      </c>
      <c r="AU7" s="565">
        <v>15500000</v>
      </c>
      <c r="AV7" s="380">
        <f t="shared" ref="AV7:AV70" si="1">AQ7-AU7</f>
        <v>0</v>
      </c>
      <c r="AW7" s="137">
        <f t="shared" ref="AW7:AW70" si="2">+AU7/AQ7</f>
        <v>1</v>
      </c>
      <c r="AX7" s="241" t="s">
        <v>80</v>
      </c>
      <c r="AY7" s="64" t="s">
        <v>800</v>
      </c>
      <c r="AZ7" s="65" t="s">
        <v>11468</v>
      </c>
      <c r="BA7" s="83" t="s">
        <v>71</v>
      </c>
      <c r="BB7" s="83" t="s">
        <v>71</v>
      </c>
    </row>
    <row r="8" spans="1:73" s="296" customFormat="1" ht="15" customHeight="1" x14ac:dyDescent="0.2">
      <c r="B8" s="247">
        <v>2023</v>
      </c>
      <c r="C8" s="81">
        <v>891780111</v>
      </c>
      <c r="D8" s="82" t="s">
        <v>68</v>
      </c>
      <c r="E8" s="144" t="s">
        <v>11469</v>
      </c>
      <c r="F8" s="145" t="s">
        <v>11470</v>
      </c>
      <c r="G8" s="138">
        <v>0</v>
      </c>
      <c r="H8" s="145"/>
      <c r="I8" s="86" t="s">
        <v>78</v>
      </c>
      <c r="J8" s="81" t="s">
        <v>1527</v>
      </c>
      <c r="K8" s="141" t="s">
        <v>11471</v>
      </c>
      <c r="L8" s="248">
        <v>15603000</v>
      </c>
      <c r="M8" s="81" t="s">
        <v>73</v>
      </c>
      <c r="N8" s="145"/>
      <c r="O8" s="87" t="s">
        <v>11472</v>
      </c>
      <c r="P8" s="87">
        <v>1082911157</v>
      </c>
      <c r="Q8" s="150">
        <v>33</v>
      </c>
      <c r="R8" s="169">
        <v>44943</v>
      </c>
      <c r="S8" s="248">
        <v>5363267343</v>
      </c>
      <c r="T8" s="169">
        <v>44946</v>
      </c>
      <c r="U8" s="566">
        <f>L8</f>
        <v>15603000</v>
      </c>
      <c r="V8" s="86" t="s">
        <v>70</v>
      </c>
      <c r="W8" s="143">
        <v>12621405</v>
      </c>
      <c r="X8" s="87" t="s">
        <v>11467</v>
      </c>
      <c r="Y8" s="145"/>
      <c r="Z8" s="201">
        <v>44946</v>
      </c>
      <c r="AA8" s="201">
        <v>44946</v>
      </c>
      <c r="AB8" s="201" t="s">
        <v>80</v>
      </c>
      <c r="AC8" s="201">
        <v>45093</v>
      </c>
      <c r="AD8" s="150">
        <f t="shared" ref="AD8:AD234" si="3">+IF(AB8="1800-01-01",AC8-AA8,AC8-AB8)</f>
        <v>147</v>
      </c>
      <c r="AE8" s="150">
        <v>1</v>
      </c>
      <c r="AF8" s="567">
        <v>1447000</v>
      </c>
      <c r="AG8" s="150">
        <v>1</v>
      </c>
      <c r="AH8" s="201">
        <v>45107</v>
      </c>
      <c r="AI8" s="150">
        <f t="shared" si="0"/>
        <v>14</v>
      </c>
      <c r="AJ8" s="143">
        <v>0</v>
      </c>
      <c r="AK8" s="248">
        <v>0</v>
      </c>
      <c r="AL8" s="86" t="s">
        <v>80</v>
      </c>
      <c r="AM8" s="150">
        <v>0</v>
      </c>
      <c r="AN8" s="169" t="s">
        <v>80</v>
      </c>
      <c r="AO8" s="169" t="s">
        <v>80</v>
      </c>
      <c r="AP8" s="150">
        <f t="shared" ref="AP8:AP71" si="4">IFERROR(+IF(AN8="1800-01-01",0,AO8-AN8),0)</f>
        <v>0</v>
      </c>
      <c r="AQ8" s="252">
        <f>+L8+AF8-AK8</f>
        <v>17050000</v>
      </c>
      <c r="AR8" s="86" t="s">
        <v>115</v>
      </c>
      <c r="AS8" s="143">
        <v>0</v>
      </c>
      <c r="AT8" s="203" t="s">
        <v>80</v>
      </c>
      <c r="AU8" s="248">
        <v>17050000</v>
      </c>
      <c r="AV8" s="364">
        <f t="shared" si="1"/>
        <v>0</v>
      </c>
      <c r="AW8" s="133">
        <f t="shared" si="2"/>
        <v>1</v>
      </c>
      <c r="AX8" s="201" t="s">
        <v>80</v>
      </c>
      <c r="AY8" s="86" t="s">
        <v>800</v>
      </c>
      <c r="AZ8" s="145" t="s">
        <v>11473</v>
      </c>
      <c r="BA8" s="81" t="s">
        <v>71</v>
      </c>
      <c r="BB8" s="81" t="s">
        <v>71</v>
      </c>
    </row>
    <row r="9" spans="1:73" s="296" customFormat="1" ht="15" customHeight="1" x14ac:dyDescent="0.2">
      <c r="B9" s="247">
        <v>2023</v>
      </c>
      <c r="C9" s="81">
        <v>891780111</v>
      </c>
      <c r="D9" s="82" t="s">
        <v>68</v>
      </c>
      <c r="E9" s="144" t="s">
        <v>11474</v>
      </c>
      <c r="F9" s="145" t="s">
        <v>11475</v>
      </c>
      <c r="G9" s="138">
        <v>0</v>
      </c>
      <c r="H9" s="145"/>
      <c r="I9" s="86" t="s">
        <v>78</v>
      </c>
      <c r="J9" s="81" t="s">
        <v>1527</v>
      </c>
      <c r="K9" s="141" t="s">
        <v>11476</v>
      </c>
      <c r="L9" s="248">
        <v>17113000</v>
      </c>
      <c r="M9" s="81" t="s">
        <v>73</v>
      </c>
      <c r="N9" s="145"/>
      <c r="O9" s="87" t="s">
        <v>11477</v>
      </c>
      <c r="P9" s="87">
        <v>1015460393</v>
      </c>
      <c r="Q9" s="150">
        <v>33</v>
      </c>
      <c r="R9" s="169">
        <v>44943</v>
      </c>
      <c r="S9" s="248">
        <v>5363267343</v>
      </c>
      <c r="T9" s="169">
        <v>44946</v>
      </c>
      <c r="U9" s="566">
        <f>L9</f>
        <v>17113000</v>
      </c>
      <c r="V9" s="86" t="s">
        <v>70</v>
      </c>
      <c r="W9" s="143">
        <v>12621405</v>
      </c>
      <c r="X9" s="87" t="s">
        <v>11467</v>
      </c>
      <c r="Y9" s="145"/>
      <c r="Z9" s="201">
        <v>44946</v>
      </c>
      <c r="AA9" s="201">
        <v>44946</v>
      </c>
      <c r="AB9" s="201" t="s">
        <v>80</v>
      </c>
      <c r="AC9" s="201">
        <v>45093</v>
      </c>
      <c r="AD9" s="150">
        <f t="shared" si="3"/>
        <v>147</v>
      </c>
      <c r="AE9" s="150">
        <v>2</v>
      </c>
      <c r="AF9" s="567">
        <v>1587000</v>
      </c>
      <c r="AG9" s="150">
        <v>1</v>
      </c>
      <c r="AH9" s="201">
        <v>45107</v>
      </c>
      <c r="AI9" s="150">
        <f t="shared" si="0"/>
        <v>14</v>
      </c>
      <c r="AJ9" s="143">
        <v>0</v>
      </c>
      <c r="AK9" s="248">
        <v>0</v>
      </c>
      <c r="AL9" s="86" t="s">
        <v>80</v>
      </c>
      <c r="AM9" s="150">
        <v>0</v>
      </c>
      <c r="AN9" s="169" t="s">
        <v>80</v>
      </c>
      <c r="AO9" s="169" t="s">
        <v>80</v>
      </c>
      <c r="AP9" s="150">
        <f t="shared" si="4"/>
        <v>0</v>
      </c>
      <c r="AQ9" s="252">
        <f>+L9+AF9-AK9</f>
        <v>18700000</v>
      </c>
      <c r="AR9" s="86" t="s">
        <v>115</v>
      </c>
      <c r="AS9" s="143">
        <v>0</v>
      </c>
      <c r="AT9" s="203" t="s">
        <v>80</v>
      </c>
      <c r="AU9" s="248">
        <v>18700000</v>
      </c>
      <c r="AV9" s="364">
        <f t="shared" si="1"/>
        <v>0</v>
      </c>
      <c r="AW9" s="133">
        <f t="shared" si="2"/>
        <v>1</v>
      </c>
      <c r="AX9" s="201" t="s">
        <v>80</v>
      </c>
      <c r="AY9" s="86" t="s">
        <v>800</v>
      </c>
      <c r="AZ9" s="145" t="s">
        <v>11478</v>
      </c>
      <c r="BA9" s="81" t="s">
        <v>71</v>
      </c>
      <c r="BB9" s="81" t="s">
        <v>71</v>
      </c>
    </row>
    <row r="10" spans="1:73" s="296" customFormat="1" ht="15" customHeight="1" x14ac:dyDescent="0.2">
      <c r="B10" s="247">
        <v>2023</v>
      </c>
      <c r="C10" s="81">
        <v>891780111</v>
      </c>
      <c r="D10" s="82" t="s">
        <v>68</v>
      </c>
      <c r="E10" s="144" t="s">
        <v>11479</v>
      </c>
      <c r="F10" s="145" t="s">
        <v>11480</v>
      </c>
      <c r="G10" s="138">
        <v>0</v>
      </c>
      <c r="H10" s="145"/>
      <c r="I10" s="86" t="s">
        <v>78</v>
      </c>
      <c r="J10" s="81" t="s">
        <v>1527</v>
      </c>
      <c r="K10" s="141" t="s">
        <v>11481</v>
      </c>
      <c r="L10" s="248">
        <v>25000000</v>
      </c>
      <c r="M10" s="81" t="s">
        <v>73</v>
      </c>
      <c r="N10" s="145"/>
      <c r="O10" s="87" t="s">
        <v>11482</v>
      </c>
      <c r="P10" s="87">
        <v>1082841776</v>
      </c>
      <c r="Q10" s="150">
        <v>33</v>
      </c>
      <c r="R10" s="169">
        <v>44943</v>
      </c>
      <c r="S10" s="248">
        <v>5363267343</v>
      </c>
      <c r="T10" s="169">
        <v>44946</v>
      </c>
      <c r="U10" s="566">
        <f>L10</f>
        <v>25000000</v>
      </c>
      <c r="V10" s="86" t="s">
        <v>70</v>
      </c>
      <c r="W10" s="143">
        <v>12621405</v>
      </c>
      <c r="X10" s="87" t="s">
        <v>11467</v>
      </c>
      <c r="Y10" s="145"/>
      <c r="Z10" s="201">
        <v>44946</v>
      </c>
      <c r="AA10" s="201">
        <v>44946</v>
      </c>
      <c r="AB10" s="201" t="s">
        <v>80</v>
      </c>
      <c r="AC10" s="201">
        <v>45093</v>
      </c>
      <c r="AD10" s="150">
        <f t="shared" si="3"/>
        <v>147</v>
      </c>
      <c r="AE10" s="150">
        <v>1</v>
      </c>
      <c r="AF10" s="567">
        <v>2333000</v>
      </c>
      <c r="AG10" s="150">
        <v>1</v>
      </c>
      <c r="AH10" s="201">
        <v>45107</v>
      </c>
      <c r="AI10" s="150">
        <f t="shared" si="0"/>
        <v>14</v>
      </c>
      <c r="AJ10" s="143">
        <v>0</v>
      </c>
      <c r="AK10" s="248">
        <v>0</v>
      </c>
      <c r="AL10" s="86" t="s">
        <v>80</v>
      </c>
      <c r="AM10" s="150">
        <v>0</v>
      </c>
      <c r="AN10" s="169" t="s">
        <v>80</v>
      </c>
      <c r="AO10" s="169" t="s">
        <v>80</v>
      </c>
      <c r="AP10" s="150">
        <f t="shared" si="4"/>
        <v>0</v>
      </c>
      <c r="AQ10" s="252">
        <f>+L10+AF10-AK10</f>
        <v>27333000</v>
      </c>
      <c r="AR10" s="86" t="s">
        <v>115</v>
      </c>
      <c r="AS10" s="143">
        <v>0</v>
      </c>
      <c r="AT10" s="203" t="s">
        <v>80</v>
      </c>
      <c r="AU10" s="248">
        <v>27333000</v>
      </c>
      <c r="AV10" s="364">
        <f t="shared" si="1"/>
        <v>0</v>
      </c>
      <c r="AW10" s="133">
        <f t="shared" si="2"/>
        <v>1</v>
      </c>
      <c r="AX10" s="201" t="s">
        <v>80</v>
      </c>
      <c r="AY10" s="86" t="s">
        <v>800</v>
      </c>
      <c r="AZ10" s="145" t="s">
        <v>11483</v>
      </c>
      <c r="BA10" s="81" t="s">
        <v>71</v>
      </c>
      <c r="BB10" s="81" t="s">
        <v>71</v>
      </c>
    </row>
    <row r="11" spans="1:73" s="296" customFormat="1" ht="15" customHeight="1" x14ac:dyDescent="0.2">
      <c r="B11" s="247">
        <v>2023</v>
      </c>
      <c r="C11" s="81">
        <v>891780111</v>
      </c>
      <c r="D11" s="82" t="s">
        <v>68</v>
      </c>
      <c r="E11" s="144" t="s">
        <v>11484</v>
      </c>
      <c r="F11" s="145" t="s">
        <v>11485</v>
      </c>
      <c r="G11" s="568">
        <v>0</v>
      </c>
      <c r="H11" s="145"/>
      <c r="I11" s="86" t="s">
        <v>78</v>
      </c>
      <c r="J11" s="317" t="s">
        <v>1527</v>
      </c>
      <c r="K11" s="569" t="s">
        <v>11486</v>
      </c>
      <c r="L11" s="570">
        <v>30703000</v>
      </c>
      <c r="M11" s="81" t="s">
        <v>73</v>
      </c>
      <c r="N11" s="145"/>
      <c r="O11" s="482" t="s">
        <v>11487</v>
      </c>
      <c r="P11" s="482">
        <v>13542773</v>
      </c>
      <c r="Q11" s="150">
        <v>33</v>
      </c>
      <c r="R11" s="169">
        <v>44943</v>
      </c>
      <c r="S11" s="570">
        <v>5363267343</v>
      </c>
      <c r="T11" s="169">
        <v>44946</v>
      </c>
      <c r="U11" s="566">
        <f>L11</f>
        <v>30703000</v>
      </c>
      <c r="V11" s="86" t="s">
        <v>70</v>
      </c>
      <c r="W11" s="481">
        <v>85455983</v>
      </c>
      <c r="X11" s="482" t="s">
        <v>11488</v>
      </c>
      <c r="Y11" s="145"/>
      <c r="Z11" s="472">
        <v>44946</v>
      </c>
      <c r="AA11" s="472">
        <v>44946</v>
      </c>
      <c r="AB11" s="201" t="s">
        <v>80</v>
      </c>
      <c r="AC11" s="472">
        <v>45093</v>
      </c>
      <c r="AD11" s="150">
        <f t="shared" si="3"/>
        <v>147</v>
      </c>
      <c r="AE11" s="359">
        <v>1</v>
      </c>
      <c r="AF11" s="571">
        <v>0</v>
      </c>
      <c r="AG11" s="359">
        <v>1</v>
      </c>
      <c r="AH11" s="201">
        <v>45099</v>
      </c>
      <c r="AI11" s="150">
        <f t="shared" si="0"/>
        <v>6</v>
      </c>
      <c r="AJ11" s="143">
        <v>0</v>
      </c>
      <c r="AK11" s="248">
        <v>0</v>
      </c>
      <c r="AL11" s="86" t="s">
        <v>80</v>
      </c>
      <c r="AM11" s="150">
        <v>0</v>
      </c>
      <c r="AN11" s="169" t="s">
        <v>80</v>
      </c>
      <c r="AO11" s="169" t="s">
        <v>80</v>
      </c>
      <c r="AP11" s="150">
        <f t="shared" si="4"/>
        <v>0</v>
      </c>
      <c r="AQ11" s="252">
        <f>+L11+AF11-AK11</f>
        <v>30703000</v>
      </c>
      <c r="AR11" s="86" t="s">
        <v>115</v>
      </c>
      <c r="AS11" s="143">
        <v>0</v>
      </c>
      <c r="AT11" s="203" t="s">
        <v>80</v>
      </c>
      <c r="AU11" s="248">
        <v>30703000</v>
      </c>
      <c r="AV11" s="364">
        <f t="shared" si="1"/>
        <v>0</v>
      </c>
      <c r="AW11" s="133">
        <f t="shared" si="2"/>
        <v>1</v>
      </c>
      <c r="AX11" s="201" t="s">
        <v>80</v>
      </c>
      <c r="AY11" s="86" t="s">
        <v>800</v>
      </c>
      <c r="AZ11" s="145" t="s">
        <v>11489</v>
      </c>
      <c r="BA11" s="81" t="s">
        <v>71</v>
      </c>
      <c r="BB11" s="81" t="s">
        <v>71</v>
      </c>
    </row>
    <row r="12" spans="1:73" s="296" customFormat="1" ht="15" customHeight="1" x14ac:dyDescent="0.2">
      <c r="B12" s="247">
        <v>2023</v>
      </c>
      <c r="C12" s="81">
        <v>891780111</v>
      </c>
      <c r="D12" s="82" t="s">
        <v>68</v>
      </c>
      <c r="E12" s="144" t="s">
        <v>11490</v>
      </c>
      <c r="F12" s="145" t="s">
        <v>11491</v>
      </c>
      <c r="G12" s="138">
        <v>0</v>
      </c>
      <c r="H12" s="145"/>
      <c r="I12" s="86" t="s">
        <v>78</v>
      </c>
      <c r="J12" s="81" t="s">
        <v>1527</v>
      </c>
      <c r="K12" s="141" t="s">
        <v>11492</v>
      </c>
      <c r="L12" s="248">
        <v>18083000</v>
      </c>
      <c r="M12" s="81" t="s">
        <v>73</v>
      </c>
      <c r="N12" s="145"/>
      <c r="O12" s="87" t="s">
        <v>11493</v>
      </c>
      <c r="P12" s="87">
        <v>1098731749</v>
      </c>
      <c r="Q12" s="150">
        <v>33</v>
      </c>
      <c r="R12" s="169">
        <v>44943</v>
      </c>
      <c r="S12" s="248">
        <v>5363267343</v>
      </c>
      <c r="T12" s="169">
        <v>44946</v>
      </c>
      <c r="U12" s="566">
        <f>L12</f>
        <v>18083000</v>
      </c>
      <c r="V12" s="86" t="s">
        <v>70</v>
      </c>
      <c r="W12" s="143">
        <v>93400727</v>
      </c>
      <c r="X12" s="87" t="s">
        <v>11494</v>
      </c>
      <c r="Y12" s="145"/>
      <c r="Z12" s="201">
        <v>44946</v>
      </c>
      <c r="AA12" s="201">
        <v>44946</v>
      </c>
      <c r="AB12" s="201" t="s">
        <v>80</v>
      </c>
      <c r="AC12" s="201">
        <v>45093</v>
      </c>
      <c r="AD12" s="150">
        <f t="shared" si="3"/>
        <v>147</v>
      </c>
      <c r="AE12" s="150">
        <v>1</v>
      </c>
      <c r="AF12" s="567">
        <v>1634000</v>
      </c>
      <c r="AG12" s="150">
        <v>1</v>
      </c>
      <c r="AH12" s="201">
        <v>45107</v>
      </c>
      <c r="AI12" s="150">
        <f t="shared" si="0"/>
        <v>14</v>
      </c>
      <c r="AJ12" s="143">
        <v>0</v>
      </c>
      <c r="AK12" s="248">
        <v>0</v>
      </c>
      <c r="AL12" s="86" t="s">
        <v>80</v>
      </c>
      <c r="AM12" s="150">
        <v>0</v>
      </c>
      <c r="AN12" s="169" t="s">
        <v>80</v>
      </c>
      <c r="AO12" s="169" t="s">
        <v>80</v>
      </c>
      <c r="AP12" s="150">
        <f t="shared" si="4"/>
        <v>0</v>
      </c>
      <c r="AQ12" s="252">
        <f>+L12+AF12-AK12</f>
        <v>19717000</v>
      </c>
      <c r="AR12" s="86" t="s">
        <v>115</v>
      </c>
      <c r="AS12" s="143">
        <v>0</v>
      </c>
      <c r="AT12" s="203" t="s">
        <v>80</v>
      </c>
      <c r="AU12" s="248">
        <v>19717000</v>
      </c>
      <c r="AV12" s="364">
        <f t="shared" si="1"/>
        <v>0</v>
      </c>
      <c r="AW12" s="133">
        <f t="shared" si="2"/>
        <v>1</v>
      </c>
      <c r="AX12" s="201" t="s">
        <v>80</v>
      </c>
      <c r="AY12" s="86" t="s">
        <v>800</v>
      </c>
      <c r="AZ12" s="145" t="s">
        <v>11495</v>
      </c>
      <c r="BA12" s="81" t="s">
        <v>71</v>
      </c>
      <c r="BB12" s="81" t="s">
        <v>71</v>
      </c>
    </row>
    <row r="13" spans="1:73" s="296" customFormat="1" ht="15" customHeight="1" x14ac:dyDescent="0.2">
      <c r="B13" s="247">
        <v>2023</v>
      </c>
      <c r="C13" s="81">
        <v>891780111</v>
      </c>
      <c r="D13" s="82" t="s">
        <v>68</v>
      </c>
      <c r="E13" s="144" t="s">
        <v>11496</v>
      </c>
      <c r="F13" s="145" t="s">
        <v>11497</v>
      </c>
      <c r="G13" s="138">
        <v>0</v>
      </c>
      <c r="H13" s="145"/>
      <c r="I13" s="86" t="s">
        <v>78</v>
      </c>
      <c r="J13" s="81" t="s">
        <v>1527</v>
      </c>
      <c r="K13" s="141" t="s">
        <v>11498</v>
      </c>
      <c r="L13" s="248">
        <v>18083000</v>
      </c>
      <c r="M13" s="81" t="s">
        <v>73</v>
      </c>
      <c r="N13" s="145"/>
      <c r="O13" s="87" t="s">
        <v>11499</v>
      </c>
      <c r="P13" s="87">
        <v>1083019267</v>
      </c>
      <c r="Q13" s="150">
        <v>33</v>
      </c>
      <c r="R13" s="169">
        <v>44943</v>
      </c>
      <c r="S13" s="248">
        <v>5363267343</v>
      </c>
      <c r="T13" s="169">
        <v>44946</v>
      </c>
      <c r="U13" s="566">
        <f>L13</f>
        <v>18083000</v>
      </c>
      <c r="V13" s="86" t="s">
        <v>70</v>
      </c>
      <c r="W13" s="143">
        <v>12621405</v>
      </c>
      <c r="X13" s="87" t="s">
        <v>11467</v>
      </c>
      <c r="Y13" s="145"/>
      <c r="Z13" s="201">
        <v>44946</v>
      </c>
      <c r="AA13" s="201">
        <v>44946</v>
      </c>
      <c r="AB13" s="201" t="s">
        <v>80</v>
      </c>
      <c r="AC13" s="201">
        <v>45093</v>
      </c>
      <c r="AD13" s="150">
        <f t="shared" si="3"/>
        <v>147</v>
      </c>
      <c r="AE13" s="150">
        <v>1</v>
      </c>
      <c r="AF13" s="567">
        <v>1634000</v>
      </c>
      <c r="AG13" s="150">
        <v>1</v>
      </c>
      <c r="AH13" s="201">
        <v>45107</v>
      </c>
      <c r="AI13" s="150">
        <f t="shared" si="0"/>
        <v>14</v>
      </c>
      <c r="AJ13" s="143">
        <v>0</v>
      </c>
      <c r="AK13" s="248">
        <v>0</v>
      </c>
      <c r="AL13" s="86" t="s">
        <v>80</v>
      </c>
      <c r="AM13" s="150">
        <v>0</v>
      </c>
      <c r="AN13" s="169" t="s">
        <v>80</v>
      </c>
      <c r="AO13" s="169" t="s">
        <v>80</v>
      </c>
      <c r="AP13" s="150">
        <f t="shared" si="4"/>
        <v>0</v>
      </c>
      <c r="AQ13" s="252">
        <f>+L13+AF13-AK13</f>
        <v>19717000</v>
      </c>
      <c r="AR13" s="86" t="s">
        <v>115</v>
      </c>
      <c r="AS13" s="143">
        <v>0</v>
      </c>
      <c r="AT13" s="203" t="s">
        <v>80</v>
      </c>
      <c r="AU13" s="248">
        <v>19717000</v>
      </c>
      <c r="AV13" s="364">
        <f t="shared" si="1"/>
        <v>0</v>
      </c>
      <c r="AW13" s="133">
        <f t="shared" si="2"/>
        <v>1</v>
      </c>
      <c r="AX13" s="201" t="s">
        <v>80</v>
      </c>
      <c r="AY13" s="86" t="s">
        <v>800</v>
      </c>
      <c r="AZ13" s="145" t="s">
        <v>11500</v>
      </c>
      <c r="BA13" s="81" t="s">
        <v>71</v>
      </c>
      <c r="BB13" s="81" t="s">
        <v>71</v>
      </c>
    </row>
    <row r="14" spans="1:73" s="296" customFormat="1" ht="15" customHeight="1" x14ac:dyDescent="0.2">
      <c r="B14" s="247">
        <v>2023</v>
      </c>
      <c r="C14" s="81">
        <v>891780111</v>
      </c>
      <c r="D14" s="82" t="s">
        <v>68</v>
      </c>
      <c r="E14" s="144" t="s">
        <v>11501</v>
      </c>
      <c r="F14" s="145" t="s">
        <v>11502</v>
      </c>
      <c r="G14" s="138">
        <v>0</v>
      </c>
      <c r="H14" s="145"/>
      <c r="I14" s="86" t="s">
        <v>78</v>
      </c>
      <c r="J14" s="81" t="s">
        <v>1527</v>
      </c>
      <c r="K14" s="141" t="s">
        <v>11503</v>
      </c>
      <c r="L14" s="248">
        <v>13000000</v>
      </c>
      <c r="M14" s="81" t="s">
        <v>73</v>
      </c>
      <c r="N14" s="145"/>
      <c r="O14" s="87" t="s">
        <v>11504</v>
      </c>
      <c r="P14" s="87">
        <v>57428933</v>
      </c>
      <c r="Q14" s="150">
        <v>33</v>
      </c>
      <c r="R14" s="169">
        <v>44943</v>
      </c>
      <c r="S14" s="248">
        <v>5363267343</v>
      </c>
      <c r="T14" s="169">
        <v>44946</v>
      </c>
      <c r="U14" s="566">
        <f>L14</f>
        <v>13000000</v>
      </c>
      <c r="V14" s="86" t="s">
        <v>70</v>
      </c>
      <c r="W14" s="143">
        <v>57435262</v>
      </c>
      <c r="X14" s="87" t="s">
        <v>11505</v>
      </c>
      <c r="Y14" s="145"/>
      <c r="Z14" s="201">
        <v>44946</v>
      </c>
      <c r="AA14" s="201">
        <v>44946</v>
      </c>
      <c r="AB14" s="201" t="s">
        <v>80</v>
      </c>
      <c r="AC14" s="201">
        <v>45093</v>
      </c>
      <c r="AD14" s="150">
        <f t="shared" si="3"/>
        <v>147</v>
      </c>
      <c r="AE14" s="150">
        <v>1</v>
      </c>
      <c r="AF14" s="567">
        <v>1167000</v>
      </c>
      <c r="AG14" s="150">
        <v>1</v>
      </c>
      <c r="AH14" s="201">
        <v>45107</v>
      </c>
      <c r="AI14" s="150">
        <f t="shared" si="0"/>
        <v>14</v>
      </c>
      <c r="AJ14" s="143">
        <v>0</v>
      </c>
      <c r="AK14" s="248">
        <v>0</v>
      </c>
      <c r="AL14" s="86" t="s">
        <v>80</v>
      </c>
      <c r="AM14" s="150">
        <v>0</v>
      </c>
      <c r="AN14" s="169" t="s">
        <v>80</v>
      </c>
      <c r="AO14" s="169" t="s">
        <v>80</v>
      </c>
      <c r="AP14" s="150">
        <f t="shared" si="4"/>
        <v>0</v>
      </c>
      <c r="AQ14" s="252">
        <f>+L14+AF14-AK14</f>
        <v>14167000</v>
      </c>
      <c r="AR14" s="86" t="s">
        <v>115</v>
      </c>
      <c r="AS14" s="143">
        <v>0</v>
      </c>
      <c r="AT14" s="203" t="s">
        <v>80</v>
      </c>
      <c r="AU14" s="248">
        <v>14167000</v>
      </c>
      <c r="AV14" s="364">
        <f t="shared" si="1"/>
        <v>0</v>
      </c>
      <c r="AW14" s="133">
        <f t="shared" si="2"/>
        <v>1</v>
      </c>
      <c r="AX14" s="201" t="s">
        <v>80</v>
      </c>
      <c r="AY14" s="86" t="s">
        <v>800</v>
      </c>
      <c r="AZ14" s="145" t="s">
        <v>11506</v>
      </c>
      <c r="BA14" s="81" t="s">
        <v>71</v>
      </c>
      <c r="BB14" s="81" t="s">
        <v>71</v>
      </c>
    </row>
    <row r="15" spans="1:73" s="296" customFormat="1" ht="15" customHeight="1" x14ac:dyDescent="0.2">
      <c r="B15" s="247">
        <v>2023</v>
      </c>
      <c r="C15" s="81">
        <v>891780111</v>
      </c>
      <c r="D15" s="82" t="s">
        <v>68</v>
      </c>
      <c r="E15" s="144" t="s">
        <v>11507</v>
      </c>
      <c r="F15" s="145" t="s">
        <v>11508</v>
      </c>
      <c r="G15" s="138">
        <v>0</v>
      </c>
      <c r="H15" s="145"/>
      <c r="I15" s="86" t="s">
        <v>78</v>
      </c>
      <c r="J15" s="81" t="s">
        <v>1527</v>
      </c>
      <c r="K15" s="141" t="s">
        <v>11509</v>
      </c>
      <c r="L15" s="248">
        <v>13833000</v>
      </c>
      <c r="M15" s="81" t="s">
        <v>73</v>
      </c>
      <c r="N15" s="145"/>
      <c r="O15" s="87" t="s">
        <v>11510</v>
      </c>
      <c r="P15" s="87">
        <v>1082941397</v>
      </c>
      <c r="Q15" s="150">
        <v>33</v>
      </c>
      <c r="R15" s="169">
        <v>44943</v>
      </c>
      <c r="S15" s="248">
        <v>5363267343</v>
      </c>
      <c r="T15" s="169">
        <v>44946</v>
      </c>
      <c r="U15" s="566">
        <f>L15</f>
        <v>13833000</v>
      </c>
      <c r="V15" s="86" t="s">
        <v>70</v>
      </c>
      <c r="W15" s="143">
        <v>57435262</v>
      </c>
      <c r="X15" s="87" t="s">
        <v>11505</v>
      </c>
      <c r="Y15" s="145"/>
      <c r="Z15" s="201">
        <v>44946</v>
      </c>
      <c r="AA15" s="201">
        <v>44946</v>
      </c>
      <c r="AB15" s="201" t="s">
        <v>80</v>
      </c>
      <c r="AC15" s="201">
        <v>45093</v>
      </c>
      <c r="AD15" s="150">
        <f t="shared" si="3"/>
        <v>147</v>
      </c>
      <c r="AE15" s="150">
        <v>1</v>
      </c>
      <c r="AF15" s="567">
        <v>1167000</v>
      </c>
      <c r="AG15" s="150">
        <v>1</v>
      </c>
      <c r="AH15" s="201">
        <v>45107</v>
      </c>
      <c r="AI15" s="150">
        <f t="shared" si="0"/>
        <v>14</v>
      </c>
      <c r="AJ15" s="143">
        <v>0</v>
      </c>
      <c r="AK15" s="248">
        <v>0</v>
      </c>
      <c r="AL15" s="86" t="s">
        <v>80</v>
      </c>
      <c r="AM15" s="150">
        <v>0</v>
      </c>
      <c r="AN15" s="169" t="s">
        <v>80</v>
      </c>
      <c r="AO15" s="169" t="s">
        <v>80</v>
      </c>
      <c r="AP15" s="150">
        <f t="shared" si="4"/>
        <v>0</v>
      </c>
      <c r="AQ15" s="252">
        <f>+L15+AF15-AK15</f>
        <v>15000000</v>
      </c>
      <c r="AR15" s="86" t="s">
        <v>115</v>
      </c>
      <c r="AS15" s="143">
        <v>0</v>
      </c>
      <c r="AT15" s="203" t="s">
        <v>80</v>
      </c>
      <c r="AU15" s="248">
        <v>15000000</v>
      </c>
      <c r="AV15" s="364">
        <f t="shared" si="1"/>
        <v>0</v>
      </c>
      <c r="AW15" s="133">
        <f t="shared" si="2"/>
        <v>1</v>
      </c>
      <c r="AX15" s="201" t="s">
        <v>80</v>
      </c>
      <c r="AY15" s="86" t="s">
        <v>800</v>
      </c>
      <c r="AZ15" s="145" t="s">
        <v>11511</v>
      </c>
      <c r="BA15" s="81" t="s">
        <v>71</v>
      </c>
      <c r="BB15" s="81" t="s">
        <v>71</v>
      </c>
    </row>
    <row r="16" spans="1:73" s="296" customFormat="1" ht="15" customHeight="1" x14ac:dyDescent="0.2">
      <c r="B16" s="247">
        <v>2023</v>
      </c>
      <c r="C16" s="81">
        <v>891780111</v>
      </c>
      <c r="D16" s="82" t="s">
        <v>68</v>
      </c>
      <c r="E16" s="144" t="s">
        <v>11512</v>
      </c>
      <c r="F16" s="145" t="s">
        <v>11513</v>
      </c>
      <c r="G16" s="138">
        <v>0</v>
      </c>
      <c r="H16" s="145"/>
      <c r="I16" s="86" t="s">
        <v>78</v>
      </c>
      <c r="J16" s="81" t="s">
        <v>1527</v>
      </c>
      <c r="K16" s="141" t="s">
        <v>11514</v>
      </c>
      <c r="L16" s="248">
        <v>35737000</v>
      </c>
      <c r="M16" s="81" t="s">
        <v>73</v>
      </c>
      <c r="N16" s="145"/>
      <c r="O16" s="87" t="s">
        <v>11515</v>
      </c>
      <c r="P16" s="87">
        <v>85468614</v>
      </c>
      <c r="Q16" s="150">
        <v>33</v>
      </c>
      <c r="R16" s="169">
        <v>44943</v>
      </c>
      <c r="S16" s="248">
        <v>5363267343</v>
      </c>
      <c r="T16" s="169">
        <v>44946</v>
      </c>
      <c r="U16" s="566">
        <f>L16</f>
        <v>35737000</v>
      </c>
      <c r="V16" s="86" t="s">
        <v>70</v>
      </c>
      <c r="W16" s="143">
        <v>85455983</v>
      </c>
      <c r="X16" s="87" t="s">
        <v>11488</v>
      </c>
      <c r="Y16" s="145"/>
      <c r="Z16" s="201">
        <v>44946</v>
      </c>
      <c r="AA16" s="201">
        <v>44946</v>
      </c>
      <c r="AB16" s="201" t="s">
        <v>80</v>
      </c>
      <c r="AC16" s="201">
        <v>45093</v>
      </c>
      <c r="AD16" s="150">
        <f t="shared" si="3"/>
        <v>147</v>
      </c>
      <c r="AE16" s="150">
        <v>1</v>
      </c>
      <c r="AF16" s="567">
        <v>3313000</v>
      </c>
      <c r="AG16" s="150">
        <v>1</v>
      </c>
      <c r="AH16" s="201">
        <v>45107</v>
      </c>
      <c r="AI16" s="150">
        <f t="shared" si="0"/>
        <v>14</v>
      </c>
      <c r="AJ16" s="143">
        <v>0</v>
      </c>
      <c r="AK16" s="248">
        <v>0</v>
      </c>
      <c r="AL16" s="86" t="s">
        <v>80</v>
      </c>
      <c r="AM16" s="150">
        <v>0</v>
      </c>
      <c r="AN16" s="169" t="s">
        <v>80</v>
      </c>
      <c r="AO16" s="169" t="s">
        <v>80</v>
      </c>
      <c r="AP16" s="150">
        <f t="shared" si="4"/>
        <v>0</v>
      </c>
      <c r="AQ16" s="252">
        <f>+L16+AF16-AK16</f>
        <v>39050000</v>
      </c>
      <c r="AR16" s="86" t="s">
        <v>115</v>
      </c>
      <c r="AS16" s="143">
        <v>0</v>
      </c>
      <c r="AT16" s="203" t="s">
        <v>80</v>
      </c>
      <c r="AU16" s="248">
        <v>39050000</v>
      </c>
      <c r="AV16" s="364">
        <f t="shared" si="1"/>
        <v>0</v>
      </c>
      <c r="AW16" s="133">
        <f t="shared" si="2"/>
        <v>1</v>
      </c>
      <c r="AX16" s="201" t="s">
        <v>80</v>
      </c>
      <c r="AY16" s="86" t="s">
        <v>800</v>
      </c>
      <c r="AZ16" s="145" t="s">
        <v>11516</v>
      </c>
      <c r="BA16" s="81" t="s">
        <v>71</v>
      </c>
      <c r="BB16" s="81" t="s">
        <v>71</v>
      </c>
    </row>
    <row r="17" spans="2:54" s="296" customFormat="1" ht="15" customHeight="1" x14ac:dyDescent="0.2">
      <c r="B17" s="247">
        <v>2023</v>
      </c>
      <c r="C17" s="81">
        <v>891780111</v>
      </c>
      <c r="D17" s="82" t="s">
        <v>68</v>
      </c>
      <c r="E17" s="144" t="s">
        <v>11517</v>
      </c>
      <c r="F17" s="145" t="s">
        <v>11518</v>
      </c>
      <c r="G17" s="138">
        <v>0</v>
      </c>
      <c r="H17" s="145"/>
      <c r="I17" s="86" t="s">
        <v>78</v>
      </c>
      <c r="J17" s="81" t="s">
        <v>1527</v>
      </c>
      <c r="K17" s="141" t="s">
        <v>11519</v>
      </c>
      <c r="L17" s="248">
        <v>2700000</v>
      </c>
      <c r="M17" s="81" t="s">
        <v>73</v>
      </c>
      <c r="N17" s="145"/>
      <c r="O17" s="87" t="s">
        <v>11520</v>
      </c>
      <c r="P17" s="87">
        <v>7601477</v>
      </c>
      <c r="Q17" s="150">
        <v>33</v>
      </c>
      <c r="R17" s="169">
        <v>44943</v>
      </c>
      <c r="S17" s="248">
        <v>5363267343</v>
      </c>
      <c r="T17" s="169">
        <v>44946</v>
      </c>
      <c r="U17" s="566">
        <f>L17</f>
        <v>2700000</v>
      </c>
      <c r="V17" s="86" t="s">
        <v>70</v>
      </c>
      <c r="W17" s="143">
        <v>41947381</v>
      </c>
      <c r="X17" s="87" t="s">
        <v>11521</v>
      </c>
      <c r="Y17" s="145"/>
      <c r="Z17" s="201">
        <v>44946</v>
      </c>
      <c r="AA17" s="201">
        <v>44946</v>
      </c>
      <c r="AB17" s="201" t="s">
        <v>80</v>
      </c>
      <c r="AC17" s="201">
        <v>44952</v>
      </c>
      <c r="AD17" s="150">
        <f t="shared" si="3"/>
        <v>6</v>
      </c>
      <c r="AE17" s="150">
        <v>0</v>
      </c>
      <c r="AF17" s="567">
        <v>0</v>
      </c>
      <c r="AG17" s="150">
        <v>0</v>
      </c>
      <c r="AH17" s="156" t="s">
        <v>80</v>
      </c>
      <c r="AI17" s="150">
        <f t="shared" si="0"/>
        <v>0</v>
      </c>
      <c r="AJ17" s="143">
        <v>0</v>
      </c>
      <c r="AK17" s="248">
        <v>0</v>
      </c>
      <c r="AL17" s="86" t="s">
        <v>80</v>
      </c>
      <c r="AM17" s="150">
        <v>0</v>
      </c>
      <c r="AN17" s="169" t="s">
        <v>80</v>
      </c>
      <c r="AO17" s="169" t="s">
        <v>80</v>
      </c>
      <c r="AP17" s="150">
        <f t="shared" si="4"/>
        <v>0</v>
      </c>
      <c r="AQ17" s="252">
        <f>+L17+AF17-AK17</f>
        <v>2700000</v>
      </c>
      <c r="AR17" s="86" t="s">
        <v>115</v>
      </c>
      <c r="AS17" s="143">
        <v>0</v>
      </c>
      <c r="AT17" s="203" t="s">
        <v>80</v>
      </c>
      <c r="AU17" s="248">
        <v>2700000</v>
      </c>
      <c r="AV17" s="364">
        <f t="shared" si="1"/>
        <v>0</v>
      </c>
      <c r="AW17" s="133">
        <f t="shared" si="2"/>
        <v>1</v>
      </c>
      <c r="AX17" s="201" t="s">
        <v>80</v>
      </c>
      <c r="AY17" s="86" t="s">
        <v>800</v>
      </c>
      <c r="AZ17" s="145" t="s">
        <v>11522</v>
      </c>
      <c r="BA17" s="81" t="s">
        <v>71</v>
      </c>
      <c r="BB17" s="81" t="s">
        <v>71</v>
      </c>
    </row>
    <row r="18" spans="2:54" s="296" customFormat="1" ht="15" customHeight="1" x14ac:dyDescent="0.2">
      <c r="B18" s="247">
        <v>2023</v>
      </c>
      <c r="C18" s="81">
        <v>891780111</v>
      </c>
      <c r="D18" s="82" t="s">
        <v>68</v>
      </c>
      <c r="E18" s="144" t="s">
        <v>11523</v>
      </c>
      <c r="F18" s="145" t="s">
        <v>11524</v>
      </c>
      <c r="G18" s="138">
        <v>0</v>
      </c>
      <c r="H18" s="145"/>
      <c r="I18" s="86" t="s">
        <v>78</v>
      </c>
      <c r="J18" s="81" t="s">
        <v>1527</v>
      </c>
      <c r="K18" s="141" t="s">
        <v>11525</v>
      </c>
      <c r="L18" s="248">
        <v>2700000</v>
      </c>
      <c r="M18" s="81" t="s">
        <v>73</v>
      </c>
      <c r="N18" s="145"/>
      <c r="O18" s="87" t="s">
        <v>7115</v>
      </c>
      <c r="P18" s="87">
        <v>40935960</v>
      </c>
      <c r="Q18" s="150">
        <v>33</v>
      </c>
      <c r="R18" s="169">
        <v>44943</v>
      </c>
      <c r="S18" s="248">
        <v>5363267343</v>
      </c>
      <c r="T18" s="169">
        <v>44946</v>
      </c>
      <c r="U18" s="566">
        <f>L18</f>
        <v>2700000</v>
      </c>
      <c r="V18" s="86" t="s">
        <v>70</v>
      </c>
      <c r="W18" s="143">
        <v>41947381</v>
      </c>
      <c r="X18" s="87" t="s">
        <v>11521</v>
      </c>
      <c r="Y18" s="145"/>
      <c r="Z18" s="201">
        <v>44946</v>
      </c>
      <c r="AA18" s="201">
        <v>44946</v>
      </c>
      <c r="AB18" s="201" t="s">
        <v>80</v>
      </c>
      <c r="AC18" s="201">
        <v>44952</v>
      </c>
      <c r="AD18" s="150">
        <f t="shared" si="3"/>
        <v>6</v>
      </c>
      <c r="AE18" s="150">
        <v>0</v>
      </c>
      <c r="AF18" s="567">
        <v>0</v>
      </c>
      <c r="AG18" s="150">
        <v>0</v>
      </c>
      <c r="AH18" s="156" t="s">
        <v>80</v>
      </c>
      <c r="AI18" s="150">
        <f t="shared" si="0"/>
        <v>0</v>
      </c>
      <c r="AJ18" s="143">
        <v>0</v>
      </c>
      <c r="AK18" s="248">
        <v>0</v>
      </c>
      <c r="AL18" s="86" t="s">
        <v>80</v>
      </c>
      <c r="AM18" s="150">
        <v>0</v>
      </c>
      <c r="AN18" s="169" t="s">
        <v>80</v>
      </c>
      <c r="AO18" s="169" t="s">
        <v>80</v>
      </c>
      <c r="AP18" s="150">
        <f t="shared" si="4"/>
        <v>0</v>
      </c>
      <c r="AQ18" s="252">
        <f>+L18+AF18-AK18</f>
        <v>2700000</v>
      </c>
      <c r="AR18" s="86" t="s">
        <v>115</v>
      </c>
      <c r="AS18" s="143">
        <v>0</v>
      </c>
      <c r="AT18" s="203" t="s">
        <v>80</v>
      </c>
      <c r="AU18" s="248">
        <v>2700000</v>
      </c>
      <c r="AV18" s="364">
        <f t="shared" si="1"/>
        <v>0</v>
      </c>
      <c r="AW18" s="133">
        <f t="shared" si="2"/>
        <v>1</v>
      </c>
      <c r="AX18" s="201" t="s">
        <v>80</v>
      </c>
      <c r="AY18" s="86" t="s">
        <v>800</v>
      </c>
      <c r="AZ18" s="145" t="s">
        <v>11526</v>
      </c>
      <c r="BA18" s="81" t="s">
        <v>71</v>
      </c>
      <c r="BB18" s="81" t="s">
        <v>71</v>
      </c>
    </row>
    <row r="19" spans="2:54" s="296" customFormat="1" ht="15" customHeight="1" x14ac:dyDescent="0.2">
      <c r="B19" s="247">
        <v>2023</v>
      </c>
      <c r="C19" s="81">
        <v>891780111</v>
      </c>
      <c r="D19" s="82" t="s">
        <v>68</v>
      </c>
      <c r="E19" s="144" t="s">
        <v>11527</v>
      </c>
      <c r="F19" s="145" t="s">
        <v>11528</v>
      </c>
      <c r="G19" s="138">
        <v>0</v>
      </c>
      <c r="H19" s="145"/>
      <c r="I19" s="86" t="s">
        <v>78</v>
      </c>
      <c r="J19" s="81" t="s">
        <v>1527</v>
      </c>
      <c r="K19" s="141" t="s">
        <v>11529</v>
      </c>
      <c r="L19" s="248">
        <v>2700000</v>
      </c>
      <c r="M19" s="81" t="s">
        <v>73</v>
      </c>
      <c r="N19" s="145"/>
      <c r="O19" s="87" t="s">
        <v>11530</v>
      </c>
      <c r="P19" s="87">
        <v>1082905987</v>
      </c>
      <c r="Q19" s="150">
        <v>33</v>
      </c>
      <c r="R19" s="169">
        <v>44943</v>
      </c>
      <c r="S19" s="248">
        <v>5363267343</v>
      </c>
      <c r="T19" s="169">
        <v>44946</v>
      </c>
      <c r="U19" s="566">
        <f>L19</f>
        <v>2700000</v>
      </c>
      <c r="V19" s="86" t="s">
        <v>70</v>
      </c>
      <c r="W19" s="143">
        <v>41947381</v>
      </c>
      <c r="X19" s="87" t="s">
        <v>11521</v>
      </c>
      <c r="Y19" s="145"/>
      <c r="Z19" s="201">
        <v>44946</v>
      </c>
      <c r="AA19" s="201">
        <v>44946</v>
      </c>
      <c r="AB19" s="201" t="s">
        <v>80</v>
      </c>
      <c r="AC19" s="201">
        <v>44952</v>
      </c>
      <c r="AD19" s="150">
        <f t="shared" si="3"/>
        <v>6</v>
      </c>
      <c r="AE19" s="150">
        <v>0</v>
      </c>
      <c r="AF19" s="567">
        <v>0</v>
      </c>
      <c r="AG19" s="150">
        <v>0</v>
      </c>
      <c r="AH19" s="156" t="s">
        <v>80</v>
      </c>
      <c r="AI19" s="150">
        <f t="shared" si="0"/>
        <v>0</v>
      </c>
      <c r="AJ19" s="143">
        <v>0</v>
      </c>
      <c r="AK19" s="248">
        <v>0</v>
      </c>
      <c r="AL19" s="86" t="s">
        <v>80</v>
      </c>
      <c r="AM19" s="150">
        <v>0</v>
      </c>
      <c r="AN19" s="169" t="s">
        <v>80</v>
      </c>
      <c r="AO19" s="169" t="s">
        <v>80</v>
      </c>
      <c r="AP19" s="150">
        <f t="shared" si="4"/>
        <v>0</v>
      </c>
      <c r="AQ19" s="252">
        <f>+L19+AF19-AK19</f>
        <v>2700000</v>
      </c>
      <c r="AR19" s="86" t="s">
        <v>115</v>
      </c>
      <c r="AS19" s="143">
        <v>0</v>
      </c>
      <c r="AT19" s="203" t="s">
        <v>80</v>
      </c>
      <c r="AU19" s="248">
        <v>2700000</v>
      </c>
      <c r="AV19" s="364">
        <f t="shared" si="1"/>
        <v>0</v>
      </c>
      <c r="AW19" s="133">
        <f t="shared" si="2"/>
        <v>1</v>
      </c>
      <c r="AX19" s="201" t="s">
        <v>80</v>
      </c>
      <c r="AY19" s="86" t="s">
        <v>800</v>
      </c>
      <c r="AZ19" s="145" t="s">
        <v>11531</v>
      </c>
      <c r="BA19" s="81" t="s">
        <v>71</v>
      </c>
      <c r="BB19" s="81" t="s">
        <v>71</v>
      </c>
    </row>
    <row r="20" spans="2:54" s="296" customFormat="1" ht="15" customHeight="1" x14ac:dyDescent="0.2">
      <c r="B20" s="247">
        <v>2023</v>
      </c>
      <c r="C20" s="81">
        <v>891780111</v>
      </c>
      <c r="D20" s="82" t="s">
        <v>68</v>
      </c>
      <c r="E20" s="144" t="s">
        <v>11532</v>
      </c>
      <c r="F20" s="145" t="s">
        <v>11533</v>
      </c>
      <c r="G20" s="138">
        <v>0</v>
      </c>
      <c r="H20" s="145"/>
      <c r="I20" s="86" t="s">
        <v>78</v>
      </c>
      <c r="J20" s="81" t="s">
        <v>1527</v>
      </c>
      <c r="K20" s="141" t="s">
        <v>11529</v>
      </c>
      <c r="L20" s="248">
        <v>2700000</v>
      </c>
      <c r="M20" s="81" t="s">
        <v>73</v>
      </c>
      <c r="N20" s="145"/>
      <c r="O20" s="87" t="s">
        <v>11534</v>
      </c>
      <c r="P20" s="87">
        <v>1082912086</v>
      </c>
      <c r="Q20" s="150">
        <v>33</v>
      </c>
      <c r="R20" s="169">
        <v>44943</v>
      </c>
      <c r="S20" s="248">
        <v>5363267343</v>
      </c>
      <c r="T20" s="169">
        <v>44946</v>
      </c>
      <c r="U20" s="566">
        <f>L20</f>
        <v>2700000</v>
      </c>
      <c r="V20" s="86" t="s">
        <v>70</v>
      </c>
      <c r="W20" s="143">
        <v>41947381</v>
      </c>
      <c r="X20" s="87" t="s">
        <v>11521</v>
      </c>
      <c r="Y20" s="145"/>
      <c r="Z20" s="201">
        <v>44946</v>
      </c>
      <c r="AA20" s="201">
        <v>44946</v>
      </c>
      <c r="AB20" s="201" t="s">
        <v>80</v>
      </c>
      <c r="AC20" s="201">
        <v>44952</v>
      </c>
      <c r="AD20" s="150">
        <f t="shared" si="3"/>
        <v>6</v>
      </c>
      <c r="AE20" s="150">
        <v>0</v>
      </c>
      <c r="AF20" s="567">
        <v>0</v>
      </c>
      <c r="AG20" s="150">
        <v>0</v>
      </c>
      <c r="AH20" s="156" t="s">
        <v>80</v>
      </c>
      <c r="AI20" s="150">
        <f t="shared" si="0"/>
        <v>0</v>
      </c>
      <c r="AJ20" s="143">
        <v>0</v>
      </c>
      <c r="AK20" s="248">
        <v>0</v>
      </c>
      <c r="AL20" s="86" t="s">
        <v>80</v>
      </c>
      <c r="AM20" s="150">
        <v>0</v>
      </c>
      <c r="AN20" s="169" t="s">
        <v>80</v>
      </c>
      <c r="AO20" s="169" t="s">
        <v>80</v>
      </c>
      <c r="AP20" s="150">
        <f t="shared" si="4"/>
        <v>0</v>
      </c>
      <c r="AQ20" s="252">
        <f>+L20+AF20-AK20</f>
        <v>2700000</v>
      </c>
      <c r="AR20" s="86" t="s">
        <v>115</v>
      </c>
      <c r="AS20" s="143">
        <v>0</v>
      </c>
      <c r="AT20" s="203" t="s">
        <v>80</v>
      </c>
      <c r="AU20" s="248">
        <v>2700000</v>
      </c>
      <c r="AV20" s="364">
        <f t="shared" si="1"/>
        <v>0</v>
      </c>
      <c r="AW20" s="133">
        <f t="shared" si="2"/>
        <v>1</v>
      </c>
      <c r="AX20" s="201" t="s">
        <v>80</v>
      </c>
      <c r="AY20" s="86" t="s">
        <v>800</v>
      </c>
      <c r="AZ20" s="145" t="s">
        <v>11535</v>
      </c>
      <c r="BA20" s="81" t="s">
        <v>71</v>
      </c>
      <c r="BB20" s="81" t="s">
        <v>71</v>
      </c>
    </row>
    <row r="21" spans="2:54" s="296" customFormat="1" ht="15" customHeight="1" x14ac:dyDescent="0.2">
      <c r="B21" s="247">
        <v>2023</v>
      </c>
      <c r="C21" s="81">
        <v>891780111</v>
      </c>
      <c r="D21" s="82" t="s">
        <v>68</v>
      </c>
      <c r="E21" s="144" t="s">
        <v>11536</v>
      </c>
      <c r="F21" s="145" t="s">
        <v>11537</v>
      </c>
      <c r="G21" s="138">
        <v>0</v>
      </c>
      <c r="H21" s="145"/>
      <c r="I21" s="86" t="s">
        <v>78</v>
      </c>
      <c r="J21" s="81" t="s">
        <v>1527</v>
      </c>
      <c r="K21" s="141" t="s">
        <v>11538</v>
      </c>
      <c r="L21" s="248">
        <v>2700000</v>
      </c>
      <c r="M21" s="81" t="s">
        <v>73</v>
      </c>
      <c r="N21" s="145"/>
      <c r="O21" s="87" t="s">
        <v>11539</v>
      </c>
      <c r="P21" s="87">
        <v>63549864</v>
      </c>
      <c r="Q21" s="150">
        <v>33</v>
      </c>
      <c r="R21" s="169">
        <v>44943</v>
      </c>
      <c r="S21" s="248">
        <v>5363267343</v>
      </c>
      <c r="T21" s="169">
        <v>44946</v>
      </c>
      <c r="U21" s="566">
        <f>L21</f>
        <v>2700000</v>
      </c>
      <c r="V21" s="86" t="s">
        <v>70</v>
      </c>
      <c r="W21" s="143">
        <v>41947381</v>
      </c>
      <c r="X21" s="87" t="s">
        <v>11521</v>
      </c>
      <c r="Y21" s="145"/>
      <c r="Z21" s="201">
        <v>44946</v>
      </c>
      <c r="AA21" s="201">
        <v>44946</v>
      </c>
      <c r="AB21" s="201" t="s">
        <v>80</v>
      </c>
      <c r="AC21" s="201">
        <v>44952</v>
      </c>
      <c r="AD21" s="150">
        <f t="shared" si="3"/>
        <v>6</v>
      </c>
      <c r="AE21" s="150">
        <v>0</v>
      </c>
      <c r="AF21" s="567">
        <v>0</v>
      </c>
      <c r="AG21" s="150">
        <v>0</v>
      </c>
      <c r="AH21" s="156" t="s">
        <v>80</v>
      </c>
      <c r="AI21" s="150">
        <f t="shared" si="0"/>
        <v>0</v>
      </c>
      <c r="AJ21" s="143">
        <v>0</v>
      </c>
      <c r="AK21" s="248">
        <v>0</v>
      </c>
      <c r="AL21" s="86" t="s">
        <v>80</v>
      </c>
      <c r="AM21" s="150">
        <v>0</v>
      </c>
      <c r="AN21" s="169" t="s">
        <v>80</v>
      </c>
      <c r="AO21" s="169" t="s">
        <v>80</v>
      </c>
      <c r="AP21" s="150">
        <f t="shared" si="4"/>
        <v>0</v>
      </c>
      <c r="AQ21" s="252">
        <f>+L21+AF21-AK21</f>
        <v>2700000</v>
      </c>
      <c r="AR21" s="86" t="s">
        <v>115</v>
      </c>
      <c r="AS21" s="143">
        <v>0</v>
      </c>
      <c r="AT21" s="203" t="s">
        <v>80</v>
      </c>
      <c r="AU21" s="248">
        <v>2700000</v>
      </c>
      <c r="AV21" s="364">
        <f t="shared" si="1"/>
        <v>0</v>
      </c>
      <c r="AW21" s="133">
        <f t="shared" si="2"/>
        <v>1</v>
      </c>
      <c r="AX21" s="201" t="s">
        <v>80</v>
      </c>
      <c r="AY21" s="86" t="s">
        <v>800</v>
      </c>
      <c r="AZ21" s="145" t="s">
        <v>11540</v>
      </c>
      <c r="BA21" s="81" t="s">
        <v>71</v>
      </c>
      <c r="BB21" s="81" t="s">
        <v>71</v>
      </c>
    </row>
    <row r="22" spans="2:54" s="296" customFormat="1" ht="15" customHeight="1" x14ac:dyDescent="0.2">
      <c r="B22" s="247">
        <v>2023</v>
      </c>
      <c r="C22" s="81">
        <v>891780111</v>
      </c>
      <c r="D22" s="82" t="s">
        <v>68</v>
      </c>
      <c r="E22" s="144" t="s">
        <v>11541</v>
      </c>
      <c r="F22" s="145" t="s">
        <v>11542</v>
      </c>
      <c r="G22" s="138">
        <v>0</v>
      </c>
      <c r="H22" s="145"/>
      <c r="I22" s="86" t="s">
        <v>78</v>
      </c>
      <c r="J22" s="81" t="s">
        <v>1527</v>
      </c>
      <c r="K22" s="141" t="s">
        <v>11529</v>
      </c>
      <c r="L22" s="248">
        <v>2700000</v>
      </c>
      <c r="M22" s="81" t="s">
        <v>73</v>
      </c>
      <c r="N22" s="145"/>
      <c r="O22" s="87" t="s">
        <v>11543</v>
      </c>
      <c r="P22" s="87">
        <v>1082926063</v>
      </c>
      <c r="Q22" s="150">
        <v>33</v>
      </c>
      <c r="R22" s="169">
        <v>44943</v>
      </c>
      <c r="S22" s="248">
        <v>5363267343</v>
      </c>
      <c r="T22" s="169">
        <v>44946</v>
      </c>
      <c r="U22" s="566">
        <f>L22</f>
        <v>2700000</v>
      </c>
      <c r="V22" s="86" t="s">
        <v>70</v>
      </c>
      <c r="W22" s="143">
        <v>41947381</v>
      </c>
      <c r="X22" s="87" t="s">
        <v>11521</v>
      </c>
      <c r="Y22" s="145"/>
      <c r="Z22" s="201">
        <v>44946</v>
      </c>
      <c r="AA22" s="201">
        <v>44946</v>
      </c>
      <c r="AB22" s="201" t="s">
        <v>80</v>
      </c>
      <c r="AC22" s="201">
        <v>44952</v>
      </c>
      <c r="AD22" s="150">
        <f t="shared" si="3"/>
        <v>6</v>
      </c>
      <c r="AE22" s="150">
        <v>0</v>
      </c>
      <c r="AF22" s="567">
        <v>0</v>
      </c>
      <c r="AG22" s="150">
        <v>0</v>
      </c>
      <c r="AH22" s="156" t="s">
        <v>80</v>
      </c>
      <c r="AI22" s="150">
        <f t="shared" si="0"/>
        <v>0</v>
      </c>
      <c r="AJ22" s="143">
        <v>0</v>
      </c>
      <c r="AK22" s="248">
        <v>0</v>
      </c>
      <c r="AL22" s="86" t="s">
        <v>80</v>
      </c>
      <c r="AM22" s="150">
        <v>0</v>
      </c>
      <c r="AN22" s="169" t="s">
        <v>80</v>
      </c>
      <c r="AO22" s="169" t="s">
        <v>80</v>
      </c>
      <c r="AP22" s="150">
        <f t="shared" si="4"/>
        <v>0</v>
      </c>
      <c r="AQ22" s="252">
        <f>+L22+AF22-AK22</f>
        <v>2700000</v>
      </c>
      <c r="AR22" s="86" t="s">
        <v>115</v>
      </c>
      <c r="AS22" s="143">
        <v>0</v>
      </c>
      <c r="AT22" s="203" t="s">
        <v>80</v>
      </c>
      <c r="AU22" s="248">
        <v>2700000</v>
      </c>
      <c r="AV22" s="364">
        <f t="shared" si="1"/>
        <v>0</v>
      </c>
      <c r="AW22" s="133">
        <f t="shared" si="2"/>
        <v>1</v>
      </c>
      <c r="AX22" s="201" t="s">
        <v>80</v>
      </c>
      <c r="AY22" s="86" t="s">
        <v>800</v>
      </c>
      <c r="AZ22" s="145" t="s">
        <v>11544</v>
      </c>
      <c r="BA22" s="81" t="s">
        <v>71</v>
      </c>
      <c r="BB22" s="81" t="s">
        <v>71</v>
      </c>
    </row>
    <row r="23" spans="2:54" s="296" customFormat="1" ht="15" customHeight="1" x14ac:dyDescent="0.2">
      <c r="B23" s="247">
        <v>2023</v>
      </c>
      <c r="C23" s="81">
        <v>891780111</v>
      </c>
      <c r="D23" s="82" t="s">
        <v>68</v>
      </c>
      <c r="E23" s="144" t="s">
        <v>11545</v>
      </c>
      <c r="F23" s="145" t="s">
        <v>11546</v>
      </c>
      <c r="G23" s="138">
        <v>0</v>
      </c>
      <c r="H23" s="145"/>
      <c r="I23" s="86" t="s">
        <v>78</v>
      </c>
      <c r="J23" s="81" t="s">
        <v>1527</v>
      </c>
      <c r="K23" s="141" t="s">
        <v>11529</v>
      </c>
      <c r="L23" s="248">
        <v>2700000</v>
      </c>
      <c r="M23" s="81" t="s">
        <v>73</v>
      </c>
      <c r="N23" s="145"/>
      <c r="O23" s="87" t="s">
        <v>11547</v>
      </c>
      <c r="P23" s="87">
        <v>57466769</v>
      </c>
      <c r="Q23" s="150">
        <v>33</v>
      </c>
      <c r="R23" s="169">
        <v>44943</v>
      </c>
      <c r="S23" s="248">
        <v>5363267343</v>
      </c>
      <c r="T23" s="169">
        <v>44946</v>
      </c>
      <c r="U23" s="566">
        <f>L23</f>
        <v>2700000</v>
      </c>
      <c r="V23" s="86" t="s">
        <v>70</v>
      </c>
      <c r="W23" s="143">
        <v>41947381</v>
      </c>
      <c r="X23" s="87" t="s">
        <v>11521</v>
      </c>
      <c r="Y23" s="145"/>
      <c r="Z23" s="201">
        <v>44946</v>
      </c>
      <c r="AA23" s="201">
        <v>44946</v>
      </c>
      <c r="AB23" s="201" t="s">
        <v>80</v>
      </c>
      <c r="AC23" s="201">
        <v>44952</v>
      </c>
      <c r="AD23" s="150">
        <f t="shared" si="3"/>
        <v>6</v>
      </c>
      <c r="AE23" s="150">
        <v>0</v>
      </c>
      <c r="AF23" s="567">
        <v>0</v>
      </c>
      <c r="AG23" s="150">
        <v>0</v>
      </c>
      <c r="AH23" s="156" t="s">
        <v>80</v>
      </c>
      <c r="AI23" s="150">
        <f t="shared" si="0"/>
        <v>0</v>
      </c>
      <c r="AJ23" s="143">
        <v>0</v>
      </c>
      <c r="AK23" s="248">
        <v>0</v>
      </c>
      <c r="AL23" s="86" t="s">
        <v>80</v>
      </c>
      <c r="AM23" s="150">
        <v>0</v>
      </c>
      <c r="AN23" s="169" t="s">
        <v>80</v>
      </c>
      <c r="AO23" s="169" t="s">
        <v>80</v>
      </c>
      <c r="AP23" s="150">
        <f t="shared" si="4"/>
        <v>0</v>
      </c>
      <c r="AQ23" s="252">
        <f>+L23+AF23-AK23</f>
        <v>2700000</v>
      </c>
      <c r="AR23" s="86" t="s">
        <v>115</v>
      </c>
      <c r="AS23" s="143">
        <v>0</v>
      </c>
      <c r="AT23" s="203" t="s">
        <v>80</v>
      </c>
      <c r="AU23" s="248">
        <v>2700000</v>
      </c>
      <c r="AV23" s="364">
        <f t="shared" si="1"/>
        <v>0</v>
      </c>
      <c r="AW23" s="133">
        <f t="shared" si="2"/>
        <v>1</v>
      </c>
      <c r="AX23" s="201" t="s">
        <v>80</v>
      </c>
      <c r="AY23" s="86" t="s">
        <v>800</v>
      </c>
      <c r="AZ23" s="145" t="s">
        <v>11548</v>
      </c>
      <c r="BA23" s="81" t="s">
        <v>71</v>
      </c>
      <c r="BB23" s="81" t="s">
        <v>71</v>
      </c>
    </row>
    <row r="24" spans="2:54" s="296" customFormat="1" ht="15" customHeight="1" x14ac:dyDescent="0.2">
      <c r="B24" s="247">
        <v>2023</v>
      </c>
      <c r="C24" s="81">
        <v>891780111</v>
      </c>
      <c r="D24" s="82" t="s">
        <v>68</v>
      </c>
      <c r="E24" s="144" t="s">
        <v>11549</v>
      </c>
      <c r="F24" s="145" t="s">
        <v>11550</v>
      </c>
      <c r="G24" s="138">
        <v>0</v>
      </c>
      <c r="H24" s="145"/>
      <c r="I24" s="86" t="s">
        <v>78</v>
      </c>
      <c r="J24" s="81" t="s">
        <v>1527</v>
      </c>
      <c r="K24" s="141" t="s">
        <v>11529</v>
      </c>
      <c r="L24" s="248">
        <v>2700000</v>
      </c>
      <c r="M24" s="81" t="s">
        <v>73</v>
      </c>
      <c r="N24" s="145"/>
      <c r="O24" s="87" t="s">
        <v>11551</v>
      </c>
      <c r="P24" s="87">
        <v>1083567101</v>
      </c>
      <c r="Q24" s="150">
        <v>33</v>
      </c>
      <c r="R24" s="169">
        <v>44943</v>
      </c>
      <c r="S24" s="248">
        <v>5363267343</v>
      </c>
      <c r="T24" s="169">
        <v>44946</v>
      </c>
      <c r="U24" s="566">
        <f>L24</f>
        <v>2700000</v>
      </c>
      <c r="V24" s="86" t="s">
        <v>70</v>
      </c>
      <c r="W24" s="143">
        <v>41947381</v>
      </c>
      <c r="X24" s="87" t="s">
        <v>11521</v>
      </c>
      <c r="Y24" s="145"/>
      <c r="Z24" s="201">
        <v>44946</v>
      </c>
      <c r="AA24" s="201">
        <v>44946</v>
      </c>
      <c r="AB24" s="201" t="s">
        <v>80</v>
      </c>
      <c r="AC24" s="201">
        <v>44952</v>
      </c>
      <c r="AD24" s="150">
        <f t="shared" si="3"/>
        <v>6</v>
      </c>
      <c r="AE24" s="150">
        <v>0</v>
      </c>
      <c r="AF24" s="567">
        <v>0</v>
      </c>
      <c r="AG24" s="150">
        <v>0</v>
      </c>
      <c r="AH24" s="156" t="s">
        <v>80</v>
      </c>
      <c r="AI24" s="150">
        <f t="shared" si="0"/>
        <v>0</v>
      </c>
      <c r="AJ24" s="143">
        <v>0</v>
      </c>
      <c r="AK24" s="248">
        <v>0</v>
      </c>
      <c r="AL24" s="86" t="s">
        <v>80</v>
      </c>
      <c r="AM24" s="150">
        <v>0</v>
      </c>
      <c r="AN24" s="169" t="s">
        <v>80</v>
      </c>
      <c r="AO24" s="169" t="s">
        <v>80</v>
      </c>
      <c r="AP24" s="150">
        <f t="shared" si="4"/>
        <v>0</v>
      </c>
      <c r="AQ24" s="252">
        <f>+L24+AF24-AK24</f>
        <v>2700000</v>
      </c>
      <c r="AR24" s="86" t="s">
        <v>115</v>
      </c>
      <c r="AS24" s="143">
        <v>0</v>
      </c>
      <c r="AT24" s="203" t="s">
        <v>80</v>
      </c>
      <c r="AU24" s="248">
        <v>2700000</v>
      </c>
      <c r="AV24" s="364">
        <f t="shared" si="1"/>
        <v>0</v>
      </c>
      <c r="AW24" s="133">
        <f t="shared" si="2"/>
        <v>1</v>
      </c>
      <c r="AX24" s="201" t="s">
        <v>80</v>
      </c>
      <c r="AY24" s="86" t="s">
        <v>800</v>
      </c>
      <c r="AZ24" s="145" t="s">
        <v>11552</v>
      </c>
      <c r="BA24" s="81" t="s">
        <v>71</v>
      </c>
      <c r="BB24" s="81" t="s">
        <v>71</v>
      </c>
    </row>
    <row r="25" spans="2:54" s="296" customFormat="1" ht="15" customHeight="1" x14ac:dyDescent="0.2">
      <c r="B25" s="247">
        <v>2023</v>
      </c>
      <c r="C25" s="81">
        <v>891780111</v>
      </c>
      <c r="D25" s="82" t="s">
        <v>68</v>
      </c>
      <c r="E25" s="144" t="s">
        <v>11553</v>
      </c>
      <c r="F25" s="145" t="s">
        <v>11554</v>
      </c>
      <c r="G25" s="138">
        <v>0</v>
      </c>
      <c r="H25" s="145"/>
      <c r="I25" s="86" t="s">
        <v>78</v>
      </c>
      <c r="J25" s="81" t="s">
        <v>1527</v>
      </c>
      <c r="K25" s="141" t="s">
        <v>11529</v>
      </c>
      <c r="L25" s="248">
        <v>2700000</v>
      </c>
      <c r="M25" s="81" t="s">
        <v>73</v>
      </c>
      <c r="N25" s="145"/>
      <c r="O25" s="87" t="s">
        <v>11555</v>
      </c>
      <c r="P25" s="87">
        <v>84457565</v>
      </c>
      <c r="Q25" s="150">
        <v>33</v>
      </c>
      <c r="R25" s="169">
        <v>44943</v>
      </c>
      <c r="S25" s="248">
        <v>5363267343</v>
      </c>
      <c r="T25" s="169">
        <v>44946</v>
      </c>
      <c r="U25" s="566">
        <f>L25</f>
        <v>2700000</v>
      </c>
      <c r="V25" s="86" t="s">
        <v>70</v>
      </c>
      <c r="W25" s="143">
        <v>41947381</v>
      </c>
      <c r="X25" s="87" t="s">
        <v>11521</v>
      </c>
      <c r="Y25" s="145"/>
      <c r="Z25" s="201">
        <v>44946</v>
      </c>
      <c r="AA25" s="201">
        <v>44946</v>
      </c>
      <c r="AB25" s="201" t="s">
        <v>80</v>
      </c>
      <c r="AC25" s="201">
        <v>44952</v>
      </c>
      <c r="AD25" s="150">
        <f t="shared" si="3"/>
        <v>6</v>
      </c>
      <c r="AE25" s="150">
        <v>0</v>
      </c>
      <c r="AF25" s="567">
        <v>0</v>
      </c>
      <c r="AG25" s="150">
        <v>0</v>
      </c>
      <c r="AH25" s="156" t="s">
        <v>80</v>
      </c>
      <c r="AI25" s="150">
        <f t="shared" si="0"/>
        <v>0</v>
      </c>
      <c r="AJ25" s="143">
        <v>0</v>
      </c>
      <c r="AK25" s="248">
        <v>0</v>
      </c>
      <c r="AL25" s="86" t="s">
        <v>80</v>
      </c>
      <c r="AM25" s="150">
        <v>0</v>
      </c>
      <c r="AN25" s="169" t="s">
        <v>80</v>
      </c>
      <c r="AO25" s="169" t="s">
        <v>80</v>
      </c>
      <c r="AP25" s="150">
        <f t="shared" si="4"/>
        <v>0</v>
      </c>
      <c r="AQ25" s="252">
        <f>+L25+AF25-AK25</f>
        <v>2700000</v>
      </c>
      <c r="AR25" s="86" t="s">
        <v>115</v>
      </c>
      <c r="AS25" s="143">
        <v>0</v>
      </c>
      <c r="AT25" s="203" t="s">
        <v>80</v>
      </c>
      <c r="AU25" s="248">
        <v>2700000</v>
      </c>
      <c r="AV25" s="364">
        <f t="shared" si="1"/>
        <v>0</v>
      </c>
      <c r="AW25" s="133">
        <f t="shared" si="2"/>
        <v>1</v>
      </c>
      <c r="AX25" s="201" t="s">
        <v>80</v>
      </c>
      <c r="AY25" s="86" t="s">
        <v>800</v>
      </c>
      <c r="AZ25" s="145" t="s">
        <v>11556</v>
      </c>
      <c r="BA25" s="81" t="s">
        <v>71</v>
      </c>
      <c r="BB25" s="81" t="s">
        <v>71</v>
      </c>
    </row>
    <row r="26" spans="2:54" s="296" customFormat="1" ht="15" customHeight="1" x14ac:dyDescent="0.2">
      <c r="B26" s="247">
        <v>2023</v>
      </c>
      <c r="C26" s="81">
        <v>891780111</v>
      </c>
      <c r="D26" s="82" t="s">
        <v>68</v>
      </c>
      <c r="E26" s="144" t="s">
        <v>11557</v>
      </c>
      <c r="F26" s="145" t="s">
        <v>11558</v>
      </c>
      <c r="G26" s="138">
        <v>0</v>
      </c>
      <c r="H26" s="145"/>
      <c r="I26" s="86" t="s">
        <v>78</v>
      </c>
      <c r="J26" s="81" t="s">
        <v>1527</v>
      </c>
      <c r="K26" s="141" t="s">
        <v>11529</v>
      </c>
      <c r="L26" s="248">
        <v>2700000</v>
      </c>
      <c r="M26" s="81" t="s">
        <v>73</v>
      </c>
      <c r="N26" s="145"/>
      <c r="O26" s="87" t="s">
        <v>11559</v>
      </c>
      <c r="P26" s="87">
        <v>1082963429</v>
      </c>
      <c r="Q26" s="150">
        <v>33</v>
      </c>
      <c r="R26" s="169">
        <v>44943</v>
      </c>
      <c r="S26" s="248">
        <v>5363267343</v>
      </c>
      <c r="T26" s="169">
        <v>44946</v>
      </c>
      <c r="U26" s="566">
        <f>L26</f>
        <v>2700000</v>
      </c>
      <c r="V26" s="86" t="s">
        <v>70</v>
      </c>
      <c r="W26" s="143">
        <v>41947381</v>
      </c>
      <c r="X26" s="87" t="s">
        <v>11521</v>
      </c>
      <c r="Y26" s="145"/>
      <c r="Z26" s="201">
        <v>44946</v>
      </c>
      <c r="AA26" s="201">
        <v>44946</v>
      </c>
      <c r="AB26" s="201" t="s">
        <v>80</v>
      </c>
      <c r="AC26" s="201">
        <v>44956</v>
      </c>
      <c r="AD26" s="150">
        <f t="shared" si="3"/>
        <v>10</v>
      </c>
      <c r="AE26" s="150">
        <v>0</v>
      </c>
      <c r="AF26" s="567">
        <v>0</v>
      </c>
      <c r="AG26" s="150">
        <v>0</v>
      </c>
      <c r="AH26" s="156" t="s">
        <v>80</v>
      </c>
      <c r="AI26" s="150">
        <f t="shared" si="0"/>
        <v>0</v>
      </c>
      <c r="AJ26" s="143">
        <v>0</v>
      </c>
      <c r="AK26" s="248">
        <v>0</v>
      </c>
      <c r="AL26" s="86" t="s">
        <v>80</v>
      </c>
      <c r="AM26" s="150">
        <v>0</v>
      </c>
      <c r="AN26" s="169" t="s">
        <v>80</v>
      </c>
      <c r="AO26" s="169" t="s">
        <v>80</v>
      </c>
      <c r="AP26" s="150">
        <f t="shared" si="4"/>
        <v>0</v>
      </c>
      <c r="AQ26" s="252">
        <f>+L26+AF26-AK26</f>
        <v>2700000</v>
      </c>
      <c r="AR26" s="86" t="s">
        <v>115</v>
      </c>
      <c r="AS26" s="143">
        <v>0</v>
      </c>
      <c r="AT26" s="203" t="s">
        <v>80</v>
      </c>
      <c r="AU26" s="248">
        <v>2700000</v>
      </c>
      <c r="AV26" s="364">
        <f t="shared" si="1"/>
        <v>0</v>
      </c>
      <c r="AW26" s="133">
        <f t="shared" si="2"/>
        <v>1</v>
      </c>
      <c r="AX26" s="201" t="s">
        <v>80</v>
      </c>
      <c r="AY26" s="86" t="s">
        <v>800</v>
      </c>
      <c r="AZ26" s="145" t="s">
        <v>11560</v>
      </c>
      <c r="BA26" s="81" t="s">
        <v>71</v>
      </c>
      <c r="BB26" s="81" t="s">
        <v>71</v>
      </c>
    </row>
    <row r="27" spans="2:54" s="296" customFormat="1" ht="15" customHeight="1" x14ac:dyDescent="0.2">
      <c r="B27" s="247">
        <v>2023</v>
      </c>
      <c r="C27" s="81">
        <v>891780111</v>
      </c>
      <c r="D27" s="82" t="s">
        <v>68</v>
      </c>
      <c r="E27" s="144" t="s">
        <v>11561</v>
      </c>
      <c r="F27" s="145" t="s">
        <v>11562</v>
      </c>
      <c r="G27" s="138">
        <v>0</v>
      </c>
      <c r="H27" s="145"/>
      <c r="I27" s="86" t="s">
        <v>78</v>
      </c>
      <c r="J27" s="81" t="s">
        <v>1527</v>
      </c>
      <c r="K27" s="141" t="s">
        <v>11563</v>
      </c>
      <c r="L27" s="248">
        <v>3600000</v>
      </c>
      <c r="M27" s="81" t="s">
        <v>73</v>
      </c>
      <c r="N27" s="145"/>
      <c r="O27" s="87" t="s">
        <v>11564</v>
      </c>
      <c r="P27" s="87">
        <v>55231310</v>
      </c>
      <c r="Q27" s="150">
        <v>33</v>
      </c>
      <c r="R27" s="169">
        <v>44943</v>
      </c>
      <c r="S27" s="248">
        <v>5363267343</v>
      </c>
      <c r="T27" s="169">
        <v>44946</v>
      </c>
      <c r="U27" s="566">
        <f>L27</f>
        <v>3600000</v>
      </c>
      <c r="V27" s="86" t="s">
        <v>70</v>
      </c>
      <c r="W27" s="143">
        <v>41947381</v>
      </c>
      <c r="X27" s="87" t="s">
        <v>11521</v>
      </c>
      <c r="Y27" s="145"/>
      <c r="Z27" s="201">
        <v>44946</v>
      </c>
      <c r="AA27" s="201">
        <v>44946</v>
      </c>
      <c r="AB27" s="201" t="s">
        <v>80</v>
      </c>
      <c r="AC27" s="201">
        <v>44956</v>
      </c>
      <c r="AD27" s="150">
        <f t="shared" si="3"/>
        <v>10</v>
      </c>
      <c r="AE27" s="150">
        <v>0</v>
      </c>
      <c r="AF27" s="567">
        <v>0</v>
      </c>
      <c r="AG27" s="150">
        <v>0</v>
      </c>
      <c r="AH27" s="156" t="s">
        <v>80</v>
      </c>
      <c r="AI27" s="150">
        <f t="shared" si="0"/>
        <v>0</v>
      </c>
      <c r="AJ27" s="143">
        <v>0</v>
      </c>
      <c r="AK27" s="248">
        <v>0</v>
      </c>
      <c r="AL27" s="86" t="s">
        <v>80</v>
      </c>
      <c r="AM27" s="150">
        <v>0</v>
      </c>
      <c r="AN27" s="169" t="s">
        <v>80</v>
      </c>
      <c r="AO27" s="169" t="s">
        <v>80</v>
      </c>
      <c r="AP27" s="150">
        <f t="shared" si="4"/>
        <v>0</v>
      </c>
      <c r="AQ27" s="252">
        <f>+L27+AF27-AK27</f>
        <v>3600000</v>
      </c>
      <c r="AR27" s="86" t="s">
        <v>115</v>
      </c>
      <c r="AS27" s="143">
        <v>0</v>
      </c>
      <c r="AT27" s="203" t="s">
        <v>80</v>
      </c>
      <c r="AU27" s="248">
        <v>3600000</v>
      </c>
      <c r="AV27" s="364">
        <f t="shared" si="1"/>
        <v>0</v>
      </c>
      <c r="AW27" s="133">
        <f t="shared" si="2"/>
        <v>1</v>
      </c>
      <c r="AX27" s="201" t="s">
        <v>80</v>
      </c>
      <c r="AY27" s="86" t="s">
        <v>800</v>
      </c>
      <c r="AZ27" s="145" t="s">
        <v>11565</v>
      </c>
      <c r="BA27" s="81" t="s">
        <v>71</v>
      </c>
      <c r="BB27" s="81" t="s">
        <v>71</v>
      </c>
    </row>
    <row r="28" spans="2:54" s="296" customFormat="1" ht="15" customHeight="1" x14ac:dyDescent="0.2">
      <c r="B28" s="247">
        <v>2023</v>
      </c>
      <c r="C28" s="81">
        <v>891780111</v>
      </c>
      <c r="D28" s="82" t="s">
        <v>68</v>
      </c>
      <c r="E28" s="144" t="s">
        <v>11566</v>
      </c>
      <c r="F28" s="145" t="s">
        <v>11567</v>
      </c>
      <c r="G28" s="138">
        <v>0</v>
      </c>
      <c r="H28" s="145"/>
      <c r="I28" s="86" t="s">
        <v>78</v>
      </c>
      <c r="J28" s="81" t="s">
        <v>1527</v>
      </c>
      <c r="K28" s="141" t="s">
        <v>11563</v>
      </c>
      <c r="L28" s="248">
        <v>3600000</v>
      </c>
      <c r="M28" s="81" t="s">
        <v>73</v>
      </c>
      <c r="N28" s="145"/>
      <c r="O28" s="87" t="s">
        <v>11568</v>
      </c>
      <c r="P28" s="87">
        <v>36669052</v>
      </c>
      <c r="Q28" s="150">
        <v>33</v>
      </c>
      <c r="R28" s="169">
        <v>44943</v>
      </c>
      <c r="S28" s="248">
        <v>5363267343</v>
      </c>
      <c r="T28" s="169">
        <v>44946</v>
      </c>
      <c r="U28" s="566">
        <f>L28</f>
        <v>3600000</v>
      </c>
      <c r="V28" s="86" t="s">
        <v>70</v>
      </c>
      <c r="W28" s="143">
        <v>41947381</v>
      </c>
      <c r="X28" s="87" t="s">
        <v>11521</v>
      </c>
      <c r="Y28" s="145"/>
      <c r="Z28" s="201">
        <v>44946</v>
      </c>
      <c r="AA28" s="201">
        <v>44946</v>
      </c>
      <c r="AB28" s="201" t="s">
        <v>80</v>
      </c>
      <c r="AC28" s="201">
        <v>44956</v>
      </c>
      <c r="AD28" s="150">
        <f t="shared" si="3"/>
        <v>10</v>
      </c>
      <c r="AE28" s="150">
        <v>0</v>
      </c>
      <c r="AF28" s="567">
        <v>0</v>
      </c>
      <c r="AG28" s="150">
        <v>0</v>
      </c>
      <c r="AH28" s="156" t="s">
        <v>80</v>
      </c>
      <c r="AI28" s="150">
        <f t="shared" si="0"/>
        <v>0</v>
      </c>
      <c r="AJ28" s="143">
        <v>0</v>
      </c>
      <c r="AK28" s="248">
        <v>0</v>
      </c>
      <c r="AL28" s="86" t="s">
        <v>80</v>
      </c>
      <c r="AM28" s="150">
        <v>0</v>
      </c>
      <c r="AN28" s="169" t="s">
        <v>80</v>
      </c>
      <c r="AO28" s="169" t="s">
        <v>80</v>
      </c>
      <c r="AP28" s="150">
        <f t="shared" si="4"/>
        <v>0</v>
      </c>
      <c r="AQ28" s="252">
        <f>+L28+AF28-AK28</f>
        <v>3600000</v>
      </c>
      <c r="AR28" s="86" t="s">
        <v>115</v>
      </c>
      <c r="AS28" s="143">
        <v>0</v>
      </c>
      <c r="AT28" s="203" t="s">
        <v>80</v>
      </c>
      <c r="AU28" s="248">
        <v>3600000</v>
      </c>
      <c r="AV28" s="364">
        <f t="shared" si="1"/>
        <v>0</v>
      </c>
      <c r="AW28" s="133">
        <f t="shared" si="2"/>
        <v>1</v>
      </c>
      <c r="AX28" s="201" t="s">
        <v>80</v>
      </c>
      <c r="AY28" s="86" t="s">
        <v>800</v>
      </c>
      <c r="AZ28" s="145" t="s">
        <v>11569</v>
      </c>
      <c r="BA28" s="81" t="s">
        <v>71</v>
      </c>
      <c r="BB28" s="81" t="s">
        <v>71</v>
      </c>
    </row>
    <row r="29" spans="2:54" s="296" customFormat="1" ht="15" customHeight="1" x14ac:dyDescent="0.2">
      <c r="B29" s="247">
        <v>2023</v>
      </c>
      <c r="C29" s="81">
        <v>891780111</v>
      </c>
      <c r="D29" s="82" t="s">
        <v>68</v>
      </c>
      <c r="E29" s="144" t="s">
        <v>11570</v>
      </c>
      <c r="F29" s="145" t="s">
        <v>11571</v>
      </c>
      <c r="G29" s="138">
        <v>0</v>
      </c>
      <c r="H29" s="145"/>
      <c r="I29" s="86" t="s">
        <v>78</v>
      </c>
      <c r="J29" s="81" t="s">
        <v>1527</v>
      </c>
      <c r="K29" s="141" t="s">
        <v>11563</v>
      </c>
      <c r="L29" s="248">
        <v>3600000</v>
      </c>
      <c r="M29" s="81" t="s">
        <v>73</v>
      </c>
      <c r="N29" s="145"/>
      <c r="O29" s="87" t="s">
        <v>11572</v>
      </c>
      <c r="P29" s="87">
        <v>1082971502</v>
      </c>
      <c r="Q29" s="150">
        <v>33</v>
      </c>
      <c r="R29" s="169">
        <v>44943</v>
      </c>
      <c r="S29" s="248">
        <v>5363267343</v>
      </c>
      <c r="T29" s="169">
        <v>44946</v>
      </c>
      <c r="U29" s="566">
        <f>L29</f>
        <v>3600000</v>
      </c>
      <c r="V29" s="86" t="s">
        <v>70</v>
      </c>
      <c r="W29" s="143">
        <v>41947381</v>
      </c>
      <c r="X29" s="87" t="s">
        <v>11521</v>
      </c>
      <c r="Y29" s="145"/>
      <c r="Z29" s="201">
        <v>44946</v>
      </c>
      <c r="AA29" s="201">
        <v>44946</v>
      </c>
      <c r="AB29" s="201" t="s">
        <v>80</v>
      </c>
      <c r="AC29" s="201">
        <v>44956</v>
      </c>
      <c r="AD29" s="150">
        <f t="shared" si="3"/>
        <v>10</v>
      </c>
      <c r="AE29" s="150">
        <v>0</v>
      </c>
      <c r="AF29" s="567">
        <v>0</v>
      </c>
      <c r="AG29" s="150">
        <v>0</v>
      </c>
      <c r="AH29" s="156" t="s">
        <v>80</v>
      </c>
      <c r="AI29" s="150">
        <f t="shared" si="0"/>
        <v>0</v>
      </c>
      <c r="AJ29" s="143">
        <v>0</v>
      </c>
      <c r="AK29" s="248">
        <v>0</v>
      </c>
      <c r="AL29" s="86" t="s">
        <v>80</v>
      </c>
      <c r="AM29" s="150">
        <v>0</v>
      </c>
      <c r="AN29" s="169" t="s">
        <v>80</v>
      </c>
      <c r="AO29" s="169" t="s">
        <v>80</v>
      </c>
      <c r="AP29" s="150">
        <f t="shared" si="4"/>
        <v>0</v>
      </c>
      <c r="AQ29" s="252">
        <f>+L29+AF29-AK29</f>
        <v>3600000</v>
      </c>
      <c r="AR29" s="86" t="s">
        <v>115</v>
      </c>
      <c r="AS29" s="143">
        <v>0</v>
      </c>
      <c r="AT29" s="203" t="s">
        <v>80</v>
      </c>
      <c r="AU29" s="248">
        <v>3600000</v>
      </c>
      <c r="AV29" s="364">
        <f t="shared" si="1"/>
        <v>0</v>
      </c>
      <c r="AW29" s="133">
        <f t="shared" si="2"/>
        <v>1</v>
      </c>
      <c r="AX29" s="201" t="s">
        <v>80</v>
      </c>
      <c r="AY29" s="86" t="s">
        <v>800</v>
      </c>
      <c r="AZ29" s="145" t="s">
        <v>11573</v>
      </c>
      <c r="BA29" s="81" t="s">
        <v>71</v>
      </c>
      <c r="BB29" s="81" t="s">
        <v>71</v>
      </c>
    </row>
    <row r="30" spans="2:54" s="296" customFormat="1" ht="15" customHeight="1" x14ac:dyDescent="0.2">
      <c r="B30" s="247">
        <v>2023</v>
      </c>
      <c r="C30" s="81">
        <v>891780111</v>
      </c>
      <c r="D30" s="82" t="s">
        <v>68</v>
      </c>
      <c r="E30" s="144" t="s">
        <v>11574</v>
      </c>
      <c r="F30" s="145" t="s">
        <v>11575</v>
      </c>
      <c r="G30" s="138">
        <v>0</v>
      </c>
      <c r="H30" s="145"/>
      <c r="I30" s="86" t="s">
        <v>78</v>
      </c>
      <c r="J30" s="81" t="s">
        <v>1527</v>
      </c>
      <c r="K30" s="141" t="s">
        <v>11576</v>
      </c>
      <c r="L30" s="248">
        <v>3600000</v>
      </c>
      <c r="M30" s="81" t="s">
        <v>73</v>
      </c>
      <c r="N30" s="145"/>
      <c r="O30" s="87" t="s">
        <v>11577</v>
      </c>
      <c r="P30" s="87">
        <v>1082886955</v>
      </c>
      <c r="Q30" s="150">
        <v>33</v>
      </c>
      <c r="R30" s="169">
        <v>44943</v>
      </c>
      <c r="S30" s="248">
        <v>5363267343</v>
      </c>
      <c r="T30" s="169">
        <v>44946</v>
      </c>
      <c r="U30" s="566">
        <f>L30</f>
        <v>3600000</v>
      </c>
      <c r="V30" s="86" t="s">
        <v>70</v>
      </c>
      <c r="W30" s="143">
        <v>41947381</v>
      </c>
      <c r="X30" s="87" t="s">
        <v>11521</v>
      </c>
      <c r="Y30" s="145"/>
      <c r="Z30" s="201">
        <v>44946</v>
      </c>
      <c r="AA30" s="201">
        <v>44946</v>
      </c>
      <c r="AB30" s="201" t="s">
        <v>80</v>
      </c>
      <c r="AC30" s="201">
        <v>44956</v>
      </c>
      <c r="AD30" s="150">
        <f t="shared" si="3"/>
        <v>10</v>
      </c>
      <c r="AE30" s="150">
        <v>0</v>
      </c>
      <c r="AF30" s="567">
        <v>0</v>
      </c>
      <c r="AG30" s="150">
        <v>0</v>
      </c>
      <c r="AH30" s="156" t="s">
        <v>80</v>
      </c>
      <c r="AI30" s="150">
        <f t="shared" si="0"/>
        <v>0</v>
      </c>
      <c r="AJ30" s="143">
        <v>0</v>
      </c>
      <c r="AK30" s="248">
        <v>0</v>
      </c>
      <c r="AL30" s="86" t="s">
        <v>80</v>
      </c>
      <c r="AM30" s="150">
        <v>0</v>
      </c>
      <c r="AN30" s="169" t="s">
        <v>80</v>
      </c>
      <c r="AO30" s="169" t="s">
        <v>80</v>
      </c>
      <c r="AP30" s="150">
        <f t="shared" si="4"/>
        <v>0</v>
      </c>
      <c r="AQ30" s="252">
        <f>+L30+AF30-AK30</f>
        <v>3600000</v>
      </c>
      <c r="AR30" s="86" t="s">
        <v>115</v>
      </c>
      <c r="AS30" s="143">
        <v>0</v>
      </c>
      <c r="AT30" s="203" t="s">
        <v>80</v>
      </c>
      <c r="AU30" s="248">
        <v>3600000</v>
      </c>
      <c r="AV30" s="364">
        <f t="shared" si="1"/>
        <v>0</v>
      </c>
      <c r="AW30" s="133">
        <f t="shared" si="2"/>
        <v>1</v>
      </c>
      <c r="AX30" s="201" t="s">
        <v>80</v>
      </c>
      <c r="AY30" s="86" t="s">
        <v>800</v>
      </c>
      <c r="AZ30" s="145" t="s">
        <v>11578</v>
      </c>
      <c r="BA30" s="81" t="s">
        <v>71</v>
      </c>
      <c r="BB30" s="81" t="s">
        <v>71</v>
      </c>
    </row>
    <row r="31" spans="2:54" s="296" customFormat="1" ht="15" customHeight="1" x14ac:dyDescent="0.2">
      <c r="B31" s="247">
        <v>2023</v>
      </c>
      <c r="C31" s="81">
        <v>891780111</v>
      </c>
      <c r="D31" s="82" t="s">
        <v>68</v>
      </c>
      <c r="E31" s="144" t="s">
        <v>11579</v>
      </c>
      <c r="F31" s="145" t="s">
        <v>11580</v>
      </c>
      <c r="G31" s="138">
        <v>0</v>
      </c>
      <c r="H31" s="145"/>
      <c r="I31" s="86" t="s">
        <v>78</v>
      </c>
      <c r="J31" s="81" t="s">
        <v>1527</v>
      </c>
      <c r="K31" s="141" t="s">
        <v>11581</v>
      </c>
      <c r="L31" s="248">
        <v>3700000</v>
      </c>
      <c r="M31" s="81" t="s">
        <v>73</v>
      </c>
      <c r="N31" s="145"/>
      <c r="O31" s="87" t="s">
        <v>1332</v>
      </c>
      <c r="P31" s="87">
        <v>1143379940</v>
      </c>
      <c r="Q31" s="150">
        <v>33</v>
      </c>
      <c r="R31" s="169">
        <v>44943</v>
      </c>
      <c r="S31" s="248">
        <v>5363267343</v>
      </c>
      <c r="T31" s="169">
        <v>44946</v>
      </c>
      <c r="U31" s="566">
        <f>L31</f>
        <v>3700000</v>
      </c>
      <c r="V31" s="86" t="s">
        <v>70</v>
      </c>
      <c r="W31" s="143">
        <v>41947381</v>
      </c>
      <c r="X31" s="87" t="s">
        <v>11521</v>
      </c>
      <c r="Y31" s="145"/>
      <c r="Z31" s="201">
        <v>44946</v>
      </c>
      <c r="AA31" s="201">
        <v>44946</v>
      </c>
      <c r="AB31" s="201" t="s">
        <v>80</v>
      </c>
      <c r="AC31" s="201">
        <v>44957</v>
      </c>
      <c r="AD31" s="150">
        <f t="shared" si="3"/>
        <v>11</v>
      </c>
      <c r="AE31" s="150">
        <v>0</v>
      </c>
      <c r="AF31" s="567">
        <v>0</v>
      </c>
      <c r="AG31" s="150">
        <v>0</v>
      </c>
      <c r="AH31" s="156" t="s">
        <v>80</v>
      </c>
      <c r="AI31" s="150">
        <f t="shared" si="0"/>
        <v>0</v>
      </c>
      <c r="AJ31" s="143">
        <v>0</v>
      </c>
      <c r="AK31" s="248">
        <v>0</v>
      </c>
      <c r="AL31" s="86" t="s">
        <v>80</v>
      </c>
      <c r="AM31" s="150">
        <v>0</v>
      </c>
      <c r="AN31" s="169" t="s">
        <v>80</v>
      </c>
      <c r="AO31" s="169" t="s">
        <v>80</v>
      </c>
      <c r="AP31" s="150">
        <f t="shared" si="4"/>
        <v>0</v>
      </c>
      <c r="AQ31" s="252">
        <f>+L31+AF31-AK31</f>
        <v>3700000</v>
      </c>
      <c r="AR31" s="86" t="s">
        <v>115</v>
      </c>
      <c r="AS31" s="143">
        <v>0</v>
      </c>
      <c r="AT31" s="203" t="s">
        <v>80</v>
      </c>
      <c r="AU31" s="248">
        <v>3700000</v>
      </c>
      <c r="AV31" s="364">
        <f t="shared" si="1"/>
        <v>0</v>
      </c>
      <c r="AW31" s="133">
        <f t="shared" si="2"/>
        <v>1</v>
      </c>
      <c r="AX31" s="201" t="s">
        <v>80</v>
      </c>
      <c r="AY31" s="86" t="s">
        <v>800</v>
      </c>
      <c r="AZ31" s="145" t="s">
        <v>11582</v>
      </c>
      <c r="BA31" s="81" t="s">
        <v>71</v>
      </c>
      <c r="BB31" s="81" t="s">
        <v>71</v>
      </c>
    </row>
    <row r="32" spans="2:54" s="296" customFormat="1" ht="15" customHeight="1" x14ac:dyDescent="0.2">
      <c r="B32" s="247">
        <v>2023</v>
      </c>
      <c r="C32" s="81">
        <v>891780111</v>
      </c>
      <c r="D32" s="82" t="s">
        <v>68</v>
      </c>
      <c r="E32" s="144" t="s">
        <v>11583</v>
      </c>
      <c r="F32" s="145" t="s">
        <v>11584</v>
      </c>
      <c r="G32" s="138">
        <v>0</v>
      </c>
      <c r="H32" s="145"/>
      <c r="I32" s="86" t="s">
        <v>78</v>
      </c>
      <c r="J32" s="81" t="s">
        <v>1527</v>
      </c>
      <c r="K32" s="141" t="s">
        <v>11585</v>
      </c>
      <c r="L32" s="248">
        <v>3700000</v>
      </c>
      <c r="M32" s="81" t="s">
        <v>73</v>
      </c>
      <c r="N32" s="145"/>
      <c r="O32" s="87" t="s">
        <v>11586</v>
      </c>
      <c r="P32" s="87">
        <v>1103111491</v>
      </c>
      <c r="Q32" s="150">
        <v>33</v>
      </c>
      <c r="R32" s="169">
        <v>44943</v>
      </c>
      <c r="S32" s="248">
        <v>5363267343</v>
      </c>
      <c r="T32" s="169">
        <v>44946</v>
      </c>
      <c r="U32" s="566">
        <f>L32</f>
        <v>3700000</v>
      </c>
      <c r="V32" s="86" t="s">
        <v>70</v>
      </c>
      <c r="W32" s="143">
        <v>41947381</v>
      </c>
      <c r="X32" s="87" t="s">
        <v>11521</v>
      </c>
      <c r="Y32" s="145"/>
      <c r="Z32" s="201">
        <v>44946</v>
      </c>
      <c r="AA32" s="201">
        <v>44946</v>
      </c>
      <c r="AB32" s="201" t="s">
        <v>80</v>
      </c>
      <c r="AC32" s="201">
        <v>44957</v>
      </c>
      <c r="AD32" s="150">
        <f t="shared" si="3"/>
        <v>11</v>
      </c>
      <c r="AE32" s="150">
        <v>0</v>
      </c>
      <c r="AF32" s="567">
        <v>0</v>
      </c>
      <c r="AG32" s="150">
        <v>0</v>
      </c>
      <c r="AH32" s="156" t="s">
        <v>80</v>
      </c>
      <c r="AI32" s="150">
        <f t="shared" si="0"/>
        <v>0</v>
      </c>
      <c r="AJ32" s="143">
        <v>0</v>
      </c>
      <c r="AK32" s="248">
        <v>0</v>
      </c>
      <c r="AL32" s="86" t="s">
        <v>80</v>
      </c>
      <c r="AM32" s="150">
        <v>0</v>
      </c>
      <c r="AN32" s="169" t="s">
        <v>80</v>
      </c>
      <c r="AO32" s="169" t="s">
        <v>80</v>
      </c>
      <c r="AP32" s="150">
        <f t="shared" si="4"/>
        <v>0</v>
      </c>
      <c r="AQ32" s="252">
        <f>+L32+AF32-AK32</f>
        <v>3700000</v>
      </c>
      <c r="AR32" s="86" t="s">
        <v>115</v>
      </c>
      <c r="AS32" s="143">
        <v>0</v>
      </c>
      <c r="AT32" s="203" t="s">
        <v>80</v>
      </c>
      <c r="AU32" s="248">
        <v>3700000</v>
      </c>
      <c r="AV32" s="364">
        <f t="shared" si="1"/>
        <v>0</v>
      </c>
      <c r="AW32" s="133">
        <f t="shared" si="2"/>
        <v>1</v>
      </c>
      <c r="AX32" s="201" t="s">
        <v>80</v>
      </c>
      <c r="AY32" s="86" t="s">
        <v>800</v>
      </c>
      <c r="AZ32" s="145" t="s">
        <v>11587</v>
      </c>
      <c r="BA32" s="81" t="s">
        <v>71</v>
      </c>
      <c r="BB32" s="81" t="s">
        <v>71</v>
      </c>
    </row>
    <row r="33" spans="2:54" s="296" customFormat="1" ht="15" customHeight="1" x14ac:dyDescent="0.2">
      <c r="B33" s="247">
        <v>2023</v>
      </c>
      <c r="C33" s="81">
        <v>891780111</v>
      </c>
      <c r="D33" s="82" t="s">
        <v>68</v>
      </c>
      <c r="E33" s="144" t="s">
        <v>11588</v>
      </c>
      <c r="F33" s="145" t="s">
        <v>11589</v>
      </c>
      <c r="G33" s="138">
        <v>0</v>
      </c>
      <c r="H33" s="145"/>
      <c r="I33" s="86" t="s">
        <v>78</v>
      </c>
      <c r="J33" s="81" t="s">
        <v>1527</v>
      </c>
      <c r="K33" s="141" t="s">
        <v>11590</v>
      </c>
      <c r="L33" s="248">
        <v>3700000</v>
      </c>
      <c r="M33" s="81" t="s">
        <v>73</v>
      </c>
      <c r="N33" s="145"/>
      <c r="O33" s="87" t="s">
        <v>11591</v>
      </c>
      <c r="P33" s="87">
        <v>1082984559</v>
      </c>
      <c r="Q33" s="150">
        <v>33</v>
      </c>
      <c r="R33" s="169">
        <v>44943</v>
      </c>
      <c r="S33" s="248">
        <v>5363267343</v>
      </c>
      <c r="T33" s="169">
        <v>44946</v>
      </c>
      <c r="U33" s="566">
        <f>L33</f>
        <v>3700000</v>
      </c>
      <c r="V33" s="86" t="s">
        <v>70</v>
      </c>
      <c r="W33" s="143">
        <v>41947381</v>
      </c>
      <c r="X33" s="87" t="s">
        <v>11521</v>
      </c>
      <c r="Y33" s="145"/>
      <c r="Z33" s="201">
        <v>44946</v>
      </c>
      <c r="AA33" s="201">
        <v>44946</v>
      </c>
      <c r="AB33" s="201" t="s">
        <v>80</v>
      </c>
      <c r="AC33" s="201">
        <v>44957</v>
      </c>
      <c r="AD33" s="150">
        <f t="shared" si="3"/>
        <v>11</v>
      </c>
      <c r="AE33" s="150">
        <v>0</v>
      </c>
      <c r="AF33" s="567">
        <v>0</v>
      </c>
      <c r="AG33" s="150">
        <v>0</v>
      </c>
      <c r="AH33" s="156" t="s">
        <v>80</v>
      </c>
      <c r="AI33" s="150">
        <f t="shared" si="0"/>
        <v>0</v>
      </c>
      <c r="AJ33" s="143">
        <v>0</v>
      </c>
      <c r="AK33" s="248">
        <v>0</v>
      </c>
      <c r="AL33" s="86" t="s">
        <v>80</v>
      </c>
      <c r="AM33" s="150">
        <v>0</v>
      </c>
      <c r="AN33" s="169" t="s">
        <v>80</v>
      </c>
      <c r="AO33" s="169" t="s">
        <v>80</v>
      </c>
      <c r="AP33" s="150">
        <f t="shared" si="4"/>
        <v>0</v>
      </c>
      <c r="AQ33" s="252">
        <f>+L33+AF33-AK33</f>
        <v>3700000</v>
      </c>
      <c r="AR33" s="86" t="s">
        <v>115</v>
      </c>
      <c r="AS33" s="143">
        <v>0</v>
      </c>
      <c r="AT33" s="203" t="s">
        <v>80</v>
      </c>
      <c r="AU33" s="248">
        <v>3700000</v>
      </c>
      <c r="AV33" s="364">
        <f t="shared" si="1"/>
        <v>0</v>
      </c>
      <c r="AW33" s="133">
        <f t="shared" si="2"/>
        <v>1</v>
      </c>
      <c r="AX33" s="201" t="s">
        <v>80</v>
      </c>
      <c r="AY33" s="86" t="s">
        <v>800</v>
      </c>
      <c r="AZ33" s="145" t="s">
        <v>11592</v>
      </c>
      <c r="BA33" s="81" t="s">
        <v>71</v>
      </c>
      <c r="BB33" s="81" t="s">
        <v>71</v>
      </c>
    </row>
    <row r="34" spans="2:54" s="296" customFormat="1" ht="15" customHeight="1" x14ac:dyDescent="0.2">
      <c r="B34" s="247">
        <v>2023</v>
      </c>
      <c r="C34" s="81">
        <v>891780111</v>
      </c>
      <c r="D34" s="82" t="s">
        <v>68</v>
      </c>
      <c r="E34" s="144" t="s">
        <v>11593</v>
      </c>
      <c r="F34" s="145" t="s">
        <v>11594</v>
      </c>
      <c r="G34" s="138">
        <v>0</v>
      </c>
      <c r="H34" s="145"/>
      <c r="I34" s="86" t="s">
        <v>78</v>
      </c>
      <c r="J34" s="81" t="s">
        <v>1527</v>
      </c>
      <c r="K34" s="141" t="s">
        <v>11581</v>
      </c>
      <c r="L34" s="248">
        <v>3700000</v>
      </c>
      <c r="M34" s="81" t="s">
        <v>73</v>
      </c>
      <c r="N34" s="145"/>
      <c r="O34" s="87" t="s">
        <v>11595</v>
      </c>
      <c r="P34" s="87">
        <v>79575432</v>
      </c>
      <c r="Q34" s="150">
        <v>33</v>
      </c>
      <c r="R34" s="169">
        <v>44943</v>
      </c>
      <c r="S34" s="248">
        <v>5363267343</v>
      </c>
      <c r="T34" s="169">
        <v>44946</v>
      </c>
      <c r="U34" s="566">
        <f>L34</f>
        <v>3700000</v>
      </c>
      <c r="V34" s="86" t="s">
        <v>70</v>
      </c>
      <c r="W34" s="143">
        <v>41947381</v>
      </c>
      <c r="X34" s="87" t="s">
        <v>11521</v>
      </c>
      <c r="Y34" s="145"/>
      <c r="Z34" s="201">
        <v>44946</v>
      </c>
      <c r="AA34" s="201">
        <v>44946</v>
      </c>
      <c r="AB34" s="201" t="s">
        <v>80</v>
      </c>
      <c r="AC34" s="201">
        <v>44957</v>
      </c>
      <c r="AD34" s="150">
        <f t="shared" si="3"/>
        <v>11</v>
      </c>
      <c r="AE34" s="150">
        <v>0</v>
      </c>
      <c r="AF34" s="567">
        <v>0</v>
      </c>
      <c r="AG34" s="150">
        <v>0</v>
      </c>
      <c r="AH34" s="156" t="s">
        <v>80</v>
      </c>
      <c r="AI34" s="150">
        <f t="shared" si="0"/>
        <v>0</v>
      </c>
      <c r="AJ34" s="143">
        <v>0</v>
      </c>
      <c r="AK34" s="248">
        <v>0</v>
      </c>
      <c r="AL34" s="86" t="s">
        <v>80</v>
      </c>
      <c r="AM34" s="150">
        <v>0</v>
      </c>
      <c r="AN34" s="169" t="s">
        <v>80</v>
      </c>
      <c r="AO34" s="169" t="s">
        <v>80</v>
      </c>
      <c r="AP34" s="150">
        <f t="shared" si="4"/>
        <v>0</v>
      </c>
      <c r="AQ34" s="252">
        <f>+L34+AF34-AK34</f>
        <v>3700000</v>
      </c>
      <c r="AR34" s="86" t="s">
        <v>115</v>
      </c>
      <c r="AS34" s="143">
        <v>0</v>
      </c>
      <c r="AT34" s="203" t="s">
        <v>80</v>
      </c>
      <c r="AU34" s="248">
        <v>3700000</v>
      </c>
      <c r="AV34" s="364">
        <f t="shared" si="1"/>
        <v>0</v>
      </c>
      <c r="AW34" s="133">
        <f t="shared" si="2"/>
        <v>1</v>
      </c>
      <c r="AX34" s="201" t="s">
        <v>80</v>
      </c>
      <c r="AY34" s="86" t="s">
        <v>800</v>
      </c>
      <c r="AZ34" s="145" t="s">
        <v>11596</v>
      </c>
      <c r="BA34" s="81" t="s">
        <v>71</v>
      </c>
      <c r="BB34" s="81" t="s">
        <v>71</v>
      </c>
    </row>
    <row r="35" spans="2:54" s="296" customFormat="1" ht="15" customHeight="1" x14ac:dyDescent="0.2">
      <c r="B35" s="247">
        <v>2023</v>
      </c>
      <c r="C35" s="81">
        <v>891780111</v>
      </c>
      <c r="D35" s="82" t="s">
        <v>68</v>
      </c>
      <c r="E35" s="144" t="s">
        <v>11597</v>
      </c>
      <c r="F35" s="145" t="s">
        <v>11598</v>
      </c>
      <c r="G35" s="138">
        <v>0</v>
      </c>
      <c r="H35" s="145"/>
      <c r="I35" s="86" t="s">
        <v>78</v>
      </c>
      <c r="J35" s="81" t="s">
        <v>1527</v>
      </c>
      <c r="K35" s="141" t="s">
        <v>11599</v>
      </c>
      <c r="L35" s="248">
        <v>3700000</v>
      </c>
      <c r="M35" s="81" t="s">
        <v>73</v>
      </c>
      <c r="N35" s="145"/>
      <c r="O35" s="87" t="s">
        <v>11600</v>
      </c>
      <c r="P35" s="87">
        <v>1044913180</v>
      </c>
      <c r="Q35" s="150">
        <v>33</v>
      </c>
      <c r="R35" s="169">
        <v>44943</v>
      </c>
      <c r="S35" s="248">
        <v>5363267343</v>
      </c>
      <c r="T35" s="169">
        <v>44946</v>
      </c>
      <c r="U35" s="566">
        <f>L35</f>
        <v>3700000</v>
      </c>
      <c r="V35" s="86" t="s">
        <v>70</v>
      </c>
      <c r="W35" s="143">
        <v>41947381</v>
      </c>
      <c r="X35" s="87" t="s">
        <v>11521</v>
      </c>
      <c r="Y35" s="145"/>
      <c r="Z35" s="201">
        <v>44946</v>
      </c>
      <c r="AA35" s="201">
        <v>44946</v>
      </c>
      <c r="AB35" s="201" t="s">
        <v>80</v>
      </c>
      <c r="AC35" s="201">
        <v>44957</v>
      </c>
      <c r="AD35" s="150">
        <f t="shared" si="3"/>
        <v>11</v>
      </c>
      <c r="AE35" s="150">
        <v>0</v>
      </c>
      <c r="AF35" s="567">
        <v>0</v>
      </c>
      <c r="AG35" s="150">
        <v>0</v>
      </c>
      <c r="AH35" s="156" t="s">
        <v>80</v>
      </c>
      <c r="AI35" s="150">
        <f t="shared" si="0"/>
        <v>0</v>
      </c>
      <c r="AJ35" s="143">
        <v>0</v>
      </c>
      <c r="AK35" s="248">
        <v>0</v>
      </c>
      <c r="AL35" s="86" t="s">
        <v>80</v>
      </c>
      <c r="AM35" s="150">
        <v>0</v>
      </c>
      <c r="AN35" s="169" t="s">
        <v>80</v>
      </c>
      <c r="AO35" s="169" t="s">
        <v>80</v>
      </c>
      <c r="AP35" s="150">
        <f t="shared" si="4"/>
        <v>0</v>
      </c>
      <c r="AQ35" s="252">
        <f>+L35+AF35-AK35</f>
        <v>3700000</v>
      </c>
      <c r="AR35" s="86" t="s">
        <v>115</v>
      </c>
      <c r="AS35" s="143">
        <v>0</v>
      </c>
      <c r="AT35" s="203" t="s">
        <v>80</v>
      </c>
      <c r="AU35" s="248">
        <v>3700000</v>
      </c>
      <c r="AV35" s="364">
        <f t="shared" si="1"/>
        <v>0</v>
      </c>
      <c r="AW35" s="133">
        <f t="shared" si="2"/>
        <v>1</v>
      </c>
      <c r="AX35" s="201" t="s">
        <v>80</v>
      </c>
      <c r="AY35" s="86" t="s">
        <v>800</v>
      </c>
      <c r="AZ35" s="145" t="s">
        <v>11601</v>
      </c>
      <c r="BA35" s="81" t="s">
        <v>71</v>
      </c>
      <c r="BB35" s="81" t="s">
        <v>71</v>
      </c>
    </row>
    <row r="36" spans="2:54" s="296" customFormat="1" ht="15" customHeight="1" x14ac:dyDescent="0.2">
      <c r="B36" s="247">
        <v>2023</v>
      </c>
      <c r="C36" s="81">
        <v>891780111</v>
      </c>
      <c r="D36" s="82" t="s">
        <v>68</v>
      </c>
      <c r="E36" s="144" t="s">
        <v>11602</v>
      </c>
      <c r="F36" s="145" t="s">
        <v>11603</v>
      </c>
      <c r="G36" s="568">
        <v>0</v>
      </c>
      <c r="H36" s="145"/>
      <c r="I36" s="86" t="s">
        <v>78</v>
      </c>
      <c r="J36" s="317" t="s">
        <v>1527</v>
      </c>
      <c r="K36" s="569" t="s">
        <v>11604</v>
      </c>
      <c r="L36" s="570">
        <v>13433000</v>
      </c>
      <c r="M36" s="81" t="s">
        <v>73</v>
      </c>
      <c r="N36" s="145"/>
      <c r="O36" s="482" t="s">
        <v>11605</v>
      </c>
      <c r="P36" s="482">
        <v>85468611</v>
      </c>
      <c r="Q36" s="150">
        <v>33</v>
      </c>
      <c r="R36" s="169">
        <v>44943</v>
      </c>
      <c r="S36" s="570">
        <v>5363267343</v>
      </c>
      <c r="T36" s="169">
        <v>44949</v>
      </c>
      <c r="U36" s="566">
        <f>L36</f>
        <v>13433000</v>
      </c>
      <c r="V36" s="86" t="s">
        <v>70</v>
      </c>
      <c r="W36" s="481">
        <v>72175281</v>
      </c>
      <c r="X36" s="482" t="s">
        <v>10639</v>
      </c>
      <c r="Y36" s="145"/>
      <c r="Z36" s="472">
        <v>44949</v>
      </c>
      <c r="AA36" s="472">
        <v>44949</v>
      </c>
      <c r="AB36" s="201" t="s">
        <v>80</v>
      </c>
      <c r="AC36" s="472">
        <v>45071</v>
      </c>
      <c r="AD36" s="150">
        <f t="shared" si="3"/>
        <v>122</v>
      </c>
      <c r="AE36" s="359">
        <v>1</v>
      </c>
      <c r="AF36" s="571">
        <v>3617000</v>
      </c>
      <c r="AG36" s="359">
        <v>1</v>
      </c>
      <c r="AH36" s="201">
        <v>45107</v>
      </c>
      <c r="AI36" s="150">
        <f t="shared" si="0"/>
        <v>36</v>
      </c>
      <c r="AJ36" s="143">
        <v>0</v>
      </c>
      <c r="AK36" s="248">
        <v>0</v>
      </c>
      <c r="AL36" s="86" t="s">
        <v>80</v>
      </c>
      <c r="AM36" s="150">
        <v>0</v>
      </c>
      <c r="AN36" s="169" t="s">
        <v>80</v>
      </c>
      <c r="AO36" s="169" t="s">
        <v>80</v>
      </c>
      <c r="AP36" s="150">
        <f t="shared" si="4"/>
        <v>0</v>
      </c>
      <c r="AQ36" s="252">
        <f>+L36+AF36-AK36</f>
        <v>17050000</v>
      </c>
      <c r="AR36" s="86" t="s">
        <v>115</v>
      </c>
      <c r="AS36" s="143">
        <v>0</v>
      </c>
      <c r="AT36" s="203" t="s">
        <v>80</v>
      </c>
      <c r="AU36" s="248">
        <v>17050000</v>
      </c>
      <c r="AV36" s="364">
        <f t="shared" si="1"/>
        <v>0</v>
      </c>
      <c r="AW36" s="133">
        <f t="shared" si="2"/>
        <v>1</v>
      </c>
      <c r="AX36" s="201" t="s">
        <v>80</v>
      </c>
      <c r="AY36" s="86" t="s">
        <v>800</v>
      </c>
      <c r="AZ36" s="145" t="s">
        <v>11606</v>
      </c>
      <c r="BA36" s="81" t="s">
        <v>71</v>
      </c>
      <c r="BB36" s="81" t="s">
        <v>71</v>
      </c>
    </row>
    <row r="37" spans="2:54" s="296" customFormat="1" ht="15" customHeight="1" x14ac:dyDescent="0.2">
      <c r="B37" s="247">
        <v>2023</v>
      </c>
      <c r="C37" s="81">
        <v>891780111</v>
      </c>
      <c r="D37" s="82" t="s">
        <v>68</v>
      </c>
      <c r="E37" s="144" t="s">
        <v>11607</v>
      </c>
      <c r="F37" s="145" t="s">
        <v>11608</v>
      </c>
      <c r="G37" s="138">
        <v>0</v>
      </c>
      <c r="H37" s="145"/>
      <c r="I37" s="86" t="s">
        <v>78</v>
      </c>
      <c r="J37" s="81" t="s">
        <v>1527</v>
      </c>
      <c r="K37" s="141" t="s">
        <v>11609</v>
      </c>
      <c r="L37" s="248">
        <v>16773000</v>
      </c>
      <c r="M37" s="81" t="s">
        <v>73</v>
      </c>
      <c r="N37" s="145"/>
      <c r="O37" s="87" t="s">
        <v>11610</v>
      </c>
      <c r="P37" s="87">
        <v>57430027</v>
      </c>
      <c r="Q37" s="150">
        <v>33</v>
      </c>
      <c r="R37" s="169">
        <v>44943</v>
      </c>
      <c r="S37" s="248">
        <v>5363267343</v>
      </c>
      <c r="T37" s="169">
        <v>44949</v>
      </c>
      <c r="U37" s="566">
        <f>L37</f>
        <v>16773000</v>
      </c>
      <c r="V37" s="86" t="s">
        <v>70</v>
      </c>
      <c r="W37" s="143">
        <v>57461216</v>
      </c>
      <c r="X37" s="87" t="s">
        <v>11611</v>
      </c>
      <c r="Y37" s="145"/>
      <c r="Z37" s="201">
        <v>44949</v>
      </c>
      <c r="AA37" s="201">
        <v>44949</v>
      </c>
      <c r="AB37" s="201" t="s">
        <v>80</v>
      </c>
      <c r="AC37" s="201">
        <v>45084</v>
      </c>
      <c r="AD37" s="150">
        <f t="shared" si="3"/>
        <v>135</v>
      </c>
      <c r="AE37" s="150">
        <v>0</v>
      </c>
      <c r="AF37" s="567">
        <v>0</v>
      </c>
      <c r="AG37" s="150">
        <v>0</v>
      </c>
      <c r="AH37" s="156" t="s">
        <v>80</v>
      </c>
      <c r="AI37" s="150">
        <f t="shared" si="0"/>
        <v>0</v>
      </c>
      <c r="AJ37" s="143">
        <v>1</v>
      </c>
      <c r="AK37" s="248">
        <v>4873000</v>
      </c>
      <c r="AL37" s="156">
        <v>45040</v>
      </c>
      <c r="AM37" s="150">
        <v>0</v>
      </c>
      <c r="AN37" s="169" t="s">
        <v>80</v>
      </c>
      <c r="AO37" s="169" t="s">
        <v>80</v>
      </c>
      <c r="AP37" s="150">
        <f t="shared" si="4"/>
        <v>0</v>
      </c>
      <c r="AQ37" s="252">
        <f>+L37+AF37-AK37</f>
        <v>11900000</v>
      </c>
      <c r="AR37" s="86" t="s">
        <v>115</v>
      </c>
      <c r="AS37" s="143">
        <v>0</v>
      </c>
      <c r="AT37" s="203" t="s">
        <v>80</v>
      </c>
      <c r="AU37" s="248">
        <v>11900000</v>
      </c>
      <c r="AV37" s="364">
        <f t="shared" si="1"/>
        <v>0</v>
      </c>
      <c r="AW37" s="133">
        <f t="shared" si="2"/>
        <v>1</v>
      </c>
      <c r="AX37" s="156">
        <v>45056</v>
      </c>
      <c r="AY37" s="86" t="s">
        <v>253</v>
      </c>
      <c r="AZ37" s="145" t="s">
        <v>11612</v>
      </c>
      <c r="BA37" s="81" t="s">
        <v>71</v>
      </c>
      <c r="BB37" s="81" t="s">
        <v>71</v>
      </c>
    </row>
    <row r="38" spans="2:54" s="296" customFormat="1" ht="15" customHeight="1" x14ac:dyDescent="0.2">
      <c r="B38" s="247">
        <v>2023</v>
      </c>
      <c r="C38" s="81">
        <v>891780111</v>
      </c>
      <c r="D38" s="82" t="s">
        <v>68</v>
      </c>
      <c r="E38" s="144" t="s">
        <v>11613</v>
      </c>
      <c r="F38" s="145" t="s">
        <v>11614</v>
      </c>
      <c r="G38" s="138">
        <v>0</v>
      </c>
      <c r="H38" s="145"/>
      <c r="I38" s="86" t="s">
        <v>78</v>
      </c>
      <c r="J38" s="81" t="s">
        <v>1527</v>
      </c>
      <c r="K38" s="141" t="s">
        <v>11615</v>
      </c>
      <c r="L38" s="248">
        <v>15293000</v>
      </c>
      <c r="M38" s="81" t="s">
        <v>73</v>
      </c>
      <c r="N38" s="145"/>
      <c r="O38" s="87" t="s">
        <v>11616</v>
      </c>
      <c r="P38" s="87">
        <v>7143181</v>
      </c>
      <c r="Q38" s="150">
        <v>33</v>
      </c>
      <c r="R38" s="169">
        <v>44943</v>
      </c>
      <c r="S38" s="248">
        <v>5363267343</v>
      </c>
      <c r="T38" s="169">
        <v>44949</v>
      </c>
      <c r="U38" s="566">
        <f>L38</f>
        <v>15293000</v>
      </c>
      <c r="V38" s="86" t="s">
        <v>70</v>
      </c>
      <c r="W38" s="143">
        <v>57461216</v>
      </c>
      <c r="X38" s="87" t="s">
        <v>11611</v>
      </c>
      <c r="Y38" s="145"/>
      <c r="Z38" s="201">
        <v>44949</v>
      </c>
      <c r="AA38" s="201">
        <v>44949</v>
      </c>
      <c r="AB38" s="201" t="s">
        <v>80</v>
      </c>
      <c r="AC38" s="201">
        <v>45084</v>
      </c>
      <c r="AD38" s="150">
        <f t="shared" si="3"/>
        <v>135</v>
      </c>
      <c r="AE38" s="150">
        <v>1</v>
      </c>
      <c r="AF38" s="567">
        <v>2377000</v>
      </c>
      <c r="AG38" s="150">
        <v>1</v>
      </c>
      <c r="AH38" s="201">
        <v>45107</v>
      </c>
      <c r="AI38" s="150">
        <f t="shared" si="0"/>
        <v>23</v>
      </c>
      <c r="AJ38" s="143">
        <v>0</v>
      </c>
      <c r="AK38" s="248">
        <v>0</v>
      </c>
      <c r="AL38" s="86" t="s">
        <v>80</v>
      </c>
      <c r="AM38" s="150">
        <v>0</v>
      </c>
      <c r="AN38" s="169" t="s">
        <v>80</v>
      </c>
      <c r="AO38" s="169" t="s">
        <v>80</v>
      </c>
      <c r="AP38" s="150">
        <f t="shared" si="4"/>
        <v>0</v>
      </c>
      <c r="AQ38" s="252">
        <f>+L38+AF38-AK38</f>
        <v>17670000</v>
      </c>
      <c r="AR38" s="86" t="s">
        <v>115</v>
      </c>
      <c r="AS38" s="143">
        <v>0</v>
      </c>
      <c r="AT38" s="203" t="s">
        <v>80</v>
      </c>
      <c r="AU38" s="248">
        <v>17670000</v>
      </c>
      <c r="AV38" s="364">
        <f t="shared" si="1"/>
        <v>0</v>
      </c>
      <c r="AW38" s="133">
        <f t="shared" si="2"/>
        <v>1</v>
      </c>
      <c r="AX38" s="201" t="s">
        <v>80</v>
      </c>
      <c r="AY38" s="86" t="s">
        <v>800</v>
      </c>
      <c r="AZ38" s="145" t="s">
        <v>11617</v>
      </c>
      <c r="BA38" s="81" t="s">
        <v>71</v>
      </c>
      <c r="BB38" s="81" t="s">
        <v>71</v>
      </c>
    </row>
    <row r="39" spans="2:54" s="296" customFormat="1" ht="15" customHeight="1" x14ac:dyDescent="0.2">
      <c r="B39" s="247">
        <v>2023</v>
      </c>
      <c r="C39" s="81">
        <v>891780111</v>
      </c>
      <c r="D39" s="82" t="s">
        <v>68</v>
      </c>
      <c r="E39" s="144" t="s">
        <v>11618</v>
      </c>
      <c r="F39" s="145" t="s">
        <v>11619</v>
      </c>
      <c r="G39" s="138">
        <v>0</v>
      </c>
      <c r="H39" s="145"/>
      <c r="I39" s="86" t="s">
        <v>78</v>
      </c>
      <c r="J39" s="81" t="s">
        <v>1527</v>
      </c>
      <c r="K39" s="141" t="s">
        <v>11620</v>
      </c>
      <c r="L39" s="248">
        <v>27133000</v>
      </c>
      <c r="M39" s="81" t="s">
        <v>73</v>
      </c>
      <c r="N39" s="145"/>
      <c r="O39" s="87" t="s">
        <v>11621</v>
      </c>
      <c r="P39" s="87">
        <v>1018413783</v>
      </c>
      <c r="Q39" s="150">
        <v>33</v>
      </c>
      <c r="R39" s="169">
        <v>44943</v>
      </c>
      <c r="S39" s="248">
        <v>5363267343</v>
      </c>
      <c r="T39" s="169">
        <v>44949</v>
      </c>
      <c r="U39" s="566">
        <f>L39</f>
        <v>27133000</v>
      </c>
      <c r="V39" s="86" t="s">
        <v>70</v>
      </c>
      <c r="W39" s="143">
        <v>57461216</v>
      </c>
      <c r="X39" s="87" t="s">
        <v>11611</v>
      </c>
      <c r="Y39" s="145"/>
      <c r="Z39" s="201">
        <v>44949</v>
      </c>
      <c r="AA39" s="201">
        <v>44949</v>
      </c>
      <c r="AB39" s="201" t="s">
        <v>80</v>
      </c>
      <c r="AC39" s="201">
        <v>45084</v>
      </c>
      <c r="AD39" s="150">
        <f t="shared" si="3"/>
        <v>135</v>
      </c>
      <c r="AE39" s="150">
        <v>1</v>
      </c>
      <c r="AF39" s="567">
        <v>4217000</v>
      </c>
      <c r="AG39" s="150">
        <v>1</v>
      </c>
      <c r="AH39" s="201">
        <v>45107</v>
      </c>
      <c r="AI39" s="150">
        <f t="shared" si="0"/>
        <v>23</v>
      </c>
      <c r="AJ39" s="143">
        <v>0</v>
      </c>
      <c r="AK39" s="248">
        <v>0</v>
      </c>
      <c r="AL39" s="86" t="s">
        <v>80</v>
      </c>
      <c r="AM39" s="150">
        <v>0</v>
      </c>
      <c r="AN39" s="169" t="s">
        <v>80</v>
      </c>
      <c r="AO39" s="169" t="s">
        <v>80</v>
      </c>
      <c r="AP39" s="150">
        <f t="shared" si="4"/>
        <v>0</v>
      </c>
      <c r="AQ39" s="252">
        <f>+L39+AF39-AK39</f>
        <v>31350000</v>
      </c>
      <c r="AR39" s="86" t="s">
        <v>115</v>
      </c>
      <c r="AS39" s="143">
        <v>0</v>
      </c>
      <c r="AT39" s="203" t="s">
        <v>80</v>
      </c>
      <c r="AU39" s="248">
        <v>31350000</v>
      </c>
      <c r="AV39" s="364">
        <f t="shared" si="1"/>
        <v>0</v>
      </c>
      <c r="AW39" s="133">
        <f t="shared" si="2"/>
        <v>1</v>
      </c>
      <c r="AX39" s="201" t="s">
        <v>80</v>
      </c>
      <c r="AY39" s="86" t="s">
        <v>800</v>
      </c>
      <c r="AZ39" s="145" t="s">
        <v>11622</v>
      </c>
      <c r="BA39" s="81" t="s">
        <v>71</v>
      </c>
      <c r="BB39" s="81" t="s">
        <v>71</v>
      </c>
    </row>
    <row r="40" spans="2:54" s="296" customFormat="1" ht="15" customHeight="1" x14ac:dyDescent="0.2">
      <c r="B40" s="247">
        <v>2023</v>
      </c>
      <c r="C40" s="81">
        <v>891780111</v>
      </c>
      <c r="D40" s="82" t="s">
        <v>68</v>
      </c>
      <c r="E40" s="144" t="s">
        <v>11623</v>
      </c>
      <c r="F40" s="145" t="s">
        <v>11624</v>
      </c>
      <c r="G40" s="138">
        <v>0</v>
      </c>
      <c r="H40" s="145"/>
      <c r="I40" s="86" t="s">
        <v>78</v>
      </c>
      <c r="J40" s="81" t="s">
        <v>1527</v>
      </c>
      <c r="K40" s="141" t="s">
        <v>11625</v>
      </c>
      <c r="L40" s="248">
        <v>13813000</v>
      </c>
      <c r="M40" s="81" t="s">
        <v>73</v>
      </c>
      <c r="N40" s="145"/>
      <c r="O40" s="87" t="s">
        <v>11626</v>
      </c>
      <c r="P40" s="87">
        <v>1020750597</v>
      </c>
      <c r="Q40" s="150">
        <v>33</v>
      </c>
      <c r="R40" s="169">
        <v>44943</v>
      </c>
      <c r="S40" s="248">
        <v>5363267343</v>
      </c>
      <c r="T40" s="169">
        <v>44949</v>
      </c>
      <c r="U40" s="566">
        <f>L40</f>
        <v>13813000</v>
      </c>
      <c r="V40" s="86" t="s">
        <v>70</v>
      </c>
      <c r="W40" s="143">
        <v>57461216</v>
      </c>
      <c r="X40" s="87" t="s">
        <v>11611</v>
      </c>
      <c r="Y40" s="145"/>
      <c r="Z40" s="201">
        <v>44949</v>
      </c>
      <c r="AA40" s="201">
        <v>44949</v>
      </c>
      <c r="AB40" s="201" t="s">
        <v>80</v>
      </c>
      <c r="AC40" s="201">
        <v>45084</v>
      </c>
      <c r="AD40" s="150">
        <f t="shared" si="3"/>
        <v>135</v>
      </c>
      <c r="AE40" s="150">
        <v>1</v>
      </c>
      <c r="AF40" s="567">
        <v>2147000</v>
      </c>
      <c r="AG40" s="150">
        <v>1</v>
      </c>
      <c r="AH40" s="201">
        <v>45107</v>
      </c>
      <c r="AI40" s="150">
        <f t="shared" si="0"/>
        <v>23</v>
      </c>
      <c r="AJ40" s="143">
        <v>0</v>
      </c>
      <c r="AK40" s="248">
        <v>0</v>
      </c>
      <c r="AL40" s="86" t="s">
        <v>80</v>
      </c>
      <c r="AM40" s="150">
        <v>0</v>
      </c>
      <c r="AN40" s="169" t="s">
        <v>80</v>
      </c>
      <c r="AO40" s="169" t="s">
        <v>80</v>
      </c>
      <c r="AP40" s="150">
        <f t="shared" si="4"/>
        <v>0</v>
      </c>
      <c r="AQ40" s="252">
        <f>+L40+AF40-AK40</f>
        <v>15960000</v>
      </c>
      <c r="AR40" s="86" t="s">
        <v>115</v>
      </c>
      <c r="AS40" s="143">
        <v>0</v>
      </c>
      <c r="AT40" s="203" t="s">
        <v>80</v>
      </c>
      <c r="AU40" s="248">
        <v>15960000</v>
      </c>
      <c r="AV40" s="364">
        <f t="shared" si="1"/>
        <v>0</v>
      </c>
      <c r="AW40" s="133">
        <f t="shared" si="2"/>
        <v>1</v>
      </c>
      <c r="AX40" s="201" t="s">
        <v>80</v>
      </c>
      <c r="AY40" s="86" t="s">
        <v>800</v>
      </c>
      <c r="AZ40" s="145" t="s">
        <v>11627</v>
      </c>
      <c r="BA40" s="81" t="s">
        <v>71</v>
      </c>
      <c r="BB40" s="81" t="s">
        <v>71</v>
      </c>
    </row>
    <row r="41" spans="2:54" s="296" customFormat="1" ht="15" customHeight="1" x14ac:dyDescent="0.2">
      <c r="B41" s="247">
        <v>2023</v>
      </c>
      <c r="C41" s="81">
        <v>891780111</v>
      </c>
      <c r="D41" s="82" t="s">
        <v>68</v>
      </c>
      <c r="E41" s="144" t="s">
        <v>11628</v>
      </c>
      <c r="F41" s="145" t="s">
        <v>11629</v>
      </c>
      <c r="G41" s="138">
        <v>0</v>
      </c>
      <c r="H41" s="145"/>
      <c r="I41" s="86" t="s">
        <v>78</v>
      </c>
      <c r="J41" s="81" t="s">
        <v>1527</v>
      </c>
      <c r="K41" s="141" t="s">
        <v>11630</v>
      </c>
      <c r="L41" s="248">
        <v>13813000</v>
      </c>
      <c r="M41" s="81" t="s">
        <v>73</v>
      </c>
      <c r="N41" s="145"/>
      <c r="O41" s="87" t="s">
        <v>11631</v>
      </c>
      <c r="P41" s="87">
        <v>1082949911</v>
      </c>
      <c r="Q41" s="150">
        <v>33</v>
      </c>
      <c r="R41" s="169">
        <v>44943</v>
      </c>
      <c r="S41" s="248">
        <v>5363267343</v>
      </c>
      <c r="T41" s="169">
        <v>44949</v>
      </c>
      <c r="U41" s="566">
        <f>L41</f>
        <v>13813000</v>
      </c>
      <c r="V41" s="86" t="s">
        <v>70</v>
      </c>
      <c r="W41" s="143">
        <v>57461216</v>
      </c>
      <c r="X41" s="87" t="s">
        <v>11611</v>
      </c>
      <c r="Y41" s="145"/>
      <c r="Z41" s="201">
        <v>44949</v>
      </c>
      <c r="AA41" s="201">
        <v>44949</v>
      </c>
      <c r="AB41" s="201" t="s">
        <v>80</v>
      </c>
      <c r="AC41" s="201">
        <v>45084</v>
      </c>
      <c r="AD41" s="150">
        <f t="shared" si="3"/>
        <v>135</v>
      </c>
      <c r="AE41" s="150">
        <v>1</v>
      </c>
      <c r="AF41" s="567">
        <v>2147000</v>
      </c>
      <c r="AG41" s="150">
        <v>1</v>
      </c>
      <c r="AH41" s="201">
        <v>45107</v>
      </c>
      <c r="AI41" s="150">
        <f t="shared" si="0"/>
        <v>23</v>
      </c>
      <c r="AJ41" s="143">
        <v>0</v>
      </c>
      <c r="AK41" s="248">
        <v>0</v>
      </c>
      <c r="AL41" s="86" t="s">
        <v>80</v>
      </c>
      <c r="AM41" s="150">
        <v>0</v>
      </c>
      <c r="AN41" s="169" t="s">
        <v>80</v>
      </c>
      <c r="AO41" s="169" t="s">
        <v>80</v>
      </c>
      <c r="AP41" s="150">
        <f t="shared" si="4"/>
        <v>0</v>
      </c>
      <c r="AQ41" s="252">
        <f>+L41+AF41-AK41</f>
        <v>15960000</v>
      </c>
      <c r="AR41" s="86" t="s">
        <v>115</v>
      </c>
      <c r="AS41" s="143">
        <v>0</v>
      </c>
      <c r="AT41" s="203" t="s">
        <v>80</v>
      </c>
      <c r="AU41" s="248">
        <v>15960000</v>
      </c>
      <c r="AV41" s="364">
        <f t="shared" si="1"/>
        <v>0</v>
      </c>
      <c r="AW41" s="133">
        <f t="shared" si="2"/>
        <v>1</v>
      </c>
      <c r="AX41" s="201" t="s">
        <v>80</v>
      </c>
      <c r="AY41" s="86" t="s">
        <v>800</v>
      </c>
      <c r="AZ41" s="145" t="s">
        <v>11632</v>
      </c>
      <c r="BA41" s="81" t="s">
        <v>71</v>
      </c>
      <c r="BB41" s="81" t="s">
        <v>71</v>
      </c>
    </row>
    <row r="42" spans="2:54" s="296" customFormat="1" ht="15" customHeight="1" x14ac:dyDescent="0.2">
      <c r="B42" s="247">
        <v>2023</v>
      </c>
      <c r="C42" s="81">
        <v>891780111</v>
      </c>
      <c r="D42" s="82" t="s">
        <v>68</v>
      </c>
      <c r="E42" s="144" t="s">
        <v>11633</v>
      </c>
      <c r="F42" s="145" t="s">
        <v>11634</v>
      </c>
      <c r="G42" s="138">
        <v>0</v>
      </c>
      <c r="H42" s="145"/>
      <c r="I42" s="86" t="s">
        <v>78</v>
      </c>
      <c r="J42" s="81" t="s">
        <v>1527</v>
      </c>
      <c r="K42" s="141" t="s">
        <v>11635</v>
      </c>
      <c r="L42" s="248">
        <v>13813000</v>
      </c>
      <c r="M42" s="81" t="s">
        <v>73</v>
      </c>
      <c r="N42" s="145"/>
      <c r="O42" s="87" t="s">
        <v>11636</v>
      </c>
      <c r="P42" s="87">
        <v>4981247</v>
      </c>
      <c r="Q42" s="150">
        <v>33</v>
      </c>
      <c r="R42" s="169">
        <v>44943</v>
      </c>
      <c r="S42" s="248">
        <v>5363267343</v>
      </c>
      <c r="T42" s="169">
        <v>44949</v>
      </c>
      <c r="U42" s="566">
        <f>L42</f>
        <v>13813000</v>
      </c>
      <c r="V42" s="86" t="s">
        <v>70</v>
      </c>
      <c r="W42" s="143">
        <v>57461216</v>
      </c>
      <c r="X42" s="87" t="s">
        <v>11611</v>
      </c>
      <c r="Y42" s="145"/>
      <c r="Z42" s="201">
        <v>44949</v>
      </c>
      <c r="AA42" s="201">
        <v>44949</v>
      </c>
      <c r="AB42" s="201" t="s">
        <v>80</v>
      </c>
      <c r="AC42" s="201">
        <v>45084</v>
      </c>
      <c r="AD42" s="150">
        <f t="shared" si="3"/>
        <v>135</v>
      </c>
      <c r="AE42" s="150">
        <v>1</v>
      </c>
      <c r="AF42" s="567">
        <v>2147000</v>
      </c>
      <c r="AG42" s="150">
        <v>1</v>
      </c>
      <c r="AH42" s="201">
        <v>45107</v>
      </c>
      <c r="AI42" s="150">
        <f t="shared" si="0"/>
        <v>23</v>
      </c>
      <c r="AJ42" s="143">
        <v>0</v>
      </c>
      <c r="AK42" s="248">
        <v>0</v>
      </c>
      <c r="AL42" s="86" t="s">
        <v>80</v>
      </c>
      <c r="AM42" s="150">
        <v>0</v>
      </c>
      <c r="AN42" s="169" t="s">
        <v>80</v>
      </c>
      <c r="AO42" s="169" t="s">
        <v>80</v>
      </c>
      <c r="AP42" s="150">
        <f t="shared" si="4"/>
        <v>0</v>
      </c>
      <c r="AQ42" s="252">
        <f>+L42+AF42-AK42</f>
        <v>15960000</v>
      </c>
      <c r="AR42" s="86" t="s">
        <v>115</v>
      </c>
      <c r="AS42" s="143">
        <v>0</v>
      </c>
      <c r="AT42" s="203" t="s">
        <v>80</v>
      </c>
      <c r="AU42" s="248">
        <v>15960000</v>
      </c>
      <c r="AV42" s="364">
        <f t="shared" si="1"/>
        <v>0</v>
      </c>
      <c r="AW42" s="133">
        <f t="shared" si="2"/>
        <v>1</v>
      </c>
      <c r="AX42" s="201" t="s">
        <v>80</v>
      </c>
      <c r="AY42" s="86" t="s">
        <v>800</v>
      </c>
      <c r="AZ42" s="145" t="s">
        <v>11637</v>
      </c>
      <c r="BA42" s="81" t="s">
        <v>71</v>
      </c>
      <c r="BB42" s="81" t="s">
        <v>71</v>
      </c>
    </row>
    <row r="43" spans="2:54" s="296" customFormat="1" ht="15" customHeight="1" x14ac:dyDescent="0.2">
      <c r="B43" s="247">
        <v>2023</v>
      </c>
      <c r="C43" s="81">
        <v>891780111</v>
      </c>
      <c r="D43" s="82" t="s">
        <v>68</v>
      </c>
      <c r="E43" s="144" t="s">
        <v>11638</v>
      </c>
      <c r="F43" s="145" t="s">
        <v>11639</v>
      </c>
      <c r="G43" s="138">
        <v>0</v>
      </c>
      <c r="H43" s="145"/>
      <c r="I43" s="86" t="s">
        <v>78</v>
      </c>
      <c r="J43" s="81" t="s">
        <v>1527</v>
      </c>
      <c r="K43" s="141" t="s">
        <v>11640</v>
      </c>
      <c r="L43" s="248">
        <v>15293000</v>
      </c>
      <c r="M43" s="81" t="s">
        <v>73</v>
      </c>
      <c r="N43" s="145"/>
      <c r="O43" s="87" t="s">
        <v>11641</v>
      </c>
      <c r="P43" s="87">
        <v>1082958976</v>
      </c>
      <c r="Q43" s="150">
        <v>33</v>
      </c>
      <c r="R43" s="169">
        <v>44943</v>
      </c>
      <c r="S43" s="248">
        <v>5363267343</v>
      </c>
      <c r="T43" s="169">
        <v>44949</v>
      </c>
      <c r="U43" s="566">
        <f>L43</f>
        <v>15293000</v>
      </c>
      <c r="V43" s="86" t="s">
        <v>70</v>
      </c>
      <c r="W43" s="143">
        <v>57461216</v>
      </c>
      <c r="X43" s="87" t="s">
        <v>11611</v>
      </c>
      <c r="Y43" s="145"/>
      <c r="Z43" s="201">
        <v>44949</v>
      </c>
      <c r="AA43" s="201">
        <v>44949</v>
      </c>
      <c r="AB43" s="201" t="s">
        <v>80</v>
      </c>
      <c r="AC43" s="201">
        <v>45084</v>
      </c>
      <c r="AD43" s="150">
        <f t="shared" si="3"/>
        <v>135</v>
      </c>
      <c r="AE43" s="150">
        <v>0</v>
      </c>
      <c r="AF43" s="567">
        <v>0</v>
      </c>
      <c r="AG43" s="150">
        <v>0</v>
      </c>
      <c r="AH43" s="156" t="s">
        <v>80</v>
      </c>
      <c r="AI43" s="150">
        <f t="shared" si="0"/>
        <v>0</v>
      </c>
      <c r="AJ43" s="143">
        <v>1</v>
      </c>
      <c r="AK43" s="248">
        <v>7853000</v>
      </c>
      <c r="AL43" s="156">
        <v>45007</v>
      </c>
      <c r="AM43" s="150">
        <v>0</v>
      </c>
      <c r="AN43" s="169" t="s">
        <v>80</v>
      </c>
      <c r="AO43" s="169" t="s">
        <v>80</v>
      </c>
      <c r="AP43" s="150">
        <f t="shared" si="4"/>
        <v>0</v>
      </c>
      <c r="AQ43" s="252">
        <f>+L43+AF43-AK43</f>
        <v>7440000</v>
      </c>
      <c r="AR43" s="86" t="s">
        <v>115</v>
      </c>
      <c r="AS43" s="143">
        <v>0</v>
      </c>
      <c r="AT43" s="203" t="s">
        <v>80</v>
      </c>
      <c r="AU43" s="248">
        <v>7440000</v>
      </c>
      <c r="AV43" s="364">
        <f t="shared" si="1"/>
        <v>0</v>
      </c>
      <c r="AW43" s="133">
        <f t="shared" si="2"/>
        <v>1</v>
      </c>
      <c r="AX43" s="156">
        <v>45029</v>
      </c>
      <c r="AY43" s="86" t="s">
        <v>253</v>
      </c>
      <c r="AZ43" s="145" t="s">
        <v>11642</v>
      </c>
      <c r="BA43" s="81" t="s">
        <v>71</v>
      </c>
      <c r="BB43" s="81" t="s">
        <v>71</v>
      </c>
    </row>
    <row r="44" spans="2:54" s="296" customFormat="1" ht="15" customHeight="1" x14ac:dyDescent="0.2">
      <c r="B44" s="247">
        <v>2023</v>
      </c>
      <c r="C44" s="81">
        <v>891780111</v>
      </c>
      <c r="D44" s="82" t="s">
        <v>68</v>
      </c>
      <c r="E44" s="144" t="s">
        <v>11643</v>
      </c>
      <c r="F44" s="145" t="s">
        <v>11644</v>
      </c>
      <c r="G44" s="568">
        <v>0</v>
      </c>
      <c r="H44" s="145"/>
      <c r="I44" s="86" t="s">
        <v>78</v>
      </c>
      <c r="J44" s="317" t="s">
        <v>1527</v>
      </c>
      <c r="K44" s="569" t="s">
        <v>11645</v>
      </c>
      <c r="L44" s="570">
        <v>10387000</v>
      </c>
      <c r="M44" s="81" t="s">
        <v>73</v>
      </c>
      <c r="N44" s="145"/>
      <c r="O44" s="482" t="s">
        <v>11646</v>
      </c>
      <c r="P44" s="482">
        <v>7144181</v>
      </c>
      <c r="Q44" s="150">
        <v>33</v>
      </c>
      <c r="R44" s="169">
        <v>44943</v>
      </c>
      <c r="S44" s="570">
        <v>5363267343</v>
      </c>
      <c r="T44" s="169">
        <v>44949</v>
      </c>
      <c r="U44" s="566">
        <f>L44</f>
        <v>10387000</v>
      </c>
      <c r="V44" s="86" t="s">
        <v>70</v>
      </c>
      <c r="W44" s="481">
        <v>85459497</v>
      </c>
      <c r="X44" s="482" t="s">
        <v>9253</v>
      </c>
      <c r="Y44" s="145"/>
      <c r="Z44" s="472">
        <v>44949</v>
      </c>
      <c r="AA44" s="472">
        <v>44949</v>
      </c>
      <c r="AB44" s="201" t="s">
        <v>80</v>
      </c>
      <c r="AC44" s="472">
        <v>45093</v>
      </c>
      <c r="AD44" s="150">
        <f t="shared" si="3"/>
        <v>144</v>
      </c>
      <c r="AE44" s="359">
        <v>1</v>
      </c>
      <c r="AF44" s="571">
        <v>886000</v>
      </c>
      <c r="AG44" s="359">
        <v>1</v>
      </c>
      <c r="AH44" s="201">
        <v>45107</v>
      </c>
      <c r="AI44" s="150">
        <f t="shared" si="0"/>
        <v>14</v>
      </c>
      <c r="AJ44" s="143">
        <v>0</v>
      </c>
      <c r="AK44" s="248">
        <v>0</v>
      </c>
      <c r="AL44" s="86" t="s">
        <v>80</v>
      </c>
      <c r="AM44" s="150">
        <v>0</v>
      </c>
      <c r="AN44" s="169" t="s">
        <v>80</v>
      </c>
      <c r="AO44" s="169" t="s">
        <v>80</v>
      </c>
      <c r="AP44" s="150">
        <f t="shared" si="4"/>
        <v>0</v>
      </c>
      <c r="AQ44" s="252">
        <f>+L44+AF44-AK44</f>
        <v>11273000</v>
      </c>
      <c r="AR44" s="86" t="s">
        <v>115</v>
      </c>
      <c r="AS44" s="143">
        <v>0</v>
      </c>
      <c r="AT44" s="203" t="s">
        <v>80</v>
      </c>
      <c r="AU44" s="248">
        <v>11273000</v>
      </c>
      <c r="AV44" s="364">
        <f t="shared" si="1"/>
        <v>0</v>
      </c>
      <c r="AW44" s="133">
        <f t="shared" si="2"/>
        <v>1</v>
      </c>
      <c r="AX44" s="201" t="s">
        <v>80</v>
      </c>
      <c r="AY44" s="86" t="s">
        <v>800</v>
      </c>
      <c r="AZ44" s="145" t="s">
        <v>11647</v>
      </c>
      <c r="BA44" s="81" t="s">
        <v>71</v>
      </c>
      <c r="BB44" s="81" t="s">
        <v>71</v>
      </c>
    </row>
    <row r="45" spans="2:54" s="296" customFormat="1" ht="15" customHeight="1" x14ac:dyDescent="0.2">
      <c r="B45" s="247">
        <v>2023</v>
      </c>
      <c r="C45" s="81">
        <v>891780111</v>
      </c>
      <c r="D45" s="82" t="s">
        <v>68</v>
      </c>
      <c r="E45" s="144" t="s">
        <v>11648</v>
      </c>
      <c r="F45" s="145" t="s">
        <v>11649</v>
      </c>
      <c r="G45" s="138">
        <v>0</v>
      </c>
      <c r="H45" s="145"/>
      <c r="I45" s="86" t="s">
        <v>78</v>
      </c>
      <c r="J45" s="81" t="s">
        <v>1527</v>
      </c>
      <c r="K45" s="141" t="s">
        <v>11650</v>
      </c>
      <c r="L45" s="248">
        <v>16093000</v>
      </c>
      <c r="M45" s="81" t="s">
        <v>73</v>
      </c>
      <c r="N45" s="145"/>
      <c r="O45" s="87" t="s">
        <v>11651</v>
      </c>
      <c r="P45" s="87">
        <v>1079933607</v>
      </c>
      <c r="Q45" s="150">
        <v>33</v>
      </c>
      <c r="R45" s="169">
        <v>44943</v>
      </c>
      <c r="S45" s="248">
        <v>5363267343</v>
      </c>
      <c r="T45" s="169">
        <v>44949</v>
      </c>
      <c r="U45" s="566">
        <f>L45</f>
        <v>16093000</v>
      </c>
      <c r="V45" s="86" t="s">
        <v>70</v>
      </c>
      <c r="W45" s="143">
        <v>12539351</v>
      </c>
      <c r="X45" s="87" t="s">
        <v>11652</v>
      </c>
      <c r="Y45" s="145"/>
      <c r="Z45" s="201">
        <v>44949</v>
      </c>
      <c r="AA45" s="201">
        <v>44949</v>
      </c>
      <c r="AB45" s="201" t="s">
        <v>80</v>
      </c>
      <c r="AC45" s="201">
        <v>45084</v>
      </c>
      <c r="AD45" s="150">
        <f t="shared" si="3"/>
        <v>135</v>
      </c>
      <c r="AE45" s="150">
        <v>1</v>
      </c>
      <c r="AF45" s="567">
        <v>2607000</v>
      </c>
      <c r="AG45" s="150">
        <v>1</v>
      </c>
      <c r="AH45" s="201">
        <v>45107</v>
      </c>
      <c r="AI45" s="150">
        <f t="shared" si="0"/>
        <v>23</v>
      </c>
      <c r="AJ45" s="143">
        <v>0</v>
      </c>
      <c r="AK45" s="248">
        <v>0</v>
      </c>
      <c r="AL45" s="86" t="s">
        <v>80</v>
      </c>
      <c r="AM45" s="150">
        <v>0</v>
      </c>
      <c r="AN45" s="169" t="s">
        <v>80</v>
      </c>
      <c r="AO45" s="169" t="s">
        <v>80</v>
      </c>
      <c r="AP45" s="150">
        <f t="shared" si="4"/>
        <v>0</v>
      </c>
      <c r="AQ45" s="252">
        <f>+L45+AF45-AK45</f>
        <v>18700000</v>
      </c>
      <c r="AR45" s="86" t="s">
        <v>115</v>
      </c>
      <c r="AS45" s="143">
        <v>0</v>
      </c>
      <c r="AT45" s="203" t="s">
        <v>80</v>
      </c>
      <c r="AU45" s="248">
        <v>18700000</v>
      </c>
      <c r="AV45" s="364">
        <f t="shared" si="1"/>
        <v>0</v>
      </c>
      <c r="AW45" s="133">
        <f t="shared" si="2"/>
        <v>1</v>
      </c>
      <c r="AX45" s="201" t="s">
        <v>80</v>
      </c>
      <c r="AY45" s="86" t="s">
        <v>800</v>
      </c>
      <c r="AZ45" s="145" t="s">
        <v>11653</v>
      </c>
      <c r="BA45" s="81" t="s">
        <v>71</v>
      </c>
      <c r="BB45" s="81" t="s">
        <v>71</v>
      </c>
    </row>
    <row r="46" spans="2:54" s="296" customFormat="1" ht="15" customHeight="1" x14ac:dyDescent="0.2">
      <c r="B46" s="247">
        <v>2023</v>
      </c>
      <c r="C46" s="81">
        <v>891780111</v>
      </c>
      <c r="D46" s="82" t="s">
        <v>68</v>
      </c>
      <c r="E46" s="144" t="s">
        <v>11654</v>
      </c>
      <c r="F46" s="145" t="s">
        <v>11655</v>
      </c>
      <c r="G46" s="138">
        <v>0</v>
      </c>
      <c r="H46" s="145"/>
      <c r="I46" s="86" t="s">
        <v>78</v>
      </c>
      <c r="J46" s="81" t="s">
        <v>1527</v>
      </c>
      <c r="K46" s="141" t="s">
        <v>11645</v>
      </c>
      <c r="L46" s="248">
        <v>10387000</v>
      </c>
      <c r="M46" s="81" t="s">
        <v>73</v>
      </c>
      <c r="N46" s="145"/>
      <c r="O46" s="87" t="s">
        <v>11656</v>
      </c>
      <c r="P46" s="87">
        <v>85455874</v>
      </c>
      <c r="Q46" s="150">
        <v>33</v>
      </c>
      <c r="R46" s="169">
        <v>44943</v>
      </c>
      <c r="S46" s="248">
        <v>5363267343</v>
      </c>
      <c r="T46" s="169">
        <v>44949</v>
      </c>
      <c r="U46" s="566">
        <f>L46</f>
        <v>10387000</v>
      </c>
      <c r="V46" s="86" t="s">
        <v>70</v>
      </c>
      <c r="W46" s="143">
        <v>85459497</v>
      </c>
      <c r="X46" s="87" t="s">
        <v>9253</v>
      </c>
      <c r="Y46" s="145"/>
      <c r="Z46" s="201">
        <v>44949</v>
      </c>
      <c r="AA46" s="201">
        <v>44949</v>
      </c>
      <c r="AB46" s="201" t="s">
        <v>80</v>
      </c>
      <c r="AC46" s="201">
        <v>45093</v>
      </c>
      <c r="AD46" s="150">
        <f t="shared" si="3"/>
        <v>144</v>
      </c>
      <c r="AE46" s="150">
        <v>1</v>
      </c>
      <c r="AF46" s="567">
        <v>886000</v>
      </c>
      <c r="AG46" s="150">
        <v>1</v>
      </c>
      <c r="AH46" s="201">
        <v>45107</v>
      </c>
      <c r="AI46" s="150">
        <f t="shared" si="0"/>
        <v>14</v>
      </c>
      <c r="AJ46" s="143">
        <v>0</v>
      </c>
      <c r="AK46" s="248">
        <v>0</v>
      </c>
      <c r="AL46" s="86" t="s">
        <v>80</v>
      </c>
      <c r="AM46" s="150">
        <v>0</v>
      </c>
      <c r="AN46" s="169" t="s">
        <v>80</v>
      </c>
      <c r="AO46" s="169" t="s">
        <v>80</v>
      </c>
      <c r="AP46" s="150">
        <f t="shared" si="4"/>
        <v>0</v>
      </c>
      <c r="AQ46" s="252">
        <f>+L46+AF46-AK46</f>
        <v>11273000</v>
      </c>
      <c r="AR46" s="86" t="s">
        <v>115</v>
      </c>
      <c r="AS46" s="143">
        <v>0</v>
      </c>
      <c r="AT46" s="203" t="s">
        <v>80</v>
      </c>
      <c r="AU46" s="248">
        <v>11273000</v>
      </c>
      <c r="AV46" s="364">
        <f t="shared" si="1"/>
        <v>0</v>
      </c>
      <c r="AW46" s="133">
        <f t="shared" si="2"/>
        <v>1</v>
      </c>
      <c r="AX46" s="201" t="s">
        <v>80</v>
      </c>
      <c r="AY46" s="86" t="s">
        <v>800</v>
      </c>
      <c r="AZ46" s="145" t="s">
        <v>11657</v>
      </c>
      <c r="BA46" s="81" t="s">
        <v>71</v>
      </c>
      <c r="BB46" s="81" t="s">
        <v>71</v>
      </c>
    </row>
    <row r="47" spans="2:54" s="296" customFormat="1" ht="15" customHeight="1" x14ac:dyDescent="0.2">
      <c r="B47" s="247">
        <v>2023</v>
      </c>
      <c r="C47" s="81">
        <v>891780111</v>
      </c>
      <c r="D47" s="82" t="s">
        <v>68</v>
      </c>
      <c r="E47" s="144" t="s">
        <v>11658</v>
      </c>
      <c r="F47" s="145" t="s">
        <v>11659</v>
      </c>
      <c r="G47" s="138">
        <v>0</v>
      </c>
      <c r="H47" s="145"/>
      <c r="I47" s="86" t="s">
        <v>78</v>
      </c>
      <c r="J47" s="81" t="s">
        <v>1527</v>
      </c>
      <c r="K47" s="141" t="s">
        <v>11660</v>
      </c>
      <c r="L47" s="248">
        <v>17040000</v>
      </c>
      <c r="M47" s="81" t="s">
        <v>73</v>
      </c>
      <c r="N47" s="145"/>
      <c r="O47" s="87" t="s">
        <v>11661</v>
      </c>
      <c r="P47" s="87">
        <v>85472840</v>
      </c>
      <c r="Q47" s="150">
        <v>33</v>
      </c>
      <c r="R47" s="169">
        <v>44943</v>
      </c>
      <c r="S47" s="248">
        <v>5363267343</v>
      </c>
      <c r="T47" s="169">
        <v>44949</v>
      </c>
      <c r="U47" s="566">
        <f>L47</f>
        <v>17040000</v>
      </c>
      <c r="V47" s="86" t="s">
        <v>70</v>
      </c>
      <c r="W47" s="143">
        <v>85449357</v>
      </c>
      <c r="X47" s="87" t="s">
        <v>11662</v>
      </c>
      <c r="Y47" s="145"/>
      <c r="Z47" s="201">
        <v>44949</v>
      </c>
      <c r="AA47" s="201">
        <v>44949</v>
      </c>
      <c r="AB47" s="201" t="s">
        <v>80</v>
      </c>
      <c r="AC47" s="201">
        <v>45084</v>
      </c>
      <c r="AD47" s="150">
        <f t="shared" si="3"/>
        <v>135</v>
      </c>
      <c r="AE47" s="150">
        <v>1</v>
      </c>
      <c r="AF47" s="567">
        <v>2760000</v>
      </c>
      <c r="AG47" s="150">
        <v>1</v>
      </c>
      <c r="AH47" s="201">
        <v>45107</v>
      </c>
      <c r="AI47" s="150">
        <f t="shared" si="0"/>
        <v>23</v>
      </c>
      <c r="AJ47" s="143">
        <v>0</v>
      </c>
      <c r="AK47" s="248">
        <v>0</v>
      </c>
      <c r="AL47" s="86" t="s">
        <v>80</v>
      </c>
      <c r="AM47" s="150">
        <v>0</v>
      </c>
      <c r="AN47" s="169" t="s">
        <v>80</v>
      </c>
      <c r="AO47" s="169" t="s">
        <v>80</v>
      </c>
      <c r="AP47" s="150">
        <f t="shared" si="4"/>
        <v>0</v>
      </c>
      <c r="AQ47" s="252">
        <f>+L47+AF47-AK47</f>
        <v>19800000</v>
      </c>
      <c r="AR47" s="86" t="s">
        <v>115</v>
      </c>
      <c r="AS47" s="143">
        <v>0</v>
      </c>
      <c r="AT47" s="203" t="s">
        <v>80</v>
      </c>
      <c r="AU47" s="248">
        <v>19800000</v>
      </c>
      <c r="AV47" s="364">
        <f t="shared" si="1"/>
        <v>0</v>
      </c>
      <c r="AW47" s="133">
        <f t="shared" si="2"/>
        <v>1</v>
      </c>
      <c r="AX47" s="201" t="s">
        <v>80</v>
      </c>
      <c r="AY47" s="86" t="s">
        <v>800</v>
      </c>
      <c r="AZ47" s="145" t="s">
        <v>11663</v>
      </c>
      <c r="BA47" s="81" t="s">
        <v>71</v>
      </c>
      <c r="BB47" s="81" t="s">
        <v>71</v>
      </c>
    </row>
    <row r="48" spans="2:54" s="296" customFormat="1" ht="15" customHeight="1" x14ac:dyDescent="0.2">
      <c r="B48" s="247">
        <v>2023</v>
      </c>
      <c r="C48" s="81">
        <v>891780111</v>
      </c>
      <c r="D48" s="82" t="s">
        <v>68</v>
      </c>
      <c r="E48" s="144" t="s">
        <v>11664</v>
      </c>
      <c r="F48" s="145" t="s">
        <v>11665</v>
      </c>
      <c r="G48" s="138">
        <v>0</v>
      </c>
      <c r="H48" s="145"/>
      <c r="I48" s="86" t="s">
        <v>78</v>
      </c>
      <c r="J48" s="81" t="s">
        <v>1527</v>
      </c>
      <c r="K48" s="141" t="s">
        <v>11666</v>
      </c>
      <c r="L48" s="248">
        <v>20353000</v>
      </c>
      <c r="M48" s="81" t="s">
        <v>73</v>
      </c>
      <c r="N48" s="145"/>
      <c r="O48" s="87" t="s">
        <v>11667</v>
      </c>
      <c r="P48" s="87">
        <v>1004188433</v>
      </c>
      <c r="Q48" s="150">
        <v>33</v>
      </c>
      <c r="R48" s="169">
        <v>44943</v>
      </c>
      <c r="S48" s="248">
        <v>5363267343</v>
      </c>
      <c r="T48" s="169">
        <v>44949</v>
      </c>
      <c r="U48" s="566">
        <f>L48</f>
        <v>20353000</v>
      </c>
      <c r="V48" s="86" t="s">
        <v>70</v>
      </c>
      <c r="W48" s="143">
        <v>85449357</v>
      </c>
      <c r="X48" s="87" t="s">
        <v>11662</v>
      </c>
      <c r="Y48" s="145"/>
      <c r="Z48" s="201">
        <v>44949</v>
      </c>
      <c r="AA48" s="201">
        <v>44949</v>
      </c>
      <c r="AB48" s="201" t="s">
        <v>80</v>
      </c>
      <c r="AC48" s="201">
        <v>45084</v>
      </c>
      <c r="AD48" s="150">
        <f t="shared" si="3"/>
        <v>135</v>
      </c>
      <c r="AE48" s="150">
        <v>0</v>
      </c>
      <c r="AF48" s="567">
        <v>0</v>
      </c>
      <c r="AG48" s="150">
        <v>0</v>
      </c>
      <c r="AH48" s="156" t="s">
        <v>80</v>
      </c>
      <c r="AI48" s="150">
        <f t="shared" si="0"/>
        <v>0</v>
      </c>
      <c r="AJ48" s="143">
        <v>1</v>
      </c>
      <c r="AK48" s="248">
        <v>15766000</v>
      </c>
      <c r="AL48" s="156">
        <v>44974</v>
      </c>
      <c r="AM48" s="150">
        <v>0</v>
      </c>
      <c r="AN48" s="169" t="s">
        <v>80</v>
      </c>
      <c r="AO48" s="169" t="s">
        <v>80</v>
      </c>
      <c r="AP48" s="150">
        <f t="shared" si="4"/>
        <v>0</v>
      </c>
      <c r="AQ48" s="252">
        <f>+L48+AF48-AK48</f>
        <v>4587000</v>
      </c>
      <c r="AR48" s="86" t="s">
        <v>115</v>
      </c>
      <c r="AS48" s="143">
        <v>0</v>
      </c>
      <c r="AT48" s="203" t="s">
        <v>80</v>
      </c>
      <c r="AU48" s="248">
        <v>4587000</v>
      </c>
      <c r="AV48" s="364">
        <f t="shared" si="1"/>
        <v>0</v>
      </c>
      <c r="AW48" s="133">
        <f t="shared" si="2"/>
        <v>1</v>
      </c>
      <c r="AX48" s="156">
        <v>45000</v>
      </c>
      <c r="AY48" s="86" t="s">
        <v>253</v>
      </c>
      <c r="AZ48" s="145" t="s">
        <v>11668</v>
      </c>
      <c r="BA48" s="81" t="s">
        <v>71</v>
      </c>
      <c r="BB48" s="81" t="s">
        <v>71</v>
      </c>
    </row>
    <row r="49" spans="2:54" s="296" customFormat="1" ht="15" customHeight="1" x14ac:dyDescent="0.2">
      <c r="B49" s="247">
        <v>2023</v>
      </c>
      <c r="C49" s="81">
        <v>891780111</v>
      </c>
      <c r="D49" s="82" t="s">
        <v>68</v>
      </c>
      <c r="E49" s="144" t="s">
        <v>11669</v>
      </c>
      <c r="F49" s="145" t="s">
        <v>11670</v>
      </c>
      <c r="G49" s="138">
        <v>0</v>
      </c>
      <c r="H49" s="145"/>
      <c r="I49" s="86" t="s">
        <v>78</v>
      </c>
      <c r="J49" s="81" t="s">
        <v>1527</v>
      </c>
      <c r="K49" s="141" t="s">
        <v>11671</v>
      </c>
      <c r="L49" s="248">
        <v>9437000</v>
      </c>
      <c r="M49" s="81" t="s">
        <v>73</v>
      </c>
      <c r="N49" s="145"/>
      <c r="O49" s="87" t="s">
        <v>11672</v>
      </c>
      <c r="P49" s="87">
        <v>36548123</v>
      </c>
      <c r="Q49" s="150">
        <v>33</v>
      </c>
      <c r="R49" s="169">
        <v>44943</v>
      </c>
      <c r="S49" s="248">
        <v>5363267343</v>
      </c>
      <c r="T49" s="169">
        <v>44949</v>
      </c>
      <c r="U49" s="566">
        <f>L49</f>
        <v>9437000</v>
      </c>
      <c r="V49" s="86" t="s">
        <v>70</v>
      </c>
      <c r="W49" s="143">
        <v>57400977</v>
      </c>
      <c r="X49" s="87" t="s">
        <v>11673</v>
      </c>
      <c r="Y49" s="145"/>
      <c r="Z49" s="201">
        <v>44949</v>
      </c>
      <c r="AA49" s="201">
        <v>44949</v>
      </c>
      <c r="AB49" s="201" t="s">
        <v>80</v>
      </c>
      <c r="AC49" s="201">
        <v>45093</v>
      </c>
      <c r="AD49" s="150">
        <f t="shared" si="3"/>
        <v>144</v>
      </c>
      <c r="AE49" s="150">
        <v>1</v>
      </c>
      <c r="AF49" s="567">
        <v>886000</v>
      </c>
      <c r="AG49" s="150">
        <v>1</v>
      </c>
      <c r="AH49" s="201">
        <v>45107</v>
      </c>
      <c r="AI49" s="150">
        <f t="shared" si="0"/>
        <v>14</v>
      </c>
      <c r="AJ49" s="143">
        <v>0</v>
      </c>
      <c r="AK49" s="248">
        <v>0</v>
      </c>
      <c r="AL49" s="86" t="s">
        <v>80</v>
      </c>
      <c r="AM49" s="150">
        <v>0</v>
      </c>
      <c r="AN49" s="169" t="s">
        <v>80</v>
      </c>
      <c r="AO49" s="169" t="s">
        <v>80</v>
      </c>
      <c r="AP49" s="150">
        <f t="shared" si="4"/>
        <v>0</v>
      </c>
      <c r="AQ49" s="252">
        <f>+L49+AF49-AK49</f>
        <v>10323000</v>
      </c>
      <c r="AR49" s="86" t="s">
        <v>115</v>
      </c>
      <c r="AS49" s="143">
        <v>0</v>
      </c>
      <c r="AT49" s="203" t="s">
        <v>80</v>
      </c>
      <c r="AU49" s="248">
        <v>10323000</v>
      </c>
      <c r="AV49" s="364">
        <f t="shared" si="1"/>
        <v>0</v>
      </c>
      <c r="AW49" s="133">
        <f t="shared" si="2"/>
        <v>1</v>
      </c>
      <c r="AX49" s="201" t="s">
        <v>80</v>
      </c>
      <c r="AY49" s="86" t="s">
        <v>800</v>
      </c>
      <c r="AZ49" s="145" t="s">
        <v>11674</v>
      </c>
      <c r="BA49" s="81" t="s">
        <v>71</v>
      </c>
      <c r="BB49" s="81" t="s">
        <v>71</v>
      </c>
    </row>
    <row r="50" spans="2:54" s="296" customFormat="1" ht="15" customHeight="1" x14ac:dyDescent="0.2">
      <c r="B50" s="247">
        <v>2023</v>
      </c>
      <c r="C50" s="81">
        <v>891780111</v>
      </c>
      <c r="D50" s="82" t="s">
        <v>68</v>
      </c>
      <c r="E50" s="144" t="s">
        <v>11675</v>
      </c>
      <c r="F50" s="145" t="s">
        <v>11676</v>
      </c>
      <c r="G50" s="138">
        <v>0</v>
      </c>
      <c r="H50" s="145"/>
      <c r="I50" s="86" t="s">
        <v>78</v>
      </c>
      <c r="J50" s="81" t="s">
        <v>1527</v>
      </c>
      <c r="K50" s="141" t="s">
        <v>11677</v>
      </c>
      <c r="L50" s="248">
        <v>18933000</v>
      </c>
      <c r="M50" s="81" t="s">
        <v>73</v>
      </c>
      <c r="N50" s="145"/>
      <c r="O50" s="87" t="s">
        <v>11678</v>
      </c>
      <c r="P50" s="87">
        <v>1083000350</v>
      </c>
      <c r="Q50" s="150">
        <v>33</v>
      </c>
      <c r="R50" s="169">
        <v>44943</v>
      </c>
      <c r="S50" s="248">
        <v>5363267343</v>
      </c>
      <c r="T50" s="169">
        <v>44949</v>
      </c>
      <c r="U50" s="566">
        <f>L50</f>
        <v>18933000</v>
      </c>
      <c r="V50" s="86" t="s">
        <v>70</v>
      </c>
      <c r="W50" s="143">
        <v>85449357</v>
      </c>
      <c r="X50" s="87" t="s">
        <v>11662</v>
      </c>
      <c r="Y50" s="145"/>
      <c r="Z50" s="201">
        <v>44949</v>
      </c>
      <c r="AA50" s="201">
        <v>44949</v>
      </c>
      <c r="AB50" s="201" t="s">
        <v>80</v>
      </c>
      <c r="AC50" s="201">
        <v>45084</v>
      </c>
      <c r="AD50" s="150">
        <f t="shared" si="3"/>
        <v>135</v>
      </c>
      <c r="AE50" s="150">
        <v>1</v>
      </c>
      <c r="AF50" s="567">
        <v>3067000</v>
      </c>
      <c r="AG50" s="150">
        <v>1</v>
      </c>
      <c r="AH50" s="201">
        <v>45107</v>
      </c>
      <c r="AI50" s="150">
        <f t="shared" si="0"/>
        <v>23</v>
      </c>
      <c r="AJ50" s="143">
        <v>0</v>
      </c>
      <c r="AK50" s="248">
        <v>0</v>
      </c>
      <c r="AL50" s="86" t="s">
        <v>80</v>
      </c>
      <c r="AM50" s="150">
        <v>0</v>
      </c>
      <c r="AN50" s="169" t="s">
        <v>80</v>
      </c>
      <c r="AO50" s="169" t="s">
        <v>80</v>
      </c>
      <c r="AP50" s="150">
        <f t="shared" si="4"/>
        <v>0</v>
      </c>
      <c r="AQ50" s="252">
        <f>+L50+AF50-AK50</f>
        <v>22000000</v>
      </c>
      <c r="AR50" s="86" t="s">
        <v>115</v>
      </c>
      <c r="AS50" s="143">
        <v>0</v>
      </c>
      <c r="AT50" s="203" t="s">
        <v>80</v>
      </c>
      <c r="AU50" s="248">
        <v>22000000</v>
      </c>
      <c r="AV50" s="364">
        <f t="shared" si="1"/>
        <v>0</v>
      </c>
      <c r="AW50" s="133">
        <f t="shared" si="2"/>
        <v>1</v>
      </c>
      <c r="AX50" s="201" t="s">
        <v>80</v>
      </c>
      <c r="AY50" s="86" t="s">
        <v>800</v>
      </c>
      <c r="AZ50" s="145" t="s">
        <v>11679</v>
      </c>
      <c r="BA50" s="81" t="s">
        <v>71</v>
      </c>
      <c r="BB50" s="81" t="s">
        <v>71</v>
      </c>
    </row>
    <row r="51" spans="2:54" s="296" customFormat="1" ht="15" customHeight="1" x14ac:dyDescent="0.2">
      <c r="B51" s="247">
        <v>2023</v>
      </c>
      <c r="C51" s="81">
        <v>891780111</v>
      </c>
      <c r="D51" s="82" t="s">
        <v>68</v>
      </c>
      <c r="E51" s="144" t="s">
        <v>11680</v>
      </c>
      <c r="F51" s="145" t="s">
        <v>11681</v>
      </c>
      <c r="G51" s="138">
        <v>0</v>
      </c>
      <c r="H51" s="145"/>
      <c r="I51" s="86" t="s">
        <v>78</v>
      </c>
      <c r="J51" s="81" t="s">
        <v>1527</v>
      </c>
      <c r="K51" s="141" t="s">
        <v>11682</v>
      </c>
      <c r="L51" s="248">
        <v>30500000</v>
      </c>
      <c r="M51" s="81" t="s">
        <v>73</v>
      </c>
      <c r="N51" s="145"/>
      <c r="O51" s="87" t="s">
        <v>11683</v>
      </c>
      <c r="P51" s="87">
        <v>12564024</v>
      </c>
      <c r="Q51" s="150">
        <v>33</v>
      </c>
      <c r="R51" s="169">
        <v>44943</v>
      </c>
      <c r="S51" s="248">
        <v>5363267343</v>
      </c>
      <c r="T51" s="169">
        <v>44949</v>
      </c>
      <c r="U51" s="566">
        <f>L51</f>
        <v>30500000</v>
      </c>
      <c r="V51" s="86" t="s">
        <v>70</v>
      </c>
      <c r="W51" s="143">
        <v>12621405</v>
      </c>
      <c r="X51" s="87" t="s">
        <v>11467</v>
      </c>
      <c r="Y51" s="145"/>
      <c r="Z51" s="201">
        <v>44949</v>
      </c>
      <c r="AA51" s="201">
        <v>44949</v>
      </c>
      <c r="AB51" s="201" t="s">
        <v>80</v>
      </c>
      <c r="AC51" s="201">
        <v>45093</v>
      </c>
      <c r="AD51" s="150">
        <f t="shared" si="3"/>
        <v>144</v>
      </c>
      <c r="AE51" s="150">
        <v>1</v>
      </c>
      <c r="AF51" s="567">
        <v>2847000</v>
      </c>
      <c r="AG51" s="150">
        <v>1</v>
      </c>
      <c r="AH51" s="201">
        <v>45107</v>
      </c>
      <c r="AI51" s="150">
        <f t="shared" si="0"/>
        <v>14</v>
      </c>
      <c r="AJ51" s="143">
        <v>0</v>
      </c>
      <c r="AK51" s="248">
        <v>0</v>
      </c>
      <c r="AL51" s="86" t="s">
        <v>80</v>
      </c>
      <c r="AM51" s="150">
        <v>0</v>
      </c>
      <c r="AN51" s="169" t="s">
        <v>80</v>
      </c>
      <c r="AO51" s="169" t="s">
        <v>80</v>
      </c>
      <c r="AP51" s="150">
        <f t="shared" si="4"/>
        <v>0</v>
      </c>
      <c r="AQ51" s="252">
        <f>+L51+AF51-AK51</f>
        <v>33347000</v>
      </c>
      <c r="AR51" s="86" t="s">
        <v>115</v>
      </c>
      <c r="AS51" s="143">
        <v>0</v>
      </c>
      <c r="AT51" s="203" t="s">
        <v>80</v>
      </c>
      <c r="AU51" s="248">
        <v>33347000</v>
      </c>
      <c r="AV51" s="364">
        <f t="shared" si="1"/>
        <v>0</v>
      </c>
      <c r="AW51" s="133">
        <f t="shared" si="2"/>
        <v>1</v>
      </c>
      <c r="AX51" s="201" t="s">
        <v>80</v>
      </c>
      <c r="AY51" s="86" t="s">
        <v>800</v>
      </c>
      <c r="AZ51" s="145" t="s">
        <v>11684</v>
      </c>
      <c r="BA51" s="81" t="s">
        <v>71</v>
      </c>
      <c r="BB51" s="81" t="s">
        <v>71</v>
      </c>
    </row>
    <row r="52" spans="2:54" s="296" customFormat="1" ht="15" customHeight="1" x14ac:dyDescent="0.2">
      <c r="B52" s="247">
        <v>2023</v>
      </c>
      <c r="C52" s="81">
        <v>891780111</v>
      </c>
      <c r="D52" s="82" t="s">
        <v>68</v>
      </c>
      <c r="E52" s="144" t="s">
        <v>11685</v>
      </c>
      <c r="F52" s="145" t="s">
        <v>11686</v>
      </c>
      <c r="G52" s="138">
        <v>0</v>
      </c>
      <c r="H52" s="145"/>
      <c r="I52" s="86" t="s">
        <v>78</v>
      </c>
      <c r="J52" s="81" t="s">
        <v>1527</v>
      </c>
      <c r="K52" s="141" t="s">
        <v>11687</v>
      </c>
      <c r="L52" s="248">
        <v>17513000</v>
      </c>
      <c r="M52" s="81" t="s">
        <v>73</v>
      </c>
      <c r="N52" s="145"/>
      <c r="O52" s="87" t="s">
        <v>11688</v>
      </c>
      <c r="P52" s="87">
        <v>1083553861</v>
      </c>
      <c r="Q52" s="150">
        <v>33</v>
      </c>
      <c r="R52" s="169">
        <v>44943</v>
      </c>
      <c r="S52" s="248">
        <v>5363267343</v>
      </c>
      <c r="T52" s="169">
        <v>44949</v>
      </c>
      <c r="U52" s="566">
        <f>L52</f>
        <v>17513000</v>
      </c>
      <c r="V52" s="86" t="s">
        <v>70</v>
      </c>
      <c r="W52" s="143">
        <v>85449357</v>
      </c>
      <c r="X52" s="87" t="s">
        <v>11662</v>
      </c>
      <c r="Y52" s="145"/>
      <c r="Z52" s="201">
        <v>44949</v>
      </c>
      <c r="AA52" s="201">
        <v>44949</v>
      </c>
      <c r="AB52" s="201" t="s">
        <v>80</v>
      </c>
      <c r="AC52" s="201">
        <v>45084</v>
      </c>
      <c r="AD52" s="150">
        <f t="shared" si="3"/>
        <v>135</v>
      </c>
      <c r="AE52" s="150">
        <v>1</v>
      </c>
      <c r="AF52" s="567">
        <v>2837000</v>
      </c>
      <c r="AG52" s="150">
        <v>1</v>
      </c>
      <c r="AH52" s="201">
        <v>45107</v>
      </c>
      <c r="AI52" s="150">
        <f t="shared" si="0"/>
        <v>23</v>
      </c>
      <c r="AJ52" s="143">
        <v>0</v>
      </c>
      <c r="AK52" s="248">
        <v>0</v>
      </c>
      <c r="AL52" s="86" t="s">
        <v>80</v>
      </c>
      <c r="AM52" s="150">
        <v>0</v>
      </c>
      <c r="AN52" s="169" t="s">
        <v>80</v>
      </c>
      <c r="AO52" s="169" t="s">
        <v>80</v>
      </c>
      <c r="AP52" s="150">
        <f t="shared" si="4"/>
        <v>0</v>
      </c>
      <c r="AQ52" s="252">
        <f>+L52+AF52-AK52</f>
        <v>20350000</v>
      </c>
      <c r="AR52" s="86" t="s">
        <v>115</v>
      </c>
      <c r="AS52" s="143">
        <v>0</v>
      </c>
      <c r="AT52" s="203" t="s">
        <v>80</v>
      </c>
      <c r="AU52" s="248">
        <v>20350000</v>
      </c>
      <c r="AV52" s="364">
        <f t="shared" si="1"/>
        <v>0</v>
      </c>
      <c r="AW52" s="133">
        <f t="shared" si="2"/>
        <v>1</v>
      </c>
      <c r="AX52" s="201" t="s">
        <v>80</v>
      </c>
      <c r="AY52" s="86" t="s">
        <v>800</v>
      </c>
      <c r="AZ52" s="145" t="s">
        <v>11689</v>
      </c>
      <c r="BA52" s="81" t="s">
        <v>71</v>
      </c>
      <c r="BB52" s="81" t="s">
        <v>71</v>
      </c>
    </row>
    <row r="53" spans="2:54" s="296" customFormat="1" ht="15" customHeight="1" x14ac:dyDescent="0.2">
      <c r="B53" s="247">
        <v>2023</v>
      </c>
      <c r="C53" s="81">
        <v>891780111</v>
      </c>
      <c r="D53" s="82" t="s">
        <v>68</v>
      </c>
      <c r="E53" s="144" t="s">
        <v>11690</v>
      </c>
      <c r="F53" s="145" t="s">
        <v>11691</v>
      </c>
      <c r="G53" s="138">
        <v>0</v>
      </c>
      <c r="H53" s="145"/>
      <c r="I53" s="86" t="s">
        <v>78</v>
      </c>
      <c r="J53" s="81" t="s">
        <v>1527</v>
      </c>
      <c r="K53" s="141" t="s">
        <v>11692</v>
      </c>
      <c r="L53" s="248">
        <v>19780000</v>
      </c>
      <c r="M53" s="81" t="s">
        <v>73</v>
      </c>
      <c r="N53" s="145"/>
      <c r="O53" s="87" t="s">
        <v>11693</v>
      </c>
      <c r="P53" s="87">
        <v>18491956</v>
      </c>
      <c r="Q53" s="150">
        <v>33</v>
      </c>
      <c r="R53" s="169">
        <v>44943</v>
      </c>
      <c r="S53" s="248">
        <v>5363267343</v>
      </c>
      <c r="T53" s="169">
        <v>44949</v>
      </c>
      <c r="U53" s="566">
        <f>L53</f>
        <v>19780000</v>
      </c>
      <c r="V53" s="86" t="s">
        <v>70</v>
      </c>
      <c r="W53" s="143">
        <v>12621405</v>
      </c>
      <c r="X53" s="87" t="s">
        <v>11467</v>
      </c>
      <c r="Y53" s="145"/>
      <c r="Z53" s="201">
        <v>44949</v>
      </c>
      <c r="AA53" s="201">
        <v>44949</v>
      </c>
      <c r="AB53" s="201" t="s">
        <v>80</v>
      </c>
      <c r="AC53" s="201">
        <v>45081</v>
      </c>
      <c r="AD53" s="150">
        <f t="shared" si="3"/>
        <v>132</v>
      </c>
      <c r="AE53" s="150">
        <v>1</v>
      </c>
      <c r="AF53" s="567">
        <v>3727000</v>
      </c>
      <c r="AG53" s="150">
        <v>1</v>
      </c>
      <c r="AH53" s="201">
        <v>45107</v>
      </c>
      <c r="AI53" s="150">
        <f t="shared" si="0"/>
        <v>26</v>
      </c>
      <c r="AJ53" s="143">
        <v>0</v>
      </c>
      <c r="AK53" s="248">
        <v>0</v>
      </c>
      <c r="AL53" s="86" t="s">
        <v>80</v>
      </c>
      <c r="AM53" s="150">
        <v>0</v>
      </c>
      <c r="AN53" s="169" t="s">
        <v>80</v>
      </c>
      <c r="AO53" s="169" t="s">
        <v>80</v>
      </c>
      <c r="AP53" s="150">
        <f t="shared" si="4"/>
        <v>0</v>
      </c>
      <c r="AQ53" s="252">
        <f>+L53+AF53-AK53</f>
        <v>23507000</v>
      </c>
      <c r="AR53" s="86" t="s">
        <v>115</v>
      </c>
      <c r="AS53" s="143">
        <v>0</v>
      </c>
      <c r="AT53" s="203" t="s">
        <v>80</v>
      </c>
      <c r="AU53" s="248">
        <v>23507000</v>
      </c>
      <c r="AV53" s="364">
        <f t="shared" si="1"/>
        <v>0</v>
      </c>
      <c r="AW53" s="133">
        <f t="shared" si="2"/>
        <v>1</v>
      </c>
      <c r="AX53" s="201" t="s">
        <v>80</v>
      </c>
      <c r="AY53" s="86" t="s">
        <v>800</v>
      </c>
      <c r="AZ53" s="145" t="s">
        <v>11694</v>
      </c>
      <c r="BA53" s="81" t="s">
        <v>71</v>
      </c>
      <c r="BB53" s="81" t="s">
        <v>71</v>
      </c>
    </row>
    <row r="54" spans="2:54" s="296" customFormat="1" ht="15" customHeight="1" x14ac:dyDescent="0.2">
      <c r="B54" s="247">
        <v>2023</v>
      </c>
      <c r="C54" s="81">
        <v>891780111</v>
      </c>
      <c r="D54" s="82" t="s">
        <v>68</v>
      </c>
      <c r="E54" s="144" t="s">
        <v>11695</v>
      </c>
      <c r="F54" s="145" t="s">
        <v>11696</v>
      </c>
      <c r="G54" s="138">
        <v>0</v>
      </c>
      <c r="H54" s="145"/>
      <c r="I54" s="86" t="s">
        <v>78</v>
      </c>
      <c r="J54" s="81" t="s">
        <v>1527</v>
      </c>
      <c r="K54" s="141" t="s">
        <v>11697</v>
      </c>
      <c r="L54" s="248">
        <v>10927000</v>
      </c>
      <c r="M54" s="81" t="s">
        <v>73</v>
      </c>
      <c r="N54" s="145"/>
      <c r="O54" s="87" t="s">
        <v>11698</v>
      </c>
      <c r="P54" s="87">
        <v>57444371</v>
      </c>
      <c r="Q54" s="150">
        <v>33</v>
      </c>
      <c r="R54" s="169">
        <v>44943</v>
      </c>
      <c r="S54" s="248">
        <v>5363267343</v>
      </c>
      <c r="T54" s="169">
        <v>44949</v>
      </c>
      <c r="U54" s="566">
        <f>L54</f>
        <v>10927000</v>
      </c>
      <c r="V54" s="86" t="s">
        <v>70</v>
      </c>
      <c r="W54" s="143">
        <v>57400977</v>
      </c>
      <c r="X54" s="87" t="s">
        <v>11673</v>
      </c>
      <c r="Y54" s="145"/>
      <c r="Z54" s="201">
        <v>44949</v>
      </c>
      <c r="AA54" s="201">
        <v>44949</v>
      </c>
      <c r="AB54" s="201" t="s">
        <v>80</v>
      </c>
      <c r="AC54" s="201">
        <v>45093</v>
      </c>
      <c r="AD54" s="150">
        <f t="shared" si="3"/>
        <v>144</v>
      </c>
      <c r="AE54" s="150">
        <v>1</v>
      </c>
      <c r="AF54" s="567">
        <v>1026000.0000000001</v>
      </c>
      <c r="AG54" s="150">
        <v>1</v>
      </c>
      <c r="AH54" s="201">
        <v>45107</v>
      </c>
      <c r="AI54" s="150">
        <f t="shared" si="0"/>
        <v>14</v>
      </c>
      <c r="AJ54" s="143">
        <v>0</v>
      </c>
      <c r="AK54" s="248">
        <v>0</v>
      </c>
      <c r="AL54" s="86" t="s">
        <v>80</v>
      </c>
      <c r="AM54" s="150">
        <v>0</v>
      </c>
      <c r="AN54" s="169" t="s">
        <v>80</v>
      </c>
      <c r="AO54" s="169" t="s">
        <v>80</v>
      </c>
      <c r="AP54" s="150">
        <f t="shared" si="4"/>
        <v>0</v>
      </c>
      <c r="AQ54" s="252">
        <f>+L54+AF54-AK54</f>
        <v>11953000</v>
      </c>
      <c r="AR54" s="86" t="s">
        <v>115</v>
      </c>
      <c r="AS54" s="143">
        <v>0</v>
      </c>
      <c r="AT54" s="203" t="s">
        <v>80</v>
      </c>
      <c r="AU54" s="248">
        <v>11953000</v>
      </c>
      <c r="AV54" s="364">
        <f t="shared" si="1"/>
        <v>0</v>
      </c>
      <c r="AW54" s="133">
        <f t="shared" si="2"/>
        <v>1</v>
      </c>
      <c r="AX54" s="201" t="s">
        <v>80</v>
      </c>
      <c r="AY54" s="86" t="s">
        <v>800</v>
      </c>
      <c r="AZ54" s="145" t="s">
        <v>11699</v>
      </c>
      <c r="BA54" s="81" t="s">
        <v>71</v>
      </c>
      <c r="BB54" s="81" t="s">
        <v>71</v>
      </c>
    </row>
    <row r="55" spans="2:54" s="296" customFormat="1" ht="15" customHeight="1" x14ac:dyDescent="0.2">
      <c r="B55" s="247">
        <v>2023</v>
      </c>
      <c r="C55" s="81">
        <v>891780111</v>
      </c>
      <c r="D55" s="82" t="s">
        <v>68</v>
      </c>
      <c r="E55" s="144" t="s">
        <v>11700</v>
      </c>
      <c r="F55" s="145" t="s">
        <v>11701</v>
      </c>
      <c r="G55" s="138">
        <v>0</v>
      </c>
      <c r="H55" s="145"/>
      <c r="I55" s="86" t="s">
        <v>78</v>
      </c>
      <c r="J55" s="81" t="s">
        <v>1527</v>
      </c>
      <c r="K55" s="141" t="s">
        <v>11645</v>
      </c>
      <c r="L55" s="248">
        <v>10387000</v>
      </c>
      <c r="M55" s="81" t="s">
        <v>73</v>
      </c>
      <c r="N55" s="145"/>
      <c r="O55" s="87" t="s">
        <v>11702</v>
      </c>
      <c r="P55" s="87">
        <v>85466757</v>
      </c>
      <c r="Q55" s="150">
        <v>33</v>
      </c>
      <c r="R55" s="169">
        <v>44943</v>
      </c>
      <c r="S55" s="248">
        <v>5363267343</v>
      </c>
      <c r="T55" s="169">
        <v>44949</v>
      </c>
      <c r="U55" s="566">
        <f>L55</f>
        <v>10387000</v>
      </c>
      <c r="V55" s="86" t="s">
        <v>70</v>
      </c>
      <c r="W55" s="143">
        <v>85459497</v>
      </c>
      <c r="X55" s="87" t="s">
        <v>9253</v>
      </c>
      <c r="Y55" s="145"/>
      <c r="Z55" s="201">
        <v>44949</v>
      </c>
      <c r="AA55" s="201">
        <v>44949</v>
      </c>
      <c r="AB55" s="201" t="s">
        <v>80</v>
      </c>
      <c r="AC55" s="201">
        <v>45093</v>
      </c>
      <c r="AD55" s="150">
        <f t="shared" si="3"/>
        <v>144</v>
      </c>
      <c r="AE55" s="150">
        <v>1</v>
      </c>
      <c r="AF55" s="567">
        <v>886000</v>
      </c>
      <c r="AG55" s="150">
        <v>1</v>
      </c>
      <c r="AH55" s="201">
        <v>45107</v>
      </c>
      <c r="AI55" s="150">
        <f t="shared" si="0"/>
        <v>14</v>
      </c>
      <c r="AJ55" s="143">
        <v>0</v>
      </c>
      <c r="AK55" s="248">
        <v>0</v>
      </c>
      <c r="AL55" s="86" t="s">
        <v>80</v>
      </c>
      <c r="AM55" s="150">
        <v>0</v>
      </c>
      <c r="AN55" s="169" t="s">
        <v>80</v>
      </c>
      <c r="AO55" s="169" t="s">
        <v>80</v>
      </c>
      <c r="AP55" s="150">
        <f t="shared" si="4"/>
        <v>0</v>
      </c>
      <c r="AQ55" s="252">
        <f>+L55+AF55-AK55</f>
        <v>11273000</v>
      </c>
      <c r="AR55" s="86" t="s">
        <v>115</v>
      </c>
      <c r="AS55" s="143">
        <v>0</v>
      </c>
      <c r="AT55" s="203" t="s">
        <v>80</v>
      </c>
      <c r="AU55" s="248">
        <v>11273000</v>
      </c>
      <c r="AV55" s="364">
        <f t="shared" si="1"/>
        <v>0</v>
      </c>
      <c r="AW55" s="133">
        <f t="shared" si="2"/>
        <v>1</v>
      </c>
      <c r="AX55" s="201" t="s">
        <v>80</v>
      </c>
      <c r="AY55" s="86" t="s">
        <v>800</v>
      </c>
      <c r="AZ55" s="145" t="s">
        <v>11703</v>
      </c>
      <c r="BA55" s="81" t="s">
        <v>71</v>
      </c>
      <c r="BB55" s="81" t="s">
        <v>71</v>
      </c>
    </row>
    <row r="56" spans="2:54" s="296" customFormat="1" ht="15" customHeight="1" x14ac:dyDescent="0.2">
      <c r="B56" s="247">
        <v>2023</v>
      </c>
      <c r="C56" s="81">
        <v>891780111</v>
      </c>
      <c r="D56" s="82" t="s">
        <v>68</v>
      </c>
      <c r="E56" s="144" t="s">
        <v>11704</v>
      </c>
      <c r="F56" s="145" t="s">
        <v>11705</v>
      </c>
      <c r="G56" s="138">
        <v>0</v>
      </c>
      <c r="H56" s="145"/>
      <c r="I56" s="86" t="s">
        <v>78</v>
      </c>
      <c r="J56" s="81" t="s">
        <v>1527</v>
      </c>
      <c r="K56" s="141" t="s">
        <v>11645</v>
      </c>
      <c r="L56" s="248">
        <v>10387000</v>
      </c>
      <c r="M56" s="81" t="s">
        <v>73</v>
      </c>
      <c r="N56" s="145"/>
      <c r="O56" s="87" t="s">
        <v>11706</v>
      </c>
      <c r="P56" s="87">
        <v>7631755</v>
      </c>
      <c r="Q56" s="150">
        <v>33</v>
      </c>
      <c r="R56" s="169">
        <v>44943</v>
      </c>
      <c r="S56" s="248">
        <v>5363267343</v>
      </c>
      <c r="T56" s="169">
        <v>44949</v>
      </c>
      <c r="U56" s="566">
        <f>L56</f>
        <v>10387000</v>
      </c>
      <c r="V56" s="86" t="s">
        <v>70</v>
      </c>
      <c r="W56" s="143">
        <v>85459497</v>
      </c>
      <c r="X56" s="87" t="s">
        <v>9253</v>
      </c>
      <c r="Y56" s="145"/>
      <c r="Z56" s="201">
        <v>44949</v>
      </c>
      <c r="AA56" s="201">
        <v>44949</v>
      </c>
      <c r="AB56" s="201" t="s">
        <v>80</v>
      </c>
      <c r="AC56" s="201">
        <v>45093</v>
      </c>
      <c r="AD56" s="150">
        <f t="shared" si="3"/>
        <v>144</v>
      </c>
      <c r="AE56" s="150">
        <v>0</v>
      </c>
      <c r="AF56" s="567">
        <v>0</v>
      </c>
      <c r="AG56" s="150">
        <v>0</v>
      </c>
      <c r="AH56" s="156" t="s">
        <v>80</v>
      </c>
      <c r="AI56" s="150">
        <f t="shared" si="0"/>
        <v>0</v>
      </c>
      <c r="AJ56" s="143">
        <v>0</v>
      </c>
      <c r="AK56" s="248">
        <v>0</v>
      </c>
      <c r="AL56" s="86" t="s">
        <v>80</v>
      </c>
      <c r="AM56" s="150">
        <v>0</v>
      </c>
      <c r="AN56" s="169" t="s">
        <v>80</v>
      </c>
      <c r="AO56" s="169" t="s">
        <v>80</v>
      </c>
      <c r="AP56" s="150">
        <f t="shared" si="4"/>
        <v>0</v>
      </c>
      <c r="AQ56" s="252">
        <f>+L56+AF56-AK56</f>
        <v>10387000</v>
      </c>
      <c r="AR56" s="86" t="s">
        <v>115</v>
      </c>
      <c r="AS56" s="143">
        <v>0</v>
      </c>
      <c r="AT56" s="203" t="s">
        <v>80</v>
      </c>
      <c r="AU56" s="248">
        <v>10387000</v>
      </c>
      <c r="AV56" s="364">
        <f t="shared" si="1"/>
        <v>0</v>
      </c>
      <c r="AW56" s="133">
        <f t="shared" si="2"/>
        <v>1</v>
      </c>
      <c r="AX56" s="201" t="s">
        <v>80</v>
      </c>
      <c r="AY56" s="86" t="s">
        <v>800</v>
      </c>
      <c r="AZ56" s="145" t="s">
        <v>11707</v>
      </c>
      <c r="BA56" s="81" t="s">
        <v>71</v>
      </c>
      <c r="BB56" s="81" t="s">
        <v>71</v>
      </c>
    </row>
    <row r="57" spans="2:54" s="296" customFormat="1" ht="15" customHeight="1" x14ac:dyDescent="0.2">
      <c r="B57" s="247">
        <v>2023</v>
      </c>
      <c r="C57" s="81">
        <v>891780111</v>
      </c>
      <c r="D57" s="82" t="s">
        <v>68</v>
      </c>
      <c r="E57" s="144" t="s">
        <v>11708</v>
      </c>
      <c r="F57" s="145" t="s">
        <v>11709</v>
      </c>
      <c r="G57" s="138">
        <v>0</v>
      </c>
      <c r="H57" s="145"/>
      <c r="I57" s="86" t="s">
        <v>78</v>
      </c>
      <c r="J57" s="81" t="s">
        <v>1527</v>
      </c>
      <c r="K57" s="141" t="s">
        <v>11710</v>
      </c>
      <c r="L57" s="248">
        <v>20000000</v>
      </c>
      <c r="M57" s="81" t="s">
        <v>73</v>
      </c>
      <c r="N57" s="145"/>
      <c r="O57" s="87" t="s">
        <v>11711</v>
      </c>
      <c r="P57" s="87">
        <v>39057134</v>
      </c>
      <c r="Q57" s="150">
        <v>33</v>
      </c>
      <c r="R57" s="169">
        <v>44943</v>
      </c>
      <c r="S57" s="248">
        <v>5363267343</v>
      </c>
      <c r="T57" s="169">
        <v>44949</v>
      </c>
      <c r="U57" s="566">
        <f>L57</f>
        <v>20000000</v>
      </c>
      <c r="V57" s="86" t="s">
        <v>70</v>
      </c>
      <c r="W57" s="143">
        <v>12621405</v>
      </c>
      <c r="X57" s="87" t="s">
        <v>11467</v>
      </c>
      <c r="Y57" s="145"/>
      <c r="Z57" s="201">
        <v>44949</v>
      </c>
      <c r="AA57" s="201">
        <v>44949</v>
      </c>
      <c r="AB57" s="201" t="s">
        <v>80</v>
      </c>
      <c r="AC57" s="201">
        <v>45093</v>
      </c>
      <c r="AD57" s="150">
        <f t="shared" si="3"/>
        <v>144</v>
      </c>
      <c r="AE57" s="150">
        <v>1</v>
      </c>
      <c r="AF57" s="567">
        <v>1866999.9999999998</v>
      </c>
      <c r="AG57" s="150">
        <v>1</v>
      </c>
      <c r="AH57" s="201">
        <v>45107</v>
      </c>
      <c r="AI57" s="150">
        <f t="shared" si="0"/>
        <v>14</v>
      </c>
      <c r="AJ57" s="143">
        <v>0</v>
      </c>
      <c r="AK57" s="248">
        <v>0</v>
      </c>
      <c r="AL57" s="86" t="s">
        <v>80</v>
      </c>
      <c r="AM57" s="150">
        <v>0</v>
      </c>
      <c r="AN57" s="169" t="s">
        <v>80</v>
      </c>
      <c r="AO57" s="169" t="s">
        <v>80</v>
      </c>
      <c r="AP57" s="150">
        <f t="shared" si="4"/>
        <v>0</v>
      </c>
      <c r="AQ57" s="252">
        <f>+L57+AF57-AK57</f>
        <v>21867000</v>
      </c>
      <c r="AR57" s="86" t="s">
        <v>115</v>
      </c>
      <c r="AS57" s="143">
        <v>0</v>
      </c>
      <c r="AT57" s="203" t="s">
        <v>80</v>
      </c>
      <c r="AU57" s="248">
        <v>21867000</v>
      </c>
      <c r="AV57" s="364">
        <f t="shared" si="1"/>
        <v>0</v>
      </c>
      <c r="AW57" s="133">
        <f t="shared" si="2"/>
        <v>1</v>
      </c>
      <c r="AX57" s="201" t="s">
        <v>80</v>
      </c>
      <c r="AY57" s="86" t="s">
        <v>800</v>
      </c>
      <c r="AZ57" s="145" t="s">
        <v>11712</v>
      </c>
      <c r="BA57" s="81" t="s">
        <v>71</v>
      </c>
      <c r="BB57" s="81" t="s">
        <v>71</v>
      </c>
    </row>
    <row r="58" spans="2:54" s="296" customFormat="1" ht="15" customHeight="1" x14ac:dyDescent="0.2">
      <c r="B58" s="247">
        <v>2023</v>
      </c>
      <c r="C58" s="81">
        <v>891780111</v>
      </c>
      <c r="D58" s="82" t="s">
        <v>68</v>
      </c>
      <c r="E58" s="144" t="s">
        <v>11713</v>
      </c>
      <c r="F58" s="145" t="s">
        <v>11714</v>
      </c>
      <c r="G58" s="138">
        <v>0</v>
      </c>
      <c r="H58" s="145"/>
      <c r="I58" s="86" t="s">
        <v>78</v>
      </c>
      <c r="J58" s="81" t="s">
        <v>1527</v>
      </c>
      <c r="K58" s="141" t="s">
        <v>11715</v>
      </c>
      <c r="L58" s="248">
        <v>17000000</v>
      </c>
      <c r="M58" s="81" t="s">
        <v>73</v>
      </c>
      <c r="N58" s="145"/>
      <c r="O58" s="87" t="s">
        <v>11716</v>
      </c>
      <c r="P58" s="87">
        <v>1083009761</v>
      </c>
      <c r="Q58" s="150">
        <v>33</v>
      </c>
      <c r="R58" s="169">
        <v>44943</v>
      </c>
      <c r="S58" s="248">
        <v>5363267343</v>
      </c>
      <c r="T58" s="169">
        <v>44949</v>
      </c>
      <c r="U58" s="566">
        <f>L58</f>
        <v>17000000</v>
      </c>
      <c r="V58" s="86" t="s">
        <v>70</v>
      </c>
      <c r="W58" s="143">
        <v>12621405</v>
      </c>
      <c r="X58" s="87" t="s">
        <v>11467</v>
      </c>
      <c r="Y58" s="145"/>
      <c r="Z58" s="201">
        <v>44949</v>
      </c>
      <c r="AA58" s="201">
        <v>44949</v>
      </c>
      <c r="AB58" s="201" t="s">
        <v>80</v>
      </c>
      <c r="AC58" s="201">
        <v>45093</v>
      </c>
      <c r="AD58" s="150">
        <f t="shared" si="3"/>
        <v>144</v>
      </c>
      <c r="AE58" s="150">
        <v>1</v>
      </c>
      <c r="AF58" s="567">
        <v>1587000</v>
      </c>
      <c r="AG58" s="150">
        <v>1</v>
      </c>
      <c r="AH58" s="201">
        <v>45107</v>
      </c>
      <c r="AI58" s="150">
        <f t="shared" si="0"/>
        <v>14</v>
      </c>
      <c r="AJ58" s="143">
        <v>0</v>
      </c>
      <c r="AK58" s="248">
        <v>0</v>
      </c>
      <c r="AL58" s="86" t="s">
        <v>80</v>
      </c>
      <c r="AM58" s="150">
        <v>0</v>
      </c>
      <c r="AN58" s="169" t="s">
        <v>80</v>
      </c>
      <c r="AO58" s="169" t="s">
        <v>80</v>
      </c>
      <c r="AP58" s="150">
        <f t="shared" si="4"/>
        <v>0</v>
      </c>
      <c r="AQ58" s="252">
        <f>+L58+AF58-AK58</f>
        <v>18587000</v>
      </c>
      <c r="AR58" s="86" t="s">
        <v>115</v>
      </c>
      <c r="AS58" s="143">
        <v>0</v>
      </c>
      <c r="AT58" s="203" t="s">
        <v>80</v>
      </c>
      <c r="AU58" s="248">
        <v>18587000</v>
      </c>
      <c r="AV58" s="364">
        <f t="shared" si="1"/>
        <v>0</v>
      </c>
      <c r="AW58" s="133">
        <f t="shared" si="2"/>
        <v>1</v>
      </c>
      <c r="AX58" s="201" t="s">
        <v>80</v>
      </c>
      <c r="AY58" s="86" t="s">
        <v>800</v>
      </c>
      <c r="AZ58" s="145" t="s">
        <v>11717</v>
      </c>
      <c r="BA58" s="81" t="s">
        <v>71</v>
      </c>
      <c r="BB58" s="81" t="s">
        <v>71</v>
      </c>
    </row>
    <row r="59" spans="2:54" s="296" customFormat="1" ht="15" customHeight="1" x14ac:dyDescent="0.2">
      <c r="B59" s="247">
        <v>2023</v>
      </c>
      <c r="C59" s="81">
        <v>891780111</v>
      </c>
      <c r="D59" s="82" t="s">
        <v>68</v>
      </c>
      <c r="E59" s="144" t="s">
        <v>11718</v>
      </c>
      <c r="F59" s="145" t="s">
        <v>11719</v>
      </c>
      <c r="G59" s="138">
        <v>0</v>
      </c>
      <c r="H59" s="145"/>
      <c r="I59" s="86" t="s">
        <v>78</v>
      </c>
      <c r="J59" s="81" t="s">
        <v>1527</v>
      </c>
      <c r="K59" s="141" t="s">
        <v>11720</v>
      </c>
      <c r="L59" s="248">
        <v>13160000</v>
      </c>
      <c r="M59" s="81" t="s">
        <v>73</v>
      </c>
      <c r="N59" s="145"/>
      <c r="O59" s="87" t="s">
        <v>11721</v>
      </c>
      <c r="P59" s="87">
        <v>36720698</v>
      </c>
      <c r="Q59" s="150">
        <v>33</v>
      </c>
      <c r="R59" s="169">
        <v>44943</v>
      </c>
      <c r="S59" s="248">
        <v>5363267343</v>
      </c>
      <c r="T59" s="169">
        <v>44949</v>
      </c>
      <c r="U59" s="566">
        <f>L59</f>
        <v>13160000</v>
      </c>
      <c r="V59" s="86" t="s">
        <v>70</v>
      </c>
      <c r="W59" s="143">
        <v>84452087</v>
      </c>
      <c r="X59" s="87" t="s">
        <v>11722</v>
      </c>
      <c r="Y59" s="145"/>
      <c r="Z59" s="201">
        <v>44949</v>
      </c>
      <c r="AA59" s="201">
        <v>44949</v>
      </c>
      <c r="AB59" s="201" t="s">
        <v>80</v>
      </c>
      <c r="AC59" s="201">
        <v>45069</v>
      </c>
      <c r="AD59" s="150">
        <f t="shared" si="3"/>
        <v>120</v>
      </c>
      <c r="AE59" s="150">
        <v>2</v>
      </c>
      <c r="AF59" s="572">
        <v>3453000</v>
      </c>
      <c r="AG59" s="150">
        <v>1</v>
      </c>
      <c r="AH59" s="201">
        <v>45107</v>
      </c>
      <c r="AI59" s="150">
        <f t="shared" si="0"/>
        <v>38</v>
      </c>
      <c r="AJ59" s="143">
        <v>0</v>
      </c>
      <c r="AK59" s="248">
        <v>0</v>
      </c>
      <c r="AL59" s="86" t="s">
        <v>80</v>
      </c>
      <c r="AM59" s="150">
        <v>0</v>
      </c>
      <c r="AN59" s="169" t="s">
        <v>80</v>
      </c>
      <c r="AO59" s="169" t="s">
        <v>80</v>
      </c>
      <c r="AP59" s="150">
        <f t="shared" si="4"/>
        <v>0</v>
      </c>
      <c r="AQ59" s="252">
        <f>+L59+AF59-AK59</f>
        <v>16613000</v>
      </c>
      <c r="AR59" s="86" t="s">
        <v>115</v>
      </c>
      <c r="AS59" s="143">
        <v>0</v>
      </c>
      <c r="AT59" s="203" t="s">
        <v>80</v>
      </c>
      <c r="AU59" s="248">
        <v>16613000</v>
      </c>
      <c r="AV59" s="364">
        <f t="shared" si="1"/>
        <v>0</v>
      </c>
      <c r="AW59" s="133">
        <f t="shared" si="2"/>
        <v>1</v>
      </c>
      <c r="AX59" s="201" t="s">
        <v>80</v>
      </c>
      <c r="AY59" s="86" t="s">
        <v>800</v>
      </c>
      <c r="AZ59" s="145" t="s">
        <v>11723</v>
      </c>
      <c r="BA59" s="81" t="s">
        <v>71</v>
      </c>
      <c r="BB59" s="81" t="s">
        <v>71</v>
      </c>
    </row>
    <row r="60" spans="2:54" s="296" customFormat="1" ht="15" customHeight="1" x14ac:dyDescent="0.2">
      <c r="B60" s="247">
        <v>2023</v>
      </c>
      <c r="C60" s="81">
        <v>891780111</v>
      </c>
      <c r="D60" s="82" t="s">
        <v>68</v>
      </c>
      <c r="E60" s="144" t="s">
        <v>11724</v>
      </c>
      <c r="F60" s="145" t="s">
        <v>11725</v>
      </c>
      <c r="G60" s="138">
        <v>0</v>
      </c>
      <c r="H60" s="145"/>
      <c r="I60" s="86" t="s">
        <v>78</v>
      </c>
      <c r="J60" s="81" t="s">
        <v>1527</v>
      </c>
      <c r="K60" s="141" t="s">
        <v>11726</v>
      </c>
      <c r="L60" s="248">
        <v>11367000</v>
      </c>
      <c r="M60" s="81" t="s">
        <v>73</v>
      </c>
      <c r="N60" s="145"/>
      <c r="O60" s="87" t="s">
        <v>11727</v>
      </c>
      <c r="P60" s="87">
        <v>1082958221</v>
      </c>
      <c r="Q60" s="150">
        <v>33</v>
      </c>
      <c r="R60" s="169">
        <v>44943</v>
      </c>
      <c r="S60" s="248">
        <v>5363267343</v>
      </c>
      <c r="T60" s="169">
        <v>44949</v>
      </c>
      <c r="U60" s="566">
        <f>L60</f>
        <v>11367000</v>
      </c>
      <c r="V60" s="86" t="s">
        <v>70</v>
      </c>
      <c r="W60" s="143">
        <v>57400977</v>
      </c>
      <c r="X60" s="87" t="s">
        <v>11673</v>
      </c>
      <c r="Y60" s="145"/>
      <c r="Z60" s="201">
        <v>44949</v>
      </c>
      <c r="AA60" s="201">
        <v>44949</v>
      </c>
      <c r="AB60" s="201" t="s">
        <v>80</v>
      </c>
      <c r="AC60" s="201">
        <v>45093</v>
      </c>
      <c r="AD60" s="150">
        <f t="shared" si="3"/>
        <v>144</v>
      </c>
      <c r="AE60" s="150">
        <v>1</v>
      </c>
      <c r="AF60" s="567">
        <v>1026000.0000000001</v>
      </c>
      <c r="AG60" s="150">
        <v>1</v>
      </c>
      <c r="AH60" s="201">
        <v>45107</v>
      </c>
      <c r="AI60" s="150">
        <f t="shared" si="0"/>
        <v>14</v>
      </c>
      <c r="AJ60" s="143">
        <v>0</v>
      </c>
      <c r="AK60" s="248">
        <v>0</v>
      </c>
      <c r="AL60" s="86" t="s">
        <v>80</v>
      </c>
      <c r="AM60" s="150">
        <v>0</v>
      </c>
      <c r="AN60" s="169" t="s">
        <v>80</v>
      </c>
      <c r="AO60" s="169" t="s">
        <v>80</v>
      </c>
      <c r="AP60" s="150">
        <f t="shared" si="4"/>
        <v>0</v>
      </c>
      <c r="AQ60" s="252">
        <f>+L60+AF60-AK60</f>
        <v>12393000</v>
      </c>
      <c r="AR60" s="86" t="s">
        <v>115</v>
      </c>
      <c r="AS60" s="143">
        <v>0</v>
      </c>
      <c r="AT60" s="203" t="s">
        <v>80</v>
      </c>
      <c r="AU60" s="248">
        <v>12393000</v>
      </c>
      <c r="AV60" s="364">
        <f t="shared" si="1"/>
        <v>0</v>
      </c>
      <c r="AW60" s="133">
        <f t="shared" si="2"/>
        <v>1</v>
      </c>
      <c r="AX60" s="201" t="s">
        <v>80</v>
      </c>
      <c r="AY60" s="86" t="s">
        <v>800</v>
      </c>
      <c r="AZ60" s="145" t="s">
        <v>11728</v>
      </c>
      <c r="BA60" s="81" t="s">
        <v>71</v>
      </c>
      <c r="BB60" s="81" t="s">
        <v>71</v>
      </c>
    </row>
    <row r="61" spans="2:54" s="296" customFormat="1" ht="15" customHeight="1" x14ac:dyDescent="0.2">
      <c r="B61" s="247">
        <v>2023</v>
      </c>
      <c r="C61" s="81">
        <v>891780111</v>
      </c>
      <c r="D61" s="82" t="s">
        <v>68</v>
      </c>
      <c r="E61" s="144" t="s">
        <v>11729</v>
      </c>
      <c r="F61" s="145" t="s">
        <v>11730</v>
      </c>
      <c r="G61" s="138">
        <v>0</v>
      </c>
      <c r="H61" s="145"/>
      <c r="I61" s="86" t="s">
        <v>78</v>
      </c>
      <c r="J61" s="81" t="s">
        <v>1527</v>
      </c>
      <c r="K61" s="141" t="s">
        <v>11731</v>
      </c>
      <c r="L61" s="248">
        <v>20000000</v>
      </c>
      <c r="M61" s="81" t="s">
        <v>73</v>
      </c>
      <c r="N61" s="145"/>
      <c r="O61" s="87" t="s">
        <v>11732</v>
      </c>
      <c r="P61" s="87">
        <v>1082961349</v>
      </c>
      <c r="Q61" s="150">
        <v>33</v>
      </c>
      <c r="R61" s="169">
        <v>44943</v>
      </c>
      <c r="S61" s="248">
        <v>5363267343</v>
      </c>
      <c r="T61" s="169">
        <v>44949</v>
      </c>
      <c r="U61" s="566">
        <f>L61</f>
        <v>20000000</v>
      </c>
      <c r="V61" s="86" t="s">
        <v>70</v>
      </c>
      <c r="W61" s="143">
        <v>12621405</v>
      </c>
      <c r="X61" s="87" t="s">
        <v>11467</v>
      </c>
      <c r="Y61" s="145"/>
      <c r="Z61" s="201">
        <v>44949</v>
      </c>
      <c r="AA61" s="201">
        <v>44949</v>
      </c>
      <c r="AB61" s="201" t="s">
        <v>80</v>
      </c>
      <c r="AC61" s="201">
        <v>45093</v>
      </c>
      <c r="AD61" s="150">
        <f t="shared" si="3"/>
        <v>144</v>
      </c>
      <c r="AE61" s="150">
        <v>1</v>
      </c>
      <c r="AF61" s="567">
        <v>1866999.9999999998</v>
      </c>
      <c r="AG61" s="150">
        <v>1</v>
      </c>
      <c r="AH61" s="201">
        <v>45107</v>
      </c>
      <c r="AI61" s="150">
        <f t="shared" si="0"/>
        <v>14</v>
      </c>
      <c r="AJ61" s="143">
        <v>0</v>
      </c>
      <c r="AK61" s="248">
        <v>0</v>
      </c>
      <c r="AL61" s="86" t="s">
        <v>80</v>
      </c>
      <c r="AM61" s="150">
        <v>0</v>
      </c>
      <c r="AN61" s="169" t="s">
        <v>80</v>
      </c>
      <c r="AO61" s="169" t="s">
        <v>80</v>
      </c>
      <c r="AP61" s="150">
        <f t="shared" si="4"/>
        <v>0</v>
      </c>
      <c r="AQ61" s="252">
        <f>+L61+AF61-AK61</f>
        <v>21867000</v>
      </c>
      <c r="AR61" s="86" t="s">
        <v>115</v>
      </c>
      <c r="AS61" s="143">
        <v>0</v>
      </c>
      <c r="AT61" s="203" t="s">
        <v>80</v>
      </c>
      <c r="AU61" s="248">
        <v>21867000</v>
      </c>
      <c r="AV61" s="364">
        <f t="shared" si="1"/>
        <v>0</v>
      </c>
      <c r="AW61" s="133">
        <f t="shared" si="2"/>
        <v>1</v>
      </c>
      <c r="AX61" s="201" t="s">
        <v>80</v>
      </c>
      <c r="AY61" s="86" t="s">
        <v>800</v>
      </c>
      <c r="AZ61" s="145" t="s">
        <v>11733</v>
      </c>
      <c r="BA61" s="81" t="s">
        <v>71</v>
      </c>
      <c r="BB61" s="81" t="s">
        <v>71</v>
      </c>
    </row>
    <row r="62" spans="2:54" s="296" customFormat="1" ht="15" customHeight="1" x14ac:dyDescent="0.2">
      <c r="B62" s="247">
        <v>2023</v>
      </c>
      <c r="C62" s="81">
        <v>891780111</v>
      </c>
      <c r="D62" s="82" t="s">
        <v>68</v>
      </c>
      <c r="E62" s="144" t="s">
        <v>11734</v>
      </c>
      <c r="F62" s="145" t="s">
        <v>11735</v>
      </c>
      <c r="G62" s="568">
        <v>0</v>
      </c>
      <c r="H62" s="145"/>
      <c r="I62" s="86" t="s">
        <v>78</v>
      </c>
      <c r="J62" s="317" t="s">
        <v>1527</v>
      </c>
      <c r="K62" s="569" t="s">
        <v>11736</v>
      </c>
      <c r="L62" s="570">
        <v>15345000</v>
      </c>
      <c r="M62" s="81" t="s">
        <v>73</v>
      </c>
      <c r="N62" s="145"/>
      <c r="O62" s="482" t="s">
        <v>11737</v>
      </c>
      <c r="P62" s="482">
        <v>57465032</v>
      </c>
      <c r="Q62" s="150">
        <v>33</v>
      </c>
      <c r="R62" s="169">
        <v>44943</v>
      </c>
      <c r="S62" s="570">
        <v>5363267343</v>
      </c>
      <c r="T62" s="169">
        <v>44949</v>
      </c>
      <c r="U62" s="566">
        <f>L62</f>
        <v>15345000</v>
      </c>
      <c r="V62" s="86" t="s">
        <v>70</v>
      </c>
      <c r="W62" s="481">
        <v>57400977</v>
      </c>
      <c r="X62" s="482" t="s">
        <v>11673</v>
      </c>
      <c r="Y62" s="145"/>
      <c r="Z62" s="472">
        <v>44949</v>
      </c>
      <c r="AA62" s="472">
        <v>44949</v>
      </c>
      <c r="AB62" s="201" t="s">
        <v>80</v>
      </c>
      <c r="AC62" s="472">
        <v>45093</v>
      </c>
      <c r="AD62" s="150">
        <f t="shared" si="3"/>
        <v>144</v>
      </c>
      <c r="AE62" s="359">
        <v>1</v>
      </c>
      <c r="AF62" s="571">
        <v>1386000</v>
      </c>
      <c r="AG62" s="359">
        <v>1</v>
      </c>
      <c r="AH62" s="201">
        <v>45107</v>
      </c>
      <c r="AI62" s="150">
        <f t="shared" si="0"/>
        <v>14</v>
      </c>
      <c r="AJ62" s="143">
        <v>0</v>
      </c>
      <c r="AK62" s="248">
        <v>0</v>
      </c>
      <c r="AL62" s="86" t="s">
        <v>80</v>
      </c>
      <c r="AM62" s="150">
        <v>0</v>
      </c>
      <c r="AN62" s="169" t="s">
        <v>80</v>
      </c>
      <c r="AO62" s="169" t="s">
        <v>80</v>
      </c>
      <c r="AP62" s="150">
        <f t="shared" si="4"/>
        <v>0</v>
      </c>
      <c r="AQ62" s="252">
        <f>+L62+AF62-AK62</f>
        <v>16731000</v>
      </c>
      <c r="AR62" s="86" t="s">
        <v>115</v>
      </c>
      <c r="AS62" s="143">
        <v>0</v>
      </c>
      <c r="AT62" s="203" t="s">
        <v>80</v>
      </c>
      <c r="AU62" s="248">
        <v>16731000</v>
      </c>
      <c r="AV62" s="364">
        <f t="shared" si="1"/>
        <v>0</v>
      </c>
      <c r="AW62" s="133">
        <f t="shared" si="2"/>
        <v>1</v>
      </c>
      <c r="AX62" s="201" t="s">
        <v>80</v>
      </c>
      <c r="AY62" s="86" t="s">
        <v>800</v>
      </c>
      <c r="AZ62" s="145" t="s">
        <v>11738</v>
      </c>
      <c r="BA62" s="81" t="s">
        <v>71</v>
      </c>
      <c r="BB62" s="81" t="s">
        <v>71</v>
      </c>
    </row>
    <row r="63" spans="2:54" s="296" customFormat="1" ht="15" customHeight="1" x14ac:dyDescent="0.2">
      <c r="B63" s="247">
        <v>2023</v>
      </c>
      <c r="C63" s="81">
        <v>891780111</v>
      </c>
      <c r="D63" s="82" t="s">
        <v>68</v>
      </c>
      <c r="E63" s="144" t="s">
        <v>11739</v>
      </c>
      <c r="F63" s="145" t="s">
        <v>11740</v>
      </c>
      <c r="G63" s="138">
        <v>0</v>
      </c>
      <c r="H63" s="145"/>
      <c r="I63" s="86" t="s">
        <v>78</v>
      </c>
      <c r="J63" s="81" t="s">
        <v>1527</v>
      </c>
      <c r="K63" s="141" t="s">
        <v>11741</v>
      </c>
      <c r="L63" s="248">
        <v>8930000</v>
      </c>
      <c r="M63" s="81" t="s">
        <v>73</v>
      </c>
      <c r="N63" s="145"/>
      <c r="O63" s="87" t="s">
        <v>11742</v>
      </c>
      <c r="P63" s="87">
        <v>1081925361</v>
      </c>
      <c r="Q63" s="150">
        <v>33</v>
      </c>
      <c r="R63" s="169">
        <v>44943</v>
      </c>
      <c r="S63" s="248">
        <v>5363267343</v>
      </c>
      <c r="T63" s="169">
        <v>44949</v>
      </c>
      <c r="U63" s="566">
        <f>L63</f>
        <v>8930000</v>
      </c>
      <c r="V63" s="86" t="s">
        <v>70</v>
      </c>
      <c r="W63" s="143">
        <v>57444673</v>
      </c>
      <c r="X63" s="87" t="s">
        <v>9982</v>
      </c>
      <c r="Y63" s="145"/>
      <c r="Z63" s="201">
        <v>44949</v>
      </c>
      <c r="AA63" s="201">
        <v>44949</v>
      </c>
      <c r="AB63" s="201" t="s">
        <v>80</v>
      </c>
      <c r="AC63" s="201">
        <v>45084</v>
      </c>
      <c r="AD63" s="150">
        <f t="shared" si="3"/>
        <v>135</v>
      </c>
      <c r="AE63" s="150">
        <v>1</v>
      </c>
      <c r="AF63" s="567">
        <v>570000</v>
      </c>
      <c r="AG63" s="150">
        <v>1</v>
      </c>
      <c r="AH63" s="201">
        <v>45093</v>
      </c>
      <c r="AI63" s="150">
        <f t="shared" si="0"/>
        <v>9</v>
      </c>
      <c r="AJ63" s="143">
        <v>0</v>
      </c>
      <c r="AK63" s="248">
        <v>0</v>
      </c>
      <c r="AL63" s="86" t="s">
        <v>80</v>
      </c>
      <c r="AM63" s="150">
        <v>0</v>
      </c>
      <c r="AN63" s="169" t="s">
        <v>80</v>
      </c>
      <c r="AO63" s="169" t="s">
        <v>80</v>
      </c>
      <c r="AP63" s="150">
        <f t="shared" si="4"/>
        <v>0</v>
      </c>
      <c r="AQ63" s="252">
        <f>+L63+AF63-AK63</f>
        <v>9500000</v>
      </c>
      <c r="AR63" s="86" t="s">
        <v>115</v>
      </c>
      <c r="AS63" s="143">
        <v>0</v>
      </c>
      <c r="AT63" s="203" t="s">
        <v>80</v>
      </c>
      <c r="AU63" s="248">
        <v>9500000</v>
      </c>
      <c r="AV63" s="364">
        <f t="shared" si="1"/>
        <v>0</v>
      </c>
      <c r="AW63" s="133">
        <f t="shared" si="2"/>
        <v>1</v>
      </c>
      <c r="AX63" s="201" t="s">
        <v>80</v>
      </c>
      <c r="AY63" s="86" t="s">
        <v>800</v>
      </c>
      <c r="AZ63" s="145" t="s">
        <v>11743</v>
      </c>
      <c r="BA63" s="81" t="s">
        <v>71</v>
      </c>
      <c r="BB63" s="81" t="s">
        <v>71</v>
      </c>
    </row>
    <row r="64" spans="2:54" s="296" customFormat="1" ht="15" customHeight="1" x14ac:dyDescent="0.2">
      <c r="B64" s="247">
        <v>2023</v>
      </c>
      <c r="C64" s="81">
        <v>891780111</v>
      </c>
      <c r="D64" s="82" t="s">
        <v>68</v>
      </c>
      <c r="E64" s="144" t="s">
        <v>11744</v>
      </c>
      <c r="F64" s="145" t="s">
        <v>11745</v>
      </c>
      <c r="G64" s="138">
        <v>0</v>
      </c>
      <c r="H64" s="145"/>
      <c r="I64" s="86" t="s">
        <v>78</v>
      </c>
      <c r="J64" s="81" t="s">
        <v>1527</v>
      </c>
      <c r="K64" s="141" t="s">
        <v>11741</v>
      </c>
      <c r="L64" s="248">
        <v>8930000</v>
      </c>
      <c r="M64" s="81" t="s">
        <v>73</v>
      </c>
      <c r="N64" s="145"/>
      <c r="O64" s="87" t="s">
        <v>9935</v>
      </c>
      <c r="P64" s="87">
        <v>1082946321</v>
      </c>
      <c r="Q64" s="150">
        <v>33</v>
      </c>
      <c r="R64" s="169">
        <v>44943</v>
      </c>
      <c r="S64" s="248">
        <v>5363267343</v>
      </c>
      <c r="T64" s="169">
        <v>44949</v>
      </c>
      <c r="U64" s="566">
        <f>L64</f>
        <v>8930000</v>
      </c>
      <c r="V64" s="86" t="s">
        <v>70</v>
      </c>
      <c r="W64" s="143">
        <v>57444673</v>
      </c>
      <c r="X64" s="87" t="s">
        <v>9982</v>
      </c>
      <c r="Y64" s="145"/>
      <c r="Z64" s="201">
        <v>44949</v>
      </c>
      <c r="AA64" s="201">
        <v>44949</v>
      </c>
      <c r="AB64" s="201" t="s">
        <v>80</v>
      </c>
      <c r="AC64" s="201">
        <v>45084</v>
      </c>
      <c r="AD64" s="150">
        <f t="shared" si="3"/>
        <v>135</v>
      </c>
      <c r="AE64" s="150">
        <v>1</v>
      </c>
      <c r="AF64" s="567">
        <v>570000</v>
      </c>
      <c r="AG64" s="150">
        <v>1</v>
      </c>
      <c r="AH64" s="201">
        <v>45093</v>
      </c>
      <c r="AI64" s="150">
        <f t="shared" si="0"/>
        <v>9</v>
      </c>
      <c r="AJ64" s="143">
        <v>0</v>
      </c>
      <c r="AK64" s="248">
        <v>0</v>
      </c>
      <c r="AL64" s="86" t="s">
        <v>80</v>
      </c>
      <c r="AM64" s="150">
        <v>0</v>
      </c>
      <c r="AN64" s="169" t="s">
        <v>80</v>
      </c>
      <c r="AO64" s="169" t="s">
        <v>80</v>
      </c>
      <c r="AP64" s="150">
        <f t="shared" si="4"/>
        <v>0</v>
      </c>
      <c r="AQ64" s="252">
        <f>+L64+AF64-AK64</f>
        <v>9500000</v>
      </c>
      <c r="AR64" s="86" t="s">
        <v>115</v>
      </c>
      <c r="AS64" s="143">
        <v>0</v>
      </c>
      <c r="AT64" s="203" t="s">
        <v>80</v>
      </c>
      <c r="AU64" s="248">
        <v>9500000</v>
      </c>
      <c r="AV64" s="364">
        <f t="shared" si="1"/>
        <v>0</v>
      </c>
      <c r="AW64" s="133">
        <f t="shared" si="2"/>
        <v>1</v>
      </c>
      <c r="AX64" s="201" t="s">
        <v>80</v>
      </c>
      <c r="AY64" s="86" t="s">
        <v>800</v>
      </c>
      <c r="AZ64" s="145" t="s">
        <v>11746</v>
      </c>
      <c r="BA64" s="81" t="s">
        <v>71</v>
      </c>
      <c r="BB64" s="81" t="s">
        <v>71</v>
      </c>
    </row>
    <row r="65" spans="2:54" s="296" customFormat="1" ht="15" customHeight="1" x14ac:dyDescent="0.2">
      <c r="B65" s="247">
        <v>2023</v>
      </c>
      <c r="C65" s="81">
        <v>891780111</v>
      </c>
      <c r="D65" s="82" t="s">
        <v>68</v>
      </c>
      <c r="E65" s="144" t="s">
        <v>11747</v>
      </c>
      <c r="F65" s="145" t="s">
        <v>11748</v>
      </c>
      <c r="G65" s="138">
        <v>0</v>
      </c>
      <c r="H65" s="145"/>
      <c r="I65" s="86" t="s">
        <v>78</v>
      </c>
      <c r="J65" s="81" t="s">
        <v>1527</v>
      </c>
      <c r="K65" s="141" t="s">
        <v>11749</v>
      </c>
      <c r="L65" s="248">
        <v>37750000</v>
      </c>
      <c r="M65" s="81" t="s">
        <v>73</v>
      </c>
      <c r="N65" s="145"/>
      <c r="O65" s="87" t="s">
        <v>11750</v>
      </c>
      <c r="P65" s="87">
        <v>84458088</v>
      </c>
      <c r="Q65" s="150">
        <v>33</v>
      </c>
      <c r="R65" s="169">
        <v>44943</v>
      </c>
      <c r="S65" s="248">
        <v>5363267343</v>
      </c>
      <c r="T65" s="169">
        <v>44949</v>
      </c>
      <c r="U65" s="566">
        <f>L65</f>
        <v>37750000</v>
      </c>
      <c r="V65" s="86" t="s">
        <v>70</v>
      </c>
      <c r="W65" s="143">
        <v>85449357</v>
      </c>
      <c r="X65" s="87" t="s">
        <v>11662</v>
      </c>
      <c r="Y65" s="145"/>
      <c r="Z65" s="201">
        <v>44949</v>
      </c>
      <c r="AA65" s="201">
        <v>44949</v>
      </c>
      <c r="AB65" s="201" t="s">
        <v>80</v>
      </c>
      <c r="AC65" s="201">
        <v>45093</v>
      </c>
      <c r="AD65" s="150">
        <f t="shared" si="3"/>
        <v>144</v>
      </c>
      <c r="AE65" s="150">
        <v>1</v>
      </c>
      <c r="AF65" s="567">
        <v>3500000</v>
      </c>
      <c r="AG65" s="150">
        <v>1</v>
      </c>
      <c r="AH65" s="201">
        <v>45107</v>
      </c>
      <c r="AI65" s="150">
        <f t="shared" si="0"/>
        <v>14</v>
      </c>
      <c r="AJ65" s="143">
        <v>0</v>
      </c>
      <c r="AK65" s="248">
        <v>0</v>
      </c>
      <c r="AL65" s="86" t="s">
        <v>80</v>
      </c>
      <c r="AM65" s="150">
        <v>0</v>
      </c>
      <c r="AN65" s="169" t="s">
        <v>80</v>
      </c>
      <c r="AO65" s="169" t="s">
        <v>80</v>
      </c>
      <c r="AP65" s="150">
        <f t="shared" si="4"/>
        <v>0</v>
      </c>
      <c r="AQ65" s="252">
        <f>+L65+AF65-AK65</f>
        <v>41250000</v>
      </c>
      <c r="AR65" s="86" t="s">
        <v>115</v>
      </c>
      <c r="AS65" s="143">
        <v>0</v>
      </c>
      <c r="AT65" s="203" t="s">
        <v>80</v>
      </c>
      <c r="AU65" s="248">
        <v>41250000</v>
      </c>
      <c r="AV65" s="364">
        <f t="shared" si="1"/>
        <v>0</v>
      </c>
      <c r="AW65" s="133">
        <f t="shared" si="2"/>
        <v>1</v>
      </c>
      <c r="AX65" s="201" t="s">
        <v>80</v>
      </c>
      <c r="AY65" s="86" t="s">
        <v>800</v>
      </c>
      <c r="AZ65" s="145" t="s">
        <v>11751</v>
      </c>
      <c r="BA65" s="81" t="s">
        <v>71</v>
      </c>
      <c r="BB65" s="81" t="s">
        <v>71</v>
      </c>
    </row>
    <row r="66" spans="2:54" s="296" customFormat="1" ht="15" customHeight="1" x14ac:dyDescent="0.2">
      <c r="B66" s="247">
        <v>2023</v>
      </c>
      <c r="C66" s="81">
        <v>891780111</v>
      </c>
      <c r="D66" s="82" t="s">
        <v>68</v>
      </c>
      <c r="E66" s="144" t="s">
        <v>11752</v>
      </c>
      <c r="F66" s="145" t="s">
        <v>11753</v>
      </c>
      <c r="G66" s="138">
        <v>0</v>
      </c>
      <c r="H66" s="145"/>
      <c r="I66" s="86" t="s">
        <v>78</v>
      </c>
      <c r="J66" s="81" t="s">
        <v>1527</v>
      </c>
      <c r="K66" s="141" t="s">
        <v>11754</v>
      </c>
      <c r="L66" s="248">
        <v>12583000</v>
      </c>
      <c r="M66" s="81" t="s">
        <v>73</v>
      </c>
      <c r="N66" s="145"/>
      <c r="O66" s="87" t="s">
        <v>11755</v>
      </c>
      <c r="P66" s="87">
        <v>35117743</v>
      </c>
      <c r="Q66" s="150">
        <v>33</v>
      </c>
      <c r="R66" s="169">
        <v>44943</v>
      </c>
      <c r="S66" s="248">
        <v>5363267343</v>
      </c>
      <c r="T66" s="169">
        <v>44949</v>
      </c>
      <c r="U66" s="566">
        <f>L66</f>
        <v>12583000</v>
      </c>
      <c r="V66" s="86" t="s">
        <v>70</v>
      </c>
      <c r="W66" s="143">
        <v>85465146</v>
      </c>
      <c r="X66" s="87" t="s">
        <v>11756</v>
      </c>
      <c r="Y66" s="145"/>
      <c r="Z66" s="201">
        <v>44949</v>
      </c>
      <c r="AA66" s="201">
        <v>44949</v>
      </c>
      <c r="AB66" s="201" t="s">
        <v>80</v>
      </c>
      <c r="AC66" s="201">
        <v>45093</v>
      </c>
      <c r="AD66" s="150">
        <f t="shared" si="3"/>
        <v>144</v>
      </c>
      <c r="AE66" s="150">
        <v>1</v>
      </c>
      <c r="AF66" s="567">
        <v>1167000</v>
      </c>
      <c r="AG66" s="150">
        <v>1</v>
      </c>
      <c r="AH66" s="201">
        <v>45107</v>
      </c>
      <c r="AI66" s="150">
        <f t="shared" si="0"/>
        <v>14</v>
      </c>
      <c r="AJ66" s="143">
        <v>0</v>
      </c>
      <c r="AK66" s="248">
        <v>0</v>
      </c>
      <c r="AL66" s="86" t="s">
        <v>80</v>
      </c>
      <c r="AM66" s="150">
        <v>0</v>
      </c>
      <c r="AN66" s="169" t="s">
        <v>80</v>
      </c>
      <c r="AO66" s="169" t="s">
        <v>80</v>
      </c>
      <c r="AP66" s="150">
        <f t="shared" si="4"/>
        <v>0</v>
      </c>
      <c r="AQ66" s="252">
        <f>+L66+AF66-AK66</f>
        <v>13750000</v>
      </c>
      <c r="AR66" s="86" t="s">
        <v>115</v>
      </c>
      <c r="AS66" s="143">
        <v>0</v>
      </c>
      <c r="AT66" s="203" t="s">
        <v>80</v>
      </c>
      <c r="AU66" s="248">
        <v>13750000</v>
      </c>
      <c r="AV66" s="364">
        <f t="shared" si="1"/>
        <v>0</v>
      </c>
      <c r="AW66" s="133">
        <f t="shared" si="2"/>
        <v>1</v>
      </c>
      <c r="AX66" s="201" t="s">
        <v>80</v>
      </c>
      <c r="AY66" s="86" t="s">
        <v>800</v>
      </c>
      <c r="AZ66" s="145" t="s">
        <v>11757</v>
      </c>
      <c r="BA66" s="81" t="s">
        <v>71</v>
      </c>
      <c r="BB66" s="81" t="s">
        <v>71</v>
      </c>
    </row>
    <row r="67" spans="2:54" s="296" customFormat="1" ht="15" customHeight="1" x14ac:dyDescent="0.2">
      <c r="B67" s="247">
        <v>2023</v>
      </c>
      <c r="C67" s="81">
        <v>891780111</v>
      </c>
      <c r="D67" s="82" t="s">
        <v>68</v>
      </c>
      <c r="E67" s="144" t="s">
        <v>11758</v>
      </c>
      <c r="F67" s="145" t="s">
        <v>11759</v>
      </c>
      <c r="G67" s="138">
        <v>0</v>
      </c>
      <c r="H67" s="145"/>
      <c r="I67" s="86" t="s">
        <v>78</v>
      </c>
      <c r="J67" s="81" t="s">
        <v>1527</v>
      </c>
      <c r="K67" s="141" t="s">
        <v>11760</v>
      </c>
      <c r="L67" s="248">
        <v>9943000</v>
      </c>
      <c r="M67" s="81" t="s">
        <v>73</v>
      </c>
      <c r="N67" s="145"/>
      <c r="O67" s="87" t="s">
        <v>11761</v>
      </c>
      <c r="P67" s="87">
        <v>1083046036</v>
      </c>
      <c r="Q67" s="150">
        <v>33</v>
      </c>
      <c r="R67" s="169">
        <v>44943</v>
      </c>
      <c r="S67" s="248">
        <v>5363267343</v>
      </c>
      <c r="T67" s="169">
        <v>44949</v>
      </c>
      <c r="U67" s="566">
        <f>L67</f>
        <v>9943000</v>
      </c>
      <c r="V67" s="86" t="s">
        <v>70</v>
      </c>
      <c r="W67" s="143">
        <v>7631392</v>
      </c>
      <c r="X67" s="87" t="s">
        <v>11762</v>
      </c>
      <c r="Y67" s="145"/>
      <c r="Z67" s="201">
        <v>44949</v>
      </c>
      <c r="AA67" s="201">
        <v>44949</v>
      </c>
      <c r="AB67" s="201" t="s">
        <v>80</v>
      </c>
      <c r="AC67" s="201">
        <v>45093</v>
      </c>
      <c r="AD67" s="150">
        <f t="shared" si="3"/>
        <v>144</v>
      </c>
      <c r="AE67" s="150">
        <v>0</v>
      </c>
      <c r="AF67" s="567">
        <v>0</v>
      </c>
      <c r="AG67" s="150">
        <v>0</v>
      </c>
      <c r="AH67" s="156" t="s">
        <v>80</v>
      </c>
      <c r="AI67" s="150">
        <f t="shared" si="0"/>
        <v>0</v>
      </c>
      <c r="AJ67" s="143">
        <v>0</v>
      </c>
      <c r="AK67" s="248">
        <v>0</v>
      </c>
      <c r="AL67" s="86" t="s">
        <v>80</v>
      </c>
      <c r="AM67" s="150">
        <v>0</v>
      </c>
      <c r="AN67" s="169" t="s">
        <v>80</v>
      </c>
      <c r="AO67" s="169" t="s">
        <v>80</v>
      </c>
      <c r="AP67" s="150">
        <f t="shared" si="4"/>
        <v>0</v>
      </c>
      <c r="AQ67" s="252">
        <f>+L67+AF67-AK67</f>
        <v>9943000</v>
      </c>
      <c r="AR67" s="86" t="s">
        <v>115</v>
      </c>
      <c r="AS67" s="143">
        <v>0</v>
      </c>
      <c r="AT67" s="203" t="s">
        <v>80</v>
      </c>
      <c r="AU67" s="248">
        <v>9943000</v>
      </c>
      <c r="AV67" s="364">
        <f t="shared" si="1"/>
        <v>0</v>
      </c>
      <c r="AW67" s="133">
        <f t="shared" si="2"/>
        <v>1</v>
      </c>
      <c r="AX67" s="201" t="s">
        <v>80</v>
      </c>
      <c r="AY67" s="86" t="s">
        <v>800</v>
      </c>
      <c r="AZ67" s="145" t="s">
        <v>11763</v>
      </c>
      <c r="BA67" s="81" t="s">
        <v>71</v>
      </c>
      <c r="BB67" s="81" t="s">
        <v>71</v>
      </c>
    </row>
    <row r="68" spans="2:54" s="296" customFormat="1" ht="15" customHeight="1" x14ac:dyDescent="0.2">
      <c r="B68" s="247">
        <v>2023</v>
      </c>
      <c r="C68" s="81">
        <v>891780111</v>
      </c>
      <c r="D68" s="82" t="s">
        <v>68</v>
      </c>
      <c r="E68" s="144" t="s">
        <v>11764</v>
      </c>
      <c r="F68" s="145" t="s">
        <v>11765</v>
      </c>
      <c r="G68" s="138">
        <v>0</v>
      </c>
      <c r="H68" s="145"/>
      <c r="I68" s="86" t="s">
        <v>78</v>
      </c>
      <c r="J68" s="81" t="s">
        <v>1527</v>
      </c>
      <c r="K68" s="141" t="s">
        <v>11766</v>
      </c>
      <c r="L68" s="248">
        <v>28187000</v>
      </c>
      <c r="M68" s="81" t="s">
        <v>73</v>
      </c>
      <c r="N68" s="145"/>
      <c r="O68" s="87" t="s">
        <v>11767</v>
      </c>
      <c r="P68" s="87">
        <v>19601307</v>
      </c>
      <c r="Q68" s="150">
        <v>33</v>
      </c>
      <c r="R68" s="169">
        <v>44943</v>
      </c>
      <c r="S68" s="248">
        <v>5363267343</v>
      </c>
      <c r="T68" s="169">
        <v>44949</v>
      </c>
      <c r="U68" s="566">
        <f>L68</f>
        <v>28187000</v>
      </c>
      <c r="V68" s="86" t="s">
        <v>70</v>
      </c>
      <c r="W68" s="143">
        <v>85465146</v>
      </c>
      <c r="X68" s="87" t="s">
        <v>11756</v>
      </c>
      <c r="Y68" s="145"/>
      <c r="Z68" s="201">
        <v>44949</v>
      </c>
      <c r="AA68" s="201">
        <v>44949</v>
      </c>
      <c r="AB68" s="201" t="s">
        <v>80</v>
      </c>
      <c r="AC68" s="201">
        <v>45093</v>
      </c>
      <c r="AD68" s="150">
        <f t="shared" si="3"/>
        <v>144</v>
      </c>
      <c r="AE68" s="150">
        <v>1</v>
      </c>
      <c r="AF68" s="567">
        <v>2613000</v>
      </c>
      <c r="AG68" s="150">
        <v>1</v>
      </c>
      <c r="AH68" s="201">
        <v>45107</v>
      </c>
      <c r="AI68" s="150">
        <f t="shared" si="0"/>
        <v>14</v>
      </c>
      <c r="AJ68" s="143">
        <v>0</v>
      </c>
      <c r="AK68" s="248">
        <v>0</v>
      </c>
      <c r="AL68" s="86" t="s">
        <v>80</v>
      </c>
      <c r="AM68" s="150">
        <v>0</v>
      </c>
      <c r="AN68" s="169" t="s">
        <v>80</v>
      </c>
      <c r="AO68" s="169" t="s">
        <v>80</v>
      </c>
      <c r="AP68" s="150">
        <f t="shared" si="4"/>
        <v>0</v>
      </c>
      <c r="AQ68" s="252">
        <f>+L68+AF68-AK68</f>
        <v>30800000</v>
      </c>
      <c r="AR68" s="86" t="s">
        <v>115</v>
      </c>
      <c r="AS68" s="143">
        <v>0</v>
      </c>
      <c r="AT68" s="203" t="s">
        <v>80</v>
      </c>
      <c r="AU68" s="248">
        <v>30800000</v>
      </c>
      <c r="AV68" s="364">
        <f t="shared" si="1"/>
        <v>0</v>
      </c>
      <c r="AW68" s="133">
        <f t="shared" si="2"/>
        <v>1</v>
      </c>
      <c r="AX68" s="201" t="s">
        <v>80</v>
      </c>
      <c r="AY68" s="86" t="s">
        <v>800</v>
      </c>
      <c r="AZ68" s="145" t="s">
        <v>11768</v>
      </c>
      <c r="BA68" s="81" t="s">
        <v>71</v>
      </c>
      <c r="BB68" s="81" t="s">
        <v>71</v>
      </c>
    </row>
    <row r="69" spans="2:54" s="296" customFormat="1" ht="15" customHeight="1" x14ac:dyDescent="0.2">
      <c r="B69" s="247">
        <v>2023</v>
      </c>
      <c r="C69" s="81">
        <v>891780111</v>
      </c>
      <c r="D69" s="82" t="s">
        <v>68</v>
      </c>
      <c r="E69" s="144" t="s">
        <v>11769</v>
      </c>
      <c r="F69" s="145" t="s">
        <v>11770</v>
      </c>
      <c r="G69" s="138">
        <v>0</v>
      </c>
      <c r="H69" s="145"/>
      <c r="I69" s="86" t="s">
        <v>78</v>
      </c>
      <c r="J69" s="81" t="s">
        <v>1527</v>
      </c>
      <c r="K69" s="141" t="s">
        <v>11741</v>
      </c>
      <c r="L69" s="248">
        <v>8930000</v>
      </c>
      <c r="M69" s="81" t="s">
        <v>73</v>
      </c>
      <c r="N69" s="145"/>
      <c r="O69" s="87" t="s">
        <v>11771</v>
      </c>
      <c r="P69" s="87">
        <v>57435172</v>
      </c>
      <c r="Q69" s="150">
        <v>33</v>
      </c>
      <c r="R69" s="169">
        <v>44943</v>
      </c>
      <c r="S69" s="248">
        <v>5363267343</v>
      </c>
      <c r="T69" s="169">
        <v>44949</v>
      </c>
      <c r="U69" s="566">
        <f>L69</f>
        <v>8930000</v>
      </c>
      <c r="V69" s="86" t="s">
        <v>70</v>
      </c>
      <c r="W69" s="143">
        <v>57444673</v>
      </c>
      <c r="X69" s="87" t="s">
        <v>9982</v>
      </c>
      <c r="Y69" s="145"/>
      <c r="Z69" s="201">
        <v>44949</v>
      </c>
      <c r="AA69" s="201">
        <v>44949</v>
      </c>
      <c r="AB69" s="201" t="s">
        <v>80</v>
      </c>
      <c r="AC69" s="201">
        <v>45084</v>
      </c>
      <c r="AD69" s="150">
        <f t="shared" si="3"/>
        <v>135</v>
      </c>
      <c r="AE69" s="150">
        <v>1</v>
      </c>
      <c r="AF69" s="567">
        <v>570000</v>
      </c>
      <c r="AG69" s="150">
        <v>1</v>
      </c>
      <c r="AH69" s="201">
        <v>45093</v>
      </c>
      <c r="AI69" s="150">
        <f t="shared" si="0"/>
        <v>9</v>
      </c>
      <c r="AJ69" s="143">
        <v>0</v>
      </c>
      <c r="AK69" s="248">
        <v>0</v>
      </c>
      <c r="AL69" s="86" t="s">
        <v>80</v>
      </c>
      <c r="AM69" s="150">
        <v>0</v>
      </c>
      <c r="AN69" s="169" t="s">
        <v>80</v>
      </c>
      <c r="AO69" s="169" t="s">
        <v>80</v>
      </c>
      <c r="AP69" s="150">
        <f t="shared" si="4"/>
        <v>0</v>
      </c>
      <c r="AQ69" s="252">
        <f>+L69+AF69-AK69</f>
        <v>9500000</v>
      </c>
      <c r="AR69" s="86" t="s">
        <v>115</v>
      </c>
      <c r="AS69" s="143">
        <v>0</v>
      </c>
      <c r="AT69" s="203" t="s">
        <v>80</v>
      </c>
      <c r="AU69" s="248">
        <v>9500000</v>
      </c>
      <c r="AV69" s="364">
        <f t="shared" si="1"/>
        <v>0</v>
      </c>
      <c r="AW69" s="133">
        <f t="shared" si="2"/>
        <v>1</v>
      </c>
      <c r="AX69" s="201" t="s">
        <v>80</v>
      </c>
      <c r="AY69" s="86" t="s">
        <v>800</v>
      </c>
      <c r="AZ69" s="145" t="s">
        <v>11772</v>
      </c>
      <c r="BA69" s="81" t="s">
        <v>71</v>
      </c>
      <c r="BB69" s="81" t="s">
        <v>71</v>
      </c>
    </row>
    <row r="70" spans="2:54" s="296" customFormat="1" ht="15" customHeight="1" x14ac:dyDescent="0.2">
      <c r="B70" s="247">
        <v>2023</v>
      </c>
      <c r="C70" s="81">
        <v>891780111</v>
      </c>
      <c r="D70" s="82" t="s">
        <v>68</v>
      </c>
      <c r="E70" s="144" t="s">
        <v>11773</v>
      </c>
      <c r="F70" s="145" t="s">
        <v>11774</v>
      </c>
      <c r="G70" s="138">
        <v>0</v>
      </c>
      <c r="H70" s="145"/>
      <c r="I70" s="86" t="s">
        <v>78</v>
      </c>
      <c r="J70" s="81" t="s">
        <v>1527</v>
      </c>
      <c r="K70" s="141" t="s">
        <v>11775</v>
      </c>
      <c r="L70" s="248">
        <v>11440000</v>
      </c>
      <c r="M70" s="81" t="s">
        <v>73</v>
      </c>
      <c r="N70" s="145"/>
      <c r="O70" s="87" t="s">
        <v>11776</v>
      </c>
      <c r="P70" s="87">
        <v>57461875</v>
      </c>
      <c r="Q70" s="150">
        <v>33</v>
      </c>
      <c r="R70" s="169">
        <v>44943</v>
      </c>
      <c r="S70" s="248">
        <v>5363267343</v>
      </c>
      <c r="T70" s="169">
        <v>44949</v>
      </c>
      <c r="U70" s="566">
        <f>L70</f>
        <v>11440000</v>
      </c>
      <c r="V70" s="86" t="s">
        <v>70</v>
      </c>
      <c r="W70" s="143">
        <v>36694483</v>
      </c>
      <c r="X70" s="87" t="s">
        <v>2563</v>
      </c>
      <c r="Y70" s="145"/>
      <c r="Z70" s="201">
        <v>44949</v>
      </c>
      <c r="AA70" s="201">
        <v>44949</v>
      </c>
      <c r="AB70" s="201" t="s">
        <v>80</v>
      </c>
      <c r="AC70" s="201">
        <v>45093</v>
      </c>
      <c r="AD70" s="150">
        <f t="shared" si="3"/>
        <v>144</v>
      </c>
      <c r="AE70" s="150">
        <v>1</v>
      </c>
      <c r="AF70" s="567">
        <v>1027000.0000000001</v>
      </c>
      <c r="AG70" s="150">
        <v>1</v>
      </c>
      <c r="AH70" s="201">
        <v>45107</v>
      </c>
      <c r="AI70" s="150">
        <f t="shared" si="0"/>
        <v>14</v>
      </c>
      <c r="AJ70" s="143">
        <v>0</v>
      </c>
      <c r="AK70" s="248">
        <v>0</v>
      </c>
      <c r="AL70" s="86" t="s">
        <v>80</v>
      </c>
      <c r="AM70" s="150">
        <v>0</v>
      </c>
      <c r="AN70" s="169" t="s">
        <v>80</v>
      </c>
      <c r="AO70" s="169" t="s">
        <v>80</v>
      </c>
      <c r="AP70" s="150">
        <f t="shared" si="4"/>
        <v>0</v>
      </c>
      <c r="AQ70" s="252">
        <f>+L70+AF70-AK70</f>
        <v>12467000</v>
      </c>
      <c r="AR70" s="86" t="s">
        <v>115</v>
      </c>
      <c r="AS70" s="143">
        <v>0</v>
      </c>
      <c r="AT70" s="203" t="s">
        <v>80</v>
      </c>
      <c r="AU70" s="248">
        <v>12467000</v>
      </c>
      <c r="AV70" s="364">
        <f t="shared" si="1"/>
        <v>0</v>
      </c>
      <c r="AW70" s="133">
        <f t="shared" si="2"/>
        <v>1</v>
      </c>
      <c r="AX70" s="201" t="s">
        <v>80</v>
      </c>
      <c r="AY70" s="86" t="s">
        <v>800</v>
      </c>
      <c r="AZ70" s="145" t="s">
        <v>11777</v>
      </c>
      <c r="BA70" s="81" t="s">
        <v>71</v>
      </c>
      <c r="BB70" s="81" t="s">
        <v>71</v>
      </c>
    </row>
    <row r="71" spans="2:54" s="296" customFormat="1" ht="15" customHeight="1" x14ac:dyDescent="0.2">
      <c r="B71" s="247">
        <v>2023</v>
      </c>
      <c r="C71" s="81">
        <v>891780111</v>
      </c>
      <c r="D71" s="82" t="s">
        <v>68</v>
      </c>
      <c r="E71" s="144" t="s">
        <v>11778</v>
      </c>
      <c r="F71" s="145" t="s">
        <v>11779</v>
      </c>
      <c r="G71" s="138">
        <v>0</v>
      </c>
      <c r="H71" s="145"/>
      <c r="I71" s="86" t="s">
        <v>78</v>
      </c>
      <c r="J71" s="81" t="s">
        <v>1527</v>
      </c>
      <c r="K71" s="141" t="s">
        <v>11780</v>
      </c>
      <c r="L71" s="248">
        <v>15397000</v>
      </c>
      <c r="M71" s="81" t="s">
        <v>73</v>
      </c>
      <c r="N71" s="145"/>
      <c r="O71" s="87" t="s">
        <v>11781</v>
      </c>
      <c r="P71" s="87">
        <v>1082410248</v>
      </c>
      <c r="Q71" s="150">
        <v>33</v>
      </c>
      <c r="R71" s="169">
        <v>44943</v>
      </c>
      <c r="S71" s="248">
        <v>5363267343</v>
      </c>
      <c r="T71" s="169">
        <v>44949</v>
      </c>
      <c r="U71" s="566">
        <f>L71</f>
        <v>15397000</v>
      </c>
      <c r="V71" s="86" t="s">
        <v>70</v>
      </c>
      <c r="W71" s="143">
        <v>1192791759</v>
      </c>
      <c r="X71" s="87" t="s">
        <v>11782</v>
      </c>
      <c r="Y71" s="145"/>
      <c r="Z71" s="201">
        <v>44949</v>
      </c>
      <c r="AA71" s="201">
        <v>44949</v>
      </c>
      <c r="AB71" s="201" t="s">
        <v>80</v>
      </c>
      <c r="AC71" s="201">
        <v>45093</v>
      </c>
      <c r="AD71" s="150">
        <f t="shared" si="3"/>
        <v>144</v>
      </c>
      <c r="AE71" s="150">
        <v>1</v>
      </c>
      <c r="AF71" s="567">
        <v>7500000</v>
      </c>
      <c r="AG71" s="150">
        <v>0</v>
      </c>
      <c r="AH71" s="156" t="s">
        <v>80</v>
      </c>
      <c r="AI71" s="150">
        <f t="shared" ref="AI71:AI134" si="5">+IF(AH71="1800-01-01",0,AH71-AC71)</f>
        <v>0</v>
      </c>
      <c r="AJ71" s="143">
        <v>0</v>
      </c>
      <c r="AK71" s="248">
        <v>0</v>
      </c>
      <c r="AL71" s="86" t="s">
        <v>80</v>
      </c>
      <c r="AM71" s="150">
        <v>0</v>
      </c>
      <c r="AN71" s="169" t="s">
        <v>80</v>
      </c>
      <c r="AO71" s="169" t="s">
        <v>80</v>
      </c>
      <c r="AP71" s="150">
        <f t="shared" si="4"/>
        <v>0</v>
      </c>
      <c r="AQ71" s="252">
        <f>+L71+AF71-AK71</f>
        <v>22897000</v>
      </c>
      <c r="AR71" s="86" t="s">
        <v>115</v>
      </c>
      <c r="AS71" s="143">
        <v>0</v>
      </c>
      <c r="AT71" s="203" t="s">
        <v>80</v>
      </c>
      <c r="AU71" s="248">
        <v>22897000</v>
      </c>
      <c r="AV71" s="364">
        <f t="shared" ref="AV71:AV134" si="6">AQ71-AU71</f>
        <v>0</v>
      </c>
      <c r="AW71" s="133">
        <f t="shared" ref="AW71:AW134" si="7">+AU71/AQ71</f>
        <v>1</v>
      </c>
      <c r="AX71" s="201" t="s">
        <v>80</v>
      </c>
      <c r="AY71" s="86" t="s">
        <v>800</v>
      </c>
      <c r="AZ71" s="145" t="s">
        <v>11783</v>
      </c>
      <c r="BA71" s="81" t="s">
        <v>71</v>
      </c>
      <c r="BB71" s="81" t="s">
        <v>71</v>
      </c>
    </row>
    <row r="72" spans="2:54" s="296" customFormat="1" ht="15" customHeight="1" x14ac:dyDescent="0.2">
      <c r="B72" s="247">
        <v>2023</v>
      </c>
      <c r="C72" s="81">
        <v>891780111</v>
      </c>
      <c r="D72" s="82" t="s">
        <v>68</v>
      </c>
      <c r="E72" s="144" t="s">
        <v>11784</v>
      </c>
      <c r="F72" s="145" t="s">
        <v>11785</v>
      </c>
      <c r="G72" s="568">
        <v>0</v>
      </c>
      <c r="H72" s="145"/>
      <c r="I72" s="86" t="s">
        <v>78</v>
      </c>
      <c r="J72" s="317" t="s">
        <v>1527</v>
      </c>
      <c r="K72" s="569" t="s">
        <v>11786</v>
      </c>
      <c r="L72" s="570">
        <v>11440000</v>
      </c>
      <c r="M72" s="81" t="s">
        <v>73</v>
      </c>
      <c r="N72" s="145"/>
      <c r="O72" s="482" t="s">
        <v>11787</v>
      </c>
      <c r="P72" s="482">
        <v>1082861716</v>
      </c>
      <c r="Q72" s="150">
        <v>33</v>
      </c>
      <c r="R72" s="169">
        <v>44943</v>
      </c>
      <c r="S72" s="570">
        <v>5363267343</v>
      </c>
      <c r="T72" s="169">
        <v>44949</v>
      </c>
      <c r="U72" s="566">
        <f>L72</f>
        <v>11440000</v>
      </c>
      <c r="V72" s="86" t="s">
        <v>70</v>
      </c>
      <c r="W72" s="481">
        <v>85449357</v>
      </c>
      <c r="X72" s="482" t="s">
        <v>11662</v>
      </c>
      <c r="Y72" s="145"/>
      <c r="Z72" s="472">
        <v>44949</v>
      </c>
      <c r="AA72" s="472">
        <v>44949</v>
      </c>
      <c r="AB72" s="201" t="s">
        <v>80</v>
      </c>
      <c r="AC72" s="472">
        <v>45093</v>
      </c>
      <c r="AD72" s="150">
        <f t="shared" si="3"/>
        <v>144</v>
      </c>
      <c r="AE72" s="359">
        <v>1</v>
      </c>
      <c r="AF72" s="571">
        <v>1027000.0000000001</v>
      </c>
      <c r="AG72" s="359">
        <v>1</v>
      </c>
      <c r="AH72" s="201">
        <v>45107</v>
      </c>
      <c r="AI72" s="150">
        <f t="shared" si="5"/>
        <v>14</v>
      </c>
      <c r="AJ72" s="143">
        <v>0</v>
      </c>
      <c r="AK72" s="248">
        <v>0</v>
      </c>
      <c r="AL72" s="86" t="s">
        <v>80</v>
      </c>
      <c r="AM72" s="150">
        <v>0</v>
      </c>
      <c r="AN72" s="169" t="s">
        <v>80</v>
      </c>
      <c r="AO72" s="169" t="s">
        <v>80</v>
      </c>
      <c r="AP72" s="150">
        <f t="shared" ref="AP72:AP135" si="8">IFERROR(+IF(AN72="1800-01-01",0,AO72-AN72),0)</f>
        <v>0</v>
      </c>
      <c r="AQ72" s="252">
        <f>+L72+AF72-AK72</f>
        <v>12467000</v>
      </c>
      <c r="AR72" s="86" t="s">
        <v>115</v>
      </c>
      <c r="AS72" s="143">
        <v>0</v>
      </c>
      <c r="AT72" s="203" t="s">
        <v>80</v>
      </c>
      <c r="AU72" s="248">
        <v>12467000</v>
      </c>
      <c r="AV72" s="364">
        <f t="shared" si="6"/>
        <v>0</v>
      </c>
      <c r="AW72" s="133">
        <f t="shared" si="7"/>
        <v>1</v>
      </c>
      <c r="AX72" s="201" t="s">
        <v>80</v>
      </c>
      <c r="AY72" s="86" t="s">
        <v>800</v>
      </c>
      <c r="AZ72" s="145" t="s">
        <v>11788</v>
      </c>
      <c r="BA72" s="81" t="s">
        <v>71</v>
      </c>
      <c r="BB72" s="81" t="s">
        <v>71</v>
      </c>
    </row>
    <row r="73" spans="2:54" s="296" customFormat="1" ht="15" customHeight="1" x14ac:dyDescent="0.2">
      <c r="B73" s="247">
        <v>2023</v>
      </c>
      <c r="C73" s="81">
        <v>891780111</v>
      </c>
      <c r="D73" s="82" t="s">
        <v>68</v>
      </c>
      <c r="E73" s="144" t="s">
        <v>11789</v>
      </c>
      <c r="F73" s="145" t="s">
        <v>11790</v>
      </c>
      <c r="G73" s="138">
        <v>0</v>
      </c>
      <c r="H73" s="145"/>
      <c r="I73" s="86" t="s">
        <v>78</v>
      </c>
      <c r="J73" s="81" t="s">
        <v>1527</v>
      </c>
      <c r="K73" s="141" t="s">
        <v>11791</v>
      </c>
      <c r="L73" s="248">
        <v>13083000</v>
      </c>
      <c r="M73" s="81" t="s">
        <v>73</v>
      </c>
      <c r="N73" s="145"/>
      <c r="O73" s="87" t="s">
        <v>11792</v>
      </c>
      <c r="P73" s="87">
        <v>85462989</v>
      </c>
      <c r="Q73" s="150">
        <v>33</v>
      </c>
      <c r="R73" s="169">
        <v>44943</v>
      </c>
      <c r="S73" s="248">
        <v>5363267343</v>
      </c>
      <c r="T73" s="169">
        <v>44949</v>
      </c>
      <c r="U73" s="566">
        <f>L73</f>
        <v>13083000</v>
      </c>
      <c r="V73" s="86" t="s">
        <v>70</v>
      </c>
      <c r="W73" s="143">
        <v>36665858</v>
      </c>
      <c r="X73" s="87" t="s">
        <v>10377</v>
      </c>
      <c r="Y73" s="145"/>
      <c r="Z73" s="201">
        <v>44949</v>
      </c>
      <c r="AA73" s="201">
        <v>44949</v>
      </c>
      <c r="AB73" s="201" t="s">
        <v>80</v>
      </c>
      <c r="AC73" s="201">
        <v>45093</v>
      </c>
      <c r="AD73" s="150">
        <f t="shared" si="3"/>
        <v>144</v>
      </c>
      <c r="AE73" s="150">
        <v>1</v>
      </c>
      <c r="AF73" s="567">
        <v>1167000</v>
      </c>
      <c r="AG73" s="150">
        <v>1</v>
      </c>
      <c r="AH73" s="201">
        <v>45107</v>
      </c>
      <c r="AI73" s="150">
        <f t="shared" si="5"/>
        <v>14</v>
      </c>
      <c r="AJ73" s="143">
        <v>0</v>
      </c>
      <c r="AK73" s="248">
        <v>0</v>
      </c>
      <c r="AL73" s="86" t="s">
        <v>80</v>
      </c>
      <c r="AM73" s="150">
        <v>0</v>
      </c>
      <c r="AN73" s="169" t="s">
        <v>80</v>
      </c>
      <c r="AO73" s="169" t="s">
        <v>80</v>
      </c>
      <c r="AP73" s="150">
        <f t="shared" si="8"/>
        <v>0</v>
      </c>
      <c r="AQ73" s="252">
        <f>+L73+AF73-AK73</f>
        <v>14250000</v>
      </c>
      <c r="AR73" s="86" t="s">
        <v>115</v>
      </c>
      <c r="AS73" s="143">
        <v>0</v>
      </c>
      <c r="AT73" s="203" t="s">
        <v>80</v>
      </c>
      <c r="AU73" s="248">
        <v>14250000</v>
      </c>
      <c r="AV73" s="364">
        <f t="shared" si="6"/>
        <v>0</v>
      </c>
      <c r="AW73" s="133">
        <f t="shared" si="7"/>
        <v>1</v>
      </c>
      <c r="AX73" s="201" t="s">
        <v>80</v>
      </c>
      <c r="AY73" s="86" t="s">
        <v>800</v>
      </c>
      <c r="AZ73" s="145" t="s">
        <v>11793</v>
      </c>
      <c r="BA73" s="81" t="s">
        <v>71</v>
      </c>
      <c r="BB73" s="81" t="s">
        <v>71</v>
      </c>
    </row>
    <row r="74" spans="2:54" s="296" customFormat="1" ht="15" customHeight="1" x14ac:dyDescent="0.2">
      <c r="B74" s="247">
        <v>2023</v>
      </c>
      <c r="C74" s="81">
        <v>891780111</v>
      </c>
      <c r="D74" s="82" t="s">
        <v>68</v>
      </c>
      <c r="E74" s="144" t="s">
        <v>11794</v>
      </c>
      <c r="F74" s="145" t="s">
        <v>11795</v>
      </c>
      <c r="G74" s="138">
        <v>0</v>
      </c>
      <c r="H74" s="145"/>
      <c r="I74" s="86" t="s">
        <v>78</v>
      </c>
      <c r="J74" s="81" t="s">
        <v>1527</v>
      </c>
      <c r="K74" s="141" t="s">
        <v>11796</v>
      </c>
      <c r="L74" s="248">
        <v>19250000</v>
      </c>
      <c r="M74" s="81" t="s">
        <v>73</v>
      </c>
      <c r="N74" s="145"/>
      <c r="O74" s="87" t="s">
        <v>11797</v>
      </c>
      <c r="P74" s="87">
        <v>1082882287</v>
      </c>
      <c r="Q74" s="150">
        <v>33</v>
      </c>
      <c r="R74" s="169">
        <v>44943</v>
      </c>
      <c r="S74" s="248">
        <v>5363267343</v>
      </c>
      <c r="T74" s="169">
        <v>44949</v>
      </c>
      <c r="U74" s="566">
        <f>L74</f>
        <v>19250000</v>
      </c>
      <c r="V74" s="86" t="s">
        <v>70</v>
      </c>
      <c r="W74" s="143">
        <v>12621405</v>
      </c>
      <c r="X74" s="87" t="s">
        <v>11467</v>
      </c>
      <c r="Y74" s="145"/>
      <c r="Z74" s="201">
        <v>44949</v>
      </c>
      <c r="AA74" s="201">
        <v>44949</v>
      </c>
      <c r="AB74" s="201" t="s">
        <v>80</v>
      </c>
      <c r="AC74" s="201">
        <v>45093</v>
      </c>
      <c r="AD74" s="150">
        <f t="shared" si="3"/>
        <v>144</v>
      </c>
      <c r="AE74" s="150">
        <v>1</v>
      </c>
      <c r="AF74" s="567">
        <v>1797000</v>
      </c>
      <c r="AG74" s="150">
        <v>1</v>
      </c>
      <c r="AH74" s="201">
        <v>45107</v>
      </c>
      <c r="AI74" s="150">
        <f t="shared" si="5"/>
        <v>14</v>
      </c>
      <c r="AJ74" s="143">
        <v>0</v>
      </c>
      <c r="AK74" s="248">
        <v>0</v>
      </c>
      <c r="AL74" s="86" t="s">
        <v>80</v>
      </c>
      <c r="AM74" s="150">
        <v>0</v>
      </c>
      <c r="AN74" s="169" t="s">
        <v>80</v>
      </c>
      <c r="AO74" s="169" t="s">
        <v>80</v>
      </c>
      <c r="AP74" s="150">
        <f t="shared" si="8"/>
        <v>0</v>
      </c>
      <c r="AQ74" s="252">
        <f>+L74+AF74-AK74</f>
        <v>21047000</v>
      </c>
      <c r="AR74" s="86" t="s">
        <v>115</v>
      </c>
      <c r="AS74" s="143">
        <v>0</v>
      </c>
      <c r="AT74" s="203" t="s">
        <v>80</v>
      </c>
      <c r="AU74" s="248">
        <v>21047000</v>
      </c>
      <c r="AV74" s="364">
        <f t="shared" si="6"/>
        <v>0</v>
      </c>
      <c r="AW74" s="133">
        <f t="shared" si="7"/>
        <v>1</v>
      </c>
      <c r="AX74" s="201" t="s">
        <v>80</v>
      </c>
      <c r="AY74" s="86" t="s">
        <v>800</v>
      </c>
      <c r="AZ74" s="145" t="s">
        <v>11798</v>
      </c>
      <c r="BA74" s="81" t="s">
        <v>71</v>
      </c>
      <c r="BB74" s="81" t="s">
        <v>71</v>
      </c>
    </row>
    <row r="75" spans="2:54" s="296" customFormat="1" ht="15" customHeight="1" x14ac:dyDescent="0.2">
      <c r="B75" s="247">
        <v>2023</v>
      </c>
      <c r="C75" s="81">
        <v>891780111</v>
      </c>
      <c r="D75" s="82" t="s">
        <v>68</v>
      </c>
      <c r="E75" s="144" t="s">
        <v>11799</v>
      </c>
      <c r="F75" s="145" t="s">
        <v>11800</v>
      </c>
      <c r="G75" s="138">
        <v>0</v>
      </c>
      <c r="H75" s="145"/>
      <c r="I75" s="86" t="s">
        <v>78</v>
      </c>
      <c r="J75" s="81" t="s">
        <v>1527</v>
      </c>
      <c r="K75" s="141" t="s">
        <v>11801</v>
      </c>
      <c r="L75" s="248">
        <v>13160000</v>
      </c>
      <c r="M75" s="81" t="s">
        <v>73</v>
      </c>
      <c r="N75" s="145"/>
      <c r="O75" s="87" t="s">
        <v>11802</v>
      </c>
      <c r="P75" s="87">
        <v>57461973</v>
      </c>
      <c r="Q75" s="150">
        <v>33</v>
      </c>
      <c r="R75" s="169">
        <v>44943</v>
      </c>
      <c r="S75" s="248">
        <v>5363267343</v>
      </c>
      <c r="T75" s="169">
        <v>44949</v>
      </c>
      <c r="U75" s="566">
        <f>L75</f>
        <v>13160000</v>
      </c>
      <c r="V75" s="86" t="s">
        <v>70</v>
      </c>
      <c r="W75" s="143">
        <v>85460625</v>
      </c>
      <c r="X75" s="87" t="s">
        <v>11803</v>
      </c>
      <c r="Y75" s="145"/>
      <c r="Z75" s="201">
        <v>44949</v>
      </c>
      <c r="AA75" s="201">
        <v>44949</v>
      </c>
      <c r="AB75" s="201" t="s">
        <v>80</v>
      </c>
      <c r="AC75" s="201">
        <v>45084</v>
      </c>
      <c r="AD75" s="150">
        <f t="shared" si="3"/>
        <v>135</v>
      </c>
      <c r="AE75" s="150">
        <v>1</v>
      </c>
      <c r="AF75" s="567">
        <v>2147000</v>
      </c>
      <c r="AG75" s="150">
        <v>1</v>
      </c>
      <c r="AH75" s="201">
        <v>45107</v>
      </c>
      <c r="AI75" s="150">
        <f t="shared" si="5"/>
        <v>23</v>
      </c>
      <c r="AJ75" s="143">
        <v>0</v>
      </c>
      <c r="AK75" s="248">
        <v>0</v>
      </c>
      <c r="AL75" s="86" t="s">
        <v>80</v>
      </c>
      <c r="AM75" s="150">
        <v>0</v>
      </c>
      <c r="AN75" s="169" t="s">
        <v>80</v>
      </c>
      <c r="AO75" s="169" t="s">
        <v>80</v>
      </c>
      <c r="AP75" s="150">
        <f t="shared" si="8"/>
        <v>0</v>
      </c>
      <c r="AQ75" s="252">
        <f>+L75+AF75-AK75</f>
        <v>15307000</v>
      </c>
      <c r="AR75" s="86" t="s">
        <v>115</v>
      </c>
      <c r="AS75" s="143">
        <v>0</v>
      </c>
      <c r="AT75" s="203" t="s">
        <v>80</v>
      </c>
      <c r="AU75" s="248">
        <v>15307000</v>
      </c>
      <c r="AV75" s="364">
        <f t="shared" si="6"/>
        <v>0</v>
      </c>
      <c r="AW75" s="133">
        <f t="shared" si="7"/>
        <v>1</v>
      </c>
      <c r="AX75" s="201" t="s">
        <v>80</v>
      </c>
      <c r="AY75" s="86" t="s">
        <v>800</v>
      </c>
      <c r="AZ75" s="145" t="s">
        <v>11804</v>
      </c>
      <c r="BA75" s="81" t="s">
        <v>71</v>
      </c>
      <c r="BB75" s="81" t="s">
        <v>71</v>
      </c>
    </row>
    <row r="76" spans="2:54" s="296" customFormat="1" ht="15" customHeight="1" x14ac:dyDescent="0.2">
      <c r="B76" s="247">
        <v>2023</v>
      </c>
      <c r="C76" s="81">
        <v>891780111</v>
      </c>
      <c r="D76" s="82" t="s">
        <v>68</v>
      </c>
      <c r="E76" s="144" t="s">
        <v>11805</v>
      </c>
      <c r="F76" s="145" t="s">
        <v>11806</v>
      </c>
      <c r="G76" s="138">
        <v>0</v>
      </c>
      <c r="H76" s="145"/>
      <c r="I76" s="86" t="s">
        <v>78</v>
      </c>
      <c r="J76" s="81" t="s">
        <v>1527</v>
      </c>
      <c r="K76" s="141" t="s">
        <v>11807</v>
      </c>
      <c r="L76" s="248">
        <v>14467000</v>
      </c>
      <c r="M76" s="81" t="s">
        <v>73</v>
      </c>
      <c r="N76" s="145"/>
      <c r="O76" s="87" t="s">
        <v>11808</v>
      </c>
      <c r="P76" s="87">
        <v>1083567834</v>
      </c>
      <c r="Q76" s="150">
        <v>33</v>
      </c>
      <c r="R76" s="169">
        <v>44943</v>
      </c>
      <c r="S76" s="248">
        <v>5363267343</v>
      </c>
      <c r="T76" s="169">
        <v>44949</v>
      </c>
      <c r="U76" s="566">
        <f>L76</f>
        <v>14467000</v>
      </c>
      <c r="V76" s="86" t="s">
        <v>70</v>
      </c>
      <c r="W76" s="143">
        <v>85465146</v>
      </c>
      <c r="X76" s="87" t="s">
        <v>11756</v>
      </c>
      <c r="Y76" s="145"/>
      <c r="Z76" s="201">
        <v>44949</v>
      </c>
      <c r="AA76" s="201">
        <v>44949</v>
      </c>
      <c r="AB76" s="201" t="s">
        <v>80</v>
      </c>
      <c r="AC76" s="201">
        <v>45093</v>
      </c>
      <c r="AD76" s="150">
        <f t="shared" si="3"/>
        <v>144</v>
      </c>
      <c r="AE76" s="150">
        <v>1</v>
      </c>
      <c r="AF76" s="567">
        <v>1306000</v>
      </c>
      <c r="AG76" s="150">
        <v>1</v>
      </c>
      <c r="AH76" s="201">
        <v>45107</v>
      </c>
      <c r="AI76" s="150">
        <f t="shared" si="5"/>
        <v>14</v>
      </c>
      <c r="AJ76" s="143">
        <v>0</v>
      </c>
      <c r="AK76" s="248">
        <v>0</v>
      </c>
      <c r="AL76" s="86" t="s">
        <v>80</v>
      </c>
      <c r="AM76" s="150">
        <v>0</v>
      </c>
      <c r="AN76" s="169" t="s">
        <v>80</v>
      </c>
      <c r="AO76" s="169" t="s">
        <v>80</v>
      </c>
      <c r="AP76" s="150">
        <f t="shared" si="8"/>
        <v>0</v>
      </c>
      <c r="AQ76" s="252">
        <f>+L76+AF76-AK76</f>
        <v>15773000</v>
      </c>
      <c r="AR76" s="86" t="s">
        <v>115</v>
      </c>
      <c r="AS76" s="143">
        <v>0</v>
      </c>
      <c r="AT76" s="203" t="s">
        <v>80</v>
      </c>
      <c r="AU76" s="248">
        <v>15773000</v>
      </c>
      <c r="AV76" s="364">
        <f t="shared" si="6"/>
        <v>0</v>
      </c>
      <c r="AW76" s="133">
        <f t="shared" si="7"/>
        <v>1</v>
      </c>
      <c r="AX76" s="201" t="s">
        <v>80</v>
      </c>
      <c r="AY76" s="86" t="s">
        <v>800</v>
      </c>
      <c r="AZ76" s="145" t="s">
        <v>11809</v>
      </c>
      <c r="BA76" s="81" t="s">
        <v>71</v>
      </c>
      <c r="BB76" s="81" t="s">
        <v>71</v>
      </c>
    </row>
    <row r="77" spans="2:54" s="296" customFormat="1" ht="15" customHeight="1" x14ac:dyDescent="0.2">
      <c r="B77" s="247">
        <v>2023</v>
      </c>
      <c r="C77" s="81">
        <v>891780111</v>
      </c>
      <c r="D77" s="82" t="s">
        <v>68</v>
      </c>
      <c r="E77" s="144" t="s">
        <v>11810</v>
      </c>
      <c r="F77" s="145" t="s">
        <v>11811</v>
      </c>
      <c r="G77" s="138">
        <v>0</v>
      </c>
      <c r="H77" s="145"/>
      <c r="I77" s="86" t="s">
        <v>78</v>
      </c>
      <c r="J77" s="81" t="s">
        <v>1527</v>
      </c>
      <c r="K77" s="141" t="s">
        <v>11812</v>
      </c>
      <c r="L77" s="248">
        <v>8930000</v>
      </c>
      <c r="M77" s="81" t="s">
        <v>73</v>
      </c>
      <c r="N77" s="145"/>
      <c r="O77" s="87" t="s">
        <v>11813</v>
      </c>
      <c r="P77" s="87">
        <v>1082915041</v>
      </c>
      <c r="Q77" s="150">
        <v>33</v>
      </c>
      <c r="R77" s="169">
        <v>44943</v>
      </c>
      <c r="S77" s="248">
        <v>5363267343</v>
      </c>
      <c r="T77" s="169">
        <v>44949</v>
      </c>
      <c r="U77" s="566">
        <f>L77</f>
        <v>8930000</v>
      </c>
      <c r="V77" s="86" t="s">
        <v>70</v>
      </c>
      <c r="W77" s="143">
        <v>57444673</v>
      </c>
      <c r="X77" s="87" t="s">
        <v>9982</v>
      </c>
      <c r="Y77" s="145"/>
      <c r="Z77" s="201">
        <v>44949</v>
      </c>
      <c r="AA77" s="201">
        <v>44949</v>
      </c>
      <c r="AB77" s="201" t="s">
        <v>80</v>
      </c>
      <c r="AC77" s="201">
        <v>45084</v>
      </c>
      <c r="AD77" s="150">
        <f t="shared" si="3"/>
        <v>135</v>
      </c>
      <c r="AE77" s="150">
        <v>1</v>
      </c>
      <c r="AF77" s="567">
        <v>1457000</v>
      </c>
      <c r="AG77" s="150">
        <v>1</v>
      </c>
      <c r="AH77" s="201">
        <v>45107</v>
      </c>
      <c r="AI77" s="150">
        <f t="shared" si="5"/>
        <v>23</v>
      </c>
      <c r="AJ77" s="143">
        <v>0</v>
      </c>
      <c r="AK77" s="248">
        <v>0</v>
      </c>
      <c r="AL77" s="86" t="s">
        <v>80</v>
      </c>
      <c r="AM77" s="150">
        <v>0</v>
      </c>
      <c r="AN77" s="169" t="s">
        <v>80</v>
      </c>
      <c r="AO77" s="169" t="s">
        <v>80</v>
      </c>
      <c r="AP77" s="150">
        <f t="shared" si="8"/>
        <v>0</v>
      </c>
      <c r="AQ77" s="252">
        <f>+L77+AF77-AK77</f>
        <v>10387000</v>
      </c>
      <c r="AR77" s="86" t="s">
        <v>115</v>
      </c>
      <c r="AS77" s="143">
        <v>0</v>
      </c>
      <c r="AT77" s="203" t="s">
        <v>80</v>
      </c>
      <c r="AU77" s="248">
        <v>10387000</v>
      </c>
      <c r="AV77" s="364">
        <f t="shared" si="6"/>
        <v>0</v>
      </c>
      <c r="AW77" s="133">
        <f t="shared" si="7"/>
        <v>1</v>
      </c>
      <c r="AX77" s="201" t="s">
        <v>80</v>
      </c>
      <c r="AY77" s="86" t="s">
        <v>800</v>
      </c>
      <c r="AZ77" s="145" t="s">
        <v>11814</v>
      </c>
      <c r="BA77" s="81" t="s">
        <v>71</v>
      </c>
      <c r="BB77" s="81" t="s">
        <v>71</v>
      </c>
    </row>
    <row r="78" spans="2:54" s="296" customFormat="1" ht="15" customHeight="1" x14ac:dyDescent="0.2">
      <c r="B78" s="247">
        <v>2023</v>
      </c>
      <c r="C78" s="81">
        <v>891780111</v>
      </c>
      <c r="D78" s="82" t="s">
        <v>68</v>
      </c>
      <c r="E78" s="144" t="s">
        <v>11815</v>
      </c>
      <c r="F78" s="145" t="s">
        <v>11816</v>
      </c>
      <c r="G78" s="138">
        <v>0</v>
      </c>
      <c r="H78" s="145"/>
      <c r="I78" s="86" t="s">
        <v>78</v>
      </c>
      <c r="J78" s="81" t="s">
        <v>1527</v>
      </c>
      <c r="K78" s="141" t="s">
        <v>11817</v>
      </c>
      <c r="L78" s="248">
        <v>15293000</v>
      </c>
      <c r="M78" s="81" t="s">
        <v>73</v>
      </c>
      <c r="N78" s="145"/>
      <c r="O78" s="87" t="s">
        <v>11818</v>
      </c>
      <c r="P78" s="87">
        <v>1082902423</v>
      </c>
      <c r="Q78" s="150">
        <v>33</v>
      </c>
      <c r="R78" s="169">
        <v>44943</v>
      </c>
      <c r="S78" s="248">
        <v>5363267343</v>
      </c>
      <c r="T78" s="169">
        <v>44949</v>
      </c>
      <c r="U78" s="566">
        <f>L78</f>
        <v>15293000</v>
      </c>
      <c r="V78" s="86" t="s">
        <v>70</v>
      </c>
      <c r="W78" s="143">
        <v>57461216</v>
      </c>
      <c r="X78" s="87" t="s">
        <v>11611</v>
      </c>
      <c r="Y78" s="145"/>
      <c r="Z78" s="201">
        <v>44949</v>
      </c>
      <c r="AA78" s="201">
        <v>44949</v>
      </c>
      <c r="AB78" s="201" t="s">
        <v>80</v>
      </c>
      <c r="AC78" s="201">
        <v>45084</v>
      </c>
      <c r="AD78" s="150">
        <f t="shared" si="3"/>
        <v>135</v>
      </c>
      <c r="AE78" s="150">
        <v>1</v>
      </c>
      <c r="AF78" s="567">
        <v>2377000</v>
      </c>
      <c r="AG78" s="150">
        <v>1</v>
      </c>
      <c r="AH78" s="201">
        <v>45107</v>
      </c>
      <c r="AI78" s="150">
        <f t="shared" si="5"/>
        <v>23</v>
      </c>
      <c r="AJ78" s="143">
        <v>0</v>
      </c>
      <c r="AK78" s="248">
        <v>0</v>
      </c>
      <c r="AL78" s="86" t="s">
        <v>80</v>
      </c>
      <c r="AM78" s="150">
        <v>0</v>
      </c>
      <c r="AN78" s="169" t="s">
        <v>80</v>
      </c>
      <c r="AO78" s="169" t="s">
        <v>80</v>
      </c>
      <c r="AP78" s="150">
        <f t="shared" si="8"/>
        <v>0</v>
      </c>
      <c r="AQ78" s="252">
        <f>+L78+AF78-AK78</f>
        <v>17670000</v>
      </c>
      <c r="AR78" s="86" t="s">
        <v>115</v>
      </c>
      <c r="AS78" s="143">
        <v>0</v>
      </c>
      <c r="AT78" s="203" t="s">
        <v>80</v>
      </c>
      <c r="AU78" s="248">
        <v>17670000</v>
      </c>
      <c r="AV78" s="364">
        <f t="shared" si="6"/>
        <v>0</v>
      </c>
      <c r="AW78" s="133">
        <f t="shared" si="7"/>
        <v>1</v>
      </c>
      <c r="AX78" s="201" t="s">
        <v>80</v>
      </c>
      <c r="AY78" s="86" t="s">
        <v>800</v>
      </c>
      <c r="AZ78" s="145" t="s">
        <v>11819</v>
      </c>
      <c r="BA78" s="81" t="s">
        <v>71</v>
      </c>
      <c r="BB78" s="81" t="s">
        <v>71</v>
      </c>
    </row>
    <row r="79" spans="2:54" s="296" customFormat="1" ht="15" customHeight="1" x14ac:dyDescent="0.2">
      <c r="B79" s="247">
        <v>2023</v>
      </c>
      <c r="C79" s="81">
        <v>891780111</v>
      </c>
      <c r="D79" s="82" t="s">
        <v>68</v>
      </c>
      <c r="E79" s="144" t="s">
        <v>11820</v>
      </c>
      <c r="F79" s="145" t="s">
        <v>11821</v>
      </c>
      <c r="G79" s="138">
        <v>0</v>
      </c>
      <c r="H79" s="145"/>
      <c r="I79" s="86" t="s">
        <v>78</v>
      </c>
      <c r="J79" s="81" t="s">
        <v>1527</v>
      </c>
      <c r="K79" s="141" t="s">
        <v>11645</v>
      </c>
      <c r="L79" s="248">
        <v>9563000</v>
      </c>
      <c r="M79" s="81" t="s">
        <v>73</v>
      </c>
      <c r="N79" s="145"/>
      <c r="O79" s="87" t="s">
        <v>11822</v>
      </c>
      <c r="P79" s="87">
        <v>1082904580</v>
      </c>
      <c r="Q79" s="150">
        <v>33</v>
      </c>
      <c r="R79" s="169">
        <v>44943</v>
      </c>
      <c r="S79" s="248">
        <v>5363267343</v>
      </c>
      <c r="T79" s="169">
        <v>44949</v>
      </c>
      <c r="U79" s="566">
        <f>L79</f>
        <v>9563000</v>
      </c>
      <c r="V79" s="86" t="s">
        <v>70</v>
      </c>
      <c r="W79" s="143">
        <v>85459497</v>
      </c>
      <c r="X79" s="87" t="s">
        <v>9253</v>
      </c>
      <c r="Y79" s="145"/>
      <c r="Z79" s="201">
        <v>44949</v>
      </c>
      <c r="AA79" s="201">
        <v>44949</v>
      </c>
      <c r="AB79" s="201" t="s">
        <v>80</v>
      </c>
      <c r="AC79" s="201">
        <v>45093</v>
      </c>
      <c r="AD79" s="150">
        <f t="shared" si="3"/>
        <v>144</v>
      </c>
      <c r="AE79" s="150">
        <v>1</v>
      </c>
      <c r="AF79" s="567">
        <v>887000</v>
      </c>
      <c r="AG79" s="150">
        <v>1</v>
      </c>
      <c r="AH79" s="201">
        <v>45107</v>
      </c>
      <c r="AI79" s="150">
        <f t="shared" si="5"/>
        <v>14</v>
      </c>
      <c r="AJ79" s="143">
        <v>0</v>
      </c>
      <c r="AK79" s="248">
        <v>0</v>
      </c>
      <c r="AL79" s="86" t="s">
        <v>80</v>
      </c>
      <c r="AM79" s="150">
        <v>0</v>
      </c>
      <c r="AN79" s="169" t="s">
        <v>80</v>
      </c>
      <c r="AO79" s="169" t="s">
        <v>80</v>
      </c>
      <c r="AP79" s="150">
        <f t="shared" si="8"/>
        <v>0</v>
      </c>
      <c r="AQ79" s="252">
        <f>+L79+AF79-AK79</f>
        <v>10450000</v>
      </c>
      <c r="AR79" s="86" t="s">
        <v>115</v>
      </c>
      <c r="AS79" s="143">
        <v>0</v>
      </c>
      <c r="AT79" s="203" t="s">
        <v>80</v>
      </c>
      <c r="AU79" s="248">
        <v>10450000</v>
      </c>
      <c r="AV79" s="364">
        <f t="shared" si="6"/>
        <v>0</v>
      </c>
      <c r="AW79" s="133">
        <f t="shared" si="7"/>
        <v>1</v>
      </c>
      <c r="AX79" s="201" t="s">
        <v>80</v>
      </c>
      <c r="AY79" s="86" t="s">
        <v>800</v>
      </c>
      <c r="AZ79" s="145" t="s">
        <v>11823</v>
      </c>
      <c r="BA79" s="81" t="s">
        <v>71</v>
      </c>
      <c r="BB79" s="81" t="s">
        <v>71</v>
      </c>
    </row>
    <row r="80" spans="2:54" s="296" customFormat="1" ht="15" customHeight="1" x14ac:dyDescent="0.2">
      <c r="B80" s="247">
        <v>2023</v>
      </c>
      <c r="C80" s="81">
        <v>891780111</v>
      </c>
      <c r="D80" s="82" t="s">
        <v>68</v>
      </c>
      <c r="E80" s="144" t="s">
        <v>11824</v>
      </c>
      <c r="F80" s="145" t="s">
        <v>11825</v>
      </c>
      <c r="G80" s="138">
        <v>0</v>
      </c>
      <c r="H80" s="145"/>
      <c r="I80" s="86" t="s">
        <v>78</v>
      </c>
      <c r="J80" s="81" t="s">
        <v>1527</v>
      </c>
      <c r="K80" s="141" t="s">
        <v>11826</v>
      </c>
      <c r="L80" s="248">
        <v>10633000</v>
      </c>
      <c r="M80" s="81" t="s">
        <v>73</v>
      </c>
      <c r="N80" s="145"/>
      <c r="O80" s="87" t="s">
        <v>11827</v>
      </c>
      <c r="P80" s="87">
        <v>1083464676</v>
      </c>
      <c r="Q80" s="150">
        <v>33</v>
      </c>
      <c r="R80" s="169">
        <v>44943</v>
      </c>
      <c r="S80" s="248">
        <v>5363267343</v>
      </c>
      <c r="T80" s="169">
        <v>44949</v>
      </c>
      <c r="U80" s="566">
        <f>L80</f>
        <v>10633000</v>
      </c>
      <c r="V80" s="86" t="s">
        <v>70</v>
      </c>
      <c r="W80" s="143">
        <v>36718996</v>
      </c>
      <c r="X80" s="87" t="s">
        <v>11828</v>
      </c>
      <c r="Y80" s="145"/>
      <c r="Z80" s="201">
        <v>44949</v>
      </c>
      <c r="AA80" s="201">
        <v>44949</v>
      </c>
      <c r="AB80" s="201" t="s">
        <v>80</v>
      </c>
      <c r="AC80" s="201">
        <v>45084</v>
      </c>
      <c r="AD80" s="150">
        <f t="shared" si="3"/>
        <v>135</v>
      </c>
      <c r="AE80" s="150">
        <v>0</v>
      </c>
      <c r="AF80" s="567">
        <v>0</v>
      </c>
      <c r="AG80" s="150">
        <v>0</v>
      </c>
      <c r="AH80" s="156" t="s">
        <v>80</v>
      </c>
      <c r="AI80" s="150">
        <f t="shared" si="5"/>
        <v>0</v>
      </c>
      <c r="AJ80" s="143">
        <v>0</v>
      </c>
      <c r="AK80" s="248">
        <v>0</v>
      </c>
      <c r="AL80" s="86" t="s">
        <v>80</v>
      </c>
      <c r="AM80" s="150">
        <v>0</v>
      </c>
      <c r="AN80" s="169" t="s">
        <v>80</v>
      </c>
      <c r="AO80" s="169" t="s">
        <v>80</v>
      </c>
      <c r="AP80" s="150">
        <f t="shared" si="8"/>
        <v>0</v>
      </c>
      <c r="AQ80" s="252">
        <f>+L80+AF80-AK80</f>
        <v>10633000</v>
      </c>
      <c r="AR80" s="86" t="s">
        <v>115</v>
      </c>
      <c r="AS80" s="143">
        <v>0</v>
      </c>
      <c r="AT80" s="203" t="s">
        <v>80</v>
      </c>
      <c r="AU80" s="248">
        <v>10633000</v>
      </c>
      <c r="AV80" s="364">
        <f t="shared" si="6"/>
        <v>0</v>
      </c>
      <c r="AW80" s="133">
        <f t="shared" si="7"/>
        <v>1</v>
      </c>
      <c r="AX80" s="201" t="s">
        <v>80</v>
      </c>
      <c r="AY80" s="86" t="s">
        <v>800</v>
      </c>
      <c r="AZ80" s="145" t="s">
        <v>11829</v>
      </c>
      <c r="BA80" s="81" t="s">
        <v>71</v>
      </c>
      <c r="BB80" s="81" t="s">
        <v>71</v>
      </c>
    </row>
    <row r="81" spans="2:54" s="296" customFormat="1" ht="15" customHeight="1" x14ac:dyDescent="0.2">
      <c r="B81" s="247">
        <v>2023</v>
      </c>
      <c r="C81" s="81">
        <v>891780111</v>
      </c>
      <c r="D81" s="82" t="s">
        <v>68</v>
      </c>
      <c r="E81" s="144" t="s">
        <v>11830</v>
      </c>
      <c r="F81" s="145" t="s">
        <v>11831</v>
      </c>
      <c r="G81" s="138">
        <v>0</v>
      </c>
      <c r="H81" s="145"/>
      <c r="I81" s="86" t="s">
        <v>78</v>
      </c>
      <c r="J81" s="81" t="s">
        <v>1527</v>
      </c>
      <c r="K81" s="141" t="s">
        <v>11832</v>
      </c>
      <c r="L81" s="248">
        <v>12917000</v>
      </c>
      <c r="M81" s="81" t="s">
        <v>73</v>
      </c>
      <c r="N81" s="145"/>
      <c r="O81" s="87" t="s">
        <v>11833</v>
      </c>
      <c r="P81" s="87">
        <v>1082925612</v>
      </c>
      <c r="Q81" s="150">
        <v>33</v>
      </c>
      <c r="R81" s="169">
        <v>44943</v>
      </c>
      <c r="S81" s="248">
        <v>5363267343</v>
      </c>
      <c r="T81" s="169">
        <v>44949</v>
      </c>
      <c r="U81" s="566">
        <f>L81</f>
        <v>12917000</v>
      </c>
      <c r="V81" s="86" t="s">
        <v>70</v>
      </c>
      <c r="W81" s="143">
        <v>85465146</v>
      </c>
      <c r="X81" s="87" t="s">
        <v>11756</v>
      </c>
      <c r="Y81" s="145"/>
      <c r="Z81" s="201">
        <v>44949</v>
      </c>
      <c r="AA81" s="201">
        <v>44949</v>
      </c>
      <c r="AB81" s="201" t="s">
        <v>80</v>
      </c>
      <c r="AC81" s="201">
        <v>45093</v>
      </c>
      <c r="AD81" s="150">
        <f t="shared" si="3"/>
        <v>144</v>
      </c>
      <c r="AE81" s="150">
        <v>1</v>
      </c>
      <c r="AF81" s="567">
        <v>1166000</v>
      </c>
      <c r="AG81" s="150">
        <v>1</v>
      </c>
      <c r="AH81" s="201">
        <v>45107</v>
      </c>
      <c r="AI81" s="150">
        <f t="shared" si="5"/>
        <v>14</v>
      </c>
      <c r="AJ81" s="143">
        <v>0</v>
      </c>
      <c r="AK81" s="248">
        <v>0</v>
      </c>
      <c r="AL81" s="86" t="s">
        <v>80</v>
      </c>
      <c r="AM81" s="150">
        <v>0</v>
      </c>
      <c r="AN81" s="169" t="s">
        <v>80</v>
      </c>
      <c r="AO81" s="169" t="s">
        <v>80</v>
      </c>
      <c r="AP81" s="150">
        <f t="shared" si="8"/>
        <v>0</v>
      </c>
      <c r="AQ81" s="252">
        <f>+L81+AF81-AK81</f>
        <v>14083000</v>
      </c>
      <c r="AR81" s="86" t="s">
        <v>115</v>
      </c>
      <c r="AS81" s="143">
        <v>0</v>
      </c>
      <c r="AT81" s="203" t="s">
        <v>80</v>
      </c>
      <c r="AU81" s="248">
        <v>14083000</v>
      </c>
      <c r="AV81" s="364">
        <f t="shared" si="6"/>
        <v>0</v>
      </c>
      <c r="AW81" s="133">
        <f t="shared" si="7"/>
        <v>1</v>
      </c>
      <c r="AX81" s="201" t="s">
        <v>80</v>
      </c>
      <c r="AY81" s="86" t="s">
        <v>800</v>
      </c>
      <c r="AZ81" s="145" t="s">
        <v>11834</v>
      </c>
      <c r="BA81" s="81" t="s">
        <v>71</v>
      </c>
      <c r="BB81" s="81" t="s">
        <v>71</v>
      </c>
    </row>
    <row r="82" spans="2:54" s="296" customFormat="1" ht="15" customHeight="1" x14ac:dyDescent="0.2">
      <c r="B82" s="247">
        <v>2023</v>
      </c>
      <c r="C82" s="81">
        <v>891780111</v>
      </c>
      <c r="D82" s="82" t="s">
        <v>68</v>
      </c>
      <c r="E82" s="144" t="s">
        <v>11835</v>
      </c>
      <c r="F82" s="145" t="s">
        <v>11836</v>
      </c>
      <c r="G82" s="138">
        <v>0</v>
      </c>
      <c r="H82" s="145"/>
      <c r="I82" s="86" t="s">
        <v>78</v>
      </c>
      <c r="J82" s="81" t="s">
        <v>1527</v>
      </c>
      <c r="K82" s="141" t="s">
        <v>11837</v>
      </c>
      <c r="L82" s="248">
        <v>16223000</v>
      </c>
      <c r="M82" s="81" t="s">
        <v>73</v>
      </c>
      <c r="N82" s="145"/>
      <c r="O82" s="87" t="s">
        <v>11838</v>
      </c>
      <c r="P82" s="87">
        <v>7634651</v>
      </c>
      <c r="Q82" s="150">
        <v>33</v>
      </c>
      <c r="R82" s="169">
        <v>44943</v>
      </c>
      <c r="S82" s="248">
        <v>5363267343</v>
      </c>
      <c r="T82" s="169">
        <v>44949</v>
      </c>
      <c r="U82" s="566">
        <f>L82</f>
        <v>16223000</v>
      </c>
      <c r="V82" s="86" t="s">
        <v>70</v>
      </c>
      <c r="W82" s="143">
        <v>85459497</v>
      </c>
      <c r="X82" s="87" t="s">
        <v>9253</v>
      </c>
      <c r="Y82" s="145"/>
      <c r="Z82" s="201">
        <v>44949</v>
      </c>
      <c r="AA82" s="201">
        <v>44949</v>
      </c>
      <c r="AB82" s="201" t="s">
        <v>80</v>
      </c>
      <c r="AC82" s="201">
        <v>45093</v>
      </c>
      <c r="AD82" s="150">
        <f t="shared" si="3"/>
        <v>144</v>
      </c>
      <c r="AE82" s="150">
        <v>1</v>
      </c>
      <c r="AF82" s="567">
        <v>1447000</v>
      </c>
      <c r="AG82" s="150">
        <v>1</v>
      </c>
      <c r="AH82" s="201">
        <v>45107</v>
      </c>
      <c r="AI82" s="150">
        <f t="shared" si="5"/>
        <v>14</v>
      </c>
      <c r="AJ82" s="143">
        <v>0</v>
      </c>
      <c r="AK82" s="248">
        <v>0</v>
      </c>
      <c r="AL82" s="86" t="s">
        <v>80</v>
      </c>
      <c r="AM82" s="150">
        <v>0</v>
      </c>
      <c r="AN82" s="169" t="s">
        <v>80</v>
      </c>
      <c r="AO82" s="169" t="s">
        <v>80</v>
      </c>
      <c r="AP82" s="150">
        <f t="shared" si="8"/>
        <v>0</v>
      </c>
      <c r="AQ82" s="252">
        <f>+L82+AF82-AK82</f>
        <v>17670000</v>
      </c>
      <c r="AR82" s="86" t="s">
        <v>115</v>
      </c>
      <c r="AS82" s="143">
        <v>0</v>
      </c>
      <c r="AT82" s="203" t="s">
        <v>80</v>
      </c>
      <c r="AU82" s="248">
        <v>17670000</v>
      </c>
      <c r="AV82" s="364">
        <f t="shared" si="6"/>
        <v>0</v>
      </c>
      <c r="AW82" s="133">
        <f t="shared" si="7"/>
        <v>1</v>
      </c>
      <c r="AX82" s="201" t="s">
        <v>80</v>
      </c>
      <c r="AY82" s="86" t="s">
        <v>800</v>
      </c>
      <c r="AZ82" s="145" t="s">
        <v>11839</v>
      </c>
      <c r="BA82" s="81" t="s">
        <v>71</v>
      </c>
      <c r="BB82" s="81" t="s">
        <v>71</v>
      </c>
    </row>
    <row r="83" spans="2:54" s="296" customFormat="1" ht="15" customHeight="1" x14ac:dyDescent="0.2">
      <c r="B83" s="247">
        <v>2023</v>
      </c>
      <c r="C83" s="81">
        <v>891780111</v>
      </c>
      <c r="D83" s="82" t="s">
        <v>68</v>
      </c>
      <c r="E83" s="144" t="s">
        <v>11840</v>
      </c>
      <c r="F83" s="145" t="s">
        <v>11841</v>
      </c>
      <c r="G83" s="138">
        <v>0</v>
      </c>
      <c r="H83" s="145"/>
      <c r="I83" s="86" t="s">
        <v>78</v>
      </c>
      <c r="J83" s="81" t="s">
        <v>1527</v>
      </c>
      <c r="K83" s="141" t="s">
        <v>11842</v>
      </c>
      <c r="L83" s="248">
        <v>15500000</v>
      </c>
      <c r="M83" s="81" t="s">
        <v>73</v>
      </c>
      <c r="N83" s="145"/>
      <c r="O83" s="87" t="s">
        <v>11843</v>
      </c>
      <c r="P83" s="87">
        <v>7602309</v>
      </c>
      <c r="Q83" s="150">
        <v>33</v>
      </c>
      <c r="R83" s="169">
        <v>44943</v>
      </c>
      <c r="S83" s="248">
        <v>5363267343</v>
      </c>
      <c r="T83" s="169">
        <v>44949</v>
      </c>
      <c r="U83" s="566">
        <f>L83</f>
        <v>15500000</v>
      </c>
      <c r="V83" s="86" t="s">
        <v>70</v>
      </c>
      <c r="W83" s="143">
        <v>39058006</v>
      </c>
      <c r="X83" s="87" t="s">
        <v>11844</v>
      </c>
      <c r="Y83" s="145"/>
      <c r="Z83" s="201">
        <v>44949</v>
      </c>
      <c r="AA83" s="201">
        <v>44949</v>
      </c>
      <c r="AB83" s="201" t="s">
        <v>80</v>
      </c>
      <c r="AC83" s="201">
        <v>45093</v>
      </c>
      <c r="AD83" s="150">
        <f t="shared" si="3"/>
        <v>144</v>
      </c>
      <c r="AE83" s="150">
        <v>0</v>
      </c>
      <c r="AF83" s="567">
        <v>0</v>
      </c>
      <c r="AG83" s="150">
        <v>0</v>
      </c>
      <c r="AH83" s="156" t="s">
        <v>80</v>
      </c>
      <c r="AI83" s="150">
        <f t="shared" si="5"/>
        <v>0</v>
      </c>
      <c r="AJ83" s="143">
        <v>0</v>
      </c>
      <c r="AK83" s="248">
        <v>0</v>
      </c>
      <c r="AL83" s="86" t="s">
        <v>80</v>
      </c>
      <c r="AM83" s="150">
        <v>0</v>
      </c>
      <c r="AN83" s="169" t="s">
        <v>80</v>
      </c>
      <c r="AO83" s="169" t="s">
        <v>80</v>
      </c>
      <c r="AP83" s="150">
        <f t="shared" si="8"/>
        <v>0</v>
      </c>
      <c r="AQ83" s="252">
        <f>+L83+AF83-AK83</f>
        <v>15500000</v>
      </c>
      <c r="AR83" s="86" t="s">
        <v>115</v>
      </c>
      <c r="AS83" s="143">
        <v>0</v>
      </c>
      <c r="AT83" s="203" t="s">
        <v>80</v>
      </c>
      <c r="AU83" s="248">
        <v>15500000</v>
      </c>
      <c r="AV83" s="364">
        <f t="shared" si="6"/>
        <v>0</v>
      </c>
      <c r="AW83" s="133">
        <f t="shared" si="7"/>
        <v>1</v>
      </c>
      <c r="AX83" s="201" t="s">
        <v>80</v>
      </c>
      <c r="AY83" s="86" t="s">
        <v>800</v>
      </c>
      <c r="AZ83" s="145" t="s">
        <v>11845</v>
      </c>
      <c r="BA83" s="81" t="s">
        <v>71</v>
      </c>
      <c r="BB83" s="81" t="s">
        <v>71</v>
      </c>
    </row>
    <row r="84" spans="2:54" s="296" customFormat="1" ht="15" customHeight="1" x14ac:dyDescent="0.2">
      <c r="B84" s="247">
        <v>2023</v>
      </c>
      <c r="C84" s="81">
        <v>891780111</v>
      </c>
      <c r="D84" s="82" t="s">
        <v>68</v>
      </c>
      <c r="E84" s="144" t="s">
        <v>11846</v>
      </c>
      <c r="F84" s="145" t="s">
        <v>11847</v>
      </c>
      <c r="G84" s="138">
        <v>0</v>
      </c>
      <c r="H84" s="145"/>
      <c r="I84" s="86" t="s">
        <v>78</v>
      </c>
      <c r="J84" s="81" t="s">
        <v>1527</v>
      </c>
      <c r="K84" s="141" t="s">
        <v>11848</v>
      </c>
      <c r="L84" s="248">
        <v>15603000</v>
      </c>
      <c r="M84" s="81" t="s">
        <v>73</v>
      </c>
      <c r="N84" s="145"/>
      <c r="O84" s="87" t="s">
        <v>11849</v>
      </c>
      <c r="P84" s="87">
        <v>7634396</v>
      </c>
      <c r="Q84" s="150">
        <v>33</v>
      </c>
      <c r="R84" s="169">
        <v>44943</v>
      </c>
      <c r="S84" s="248">
        <v>5363267343</v>
      </c>
      <c r="T84" s="169">
        <v>44949</v>
      </c>
      <c r="U84" s="566">
        <f>L84</f>
        <v>15603000</v>
      </c>
      <c r="V84" s="86" t="s">
        <v>70</v>
      </c>
      <c r="W84" s="143">
        <v>85465146</v>
      </c>
      <c r="X84" s="87" t="s">
        <v>11756</v>
      </c>
      <c r="Y84" s="145"/>
      <c r="Z84" s="201">
        <v>44949</v>
      </c>
      <c r="AA84" s="201">
        <v>44949</v>
      </c>
      <c r="AB84" s="201" t="s">
        <v>80</v>
      </c>
      <c r="AC84" s="201">
        <v>45093</v>
      </c>
      <c r="AD84" s="150">
        <f t="shared" si="3"/>
        <v>144</v>
      </c>
      <c r="AE84" s="150">
        <v>1</v>
      </c>
      <c r="AF84" s="567">
        <v>1447000</v>
      </c>
      <c r="AG84" s="150">
        <v>1</v>
      </c>
      <c r="AH84" s="201">
        <v>45107</v>
      </c>
      <c r="AI84" s="150">
        <f t="shared" si="5"/>
        <v>14</v>
      </c>
      <c r="AJ84" s="143">
        <v>0</v>
      </c>
      <c r="AK84" s="248">
        <v>0</v>
      </c>
      <c r="AL84" s="86" t="s">
        <v>80</v>
      </c>
      <c r="AM84" s="150">
        <v>0</v>
      </c>
      <c r="AN84" s="169" t="s">
        <v>80</v>
      </c>
      <c r="AO84" s="169" t="s">
        <v>80</v>
      </c>
      <c r="AP84" s="150">
        <f t="shared" si="8"/>
        <v>0</v>
      </c>
      <c r="AQ84" s="252">
        <f>+L84+AF84-AK84</f>
        <v>17050000</v>
      </c>
      <c r="AR84" s="86" t="s">
        <v>115</v>
      </c>
      <c r="AS84" s="143">
        <v>0</v>
      </c>
      <c r="AT84" s="203" t="s">
        <v>80</v>
      </c>
      <c r="AU84" s="248">
        <v>17050000</v>
      </c>
      <c r="AV84" s="364">
        <f t="shared" si="6"/>
        <v>0</v>
      </c>
      <c r="AW84" s="133">
        <f t="shared" si="7"/>
        <v>1</v>
      </c>
      <c r="AX84" s="201" t="s">
        <v>80</v>
      </c>
      <c r="AY84" s="86" t="s">
        <v>800</v>
      </c>
      <c r="AZ84" s="145" t="s">
        <v>11850</v>
      </c>
      <c r="BA84" s="81" t="s">
        <v>71</v>
      </c>
      <c r="BB84" s="81" t="s">
        <v>71</v>
      </c>
    </row>
    <row r="85" spans="2:54" s="296" customFormat="1" ht="15" customHeight="1" x14ac:dyDescent="0.2">
      <c r="B85" s="247">
        <v>2023</v>
      </c>
      <c r="C85" s="81">
        <v>891780111</v>
      </c>
      <c r="D85" s="82" t="s">
        <v>68</v>
      </c>
      <c r="E85" s="144" t="s">
        <v>11851</v>
      </c>
      <c r="F85" s="145" t="s">
        <v>11852</v>
      </c>
      <c r="G85" s="138">
        <v>0</v>
      </c>
      <c r="H85" s="145"/>
      <c r="I85" s="86" t="s">
        <v>78</v>
      </c>
      <c r="J85" s="81" t="s">
        <v>1527</v>
      </c>
      <c r="K85" s="141" t="s">
        <v>11853</v>
      </c>
      <c r="L85" s="248">
        <v>16947000</v>
      </c>
      <c r="M85" s="81" t="s">
        <v>73</v>
      </c>
      <c r="N85" s="145"/>
      <c r="O85" s="87" t="s">
        <v>11854</v>
      </c>
      <c r="P85" s="87">
        <v>1082941715</v>
      </c>
      <c r="Q85" s="150">
        <v>33</v>
      </c>
      <c r="R85" s="169">
        <v>44943</v>
      </c>
      <c r="S85" s="248">
        <v>5363267343</v>
      </c>
      <c r="T85" s="169">
        <v>44949</v>
      </c>
      <c r="U85" s="566">
        <f>L85</f>
        <v>16947000</v>
      </c>
      <c r="V85" s="86" t="s">
        <v>70</v>
      </c>
      <c r="W85" s="143">
        <v>85465146</v>
      </c>
      <c r="X85" s="87" t="s">
        <v>11756</v>
      </c>
      <c r="Y85" s="145"/>
      <c r="Z85" s="201">
        <v>44949</v>
      </c>
      <c r="AA85" s="201">
        <v>44949</v>
      </c>
      <c r="AB85" s="201" t="s">
        <v>80</v>
      </c>
      <c r="AC85" s="201">
        <v>45093</v>
      </c>
      <c r="AD85" s="150">
        <f t="shared" si="3"/>
        <v>144</v>
      </c>
      <c r="AE85" s="150">
        <v>1</v>
      </c>
      <c r="AF85" s="567">
        <v>1446000</v>
      </c>
      <c r="AG85" s="150">
        <v>1</v>
      </c>
      <c r="AH85" s="201">
        <v>45107</v>
      </c>
      <c r="AI85" s="150">
        <f t="shared" si="5"/>
        <v>14</v>
      </c>
      <c r="AJ85" s="143">
        <v>0</v>
      </c>
      <c r="AK85" s="248">
        <v>0</v>
      </c>
      <c r="AL85" s="86" t="s">
        <v>80</v>
      </c>
      <c r="AM85" s="150">
        <v>0</v>
      </c>
      <c r="AN85" s="169" t="s">
        <v>80</v>
      </c>
      <c r="AO85" s="169" t="s">
        <v>80</v>
      </c>
      <c r="AP85" s="150">
        <f t="shared" si="8"/>
        <v>0</v>
      </c>
      <c r="AQ85" s="252">
        <f>+L85+AF85-AK85</f>
        <v>18393000</v>
      </c>
      <c r="AR85" s="86" t="s">
        <v>115</v>
      </c>
      <c r="AS85" s="143">
        <v>0</v>
      </c>
      <c r="AT85" s="203" t="s">
        <v>80</v>
      </c>
      <c r="AU85" s="248">
        <v>18393000</v>
      </c>
      <c r="AV85" s="364">
        <f t="shared" si="6"/>
        <v>0</v>
      </c>
      <c r="AW85" s="133">
        <f t="shared" si="7"/>
        <v>1</v>
      </c>
      <c r="AX85" s="201" t="s">
        <v>80</v>
      </c>
      <c r="AY85" s="86" t="s">
        <v>800</v>
      </c>
      <c r="AZ85" s="145" t="s">
        <v>11855</v>
      </c>
      <c r="BA85" s="81" t="s">
        <v>71</v>
      </c>
      <c r="BB85" s="81" t="s">
        <v>71</v>
      </c>
    </row>
    <row r="86" spans="2:54" s="296" customFormat="1" ht="15" customHeight="1" x14ac:dyDescent="0.2">
      <c r="B86" s="247">
        <v>2023</v>
      </c>
      <c r="C86" s="81">
        <v>891780111</v>
      </c>
      <c r="D86" s="82" t="s">
        <v>68</v>
      </c>
      <c r="E86" s="144" t="s">
        <v>11856</v>
      </c>
      <c r="F86" s="145" t="s">
        <v>11857</v>
      </c>
      <c r="G86" s="138">
        <v>0</v>
      </c>
      <c r="H86" s="145"/>
      <c r="I86" s="86" t="s">
        <v>78</v>
      </c>
      <c r="J86" s="81" t="s">
        <v>1527</v>
      </c>
      <c r="K86" s="141" t="s">
        <v>11858</v>
      </c>
      <c r="L86" s="248">
        <v>11367000</v>
      </c>
      <c r="M86" s="81" t="s">
        <v>73</v>
      </c>
      <c r="N86" s="145"/>
      <c r="O86" s="87" t="s">
        <v>11859</v>
      </c>
      <c r="P86" s="87">
        <v>1082972337</v>
      </c>
      <c r="Q86" s="150">
        <v>33</v>
      </c>
      <c r="R86" s="169">
        <v>44943</v>
      </c>
      <c r="S86" s="248">
        <v>5363267343</v>
      </c>
      <c r="T86" s="169">
        <v>44949</v>
      </c>
      <c r="U86" s="566">
        <f>L86</f>
        <v>11367000</v>
      </c>
      <c r="V86" s="86" t="s">
        <v>70</v>
      </c>
      <c r="W86" s="143">
        <v>85465146</v>
      </c>
      <c r="X86" s="87" t="s">
        <v>11756</v>
      </c>
      <c r="Y86" s="145"/>
      <c r="Z86" s="201">
        <v>44949</v>
      </c>
      <c r="AA86" s="201">
        <v>44949</v>
      </c>
      <c r="AB86" s="201" t="s">
        <v>80</v>
      </c>
      <c r="AC86" s="201">
        <v>45093</v>
      </c>
      <c r="AD86" s="150">
        <f t="shared" si="3"/>
        <v>144</v>
      </c>
      <c r="AE86" s="150">
        <v>1</v>
      </c>
      <c r="AF86" s="567">
        <v>1026000.0000000001</v>
      </c>
      <c r="AG86" s="150">
        <v>1</v>
      </c>
      <c r="AH86" s="201">
        <v>45107</v>
      </c>
      <c r="AI86" s="150">
        <f t="shared" si="5"/>
        <v>14</v>
      </c>
      <c r="AJ86" s="143">
        <v>0</v>
      </c>
      <c r="AK86" s="248">
        <v>0</v>
      </c>
      <c r="AL86" s="86" t="s">
        <v>80</v>
      </c>
      <c r="AM86" s="150">
        <v>0</v>
      </c>
      <c r="AN86" s="169" t="s">
        <v>80</v>
      </c>
      <c r="AO86" s="169" t="s">
        <v>80</v>
      </c>
      <c r="AP86" s="150">
        <f t="shared" si="8"/>
        <v>0</v>
      </c>
      <c r="AQ86" s="252">
        <f>+L86+AF86-AK86</f>
        <v>12393000</v>
      </c>
      <c r="AR86" s="86" t="s">
        <v>115</v>
      </c>
      <c r="AS86" s="143">
        <v>0</v>
      </c>
      <c r="AT86" s="203" t="s">
        <v>80</v>
      </c>
      <c r="AU86" s="248">
        <v>12393000</v>
      </c>
      <c r="AV86" s="364">
        <f t="shared" si="6"/>
        <v>0</v>
      </c>
      <c r="AW86" s="133">
        <f t="shared" si="7"/>
        <v>1</v>
      </c>
      <c r="AX86" s="201" t="s">
        <v>80</v>
      </c>
      <c r="AY86" s="86" t="s">
        <v>800</v>
      </c>
      <c r="AZ86" s="145" t="s">
        <v>11860</v>
      </c>
      <c r="BA86" s="81" t="s">
        <v>71</v>
      </c>
      <c r="BB86" s="81" t="s">
        <v>71</v>
      </c>
    </row>
    <row r="87" spans="2:54" s="296" customFormat="1" ht="15" customHeight="1" x14ac:dyDescent="0.2">
      <c r="B87" s="247">
        <v>2023</v>
      </c>
      <c r="C87" s="81">
        <v>891780111</v>
      </c>
      <c r="D87" s="82" t="s">
        <v>68</v>
      </c>
      <c r="E87" s="144" t="s">
        <v>11861</v>
      </c>
      <c r="F87" s="145" t="s">
        <v>11862</v>
      </c>
      <c r="G87" s="138">
        <v>0</v>
      </c>
      <c r="H87" s="145"/>
      <c r="I87" s="86" t="s">
        <v>78</v>
      </c>
      <c r="J87" s="81" t="s">
        <v>1527</v>
      </c>
      <c r="K87" s="141" t="s">
        <v>11863</v>
      </c>
      <c r="L87" s="248">
        <v>9563000</v>
      </c>
      <c r="M87" s="81" t="s">
        <v>73</v>
      </c>
      <c r="N87" s="145"/>
      <c r="O87" s="87" t="s">
        <v>11864</v>
      </c>
      <c r="P87" s="87">
        <v>84092041</v>
      </c>
      <c r="Q87" s="150">
        <v>33</v>
      </c>
      <c r="R87" s="169">
        <v>44943</v>
      </c>
      <c r="S87" s="248">
        <v>5363267343</v>
      </c>
      <c r="T87" s="169">
        <v>44949</v>
      </c>
      <c r="U87" s="566">
        <f>L87</f>
        <v>9563000</v>
      </c>
      <c r="V87" s="86" t="s">
        <v>70</v>
      </c>
      <c r="W87" s="143">
        <v>85459497</v>
      </c>
      <c r="X87" s="87" t="s">
        <v>9253</v>
      </c>
      <c r="Y87" s="145"/>
      <c r="Z87" s="201">
        <v>44949</v>
      </c>
      <c r="AA87" s="201">
        <v>44949</v>
      </c>
      <c r="AB87" s="201" t="s">
        <v>80</v>
      </c>
      <c r="AC87" s="201">
        <v>45094</v>
      </c>
      <c r="AD87" s="150">
        <f t="shared" si="3"/>
        <v>145</v>
      </c>
      <c r="AE87" s="150">
        <v>1</v>
      </c>
      <c r="AF87" s="567">
        <v>887000</v>
      </c>
      <c r="AG87" s="150">
        <v>1</v>
      </c>
      <c r="AH87" s="201">
        <v>45107</v>
      </c>
      <c r="AI87" s="150">
        <f t="shared" si="5"/>
        <v>13</v>
      </c>
      <c r="AJ87" s="143">
        <v>0</v>
      </c>
      <c r="AK87" s="248">
        <v>0</v>
      </c>
      <c r="AL87" s="86" t="s">
        <v>80</v>
      </c>
      <c r="AM87" s="150">
        <v>0</v>
      </c>
      <c r="AN87" s="169" t="s">
        <v>80</v>
      </c>
      <c r="AO87" s="169" t="s">
        <v>80</v>
      </c>
      <c r="AP87" s="150">
        <f t="shared" si="8"/>
        <v>0</v>
      </c>
      <c r="AQ87" s="252">
        <f>+L87+AF87-AK87</f>
        <v>10450000</v>
      </c>
      <c r="AR87" s="86" t="s">
        <v>115</v>
      </c>
      <c r="AS87" s="143">
        <v>0</v>
      </c>
      <c r="AT87" s="203" t="s">
        <v>80</v>
      </c>
      <c r="AU87" s="248">
        <v>10450000</v>
      </c>
      <c r="AV87" s="364">
        <f t="shared" si="6"/>
        <v>0</v>
      </c>
      <c r="AW87" s="133">
        <f t="shared" si="7"/>
        <v>1</v>
      </c>
      <c r="AX87" s="201" t="s">
        <v>80</v>
      </c>
      <c r="AY87" s="86" t="s">
        <v>800</v>
      </c>
      <c r="AZ87" s="145" t="s">
        <v>11865</v>
      </c>
      <c r="BA87" s="81" t="s">
        <v>71</v>
      </c>
      <c r="BB87" s="81" t="s">
        <v>71</v>
      </c>
    </row>
    <row r="88" spans="2:54" s="296" customFormat="1" ht="15" customHeight="1" x14ac:dyDescent="0.2">
      <c r="B88" s="247">
        <v>2023</v>
      </c>
      <c r="C88" s="81">
        <v>891780111</v>
      </c>
      <c r="D88" s="82" t="s">
        <v>68</v>
      </c>
      <c r="E88" s="144" t="s">
        <v>11866</v>
      </c>
      <c r="F88" s="145" t="s">
        <v>11867</v>
      </c>
      <c r="G88" s="138">
        <v>0</v>
      </c>
      <c r="H88" s="145"/>
      <c r="I88" s="86" t="s">
        <v>78</v>
      </c>
      <c r="J88" s="81" t="s">
        <v>1527</v>
      </c>
      <c r="K88" s="141" t="s">
        <v>11741</v>
      </c>
      <c r="L88" s="248">
        <v>8930000</v>
      </c>
      <c r="M88" s="81" t="s">
        <v>73</v>
      </c>
      <c r="N88" s="145"/>
      <c r="O88" s="87" t="s">
        <v>11868</v>
      </c>
      <c r="P88" s="87">
        <v>1082977230</v>
      </c>
      <c r="Q88" s="150">
        <v>33</v>
      </c>
      <c r="R88" s="169">
        <v>44943</v>
      </c>
      <c r="S88" s="248">
        <v>5363267343</v>
      </c>
      <c r="T88" s="169">
        <v>44949</v>
      </c>
      <c r="U88" s="566">
        <f>L88</f>
        <v>8930000</v>
      </c>
      <c r="V88" s="86" t="s">
        <v>70</v>
      </c>
      <c r="W88" s="143">
        <v>57444673</v>
      </c>
      <c r="X88" s="87" t="s">
        <v>9982</v>
      </c>
      <c r="Y88" s="145"/>
      <c r="Z88" s="201">
        <v>44949</v>
      </c>
      <c r="AA88" s="201">
        <v>44949</v>
      </c>
      <c r="AB88" s="201" t="s">
        <v>80</v>
      </c>
      <c r="AC88" s="201">
        <v>45095</v>
      </c>
      <c r="AD88" s="150">
        <f t="shared" si="3"/>
        <v>146</v>
      </c>
      <c r="AE88" s="150">
        <v>1</v>
      </c>
      <c r="AF88" s="567">
        <v>570000</v>
      </c>
      <c r="AG88" s="150">
        <v>1</v>
      </c>
      <c r="AH88" s="201">
        <v>45093</v>
      </c>
      <c r="AI88" s="150">
        <f t="shared" si="5"/>
        <v>-2</v>
      </c>
      <c r="AJ88" s="143">
        <v>0</v>
      </c>
      <c r="AK88" s="248">
        <v>0</v>
      </c>
      <c r="AL88" s="86" t="s">
        <v>80</v>
      </c>
      <c r="AM88" s="150">
        <v>0</v>
      </c>
      <c r="AN88" s="169" t="s">
        <v>80</v>
      </c>
      <c r="AO88" s="169" t="s">
        <v>80</v>
      </c>
      <c r="AP88" s="150">
        <f t="shared" si="8"/>
        <v>0</v>
      </c>
      <c r="AQ88" s="252">
        <f>+L88+AF88-AK88</f>
        <v>9500000</v>
      </c>
      <c r="AR88" s="86" t="s">
        <v>115</v>
      </c>
      <c r="AS88" s="143">
        <v>0</v>
      </c>
      <c r="AT88" s="203" t="s">
        <v>80</v>
      </c>
      <c r="AU88" s="248">
        <v>9500000</v>
      </c>
      <c r="AV88" s="364">
        <f t="shared" si="6"/>
        <v>0</v>
      </c>
      <c r="AW88" s="133">
        <f t="shared" si="7"/>
        <v>1</v>
      </c>
      <c r="AX88" s="201" t="s">
        <v>80</v>
      </c>
      <c r="AY88" s="86" t="s">
        <v>800</v>
      </c>
      <c r="AZ88" s="145" t="s">
        <v>11869</v>
      </c>
      <c r="BA88" s="81" t="s">
        <v>71</v>
      </c>
      <c r="BB88" s="81" t="s">
        <v>71</v>
      </c>
    </row>
    <row r="89" spans="2:54" s="296" customFormat="1" ht="15" customHeight="1" x14ac:dyDescent="0.2">
      <c r="B89" s="247">
        <v>2023</v>
      </c>
      <c r="C89" s="81">
        <v>891780111</v>
      </c>
      <c r="D89" s="82" t="s">
        <v>68</v>
      </c>
      <c r="E89" s="144" t="s">
        <v>11870</v>
      </c>
      <c r="F89" s="145" t="s">
        <v>11871</v>
      </c>
      <c r="G89" s="138">
        <v>0</v>
      </c>
      <c r="H89" s="145"/>
      <c r="I89" s="86" t="s">
        <v>78</v>
      </c>
      <c r="J89" s="81" t="s">
        <v>1527</v>
      </c>
      <c r="K89" s="141" t="s">
        <v>11872</v>
      </c>
      <c r="L89" s="248">
        <v>17113000</v>
      </c>
      <c r="M89" s="81" t="s">
        <v>73</v>
      </c>
      <c r="N89" s="145"/>
      <c r="O89" s="87" t="s">
        <v>5865</v>
      </c>
      <c r="P89" s="87">
        <v>85154107</v>
      </c>
      <c r="Q89" s="150">
        <v>33</v>
      </c>
      <c r="R89" s="169">
        <v>44943</v>
      </c>
      <c r="S89" s="248">
        <v>5363267343</v>
      </c>
      <c r="T89" s="169">
        <v>44949</v>
      </c>
      <c r="U89" s="566">
        <f>L89</f>
        <v>17113000</v>
      </c>
      <c r="V89" s="86" t="s">
        <v>70</v>
      </c>
      <c r="W89" s="143">
        <v>84452087</v>
      </c>
      <c r="X89" s="87" t="s">
        <v>11722</v>
      </c>
      <c r="Y89" s="145"/>
      <c r="Z89" s="201">
        <v>44949</v>
      </c>
      <c r="AA89" s="201">
        <v>44949</v>
      </c>
      <c r="AB89" s="201" t="s">
        <v>80</v>
      </c>
      <c r="AC89" s="201">
        <v>45093</v>
      </c>
      <c r="AD89" s="150">
        <f t="shared" si="3"/>
        <v>144</v>
      </c>
      <c r="AE89" s="150">
        <v>1</v>
      </c>
      <c r="AF89" s="567">
        <v>1587000</v>
      </c>
      <c r="AG89" s="150">
        <v>1</v>
      </c>
      <c r="AH89" s="201">
        <v>45107</v>
      </c>
      <c r="AI89" s="150">
        <f t="shared" si="5"/>
        <v>14</v>
      </c>
      <c r="AJ89" s="143">
        <v>0</v>
      </c>
      <c r="AK89" s="248">
        <v>0</v>
      </c>
      <c r="AL89" s="86" t="s">
        <v>80</v>
      </c>
      <c r="AM89" s="150">
        <v>0</v>
      </c>
      <c r="AN89" s="169" t="s">
        <v>80</v>
      </c>
      <c r="AO89" s="169" t="s">
        <v>80</v>
      </c>
      <c r="AP89" s="150">
        <f t="shared" si="8"/>
        <v>0</v>
      </c>
      <c r="AQ89" s="252">
        <f>+L89+AF89-AK89</f>
        <v>18700000</v>
      </c>
      <c r="AR89" s="86" t="s">
        <v>115</v>
      </c>
      <c r="AS89" s="143">
        <v>0</v>
      </c>
      <c r="AT89" s="203" t="s">
        <v>80</v>
      </c>
      <c r="AU89" s="248">
        <v>18700000</v>
      </c>
      <c r="AV89" s="364">
        <f t="shared" si="6"/>
        <v>0</v>
      </c>
      <c r="AW89" s="133">
        <f t="shared" si="7"/>
        <v>1</v>
      </c>
      <c r="AX89" s="201" t="s">
        <v>80</v>
      </c>
      <c r="AY89" s="86" t="s">
        <v>800</v>
      </c>
      <c r="AZ89" s="145" t="s">
        <v>11873</v>
      </c>
      <c r="BA89" s="81" t="s">
        <v>71</v>
      </c>
      <c r="BB89" s="81" t="s">
        <v>71</v>
      </c>
    </row>
    <row r="90" spans="2:54" s="296" customFormat="1" ht="15" customHeight="1" x14ac:dyDescent="0.2">
      <c r="B90" s="247">
        <v>2023</v>
      </c>
      <c r="C90" s="81">
        <v>891780111</v>
      </c>
      <c r="D90" s="82" t="s">
        <v>68</v>
      </c>
      <c r="E90" s="144" t="s">
        <v>11874</v>
      </c>
      <c r="F90" s="145" t="s">
        <v>11875</v>
      </c>
      <c r="G90" s="138">
        <v>0</v>
      </c>
      <c r="H90" s="145"/>
      <c r="I90" s="86" t="s">
        <v>78</v>
      </c>
      <c r="J90" s="81" t="s">
        <v>1527</v>
      </c>
      <c r="K90" s="141" t="s">
        <v>11876</v>
      </c>
      <c r="L90" s="248">
        <v>10387000</v>
      </c>
      <c r="M90" s="81" t="s">
        <v>73</v>
      </c>
      <c r="N90" s="145"/>
      <c r="O90" s="87" t="s">
        <v>11877</v>
      </c>
      <c r="P90" s="87">
        <v>84459314</v>
      </c>
      <c r="Q90" s="150">
        <v>33</v>
      </c>
      <c r="R90" s="169">
        <v>44943</v>
      </c>
      <c r="S90" s="248">
        <v>5363267343</v>
      </c>
      <c r="T90" s="169">
        <v>44949</v>
      </c>
      <c r="U90" s="566">
        <f>L90</f>
        <v>10387000</v>
      </c>
      <c r="V90" s="86" t="s">
        <v>70</v>
      </c>
      <c r="W90" s="143">
        <v>85459497</v>
      </c>
      <c r="X90" s="87" t="s">
        <v>9253</v>
      </c>
      <c r="Y90" s="145"/>
      <c r="Z90" s="201">
        <v>44949</v>
      </c>
      <c r="AA90" s="201">
        <v>44949</v>
      </c>
      <c r="AB90" s="201" t="s">
        <v>80</v>
      </c>
      <c r="AC90" s="201">
        <v>45093</v>
      </c>
      <c r="AD90" s="150">
        <f t="shared" si="3"/>
        <v>144</v>
      </c>
      <c r="AE90" s="150">
        <v>1</v>
      </c>
      <c r="AF90" s="567">
        <v>886000</v>
      </c>
      <c r="AG90" s="150">
        <v>1</v>
      </c>
      <c r="AH90" s="201">
        <v>45107</v>
      </c>
      <c r="AI90" s="150">
        <f t="shared" si="5"/>
        <v>14</v>
      </c>
      <c r="AJ90" s="143">
        <v>0</v>
      </c>
      <c r="AK90" s="248">
        <v>0</v>
      </c>
      <c r="AL90" s="86" t="s">
        <v>80</v>
      </c>
      <c r="AM90" s="150">
        <v>0</v>
      </c>
      <c r="AN90" s="169" t="s">
        <v>80</v>
      </c>
      <c r="AO90" s="169" t="s">
        <v>80</v>
      </c>
      <c r="AP90" s="150">
        <f t="shared" si="8"/>
        <v>0</v>
      </c>
      <c r="AQ90" s="252">
        <f>+L90+AF90-AK90</f>
        <v>11273000</v>
      </c>
      <c r="AR90" s="86" t="s">
        <v>115</v>
      </c>
      <c r="AS90" s="143">
        <v>0</v>
      </c>
      <c r="AT90" s="203" t="s">
        <v>80</v>
      </c>
      <c r="AU90" s="248">
        <v>11273000</v>
      </c>
      <c r="AV90" s="364">
        <f t="shared" si="6"/>
        <v>0</v>
      </c>
      <c r="AW90" s="133">
        <f t="shared" si="7"/>
        <v>1</v>
      </c>
      <c r="AX90" s="201" t="s">
        <v>80</v>
      </c>
      <c r="AY90" s="86" t="s">
        <v>800</v>
      </c>
      <c r="AZ90" s="145" t="s">
        <v>11878</v>
      </c>
      <c r="BA90" s="81" t="s">
        <v>71</v>
      </c>
      <c r="BB90" s="81" t="s">
        <v>71</v>
      </c>
    </row>
    <row r="91" spans="2:54" s="296" customFormat="1" ht="15" customHeight="1" x14ac:dyDescent="0.2">
      <c r="B91" s="247">
        <v>2023</v>
      </c>
      <c r="C91" s="81">
        <v>891780111</v>
      </c>
      <c r="D91" s="82" t="s">
        <v>68</v>
      </c>
      <c r="E91" s="144" t="s">
        <v>11879</v>
      </c>
      <c r="F91" s="145" t="s">
        <v>11880</v>
      </c>
      <c r="G91" s="138">
        <v>0</v>
      </c>
      <c r="H91" s="145"/>
      <c r="I91" s="86" t="s">
        <v>78</v>
      </c>
      <c r="J91" s="81" t="s">
        <v>1527</v>
      </c>
      <c r="K91" s="141" t="s">
        <v>11881</v>
      </c>
      <c r="L91" s="248">
        <v>15397000</v>
      </c>
      <c r="M91" s="81" t="s">
        <v>73</v>
      </c>
      <c r="N91" s="145"/>
      <c r="O91" s="87" t="s">
        <v>11882</v>
      </c>
      <c r="P91" s="87">
        <v>1081820476</v>
      </c>
      <c r="Q91" s="150">
        <v>33</v>
      </c>
      <c r="R91" s="169">
        <v>44943</v>
      </c>
      <c r="S91" s="248">
        <v>5363267343</v>
      </c>
      <c r="T91" s="169">
        <v>44949</v>
      </c>
      <c r="U91" s="566">
        <f>L91</f>
        <v>15397000</v>
      </c>
      <c r="V91" s="86" t="s">
        <v>70</v>
      </c>
      <c r="W91" s="143">
        <v>1192791759</v>
      </c>
      <c r="X91" s="87" t="s">
        <v>11782</v>
      </c>
      <c r="Y91" s="145"/>
      <c r="Z91" s="201">
        <v>44949</v>
      </c>
      <c r="AA91" s="201">
        <v>44949</v>
      </c>
      <c r="AB91" s="201" t="s">
        <v>80</v>
      </c>
      <c r="AC91" s="201">
        <v>45093</v>
      </c>
      <c r="AD91" s="150">
        <f t="shared" si="3"/>
        <v>144</v>
      </c>
      <c r="AE91" s="150">
        <v>0</v>
      </c>
      <c r="AF91" s="567">
        <v>0</v>
      </c>
      <c r="AG91" s="150">
        <v>0</v>
      </c>
      <c r="AH91" s="156" t="s">
        <v>80</v>
      </c>
      <c r="AI91" s="150">
        <f t="shared" si="5"/>
        <v>0</v>
      </c>
      <c r="AJ91" s="143">
        <v>0</v>
      </c>
      <c r="AK91" s="248">
        <v>0</v>
      </c>
      <c r="AL91" s="86" t="s">
        <v>80</v>
      </c>
      <c r="AM91" s="150">
        <v>0</v>
      </c>
      <c r="AN91" s="169" t="s">
        <v>80</v>
      </c>
      <c r="AO91" s="169" t="s">
        <v>80</v>
      </c>
      <c r="AP91" s="150">
        <f t="shared" si="8"/>
        <v>0</v>
      </c>
      <c r="AQ91" s="252">
        <f>+L91+AF91-AK91</f>
        <v>15397000</v>
      </c>
      <c r="AR91" s="86" t="s">
        <v>115</v>
      </c>
      <c r="AS91" s="143">
        <v>0</v>
      </c>
      <c r="AT91" s="203" t="s">
        <v>80</v>
      </c>
      <c r="AU91" s="248">
        <v>15397000</v>
      </c>
      <c r="AV91" s="364">
        <f t="shared" si="6"/>
        <v>0</v>
      </c>
      <c r="AW91" s="133">
        <f t="shared" si="7"/>
        <v>1</v>
      </c>
      <c r="AX91" s="201" t="s">
        <v>80</v>
      </c>
      <c r="AY91" s="86" t="s">
        <v>800</v>
      </c>
      <c r="AZ91" s="145" t="s">
        <v>11883</v>
      </c>
      <c r="BA91" s="81" t="s">
        <v>71</v>
      </c>
      <c r="BB91" s="81" t="s">
        <v>71</v>
      </c>
    </row>
    <row r="92" spans="2:54" s="296" customFormat="1" ht="15" customHeight="1" x14ac:dyDescent="0.2">
      <c r="B92" s="247">
        <v>2023</v>
      </c>
      <c r="C92" s="81">
        <v>891780111</v>
      </c>
      <c r="D92" s="82" t="s">
        <v>68</v>
      </c>
      <c r="E92" s="144" t="s">
        <v>11884</v>
      </c>
      <c r="F92" s="145" t="s">
        <v>11885</v>
      </c>
      <c r="G92" s="138">
        <v>0</v>
      </c>
      <c r="H92" s="145"/>
      <c r="I92" s="86" t="s">
        <v>78</v>
      </c>
      <c r="J92" s="81" t="s">
        <v>1527</v>
      </c>
      <c r="K92" s="141" t="s">
        <v>11886</v>
      </c>
      <c r="L92" s="248">
        <v>16120000</v>
      </c>
      <c r="M92" s="81" t="s">
        <v>73</v>
      </c>
      <c r="N92" s="145"/>
      <c r="O92" s="87" t="s">
        <v>11887</v>
      </c>
      <c r="P92" s="87">
        <v>85472349</v>
      </c>
      <c r="Q92" s="150">
        <v>33</v>
      </c>
      <c r="R92" s="169">
        <v>44943</v>
      </c>
      <c r="S92" s="248">
        <v>5363267343</v>
      </c>
      <c r="T92" s="169">
        <v>44949</v>
      </c>
      <c r="U92" s="566">
        <f>L92</f>
        <v>16120000</v>
      </c>
      <c r="V92" s="86" t="s">
        <v>70</v>
      </c>
      <c r="W92" s="143">
        <v>85449357</v>
      </c>
      <c r="X92" s="87" t="s">
        <v>11662</v>
      </c>
      <c r="Y92" s="145"/>
      <c r="Z92" s="201">
        <v>44949</v>
      </c>
      <c r="AA92" s="201">
        <v>44949</v>
      </c>
      <c r="AB92" s="201" t="s">
        <v>80</v>
      </c>
      <c r="AC92" s="201">
        <v>45093</v>
      </c>
      <c r="AD92" s="150">
        <f t="shared" si="3"/>
        <v>144</v>
      </c>
      <c r="AE92" s="150">
        <v>1</v>
      </c>
      <c r="AF92" s="567">
        <v>1447000</v>
      </c>
      <c r="AG92" s="150">
        <v>1</v>
      </c>
      <c r="AH92" s="201">
        <v>45107</v>
      </c>
      <c r="AI92" s="150">
        <f t="shared" si="5"/>
        <v>14</v>
      </c>
      <c r="AJ92" s="143">
        <v>0</v>
      </c>
      <c r="AK92" s="248">
        <v>0</v>
      </c>
      <c r="AL92" s="86" t="s">
        <v>80</v>
      </c>
      <c r="AM92" s="150">
        <v>0</v>
      </c>
      <c r="AN92" s="169" t="s">
        <v>80</v>
      </c>
      <c r="AO92" s="169" t="s">
        <v>80</v>
      </c>
      <c r="AP92" s="150">
        <f t="shared" si="8"/>
        <v>0</v>
      </c>
      <c r="AQ92" s="252">
        <f>+L92+AF92-AK92</f>
        <v>17567000</v>
      </c>
      <c r="AR92" s="86" t="s">
        <v>115</v>
      </c>
      <c r="AS92" s="143">
        <v>0</v>
      </c>
      <c r="AT92" s="203" t="s">
        <v>80</v>
      </c>
      <c r="AU92" s="248">
        <v>17567000</v>
      </c>
      <c r="AV92" s="364">
        <f t="shared" si="6"/>
        <v>0</v>
      </c>
      <c r="AW92" s="133">
        <f t="shared" si="7"/>
        <v>1</v>
      </c>
      <c r="AX92" s="201" t="s">
        <v>80</v>
      </c>
      <c r="AY92" s="86" t="s">
        <v>800</v>
      </c>
      <c r="AZ92" s="145" t="s">
        <v>11888</v>
      </c>
      <c r="BA92" s="81" t="s">
        <v>71</v>
      </c>
      <c r="BB92" s="81" t="s">
        <v>71</v>
      </c>
    </row>
    <row r="93" spans="2:54" s="296" customFormat="1" ht="15" customHeight="1" x14ac:dyDescent="0.2">
      <c r="B93" s="247">
        <v>2023</v>
      </c>
      <c r="C93" s="81">
        <v>891780111</v>
      </c>
      <c r="D93" s="82" t="s">
        <v>68</v>
      </c>
      <c r="E93" s="144" t="s">
        <v>11889</v>
      </c>
      <c r="F93" s="145" t="s">
        <v>11890</v>
      </c>
      <c r="G93" s="138">
        <v>0</v>
      </c>
      <c r="H93" s="145"/>
      <c r="I93" s="86" t="s">
        <v>78</v>
      </c>
      <c r="J93" s="81" t="s">
        <v>1527</v>
      </c>
      <c r="K93" s="141" t="s">
        <v>11891</v>
      </c>
      <c r="L93" s="248">
        <v>15500000</v>
      </c>
      <c r="M93" s="81" t="s">
        <v>73</v>
      </c>
      <c r="N93" s="145"/>
      <c r="O93" s="87" t="s">
        <v>11892</v>
      </c>
      <c r="P93" s="87">
        <v>26671855</v>
      </c>
      <c r="Q93" s="150">
        <v>33</v>
      </c>
      <c r="R93" s="169">
        <v>44943</v>
      </c>
      <c r="S93" s="248">
        <v>5363267343</v>
      </c>
      <c r="T93" s="169">
        <v>44949</v>
      </c>
      <c r="U93" s="566">
        <f>L93</f>
        <v>15500000</v>
      </c>
      <c r="V93" s="86" t="s">
        <v>70</v>
      </c>
      <c r="W93" s="143">
        <v>39058006</v>
      </c>
      <c r="X93" s="87" t="s">
        <v>11844</v>
      </c>
      <c r="Y93" s="145"/>
      <c r="Z93" s="201">
        <v>44949</v>
      </c>
      <c r="AA93" s="201">
        <v>44949</v>
      </c>
      <c r="AB93" s="201" t="s">
        <v>80</v>
      </c>
      <c r="AC93" s="201">
        <v>45093</v>
      </c>
      <c r="AD93" s="150">
        <f t="shared" si="3"/>
        <v>144</v>
      </c>
      <c r="AE93" s="150">
        <v>0</v>
      </c>
      <c r="AF93" s="567">
        <v>0</v>
      </c>
      <c r="AG93" s="150">
        <v>0</v>
      </c>
      <c r="AH93" s="156" t="s">
        <v>80</v>
      </c>
      <c r="AI93" s="150">
        <f t="shared" si="5"/>
        <v>0</v>
      </c>
      <c r="AJ93" s="143">
        <v>0</v>
      </c>
      <c r="AK93" s="248">
        <v>0</v>
      </c>
      <c r="AL93" s="86" t="s">
        <v>80</v>
      </c>
      <c r="AM93" s="150">
        <v>0</v>
      </c>
      <c r="AN93" s="169" t="s">
        <v>80</v>
      </c>
      <c r="AO93" s="169" t="s">
        <v>80</v>
      </c>
      <c r="AP93" s="150">
        <f t="shared" si="8"/>
        <v>0</v>
      </c>
      <c r="AQ93" s="252">
        <f>+L93+AF93-AK93</f>
        <v>15500000</v>
      </c>
      <c r="AR93" s="86" t="s">
        <v>115</v>
      </c>
      <c r="AS93" s="143">
        <v>0</v>
      </c>
      <c r="AT93" s="203" t="s">
        <v>80</v>
      </c>
      <c r="AU93" s="248">
        <v>15500000</v>
      </c>
      <c r="AV93" s="364">
        <f t="shared" si="6"/>
        <v>0</v>
      </c>
      <c r="AW93" s="133">
        <f t="shared" si="7"/>
        <v>1</v>
      </c>
      <c r="AX93" s="201" t="s">
        <v>80</v>
      </c>
      <c r="AY93" s="86" t="s">
        <v>800</v>
      </c>
      <c r="AZ93" s="145" t="s">
        <v>11893</v>
      </c>
      <c r="BA93" s="81" t="s">
        <v>71</v>
      </c>
      <c r="BB93" s="81" t="s">
        <v>71</v>
      </c>
    </row>
    <row r="94" spans="2:54" s="296" customFormat="1" ht="15" customHeight="1" x14ac:dyDescent="0.2">
      <c r="B94" s="247">
        <v>2023</v>
      </c>
      <c r="C94" s="81">
        <v>891780111</v>
      </c>
      <c r="D94" s="82" t="s">
        <v>68</v>
      </c>
      <c r="E94" s="144" t="s">
        <v>11894</v>
      </c>
      <c r="F94" s="145" t="s">
        <v>11895</v>
      </c>
      <c r="G94" s="138">
        <v>0</v>
      </c>
      <c r="H94" s="145"/>
      <c r="I94" s="86" t="s">
        <v>78</v>
      </c>
      <c r="J94" s="81" t="s">
        <v>1527</v>
      </c>
      <c r="K94" s="141" t="s">
        <v>11896</v>
      </c>
      <c r="L94" s="248">
        <v>16017000</v>
      </c>
      <c r="M94" s="81" t="s">
        <v>73</v>
      </c>
      <c r="N94" s="145"/>
      <c r="O94" s="87" t="s">
        <v>11897</v>
      </c>
      <c r="P94" s="87">
        <v>1083554776</v>
      </c>
      <c r="Q94" s="150">
        <v>33</v>
      </c>
      <c r="R94" s="169">
        <v>44943</v>
      </c>
      <c r="S94" s="248">
        <v>5363267343</v>
      </c>
      <c r="T94" s="169">
        <v>44949</v>
      </c>
      <c r="U94" s="566">
        <f>L94</f>
        <v>16017000</v>
      </c>
      <c r="V94" s="86" t="s">
        <v>70</v>
      </c>
      <c r="W94" s="143">
        <v>85465146</v>
      </c>
      <c r="X94" s="87" t="s">
        <v>11756</v>
      </c>
      <c r="Y94" s="145"/>
      <c r="Z94" s="201">
        <v>44949</v>
      </c>
      <c r="AA94" s="201">
        <v>44949</v>
      </c>
      <c r="AB94" s="201" t="s">
        <v>80</v>
      </c>
      <c r="AC94" s="201">
        <v>45093</v>
      </c>
      <c r="AD94" s="150">
        <f t="shared" si="3"/>
        <v>144</v>
      </c>
      <c r="AE94" s="150">
        <v>1</v>
      </c>
      <c r="AF94" s="567">
        <v>1446000</v>
      </c>
      <c r="AG94" s="150">
        <v>1</v>
      </c>
      <c r="AH94" s="201">
        <v>45107</v>
      </c>
      <c r="AI94" s="150">
        <f t="shared" si="5"/>
        <v>14</v>
      </c>
      <c r="AJ94" s="143">
        <v>0</v>
      </c>
      <c r="AK94" s="248">
        <v>0</v>
      </c>
      <c r="AL94" s="86" t="s">
        <v>80</v>
      </c>
      <c r="AM94" s="150">
        <v>0</v>
      </c>
      <c r="AN94" s="169" t="s">
        <v>80</v>
      </c>
      <c r="AO94" s="169" t="s">
        <v>80</v>
      </c>
      <c r="AP94" s="150">
        <f t="shared" si="8"/>
        <v>0</v>
      </c>
      <c r="AQ94" s="252">
        <f>+L94+AF94-AK94</f>
        <v>17463000</v>
      </c>
      <c r="AR94" s="86" t="s">
        <v>115</v>
      </c>
      <c r="AS94" s="143">
        <v>0</v>
      </c>
      <c r="AT94" s="203" t="s">
        <v>80</v>
      </c>
      <c r="AU94" s="248">
        <v>17463000</v>
      </c>
      <c r="AV94" s="364">
        <f t="shared" si="6"/>
        <v>0</v>
      </c>
      <c r="AW94" s="133">
        <f t="shared" si="7"/>
        <v>1</v>
      </c>
      <c r="AX94" s="201" t="s">
        <v>80</v>
      </c>
      <c r="AY94" s="86" t="s">
        <v>800</v>
      </c>
      <c r="AZ94" s="145" t="s">
        <v>11898</v>
      </c>
      <c r="BA94" s="81" t="s">
        <v>71</v>
      </c>
      <c r="BB94" s="81" t="s">
        <v>71</v>
      </c>
    </row>
    <row r="95" spans="2:54" s="296" customFormat="1" ht="15" customHeight="1" x14ac:dyDescent="0.2">
      <c r="B95" s="247">
        <v>2023</v>
      </c>
      <c r="C95" s="81">
        <v>891780111</v>
      </c>
      <c r="D95" s="82" t="s">
        <v>68</v>
      </c>
      <c r="E95" s="144" t="s">
        <v>11899</v>
      </c>
      <c r="F95" s="145" t="s">
        <v>11900</v>
      </c>
      <c r="G95" s="138">
        <v>0</v>
      </c>
      <c r="H95" s="145"/>
      <c r="I95" s="86" t="s">
        <v>78</v>
      </c>
      <c r="J95" s="81" t="s">
        <v>1527</v>
      </c>
      <c r="K95" s="141" t="s">
        <v>11901</v>
      </c>
      <c r="L95" s="248">
        <v>15397000</v>
      </c>
      <c r="M95" s="81" t="s">
        <v>73</v>
      </c>
      <c r="N95" s="145"/>
      <c r="O95" s="87" t="s">
        <v>11902</v>
      </c>
      <c r="P95" s="87">
        <v>1143142377</v>
      </c>
      <c r="Q95" s="150">
        <v>33</v>
      </c>
      <c r="R95" s="169">
        <v>44943</v>
      </c>
      <c r="S95" s="248">
        <v>5363267343</v>
      </c>
      <c r="T95" s="169">
        <v>44949</v>
      </c>
      <c r="U95" s="566">
        <f>L95</f>
        <v>15397000</v>
      </c>
      <c r="V95" s="86" t="s">
        <v>70</v>
      </c>
      <c r="W95" s="143">
        <v>1192791759</v>
      </c>
      <c r="X95" s="87" t="s">
        <v>11782</v>
      </c>
      <c r="Y95" s="145"/>
      <c r="Z95" s="201">
        <v>44949</v>
      </c>
      <c r="AA95" s="201">
        <v>44949</v>
      </c>
      <c r="AB95" s="201" t="s">
        <v>80</v>
      </c>
      <c r="AC95" s="201">
        <v>45093</v>
      </c>
      <c r="AD95" s="150">
        <f t="shared" si="3"/>
        <v>144</v>
      </c>
      <c r="AE95" s="150">
        <v>1</v>
      </c>
      <c r="AF95" s="567">
        <v>1446000</v>
      </c>
      <c r="AG95" s="150">
        <v>1</v>
      </c>
      <c r="AH95" s="201">
        <v>45107</v>
      </c>
      <c r="AI95" s="150">
        <f t="shared" si="5"/>
        <v>14</v>
      </c>
      <c r="AJ95" s="143">
        <v>0</v>
      </c>
      <c r="AK95" s="248">
        <v>0</v>
      </c>
      <c r="AL95" s="86" t="s">
        <v>80</v>
      </c>
      <c r="AM95" s="150">
        <v>0</v>
      </c>
      <c r="AN95" s="169" t="s">
        <v>80</v>
      </c>
      <c r="AO95" s="169" t="s">
        <v>80</v>
      </c>
      <c r="AP95" s="150">
        <f t="shared" si="8"/>
        <v>0</v>
      </c>
      <c r="AQ95" s="252">
        <f>+L95+AF95-AK95</f>
        <v>16843000</v>
      </c>
      <c r="AR95" s="86" t="s">
        <v>115</v>
      </c>
      <c r="AS95" s="143">
        <v>0</v>
      </c>
      <c r="AT95" s="203" t="s">
        <v>80</v>
      </c>
      <c r="AU95" s="248">
        <v>16843000</v>
      </c>
      <c r="AV95" s="364">
        <f t="shared" si="6"/>
        <v>0</v>
      </c>
      <c r="AW95" s="133">
        <f t="shared" si="7"/>
        <v>1</v>
      </c>
      <c r="AX95" s="201" t="s">
        <v>80</v>
      </c>
      <c r="AY95" s="86" t="s">
        <v>800</v>
      </c>
      <c r="AZ95" s="145" t="s">
        <v>11903</v>
      </c>
      <c r="BA95" s="81" t="s">
        <v>71</v>
      </c>
      <c r="BB95" s="81" t="s">
        <v>71</v>
      </c>
    </row>
    <row r="96" spans="2:54" s="296" customFormat="1" ht="15" customHeight="1" x14ac:dyDescent="0.2">
      <c r="B96" s="247">
        <v>2023</v>
      </c>
      <c r="C96" s="81">
        <v>891780111</v>
      </c>
      <c r="D96" s="82" t="s">
        <v>68</v>
      </c>
      <c r="E96" s="144" t="s">
        <v>11904</v>
      </c>
      <c r="F96" s="145" t="s">
        <v>11905</v>
      </c>
      <c r="G96" s="138">
        <v>0</v>
      </c>
      <c r="H96" s="145"/>
      <c r="I96" s="86" t="s">
        <v>78</v>
      </c>
      <c r="J96" s="81" t="s">
        <v>1527</v>
      </c>
      <c r="K96" s="141" t="s">
        <v>11906</v>
      </c>
      <c r="L96" s="248">
        <v>11073000</v>
      </c>
      <c r="M96" s="81" t="s">
        <v>73</v>
      </c>
      <c r="N96" s="145"/>
      <c r="O96" s="87" t="s">
        <v>4196</v>
      </c>
      <c r="P96" s="87">
        <v>1042457246</v>
      </c>
      <c r="Q96" s="150">
        <v>33</v>
      </c>
      <c r="R96" s="169">
        <v>44943</v>
      </c>
      <c r="S96" s="248">
        <v>5363267343</v>
      </c>
      <c r="T96" s="169">
        <v>44949</v>
      </c>
      <c r="U96" s="566">
        <f>L96</f>
        <v>11073000</v>
      </c>
      <c r="V96" s="86" t="s">
        <v>70</v>
      </c>
      <c r="W96" s="143">
        <v>93400727</v>
      </c>
      <c r="X96" s="87" t="s">
        <v>11494</v>
      </c>
      <c r="Y96" s="145"/>
      <c r="Z96" s="201">
        <v>44949</v>
      </c>
      <c r="AA96" s="201">
        <v>44949</v>
      </c>
      <c r="AB96" s="201" t="s">
        <v>80</v>
      </c>
      <c r="AC96" s="201">
        <v>45093</v>
      </c>
      <c r="AD96" s="150">
        <f t="shared" si="3"/>
        <v>144</v>
      </c>
      <c r="AE96" s="150">
        <v>1</v>
      </c>
      <c r="AF96" s="567">
        <v>1027000.0000000001</v>
      </c>
      <c r="AG96" s="150">
        <v>1</v>
      </c>
      <c r="AH96" s="201">
        <v>45107</v>
      </c>
      <c r="AI96" s="150">
        <f t="shared" si="5"/>
        <v>14</v>
      </c>
      <c r="AJ96" s="143">
        <v>0</v>
      </c>
      <c r="AK96" s="248">
        <v>0</v>
      </c>
      <c r="AL96" s="86" t="s">
        <v>80</v>
      </c>
      <c r="AM96" s="150">
        <v>0</v>
      </c>
      <c r="AN96" s="169" t="s">
        <v>80</v>
      </c>
      <c r="AO96" s="169" t="s">
        <v>80</v>
      </c>
      <c r="AP96" s="150">
        <f t="shared" si="8"/>
        <v>0</v>
      </c>
      <c r="AQ96" s="252">
        <f>+L96+AF96-AK96</f>
        <v>12100000</v>
      </c>
      <c r="AR96" s="86" t="s">
        <v>115</v>
      </c>
      <c r="AS96" s="143">
        <v>0</v>
      </c>
      <c r="AT96" s="203" t="s">
        <v>80</v>
      </c>
      <c r="AU96" s="248">
        <v>12100000</v>
      </c>
      <c r="AV96" s="364">
        <f t="shared" si="6"/>
        <v>0</v>
      </c>
      <c r="AW96" s="133">
        <f t="shared" si="7"/>
        <v>1</v>
      </c>
      <c r="AX96" s="201" t="s">
        <v>80</v>
      </c>
      <c r="AY96" s="86" t="s">
        <v>800</v>
      </c>
      <c r="AZ96" s="145" t="s">
        <v>11907</v>
      </c>
      <c r="BA96" s="81" t="s">
        <v>71</v>
      </c>
      <c r="BB96" s="81" t="s">
        <v>71</v>
      </c>
    </row>
    <row r="97" spans="2:54" s="296" customFormat="1" ht="15" customHeight="1" x14ac:dyDescent="0.2">
      <c r="B97" s="247">
        <v>2023</v>
      </c>
      <c r="C97" s="81">
        <v>891780111</v>
      </c>
      <c r="D97" s="82" t="s">
        <v>68</v>
      </c>
      <c r="E97" s="144" t="s">
        <v>11908</v>
      </c>
      <c r="F97" s="145" t="s">
        <v>11909</v>
      </c>
      <c r="G97" s="138">
        <v>0</v>
      </c>
      <c r="H97" s="145"/>
      <c r="I97" s="86" t="s">
        <v>78</v>
      </c>
      <c r="J97" s="81" t="s">
        <v>1527</v>
      </c>
      <c r="K97" s="141" t="s">
        <v>11910</v>
      </c>
      <c r="L97" s="248">
        <v>17153000</v>
      </c>
      <c r="M97" s="81" t="s">
        <v>73</v>
      </c>
      <c r="N97" s="145"/>
      <c r="O97" s="87" t="s">
        <v>11911</v>
      </c>
      <c r="P97" s="87">
        <v>1004369176</v>
      </c>
      <c r="Q97" s="150">
        <v>33</v>
      </c>
      <c r="R97" s="169">
        <v>44943</v>
      </c>
      <c r="S97" s="248">
        <v>5363267343</v>
      </c>
      <c r="T97" s="169">
        <v>44949</v>
      </c>
      <c r="U97" s="566">
        <f>L97</f>
        <v>17153000</v>
      </c>
      <c r="V97" s="86" t="s">
        <v>70</v>
      </c>
      <c r="W97" s="143">
        <v>85449357</v>
      </c>
      <c r="X97" s="87" t="s">
        <v>11662</v>
      </c>
      <c r="Y97" s="145"/>
      <c r="Z97" s="201">
        <v>44949</v>
      </c>
      <c r="AA97" s="201">
        <v>44949</v>
      </c>
      <c r="AB97" s="201" t="s">
        <v>80</v>
      </c>
      <c r="AC97" s="201">
        <v>45093</v>
      </c>
      <c r="AD97" s="150">
        <f t="shared" si="3"/>
        <v>144</v>
      </c>
      <c r="AE97" s="150">
        <v>1</v>
      </c>
      <c r="AF97" s="567">
        <v>1447000</v>
      </c>
      <c r="AG97" s="150">
        <v>1</v>
      </c>
      <c r="AH97" s="201">
        <v>45107</v>
      </c>
      <c r="AI97" s="150">
        <f t="shared" si="5"/>
        <v>14</v>
      </c>
      <c r="AJ97" s="143">
        <v>0</v>
      </c>
      <c r="AK97" s="248">
        <v>0</v>
      </c>
      <c r="AL97" s="86" t="s">
        <v>80</v>
      </c>
      <c r="AM97" s="150">
        <v>0</v>
      </c>
      <c r="AN97" s="169" t="s">
        <v>80</v>
      </c>
      <c r="AO97" s="169" t="s">
        <v>80</v>
      </c>
      <c r="AP97" s="150">
        <f t="shared" si="8"/>
        <v>0</v>
      </c>
      <c r="AQ97" s="252">
        <f>+L97+AF97-AK97</f>
        <v>18600000</v>
      </c>
      <c r="AR97" s="86" t="s">
        <v>115</v>
      </c>
      <c r="AS97" s="143">
        <v>0</v>
      </c>
      <c r="AT97" s="203" t="s">
        <v>80</v>
      </c>
      <c r="AU97" s="248">
        <v>18600000</v>
      </c>
      <c r="AV97" s="364">
        <f t="shared" si="6"/>
        <v>0</v>
      </c>
      <c r="AW97" s="133">
        <f t="shared" si="7"/>
        <v>1</v>
      </c>
      <c r="AX97" s="201" t="s">
        <v>80</v>
      </c>
      <c r="AY97" s="86" t="s">
        <v>800</v>
      </c>
      <c r="AZ97" s="145" t="s">
        <v>11912</v>
      </c>
      <c r="BA97" s="81" t="s">
        <v>71</v>
      </c>
      <c r="BB97" s="81" t="s">
        <v>71</v>
      </c>
    </row>
    <row r="98" spans="2:54" s="296" customFormat="1" ht="15" customHeight="1" x14ac:dyDescent="0.2">
      <c r="B98" s="247">
        <v>2023</v>
      </c>
      <c r="C98" s="81">
        <v>891780111</v>
      </c>
      <c r="D98" s="82" t="s">
        <v>68</v>
      </c>
      <c r="E98" s="144" t="s">
        <v>11913</v>
      </c>
      <c r="F98" s="145" t="s">
        <v>11914</v>
      </c>
      <c r="G98" s="138">
        <v>0</v>
      </c>
      <c r="H98" s="145"/>
      <c r="I98" s="86" t="s">
        <v>78</v>
      </c>
      <c r="J98" s="81" t="s">
        <v>1527</v>
      </c>
      <c r="K98" s="141" t="s">
        <v>11915</v>
      </c>
      <c r="L98" s="248">
        <v>15397000</v>
      </c>
      <c r="M98" s="81" t="s">
        <v>73</v>
      </c>
      <c r="N98" s="145"/>
      <c r="O98" s="87" t="s">
        <v>11916</v>
      </c>
      <c r="P98" s="87">
        <v>1081826881</v>
      </c>
      <c r="Q98" s="150">
        <v>33</v>
      </c>
      <c r="R98" s="169">
        <v>44943</v>
      </c>
      <c r="S98" s="248">
        <v>5363267343</v>
      </c>
      <c r="T98" s="169">
        <v>44949</v>
      </c>
      <c r="U98" s="566">
        <f>L98</f>
        <v>15397000</v>
      </c>
      <c r="V98" s="86" t="s">
        <v>70</v>
      </c>
      <c r="W98" s="143">
        <v>1192791759</v>
      </c>
      <c r="X98" s="87" t="s">
        <v>11782</v>
      </c>
      <c r="Y98" s="145"/>
      <c r="Z98" s="201">
        <v>44949</v>
      </c>
      <c r="AA98" s="201">
        <v>44949</v>
      </c>
      <c r="AB98" s="201" t="s">
        <v>80</v>
      </c>
      <c r="AC98" s="201">
        <v>45093</v>
      </c>
      <c r="AD98" s="150">
        <f t="shared" si="3"/>
        <v>144</v>
      </c>
      <c r="AE98" s="150">
        <v>1</v>
      </c>
      <c r="AF98" s="567">
        <v>1446000</v>
      </c>
      <c r="AG98" s="150">
        <v>1</v>
      </c>
      <c r="AH98" s="201">
        <v>45107</v>
      </c>
      <c r="AI98" s="150">
        <f t="shared" si="5"/>
        <v>14</v>
      </c>
      <c r="AJ98" s="143">
        <v>0</v>
      </c>
      <c r="AK98" s="248">
        <v>0</v>
      </c>
      <c r="AL98" s="86" t="s">
        <v>80</v>
      </c>
      <c r="AM98" s="150">
        <v>0</v>
      </c>
      <c r="AN98" s="169" t="s">
        <v>80</v>
      </c>
      <c r="AO98" s="169" t="s">
        <v>80</v>
      </c>
      <c r="AP98" s="150">
        <f t="shared" si="8"/>
        <v>0</v>
      </c>
      <c r="AQ98" s="252">
        <f>+L98+AF98-AK98</f>
        <v>16843000</v>
      </c>
      <c r="AR98" s="86" t="s">
        <v>115</v>
      </c>
      <c r="AS98" s="143">
        <v>0</v>
      </c>
      <c r="AT98" s="203" t="s">
        <v>80</v>
      </c>
      <c r="AU98" s="248">
        <v>16843000</v>
      </c>
      <c r="AV98" s="364">
        <f t="shared" si="6"/>
        <v>0</v>
      </c>
      <c r="AW98" s="133">
        <f t="shared" si="7"/>
        <v>1</v>
      </c>
      <c r="AX98" s="201" t="s">
        <v>80</v>
      </c>
      <c r="AY98" s="86" t="s">
        <v>800</v>
      </c>
      <c r="AZ98" s="145" t="s">
        <v>11917</v>
      </c>
      <c r="BA98" s="81" t="s">
        <v>71</v>
      </c>
      <c r="BB98" s="81" t="s">
        <v>71</v>
      </c>
    </row>
    <row r="99" spans="2:54" s="296" customFormat="1" ht="15" customHeight="1" x14ac:dyDescent="0.2">
      <c r="B99" s="247">
        <v>2023</v>
      </c>
      <c r="C99" s="81">
        <v>891780111</v>
      </c>
      <c r="D99" s="82" t="s">
        <v>68</v>
      </c>
      <c r="E99" s="144" t="s">
        <v>11918</v>
      </c>
      <c r="F99" s="145" t="s">
        <v>11919</v>
      </c>
      <c r="G99" s="138">
        <v>0</v>
      </c>
      <c r="H99" s="145"/>
      <c r="I99" s="86" t="s">
        <v>78</v>
      </c>
      <c r="J99" s="81" t="s">
        <v>1527</v>
      </c>
      <c r="K99" s="141" t="s">
        <v>11920</v>
      </c>
      <c r="L99" s="248">
        <v>14467000</v>
      </c>
      <c r="M99" s="81" t="s">
        <v>73</v>
      </c>
      <c r="N99" s="145"/>
      <c r="O99" s="87" t="s">
        <v>11921</v>
      </c>
      <c r="P99" s="87">
        <v>1082872335</v>
      </c>
      <c r="Q99" s="150">
        <v>33</v>
      </c>
      <c r="R99" s="169">
        <v>44943</v>
      </c>
      <c r="S99" s="248">
        <v>5363267343</v>
      </c>
      <c r="T99" s="169">
        <v>44949</v>
      </c>
      <c r="U99" s="566">
        <f>L99</f>
        <v>14467000</v>
      </c>
      <c r="V99" s="86" t="s">
        <v>70</v>
      </c>
      <c r="W99" s="143">
        <v>85465146</v>
      </c>
      <c r="X99" s="87" t="s">
        <v>11756</v>
      </c>
      <c r="Y99" s="145"/>
      <c r="Z99" s="201">
        <v>44949</v>
      </c>
      <c r="AA99" s="201">
        <v>44949</v>
      </c>
      <c r="AB99" s="201" t="s">
        <v>80</v>
      </c>
      <c r="AC99" s="201">
        <v>45093</v>
      </c>
      <c r="AD99" s="150">
        <f t="shared" si="3"/>
        <v>144</v>
      </c>
      <c r="AE99" s="150">
        <v>1</v>
      </c>
      <c r="AF99" s="567">
        <v>1306000</v>
      </c>
      <c r="AG99" s="150">
        <v>1</v>
      </c>
      <c r="AH99" s="201">
        <v>45107</v>
      </c>
      <c r="AI99" s="150">
        <f t="shared" si="5"/>
        <v>14</v>
      </c>
      <c r="AJ99" s="143">
        <v>0</v>
      </c>
      <c r="AK99" s="248">
        <v>0</v>
      </c>
      <c r="AL99" s="86" t="s">
        <v>80</v>
      </c>
      <c r="AM99" s="150">
        <v>0</v>
      </c>
      <c r="AN99" s="169" t="s">
        <v>80</v>
      </c>
      <c r="AO99" s="169" t="s">
        <v>80</v>
      </c>
      <c r="AP99" s="150">
        <f t="shared" si="8"/>
        <v>0</v>
      </c>
      <c r="AQ99" s="252">
        <f>+L99+AF99-AK99</f>
        <v>15773000</v>
      </c>
      <c r="AR99" s="86" t="s">
        <v>115</v>
      </c>
      <c r="AS99" s="143">
        <v>0</v>
      </c>
      <c r="AT99" s="203" t="s">
        <v>80</v>
      </c>
      <c r="AU99" s="248">
        <v>15773000</v>
      </c>
      <c r="AV99" s="364">
        <f t="shared" si="6"/>
        <v>0</v>
      </c>
      <c r="AW99" s="133">
        <f t="shared" si="7"/>
        <v>1</v>
      </c>
      <c r="AX99" s="201" t="s">
        <v>80</v>
      </c>
      <c r="AY99" s="86" t="s">
        <v>800</v>
      </c>
      <c r="AZ99" s="145" t="s">
        <v>11922</v>
      </c>
      <c r="BA99" s="81" t="s">
        <v>71</v>
      </c>
      <c r="BB99" s="81" t="s">
        <v>71</v>
      </c>
    </row>
    <row r="100" spans="2:54" s="296" customFormat="1" ht="15" customHeight="1" x14ac:dyDescent="0.2">
      <c r="B100" s="247">
        <v>2023</v>
      </c>
      <c r="C100" s="81">
        <v>891780111</v>
      </c>
      <c r="D100" s="82" t="s">
        <v>68</v>
      </c>
      <c r="E100" s="144" t="s">
        <v>11923</v>
      </c>
      <c r="F100" s="145" t="s">
        <v>11924</v>
      </c>
      <c r="G100" s="138">
        <v>0</v>
      </c>
      <c r="H100" s="145"/>
      <c r="I100" s="86" t="s">
        <v>78</v>
      </c>
      <c r="J100" s="81" t="s">
        <v>1527</v>
      </c>
      <c r="K100" s="141" t="s">
        <v>11925</v>
      </c>
      <c r="L100" s="248">
        <v>10340000</v>
      </c>
      <c r="M100" s="81" t="s">
        <v>73</v>
      </c>
      <c r="N100" s="145"/>
      <c r="O100" s="87" t="s">
        <v>11926</v>
      </c>
      <c r="P100" s="87">
        <v>1082880869</v>
      </c>
      <c r="Q100" s="150">
        <v>33</v>
      </c>
      <c r="R100" s="169">
        <v>44943</v>
      </c>
      <c r="S100" s="248">
        <v>5363267343</v>
      </c>
      <c r="T100" s="169">
        <v>44949</v>
      </c>
      <c r="U100" s="566">
        <f>L100</f>
        <v>10340000</v>
      </c>
      <c r="V100" s="86" t="s">
        <v>70</v>
      </c>
      <c r="W100" s="143">
        <v>57444673</v>
      </c>
      <c r="X100" s="87" t="s">
        <v>9982</v>
      </c>
      <c r="Y100" s="145"/>
      <c r="Z100" s="201">
        <v>44949</v>
      </c>
      <c r="AA100" s="201">
        <v>44949</v>
      </c>
      <c r="AB100" s="201" t="s">
        <v>80</v>
      </c>
      <c r="AC100" s="201">
        <v>45084</v>
      </c>
      <c r="AD100" s="150">
        <f t="shared" si="3"/>
        <v>135</v>
      </c>
      <c r="AE100" s="150">
        <v>1</v>
      </c>
      <c r="AF100" s="567">
        <v>1687000</v>
      </c>
      <c r="AG100" s="150">
        <v>1</v>
      </c>
      <c r="AH100" s="201">
        <v>45107</v>
      </c>
      <c r="AI100" s="150">
        <f t="shared" si="5"/>
        <v>23</v>
      </c>
      <c r="AJ100" s="143">
        <v>0</v>
      </c>
      <c r="AK100" s="248">
        <v>0</v>
      </c>
      <c r="AL100" s="86" t="s">
        <v>80</v>
      </c>
      <c r="AM100" s="150">
        <v>0</v>
      </c>
      <c r="AN100" s="169" t="s">
        <v>80</v>
      </c>
      <c r="AO100" s="169" t="s">
        <v>80</v>
      </c>
      <c r="AP100" s="150">
        <f t="shared" si="8"/>
        <v>0</v>
      </c>
      <c r="AQ100" s="252">
        <f>+L100+AF100-AK100</f>
        <v>12027000</v>
      </c>
      <c r="AR100" s="86" t="s">
        <v>115</v>
      </c>
      <c r="AS100" s="143">
        <v>0</v>
      </c>
      <c r="AT100" s="203" t="s">
        <v>80</v>
      </c>
      <c r="AU100" s="248">
        <v>12027000</v>
      </c>
      <c r="AV100" s="364">
        <f t="shared" si="6"/>
        <v>0</v>
      </c>
      <c r="AW100" s="133">
        <f t="shared" si="7"/>
        <v>1</v>
      </c>
      <c r="AX100" s="201" t="s">
        <v>80</v>
      </c>
      <c r="AY100" s="86" t="s">
        <v>800</v>
      </c>
      <c r="AZ100" s="145" t="s">
        <v>11927</v>
      </c>
      <c r="BA100" s="81" t="s">
        <v>71</v>
      </c>
      <c r="BB100" s="81" t="s">
        <v>71</v>
      </c>
    </row>
    <row r="101" spans="2:54" s="296" customFormat="1" ht="15" customHeight="1" x14ac:dyDescent="0.2">
      <c r="B101" s="247">
        <v>2023</v>
      </c>
      <c r="C101" s="81">
        <v>891780111</v>
      </c>
      <c r="D101" s="82" t="s">
        <v>68</v>
      </c>
      <c r="E101" s="144" t="s">
        <v>11928</v>
      </c>
      <c r="F101" s="145" t="s">
        <v>11929</v>
      </c>
      <c r="G101" s="138">
        <v>0</v>
      </c>
      <c r="H101" s="145"/>
      <c r="I101" s="86" t="s">
        <v>78</v>
      </c>
      <c r="J101" s="81" t="s">
        <v>1527</v>
      </c>
      <c r="K101" s="141" t="s">
        <v>11930</v>
      </c>
      <c r="L101" s="248">
        <v>26980000</v>
      </c>
      <c r="M101" s="81" t="s">
        <v>73</v>
      </c>
      <c r="N101" s="145"/>
      <c r="O101" s="87" t="s">
        <v>11931</v>
      </c>
      <c r="P101" s="87">
        <v>51937854</v>
      </c>
      <c r="Q101" s="150">
        <v>33</v>
      </c>
      <c r="R101" s="169">
        <v>44943</v>
      </c>
      <c r="S101" s="248">
        <v>5363267343</v>
      </c>
      <c r="T101" s="169">
        <v>44949</v>
      </c>
      <c r="U101" s="566">
        <f>L101</f>
        <v>26980000</v>
      </c>
      <c r="V101" s="86" t="s">
        <v>70</v>
      </c>
      <c r="W101" s="143">
        <v>72175281</v>
      </c>
      <c r="X101" s="87" t="s">
        <v>10639</v>
      </c>
      <c r="Y101" s="145"/>
      <c r="Z101" s="201">
        <v>44949</v>
      </c>
      <c r="AA101" s="201">
        <v>44949</v>
      </c>
      <c r="AB101" s="201" t="s">
        <v>80</v>
      </c>
      <c r="AC101" s="201">
        <v>45084</v>
      </c>
      <c r="AD101" s="150">
        <f t="shared" si="3"/>
        <v>135</v>
      </c>
      <c r="AE101" s="150">
        <v>2</v>
      </c>
      <c r="AF101" s="572">
        <v>6370000</v>
      </c>
      <c r="AG101" s="150">
        <v>1</v>
      </c>
      <c r="AH101" s="201">
        <v>45107</v>
      </c>
      <c r="AI101" s="150">
        <f t="shared" si="5"/>
        <v>23</v>
      </c>
      <c r="AJ101" s="143">
        <v>0</v>
      </c>
      <c r="AK101" s="248">
        <v>0</v>
      </c>
      <c r="AL101" s="86" t="s">
        <v>80</v>
      </c>
      <c r="AM101" s="150">
        <v>0</v>
      </c>
      <c r="AN101" s="169" t="s">
        <v>80</v>
      </c>
      <c r="AO101" s="169" t="s">
        <v>80</v>
      </c>
      <c r="AP101" s="150">
        <f t="shared" si="8"/>
        <v>0</v>
      </c>
      <c r="AQ101" s="252">
        <f>+L101+AF101-AK101</f>
        <v>33350000</v>
      </c>
      <c r="AR101" s="86" t="s">
        <v>115</v>
      </c>
      <c r="AS101" s="143">
        <v>0</v>
      </c>
      <c r="AT101" s="203" t="s">
        <v>80</v>
      </c>
      <c r="AU101" s="248">
        <v>33350000</v>
      </c>
      <c r="AV101" s="364">
        <f t="shared" si="6"/>
        <v>0</v>
      </c>
      <c r="AW101" s="133">
        <f t="shared" si="7"/>
        <v>1</v>
      </c>
      <c r="AX101" s="201" t="s">
        <v>80</v>
      </c>
      <c r="AY101" s="86" t="s">
        <v>800</v>
      </c>
      <c r="AZ101" s="145" t="s">
        <v>11932</v>
      </c>
      <c r="BA101" s="81" t="s">
        <v>71</v>
      </c>
      <c r="BB101" s="81" t="s">
        <v>71</v>
      </c>
    </row>
    <row r="102" spans="2:54" s="296" customFormat="1" ht="15" customHeight="1" x14ac:dyDescent="0.2">
      <c r="B102" s="247">
        <v>2023</v>
      </c>
      <c r="C102" s="81">
        <v>891780111</v>
      </c>
      <c r="D102" s="82" t="s">
        <v>68</v>
      </c>
      <c r="E102" s="144" t="s">
        <v>11933</v>
      </c>
      <c r="F102" s="145" t="s">
        <v>11934</v>
      </c>
      <c r="G102" s="138">
        <v>0</v>
      </c>
      <c r="H102" s="145"/>
      <c r="I102" s="86" t="s">
        <v>78</v>
      </c>
      <c r="J102" s="81" t="s">
        <v>1527</v>
      </c>
      <c r="K102" s="141" t="s">
        <v>11935</v>
      </c>
      <c r="L102" s="248">
        <v>9563000</v>
      </c>
      <c r="M102" s="81" t="s">
        <v>73</v>
      </c>
      <c r="N102" s="145"/>
      <c r="O102" s="87" t="s">
        <v>11936</v>
      </c>
      <c r="P102" s="87">
        <v>1083023147</v>
      </c>
      <c r="Q102" s="150">
        <v>33</v>
      </c>
      <c r="R102" s="169">
        <v>44943</v>
      </c>
      <c r="S102" s="248">
        <v>5363267343</v>
      </c>
      <c r="T102" s="169">
        <v>44949</v>
      </c>
      <c r="U102" s="566">
        <f>L102</f>
        <v>9563000</v>
      </c>
      <c r="V102" s="86" t="s">
        <v>70</v>
      </c>
      <c r="W102" s="143">
        <v>93400727</v>
      </c>
      <c r="X102" s="87" t="s">
        <v>11494</v>
      </c>
      <c r="Y102" s="145"/>
      <c r="Z102" s="201">
        <v>44949</v>
      </c>
      <c r="AA102" s="201">
        <v>44949</v>
      </c>
      <c r="AB102" s="201" t="s">
        <v>80</v>
      </c>
      <c r="AC102" s="201">
        <v>45093</v>
      </c>
      <c r="AD102" s="150">
        <f t="shared" si="3"/>
        <v>144</v>
      </c>
      <c r="AE102" s="150">
        <v>1</v>
      </c>
      <c r="AF102" s="567">
        <v>887000</v>
      </c>
      <c r="AG102" s="150">
        <v>1</v>
      </c>
      <c r="AH102" s="201">
        <v>45107</v>
      </c>
      <c r="AI102" s="150">
        <f t="shared" si="5"/>
        <v>14</v>
      </c>
      <c r="AJ102" s="143">
        <v>0</v>
      </c>
      <c r="AK102" s="248">
        <v>0</v>
      </c>
      <c r="AL102" s="86" t="s">
        <v>80</v>
      </c>
      <c r="AM102" s="150">
        <v>0</v>
      </c>
      <c r="AN102" s="169" t="s">
        <v>80</v>
      </c>
      <c r="AO102" s="169" t="s">
        <v>80</v>
      </c>
      <c r="AP102" s="150">
        <f t="shared" si="8"/>
        <v>0</v>
      </c>
      <c r="AQ102" s="252">
        <f>+L102+AF102-AK102</f>
        <v>10450000</v>
      </c>
      <c r="AR102" s="86" t="s">
        <v>115</v>
      </c>
      <c r="AS102" s="143">
        <v>0</v>
      </c>
      <c r="AT102" s="203" t="s">
        <v>80</v>
      </c>
      <c r="AU102" s="248">
        <v>10450000</v>
      </c>
      <c r="AV102" s="364">
        <f t="shared" si="6"/>
        <v>0</v>
      </c>
      <c r="AW102" s="133">
        <f t="shared" si="7"/>
        <v>1</v>
      </c>
      <c r="AX102" s="201" t="s">
        <v>80</v>
      </c>
      <c r="AY102" s="86" t="s">
        <v>800</v>
      </c>
      <c r="AZ102" s="145" t="s">
        <v>11937</v>
      </c>
      <c r="BA102" s="81" t="s">
        <v>71</v>
      </c>
      <c r="BB102" s="81" t="s">
        <v>71</v>
      </c>
    </row>
    <row r="103" spans="2:54" s="296" customFormat="1" ht="15" customHeight="1" x14ac:dyDescent="0.2">
      <c r="B103" s="247">
        <v>2023</v>
      </c>
      <c r="C103" s="81">
        <v>891780111</v>
      </c>
      <c r="D103" s="82" t="s">
        <v>68</v>
      </c>
      <c r="E103" s="144" t="s">
        <v>11938</v>
      </c>
      <c r="F103" s="145" t="s">
        <v>11939</v>
      </c>
      <c r="G103" s="138">
        <v>0</v>
      </c>
      <c r="H103" s="145"/>
      <c r="I103" s="86" t="s">
        <v>78</v>
      </c>
      <c r="J103" s="81" t="s">
        <v>1527</v>
      </c>
      <c r="K103" s="141" t="s">
        <v>11940</v>
      </c>
      <c r="L103" s="248">
        <v>15307000</v>
      </c>
      <c r="M103" s="81" t="s">
        <v>73</v>
      </c>
      <c r="N103" s="145"/>
      <c r="O103" s="87" t="s">
        <v>11941</v>
      </c>
      <c r="P103" s="87">
        <v>1143139441</v>
      </c>
      <c r="Q103" s="150">
        <v>33</v>
      </c>
      <c r="R103" s="169">
        <v>44943</v>
      </c>
      <c r="S103" s="248">
        <v>5363267343</v>
      </c>
      <c r="T103" s="169">
        <v>44949</v>
      </c>
      <c r="U103" s="566">
        <f>L103</f>
        <v>15307000</v>
      </c>
      <c r="V103" s="86" t="s">
        <v>70</v>
      </c>
      <c r="W103" s="143">
        <v>84452087</v>
      </c>
      <c r="X103" s="87" t="s">
        <v>11722</v>
      </c>
      <c r="Y103" s="145"/>
      <c r="Z103" s="201">
        <v>44949</v>
      </c>
      <c r="AA103" s="201">
        <v>44949</v>
      </c>
      <c r="AB103" s="201" t="s">
        <v>80</v>
      </c>
      <c r="AC103" s="201">
        <v>45093</v>
      </c>
      <c r="AD103" s="150">
        <f t="shared" si="3"/>
        <v>144</v>
      </c>
      <c r="AE103" s="150">
        <v>1</v>
      </c>
      <c r="AF103" s="567">
        <v>1306000</v>
      </c>
      <c r="AG103" s="150">
        <v>1</v>
      </c>
      <c r="AH103" s="201">
        <v>45107</v>
      </c>
      <c r="AI103" s="150">
        <f t="shared" si="5"/>
        <v>14</v>
      </c>
      <c r="AJ103" s="143">
        <v>0</v>
      </c>
      <c r="AK103" s="248">
        <v>0</v>
      </c>
      <c r="AL103" s="86" t="s">
        <v>80</v>
      </c>
      <c r="AM103" s="150">
        <v>0</v>
      </c>
      <c r="AN103" s="169" t="s">
        <v>80</v>
      </c>
      <c r="AO103" s="169" t="s">
        <v>80</v>
      </c>
      <c r="AP103" s="150">
        <f t="shared" si="8"/>
        <v>0</v>
      </c>
      <c r="AQ103" s="252">
        <f>+L103+AF103-AK103</f>
        <v>16613000</v>
      </c>
      <c r="AR103" s="86" t="s">
        <v>115</v>
      </c>
      <c r="AS103" s="143">
        <v>0</v>
      </c>
      <c r="AT103" s="203" t="s">
        <v>80</v>
      </c>
      <c r="AU103" s="248">
        <v>16613000</v>
      </c>
      <c r="AV103" s="364">
        <f t="shared" si="6"/>
        <v>0</v>
      </c>
      <c r="AW103" s="133">
        <f t="shared" si="7"/>
        <v>1</v>
      </c>
      <c r="AX103" s="201" t="s">
        <v>80</v>
      </c>
      <c r="AY103" s="86" t="s">
        <v>800</v>
      </c>
      <c r="AZ103" s="145" t="s">
        <v>11942</v>
      </c>
      <c r="BA103" s="81" t="s">
        <v>71</v>
      </c>
      <c r="BB103" s="81" t="s">
        <v>71</v>
      </c>
    </row>
    <row r="104" spans="2:54" s="296" customFormat="1" ht="15" customHeight="1" x14ac:dyDescent="0.2">
      <c r="B104" s="247">
        <v>2023</v>
      </c>
      <c r="C104" s="81">
        <v>891780111</v>
      </c>
      <c r="D104" s="82" t="s">
        <v>68</v>
      </c>
      <c r="E104" s="144" t="s">
        <v>11943</v>
      </c>
      <c r="F104" s="145" t="s">
        <v>11944</v>
      </c>
      <c r="G104" s="138">
        <v>0</v>
      </c>
      <c r="H104" s="145"/>
      <c r="I104" s="86" t="s">
        <v>78</v>
      </c>
      <c r="J104" s="81" t="s">
        <v>1527</v>
      </c>
      <c r="K104" s="141" t="s">
        <v>11945</v>
      </c>
      <c r="L104" s="248">
        <v>10583000</v>
      </c>
      <c r="M104" s="81" t="s">
        <v>73</v>
      </c>
      <c r="N104" s="145"/>
      <c r="O104" s="87" t="s">
        <v>11946</v>
      </c>
      <c r="P104" s="87">
        <v>1148702081</v>
      </c>
      <c r="Q104" s="150">
        <v>33</v>
      </c>
      <c r="R104" s="169">
        <v>44943</v>
      </c>
      <c r="S104" s="248">
        <v>5363267343</v>
      </c>
      <c r="T104" s="169">
        <v>44949</v>
      </c>
      <c r="U104" s="566">
        <f>L104</f>
        <v>10583000</v>
      </c>
      <c r="V104" s="86" t="s">
        <v>70</v>
      </c>
      <c r="W104" s="143">
        <v>85449357</v>
      </c>
      <c r="X104" s="87" t="s">
        <v>11662</v>
      </c>
      <c r="Y104" s="145"/>
      <c r="Z104" s="201">
        <v>44949</v>
      </c>
      <c r="AA104" s="201">
        <v>44949</v>
      </c>
      <c r="AB104" s="201" t="s">
        <v>80</v>
      </c>
      <c r="AC104" s="201">
        <v>45068</v>
      </c>
      <c r="AD104" s="150">
        <f t="shared" si="3"/>
        <v>119</v>
      </c>
      <c r="AE104" s="150">
        <v>1</v>
      </c>
      <c r="AF104" s="567">
        <v>3167000</v>
      </c>
      <c r="AG104" s="150">
        <v>1</v>
      </c>
      <c r="AH104" s="201">
        <v>45107</v>
      </c>
      <c r="AI104" s="150">
        <f t="shared" si="5"/>
        <v>39</v>
      </c>
      <c r="AJ104" s="143">
        <v>0</v>
      </c>
      <c r="AK104" s="248">
        <v>0</v>
      </c>
      <c r="AL104" s="86" t="s">
        <v>80</v>
      </c>
      <c r="AM104" s="150">
        <v>0</v>
      </c>
      <c r="AN104" s="169" t="s">
        <v>80</v>
      </c>
      <c r="AO104" s="169" t="s">
        <v>80</v>
      </c>
      <c r="AP104" s="150">
        <f t="shared" si="8"/>
        <v>0</v>
      </c>
      <c r="AQ104" s="252">
        <f>+L104+AF104-AK104</f>
        <v>13750000</v>
      </c>
      <c r="AR104" s="86" t="s">
        <v>115</v>
      </c>
      <c r="AS104" s="143">
        <v>0</v>
      </c>
      <c r="AT104" s="203" t="s">
        <v>80</v>
      </c>
      <c r="AU104" s="248">
        <v>13750000</v>
      </c>
      <c r="AV104" s="364">
        <f t="shared" si="6"/>
        <v>0</v>
      </c>
      <c r="AW104" s="133">
        <f t="shared" si="7"/>
        <v>1</v>
      </c>
      <c r="AX104" s="201" t="s">
        <v>80</v>
      </c>
      <c r="AY104" s="86" t="s">
        <v>800</v>
      </c>
      <c r="AZ104" s="145" t="s">
        <v>11947</v>
      </c>
      <c r="BA104" s="81" t="s">
        <v>71</v>
      </c>
      <c r="BB104" s="81" t="s">
        <v>71</v>
      </c>
    </row>
    <row r="105" spans="2:54" s="296" customFormat="1" ht="15" customHeight="1" x14ac:dyDescent="0.2">
      <c r="B105" s="247">
        <v>2023</v>
      </c>
      <c r="C105" s="81">
        <v>891780111</v>
      </c>
      <c r="D105" s="82" t="s">
        <v>68</v>
      </c>
      <c r="E105" s="144" t="s">
        <v>11948</v>
      </c>
      <c r="F105" s="145" t="s">
        <v>11949</v>
      </c>
      <c r="G105" s="138">
        <v>0</v>
      </c>
      <c r="H105" s="145"/>
      <c r="I105" s="86" t="s">
        <v>78</v>
      </c>
      <c r="J105" s="81" t="s">
        <v>1527</v>
      </c>
      <c r="K105" s="141" t="s">
        <v>11950</v>
      </c>
      <c r="L105" s="248">
        <v>2700000</v>
      </c>
      <c r="M105" s="81" t="s">
        <v>73</v>
      </c>
      <c r="N105" s="145"/>
      <c r="O105" s="87" t="s">
        <v>11951</v>
      </c>
      <c r="P105" s="87">
        <v>32939679</v>
      </c>
      <c r="Q105" s="150">
        <v>33</v>
      </c>
      <c r="R105" s="169">
        <v>44943</v>
      </c>
      <c r="S105" s="248">
        <v>5363267343</v>
      </c>
      <c r="T105" s="169">
        <v>44949</v>
      </c>
      <c r="U105" s="566">
        <f>L105</f>
        <v>2700000</v>
      </c>
      <c r="V105" s="86" t="s">
        <v>70</v>
      </c>
      <c r="W105" s="143">
        <v>41947381</v>
      </c>
      <c r="X105" s="87" t="s">
        <v>11521</v>
      </c>
      <c r="Y105" s="145"/>
      <c r="Z105" s="201">
        <v>44949</v>
      </c>
      <c r="AA105" s="201">
        <v>44949</v>
      </c>
      <c r="AB105" s="201" t="s">
        <v>80</v>
      </c>
      <c r="AC105" s="201">
        <v>44952</v>
      </c>
      <c r="AD105" s="150">
        <f t="shared" si="3"/>
        <v>3</v>
      </c>
      <c r="AE105" s="150">
        <v>0</v>
      </c>
      <c r="AF105" s="567">
        <v>0</v>
      </c>
      <c r="AG105" s="150">
        <v>0</v>
      </c>
      <c r="AH105" s="156" t="s">
        <v>80</v>
      </c>
      <c r="AI105" s="150">
        <f t="shared" si="5"/>
        <v>0</v>
      </c>
      <c r="AJ105" s="143">
        <v>0</v>
      </c>
      <c r="AK105" s="248">
        <v>0</v>
      </c>
      <c r="AL105" s="86" t="s">
        <v>80</v>
      </c>
      <c r="AM105" s="150">
        <v>0</v>
      </c>
      <c r="AN105" s="169" t="s">
        <v>80</v>
      </c>
      <c r="AO105" s="169" t="s">
        <v>80</v>
      </c>
      <c r="AP105" s="150">
        <f t="shared" si="8"/>
        <v>0</v>
      </c>
      <c r="AQ105" s="252">
        <f>+L105+AF105-AK105</f>
        <v>2700000</v>
      </c>
      <c r="AR105" s="86" t="s">
        <v>115</v>
      </c>
      <c r="AS105" s="143">
        <v>0</v>
      </c>
      <c r="AT105" s="203" t="s">
        <v>80</v>
      </c>
      <c r="AU105" s="248">
        <v>2700000</v>
      </c>
      <c r="AV105" s="364">
        <f t="shared" si="6"/>
        <v>0</v>
      </c>
      <c r="AW105" s="133">
        <f t="shared" si="7"/>
        <v>1</v>
      </c>
      <c r="AX105" s="201" t="s">
        <v>80</v>
      </c>
      <c r="AY105" s="86" t="s">
        <v>800</v>
      </c>
      <c r="AZ105" s="145" t="s">
        <v>11952</v>
      </c>
      <c r="BA105" s="81" t="s">
        <v>71</v>
      </c>
      <c r="BB105" s="81" t="s">
        <v>71</v>
      </c>
    </row>
    <row r="106" spans="2:54" s="296" customFormat="1" ht="15" customHeight="1" x14ac:dyDescent="0.2">
      <c r="B106" s="247">
        <v>2023</v>
      </c>
      <c r="C106" s="81">
        <v>891780111</v>
      </c>
      <c r="D106" s="82" t="s">
        <v>68</v>
      </c>
      <c r="E106" s="144" t="s">
        <v>11953</v>
      </c>
      <c r="F106" s="145" t="s">
        <v>11954</v>
      </c>
      <c r="G106" s="138">
        <v>0</v>
      </c>
      <c r="H106" s="145"/>
      <c r="I106" s="86" t="s">
        <v>78</v>
      </c>
      <c r="J106" s="81" t="s">
        <v>1527</v>
      </c>
      <c r="K106" s="141" t="s">
        <v>11955</v>
      </c>
      <c r="L106" s="248">
        <v>11750000</v>
      </c>
      <c r="M106" s="81" t="s">
        <v>73</v>
      </c>
      <c r="N106" s="145"/>
      <c r="O106" s="87" t="s">
        <v>11956</v>
      </c>
      <c r="P106" s="87">
        <v>57466567</v>
      </c>
      <c r="Q106" s="150">
        <v>33</v>
      </c>
      <c r="R106" s="169">
        <v>44943</v>
      </c>
      <c r="S106" s="248">
        <v>5363267343</v>
      </c>
      <c r="T106" s="169">
        <v>44949</v>
      </c>
      <c r="U106" s="566">
        <f>L106</f>
        <v>11750000</v>
      </c>
      <c r="V106" s="86" t="s">
        <v>70</v>
      </c>
      <c r="W106" s="143">
        <v>57444673</v>
      </c>
      <c r="X106" s="87" t="s">
        <v>9982</v>
      </c>
      <c r="Y106" s="145"/>
      <c r="Z106" s="201">
        <v>44949</v>
      </c>
      <c r="AA106" s="201">
        <v>44949</v>
      </c>
      <c r="AB106" s="201" t="s">
        <v>80</v>
      </c>
      <c r="AC106" s="201">
        <v>45084</v>
      </c>
      <c r="AD106" s="150">
        <f t="shared" si="3"/>
        <v>135</v>
      </c>
      <c r="AE106" s="150">
        <v>1</v>
      </c>
      <c r="AF106" s="567">
        <v>1917000</v>
      </c>
      <c r="AG106" s="150">
        <v>1</v>
      </c>
      <c r="AH106" s="201">
        <v>45107</v>
      </c>
      <c r="AI106" s="150">
        <f t="shared" si="5"/>
        <v>23</v>
      </c>
      <c r="AJ106" s="143">
        <v>0</v>
      </c>
      <c r="AK106" s="248">
        <v>0</v>
      </c>
      <c r="AL106" s="86" t="s">
        <v>80</v>
      </c>
      <c r="AM106" s="150">
        <v>0</v>
      </c>
      <c r="AN106" s="169" t="s">
        <v>80</v>
      </c>
      <c r="AO106" s="169" t="s">
        <v>80</v>
      </c>
      <c r="AP106" s="150">
        <f t="shared" si="8"/>
        <v>0</v>
      </c>
      <c r="AQ106" s="252">
        <f>+L106+AF106-AK106</f>
        <v>13667000</v>
      </c>
      <c r="AR106" s="86" t="s">
        <v>115</v>
      </c>
      <c r="AS106" s="143">
        <v>0</v>
      </c>
      <c r="AT106" s="203" t="s">
        <v>80</v>
      </c>
      <c r="AU106" s="248">
        <v>13667000</v>
      </c>
      <c r="AV106" s="364">
        <f t="shared" si="6"/>
        <v>0</v>
      </c>
      <c r="AW106" s="133">
        <f t="shared" si="7"/>
        <v>1</v>
      </c>
      <c r="AX106" s="201" t="s">
        <v>80</v>
      </c>
      <c r="AY106" s="86" t="s">
        <v>800</v>
      </c>
      <c r="AZ106" s="145" t="s">
        <v>11957</v>
      </c>
      <c r="BA106" s="81" t="s">
        <v>71</v>
      </c>
      <c r="BB106" s="81" t="s">
        <v>71</v>
      </c>
    </row>
    <row r="107" spans="2:54" s="296" customFormat="1" ht="15" customHeight="1" x14ac:dyDescent="0.2">
      <c r="B107" s="247">
        <v>2023</v>
      </c>
      <c r="C107" s="81">
        <v>891780111</v>
      </c>
      <c r="D107" s="82" t="s">
        <v>68</v>
      </c>
      <c r="E107" s="144" t="s">
        <v>11958</v>
      </c>
      <c r="F107" s="145" t="s">
        <v>11959</v>
      </c>
      <c r="G107" s="138">
        <v>0</v>
      </c>
      <c r="H107" s="145"/>
      <c r="I107" s="86" t="s">
        <v>78</v>
      </c>
      <c r="J107" s="81" t="s">
        <v>1527</v>
      </c>
      <c r="K107" s="141" t="s">
        <v>11858</v>
      </c>
      <c r="L107" s="248">
        <v>12583000</v>
      </c>
      <c r="M107" s="81" t="s">
        <v>73</v>
      </c>
      <c r="N107" s="145"/>
      <c r="O107" s="87" t="s">
        <v>11960</v>
      </c>
      <c r="P107" s="87">
        <v>84451148</v>
      </c>
      <c r="Q107" s="150">
        <v>33</v>
      </c>
      <c r="R107" s="169">
        <v>44943</v>
      </c>
      <c r="S107" s="248">
        <v>5363267343</v>
      </c>
      <c r="T107" s="169">
        <v>44949</v>
      </c>
      <c r="U107" s="566">
        <f>L107</f>
        <v>12583000</v>
      </c>
      <c r="V107" s="86" t="s">
        <v>70</v>
      </c>
      <c r="W107" s="143">
        <v>85465146</v>
      </c>
      <c r="X107" s="87" t="s">
        <v>11756</v>
      </c>
      <c r="Y107" s="145"/>
      <c r="Z107" s="201">
        <v>44949</v>
      </c>
      <c r="AA107" s="201">
        <v>44949</v>
      </c>
      <c r="AB107" s="201" t="s">
        <v>80</v>
      </c>
      <c r="AC107" s="201">
        <v>45093</v>
      </c>
      <c r="AD107" s="150">
        <f t="shared" si="3"/>
        <v>144</v>
      </c>
      <c r="AE107" s="150">
        <v>1</v>
      </c>
      <c r="AF107" s="567">
        <v>1167000</v>
      </c>
      <c r="AG107" s="150">
        <v>1</v>
      </c>
      <c r="AH107" s="201">
        <v>45107</v>
      </c>
      <c r="AI107" s="150">
        <f t="shared" si="5"/>
        <v>14</v>
      </c>
      <c r="AJ107" s="143">
        <v>0</v>
      </c>
      <c r="AK107" s="248">
        <v>0</v>
      </c>
      <c r="AL107" s="86" t="s">
        <v>80</v>
      </c>
      <c r="AM107" s="150">
        <v>0</v>
      </c>
      <c r="AN107" s="169" t="s">
        <v>80</v>
      </c>
      <c r="AO107" s="169" t="s">
        <v>80</v>
      </c>
      <c r="AP107" s="150">
        <f t="shared" si="8"/>
        <v>0</v>
      </c>
      <c r="AQ107" s="252">
        <f>+L107+AF107-AK107</f>
        <v>13750000</v>
      </c>
      <c r="AR107" s="86" t="s">
        <v>115</v>
      </c>
      <c r="AS107" s="143">
        <v>0</v>
      </c>
      <c r="AT107" s="203" t="s">
        <v>80</v>
      </c>
      <c r="AU107" s="248">
        <v>13750000</v>
      </c>
      <c r="AV107" s="364">
        <f t="shared" si="6"/>
        <v>0</v>
      </c>
      <c r="AW107" s="133">
        <f t="shared" si="7"/>
        <v>1</v>
      </c>
      <c r="AX107" s="201" t="s">
        <v>80</v>
      </c>
      <c r="AY107" s="86" t="s">
        <v>800</v>
      </c>
      <c r="AZ107" s="145" t="s">
        <v>11961</v>
      </c>
      <c r="BA107" s="81" t="s">
        <v>71</v>
      </c>
      <c r="BB107" s="81" t="s">
        <v>71</v>
      </c>
    </row>
    <row r="108" spans="2:54" s="296" customFormat="1" ht="15" customHeight="1" x14ac:dyDescent="0.2">
      <c r="B108" s="247">
        <v>2023</v>
      </c>
      <c r="C108" s="81">
        <v>891780111</v>
      </c>
      <c r="D108" s="82" t="s">
        <v>68</v>
      </c>
      <c r="E108" s="144" t="s">
        <v>11962</v>
      </c>
      <c r="F108" s="145" t="s">
        <v>11963</v>
      </c>
      <c r="G108" s="138">
        <v>0</v>
      </c>
      <c r="H108" s="145"/>
      <c r="I108" s="86" t="s">
        <v>78</v>
      </c>
      <c r="J108" s="81" t="s">
        <v>1527</v>
      </c>
      <c r="K108" s="141" t="s">
        <v>11964</v>
      </c>
      <c r="L108" s="248">
        <v>9563000</v>
      </c>
      <c r="M108" s="81" t="s">
        <v>73</v>
      </c>
      <c r="N108" s="145"/>
      <c r="O108" s="87" t="s">
        <v>11965</v>
      </c>
      <c r="P108" s="87">
        <v>1140855705</v>
      </c>
      <c r="Q108" s="150">
        <v>33</v>
      </c>
      <c r="R108" s="169">
        <v>44943</v>
      </c>
      <c r="S108" s="248">
        <v>5363267343</v>
      </c>
      <c r="T108" s="169">
        <v>44949</v>
      </c>
      <c r="U108" s="566">
        <f>L108</f>
        <v>9563000</v>
      </c>
      <c r="V108" s="86" t="s">
        <v>70</v>
      </c>
      <c r="W108" s="143">
        <v>93400727</v>
      </c>
      <c r="X108" s="87" t="s">
        <v>11494</v>
      </c>
      <c r="Y108" s="145"/>
      <c r="Z108" s="201">
        <v>44949</v>
      </c>
      <c r="AA108" s="201">
        <v>44949</v>
      </c>
      <c r="AB108" s="201" t="s">
        <v>80</v>
      </c>
      <c r="AC108" s="201">
        <v>45093</v>
      </c>
      <c r="AD108" s="150">
        <f t="shared" si="3"/>
        <v>144</v>
      </c>
      <c r="AE108" s="150">
        <v>0</v>
      </c>
      <c r="AF108" s="567">
        <v>0</v>
      </c>
      <c r="AG108" s="150">
        <v>0</v>
      </c>
      <c r="AH108" s="156" t="s">
        <v>80</v>
      </c>
      <c r="AI108" s="150">
        <f t="shared" si="5"/>
        <v>0</v>
      </c>
      <c r="AJ108" s="143">
        <v>1</v>
      </c>
      <c r="AK108" s="248">
        <v>8613000</v>
      </c>
      <c r="AL108" s="156">
        <v>44957</v>
      </c>
      <c r="AM108" s="150">
        <v>0</v>
      </c>
      <c r="AN108" s="169" t="s">
        <v>80</v>
      </c>
      <c r="AO108" s="169" t="s">
        <v>80</v>
      </c>
      <c r="AP108" s="150">
        <f t="shared" si="8"/>
        <v>0</v>
      </c>
      <c r="AQ108" s="252">
        <f>+L108+AF108-AK108</f>
        <v>950000</v>
      </c>
      <c r="AR108" s="86" t="s">
        <v>115</v>
      </c>
      <c r="AS108" s="143">
        <v>0</v>
      </c>
      <c r="AT108" s="203" t="s">
        <v>80</v>
      </c>
      <c r="AU108" s="248">
        <v>950000</v>
      </c>
      <c r="AV108" s="364">
        <f t="shared" si="6"/>
        <v>0</v>
      </c>
      <c r="AW108" s="133">
        <f t="shared" si="7"/>
        <v>1</v>
      </c>
      <c r="AX108" s="156">
        <v>45006</v>
      </c>
      <c r="AY108" s="86" t="s">
        <v>253</v>
      </c>
      <c r="AZ108" s="145" t="s">
        <v>11966</v>
      </c>
      <c r="BA108" s="81" t="s">
        <v>71</v>
      </c>
      <c r="BB108" s="81" t="s">
        <v>71</v>
      </c>
    </row>
    <row r="109" spans="2:54" s="296" customFormat="1" ht="15" customHeight="1" x14ac:dyDescent="0.2">
      <c r="B109" s="247">
        <v>2023</v>
      </c>
      <c r="C109" s="81">
        <v>891780111</v>
      </c>
      <c r="D109" s="82" t="s">
        <v>68</v>
      </c>
      <c r="E109" s="144" t="s">
        <v>11967</v>
      </c>
      <c r="F109" s="145" t="s">
        <v>11968</v>
      </c>
      <c r="G109" s="138">
        <v>0</v>
      </c>
      <c r="H109" s="145"/>
      <c r="I109" s="86" t="s">
        <v>78</v>
      </c>
      <c r="J109" s="81" t="s">
        <v>1527</v>
      </c>
      <c r="K109" s="141" t="s">
        <v>11969</v>
      </c>
      <c r="L109" s="248">
        <v>13627000</v>
      </c>
      <c r="M109" s="81" t="s">
        <v>73</v>
      </c>
      <c r="N109" s="145"/>
      <c r="O109" s="87" t="s">
        <v>11970</v>
      </c>
      <c r="P109" s="87">
        <v>7602221</v>
      </c>
      <c r="Q109" s="150">
        <v>33</v>
      </c>
      <c r="R109" s="169">
        <v>44943</v>
      </c>
      <c r="S109" s="248">
        <v>5363267343</v>
      </c>
      <c r="T109" s="169">
        <v>44949</v>
      </c>
      <c r="U109" s="566">
        <f>L109</f>
        <v>13627000</v>
      </c>
      <c r="V109" s="86" t="s">
        <v>70</v>
      </c>
      <c r="W109" s="143">
        <v>57297693</v>
      </c>
      <c r="X109" s="87" t="s">
        <v>10056</v>
      </c>
      <c r="Y109" s="145"/>
      <c r="Z109" s="201">
        <v>44949</v>
      </c>
      <c r="AA109" s="201">
        <v>44949</v>
      </c>
      <c r="AB109" s="201" t="s">
        <v>80</v>
      </c>
      <c r="AC109" s="201">
        <v>45084</v>
      </c>
      <c r="AD109" s="150">
        <f t="shared" si="3"/>
        <v>135</v>
      </c>
      <c r="AE109" s="150">
        <v>1</v>
      </c>
      <c r="AF109" s="567">
        <v>2146000</v>
      </c>
      <c r="AG109" s="150">
        <v>1</v>
      </c>
      <c r="AH109" s="201">
        <v>45107</v>
      </c>
      <c r="AI109" s="150">
        <f t="shared" si="5"/>
        <v>23</v>
      </c>
      <c r="AJ109" s="143">
        <v>0</v>
      </c>
      <c r="AK109" s="248">
        <v>0</v>
      </c>
      <c r="AL109" s="86" t="s">
        <v>80</v>
      </c>
      <c r="AM109" s="150">
        <v>0</v>
      </c>
      <c r="AN109" s="169" t="s">
        <v>80</v>
      </c>
      <c r="AO109" s="169" t="s">
        <v>80</v>
      </c>
      <c r="AP109" s="150">
        <f t="shared" si="8"/>
        <v>0</v>
      </c>
      <c r="AQ109" s="252">
        <f>+L109+AF109-AK109</f>
        <v>15773000</v>
      </c>
      <c r="AR109" s="86" t="s">
        <v>115</v>
      </c>
      <c r="AS109" s="143">
        <v>0</v>
      </c>
      <c r="AT109" s="203" t="s">
        <v>80</v>
      </c>
      <c r="AU109" s="248">
        <v>15773000</v>
      </c>
      <c r="AV109" s="364">
        <f t="shared" si="6"/>
        <v>0</v>
      </c>
      <c r="AW109" s="133">
        <f t="shared" si="7"/>
        <v>1</v>
      </c>
      <c r="AX109" s="156" t="s">
        <v>80</v>
      </c>
      <c r="AY109" s="86" t="s">
        <v>800</v>
      </c>
      <c r="AZ109" s="145" t="s">
        <v>11971</v>
      </c>
      <c r="BA109" s="81" t="s">
        <v>71</v>
      </c>
      <c r="BB109" s="81" t="s">
        <v>71</v>
      </c>
    </row>
    <row r="110" spans="2:54" s="296" customFormat="1" ht="15" customHeight="1" x14ac:dyDescent="0.2">
      <c r="B110" s="247">
        <v>2023</v>
      </c>
      <c r="C110" s="81">
        <v>891780111</v>
      </c>
      <c r="D110" s="82" t="s">
        <v>68</v>
      </c>
      <c r="E110" s="144" t="s">
        <v>11972</v>
      </c>
      <c r="F110" s="145" t="s">
        <v>11973</v>
      </c>
      <c r="G110" s="138">
        <v>0</v>
      </c>
      <c r="H110" s="145"/>
      <c r="I110" s="86" t="s">
        <v>78</v>
      </c>
      <c r="J110" s="81" t="s">
        <v>1527</v>
      </c>
      <c r="K110" s="141" t="s">
        <v>11974</v>
      </c>
      <c r="L110" s="248">
        <v>14109000</v>
      </c>
      <c r="M110" s="81" t="s">
        <v>73</v>
      </c>
      <c r="N110" s="145"/>
      <c r="O110" s="87" t="s">
        <v>11975</v>
      </c>
      <c r="P110" s="87">
        <v>1085045367</v>
      </c>
      <c r="Q110" s="150">
        <v>46</v>
      </c>
      <c r="R110" s="169">
        <v>44946</v>
      </c>
      <c r="S110" s="252">
        <v>70000000</v>
      </c>
      <c r="T110" s="169">
        <v>44949</v>
      </c>
      <c r="U110" s="566">
        <f>L110</f>
        <v>14109000</v>
      </c>
      <c r="V110" s="86" t="s">
        <v>70</v>
      </c>
      <c r="W110" s="143">
        <v>57461216</v>
      </c>
      <c r="X110" s="87" t="s">
        <v>11611</v>
      </c>
      <c r="Y110" s="145"/>
      <c r="Z110" s="201">
        <v>44949</v>
      </c>
      <c r="AA110" s="201">
        <v>44949</v>
      </c>
      <c r="AB110" s="201" t="s">
        <v>80</v>
      </c>
      <c r="AC110" s="201">
        <v>45084</v>
      </c>
      <c r="AD110" s="150">
        <f t="shared" si="3"/>
        <v>135</v>
      </c>
      <c r="AE110" s="150">
        <v>1</v>
      </c>
      <c r="AF110" s="567">
        <v>2193000</v>
      </c>
      <c r="AG110" s="150">
        <v>1</v>
      </c>
      <c r="AH110" s="201">
        <v>45107</v>
      </c>
      <c r="AI110" s="150">
        <f t="shared" si="5"/>
        <v>23</v>
      </c>
      <c r="AJ110" s="143">
        <v>0</v>
      </c>
      <c r="AK110" s="248">
        <v>0</v>
      </c>
      <c r="AL110" s="86" t="s">
        <v>80</v>
      </c>
      <c r="AM110" s="150">
        <v>0</v>
      </c>
      <c r="AN110" s="169" t="s">
        <v>80</v>
      </c>
      <c r="AO110" s="169" t="s">
        <v>80</v>
      </c>
      <c r="AP110" s="150">
        <f t="shared" si="8"/>
        <v>0</v>
      </c>
      <c r="AQ110" s="252">
        <f>+L110+AF110-AK110</f>
        <v>16302000</v>
      </c>
      <c r="AR110" s="86" t="s">
        <v>115</v>
      </c>
      <c r="AS110" s="143">
        <v>0</v>
      </c>
      <c r="AT110" s="203" t="s">
        <v>80</v>
      </c>
      <c r="AU110" s="248">
        <v>16302000</v>
      </c>
      <c r="AV110" s="364">
        <f t="shared" si="6"/>
        <v>0</v>
      </c>
      <c r="AW110" s="133">
        <f t="shared" si="7"/>
        <v>1</v>
      </c>
      <c r="AX110" s="156" t="s">
        <v>80</v>
      </c>
      <c r="AY110" s="86" t="s">
        <v>800</v>
      </c>
      <c r="AZ110" s="145" t="s">
        <v>11976</v>
      </c>
      <c r="BA110" s="81" t="s">
        <v>71</v>
      </c>
      <c r="BB110" s="81" t="s">
        <v>71</v>
      </c>
    </row>
    <row r="111" spans="2:54" s="296" customFormat="1" ht="15" customHeight="1" x14ac:dyDescent="0.2">
      <c r="B111" s="247">
        <v>2023</v>
      </c>
      <c r="C111" s="81">
        <v>891780111</v>
      </c>
      <c r="D111" s="82" t="s">
        <v>68</v>
      </c>
      <c r="E111" s="144" t="s">
        <v>11977</v>
      </c>
      <c r="F111" s="145" t="s">
        <v>11978</v>
      </c>
      <c r="G111" s="138">
        <v>0</v>
      </c>
      <c r="H111" s="145"/>
      <c r="I111" s="86" t="s">
        <v>78</v>
      </c>
      <c r="J111" s="81" t="s">
        <v>1527</v>
      </c>
      <c r="K111" s="141" t="s">
        <v>11979</v>
      </c>
      <c r="L111" s="248">
        <v>15397000</v>
      </c>
      <c r="M111" s="81" t="s">
        <v>73</v>
      </c>
      <c r="N111" s="145"/>
      <c r="O111" s="87" t="s">
        <v>11980</v>
      </c>
      <c r="P111" s="87">
        <v>1084739561</v>
      </c>
      <c r="Q111" s="150">
        <v>33</v>
      </c>
      <c r="R111" s="169">
        <v>44943</v>
      </c>
      <c r="S111" s="248">
        <v>5363267343</v>
      </c>
      <c r="T111" s="169">
        <v>44949</v>
      </c>
      <c r="U111" s="566">
        <f>L111</f>
        <v>15397000</v>
      </c>
      <c r="V111" s="86" t="s">
        <v>70</v>
      </c>
      <c r="W111" s="143">
        <v>1192791759</v>
      </c>
      <c r="X111" s="87" t="s">
        <v>11782</v>
      </c>
      <c r="Y111" s="145"/>
      <c r="Z111" s="201">
        <v>44949</v>
      </c>
      <c r="AA111" s="201">
        <v>44949</v>
      </c>
      <c r="AB111" s="201" t="s">
        <v>80</v>
      </c>
      <c r="AC111" s="201">
        <v>45093</v>
      </c>
      <c r="AD111" s="150">
        <f t="shared" si="3"/>
        <v>144</v>
      </c>
      <c r="AE111" s="150">
        <v>0</v>
      </c>
      <c r="AF111" s="567">
        <v>0</v>
      </c>
      <c r="AG111" s="150">
        <v>0</v>
      </c>
      <c r="AH111" s="156" t="s">
        <v>80</v>
      </c>
      <c r="AI111" s="150">
        <f t="shared" si="5"/>
        <v>0</v>
      </c>
      <c r="AJ111" s="143">
        <v>0</v>
      </c>
      <c r="AK111" s="248">
        <v>0</v>
      </c>
      <c r="AL111" s="86" t="s">
        <v>80</v>
      </c>
      <c r="AM111" s="150">
        <v>0</v>
      </c>
      <c r="AN111" s="169" t="s">
        <v>80</v>
      </c>
      <c r="AO111" s="169" t="s">
        <v>80</v>
      </c>
      <c r="AP111" s="150">
        <f t="shared" si="8"/>
        <v>0</v>
      </c>
      <c r="AQ111" s="252">
        <f>+L111+AF111-AK111</f>
        <v>15397000</v>
      </c>
      <c r="AR111" s="86" t="s">
        <v>115</v>
      </c>
      <c r="AS111" s="143">
        <v>0</v>
      </c>
      <c r="AT111" s="203" t="s">
        <v>80</v>
      </c>
      <c r="AU111" s="248">
        <v>15397000</v>
      </c>
      <c r="AV111" s="364">
        <f t="shared" si="6"/>
        <v>0</v>
      </c>
      <c r="AW111" s="133">
        <f t="shared" si="7"/>
        <v>1</v>
      </c>
      <c r="AX111" s="156" t="s">
        <v>80</v>
      </c>
      <c r="AY111" s="86" t="s">
        <v>800</v>
      </c>
      <c r="AZ111" s="145" t="s">
        <v>11981</v>
      </c>
      <c r="BA111" s="81" t="s">
        <v>71</v>
      </c>
      <c r="BB111" s="81" t="s">
        <v>71</v>
      </c>
    </row>
    <row r="112" spans="2:54" s="296" customFormat="1" ht="15" customHeight="1" x14ac:dyDescent="0.2">
      <c r="B112" s="247">
        <v>2023</v>
      </c>
      <c r="C112" s="81">
        <v>891780111</v>
      </c>
      <c r="D112" s="82" t="s">
        <v>68</v>
      </c>
      <c r="E112" s="144" t="s">
        <v>11982</v>
      </c>
      <c r="F112" s="145" t="s">
        <v>11983</v>
      </c>
      <c r="G112" s="138">
        <v>0</v>
      </c>
      <c r="H112" s="145"/>
      <c r="I112" s="86" t="s">
        <v>78</v>
      </c>
      <c r="J112" s="81" t="s">
        <v>1527</v>
      </c>
      <c r="K112" s="141" t="s">
        <v>11984</v>
      </c>
      <c r="L112" s="248">
        <v>13813000</v>
      </c>
      <c r="M112" s="81" t="s">
        <v>73</v>
      </c>
      <c r="N112" s="145"/>
      <c r="O112" s="87" t="s">
        <v>11985</v>
      </c>
      <c r="P112" s="87">
        <v>1065836973</v>
      </c>
      <c r="Q112" s="150">
        <v>33</v>
      </c>
      <c r="R112" s="169">
        <v>44943</v>
      </c>
      <c r="S112" s="248">
        <v>5363267343</v>
      </c>
      <c r="T112" s="169">
        <v>44949</v>
      </c>
      <c r="U112" s="566">
        <f>L112</f>
        <v>13813000</v>
      </c>
      <c r="V112" s="86" t="s">
        <v>70</v>
      </c>
      <c r="W112" s="143">
        <v>57461216</v>
      </c>
      <c r="X112" s="87" t="s">
        <v>11611</v>
      </c>
      <c r="Y112" s="145"/>
      <c r="Z112" s="201">
        <v>44949</v>
      </c>
      <c r="AA112" s="201">
        <v>44949</v>
      </c>
      <c r="AB112" s="201" t="s">
        <v>80</v>
      </c>
      <c r="AC112" s="201">
        <v>45084</v>
      </c>
      <c r="AD112" s="150">
        <f t="shared" si="3"/>
        <v>135</v>
      </c>
      <c r="AE112" s="150">
        <v>0</v>
      </c>
      <c r="AF112" s="567">
        <v>0</v>
      </c>
      <c r="AG112" s="150">
        <v>0</v>
      </c>
      <c r="AH112" s="156" t="s">
        <v>80</v>
      </c>
      <c r="AI112" s="150">
        <f t="shared" si="5"/>
        <v>0</v>
      </c>
      <c r="AJ112" s="143">
        <v>0</v>
      </c>
      <c r="AK112" s="248">
        <v>0</v>
      </c>
      <c r="AL112" s="86" t="s">
        <v>80</v>
      </c>
      <c r="AM112" s="150">
        <v>0</v>
      </c>
      <c r="AN112" s="169" t="s">
        <v>80</v>
      </c>
      <c r="AO112" s="169" t="s">
        <v>80</v>
      </c>
      <c r="AP112" s="150">
        <f t="shared" si="8"/>
        <v>0</v>
      </c>
      <c r="AQ112" s="252">
        <f>+L112+AF112-AK112</f>
        <v>13813000</v>
      </c>
      <c r="AR112" s="86" t="s">
        <v>115</v>
      </c>
      <c r="AS112" s="143">
        <v>0</v>
      </c>
      <c r="AT112" s="203" t="s">
        <v>80</v>
      </c>
      <c r="AU112" s="248">
        <v>13813000</v>
      </c>
      <c r="AV112" s="364">
        <f t="shared" si="6"/>
        <v>0</v>
      </c>
      <c r="AW112" s="133">
        <f t="shared" si="7"/>
        <v>1</v>
      </c>
      <c r="AX112" s="156" t="s">
        <v>80</v>
      </c>
      <c r="AY112" s="86" t="s">
        <v>800</v>
      </c>
      <c r="AZ112" s="145" t="s">
        <v>11986</v>
      </c>
      <c r="BA112" s="81" t="s">
        <v>71</v>
      </c>
      <c r="BB112" s="81" t="s">
        <v>71</v>
      </c>
    </row>
    <row r="113" spans="2:54" s="296" customFormat="1" ht="15" customHeight="1" x14ac:dyDescent="0.2">
      <c r="B113" s="247">
        <v>2023</v>
      </c>
      <c r="C113" s="81">
        <v>891780111</v>
      </c>
      <c r="D113" s="82" t="s">
        <v>68</v>
      </c>
      <c r="E113" s="144" t="s">
        <v>11987</v>
      </c>
      <c r="F113" s="145" t="s">
        <v>11988</v>
      </c>
      <c r="G113" s="138">
        <v>0</v>
      </c>
      <c r="H113" s="145"/>
      <c r="I113" s="86" t="s">
        <v>78</v>
      </c>
      <c r="J113" s="81" t="s">
        <v>1527</v>
      </c>
      <c r="K113" s="141" t="s">
        <v>11989</v>
      </c>
      <c r="L113" s="248">
        <v>11440000</v>
      </c>
      <c r="M113" s="81" t="s">
        <v>73</v>
      </c>
      <c r="N113" s="145"/>
      <c r="O113" s="87" t="s">
        <v>9237</v>
      </c>
      <c r="P113" s="87">
        <v>36667908</v>
      </c>
      <c r="Q113" s="150">
        <v>33</v>
      </c>
      <c r="R113" s="169">
        <v>44943</v>
      </c>
      <c r="S113" s="248">
        <v>5363267343</v>
      </c>
      <c r="T113" s="169">
        <v>44949</v>
      </c>
      <c r="U113" s="566">
        <f>L113</f>
        <v>11440000</v>
      </c>
      <c r="V113" s="86" t="s">
        <v>70</v>
      </c>
      <c r="W113" s="143">
        <v>36694483</v>
      </c>
      <c r="X113" s="87" t="s">
        <v>2563</v>
      </c>
      <c r="Y113" s="145"/>
      <c r="Z113" s="201">
        <v>44949</v>
      </c>
      <c r="AA113" s="201">
        <v>44949</v>
      </c>
      <c r="AB113" s="201" t="s">
        <v>80</v>
      </c>
      <c r="AC113" s="201">
        <v>45093</v>
      </c>
      <c r="AD113" s="150">
        <f t="shared" si="3"/>
        <v>144</v>
      </c>
      <c r="AE113" s="150">
        <v>1</v>
      </c>
      <c r="AF113" s="567">
        <v>1027000.0000000001</v>
      </c>
      <c r="AG113" s="150">
        <v>1</v>
      </c>
      <c r="AH113" s="201">
        <v>45107</v>
      </c>
      <c r="AI113" s="150">
        <f t="shared" si="5"/>
        <v>14</v>
      </c>
      <c r="AJ113" s="143">
        <v>0</v>
      </c>
      <c r="AK113" s="248">
        <v>0</v>
      </c>
      <c r="AL113" s="86" t="s">
        <v>80</v>
      </c>
      <c r="AM113" s="150">
        <v>0</v>
      </c>
      <c r="AN113" s="169" t="s">
        <v>80</v>
      </c>
      <c r="AO113" s="169" t="s">
        <v>80</v>
      </c>
      <c r="AP113" s="150">
        <f t="shared" si="8"/>
        <v>0</v>
      </c>
      <c r="AQ113" s="252">
        <f>+L113+AF113-AK113</f>
        <v>12467000</v>
      </c>
      <c r="AR113" s="86" t="s">
        <v>115</v>
      </c>
      <c r="AS113" s="143">
        <v>0</v>
      </c>
      <c r="AT113" s="203" t="s">
        <v>80</v>
      </c>
      <c r="AU113" s="248">
        <v>12467000</v>
      </c>
      <c r="AV113" s="364">
        <f t="shared" si="6"/>
        <v>0</v>
      </c>
      <c r="AW113" s="133">
        <f t="shared" si="7"/>
        <v>1</v>
      </c>
      <c r="AX113" s="156" t="s">
        <v>80</v>
      </c>
      <c r="AY113" s="86" t="s">
        <v>800</v>
      </c>
      <c r="AZ113" s="145" t="s">
        <v>11990</v>
      </c>
      <c r="BA113" s="81" t="s">
        <v>71</v>
      </c>
      <c r="BB113" s="81" t="s">
        <v>71</v>
      </c>
    </row>
    <row r="114" spans="2:54" s="296" customFormat="1" ht="15" customHeight="1" x14ac:dyDescent="0.2">
      <c r="B114" s="247">
        <v>2023</v>
      </c>
      <c r="C114" s="81">
        <v>891780111</v>
      </c>
      <c r="D114" s="82" t="s">
        <v>68</v>
      </c>
      <c r="E114" s="144" t="s">
        <v>11991</v>
      </c>
      <c r="F114" s="145" t="s">
        <v>11992</v>
      </c>
      <c r="G114" s="138">
        <v>0</v>
      </c>
      <c r="H114" s="145"/>
      <c r="I114" s="86" t="s">
        <v>78</v>
      </c>
      <c r="J114" s="81" t="s">
        <v>1527</v>
      </c>
      <c r="K114" s="141" t="s">
        <v>11993</v>
      </c>
      <c r="L114" s="248">
        <v>16223000</v>
      </c>
      <c r="M114" s="81" t="s">
        <v>73</v>
      </c>
      <c r="N114" s="145"/>
      <c r="O114" s="87" t="s">
        <v>11994</v>
      </c>
      <c r="P114" s="87">
        <v>84453261</v>
      </c>
      <c r="Q114" s="150">
        <v>33</v>
      </c>
      <c r="R114" s="169">
        <v>44943</v>
      </c>
      <c r="S114" s="248">
        <v>5363267343</v>
      </c>
      <c r="T114" s="169">
        <v>44949</v>
      </c>
      <c r="U114" s="566">
        <f>L114</f>
        <v>16223000</v>
      </c>
      <c r="V114" s="86" t="s">
        <v>70</v>
      </c>
      <c r="W114" s="143">
        <v>85459497</v>
      </c>
      <c r="X114" s="87" t="s">
        <v>9253</v>
      </c>
      <c r="Y114" s="145"/>
      <c r="Z114" s="201">
        <v>44949</v>
      </c>
      <c r="AA114" s="201">
        <v>44949</v>
      </c>
      <c r="AB114" s="201" t="s">
        <v>80</v>
      </c>
      <c r="AC114" s="201">
        <v>45093</v>
      </c>
      <c r="AD114" s="150">
        <f t="shared" si="3"/>
        <v>144</v>
      </c>
      <c r="AE114" s="150">
        <v>1</v>
      </c>
      <c r="AF114" s="567">
        <v>1447000</v>
      </c>
      <c r="AG114" s="150">
        <v>1</v>
      </c>
      <c r="AH114" s="201">
        <v>45107</v>
      </c>
      <c r="AI114" s="150">
        <f t="shared" si="5"/>
        <v>14</v>
      </c>
      <c r="AJ114" s="143">
        <v>0</v>
      </c>
      <c r="AK114" s="248">
        <v>0</v>
      </c>
      <c r="AL114" s="86" t="s">
        <v>80</v>
      </c>
      <c r="AM114" s="150">
        <v>0</v>
      </c>
      <c r="AN114" s="169" t="s">
        <v>80</v>
      </c>
      <c r="AO114" s="169" t="s">
        <v>80</v>
      </c>
      <c r="AP114" s="150">
        <f t="shared" si="8"/>
        <v>0</v>
      </c>
      <c r="AQ114" s="252">
        <f>+L114+AF114-AK114</f>
        <v>17670000</v>
      </c>
      <c r="AR114" s="86" t="s">
        <v>115</v>
      </c>
      <c r="AS114" s="143">
        <v>0</v>
      </c>
      <c r="AT114" s="203" t="s">
        <v>80</v>
      </c>
      <c r="AU114" s="248">
        <v>17670000</v>
      </c>
      <c r="AV114" s="364">
        <f t="shared" si="6"/>
        <v>0</v>
      </c>
      <c r="AW114" s="133">
        <f t="shared" si="7"/>
        <v>1</v>
      </c>
      <c r="AX114" s="156" t="s">
        <v>80</v>
      </c>
      <c r="AY114" s="86" t="s">
        <v>800</v>
      </c>
      <c r="AZ114" s="145" t="s">
        <v>11995</v>
      </c>
      <c r="BA114" s="81" t="s">
        <v>71</v>
      </c>
      <c r="BB114" s="81" t="s">
        <v>71</v>
      </c>
    </row>
    <row r="115" spans="2:54" s="296" customFormat="1" ht="15" customHeight="1" x14ac:dyDescent="0.2">
      <c r="B115" s="247">
        <v>2023</v>
      </c>
      <c r="C115" s="81">
        <v>891780111</v>
      </c>
      <c r="D115" s="82" t="s">
        <v>68</v>
      </c>
      <c r="E115" s="144" t="s">
        <v>11996</v>
      </c>
      <c r="F115" s="145" t="s">
        <v>11997</v>
      </c>
      <c r="G115" s="138">
        <v>0</v>
      </c>
      <c r="H115" s="145"/>
      <c r="I115" s="86" t="s">
        <v>78</v>
      </c>
      <c r="J115" s="81" t="s">
        <v>1527</v>
      </c>
      <c r="K115" s="141" t="s">
        <v>11998</v>
      </c>
      <c r="L115" s="248">
        <v>17000000</v>
      </c>
      <c r="M115" s="81" t="s">
        <v>73</v>
      </c>
      <c r="N115" s="145"/>
      <c r="O115" s="87" t="s">
        <v>11999</v>
      </c>
      <c r="P115" s="87">
        <v>1082968283</v>
      </c>
      <c r="Q115" s="150">
        <v>33</v>
      </c>
      <c r="R115" s="169">
        <v>44943</v>
      </c>
      <c r="S115" s="248">
        <v>5363267343</v>
      </c>
      <c r="T115" s="169">
        <v>44949</v>
      </c>
      <c r="U115" s="566">
        <f>L115</f>
        <v>17000000</v>
      </c>
      <c r="V115" s="86" t="s">
        <v>70</v>
      </c>
      <c r="W115" s="143">
        <v>12621405</v>
      </c>
      <c r="X115" s="87" t="s">
        <v>11467</v>
      </c>
      <c r="Y115" s="145"/>
      <c r="Z115" s="201">
        <v>44949</v>
      </c>
      <c r="AA115" s="201">
        <v>44949</v>
      </c>
      <c r="AB115" s="201" t="s">
        <v>80</v>
      </c>
      <c r="AC115" s="201">
        <v>45093</v>
      </c>
      <c r="AD115" s="150">
        <f t="shared" si="3"/>
        <v>144</v>
      </c>
      <c r="AE115" s="150">
        <v>1</v>
      </c>
      <c r="AF115" s="567">
        <v>1587000</v>
      </c>
      <c r="AG115" s="150">
        <v>1</v>
      </c>
      <c r="AH115" s="201">
        <v>45107</v>
      </c>
      <c r="AI115" s="150">
        <f t="shared" si="5"/>
        <v>14</v>
      </c>
      <c r="AJ115" s="143">
        <v>0</v>
      </c>
      <c r="AK115" s="248">
        <v>0</v>
      </c>
      <c r="AL115" s="86" t="s">
        <v>80</v>
      </c>
      <c r="AM115" s="150">
        <v>0</v>
      </c>
      <c r="AN115" s="169" t="s">
        <v>80</v>
      </c>
      <c r="AO115" s="169" t="s">
        <v>80</v>
      </c>
      <c r="AP115" s="150">
        <f t="shared" si="8"/>
        <v>0</v>
      </c>
      <c r="AQ115" s="252">
        <f>+L115+AF115-AK115</f>
        <v>18587000</v>
      </c>
      <c r="AR115" s="86" t="s">
        <v>115</v>
      </c>
      <c r="AS115" s="143">
        <v>0</v>
      </c>
      <c r="AT115" s="203" t="s">
        <v>80</v>
      </c>
      <c r="AU115" s="248">
        <v>18587000</v>
      </c>
      <c r="AV115" s="364">
        <f t="shared" si="6"/>
        <v>0</v>
      </c>
      <c r="AW115" s="133">
        <f t="shared" si="7"/>
        <v>1</v>
      </c>
      <c r="AX115" s="156" t="s">
        <v>80</v>
      </c>
      <c r="AY115" s="86" t="s">
        <v>800</v>
      </c>
      <c r="AZ115" s="145" t="s">
        <v>12000</v>
      </c>
      <c r="BA115" s="81" t="s">
        <v>71</v>
      </c>
      <c r="BB115" s="81" t="s">
        <v>71</v>
      </c>
    </row>
    <row r="116" spans="2:54" s="296" customFormat="1" ht="15" customHeight="1" x14ac:dyDescent="0.2">
      <c r="B116" s="247">
        <v>2023</v>
      </c>
      <c r="C116" s="81">
        <v>891780111</v>
      </c>
      <c r="D116" s="82" t="s">
        <v>68</v>
      </c>
      <c r="E116" s="144" t="s">
        <v>12001</v>
      </c>
      <c r="F116" s="145" t="s">
        <v>12002</v>
      </c>
      <c r="G116" s="138">
        <v>0</v>
      </c>
      <c r="H116" s="145"/>
      <c r="I116" s="86" t="s">
        <v>78</v>
      </c>
      <c r="J116" s="81" t="s">
        <v>1527</v>
      </c>
      <c r="K116" s="141" t="s">
        <v>12003</v>
      </c>
      <c r="L116" s="248">
        <v>11853000</v>
      </c>
      <c r="M116" s="81" t="s">
        <v>73</v>
      </c>
      <c r="N116" s="145"/>
      <c r="O116" s="87" t="s">
        <v>12004</v>
      </c>
      <c r="P116" s="87">
        <v>7628973</v>
      </c>
      <c r="Q116" s="150">
        <v>33</v>
      </c>
      <c r="R116" s="169">
        <v>44943</v>
      </c>
      <c r="S116" s="248">
        <v>5363267343</v>
      </c>
      <c r="T116" s="169">
        <v>44949</v>
      </c>
      <c r="U116" s="566">
        <f>L116</f>
        <v>11853000</v>
      </c>
      <c r="V116" s="86" t="s">
        <v>70</v>
      </c>
      <c r="W116" s="143">
        <v>85465146</v>
      </c>
      <c r="X116" s="87" t="s">
        <v>11756</v>
      </c>
      <c r="Y116" s="145"/>
      <c r="Z116" s="201">
        <v>44949</v>
      </c>
      <c r="AA116" s="201">
        <v>44949</v>
      </c>
      <c r="AB116" s="201" t="s">
        <v>80</v>
      </c>
      <c r="AC116" s="201">
        <v>45068</v>
      </c>
      <c r="AD116" s="150">
        <f t="shared" si="3"/>
        <v>119</v>
      </c>
      <c r="AE116" s="150">
        <v>1</v>
      </c>
      <c r="AF116" s="567">
        <v>3547000</v>
      </c>
      <c r="AG116" s="150">
        <v>1</v>
      </c>
      <c r="AH116" s="201">
        <v>45107</v>
      </c>
      <c r="AI116" s="150">
        <f t="shared" si="5"/>
        <v>39</v>
      </c>
      <c r="AJ116" s="143">
        <v>0</v>
      </c>
      <c r="AK116" s="248">
        <v>0</v>
      </c>
      <c r="AL116" s="86" t="s">
        <v>80</v>
      </c>
      <c r="AM116" s="150">
        <v>0</v>
      </c>
      <c r="AN116" s="169" t="s">
        <v>80</v>
      </c>
      <c r="AO116" s="169" t="s">
        <v>80</v>
      </c>
      <c r="AP116" s="150">
        <f t="shared" si="8"/>
        <v>0</v>
      </c>
      <c r="AQ116" s="252">
        <f>+L116+AF116-AK116</f>
        <v>15400000</v>
      </c>
      <c r="AR116" s="86" t="s">
        <v>115</v>
      </c>
      <c r="AS116" s="143">
        <v>0</v>
      </c>
      <c r="AT116" s="203" t="s">
        <v>80</v>
      </c>
      <c r="AU116" s="248">
        <v>15400000</v>
      </c>
      <c r="AV116" s="364">
        <f t="shared" si="6"/>
        <v>0</v>
      </c>
      <c r="AW116" s="133">
        <f t="shared" si="7"/>
        <v>1</v>
      </c>
      <c r="AX116" s="156" t="s">
        <v>80</v>
      </c>
      <c r="AY116" s="86" t="s">
        <v>800</v>
      </c>
      <c r="AZ116" s="145" t="s">
        <v>12005</v>
      </c>
      <c r="BA116" s="81" t="s">
        <v>71</v>
      </c>
      <c r="BB116" s="81" t="s">
        <v>71</v>
      </c>
    </row>
    <row r="117" spans="2:54" s="296" customFormat="1" ht="15" customHeight="1" x14ac:dyDescent="0.2">
      <c r="B117" s="247">
        <v>2023</v>
      </c>
      <c r="C117" s="81">
        <v>891780111</v>
      </c>
      <c r="D117" s="82" t="s">
        <v>68</v>
      </c>
      <c r="E117" s="144" t="s">
        <v>12006</v>
      </c>
      <c r="F117" s="145" t="s">
        <v>12007</v>
      </c>
      <c r="G117" s="138">
        <v>0</v>
      </c>
      <c r="H117" s="145"/>
      <c r="I117" s="86" t="s">
        <v>78</v>
      </c>
      <c r="J117" s="81" t="s">
        <v>1527</v>
      </c>
      <c r="K117" s="141" t="s">
        <v>12008</v>
      </c>
      <c r="L117" s="248">
        <v>15913000</v>
      </c>
      <c r="M117" s="81" t="s">
        <v>73</v>
      </c>
      <c r="N117" s="145"/>
      <c r="O117" s="87" t="s">
        <v>12009</v>
      </c>
      <c r="P117" s="87">
        <v>1065883393</v>
      </c>
      <c r="Q117" s="150">
        <v>33</v>
      </c>
      <c r="R117" s="169">
        <v>44943</v>
      </c>
      <c r="S117" s="248">
        <v>5363267343</v>
      </c>
      <c r="T117" s="169">
        <v>44949</v>
      </c>
      <c r="U117" s="566">
        <f>L117</f>
        <v>15913000</v>
      </c>
      <c r="V117" s="86" t="s">
        <v>70</v>
      </c>
      <c r="W117" s="143">
        <v>15443332</v>
      </c>
      <c r="X117" s="87" t="s">
        <v>9540</v>
      </c>
      <c r="Y117" s="145"/>
      <c r="Z117" s="201">
        <v>44949</v>
      </c>
      <c r="AA117" s="201">
        <v>44949</v>
      </c>
      <c r="AB117" s="201" t="s">
        <v>80</v>
      </c>
      <c r="AC117" s="201">
        <v>45093</v>
      </c>
      <c r="AD117" s="150">
        <f t="shared" si="3"/>
        <v>144</v>
      </c>
      <c r="AE117" s="150">
        <v>1</v>
      </c>
      <c r="AF117" s="567">
        <v>1447000</v>
      </c>
      <c r="AG117" s="150">
        <v>1</v>
      </c>
      <c r="AH117" s="201">
        <v>45107</v>
      </c>
      <c r="AI117" s="150">
        <f t="shared" si="5"/>
        <v>14</v>
      </c>
      <c r="AJ117" s="143">
        <v>0</v>
      </c>
      <c r="AK117" s="248">
        <v>0</v>
      </c>
      <c r="AL117" s="86" t="s">
        <v>80</v>
      </c>
      <c r="AM117" s="150">
        <v>0</v>
      </c>
      <c r="AN117" s="169" t="s">
        <v>80</v>
      </c>
      <c r="AO117" s="169" t="s">
        <v>80</v>
      </c>
      <c r="AP117" s="150">
        <f t="shared" si="8"/>
        <v>0</v>
      </c>
      <c r="AQ117" s="252">
        <f>+L117+AF117-AK117</f>
        <v>17360000</v>
      </c>
      <c r="AR117" s="86" t="s">
        <v>115</v>
      </c>
      <c r="AS117" s="143">
        <v>0</v>
      </c>
      <c r="AT117" s="203" t="s">
        <v>80</v>
      </c>
      <c r="AU117" s="248">
        <v>17360000</v>
      </c>
      <c r="AV117" s="364">
        <f t="shared" si="6"/>
        <v>0</v>
      </c>
      <c r="AW117" s="133">
        <f t="shared" si="7"/>
        <v>1</v>
      </c>
      <c r="AX117" s="156" t="s">
        <v>80</v>
      </c>
      <c r="AY117" s="86" t="s">
        <v>800</v>
      </c>
      <c r="AZ117" s="145" t="s">
        <v>12010</v>
      </c>
      <c r="BA117" s="81" t="s">
        <v>71</v>
      </c>
      <c r="BB117" s="81" t="s">
        <v>71</v>
      </c>
    </row>
    <row r="118" spans="2:54" s="296" customFormat="1" ht="15" customHeight="1" x14ac:dyDescent="0.2">
      <c r="B118" s="247">
        <v>2023</v>
      </c>
      <c r="C118" s="81">
        <v>891780111</v>
      </c>
      <c r="D118" s="82" t="s">
        <v>68</v>
      </c>
      <c r="E118" s="144" t="s">
        <v>12011</v>
      </c>
      <c r="F118" s="145" t="s">
        <v>12012</v>
      </c>
      <c r="G118" s="138">
        <v>0</v>
      </c>
      <c r="H118" s="145"/>
      <c r="I118" s="86" t="s">
        <v>78</v>
      </c>
      <c r="J118" s="81" t="s">
        <v>1527</v>
      </c>
      <c r="K118" s="141" t="s">
        <v>12013</v>
      </c>
      <c r="L118" s="248">
        <v>17987000</v>
      </c>
      <c r="M118" s="81" t="s">
        <v>73</v>
      </c>
      <c r="N118" s="145"/>
      <c r="O118" s="87" t="s">
        <v>12014</v>
      </c>
      <c r="P118" s="87">
        <v>1018414715</v>
      </c>
      <c r="Q118" s="150">
        <v>33</v>
      </c>
      <c r="R118" s="169">
        <v>44943</v>
      </c>
      <c r="S118" s="248">
        <v>5363267343</v>
      </c>
      <c r="T118" s="169">
        <v>44949</v>
      </c>
      <c r="U118" s="566">
        <f>L118</f>
        <v>17987000</v>
      </c>
      <c r="V118" s="86" t="s">
        <v>70</v>
      </c>
      <c r="W118" s="143">
        <v>72175281</v>
      </c>
      <c r="X118" s="87" t="s">
        <v>10639</v>
      </c>
      <c r="Y118" s="145"/>
      <c r="Z118" s="201">
        <v>44949</v>
      </c>
      <c r="AA118" s="201">
        <v>44949</v>
      </c>
      <c r="AB118" s="201" t="s">
        <v>80</v>
      </c>
      <c r="AC118" s="201">
        <v>45084</v>
      </c>
      <c r="AD118" s="150">
        <f t="shared" si="3"/>
        <v>135</v>
      </c>
      <c r="AE118" s="150">
        <v>1</v>
      </c>
      <c r="AF118" s="567">
        <v>2913000</v>
      </c>
      <c r="AG118" s="150">
        <v>1</v>
      </c>
      <c r="AH118" s="201">
        <v>45107</v>
      </c>
      <c r="AI118" s="150">
        <f t="shared" si="5"/>
        <v>23</v>
      </c>
      <c r="AJ118" s="143">
        <v>0</v>
      </c>
      <c r="AK118" s="248">
        <v>0</v>
      </c>
      <c r="AL118" s="86" t="s">
        <v>80</v>
      </c>
      <c r="AM118" s="150">
        <v>0</v>
      </c>
      <c r="AN118" s="169" t="s">
        <v>80</v>
      </c>
      <c r="AO118" s="169" t="s">
        <v>80</v>
      </c>
      <c r="AP118" s="150">
        <f t="shared" si="8"/>
        <v>0</v>
      </c>
      <c r="AQ118" s="252">
        <f>+L118+AF118-AK118</f>
        <v>20900000</v>
      </c>
      <c r="AR118" s="86" t="s">
        <v>115</v>
      </c>
      <c r="AS118" s="143">
        <v>0</v>
      </c>
      <c r="AT118" s="203" t="s">
        <v>80</v>
      </c>
      <c r="AU118" s="248">
        <v>20900000</v>
      </c>
      <c r="AV118" s="364">
        <f t="shared" si="6"/>
        <v>0</v>
      </c>
      <c r="AW118" s="133">
        <f t="shared" si="7"/>
        <v>1</v>
      </c>
      <c r="AX118" s="156" t="s">
        <v>80</v>
      </c>
      <c r="AY118" s="86" t="s">
        <v>800</v>
      </c>
      <c r="AZ118" s="145" t="s">
        <v>12015</v>
      </c>
      <c r="BA118" s="81" t="s">
        <v>71</v>
      </c>
      <c r="BB118" s="81" t="s">
        <v>71</v>
      </c>
    </row>
    <row r="119" spans="2:54" s="296" customFormat="1" ht="15" customHeight="1" x14ac:dyDescent="0.2">
      <c r="B119" s="247">
        <v>2023</v>
      </c>
      <c r="C119" s="81">
        <v>891780111</v>
      </c>
      <c r="D119" s="82" t="s">
        <v>68</v>
      </c>
      <c r="E119" s="144" t="s">
        <v>12016</v>
      </c>
      <c r="F119" s="145" t="s">
        <v>12017</v>
      </c>
      <c r="G119" s="138">
        <v>0</v>
      </c>
      <c r="H119" s="145"/>
      <c r="I119" s="86" t="s">
        <v>78</v>
      </c>
      <c r="J119" s="81" t="s">
        <v>1527</v>
      </c>
      <c r="K119" s="141" t="s">
        <v>12018</v>
      </c>
      <c r="L119" s="248">
        <v>9943000</v>
      </c>
      <c r="M119" s="81" t="s">
        <v>73</v>
      </c>
      <c r="N119" s="145"/>
      <c r="O119" s="87" t="s">
        <v>12019</v>
      </c>
      <c r="P119" s="87">
        <v>1082900551</v>
      </c>
      <c r="Q119" s="150">
        <v>33</v>
      </c>
      <c r="R119" s="169">
        <v>44943</v>
      </c>
      <c r="S119" s="248">
        <v>5363267343</v>
      </c>
      <c r="T119" s="169">
        <v>44949</v>
      </c>
      <c r="U119" s="566">
        <f>L119</f>
        <v>9943000</v>
      </c>
      <c r="V119" s="86" t="s">
        <v>70</v>
      </c>
      <c r="W119" s="143">
        <v>7631392</v>
      </c>
      <c r="X119" s="87" t="s">
        <v>11762</v>
      </c>
      <c r="Y119" s="145"/>
      <c r="Z119" s="201">
        <v>44949</v>
      </c>
      <c r="AA119" s="201">
        <v>44949</v>
      </c>
      <c r="AB119" s="201" t="s">
        <v>80</v>
      </c>
      <c r="AC119" s="201">
        <v>45093</v>
      </c>
      <c r="AD119" s="150">
        <f t="shared" si="3"/>
        <v>144</v>
      </c>
      <c r="AE119" s="150">
        <v>1</v>
      </c>
      <c r="AF119" s="567">
        <v>887000</v>
      </c>
      <c r="AG119" s="150">
        <v>1</v>
      </c>
      <c r="AH119" s="201">
        <v>45107</v>
      </c>
      <c r="AI119" s="150">
        <f t="shared" si="5"/>
        <v>14</v>
      </c>
      <c r="AJ119" s="143">
        <v>0</v>
      </c>
      <c r="AK119" s="248">
        <v>0</v>
      </c>
      <c r="AL119" s="86" t="s">
        <v>80</v>
      </c>
      <c r="AM119" s="150">
        <v>0</v>
      </c>
      <c r="AN119" s="169" t="s">
        <v>80</v>
      </c>
      <c r="AO119" s="169" t="s">
        <v>80</v>
      </c>
      <c r="AP119" s="150">
        <f t="shared" si="8"/>
        <v>0</v>
      </c>
      <c r="AQ119" s="252">
        <f>+L119+AF119-AK119</f>
        <v>10830000</v>
      </c>
      <c r="AR119" s="86" t="s">
        <v>115</v>
      </c>
      <c r="AS119" s="143">
        <v>0</v>
      </c>
      <c r="AT119" s="203" t="s">
        <v>80</v>
      </c>
      <c r="AU119" s="248">
        <v>10830000</v>
      </c>
      <c r="AV119" s="364">
        <f t="shared" si="6"/>
        <v>0</v>
      </c>
      <c r="AW119" s="133">
        <f t="shared" si="7"/>
        <v>1</v>
      </c>
      <c r="AX119" s="156" t="s">
        <v>80</v>
      </c>
      <c r="AY119" s="86" t="s">
        <v>800</v>
      </c>
      <c r="AZ119" s="145" t="s">
        <v>12020</v>
      </c>
      <c r="BA119" s="81" t="s">
        <v>71</v>
      </c>
      <c r="BB119" s="81" t="s">
        <v>71</v>
      </c>
    </row>
    <row r="120" spans="2:54" s="296" customFormat="1" ht="15" customHeight="1" x14ac:dyDescent="0.2">
      <c r="B120" s="247">
        <v>2023</v>
      </c>
      <c r="C120" s="81">
        <v>891780111</v>
      </c>
      <c r="D120" s="82" t="s">
        <v>68</v>
      </c>
      <c r="E120" s="144" t="s">
        <v>12021</v>
      </c>
      <c r="F120" s="145" t="s">
        <v>12022</v>
      </c>
      <c r="G120" s="138">
        <v>0</v>
      </c>
      <c r="H120" s="145"/>
      <c r="I120" s="86" t="s">
        <v>78</v>
      </c>
      <c r="J120" s="81" t="s">
        <v>1527</v>
      </c>
      <c r="K120" s="141" t="s">
        <v>12023</v>
      </c>
      <c r="L120" s="248">
        <v>13253000</v>
      </c>
      <c r="M120" s="81" t="s">
        <v>73</v>
      </c>
      <c r="N120" s="145"/>
      <c r="O120" s="87" t="s">
        <v>12024</v>
      </c>
      <c r="P120" s="87">
        <v>1082921709</v>
      </c>
      <c r="Q120" s="150">
        <v>33</v>
      </c>
      <c r="R120" s="169">
        <v>44943</v>
      </c>
      <c r="S120" s="248">
        <v>5363267343</v>
      </c>
      <c r="T120" s="169">
        <v>44949</v>
      </c>
      <c r="U120" s="566">
        <f>L120</f>
        <v>13253000</v>
      </c>
      <c r="V120" s="86" t="s">
        <v>70</v>
      </c>
      <c r="W120" s="143">
        <v>72175281</v>
      </c>
      <c r="X120" s="87" t="s">
        <v>10639</v>
      </c>
      <c r="Y120" s="145"/>
      <c r="Z120" s="201">
        <v>44949</v>
      </c>
      <c r="AA120" s="201">
        <v>44949</v>
      </c>
      <c r="AB120" s="201" t="s">
        <v>80</v>
      </c>
      <c r="AC120" s="201">
        <v>45084</v>
      </c>
      <c r="AD120" s="150">
        <f t="shared" si="3"/>
        <v>135</v>
      </c>
      <c r="AE120" s="150">
        <v>0</v>
      </c>
      <c r="AF120" s="567">
        <v>0</v>
      </c>
      <c r="AG120" s="150">
        <v>0</v>
      </c>
      <c r="AH120" s="156" t="s">
        <v>80</v>
      </c>
      <c r="AI120" s="150">
        <f t="shared" si="5"/>
        <v>0</v>
      </c>
      <c r="AJ120" s="143">
        <v>0</v>
      </c>
      <c r="AK120" s="248">
        <v>0</v>
      </c>
      <c r="AL120" s="86" t="s">
        <v>80</v>
      </c>
      <c r="AM120" s="150">
        <v>0</v>
      </c>
      <c r="AN120" s="169" t="s">
        <v>80</v>
      </c>
      <c r="AO120" s="169" t="s">
        <v>80</v>
      </c>
      <c r="AP120" s="150">
        <f t="shared" si="8"/>
        <v>0</v>
      </c>
      <c r="AQ120" s="252">
        <f>+L120+AF120-AK120</f>
        <v>13253000</v>
      </c>
      <c r="AR120" s="86" t="s">
        <v>115</v>
      </c>
      <c r="AS120" s="143">
        <v>0</v>
      </c>
      <c r="AT120" s="203" t="s">
        <v>80</v>
      </c>
      <c r="AU120" s="248">
        <v>13253000</v>
      </c>
      <c r="AV120" s="364">
        <f t="shared" si="6"/>
        <v>0</v>
      </c>
      <c r="AW120" s="133">
        <f t="shared" si="7"/>
        <v>1</v>
      </c>
      <c r="AX120" s="156" t="s">
        <v>80</v>
      </c>
      <c r="AY120" s="86" t="s">
        <v>800</v>
      </c>
      <c r="AZ120" s="145" t="s">
        <v>12025</v>
      </c>
      <c r="BA120" s="81" t="s">
        <v>71</v>
      </c>
      <c r="BB120" s="81" t="s">
        <v>71</v>
      </c>
    </row>
    <row r="121" spans="2:54" s="296" customFormat="1" ht="15" customHeight="1" x14ac:dyDescent="0.2">
      <c r="B121" s="247">
        <v>2023</v>
      </c>
      <c r="C121" s="81">
        <v>891780111</v>
      </c>
      <c r="D121" s="82" t="s">
        <v>68</v>
      </c>
      <c r="E121" s="144" t="s">
        <v>12026</v>
      </c>
      <c r="F121" s="145" t="s">
        <v>12027</v>
      </c>
      <c r="G121" s="138">
        <v>0</v>
      </c>
      <c r="H121" s="145"/>
      <c r="I121" s="86" t="s">
        <v>78</v>
      </c>
      <c r="J121" s="81" t="s">
        <v>1527</v>
      </c>
      <c r="K121" s="141" t="s">
        <v>12028</v>
      </c>
      <c r="L121" s="248">
        <v>15293000</v>
      </c>
      <c r="M121" s="81" t="s">
        <v>73</v>
      </c>
      <c r="N121" s="145"/>
      <c r="O121" s="87" t="s">
        <v>12029</v>
      </c>
      <c r="P121" s="87">
        <v>1082990998</v>
      </c>
      <c r="Q121" s="150">
        <v>33</v>
      </c>
      <c r="R121" s="169">
        <v>44943</v>
      </c>
      <c r="S121" s="248">
        <v>5363267343</v>
      </c>
      <c r="T121" s="169">
        <v>44951</v>
      </c>
      <c r="U121" s="566">
        <f>L121</f>
        <v>15293000</v>
      </c>
      <c r="V121" s="86" t="s">
        <v>70</v>
      </c>
      <c r="W121" s="143">
        <v>57461216</v>
      </c>
      <c r="X121" s="87" t="s">
        <v>11611</v>
      </c>
      <c r="Y121" s="145"/>
      <c r="Z121" s="201">
        <v>44949</v>
      </c>
      <c r="AA121" s="201">
        <v>44951</v>
      </c>
      <c r="AB121" s="201" t="s">
        <v>80</v>
      </c>
      <c r="AC121" s="201">
        <v>45084</v>
      </c>
      <c r="AD121" s="150">
        <f t="shared" si="3"/>
        <v>133</v>
      </c>
      <c r="AE121" s="150">
        <v>1</v>
      </c>
      <c r="AF121" s="567">
        <v>2377000</v>
      </c>
      <c r="AG121" s="150">
        <v>1</v>
      </c>
      <c r="AH121" s="201">
        <v>45107</v>
      </c>
      <c r="AI121" s="150">
        <f t="shared" si="5"/>
        <v>23</v>
      </c>
      <c r="AJ121" s="143">
        <v>0</v>
      </c>
      <c r="AK121" s="248">
        <v>0</v>
      </c>
      <c r="AL121" s="86" t="s">
        <v>80</v>
      </c>
      <c r="AM121" s="150">
        <v>0</v>
      </c>
      <c r="AN121" s="169" t="s">
        <v>80</v>
      </c>
      <c r="AO121" s="169" t="s">
        <v>80</v>
      </c>
      <c r="AP121" s="150">
        <f t="shared" si="8"/>
        <v>0</v>
      </c>
      <c r="AQ121" s="252">
        <f>+L121+AF121-AK121</f>
        <v>17670000</v>
      </c>
      <c r="AR121" s="86" t="s">
        <v>115</v>
      </c>
      <c r="AS121" s="143">
        <v>0</v>
      </c>
      <c r="AT121" s="203" t="s">
        <v>80</v>
      </c>
      <c r="AU121" s="248">
        <v>17670000</v>
      </c>
      <c r="AV121" s="364">
        <f t="shared" si="6"/>
        <v>0</v>
      </c>
      <c r="AW121" s="133">
        <f t="shared" si="7"/>
        <v>1</v>
      </c>
      <c r="AX121" s="156" t="s">
        <v>80</v>
      </c>
      <c r="AY121" s="86" t="s">
        <v>800</v>
      </c>
      <c r="AZ121" s="145" t="s">
        <v>12030</v>
      </c>
      <c r="BA121" s="81" t="s">
        <v>71</v>
      </c>
      <c r="BB121" s="81" t="s">
        <v>71</v>
      </c>
    </row>
    <row r="122" spans="2:54" s="296" customFormat="1" ht="15" customHeight="1" x14ac:dyDescent="0.2">
      <c r="B122" s="247">
        <v>2023</v>
      </c>
      <c r="C122" s="81">
        <v>891780111</v>
      </c>
      <c r="D122" s="82" t="s">
        <v>68</v>
      </c>
      <c r="E122" s="144" t="s">
        <v>12031</v>
      </c>
      <c r="F122" s="145" t="s">
        <v>12032</v>
      </c>
      <c r="G122" s="138">
        <v>0</v>
      </c>
      <c r="H122" s="145"/>
      <c r="I122" s="86" t="s">
        <v>78</v>
      </c>
      <c r="J122" s="81" t="s">
        <v>1527</v>
      </c>
      <c r="K122" s="141" t="s">
        <v>12033</v>
      </c>
      <c r="L122" s="248">
        <v>12000000</v>
      </c>
      <c r="M122" s="81" t="s">
        <v>73</v>
      </c>
      <c r="N122" s="145"/>
      <c r="O122" s="87" t="s">
        <v>12034</v>
      </c>
      <c r="P122" s="87">
        <v>1082941024</v>
      </c>
      <c r="Q122" s="150">
        <v>33</v>
      </c>
      <c r="R122" s="169">
        <v>44943</v>
      </c>
      <c r="S122" s="248">
        <v>5363267343</v>
      </c>
      <c r="T122" s="169">
        <v>44950</v>
      </c>
      <c r="U122" s="566">
        <f>L122</f>
        <v>12000000</v>
      </c>
      <c r="V122" s="86" t="s">
        <v>70</v>
      </c>
      <c r="W122" s="143">
        <v>12621405</v>
      </c>
      <c r="X122" s="87" t="s">
        <v>11467</v>
      </c>
      <c r="Y122" s="145"/>
      <c r="Z122" s="201">
        <v>44950</v>
      </c>
      <c r="AA122" s="201">
        <v>44950</v>
      </c>
      <c r="AB122" s="201" t="s">
        <v>80</v>
      </c>
      <c r="AC122" s="201">
        <v>45093</v>
      </c>
      <c r="AD122" s="150">
        <f t="shared" si="3"/>
        <v>143</v>
      </c>
      <c r="AE122" s="150">
        <v>1</v>
      </c>
      <c r="AF122" s="567">
        <v>1167000</v>
      </c>
      <c r="AG122" s="150">
        <v>1</v>
      </c>
      <c r="AH122" s="201">
        <v>45107</v>
      </c>
      <c r="AI122" s="150">
        <f t="shared" si="5"/>
        <v>14</v>
      </c>
      <c r="AJ122" s="143">
        <v>0</v>
      </c>
      <c r="AK122" s="248">
        <v>0</v>
      </c>
      <c r="AL122" s="86" t="s">
        <v>80</v>
      </c>
      <c r="AM122" s="150">
        <v>0</v>
      </c>
      <c r="AN122" s="169" t="s">
        <v>80</v>
      </c>
      <c r="AO122" s="169" t="s">
        <v>80</v>
      </c>
      <c r="AP122" s="150">
        <f t="shared" si="8"/>
        <v>0</v>
      </c>
      <c r="AQ122" s="252">
        <f>+L122+AF122-AK122</f>
        <v>13167000</v>
      </c>
      <c r="AR122" s="86" t="s">
        <v>115</v>
      </c>
      <c r="AS122" s="143">
        <v>0</v>
      </c>
      <c r="AT122" s="203" t="s">
        <v>80</v>
      </c>
      <c r="AU122" s="248">
        <v>13167000</v>
      </c>
      <c r="AV122" s="364">
        <f t="shared" si="6"/>
        <v>0</v>
      </c>
      <c r="AW122" s="133">
        <f t="shared" si="7"/>
        <v>1</v>
      </c>
      <c r="AX122" s="156" t="s">
        <v>80</v>
      </c>
      <c r="AY122" s="86" t="s">
        <v>800</v>
      </c>
      <c r="AZ122" s="145" t="s">
        <v>12035</v>
      </c>
      <c r="BA122" s="81" t="s">
        <v>71</v>
      </c>
      <c r="BB122" s="81" t="s">
        <v>71</v>
      </c>
    </row>
    <row r="123" spans="2:54" s="296" customFormat="1" ht="15" customHeight="1" x14ac:dyDescent="0.2">
      <c r="B123" s="247">
        <v>2023</v>
      </c>
      <c r="C123" s="81">
        <v>891780111</v>
      </c>
      <c r="D123" s="82" t="s">
        <v>68</v>
      </c>
      <c r="E123" s="144" t="s">
        <v>12036</v>
      </c>
      <c r="F123" s="145" t="s">
        <v>12037</v>
      </c>
      <c r="G123" s="568">
        <v>0</v>
      </c>
      <c r="H123" s="145"/>
      <c r="I123" s="86" t="s">
        <v>78</v>
      </c>
      <c r="J123" s="317" t="s">
        <v>1527</v>
      </c>
      <c r="K123" s="569" t="s">
        <v>12038</v>
      </c>
      <c r="L123" s="570">
        <v>10413000</v>
      </c>
      <c r="M123" s="81" t="s">
        <v>73</v>
      </c>
      <c r="N123" s="145"/>
      <c r="O123" s="482" t="s">
        <v>12039</v>
      </c>
      <c r="P123" s="482">
        <v>57463940</v>
      </c>
      <c r="Q123" s="150">
        <v>33</v>
      </c>
      <c r="R123" s="169">
        <v>44943</v>
      </c>
      <c r="S123" s="570">
        <v>5363267343</v>
      </c>
      <c r="T123" s="169">
        <v>44950</v>
      </c>
      <c r="U123" s="566">
        <f>L123</f>
        <v>10413000</v>
      </c>
      <c r="V123" s="86" t="s">
        <v>70</v>
      </c>
      <c r="W123" s="481">
        <v>57297693</v>
      </c>
      <c r="X123" s="482" t="s">
        <v>10056</v>
      </c>
      <c r="Y123" s="145"/>
      <c r="Z123" s="472">
        <v>44950</v>
      </c>
      <c r="AA123" s="472">
        <v>44950</v>
      </c>
      <c r="AB123" s="201" t="s">
        <v>80</v>
      </c>
      <c r="AC123" s="472">
        <v>45084</v>
      </c>
      <c r="AD123" s="150">
        <f t="shared" si="3"/>
        <v>134</v>
      </c>
      <c r="AE123" s="359">
        <v>0</v>
      </c>
      <c r="AF123" s="571">
        <v>0</v>
      </c>
      <c r="AG123" s="359">
        <v>0</v>
      </c>
      <c r="AH123" s="156" t="s">
        <v>80</v>
      </c>
      <c r="AI123" s="150">
        <f t="shared" si="5"/>
        <v>0</v>
      </c>
      <c r="AJ123" s="143">
        <v>0</v>
      </c>
      <c r="AK123" s="248">
        <v>0</v>
      </c>
      <c r="AL123" s="86" t="s">
        <v>80</v>
      </c>
      <c r="AM123" s="150">
        <v>1</v>
      </c>
      <c r="AN123" s="169">
        <v>44980</v>
      </c>
      <c r="AO123" s="169">
        <v>45104</v>
      </c>
      <c r="AP123" s="150">
        <f t="shared" si="8"/>
        <v>124</v>
      </c>
      <c r="AQ123" s="252">
        <f>+L123+AF123-AK123</f>
        <v>10413000</v>
      </c>
      <c r="AR123" s="86" t="s">
        <v>115</v>
      </c>
      <c r="AS123" s="143">
        <v>0</v>
      </c>
      <c r="AT123" s="203" t="s">
        <v>80</v>
      </c>
      <c r="AU123" s="248">
        <v>8213000</v>
      </c>
      <c r="AV123" s="364">
        <f t="shared" si="6"/>
        <v>2200000</v>
      </c>
      <c r="AW123" s="133">
        <f t="shared" si="7"/>
        <v>0.7887256314222606</v>
      </c>
      <c r="AX123" s="156" t="s">
        <v>80</v>
      </c>
      <c r="AY123" s="86" t="s">
        <v>72</v>
      </c>
      <c r="AZ123" s="145" t="s">
        <v>12040</v>
      </c>
      <c r="BA123" s="81" t="s">
        <v>71</v>
      </c>
      <c r="BB123" s="81" t="s">
        <v>71</v>
      </c>
    </row>
    <row r="124" spans="2:54" s="296" customFormat="1" ht="15" customHeight="1" x14ac:dyDescent="0.2">
      <c r="B124" s="247">
        <v>2023</v>
      </c>
      <c r="C124" s="81">
        <v>891780111</v>
      </c>
      <c r="D124" s="82" t="s">
        <v>68</v>
      </c>
      <c r="E124" s="144" t="s">
        <v>12041</v>
      </c>
      <c r="F124" s="145" t="s">
        <v>12042</v>
      </c>
      <c r="G124" s="138">
        <v>0</v>
      </c>
      <c r="H124" s="145"/>
      <c r="I124" s="86" t="s">
        <v>78</v>
      </c>
      <c r="J124" s="81" t="s">
        <v>1527</v>
      </c>
      <c r="K124" s="141" t="s">
        <v>12043</v>
      </c>
      <c r="L124" s="248">
        <v>13627000</v>
      </c>
      <c r="M124" s="81" t="s">
        <v>73</v>
      </c>
      <c r="N124" s="145"/>
      <c r="O124" s="87" t="s">
        <v>3782</v>
      </c>
      <c r="P124" s="87">
        <v>1082927274</v>
      </c>
      <c r="Q124" s="150">
        <v>33</v>
      </c>
      <c r="R124" s="169">
        <v>44943</v>
      </c>
      <c r="S124" s="248">
        <v>5363267343</v>
      </c>
      <c r="T124" s="169">
        <v>44950</v>
      </c>
      <c r="U124" s="566">
        <f>L124</f>
        <v>13627000</v>
      </c>
      <c r="V124" s="86" t="s">
        <v>70</v>
      </c>
      <c r="W124" s="143">
        <v>57297693</v>
      </c>
      <c r="X124" s="87" t="s">
        <v>10056</v>
      </c>
      <c r="Y124" s="145"/>
      <c r="Z124" s="201">
        <v>44950</v>
      </c>
      <c r="AA124" s="201">
        <v>44950</v>
      </c>
      <c r="AB124" s="201" t="s">
        <v>80</v>
      </c>
      <c r="AC124" s="201">
        <v>45084</v>
      </c>
      <c r="AD124" s="150">
        <f t="shared" si="3"/>
        <v>134</v>
      </c>
      <c r="AE124" s="150">
        <v>1</v>
      </c>
      <c r="AF124" s="567">
        <v>2146000</v>
      </c>
      <c r="AG124" s="150">
        <v>1</v>
      </c>
      <c r="AH124" s="201">
        <v>45107</v>
      </c>
      <c r="AI124" s="150">
        <f t="shared" si="5"/>
        <v>23</v>
      </c>
      <c r="AJ124" s="143">
        <v>0</v>
      </c>
      <c r="AK124" s="248">
        <v>0</v>
      </c>
      <c r="AL124" s="86" t="s">
        <v>80</v>
      </c>
      <c r="AM124" s="150">
        <v>0</v>
      </c>
      <c r="AN124" s="169" t="s">
        <v>80</v>
      </c>
      <c r="AO124" s="169" t="s">
        <v>80</v>
      </c>
      <c r="AP124" s="150">
        <f t="shared" si="8"/>
        <v>0</v>
      </c>
      <c r="AQ124" s="252">
        <f>+L124+AF124-AK124</f>
        <v>15773000</v>
      </c>
      <c r="AR124" s="86" t="s">
        <v>115</v>
      </c>
      <c r="AS124" s="143">
        <v>0</v>
      </c>
      <c r="AT124" s="203" t="s">
        <v>80</v>
      </c>
      <c r="AU124" s="248">
        <v>15773000</v>
      </c>
      <c r="AV124" s="364">
        <f t="shared" si="6"/>
        <v>0</v>
      </c>
      <c r="AW124" s="133">
        <f t="shared" si="7"/>
        <v>1</v>
      </c>
      <c r="AX124" s="156" t="s">
        <v>80</v>
      </c>
      <c r="AY124" s="86" t="s">
        <v>800</v>
      </c>
      <c r="AZ124" s="145" t="s">
        <v>12044</v>
      </c>
      <c r="BA124" s="81" t="s">
        <v>71</v>
      </c>
      <c r="BB124" s="81" t="s">
        <v>71</v>
      </c>
    </row>
    <row r="125" spans="2:54" s="296" customFormat="1" ht="15" customHeight="1" x14ac:dyDescent="0.2">
      <c r="B125" s="247">
        <v>2023</v>
      </c>
      <c r="C125" s="81">
        <v>891780111</v>
      </c>
      <c r="D125" s="82" t="s">
        <v>68</v>
      </c>
      <c r="E125" s="144" t="s">
        <v>12045</v>
      </c>
      <c r="F125" s="145" t="s">
        <v>12046</v>
      </c>
      <c r="G125" s="138">
        <v>0</v>
      </c>
      <c r="H125" s="145"/>
      <c r="I125" s="86" t="s">
        <v>78</v>
      </c>
      <c r="J125" s="81" t="s">
        <v>1527</v>
      </c>
      <c r="K125" s="141" t="s">
        <v>12047</v>
      </c>
      <c r="L125" s="248">
        <v>14560000</v>
      </c>
      <c r="M125" s="81" t="s">
        <v>73</v>
      </c>
      <c r="N125" s="145"/>
      <c r="O125" s="87" t="s">
        <v>12048</v>
      </c>
      <c r="P125" s="87">
        <v>1082952176</v>
      </c>
      <c r="Q125" s="150">
        <v>33</v>
      </c>
      <c r="R125" s="169">
        <v>44943</v>
      </c>
      <c r="S125" s="248">
        <v>5363267343</v>
      </c>
      <c r="T125" s="169">
        <v>44950</v>
      </c>
      <c r="U125" s="566">
        <f>L125</f>
        <v>14560000</v>
      </c>
      <c r="V125" s="86" t="s">
        <v>70</v>
      </c>
      <c r="W125" s="143">
        <v>85449357</v>
      </c>
      <c r="X125" s="87" t="s">
        <v>11662</v>
      </c>
      <c r="Y125" s="145"/>
      <c r="Z125" s="201">
        <v>44950</v>
      </c>
      <c r="AA125" s="201">
        <v>44950</v>
      </c>
      <c r="AB125" s="201" t="s">
        <v>80</v>
      </c>
      <c r="AC125" s="201">
        <v>45093</v>
      </c>
      <c r="AD125" s="150">
        <f t="shared" si="3"/>
        <v>143</v>
      </c>
      <c r="AE125" s="150">
        <v>1</v>
      </c>
      <c r="AF125" s="567">
        <v>1307000</v>
      </c>
      <c r="AG125" s="150">
        <v>1</v>
      </c>
      <c r="AH125" s="201">
        <v>45107</v>
      </c>
      <c r="AI125" s="150">
        <f t="shared" si="5"/>
        <v>14</v>
      </c>
      <c r="AJ125" s="143">
        <v>0</v>
      </c>
      <c r="AK125" s="248">
        <v>0</v>
      </c>
      <c r="AL125" s="86" t="s">
        <v>80</v>
      </c>
      <c r="AM125" s="150">
        <v>0</v>
      </c>
      <c r="AN125" s="169" t="s">
        <v>80</v>
      </c>
      <c r="AO125" s="169" t="s">
        <v>80</v>
      </c>
      <c r="AP125" s="150">
        <f t="shared" si="8"/>
        <v>0</v>
      </c>
      <c r="AQ125" s="252">
        <f>+L125+AF125-AK125</f>
        <v>15867000</v>
      </c>
      <c r="AR125" s="86" t="s">
        <v>115</v>
      </c>
      <c r="AS125" s="143">
        <v>0</v>
      </c>
      <c r="AT125" s="203" t="s">
        <v>80</v>
      </c>
      <c r="AU125" s="248">
        <v>15867000</v>
      </c>
      <c r="AV125" s="364">
        <f t="shared" si="6"/>
        <v>0</v>
      </c>
      <c r="AW125" s="133">
        <f t="shared" si="7"/>
        <v>1</v>
      </c>
      <c r="AX125" s="156" t="s">
        <v>80</v>
      </c>
      <c r="AY125" s="86" t="s">
        <v>800</v>
      </c>
      <c r="AZ125" s="145" t="s">
        <v>12049</v>
      </c>
      <c r="BA125" s="81" t="s">
        <v>71</v>
      </c>
      <c r="BB125" s="81" t="s">
        <v>71</v>
      </c>
    </row>
    <row r="126" spans="2:54" s="296" customFormat="1" ht="15" customHeight="1" x14ac:dyDescent="0.2">
      <c r="B126" s="247">
        <v>2023</v>
      </c>
      <c r="C126" s="81">
        <v>891780111</v>
      </c>
      <c r="D126" s="82" t="s">
        <v>68</v>
      </c>
      <c r="E126" s="144" t="s">
        <v>12050</v>
      </c>
      <c r="F126" s="145" t="s">
        <v>12051</v>
      </c>
      <c r="G126" s="138">
        <v>0</v>
      </c>
      <c r="H126" s="145"/>
      <c r="I126" s="86" t="s">
        <v>78</v>
      </c>
      <c r="J126" s="81" t="s">
        <v>1527</v>
      </c>
      <c r="K126" s="141" t="s">
        <v>12052</v>
      </c>
      <c r="L126" s="248">
        <v>17000000</v>
      </c>
      <c r="M126" s="81" t="s">
        <v>73</v>
      </c>
      <c r="N126" s="145"/>
      <c r="O126" s="87" t="s">
        <v>12053</v>
      </c>
      <c r="P126" s="87">
        <v>1082926372</v>
      </c>
      <c r="Q126" s="150">
        <v>33</v>
      </c>
      <c r="R126" s="169">
        <v>44943</v>
      </c>
      <c r="S126" s="248">
        <v>5363267343</v>
      </c>
      <c r="T126" s="169">
        <v>44951</v>
      </c>
      <c r="U126" s="566">
        <f>L126</f>
        <v>17000000</v>
      </c>
      <c r="V126" s="86" t="s">
        <v>70</v>
      </c>
      <c r="W126" s="143">
        <v>12621405</v>
      </c>
      <c r="X126" s="87" t="s">
        <v>11467</v>
      </c>
      <c r="Y126" s="145"/>
      <c r="Z126" s="201">
        <v>44951</v>
      </c>
      <c r="AA126" s="201">
        <v>44951</v>
      </c>
      <c r="AB126" s="201" t="s">
        <v>80</v>
      </c>
      <c r="AC126" s="201">
        <v>45093</v>
      </c>
      <c r="AD126" s="150">
        <f t="shared" si="3"/>
        <v>142</v>
      </c>
      <c r="AE126" s="150">
        <v>1</v>
      </c>
      <c r="AF126" s="567">
        <v>1587000</v>
      </c>
      <c r="AG126" s="150">
        <v>1</v>
      </c>
      <c r="AH126" s="201">
        <v>45107</v>
      </c>
      <c r="AI126" s="150">
        <f t="shared" si="5"/>
        <v>14</v>
      </c>
      <c r="AJ126" s="143">
        <v>0</v>
      </c>
      <c r="AK126" s="248">
        <v>0</v>
      </c>
      <c r="AL126" s="86" t="s">
        <v>80</v>
      </c>
      <c r="AM126" s="150">
        <v>0</v>
      </c>
      <c r="AN126" s="169" t="s">
        <v>80</v>
      </c>
      <c r="AO126" s="169" t="s">
        <v>80</v>
      </c>
      <c r="AP126" s="150">
        <f t="shared" si="8"/>
        <v>0</v>
      </c>
      <c r="AQ126" s="252">
        <f>+L126+AF126-AK126</f>
        <v>18587000</v>
      </c>
      <c r="AR126" s="86" t="s">
        <v>115</v>
      </c>
      <c r="AS126" s="143">
        <v>0</v>
      </c>
      <c r="AT126" s="203" t="s">
        <v>80</v>
      </c>
      <c r="AU126" s="248">
        <v>18587000</v>
      </c>
      <c r="AV126" s="364">
        <f t="shared" si="6"/>
        <v>0</v>
      </c>
      <c r="AW126" s="133">
        <f t="shared" si="7"/>
        <v>1</v>
      </c>
      <c r="AX126" s="156" t="s">
        <v>80</v>
      </c>
      <c r="AY126" s="86" t="s">
        <v>800</v>
      </c>
      <c r="AZ126" s="145" t="s">
        <v>12054</v>
      </c>
      <c r="BA126" s="81" t="s">
        <v>71</v>
      </c>
      <c r="BB126" s="81" t="s">
        <v>71</v>
      </c>
    </row>
    <row r="127" spans="2:54" s="296" customFormat="1" ht="15" customHeight="1" x14ac:dyDescent="0.2">
      <c r="B127" s="247">
        <v>2023</v>
      </c>
      <c r="C127" s="81">
        <v>891780111</v>
      </c>
      <c r="D127" s="82" t="s">
        <v>68</v>
      </c>
      <c r="E127" s="144" t="s">
        <v>12055</v>
      </c>
      <c r="F127" s="145" t="s">
        <v>12056</v>
      </c>
      <c r="G127" s="138">
        <v>0</v>
      </c>
      <c r="H127" s="145"/>
      <c r="I127" s="86" t="s">
        <v>78</v>
      </c>
      <c r="J127" s="81" t="s">
        <v>1527</v>
      </c>
      <c r="K127" s="141" t="s">
        <v>12057</v>
      </c>
      <c r="L127" s="248">
        <v>14560000</v>
      </c>
      <c r="M127" s="81" t="s">
        <v>73</v>
      </c>
      <c r="N127" s="145"/>
      <c r="O127" s="87" t="s">
        <v>12058</v>
      </c>
      <c r="P127" s="87">
        <v>1082908421</v>
      </c>
      <c r="Q127" s="150">
        <v>33</v>
      </c>
      <c r="R127" s="169">
        <v>44943</v>
      </c>
      <c r="S127" s="248">
        <v>5363267343</v>
      </c>
      <c r="T127" s="169">
        <v>44951</v>
      </c>
      <c r="U127" s="566">
        <f>L127</f>
        <v>14560000</v>
      </c>
      <c r="V127" s="86" t="s">
        <v>70</v>
      </c>
      <c r="W127" s="143">
        <v>85449357</v>
      </c>
      <c r="X127" s="87" t="s">
        <v>11662</v>
      </c>
      <c r="Y127" s="145"/>
      <c r="Z127" s="201">
        <v>44951</v>
      </c>
      <c r="AA127" s="201">
        <v>44951</v>
      </c>
      <c r="AB127" s="201" t="s">
        <v>80</v>
      </c>
      <c r="AC127" s="201">
        <v>45093</v>
      </c>
      <c r="AD127" s="150">
        <f t="shared" si="3"/>
        <v>142</v>
      </c>
      <c r="AE127" s="150">
        <v>1</v>
      </c>
      <c r="AF127" s="567">
        <v>1307000</v>
      </c>
      <c r="AG127" s="150">
        <v>1</v>
      </c>
      <c r="AH127" s="201">
        <v>45107</v>
      </c>
      <c r="AI127" s="150">
        <f t="shared" si="5"/>
        <v>14</v>
      </c>
      <c r="AJ127" s="143">
        <v>0</v>
      </c>
      <c r="AK127" s="248">
        <v>0</v>
      </c>
      <c r="AL127" s="86" t="s">
        <v>80</v>
      </c>
      <c r="AM127" s="150">
        <v>0</v>
      </c>
      <c r="AN127" s="169" t="s">
        <v>80</v>
      </c>
      <c r="AO127" s="169" t="s">
        <v>80</v>
      </c>
      <c r="AP127" s="150">
        <f t="shared" si="8"/>
        <v>0</v>
      </c>
      <c r="AQ127" s="252">
        <f>+L127+AF127-AK127</f>
        <v>15867000</v>
      </c>
      <c r="AR127" s="86" t="s">
        <v>115</v>
      </c>
      <c r="AS127" s="143">
        <v>0</v>
      </c>
      <c r="AT127" s="203" t="s">
        <v>80</v>
      </c>
      <c r="AU127" s="248">
        <v>15867000</v>
      </c>
      <c r="AV127" s="364">
        <f t="shared" si="6"/>
        <v>0</v>
      </c>
      <c r="AW127" s="133">
        <f t="shared" si="7"/>
        <v>1</v>
      </c>
      <c r="AX127" s="156" t="s">
        <v>80</v>
      </c>
      <c r="AY127" s="86" t="s">
        <v>800</v>
      </c>
      <c r="AZ127" s="145" t="s">
        <v>12059</v>
      </c>
      <c r="BA127" s="81" t="s">
        <v>71</v>
      </c>
      <c r="BB127" s="81" t="s">
        <v>71</v>
      </c>
    </row>
    <row r="128" spans="2:54" s="296" customFormat="1" ht="15" customHeight="1" x14ac:dyDescent="0.2">
      <c r="B128" s="247">
        <v>2023</v>
      </c>
      <c r="C128" s="81">
        <v>891780111</v>
      </c>
      <c r="D128" s="82" t="s">
        <v>68</v>
      </c>
      <c r="E128" s="144" t="s">
        <v>12060</v>
      </c>
      <c r="F128" s="145" t="s">
        <v>12061</v>
      </c>
      <c r="G128" s="138">
        <v>0</v>
      </c>
      <c r="H128" s="145"/>
      <c r="I128" s="86" t="s">
        <v>78</v>
      </c>
      <c r="J128" s="81" t="s">
        <v>1527</v>
      </c>
      <c r="K128" s="141" t="s">
        <v>12062</v>
      </c>
      <c r="L128" s="248">
        <v>16947000</v>
      </c>
      <c r="M128" s="81" t="s">
        <v>73</v>
      </c>
      <c r="N128" s="145"/>
      <c r="O128" s="87" t="s">
        <v>12063</v>
      </c>
      <c r="P128" s="87">
        <v>7601915</v>
      </c>
      <c r="Q128" s="150">
        <v>33</v>
      </c>
      <c r="R128" s="169">
        <v>44943</v>
      </c>
      <c r="S128" s="248">
        <v>5363267343</v>
      </c>
      <c r="T128" s="169">
        <v>44951</v>
      </c>
      <c r="U128" s="566">
        <f>L128</f>
        <v>16947000</v>
      </c>
      <c r="V128" s="86" t="s">
        <v>70</v>
      </c>
      <c r="W128" s="143">
        <v>39058006</v>
      </c>
      <c r="X128" s="87" t="s">
        <v>11844</v>
      </c>
      <c r="Y128" s="145"/>
      <c r="Z128" s="201">
        <v>44951</v>
      </c>
      <c r="AA128" s="201">
        <v>44951</v>
      </c>
      <c r="AB128" s="201" t="s">
        <v>80</v>
      </c>
      <c r="AC128" s="201">
        <v>45093</v>
      </c>
      <c r="AD128" s="150">
        <f t="shared" si="3"/>
        <v>142</v>
      </c>
      <c r="AE128" s="150">
        <v>0</v>
      </c>
      <c r="AF128" s="567">
        <v>0</v>
      </c>
      <c r="AG128" s="150">
        <v>0</v>
      </c>
      <c r="AH128" s="156" t="s">
        <v>80</v>
      </c>
      <c r="AI128" s="150">
        <f t="shared" si="5"/>
        <v>0</v>
      </c>
      <c r="AJ128" s="143">
        <v>0</v>
      </c>
      <c r="AK128" s="248">
        <v>0</v>
      </c>
      <c r="AL128" s="86" t="s">
        <v>80</v>
      </c>
      <c r="AM128" s="150">
        <v>0</v>
      </c>
      <c r="AN128" s="169" t="s">
        <v>80</v>
      </c>
      <c r="AO128" s="169" t="s">
        <v>80</v>
      </c>
      <c r="AP128" s="150">
        <f t="shared" si="8"/>
        <v>0</v>
      </c>
      <c r="AQ128" s="252">
        <f>+L128+AF128-AK128</f>
        <v>16947000</v>
      </c>
      <c r="AR128" s="86" t="s">
        <v>115</v>
      </c>
      <c r="AS128" s="143">
        <v>0</v>
      </c>
      <c r="AT128" s="203" t="s">
        <v>80</v>
      </c>
      <c r="AU128" s="248">
        <v>16947000</v>
      </c>
      <c r="AV128" s="364">
        <f t="shared" si="6"/>
        <v>0</v>
      </c>
      <c r="AW128" s="133">
        <f t="shared" si="7"/>
        <v>1</v>
      </c>
      <c r="AX128" s="156" t="s">
        <v>80</v>
      </c>
      <c r="AY128" s="86" t="s">
        <v>800</v>
      </c>
      <c r="AZ128" s="145" t="s">
        <v>12064</v>
      </c>
      <c r="BA128" s="81" t="s">
        <v>71</v>
      </c>
      <c r="BB128" s="81" t="s">
        <v>71</v>
      </c>
    </row>
    <row r="129" spans="2:54" s="296" customFormat="1" ht="15" customHeight="1" x14ac:dyDescent="0.2">
      <c r="B129" s="247">
        <v>2023</v>
      </c>
      <c r="C129" s="81">
        <v>891780111</v>
      </c>
      <c r="D129" s="82" t="s">
        <v>68</v>
      </c>
      <c r="E129" s="144" t="s">
        <v>12065</v>
      </c>
      <c r="F129" s="145" t="s">
        <v>12066</v>
      </c>
      <c r="G129" s="138">
        <v>0</v>
      </c>
      <c r="H129" s="145"/>
      <c r="I129" s="86" t="s">
        <v>78</v>
      </c>
      <c r="J129" s="81" t="s">
        <v>1527</v>
      </c>
      <c r="K129" s="141" t="s">
        <v>12067</v>
      </c>
      <c r="L129" s="248">
        <v>8930000</v>
      </c>
      <c r="M129" s="81" t="s">
        <v>73</v>
      </c>
      <c r="N129" s="145"/>
      <c r="O129" s="87" t="s">
        <v>12068</v>
      </c>
      <c r="P129" s="87">
        <v>39055352</v>
      </c>
      <c r="Q129" s="150">
        <v>33</v>
      </c>
      <c r="R129" s="169">
        <v>44943</v>
      </c>
      <c r="S129" s="248">
        <v>5363267343</v>
      </c>
      <c r="T129" s="169">
        <v>44951</v>
      </c>
      <c r="U129" s="566">
        <f>L129</f>
        <v>8930000</v>
      </c>
      <c r="V129" s="86" t="s">
        <v>70</v>
      </c>
      <c r="W129" s="143">
        <v>57444673</v>
      </c>
      <c r="X129" s="87" t="s">
        <v>9982</v>
      </c>
      <c r="Y129" s="145"/>
      <c r="Z129" s="201">
        <v>44951</v>
      </c>
      <c r="AA129" s="201">
        <v>44951</v>
      </c>
      <c r="AB129" s="201" t="s">
        <v>80</v>
      </c>
      <c r="AC129" s="201">
        <v>45084</v>
      </c>
      <c r="AD129" s="150">
        <f t="shared" si="3"/>
        <v>133</v>
      </c>
      <c r="AE129" s="150">
        <v>1</v>
      </c>
      <c r="AF129" s="567">
        <v>570000</v>
      </c>
      <c r="AG129" s="150">
        <v>1</v>
      </c>
      <c r="AH129" s="201">
        <v>45093</v>
      </c>
      <c r="AI129" s="150">
        <f t="shared" si="5"/>
        <v>9</v>
      </c>
      <c r="AJ129" s="143">
        <v>0</v>
      </c>
      <c r="AK129" s="248">
        <v>0</v>
      </c>
      <c r="AL129" s="86" t="s">
        <v>80</v>
      </c>
      <c r="AM129" s="150">
        <v>0</v>
      </c>
      <c r="AN129" s="169" t="s">
        <v>80</v>
      </c>
      <c r="AO129" s="169" t="s">
        <v>80</v>
      </c>
      <c r="AP129" s="150">
        <f t="shared" si="8"/>
        <v>0</v>
      </c>
      <c r="AQ129" s="252">
        <f>+L129+AF129-AK129</f>
        <v>9500000</v>
      </c>
      <c r="AR129" s="86" t="s">
        <v>115</v>
      </c>
      <c r="AS129" s="143">
        <v>0</v>
      </c>
      <c r="AT129" s="203" t="s">
        <v>80</v>
      </c>
      <c r="AU129" s="248">
        <v>9500000</v>
      </c>
      <c r="AV129" s="364">
        <f t="shared" si="6"/>
        <v>0</v>
      </c>
      <c r="AW129" s="133">
        <f t="shared" si="7"/>
        <v>1</v>
      </c>
      <c r="AX129" s="156" t="s">
        <v>80</v>
      </c>
      <c r="AY129" s="86" t="s">
        <v>800</v>
      </c>
      <c r="AZ129" s="145" t="s">
        <v>12069</v>
      </c>
      <c r="BA129" s="81" t="s">
        <v>71</v>
      </c>
      <c r="BB129" s="81" t="s">
        <v>71</v>
      </c>
    </row>
    <row r="130" spans="2:54" s="296" customFormat="1" ht="15" customHeight="1" x14ac:dyDescent="0.2">
      <c r="B130" s="247">
        <v>2023</v>
      </c>
      <c r="C130" s="81">
        <v>891780111</v>
      </c>
      <c r="D130" s="82" t="s">
        <v>68</v>
      </c>
      <c r="E130" s="144" t="s">
        <v>12070</v>
      </c>
      <c r="F130" s="145" t="s">
        <v>12071</v>
      </c>
      <c r="G130" s="138">
        <v>0</v>
      </c>
      <c r="H130" s="145"/>
      <c r="I130" s="86" t="s">
        <v>78</v>
      </c>
      <c r="J130" s="81" t="s">
        <v>1527</v>
      </c>
      <c r="K130" s="141" t="s">
        <v>12072</v>
      </c>
      <c r="L130" s="248">
        <v>10413000</v>
      </c>
      <c r="M130" s="81" t="s">
        <v>73</v>
      </c>
      <c r="N130" s="145"/>
      <c r="O130" s="87" t="s">
        <v>12073</v>
      </c>
      <c r="P130" s="87">
        <v>39047351</v>
      </c>
      <c r="Q130" s="150">
        <v>33</v>
      </c>
      <c r="R130" s="169">
        <v>44943</v>
      </c>
      <c r="S130" s="248">
        <v>5363267343</v>
      </c>
      <c r="T130" s="169">
        <v>44951</v>
      </c>
      <c r="U130" s="566">
        <f>L130</f>
        <v>10413000</v>
      </c>
      <c r="V130" s="86" t="s">
        <v>70</v>
      </c>
      <c r="W130" s="143">
        <v>57441846</v>
      </c>
      <c r="X130" s="87" t="s">
        <v>12074</v>
      </c>
      <c r="Y130" s="145"/>
      <c r="Z130" s="201">
        <v>44951</v>
      </c>
      <c r="AA130" s="201">
        <v>44951</v>
      </c>
      <c r="AB130" s="201" t="s">
        <v>80</v>
      </c>
      <c r="AC130" s="201">
        <v>45084</v>
      </c>
      <c r="AD130" s="150">
        <f t="shared" si="3"/>
        <v>133</v>
      </c>
      <c r="AE130" s="150">
        <v>1</v>
      </c>
      <c r="AF130" s="567">
        <v>1687000</v>
      </c>
      <c r="AG130" s="150">
        <v>1</v>
      </c>
      <c r="AH130" s="201">
        <v>45107</v>
      </c>
      <c r="AI130" s="150">
        <f t="shared" si="5"/>
        <v>23</v>
      </c>
      <c r="AJ130" s="143">
        <v>0</v>
      </c>
      <c r="AK130" s="248">
        <v>0</v>
      </c>
      <c r="AL130" s="86" t="s">
        <v>80</v>
      </c>
      <c r="AM130" s="150">
        <v>0</v>
      </c>
      <c r="AN130" s="169" t="s">
        <v>80</v>
      </c>
      <c r="AO130" s="169" t="s">
        <v>80</v>
      </c>
      <c r="AP130" s="150">
        <f t="shared" si="8"/>
        <v>0</v>
      </c>
      <c r="AQ130" s="252">
        <f>+L130+AF130-AK130</f>
        <v>12100000</v>
      </c>
      <c r="AR130" s="86" t="s">
        <v>115</v>
      </c>
      <c r="AS130" s="143">
        <v>0</v>
      </c>
      <c r="AT130" s="203" t="s">
        <v>80</v>
      </c>
      <c r="AU130" s="248">
        <v>12100000</v>
      </c>
      <c r="AV130" s="364">
        <f t="shared" si="6"/>
        <v>0</v>
      </c>
      <c r="AW130" s="133">
        <f t="shared" si="7"/>
        <v>1</v>
      </c>
      <c r="AX130" s="156" t="s">
        <v>80</v>
      </c>
      <c r="AY130" s="86" t="s">
        <v>800</v>
      </c>
      <c r="AZ130" s="145" t="s">
        <v>12075</v>
      </c>
      <c r="BA130" s="81" t="s">
        <v>71</v>
      </c>
      <c r="BB130" s="81" t="s">
        <v>71</v>
      </c>
    </row>
    <row r="131" spans="2:54" s="296" customFormat="1" ht="15" customHeight="1" x14ac:dyDescent="0.2">
      <c r="B131" s="247">
        <v>2023</v>
      </c>
      <c r="C131" s="81">
        <v>891780111</v>
      </c>
      <c r="D131" s="82" t="s">
        <v>68</v>
      </c>
      <c r="E131" s="144" t="s">
        <v>12076</v>
      </c>
      <c r="F131" s="145" t="s">
        <v>12077</v>
      </c>
      <c r="G131" s="138">
        <v>0</v>
      </c>
      <c r="H131" s="145"/>
      <c r="I131" s="86" t="s">
        <v>78</v>
      </c>
      <c r="J131" s="81" t="s">
        <v>1527</v>
      </c>
      <c r="K131" s="141" t="s">
        <v>12078</v>
      </c>
      <c r="L131" s="248">
        <v>9437000</v>
      </c>
      <c r="M131" s="81" t="s">
        <v>73</v>
      </c>
      <c r="N131" s="145"/>
      <c r="O131" s="87" t="s">
        <v>12079</v>
      </c>
      <c r="P131" s="87">
        <v>1082887356</v>
      </c>
      <c r="Q131" s="150">
        <v>33</v>
      </c>
      <c r="R131" s="169">
        <v>44943</v>
      </c>
      <c r="S131" s="248">
        <v>5363267343</v>
      </c>
      <c r="T131" s="169">
        <v>44951</v>
      </c>
      <c r="U131" s="566">
        <f>L131</f>
        <v>9437000</v>
      </c>
      <c r="V131" s="86" t="s">
        <v>70</v>
      </c>
      <c r="W131" s="143">
        <v>26668285</v>
      </c>
      <c r="X131" s="87" t="s">
        <v>9520</v>
      </c>
      <c r="Y131" s="145"/>
      <c r="Z131" s="201">
        <v>44951</v>
      </c>
      <c r="AA131" s="201">
        <v>44951</v>
      </c>
      <c r="AB131" s="201" t="s">
        <v>80</v>
      </c>
      <c r="AC131" s="201">
        <v>45093</v>
      </c>
      <c r="AD131" s="150">
        <f t="shared" si="3"/>
        <v>142</v>
      </c>
      <c r="AE131" s="150">
        <v>1</v>
      </c>
      <c r="AF131" s="567">
        <v>886000</v>
      </c>
      <c r="AG131" s="150">
        <v>1</v>
      </c>
      <c r="AH131" s="201">
        <v>45107</v>
      </c>
      <c r="AI131" s="150">
        <f t="shared" si="5"/>
        <v>14</v>
      </c>
      <c r="AJ131" s="143">
        <v>0</v>
      </c>
      <c r="AK131" s="248">
        <v>0</v>
      </c>
      <c r="AL131" s="86" t="s">
        <v>80</v>
      </c>
      <c r="AM131" s="150">
        <v>0</v>
      </c>
      <c r="AN131" s="169" t="s">
        <v>80</v>
      </c>
      <c r="AO131" s="169" t="s">
        <v>80</v>
      </c>
      <c r="AP131" s="150">
        <f t="shared" si="8"/>
        <v>0</v>
      </c>
      <c r="AQ131" s="252">
        <f>+L131+AF131-AK131</f>
        <v>10323000</v>
      </c>
      <c r="AR131" s="86" t="s">
        <v>115</v>
      </c>
      <c r="AS131" s="143">
        <v>0</v>
      </c>
      <c r="AT131" s="203" t="s">
        <v>80</v>
      </c>
      <c r="AU131" s="248">
        <v>10323000</v>
      </c>
      <c r="AV131" s="364">
        <f t="shared" si="6"/>
        <v>0</v>
      </c>
      <c r="AW131" s="133">
        <f t="shared" si="7"/>
        <v>1</v>
      </c>
      <c r="AX131" s="156" t="s">
        <v>80</v>
      </c>
      <c r="AY131" s="86" t="s">
        <v>800</v>
      </c>
      <c r="AZ131" s="145" t="s">
        <v>12080</v>
      </c>
      <c r="BA131" s="81" t="s">
        <v>71</v>
      </c>
      <c r="BB131" s="81" t="s">
        <v>71</v>
      </c>
    </row>
    <row r="132" spans="2:54" s="296" customFormat="1" ht="15" customHeight="1" x14ac:dyDescent="0.2">
      <c r="B132" s="247">
        <v>2023</v>
      </c>
      <c r="C132" s="81">
        <v>891780111</v>
      </c>
      <c r="D132" s="82" t="s">
        <v>68</v>
      </c>
      <c r="E132" s="144" t="s">
        <v>12081</v>
      </c>
      <c r="F132" s="145" t="s">
        <v>12082</v>
      </c>
      <c r="G132" s="138">
        <v>0</v>
      </c>
      <c r="H132" s="145"/>
      <c r="I132" s="86" t="s">
        <v>78</v>
      </c>
      <c r="J132" s="81" t="s">
        <v>1527</v>
      </c>
      <c r="K132" s="141" t="s">
        <v>12083</v>
      </c>
      <c r="L132" s="248">
        <v>11833000</v>
      </c>
      <c r="M132" s="81" t="s">
        <v>73</v>
      </c>
      <c r="N132" s="145"/>
      <c r="O132" s="87" t="s">
        <v>12084</v>
      </c>
      <c r="P132" s="87">
        <v>1083006157</v>
      </c>
      <c r="Q132" s="150">
        <v>33</v>
      </c>
      <c r="R132" s="169">
        <v>44943</v>
      </c>
      <c r="S132" s="248">
        <v>5363267343</v>
      </c>
      <c r="T132" s="169">
        <v>44951</v>
      </c>
      <c r="U132" s="566">
        <f>L132</f>
        <v>11833000</v>
      </c>
      <c r="V132" s="86" t="s">
        <v>70</v>
      </c>
      <c r="W132" s="143">
        <v>7144175</v>
      </c>
      <c r="X132" s="87" t="s">
        <v>9036</v>
      </c>
      <c r="Y132" s="145"/>
      <c r="Z132" s="201">
        <v>44951</v>
      </c>
      <c r="AA132" s="201">
        <v>44951</v>
      </c>
      <c r="AB132" s="201" t="s">
        <v>80</v>
      </c>
      <c r="AC132" s="201">
        <v>45084</v>
      </c>
      <c r="AD132" s="150">
        <f t="shared" si="3"/>
        <v>133</v>
      </c>
      <c r="AE132" s="150">
        <v>1</v>
      </c>
      <c r="AF132" s="567">
        <v>1917000</v>
      </c>
      <c r="AG132" s="150">
        <v>1</v>
      </c>
      <c r="AH132" s="201">
        <v>45107</v>
      </c>
      <c r="AI132" s="150">
        <f t="shared" si="5"/>
        <v>23</v>
      </c>
      <c r="AJ132" s="143">
        <v>0</v>
      </c>
      <c r="AK132" s="248">
        <v>0</v>
      </c>
      <c r="AL132" s="86" t="s">
        <v>80</v>
      </c>
      <c r="AM132" s="150">
        <v>0</v>
      </c>
      <c r="AN132" s="169" t="s">
        <v>80</v>
      </c>
      <c r="AO132" s="169" t="s">
        <v>80</v>
      </c>
      <c r="AP132" s="150">
        <f t="shared" si="8"/>
        <v>0</v>
      </c>
      <c r="AQ132" s="252">
        <f>+L132+AF132-AK132</f>
        <v>13750000</v>
      </c>
      <c r="AR132" s="86" t="s">
        <v>115</v>
      </c>
      <c r="AS132" s="143">
        <v>0</v>
      </c>
      <c r="AT132" s="203" t="s">
        <v>80</v>
      </c>
      <c r="AU132" s="248">
        <v>13750000</v>
      </c>
      <c r="AV132" s="364">
        <f t="shared" si="6"/>
        <v>0</v>
      </c>
      <c r="AW132" s="133">
        <f t="shared" si="7"/>
        <v>1</v>
      </c>
      <c r="AX132" s="156" t="s">
        <v>80</v>
      </c>
      <c r="AY132" s="86" t="s">
        <v>800</v>
      </c>
      <c r="AZ132" s="145" t="s">
        <v>12085</v>
      </c>
      <c r="BA132" s="81" t="s">
        <v>71</v>
      </c>
      <c r="BB132" s="81" t="s">
        <v>71</v>
      </c>
    </row>
    <row r="133" spans="2:54" s="296" customFormat="1" ht="15" customHeight="1" x14ac:dyDescent="0.2">
      <c r="B133" s="247">
        <v>2023</v>
      </c>
      <c r="C133" s="81">
        <v>891780111</v>
      </c>
      <c r="D133" s="82" t="s">
        <v>68</v>
      </c>
      <c r="E133" s="144" t="s">
        <v>12086</v>
      </c>
      <c r="F133" s="145" t="s">
        <v>12087</v>
      </c>
      <c r="G133" s="138">
        <v>0</v>
      </c>
      <c r="H133" s="145"/>
      <c r="I133" s="86" t="s">
        <v>78</v>
      </c>
      <c r="J133" s="81" t="s">
        <v>1527</v>
      </c>
      <c r="K133" s="141" t="s">
        <v>12088</v>
      </c>
      <c r="L133" s="248">
        <v>1667000</v>
      </c>
      <c r="M133" s="81" t="s">
        <v>73</v>
      </c>
      <c r="N133" s="145"/>
      <c r="O133" s="87" t="s">
        <v>2538</v>
      </c>
      <c r="P133" s="87">
        <v>1081827299</v>
      </c>
      <c r="Q133" s="150">
        <v>33</v>
      </c>
      <c r="R133" s="169">
        <v>44943</v>
      </c>
      <c r="S133" s="248">
        <v>5363267343</v>
      </c>
      <c r="T133" s="169">
        <v>44951</v>
      </c>
      <c r="U133" s="566">
        <f>L133</f>
        <v>1667000</v>
      </c>
      <c r="V133" s="86" t="s">
        <v>70</v>
      </c>
      <c r="W133" s="143">
        <v>72004252</v>
      </c>
      <c r="X133" s="87" t="s">
        <v>12089</v>
      </c>
      <c r="Y133" s="145"/>
      <c r="Z133" s="201">
        <v>44951</v>
      </c>
      <c r="AA133" s="201">
        <v>44951</v>
      </c>
      <c r="AB133" s="201" t="s">
        <v>80</v>
      </c>
      <c r="AC133" s="201">
        <v>44956</v>
      </c>
      <c r="AD133" s="150">
        <f t="shared" si="3"/>
        <v>5</v>
      </c>
      <c r="AE133" s="150">
        <v>0</v>
      </c>
      <c r="AF133" s="567">
        <v>0</v>
      </c>
      <c r="AG133" s="150">
        <v>0</v>
      </c>
      <c r="AH133" s="156" t="s">
        <v>80</v>
      </c>
      <c r="AI133" s="150">
        <f t="shared" si="5"/>
        <v>0</v>
      </c>
      <c r="AJ133" s="143">
        <v>0</v>
      </c>
      <c r="AK133" s="248">
        <v>0</v>
      </c>
      <c r="AL133" s="86" t="s">
        <v>80</v>
      </c>
      <c r="AM133" s="150">
        <v>0</v>
      </c>
      <c r="AN133" s="169" t="s">
        <v>80</v>
      </c>
      <c r="AO133" s="169" t="s">
        <v>80</v>
      </c>
      <c r="AP133" s="150">
        <f t="shared" si="8"/>
        <v>0</v>
      </c>
      <c r="AQ133" s="252">
        <f>+L133+AF133-AK133</f>
        <v>1667000</v>
      </c>
      <c r="AR133" s="86" t="s">
        <v>115</v>
      </c>
      <c r="AS133" s="143">
        <v>0</v>
      </c>
      <c r="AT133" s="203" t="s">
        <v>80</v>
      </c>
      <c r="AU133" s="248">
        <v>1667000</v>
      </c>
      <c r="AV133" s="364">
        <f t="shared" si="6"/>
        <v>0</v>
      </c>
      <c r="AW133" s="133">
        <f t="shared" si="7"/>
        <v>1</v>
      </c>
      <c r="AX133" s="156" t="s">
        <v>80</v>
      </c>
      <c r="AY133" s="86" t="s">
        <v>800</v>
      </c>
      <c r="AZ133" s="145" t="s">
        <v>12090</v>
      </c>
      <c r="BA133" s="81" t="s">
        <v>71</v>
      </c>
      <c r="BB133" s="81" t="s">
        <v>71</v>
      </c>
    </row>
    <row r="134" spans="2:54" s="296" customFormat="1" ht="15" customHeight="1" x14ac:dyDescent="0.2">
      <c r="B134" s="247">
        <v>2023</v>
      </c>
      <c r="C134" s="81">
        <v>891780111</v>
      </c>
      <c r="D134" s="82" t="s">
        <v>68</v>
      </c>
      <c r="E134" s="144" t="s">
        <v>12091</v>
      </c>
      <c r="F134" s="145" t="s">
        <v>12092</v>
      </c>
      <c r="G134" s="138">
        <v>0</v>
      </c>
      <c r="H134" s="145"/>
      <c r="I134" s="86" t="s">
        <v>78</v>
      </c>
      <c r="J134" s="81" t="s">
        <v>1527</v>
      </c>
      <c r="K134" s="141" t="s">
        <v>12093</v>
      </c>
      <c r="L134" s="248">
        <v>13253000</v>
      </c>
      <c r="M134" s="81" t="s">
        <v>73</v>
      </c>
      <c r="N134" s="145"/>
      <c r="O134" s="87" t="s">
        <v>12094</v>
      </c>
      <c r="P134" s="87">
        <v>1083553499</v>
      </c>
      <c r="Q134" s="150">
        <v>33</v>
      </c>
      <c r="R134" s="169">
        <v>44943</v>
      </c>
      <c r="S134" s="248">
        <v>5363267343</v>
      </c>
      <c r="T134" s="169">
        <v>44951</v>
      </c>
      <c r="U134" s="566">
        <f>L134</f>
        <v>13253000</v>
      </c>
      <c r="V134" s="86" t="s">
        <v>70</v>
      </c>
      <c r="W134" s="143">
        <v>7144175</v>
      </c>
      <c r="X134" s="87" t="s">
        <v>9036</v>
      </c>
      <c r="Y134" s="145"/>
      <c r="Z134" s="201">
        <v>44951</v>
      </c>
      <c r="AA134" s="201">
        <v>44951</v>
      </c>
      <c r="AB134" s="201" t="s">
        <v>80</v>
      </c>
      <c r="AC134" s="201">
        <v>45084</v>
      </c>
      <c r="AD134" s="150">
        <f t="shared" si="3"/>
        <v>133</v>
      </c>
      <c r="AE134" s="150">
        <v>2</v>
      </c>
      <c r="AF134" s="567">
        <v>2147000</v>
      </c>
      <c r="AG134" s="150">
        <v>1</v>
      </c>
      <c r="AH134" s="201">
        <v>45107</v>
      </c>
      <c r="AI134" s="150">
        <f t="shared" si="5"/>
        <v>23</v>
      </c>
      <c r="AJ134" s="143">
        <v>0</v>
      </c>
      <c r="AK134" s="248">
        <v>0</v>
      </c>
      <c r="AL134" s="86" t="s">
        <v>80</v>
      </c>
      <c r="AM134" s="150">
        <v>0</v>
      </c>
      <c r="AN134" s="169" t="s">
        <v>80</v>
      </c>
      <c r="AO134" s="169" t="s">
        <v>80</v>
      </c>
      <c r="AP134" s="150">
        <f t="shared" si="8"/>
        <v>0</v>
      </c>
      <c r="AQ134" s="252">
        <f>+L134+AF134-AK134</f>
        <v>15400000</v>
      </c>
      <c r="AR134" s="86" t="s">
        <v>115</v>
      </c>
      <c r="AS134" s="143">
        <v>0</v>
      </c>
      <c r="AT134" s="203" t="s">
        <v>80</v>
      </c>
      <c r="AU134" s="248">
        <v>15400000</v>
      </c>
      <c r="AV134" s="364">
        <f t="shared" si="6"/>
        <v>0</v>
      </c>
      <c r="AW134" s="133">
        <f t="shared" si="7"/>
        <v>1</v>
      </c>
      <c r="AX134" s="156" t="s">
        <v>80</v>
      </c>
      <c r="AY134" s="86" t="s">
        <v>800</v>
      </c>
      <c r="AZ134" s="145" t="s">
        <v>12095</v>
      </c>
      <c r="BA134" s="81" t="s">
        <v>71</v>
      </c>
      <c r="BB134" s="81" t="s">
        <v>71</v>
      </c>
    </row>
    <row r="135" spans="2:54" s="296" customFormat="1" ht="15" customHeight="1" x14ac:dyDescent="0.2">
      <c r="B135" s="247">
        <v>2023</v>
      </c>
      <c r="C135" s="81">
        <v>891780111</v>
      </c>
      <c r="D135" s="82" t="s">
        <v>68</v>
      </c>
      <c r="E135" s="144" t="s">
        <v>12096</v>
      </c>
      <c r="F135" s="145" t="s">
        <v>12097</v>
      </c>
      <c r="G135" s="138">
        <v>0</v>
      </c>
      <c r="H135" s="145"/>
      <c r="I135" s="86" t="s">
        <v>78</v>
      </c>
      <c r="J135" s="317" t="s">
        <v>1527</v>
      </c>
      <c r="K135" s="569" t="s">
        <v>12098</v>
      </c>
      <c r="L135" s="570">
        <v>14673000</v>
      </c>
      <c r="M135" s="81" t="s">
        <v>73</v>
      </c>
      <c r="N135" s="145"/>
      <c r="O135" s="482" t="s">
        <v>12099</v>
      </c>
      <c r="P135" s="482">
        <v>1082957435</v>
      </c>
      <c r="Q135" s="150">
        <v>33</v>
      </c>
      <c r="R135" s="169">
        <v>44943</v>
      </c>
      <c r="S135" s="570">
        <v>5363267343</v>
      </c>
      <c r="T135" s="169">
        <v>44951</v>
      </c>
      <c r="U135" s="566">
        <f>L135</f>
        <v>14673000</v>
      </c>
      <c r="V135" s="86" t="s">
        <v>70</v>
      </c>
      <c r="W135" s="481">
        <v>1082868728</v>
      </c>
      <c r="X135" s="482" t="s">
        <v>10958</v>
      </c>
      <c r="Y135" s="145"/>
      <c r="Z135" s="472">
        <v>44951</v>
      </c>
      <c r="AA135" s="472">
        <v>44951</v>
      </c>
      <c r="AB135" s="201" t="s">
        <v>80</v>
      </c>
      <c r="AC135" s="472">
        <v>45084</v>
      </c>
      <c r="AD135" s="150">
        <f t="shared" si="3"/>
        <v>133</v>
      </c>
      <c r="AE135" s="359">
        <v>1</v>
      </c>
      <c r="AF135" s="573">
        <v>1653000</v>
      </c>
      <c r="AG135" s="359">
        <v>2</v>
      </c>
      <c r="AH135" s="201">
        <v>45093</v>
      </c>
      <c r="AI135" s="150">
        <f t="shared" ref="AI135:AI198" si="9">+IF(AH135="1800-01-01",0,AH135-AC135)</f>
        <v>9</v>
      </c>
      <c r="AJ135" s="143">
        <v>0</v>
      </c>
      <c r="AK135" s="248">
        <v>0</v>
      </c>
      <c r="AL135" s="86" t="s">
        <v>80</v>
      </c>
      <c r="AM135" s="150">
        <v>0</v>
      </c>
      <c r="AN135" s="169" t="s">
        <v>80</v>
      </c>
      <c r="AO135" s="169" t="s">
        <v>80</v>
      </c>
      <c r="AP135" s="150">
        <f t="shared" si="8"/>
        <v>0</v>
      </c>
      <c r="AQ135" s="252">
        <f>+L135+AF135-AK135</f>
        <v>16326000</v>
      </c>
      <c r="AR135" s="86" t="s">
        <v>115</v>
      </c>
      <c r="AS135" s="143">
        <v>0</v>
      </c>
      <c r="AT135" s="203" t="s">
        <v>80</v>
      </c>
      <c r="AU135" s="248">
        <v>16326000</v>
      </c>
      <c r="AV135" s="364">
        <f t="shared" ref="AV135:AV198" si="10">AQ135-AU135</f>
        <v>0</v>
      </c>
      <c r="AW135" s="133">
        <f t="shared" ref="AW135:AW198" si="11">+AU135/AQ135</f>
        <v>1</v>
      </c>
      <c r="AX135" s="156" t="s">
        <v>80</v>
      </c>
      <c r="AY135" s="86" t="s">
        <v>800</v>
      </c>
      <c r="AZ135" s="145" t="s">
        <v>12100</v>
      </c>
      <c r="BA135" s="81" t="s">
        <v>71</v>
      </c>
      <c r="BB135" s="81" t="s">
        <v>71</v>
      </c>
    </row>
    <row r="136" spans="2:54" s="296" customFormat="1" ht="15" customHeight="1" x14ac:dyDescent="0.2">
      <c r="B136" s="247">
        <v>2023</v>
      </c>
      <c r="C136" s="81">
        <v>891780111</v>
      </c>
      <c r="D136" s="82" t="s">
        <v>68</v>
      </c>
      <c r="E136" s="144" t="s">
        <v>12101</v>
      </c>
      <c r="F136" s="145" t="s">
        <v>12102</v>
      </c>
      <c r="G136" s="568">
        <v>0</v>
      </c>
      <c r="H136" s="145"/>
      <c r="I136" s="86" t="s">
        <v>78</v>
      </c>
      <c r="J136" s="317" t="s">
        <v>1527</v>
      </c>
      <c r="K136" s="569" t="s">
        <v>12103</v>
      </c>
      <c r="L136" s="570">
        <v>9900000</v>
      </c>
      <c r="M136" s="81" t="s">
        <v>73</v>
      </c>
      <c r="N136" s="145"/>
      <c r="O136" s="482" t="s">
        <v>12104</v>
      </c>
      <c r="P136" s="482">
        <v>36719808</v>
      </c>
      <c r="Q136" s="150">
        <v>33</v>
      </c>
      <c r="R136" s="169">
        <v>44943</v>
      </c>
      <c r="S136" s="570">
        <v>5363267343</v>
      </c>
      <c r="T136" s="169">
        <v>44951</v>
      </c>
      <c r="U136" s="566">
        <f>L136</f>
        <v>9900000</v>
      </c>
      <c r="V136" s="86" t="s">
        <v>70</v>
      </c>
      <c r="W136" s="481">
        <v>45507423</v>
      </c>
      <c r="X136" s="482" t="s">
        <v>12105</v>
      </c>
      <c r="Y136" s="145"/>
      <c r="Z136" s="472">
        <v>44951</v>
      </c>
      <c r="AA136" s="472">
        <v>44951</v>
      </c>
      <c r="AB136" s="201" t="s">
        <v>80</v>
      </c>
      <c r="AC136" s="472">
        <v>45084</v>
      </c>
      <c r="AD136" s="150">
        <f t="shared" si="3"/>
        <v>133</v>
      </c>
      <c r="AE136" s="359">
        <v>1</v>
      </c>
      <c r="AF136" s="571">
        <v>3740000</v>
      </c>
      <c r="AG136" s="359">
        <v>1</v>
      </c>
      <c r="AH136" s="201">
        <v>45105</v>
      </c>
      <c r="AI136" s="150">
        <f t="shared" si="9"/>
        <v>21</v>
      </c>
      <c r="AJ136" s="143">
        <v>0</v>
      </c>
      <c r="AK136" s="248">
        <v>0</v>
      </c>
      <c r="AL136" s="86" t="s">
        <v>80</v>
      </c>
      <c r="AM136" s="150">
        <v>0</v>
      </c>
      <c r="AN136" s="169" t="s">
        <v>80</v>
      </c>
      <c r="AO136" s="169" t="s">
        <v>80</v>
      </c>
      <c r="AP136" s="150">
        <f t="shared" ref="AP136:AP199" si="12">IFERROR(+IF(AN136="1800-01-01",0,AO136-AN136),0)</f>
        <v>0</v>
      </c>
      <c r="AQ136" s="252">
        <f>+L136+AF136-AK136</f>
        <v>13640000</v>
      </c>
      <c r="AR136" s="86" t="s">
        <v>115</v>
      </c>
      <c r="AS136" s="143">
        <v>0</v>
      </c>
      <c r="AT136" s="203" t="s">
        <v>80</v>
      </c>
      <c r="AU136" s="248">
        <v>13640000</v>
      </c>
      <c r="AV136" s="364">
        <f t="shared" si="10"/>
        <v>0</v>
      </c>
      <c r="AW136" s="133">
        <f t="shared" si="11"/>
        <v>1</v>
      </c>
      <c r="AX136" s="156" t="s">
        <v>80</v>
      </c>
      <c r="AY136" s="86" t="s">
        <v>800</v>
      </c>
      <c r="AZ136" s="145" t="s">
        <v>12106</v>
      </c>
      <c r="BA136" s="81" t="s">
        <v>71</v>
      </c>
      <c r="BB136" s="81" t="s">
        <v>71</v>
      </c>
    </row>
    <row r="137" spans="2:54" s="296" customFormat="1" ht="15" customHeight="1" x14ac:dyDescent="0.2">
      <c r="B137" s="247">
        <v>2023</v>
      </c>
      <c r="C137" s="81">
        <v>891780111</v>
      </c>
      <c r="D137" s="82" t="s">
        <v>68</v>
      </c>
      <c r="E137" s="144" t="s">
        <v>12107</v>
      </c>
      <c r="F137" s="145" t="s">
        <v>12108</v>
      </c>
      <c r="G137" s="138">
        <v>0</v>
      </c>
      <c r="H137" s="145"/>
      <c r="I137" s="86" t="s">
        <v>78</v>
      </c>
      <c r="J137" s="81" t="s">
        <v>1527</v>
      </c>
      <c r="K137" s="141" t="s">
        <v>12109</v>
      </c>
      <c r="L137" s="248">
        <v>11833000</v>
      </c>
      <c r="M137" s="81" t="s">
        <v>73</v>
      </c>
      <c r="N137" s="145"/>
      <c r="O137" s="87" t="s">
        <v>12110</v>
      </c>
      <c r="P137" s="87">
        <v>85449538</v>
      </c>
      <c r="Q137" s="150">
        <v>33</v>
      </c>
      <c r="R137" s="169">
        <v>44943</v>
      </c>
      <c r="S137" s="248">
        <v>5363267343</v>
      </c>
      <c r="T137" s="169">
        <v>44951</v>
      </c>
      <c r="U137" s="566">
        <f>L137</f>
        <v>11833000</v>
      </c>
      <c r="V137" s="86" t="s">
        <v>70</v>
      </c>
      <c r="W137" s="143">
        <v>36557666</v>
      </c>
      <c r="X137" s="87" t="s">
        <v>9555</v>
      </c>
      <c r="Y137" s="145"/>
      <c r="Z137" s="201">
        <v>44951</v>
      </c>
      <c r="AA137" s="201">
        <v>44951</v>
      </c>
      <c r="AB137" s="201" t="s">
        <v>80</v>
      </c>
      <c r="AC137" s="201">
        <v>45084</v>
      </c>
      <c r="AD137" s="150">
        <f t="shared" si="3"/>
        <v>133</v>
      </c>
      <c r="AE137" s="150">
        <v>1</v>
      </c>
      <c r="AF137" s="567">
        <v>1917000</v>
      </c>
      <c r="AG137" s="150">
        <v>1</v>
      </c>
      <c r="AH137" s="201">
        <v>45107</v>
      </c>
      <c r="AI137" s="150">
        <f t="shared" si="9"/>
        <v>23</v>
      </c>
      <c r="AJ137" s="143">
        <v>0</v>
      </c>
      <c r="AK137" s="248">
        <v>0</v>
      </c>
      <c r="AL137" s="86" t="s">
        <v>80</v>
      </c>
      <c r="AM137" s="150">
        <v>0</v>
      </c>
      <c r="AN137" s="169" t="s">
        <v>80</v>
      </c>
      <c r="AO137" s="169" t="s">
        <v>80</v>
      </c>
      <c r="AP137" s="150">
        <f t="shared" si="12"/>
        <v>0</v>
      </c>
      <c r="AQ137" s="252">
        <f>+L137+AF137-AK137</f>
        <v>13750000</v>
      </c>
      <c r="AR137" s="86" t="s">
        <v>115</v>
      </c>
      <c r="AS137" s="143">
        <v>0</v>
      </c>
      <c r="AT137" s="203" t="s">
        <v>80</v>
      </c>
      <c r="AU137" s="248">
        <v>13750000</v>
      </c>
      <c r="AV137" s="364">
        <f t="shared" si="10"/>
        <v>0</v>
      </c>
      <c r="AW137" s="133">
        <f t="shared" si="11"/>
        <v>1</v>
      </c>
      <c r="AX137" s="156" t="s">
        <v>80</v>
      </c>
      <c r="AY137" s="86" t="s">
        <v>800</v>
      </c>
      <c r="AZ137" s="145" t="s">
        <v>12111</v>
      </c>
      <c r="BA137" s="81" t="s">
        <v>71</v>
      </c>
      <c r="BB137" s="81" t="s">
        <v>71</v>
      </c>
    </row>
    <row r="138" spans="2:54" s="296" customFormat="1" ht="15" customHeight="1" x14ac:dyDescent="0.2">
      <c r="B138" s="247">
        <v>2023</v>
      </c>
      <c r="C138" s="81">
        <v>891780111</v>
      </c>
      <c r="D138" s="82" t="s">
        <v>68</v>
      </c>
      <c r="E138" s="144" t="s">
        <v>12112</v>
      </c>
      <c r="F138" s="145" t="s">
        <v>12113</v>
      </c>
      <c r="G138" s="138">
        <v>0</v>
      </c>
      <c r="H138" s="145"/>
      <c r="I138" s="86" t="s">
        <v>78</v>
      </c>
      <c r="J138" s="81" t="s">
        <v>1527</v>
      </c>
      <c r="K138" s="141" t="s">
        <v>12114</v>
      </c>
      <c r="L138" s="248">
        <v>16017000</v>
      </c>
      <c r="M138" s="81" t="s">
        <v>73</v>
      </c>
      <c r="N138" s="145"/>
      <c r="O138" s="87" t="s">
        <v>12115</v>
      </c>
      <c r="P138" s="87">
        <v>85155379</v>
      </c>
      <c r="Q138" s="150">
        <v>33</v>
      </c>
      <c r="R138" s="169">
        <v>44943</v>
      </c>
      <c r="S138" s="248">
        <v>5363267343</v>
      </c>
      <c r="T138" s="169">
        <v>44951</v>
      </c>
      <c r="U138" s="566">
        <f>L138</f>
        <v>16017000</v>
      </c>
      <c r="V138" s="86" t="s">
        <v>70</v>
      </c>
      <c r="W138" s="143">
        <v>85465146</v>
      </c>
      <c r="X138" s="87" t="s">
        <v>11756</v>
      </c>
      <c r="Y138" s="145"/>
      <c r="Z138" s="201">
        <v>44951</v>
      </c>
      <c r="AA138" s="201">
        <v>44951</v>
      </c>
      <c r="AB138" s="201" t="s">
        <v>80</v>
      </c>
      <c r="AC138" s="201">
        <v>45093</v>
      </c>
      <c r="AD138" s="150">
        <f t="shared" si="3"/>
        <v>142</v>
      </c>
      <c r="AE138" s="150">
        <v>1</v>
      </c>
      <c r="AF138" s="567">
        <v>1446000</v>
      </c>
      <c r="AG138" s="150">
        <v>1</v>
      </c>
      <c r="AH138" s="201">
        <v>45107</v>
      </c>
      <c r="AI138" s="150">
        <f t="shared" si="9"/>
        <v>14</v>
      </c>
      <c r="AJ138" s="143">
        <v>0</v>
      </c>
      <c r="AK138" s="248">
        <v>0</v>
      </c>
      <c r="AL138" s="86" t="s">
        <v>80</v>
      </c>
      <c r="AM138" s="150">
        <v>0</v>
      </c>
      <c r="AN138" s="169" t="s">
        <v>80</v>
      </c>
      <c r="AO138" s="169" t="s">
        <v>80</v>
      </c>
      <c r="AP138" s="150">
        <f t="shared" si="12"/>
        <v>0</v>
      </c>
      <c r="AQ138" s="252">
        <f>+L138+AF138-AK138</f>
        <v>17463000</v>
      </c>
      <c r="AR138" s="86" t="s">
        <v>115</v>
      </c>
      <c r="AS138" s="143">
        <v>0</v>
      </c>
      <c r="AT138" s="203" t="s">
        <v>80</v>
      </c>
      <c r="AU138" s="248">
        <v>17463000</v>
      </c>
      <c r="AV138" s="364">
        <f t="shared" si="10"/>
        <v>0</v>
      </c>
      <c r="AW138" s="133">
        <f t="shared" si="11"/>
        <v>1</v>
      </c>
      <c r="AX138" s="156" t="s">
        <v>80</v>
      </c>
      <c r="AY138" s="86" t="s">
        <v>800</v>
      </c>
      <c r="AZ138" s="145" t="s">
        <v>12116</v>
      </c>
      <c r="BA138" s="81" t="s">
        <v>71</v>
      </c>
      <c r="BB138" s="81" t="s">
        <v>71</v>
      </c>
    </row>
    <row r="139" spans="2:54" s="296" customFormat="1" ht="15" customHeight="1" x14ac:dyDescent="0.2">
      <c r="B139" s="247">
        <v>2023</v>
      </c>
      <c r="C139" s="81">
        <v>891780111</v>
      </c>
      <c r="D139" s="82" t="s">
        <v>68</v>
      </c>
      <c r="E139" s="144" t="s">
        <v>12117</v>
      </c>
      <c r="F139" s="145" t="s">
        <v>12118</v>
      </c>
      <c r="G139" s="138">
        <v>0</v>
      </c>
      <c r="H139" s="145"/>
      <c r="I139" s="86" t="s">
        <v>78</v>
      </c>
      <c r="J139" s="81" t="s">
        <v>1527</v>
      </c>
      <c r="K139" s="141" t="s">
        <v>12119</v>
      </c>
      <c r="L139" s="248">
        <v>14673000</v>
      </c>
      <c r="M139" s="81" t="s">
        <v>73</v>
      </c>
      <c r="N139" s="145"/>
      <c r="O139" s="87" t="s">
        <v>5403</v>
      </c>
      <c r="P139" s="87">
        <v>26671795</v>
      </c>
      <c r="Q139" s="150">
        <v>33</v>
      </c>
      <c r="R139" s="169">
        <v>44943</v>
      </c>
      <c r="S139" s="248">
        <v>5363267343</v>
      </c>
      <c r="T139" s="169">
        <v>44951</v>
      </c>
      <c r="U139" s="566">
        <f>L139</f>
        <v>14673000</v>
      </c>
      <c r="V139" s="86" t="s">
        <v>70</v>
      </c>
      <c r="W139" s="143">
        <v>12548945</v>
      </c>
      <c r="X139" s="87" t="s">
        <v>12120</v>
      </c>
      <c r="Y139" s="145"/>
      <c r="Z139" s="201">
        <v>44951</v>
      </c>
      <c r="AA139" s="201">
        <v>44951</v>
      </c>
      <c r="AB139" s="201" t="s">
        <v>80</v>
      </c>
      <c r="AC139" s="201">
        <v>45084</v>
      </c>
      <c r="AD139" s="150">
        <f t="shared" si="3"/>
        <v>133</v>
      </c>
      <c r="AE139" s="150">
        <v>0</v>
      </c>
      <c r="AF139" s="567">
        <v>0</v>
      </c>
      <c r="AG139" s="150">
        <v>0</v>
      </c>
      <c r="AH139" s="156" t="s">
        <v>80</v>
      </c>
      <c r="AI139" s="150">
        <f t="shared" si="9"/>
        <v>0</v>
      </c>
      <c r="AJ139" s="143">
        <v>0</v>
      </c>
      <c r="AK139" s="248">
        <v>0</v>
      </c>
      <c r="AL139" s="86" t="s">
        <v>80</v>
      </c>
      <c r="AM139" s="150">
        <v>0</v>
      </c>
      <c r="AN139" s="169" t="s">
        <v>80</v>
      </c>
      <c r="AO139" s="169" t="s">
        <v>80</v>
      </c>
      <c r="AP139" s="150">
        <f t="shared" si="12"/>
        <v>0</v>
      </c>
      <c r="AQ139" s="252">
        <f>+L139+AF139-AK139</f>
        <v>14673000</v>
      </c>
      <c r="AR139" s="86" t="s">
        <v>115</v>
      </c>
      <c r="AS139" s="143">
        <v>0</v>
      </c>
      <c r="AT139" s="203" t="s">
        <v>80</v>
      </c>
      <c r="AU139" s="248">
        <v>14673000</v>
      </c>
      <c r="AV139" s="364">
        <f t="shared" si="10"/>
        <v>0</v>
      </c>
      <c r="AW139" s="133">
        <f t="shared" si="11"/>
        <v>1</v>
      </c>
      <c r="AX139" s="156" t="s">
        <v>80</v>
      </c>
      <c r="AY139" s="86" t="s">
        <v>800</v>
      </c>
      <c r="AZ139" s="145" t="s">
        <v>12121</v>
      </c>
      <c r="BA139" s="81" t="s">
        <v>71</v>
      </c>
      <c r="BB139" s="81" t="s">
        <v>71</v>
      </c>
    </row>
    <row r="140" spans="2:54" s="296" customFormat="1" ht="15" customHeight="1" x14ac:dyDescent="0.2">
      <c r="B140" s="247">
        <v>2023</v>
      </c>
      <c r="C140" s="81">
        <v>891780111</v>
      </c>
      <c r="D140" s="82" t="s">
        <v>68</v>
      </c>
      <c r="E140" s="144" t="s">
        <v>12122</v>
      </c>
      <c r="F140" s="145" t="s">
        <v>12123</v>
      </c>
      <c r="G140" s="568">
        <v>0</v>
      </c>
      <c r="H140" s="145"/>
      <c r="I140" s="86" t="s">
        <v>78</v>
      </c>
      <c r="J140" s="317" t="s">
        <v>1527</v>
      </c>
      <c r="K140" s="569" t="s">
        <v>12124</v>
      </c>
      <c r="L140" s="570">
        <v>30500000</v>
      </c>
      <c r="M140" s="81" t="s">
        <v>73</v>
      </c>
      <c r="N140" s="145"/>
      <c r="O140" s="482" t="s">
        <v>12125</v>
      </c>
      <c r="P140" s="482">
        <v>36724902</v>
      </c>
      <c r="Q140" s="150">
        <v>33</v>
      </c>
      <c r="R140" s="169">
        <v>44943</v>
      </c>
      <c r="S140" s="570">
        <v>5363267343</v>
      </c>
      <c r="T140" s="169">
        <v>44951</v>
      </c>
      <c r="U140" s="566">
        <f>L140</f>
        <v>30500000</v>
      </c>
      <c r="V140" s="86" t="s">
        <v>70</v>
      </c>
      <c r="W140" s="481">
        <v>12621405</v>
      </c>
      <c r="X140" s="482" t="s">
        <v>11467</v>
      </c>
      <c r="Y140" s="145"/>
      <c r="Z140" s="472">
        <v>44951</v>
      </c>
      <c r="AA140" s="472">
        <v>44951</v>
      </c>
      <c r="AB140" s="201" t="s">
        <v>80</v>
      </c>
      <c r="AC140" s="472">
        <v>45093</v>
      </c>
      <c r="AD140" s="150">
        <f t="shared" si="3"/>
        <v>142</v>
      </c>
      <c r="AE140" s="359">
        <v>1</v>
      </c>
      <c r="AF140" s="571">
        <v>2847000</v>
      </c>
      <c r="AG140" s="359">
        <v>1</v>
      </c>
      <c r="AH140" s="201">
        <v>45107</v>
      </c>
      <c r="AI140" s="150">
        <f t="shared" si="9"/>
        <v>14</v>
      </c>
      <c r="AJ140" s="143">
        <v>0</v>
      </c>
      <c r="AK140" s="248">
        <v>0</v>
      </c>
      <c r="AL140" s="86" t="s">
        <v>80</v>
      </c>
      <c r="AM140" s="150">
        <v>0</v>
      </c>
      <c r="AN140" s="169" t="s">
        <v>80</v>
      </c>
      <c r="AO140" s="169" t="s">
        <v>80</v>
      </c>
      <c r="AP140" s="150">
        <f t="shared" si="12"/>
        <v>0</v>
      </c>
      <c r="AQ140" s="252">
        <f>+L140+AF140-AK140</f>
        <v>33347000</v>
      </c>
      <c r="AR140" s="86" t="s">
        <v>115</v>
      </c>
      <c r="AS140" s="143">
        <v>0</v>
      </c>
      <c r="AT140" s="203" t="s">
        <v>80</v>
      </c>
      <c r="AU140" s="248">
        <v>33347000</v>
      </c>
      <c r="AV140" s="364">
        <f t="shared" si="10"/>
        <v>0</v>
      </c>
      <c r="AW140" s="133">
        <f t="shared" si="11"/>
        <v>1</v>
      </c>
      <c r="AX140" s="156" t="s">
        <v>80</v>
      </c>
      <c r="AY140" s="86" t="s">
        <v>800</v>
      </c>
      <c r="AZ140" s="145" t="s">
        <v>12126</v>
      </c>
      <c r="BA140" s="81" t="s">
        <v>71</v>
      </c>
      <c r="BB140" s="81" t="s">
        <v>71</v>
      </c>
    </row>
    <row r="141" spans="2:54" s="296" customFormat="1" ht="15" customHeight="1" x14ac:dyDescent="0.2">
      <c r="B141" s="247">
        <v>2023</v>
      </c>
      <c r="C141" s="81">
        <v>891780111</v>
      </c>
      <c r="D141" s="82" t="s">
        <v>68</v>
      </c>
      <c r="E141" s="144" t="s">
        <v>12127</v>
      </c>
      <c r="F141" s="145" t="s">
        <v>12128</v>
      </c>
      <c r="G141" s="568">
        <v>0</v>
      </c>
      <c r="H141" s="145"/>
      <c r="I141" s="86" t="s">
        <v>78</v>
      </c>
      <c r="J141" s="317" t="s">
        <v>1527</v>
      </c>
      <c r="K141" s="569" t="s">
        <v>12129</v>
      </c>
      <c r="L141" s="570">
        <v>17513000</v>
      </c>
      <c r="M141" s="81" t="s">
        <v>73</v>
      </c>
      <c r="N141" s="145"/>
      <c r="O141" s="482" t="s">
        <v>12130</v>
      </c>
      <c r="P141" s="482">
        <v>1082889745</v>
      </c>
      <c r="Q141" s="150">
        <v>33</v>
      </c>
      <c r="R141" s="169">
        <v>44943</v>
      </c>
      <c r="S141" s="570">
        <v>5363267343</v>
      </c>
      <c r="T141" s="169">
        <v>44951</v>
      </c>
      <c r="U141" s="566">
        <f>L141</f>
        <v>17513000</v>
      </c>
      <c r="V141" s="86" t="s">
        <v>70</v>
      </c>
      <c r="W141" s="481">
        <v>36718996</v>
      </c>
      <c r="X141" s="482" t="s">
        <v>11828</v>
      </c>
      <c r="Y141" s="145"/>
      <c r="Z141" s="472">
        <v>44951</v>
      </c>
      <c r="AA141" s="472">
        <v>44951</v>
      </c>
      <c r="AB141" s="201" t="s">
        <v>80</v>
      </c>
      <c r="AC141" s="472">
        <v>45084</v>
      </c>
      <c r="AD141" s="150">
        <f t="shared" si="3"/>
        <v>133</v>
      </c>
      <c r="AE141" s="359">
        <v>0</v>
      </c>
      <c r="AF141" s="571">
        <v>0</v>
      </c>
      <c r="AG141" s="359">
        <v>0</v>
      </c>
      <c r="AH141" s="156" t="s">
        <v>80</v>
      </c>
      <c r="AI141" s="150">
        <f t="shared" si="9"/>
        <v>0</v>
      </c>
      <c r="AJ141" s="143">
        <v>0</v>
      </c>
      <c r="AK141" s="248">
        <v>0</v>
      </c>
      <c r="AL141" s="86" t="s">
        <v>80</v>
      </c>
      <c r="AM141" s="150">
        <v>0</v>
      </c>
      <c r="AN141" s="169" t="s">
        <v>80</v>
      </c>
      <c r="AO141" s="169" t="s">
        <v>80</v>
      </c>
      <c r="AP141" s="150">
        <f t="shared" si="12"/>
        <v>0</v>
      </c>
      <c r="AQ141" s="252">
        <f>+L141+AF141-AK141</f>
        <v>17513000</v>
      </c>
      <c r="AR141" s="86" t="s">
        <v>115</v>
      </c>
      <c r="AS141" s="143">
        <v>0</v>
      </c>
      <c r="AT141" s="203" t="s">
        <v>80</v>
      </c>
      <c r="AU141" s="248">
        <v>17513000</v>
      </c>
      <c r="AV141" s="364">
        <f t="shared" si="10"/>
        <v>0</v>
      </c>
      <c r="AW141" s="133">
        <f t="shared" si="11"/>
        <v>1</v>
      </c>
      <c r="AX141" s="156" t="s">
        <v>80</v>
      </c>
      <c r="AY141" s="86" t="s">
        <v>800</v>
      </c>
      <c r="AZ141" s="145" t="s">
        <v>12131</v>
      </c>
      <c r="BA141" s="81" t="s">
        <v>71</v>
      </c>
      <c r="BB141" s="81" t="s">
        <v>71</v>
      </c>
    </row>
    <row r="142" spans="2:54" s="296" customFormat="1" ht="15" customHeight="1" x14ac:dyDescent="0.2">
      <c r="B142" s="247">
        <v>2023</v>
      </c>
      <c r="C142" s="81">
        <v>891780111</v>
      </c>
      <c r="D142" s="82" t="s">
        <v>68</v>
      </c>
      <c r="E142" s="144" t="s">
        <v>12132</v>
      </c>
      <c r="F142" s="145" t="s">
        <v>12133</v>
      </c>
      <c r="G142" s="138">
        <v>0</v>
      </c>
      <c r="H142" s="145"/>
      <c r="I142" s="86" t="s">
        <v>78</v>
      </c>
      <c r="J142" s="81" t="s">
        <v>1527</v>
      </c>
      <c r="K142" s="141" t="s">
        <v>12134</v>
      </c>
      <c r="L142" s="248">
        <v>14570000</v>
      </c>
      <c r="M142" s="81" t="s">
        <v>73</v>
      </c>
      <c r="N142" s="145"/>
      <c r="O142" s="87" t="s">
        <v>12135</v>
      </c>
      <c r="P142" s="87">
        <v>1082996348</v>
      </c>
      <c r="Q142" s="150">
        <v>33</v>
      </c>
      <c r="R142" s="169">
        <v>44943</v>
      </c>
      <c r="S142" s="248">
        <v>5363267343</v>
      </c>
      <c r="T142" s="169">
        <v>44951</v>
      </c>
      <c r="U142" s="566">
        <f>L142</f>
        <v>14570000</v>
      </c>
      <c r="V142" s="86" t="s">
        <v>70</v>
      </c>
      <c r="W142" s="143">
        <v>32770239</v>
      </c>
      <c r="X142" s="87" t="s">
        <v>9161</v>
      </c>
      <c r="Y142" s="145"/>
      <c r="Z142" s="201">
        <v>44951</v>
      </c>
      <c r="AA142" s="201">
        <v>44951</v>
      </c>
      <c r="AB142" s="201" t="s">
        <v>80</v>
      </c>
      <c r="AC142" s="201">
        <v>45084</v>
      </c>
      <c r="AD142" s="150">
        <f t="shared" si="3"/>
        <v>133</v>
      </c>
      <c r="AE142" s="150">
        <v>1</v>
      </c>
      <c r="AF142" s="567">
        <v>2377000</v>
      </c>
      <c r="AG142" s="150">
        <v>1</v>
      </c>
      <c r="AH142" s="201">
        <v>45107</v>
      </c>
      <c r="AI142" s="150">
        <f t="shared" si="9"/>
        <v>23</v>
      </c>
      <c r="AJ142" s="143">
        <v>0</v>
      </c>
      <c r="AK142" s="248">
        <v>0</v>
      </c>
      <c r="AL142" s="86" t="s">
        <v>80</v>
      </c>
      <c r="AM142" s="150">
        <v>0</v>
      </c>
      <c r="AN142" s="169" t="s">
        <v>80</v>
      </c>
      <c r="AO142" s="169" t="s">
        <v>80</v>
      </c>
      <c r="AP142" s="150">
        <f t="shared" si="12"/>
        <v>0</v>
      </c>
      <c r="AQ142" s="252">
        <f>+L142+AF142-AK142</f>
        <v>16947000</v>
      </c>
      <c r="AR142" s="86" t="s">
        <v>115</v>
      </c>
      <c r="AS142" s="143">
        <v>0</v>
      </c>
      <c r="AT142" s="203" t="s">
        <v>80</v>
      </c>
      <c r="AU142" s="248">
        <v>16947000</v>
      </c>
      <c r="AV142" s="364">
        <f t="shared" si="10"/>
        <v>0</v>
      </c>
      <c r="AW142" s="133">
        <f t="shared" si="11"/>
        <v>1</v>
      </c>
      <c r="AX142" s="156" t="s">
        <v>80</v>
      </c>
      <c r="AY142" s="86" t="s">
        <v>800</v>
      </c>
      <c r="AZ142" s="145" t="s">
        <v>12136</v>
      </c>
      <c r="BA142" s="81" t="s">
        <v>71</v>
      </c>
      <c r="BB142" s="81" t="s">
        <v>71</v>
      </c>
    </row>
    <row r="143" spans="2:54" s="296" customFormat="1" ht="15" customHeight="1" x14ac:dyDescent="0.2">
      <c r="B143" s="247">
        <v>2023</v>
      </c>
      <c r="C143" s="81">
        <v>891780111</v>
      </c>
      <c r="D143" s="82" t="s">
        <v>68</v>
      </c>
      <c r="E143" s="144" t="s">
        <v>12137</v>
      </c>
      <c r="F143" s="145" t="s">
        <v>12138</v>
      </c>
      <c r="G143" s="138">
        <v>0</v>
      </c>
      <c r="H143" s="145"/>
      <c r="I143" s="86" t="s">
        <v>78</v>
      </c>
      <c r="J143" s="81" t="s">
        <v>1527</v>
      </c>
      <c r="K143" s="141" t="s">
        <v>12139</v>
      </c>
      <c r="L143" s="248">
        <v>15397000</v>
      </c>
      <c r="M143" s="81" t="s">
        <v>73</v>
      </c>
      <c r="N143" s="145"/>
      <c r="O143" s="87" t="s">
        <v>12140</v>
      </c>
      <c r="P143" s="87">
        <v>84450965</v>
      </c>
      <c r="Q143" s="150">
        <v>33</v>
      </c>
      <c r="R143" s="169">
        <v>44943</v>
      </c>
      <c r="S143" s="248">
        <v>5363267343</v>
      </c>
      <c r="T143" s="169">
        <v>44951</v>
      </c>
      <c r="U143" s="566">
        <f>L143</f>
        <v>15397000</v>
      </c>
      <c r="V143" s="86" t="s">
        <v>70</v>
      </c>
      <c r="W143" s="143">
        <v>26668285</v>
      </c>
      <c r="X143" s="87" t="s">
        <v>9520</v>
      </c>
      <c r="Y143" s="145"/>
      <c r="Z143" s="201">
        <v>44951</v>
      </c>
      <c r="AA143" s="201">
        <v>44951</v>
      </c>
      <c r="AB143" s="201" t="s">
        <v>80</v>
      </c>
      <c r="AC143" s="201">
        <v>45093</v>
      </c>
      <c r="AD143" s="150">
        <f t="shared" si="3"/>
        <v>142</v>
      </c>
      <c r="AE143" s="150">
        <v>1</v>
      </c>
      <c r="AF143" s="567">
        <v>1446000</v>
      </c>
      <c r="AG143" s="150">
        <v>1</v>
      </c>
      <c r="AH143" s="201">
        <v>45107</v>
      </c>
      <c r="AI143" s="150">
        <f t="shared" si="9"/>
        <v>14</v>
      </c>
      <c r="AJ143" s="143">
        <v>0</v>
      </c>
      <c r="AK143" s="248">
        <v>0</v>
      </c>
      <c r="AL143" s="86" t="s">
        <v>80</v>
      </c>
      <c r="AM143" s="150">
        <v>0</v>
      </c>
      <c r="AN143" s="169" t="s">
        <v>80</v>
      </c>
      <c r="AO143" s="169" t="s">
        <v>80</v>
      </c>
      <c r="AP143" s="150">
        <f t="shared" si="12"/>
        <v>0</v>
      </c>
      <c r="AQ143" s="252">
        <f>+L143+AF143-AK143</f>
        <v>16843000</v>
      </c>
      <c r="AR143" s="86" t="s">
        <v>115</v>
      </c>
      <c r="AS143" s="143">
        <v>0</v>
      </c>
      <c r="AT143" s="203" t="s">
        <v>80</v>
      </c>
      <c r="AU143" s="248">
        <v>16843000</v>
      </c>
      <c r="AV143" s="364">
        <f t="shared" si="10"/>
        <v>0</v>
      </c>
      <c r="AW143" s="133">
        <f t="shared" si="11"/>
        <v>1</v>
      </c>
      <c r="AX143" s="156" t="s">
        <v>80</v>
      </c>
      <c r="AY143" s="86" t="s">
        <v>800</v>
      </c>
      <c r="AZ143" s="145" t="s">
        <v>12141</v>
      </c>
      <c r="BA143" s="81" t="s">
        <v>71</v>
      </c>
      <c r="BB143" s="81" t="s">
        <v>71</v>
      </c>
    </row>
    <row r="144" spans="2:54" s="296" customFormat="1" ht="15" customHeight="1" x14ac:dyDescent="0.2">
      <c r="B144" s="247">
        <v>2023</v>
      </c>
      <c r="C144" s="81">
        <v>891780111</v>
      </c>
      <c r="D144" s="82" t="s">
        <v>68</v>
      </c>
      <c r="E144" s="144" t="s">
        <v>12142</v>
      </c>
      <c r="F144" s="145" t="s">
        <v>12143</v>
      </c>
      <c r="G144" s="138">
        <v>0</v>
      </c>
      <c r="H144" s="145"/>
      <c r="I144" s="86" t="s">
        <v>78</v>
      </c>
      <c r="J144" s="81" t="s">
        <v>1527</v>
      </c>
      <c r="K144" s="141" t="s">
        <v>12144</v>
      </c>
      <c r="L144" s="248">
        <v>13253000</v>
      </c>
      <c r="M144" s="81" t="s">
        <v>73</v>
      </c>
      <c r="N144" s="145"/>
      <c r="O144" s="87" t="s">
        <v>12145</v>
      </c>
      <c r="P144" s="87">
        <v>1082881245</v>
      </c>
      <c r="Q144" s="150">
        <v>33</v>
      </c>
      <c r="R144" s="169">
        <v>44943</v>
      </c>
      <c r="S144" s="248">
        <v>5363267343</v>
      </c>
      <c r="T144" s="169">
        <v>44951</v>
      </c>
      <c r="U144" s="566">
        <f>L144</f>
        <v>13253000</v>
      </c>
      <c r="V144" s="86" t="s">
        <v>70</v>
      </c>
      <c r="W144" s="143">
        <v>36557666</v>
      </c>
      <c r="X144" s="87" t="s">
        <v>9555</v>
      </c>
      <c r="Y144" s="145"/>
      <c r="Z144" s="201">
        <v>44951</v>
      </c>
      <c r="AA144" s="201">
        <v>44951</v>
      </c>
      <c r="AB144" s="201" t="s">
        <v>80</v>
      </c>
      <c r="AC144" s="201">
        <v>45084</v>
      </c>
      <c r="AD144" s="150">
        <f t="shared" si="3"/>
        <v>133</v>
      </c>
      <c r="AE144" s="150">
        <v>1</v>
      </c>
      <c r="AF144" s="567">
        <v>2147000</v>
      </c>
      <c r="AG144" s="150">
        <v>1</v>
      </c>
      <c r="AH144" s="201">
        <v>45107</v>
      </c>
      <c r="AI144" s="150">
        <f t="shared" si="9"/>
        <v>23</v>
      </c>
      <c r="AJ144" s="143">
        <v>0</v>
      </c>
      <c r="AK144" s="248">
        <v>0</v>
      </c>
      <c r="AL144" s="86" t="s">
        <v>80</v>
      </c>
      <c r="AM144" s="150">
        <v>0</v>
      </c>
      <c r="AN144" s="169" t="s">
        <v>80</v>
      </c>
      <c r="AO144" s="169" t="s">
        <v>80</v>
      </c>
      <c r="AP144" s="150">
        <f t="shared" si="12"/>
        <v>0</v>
      </c>
      <c r="AQ144" s="252">
        <f>+L144+AF144-AK144</f>
        <v>15400000</v>
      </c>
      <c r="AR144" s="86" t="s">
        <v>115</v>
      </c>
      <c r="AS144" s="143">
        <v>0</v>
      </c>
      <c r="AT144" s="203" t="s">
        <v>80</v>
      </c>
      <c r="AU144" s="248">
        <v>15400000</v>
      </c>
      <c r="AV144" s="364">
        <f t="shared" si="10"/>
        <v>0</v>
      </c>
      <c r="AW144" s="133">
        <f t="shared" si="11"/>
        <v>1</v>
      </c>
      <c r="AX144" s="156" t="s">
        <v>80</v>
      </c>
      <c r="AY144" s="86" t="s">
        <v>800</v>
      </c>
      <c r="AZ144" s="145" t="s">
        <v>12146</v>
      </c>
      <c r="BA144" s="81" t="s">
        <v>71</v>
      </c>
      <c r="BB144" s="81" t="s">
        <v>71</v>
      </c>
    </row>
    <row r="145" spans="2:54" s="296" customFormat="1" ht="15" customHeight="1" x14ac:dyDescent="0.2">
      <c r="B145" s="247">
        <v>2023</v>
      </c>
      <c r="C145" s="81">
        <v>891780111</v>
      </c>
      <c r="D145" s="82" t="s">
        <v>68</v>
      </c>
      <c r="E145" s="144" t="s">
        <v>12147</v>
      </c>
      <c r="F145" s="145" t="s">
        <v>12148</v>
      </c>
      <c r="G145" s="138">
        <v>0</v>
      </c>
      <c r="H145" s="145"/>
      <c r="I145" s="86" t="s">
        <v>78</v>
      </c>
      <c r="J145" s="81" t="s">
        <v>1527</v>
      </c>
      <c r="K145" s="141" t="s">
        <v>12149</v>
      </c>
      <c r="L145" s="248">
        <v>9000000</v>
      </c>
      <c r="M145" s="81" t="s">
        <v>73</v>
      </c>
      <c r="N145" s="145"/>
      <c r="O145" s="87" t="s">
        <v>12150</v>
      </c>
      <c r="P145" s="87">
        <v>84459830</v>
      </c>
      <c r="Q145" s="150">
        <v>33</v>
      </c>
      <c r="R145" s="169">
        <v>44943</v>
      </c>
      <c r="S145" s="248">
        <v>5363267343</v>
      </c>
      <c r="T145" s="169">
        <v>44951</v>
      </c>
      <c r="U145" s="566">
        <f>L145</f>
        <v>9000000</v>
      </c>
      <c r="V145" s="86" t="s">
        <v>70</v>
      </c>
      <c r="W145" s="143">
        <v>7631392</v>
      </c>
      <c r="X145" s="87" t="s">
        <v>11762</v>
      </c>
      <c r="Y145" s="145"/>
      <c r="Z145" s="201">
        <v>44951</v>
      </c>
      <c r="AA145" s="201">
        <v>44951</v>
      </c>
      <c r="AB145" s="201" t="s">
        <v>80</v>
      </c>
      <c r="AC145" s="201">
        <v>45032</v>
      </c>
      <c r="AD145" s="150">
        <f t="shared" si="3"/>
        <v>81</v>
      </c>
      <c r="AE145" s="150">
        <v>0</v>
      </c>
      <c r="AF145" s="567">
        <v>0</v>
      </c>
      <c r="AG145" s="150">
        <v>0</v>
      </c>
      <c r="AH145" s="156" t="s">
        <v>80</v>
      </c>
      <c r="AI145" s="150">
        <f t="shared" si="9"/>
        <v>0</v>
      </c>
      <c r="AJ145" s="143">
        <v>0</v>
      </c>
      <c r="AK145" s="248">
        <v>0</v>
      </c>
      <c r="AL145" s="86" t="s">
        <v>80</v>
      </c>
      <c r="AM145" s="150">
        <v>0</v>
      </c>
      <c r="AN145" s="169" t="s">
        <v>80</v>
      </c>
      <c r="AO145" s="169" t="s">
        <v>80</v>
      </c>
      <c r="AP145" s="150">
        <f t="shared" si="12"/>
        <v>0</v>
      </c>
      <c r="AQ145" s="252">
        <f>+L145+AF145-AK145</f>
        <v>9000000</v>
      </c>
      <c r="AR145" s="86" t="s">
        <v>115</v>
      </c>
      <c r="AS145" s="143">
        <v>0</v>
      </c>
      <c r="AT145" s="203" t="s">
        <v>80</v>
      </c>
      <c r="AU145" s="248">
        <v>9000000</v>
      </c>
      <c r="AV145" s="364">
        <f t="shared" si="10"/>
        <v>0</v>
      </c>
      <c r="AW145" s="133">
        <f t="shared" si="11"/>
        <v>1</v>
      </c>
      <c r="AX145" s="156" t="s">
        <v>80</v>
      </c>
      <c r="AY145" s="86" t="s">
        <v>800</v>
      </c>
      <c r="AZ145" s="145" t="s">
        <v>12151</v>
      </c>
      <c r="BA145" s="81" t="s">
        <v>71</v>
      </c>
      <c r="BB145" s="81" t="s">
        <v>71</v>
      </c>
    </row>
    <row r="146" spans="2:54" s="296" customFormat="1" ht="15" customHeight="1" x14ac:dyDescent="0.2">
      <c r="B146" s="247">
        <v>2023</v>
      </c>
      <c r="C146" s="81">
        <v>891780111</v>
      </c>
      <c r="D146" s="82" t="s">
        <v>68</v>
      </c>
      <c r="E146" s="144" t="s">
        <v>12152</v>
      </c>
      <c r="F146" s="145" t="s">
        <v>12153</v>
      </c>
      <c r="G146" s="138">
        <v>0</v>
      </c>
      <c r="H146" s="145"/>
      <c r="I146" s="86" t="s">
        <v>78</v>
      </c>
      <c r="J146" s="81" t="s">
        <v>1527</v>
      </c>
      <c r="K146" s="141" t="s">
        <v>12154</v>
      </c>
      <c r="L146" s="248">
        <v>12167000</v>
      </c>
      <c r="M146" s="81" t="s">
        <v>73</v>
      </c>
      <c r="N146" s="145"/>
      <c r="O146" s="87" t="s">
        <v>12155</v>
      </c>
      <c r="P146" s="87">
        <v>7144425</v>
      </c>
      <c r="Q146" s="150">
        <v>33</v>
      </c>
      <c r="R146" s="169">
        <v>44943</v>
      </c>
      <c r="S146" s="248">
        <v>5363267343</v>
      </c>
      <c r="T146" s="169">
        <v>44951</v>
      </c>
      <c r="U146" s="566">
        <f>L146</f>
        <v>12167000</v>
      </c>
      <c r="V146" s="86" t="s">
        <v>70</v>
      </c>
      <c r="W146" s="143">
        <v>57297693</v>
      </c>
      <c r="X146" s="87" t="s">
        <v>10056</v>
      </c>
      <c r="Y146" s="145"/>
      <c r="Z146" s="201">
        <v>44951</v>
      </c>
      <c r="AA146" s="201">
        <v>44951</v>
      </c>
      <c r="AB146" s="201" t="s">
        <v>80</v>
      </c>
      <c r="AC146" s="201">
        <v>45084</v>
      </c>
      <c r="AD146" s="150">
        <f t="shared" si="3"/>
        <v>133</v>
      </c>
      <c r="AE146" s="150">
        <v>1</v>
      </c>
      <c r="AF146" s="567">
        <v>1916000</v>
      </c>
      <c r="AG146" s="150">
        <v>1</v>
      </c>
      <c r="AH146" s="201">
        <v>45107</v>
      </c>
      <c r="AI146" s="150">
        <f t="shared" si="9"/>
        <v>23</v>
      </c>
      <c r="AJ146" s="143">
        <v>0</v>
      </c>
      <c r="AK146" s="248">
        <v>0</v>
      </c>
      <c r="AL146" s="86" t="s">
        <v>80</v>
      </c>
      <c r="AM146" s="150">
        <v>0</v>
      </c>
      <c r="AN146" s="169" t="s">
        <v>80</v>
      </c>
      <c r="AO146" s="169" t="s">
        <v>80</v>
      </c>
      <c r="AP146" s="150">
        <f t="shared" si="12"/>
        <v>0</v>
      </c>
      <c r="AQ146" s="252">
        <f>+L146+AF146-AK146</f>
        <v>14083000</v>
      </c>
      <c r="AR146" s="86" t="s">
        <v>115</v>
      </c>
      <c r="AS146" s="143">
        <v>0</v>
      </c>
      <c r="AT146" s="203" t="s">
        <v>80</v>
      </c>
      <c r="AU146" s="248">
        <v>14083000</v>
      </c>
      <c r="AV146" s="364">
        <f t="shared" si="10"/>
        <v>0</v>
      </c>
      <c r="AW146" s="133">
        <f t="shared" si="11"/>
        <v>1</v>
      </c>
      <c r="AX146" s="156" t="s">
        <v>80</v>
      </c>
      <c r="AY146" s="86" t="s">
        <v>800</v>
      </c>
      <c r="AZ146" s="145" t="s">
        <v>12156</v>
      </c>
      <c r="BA146" s="81" t="s">
        <v>71</v>
      </c>
      <c r="BB146" s="81" t="s">
        <v>71</v>
      </c>
    </row>
    <row r="147" spans="2:54" s="296" customFormat="1" ht="15" customHeight="1" x14ac:dyDescent="0.2">
      <c r="B147" s="247">
        <v>2023</v>
      </c>
      <c r="C147" s="81">
        <v>891780111</v>
      </c>
      <c r="D147" s="82" t="s">
        <v>68</v>
      </c>
      <c r="E147" s="144" t="s">
        <v>12157</v>
      </c>
      <c r="F147" s="145" t="s">
        <v>12158</v>
      </c>
      <c r="G147" s="138">
        <v>0</v>
      </c>
      <c r="H147" s="145"/>
      <c r="I147" s="86" t="s">
        <v>78</v>
      </c>
      <c r="J147" s="81" t="s">
        <v>1527</v>
      </c>
      <c r="K147" s="141" t="s">
        <v>12159</v>
      </c>
      <c r="L147" s="248">
        <v>13160000</v>
      </c>
      <c r="M147" s="81" t="s">
        <v>73</v>
      </c>
      <c r="N147" s="145"/>
      <c r="O147" s="87" t="s">
        <v>235</v>
      </c>
      <c r="P147" s="87">
        <v>1082992753</v>
      </c>
      <c r="Q147" s="150">
        <v>33</v>
      </c>
      <c r="R147" s="169">
        <v>44943</v>
      </c>
      <c r="S147" s="248">
        <v>5363267343</v>
      </c>
      <c r="T147" s="169">
        <v>44951</v>
      </c>
      <c r="U147" s="566">
        <f>L147</f>
        <v>13160000</v>
      </c>
      <c r="V147" s="86" t="s">
        <v>70</v>
      </c>
      <c r="W147" s="143">
        <v>36718996</v>
      </c>
      <c r="X147" s="87" t="s">
        <v>11828</v>
      </c>
      <c r="Y147" s="145"/>
      <c r="Z147" s="201">
        <v>44951</v>
      </c>
      <c r="AA147" s="201">
        <v>44951</v>
      </c>
      <c r="AB147" s="201" t="s">
        <v>80</v>
      </c>
      <c r="AC147" s="201">
        <v>45084</v>
      </c>
      <c r="AD147" s="150">
        <f t="shared" si="3"/>
        <v>133</v>
      </c>
      <c r="AE147" s="150">
        <v>1</v>
      </c>
      <c r="AF147" s="567">
        <v>2147000</v>
      </c>
      <c r="AG147" s="150">
        <v>1</v>
      </c>
      <c r="AH147" s="201">
        <v>45107</v>
      </c>
      <c r="AI147" s="150">
        <f t="shared" si="9"/>
        <v>23</v>
      </c>
      <c r="AJ147" s="143">
        <v>0</v>
      </c>
      <c r="AK147" s="248">
        <v>0</v>
      </c>
      <c r="AL147" s="86" t="s">
        <v>80</v>
      </c>
      <c r="AM147" s="150">
        <v>0</v>
      </c>
      <c r="AN147" s="169" t="s">
        <v>80</v>
      </c>
      <c r="AO147" s="169" t="s">
        <v>80</v>
      </c>
      <c r="AP147" s="150">
        <f t="shared" si="12"/>
        <v>0</v>
      </c>
      <c r="AQ147" s="252">
        <f>+L147+AF147-AK147</f>
        <v>15307000</v>
      </c>
      <c r="AR147" s="86" t="s">
        <v>115</v>
      </c>
      <c r="AS147" s="143">
        <v>0</v>
      </c>
      <c r="AT147" s="203" t="s">
        <v>80</v>
      </c>
      <c r="AU147" s="248">
        <v>15307000</v>
      </c>
      <c r="AV147" s="364">
        <f t="shared" si="10"/>
        <v>0</v>
      </c>
      <c r="AW147" s="133">
        <f t="shared" si="11"/>
        <v>1</v>
      </c>
      <c r="AX147" s="156" t="s">
        <v>80</v>
      </c>
      <c r="AY147" s="86" t="s">
        <v>800</v>
      </c>
      <c r="AZ147" s="145" t="s">
        <v>12160</v>
      </c>
      <c r="BA147" s="81" t="s">
        <v>71</v>
      </c>
      <c r="BB147" s="81" t="s">
        <v>71</v>
      </c>
    </row>
    <row r="148" spans="2:54" s="296" customFormat="1" ht="15" customHeight="1" x14ac:dyDescent="0.2">
      <c r="B148" s="247">
        <v>2023</v>
      </c>
      <c r="C148" s="81">
        <v>891780111</v>
      </c>
      <c r="D148" s="82" t="s">
        <v>68</v>
      </c>
      <c r="E148" s="144" t="s">
        <v>12161</v>
      </c>
      <c r="F148" s="145" t="s">
        <v>12162</v>
      </c>
      <c r="G148" s="138">
        <v>0</v>
      </c>
      <c r="H148" s="145"/>
      <c r="I148" s="86" t="s">
        <v>78</v>
      </c>
      <c r="J148" s="81" t="s">
        <v>1527</v>
      </c>
      <c r="K148" s="141" t="s">
        <v>11645</v>
      </c>
      <c r="L148" s="248">
        <v>10387000</v>
      </c>
      <c r="M148" s="81" t="s">
        <v>73</v>
      </c>
      <c r="N148" s="145"/>
      <c r="O148" s="87" t="s">
        <v>12163</v>
      </c>
      <c r="P148" s="87">
        <v>12637472</v>
      </c>
      <c r="Q148" s="150">
        <v>33</v>
      </c>
      <c r="R148" s="169">
        <v>44943</v>
      </c>
      <c r="S148" s="248">
        <v>5363267343</v>
      </c>
      <c r="T148" s="169">
        <v>44951</v>
      </c>
      <c r="U148" s="566">
        <f>L148</f>
        <v>10387000</v>
      </c>
      <c r="V148" s="86" t="s">
        <v>70</v>
      </c>
      <c r="W148" s="143">
        <v>85459497</v>
      </c>
      <c r="X148" s="87" t="s">
        <v>9253</v>
      </c>
      <c r="Y148" s="145"/>
      <c r="Z148" s="201">
        <v>44951</v>
      </c>
      <c r="AA148" s="201">
        <v>44951</v>
      </c>
      <c r="AB148" s="201" t="s">
        <v>80</v>
      </c>
      <c r="AC148" s="201">
        <v>45093</v>
      </c>
      <c r="AD148" s="150">
        <f t="shared" si="3"/>
        <v>142</v>
      </c>
      <c r="AE148" s="150">
        <v>0</v>
      </c>
      <c r="AF148" s="567">
        <v>0</v>
      </c>
      <c r="AG148" s="150">
        <v>0</v>
      </c>
      <c r="AH148" s="156" t="s">
        <v>80</v>
      </c>
      <c r="AI148" s="150">
        <f t="shared" si="9"/>
        <v>0</v>
      </c>
      <c r="AJ148" s="143">
        <v>0</v>
      </c>
      <c r="AK148" s="248">
        <v>0</v>
      </c>
      <c r="AL148" s="86" t="s">
        <v>80</v>
      </c>
      <c r="AM148" s="150">
        <v>0</v>
      </c>
      <c r="AN148" s="169" t="s">
        <v>80</v>
      </c>
      <c r="AO148" s="169" t="s">
        <v>80</v>
      </c>
      <c r="AP148" s="150">
        <f t="shared" si="12"/>
        <v>0</v>
      </c>
      <c r="AQ148" s="252">
        <f>+L148+AF148-AK148</f>
        <v>10387000</v>
      </c>
      <c r="AR148" s="86" t="s">
        <v>115</v>
      </c>
      <c r="AS148" s="143">
        <v>0</v>
      </c>
      <c r="AT148" s="203" t="s">
        <v>80</v>
      </c>
      <c r="AU148" s="248">
        <v>10387000</v>
      </c>
      <c r="AV148" s="364">
        <f t="shared" si="10"/>
        <v>0</v>
      </c>
      <c r="AW148" s="133">
        <f t="shared" si="11"/>
        <v>1</v>
      </c>
      <c r="AX148" s="156" t="s">
        <v>80</v>
      </c>
      <c r="AY148" s="86" t="s">
        <v>800</v>
      </c>
      <c r="AZ148" s="145" t="s">
        <v>12164</v>
      </c>
      <c r="BA148" s="81" t="s">
        <v>71</v>
      </c>
      <c r="BB148" s="81" t="s">
        <v>71</v>
      </c>
    </row>
    <row r="149" spans="2:54" s="296" customFormat="1" ht="15" customHeight="1" x14ac:dyDescent="0.2">
      <c r="B149" s="247">
        <v>2023</v>
      </c>
      <c r="C149" s="81">
        <v>891780111</v>
      </c>
      <c r="D149" s="82" t="s">
        <v>68</v>
      </c>
      <c r="E149" s="144" t="s">
        <v>12165</v>
      </c>
      <c r="F149" s="145" t="s">
        <v>12166</v>
      </c>
      <c r="G149" s="138">
        <v>0</v>
      </c>
      <c r="H149" s="145"/>
      <c r="I149" s="86" t="s">
        <v>78</v>
      </c>
      <c r="J149" s="81" t="s">
        <v>1527</v>
      </c>
      <c r="K149" s="141" t="s">
        <v>12167</v>
      </c>
      <c r="L149" s="248">
        <v>25167000</v>
      </c>
      <c r="M149" s="81" t="s">
        <v>73</v>
      </c>
      <c r="N149" s="145"/>
      <c r="O149" s="87" t="s">
        <v>228</v>
      </c>
      <c r="P149" s="87">
        <v>1082939683</v>
      </c>
      <c r="Q149" s="150">
        <v>33</v>
      </c>
      <c r="R149" s="169">
        <v>44943</v>
      </c>
      <c r="S149" s="248">
        <v>5363267343</v>
      </c>
      <c r="T149" s="169">
        <v>44951</v>
      </c>
      <c r="U149" s="566">
        <f>L149</f>
        <v>25167000</v>
      </c>
      <c r="V149" s="86" t="s">
        <v>70</v>
      </c>
      <c r="W149" s="143">
        <v>85455983</v>
      </c>
      <c r="X149" s="87" t="s">
        <v>11488</v>
      </c>
      <c r="Y149" s="145"/>
      <c r="Z149" s="201">
        <v>44951</v>
      </c>
      <c r="AA149" s="201">
        <v>44951</v>
      </c>
      <c r="AB149" s="201" t="s">
        <v>80</v>
      </c>
      <c r="AC149" s="201">
        <v>45093</v>
      </c>
      <c r="AD149" s="150">
        <f t="shared" si="3"/>
        <v>142</v>
      </c>
      <c r="AE149" s="150">
        <v>1</v>
      </c>
      <c r="AF149" s="567">
        <v>2333000</v>
      </c>
      <c r="AG149" s="150">
        <v>1</v>
      </c>
      <c r="AH149" s="201">
        <v>45107</v>
      </c>
      <c r="AI149" s="150">
        <f t="shared" si="9"/>
        <v>14</v>
      </c>
      <c r="AJ149" s="143">
        <v>0</v>
      </c>
      <c r="AK149" s="248">
        <v>0</v>
      </c>
      <c r="AL149" s="86" t="s">
        <v>80</v>
      </c>
      <c r="AM149" s="150">
        <v>0</v>
      </c>
      <c r="AN149" s="169" t="s">
        <v>80</v>
      </c>
      <c r="AO149" s="169" t="s">
        <v>80</v>
      </c>
      <c r="AP149" s="150">
        <f t="shared" si="12"/>
        <v>0</v>
      </c>
      <c r="AQ149" s="252">
        <f>+L149+AF149-AK149</f>
        <v>27500000</v>
      </c>
      <c r="AR149" s="86" t="s">
        <v>115</v>
      </c>
      <c r="AS149" s="143">
        <v>0</v>
      </c>
      <c r="AT149" s="203" t="s">
        <v>80</v>
      </c>
      <c r="AU149" s="248">
        <v>27500000</v>
      </c>
      <c r="AV149" s="364">
        <f t="shared" si="10"/>
        <v>0</v>
      </c>
      <c r="AW149" s="133">
        <f t="shared" si="11"/>
        <v>1</v>
      </c>
      <c r="AX149" s="156" t="s">
        <v>80</v>
      </c>
      <c r="AY149" s="86" t="s">
        <v>800</v>
      </c>
      <c r="AZ149" s="145" t="s">
        <v>12168</v>
      </c>
      <c r="BA149" s="81" t="s">
        <v>71</v>
      </c>
      <c r="BB149" s="81" t="s">
        <v>71</v>
      </c>
    </row>
    <row r="150" spans="2:54" s="296" customFormat="1" ht="15" customHeight="1" x14ac:dyDescent="0.2">
      <c r="B150" s="247">
        <v>2023</v>
      </c>
      <c r="C150" s="81">
        <v>891780111</v>
      </c>
      <c r="D150" s="82" t="s">
        <v>68</v>
      </c>
      <c r="E150" s="144" t="s">
        <v>12169</v>
      </c>
      <c r="F150" s="145" t="s">
        <v>12170</v>
      </c>
      <c r="G150" s="138">
        <v>0</v>
      </c>
      <c r="H150" s="145"/>
      <c r="I150" s="86" t="s">
        <v>78</v>
      </c>
      <c r="J150" s="81" t="s">
        <v>1527</v>
      </c>
      <c r="K150" s="141" t="s">
        <v>12171</v>
      </c>
      <c r="L150" s="248">
        <v>10413000</v>
      </c>
      <c r="M150" s="81" t="s">
        <v>73</v>
      </c>
      <c r="N150" s="145"/>
      <c r="O150" s="87" t="s">
        <v>12172</v>
      </c>
      <c r="P150" s="87">
        <v>32801897</v>
      </c>
      <c r="Q150" s="150">
        <v>33</v>
      </c>
      <c r="R150" s="169">
        <v>44943</v>
      </c>
      <c r="S150" s="248">
        <v>5363267343</v>
      </c>
      <c r="T150" s="169">
        <v>44951</v>
      </c>
      <c r="U150" s="566">
        <f>L150</f>
        <v>10413000</v>
      </c>
      <c r="V150" s="86" t="s">
        <v>70</v>
      </c>
      <c r="W150" s="143">
        <v>57441846</v>
      </c>
      <c r="X150" s="87" t="s">
        <v>12074</v>
      </c>
      <c r="Y150" s="145"/>
      <c r="Z150" s="201">
        <v>44951</v>
      </c>
      <c r="AA150" s="201">
        <v>44951</v>
      </c>
      <c r="AB150" s="201" t="s">
        <v>80</v>
      </c>
      <c r="AC150" s="201">
        <v>45084</v>
      </c>
      <c r="AD150" s="150">
        <f t="shared" si="3"/>
        <v>133</v>
      </c>
      <c r="AE150" s="150">
        <v>1</v>
      </c>
      <c r="AF150" s="567">
        <v>1687000</v>
      </c>
      <c r="AG150" s="150">
        <v>1</v>
      </c>
      <c r="AH150" s="201">
        <v>45107</v>
      </c>
      <c r="AI150" s="150">
        <f t="shared" si="9"/>
        <v>23</v>
      </c>
      <c r="AJ150" s="143">
        <v>0</v>
      </c>
      <c r="AK150" s="248">
        <v>0</v>
      </c>
      <c r="AL150" s="86" t="s">
        <v>80</v>
      </c>
      <c r="AM150" s="150">
        <v>0</v>
      </c>
      <c r="AN150" s="169" t="s">
        <v>80</v>
      </c>
      <c r="AO150" s="169" t="s">
        <v>80</v>
      </c>
      <c r="AP150" s="150">
        <f t="shared" si="12"/>
        <v>0</v>
      </c>
      <c r="AQ150" s="252">
        <f>+L150+AF150-AK150</f>
        <v>12100000</v>
      </c>
      <c r="AR150" s="86" t="s">
        <v>115</v>
      </c>
      <c r="AS150" s="143">
        <v>0</v>
      </c>
      <c r="AT150" s="203" t="s">
        <v>80</v>
      </c>
      <c r="AU150" s="248">
        <v>12100000</v>
      </c>
      <c r="AV150" s="364">
        <f t="shared" si="10"/>
        <v>0</v>
      </c>
      <c r="AW150" s="133">
        <f t="shared" si="11"/>
        <v>1</v>
      </c>
      <c r="AX150" s="156" t="s">
        <v>80</v>
      </c>
      <c r="AY150" s="86" t="s">
        <v>800</v>
      </c>
      <c r="AZ150" s="145" t="s">
        <v>12173</v>
      </c>
      <c r="BA150" s="81" t="s">
        <v>71</v>
      </c>
      <c r="BB150" s="81" t="s">
        <v>71</v>
      </c>
    </row>
    <row r="151" spans="2:54" s="296" customFormat="1" ht="15" customHeight="1" x14ac:dyDescent="0.2">
      <c r="B151" s="247">
        <v>2023</v>
      </c>
      <c r="C151" s="81">
        <v>891780111</v>
      </c>
      <c r="D151" s="82" t="s">
        <v>68</v>
      </c>
      <c r="E151" s="144" t="s">
        <v>12174</v>
      </c>
      <c r="F151" s="145" t="s">
        <v>12175</v>
      </c>
      <c r="G151" s="138">
        <v>0</v>
      </c>
      <c r="H151" s="145"/>
      <c r="I151" s="86" t="s">
        <v>78</v>
      </c>
      <c r="J151" s="81" t="s">
        <v>1527</v>
      </c>
      <c r="K151" s="141" t="s">
        <v>12176</v>
      </c>
      <c r="L151" s="248">
        <v>13253000</v>
      </c>
      <c r="M151" s="81" t="s">
        <v>73</v>
      </c>
      <c r="N151" s="145"/>
      <c r="O151" s="87" t="s">
        <v>12177</v>
      </c>
      <c r="P151" s="87">
        <v>1083465166</v>
      </c>
      <c r="Q151" s="150">
        <v>33</v>
      </c>
      <c r="R151" s="169">
        <v>44943</v>
      </c>
      <c r="S151" s="248">
        <v>5363267343</v>
      </c>
      <c r="T151" s="169">
        <v>44951</v>
      </c>
      <c r="U151" s="566">
        <f>L151</f>
        <v>13253000</v>
      </c>
      <c r="V151" s="86" t="s">
        <v>70</v>
      </c>
      <c r="W151" s="143">
        <v>57441846</v>
      </c>
      <c r="X151" s="87" t="s">
        <v>12074</v>
      </c>
      <c r="Y151" s="145"/>
      <c r="Z151" s="201">
        <v>44951</v>
      </c>
      <c r="AA151" s="201">
        <v>44951</v>
      </c>
      <c r="AB151" s="201" t="s">
        <v>80</v>
      </c>
      <c r="AC151" s="201">
        <v>45084</v>
      </c>
      <c r="AD151" s="150">
        <f t="shared" si="3"/>
        <v>133</v>
      </c>
      <c r="AE151" s="150">
        <v>1</v>
      </c>
      <c r="AF151" s="567">
        <v>2147000</v>
      </c>
      <c r="AG151" s="150">
        <v>1</v>
      </c>
      <c r="AH151" s="201">
        <v>45107</v>
      </c>
      <c r="AI151" s="150">
        <f t="shared" si="9"/>
        <v>23</v>
      </c>
      <c r="AJ151" s="143">
        <v>0</v>
      </c>
      <c r="AK151" s="248">
        <v>0</v>
      </c>
      <c r="AL151" s="86" t="s">
        <v>80</v>
      </c>
      <c r="AM151" s="150">
        <v>0</v>
      </c>
      <c r="AN151" s="169" t="s">
        <v>80</v>
      </c>
      <c r="AO151" s="169" t="s">
        <v>80</v>
      </c>
      <c r="AP151" s="150">
        <f t="shared" si="12"/>
        <v>0</v>
      </c>
      <c r="AQ151" s="252">
        <f>+L151+AF151-AK151</f>
        <v>15400000</v>
      </c>
      <c r="AR151" s="86" t="s">
        <v>115</v>
      </c>
      <c r="AS151" s="143">
        <v>0</v>
      </c>
      <c r="AT151" s="203" t="s">
        <v>80</v>
      </c>
      <c r="AU151" s="248">
        <v>15400000</v>
      </c>
      <c r="AV151" s="364">
        <f t="shared" si="10"/>
        <v>0</v>
      </c>
      <c r="AW151" s="133">
        <f t="shared" si="11"/>
        <v>1</v>
      </c>
      <c r="AX151" s="156" t="s">
        <v>80</v>
      </c>
      <c r="AY151" s="86" t="s">
        <v>800</v>
      </c>
      <c r="AZ151" s="145" t="s">
        <v>12178</v>
      </c>
      <c r="BA151" s="81" t="s">
        <v>71</v>
      </c>
      <c r="BB151" s="81" t="s">
        <v>71</v>
      </c>
    </row>
    <row r="152" spans="2:54" s="296" customFormat="1" ht="15" customHeight="1" x14ac:dyDescent="0.2">
      <c r="B152" s="247">
        <v>2023</v>
      </c>
      <c r="C152" s="81">
        <v>891780111</v>
      </c>
      <c r="D152" s="82" t="s">
        <v>68</v>
      </c>
      <c r="E152" s="144" t="s">
        <v>12179</v>
      </c>
      <c r="F152" s="145" t="s">
        <v>12180</v>
      </c>
      <c r="G152" s="138">
        <v>0</v>
      </c>
      <c r="H152" s="145"/>
      <c r="I152" s="86" t="s">
        <v>78</v>
      </c>
      <c r="J152" s="81" t="s">
        <v>1527</v>
      </c>
      <c r="K152" s="141" t="s">
        <v>12181</v>
      </c>
      <c r="L152" s="248">
        <v>16093000</v>
      </c>
      <c r="M152" s="81" t="s">
        <v>73</v>
      </c>
      <c r="N152" s="145"/>
      <c r="O152" s="87" t="s">
        <v>12182</v>
      </c>
      <c r="P152" s="87">
        <v>32790934</v>
      </c>
      <c r="Q152" s="150">
        <v>33</v>
      </c>
      <c r="R152" s="169">
        <v>44943</v>
      </c>
      <c r="S152" s="248">
        <v>5363267343</v>
      </c>
      <c r="T152" s="169">
        <v>44951</v>
      </c>
      <c r="U152" s="566">
        <f>L152</f>
        <v>16093000</v>
      </c>
      <c r="V152" s="86" t="s">
        <v>70</v>
      </c>
      <c r="W152" s="143">
        <v>7144175</v>
      </c>
      <c r="X152" s="87" t="s">
        <v>9036</v>
      </c>
      <c r="Y152" s="145"/>
      <c r="Z152" s="201">
        <v>44951</v>
      </c>
      <c r="AA152" s="201">
        <v>44951</v>
      </c>
      <c r="AB152" s="201" t="s">
        <v>80</v>
      </c>
      <c r="AC152" s="201">
        <v>45084</v>
      </c>
      <c r="AD152" s="150">
        <f t="shared" si="3"/>
        <v>133</v>
      </c>
      <c r="AE152" s="150">
        <v>1</v>
      </c>
      <c r="AF152" s="567">
        <v>2607000</v>
      </c>
      <c r="AG152" s="150">
        <v>1</v>
      </c>
      <c r="AH152" s="201">
        <v>45107</v>
      </c>
      <c r="AI152" s="150">
        <f t="shared" si="9"/>
        <v>23</v>
      </c>
      <c r="AJ152" s="143">
        <v>0</v>
      </c>
      <c r="AK152" s="248">
        <v>0</v>
      </c>
      <c r="AL152" s="86" t="s">
        <v>80</v>
      </c>
      <c r="AM152" s="150">
        <v>0</v>
      </c>
      <c r="AN152" s="169" t="s">
        <v>80</v>
      </c>
      <c r="AO152" s="169" t="s">
        <v>80</v>
      </c>
      <c r="AP152" s="150">
        <f t="shared" si="12"/>
        <v>0</v>
      </c>
      <c r="AQ152" s="252">
        <f>+L152+AF152-AK152</f>
        <v>18700000</v>
      </c>
      <c r="AR152" s="86" t="s">
        <v>115</v>
      </c>
      <c r="AS152" s="143">
        <v>0</v>
      </c>
      <c r="AT152" s="203" t="s">
        <v>80</v>
      </c>
      <c r="AU152" s="248">
        <v>18700000</v>
      </c>
      <c r="AV152" s="364">
        <f t="shared" si="10"/>
        <v>0</v>
      </c>
      <c r="AW152" s="133">
        <f t="shared" si="11"/>
        <v>1</v>
      </c>
      <c r="AX152" s="156" t="s">
        <v>80</v>
      </c>
      <c r="AY152" s="86" t="s">
        <v>800</v>
      </c>
      <c r="AZ152" s="145" t="s">
        <v>12183</v>
      </c>
      <c r="BA152" s="81" t="s">
        <v>71</v>
      </c>
      <c r="BB152" s="81" t="s">
        <v>71</v>
      </c>
    </row>
    <row r="153" spans="2:54" s="296" customFormat="1" ht="15" customHeight="1" x14ac:dyDescent="0.2">
      <c r="B153" s="247">
        <v>2023</v>
      </c>
      <c r="C153" s="81">
        <v>891780111</v>
      </c>
      <c r="D153" s="82" t="s">
        <v>68</v>
      </c>
      <c r="E153" s="144" t="s">
        <v>12184</v>
      </c>
      <c r="F153" s="145" t="s">
        <v>12185</v>
      </c>
      <c r="G153" s="138">
        <v>0</v>
      </c>
      <c r="H153" s="145"/>
      <c r="I153" s="86" t="s">
        <v>78</v>
      </c>
      <c r="J153" s="81" t="s">
        <v>1527</v>
      </c>
      <c r="K153" s="141" t="s">
        <v>12186</v>
      </c>
      <c r="L153" s="248">
        <v>10413000</v>
      </c>
      <c r="M153" s="81" t="s">
        <v>73</v>
      </c>
      <c r="N153" s="145"/>
      <c r="O153" s="87" t="s">
        <v>12187</v>
      </c>
      <c r="P153" s="87">
        <v>36729451</v>
      </c>
      <c r="Q153" s="150">
        <v>33</v>
      </c>
      <c r="R153" s="169">
        <v>44943</v>
      </c>
      <c r="S153" s="248">
        <v>5363267343</v>
      </c>
      <c r="T153" s="169">
        <v>44951</v>
      </c>
      <c r="U153" s="566">
        <f>L153</f>
        <v>10413000</v>
      </c>
      <c r="V153" s="86" t="s">
        <v>70</v>
      </c>
      <c r="W153" s="143">
        <v>57441846</v>
      </c>
      <c r="X153" s="87" t="s">
        <v>12074</v>
      </c>
      <c r="Y153" s="145"/>
      <c r="Z153" s="201">
        <v>44951</v>
      </c>
      <c r="AA153" s="201">
        <v>44951</v>
      </c>
      <c r="AB153" s="201" t="s">
        <v>80</v>
      </c>
      <c r="AC153" s="201">
        <v>45084</v>
      </c>
      <c r="AD153" s="150">
        <f t="shared" si="3"/>
        <v>133</v>
      </c>
      <c r="AE153" s="150">
        <v>1</v>
      </c>
      <c r="AF153" s="567">
        <v>1687000</v>
      </c>
      <c r="AG153" s="150">
        <v>1</v>
      </c>
      <c r="AH153" s="201">
        <v>45107</v>
      </c>
      <c r="AI153" s="150">
        <f t="shared" si="9"/>
        <v>23</v>
      </c>
      <c r="AJ153" s="143">
        <v>0</v>
      </c>
      <c r="AK153" s="248">
        <v>0</v>
      </c>
      <c r="AL153" s="86" t="s">
        <v>80</v>
      </c>
      <c r="AM153" s="150">
        <v>0</v>
      </c>
      <c r="AN153" s="169" t="s">
        <v>80</v>
      </c>
      <c r="AO153" s="169" t="s">
        <v>80</v>
      </c>
      <c r="AP153" s="150">
        <f t="shared" si="12"/>
        <v>0</v>
      </c>
      <c r="AQ153" s="252">
        <f>+L153+AF153-AK153</f>
        <v>12100000</v>
      </c>
      <c r="AR153" s="86" t="s">
        <v>115</v>
      </c>
      <c r="AS153" s="143">
        <v>0</v>
      </c>
      <c r="AT153" s="203" t="s">
        <v>80</v>
      </c>
      <c r="AU153" s="248">
        <v>12100000</v>
      </c>
      <c r="AV153" s="364">
        <f t="shared" si="10"/>
        <v>0</v>
      </c>
      <c r="AW153" s="133">
        <f t="shared" si="11"/>
        <v>1</v>
      </c>
      <c r="AX153" s="156" t="s">
        <v>80</v>
      </c>
      <c r="AY153" s="86" t="s">
        <v>800</v>
      </c>
      <c r="AZ153" s="145" t="s">
        <v>12188</v>
      </c>
      <c r="BA153" s="81" t="s">
        <v>71</v>
      </c>
      <c r="BB153" s="81" t="s">
        <v>71</v>
      </c>
    </row>
    <row r="154" spans="2:54" s="296" customFormat="1" ht="15" customHeight="1" x14ac:dyDescent="0.2">
      <c r="B154" s="247">
        <v>2023</v>
      </c>
      <c r="C154" s="81">
        <v>891780111</v>
      </c>
      <c r="D154" s="82" t="s">
        <v>68</v>
      </c>
      <c r="E154" s="144" t="s">
        <v>12189</v>
      </c>
      <c r="F154" s="145" t="s">
        <v>12190</v>
      </c>
      <c r="G154" s="138">
        <v>0</v>
      </c>
      <c r="H154" s="145"/>
      <c r="I154" s="86" t="s">
        <v>78</v>
      </c>
      <c r="J154" s="81" t="s">
        <v>1527</v>
      </c>
      <c r="K154" s="141" t="s">
        <v>12191</v>
      </c>
      <c r="L154" s="248">
        <v>16093000</v>
      </c>
      <c r="M154" s="81" t="s">
        <v>73</v>
      </c>
      <c r="N154" s="145"/>
      <c r="O154" s="87" t="s">
        <v>12192</v>
      </c>
      <c r="P154" s="87">
        <v>1082964829</v>
      </c>
      <c r="Q154" s="150">
        <v>33</v>
      </c>
      <c r="R154" s="169">
        <v>44943</v>
      </c>
      <c r="S154" s="248">
        <v>5363267343</v>
      </c>
      <c r="T154" s="169">
        <v>44951</v>
      </c>
      <c r="U154" s="566">
        <f>L154</f>
        <v>16093000</v>
      </c>
      <c r="V154" s="86" t="s">
        <v>70</v>
      </c>
      <c r="W154" s="143">
        <v>85152695</v>
      </c>
      <c r="X154" s="87" t="s">
        <v>12193</v>
      </c>
      <c r="Y154" s="145"/>
      <c r="Z154" s="201">
        <v>44951</v>
      </c>
      <c r="AA154" s="201">
        <v>44951</v>
      </c>
      <c r="AB154" s="201" t="s">
        <v>80</v>
      </c>
      <c r="AC154" s="201">
        <v>45084</v>
      </c>
      <c r="AD154" s="150">
        <f t="shared" si="3"/>
        <v>133</v>
      </c>
      <c r="AE154" s="150">
        <v>1</v>
      </c>
      <c r="AF154" s="567">
        <v>2607000</v>
      </c>
      <c r="AG154" s="150">
        <v>1</v>
      </c>
      <c r="AH154" s="201">
        <v>45107</v>
      </c>
      <c r="AI154" s="150">
        <f t="shared" si="9"/>
        <v>23</v>
      </c>
      <c r="AJ154" s="143">
        <v>0</v>
      </c>
      <c r="AK154" s="248">
        <v>0</v>
      </c>
      <c r="AL154" s="86" t="s">
        <v>80</v>
      </c>
      <c r="AM154" s="150">
        <v>0</v>
      </c>
      <c r="AN154" s="169" t="s">
        <v>80</v>
      </c>
      <c r="AO154" s="169" t="s">
        <v>80</v>
      </c>
      <c r="AP154" s="150">
        <f t="shared" si="12"/>
        <v>0</v>
      </c>
      <c r="AQ154" s="252">
        <f>+L154+AF154-AK154</f>
        <v>18700000</v>
      </c>
      <c r="AR154" s="86" t="s">
        <v>115</v>
      </c>
      <c r="AS154" s="143">
        <v>0</v>
      </c>
      <c r="AT154" s="203" t="s">
        <v>80</v>
      </c>
      <c r="AU154" s="248">
        <v>18700000</v>
      </c>
      <c r="AV154" s="364">
        <f t="shared" si="10"/>
        <v>0</v>
      </c>
      <c r="AW154" s="133">
        <f t="shared" si="11"/>
        <v>1</v>
      </c>
      <c r="AX154" s="156" t="s">
        <v>80</v>
      </c>
      <c r="AY154" s="86" t="s">
        <v>800</v>
      </c>
      <c r="AZ154" s="145" t="s">
        <v>12194</v>
      </c>
      <c r="BA154" s="81" t="s">
        <v>71</v>
      </c>
      <c r="BB154" s="81" t="s">
        <v>71</v>
      </c>
    </row>
    <row r="155" spans="2:54" s="296" customFormat="1" ht="15" customHeight="1" x14ac:dyDescent="0.2">
      <c r="B155" s="247">
        <v>2023</v>
      </c>
      <c r="C155" s="81">
        <v>891780111</v>
      </c>
      <c r="D155" s="82" t="s">
        <v>68</v>
      </c>
      <c r="E155" s="144" t="s">
        <v>12195</v>
      </c>
      <c r="F155" s="145" t="s">
        <v>12196</v>
      </c>
      <c r="G155" s="138">
        <v>0</v>
      </c>
      <c r="H155" s="145"/>
      <c r="I155" s="86" t="s">
        <v>78</v>
      </c>
      <c r="J155" s="81" t="s">
        <v>1527</v>
      </c>
      <c r="K155" s="141" t="s">
        <v>12197</v>
      </c>
      <c r="L155" s="248">
        <v>10413000</v>
      </c>
      <c r="M155" s="81" t="s">
        <v>73</v>
      </c>
      <c r="N155" s="145"/>
      <c r="O155" s="87" t="s">
        <v>12198</v>
      </c>
      <c r="P155" s="87">
        <v>84455851</v>
      </c>
      <c r="Q155" s="150">
        <v>33</v>
      </c>
      <c r="R155" s="169">
        <v>44943</v>
      </c>
      <c r="S155" s="248">
        <v>5363267343</v>
      </c>
      <c r="T155" s="169">
        <v>44951</v>
      </c>
      <c r="U155" s="566">
        <f>L155</f>
        <v>10413000</v>
      </c>
      <c r="V155" s="86" t="s">
        <v>70</v>
      </c>
      <c r="W155" s="143">
        <v>57441846</v>
      </c>
      <c r="X155" s="87" t="s">
        <v>12074</v>
      </c>
      <c r="Y155" s="145"/>
      <c r="Z155" s="201">
        <v>44951</v>
      </c>
      <c r="AA155" s="201">
        <v>44951</v>
      </c>
      <c r="AB155" s="201" t="s">
        <v>80</v>
      </c>
      <c r="AC155" s="201">
        <v>45084</v>
      </c>
      <c r="AD155" s="150">
        <f t="shared" si="3"/>
        <v>133</v>
      </c>
      <c r="AE155" s="150">
        <v>1</v>
      </c>
      <c r="AF155" s="567">
        <v>1687000</v>
      </c>
      <c r="AG155" s="150">
        <v>1</v>
      </c>
      <c r="AH155" s="201">
        <v>45107</v>
      </c>
      <c r="AI155" s="150">
        <f t="shared" si="9"/>
        <v>23</v>
      </c>
      <c r="AJ155" s="143">
        <v>0</v>
      </c>
      <c r="AK155" s="248">
        <v>0</v>
      </c>
      <c r="AL155" s="86" t="s">
        <v>80</v>
      </c>
      <c r="AM155" s="150">
        <v>0</v>
      </c>
      <c r="AN155" s="169" t="s">
        <v>80</v>
      </c>
      <c r="AO155" s="169" t="s">
        <v>80</v>
      </c>
      <c r="AP155" s="150">
        <f t="shared" si="12"/>
        <v>0</v>
      </c>
      <c r="AQ155" s="252">
        <f>+L155+AF155-AK155</f>
        <v>12100000</v>
      </c>
      <c r="AR155" s="86" t="s">
        <v>115</v>
      </c>
      <c r="AS155" s="143">
        <v>0</v>
      </c>
      <c r="AT155" s="203" t="s">
        <v>80</v>
      </c>
      <c r="AU155" s="248">
        <v>12100000</v>
      </c>
      <c r="AV155" s="364">
        <f t="shared" si="10"/>
        <v>0</v>
      </c>
      <c r="AW155" s="133">
        <f t="shared" si="11"/>
        <v>1</v>
      </c>
      <c r="AX155" s="156" t="s">
        <v>80</v>
      </c>
      <c r="AY155" s="86" t="s">
        <v>800</v>
      </c>
      <c r="AZ155" s="145" t="s">
        <v>12199</v>
      </c>
      <c r="BA155" s="81" t="s">
        <v>71</v>
      </c>
      <c r="BB155" s="81" t="s">
        <v>71</v>
      </c>
    </row>
    <row r="156" spans="2:54" s="296" customFormat="1" ht="15" customHeight="1" x14ac:dyDescent="0.2">
      <c r="B156" s="247">
        <v>2023</v>
      </c>
      <c r="C156" s="81">
        <v>891780111</v>
      </c>
      <c r="D156" s="82" t="s">
        <v>68</v>
      </c>
      <c r="E156" s="144" t="s">
        <v>12200</v>
      </c>
      <c r="F156" s="145" t="s">
        <v>12201</v>
      </c>
      <c r="G156" s="568">
        <v>0</v>
      </c>
      <c r="H156" s="145"/>
      <c r="I156" s="86" t="s">
        <v>78</v>
      </c>
      <c r="J156" s="317" t="s">
        <v>1527</v>
      </c>
      <c r="K156" s="569" t="s">
        <v>11645</v>
      </c>
      <c r="L156" s="570">
        <v>9563000</v>
      </c>
      <c r="M156" s="81" t="s">
        <v>73</v>
      </c>
      <c r="N156" s="145"/>
      <c r="O156" s="482" t="s">
        <v>12202</v>
      </c>
      <c r="P156" s="482">
        <v>85153213</v>
      </c>
      <c r="Q156" s="150">
        <v>33</v>
      </c>
      <c r="R156" s="169">
        <v>44943</v>
      </c>
      <c r="S156" s="570">
        <v>5363267343</v>
      </c>
      <c r="T156" s="169">
        <v>44951</v>
      </c>
      <c r="U156" s="566">
        <f>L156</f>
        <v>9563000</v>
      </c>
      <c r="V156" s="86" t="s">
        <v>70</v>
      </c>
      <c r="W156" s="481">
        <v>85459497</v>
      </c>
      <c r="X156" s="482" t="s">
        <v>9253</v>
      </c>
      <c r="Y156" s="145"/>
      <c r="Z156" s="472">
        <v>44951</v>
      </c>
      <c r="AA156" s="472">
        <v>44951</v>
      </c>
      <c r="AB156" s="201" t="s">
        <v>80</v>
      </c>
      <c r="AC156" s="472">
        <v>45093</v>
      </c>
      <c r="AD156" s="150">
        <f t="shared" si="3"/>
        <v>142</v>
      </c>
      <c r="AE156" s="359">
        <v>0</v>
      </c>
      <c r="AF156" s="571">
        <v>0</v>
      </c>
      <c r="AG156" s="359">
        <v>0</v>
      </c>
      <c r="AH156" s="156" t="s">
        <v>80</v>
      </c>
      <c r="AI156" s="150">
        <f t="shared" si="9"/>
        <v>0</v>
      </c>
      <c r="AJ156" s="143">
        <v>0</v>
      </c>
      <c r="AK156" s="248">
        <v>0</v>
      </c>
      <c r="AL156" s="86" t="s">
        <v>80</v>
      </c>
      <c r="AM156" s="150">
        <v>0</v>
      </c>
      <c r="AN156" s="169" t="s">
        <v>80</v>
      </c>
      <c r="AO156" s="169" t="s">
        <v>80</v>
      </c>
      <c r="AP156" s="150">
        <f t="shared" si="12"/>
        <v>0</v>
      </c>
      <c r="AQ156" s="252">
        <f>+L156+AF156-AK156</f>
        <v>9563000</v>
      </c>
      <c r="AR156" s="86" t="s">
        <v>115</v>
      </c>
      <c r="AS156" s="143">
        <v>0</v>
      </c>
      <c r="AT156" s="203" t="s">
        <v>80</v>
      </c>
      <c r="AU156" s="248">
        <v>9563000</v>
      </c>
      <c r="AV156" s="364">
        <f t="shared" si="10"/>
        <v>0</v>
      </c>
      <c r="AW156" s="133">
        <f t="shared" si="11"/>
        <v>1</v>
      </c>
      <c r="AX156" s="156" t="s">
        <v>80</v>
      </c>
      <c r="AY156" s="86" t="s">
        <v>800</v>
      </c>
      <c r="AZ156" s="145" t="s">
        <v>12203</v>
      </c>
      <c r="BA156" s="81" t="s">
        <v>71</v>
      </c>
      <c r="BB156" s="81" t="s">
        <v>71</v>
      </c>
    </row>
    <row r="157" spans="2:54" s="296" customFormat="1" ht="15" customHeight="1" x14ac:dyDescent="0.2">
      <c r="B157" s="247">
        <v>2023</v>
      </c>
      <c r="C157" s="81">
        <v>891780111</v>
      </c>
      <c r="D157" s="82" t="s">
        <v>68</v>
      </c>
      <c r="E157" s="144" t="s">
        <v>12204</v>
      </c>
      <c r="F157" s="145" t="s">
        <v>12205</v>
      </c>
      <c r="G157" s="568">
        <v>0</v>
      </c>
      <c r="H157" s="145"/>
      <c r="I157" s="86" t="s">
        <v>78</v>
      </c>
      <c r="J157" s="317" t="s">
        <v>1527</v>
      </c>
      <c r="K157" s="569" t="s">
        <v>12206</v>
      </c>
      <c r="L157" s="570">
        <v>15190000</v>
      </c>
      <c r="M157" s="81" t="s">
        <v>73</v>
      </c>
      <c r="N157" s="145"/>
      <c r="O157" s="482" t="s">
        <v>12207</v>
      </c>
      <c r="P157" s="482">
        <v>85472799</v>
      </c>
      <c r="Q157" s="150">
        <v>33</v>
      </c>
      <c r="R157" s="169">
        <v>44943</v>
      </c>
      <c r="S157" s="570">
        <v>5363267343</v>
      </c>
      <c r="T157" s="169">
        <v>44951</v>
      </c>
      <c r="U157" s="566">
        <f>L157</f>
        <v>15190000</v>
      </c>
      <c r="V157" s="86" t="s">
        <v>70</v>
      </c>
      <c r="W157" s="481">
        <v>12621405</v>
      </c>
      <c r="X157" s="482" t="s">
        <v>11467</v>
      </c>
      <c r="Y157" s="145"/>
      <c r="Z157" s="472">
        <v>44951</v>
      </c>
      <c r="AA157" s="472">
        <v>44951</v>
      </c>
      <c r="AB157" s="201" t="s">
        <v>80</v>
      </c>
      <c r="AC157" s="472">
        <v>45093</v>
      </c>
      <c r="AD157" s="150">
        <f t="shared" si="3"/>
        <v>142</v>
      </c>
      <c r="AE157" s="359">
        <v>1</v>
      </c>
      <c r="AF157" s="571">
        <v>1447000</v>
      </c>
      <c r="AG157" s="359">
        <v>1</v>
      </c>
      <c r="AH157" s="201">
        <v>45107</v>
      </c>
      <c r="AI157" s="150">
        <f t="shared" si="9"/>
        <v>14</v>
      </c>
      <c r="AJ157" s="143">
        <v>0</v>
      </c>
      <c r="AK157" s="248">
        <v>0</v>
      </c>
      <c r="AL157" s="86" t="s">
        <v>80</v>
      </c>
      <c r="AM157" s="150">
        <v>0</v>
      </c>
      <c r="AN157" s="169" t="s">
        <v>80</v>
      </c>
      <c r="AO157" s="169" t="s">
        <v>80</v>
      </c>
      <c r="AP157" s="150">
        <f t="shared" si="12"/>
        <v>0</v>
      </c>
      <c r="AQ157" s="252">
        <f>+L157+AF157-AK157</f>
        <v>16637000</v>
      </c>
      <c r="AR157" s="86" t="s">
        <v>115</v>
      </c>
      <c r="AS157" s="143">
        <v>0</v>
      </c>
      <c r="AT157" s="203" t="s">
        <v>80</v>
      </c>
      <c r="AU157" s="248">
        <v>16637000</v>
      </c>
      <c r="AV157" s="364">
        <f t="shared" si="10"/>
        <v>0</v>
      </c>
      <c r="AW157" s="133">
        <f t="shared" si="11"/>
        <v>1</v>
      </c>
      <c r="AX157" s="156" t="s">
        <v>80</v>
      </c>
      <c r="AY157" s="86" t="s">
        <v>800</v>
      </c>
      <c r="AZ157" s="145" t="s">
        <v>12208</v>
      </c>
      <c r="BA157" s="81" t="s">
        <v>71</v>
      </c>
      <c r="BB157" s="81" t="s">
        <v>71</v>
      </c>
    </row>
    <row r="158" spans="2:54" s="296" customFormat="1" ht="15" customHeight="1" x14ac:dyDescent="0.2">
      <c r="B158" s="247">
        <v>2023</v>
      </c>
      <c r="C158" s="81">
        <v>891780111</v>
      </c>
      <c r="D158" s="82" t="s">
        <v>68</v>
      </c>
      <c r="E158" s="144" t="s">
        <v>12209</v>
      </c>
      <c r="F158" s="145" t="s">
        <v>12210</v>
      </c>
      <c r="G158" s="568">
        <v>0</v>
      </c>
      <c r="H158" s="145"/>
      <c r="I158" s="86" t="s">
        <v>78</v>
      </c>
      <c r="J158" s="317" t="s">
        <v>1527</v>
      </c>
      <c r="K158" s="569" t="s">
        <v>12211</v>
      </c>
      <c r="L158" s="570">
        <v>30297000</v>
      </c>
      <c r="M158" s="81" t="s">
        <v>73</v>
      </c>
      <c r="N158" s="145"/>
      <c r="O158" s="482" t="s">
        <v>12212</v>
      </c>
      <c r="P158" s="482">
        <v>39029599</v>
      </c>
      <c r="Q158" s="150">
        <v>33</v>
      </c>
      <c r="R158" s="169">
        <v>44943</v>
      </c>
      <c r="S158" s="570">
        <v>5363267343</v>
      </c>
      <c r="T158" s="169">
        <v>44951</v>
      </c>
      <c r="U158" s="566">
        <f>L158</f>
        <v>30297000</v>
      </c>
      <c r="V158" s="86" t="s">
        <v>70</v>
      </c>
      <c r="W158" s="481">
        <v>26668285</v>
      </c>
      <c r="X158" s="482" t="s">
        <v>9520</v>
      </c>
      <c r="Y158" s="145"/>
      <c r="Z158" s="472">
        <v>44951</v>
      </c>
      <c r="AA158" s="472">
        <v>44951</v>
      </c>
      <c r="AB158" s="201" t="s">
        <v>80</v>
      </c>
      <c r="AC158" s="472">
        <v>45093</v>
      </c>
      <c r="AD158" s="150">
        <f t="shared" si="3"/>
        <v>142</v>
      </c>
      <c r="AE158" s="359">
        <v>1</v>
      </c>
      <c r="AF158" s="571">
        <v>2846000</v>
      </c>
      <c r="AG158" s="359">
        <v>1</v>
      </c>
      <c r="AH158" s="201">
        <v>45107</v>
      </c>
      <c r="AI158" s="150">
        <f t="shared" si="9"/>
        <v>14</v>
      </c>
      <c r="AJ158" s="143">
        <v>0</v>
      </c>
      <c r="AK158" s="248">
        <v>0</v>
      </c>
      <c r="AL158" s="86" t="s">
        <v>80</v>
      </c>
      <c r="AM158" s="150">
        <v>0</v>
      </c>
      <c r="AN158" s="169" t="s">
        <v>80</v>
      </c>
      <c r="AO158" s="169" t="s">
        <v>80</v>
      </c>
      <c r="AP158" s="150">
        <f t="shared" si="12"/>
        <v>0</v>
      </c>
      <c r="AQ158" s="252">
        <f>+L158+AF158-AK158</f>
        <v>33143000</v>
      </c>
      <c r="AR158" s="86" t="s">
        <v>115</v>
      </c>
      <c r="AS158" s="143">
        <v>0</v>
      </c>
      <c r="AT158" s="203" t="s">
        <v>80</v>
      </c>
      <c r="AU158" s="248">
        <v>33143000</v>
      </c>
      <c r="AV158" s="364">
        <f t="shared" si="10"/>
        <v>0</v>
      </c>
      <c r="AW158" s="133">
        <f t="shared" si="11"/>
        <v>1</v>
      </c>
      <c r="AX158" s="156" t="s">
        <v>80</v>
      </c>
      <c r="AY158" s="86" t="s">
        <v>800</v>
      </c>
      <c r="AZ158" s="145" t="s">
        <v>12213</v>
      </c>
      <c r="BA158" s="81" t="s">
        <v>71</v>
      </c>
      <c r="BB158" s="81" t="s">
        <v>71</v>
      </c>
    </row>
    <row r="159" spans="2:54" s="296" customFormat="1" ht="15" customHeight="1" x14ac:dyDescent="0.2">
      <c r="B159" s="247">
        <v>2023</v>
      </c>
      <c r="C159" s="81">
        <v>891780111</v>
      </c>
      <c r="D159" s="82" t="s">
        <v>68</v>
      </c>
      <c r="E159" s="144" t="s">
        <v>12214</v>
      </c>
      <c r="F159" s="145" t="s">
        <v>12215</v>
      </c>
      <c r="G159" s="568">
        <v>0</v>
      </c>
      <c r="H159" s="145"/>
      <c r="I159" s="86" t="s">
        <v>78</v>
      </c>
      <c r="J159" s="317" t="s">
        <v>1527</v>
      </c>
      <c r="K159" s="569" t="s">
        <v>12216</v>
      </c>
      <c r="L159" s="570">
        <v>9437000</v>
      </c>
      <c r="M159" s="81" t="s">
        <v>73</v>
      </c>
      <c r="N159" s="145"/>
      <c r="O159" s="482" t="s">
        <v>12217</v>
      </c>
      <c r="P159" s="482">
        <v>1079916249</v>
      </c>
      <c r="Q159" s="150">
        <v>33</v>
      </c>
      <c r="R159" s="169">
        <v>44943</v>
      </c>
      <c r="S159" s="570">
        <v>5363267343</v>
      </c>
      <c r="T159" s="169">
        <v>44951</v>
      </c>
      <c r="U159" s="566">
        <f>L159</f>
        <v>9437000</v>
      </c>
      <c r="V159" s="86" t="s">
        <v>70</v>
      </c>
      <c r="W159" s="481">
        <v>26668285</v>
      </c>
      <c r="X159" s="482" t="s">
        <v>9520</v>
      </c>
      <c r="Y159" s="145"/>
      <c r="Z159" s="472">
        <v>44951</v>
      </c>
      <c r="AA159" s="472">
        <v>44951</v>
      </c>
      <c r="AB159" s="201" t="s">
        <v>80</v>
      </c>
      <c r="AC159" s="472">
        <v>45093</v>
      </c>
      <c r="AD159" s="150">
        <f t="shared" si="3"/>
        <v>142</v>
      </c>
      <c r="AE159" s="359">
        <v>1</v>
      </c>
      <c r="AF159" s="571">
        <v>886000</v>
      </c>
      <c r="AG159" s="359">
        <v>1</v>
      </c>
      <c r="AH159" s="201">
        <v>45107</v>
      </c>
      <c r="AI159" s="150">
        <f t="shared" si="9"/>
        <v>14</v>
      </c>
      <c r="AJ159" s="143">
        <v>0</v>
      </c>
      <c r="AK159" s="248">
        <v>0</v>
      </c>
      <c r="AL159" s="86" t="s">
        <v>80</v>
      </c>
      <c r="AM159" s="150">
        <v>0</v>
      </c>
      <c r="AN159" s="169" t="s">
        <v>80</v>
      </c>
      <c r="AO159" s="169" t="s">
        <v>80</v>
      </c>
      <c r="AP159" s="150">
        <f t="shared" si="12"/>
        <v>0</v>
      </c>
      <c r="AQ159" s="252">
        <f>+L159+AF159-AK159</f>
        <v>10323000</v>
      </c>
      <c r="AR159" s="86" t="s">
        <v>115</v>
      </c>
      <c r="AS159" s="143">
        <v>0</v>
      </c>
      <c r="AT159" s="203" t="s">
        <v>80</v>
      </c>
      <c r="AU159" s="248">
        <v>10323000</v>
      </c>
      <c r="AV159" s="364">
        <f t="shared" si="10"/>
        <v>0</v>
      </c>
      <c r="AW159" s="133">
        <f t="shared" si="11"/>
        <v>1</v>
      </c>
      <c r="AX159" s="156" t="s">
        <v>80</v>
      </c>
      <c r="AY159" s="86" t="s">
        <v>800</v>
      </c>
      <c r="AZ159" s="145" t="s">
        <v>12218</v>
      </c>
      <c r="BA159" s="81" t="s">
        <v>71</v>
      </c>
      <c r="BB159" s="81" t="s">
        <v>71</v>
      </c>
    </row>
    <row r="160" spans="2:54" s="296" customFormat="1" ht="15" customHeight="1" x14ac:dyDescent="0.2">
      <c r="B160" s="247">
        <v>2023</v>
      </c>
      <c r="C160" s="81">
        <v>891780111</v>
      </c>
      <c r="D160" s="82" t="s">
        <v>68</v>
      </c>
      <c r="E160" s="144" t="s">
        <v>12219</v>
      </c>
      <c r="F160" s="145" t="s">
        <v>12220</v>
      </c>
      <c r="G160" s="568">
        <v>0</v>
      </c>
      <c r="H160" s="145"/>
      <c r="I160" s="86" t="s">
        <v>78</v>
      </c>
      <c r="J160" s="317" t="s">
        <v>1527</v>
      </c>
      <c r="K160" s="569" t="s">
        <v>12221</v>
      </c>
      <c r="L160" s="570">
        <v>13160000</v>
      </c>
      <c r="M160" s="81" t="s">
        <v>73</v>
      </c>
      <c r="N160" s="145"/>
      <c r="O160" s="482" t="s">
        <v>12222</v>
      </c>
      <c r="P160" s="482">
        <v>57461182</v>
      </c>
      <c r="Q160" s="150">
        <v>33</v>
      </c>
      <c r="R160" s="169">
        <v>44943</v>
      </c>
      <c r="S160" s="570">
        <v>5363267343</v>
      </c>
      <c r="T160" s="169">
        <v>44951</v>
      </c>
      <c r="U160" s="566">
        <f>L160</f>
        <v>13160000</v>
      </c>
      <c r="V160" s="86" t="s">
        <v>70</v>
      </c>
      <c r="W160" s="481">
        <v>1082889541</v>
      </c>
      <c r="X160" s="482" t="s">
        <v>9998</v>
      </c>
      <c r="Y160" s="145"/>
      <c r="Z160" s="472">
        <v>44951</v>
      </c>
      <c r="AA160" s="472">
        <v>44951</v>
      </c>
      <c r="AB160" s="201" t="s">
        <v>80</v>
      </c>
      <c r="AC160" s="472">
        <v>45084</v>
      </c>
      <c r="AD160" s="150">
        <f t="shared" si="3"/>
        <v>133</v>
      </c>
      <c r="AE160" s="359">
        <v>1</v>
      </c>
      <c r="AF160" s="571">
        <v>2147000</v>
      </c>
      <c r="AG160" s="359">
        <v>1</v>
      </c>
      <c r="AH160" s="201">
        <v>45107</v>
      </c>
      <c r="AI160" s="150">
        <f t="shared" si="9"/>
        <v>23</v>
      </c>
      <c r="AJ160" s="143">
        <v>0</v>
      </c>
      <c r="AK160" s="248">
        <v>0</v>
      </c>
      <c r="AL160" s="86" t="s">
        <v>80</v>
      </c>
      <c r="AM160" s="150">
        <v>0</v>
      </c>
      <c r="AN160" s="169" t="s">
        <v>80</v>
      </c>
      <c r="AO160" s="169" t="s">
        <v>80</v>
      </c>
      <c r="AP160" s="150">
        <f t="shared" si="12"/>
        <v>0</v>
      </c>
      <c r="AQ160" s="252">
        <f>+L160+AF160-AK160</f>
        <v>15307000</v>
      </c>
      <c r="AR160" s="86" t="s">
        <v>115</v>
      </c>
      <c r="AS160" s="143">
        <v>0</v>
      </c>
      <c r="AT160" s="203" t="s">
        <v>80</v>
      </c>
      <c r="AU160" s="248">
        <v>15307000</v>
      </c>
      <c r="AV160" s="364">
        <f t="shared" si="10"/>
        <v>0</v>
      </c>
      <c r="AW160" s="133">
        <f t="shared" si="11"/>
        <v>1</v>
      </c>
      <c r="AX160" s="156" t="s">
        <v>80</v>
      </c>
      <c r="AY160" s="86" t="s">
        <v>800</v>
      </c>
      <c r="AZ160" s="145" t="s">
        <v>12223</v>
      </c>
      <c r="BA160" s="81" t="s">
        <v>71</v>
      </c>
      <c r="BB160" s="81" t="s">
        <v>71</v>
      </c>
    </row>
    <row r="161" spans="2:54" s="296" customFormat="1" ht="15" customHeight="1" x14ac:dyDescent="0.2">
      <c r="B161" s="247">
        <v>2023</v>
      </c>
      <c r="C161" s="81">
        <v>891780111</v>
      </c>
      <c r="D161" s="82" t="s">
        <v>68</v>
      </c>
      <c r="E161" s="144" t="s">
        <v>12224</v>
      </c>
      <c r="F161" s="145" t="s">
        <v>12225</v>
      </c>
      <c r="G161" s="568">
        <v>0</v>
      </c>
      <c r="H161" s="145"/>
      <c r="I161" s="86" t="s">
        <v>78</v>
      </c>
      <c r="J161" s="317" t="s">
        <v>1527</v>
      </c>
      <c r="K161" s="569" t="s">
        <v>12226</v>
      </c>
      <c r="L161" s="570">
        <v>12600000</v>
      </c>
      <c r="M161" s="81" t="s">
        <v>73</v>
      </c>
      <c r="N161" s="145"/>
      <c r="O161" s="482" t="s">
        <v>12227</v>
      </c>
      <c r="P161" s="482">
        <v>84450853</v>
      </c>
      <c r="Q161" s="150">
        <v>33</v>
      </c>
      <c r="R161" s="169">
        <v>44943</v>
      </c>
      <c r="S161" s="570">
        <v>5363267343</v>
      </c>
      <c r="T161" s="169">
        <v>44951</v>
      </c>
      <c r="U161" s="566">
        <f>L161</f>
        <v>12600000</v>
      </c>
      <c r="V161" s="86" t="s">
        <v>70</v>
      </c>
      <c r="W161" s="481">
        <v>41947381</v>
      </c>
      <c r="X161" s="482" t="s">
        <v>11521</v>
      </c>
      <c r="Y161" s="145"/>
      <c r="Z161" s="472">
        <v>44951</v>
      </c>
      <c r="AA161" s="472">
        <v>44951</v>
      </c>
      <c r="AB161" s="201" t="s">
        <v>80</v>
      </c>
      <c r="AC161" s="472">
        <v>45084</v>
      </c>
      <c r="AD161" s="150">
        <f t="shared" si="3"/>
        <v>133</v>
      </c>
      <c r="AE161" s="359">
        <v>1</v>
      </c>
      <c r="AF161" s="571">
        <v>1493000</v>
      </c>
      <c r="AG161" s="359">
        <v>1</v>
      </c>
      <c r="AH161" s="201">
        <v>45100</v>
      </c>
      <c r="AI161" s="150">
        <f t="shared" si="9"/>
        <v>16</v>
      </c>
      <c r="AJ161" s="143">
        <v>0</v>
      </c>
      <c r="AK161" s="248">
        <v>0</v>
      </c>
      <c r="AL161" s="86" t="s">
        <v>80</v>
      </c>
      <c r="AM161" s="150">
        <v>0</v>
      </c>
      <c r="AN161" s="169" t="s">
        <v>80</v>
      </c>
      <c r="AO161" s="169" t="s">
        <v>80</v>
      </c>
      <c r="AP161" s="150">
        <f t="shared" si="12"/>
        <v>0</v>
      </c>
      <c r="AQ161" s="252">
        <f>+L161+AF161-AK161</f>
        <v>14093000</v>
      </c>
      <c r="AR161" s="86" t="s">
        <v>115</v>
      </c>
      <c r="AS161" s="143">
        <v>0</v>
      </c>
      <c r="AT161" s="203" t="s">
        <v>80</v>
      </c>
      <c r="AU161" s="248">
        <v>14093000</v>
      </c>
      <c r="AV161" s="364">
        <f t="shared" si="10"/>
        <v>0</v>
      </c>
      <c r="AW161" s="133">
        <f t="shared" si="11"/>
        <v>1</v>
      </c>
      <c r="AX161" s="156" t="s">
        <v>80</v>
      </c>
      <c r="AY161" s="86" t="s">
        <v>800</v>
      </c>
      <c r="AZ161" s="145" t="s">
        <v>12228</v>
      </c>
      <c r="BA161" s="81" t="s">
        <v>71</v>
      </c>
      <c r="BB161" s="81" t="s">
        <v>71</v>
      </c>
    </row>
    <row r="162" spans="2:54" s="296" customFormat="1" ht="15" customHeight="1" x14ac:dyDescent="0.2">
      <c r="B162" s="247">
        <v>2023</v>
      </c>
      <c r="C162" s="81">
        <v>891780111</v>
      </c>
      <c r="D162" s="82" t="s">
        <v>68</v>
      </c>
      <c r="E162" s="144" t="s">
        <v>12229</v>
      </c>
      <c r="F162" s="145" t="s">
        <v>12230</v>
      </c>
      <c r="G162" s="568">
        <v>0</v>
      </c>
      <c r="H162" s="145"/>
      <c r="I162" s="86" t="s">
        <v>78</v>
      </c>
      <c r="J162" s="317" t="s">
        <v>1527</v>
      </c>
      <c r="K162" s="569" t="s">
        <v>12231</v>
      </c>
      <c r="L162" s="570">
        <v>10267000</v>
      </c>
      <c r="M162" s="81" t="s">
        <v>73</v>
      </c>
      <c r="N162" s="145"/>
      <c r="O162" s="482" t="s">
        <v>12232</v>
      </c>
      <c r="P162" s="482">
        <v>1082992511</v>
      </c>
      <c r="Q162" s="150">
        <v>33</v>
      </c>
      <c r="R162" s="169">
        <v>44943</v>
      </c>
      <c r="S162" s="570">
        <v>5363267343</v>
      </c>
      <c r="T162" s="169">
        <v>44951</v>
      </c>
      <c r="U162" s="566">
        <f>L162</f>
        <v>10267000</v>
      </c>
      <c r="V162" s="86" t="s">
        <v>70</v>
      </c>
      <c r="W162" s="481">
        <v>1082868728</v>
      </c>
      <c r="X162" s="482" t="s">
        <v>10958</v>
      </c>
      <c r="Y162" s="145"/>
      <c r="Z162" s="472">
        <v>44951</v>
      </c>
      <c r="AA162" s="472">
        <v>44951</v>
      </c>
      <c r="AB162" s="201" t="s">
        <v>80</v>
      </c>
      <c r="AC162" s="472">
        <v>45084</v>
      </c>
      <c r="AD162" s="150">
        <f t="shared" si="3"/>
        <v>133</v>
      </c>
      <c r="AE162" s="359">
        <v>1</v>
      </c>
      <c r="AF162" s="571">
        <v>660000</v>
      </c>
      <c r="AG162" s="359">
        <v>1</v>
      </c>
      <c r="AH162" s="201">
        <v>45093</v>
      </c>
      <c r="AI162" s="150">
        <f t="shared" si="9"/>
        <v>9</v>
      </c>
      <c r="AJ162" s="143">
        <v>0</v>
      </c>
      <c r="AK162" s="248">
        <v>0</v>
      </c>
      <c r="AL162" s="86" t="s">
        <v>80</v>
      </c>
      <c r="AM162" s="150">
        <v>0</v>
      </c>
      <c r="AN162" s="169" t="s">
        <v>80</v>
      </c>
      <c r="AO162" s="169" t="s">
        <v>80</v>
      </c>
      <c r="AP162" s="150">
        <f t="shared" si="12"/>
        <v>0</v>
      </c>
      <c r="AQ162" s="252">
        <f>+L162+AF162-AK162</f>
        <v>10927000</v>
      </c>
      <c r="AR162" s="86" t="s">
        <v>115</v>
      </c>
      <c r="AS162" s="143">
        <v>0</v>
      </c>
      <c r="AT162" s="203" t="s">
        <v>80</v>
      </c>
      <c r="AU162" s="248">
        <v>10927000</v>
      </c>
      <c r="AV162" s="364">
        <f t="shared" si="10"/>
        <v>0</v>
      </c>
      <c r="AW162" s="133">
        <f t="shared" si="11"/>
        <v>1</v>
      </c>
      <c r="AX162" s="156" t="s">
        <v>80</v>
      </c>
      <c r="AY162" s="86" t="s">
        <v>800</v>
      </c>
      <c r="AZ162" s="145" t="s">
        <v>12233</v>
      </c>
      <c r="BA162" s="81" t="s">
        <v>71</v>
      </c>
      <c r="BB162" s="81" t="s">
        <v>71</v>
      </c>
    </row>
    <row r="163" spans="2:54" s="296" customFormat="1" ht="15" customHeight="1" x14ac:dyDescent="0.2">
      <c r="B163" s="247">
        <v>2023</v>
      </c>
      <c r="C163" s="81">
        <v>891780111</v>
      </c>
      <c r="D163" s="82" t="s">
        <v>68</v>
      </c>
      <c r="E163" s="144" t="s">
        <v>12234</v>
      </c>
      <c r="F163" s="145" t="s">
        <v>12235</v>
      </c>
      <c r="G163" s="138">
        <v>0</v>
      </c>
      <c r="H163" s="145"/>
      <c r="I163" s="86" t="s">
        <v>78</v>
      </c>
      <c r="J163" s="81" t="s">
        <v>1527</v>
      </c>
      <c r="K163" s="141" t="s">
        <v>12236</v>
      </c>
      <c r="L163" s="248">
        <v>16120000</v>
      </c>
      <c r="M163" s="81" t="s">
        <v>73</v>
      </c>
      <c r="N163" s="145"/>
      <c r="O163" s="87" t="s">
        <v>12237</v>
      </c>
      <c r="P163" s="87">
        <v>1082851727</v>
      </c>
      <c r="Q163" s="150">
        <v>33</v>
      </c>
      <c r="R163" s="169">
        <v>44943</v>
      </c>
      <c r="S163" s="248">
        <v>5363267343</v>
      </c>
      <c r="T163" s="169">
        <v>44951</v>
      </c>
      <c r="U163" s="566">
        <f>L163</f>
        <v>16120000</v>
      </c>
      <c r="V163" s="86" t="s">
        <v>70</v>
      </c>
      <c r="W163" s="143">
        <v>85449357</v>
      </c>
      <c r="X163" s="87" t="s">
        <v>11662</v>
      </c>
      <c r="Y163" s="145"/>
      <c r="Z163" s="201">
        <v>44951</v>
      </c>
      <c r="AA163" s="201">
        <v>44951</v>
      </c>
      <c r="AB163" s="201" t="s">
        <v>80</v>
      </c>
      <c r="AC163" s="201">
        <v>45093</v>
      </c>
      <c r="AD163" s="150">
        <f t="shared" si="3"/>
        <v>142</v>
      </c>
      <c r="AE163" s="150">
        <v>1</v>
      </c>
      <c r="AF163" s="567">
        <v>1447000</v>
      </c>
      <c r="AG163" s="150">
        <v>1</v>
      </c>
      <c r="AH163" s="201">
        <v>45107</v>
      </c>
      <c r="AI163" s="150">
        <f t="shared" si="9"/>
        <v>14</v>
      </c>
      <c r="AJ163" s="143">
        <v>0</v>
      </c>
      <c r="AK163" s="248">
        <v>0</v>
      </c>
      <c r="AL163" s="86" t="s">
        <v>80</v>
      </c>
      <c r="AM163" s="150">
        <v>0</v>
      </c>
      <c r="AN163" s="169" t="s">
        <v>80</v>
      </c>
      <c r="AO163" s="169" t="s">
        <v>80</v>
      </c>
      <c r="AP163" s="150">
        <f t="shared" si="12"/>
        <v>0</v>
      </c>
      <c r="AQ163" s="252">
        <f>+L163+AF163-AK163</f>
        <v>17567000</v>
      </c>
      <c r="AR163" s="86" t="s">
        <v>115</v>
      </c>
      <c r="AS163" s="143">
        <v>0</v>
      </c>
      <c r="AT163" s="203" t="s">
        <v>80</v>
      </c>
      <c r="AU163" s="248">
        <v>17567000</v>
      </c>
      <c r="AV163" s="364">
        <f t="shared" si="10"/>
        <v>0</v>
      </c>
      <c r="AW163" s="133">
        <f t="shared" si="11"/>
        <v>1</v>
      </c>
      <c r="AX163" s="156" t="s">
        <v>80</v>
      </c>
      <c r="AY163" s="86" t="s">
        <v>800</v>
      </c>
      <c r="AZ163" s="145" t="s">
        <v>12238</v>
      </c>
      <c r="BA163" s="81" t="s">
        <v>71</v>
      </c>
      <c r="BB163" s="81" t="s">
        <v>71</v>
      </c>
    </row>
    <row r="164" spans="2:54" s="296" customFormat="1" ht="15" customHeight="1" x14ac:dyDescent="0.2">
      <c r="B164" s="247">
        <v>2023</v>
      </c>
      <c r="C164" s="81">
        <v>891780111</v>
      </c>
      <c r="D164" s="82" t="s">
        <v>68</v>
      </c>
      <c r="E164" s="144" t="s">
        <v>12239</v>
      </c>
      <c r="F164" s="145" t="s">
        <v>12240</v>
      </c>
      <c r="G164" s="138">
        <v>0</v>
      </c>
      <c r="H164" s="145"/>
      <c r="I164" s="86" t="s">
        <v>78</v>
      </c>
      <c r="J164" s="81" t="s">
        <v>1527</v>
      </c>
      <c r="K164" s="141" t="s">
        <v>12241</v>
      </c>
      <c r="L164" s="248">
        <v>8930000</v>
      </c>
      <c r="M164" s="81" t="s">
        <v>73</v>
      </c>
      <c r="N164" s="145"/>
      <c r="O164" s="87" t="s">
        <v>12242</v>
      </c>
      <c r="P164" s="87">
        <v>1083038270</v>
      </c>
      <c r="Q164" s="150">
        <v>33</v>
      </c>
      <c r="R164" s="169">
        <v>44943</v>
      </c>
      <c r="S164" s="248">
        <v>5363267343</v>
      </c>
      <c r="T164" s="169">
        <v>44951</v>
      </c>
      <c r="U164" s="566">
        <f>L164</f>
        <v>8930000</v>
      </c>
      <c r="V164" s="86" t="s">
        <v>70</v>
      </c>
      <c r="W164" s="143">
        <v>36665858</v>
      </c>
      <c r="X164" s="87" t="s">
        <v>10377</v>
      </c>
      <c r="Y164" s="145"/>
      <c r="Z164" s="201">
        <v>44951</v>
      </c>
      <c r="AA164" s="201">
        <v>44951</v>
      </c>
      <c r="AB164" s="201" t="s">
        <v>80</v>
      </c>
      <c r="AC164" s="201">
        <v>45084</v>
      </c>
      <c r="AD164" s="150">
        <f t="shared" si="3"/>
        <v>133</v>
      </c>
      <c r="AE164" s="150">
        <v>0</v>
      </c>
      <c r="AF164" s="567">
        <v>0</v>
      </c>
      <c r="AG164" s="150">
        <v>0</v>
      </c>
      <c r="AH164" s="156" t="s">
        <v>80</v>
      </c>
      <c r="AI164" s="150">
        <f t="shared" si="9"/>
        <v>0</v>
      </c>
      <c r="AJ164" s="143">
        <v>0</v>
      </c>
      <c r="AK164" s="248">
        <v>0</v>
      </c>
      <c r="AL164" s="86" t="s">
        <v>80</v>
      </c>
      <c r="AM164" s="150">
        <v>0</v>
      </c>
      <c r="AN164" s="169" t="s">
        <v>80</v>
      </c>
      <c r="AO164" s="169" t="s">
        <v>80</v>
      </c>
      <c r="AP164" s="150">
        <f t="shared" si="12"/>
        <v>0</v>
      </c>
      <c r="AQ164" s="252">
        <f>+L164+AF164-AK164</f>
        <v>8930000</v>
      </c>
      <c r="AR164" s="86" t="s">
        <v>115</v>
      </c>
      <c r="AS164" s="143">
        <v>0</v>
      </c>
      <c r="AT164" s="203" t="s">
        <v>80</v>
      </c>
      <c r="AU164" s="248">
        <v>8930000</v>
      </c>
      <c r="AV164" s="364">
        <f t="shared" si="10"/>
        <v>0</v>
      </c>
      <c r="AW164" s="133">
        <f t="shared" si="11"/>
        <v>1</v>
      </c>
      <c r="AX164" s="156" t="s">
        <v>80</v>
      </c>
      <c r="AY164" s="86" t="s">
        <v>800</v>
      </c>
      <c r="AZ164" s="145" t="s">
        <v>12243</v>
      </c>
      <c r="BA164" s="81" t="s">
        <v>71</v>
      </c>
      <c r="BB164" s="81" t="s">
        <v>71</v>
      </c>
    </row>
    <row r="165" spans="2:54" s="296" customFormat="1" ht="15" customHeight="1" x14ac:dyDescent="0.2">
      <c r="B165" s="247">
        <v>2023</v>
      </c>
      <c r="C165" s="81">
        <v>891780111</v>
      </c>
      <c r="D165" s="82" t="s">
        <v>68</v>
      </c>
      <c r="E165" s="144" t="s">
        <v>12244</v>
      </c>
      <c r="F165" s="145" t="s">
        <v>12245</v>
      </c>
      <c r="G165" s="138">
        <v>0</v>
      </c>
      <c r="H165" s="145"/>
      <c r="I165" s="86" t="s">
        <v>78</v>
      </c>
      <c r="J165" s="81" t="s">
        <v>1527</v>
      </c>
      <c r="K165" s="141" t="s">
        <v>12246</v>
      </c>
      <c r="L165" s="248">
        <v>13253000</v>
      </c>
      <c r="M165" s="81" t="s">
        <v>73</v>
      </c>
      <c r="N165" s="145"/>
      <c r="O165" s="87" t="s">
        <v>12247</v>
      </c>
      <c r="P165" s="87">
        <v>1082862208</v>
      </c>
      <c r="Q165" s="150">
        <v>33</v>
      </c>
      <c r="R165" s="169">
        <v>44943</v>
      </c>
      <c r="S165" s="248">
        <v>5363267343</v>
      </c>
      <c r="T165" s="169">
        <v>44951</v>
      </c>
      <c r="U165" s="566">
        <f>L165</f>
        <v>13253000</v>
      </c>
      <c r="V165" s="86" t="s">
        <v>70</v>
      </c>
      <c r="W165" s="143">
        <v>85152695</v>
      </c>
      <c r="X165" s="87" t="s">
        <v>12193</v>
      </c>
      <c r="Y165" s="145"/>
      <c r="Z165" s="201">
        <v>44951</v>
      </c>
      <c r="AA165" s="201">
        <v>44951</v>
      </c>
      <c r="AB165" s="201" t="s">
        <v>80</v>
      </c>
      <c r="AC165" s="201">
        <v>45084</v>
      </c>
      <c r="AD165" s="150">
        <f t="shared" si="3"/>
        <v>133</v>
      </c>
      <c r="AE165" s="150">
        <v>1</v>
      </c>
      <c r="AF165" s="567">
        <v>2147000</v>
      </c>
      <c r="AG165" s="150">
        <v>1</v>
      </c>
      <c r="AH165" s="201">
        <v>45107</v>
      </c>
      <c r="AI165" s="150">
        <f t="shared" si="9"/>
        <v>23</v>
      </c>
      <c r="AJ165" s="143">
        <v>0</v>
      </c>
      <c r="AK165" s="248">
        <v>0</v>
      </c>
      <c r="AL165" s="86" t="s">
        <v>80</v>
      </c>
      <c r="AM165" s="150">
        <v>0</v>
      </c>
      <c r="AN165" s="169" t="s">
        <v>80</v>
      </c>
      <c r="AO165" s="169" t="s">
        <v>80</v>
      </c>
      <c r="AP165" s="150">
        <f t="shared" si="12"/>
        <v>0</v>
      </c>
      <c r="AQ165" s="252">
        <f>+L165+AF165-AK165</f>
        <v>15400000</v>
      </c>
      <c r="AR165" s="86" t="s">
        <v>115</v>
      </c>
      <c r="AS165" s="143">
        <v>0</v>
      </c>
      <c r="AT165" s="203" t="s">
        <v>80</v>
      </c>
      <c r="AU165" s="248">
        <v>15400000</v>
      </c>
      <c r="AV165" s="364">
        <f t="shared" si="10"/>
        <v>0</v>
      </c>
      <c r="AW165" s="133">
        <f t="shared" si="11"/>
        <v>1</v>
      </c>
      <c r="AX165" s="156" t="s">
        <v>80</v>
      </c>
      <c r="AY165" s="86" t="s">
        <v>800</v>
      </c>
      <c r="AZ165" s="145" t="s">
        <v>12248</v>
      </c>
      <c r="BA165" s="81" t="s">
        <v>71</v>
      </c>
      <c r="BB165" s="81" t="s">
        <v>71</v>
      </c>
    </row>
    <row r="166" spans="2:54" s="296" customFormat="1" ht="15" customHeight="1" x14ac:dyDescent="0.2">
      <c r="B166" s="247">
        <v>2023</v>
      </c>
      <c r="C166" s="81">
        <v>891780111</v>
      </c>
      <c r="D166" s="82" t="s">
        <v>68</v>
      </c>
      <c r="E166" s="144" t="s">
        <v>12249</v>
      </c>
      <c r="F166" s="145" t="s">
        <v>12250</v>
      </c>
      <c r="G166" s="138">
        <v>0</v>
      </c>
      <c r="H166" s="145"/>
      <c r="I166" s="86" t="s">
        <v>78</v>
      </c>
      <c r="J166" s="81" t="s">
        <v>1527</v>
      </c>
      <c r="K166" s="141" t="s">
        <v>12251</v>
      </c>
      <c r="L166" s="248">
        <v>15980000</v>
      </c>
      <c r="M166" s="81" t="s">
        <v>73</v>
      </c>
      <c r="N166" s="145"/>
      <c r="O166" s="87" t="s">
        <v>12252</v>
      </c>
      <c r="P166" s="87">
        <v>57295586</v>
      </c>
      <c r="Q166" s="150">
        <v>33</v>
      </c>
      <c r="R166" s="169">
        <v>44943</v>
      </c>
      <c r="S166" s="248">
        <v>5363267343</v>
      </c>
      <c r="T166" s="169">
        <v>44951</v>
      </c>
      <c r="U166" s="566">
        <f>L166</f>
        <v>15980000</v>
      </c>
      <c r="V166" s="86" t="s">
        <v>70</v>
      </c>
      <c r="W166" s="143">
        <v>1082889541</v>
      </c>
      <c r="X166" s="87" t="s">
        <v>9998</v>
      </c>
      <c r="Y166" s="145"/>
      <c r="Z166" s="201">
        <v>44951</v>
      </c>
      <c r="AA166" s="201">
        <v>44951</v>
      </c>
      <c r="AB166" s="201" t="s">
        <v>80</v>
      </c>
      <c r="AC166" s="201">
        <v>45084</v>
      </c>
      <c r="AD166" s="150">
        <f t="shared" si="3"/>
        <v>133</v>
      </c>
      <c r="AE166" s="150">
        <v>1</v>
      </c>
      <c r="AF166" s="567">
        <v>2607000</v>
      </c>
      <c r="AG166" s="150">
        <v>1</v>
      </c>
      <c r="AH166" s="201">
        <v>45107</v>
      </c>
      <c r="AI166" s="150">
        <f t="shared" si="9"/>
        <v>23</v>
      </c>
      <c r="AJ166" s="143">
        <v>0</v>
      </c>
      <c r="AK166" s="248">
        <v>0</v>
      </c>
      <c r="AL166" s="86" t="s">
        <v>80</v>
      </c>
      <c r="AM166" s="150">
        <v>0</v>
      </c>
      <c r="AN166" s="169" t="s">
        <v>80</v>
      </c>
      <c r="AO166" s="169" t="s">
        <v>80</v>
      </c>
      <c r="AP166" s="150">
        <f t="shared" si="12"/>
        <v>0</v>
      </c>
      <c r="AQ166" s="252">
        <f>+L166+AF166-AK166</f>
        <v>18587000</v>
      </c>
      <c r="AR166" s="86" t="s">
        <v>115</v>
      </c>
      <c r="AS166" s="143">
        <v>0</v>
      </c>
      <c r="AT166" s="203" t="s">
        <v>80</v>
      </c>
      <c r="AU166" s="248">
        <v>18587000</v>
      </c>
      <c r="AV166" s="364">
        <f t="shared" si="10"/>
        <v>0</v>
      </c>
      <c r="AW166" s="133">
        <f t="shared" si="11"/>
        <v>1</v>
      </c>
      <c r="AX166" s="156" t="s">
        <v>80</v>
      </c>
      <c r="AY166" s="86" t="s">
        <v>800</v>
      </c>
      <c r="AZ166" s="145" t="s">
        <v>12253</v>
      </c>
      <c r="BA166" s="81" t="s">
        <v>71</v>
      </c>
      <c r="BB166" s="81" t="s">
        <v>71</v>
      </c>
    </row>
    <row r="167" spans="2:54" s="296" customFormat="1" ht="15" customHeight="1" x14ac:dyDescent="0.2">
      <c r="B167" s="247">
        <v>2023</v>
      </c>
      <c r="C167" s="81">
        <v>891780111</v>
      </c>
      <c r="D167" s="82" t="s">
        <v>68</v>
      </c>
      <c r="E167" s="144" t="s">
        <v>12254</v>
      </c>
      <c r="F167" s="145" t="s">
        <v>12255</v>
      </c>
      <c r="G167" s="138">
        <v>0</v>
      </c>
      <c r="H167" s="145"/>
      <c r="I167" s="86" t="s">
        <v>78</v>
      </c>
      <c r="J167" s="81" t="s">
        <v>1527</v>
      </c>
      <c r="K167" s="141" t="s">
        <v>12256</v>
      </c>
      <c r="L167" s="248">
        <v>14673000</v>
      </c>
      <c r="M167" s="81" t="s">
        <v>73</v>
      </c>
      <c r="N167" s="145"/>
      <c r="O167" s="87" t="s">
        <v>12257</v>
      </c>
      <c r="P167" s="87">
        <v>1082948279</v>
      </c>
      <c r="Q167" s="150">
        <v>33</v>
      </c>
      <c r="R167" s="169">
        <v>44943</v>
      </c>
      <c r="S167" s="248">
        <v>5363267343</v>
      </c>
      <c r="T167" s="169">
        <v>44951</v>
      </c>
      <c r="U167" s="566">
        <f>L167</f>
        <v>14673000</v>
      </c>
      <c r="V167" s="86" t="s">
        <v>70</v>
      </c>
      <c r="W167" s="143">
        <v>36557666</v>
      </c>
      <c r="X167" s="87" t="s">
        <v>9555</v>
      </c>
      <c r="Y167" s="145"/>
      <c r="Z167" s="201">
        <v>44951</v>
      </c>
      <c r="AA167" s="201">
        <v>44951</v>
      </c>
      <c r="AB167" s="201" t="s">
        <v>80</v>
      </c>
      <c r="AC167" s="201">
        <v>45084</v>
      </c>
      <c r="AD167" s="150">
        <f t="shared" si="3"/>
        <v>133</v>
      </c>
      <c r="AE167" s="150">
        <v>1</v>
      </c>
      <c r="AF167" s="567">
        <v>2377000</v>
      </c>
      <c r="AG167" s="150">
        <v>1</v>
      </c>
      <c r="AH167" s="201">
        <v>45107</v>
      </c>
      <c r="AI167" s="150">
        <f t="shared" si="9"/>
        <v>23</v>
      </c>
      <c r="AJ167" s="143">
        <v>0</v>
      </c>
      <c r="AK167" s="248">
        <v>0</v>
      </c>
      <c r="AL167" s="86" t="s">
        <v>80</v>
      </c>
      <c r="AM167" s="150">
        <v>0</v>
      </c>
      <c r="AN167" s="169" t="s">
        <v>80</v>
      </c>
      <c r="AO167" s="169" t="s">
        <v>80</v>
      </c>
      <c r="AP167" s="150">
        <f t="shared" si="12"/>
        <v>0</v>
      </c>
      <c r="AQ167" s="252">
        <f>+L167+AF167-AK167</f>
        <v>17050000</v>
      </c>
      <c r="AR167" s="86" t="s">
        <v>115</v>
      </c>
      <c r="AS167" s="143">
        <v>0</v>
      </c>
      <c r="AT167" s="203" t="s">
        <v>80</v>
      </c>
      <c r="AU167" s="248">
        <v>17050000</v>
      </c>
      <c r="AV167" s="364">
        <f t="shared" si="10"/>
        <v>0</v>
      </c>
      <c r="AW167" s="133">
        <f t="shared" si="11"/>
        <v>1</v>
      </c>
      <c r="AX167" s="156" t="s">
        <v>80</v>
      </c>
      <c r="AY167" s="86" t="s">
        <v>800</v>
      </c>
      <c r="AZ167" s="145" t="s">
        <v>12258</v>
      </c>
      <c r="BA167" s="81" t="s">
        <v>71</v>
      </c>
      <c r="BB167" s="81" t="s">
        <v>71</v>
      </c>
    </row>
    <row r="168" spans="2:54" s="296" customFormat="1" ht="15" customHeight="1" x14ac:dyDescent="0.2">
      <c r="B168" s="247">
        <v>2023</v>
      </c>
      <c r="C168" s="81">
        <v>891780111</v>
      </c>
      <c r="D168" s="82" t="s">
        <v>68</v>
      </c>
      <c r="E168" s="144" t="s">
        <v>12259</v>
      </c>
      <c r="F168" s="145" t="s">
        <v>12260</v>
      </c>
      <c r="G168" s="138">
        <v>0</v>
      </c>
      <c r="H168" s="145"/>
      <c r="I168" s="86" t="s">
        <v>78</v>
      </c>
      <c r="J168" s="81" t="s">
        <v>1527</v>
      </c>
      <c r="K168" s="141" t="s">
        <v>12261</v>
      </c>
      <c r="L168" s="248">
        <v>16093000</v>
      </c>
      <c r="M168" s="81" t="s">
        <v>73</v>
      </c>
      <c r="N168" s="145"/>
      <c r="O168" s="87" t="s">
        <v>12262</v>
      </c>
      <c r="P168" s="87">
        <v>85152680</v>
      </c>
      <c r="Q168" s="150">
        <v>33</v>
      </c>
      <c r="R168" s="169">
        <v>44943</v>
      </c>
      <c r="S168" s="248">
        <v>5363267343</v>
      </c>
      <c r="T168" s="169">
        <v>44951</v>
      </c>
      <c r="U168" s="566">
        <f>L168</f>
        <v>16093000</v>
      </c>
      <c r="V168" s="86" t="s">
        <v>70</v>
      </c>
      <c r="W168" s="143">
        <v>57441846</v>
      </c>
      <c r="X168" s="87" t="s">
        <v>12074</v>
      </c>
      <c r="Y168" s="145"/>
      <c r="Z168" s="201">
        <v>44951</v>
      </c>
      <c r="AA168" s="201">
        <v>44951</v>
      </c>
      <c r="AB168" s="201" t="s">
        <v>80</v>
      </c>
      <c r="AC168" s="201">
        <v>45084</v>
      </c>
      <c r="AD168" s="150">
        <f t="shared" si="3"/>
        <v>133</v>
      </c>
      <c r="AE168" s="150">
        <v>1</v>
      </c>
      <c r="AF168" s="567">
        <v>2607000</v>
      </c>
      <c r="AG168" s="150">
        <v>1</v>
      </c>
      <c r="AH168" s="201">
        <v>45107</v>
      </c>
      <c r="AI168" s="150">
        <f t="shared" si="9"/>
        <v>23</v>
      </c>
      <c r="AJ168" s="143">
        <v>0</v>
      </c>
      <c r="AK168" s="248">
        <v>0</v>
      </c>
      <c r="AL168" s="86" t="s">
        <v>80</v>
      </c>
      <c r="AM168" s="150">
        <v>0</v>
      </c>
      <c r="AN168" s="169" t="s">
        <v>80</v>
      </c>
      <c r="AO168" s="169" t="s">
        <v>80</v>
      </c>
      <c r="AP168" s="150">
        <f t="shared" si="12"/>
        <v>0</v>
      </c>
      <c r="AQ168" s="252">
        <f>+L168+AF168-AK168</f>
        <v>18700000</v>
      </c>
      <c r="AR168" s="86" t="s">
        <v>115</v>
      </c>
      <c r="AS168" s="143">
        <v>0</v>
      </c>
      <c r="AT168" s="203" t="s">
        <v>80</v>
      </c>
      <c r="AU168" s="248">
        <v>18700000</v>
      </c>
      <c r="AV168" s="364">
        <f t="shared" si="10"/>
        <v>0</v>
      </c>
      <c r="AW168" s="133">
        <f t="shared" si="11"/>
        <v>1</v>
      </c>
      <c r="AX168" s="156" t="s">
        <v>80</v>
      </c>
      <c r="AY168" s="86" t="s">
        <v>800</v>
      </c>
      <c r="AZ168" s="145" t="s">
        <v>12263</v>
      </c>
      <c r="BA168" s="81" t="s">
        <v>71</v>
      </c>
      <c r="BB168" s="81" t="s">
        <v>71</v>
      </c>
    </row>
    <row r="169" spans="2:54" s="296" customFormat="1" ht="15" customHeight="1" x14ac:dyDescent="0.2">
      <c r="B169" s="247">
        <v>2023</v>
      </c>
      <c r="C169" s="81">
        <v>891780111</v>
      </c>
      <c r="D169" s="82" t="s">
        <v>68</v>
      </c>
      <c r="E169" s="144" t="s">
        <v>12264</v>
      </c>
      <c r="F169" s="145" t="s">
        <v>12265</v>
      </c>
      <c r="G169" s="138">
        <v>0</v>
      </c>
      <c r="H169" s="145"/>
      <c r="I169" s="86" t="s">
        <v>78</v>
      </c>
      <c r="J169" s="81" t="s">
        <v>1527</v>
      </c>
      <c r="K169" s="141" t="s">
        <v>12266</v>
      </c>
      <c r="L169" s="248">
        <v>18120000</v>
      </c>
      <c r="M169" s="81" t="s">
        <v>73</v>
      </c>
      <c r="N169" s="145"/>
      <c r="O169" s="87" t="s">
        <v>12267</v>
      </c>
      <c r="P169" s="87">
        <v>85151294</v>
      </c>
      <c r="Q169" s="150">
        <v>33</v>
      </c>
      <c r="R169" s="169">
        <v>44943</v>
      </c>
      <c r="S169" s="248">
        <v>5363267343</v>
      </c>
      <c r="T169" s="169">
        <v>44951</v>
      </c>
      <c r="U169" s="566">
        <f>L169</f>
        <v>18120000</v>
      </c>
      <c r="V169" s="86" t="s">
        <v>70</v>
      </c>
      <c r="W169" s="143">
        <v>84452087</v>
      </c>
      <c r="X169" s="87" t="s">
        <v>11722</v>
      </c>
      <c r="Y169" s="145"/>
      <c r="Z169" s="201">
        <v>44951</v>
      </c>
      <c r="AA169" s="201">
        <v>44951</v>
      </c>
      <c r="AB169" s="201" t="s">
        <v>80</v>
      </c>
      <c r="AC169" s="201">
        <v>45093</v>
      </c>
      <c r="AD169" s="150">
        <f t="shared" si="3"/>
        <v>142</v>
      </c>
      <c r="AE169" s="150">
        <v>1</v>
      </c>
      <c r="AF169" s="567">
        <v>1680000</v>
      </c>
      <c r="AG169" s="150">
        <v>1</v>
      </c>
      <c r="AH169" s="201">
        <v>45107</v>
      </c>
      <c r="AI169" s="150">
        <f t="shared" si="9"/>
        <v>14</v>
      </c>
      <c r="AJ169" s="143">
        <v>0</v>
      </c>
      <c r="AK169" s="248">
        <v>0</v>
      </c>
      <c r="AL169" s="86" t="s">
        <v>80</v>
      </c>
      <c r="AM169" s="150">
        <v>0</v>
      </c>
      <c r="AN169" s="169" t="s">
        <v>80</v>
      </c>
      <c r="AO169" s="169" t="s">
        <v>80</v>
      </c>
      <c r="AP169" s="150">
        <f t="shared" si="12"/>
        <v>0</v>
      </c>
      <c r="AQ169" s="252">
        <f>+L169+AF169-AK169</f>
        <v>19800000</v>
      </c>
      <c r="AR169" s="86" t="s">
        <v>115</v>
      </c>
      <c r="AS169" s="143">
        <v>0</v>
      </c>
      <c r="AT169" s="203" t="s">
        <v>80</v>
      </c>
      <c r="AU169" s="248">
        <v>19800000</v>
      </c>
      <c r="AV169" s="364">
        <f t="shared" si="10"/>
        <v>0</v>
      </c>
      <c r="AW169" s="133">
        <f t="shared" si="11"/>
        <v>1</v>
      </c>
      <c r="AX169" s="156" t="s">
        <v>80</v>
      </c>
      <c r="AY169" s="86" t="s">
        <v>800</v>
      </c>
      <c r="AZ169" s="145" t="s">
        <v>12268</v>
      </c>
      <c r="BA169" s="81" t="s">
        <v>71</v>
      </c>
      <c r="BB169" s="81" t="s">
        <v>71</v>
      </c>
    </row>
    <row r="170" spans="2:54" s="296" customFormat="1" ht="15" customHeight="1" x14ac:dyDescent="0.2">
      <c r="B170" s="247">
        <v>2023</v>
      </c>
      <c r="C170" s="81">
        <v>891780111</v>
      </c>
      <c r="D170" s="82" t="s">
        <v>68</v>
      </c>
      <c r="E170" s="144" t="s">
        <v>12269</v>
      </c>
      <c r="F170" s="145" t="s">
        <v>12270</v>
      </c>
      <c r="G170" s="138">
        <v>0</v>
      </c>
      <c r="H170" s="145"/>
      <c r="I170" s="86" t="s">
        <v>78</v>
      </c>
      <c r="J170" s="81" t="s">
        <v>1527</v>
      </c>
      <c r="K170" s="141" t="s">
        <v>12271</v>
      </c>
      <c r="L170" s="248">
        <v>13907000</v>
      </c>
      <c r="M170" s="81" t="s">
        <v>73</v>
      </c>
      <c r="N170" s="145"/>
      <c r="O170" s="87" t="s">
        <v>12272</v>
      </c>
      <c r="P170" s="87">
        <v>57441673</v>
      </c>
      <c r="Q170" s="150">
        <v>33</v>
      </c>
      <c r="R170" s="169">
        <v>44943</v>
      </c>
      <c r="S170" s="248">
        <v>5363267343</v>
      </c>
      <c r="T170" s="169">
        <v>44951</v>
      </c>
      <c r="U170" s="566">
        <f>L170</f>
        <v>13907000</v>
      </c>
      <c r="V170" s="86" t="s">
        <v>70</v>
      </c>
      <c r="W170" s="143">
        <v>57400977</v>
      </c>
      <c r="X170" s="87" t="s">
        <v>11673</v>
      </c>
      <c r="Y170" s="145"/>
      <c r="Z170" s="201">
        <v>44951</v>
      </c>
      <c r="AA170" s="201">
        <v>44951</v>
      </c>
      <c r="AB170" s="201" t="s">
        <v>80</v>
      </c>
      <c r="AC170" s="201">
        <v>45093</v>
      </c>
      <c r="AD170" s="150">
        <f t="shared" si="3"/>
        <v>142</v>
      </c>
      <c r="AE170" s="150">
        <v>1</v>
      </c>
      <c r="AF170" s="567">
        <v>1306000</v>
      </c>
      <c r="AG170" s="150">
        <v>1</v>
      </c>
      <c r="AH170" s="201">
        <v>45107</v>
      </c>
      <c r="AI170" s="150">
        <f t="shared" si="9"/>
        <v>14</v>
      </c>
      <c r="AJ170" s="143">
        <v>0</v>
      </c>
      <c r="AK170" s="248">
        <v>0</v>
      </c>
      <c r="AL170" s="86" t="s">
        <v>80</v>
      </c>
      <c r="AM170" s="150">
        <v>0</v>
      </c>
      <c r="AN170" s="169" t="s">
        <v>80</v>
      </c>
      <c r="AO170" s="169" t="s">
        <v>80</v>
      </c>
      <c r="AP170" s="150">
        <f t="shared" si="12"/>
        <v>0</v>
      </c>
      <c r="AQ170" s="252">
        <f>+L170+AF170-AK170</f>
        <v>15213000</v>
      </c>
      <c r="AR170" s="86" t="s">
        <v>115</v>
      </c>
      <c r="AS170" s="143">
        <v>0</v>
      </c>
      <c r="AT170" s="203" t="s">
        <v>80</v>
      </c>
      <c r="AU170" s="248">
        <v>15213000</v>
      </c>
      <c r="AV170" s="364">
        <f t="shared" si="10"/>
        <v>0</v>
      </c>
      <c r="AW170" s="133">
        <f t="shared" si="11"/>
        <v>1</v>
      </c>
      <c r="AX170" s="156" t="s">
        <v>80</v>
      </c>
      <c r="AY170" s="86" t="s">
        <v>800</v>
      </c>
      <c r="AZ170" s="145" t="s">
        <v>12273</v>
      </c>
      <c r="BA170" s="81" t="s">
        <v>71</v>
      </c>
      <c r="BB170" s="81" t="s">
        <v>71</v>
      </c>
    </row>
    <row r="171" spans="2:54" s="296" customFormat="1" ht="15" customHeight="1" x14ac:dyDescent="0.2">
      <c r="B171" s="247">
        <v>2023</v>
      </c>
      <c r="C171" s="81">
        <v>891780111</v>
      </c>
      <c r="D171" s="82" t="s">
        <v>68</v>
      </c>
      <c r="E171" s="144" t="s">
        <v>12274</v>
      </c>
      <c r="F171" s="145" t="s">
        <v>12275</v>
      </c>
      <c r="G171" s="568">
        <v>0</v>
      </c>
      <c r="H171" s="145"/>
      <c r="I171" s="86" t="s">
        <v>78</v>
      </c>
      <c r="J171" s="317" t="s">
        <v>1527</v>
      </c>
      <c r="K171" s="569" t="s">
        <v>12276</v>
      </c>
      <c r="L171" s="570">
        <v>12417000</v>
      </c>
      <c r="M171" s="81" t="s">
        <v>73</v>
      </c>
      <c r="N171" s="145"/>
      <c r="O171" s="482" t="s">
        <v>12277</v>
      </c>
      <c r="P171" s="482">
        <v>57462117</v>
      </c>
      <c r="Q171" s="150">
        <v>33</v>
      </c>
      <c r="R171" s="169">
        <v>44943</v>
      </c>
      <c r="S171" s="570">
        <v>5363267343</v>
      </c>
      <c r="T171" s="169">
        <v>44951</v>
      </c>
      <c r="U171" s="566">
        <f>L171</f>
        <v>12417000</v>
      </c>
      <c r="V171" s="86" t="s">
        <v>70</v>
      </c>
      <c r="W171" s="481">
        <v>26668285</v>
      </c>
      <c r="X171" s="482" t="s">
        <v>9520</v>
      </c>
      <c r="Y171" s="145"/>
      <c r="Z171" s="472">
        <v>44951</v>
      </c>
      <c r="AA171" s="472">
        <v>44951</v>
      </c>
      <c r="AB171" s="201" t="s">
        <v>80</v>
      </c>
      <c r="AC171" s="472">
        <v>45093</v>
      </c>
      <c r="AD171" s="150">
        <f t="shared" si="3"/>
        <v>142</v>
      </c>
      <c r="AE171" s="359">
        <v>1</v>
      </c>
      <c r="AF171" s="571">
        <v>1166000</v>
      </c>
      <c r="AG171" s="359">
        <v>1</v>
      </c>
      <c r="AH171" s="201">
        <v>45107</v>
      </c>
      <c r="AI171" s="150">
        <f t="shared" si="9"/>
        <v>14</v>
      </c>
      <c r="AJ171" s="143">
        <v>0</v>
      </c>
      <c r="AK171" s="248">
        <v>0</v>
      </c>
      <c r="AL171" s="86" t="s">
        <v>80</v>
      </c>
      <c r="AM171" s="150">
        <v>0</v>
      </c>
      <c r="AN171" s="169" t="s">
        <v>80</v>
      </c>
      <c r="AO171" s="169" t="s">
        <v>80</v>
      </c>
      <c r="AP171" s="150">
        <f t="shared" si="12"/>
        <v>0</v>
      </c>
      <c r="AQ171" s="252">
        <f>+L171+AF171-AK171</f>
        <v>13583000</v>
      </c>
      <c r="AR171" s="86" t="s">
        <v>115</v>
      </c>
      <c r="AS171" s="143">
        <v>0</v>
      </c>
      <c r="AT171" s="203" t="s">
        <v>80</v>
      </c>
      <c r="AU171" s="248">
        <v>13583000</v>
      </c>
      <c r="AV171" s="364">
        <f t="shared" si="10"/>
        <v>0</v>
      </c>
      <c r="AW171" s="133">
        <f t="shared" si="11"/>
        <v>1</v>
      </c>
      <c r="AX171" s="156" t="s">
        <v>80</v>
      </c>
      <c r="AY171" s="86" t="s">
        <v>800</v>
      </c>
      <c r="AZ171" s="145" t="s">
        <v>12278</v>
      </c>
      <c r="BA171" s="81" t="s">
        <v>71</v>
      </c>
      <c r="BB171" s="81" t="s">
        <v>71</v>
      </c>
    </row>
    <row r="172" spans="2:54" s="296" customFormat="1" ht="15" customHeight="1" x14ac:dyDescent="0.2">
      <c r="B172" s="247">
        <v>2023</v>
      </c>
      <c r="C172" s="81">
        <v>891780111</v>
      </c>
      <c r="D172" s="82" t="s">
        <v>68</v>
      </c>
      <c r="E172" s="144" t="s">
        <v>12279</v>
      </c>
      <c r="F172" s="145" t="s">
        <v>12280</v>
      </c>
      <c r="G172" s="568">
        <v>0</v>
      </c>
      <c r="H172" s="145"/>
      <c r="I172" s="86" t="s">
        <v>78</v>
      </c>
      <c r="J172" s="317" t="s">
        <v>1527</v>
      </c>
      <c r="K172" s="569" t="s">
        <v>12281</v>
      </c>
      <c r="L172" s="570">
        <v>17680000</v>
      </c>
      <c r="M172" s="81" t="s">
        <v>73</v>
      </c>
      <c r="N172" s="145"/>
      <c r="O172" s="482" t="s">
        <v>12282</v>
      </c>
      <c r="P172" s="482">
        <v>57297861</v>
      </c>
      <c r="Q172" s="150">
        <v>33</v>
      </c>
      <c r="R172" s="169">
        <v>44943</v>
      </c>
      <c r="S172" s="570">
        <v>5363267343</v>
      </c>
      <c r="T172" s="169">
        <v>44951</v>
      </c>
      <c r="U172" s="566">
        <f>L172</f>
        <v>17680000</v>
      </c>
      <c r="V172" s="86" t="s">
        <v>70</v>
      </c>
      <c r="W172" s="481">
        <v>85449357</v>
      </c>
      <c r="X172" s="482" t="s">
        <v>11662</v>
      </c>
      <c r="Y172" s="145"/>
      <c r="Z172" s="472">
        <v>44951</v>
      </c>
      <c r="AA172" s="472">
        <v>44951</v>
      </c>
      <c r="AB172" s="201" t="s">
        <v>80</v>
      </c>
      <c r="AC172" s="472">
        <v>45093</v>
      </c>
      <c r="AD172" s="150">
        <f t="shared" si="3"/>
        <v>142</v>
      </c>
      <c r="AE172" s="359">
        <v>1</v>
      </c>
      <c r="AF172" s="571">
        <v>1587000</v>
      </c>
      <c r="AG172" s="359">
        <v>1</v>
      </c>
      <c r="AH172" s="201">
        <v>45107</v>
      </c>
      <c r="AI172" s="150">
        <f t="shared" si="9"/>
        <v>14</v>
      </c>
      <c r="AJ172" s="143">
        <v>0</v>
      </c>
      <c r="AK172" s="248">
        <v>0</v>
      </c>
      <c r="AL172" s="86" t="s">
        <v>80</v>
      </c>
      <c r="AM172" s="150">
        <v>0</v>
      </c>
      <c r="AN172" s="169" t="s">
        <v>80</v>
      </c>
      <c r="AO172" s="169" t="s">
        <v>80</v>
      </c>
      <c r="AP172" s="150">
        <f t="shared" si="12"/>
        <v>0</v>
      </c>
      <c r="AQ172" s="252">
        <f>+L172+AF172-AK172</f>
        <v>19267000</v>
      </c>
      <c r="AR172" s="86" t="s">
        <v>115</v>
      </c>
      <c r="AS172" s="143">
        <v>0</v>
      </c>
      <c r="AT172" s="203" t="s">
        <v>80</v>
      </c>
      <c r="AU172" s="248">
        <v>19267000</v>
      </c>
      <c r="AV172" s="364">
        <f t="shared" si="10"/>
        <v>0</v>
      </c>
      <c r="AW172" s="133">
        <f t="shared" si="11"/>
        <v>1</v>
      </c>
      <c r="AX172" s="156" t="s">
        <v>80</v>
      </c>
      <c r="AY172" s="86" t="s">
        <v>800</v>
      </c>
      <c r="AZ172" s="145" t="s">
        <v>12283</v>
      </c>
      <c r="BA172" s="81" t="s">
        <v>71</v>
      </c>
      <c r="BB172" s="81" t="s">
        <v>71</v>
      </c>
    </row>
    <row r="173" spans="2:54" s="296" customFormat="1" ht="15" customHeight="1" x14ac:dyDescent="0.2">
      <c r="B173" s="247">
        <v>2023</v>
      </c>
      <c r="C173" s="81">
        <v>891780111</v>
      </c>
      <c r="D173" s="82" t="s">
        <v>68</v>
      </c>
      <c r="E173" s="144" t="s">
        <v>12284</v>
      </c>
      <c r="F173" s="145" t="s">
        <v>12285</v>
      </c>
      <c r="G173" s="568">
        <v>0</v>
      </c>
      <c r="H173" s="145"/>
      <c r="I173" s="86" t="s">
        <v>78</v>
      </c>
      <c r="J173" s="317" t="s">
        <v>1527</v>
      </c>
      <c r="K173" s="569" t="s">
        <v>12286</v>
      </c>
      <c r="L173" s="570">
        <v>13160000</v>
      </c>
      <c r="M173" s="81" t="s">
        <v>73</v>
      </c>
      <c r="N173" s="145"/>
      <c r="O173" s="482" t="s">
        <v>1890</v>
      </c>
      <c r="P173" s="482">
        <v>1081928917</v>
      </c>
      <c r="Q173" s="150">
        <v>33</v>
      </c>
      <c r="R173" s="169">
        <v>44943</v>
      </c>
      <c r="S173" s="570">
        <v>5363267343</v>
      </c>
      <c r="T173" s="169">
        <v>44951</v>
      </c>
      <c r="U173" s="566">
        <f>L173</f>
        <v>13160000</v>
      </c>
      <c r="V173" s="86" t="s">
        <v>70</v>
      </c>
      <c r="W173" s="481">
        <v>36718996</v>
      </c>
      <c r="X173" s="482" t="s">
        <v>11828</v>
      </c>
      <c r="Y173" s="145"/>
      <c r="Z173" s="472">
        <v>44951</v>
      </c>
      <c r="AA173" s="472">
        <v>44951</v>
      </c>
      <c r="AB173" s="201" t="s">
        <v>80</v>
      </c>
      <c r="AC173" s="472">
        <v>45084</v>
      </c>
      <c r="AD173" s="150">
        <f t="shared" si="3"/>
        <v>133</v>
      </c>
      <c r="AE173" s="359">
        <v>1</v>
      </c>
      <c r="AF173" s="571">
        <v>2147000</v>
      </c>
      <c r="AG173" s="359">
        <v>1</v>
      </c>
      <c r="AH173" s="201">
        <v>45107</v>
      </c>
      <c r="AI173" s="150">
        <f t="shared" si="9"/>
        <v>23</v>
      </c>
      <c r="AJ173" s="143">
        <v>0</v>
      </c>
      <c r="AK173" s="248">
        <v>0</v>
      </c>
      <c r="AL173" s="86" t="s">
        <v>80</v>
      </c>
      <c r="AM173" s="150">
        <v>0</v>
      </c>
      <c r="AN173" s="169" t="s">
        <v>80</v>
      </c>
      <c r="AO173" s="169" t="s">
        <v>80</v>
      </c>
      <c r="AP173" s="150">
        <f t="shared" si="12"/>
        <v>0</v>
      </c>
      <c r="AQ173" s="252">
        <f>+L173+AF173-AK173</f>
        <v>15307000</v>
      </c>
      <c r="AR173" s="86" t="s">
        <v>115</v>
      </c>
      <c r="AS173" s="143">
        <v>0</v>
      </c>
      <c r="AT173" s="203" t="s">
        <v>80</v>
      </c>
      <c r="AU173" s="248">
        <v>15307000</v>
      </c>
      <c r="AV173" s="364">
        <f t="shared" si="10"/>
        <v>0</v>
      </c>
      <c r="AW173" s="133">
        <f t="shared" si="11"/>
        <v>1</v>
      </c>
      <c r="AX173" s="156" t="s">
        <v>80</v>
      </c>
      <c r="AY173" s="86" t="s">
        <v>800</v>
      </c>
      <c r="AZ173" s="145" t="s">
        <v>12287</v>
      </c>
      <c r="BA173" s="81" t="s">
        <v>71</v>
      </c>
      <c r="BB173" s="81" t="s">
        <v>71</v>
      </c>
    </row>
    <row r="174" spans="2:54" s="296" customFormat="1" ht="15" customHeight="1" x14ac:dyDescent="0.2">
      <c r="B174" s="247">
        <v>2023</v>
      </c>
      <c r="C174" s="81">
        <v>891780111</v>
      </c>
      <c r="D174" s="82" t="s">
        <v>68</v>
      </c>
      <c r="E174" s="144" t="s">
        <v>12288</v>
      </c>
      <c r="F174" s="145" t="s">
        <v>12289</v>
      </c>
      <c r="G174" s="568">
        <v>0</v>
      </c>
      <c r="H174" s="145"/>
      <c r="I174" s="86" t="s">
        <v>78</v>
      </c>
      <c r="J174" s="317" t="s">
        <v>1527</v>
      </c>
      <c r="K174" s="569" t="s">
        <v>12124</v>
      </c>
      <c r="L174" s="570">
        <v>27000000</v>
      </c>
      <c r="M174" s="81" t="s">
        <v>73</v>
      </c>
      <c r="N174" s="145"/>
      <c r="O174" s="482" t="s">
        <v>12290</v>
      </c>
      <c r="P174" s="482">
        <v>41612964</v>
      </c>
      <c r="Q174" s="150">
        <v>33</v>
      </c>
      <c r="R174" s="169">
        <v>44943</v>
      </c>
      <c r="S174" s="570">
        <v>5363267343</v>
      </c>
      <c r="T174" s="169">
        <v>44951</v>
      </c>
      <c r="U174" s="566">
        <f>L174</f>
        <v>27000000</v>
      </c>
      <c r="V174" s="86" t="s">
        <v>70</v>
      </c>
      <c r="W174" s="481">
        <v>12621405</v>
      </c>
      <c r="X174" s="482" t="s">
        <v>11467</v>
      </c>
      <c r="Y174" s="145"/>
      <c r="Z174" s="472">
        <v>44951</v>
      </c>
      <c r="AA174" s="472">
        <v>44951</v>
      </c>
      <c r="AB174" s="201" t="s">
        <v>80</v>
      </c>
      <c r="AC174" s="472">
        <v>45093</v>
      </c>
      <c r="AD174" s="150">
        <f t="shared" si="3"/>
        <v>142</v>
      </c>
      <c r="AE174" s="359">
        <v>1</v>
      </c>
      <c r="AF174" s="571">
        <v>2520000</v>
      </c>
      <c r="AG174" s="359">
        <v>1</v>
      </c>
      <c r="AH174" s="201">
        <v>45107</v>
      </c>
      <c r="AI174" s="150">
        <f t="shared" si="9"/>
        <v>14</v>
      </c>
      <c r="AJ174" s="143">
        <v>0</v>
      </c>
      <c r="AK174" s="248">
        <v>0</v>
      </c>
      <c r="AL174" s="86" t="s">
        <v>80</v>
      </c>
      <c r="AM174" s="150">
        <v>0</v>
      </c>
      <c r="AN174" s="169" t="s">
        <v>80</v>
      </c>
      <c r="AO174" s="169" t="s">
        <v>80</v>
      </c>
      <c r="AP174" s="150">
        <f t="shared" si="12"/>
        <v>0</v>
      </c>
      <c r="AQ174" s="252">
        <f>+L174+AF174-AK174</f>
        <v>29520000</v>
      </c>
      <c r="AR174" s="86" t="s">
        <v>115</v>
      </c>
      <c r="AS174" s="143">
        <v>0</v>
      </c>
      <c r="AT174" s="203" t="s">
        <v>80</v>
      </c>
      <c r="AU174" s="248">
        <v>29520000</v>
      </c>
      <c r="AV174" s="364">
        <f t="shared" si="10"/>
        <v>0</v>
      </c>
      <c r="AW174" s="133">
        <f t="shared" si="11"/>
        <v>1</v>
      </c>
      <c r="AX174" s="156" t="s">
        <v>80</v>
      </c>
      <c r="AY174" s="86" t="s">
        <v>800</v>
      </c>
      <c r="AZ174" s="145" t="s">
        <v>12291</v>
      </c>
      <c r="BA174" s="81" t="s">
        <v>71</v>
      </c>
      <c r="BB174" s="81" t="s">
        <v>71</v>
      </c>
    </row>
    <row r="175" spans="2:54" s="296" customFormat="1" ht="15" customHeight="1" x14ac:dyDescent="0.2">
      <c r="B175" s="247">
        <v>2023</v>
      </c>
      <c r="C175" s="81">
        <v>891780111</v>
      </c>
      <c r="D175" s="82" t="s">
        <v>68</v>
      </c>
      <c r="E175" s="144" t="s">
        <v>12292</v>
      </c>
      <c r="F175" s="145" t="s">
        <v>12293</v>
      </c>
      <c r="G175" s="138">
        <v>0</v>
      </c>
      <c r="H175" s="145"/>
      <c r="I175" s="86" t="s">
        <v>78</v>
      </c>
      <c r="J175" s="81" t="s">
        <v>1527</v>
      </c>
      <c r="K175" s="141" t="s">
        <v>12294</v>
      </c>
      <c r="L175" s="248">
        <v>1667000</v>
      </c>
      <c r="M175" s="81" t="s">
        <v>73</v>
      </c>
      <c r="N175" s="145"/>
      <c r="O175" s="87" t="s">
        <v>12295</v>
      </c>
      <c r="P175" s="87">
        <v>1082966865</v>
      </c>
      <c r="Q175" s="150">
        <v>33</v>
      </c>
      <c r="R175" s="169">
        <v>44943</v>
      </c>
      <c r="S175" s="248">
        <v>5363267343</v>
      </c>
      <c r="T175" s="169">
        <v>44951</v>
      </c>
      <c r="U175" s="566">
        <f>L175</f>
        <v>1667000</v>
      </c>
      <c r="V175" s="86" t="s">
        <v>70</v>
      </c>
      <c r="W175" s="143">
        <v>72004252</v>
      </c>
      <c r="X175" s="87" t="s">
        <v>12089</v>
      </c>
      <c r="Y175" s="145"/>
      <c r="Z175" s="201">
        <v>44951</v>
      </c>
      <c r="AA175" s="201">
        <v>44951</v>
      </c>
      <c r="AB175" s="201" t="s">
        <v>80</v>
      </c>
      <c r="AC175" s="201">
        <v>44956</v>
      </c>
      <c r="AD175" s="150">
        <f t="shared" si="3"/>
        <v>5</v>
      </c>
      <c r="AE175" s="150">
        <v>0</v>
      </c>
      <c r="AF175" s="567">
        <v>0</v>
      </c>
      <c r="AG175" s="150">
        <v>0</v>
      </c>
      <c r="AH175" s="156" t="s">
        <v>80</v>
      </c>
      <c r="AI175" s="150">
        <f t="shared" si="9"/>
        <v>0</v>
      </c>
      <c r="AJ175" s="143">
        <v>0</v>
      </c>
      <c r="AK175" s="248">
        <v>0</v>
      </c>
      <c r="AL175" s="86" t="s">
        <v>80</v>
      </c>
      <c r="AM175" s="150">
        <v>0</v>
      </c>
      <c r="AN175" s="169" t="s">
        <v>80</v>
      </c>
      <c r="AO175" s="169" t="s">
        <v>80</v>
      </c>
      <c r="AP175" s="150">
        <f t="shared" si="12"/>
        <v>0</v>
      </c>
      <c r="AQ175" s="252">
        <f>+L175+AF175-AK175</f>
        <v>1667000</v>
      </c>
      <c r="AR175" s="86" t="s">
        <v>115</v>
      </c>
      <c r="AS175" s="143">
        <v>0</v>
      </c>
      <c r="AT175" s="203" t="s">
        <v>80</v>
      </c>
      <c r="AU175" s="248">
        <v>1667000</v>
      </c>
      <c r="AV175" s="364">
        <f t="shared" si="10"/>
        <v>0</v>
      </c>
      <c r="AW175" s="133">
        <f t="shared" si="11"/>
        <v>1</v>
      </c>
      <c r="AX175" s="156" t="s">
        <v>80</v>
      </c>
      <c r="AY175" s="86" t="s">
        <v>800</v>
      </c>
      <c r="AZ175" s="145" t="s">
        <v>12296</v>
      </c>
      <c r="BA175" s="81" t="s">
        <v>71</v>
      </c>
      <c r="BB175" s="81" t="s">
        <v>71</v>
      </c>
    </row>
    <row r="176" spans="2:54" s="296" customFormat="1" ht="15" customHeight="1" x14ac:dyDescent="0.2">
      <c r="B176" s="247">
        <v>2023</v>
      </c>
      <c r="C176" s="81">
        <v>891780111</v>
      </c>
      <c r="D176" s="82" t="s">
        <v>68</v>
      </c>
      <c r="E176" s="144" t="s">
        <v>12297</v>
      </c>
      <c r="F176" s="145" t="s">
        <v>12298</v>
      </c>
      <c r="G176" s="138">
        <v>0</v>
      </c>
      <c r="H176" s="145"/>
      <c r="I176" s="86" t="s">
        <v>78</v>
      </c>
      <c r="J176" s="81" t="s">
        <v>1527</v>
      </c>
      <c r="K176" s="141" t="s">
        <v>12299</v>
      </c>
      <c r="L176" s="248">
        <v>19200000</v>
      </c>
      <c r="M176" s="81" t="s">
        <v>73</v>
      </c>
      <c r="N176" s="145"/>
      <c r="O176" s="87" t="s">
        <v>12300</v>
      </c>
      <c r="P176" s="87">
        <v>1082976788</v>
      </c>
      <c r="Q176" s="150">
        <v>33</v>
      </c>
      <c r="R176" s="169">
        <v>44943</v>
      </c>
      <c r="S176" s="248">
        <v>5363267343</v>
      </c>
      <c r="T176" s="169">
        <v>44951</v>
      </c>
      <c r="U176" s="566">
        <f>L176</f>
        <v>19200000</v>
      </c>
      <c r="V176" s="86" t="s">
        <v>70</v>
      </c>
      <c r="W176" s="143">
        <v>7632607</v>
      </c>
      <c r="X176" s="87" t="s">
        <v>12301</v>
      </c>
      <c r="Y176" s="145"/>
      <c r="Z176" s="201">
        <v>44951</v>
      </c>
      <c r="AA176" s="201">
        <v>44951</v>
      </c>
      <c r="AB176" s="201" t="s">
        <v>80</v>
      </c>
      <c r="AC176" s="201">
        <v>45093</v>
      </c>
      <c r="AD176" s="150">
        <f t="shared" si="3"/>
        <v>142</v>
      </c>
      <c r="AE176" s="150">
        <v>0</v>
      </c>
      <c r="AF176" s="567">
        <v>0</v>
      </c>
      <c r="AG176" s="150">
        <v>0</v>
      </c>
      <c r="AH176" s="156" t="s">
        <v>80</v>
      </c>
      <c r="AI176" s="150">
        <f t="shared" si="9"/>
        <v>0</v>
      </c>
      <c r="AJ176" s="143">
        <v>1</v>
      </c>
      <c r="AK176" s="248">
        <v>6933000</v>
      </c>
      <c r="AL176" s="156">
        <v>45040</v>
      </c>
      <c r="AM176" s="150">
        <v>0</v>
      </c>
      <c r="AN176" s="169" t="s">
        <v>80</v>
      </c>
      <c r="AO176" s="169" t="s">
        <v>80</v>
      </c>
      <c r="AP176" s="150">
        <f t="shared" si="12"/>
        <v>0</v>
      </c>
      <c r="AQ176" s="252">
        <f>+L176+AF176-AK176</f>
        <v>12267000</v>
      </c>
      <c r="AR176" s="86" t="s">
        <v>115</v>
      </c>
      <c r="AS176" s="143">
        <v>0</v>
      </c>
      <c r="AT176" s="203" t="s">
        <v>80</v>
      </c>
      <c r="AU176" s="248">
        <v>12267000</v>
      </c>
      <c r="AV176" s="364">
        <f t="shared" si="10"/>
        <v>0</v>
      </c>
      <c r="AW176" s="133">
        <f t="shared" si="11"/>
        <v>1</v>
      </c>
      <c r="AX176" s="156">
        <v>45056</v>
      </c>
      <c r="AY176" s="86" t="s">
        <v>253</v>
      </c>
      <c r="AZ176" s="145" t="s">
        <v>12302</v>
      </c>
      <c r="BA176" s="81" t="s">
        <v>71</v>
      </c>
      <c r="BB176" s="81" t="s">
        <v>71</v>
      </c>
    </row>
    <row r="177" spans="2:54" s="296" customFormat="1" ht="15" customHeight="1" x14ac:dyDescent="0.2">
      <c r="B177" s="247">
        <v>2023</v>
      </c>
      <c r="C177" s="81">
        <v>891780111</v>
      </c>
      <c r="D177" s="82" t="s">
        <v>68</v>
      </c>
      <c r="E177" s="144" t="s">
        <v>12303</v>
      </c>
      <c r="F177" s="145" t="s">
        <v>12304</v>
      </c>
      <c r="G177" s="138">
        <v>0</v>
      </c>
      <c r="H177" s="145"/>
      <c r="I177" s="86" t="s">
        <v>78</v>
      </c>
      <c r="J177" s="81" t="s">
        <v>1527</v>
      </c>
      <c r="K177" s="141" t="s">
        <v>12305</v>
      </c>
      <c r="L177" s="248">
        <v>14983000</v>
      </c>
      <c r="M177" s="81" t="s">
        <v>73</v>
      </c>
      <c r="N177" s="145"/>
      <c r="O177" s="87" t="s">
        <v>12306</v>
      </c>
      <c r="P177" s="87">
        <v>39047301</v>
      </c>
      <c r="Q177" s="150">
        <v>33</v>
      </c>
      <c r="R177" s="169">
        <v>44943</v>
      </c>
      <c r="S177" s="248">
        <v>5363267343</v>
      </c>
      <c r="T177" s="169">
        <v>44951</v>
      </c>
      <c r="U177" s="566">
        <f>L177</f>
        <v>14983000</v>
      </c>
      <c r="V177" s="86" t="s">
        <v>70</v>
      </c>
      <c r="W177" s="143">
        <v>36564011</v>
      </c>
      <c r="X177" s="87" t="s">
        <v>9795</v>
      </c>
      <c r="Y177" s="145"/>
      <c r="Z177" s="201">
        <v>44951</v>
      </c>
      <c r="AA177" s="201">
        <v>44951</v>
      </c>
      <c r="AB177" s="201" t="s">
        <v>80</v>
      </c>
      <c r="AC177" s="201">
        <v>45084</v>
      </c>
      <c r="AD177" s="150">
        <f t="shared" si="3"/>
        <v>133</v>
      </c>
      <c r="AE177" s="150">
        <v>0</v>
      </c>
      <c r="AF177" s="567">
        <v>0</v>
      </c>
      <c r="AG177" s="150">
        <v>0</v>
      </c>
      <c r="AH177" s="156" t="s">
        <v>80</v>
      </c>
      <c r="AI177" s="150">
        <f t="shared" si="9"/>
        <v>0</v>
      </c>
      <c r="AJ177" s="143">
        <v>1</v>
      </c>
      <c r="AK177" s="248">
        <v>4443000</v>
      </c>
      <c r="AL177" s="156">
        <v>45040</v>
      </c>
      <c r="AM177" s="150">
        <v>0</v>
      </c>
      <c r="AN177" s="169" t="s">
        <v>80</v>
      </c>
      <c r="AO177" s="169" t="s">
        <v>80</v>
      </c>
      <c r="AP177" s="150">
        <f t="shared" si="12"/>
        <v>0</v>
      </c>
      <c r="AQ177" s="252">
        <f>+L177+AF177-AK177</f>
        <v>10540000</v>
      </c>
      <c r="AR177" s="86" t="s">
        <v>115</v>
      </c>
      <c r="AS177" s="143">
        <v>0</v>
      </c>
      <c r="AT177" s="203" t="s">
        <v>80</v>
      </c>
      <c r="AU177" s="248">
        <v>10540000</v>
      </c>
      <c r="AV177" s="364">
        <f t="shared" si="10"/>
        <v>0</v>
      </c>
      <c r="AW177" s="133">
        <f t="shared" si="11"/>
        <v>1</v>
      </c>
      <c r="AX177" s="156">
        <v>45056</v>
      </c>
      <c r="AY177" s="86" t="s">
        <v>253</v>
      </c>
      <c r="AZ177" s="145" t="s">
        <v>12307</v>
      </c>
      <c r="BA177" s="81" t="s">
        <v>71</v>
      </c>
      <c r="BB177" s="81" t="s">
        <v>71</v>
      </c>
    </row>
    <row r="178" spans="2:54" s="296" customFormat="1" ht="15" customHeight="1" x14ac:dyDescent="0.2">
      <c r="B178" s="247">
        <v>2023</v>
      </c>
      <c r="C178" s="81">
        <v>891780111</v>
      </c>
      <c r="D178" s="82" t="s">
        <v>68</v>
      </c>
      <c r="E178" s="144" t="s">
        <v>12308</v>
      </c>
      <c r="F178" s="145" t="s">
        <v>12309</v>
      </c>
      <c r="G178" s="138">
        <v>0</v>
      </c>
      <c r="H178" s="145"/>
      <c r="I178" s="86" t="s">
        <v>78</v>
      </c>
      <c r="J178" s="81" t="s">
        <v>1527</v>
      </c>
      <c r="K178" s="141" t="s">
        <v>12310</v>
      </c>
      <c r="L178" s="248">
        <v>11833000</v>
      </c>
      <c r="M178" s="81" t="s">
        <v>73</v>
      </c>
      <c r="N178" s="145"/>
      <c r="O178" s="87" t="s">
        <v>12311</v>
      </c>
      <c r="P178" s="87">
        <v>79208371</v>
      </c>
      <c r="Q178" s="150">
        <v>33</v>
      </c>
      <c r="R178" s="169">
        <v>44943</v>
      </c>
      <c r="S178" s="248">
        <v>5363267343</v>
      </c>
      <c r="T178" s="169">
        <v>44951</v>
      </c>
      <c r="U178" s="566">
        <f>L178</f>
        <v>11833000</v>
      </c>
      <c r="V178" s="86" t="s">
        <v>70</v>
      </c>
      <c r="W178" s="143">
        <v>36665858</v>
      </c>
      <c r="X178" s="87" t="s">
        <v>10377</v>
      </c>
      <c r="Y178" s="145"/>
      <c r="Z178" s="201">
        <v>44951</v>
      </c>
      <c r="AA178" s="201">
        <v>44951</v>
      </c>
      <c r="AB178" s="201" t="s">
        <v>80</v>
      </c>
      <c r="AC178" s="201">
        <v>45084</v>
      </c>
      <c r="AD178" s="150">
        <f t="shared" si="3"/>
        <v>133</v>
      </c>
      <c r="AE178" s="150">
        <v>1</v>
      </c>
      <c r="AF178" s="567">
        <v>1917000</v>
      </c>
      <c r="AG178" s="150">
        <v>1</v>
      </c>
      <c r="AH178" s="201">
        <v>45107</v>
      </c>
      <c r="AI178" s="150">
        <f t="shared" si="9"/>
        <v>23</v>
      </c>
      <c r="AJ178" s="143">
        <v>0</v>
      </c>
      <c r="AK178" s="248">
        <v>0</v>
      </c>
      <c r="AL178" s="86" t="s">
        <v>80</v>
      </c>
      <c r="AM178" s="150">
        <v>0</v>
      </c>
      <c r="AN178" s="169" t="s">
        <v>80</v>
      </c>
      <c r="AO178" s="169" t="s">
        <v>80</v>
      </c>
      <c r="AP178" s="150">
        <f t="shared" si="12"/>
        <v>0</v>
      </c>
      <c r="AQ178" s="252">
        <f>+L178+AF178-AK178</f>
        <v>13750000</v>
      </c>
      <c r="AR178" s="86" t="s">
        <v>115</v>
      </c>
      <c r="AS178" s="143">
        <v>0</v>
      </c>
      <c r="AT178" s="203" t="s">
        <v>80</v>
      </c>
      <c r="AU178" s="248">
        <v>13750000</v>
      </c>
      <c r="AV178" s="364">
        <f t="shared" si="10"/>
        <v>0</v>
      </c>
      <c r="AW178" s="133">
        <f t="shared" si="11"/>
        <v>1</v>
      </c>
      <c r="AX178" s="156" t="s">
        <v>80</v>
      </c>
      <c r="AY178" s="86" t="s">
        <v>800</v>
      </c>
      <c r="AZ178" s="145" t="s">
        <v>12312</v>
      </c>
      <c r="BA178" s="81" t="s">
        <v>71</v>
      </c>
      <c r="BB178" s="81" t="s">
        <v>71</v>
      </c>
    </row>
    <row r="179" spans="2:54" s="296" customFormat="1" ht="15" customHeight="1" x14ac:dyDescent="0.2">
      <c r="B179" s="247">
        <v>2023</v>
      </c>
      <c r="C179" s="81">
        <v>891780111</v>
      </c>
      <c r="D179" s="82" t="s">
        <v>68</v>
      </c>
      <c r="E179" s="144" t="s">
        <v>12313</v>
      </c>
      <c r="F179" s="145" t="s">
        <v>12314</v>
      </c>
      <c r="G179" s="138">
        <v>0</v>
      </c>
      <c r="H179" s="145"/>
      <c r="I179" s="86" t="s">
        <v>78</v>
      </c>
      <c r="J179" s="81" t="s">
        <v>1527</v>
      </c>
      <c r="K179" s="141" t="s">
        <v>12315</v>
      </c>
      <c r="L179" s="248">
        <v>10413000</v>
      </c>
      <c r="M179" s="81" t="s">
        <v>73</v>
      </c>
      <c r="N179" s="145"/>
      <c r="O179" s="87" t="s">
        <v>12316</v>
      </c>
      <c r="P179" s="87">
        <v>9091645</v>
      </c>
      <c r="Q179" s="150">
        <v>33</v>
      </c>
      <c r="R179" s="169">
        <v>44943</v>
      </c>
      <c r="S179" s="248">
        <v>5363267343</v>
      </c>
      <c r="T179" s="169">
        <v>44951</v>
      </c>
      <c r="U179" s="566">
        <f>L179</f>
        <v>10413000</v>
      </c>
      <c r="V179" s="86" t="s">
        <v>70</v>
      </c>
      <c r="W179" s="143">
        <v>36557666</v>
      </c>
      <c r="X179" s="87" t="s">
        <v>9555</v>
      </c>
      <c r="Y179" s="145"/>
      <c r="Z179" s="201">
        <v>44951</v>
      </c>
      <c r="AA179" s="201">
        <v>44951</v>
      </c>
      <c r="AB179" s="201" t="s">
        <v>80</v>
      </c>
      <c r="AC179" s="201">
        <v>45084</v>
      </c>
      <c r="AD179" s="150">
        <f t="shared" si="3"/>
        <v>133</v>
      </c>
      <c r="AE179" s="150">
        <v>1</v>
      </c>
      <c r="AF179" s="567">
        <v>1687000</v>
      </c>
      <c r="AG179" s="150">
        <v>1</v>
      </c>
      <c r="AH179" s="201">
        <v>45107</v>
      </c>
      <c r="AI179" s="150">
        <f t="shared" si="9"/>
        <v>23</v>
      </c>
      <c r="AJ179" s="143">
        <v>0</v>
      </c>
      <c r="AK179" s="248">
        <v>0</v>
      </c>
      <c r="AL179" s="86" t="s">
        <v>80</v>
      </c>
      <c r="AM179" s="150">
        <v>0</v>
      </c>
      <c r="AN179" s="169" t="s">
        <v>80</v>
      </c>
      <c r="AO179" s="169" t="s">
        <v>80</v>
      </c>
      <c r="AP179" s="150">
        <f t="shared" si="12"/>
        <v>0</v>
      </c>
      <c r="AQ179" s="252">
        <f>+L179+AF179-AK179</f>
        <v>12100000</v>
      </c>
      <c r="AR179" s="86" t="s">
        <v>115</v>
      </c>
      <c r="AS179" s="143">
        <v>0</v>
      </c>
      <c r="AT179" s="203" t="s">
        <v>80</v>
      </c>
      <c r="AU179" s="248">
        <v>12100000</v>
      </c>
      <c r="AV179" s="364">
        <f t="shared" si="10"/>
        <v>0</v>
      </c>
      <c r="AW179" s="133">
        <f t="shared" si="11"/>
        <v>1</v>
      </c>
      <c r="AX179" s="156" t="s">
        <v>80</v>
      </c>
      <c r="AY179" s="86" t="s">
        <v>800</v>
      </c>
      <c r="AZ179" s="145" t="s">
        <v>12317</v>
      </c>
      <c r="BA179" s="81" t="s">
        <v>71</v>
      </c>
      <c r="BB179" s="81" t="s">
        <v>71</v>
      </c>
    </row>
    <row r="180" spans="2:54" s="296" customFormat="1" ht="15" customHeight="1" x14ac:dyDescent="0.2">
      <c r="B180" s="247">
        <v>2023</v>
      </c>
      <c r="C180" s="81">
        <v>891780111</v>
      </c>
      <c r="D180" s="82" t="s">
        <v>68</v>
      </c>
      <c r="E180" s="144" t="s">
        <v>12318</v>
      </c>
      <c r="F180" s="145" t="s">
        <v>12319</v>
      </c>
      <c r="G180" s="138">
        <v>0</v>
      </c>
      <c r="H180" s="145"/>
      <c r="I180" s="86" t="s">
        <v>78</v>
      </c>
      <c r="J180" s="81" t="s">
        <v>1527</v>
      </c>
      <c r="K180" s="141" t="s">
        <v>12320</v>
      </c>
      <c r="L180" s="248">
        <v>13253000</v>
      </c>
      <c r="M180" s="81" t="s">
        <v>73</v>
      </c>
      <c r="N180" s="145"/>
      <c r="O180" s="87" t="s">
        <v>12321</v>
      </c>
      <c r="P180" s="87">
        <v>1083018313</v>
      </c>
      <c r="Q180" s="150">
        <v>33</v>
      </c>
      <c r="R180" s="169">
        <v>44943</v>
      </c>
      <c r="S180" s="248">
        <v>5363267343</v>
      </c>
      <c r="T180" s="169">
        <v>44951</v>
      </c>
      <c r="U180" s="566">
        <f>L180</f>
        <v>13253000</v>
      </c>
      <c r="V180" s="86" t="s">
        <v>70</v>
      </c>
      <c r="W180" s="143">
        <v>85152695</v>
      </c>
      <c r="X180" s="87" t="s">
        <v>12193</v>
      </c>
      <c r="Y180" s="145"/>
      <c r="Z180" s="201">
        <v>44951</v>
      </c>
      <c r="AA180" s="201">
        <v>44951</v>
      </c>
      <c r="AB180" s="201" t="s">
        <v>80</v>
      </c>
      <c r="AC180" s="201">
        <v>45084</v>
      </c>
      <c r="AD180" s="150">
        <f t="shared" si="3"/>
        <v>133</v>
      </c>
      <c r="AE180" s="150">
        <v>2</v>
      </c>
      <c r="AF180" s="567">
        <v>4547000</v>
      </c>
      <c r="AG180" s="150">
        <v>1</v>
      </c>
      <c r="AH180" s="201">
        <v>45107</v>
      </c>
      <c r="AI180" s="150">
        <f t="shared" si="9"/>
        <v>23</v>
      </c>
      <c r="AJ180" s="143">
        <v>0</v>
      </c>
      <c r="AK180" s="248">
        <v>0</v>
      </c>
      <c r="AL180" s="86" t="s">
        <v>80</v>
      </c>
      <c r="AM180" s="150">
        <v>0</v>
      </c>
      <c r="AN180" s="169" t="s">
        <v>80</v>
      </c>
      <c r="AO180" s="169" t="s">
        <v>80</v>
      </c>
      <c r="AP180" s="150">
        <f t="shared" si="12"/>
        <v>0</v>
      </c>
      <c r="AQ180" s="252">
        <f>+L180+AF180-AK180</f>
        <v>17800000</v>
      </c>
      <c r="AR180" s="86" t="s">
        <v>115</v>
      </c>
      <c r="AS180" s="143">
        <v>0</v>
      </c>
      <c r="AT180" s="203" t="s">
        <v>80</v>
      </c>
      <c r="AU180" s="248">
        <v>17800000</v>
      </c>
      <c r="AV180" s="364">
        <f t="shared" si="10"/>
        <v>0</v>
      </c>
      <c r="AW180" s="133">
        <f t="shared" si="11"/>
        <v>1</v>
      </c>
      <c r="AX180" s="156" t="s">
        <v>80</v>
      </c>
      <c r="AY180" s="86" t="s">
        <v>800</v>
      </c>
      <c r="AZ180" s="145" t="s">
        <v>12322</v>
      </c>
      <c r="BA180" s="81" t="s">
        <v>71</v>
      </c>
      <c r="BB180" s="81" t="s">
        <v>71</v>
      </c>
    </row>
    <row r="181" spans="2:54" s="296" customFormat="1" ht="15" customHeight="1" x14ac:dyDescent="0.2">
      <c r="B181" s="247">
        <v>2023</v>
      </c>
      <c r="C181" s="81">
        <v>891780111</v>
      </c>
      <c r="D181" s="82" t="s">
        <v>68</v>
      </c>
      <c r="E181" s="144" t="s">
        <v>12323</v>
      </c>
      <c r="F181" s="145" t="s">
        <v>12324</v>
      </c>
      <c r="G181" s="138">
        <v>0</v>
      </c>
      <c r="H181" s="145"/>
      <c r="I181" s="86" t="s">
        <v>78</v>
      </c>
      <c r="J181" s="81" t="s">
        <v>1527</v>
      </c>
      <c r="K181" s="141" t="s">
        <v>12325</v>
      </c>
      <c r="L181" s="248">
        <v>8550000</v>
      </c>
      <c r="M181" s="81" t="s">
        <v>73</v>
      </c>
      <c r="N181" s="145"/>
      <c r="O181" s="87" t="s">
        <v>12326</v>
      </c>
      <c r="P181" s="87">
        <v>1081911437</v>
      </c>
      <c r="Q181" s="150">
        <v>33</v>
      </c>
      <c r="R181" s="169">
        <v>44943</v>
      </c>
      <c r="S181" s="248">
        <v>5363267343</v>
      </c>
      <c r="T181" s="169">
        <v>44951</v>
      </c>
      <c r="U181" s="566">
        <f>L181</f>
        <v>8550000</v>
      </c>
      <c r="V181" s="86" t="s">
        <v>70</v>
      </c>
      <c r="W181" s="143">
        <v>45507423</v>
      </c>
      <c r="X181" s="87" t="s">
        <v>12105</v>
      </c>
      <c r="Y181" s="145"/>
      <c r="Z181" s="201">
        <v>44951</v>
      </c>
      <c r="AA181" s="201">
        <v>44951</v>
      </c>
      <c r="AB181" s="201" t="s">
        <v>80</v>
      </c>
      <c r="AC181" s="201">
        <v>45084</v>
      </c>
      <c r="AD181" s="150">
        <f t="shared" si="3"/>
        <v>133</v>
      </c>
      <c r="AE181" s="150">
        <v>1</v>
      </c>
      <c r="AF181" s="567">
        <v>1013000</v>
      </c>
      <c r="AG181" s="150">
        <v>1</v>
      </c>
      <c r="AH181" s="201">
        <v>45100</v>
      </c>
      <c r="AI181" s="150">
        <f t="shared" si="9"/>
        <v>16</v>
      </c>
      <c r="AJ181" s="143">
        <v>0</v>
      </c>
      <c r="AK181" s="248">
        <v>0</v>
      </c>
      <c r="AL181" s="86" t="s">
        <v>80</v>
      </c>
      <c r="AM181" s="150">
        <v>0</v>
      </c>
      <c r="AN181" s="169" t="s">
        <v>80</v>
      </c>
      <c r="AO181" s="169" t="s">
        <v>80</v>
      </c>
      <c r="AP181" s="150">
        <f t="shared" si="12"/>
        <v>0</v>
      </c>
      <c r="AQ181" s="252">
        <f>+L181+AF181-AK181</f>
        <v>9563000</v>
      </c>
      <c r="AR181" s="86" t="s">
        <v>115</v>
      </c>
      <c r="AS181" s="143">
        <v>0</v>
      </c>
      <c r="AT181" s="203" t="s">
        <v>80</v>
      </c>
      <c r="AU181" s="248">
        <v>9563000</v>
      </c>
      <c r="AV181" s="364">
        <f t="shared" si="10"/>
        <v>0</v>
      </c>
      <c r="AW181" s="133">
        <f t="shared" si="11"/>
        <v>1</v>
      </c>
      <c r="AX181" s="156" t="s">
        <v>80</v>
      </c>
      <c r="AY181" s="86" t="s">
        <v>800</v>
      </c>
      <c r="AZ181" s="145" t="s">
        <v>12327</v>
      </c>
      <c r="BA181" s="81" t="s">
        <v>71</v>
      </c>
      <c r="BB181" s="81" t="s">
        <v>71</v>
      </c>
    </row>
    <row r="182" spans="2:54" s="296" customFormat="1" ht="15" customHeight="1" x14ac:dyDescent="0.2">
      <c r="B182" s="247">
        <v>2023</v>
      </c>
      <c r="C182" s="81">
        <v>891780111</v>
      </c>
      <c r="D182" s="82" t="s">
        <v>68</v>
      </c>
      <c r="E182" s="144" t="s">
        <v>12328</v>
      </c>
      <c r="F182" s="145" t="s">
        <v>12329</v>
      </c>
      <c r="G182" s="138">
        <v>0</v>
      </c>
      <c r="H182" s="145"/>
      <c r="I182" s="86" t="s">
        <v>78</v>
      </c>
      <c r="J182" s="81" t="s">
        <v>1527</v>
      </c>
      <c r="K182" s="141" t="s">
        <v>12330</v>
      </c>
      <c r="L182" s="248">
        <v>9247000</v>
      </c>
      <c r="M182" s="81" t="s">
        <v>73</v>
      </c>
      <c r="N182" s="145"/>
      <c r="O182" s="87" t="s">
        <v>12331</v>
      </c>
      <c r="P182" s="87">
        <v>36555376</v>
      </c>
      <c r="Q182" s="150">
        <v>33</v>
      </c>
      <c r="R182" s="169">
        <v>44943</v>
      </c>
      <c r="S182" s="248">
        <v>5363267343</v>
      </c>
      <c r="T182" s="169">
        <v>44951</v>
      </c>
      <c r="U182" s="566">
        <f>L182</f>
        <v>9247000</v>
      </c>
      <c r="V182" s="86" t="s">
        <v>70</v>
      </c>
      <c r="W182" s="143">
        <v>36564011</v>
      </c>
      <c r="X182" s="87" t="s">
        <v>9795</v>
      </c>
      <c r="Y182" s="145"/>
      <c r="Z182" s="201">
        <v>44951</v>
      </c>
      <c r="AA182" s="201">
        <v>44951</v>
      </c>
      <c r="AB182" s="201" t="s">
        <v>80</v>
      </c>
      <c r="AC182" s="201">
        <v>45084</v>
      </c>
      <c r="AD182" s="150">
        <f t="shared" si="3"/>
        <v>133</v>
      </c>
      <c r="AE182" s="150">
        <v>1</v>
      </c>
      <c r="AF182" s="567">
        <v>1456000</v>
      </c>
      <c r="AG182" s="150">
        <v>1</v>
      </c>
      <c r="AH182" s="201">
        <v>45107</v>
      </c>
      <c r="AI182" s="150">
        <f t="shared" si="9"/>
        <v>23</v>
      </c>
      <c r="AJ182" s="143">
        <v>0</v>
      </c>
      <c r="AK182" s="248">
        <v>0</v>
      </c>
      <c r="AL182" s="86" t="s">
        <v>80</v>
      </c>
      <c r="AM182" s="150">
        <v>0</v>
      </c>
      <c r="AN182" s="169" t="s">
        <v>80</v>
      </c>
      <c r="AO182" s="169" t="s">
        <v>80</v>
      </c>
      <c r="AP182" s="150">
        <f t="shared" si="12"/>
        <v>0</v>
      </c>
      <c r="AQ182" s="252">
        <f>+L182+AF182-AK182</f>
        <v>10703000</v>
      </c>
      <c r="AR182" s="86" t="s">
        <v>115</v>
      </c>
      <c r="AS182" s="143">
        <v>0</v>
      </c>
      <c r="AT182" s="203" t="s">
        <v>80</v>
      </c>
      <c r="AU182" s="248">
        <v>10703000</v>
      </c>
      <c r="AV182" s="364">
        <f t="shared" si="10"/>
        <v>0</v>
      </c>
      <c r="AW182" s="133">
        <f t="shared" si="11"/>
        <v>1</v>
      </c>
      <c r="AX182" s="156" t="s">
        <v>80</v>
      </c>
      <c r="AY182" s="86" t="s">
        <v>800</v>
      </c>
      <c r="AZ182" s="145" t="s">
        <v>12332</v>
      </c>
      <c r="BA182" s="81" t="s">
        <v>71</v>
      </c>
      <c r="BB182" s="81" t="s">
        <v>71</v>
      </c>
    </row>
    <row r="183" spans="2:54" s="296" customFormat="1" ht="15" customHeight="1" x14ac:dyDescent="0.2">
      <c r="B183" s="247">
        <v>2023</v>
      </c>
      <c r="C183" s="81">
        <v>891780111</v>
      </c>
      <c r="D183" s="82" t="s">
        <v>68</v>
      </c>
      <c r="E183" s="144" t="s">
        <v>12333</v>
      </c>
      <c r="F183" s="145" t="s">
        <v>12334</v>
      </c>
      <c r="G183" s="138">
        <v>0</v>
      </c>
      <c r="H183" s="145"/>
      <c r="I183" s="86" t="s">
        <v>78</v>
      </c>
      <c r="J183" s="81" t="s">
        <v>1527</v>
      </c>
      <c r="K183" s="141" t="s">
        <v>12335</v>
      </c>
      <c r="L183" s="248">
        <v>13253000</v>
      </c>
      <c r="M183" s="81" t="s">
        <v>73</v>
      </c>
      <c r="N183" s="145"/>
      <c r="O183" s="87" t="s">
        <v>12336</v>
      </c>
      <c r="P183" s="87">
        <v>1064804291</v>
      </c>
      <c r="Q183" s="150">
        <v>33</v>
      </c>
      <c r="R183" s="169">
        <v>44943</v>
      </c>
      <c r="S183" s="248">
        <v>5363267343</v>
      </c>
      <c r="T183" s="169">
        <v>44951</v>
      </c>
      <c r="U183" s="566">
        <f>L183</f>
        <v>13253000</v>
      </c>
      <c r="V183" s="86" t="s">
        <v>70</v>
      </c>
      <c r="W183" s="143">
        <v>85152695</v>
      </c>
      <c r="X183" s="87" t="s">
        <v>12193</v>
      </c>
      <c r="Y183" s="145"/>
      <c r="Z183" s="201">
        <v>44951</v>
      </c>
      <c r="AA183" s="201">
        <v>44951</v>
      </c>
      <c r="AB183" s="201" t="s">
        <v>80</v>
      </c>
      <c r="AC183" s="201">
        <v>45084</v>
      </c>
      <c r="AD183" s="150">
        <f t="shared" si="3"/>
        <v>133</v>
      </c>
      <c r="AE183" s="150">
        <v>1</v>
      </c>
      <c r="AF183" s="567">
        <v>2147000</v>
      </c>
      <c r="AG183" s="150">
        <v>1</v>
      </c>
      <c r="AH183" s="201">
        <v>45107</v>
      </c>
      <c r="AI183" s="150">
        <f t="shared" si="9"/>
        <v>23</v>
      </c>
      <c r="AJ183" s="143">
        <v>0</v>
      </c>
      <c r="AK183" s="248">
        <v>0</v>
      </c>
      <c r="AL183" s="86" t="s">
        <v>80</v>
      </c>
      <c r="AM183" s="150">
        <v>0</v>
      </c>
      <c r="AN183" s="169" t="s">
        <v>80</v>
      </c>
      <c r="AO183" s="169" t="s">
        <v>80</v>
      </c>
      <c r="AP183" s="150">
        <f t="shared" si="12"/>
        <v>0</v>
      </c>
      <c r="AQ183" s="252">
        <f>+L183+AF183-AK183</f>
        <v>15400000</v>
      </c>
      <c r="AR183" s="86" t="s">
        <v>115</v>
      </c>
      <c r="AS183" s="143">
        <v>0</v>
      </c>
      <c r="AT183" s="203" t="s">
        <v>80</v>
      </c>
      <c r="AU183" s="248">
        <v>15400000</v>
      </c>
      <c r="AV183" s="364">
        <f t="shared" si="10"/>
        <v>0</v>
      </c>
      <c r="AW183" s="133">
        <f t="shared" si="11"/>
        <v>1</v>
      </c>
      <c r="AX183" s="156" t="s">
        <v>80</v>
      </c>
      <c r="AY183" s="86" t="s">
        <v>800</v>
      </c>
      <c r="AZ183" s="145" t="s">
        <v>12337</v>
      </c>
      <c r="BA183" s="81" t="s">
        <v>71</v>
      </c>
      <c r="BB183" s="81" t="s">
        <v>71</v>
      </c>
    </row>
    <row r="184" spans="2:54" s="296" customFormat="1" ht="15" customHeight="1" x14ac:dyDescent="0.2">
      <c r="B184" s="247">
        <v>2023</v>
      </c>
      <c r="C184" s="81">
        <v>891780111</v>
      </c>
      <c r="D184" s="82" t="s">
        <v>68</v>
      </c>
      <c r="E184" s="144" t="s">
        <v>12338</v>
      </c>
      <c r="F184" s="145" t="s">
        <v>12339</v>
      </c>
      <c r="G184" s="138">
        <v>0</v>
      </c>
      <c r="H184" s="145"/>
      <c r="I184" s="86" t="s">
        <v>78</v>
      </c>
      <c r="J184" s="81" t="s">
        <v>1527</v>
      </c>
      <c r="K184" s="141" t="s">
        <v>12340</v>
      </c>
      <c r="L184" s="248">
        <v>9247000</v>
      </c>
      <c r="M184" s="81" t="s">
        <v>73</v>
      </c>
      <c r="N184" s="145"/>
      <c r="O184" s="87" t="s">
        <v>12341</v>
      </c>
      <c r="P184" s="87">
        <v>1148701328</v>
      </c>
      <c r="Q184" s="150">
        <v>33</v>
      </c>
      <c r="R184" s="169">
        <v>44943</v>
      </c>
      <c r="S184" s="248">
        <v>5363267343</v>
      </c>
      <c r="T184" s="169">
        <v>44951</v>
      </c>
      <c r="U184" s="566">
        <f>L184</f>
        <v>9247000</v>
      </c>
      <c r="V184" s="86" t="s">
        <v>70</v>
      </c>
      <c r="W184" s="143">
        <v>57297693</v>
      </c>
      <c r="X184" s="87" t="s">
        <v>10056</v>
      </c>
      <c r="Y184" s="145"/>
      <c r="Z184" s="201">
        <v>44951</v>
      </c>
      <c r="AA184" s="201">
        <v>44951</v>
      </c>
      <c r="AB184" s="201" t="s">
        <v>80</v>
      </c>
      <c r="AC184" s="201">
        <v>45084</v>
      </c>
      <c r="AD184" s="150">
        <f t="shared" si="3"/>
        <v>133</v>
      </c>
      <c r="AE184" s="150">
        <v>1</v>
      </c>
      <c r="AF184" s="567">
        <v>1456000</v>
      </c>
      <c r="AG184" s="150">
        <v>1</v>
      </c>
      <c r="AH184" s="201">
        <v>45107</v>
      </c>
      <c r="AI184" s="150">
        <f t="shared" si="9"/>
        <v>23</v>
      </c>
      <c r="AJ184" s="143">
        <v>0</v>
      </c>
      <c r="AK184" s="248">
        <v>0</v>
      </c>
      <c r="AL184" s="86" t="s">
        <v>80</v>
      </c>
      <c r="AM184" s="150">
        <v>0</v>
      </c>
      <c r="AN184" s="169" t="s">
        <v>80</v>
      </c>
      <c r="AO184" s="169" t="s">
        <v>80</v>
      </c>
      <c r="AP184" s="150">
        <f t="shared" si="12"/>
        <v>0</v>
      </c>
      <c r="AQ184" s="252">
        <f>+L184+AF184-AK184</f>
        <v>10703000</v>
      </c>
      <c r="AR184" s="86" t="s">
        <v>115</v>
      </c>
      <c r="AS184" s="143">
        <v>0</v>
      </c>
      <c r="AT184" s="203" t="s">
        <v>80</v>
      </c>
      <c r="AU184" s="248">
        <v>10703000</v>
      </c>
      <c r="AV184" s="364">
        <f t="shared" si="10"/>
        <v>0</v>
      </c>
      <c r="AW184" s="133">
        <f t="shared" si="11"/>
        <v>1</v>
      </c>
      <c r="AX184" s="156" t="s">
        <v>80</v>
      </c>
      <c r="AY184" s="86" t="s">
        <v>800</v>
      </c>
      <c r="AZ184" s="145" t="s">
        <v>12342</v>
      </c>
      <c r="BA184" s="81" t="s">
        <v>71</v>
      </c>
      <c r="BB184" s="81" t="s">
        <v>71</v>
      </c>
    </row>
    <row r="185" spans="2:54" s="296" customFormat="1" ht="15" customHeight="1" x14ac:dyDescent="0.2">
      <c r="B185" s="247">
        <v>2023</v>
      </c>
      <c r="C185" s="81">
        <v>891780111</v>
      </c>
      <c r="D185" s="82" t="s">
        <v>68</v>
      </c>
      <c r="E185" s="144" t="s">
        <v>12343</v>
      </c>
      <c r="F185" s="145" t="s">
        <v>12344</v>
      </c>
      <c r="G185" s="138">
        <v>0</v>
      </c>
      <c r="H185" s="145"/>
      <c r="I185" s="86" t="s">
        <v>78</v>
      </c>
      <c r="J185" s="81" t="s">
        <v>1527</v>
      </c>
      <c r="K185" s="141" t="s">
        <v>12345</v>
      </c>
      <c r="L185" s="248">
        <v>9183000</v>
      </c>
      <c r="M185" s="81" t="s">
        <v>73</v>
      </c>
      <c r="N185" s="145"/>
      <c r="O185" s="87" t="s">
        <v>12346</v>
      </c>
      <c r="P185" s="87">
        <v>1083040669</v>
      </c>
      <c r="Q185" s="150">
        <v>33</v>
      </c>
      <c r="R185" s="169">
        <v>44943</v>
      </c>
      <c r="S185" s="248">
        <v>5363267343</v>
      </c>
      <c r="T185" s="169">
        <v>44951</v>
      </c>
      <c r="U185" s="566">
        <f>L185</f>
        <v>9183000</v>
      </c>
      <c r="V185" s="86" t="s">
        <v>70</v>
      </c>
      <c r="W185" s="143">
        <v>36564011</v>
      </c>
      <c r="X185" s="87" t="s">
        <v>9795</v>
      </c>
      <c r="Y185" s="145"/>
      <c r="Z185" s="201">
        <v>44951</v>
      </c>
      <c r="AA185" s="201">
        <v>44951</v>
      </c>
      <c r="AB185" s="201" t="s">
        <v>80</v>
      </c>
      <c r="AC185" s="201">
        <v>45084</v>
      </c>
      <c r="AD185" s="150">
        <f t="shared" si="3"/>
        <v>133</v>
      </c>
      <c r="AE185" s="150">
        <v>1</v>
      </c>
      <c r="AF185" s="567">
        <v>1457000</v>
      </c>
      <c r="AG185" s="150">
        <v>1</v>
      </c>
      <c r="AH185" s="201">
        <v>45107</v>
      </c>
      <c r="AI185" s="150">
        <f t="shared" si="9"/>
        <v>23</v>
      </c>
      <c r="AJ185" s="143">
        <v>0</v>
      </c>
      <c r="AK185" s="248">
        <v>0</v>
      </c>
      <c r="AL185" s="86" t="s">
        <v>80</v>
      </c>
      <c r="AM185" s="150">
        <v>0</v>
      </c>
      <c r="AN185" s="169" t="s">
        <v>80</v>
      </c>
      <c r="AO185" s="169" t="s">
        <v>80</v>
      </c>
      <c r="AP185" s="150">
        <f t="shared" si="12"/>
        <v>0</v>
      </c>
      <c r="AQ185" s="252">
        <f>+L185+AF185-AK185</f>
        <v>10640000</v>
      </c>
      <c r="AR185" s="86" t="s">
        <v>115</v>
      </c>
      <c r="AS185" s="143">
        <v>0</v>
      </c>
      <c r="AT185" s="203" t="s">
        <v>80</v>
      </c>
      <c r="AU185" s="248">
        <v>10640000</v>
      </c>
      <c r="AV185" s="364">
        <f t="shared" si="10"/>
        <v>0</v>
      </c>
      <c r="AW185" s="133">
        <f t="shared" si="11"/>
        <v>1</v>
      </c>
      <c r="AX185" s="156" t="s">
        <v>80</v>
      </c>
      <c r="AY185" s="86" t="s">
        <v>800</v>
      </c>
      <c r="AZ185" s="145" t="s">
        <v>12347</v>
      </c>
      <c r="BA185" s="81" t="s">
        <v>71</v>
      </c>
      <c r="BB185" s="81" t="s">
        <v>71</v>
      </c>
    </row>
    <row r="186" spans="2:54" s="296" customFormat="1" ht="15" customHeight="1" x14ac:dyDescent="0.2">
      <c r="B186" s="247">
        <v>2023</v>
      </c>
      <c r="C186" s="81">
        <v>891780111</v>
      </c>
      <c r="D186" s="82" t="s">
        <v>68</v>
      </c>
      <c r="E186" s="144" t="s">
        <v>12348</v>
      </c>
      <c r="F186" s="145" t="s">
        <v>12349</v>
      </c>
      <c r="G186" s="138">
        <v>0</v>
      </c>
      <c r="H186" s="145"/>
      <c r="I186" s="86" t="s">
        <v>78</v>
      </c>
      <c r="J186" s="81" t="s">
        <v>1527</v>
      </c>
      <c r="K186" s="141" t="s">
        <v>12350</v>
      </c>
      <c r="L186" s="248">
        <v>17617000</v>
      </c>
      <c r="M186" s="81" t="s">
        <v>73</v>
      </c>
      <c r="N186" s="145"/>
      <c r="O186" s="87" t="s">
        <v>12351</v>
      </c>
      <c r="P186" s="87">
        <v>1102838856</v>
      </c>
      <c r="Q186" s="150">
        <v>33</v>
      </c>
      <c r="R186" s="169">
        <v>44943</v>
      </c>
      <c r="S186" s="248">
        <v>5363267343</v>
      </c>
      <c r="T186" s="169">
        <v>44951</v>
      </c>
      <c r="U186" s="566">
        <f>L186</f>
        <v>17617000</v>
      </c>
      <c r="V186" s="86" t="s">
        <v>70</v>
      </c>
      <c r="W186" s="143">
        <v>85455983</v>
      </c>
      <c r="X186" s="87" t="s">
        <v>11488</v>
      </c>
      <c r="Y186" s="145"/>
      <c r="Z186" s="201">
        <v>44951</v>
      </c>
      <c r="AA186" s="201">
        <v>44951</v>
      </c>
      <c r="AB186" s="201" t="s">
        <v>80</v>
      </c>
      <c r="AC186" s="201">
        <v>45093</v>
      </c>
      <c r="AD186" s="150">
        <f t="shared" si="3"/>
        <v>142</v>
      </c>
      <c r="AE186" s="150">
        <v>0</v>
      </c>
      <c r="AF186" s="567">
        <v>0</v>
      </c>
      <c r="AG186" s="150">
        <v>0</v>
      </c>
      <c r="AH186" s="156" t="s">
        <v>80</v>
      </c>
      <c r="AI186" s="150">
        <f t="shared" si="9"/>
        <v>0</v>
      </c>
      <c r="AJ186" s="143">
        <v>1</v>
      </c>
      <c r="AK186" s="248">
        <v>5367000</v>
      </c>
      <c r="AL186" s="156">
        <v>45057</v>
      </c>
      <c r="AM186" s="150">
        <v>0</v>
      </c>
      <c r="AN186" s="169" t="s">
        <v>80</v>
      </c>
      <c r="AO186" s="169" t="s">
        <v>80</v>
      </c>
      <c r="AP186" s="150">
        <f t="shared" si="12"/>
        <v>0</v>
      </c>
      <c r="AQ186" s="252">
        <f>+L186+AF186-AK186</f>
        <v>12250000</v>
      </c>
      <c r="AR186" s="86" t="s">
        <v>115</v>
      </c>
      <c r="AS186" s="143">
        <v>0</v>
      </c>
      <c r="AT186" s="203" t="s">
        <v>80</v>
      </c>
      <c r="AU186" s="248">
        <v>12250000</v>
      </c>
      <c r="AV186" s="364">
        <f t="shared" si="10"/>
        <v>0</v>
      </c>
      <c r="AW186" s="133">
        <f t="shared" si="11"/>
        <v>1</v>
      </c>
      <c r="AX186" s="156">
        <v>45069</v>
      </c>
      <c r="AY186" s="86" t="s">
        <v>253</v>
      </c>
      <c r="AZ186" s="145" t="s">
        <v>12352</v>
      </c>
      <c r="BA186" s="81" t="s">
        <v>71</v>
      </c>
      <c r="BB186" s="81" t="s">
        <v>71</v>
      </c>
    </row>
    <row r="187" spans="2:54" s="296" customFormat="1" ht="15" customHeight="1" x14ac:dyDescent="0.2">
      <c r="B187" s="247">
        <v>2023</v>
      </c>
      <c r="C187" s="81">
        <v>891780111</v>
      </c>
      <c r="D187" s="82" t="s">
        <v>68</v>
      </c>
      <c r="E187" s="144" t="s">
        <v>12353</v>
      </c>
      <c r="F187" s="145" t="s">
        <v>12354</v>
      </c>
      <c r="G187" s="138">
        <v>0</v>
      </c>
      <c r="H187" s="145"/>
      <c r="I187" s="86" t="s">
        <v>78</v>
      </c>
      <c r="J187" s="81" t="s">
        <v>1527</v>
      </c>
      <c r="K187" s="141" t="s">
        <v>12355</v>
      </c>
      <c r="L187" s="248">
        <v>17113000</v>
      </c>
      <c r="M187" s="81" t="s">
        <v>73</v>
      </c>
      <c r="N187" s="145"/>
      <c r="O187" s="87" t="s">
        <v>12356</v>
      </c>
      <c r="P187" s="87">
        <v>1082920567</v>
      </c>
      <c r="Q187" s="150">
        <v>33</v>
      </c>
      <c r="R187" s="169">
        <v>44943</v>
      </c>
      <c r="S187" s="248">
        <v>5363267343</v>
      </c>
      <c r="T187" s="169">
        <v>44951</v>
      </c>
      <c r="U187" s="566">
        <f>L187</f>
        <v>17113000</v>
      </c>
      <c r="V187" s="86" t="s">
        <v>70</v>
      </c>
      <c r="W187" s="143">
        <v>93400727</v>
      </c>
      <c r="X187" s="87" t="s">
        <v>11494</v>
      </c>
      <c r="Y187" s="145"/>
      <c r="Z187" s="201">
        <v>44951</v>
      </c>
      <c r="AA187" s="201">
        <v>44951</v>
      </c>
      <c r="AB187" s="201" t="s">
        <v>80</v>
      </c>
      <c r="AC187" s="201">
        <v>45093</v>
      </c>
      <c r="AD187" s="150">
        <f t="shared" si="3"/>
        <v>142</v>
      </c>
      <c r="AE187" s="150">
        <v>1</v>
      </c>
      <c r="AF187" s="567">
        <v>1587000</v>
      </c>
      <c r="AG187" s="150">
        <v>1</v>
      </c>
      <c r="AH187" s="201">
        <v>45107</v>
      </c>
      <c r="AI187" s="150">
        <f t="shared" si="9"/>
        <v>14</v>
      </c>
      <c r="AJ187" s="143">
        <v>0</v>
      </c>
      <c r="AK187" s="248">
        <v>0</v>
      </c>
      <c r="AL187" s="86" t="s">
        <v>80</v>
      </c>
      <c r="AM187" s="150">
        <v>0</v>
      </c>
      <c r="AN187" s="169" t="s">
        <v>80</v>
      </c>
      <c r="AO187" s="169" t="s">
        <v>80</v>
      </c>
      <c r="AP187" s="150">
        <f t="shared" si="12"/>
        <v>0</v>
      </c>
      <c r="AQ187" s="252">
        <f>+L187+AF187-AK187</f>
        <v>18700000</v>
      </c>
      <c r="AR187" s="86" t="s">
        <v>115</v>
      </c>
      <c r="AS187" s="143">
        <v>0</v>
      </c>
      <c r="AT187" s="203" t="s">
        <v>80</v>
      </c>
      <c r="AU187" s="248">
        <v>18700000</v>
      </c>
      <c r="AV187" s="364">
        <f t="shared" si="10"/>
        <v>0</v>
      </c>
      <c r="AW187" s="133">
        <f t="shared" si="11"/>
        <v>1</v>
      </c>
      <c r="AX187" s="156" t="s">
        <v>80</v>
      </c>
      <c r="AY187" s="86" t="s">
        <v>800</v>
      </c>
      <c r="AZ187" s="145" t="s">
        <v>12357</v>
      </c>
      <c r="BA187" s="81" t="s">
        <v>71</v>
      </c>
      <c r="BB187" s="81" t="s">
        <v>71</v>
      </c>
    </row>
    <row r="188" spans="2:54" s="296" customFormat="1" ht="15" customHeight="1" x14ac:dyDescent="0.2">
      <c r="B188" s="247">
        <v>2023</v>
      </c>
      <c r="C188" s="81">
        <v>891780111</v>
      </c>
      <c r="D188" s="82" t="s">
        <v>68</v>
      </c>
      <c r="E188" s="144" t="s">
        <v>12358</v>
      </c>
      <c r="F188" s="145" t="s">
        <v>12359</v>
      </c>
      <c r="G188" s="138">
        <v>0</v>
      </c>
      <c r="H188" s="145"/>
      <c r="I188" s="86" t="s">
        <v>78</v>
      </c>
      <c r="J188" s="81" t="s">
        <v>1527</v>
      </c>
      <c r="K188" s="141" t="s">
        <v>12360</v>
      </c>
      <c r="L188" s="248">
        <v>16887000</v>
      </c>
      <c r="M188" s="81" t="s">
        <v>73</v>
      </c>
      <c r="N188" s="145"/>
      <c r="O188" s="87" t="s">
        <v>12361</v>
      </c>
      <c r="P188" s="87">
        <v>36666112</v>
      </c>
      <c r="Q188" s="150">
        <v>33</v>
      </c>
      <c r="R188" s="169">
        <v>44943</v>
      </c>
      <c r="S188" s="248">
        <v>5363267343</v>
      </c>
      <c r="T188" s="169">
        <v>44951</v>
      </c>
      <c r="U188" s="566">
        <f>L188</f>
        <v>16887000</v>
      </c>
      <c r="V188" s="86" t="s">
        <v>70</v>
      </c>
      <c r="W188" s="143">
        <v>26668285</v>
      </c>
      <c r="X188" s="87" t="s">
        <v>9520</v>
      </c>
      <c r="Y188" s="145"/>
      <c r="Z188" s="201">
        <v>44951</v>
      </c>
      <c r="AA188" s="201">
        <v>44951</v>
      </c>
      <c r="AB188" s="201" t="s">
        <v>80</v>
      </c>
      <c r="AC188" s="201">
        <v>45093</v>
      </c>
      <c r="AD188" s="150">
        <f t="shared" si="3"/>
        <v>142</v>
      </c>
      <c r="AE188" s="150">
        <v>1</v>
      </c>
      <c r="AF188" s="567">
        <v>1586000</v>
      </c>
      <c r="AG188" s="150">
        <v>1</v>
      </c>
      <c r="AH188" s="201">
        <v>45107</v>
      </c>
      <c r="AI188" s="150">
        <f t="shared" si="9"/>
        <v>14</v>
      </c>
      <c r="AJ188" s="143">
        <v>0</v>
      </c>
      <c r="AK188" s="248">
        <v>0</v>
      </c>
      <c r="AL188" s="86" t="s">
        <v>80</v>
      </c>
      <c r="AM188" s="150">
        <v>0</v>
      </c>
      <c r="AN188" s="169" t="s">
        <v>80</v>
      </c>
      <c r="AO188" s="169" t="s">
        <v>80</v>
      </c>
      <c r="AP188" s="150">
        <f t="shared" si="12"/>
        <v>0</v>
      </c>
      <c r="AQ188" s="252">
        <f>+L188+AF188-AK188</f>
        <v>18473000</v>
      </c>
      <c r="AR188" s="86" t="s">
        <v>115</v>
      </c>
      <c r="AS188" s="143">
        <v>0</v>
      </c>
      <c r="AT188" s="203" t="s">
        <v>80</v>
      </c>
      <c r="AU188" s="248">
        <v>18473000</v>
      </c>
      <c r="AV188" s="364">
        <f t="shared" si="10"/>
        <v>0</v>
      </c>
      <c r="AW188" s="133">
        <f t="shared" si="11"/>
        <v>1</v>
      </c>
      <c r="AX188" s="156" t="s">
        <v>80</v>
      </c>
      <c r="AY188" s="86" t="s">
        <v>800</v>
      </c>
      <c r="AZ188" s="145" t="s">
        <v>12362</v>
      </c>
      <c r="BA188" s="81" t="s">
        <v>71</v>
      </c>
      <c r="BB188" s="81" t="s">
        <v>71</v>
      </c>
    </row>
    <row r="189" spans="2:54" s="296" customFormat="1" ht="15" customHeight="1" x14ac:dyDescent="0.2">
      <c r="B189" s="247">
        <v>2023</v>
      </c>
      <c r="C189" s="81">
        <v>891780111</v>
      </c>
      <c r="D189" s="82" t="s">
        <v>68</v>
      </c>
      <c r="E189" s="144" t="s">
        <v>12363</v>
      </c>
      <c r="F189" s="145" t="s">
        <v>12364</v>
      </c>
      <c r="G189" s="568">
        <v>0</v>
      </c>
      <c r="H189" s="145"/>
      <c r="I189" s="86" t="s">
        <v>78</v>
      </c>
      <c r="J189" s="317" t="s">
        <v>1527</v>
      </c>
      <c r="K189" s="569" t="s">
        <v>12365</v>
      </c>
      <c r="L189" s="570">
        <v>8550000</v>
      </c>
      <c r="M189" s="81" t="s">
        <v>73</v>
      </c>
      <c r="N189" s="145"/>
      <c r="O189" s="482" t="s">
        <v>12366</v>
      </c>
      <c r="P189" s="482">
        <v>57437742</v>
      </c>
      <c r="Q189" s="150">
        <v>33</v>
      </c>
      <c r="R189" s="169">
        <v>44943</v>
      </c>
      <c r="S189" s="570">
        <v>5363267343</v>
      </c>
      <c r="T189" s="169">
        <v>44951</v>
      </c>
      <c r="U189" s="566">
        <f>L189</f>
        <v>8550000</v>
      </c>
      <c r="V189" s="86" t="s">
        <v>70</v>
      </c>
      <c r="W189" s="481">
        <v>45507423</v>
      </c>
      <c r="X189" s="482" t="s">
        <v>12105</v>
      </c>
      <c r="Y189" s="145"/>
      <c r="Z189" s="472">
        <v>44951</v>
      </c>
      <c r="AA189" s="472">
        <v>44951</v>
      </c>
      <c r="AB189" s="201" t="s">
        <v>80</v>
      </c>
      <c r="AC189" s="472">
        <v>45084</v>
      </c>
      <c r="AD189" s="150">
        <f t="shared" si="3"/>
        <v>133</v>
      </c>
      <c r="AE189" s="359">
        <v>1</v>
      </c>
      <c r="AF189" s="571">
        <v>3230000</v>
      </c>
      <c r="AG189" s="359">
        <v>1</v>
      </c>
      <c r="AH189" s="201">
        <v>45105</v>
      </c>
      <c r="AI189" s="150">
        <f t="shared" si="9"/>
        <v>21</v>
      </c>
      <c r="AJ189" s="143">
        <v>0</v>
      </c>
      <c r="AK189" s="248">
        <v>0</v>
      </c>
      <c r="AL189" s="86" t="s">
        <v>80</v>
      </c>
      <c r="AM189" s="150">
        <v>0</v>
      </c>
      <c r="AN189" s="169" t="s">
        <v>80</v>
      </c>
      <c r="AO189" s="169" t="s">
        <v>80</v>
      </c>
      <c r="AP189" s="150">
        <f t="shared" si="12"/>
        <v>0</v>
      </c>
      <c r="AQ189" s="252">
        <f>+L189+AF189-AK189</f>
        <v>11780000</v>
      </c>
      <c r="AR189" s="86" t="s">
        <v>115</v>
      </c>
      <c r="AS189" s="143">
        <v>0</v>
      </c>
      <c r="AT189" s="203" t="s">
        <v>80</v>
      </c>
      <c r="AU189" s="248">
        <v>11780000</v>
      </c>
      <c r="AV189" s="364">
        <f t="shared" si="10"/>
        <v>0</v>
      </c>
      <c r="AW189" s="133">
        <f t="shared" si="11"/>
        <v>1</v>
      </c>
      <c r="AX189" s="156" t="s">
        <v>80</v>
      </c>
      <c r="AY189" s="86" t="s">
        <v>800</v>
      </c>
      <c r="AZ189" s="145" t="s">
        <v>12367</v>
      </c>
      <c r="BA189" s="81" t="s">
        <v>71</v>
      </c>
      <c r="BB189" s="81" t="s">
        <v>71</v>
      </c>
    </row>
    <row r="190" spans="2:54" s="296" customFormat="1" ht="15" customHeight="1" x14ac:dyDescent="0.2">
      <c r="B190" s="247">
        <v>2023</v>
      </c>
      <c r="C190" s="81">
        <v>891780111</v>
      </c>
      <c r="D190" s="82" t="s">
        <v>68</v>
      </c>
      <c r="E190" s="144" t="s">
        <v>12368</v>
      </c>
      <c r="F190" s="145" t="s">
        <v>12369</v>
      </c>
      <c r="G190" s="138">
        <v>0</v>
      </c>
      <c r="H190" s="145"/>
      <c r="I190" s="86" t="s">
        <v>78</v>
      </c>
      <c r="J190" s="81" t="s">
        <v>1527</v>
      </c>
      <c r="K190" s="141" t="s">
        <v>12370</v>
      </c>
      <c r="L190" s="248">
        <v>30500000</v>
      </c>
      <c r="M190" s="81" t="s">
        <v>73</v>
      </c>
      <c r="N190" s="145"/>
      <c r="O190" s="87" t="s">
        <v>12371</v>
      </c>
      <c r="P190" s="87">
        <v>7603745</v>
      </c>
      <c r="Q190" s="150">
        <v>33</v>
      </c>
      <c r="R190" s="169">
        <v>44943</v>
      </c>
      <c r="S190" s="248">
        <v>5363267343</v>
      </c>
      <c r="T190" s="169">
        <v>44951</v>
      </c>
      <c r="U190" s="566">
        <f>L190</f>
        <v>30500000</v>
      </c>
      <c r="V190" s="86" t="s">
        <v>70</v>
      </c>
      <c r="W190" s="143">
        <v>12621405</v>
      </c>
      <c r="X190" s="87" t="s">
        <v>11467</v>
      </c>
      <c r="Y190" s="145"/>
      <c r="Z190" s="201">
        <v>44951</v>
      </c>
      <c r="AA190" s="201">
        <v>44951</v>
      </c>
      <c r="AB190" s="201" t="s">
        <v>80</v>
      </c>
      <c r="AC190" s="201">
        <v>45093</v>
      </c>
      <c r="AD190" s="150">
        <f t="shared" si="3"/>
        <v>142</v>
      </c>
      <c r="AE190" s="150">
        <v>1</v>
      </c>
      <c r="AF190" s="567">
        <v>2847000</v>
      </c>
      <c r="AG190" s="150">
        <v>1</v>
      </c>
      <c r="AH190" s="201">
        <v>45107</v>
      </c>
      <c r="AI190" s="150">
        <f t="shared" si="9"/>
        <v>14</v>
      </c>
      <c r="AJ190" s="143">
        <v>0</v>
      </c>
      <c r="AK190" s="248">
        <v>0</v>
      </c>
      <c r="AL190" s="86" t="s">
        <v>80</v>
      </c>
      <c r="AM190" s="150">
        <v>0</v>
      </c>
      <c r="AN190" s="169" t="s">
        <v>80</v>
      </c>
      <c r="AO190" s="169" t="s">
        <v>80</v>
      </c>
      <c r="AP190" s="150">
        <f t="shared" si="12"/>
        <v>0</v>
      </c>
      <c r="AQ190" s="252">
        <f>+L190+AF190-AK190</f>
        <v>33347000</v>
      </c>
      <c r="AR190" s="86" t="s">
        <v>115</v>
      </c>
      <c r="AS190" s="143">
        <v>0</v>
      </c>
      <c r="AT190" s="203" t="s">
        <v>80</v>
      </c>
      <c r="AU190" s="248">
        <v>33347000</v>
      </c>
      <c r="AV190" s="364">
        <f t="shared" si="10"/>
        <v>0</v>
      </c>
      <c r="AW190" s="133">
        <f t="shared" si="11"/>
        <v>1</v>
      </c>
      <c r="AX190" s="156" t="s">
        <v>80</v>
      </c>
      <c r="AY190" s="86" t="s">
        <v>800</v>
      </c>
      <c r="AZ190" s="145" t="s">
        <v>12372</v>
      </c>
      <c r="BA190" s="81" t="s">
        <v>71</v>
      </c>
      <c r="BB190" s="81" t="s">
        <v>71</v>
      </c>
    </row>
    <row r="191" spans="2:54" s="296" customFormat="1" ht="15" customHeight="1" x14ac:dyDescent="0.2">
      <c r="B191" s="247">
        <v>2023</v>
      </c>
      <c r="C191" s="81">
        <v>891780111</v>
      </c>
      <c r="D191" s="82" t="s">
        <v>68</v>
      </c>
      <c r="E191" s="144" t="s">
        <v>12373</v>
      </c>
      <c r="F191" s="145" t="s">
        <v>12374</v>
      </c>
      <c r="G191" s="138">
        <v>0</v>
      </c>
      <c r="H191" s="145"/>
      <c r="I191" s="86" t="s">
        <v>78</v>
      </c>
      <c r="J191" s="81" t="s">
        <v>1527</v>
      </c>
      <c r="K191" s="141" t="s">
        <v>12375</v>
      </c>
      <c r="L191" s="248">
        <v>9943000</v>
      </c>
      <c r="M191" s="81" t="s">
        <v>73</v>
      </c>
      <c r="N191" s="145"/>
      <c r="O191" s="87" t="s">
        <v>12376</v>
      </c>
      <c r="P191" s="87">
        <v>39049110</v>
      </c>
      <c r="Q191" s="150">
        <v>33</v>
      </c>
      <c r="R191" s="169">
        <v>44943</v>
      </c>
      <c r="S191" s="248">
        <v>5363267343</v>
      </c>
      <c r="T191" s="169">
        <v>44951</v>
      </c>
      <c r="U191" s="566">
        <f>L191</f>
        <v>9943000</v>
      </c>
      <c r="V191" s="86" t="s">
        <v>70</v>
      </c>
      <c r="W191" s="143">
        <v>7631392</v>
      </c>
      <c r="X191" s="87" t="s">
        <v>11762</v>
      </c>
      <c r="Y191" s="145"/>
      <c r="Z191" s="201">
        <v>44951</v>
      </c>
      <c r="AA191" s="201">
        <v>44951</v>
      </c>
      <c r="AB191" s="201" t="s">
        <v>80</v>
      </c>
      <c r="AC191" s="201">
        <v>45093</v>
      </c>
      <c r="AD191" s="150">
        <f t="shared" si="3"/>
        <v>142</v>
      </c>
      <c r="AE191" s="150">
        <v>1</v>
      </c>
      <c r="AF191" s="567">
        <v>887000</v>
      </c>
      <c r="AG191" s="150">
        <v>1</v>
      </c>
      <c r="AH191" s="201">
        <v>45107</v>
      </c>
      <c r="AI191" s="150">
        <f t="shared" si="9"/>
        <v>14</v>
      </c>
      <c r="AJ191" s="143">
        <v>0</v>
      </c>
      <c r="AK191" s="248">
        <v>0</v>
      </c>
      <c r="AL191" s="86" t="s">
        <v>80</v>
      </c>
      <c r="AM191" s="150">
        <v>0</v>
      </c>
      <c r="AN191" s="169" t="s">
        <v>80</v>
      </c>
      <c r="AO191" s="169" t="s">
        <v>80</v>
      </c>
      <c r="AP191" s="150">
        <f t="shared" si="12"/>
        <v>0</v>
      </c>
      <c r="AQ191" s="252">
        <f>+L191+AF191-AK191</f>
        <v>10830000</v>
      </c>
      <c r="AR191" s="86" t="s">
        <v>115</v>
      </c>
      <c r="AS191" s="143">
        <v>0</v>
      </c>
      <c r="AT191" s="203" t="s">
        <v>80</v>
      </c>
      <c r="AU191" s="248">
        <v>10830000</v>
      </c>
      <c r="AV191" s="364">
        <f t="shared" si="10"/>
        <v>0</v>
      </c>
      <c r="AW191" s="133">
        <f t="shared" si="11"/>
        <v>1</v>
      </c>
      <c r="AX191" s="156" t="s">
        <v>80</v>
      </c>
      <c r="AY191" s="86" t="s">
        <v>800</v>
      </c>
      <c r="AZ191" s="145" t="s">
        <v>12377</v>
      </c>
      <c r="BA191" s="81" t="s">
        <v>71</v>
      </c>
      <c r="BB191" s="81" t="s">
        <v>71</v>
      </c>
    </row>
    <row r="192" spans="2:54" s="296" customFormat="1" ht="15" customHeight="1" x14ac:dyDescent="0.2">
      <c r="B192" s="247">
        <v>2023</v>
      </c>
      <c r="C192" s="81">
        <v>891780111</v>
      </c>
      <c r="D192" s="82" t="s">
        <v>68</v>
      </c>
      <c r="E192" s="144" t="s">
        <v>12378</v>
      </c>
      <c r="F192" s="145" t="s">
        <v>12379</v>
      </c>
      <c r="G192" s="568">
        <v>0</v>
      </c>
      <c r="H192" s="145"/>
      <c r="I192" s="86" t="s">
        <v>78</v>
      </c>
      <c r="J192" s="317" t="s">
        <v>1527</v>
      </c>
      <c r="K192" s="569" t="s">
        <v>12380</v>
      </c>
      <c r="L192" s="570">
        <v>14840000</v>
      </c>
      <c r="M192" s="81" t="s">
        <v>73</v>
      </c>
      <c r="N192" s="145"/>
      <c r="O192" s="482" t="s">
        <v>12381</v>
      </c>
      <c r="P192" s="482">
        <v>1082981735</v>
      </c>
      <c r="Q192" s="150">
        <v>33</v>
      </c>
      <c r="R192" s="169">
        <v>44943</v>
      </c>
      <c r="S192" s="570">
        <v>5363267343</v>
      </c>
      <c r="T192" s="169">
        <v>44951</v>
      </c>
      <c r="U192" s="566">
        <f>L192</f>
        <v>14840000</v>
      </c>
      <c r="V192" s="86" t="s">
        <v>70</v>
      </c>
      <c r="W192" s="481">
        <v>26668285</v>
      </c>
      <c r="X192" s="482" t="s">
        <v>9520</v>
      </c>
      <c r="Y192" s="145"/>
      <c r="Z192" s="472">
        <v>44951</v>
      </c>
      <c r="AA192" s="472">
        <v>44951</v>
      </c>
      <c r="AB192" s="201" t="s">
        <v>80</v>
      </c>
      <c r="AC192" s="472">
        <v>45093</v>
      </c>
      <c r="AD192" s="150">
        <f t="shared" si="3"/>
        <v>142</v>
      </c>
      <c r="AE192" s="359">
        <v>1</v>
      </c>
      <c r="AF192" s="571">
        <v>1307000</v>
      </c>
      <c r="AG192" s="359">
        <v>1</v>
      </c>
      <c r="AH192" s="201">
        <v>45107</v>
      </c>
      <c r="AI192" s="150">
        <f t="shared" si="9"/>
        <v>14</v>
      </c>
      <c r="AJ192" s="143">
        <v>0</v>
      </c>
      <c r="AK192" s="248">
        <v>0</v>
      </c>
      <c r="AL192" s="86" t="s">
        <v>80</v>
      </c>
      <c r="AM192" s="150">
        <v>1</v>
      </c>
      <c r="AN192" s="169">
        <v>45097</v>
      </c>
      <c r="AO192" s="169">
        <v>45220</v>
      </c>
      <c r="AP192" s="150">
        <f t="shared" si="12"/>
        <v>123</v>
      </c>
      <c r="AQ192" s="252">
        <f>+L192+AF192-AK192</f>
        <v>16147000</v>
      </c>
      <c r="AR192" s="86" t="s">
        <v>115</v>
      </c>
      <c r="AS192" s="143">
        <v>0</v>
      </c>
      <c r="AT192" s="203" t="s">
        <v>80</v>
      </c>
      <c r="AU192" s="248">
        <v>16147000</v>
      </c>
      <c r="AV192" s="364">
        <f t="shared" si="10"/>
        <v>0</v>
      </c>
      <c r="AW192" s="133">
        <f t="shared" si="11"/>
        <v>1</v>
      </c>
      <c r="AX192" s="156" t="s">
        <v>80</v>
      </c>
      <c r="AY192" s="86" t="s">
        <v>800</v>
      </c>
      <c r="AZ192" s="145" t="s">
        <v>12382</v>
      </c>
      <c r="BA192" s="81" t="s">
        <v>71</v>
      </c>
      <c r="BB192" s="81" t="s">
        <v>71</v>
      </c>
    </row>
    <row r="193" spans="2:54" s="296" customFormat="1" ht="15" customHeight="1" x14ac:dyDescent="0.2">
      <c r="B193" s="247">
        <v>2023</v>
      </c>
      <c r="C193" s="81">
        <v>891780111</v>
      </c>
      <c r="D193" s="82" t="s">
        <v>68</v>
      </c>
      <c r="E193" s="144" t="s">
        <v>12383</v>
      </c>
      <c r="F193" s="145" t="s">
        <v>12384</v>
      </c>
      <c r="G193" s="138">
        <v>0</v>
      </c>
      <c r="H193" s="145"/>
      <c r="I193" s="86" t="s">
        <v>78</v>
      </c>
      <c r="J193" s="81" t="s">
        <v>1527</v>
      </c>
      <c r="K193" s="141" t="s">
        <v>12385</v>
      </c>
      <c r="L193" s="248">
        <v>13253000</v>
      </c>
      <c r="M193" s="81" t="s">
        <v>73</v>
      </c>
      <c r="N193" s="145"/>
      <c r="O193" s="87" t="s">
        <v>12386</v>
      </c>
      <c r="P193" s="87">
        <v>57414091</v>
      </c>
      <c r="Q193" s="150">
        <v>33</v>
      </c>
      <c r="R193" s="169">
        <v>44943</v>
      </c>
      <c r="S193" s="248">
        <v>5363267343</v>
      </c>
      <c r="T193" s="169">
        <v>44951</v>
      </c>
      <c r="U193" s="566">
        <f>L193</f>
        <v>13253000</v>
      </c>
      <c r="V193" s="86" t="s">
        <v>70</v>
      </c>
      <c r="W193" s="143">
        <v>36557666</v>
      </c>
      <c r="X193" s="87" t="s">
        <v>9555</v>
      </c>
      <c r="Y193" s="145"/>
      <c r="Z193" s="201">
        <v>44951</v>
      </c>
      <c r="AA193" s="201">
        <v>44951</v>
      </c>
      <c r="AB193" s="201" t="s">
        <v>80</v>
      </c>
      <c r="AC193" s="201">
        <v>45084</v>
      </c>
      <c r="AD193" s="150">
        <f t="shared" si="3"/>
        <v>133</v>
      </c>
      <c r="AE193" s="150">
        <v>1</v>
      </c>
      <c r="AF193" s="567">
        <v>2147000</v>
      </c>
      <c r="AG193" s="150">
        <v>1</v>
      </c>
      <c r="AH193" s="201">
        <v>45107</v>
      </c>
      <c r="AI193" s="150">
        <f t="shared" si="9"/>
        <v>23</v>
      </c>
      <c r="AJ193" s="143">
        <v>0</v>
      </c>
      <c r="AK193" s="248">
        <v>0</v>
      </c>
      <c r="AL193" s="86" t="s">
        <v>80</v>
      </c>
      <c r="AM193" s="150">
        <v>0</v>
      </c>
      <c r="AN193" s="169" t="s">
        <v>80</v>
      </c>
      <c r="AO193" s="169" t="s">
        <v>80</v>
      </c>
      <c r="AP193" s="150">
        <f t="shared" si="12"/>
        <v>0</v>
      </c>
      <c r="AQ193" s="252">
        <f>+L193+AF193-AK193</f>
        <v>15400000</v>
      </c>
      <c r="AR193" s="86" t="s">
        <v>115</v>
      </c>
      <c r="AS193" s="143">
        <v>0</v>
      </c>
      <c r="AT193" s="203" t="s">
        <v>80</v>
      </c>
      <c r="AU193" s="248">
        <v>15400000</v>
      </c>
      <c r="AV193" s="364">
        <f t="shared" si="10"/>
        <v>0</v>
      </c>
      <c r="AW193" s="133">
        <f t="shared" si="11"/>
        <v>1</v>
      </c>
      <c r="AX193" s="156" t="s">
        <v>80</v>
      </c>
      <c r="AY193" s="86" t="s">
        <v>800</v>
      </c>
      <c r="AZ193" s="145" t="s">
        <v>12387</v>
      </c>
      <c r="BA193" s="81" t="s">
        <v>71</v>
      </c>
      <c r="BB193" s="81" t="s">
        <v>71</v>
      </c>
    </row>
    <row r="194" spans="2:54" s="296" customFormat="1" ht="15" customHeight="1" x14ac:dyDescent="0.2">
      <c r="B194" s="247">
        <v>2023</v>
      </c>
      <c r="C194" s="81">
        <v>891780111</v>
      </c>
      <c r="D194" s="82" t="s">
        <v>68</v>
      </c>
      <c r="E194" s="144" t="s">
        <v>12388</v>
      </c>
      <c r="F194" s="145" t="s">
        <v>12389</v>
      </c>
      <c r="G194" s="138">
        <v>0</v>
      </c>
      <c r="H194" s="145"/>
      <c r="I194" s="86" t="s">
        <v>78</v>
      </c>
      <c r="J194" s="317" t="s">
        <v>1527</v>
      </c>
      <c r="K194" s="569" t="s">
        <v>12390</v>
      </c>
      <c r="L194" s="570">
        <v>14673000</v>
      </c>
      <c r="M194" s="81" t="s">
        <v>73</v>
      </c>
      <c r="N194" s="145"/>
      <c r="O194" s="482" t="s">
        <v>12391</v>
      </c>
      <c r="P194" s="482">
        <v>1004278346</v>
      </c>
      <c r="Q194" s="150">
        <v>33</v>
      </c>
      <c r="R194" s="169">
        <v>44943</v>
      </c>
      <c r="S194" s="570">
        <v>5363267343</v>
      </c>
      <c r="T194" s="169">
        <v>44951</v>
      </c>
      <c r="U194" s="566">
        <f>L194</f>
        <v>14673000</v>
      </c>
      <c r="V194" s="86" t="s">
        <v>70</v>
      </c>
      <c r="W194" s="481">
        <v>1082868728</v>
      </c>
      <c r="X194" s="482" t="s">
        <v>10958</v>
      </c>
      <c r="Y194" s="145"/>
      <c r="Z194" s="472">
        <v>44951</v>
      </c>
      <c r="AA194" s="472">
        <v>44951</v>
      </c>
      <c r="AB194" s="201" t="s">
        <v>80</v>
      </c>
      <c r="AC194" s="472">
        <v>45084</v>
      </c>
      <c r="AD194" s="150">
        <f t="shared" si="3"/>
        <v>133</v>
      </c>
      <c r="AE194" s="359">
        <v>2</v>
      </c>
      <c r="AF194" s="571">
        <v>1653000</v>
      </c>
      <c r="AG194" s="359">
        <v>2</v>
      </c>
      <c r="AH194" s="201">
        <v>45093</v>
      </c>
      <c r="AI194" s="150">
        <f t="shared" si="9"/>
        <v>9</v>
      </c>
      <c r="AJ194" s="143">
        <v>0</v>
      </c>
      <c r="AK194" s="248">
        <v>0</v>
      </c>
      <c r="AL194" s="86" t="s">
        <v>80</v>
      </c>
      <c r="AM194" s="150">
        <v>0</v>
      </c>
      <c r="AN194" s="169" t="s">
        <v>80</v>
      </c>
      <c r="AO194" s="169" t="s">
        <v>80</v>
      </c>
      <c r="AP194" s="150">
        <f t="shared" si="12"/>
        <v>0</v>
      </c>
      <c r="AQ194" s="252">
        <f>+L194+AF194-AK194</f>
        <v>16326000</v>
      </c>
      <c r="AR194" s="86" t="s">
        <v>115</v>
      </c>
      <c r="AS194" s="143">
        <v>0</v>
      </c>
      <c r="AT194" s="203" t="s">
        <v>80</v>
      </c>
      <c r="AU194" s="248">
        <v>16326000</v>
      </c>
      <c r="AV194" s="364">
        <f t="shared" si="10"/>
        <v>0</v>
      </c>
      <c r="AW194" s="133">
        <f t="shared" si="11"/>
        <v>1</v>
      </c>
      <c r="AX194" s="156" t="s">
        <v>80</v>
      </c>
      <c r="AY194" s="86" t="s">
        <v>800</v>
      </c>
      <c r="AZ194" s="145" t="s">
        <v>12392</v>
      </c>
      <c r="BA194" s="81" t="s">
        <v>71</v>
      </c>
      <c r="BB194" s="81" t="s">
        <v>71</v>
      </c>
    </row>
    <row r="195" spans="2:54" s="296" customFormat="1" ht="15" customHeight="1" x14ac:dyDescent="0.2">
      <c r="B195" s="247">
        <v>2023</v>
      </c>
      <c r="C195" s="81">
        <v>891780111</v>
      </c>
      <c r="D195" s="82" t="s">
        <v>68</v>
      </c>
      <c r="E195" s="144" t="s">
        <v>12393</v>
      </c>
      <c r="F195" s="145" t="s">
        <v>12394</v>
      </c>
      <c r="G195" s="138">
        <v>0</v>
      </c>
      <c r="H195" s="145"/>
      <c r="I195" s="86" t="s">
        <v>78</v>
      </c>
      <c r="J195" s="81" t="s">
        <v>1527</v>
      </c>
      <c r="K195" s="141" t="s">
        <v>12395</v>
      </c>
      <c r="L195" s="248">
        <v>20000000</v>
      </c>
      <c r="M195" s="81" t="s">
        <v>73</v>
      </c>
      <c r="N195" s="145"/>
      <c r="O195" s="87" t="s">
        <v>12396</v>
      </c>
      <c r="P195" s="87">
        <v>85460949</v>
      </c>
      <c r="Q195" s="150">
        <v>33</v>
      </c>
      <c r="R195" s="169">
        <v>44943</v>
      </c>
      <c r="S195" s="248">
        <v>5363267343</v>
      </c>
      <c r="T195" s="169">
        <v>44951</v>
      </c>
      <c r="U195" s="566">
        <f>L195</f>
        <v>20000000</v>
      </c>
      <c r="V195" s="86" t="s">
        <v>70</v>
      </c>
      <c r="W195" s="143">
        <v>12621405</v>
      </c>
      <c r="X195" s="87" t="s">
        <v>11467</v>
      </c>
      <c r="Y195" s="145"/>
      <c r="Z195" s="201">
        <v>44951</v>
      </c>
      <c r="AA195" s="201">
        <v>44951</v>
      </c>
      <c r="AB195" s="201" t="s">
        <v>80</v>
      </c>
      <c r="AC195" s="201">
        <v>45093</v>
      </c>
      <c r="AD195" s="150">
        <f t="shared" si="3"/>
        <v>142</v>
      </c>
      <c r="AE195" s="150">
        <v>1</v>
      </c>
      <c r="AF195" s="567">
        <v>1866999.9999999998</v>
      </c>
      <c r="AG195" s="150">
        <v>1</v>
      </c>
      <c r="AH195" s="201">
        <v>45107</v>
      </c>
      <c r="AI195" s="150">
        <f t="shared" si="9"/>
        <v>14</v>
      </c>
      <c r="AJ195" s="143">
        <v>0</v>
      </c>
      <c r="AK195" s="248">
        <v>0</v>
      </c>
      <c r="AL195" s="86" t="s">
        <v>80</v>
      </c>
      <c r="AM195" s="150">
        <v>0</v>
      </c>
      <c r="AN195" s="169" t="s">
        <v>80</v>
      </c>
      <c r="AO195" s="169" t="s">
        <v>80</v>
      </c>
      <c r="AP195" s="150">
        <f t="shared" si="12"/>
        <v>0</v>
      </c>
      <c r="AQ195" s="252">
        <f>+L195+AF195-AK195</f>
        <v>21867000</v>
      </c>
      <c r="AR195" s="86" t="s">
        <v>115</v>
      </c>
      <c r="AS195" s="143">
        <v>0</v>
      </c>
      <c r="AT195" s="203" t="s">
        <v>80</v>
      </c>
      <c r="AU195" s="248">
        <v>21867000</v>
      </c>
      <c r="AV195" s="364">
        <f t="shared" si="10"/>
        <v>0</v>
      </c>
      <c r="AW195" s="133">
        <f t="shared" si="11"/>
        <v>1</v>
      </c>
      <c r="AX195" s="156" t="s">
        <v>80</v>
      </c>
      <c r="AY195" s="86" t="s">
        <v>800</v>
      </c>
      <c r="AZ195" s="145" t="s">
        <v>12397</v>
      </c>
      <c r="BA195" s="81" t="s">
        <v>71</v>
      </c>
      <c r="BB195" s="81" t="s">
        <v>71</v>
      </c>
    </row>
    <row r="196" spans="2:54" s="296" customFormat="1" ht="15" customHeight="1" x14ac:dyDescent="0.2">
      <c r="B196" s="247">
        <v>2023</v>
      </c>
      <c r="C196" s="81">
        <v>891780111</v>
      </c>
      <c r="D196" s="82" t="s">
        <v>68</v>
      </c>
      <c r="E196" s="144" t="s">
        <v>12398</v>
      </c>
      <c r="F196" s="145" t="s">
        <v>12399</v>
      </c>
      <c r="G196" s="568">
        <v>0</v>
      </c>
      <c r="H196" s="145"/>
      <c r="I196" s="86" t="s">
        <v>78</v>
      </c>
      <c r="J196" s="317" t="s">
        <v>1527</v>
      </c>
      <c r="K196" s="569" t="s">
        <v>12400</v>
      </c>
      <c r="L196" s="570">
        <v>9943000</v>
      </c>
      <c r="M196" s="81" t="s">
        <v>73</v>
      </c>
      <c r="N196" s="145"/>
      <c r="O196" s="482" t="s">
        <v>12401</v>
      </c>
      <c r="P196" s="482">
        <v>1082903939</v>
      </c>
      <c r="Q196" s="150">
        <v>33</v>
      </c>
      <c r="R196" s="169">
        <v>44943</v>
      </c>
      <c r="S196" s="570">
        <v>5363267343</v>
      </c>
      <c r="T196" s="169">
        <v>44951</v>
      </c>
      <c r="U196" s="566">
        <f>L196</f>
        <v>9943000</v>
      </c>
      <c r="V196" s="86" t="s">
        <v>70</v>
      </c>
      <c r="W196" s="481">
        <v>7631392</v>
      </c>
      <c r="X196" s="482" t="s">
        <v>11762</v>
      </c>
      <c r="Y196" s="145"/>
      <c r="Z196" s="472">
        <v>44951</v>
      </c>
      <c r="AA196" s="472">
        <v>44951</v>
      </c>
      <c r="AB196" s="201" t="s">
        <v>80</v>
      </c>
      <c r="AC196" s="472">
        <v>45093</v>
      </c>
      <c r="AD196" s="150">
        <f t="shared" si="3"/>
        <v>142</v>
      </c>
      <c r="AE196" s="359">
        <v>2</v>
      </c>
      <c r="AF196" s="571">
        <v>887000</v>
      </c>
      <c r="AG196" s="359">
        <v>1</v>
      </c>
      <c r="AH196" s="201">
        <v>45107</v>
      </c>
      <c r="AI196" s="150">
        <f t="shared" si="9"/>
        <v>14</v>
      </c>
      <c r="AJ196" s="143">
        <v>0</v>
      </c>
      <c r="AK196" s="248">
        <v>0</v>
      </c>
      <c r="AL196" s="86" t="s">
        <v>80</v>
      </c>
      <c r="AM196" s="150">
        <v>0</v>
      </c>
      <c r="AN196" s="169" t="s">
        <v>80</v>
      </c>
      <c r="AO196" s="169" t="s">
        <v>80</v>
      </c>
      <c r="AP196" s="150">
        <f t="shared" si="12"/>
        <v>0</v>
      </c>
      <c r="AQ196" s="252">
        <f>+L196+AF196-AK196</f>
        <v>10830000</v>
      </c>
      <c r="AR196" s="86" t="s">
        <v>115</v>
      </c>
      <c r="AS196" s="143">
        <v>0</v>
      </c>
      <c r="AT196" s="203" t="s">
        <v>80</v>
      </c>
      <c r="AU196" s="248">
        <v>10830000</v>
      </c>
      <c r="AV196" s="364">
        <f t="shared" si="10"/>
        <v>0</v>
      </c>
      <c r="AW196" s="133">
        <f t="shared" si="11"/>
        <v>1</v>
      </c>
      <c r="AX196" s="156" t="s">
        <v>80</v>
      </c>
      <c r="AY196" s="86" t="s">
        <v>800</v>
      </c>
      <c r="AZ196" s="145" t="s">
        <v>12402</v>
      </c>
      <c r="BA196" s="81" t="s">
        <v>71</v>
      </c>
      <c r="BB196" s="81" t="s">
        <v>71</v>
      </c>
    </row>
    <row r="197" spans="2:54" s="296" customFormat="1" ht="15" customHeight="1" x14ac:dyDescent="0.2">
      <c r="B197" s="247">
        <v>2023</v>
      </c>
      <c r="C197" s="81">
        <v>891780111</v>
      </c>
      <c r="D197" s="82" t="s">
        <v>68</v>
      </c>
      <c r="E197" s="144" t="s">
        <v>12403</v>
      </c>
      <c r="F197" s="145" t="s">
        <v>12404</v>
      </c>
      <c r="G197" s="138">
        <v>0</v>
      </c>
      <c r="H197" s="145"/>
      <c r="I197" s="86" t="s">
        <v>78</v>
      </c>
      <c r="J197" s="81" t="s">
        <v>1527</v>
      </c>
      <c r="K197" s="141" t="s">
        <v>12405</v>
      </c>
      <c r="L197" s="248">
        <v>9943000</v>
      </c>
      <c r="M197" s="81" t="s">
        <v>73</v>
      </c>
      <c r="N197" s="145"/>
      <c r="O197" s="87" t="s">
        <v>12406</v>
      </c>
      <c r="P197" s="87">
        <v>1119816783</v>
      </c>
      <c r="Q197" s="150">
        <v>33</v>
      </c>
      <c r="R197" s="169">
        <v>44943</v>
      </c>
      <c r="S197" s="248">
        <v>5363267343</v>
      </c>
      <c r="T197" s="169">
        <v>44951</v>
      </c>
      <c r="U197" s="566">
        <f>L197</f>
        <v>9943000</v>
      </c>
      <c r="V197" s="86" t="s">
        <v>70</v>
      </c>
      <c r="W197" s="143">
        <v>7631392</v>
      </c>
      <c r="X197" s="87" t="s">
        <v>11762</v>
      </c>
      <c r="Y197" s="145"/>
      <c r="Z197" s="201">
        <v>44951</v>
      </c>
      <c r="AA197" s="201">
        <v>44951</v>
      </c>
      <c r="AB197" s="201" t="s">
        <v>80</v>
      </c>
      <c r="AC197" s="201">
        <v>45093</v>
      </c>
      <c r="AD197" s="150">
        <f t="shared" si="3"/>
        <v>142</v>
      </c>
      <c r="AE197" s="150">
        <v>1</v>
      </c>
      <c r="AF197" s="567">
        <v>887000</v>
      </c>
      <c r="AG197" s="150">
        <v>1</v>
      </c>
      <c r="AH197" s="201">
        <v>45107</v>
      </c>
      <c r="AI197" s="150">
        <f t="shared" si="9"/>
        <v>14</v>
      </c>
      <c r="AJ197" s="143">
        <v>0</v>
      </c>
      <c r="AK197" s="248">
        <v>0</v>
      </c>
      <c r="AL197" s="86" t="s">
        <v>80</v>
      </c>
      <c r="AM197" s="150">
        <v>0</v>
      </c>
      <c r="AN197" s="169" t="s">
        <v>80</v>
      </c>
      <c r="AO197" s="169" t="s">
        <v>80</v>
      </c>
      <c r="AP197" s="150">
        <f t="shared" si="12"/>
        <v>0</v>
      </c>
      <c r="AQ197" s="252">
        <f>+L197+AF197-AK197</f>
        <v>10830000</v>
      </c>
      <c r="AR197" s="86" t="s">
        <v>115</v>
      </c>
      <c r="AS197" s="143">
        <v>0</v>
      </c>
      <c r="AT197" s="203" t="s">
        <v>80</v>
      </c>
      <c r="AU197" s="248">
        <v>10830000</v>
      </c>
      <c r="AV197" s="364">
        <f t="shared" si="10"/>
        <v>0</v>
      </c>
      <c r="AW197" s="133">
        <f t="shared" si="11"/>
        <v>1</v>
      </c>
      <c r="AX197" s="156" t="s">
        <v>80</v>
      </c>
      <c r="AY197" s="86" t="s">
        <v>800</v>
      </c>
      <c r="AZ197" s="145" t="s">
        <v>12407</v>
      </c>
      <c r="BA197" s="81" t="s">
        <v>71</v>
      </c>
      <c r="BB197" s="81" t="s">
        <v>71</v>
      </c>
    </row>
    <row r="198" spans="2:54" s="296" customFormat="1" ht="15" customHeight="1" x14ac:dyDescent="0.2">
      <c r="B198" s="247">
        <v>2023</v>
      </c>
      <c r="C198" s="81">
        <v>891780111</v>
      </c>
      <c r="D198" s="82" t="s">
        <v>68</v>
      </c>
      <c r="E198" s="144" t="s">
        <v>12408</v>
      </c>
      <c r="F198" s="145" t="s">
        <v>12409</v>
      </c>
      <c r="G198" s="138">
        <v>0</v>
      </c>
      <c r="H198" s="145"/>
      <c r="I198" s="86" t="s">
        <v>78</v>
      </c>
      <c r="J198" s="81" t="s">
        <v>1527</v>
      </c>
      <c r="K198" s="141" t="s">
        <v>12410</v>
      </c>
      <c r="L198" s="248">
        <v>2700000</v>
      </c>
      <c r="M198" s="81" t="s">
        <v>73</v>
      </c>
      <c r="N198" s="145"/>
      <c r="O198" s="87" t="s">
        <v>12411</v>
      </c>
      <c r="P198" s="87">
        <v>57293236</v>
      </c>
      <c r="Q198" s="150">
        <v>33</v>
      </c>
      <c r="R198" s="169">
        <v>44943</v>
      </c>
      <c r="S198" s="248">
        <v>5363267343</v>
      </c>
      <c r="T198" s="169">
        <v>44951</v>
      </c>
      <c r="U198" s="566">
        <f>L198</f>
        <v>2700000</v>
      </c>
      <c r="V198" s="86" t="s">
        <v>70</v>
      </c>
      <c r="W198" s="143">
        <v>41947381</v>
      </c>
      <c r="X198" s="87" t="s">
        <v>11521</v>
      </c>
      <c r="Y198" s="145"/>
      <c r="Z198" s="201">
        <v>44951</v>
      </c>
      <c r="AA198" s="201">
        <v>44951</v>
      </c>
      <c r="AB198" s="201" t="s">
        <v>80</v>
      </c>
      <c r="AC198" s="201">
        <v>44957</v>
      </c>
      <c r="AD198" s="150">
        <f t="shared" si="3"/>
        <v>6</v>
      </c>
      <c r="AE198" s="150">
        <v>0</v>
      </c>
      <c r="AF198" s="567">
        <v>0</v>
      </c>
      <c r="AG198" s="150">
        <v>0</v>
      </c>
      <c r="AH198" s="156" t="s">
        <v>80</v>
      </c>
      <c r="AI198" s="150">
        <f t="shared" si="9"/>
        <v>0</v>
      </c>
      <c r="AJ198" s="143">
        <v>0</v>
      </c>
      <c r="AK198" s="248">
        <v>0</v>
      </c>
      <c r="AL198" s="86" t="s">
        <v>80</v>
      </c>
      <c r="AM198" s="150">
        <v>0</v>
      </c>
      <c r="AN198" s="169" t="s">
        <v>80</v>
      </c>
      <c r="AO198" s="169" t="s">
        <v>80</v>
      </c>
      <c r="AP198" s="150">
        <f t="shared" si="12"/>
        <v>0</v>
      </c>
      <c r="AQ198" s="252">
        <f>+L198+AF198-AK198</f>
        <v>2700000</v>
      </c>
      <c r="AR198" s="86" t="s">
        <v>115</v>
      </c>
      <c r="AS198" s="143">
        <v>0</v>
      </c>
      <c r="AT198" s="203" t="s">
        <v>80</v>
      </c>
      <c r="AU198" s="248">
        <v>2700000</v>
      </c>
      <c r="AV198" s="364">
        <f t="shared" si="10"/>
        <v>0</v>
      </c>
      <c r="AW198" s="133">
        <f t="shared" si="11"/>
        <v>1</v>
      </c>
      <c r="AX198" s="156" t="s">
        <v>80</v>
      </c>
      <c r="AY198" s="86" t="s">
        <v>800</v>
      </c>
      <c r="AZ198" s="145" t="s">
        <v>12412</v>
      </c>
      <c r="BA198" s="81" t="s">
        <v>71</v>
      </c>
      <c r="BB198" s="81" t="s">
        <v>71</v>
      </c>
    </row>
    <row r="199" spans="2:54" s="296" customFormat="1" ht="15" customHeight="1" x14ac:dyDescent="0.2">
      <c r="B199" s="247">
        <v>2023</v>
      </c>
      <c r="C199" s="81">
        <v>891780111</v>
      </c>
      <c r="D199" s="82" t="s">
        <v>68</v>
      </c>
      <c r="E199" s="144" t="s">
        <v>12413</v>
      </c>
      <c r="F199" s="145" t="s">
        <v>12414</v>
      </c>
      <c r="G199" s="568">
        <v>0</v>
      </c>
      <c r="H199" s="145"/>
      <c r="I199" s="86" t="s">
        <v>78</v>
      </c>
      <c r="J199" s="317" t="s">
        <v>12415</v>
      </c>
      <c r="K199" s="569" t="s">
        <v>12416</v>
      </c>
      <c r="L199" s="570">
        <v>24500000</v>
      </c>
      <c r="M199" s="81" t="s">
        <v>73</v>
      </c>
      <c r="N199" s="145"/>
      <c r="O199" s="482" t="s">
        <v>12417</v>
      </c>
      <c r="P199" s="482">
        <v>1082984896</v>
      </c>
      <c r="Q199" s="150">
        <v>97</v>
      </c>
      <c r="R199" s="169">
        <v>44950</v>
      </c>
      <c r="S199" s="570">
        <v>1089907678</v>
      </c>
      <c r="T199" s="169">
        <v>44951</v>
      </c>
      <c r="U199" s="566">
        <f>L199</f>
        <v>24500000</v>
      </c>
      <c r="V199" s="86" t="s">
        <v>70</v>
      </c>
      <c r="W199" s="481">
        <v>1082870070</v>
      </c>
      <c r="X199" s="482" t="s">
        <v>12418</v>
      </c>
      <c r="Y199" s="145"/>
      <c r="Z199" s="472">
        <v>44951</v>
      </c>
      <c r="AA199" s="472">
        <v>44951</v>
      </c>
      <c r="AB199" s="201" t="s">
        <v>80</v>
      </c>
      <c r="AC199" s="472">
        <v>45138</v>
      </c>
      <c r="AD199" s="150">
        <f t="shared" si="3"/>
        <v>187</v>
      </c>
      <c r="AE199" s="359">
        <v>0</v>
      </c>
      <c r="AF199" s="571">
        <v>0</v>
      </c>
      <c r="AG199" s="359">
        <v>0</v>
      </c>
      <c r="AH199" s="156" t="s">
        <v>80</v>
      </c>
      <c r="AI199" s="150">
        <f t="shared" ref="AI199:AI262" si="13">+IF(AH199="1800-01-01",0,AH199-AC199)</f>
        <v>0</v>
      </c>
      <c r="AJ199" s="143">
        <v>0</v>
      </c>
      <c r="AK199" s="248">
        <v>0</v>
      </c>
      <c r="AL199" s="86" t="s">
        <v>80</v>
      </c>
      <c r="AM199" s="150">
        <v>0</v>
      </c>
      <c r="AN199" s="169" t="s">
        <v>80</v>
      </c>
      <c r="AO199" s="169" t="s">
        <v>80</v>
      </c>
      <c r="AP199" s="150">
        <f t="shared" si="12"/>
        <v>0</v>
      </c>
      <c r="AQ199" s="252">
        <f>+L199+AF199-AK199</f>
        <v>24500000</v>
      </c>
      <c r="AR199" s="86" t="s">
        <v>115</v>
      </c>
      <c r="AS199" s="143">
        <v>0</v>
      </c>
      <c r="AT199" s="203" t="s">
        <v>80</v>
      </c>
      <c r="AU199" s="248">
        <v>24500000</v>
      </c>
      <c r="AV199" s="364">
        <f t="shared" ref="AV199:AV262" si="14">AQ199-AU199</f>
        <v>0</v>
      </c>
      <c r="AW199" s="133">
        <f t="shared" ref="AW199:AW262" si="15">+AU199/AQ199</f>
        <v>1</v>
      </c>
      <c r="AX199" s="156" t="s">
        <v>80</v>
      </c>
      <c r="AY199" s="86" t="s">
        <v>800</v>
      </c>
      <c r="AZ199" s="145" t="s">
        <v>12419</v>
      </c>
      <c r="BA199" s="81" t="s">
        <v>71</v>
      </c>
      <c r="BB199" s="81" t="s">
        <v>71</v>
      </c>
    </row>
    <row r="200" spans="2:54" s="296" customFormat="1" ht="15" customHeight="1" x14ac:dyDescent="0.2">
      <c r="B200" s="247">
        <v>2023</v>
      </c>
      <c r="C200" s="81">
        <v>891780111</v>
      </c>
      <c r="D200" s="82" t="s">
        <v>68</v>
      </c>
      <c r="E200" s="144" t="s">
        <v>12420</v>
      </c>
      <c r="F200" s="145" t="s">
        <v>12421</v>
      </c>
      <c r="G200" s="138">
        <v>0</v>
      </c>
      <c r="H200" s="145"/>
      <c r="I200" s="86" t="s">
        <v>78</v>
      </c>
      <c r="J200" s="81" t="s">
        <v>12415</v>
      </c>
      <c r="K200" s="141" t="s">
        <v>12422</v>
      </c>
      <c r="L200" s="248">
        <v>6800000</v>
      </c>
      <c r="M200" s="81" t="s">
        <v>73</v>
      </c>
      <c r="N200" s="145"/>
      <c r="O200" s="87" t="s">
        <v>12423</v>
      </c>
      <c r="P200" s="87">
        <v>1114816077</v>
      </c>
      <c r="Q200" s="150">
        <v>97</v>
      </c>
      <c r="R200" s="169">
        <v>44950</v>
      </c>
      <c r="S200" s="248">
        <v>1089907678</v>
      </c>
      <c r="T200" s="169">
        <v>44951</v>
      </c>
      <c r="U200" s="566">
        <f>L200</f>
        <v>6800000</v>
      </c>
      <c r="V200" s="86" t="s">
        <v>70</v>
      </c>
      <c r="W200" s="143">
        <v>1082870070</v>
      </c>
      <c r="X200" s="87" t="s">
        <v>12418</v>
      </c>
      <c r="Y200" s="145"/>
      <c r="Z200" s="201">
        <v>44951</v>
      </c>
      <c r="AA200" s="201">
        <v>44951</v>
      </c>
      <c r="AB200" s="201" t="s">
        <v>80</v>
      </c>
      <c r="AC200" s="201">
        <v>44985</v>
      </c>
      <c r="AD200" s="150">
        <f t="shared" si="3"/>
        <v>34</v>
      </c>
      <c r="AE200" s="150">
        <v>0</v>
      </c>
      <c r="AF200" s="567">
        <v>0</v>
      </c>
      <c r="AG200" s="150">
        <v>0</v>
      </c>
      <c r="AH200" s="156" t="s">
        <v>80</v>
      </c>
      <c r="AI200" s="150">
        <f t="shared" si="13"/>
        <v>0</v>
      </c>
      <c r="AJ200" s="143">
        <v>0</v>
      </c>
      <c r="AK200" s="248">
        <v>0</v>
      </c>
      <c r="AL200" s="86" t="s">
        <v>80</v>
      </c>
      <c r="AM200" s="150">
        <v>0</v>
      </c>
      <c r="AN200" s="169" t="s">
        <v>80</v>
      </c>
      <c r="AO200" s="169" t="s">
        <v>80</v>
      </c>
      <c r="AP200" s="150">
        <f t="shared" ref="AP200:AP263" si="16">IFERROR(+IF(AN200="1800-01-01",0,AO200-AN200),0)</f>
        <v>0</v>
      </c>
      <c r="AQ200" s="252">
        <f>+L200+AF200-AK200</f>
        <v>6800000</v>
      </c>
      <c r="AR200" s="86" t="s">
        <v>115</v>
      </c>
      <c r="AS200" s="143">
        <v>0</v>
      </c>
      <c r="AT200" s="203" t="s">
        <v>80</v>
      </c>
      <c r="AU200" s="248">
        <v>6800000</v>
      </c>
      <c r="AV200" s="364">
        <f t="shared" si="14"/>
        <v>0</v>
      </c>
      <c r="AW200" s="133">
        <f t="shared" si="15"/>
        <v>1</v>
      </c>
      <c r="AX200" s="156" t="s">
        <v>80</v>
      </c>
      <c r="AY200" s="86" t="s">
        <v>800</v>
      </c>
      <c r="AZ200" s="145" t="s">
        <v>12424</v>
      </c>
      <c r="BA200" s="81" t="s">
        <v>71</v>
      </c>
      <c r="BB200" s="81" t="s">
        <v>71</v>
      </c>
    </row>
    <row r="201" spans="2:54" s="296" customFormat="1" ht="15" customHeight="1" x14ac:dyDescent="0.2">
      <c r="B201" s="247">
        <v>2023</v>
      </c>
      <c r="C201" s="81">
        <v>891780111</v>
      </c>
      <c r="D201" s="82" t="s">
        <v>68</v>
      </c>
      <c r="E201" s="144" t="s">
        <v>12425</v>
      </c>
      <c r="F201" s="145" t="s">
        <v>12426</v>
      </c>
      <c r="G201" s="568">
        <v>0</v>
      </c>
      <c r="H201" s="145"/>
      <c r="I201" s="86" t="s">
        <v>78</v>
      </c>
      <c r="J201" s="317" t="s">
        <v>12415</v>
      </c>
      <c r="K201" s="569" t="s">
        <v>12427</v>
      </c>
      <c r="L201" s="570">
        <v>18400000</v>
      </c>
      <c r="M201" s="81" t="s">
        <v>73</v>
      </c>
      <c r="N201" s="145"/>
      <c r="O201" s="482" t="s">
        <v>12428</v>
      </c>
      <c r="P201" s="482">
        <v>7601321</v>
      </c>
      <c r="Q201" s="150">
        <v>97</v>
      </c>
      <c r="R201" s="169">
        <v>44950</v>
      </c>
      <c r="S201" s="570">
        <v>1089907678</v>
      </c>
      <c r="T201" s="169">
        <v>44951</v>
      </c>
      <c r="U201" s="566">
        <f>L201</f>
        <v>18400000</v>
      </c>
      <c r="V201" s="86" t="s">
        <v>70</v>
      </c>
      <c r="W201" s="481">
        <v>85471791</v>
      </c>
      <c r="X201" s="482" t="s">
        <v>12429</v>
      </c>
      <c r="Y201" s="145"/>
      <c r="Z201" s="472">
        <v>44951</v>
      </c>
      <c r="AA201" s="472">
        <v>44951</v>
      </c>
      <c r="AB201" s="201" t="s">
        <v>80</v>
      </c>
      <c r="AC201" s="472">
        <v>45138</v>
      </c>
      <c r="AD201" s="150">
        <f t="shared" si="3"/>
        <v>187</v>
      </c>
      <c r="AE201" s="359">
        <v>0</v>
      </c>
      <c r="AF201" s="571">
        <v>0</v>
      </c>
      <c r="AG201" s="359">
        <v>0</v>
      </c>
      <c r="AH201" s="156" t="s">
        <v>80</v>
      </c>
      <c r="AI201" s="150">
        <f t="shared" si="13"/>
        <v>0</v>
      </c>
      <c r="AJ201" s="143">
        <v>1</v>
      </c>
      <c r="AK201" s="248">
        <v>5800000</v>
      </c>
      <c r="AL201" s="156">
        <v>45077</v>
      </c>
      <c r="AM201" s="150">
        <v>0</v>
      </c>
      <c r="AN201" s="169" t="s">
        <v>80</v>
      </c>
      <c r="AO201" s="169" t="s">
        <v>80</v>
      </c>
      <c r="AP201" s="150">
        <f t="shared" si="16"/>
        <v>0</v>
      </c>
      <c r="AQ201" s="252">
        <f>+L201+AF201-AK201</f>
        <v>12600000</v>
      </c>
      <c r="AR201" s="86" t="s">
        <v>115</v>
      </c>
      <c r="AS201" s="143">
        <v>0</v>
      </c>
      <c r="AT201" s="203" t="s">
        <v>80</v>
      </c>
      <c r="AU201" s="248">
        <v>12600000</v>
      </c>
      <c r="AV201" s="364">
        <f t="shared" si="14"/>
        <v>0</v>
      </c>
      <c r="AW201" s="133">
        <f t="shared" si="15"/>
        <v>1</v>
      </c>
      <c r="AX201" s="156" t="s">
        <v>80</v>
      </c>
      <c r="AY201" s="86" t="s">
        <v>253</v>
      </c>
      <c r="AZ201" s="145" t="s">
        <v>12430</v>
      </c>
      <c r="BA201" s="81" t="s">
        <v>71</v>
      </c>
      <c r="BB201" s="81" t="s">
        <v>71</v>
      </c>
    </row>
    <row r="202" spans="2:54" s="296" customFormat="1" ht="15" customHeight="1" x14ac:dyDescent="0.2">
      <c r="B202" s="247">
        <v>2023</v>
      </c>
      <c r="C202" s="81">
        <v>891780111</v>
      </c>
      <c r="D202" s="82" t="s">
        <v>68</v>
      </c>
      <c r="E202" s="144" t="s">
        <v>12431</v>
      </c>
      <c r="F202" s="145" t="s">
        <v>12432</v>
      </c>
      <c r="G202" s="568">
        <v>0</v>
      </c>
      <c r="H202" s="145"/>
      <c r="I202" s="86" t="s">
        <v>78</v>
      </c>
      <c r="J202" s="317" t="s">
        <v>12415</v>
      </c>
      <c r="K202" s="569" t="s">
        <v>12433</v>
      </c>
      <c r="L202" s="570">
        <v>17500000</v>
      </c>
      <c r="M202" s="81" t="s">
        <v>73</v>
      </c>
      <c r="N202" s="145"/>
      <c r="O202" s="482" t="s">
        <v>1282</v>
      </c>
      <c r="P202" s="482">
        <v>1052983008</v>
      </c>
      <c r="Q202" s="150">
        <v>97</v>
      </c>
      <c r="R202" s="169">
        <v>44950</v>
      </c>
      <c r="S202" s="570">
        <v>1089907678</v>
      </c>
      <c r="T202" s="169">
        <v>44951</v>
      </c>
      <c r="U202" s="566">
        <f>L202</f>
        <v>17500000</v>
      </c>
      <c r="V202" s="86" t="s">
        <v>70</v>
      </c>
      <c r="W202" s="481">
        <v>1082870070</v>
      </c>
      <c r="X202" s="482" t="s">
        <v>12418</v>
      </c>
      <c r="Y202" s="145"/>
      <c r="Z202" s="472">
        <v>44951</v>
      </c>
      <c r="AA202" s="472">
        <v>44951</v>
      </c>
      <c r="AB202" s="201" t="s">
        <v>80</v>
      </c>
      <c r="AC202" s="472">
        <v>45138</v>
      </c>
      <c r="AD202" s="150">
        <f t="shared" si="3"/>
        <v>187</v>
      </c>
      <c r="AE202" s="359">
        <v>0</v>
      </c>
      <c r="AF202" s="571">
        <v>0</v>
      </c>
      <c r="AG202" s="359">
        <v>0</v>
      </c>
      <c r="AH202" s="156" t="s">
        <v>80</v>
      </c>
      <c r="AI202" s="150">
        <f t="shared" si="13"/>
        <v>0</v>
      </c>
      <c r="AJ202" s="143">
        <v>0</v>
      </c>
      <c r="AK202" s="248">
        <v>0</v>
      </c>
      <c r="AL202" s="86" t="s">
        <v>80</v>
      </c>
      <c r="AM202" s="150">
        <v>0</v>
      </c>
      <c r="AN202" s="169" t="s">
        <v>80</v>
      </c>
      <c r="AO202" s="169" t="s">
        <v>80</v>
      </c>
      <c r="AP202" s="150">
        <f t="shared" si="16"/>
        <v>0</v>
      </c>
      <c r="AQ202" s="252">
        <f>+L202+AF202-AK202</f>
        <v>17500000</v>
      </c>
      <c r="AR202" s="86" t="s">
        <v>115</v>
      </c>
      <c r="AS202" s="143">
        <v>0</v>
      </c>
      <c r="AT202" s="203" t="s">
        <v>80</v>
      </c>
      <c r="AU202" s="248">
        <v>17500000</v>
      </c>
      <c r="AV202" s="364">
        <f t="shared" si="14"/>
        <v>0</v>
      </c>
      <c r="AW202" s="133">
        <f t="shared" si="15"/>
        <v>1</v>
      </c>
      <c r="AX202" s="156" t="s">
        <v>80</v>
      </c>
      <c r="AY202" s="86" t="s">
        <v>800</v>
      </c>
      <c r="AZ202" s="145" t="s">
        <v>12434</v>
      </c>
      <c r="BA202" s="81" t="s">
        <v>71</v>
      </c>
      <c r="BB202" s="81" t="s">
        <v>71</v>
      </c>
    </row>
    <row r="203" spans="2:54" s="296" customFormat="1" ht="15" customHeight="1" x14ac:dyDescent="0.2">
      <c r="B203" s="247">
        <v>2023</v>
      </c>
      <c r="C203" s="81">
        <v>891780111</v>
      </c>
      <c r="D203" s="82" t="s">
        <v>68</v>
      </c>
      <c r="E203" s="144" t="s">
        <v>12435</v>
      </c>
      <c r="F203" s="145" t="s">
        <v>12436</v>
      </c>
      <c r="G203" s="568">
        <v>0</v>
      </c>
      <c r="H203" s="145"/>
      <c r="I203" s="86" t="s">
        <v>78</v>
      </c>
      <c r="J203" s="317" t="s">
        <v>12415</v>
      </c>
      <c r="K203" s="569" t="s">
        <v>12437</v>
      </c>
      <c r="L203" s="570">
        <v>17500000</v>
      </c>
      <c r="M203" s="81" t="s">
        <v>73</v>
      </c>
      <c r="N203" s="145"/>
      <c r="O203" s="482" t="s">
        <v>12438</v>
      </c>
      <c r="P203" s="482">
        <v>1082925230</v>
      </c>
      <c r="Q203" s="150">
        <v>97</v>
      </c>
      <c r="R203" s="169">
        <v>44950</v>
      </c>
      <c r="S203" s="570">
        <v>1089907678</v>
      </c>
      <c r="T203" s="169">
        <v>44951</v>
      </c>
      <c r="U203" s="566">
        <f>L203</f>
        <v>17500000</v>
      </c>
      <c r="V203" s="86" t="s">
        <v>70</v>
      </c>
      <c r="W203" s="481">
        <v>1082870070</v>
      </c>
      <c r="X203" s="482" t="s">
        <v>12418</v>
      </c>
      <c r="Y203" s="145"/>
      <c r="Z203" s="472">
        <v>44951</v>
      </c>
      <c r="AA203" s="472">
        <v>44951</v>
      </c>
      <c r="AB203" s="201" t="s">
        <v>80</v>
      </c>
      <c r="AC203" s="472">
        <v>45138</v>
      </c>
      <c r="AD203" s="150">
        <f t="shared" si="3"/>
        <v>187</v>
      </c>
      <c r="AE203" s="359">
        <v>0</v>
      </c>
      <c r="AF203" s="571">
        <v>0</v>
      </c>
      <c r="AG203" s="359">
        <v>0</v>
      </c>
      <c r="AH203" s="156" t="s">
        <v>80</v>
      </c>
      <c r="AI203" s="150">
        <f t="shared" si="13"/>
        <v>0</v>
      </c>
      <c r="AJ203" s="143">
        <v>0</v>
      </c>
      <c r="AK203" s="248">
        <v>0</v>
      </c>
      <c r="AL203" s="86" t="s">
        <v>80</v>
      </c>
      <c r="AM203" s="150">
        <v>0</v>
      </c>
      <c r="AN203" s="169" t="s">
        <v>80</v>
      </c>
      <c r="AO203" s="169" t="s">
        <v>80</v>
      </c>
      <c r="AP203" s="150">
        <f t="shared" si="16"/>
        <v>0</v>
      </c>
      <c r="AQ203" s="252">
        <f>+L203+AF203-AK203</f>
        <v>17500000</v>
      </c>
      <c r="AR203" s="86" t="s">
        <v>115</v>
      </c>
      <c r="AS203" s="143">
        <v>0</v>
      </c>
      <c r="AT203" s="203" t="s">
        <v>80</v>
      </c>
      <c r="AU203" s="248">
        <v>17500000</v>
      </c>
      <c r="AV203" s="364">
        <f t="shared" si="14"/>
        <v>0</v>
      </c>
      <c r="AW203" s="133">
        <f t="shared" si="15"/>
        <v>1</v>
      </c>
      <c r="AX203" s="156" t="s">
        <v>80</v>
      </c>
      <c r="AY203" s="86" t="s">
        <v>800</v>
      </c>
      <c r="AZ203" s="145" t="s">
        <v>12439</v>
      </c>
      <c r="BA203" s="81" t="s">
        <v>71</v>
      </c>
      <c r="BB203" s="81" t="s">
        <v>71</v>
      </c>
    </row>
    <row r="204" spans="2:54" s="296" customFormat="1" ht="15" customHeight="1" x14ac:dyDescent="0.2">
      <c r="B204" s="247">
        <v>2023</v>
      </c>
      <c r="C204" s="81">
        <v>891780111</v>
      </c>
      <c r="D204" s="82" t="s">
        <v>68</v>
      </c>
      <c r="E204" s="144" t="s">
        <v>12440</v>
      </c>
      <c r="F204" s="145" t="s">
        <v>12441</v>
      </c>
      <c r="G204" s="568">
        <v>0</v>
      </c>
      <c r="H204" s="145"/>
      <c r="I204" s="86" t="s">
        <v>78</v>
      </c>
      <c r="J204" s="317" t="s">
        <v>12415</v>
      </c>
      <c r="K204" s="569" t="s">
        <v>12442</v>
      </c>
      <c r="L204" s="570">
        <v>17200000</v>
      </c>
      <c r="M204" s="81" t="s">
        <v>73</v>
      </c>
      <c r="N204" s="145"/>
      <c r="O204" s="482" t="s">
        <v>12443</v>
      </c>
      <c r="P204" s="482">
        <v>1083021213</v>
      </c>
      <c r="Q204" s="150">
        <v>97</v>
      </c>
      <c r="R204" s="169">
        <v>44950</v>
      </c>
      <c r="S204" s="570">
        <v>1089907678</v>
      </c>
      <c r="T204" s="169">
        <v>44951</v>
      </c>
      <c r="U204" s="566">
        <f>L204</f>
        <v>17200000</v>
      </c>
      <c r="V204" s="86" t="s">
        <v>70</v>
      </c>
      <c r="W204" s="481">
        <v>36722626</v>
      </c>
      <c r="X204" s="482" t="s">
        <v>12444</v>
      </c>
      <c r="Y204" s="145"/>
      <c r="Z204" s="472">
        <v>44951</v>
      </c>
      <c r="AA204" s="472">
        <v>44951</v>
      </c>
      <c r="AB204" s="201" t="s">
        <v>80</v>
      </c>
      <c r="AC204" s="472">
        <v>45138</v>
      </c>
      <c r="AD204" s="150">
        <f t="shared" si="3"/>
        <v>187</v>
      </c>
      <c r="AE204" s="359">
        <v>0</v>
      </c>
      <c r="AF204" s="571">
        <v>0</v>
      </c>
      <c r="AG204" s="359">
        <v>0</v>
      </c>
      <c r="AH204" s="156" t="s">
        <v>80</v>
      </c>
      <c r="AI204" s="150">
        <f t="shared" si="13"/>
        <v>0</v>
      </c>
      <c r="AJ204" s="143">
        <v>0</v>
      </c>
      <c r="AK204" s="248">
        <v>0</v>
      </c>
      <c r="AL204" s="86" t="s">
        <v>80</v>
      </c>
      <c r="AM204" s="150">
        <v>0</v>
      </c>
      <c r="AN204" s="169" t="s">
        <v>80</v>
      </c>
      <c r="AO204" s="169" t="s">
        <v>80</v>
      </c>
      <c r="AP204" s="150">
        <f t="shared" si="16"/>
        <v>0</v>
      </c>
      <c r="AQ204" s="252">
        <f>+L204+AF204-AK204</f>
        <v>17200000</v>
      </c>
      <c r="AR204" s="86" t="s">
        <v>115</v>
      </c>
      <c r="AS204" s="143">
        <v>0</v>
      </c>
      <c r="AT204" s="203" t="s">
        <v>80</v>
      </c>
      <c r="AU204" s="248">
        <v>17200000</v>
      </c>
      <c r="AV204" s="364">
        <f t="shared" si="14"/>
        <v>0</v>
      </c>
      <c r="AW204" s="133">
        <f t="shared" si="15"/>
        <v>1</v>
      </c>
      <c r="AX204" s="156" t="s">
        <v>80</v>
      </c>
      <c r="AY204" s="86" t="s">
        <v>800</v>
      </c>
      <c r="AZ204" s="145" t="s">
        <v>12445</v>
      </c>
      <c r="BA204" s="81" t="s">
        <v>71</v>
      </c>
      <c r="BB204" s="81" t="s">
        <v>71</v>
      </c>
    </row>
    <row r="205" spans="2:54" s="296" customFormat="1" ht="15" customHeight="1" x14ac:dyDescent="0.2">
      <c r="B205" s="247">
        <v>2023</v>
      </c>
      <c r="C205" s="81">
        <v>891780111</v>
      </c>
      <c r="D205" s="82" t="s">
        <v>68</v>
      </c>
      <c r="E205" s="144" t="s">
        <v>12446</v>
      </c>
      <c r="F205" s="145" t="s">
        <v>12447</v>
      </c>
      <c r="G205" s="568">
        <v>2021000100084</v>
      </c>
      <c r="H205" s="145"/>
      <c r="I205" s="86" t="s">
        <v>78</v>
      </c>
      <c r="J205" s="317" t="s">
        <v>12415</v>
      </c>
      <c r="K205" s="569" t="s">
        <v>12448</v>
      </c>
      <c r="L205" s="570">
        <v>22750000</v>
      </c>
      <c r="M205" s="81" t="s">
        <v>73</v>
      </c>
      <c r="N205" s="145"/>
      <c r="O205" s="482" t="s">
        <v>12449</v>
      </c>
      <c r="P205" s="482">
        <v>84457585</v>
      </c>
      <c r="Q205" s="150">
        <v>97</v>
      </c>
      <c r="R205" s="169">
        <v>44950</v>
      </c>
      <c r="S205" s="570">
        <v>1089907678</v>
      </c>
      <c r="T205" s="169">
        <v>44951</v>
      </c>
      <c r="U205" s="566">
        <f>L205</f>
        <v>22750000</v>
      </c>
      <c r="V205" s="86" t="s">
        <v>70</v>
      </c>
      <c r="W205" s="481">
        <v>85471791</v>
      </c>
      <c r="X205" s="482" t="s">
        <v>12429</v>
      </c>
      <c r="Y205" s="145"/>
      <c r="Z205" s="472">
        <v>44951</v>
      </c>
      <c r="AA205" s="472">
        <v>44951</v>
      </c>
      <c r="AB205" s="201" t="s">
        <v>80</v>
      </c>
      <c r="AC205" s="472">
        <v>45138</v>
      </c>
      <c r="AD205" s="150">
        <f t="shared" si="3"/>
        <v>187</v>
      </c>
      <c r="AE205" s="359">
        <v>0</v>
      </c>
      <c r="AF205" s="571">
        <v>0</v>
      </c>
      <c r="AG205" s="359">
        <v>0</v>
      </c>
      <c r="AH205" s="156" t="s">
        <v>80</v>
      </c>
      <c r="AI205" s="150">
        <f t="shared" si="13"/>
        <v>0</v>
      </c>
      <c r="AJ205" s="143">
        <v>0</v>
      </c>
      <c r="AK205" s="248">
        <v>0</v>
      </c>
      <c r="AL205" s="86" t="s">
        <v>80</v>
      </c>
      <c r="AM205" s="150">
        <v>0</v>
      </c>
      <c r="AN205" s="169" t="s">
        <v>80</v>
      </c>
      <c r="AO205" s="169" t="s">
        <v>80</v>
      </c>
      <c r="AP205" s="150">
        <f t="shared" si="16"/>
        <v>0</v>
      </c>
      <c r="AQ205" s="252">
        <f>+L205+AF205-AK205</f>
        <v>22750000</v>
      </c>
      <c r="AR205" s="86" t="s">
        <v>115</v>
      </c>
      <c r="AS205" s="143">
        <v>0</v>
      </c>
      <c r="AT205" s="203" t="s">
        <v>80</v>
      </c>
      <c r="AU205" s="248">
        <v>22750000</v>
      </c>
      <c r="AV205" s="364">
        <f t="shared" si="14"/>
        <v>0</v>
      </c>
      <c r="AW205" s="133">
        <f t="shared" si="15"/>
        <v>1</v>
      </c>
      <c r="AX205" s="156" t="s">
        <v>80</v>
      </c>
      <c r="AY205" s="86" t="s">
        <v>800</v>
      </c>
      <c r="AZ205" s="145" t="s">
        <v>12450</v>
      </c>
      <c r="BA205" s="81" t="s">
        <v>71</v>
      </c>
      <c r="BB205" s="81" t="s">
        <v>71</v>
      </c>
    </row>
    <row r="206" spans="2:54" s="296" customFormat="1" ht="15" customHeight="1" x14ac:dyDescent="0.2">
      <c r="B206" s="247">
        <v>2023</v>
      </c>
      <c r="C206" s="81">
        <v>891780111</v>
      </c>
      <c r="D206" s="82" t="s">
        <v>68</v>
      </c>
      <c r="E206" s="144" t="s">
        <v>12451</v>
      </c>
      <c r="F206" s="145" t="s">
        <v>12452</v>
      </c>
      <c r="G206" s="568">
        <v>0</v>
      </c>
      <c r="H206" s="145"/>
      <c r="I206" s="86" t="s">
        <v>78</v>
      </c>
      <c r="J206" s="317" t="s">
        <v>12415</v>
      </c>
      <c r="K206" s="569" t="s">
        <v>12453</v>
      </c>
      <c r="L206" s="570">
        <v>20125000</v>
      </c>
      <c r="M206" s="81" t="s">
        <v>73</v>
      </c>
      <c r="N206" s="145"/>
      <c r="O206" s="482" t="s">
        <v>12454</v>
      </c>
      <c r="P206" s="482">
        <v>1083014411</v>
      </c>
      <c r="Q206" s="150">
        <v>97</v>
      </c>
      <c r="R206" s="169">
        <v>44950</v>
      </c>
      <c r="S206" s="570">
        <v>1089907678</v>
      </c>
      <c r="T206" s="169">
        <v>44951</v>
      </c>
      <c r="U206" s="566">
        <f>L206</f>
        <v>20125000</v>
      </c>
      <c r="V206" s="86" t="s">
        <v>70</v>
      </c>
      <c r="W206" s="481">
        <v>1082870070</v>
      </c>
      <c r="X206" s="482" t="s">
        <v>12418</v>
      </c>
      <c r="Y206" s="145"/>
      <c r="Z206" s="472">
        <v>44951</v>
      </c>
      <c r="AA206" s="472">
        <v>44951</v>
      </c>
      <c r="AB206" s="201" t="s">
        <v>80</v>
      </c>
      <c r="AC206" s="472">
        <v>45138</v>
      </c>
      <c r="AD206" s="150">
        <f t="shared" si="3"/>
        <v>187</v>
      </c>
      <c r="AE206" s="359">
        <v>0</v>
      </c>
      <c r="AF206" s="571">
        <v>0</v>
      </c>
      <c r="AG206" s="359">
        <v>0</v>
      </c>
      <c r="AH206" s="156" t="s">
        <v>80</v>
      </c>
      <c r="AI206" s="150">
        <f t="shared" si="13"/>
        <v>0</v>
      </c>
      <c r="AJ206" s="143">
        <v>0</v>
      </c>
      <c r="AK206" s="248">
        <v>0</v>
      </c>
      <c r="AL206" s="86" t="s">
        <v>80</v>
      </c>
      <c r="AM206" s="150">
        <v>0</v>
      </c>
      <c r="AN206" s="169" t="s">
        <v>80</v>
      </c>
      <c r="AO206" s="169" t="s">
        <v>80</v>
      </c>
      <c r="AP206" s="150">
        <f t="shared" si="16"/>
        <v>0</v>
      </c>
      <c r="AQ206" s="252">
        <f>+L206+AF206-AK206</f>
        <v>20125000</v>
      </c>
      <c r="AR206" s="86" t="s">
        <v>115</v>
      </c>
      <c r="AS206" s="143">
        <v>0</v>
      </c>
      <c r="AT206" s="203" t="s">
        <v>80</v>
      </c>
      <c r="AU206" s="248">
        <v>20125000</v>
      </c>
      <c r="AV206" s="364">
        <f t="shared" si="14"/>
        <v>0</v>
      </c>
      <c r="AW206" s="133">
        <f t="shared" si="15"/>
        <v>1</v>
      </c>
      <c r="AX206" s="156" t="s">
        <v>80</v>
      </c>
      <c r="AY206" s="86" t="s">
        <v>800</v>
      </c>
      <c r="AZ206" s="145" t="s">
        <v>12455</v>
      </c>
      <c r="BA206" s="81" t="s">
        <v>71</v>
      </c>
      <c r="BB206" s="81" t="s">
        <v>71</v>
      </c>
    </row>
    <row r="207" spans="2:54" s="296" customFormat="1" ht="15" customHeight="1" x14ac:dyDescent="0.2">
      <c r="B207" s="247">
        <v>2023</v>
      </c>
      <c r="C207" s="81">
        <v>891780111</v>
      </c>
      <c r="D207" s="82" t="s">
        <v>68</v>
      </c>
      <c r="E207" s="144" t="s">
        <v>12456</v>
      </c>
      <c r="F207" s="145" t="s">
        <v>12457</v>
      </c>
      <c r="G207" s="568">
        <v>0</v>
      </c>
      <c r="H207" s="145"/>
      <c r="I207" s="86" t="s">
        <v>78</v>
      </c>
      <c r="J207" s="317" t="s">
        <v>12415</v>
      </c>
      <c r="K207" s="569" t="s">
        <v>12458</v>
      </c>
      <c r="L207" s="570">
        <v>13000000</v>
      </c>
      <c r="M207" s="81" t="s">
        <v>73</v>
      </c>
      <c r="N207" s="145"/>
      <c r="O207" s="482" t="s">
        <v>12459</v>
      </c>
      <c r="P207" s="482">
        <v>1018493051</v>
      </c>
      <c r="Q207" s="150">
        <v>97</v>
      </c>
      <c r="R207" s="169">
        <v>44950</v>
      </c>
      <c r="S207" s="570">
        <v>1089907678</v>
      </c>
      <c r="T207" s="169">
        <v>44951</v>
      </c>
      <c r="U207" s="566">
        <f>L207</f>
        <v>13000000</v>
      </c>
      <c r="V207" s="86" t="s">
        <v>70</v>
      </c>
      <c r="W207" s="481">
        <v>1082870070</v>
      </c>
      <c r="X207" s="482" t="s">
        <v>12418</v>
      </c>
      <c r="Y207" s="145"/>
      <c r="Z207" s="472">
        <v>44951</v>
      </c>
      <c r="AA207" s="472">
        <v>44951</v>
      </c>
      <c r="AB207" s="201" t="s">
        <v>80</v>
      </c>
      <c r="AC207" s="472">
        <v>45138</v>
      </c>
      <c r="AD207" s="150">
        <f t="shared" si="3"/>
        <v>187</v>
      </c>
      <c r="AE207" s="359">
        <v>0</v>
      </c>
      <c r="AF207" s="571">
        <v>0</v>
      </c>
      <c r="AG207" s="359">
        <v>0</v>
      </c>
      <c r="AH207" s="156" t="s">
        <v>80</v>
      </c>
      <c r="AI207" s="150">
        <f t="shared" si="13"/>
        <v>0</v>
      </c>
      <c r="AJ207" s="143">
        <v>0</v>
      </c>
      <c r="AK207" s="248">
        <v>0</v>
      </c>
      <c r="AL207" s="86" t="s">
        <v>80</v>
      </c>
      <c r="AM207" s="150">
        <v>0</v>
      </c>
      <c r="AN207" s="169" t="s">
        <v>80</v>
      </c>
      <c r="AO207" s="169" t="s">
        <v>80</v>
      </c>
      <c r="AP207" s="150">
        <f t="shared" si="16"/>
        <v>0</v>
      </c>
      <c r="AQ207" s="252">
        <f>+L207+AF207-AK207</f>
        <v>13000000</v>
      </c>
      <c r="AR207" s="86" t="s">
        <v>115</v>
      </c>
      <c r="AS207" s="143">
        <v>0</v>
      </c>
      <c r="AT207" s="203" t="s">
        <v>80</v>
      </c>
      <c r="AU207" s="248">
        <v>13000000</v>
      </c>
      <c r="AV207" s="364">
        <f t="shared" si="14"/>
        <v>0</v>
      </c>
      <c r="AW207" s="133">
        <f t="shared" si="15"/>
        <v>1</v>
      </c>
      <c r="AX207" s="156" t="s">
        <v>80</v>
      </c>
      <c r="AY207" s="86" t="s">
        <v>800</v>
      </c>
      <c r="AZ207" s="145" t="s">
        <v>12460</v>
      </c>
      <c r="BA207" s="81" t="s">
        <v>71</v>
      </c>
      <c r="BB207" s="81" t="s">
        <v>71</v>
      </c>
    </row>
    <row r="208" spans="2:54" s="296" customFormat="1" ht="15" customHeight="1" x14ac:dyDescent="0.2">
      <c r="B208" s="247">
        <v>2023</v>
      </c>
      <c r="C208" s="81">
        <v>891780111</v>
      </c>
      <c r="D208" s="82" t="s">
        <v>68</v>
      </c>
      <c r="E208" s="144" t="s">
        <v>12461</v>
      </c>
      <c r="F208" s="145" t="s">
        <v>12462</v>
      </c>
      <c r="G208" s="568">
        <v>0</v>
      </c>
      <c r="H208" s="145"/>
      <c r="I208" s="86" t="s">
        <v>78</v>
      </c>
      <c r="J208" s="317" t="s">
        <v>12415</v>
      </c>
      <c r="K208" s="569" t="s">
        <v>12453</v>
      </c>
      <c r="L208" s="570">
        <v>20125000</v>
      </c>
      <c r="M208" s="81" t="s">
        <v>73</v>
      </c>
      <c r="N208" s="145"/>
      <c r="O208" s="482" t="s">
        <v>1273</v>
      </c>
      <c r="P208" s="482">
        <v>1082941708</v>
      </c>
      <c r="Q208" s="150">
        <v>97</v>
      </c>
      <c r="R208" s="169">
        <v>44950</v>
      </c>
      <c r="S208" s="570">
        <v>1089907678</v>
      </c>
      <c r="T208" s="169">
        <v>44951</v>
      </c>
      <c r="U208" s="566">
        <f>L208</f>
        <v>20125000</v>
      </c>
      <c r="V208" s="86" t="s">
        <v>70</v>
      </c>
      <c r="W208" s="481">
        <v>1082870070</v>
      </c>
      <c r="X208" s="482" t="s">
        <v>12418</v>
      </c>
      <c r="Y208" s="145"/>
      <c r="Z208" s="472">
        <v>44951</v>
      </c>
      <c r="AA208" s="472">
        <v>44951</v>
      </c>
      <c r="AB208" s="201" t="s">
        <v>80</v>
      </c>
      <c r="AC208" s="472">
        <v>45138</v>
      </c>
      <c r="AD208" s="150">
        <f t="shared" si="3"/>
        <v>187</v>
      </c>
      <c r="AE208" s="359">
        <v>0</v>
      </c>
      <c r="AF208" s="571">
        <v>0</v>
      </c>
      <c r="AG208" s="359">
        <v>0</v>
      </c>
      <c r="AH208" s="156" t="s">
        <v>80</v>
      </c>
      <c r="AI208" s="150">
        <f t="shared" si="13"/>
        <v>0</v>
      </c>
      <c r="AJ208" s="143">
        <v>0</v>
      </c>
      <c r="AK208" s="248">
        <v>0</v>
      </c>
      <c r="AL208" s="86" t="s">
        <v>80</v>
      </c>
      <c r="AM208" s="150">
        <v>0</v>
      </c>
      <c r="AN208" s="169" t="s">
        <v>80</v>
      </c>
      <c r="AO208" s="169" t="s">
        <v>80</v>
      </c>
      <c r="AP208" s="150">
        <f t="shared" si="16"/>
        <v>0</v>
      </c>
      <c r="AQ208" s="252">
        <f>+L208+AF208-AK208</f>
        <v>20125000</v>
      </c>
      <c r="AR208" s="86" t="s">
        <v>115</v>
      </c>
      <c r="AS208" s="143">
        <v>0</v>
      </c>
      <c r="AT208" s="203" t="s">
        <v>80</v>
      </c>
      <c r="AU208" s="248">
        <v>20125000</v>
      </c>
      <c r="AV208" s="364">
        <f t="shared" si="14"/>
        <v>0</v>
      </c>
      <c r="AW208" s="133">
        <f t="shared" si="15"/>
        <v>1</v>
      </c>
      <c r="AX208" s="156" t="s">
        <v>80</v>
      </c>
      <c r="AY208" s="86" t="s">
        <v>800</v>
      </c>
      <c r="AZ208" s="145" t="s">
        <v>12463</v>
      </c>
      <c r="BA208" s="81" t="s">
        <v>71</v>
      </c>
      <c r="BB208" s="81" t="s">
        <v>71</v>
      </c>
    </row>
    <row r="209" spans="2:54" s="296" customFormat="1" ht="15" customHeight="1" x14ac:dyDescent="0.2">
      <c r="B209" s="247">
        <v>2023</v>
      </c>
      <c r="C209" s="81">
        <v>891780111</v>
      </c>
      <c r="D209" s="82" t="s">
        <v>68</v>
      </c>
      <c r="E209" s="144" t="s">
        <v>12464</v>
      </c>
      <c r="F209" s="145" t="s">
        <v>12465</v>
      </c>
      <c r="G209" s="568">
        <v>0</v>
      </c>
      <c r="H209" s="145"/>
      <c r="I209" s="86" t="s">
        <v>78</v>
      </c>
      <c r="J209" s="317" t="s">
        <v>12415</v>
      </c>
      <c r="K209" s="569" t="s">
        <v>12466</v>
      </c>
      <c r="L209" s="570">
        <v>16000000</v>
      </c>
      <c r="M209" s="81" t="s">
        <v>73</v>
      </c>
      <c r="N209" s="145"/>
      <c r="O209" s="482" t="s">
        <v>12467</v>
      </c>
      <c r="P209" s="482">
        <v>4979940</v>
      </c>
      <c r="Q209" s="150">
        <v>97</v>
      </c>
      <c r="R209" s="169">
        <v>44950</v>
      </c>
      <c r="S209" s="570">
        <v>1089907678</v>
      </c>
      <c r="T209" s="169">
        <v>44951</v>
      </c>
      <c r="U209" s="566">
        <f>L209</f>
        <v>16000000</v>
      </c>
      <c r="V209" s="86" t="s">
        <v>70</v>
      </c>
      <c r="W209" s="481">
        <v>36722626</v>
      </c>
      <c r="X209" s="482" t="s">
        <v>12444</v>
      </c>
      <c r="Y209" s="145"/>
      <c r="Z209" s="472">
        <v>44951</v>
      </c>
      <c r="AA209" s="472">
        <v>44951</v>
      </c>
      <c r="AB209" s="201" t="s">
        <v>80</v>
      </c>
      <c r="AC209" s="472">
        <v>45138</v>
      </c>
      <c r="AD209" s="150">
        <f t="shared" si="3"/>
        <v>187</v>
      </c>
      <c r="AE209" s="359">
        <v>0</v>
      </c>
      <c r="AF209" s="571">
        <v>0</v>
      </c>
      <c r="AG209" s="359">
        <v>0</v>
      </c>
      <c r="AH209" s="156" t="s">
        <v>80</v>
      </c>
      <c r="AI209" s="150">
        <f t="shared" si="13"/>
        <v>0</v>
      </c>
      <c r="AJ209" s="143">
        <v>0</v>
      </c>
      <c r="AK209" s="248">
        <v>0</v>
      </c>
      <c r="AL209" s="86" t="s">
        <v>80</v>
      </c>
      <c r="AM209" s="150">
        <v>0</v>
      </c>
      <c r="AN209" s="169" t="s">
        <v>80</v>
      </c>
      <c r="AO209" s="169" t="s">
        <v>80</v>
      </c>
      <c r="AP209" s="150">
        <f t="shared" si="16"/>
        <v>0</v>
      </c>
      <c r="AQ209" s="252">
        <f>+L209+AF209-AK209</f>
        <v>16000000</v>
      </c>
      <c r="AR209" s="86" t="s">
        <v>115</v>
      </c>
      <c r="AS209" s="143">
        <v>0</v>
      </c>
      <c r="AT209" s="203" t="s">
        <v>80</v>
      </c>
      <c r="AU209" s="248">
        <v>16000000</v>
      </c>
      <c r="AV209" s="364">
        <f t="shared" si="14"/>
        <v>0</v>
      </c>
      <c r="AW209" s="133">
        <f t="shared" si="15"/>
        <v>1</v>
      </c>
      <c r="AX209" s="156" t="s">
        <v>80</v>
      </c>
      <c r="AY209" s="86" t="s">
        <v>800</v>
      </c>
      <c r="AZ209" s="145" t="s">
        <v>12468</v>
      </c>
      <c r="BA209" s="81" t="s">
        <v>71</v>
      </c>
      <c r="BB209" s="81" t="s">
        <v>71</v>
      </c>
    </row>
    <row r="210" spans="2:54" s="296" customFormat="1" ht="15" customHeight="1" x14ac:dyDescent="0.2">
      <c r="B210" s="247">
        <v>2023</v>
      </c>
      <c r="C210" s="81">
        <v>891780111</v>
      </c>
      <c r="D210" s="82" t="s">
        <v>68</v>
      </c>
      <c r="E210" s="144" t="s">
        <v>12469</v>
      </c>
      <c r="F210" s="145" t="s">
        <v>12470</v>
      </c>
      <c r="G210" s="138">
        <v>0</v>
      </c>
      <c r="H210" s="145"/>
      <c r="I210" s="86" t="s">
        <v>78</v>
      </c>
      <c r="J210" s="81" t="s">
        <v>12415</v>
      </c>
      <c r="K210" s="141" t="s">
        <v>12471</v>
      </c>
      <c r="L210" s="248">
        <v>18900000</v>
      </c>
      <c r="M210" s="81" t="s">
        <v>73</v>
      </c>
      <c r="N210" s="145"/>
      <c r="O210" s="87" t="s">
        <v>2503</v>
      </c>
      <c r="P210" s="87">
        <v>1082999611</v>
      </c>
      <c r="Q210" s="150">
        <v>97</v>
      </c>
      <c r="R210" s="169">
        <v>44950</v>
      </c>
      <c r="S210" s="248">
        <v>1089907678</v>
      </c>
      <c r="T210" s="169">
        <v>44952</v>
      </c>
      <c r="U210" s="566">
        <f>L210</f>
        <v>18900000</v>
      </c>
      <c r="V210" s="86" t="s">
        <v>70</v>
      </c>
      <c r="W210" s="143">
        <v>85449357</v>
      </c>
      <c r="X210" s="87" t="s">
        <v>11662</v>
      </c>
      <c r="Y210" s="145"/>
      <c r="Z210" s="201">
        <v>44952</v>
      </c>
      <c r="AA210" s="201">
        <v>44952</v>
      </c>
      <c r="AB210" s="201" t="s">
        <v>80</v>
      </c>
      <c r="AC210" s="201">
        <v>45138</v>
      </c>
      <c r="AD210" s="150">
        <f t="shared" si="3"/>
        <v>186</v>
      </c>
      <c r="AE210" s="150">
        <v>0</v>
      </c>
      <c r="AF210" s="567">
        <v>0</v>
      </c>
      <c r="AG210" s="150">
        <v>0</v>
      </c>
      <c r="AH210" s="156" t="s">
        <v>80</v>
      </c>
      <c r="AI210" s="150">
        <f t="shared" si="13"/>
        <v>0</v>
      </c>
      <c r="AJ210" s="143">
        <v>1</v>
      </c>
      <c r="AK210" s="248">
        <v>13500000</v>
      </c>
      <c r="AL210" s="156">
        <v>44985</v>
      </c>
      <c r="AM210" s="150">
        <v>0</v>
      </c>
      <c r="AN210" s="169" t="s">
        <v>80</v>
      </c>
      <c r="AO210" s="169" t="s">
        <v>80</v>
      </c>
      <c r="AP210" s="150">
        <f t="shared" si="16"/>
        <v>0</v>
      </c>
      <c r="AQ210" s="252">
        <f>+L210+AF210-AK210</f>
        <v>5400000</v>
      </c>
      <c r="AR210" s="86" t="s">
        <v>115</v>
      </c>
      <c r="AS210" s="143">
        <v>0</v>
      </c>
      <c r="AT210" s="203" t="s">
        <v>80</v>
      </c>
      <c r="AU210" s="248">
        <v>5400000</v>
      </c>
      <c r="AV210" s="364">
        <f t="shared" si="14"/>
        <v>0</v>
      </c>
      <c r="AW210" s="133">
        <f t="shared" si="15"/>
        <v>1</v>
      </c>
      <c r="AX210" s="156">
        <v>44991</v>
      </c>
      <c r="AY210" s="86" t="s">
        <v>253</v>
      </c>
      <c r="AZ210" s="145" t="s">
        <v>12472</v>
      </c>
      <c r="BA210" s="81" t="s">
        <v>71</v>
      </c>
      <c r="BB210" s="81" t="s">
        <v>71</v>
      </c>
    </row>
    <row r="211" spans="2:54" s="296" customFormat="1" ht="15" customHeight="1" x14ac:dyDescent="0.2">
      <c r="B211" s="247">
        <v>2023</v>
      </c>
      <c r="C211" s="81">
        <v>891780111</v>
      </c>
      <c r="D211" s="82" t="s">
        <v>68</v>
      </c>
      <c r="E211" s="144" t="s">
        <v>12473</v>
      </c>
      <c r="F211" s="145" t="s">
        <v>12474</v>
      </c>
      <c r="G211" s="568">
        <v>0</v>
      </c>
      <c r="H211" s="145"/>
      <c r="I211" s="86" t="s">
        <v>78</v>
      </c>
      <c r="J211" s="317" t="s">
        <v>12415</v>
      </c>
      <c r="K211" s="569" t="s">
        <v>12475</v>
      </c>
      <c r="L211" s="570">
        <v>14200000</v>
      </c>
      <c r="M211" s="81" t="s">
        <v>73</v>
      </c>
      <c r="N211" s="145"/>
      <c r="O211" s="482" t="s">
        <v>12476</v>
      </c>
      <c r="P211" s="482">
        <v>1221976238</v>
      </c>
      <c r="Q211" s="150">
        <v>97</v>
      </c>
      <c r="R211" s="169">
        <v>44950</v>
      </c>
      <c r="S211" s="570">
        <v>1089907678</v>
      </c>
      <c r="T211" s="169">
        <v>44952</v>
      </c>
      <c r="U211" s="566">
        <f>L211</f>
        <v>14200000</v>
      </c>
      <c r="V211" s="86" t="s">
        <v>70</v>
      </c>
      <c r="W211" s="481">
        <v>36722626</v>
      </c>
      <c r="X211" s="482" t="s">
        <v>12444</v>
      </c>
      <c r="Y211" s="145"/>
      <c r="Z211" s="472">
        <v>44952</v>
      </c>
      <c r="AA211" s="472">
        <v>44952</v>
      </c>
      <c r="AB211" s="201" t="s">
        <v>80</v>
      </c>
      <c r="AC211" s="472">
        <v>45138</v>
      </c>
      <c r="AD211" s="150">
        <f t="shared" si="3"/>
        <v>186</v>
      </c>
      <c r="AE211" s="359">
        <v>0</v>
      </c>
      <c r="AF211" s="571">
        <v>0</v>
      </c>
      <c r="AG211" s="359">
        <v>0</v>
      </c>
      <c r="AH211" s="156" t="s">
        <v>80</v>
      </c>
      <c r="AI211" s="150">
        <f t="shared" si="13"/>
        <v>0</v>
      </c>
      <c r="AJ211" s="143">
        <v>0</v>
      </c>
      <c r="AK211" s="248">
        <v>0</v>
      </c>
      <c r="AL211" s="86" t="s">
        <v>80</v>
      </c>
      <c r="AM211" s="150">
        <v>0</v>
      </c>
      <c r="AN211" s="169" t="s">
        <v>80</v>
      </c>
      <c r="AO211" s="169" t="s">
        <v>80</v>
      </c>
      <c r="AP211" s="150">
        <f t="shared" si="16"/>
        <v>0</v>
      </c>
      <c r="AQ211" s="252">
        <f>+L211+AF211-AK211</f>
        <v>14200000</v>
      </c>
      <c r="AR211" s="86" t="s">
        <v>115</v>
      </c>
      <c r="AS211" s="143">
        <v>0</v>
      </c>
      <c r="AT211" s="203" t="s">
        <v>80</v>
      </c>
      <c r="AU211" s="248">
        <v>14200000</v>
      </c>
      <c r="AV211" s="364">
        <f t="shared" si="14"/>
        <v>0</v>
      </c>
      <c r="AW211" s="133">
        <f t="shared" si="15"/>
        <v>1</v>
      </c>
      <c r="AX211" s="156" t="s">
        <v>80</v>
      </c>
      <c r="AY211" s="86" t="s">
        <v>800</v>
      </c>
      <c r="AZ211" s="145" t="s">
        <v>12477</v>
      </c>
      <c r="BA211" s="81" t="s">
        <v>71</v>
      </c>
      <c r="BB211" s="81" t="s">
        <v>71</v>
      </c>
    </row>
    <row r="212" spans="2:54" s="296" customFormat="1" ht="15" customHeight="1" x14ac:dyDescent="0.2">
      <c r="B212" s="247">
        <v>2023</v>
      </c>
      <c r="C212" s="81">
        <v>891780111</v>
      </c>
      <c r="D212" s="82" t="s">
        <v>68</v>
      </c>
      <c r="E212" s="144" t="s">
        <v>12478</v>
      </c>
      <c r="F212" s="145" t="s">
        <v>12479</v>
      </c>
      <c r="G212" s="568">
        <v>0</v>
      </c>
      <c r="H212" s="145"/>
      <c r="I212" s="86" t="s">
        <v>78</v>
      </c>
      <c r="J212" s="317" t="s">
        <v>12415</v>
      </c>
      <c r="K212" s="569" t="s">
        <v>12480</v>
      </c>
      <c r="L212" s="570">
        <v>20400000</v>
      </c>
      <c r="M212" s="81" t="s">
        <v>73</v>
      </c>
      <c r="N212" s="145"/>
      <c r="O212" s="482" t="s">
        <v>12481</v>
      </c>
      <c r="P212" s="482">
        <v>72006198</v>
      </c>
      <c r="Q212" s="150">
        <v>97</v>
      </c>
      <c r="R212" s="169">
        <v>44950</v>
      </c>
      <c r="S212" s="570">
        <v>1089907678</v>
      </c>
      <c r="T212" s="169">
        <v>44952</v>
      </c>
      <c r="U212" s="566">
        <f>L212</f>
        <v>20400000</v>
      </c>
      <c r="V212" s="86" t="s">
        <v>70</v>
      </c>
      <c r="W212" s="481">
        <v>1082870070</v>
      </c>
      <c r="X212" s="482" t="s">
        <v>12418</v>
      </c>
      <c r="Y212" s="145"/>
      <c r="Z212" s="472">
        <v>44952</v>
      </c>
      <c r="AA212" s="472">
        <v>44952</v>
      </c>
      <c r="AB212" s="201" t="s">
        <v>80</v>
      </c>
      <c r="AC212" s="472">
        <v>45107</v>
      </c>
      <c r="AD212" s="150">
        <f t="shared" si="3"/>
        <v>155</v>
      </c>
      <c r="AE212" s="359">
        <v>1</v>
      </c>
      <c r="AF212" s="571">
        <v>6800000</v>
      </c>
      <c r="AG212" s="359">
        <v>1</v>
      </c>
      <c r="AH212" s="201">
        <v>45169</v>
      </c>
      <c r="AI212" s="150">
        <f t="shared" si="13"/>
        <v>62</v>
      </c>
      <c r="AJ212" s="143">
        <v>0</v>
      </c>
      <c r="AK212" s="248">
        <v>0</v>
      </c>
      <c r="AL212" s="86" t="s">
        <v>80</v>
      </c>
      <c r="AM212" s="150">
        <v>0</v>
      </c>
      <c r="AN212" s="169" t="s">
        <v>80</v>
      </c>
      <c r="AO212" s="169" t="s">
        <v>80</v>
      </c>
      <c r="AP212" s="150">
        <f t="shared" si="16"/>
        <v>0</v>
      </c>
      <c r="AQ212" s="252">
        <f>+L212+AF212-AK212</f>
        <v>27200000</v>
      </c>
      <c r="AR212" s="86" t="s">
        <v>115</v>
      </c>
      <c r="AS212" s="143">
        <v>0</v>
      </c>
      <c r="AT212" s="203" t="s">
        <v>80</v>
      </c>
      <c r="AU212" s="574">
        <v>27200000</v>
      </c>
      <c r="AV212" s="364">
        <f t="shared" si="14"/>
        <v>0</v>
      </c>
      <c r="AW212" s="133">
        <f t="shared" si="15"/>
        <v>1</v>
      </c>
      <c r="AX212" s="156" t="s">
        <v>80</v>
      </c>
      <c r="AY212" s="86" t="s">
        <v>800</v>
      </c>
      <c r="AZ212" s="145" t="s">
        <v>12482</v>
      </c>
      <c r="BA212" s="81" t="s">
        <v>71</v>
      </c>
      <c r="BB212" s="81" t="s">
        <v>71</v>
      </c>
    </row>
    <row r="213" spans="2:54" s="296" customFormat="1" ht="15" customHeight="1" x14ac:dyDescent="0.2">
      <c r="B213" s="247">
        <v>2023</v>
      </c>
      <c r="C213" s="81">
        <v>891780111</v>
      </c>
      <c r="D213" s="82" t="s">
        <v>68</v>
      </c>
      <c r="E213" s="144" t="s">
        <v>12483</v>
      </c>
      <c r="F213" s="145" t="s">
        <v>12484</v>
      </c>
      <c r="G213" s="138">
        <v>0</v>
      </c>
      <c r="H213" s="145"/>
      <c r="I213" s="86" t="s">
        <v>78</v>
      </c>
      <c r="J213" s="81" t="s">
        <v>12415</v>
      </c>
      <c r="K213" s="141" t="s">
        <v>12485</v>
      </c>
      <c r="L213" s="248">
        <v>18900000</v>
      </c>
      <c r="M213" s="81" t="s">
        <v>73</v>
      </c>
      <c r="N213" s="145"/>
      <c r="O213" s="87" t="s">
        <v>2504</v>
      </c>
      <c r="P213" s="87">
        <v>1082927824</v>
      </c>
      <c r="Q213" s="150">
        <v>97</v>
      </c>
      <c r="R213" s="169">
        <v>44950</v>
      </c>
      <c r="S213" s="248">
        <v>1089907678</v>
      </c>
      <c r="T213" s="169">
        <v>44952</v>
      </c>
      <c r="U213" s="566">
        <f>L213</f>
        <v>18900000</v>
      </c>
      <c r="V213" s="86" t="s">
        <v>70</v>
      </c>
      <c r="W213" s="143">
        <v>85449357</v>
      </c>
      <c r="X213" s="87" t="s">
        <v>11662</v>
      </c>
      <c r="Y213" s="145"/>
      <c r="Z213" s="201">
        <v>44952</v>
      </c>
      <c r="AA213" s="201">
        <v>44952</v>
      </c>
      <c r="AB213" s="201" t="s">
        <v>80</v>
      </c>
      <c r="AC213" s="201">
        <v>45138</v>
      </c>
      <c r="AD213" s="150">
        <f t="shared" si="3"/>
        <v>186</v>
      </c>
      <c r="AE213" s="150">
        <v>0</v>
      </c>
      <c r="AF213" s="567">
        <v>0</v>
      </c>
      <c r="AG213" s="150">
        <v>0</v>
      </c>
      <c r="AH213" s="156" t="s">
        <v>80</v>
      </c>
      <c r="AI213" s="150">
        <f t="shared" si="13"/>
        <v>0</v>
      </c>
      <c r="AJ213" s="143">
        <v>1</v>
      </c>
      <c r="AK213" s="248">
        <v>13500000</v>
      </c>
      <c r="AL213" s="156">
        <v>44985</v>
      </c>
      <c r="AM213" s="150">
        <v>0</v>
      </c>
      <c r="AN213" s="169" t="s">
        <v>80</v>
      </c>
      <c r="AO213" s="169" t="s">
        <v>80</v>
      </c>
      <c r="AP213" s="150">
        <f t="shared" si="16"/>
        <v>0</v>
      </c>
      <c r="AQ213" s="252">
        <f>+L213+AF213-AK213</f>
        <v>5400000</v>
      </c>
      <c r="AR213" s="86" t="s">
        <v>115</v>
      </c>
      <c r="AS213" s="143">
        <v>0</v>
      </c>
      <c r="AT213" s="203" t="s">
        <v>80</v>
      </c>
      <c r="AU213" s="248">
        <v>5400000</v>
      </c>
      <c r="AV213" s="364">
        <f t="shared" si="14"/>
        <v>0</v>
      </c>
      <c r="AW213" s="133">
        <f t="shared" si="15"/>
        <v>1</v>
      </c>
      <c r="AX213" s="156">
        <v>44991</v>
      </c>
      <c r="AY213" s="86" t="s">
        <v>253</v>
      </c>
      <c r="AZ213" s="145" t="s">
        <v>12486</v>
      </c>
      <c r="BA213" s="81" t="s">
        <v>71</v>
      </c>
      <c r="BB213" s="81" t="s">
        <v>71</v>
      </c>
    </row>
    <row r="214" spans="2:54" s="296" customFormat="1" ht="15" customHeight="1" x14ac:dyDescent="0.2">
      <c r="B214" s="247">
        <v>2023</v>
      </c>
      <c r="C214" s="81">
        <v>891780111</v>
      </c>
      <c r="D214" s="82" t="s">
        <v>68</v>
      </c>
      <c r="E214" s="144" t="s">
        <v>12487</v>
      </c>
      <c r="F214" s="145" t="s">
        <v>12488</v>
      </c>
      <c r="G214" s="568">
        <v>0</v>
      </c>
      <c r="H214" s="145"/>
      <c r="I214" s="86" t="s">
        <v>78</v>
      </c>
      <c r="J214" s="317" t="s">
        <v>12415</v>
      </c>
      <c r="K214" s="569" t="s">
        <v>12471</v>
      </c>
      <c r="L214" s="570">
        <v>18000000</v>
      </c>
      <c r="M214" s="81" t="s">
        <v>73</v>
      </c>
      <c r="N214" s="145"/>
      <c r="O214" s="482" t="s">
        <v>12489</v>
      </c>
      <c r="P214" s="482">
        <v>1084742720</v>
      </c>
      <c r="Q214" s="150">
        <v>97</v>
      </c>
      <c r="R214" s="169">
        <v>44950</v>
      </c>
      <c r="S214" s="570">
        <v>1089907678</v>
      </c>
      <c r="T214" s="169">
        <v>44952</v>
      </c>
      <c r="U214" s="566">
        <f>L214</f>
        <v>18000000</v>
      </c>
      <c r="V214" s="86" t="s">
        <v>70</v>
      </c>
      <c r="W214" s="481">
        <v>85449357</v>
      </c>
      <c r="X214" s="482" t="s">
        <v>11662</v>
      </c>
      <c r="Y214" s="145"/>
      <c r="Z214" s="472">
        <v>44952</v>
      </c>
      <c r="AA214" s="472">
        <v>44952</v>
      </c>
      <c r="AB214" s="201" t="s">
        <v>80</v>
      </c>
      <c r="AC214" s="472">
        <v>45138</v>
      </c>
      <c r="AD214" s="150">
        <f t="shared" si="3"/>
        <v>186</v>
      </c>
      <c r="AE214" s="359">
        <v>0</v>
      </c>
      <c r="AF214" s="571">
        <v>0</v>
      </c>
      <c r="AG214" s="359">
        <v>0</v>
      </c>
      <c r="AH214" s="156" t="s">
        <v>80</v>
      </c>
      <c r="AI214" s="150">
        <f t="shared" si="13"/>
        <v>0</v>
      </c>
      <c r="AJ214" s="143">
        <v>0</v>
      </c>
      <c r="AK214" s="248">
        <v>0</v>
      </c>
      <c r="AL214" s="86" t="s">
        <v>80</v>
      </c>
      <c r="AM214" s="150">
        <v>0</v>
      </c>
      <c r="AN214" s="169" t="s">
        <v>80</v>
      </c>
      <c r="AO214" s="169" t="s">
        <v>80</v>
      </c>
      <c r="AP214" s="150">
        <f t="shared" si="16"/>
        <v>0</v>
      </c>
      <c r="AQ214" s="252">
        <f>+L214+AF214-AK214</f>
        <v>18000000</v>
      </c>
      <c r="AR214" s="86" t="s">
        <v>115</v>
      </c>
      <c r="AS214" s="143">
        <v>0</v>
      </c>
      <c r="AT214" s="203" t="s">
        <v>80</v>
      </c>
      <c r="AU214" s="248">
        <v>18000000</v>
      </c>
      <c r="AV214" s="364">
        <f t="shared" si="14"/>
        <v>0</v>
      </c>
      <c r="AW214" s="133">
        <f t="shared" si="15"/>
        <v>1</v>
      </c>
      <c r="AX214" s="156" t="s">
        <v>80</v>
      </c>
      <c r="AY214" s="86" t="s">
        <v>800</v>
      </c>
      <c r="AZ214" s="145" t="s">
        <v>12490</v>
      </c>
      <c r="BA214" s="81" t="s">
        <v>71</v>
      </c>
      <c r="BB214" s="81" t="s">
        <v>71</v>
      </c>
    </row>
    <row r="215" spans="2:54" s="296" customFormat="1" ht="15" customHeight="1" x14ac:dyDescent="0.2">
      <c r="B215" s="247">
        <v>2023</v>
      </c>
      <c r="C215" s="81">
        <v>891780111</v>
      </c>
      <c r="D215" s="82" t="s">
        <v>68</v>
      </c>
      <c r="E215" s="144" t="s">
        <v>12491</v>
      </c>
      <c r="F215" s="145" t="s">
        <v>12492</v>
      </c>
      <c r="G215" s="568">
        <v>2020000100036</v>
      </c>
      <c r="H215" s="145"/>
      <c r="I215" s="86" t="s">
        <v>78</v>
      </c>
      <c r="J215" s="317" t="s">
        <v>12415</v>
      </c>
      <c r="K215" s="569" t="s">
        <v>12493</v>
      </c>
      <c r="L215" s="570">
        <v>31500000</v>
      </c>
      <c r="M215" s="81" t="s">
        <v>73</v>
      </c>
      <c r="N215" s="145"/>
      <c r="O215" s="482" t="s">
        <v>12494</v>
      </c>
      <c r="P215" s="482">
        <v>57297436</v>
      </c>
      <c r="Q215" s="150">
        <v>97</v>
      </c>
      <c r="R215" s="169">
        <v>44950</v>
      </c>
      <c r="S215" s="570">
        <v>1089907678</v>
      </c>
      <c r="T215" s="169">
        <v>44952</v>
      </c>
      <c r="U215" s="566">
        <f>L215</f>
        <v>31500000</v>
      </c>
      <c r="V215" s="86" t="s">
        <v>70</v>
      </c>
      <c r="W215" s="481">
        <v>85471791</v>
      </c>
      <c r="X215" s="482" t="s">
        <v>12429</v>
      </c>
      <c r="Y215" s="145"/>
      <c r="Z215" s="472">
        <v>44952</v>
      </c>
      <c r="AA215" s="472">
        <v>44952</v>
      </c>
      <c r="AB215" s="201" t="s">
        <v>80</v>
      </c>
      <c r="AC215" s="472">
        <v>45138</v>
      </c>
      <c r="AD215" s="150">
        <f t="shared" si="3"/>
        <v>186</v>
      </c>
      <c r="AE215" s="359">
        <v>0</v>
      </c>
      <c r="AF215" s="571">
        <v>0</v>
      </c>
      <c r="AG215" s="359">
        <v>0</v>
      </c>
      <c r="AH215" s="156" t="s">
        <v>80</v>
      </c>
      <c r="AI215" s="150">
        <f t="shared" si="13"/>
        <v>0</v>
      </c>
      <c r="AJ215" s="143">
        <v>0</v>
      </c>
      <c r="AK215" s="248">
        <v>0</v>
      </c>
      <c r="AL215" s="86" t="s">
        <v>80</v>
      </c>
      <c r="AM215" s="150">
        <v>0</v>
      </c>
      <c r="AN215" s="169" t="s">
        <v>80</v>
      </c>
      <c r="AO215" s="169" t="s">
        <v>80</v>
      </c>
      <c r="AP215" s="150">
        <f t="shared" si="16"/>
        <v>0</v>
      </c>
      <c r="AQ215" s="252">
        <f>+L215+AF215-AK215</f>
        <v>31500000</v>
      </c>
      <c r="AR215" s="86" t="s">
        <v>115</v>
      </c>
      <c r="AS215" s="143">
        <v>0</v>
      </c>
      <c r="AT215" s="203" t="s">
        <v>80</v>
      </c>
      <c r="AU215" s="248">
        <v>31500000</v>
      </c>
      <c r="AV215" s="364">
        <f t="shared" si="14"/>
        <v>0</v>
      </c>
      <c r="AW215" s="133">
        <f t="shared" si="15"/>
        <v>1</v>
      </c>
      <c r="AX215" s="156" t="s">
        <v>80</v>
      </c>
      <c r="AY215" s="86" t="s">
        <v>800</v>
      </c>
      <c r="AZ215" s="145" t="s">
        <v>12495</v>
      </c>
      <c r="BA215" s="81" t="s">
        <v>71</v>
      </c>
      <c r="BB215" s="81" t="s">
        <v>71</v>
      </c>
    </row>
    <row r="216" spans="2:54" s="296" customFormat="1" ht="15" customHeight="1" x14ac:dyDescent="0.2">
      <c r="B216" s="247">
        <v>2023</v>
      </c>
      <c r="C216" s="81">
        <v>891780111</v>
      </c>
      <c r="D216" s="82" t="s">
        <v>68</v>
      </c>
      <c r="E216" s="144" t="s">
        <v>12496</v>
      </c>
      <c r="F216" s="145" t="s">
        <v>12497</v>
      </c>
      <c r="G216" s="568">
        <v>0</v>
      </c>
      <c r="H216" s="145"/>
      <c r="I216" s="86" t="s">
        <v>78</v>
      </c>
      <c r="J216" s="317" t="s">
        <v>12415</v>
      </c>
      <c r="K216" s="569" t="s">
        <v>12498</v>
      </c>
      <c r="L216" s="570">
        <v>24500000</v>
      </c>
      <c r="M216" s="81" t="s">
        <v>73</v>
      </c>
      <c r="N216" s="145"/>
      <c r="O216" s="482" t="s">
        <v>12499</v>
      </c>
      <c r="P216" s="482">
        <v>1143224044</v>
      </c>
      <c r="Q216" s="150">
        <v>97</v>
      </c>
      <c r="R216" s="169">
        <v>44950</v>
      </c>
      <c r="S216" s="570">
        <v>1089907678</v>
      </c>
      <c r="T216" s="169">
        <v>44952</v>
      </c>
      <c r="U216" s="566">
        <f>L216</f>
        <v>24500000</v>
      </c>
      <c r="V216" s="86" t="s">
        <v>70</v>
      </c>
      <c r="W216" s="481">
        <v>1082870070</v>
      </c>
      <c r="X216" s="482" t="s">
        <v>12418</v>
      </c>
      <c r="Y216" s="145"/>
      <c r="Z216" s="472">
        <v>44952</v>
      </c>
      <c r="AA216" s="472">
        <v>44952</v>
      </c>
      <c r="AB216" s="201" t="s">
        <v>80</v>
      </c>
      <c r="AC216" s="472">
        <v>45138</v>
      </c>
      <c r="AD216" s="150">
        <f t="shared" si="3"/>
        <v>186</v>
      </c>
      <c r="AE216" s="359">
        <v>0</v>
      </c>
      <c r="AF216" s="571">
        <v>0</v>
      </c>
      <c r="AG216" s="359">
        <v>0</v>
      </c>
      <c r="AH216" s="156" t="s">
        <v>80</v>
      </c>
      <c r="AI216" s="150">
        <f t="shared" si="13"/>
        <v>0</v>
      </c>
      <c r="AJ216" s="143">
        <v>0</v>
      </c>
      <c r="AK216" s="248">
        <v>0</v>
      </c>
      <c r="AL216" s="86" t="s">
        <v>80</v>
      </c>
      <c r="AM216" s="150">
        <v>0</v>
      </c>
      <c r="AN216" s="169" t="s">
        <v>80</v>
      </c>
      <c r="AO216" s="169" t="s">
        <v>80</v>
      </c>
      <c r="AP216" s="150">
        <f t="shared" si="16"/>
        <v>0</v>
      </c>
      <c r="AQ216" s="252">
        <f>+L216+AF216-AK216</f>
        <v>24500000</v>
      </c>
      <c r="AR216" s="86" t="s">
        <v>115</v>
      </c>
      <c r="AS216" s="143">
        <v>0</v>
      </c>
      <c r="AT216" s="203" t="s">
        <v>80</v>
      </c>
      <c r="AU216" s="248">
        <v>24500000</v>
      </c>
      <c r="AV216" s="364">
        <f t="shared" si="14"/>
        <v>0</v>
      </c>
      <c r="AW216" s="133">
        <f t="shared" si="15"/>
        <v>1</v>
      </c>
      <c r="AX216" s="156" t="s">
        <v>80</v>
      </c>
      <c r="AY216" s="86" t="s">
        <v>800</v>
      </c>
      <c r="AZ216" s="145" t="s">
        <v>12500</v>
      </c>
      <c r="BA216" s="81" t="s">
        <v>71</v>
      </c>
      <c r="BB216" s="81" t="s">
        <v>71</v>
      </c>
    </row>
    <row r="217" spans="2:54" s="296" customFormat="1" ht="15" customHeight="1" x14ac:dyDescent="0.2">
      <c r="B217" s="247">
        <v>2023</v>
      </c>
      <c r="C217" s="81">
        <v>891780111</v>
      </c>
      <c r="D217" s="82" t="s">
        <v>68</v>
      </c>
      <c r="E217" s="144" t="s">
        <v>12501</v>
      </c>
      <c r="F217" s="145" t="s">
        <v>12502</v>
      </c>
      <c r="G217" s="138">
        <v>0</v>
      </c>
      <c r="H217" s="145"/>
      <c r="I217" s="86" t="s">
        <v>78</v>
      </c>
      <c r="J217" s="81" t="s">
        <v>12415</v>
      </c>
      <c r="K217" s="141" t="s">
        <v>12503</v>
      </c>
      <c r="L217" s="248">
        <v>18900000</v>
      </c>
      <c r="M217" s="81" t="s">
        <v>73</v>
      </c>
      <c r="N217" s="145"/>
      <c r="O217" s="87" t="s">
        <v>2505</v>
      </c>
      <c r="P217" s="87">
        <v>1082948644</v>
      </c>
      <c r="Q217" s="150">
        <v>97</v>
      </c>
      <c r="R217" s="169">
        <v>44950</v>
      </c>
      <c r="S217" s="248">
        <v>1089907678</v>
      </c>
      <c r="T217" s="169">
        <v>44952</v>
      </c>
      <c r="U217" s="566">
        <f>L217</f>
        <v>18900000</v>
      </c>
      <c r="V217" s="86" t="s">
        <v>70</v>
      </c>
      <c r="W217" s="143">
        <v>85449357</v>
      </c>
      <c r="X217" s="87" t="s">
        <v>11662</v>
      </c>
      <c r="Y217" s="145"/>
      <c r="Z217" s="201">
        <v>44952</v>
      </c>
      <c r="AA217" s="201">
        <v>44952</v>
      </c>
      <c r="AB217" s="201" t="s">
        <v>80</v>
      </c>
      <c r="AC217" s="201">
        <v>45138</v>
      </c>
      <c r="AD217" s="150">
        <f t="shared" si="3"/>
        <v>186</v>
      </c>
      <c r="AE217" s="150">
        <v>0</v>
      </c>
      <c r="AF217" s="567">
        <v>0</v>
      </c>
      <c r="AG217" s="150">
        <v>0</v>
      </c>
      <c r="AH217" s="156" t="s">
        <v>80</v>
      </c>
      <c r="AI217" s="150">
        <f t="shared" si="13"/>
        <v>0</v>
      </c>
      <c r="AJ217" s="143">
        <v>1</v>
      </c>
      <c r="AK217" s="248">
        <v>13500000</v>
      </c>
      <c r="AL217" s="156">
        <v>44985</v>
      </c>
      <c r="AM217" s="150">
        <v>0</v>
      </c>
      <c r="AN217" s="169" t="s">
        <v>80</v>
      </c>
      <c r="AO217" s="169" t="s">
        <v>80</v>
      </c>
      <c r="AP217" s="150">
        <f t="shared" si="16"/>
        <v>0</v>
      </c>
      <c r="AQ217" s="252">
        <f>+L217+AF217-AK217</f>
        <v>5400000</v>
      </c>
      <c r="AR217" s="86" t="s">
        <v>115</v>
      </c>
      <c r="AS217" s="143">
        <v>0</v>
      </c>
      <c r="AT217" s="203" t="s">
        <v>80</v>
      </c>
      <c r="AU217" s="248">
        <v>5400000</v>
      </c>
      <c r="AV217" s="364">
        <f t="shared" si="14"/>
        <v>0</v>
      </c>
      <c r="AW217" s="133">
        <f t="shared" si="15"/>
        <v>1</v>
      </c>
      <c r="AX217" s="156">
        <v>44991</v>
      </c>
      <c r="AY217" s="86" t="s">
        <v>253</v>
      </c>
      <c r="AZ217" s="145" t="s">
        <v>12504</v>
      </c>
      <c r="BA217" s="81" t="s">
        <v>71</v>
      </c>
      <c r="BB217" s="81" t="s">
        <v>71</v>
      </c>
    </row>
    <row r="218" spans="2:54" s="296" customFormat="1" ht="15" customHeight="1" x14ac:dyDescent="0.2">
      <c r="B218" s="247">
        <v>2023</v>
      </c>
      <c r="C218" s="81">
        <v>891780111</v>
      </c>
      <c r="D218" s="82" t="s">
        <v>68</v>
      </c>
      <c r="E218" s="144" t="s">
        <v>12505</v>
      </c>
      <c r="F218" s="145" t="s">
        <v>12506</v>
      </c>
      <c r="G218" s="138">
        <v>0</v>
      </c>
      <c r="H218" s="145"/>
      <c r="I218" s="86" t="s">
        <v>78</v>
      </c>
      <c r="J218" s="81" t="s">
        <v>1527</v>
      </c>
      <c r="K218" s="141" t="s">
        <v>12507</v>
      </c>
      <c r="L218" s="248">
        <v>13253000</v>
      </c>
      <c r="M218" s="81" t="s">
        <v>73</v>
      </c>
      <c r="N218" s="145"/>
      <c r="O218" s="87" t="s">
        <v>12508</v>
      </c>
      <c r="P218" s="87">
        <v>57427768</v>
      </c>
      <c r="Q218" s="150">
        <v>33</v>
      </c>
      <c r="R218" s="169">
        <v>44943</v>
      </c>
      <c r="S218" s="248">
        <v>5363267343</v>
      </c>
      <c r="T218" s="169">
        <v>44952</v>
      </c>
      <c r="U218" s="566">
        <f>L218</f>
        <v>13253000</v>
      </c>
      <c r="V218" s="86" t="s">
        <v>70</v>
      </c>
      <c r="W218" s="143">
        <v>36557666</v>
      </c>
      <c r="X218" s="87" t="s">
        <v>9555</v>
      </c>
      <c r="Y218" s="145"/>
      <c r="Z218" s="201">
        <v>44952</v>
      </c>
      <c r="AA218" s="201">
        <v>44952</v>
      </c>
      <c r="AB218" s="201" t="s">
        <v>80</v>
      </c>
      <c r="AC218" s="201">
        <v>45084</v>
      </c>
      <c r="AD218" s="150">
        <f t="shared" si="3"/>
        <v>132</v>
      </c>
      <c r="AE218" s="150">
        <v>1</v>
      </c>
      <c r="AF218" s="567">
        <v>2147000</v>
      </c>
      <c r="AG218" s="150">
        <v>1</v>
      </c>
      <c r="AH218" s="201">
        <v>45107</v>
      </c>
      <c r="AI218" s="150">
        <f t="shared" si="13"/>
        <v>23</v>
      </c>
      <c r="AJ218" s="143">
        <v>0</v>
      </c>
      <c r="AK218" s="248">
        <v>0</v>
      </c>
      <c r="AL218" s="86" t="s">
        <v>80</v>
      </c>
      <c r="AM218" s="150">
        <v>0</v>
      </c>
      <c r="AN218" s="169" t="s">
        <v>80</v>
      </c>
      <c r="AO218" s="169" t="s">
        <v>80</v>
      </c>
      <c r="AP218" s="150">
        <f t="shared" si="16"/>
        <v>0</v>
      </c>
      <c r="AQ218" s="252">
        <f>+L218+AF218-AK218</f>
        <v>15400000</v>
      </c>
      <c r="AR218" s="86" t="s">
        <v>115</v>
      </c>
      <c r="AS218" s="143">
        <v>0</v>
      </c>
      <c r="AT218" s="203" t="s">
        <v>80</v>
      </c>
      <c r="AU218" s="248">
        <v>15400000</v>
      </c>
      <c r="AV218" s="364">
        <f t="shared" si="14"/>
        <v>0</v>
      </c>
      <c r="AW218" s="133">
        <f t="shared" si="15"/>
        <v>1</v>
      </c>
      <c r="AX218" s="156" t="s">
        <v>80</v>
      </c>
      <c r="AY218" s="86" t="s">
        <v>800</v>
      </c>
      <c r="AZ218" s="145" t="s">
        <v>12509</v>
      </c>
      <c r="BA218" s="81" t="s">
        <v>71</v>
      </c>
      <c r="BB218" s="81" t="s">
        <v>71</v>
      </c>
    </row>
    <row r="219" spans="2:54" s="296" customFormat="1" ht="15" customHeight="1" x14ac:dyDescent="0.2">
      <c r="B219" s="247">
        <v>2023</v>
      </c>
      <c r="C219" s="81">
        <v>891780111</v>
      </c>
      <c r="D219" s="82" t="s">
        <v>68</v>
      </c>
      <c r="E219" s="144" t="s">
        <v>12510</v>
      </c>
      <c r="F219" s="145" t="s">
        <v>12511</v>
      </c>
      <c r="G219" s="138">
        <v>0</v>
      </c>
      <c r="H219" s="145"/>
      <c r="I219" s="86" t="s">
        <v>78</v>
      </c>
      <c r="J219" s="81" t="s">
        <v>1527</v>
      </c>
      <c r="K219" s="141" t="s">
        <v>12512</v>
      </c>
      <c r="L219" s="248">
        <v>15293000</v>
      </c>
      <c r="M219" s="81" t="s">
        <v>73</v>
      </c>
      <c r="N219" s="145"/>
      <c r="O219" s="87" t="s">
        <v>12513</v>
      </c>
      <c r="P219" s="87">
        <v>36563913</v>
      </c>
      <c r="Q219" s="150">
        <v>33</v>
      </c>
      <c r="R219" s="169">
        <v>44943</v>
      </c>
      <c r="S219" s="248">
        <v>5363267343</v>
      </c>
      <c r="T219" s="169">
        <v>44952</v>
      </c>
      <c r="U219" s="566">
        <f>L219</f>
        <v>15293000</v>
      </c>
      <c r="V219" s="86" t="s">
        <v>70</v>
      </c>
      <c r="W219" s="143">
        <v>57461216</v>
      </c>
      <c r="X219" s="87" t="s">
        <v>11611</v>
      </c>
      <c r="Y219" s="145"/>
      <c r="Z219" s="201">
        <v>44952</v>
      </c>
      <c r="AA219" s="201">
        <v>44952</v>
      </c>
      <c r="AB219" s="201" t="s">
        <v>80</v>
      </c>
      <c r="AC219" s="201">
        <v>45084</v>
      </c>
      <c r="AD219" s="150">
        <f t="shared" si="3"/>
        <v>132</v>
      </c>
      <c r="AE219" s="150">
        <v>0</v>
      </c>
      <c r="AF219" s="567">
        <v>0</v>
      </c>
      <c r="AG219" s="150">
        <v>0</v>
      </c>
      <c r="AH219" s="156" t="s">
        <v>80</v>
      </c>
      <c r="AI219" s="150">
        <f t="shared" si="13"/>
        <v>0</v>
      </c>
      <c r="AJ219" s="143">
        <v>0</v>
      </c>
      <c r="AK219" s="248">
        <v>0</v>
      </c>
      <c r="AL219" s="86" t="s">
        <v>80</v>
      </c>
      <c r="AM219" s="150">
        <v>0</v>
      </c>
      <c r="AN219" s="169" t="s">
        <v>80</v>
      </c>
      <c r="AO219" s="169" t="s">
        <v>80</v>
      </c>
      <c r="AP219" s="150">
        <f t="shared" si="16"/>
        <v>0</v>
      </c>
      <c r="AQ219" s="252">
        <f>+L219+AF219-AK219</f>
        <v>15293000</v>
      </c>
      <c r="AR219" s="86" t="s">
        <v>115</v>
      </c>
      <c r="AS219" s="143">
        <v>0</v>
      </c>
      <c r="AT219" s="203" t="s">
        <v>80</v>
      </c>
      <c r="AU219" s="248">
        <v>15293000</v>
      </c>
      <c r="AV219" s="364">
        <f t="shared" si="14"/>
        <v>0</v>
      </c>
      <c r="AW219" s="133">
        <f t="shared" si="15"/>
        <v>1</v>
      </c>
      <c r="AX219" s="156" t="s">
        <v>80</v>
      </c>
      <c r="AY219" s="86" t="s">
        <v>800</v>
      </c>
      <c r="AZ219" s="145" t="s">
        <v>12514</v>
      </c>
      <c r="BA219" s="81" t="s">
        <v>71</v>
      </c>
      <c r="BB219" s="81" t="s">
        <v>71</v>
      </c>
    </row>
    <row r="220" spans="2:54" s="296" customFormat="1" ht="15" customHeight="1" x14ac:dyDescent="0.2">
      <c r="B220" s="247">
        <v>2023</v>
      </c>
      <c r="C220" s="81">
        <v>891780111</v>
      </c>
      <c r="D220" s="82" t="s">
        <v>68</v>
      </c>
      <c r="E220" s="144" t="s">
        <v>12515</v>
      </c>
      <c r="F220" s="145" t="s">
        <v>12516</v>
      </c>
      <c r="G220" s="138">
        <v>0</v>
      </c>
      <c r="H220" s="145"/>
      <c r="I220" s="86" t="s">
        <v>78</v>
      </c>
      <c r="J220" s="81" t="s">
        <v>1527</v>
      </c>
      <c r="K220" s="141" t="s">
        <v>12400</v>
      </c>
      <c r="L220" s="248">
        <v>3800000</v>
      </c>
      <c r="M220" s="81" t="s">
        <v>73</v>
      </c>
      <c r="N220" s="145"/>
      <c r="O220" s="87" t="s">
        <v>12517</v>
      </c>
      <c r="P220" s="87">
        <v>1004346785</v>
      </c>
      <c r="Q220" s="150">
        <v>33</v>
      </c>
      <c r="R220" s="169">
        <v>44943</v>
      </c>
      <c r="S220" s="248">
        <v>5363267343</v>
      </c>
      <c r="T220" s="169">
        <v>44952</v>
      </c>
      <c r="U220" s="566">
        <f>L220</f>
        <v>3800000</v>
      </c>
      <c r="V220" s="86" t="s">
        <v>70</v>
      </c>
      <c r="W220" s="143">
        <v>7631392</v>
      </c>
      <c r="X220" s="87" t="s">
        <v>11762</v>
      </c>
      <c r="Y220" s="145"/>
      <c r="Z220" s="201">
        <v>44952</v>
      </c>
      <c r="AA220" s="201">
        <v>44952</v>
      </c>
      <c r="AB220" s="201" t="s">
        <v>80</v>
      </c>
      <c r="AC220" s="201">
        <v>45001</v>
      </c>
      <c r="AD220" s="150">
        <f t="shared" si="3"/>
        <v>49</v>
      </c>
      <c r="AE220" s="150">
        <v>0</v>
      </c>
      <c r="AF220" s="567">
        <v>0</v>
      </c>
      <c r="AG220" s="150">
        <v>0</v>
      </c>
      <c r="AH220" s="156" t="s">
        <v>80</v>
      </c>
      <c r="AI220" s="150">
        <f t="shared" si="13"/>
        <v>0</v>
      </c>
      <c r="AJ220" s="143">
        <v>0</v>
      </c>
      <c r="AK220" s="248">
        <v>0</v>
      </c>
      <c r="AL220" s="86" t="s">
        <v>80</v>
      </c>
      <c r="AM220" s="150">
        <v>0</v>
      </c>
      <c r="AN220" s="169" t="s">
        <v>80</v>
      </c>
      <c r="AO220" s="169" t="s">
        <v>80</v>
      </c>
      <c r="AP220" s="150">
        <f t="shared" si="16"/>
        <v>0</v>
      </c>
      <c r="AQ220" s="252">
        <f>+L220+AF220-AK220</f>
        <v>3800000</v>
      </c>
      <c r="AR220" s="86" t="s">
        <v>115</v>
      </c>
      <c r="AS220" s="143">
        <v>0</v>
      </c>
      <c r="AT220" s="203" t="s">
        <v>80</v>
      </c>
      <c r="AU220" s="248">
        <v>3800000</v>
      </c>
      <c r="AV220" s="364">
        <f t="shared" si="14"/>
        <v>0</v>
      </c>
      <c r="AW220" s="133">
        <f t="shared" si="15"/>
        <v>1</v>
      </c>
      <c r="AX220" s="156" t="s">
        <v>80</v>
      </c>
      <c r="AY220" s="86" t="s">
        <v>800</v>
      </c>
      <c r="AZ220" s="145" t="s">
        <v>12518</v>
      </c>
      <c r="BA220" s="81" t="s">
        <v>71</v>
      </c>
      <c r="BB220" s="81" t="s">
        <v>71</v>
      </c>
    </row>
    <row r="221" spans="2:54" s="296" customFormat="1" ht="15" customHeight="1" x14ac:dyDescent="0.2">
      <c r="B221" s="247">
        <v>2023</v>
      </c>
      <c r="C221" s="81">
        <v>891780111</v>
      </c>
      <c r="D221" s="82" t="s">
        <v>68</v>
      </c>
      <c r="E221" s="144" t="s">
        <v>12519</v>
      </c>
      <c r="F221" s="145" t="s">
        <v>12520</v>
      </c>
      <c r="G221" s="138">
        <v>0</v>
      </c>
      <c r="H221" s="145"/>
      <c r="I221" s="86" t="s">
        <v>78</v>
      </c>
      <c r="J221" s="81" t="s">
        <v>1527</v>
      </c>
      <c r="K221" s="141" t="s">
        <v>12521</v>
      </c>
      <c r="L221" s="248">
        <v>16093000</v>
      </c>
      <c r="M221" s="81" t="s">
        <v>73</v>
      </c>
      <c r="N221" s="145"/>
      <c r="O221" s="87" t="s">
        <v>12522</v>
      </c>
      <c r="P221" s="87">
        <v>1083024578</v>
      </c>
      <c r="Q221" s="150">
        <v>33</v>
      </c>
      <c r="R221" s="169">
        <v>44943</v>
      </c>
      <c r="S221" s="248">
        <v>5363267343</v>
      </c>
      <c r="T221" s="169">
        <v>44952</v>
      </c>
      <c r="U221" s="566">
        <f>L221</f>
        <v>16093000</v>
      </c>
      <c r="V221" s="86" t="s">
        <v>70</v>
      </c>
      <c r="W221" s="143">
        <v>12539351</v>
      </c>
      <c r="X221" s="87" t="s">
        <v>11652</v>
      </c>
      <c r="Y221" s="145"/>
      <c r="Z221" s="201">
        <v>44952</v>
      </c>
      <c r="AA221" s="201">
        <v>44952</v>
      </c>
      <c r="AB221" s="201" t="s">
        <v>80</v>
      </c>
      <c r="AC221" s="201">
        <v>45084</v>
      </c>
      <c r="AD221" s="150">
        <f t="shared" si="3"/>
        <v>132</v>
      </c>
      <c r="AE221" s="150">
        <v>1</v>
      </c>
      <c r="AF221" s="567">
        <v>2607000</v>
      </c>
      <c r="AG221" s="150">
        <v>1</v>
      </c>
      <c r="AH221" s="201">
        <v>45107</v>
      </c>
      <c r="AI221" s="150">
        <f t="shared" si="13"/>
        <v>23</v>
      </c>
      <c r="AJ221" s="143">
        <v>0</v>
      </c>
      <c r="AK221" s="248">
        <v>0</v>
      </c>
      <c r="AL221" s="86" t="s">
        <v>80</v>
      </c>
      <c r="AM221" s="150">
        <v>0</v>
      </c>
      <c r="AN221" s="169" t="s">
        <v>80</v>
      </c>
      <c r="AO221" s="169" t="s">
        <v>80</v>
      </c>
      <c r="AP221" s="150">
        <f t="shared" si="16"/>
        <v>0</v>
      </c>
      <c r="AQ221" s="252">
        <f>+L221+AF221-AK221</f>
        <v>18700000</v>
      </c>
      <c r="AR221" s="86" t="s">
        <v>115</v>
      </c>
      <c r="AS221" s="143">
        <v>0</v>
      </c>
      <c r="AT221" s="203" t="s">
        <v>80</v>
      </c>
      <c r="AU221" s="248">
        <v>18700000</v>
      </c>
      <c r="AV221" s="364">
        <f t="shared" si="14"/>
        <v>0</v>
      </c>
      <c r="AW221" s="133">
        <f t="shared" si="15"/>
        <v>1</v>
      </c>
      <c r="AX221" s="156" t="s">
        <v>80</v>
      </c>
      <c r="AY221" s="86" t="s">
        <v>800</v>
      </c>
      <c r="AZ221" s="145" t="s">
        <v>12523</v>
      </c>
      <c r="BA221" s="81" t="s">
        <v>71</v>
      </c>
      <c r="BB221" s="81" t="s">
        <v>71</v>
      </c>
    </row>
    <row r="222" spans="2:54" s="296" customFormat="1" ht="15" customHeight="1" x14ac:dyDescent="0.2">
      <c r="B222" s="247">
        <v>2023</v>
      </c>
      <c r="C222" s="81">
        <v>891780111</v>
      </c>
      <c r="D222" s="82" t="s">
        <v>68</v>
      </c>
      <c r="E222" s="144" t="s">
        <v>12524</v>
      </c>
      <c r="F222" s="145" t="s">
        <v>12525</v>
      </c>
      <c r="G222" s="138">
        <v>0</v>
      </c>
      <c r="H222" s="145"/>
      <c r="I222" s="86" t="s">
        <v>78</v>
      </c>
      <c r="J222" s="81" t="s">
        <v>1527</v>
      </c>
      <c r="K222" s="141" t="s">
        <v>12526</v>
      </c>
      <c r="L222" s="248">
        <v>14570000</v>
      </c>
      <c r="M222" s="81" t="s">
        <v>73</v>
      </c>
      <c r="N222" s="145"/>
      <c r="O222" s="87" t="s">
        <v>12527</v>
      </c>
      <c r="P222" s="87">
        <v>1216966715</v>
      </c>
      <c r="Q222" s="150">
        <v>33</v>
      </c>
      <c r="R222" s="169">
        <v>44943</v>
      </c>
      <c r="S222" s="248">
        <v>5363267343</v>
      </c>
      <c r="T222" s="169">
        <v>44952</v>
      </c>
      <c r="U222" s="566">
        <f>L222</f>
        <v>14570000</v>
      </c>
      <c r="V222" s="86" t="s">
        <v>70</v>
      </c>
      <c r="W222" s="143">
        <v>1082889541</v>
      </c>
      <c r="X222" s="87" t="s">
        <v>9998</v>
      </c>
      <c r="Y222" s="145"/>
      <c r="Z222" s="201">
        <v>44952</v>
      </c>
      <c r="AA222" s="201">
        <v>44952</v>
      </c>
      <c r="AB222" s="201" t="s">
        <v>80</v>
      </c>
      <c r="AC222" s="201">
        <v>45084</v>
      </c>
      <c r="AD222" s="150">
        <f t="shared" si="3"/>
        <v>132</v>
      </c>
      <c r="AE222" s="150">
        <v>1</v>
      </c>
      <c r="AF222" s="567">
        <v>2377000</v>
      </c>
      <c r="AG222" s="150">
        <v>1</v>
      </c>
      <c r="AH222" s="201">
        <v>45107</v>
      </c>
      <c r="AI222" s="150">
        <f t="shared" si="13"/>
        <v>23</v>
      </c>
      <c r="AJ222" s="143">
        <v>0</v>
      </c>
      <c r="AK222" s="248">
        <v>0</v>
      </c>
      <c r="AL222" s="86" t="s">
        <v>80</v>
      </c>
      <c r="AM222" s="150">
        <v>0</v>
      </c>
      <c r="AN222" s="169" t="s">
        <v>80</v>
      </c>
      <c r="AO222" s="169" t="s">
        <v>80</v>
      </c>
      <c r="AP222" s="150">
        <f t="shared" si="16"/>
        <v>0</v>
      </c>
      <c r="AQ222" s="252">
        <f>+L222+AF222-AK222</f>
        <v>16947000</v>
      </c>
      <c r="AR222" s="86" t="s">
        <v>115</v>
      </c>
      <c r="AS222" s="143">
        <v>0</v>
      </c>
      <c r="AT222" s="203" t="s">
        <v>80</v>
      </c>
      <c r="AU222" s="248">
        <v>16947000</v>
      </c>
      <c r="AV222" s="364">
        <f t="shared" si="14"/>
        <v>0</v>
      </c>
      <c r="AW222" s="133">
        <f t="shared" si="15"/>
        <v>1</v>
      </c>
      <c r="AX222" s="156" t="s">
        <v>80</v>
      </c>
      <c r="AY222" s="86" t="s">
        <v>800</v>
      </c>
      <c r="AZ222" s="145" t="s">
        <v>12528</v>
      </c>
      <c r="BA222" s="81" t="s">
        <v>71</v>
      </c>
      <c r="BB222" s="81" t="s">
        <v>71</v>
      </c>
    </row>
    <row r="223" spans="2:54" s="296" customFormat="1" ht="15" customHeight="1" x14ac:dyDescent="0.2">
      <c r="B223" s="247">
        <v>2023</v>
      </c>
      <c r="C223" s="81">
        <v>891780111</v>
      </c>
      <c r="D223" s="82" t="s">
        <v>68</v>
      </c>
      <c r="E223" s="144" t="s">
        <v>12529</v>
      </c>
      <c r="F223" s="145" t="s">
        <v>12530</v>
      </c>
      <c r="G223" s="138">
        <v>0</v>
      </c>
      <c r="H223" s="145"/>
      <c r="I223" s="86" t="s">
        <v>78</v>
      </c>
      <c r="J223" s="81" t="s">
        <v>1527</v>
      </c>
      <c r="K223" s="141" t="s">
        <v>12531</v>
      </c>
      <c r="L223" s="248">
        <v>9120000</v>
      </c>
      <c r="M223" s="81" t="s">
        <v>73</v>
      </c>
      <c r="N223" s="145"/>
      <c r="O223" s="87" t="s">
        <v>12532</v>
      </c>
      <c r="P223" s="87">
        <v>36727735</v>
      </c>
      <c r="Q223" s="150">
        <v>33</v>
      </c>
      <c r="R223" s="169">
        <v>44943</v>
      </c>
      <c r="S223" s="248">
        <v>5363267343</v>
      </c>
      <c r="T223" s="169">
        <v>44952</v>
      </c>
      <c r="U223" s="566">
        <f>L223</f>
        <v>9120000</v>
      </c>
      <c r="V223" s="86" t="s">
        <v>70</v>
      </c>
      <c r="W223" s="143">
        <v>7633817</v>
      </c>
      <c r="X223" s="87" t="s">
        <v>10035</v>
      </c>
      <c r="Y223" s="145"/>
      <c r="Z223" s="201">
        <v>44952</v>
      </c>
      <c r="AA223" s="201">
        <v>44952</v>
      </c>
      <c r="AB223" s="201" t="s">
        <v>80</v>
      </c>
      <c r="AC223" s="201">
        <v>45093</v>
      </c>
      <c r="AD223" s="150">
        <f t="shared" si="3"/>
        <v>141</v>
      </c>
      <c r="AE223" s="150">
        <v>1</v>
      </c>
      <c r="AF223" s="567">
        <v>887000</v>
      </c>
      <c r="AG223" s="150">
        <v>1</v>
      </c>
      <c r="AH223" s="201">
        <v>45107</v>
      </c>
      <c r="AI223" s="150">
        <f t="shared" si="13"/>
        <v>14</v>
      </c>
      <c r="AJ223" s="143">
        <v>0</v>
      </c>
      <c r="AK223" s="248">
        <v>0</v>
      </c>
      <c r="AL223" s="86" t="s">
        <v>80</v>
      </c>
      <c r="AM223" s="150">
        <v>0</v>
      </c>
      <c r="AN223" s="169" t="s">
        <v>80</v>
      </c>
      <c r="AO223" s="169" t="s">
        <v>80</v>
      </c>
      <c r="AP223" s="150">
        <f t="shared" si="16"/>
        <v>0</v>
      </c>
      <c r="AQ223" s="252">
        <f>+L223+AF223-AK223</f>
        <v>10007000</v>
      </c>
      <c r="AR223" s="86" t="s">
        <v>115</v>
      </c>
      <c r="AS223" s="143">
        <v>0</v>
      </c>
      <c r="AT223" s="203" t="s">
        <v>80</v>
      </c>
      <c r="AU223" s="248">
        <v>10007000</v>
      </c>
      <c r="AV223" s="364">
        <f t="shared" si="14"/>
        <v>0</v>
      </c>
      <c r="AW223" s="133">
        <f t="shared" si="15"/>
        <v>1</v>
      </c>
      <c r="AX223" s="156" t="s">
        <v>80</v>
      </c>
      <c r="AY223" s="86" t="s">
        <v>800</v>
      </c>
      <c r="AZ223" s="145" t="s">
        <v>12533</v>
      </c>
      <c r="BA223" s="81" t="s">
        <v>71</v>
      </c>
      <c r="BB223" s="81" t="s">
        <v>71</v>
      </c>
    </row>
    <row r="224" spans="2:54" s="296" customFormat="1" ht="15" customHeight="1" x14ac:dyDescent="0.2">
      <c r="B224" s="247">
        <v>2023</v>
      </c>
      <c r="C224" s="81">
        <v>891780111</v>
      </c>
      <c r="D224" s="82" t="s">
        <v>68</v>
      </c>
      <c r="E224" s="144" t="s">
        <v>12534</v>
      </c>
      <c r="F224" s="145" t="s">
        <v>12535</v>
      </c>
      <c r="G224" s="138">
        <v>0</v>
      </c>
      <c r="H224" s="145"/>
      <c r="I224" s="86" t="s">
        <v>78</v>
      </c>
      <c r="J224" s="81" t="s">
        <v>1527</v>
      </c>
      <c r="K224" s="141" t="s">
        <v>12536</v>
      </c>
      <c r="L224" s="248">
        <v>2500000</v>
      </c>
      <c r="M224" s="81" t="s">
        <v>73</v>
      </c>
      <c r="N224" s="145"/>
      <c r="O224" s="87" t="s">
        <v>12537</v>
      </c>
      <c r="P224" s="87">
        <v>1082841917</v>
      </c>
      <c r="Q224" s="150">
        <v>33</v>
      </c>
      <c r="R224" s="169">
        <v>44943</v>
      </c>
      <c r="S224" s="248">
        <v>5363267343</v>
      </c>
      <c r="T224" s="169">
        <v>44952</v>
      </c>
      <c r="U224" s="566">
        <f>L224</f>
        <v>2500000</v>
      </c>
      <c r="V224" s="86" t="s">
        <v>70</v>
      </c>
      <c r="W224" s="143">
        <v>1082868728</v>
      </c>
      <c r="X224" s="87" t="s">
        <v>10958</v>
      </c>
      <c r="Y224" s="145"/>
      <c r="Z224" s="201">
        <v>44952</v>
      </c>
      <c r="AA224" s="201">
        <v>44952</v>
      </c>
      <c r="AB224" s="201" t="s">
        <v>80</v>
      </c>
      <c r="AC224" s="201">
        <v>44980</v>
      </c>
      <c r="AD224" s="150">
        <f t="shared" si="3"/>
        <v>28</v>
      </c>
      <c r="AE224" s="150">
        <v>0</v>
      </c>
      <c r="AF224" s="567">
        <v>0</v>
      </c>
      <c r="AG224" s="150">
        <v>0</v>
      </c>
      <c r="AH224" s="156" t="s">
        <v>80</v>
      </c>
      <c r="AI224" s="150">
        <f t="shared" si="13"/>
        <v>0</v>
      </c>
      <c r="AJ224" s="143">
        <v>0</v>
      </c>
      <c r="AK224" s="248">
        <v>0</v>
      </c>
      <c r="AL224" s="86" t="s">
        <v>80</v>
      </c>
      <c r="AM224" s="150">
        <v>0</v>
      </c>
      <c r="AN224" s="169" t="s">
        <v>80</v>
      </c>
      <c r="AO224" s="169" t="s">
        <v>80</v>
      </c>
      <c r="AP224" s="150">
        <f t="shared" si="16"/>
        <v>0</v>
      </c>
      <c r="AQ224" s="252">
        <f>+L224+AF224-AK224</f>
        <v>2500000</v>
      </c>
      <c r="AR224" s="86" t="s">
        <v>115</v>
      </c>
      <c r="AS224" s="143">
        <v>0</v>
      </c>
      <c r="AT224" s="203" t="s">
        <v>80</v>
      </c>
      <c r="AU224" s="248">
        <v>2500000</v>
      </c>
      <c r="AV224" s="364">
        <f t="shared" si="14"/>
        <v>0</v>
      </c>
      <c r="AW224" s="133">
        <f t="shared" si="15"/>
        <v>1</v>
      </c>
      <c r="AX224" s="156" t="s">
        <v>80</v>
      </c>
      <c r="AY224" s="86" t="s">
        <v>800</v>
      </c>
      <c r="AZ224" s="145" t="s">
        <v>12538</v>
      </c>
      <c r="BA224" s="81" t="s">
        <v>71</v>
      </c>
      <c r="BB224" s="81" t="s">
        <v>71</v>
      </c>
    </row>
    <row r="225" spans="2:54" s="296" customFormat="1" ht="15" customHeight="1" x14ac:dyDescent="0.2">
      <c r="B225" s="247">
        <v>2023</v>
      </c>
      <c r="C225" s="81">
        <v>891780111</v>
      </c>
      <c r="D225" s="82" t="s">
        <v>68</v>
      </c>
      <c r="E225" s="144" t="s">
        <v>12539</v>
      </c>
      <c r="F225" s="145" t="s">
        <v>12540</v>
      </c>
      <c r="G225" s="138">
        <v>0</v>
      </c>
      <c r="H225" s="145"/>
      <c r="I225" s="86" t="s">
        <v>78</v>
      </c>
      <c r="J225" s="81" t="s">
        <v>1527</v>
      </c>
      <c r="K225" s="141" t="s">
        <v>11848</v>
      </c>
      <c r="L225" s="248">
        <v>11073000</v>
      </c>
      <c r="M225" s="81" t="s">
        <v>73</v>
      </c>
      <c r="N225" s="145"/>
      <c r="O225" s="87" t="s">
        <v>12541</v>
      </c>
      <c r="P225" s="87">
        <v>1084727795</v>
      </c>
      <c r="Q225" s="150">
        <v>33</v>
      </c>
      <c r="R225" s="169">
        <v>44943</v>
      </c>
      <c r="S225" s="248">
        <v>5363267343</v>
      </c>
      <c r="T225" s="169">
        <v>44952</v>
      </c>
      <c r="U225" s="566">
        <f>L225</f>
        <v>11073000</v>
      </c>
      <c r="V225" s="86" t="s">
        <v>70</v>
      </c>
      <c r="W225" s="143">
        <v>85465146</v>
      </c>
      <c r="X225" s="87" t="s">
        <v>11756</v>
      </c>
      <c r="Y225" s="145"/>
      <c r="Z225" s="201">
        <v>44952</v>
      </c>
      <c r="AA225" s="201">
        <v>44952</v>
      </c>
      <c r="AB225" s="201" t="s">
        <v>80</v>
      </c>
      <c r="AC225" s="201">
        <v>45093</v>
      </c>
      <c r="AD225" s="150">
        <f t="shared" si="3"/>
        <v>141</v>
      </c>
      <c r="AE225" s="150">
        <v>1</v>
      </c>
      <c r="AF225" s="567">
        <v>1027000.0000000001</v>
      </c>
      <c r="AG225" s="150">
        <v>1</v>
      </c>
      <c r="AH225" s="201">
        <v>45107</v>
      </c>
      <c r="AI225" s="150">
        <f t="shared" si="13"/>
        <v>14</v>
      </c>
      <c r="AJ225" s="143">
        <v>0</v>
      </c>
      <c r="AK225" s="248">
        <v>0</v>
      </c>
      <c r="AL225" s="86" t="s">
        <v>80</v>
      </c>
      <c r="AM225" s="150">
        <v>0</v>
      </c>
      <c r="AN225" s="169" t="s">
        <v>80</v>
      </c>
      <c r="AO225" s="169" t="s">
        <v>80</v>
      </c>
      <c r="AP225" s="150">
        <f t="shared" si="16"/>
        <v>0</v>
      </c>
      <c r="AQ225" s="252">
        <f>+L225+AF225-AK225</f>
        <v>12100000</v>
      </c>
      <c r="AR225" s="86" t="s">
        <v>115</v>
      </c>
      <c r="AS225" s="143">
        <v>0</v>
      </c>
      <c r="AT225" s="203" t="s">
        <v>80</v>
      </c>
      <c r="AU225" s="248">
        <v>12100000</v>
      </c>
      <c r="AV225" s="364">
        <f t="shared" si="14"/>
        <v>0</v>
      </c>
      <c r="AW225" s="133">
        <f t="shared" si="15"/>
        <v>1</v>
      </c>
      <c r="AX225" s="156" t="s">
        <v>80</v>
      </c>
      <c r="AY225" s="86" t="s">
        <v>800</v>
      </c>
      <c r="AZ225" s="145" t="s">
        <v>12542</v>
      </c>
      <c r="BA225" s="81" t="s">
        <v>71</v>
      </c>
      <c r="BB225" s="81" t="s">
        <v>71</v>
      </c>
    </row>
    <row r="226" spans="2:54" s="296" customFormat="1" ht="15" customHeight="1" x14ac:dyDescent="0.2">
      <c r="B226" s="247">
        <v>2023</v>
      </c>
      <c r="C226" s="81">
        <v>891780111</v>
      </c>
      <c r="D226" s="82" t="s">
        <v>68</v>
      </c>
      <c r="E226" s="144" t="s">
        <v>12543</v>
      </c>
      <c r="F226" s="145" t="s">
        <v>12544</v>
      </c>
      <c r="G226" s="568">
        <v>0</v>
      </c>
      <c r="H226" s="145"/>
      <c r="I226" s="86" t="s">
        <v>78</v>
      </c>
      <c r="J226" s="317" t="s">
        <v>1527</v>
      </c>
      <c r="K226" s="569" t="s">
        <v>12545</v>
      </c>
      <c r="L226" s="570">
        <v>11833000</v>
      </c>
      <c r="M226" s="81" t="s">
        <v>73</v>
      </c>
      <c r="N226" s="145"/>
      <c r="O226" s="482" t="s">
        <v>12546</v>
      </c>
      <c r="P226" s="482">
        <v>84456169</v>
      </c>
      <c r="Q226" s="150">
        <v>33</v>
      </c>
      <c r="R226" s="169">
        <v>44943</v>
      </c>
      <c r="S226" s="570">
        <v>5363267343</v>
      </c>
      <c r="T226" s="169">
        <v>44952</v>
      </c>
      <c r="U226" s="566">
        <f>L226</f>
        <v>11833000</v>
      </c>
      <c r="V226" s="86" t="s">
        <v>70</v>
      </c>
      <c r="W226" s="481">
        <v>45507423</v>
      </c>
      <c r="X226" s="482" t="s">
        <v>12105</v>
      </c>
      <c r="Y226" s="145"/>
      <c r="Z226" s="472">
        <v>44952</v>
      </c>
      <c r="AA226" s="472">
        <v>44952</v>
      </c>
      <c r="AB226" s="201" t="s">
        <v>80</v>
      </c>
      <c r="AC226" s="472">
        <v>45084</v>
      </c>
      <c r="AD226" s="150">
        <f t="shared" si="3"/>
        <v>132</v>
      </c>
      <c r="AE226" s="359">
        <v>1</v>
      </c>
      <c r="AF226" s="571">
        <v>4250000</v>
      </c>
      <c r="AG226" s="359">
        <v>1</v>
      </c>
      <c r="AH226" s="201">
        <v>45135</v>
      </c>
      <c r="AI226" s="150">
        <f t="shared" si="13"/>
        <v>51</v>
      </c>
      <c r="AJ226" s="143">
        <v>0</v>
      </c>
      <c r="AK226" s="248">
        <v>0</v>
      </c>
      <c r="AL226" s="86" t="s">
        <v>80</v>
      </c>
      <c r="AM226" s="150">
        <v>0</v>
      </c>
      <c r="AN226" s="169" t="s">
        <v>80</v>
      </c>
      <c r="AO226" s="169" t="s">
        <v>80</v>
      </c>
      <c r="AP226" s="150">
        <f t="shared" si="16"/>
        <v>0</v>
      </c>
      <c r="AQ226" s="252">
        <f>+L226+AF226-AK226</f>
        <v>16083000</v>
      </c>
      <c r="AR226" s="86" t="s">
        <v>115</v>
      </c>
      <c r="AS226" s="143">
        <v>0</v>
      </c>
      <c r="AT226" s="203" t="s">
        <v>80</v>
      </c>
      <c r="AU226" s="248">
        <v>16083000</v>
      </c>
      <c r="AV226" s="364">
        <f t="shared" si="14"/>
        <v>0</v>
      </c>
      <c r="AW226" s="133">
        <f t="shared" si="15"/>
        <v>1</v>
      </c>
      <c r="AX226" s="156" t="s">
        <v>80</v>
      </c>
      <c r="AY226" s="86" t="s">
        <v>800</v>
      </c>
      <c r="AZ226" s="145" t="s">
        <v>12547</v>
      </c>
      <c r="BA226" s="81" t="s">
        <v>71</v>
      </c>
      <c r="BB226" s="81" t="s">
        <v>71</v>
      </c>
    </row>
    <row r="227" spans="2:54" s="296" customFormat="1" ht="15" customHeight="1" x14ac:dyDescent="0.2">
      <c r="B227" s="247">
        <v>2023</v>
      </c>
      <c r="C227" s="81">
        <v>891780111</v>
      </c>
      <c r="D227" s="82" t="s">
        <v>68</v>
      </c>
      <c r="E227" s="144" t="s">
        <v>12548</v>
      </c>
      <c r="F227" s="145" t="s">
        <v>12549</v>
      </c>
      <c r="G227" s="138">
        <v>0</v>
      </c>
      <c r="H227" s="145"/>
      <c r="I227" s="86" t="s">
        <v>78</v>
      </c>
      <c r="J227" s="81" t="s">
        <v>1527</v>
      </c>
      <c r="K227" s="141" t="s">
        <v>12550</v>
      </c>
      <c r="L227" s="248">
        <v>15750000</v>
      </c>
      <c r="M227" s="81" t="s">
        <v>73</v>
      </c>
      <c r="N227" s="145"/>
      <c r="O227" s="87" t="s">
        <v>12551</v>
      </c>
      <c r="P227" s="87">
        <v>57298641</v>
      </c>
      <c r="Q227" s="150">
        <v>33</v>
      </c>
      <c r="R227" s="169">
        <v>44943</v>
      </c>
      <c r="S227" s="248">
        <v>5363267343</v>
      </c>
      <c r="T227" s="169">
        <v>44952</v>
      </c>
      <c r="U227" s="566">
        <f>L227</f>
        <v>15750000</v>
      </c>
      <c r="V227" s="86" t="s">
        <v>70</v>
      </c>
      <c r="W227" s="143">
        <v>45507423</v>
      </c>
      <c r="X227" s="87" t="s">
        <v>12105</v>
      </c>
      <c r="Y227" s="145"/>
      <c r="Z227" s="201">
        <v>44952</v>
      </c>
      <c r="AA227" s="201">
        <v>44952</v>
      </c>
      <c r="AB227" s="201" t="s">
        <v>80</v>
      </c>
      <c r="AC227" s="201">
        <v>45084</v>
      </c>
      <c r="AD227" s="150">
        <f t="shared" si="3"/>
        <v>132</v>
      </c>
      <c r="AE227" s="150">
        <v>1</v>
      </c>
      <c r="AF227" s="567">
        <v>1867000</v>
      </c>
      <c r="AG227" s="150">
        <v>1</v>
      </c>
      <c r="AH227" s="201">
        <v>45100</v>
      </c>
      <c r="AI227" s="150">
        <f t="shared" si="13"/>
        <v>16</v>
      </c>
      <c r="AJ227" s="143">
        <v>0</v>
      </c>
      <c r="AK227" s="248">
        <v>0</v>
      </c>
      <c r="AL227" s="86" t="s">
        <v>80</v>
      </c>
      <c r="AM227" s="150">
        <v>0</v>
      </c>
      <c r="AN227" s="169" t="s">
        <v>80</v>
      </c>
      <c r="AO227" s="169" t="s">
        <v>80</v>
      </c>
      <c r="AP227" s="150">
        <f t="shared" si="16"/>
        <v>0</v>
      </c>
      <c r="AQ227" s="252">
        <f>+L227+AF227-AK227</f>
        <v>17617000</v>
      </c>
      <c r="AR227" s="86" t="s">
        <v>115</v>
      </c>
      <c r="AS227" s="143">
        <v>0</v>
      </c>
      <c r="AT227" s="203" t="s">
        <v>80</v>
      </c>
      <c r="AU227" s="248">
        <v>17617000</v>
      </c>
      <c r="AV227" s="364">
        <f t="shared" si="14"/>
        <v>0</v>
      </c>
      <c r="AW227" s="133">
        <f t="shared" si="15"/>
        <v>1</v>
      </c>
      <c r="AX227" s="156" t="s">
        <v>80</v>
      </c>
      <c r="AY227" s="86" t="s">
        <v>800</v>
      </c>
      <c r="AZ227" s="145" t="s">
        <v>12552</v>
      </c>
      <c r="BA227" s="81" t="s">
        <v>71</v>
      </c>
      <c r="BB227" s="81" t="s">
        <v>71</v>
      </c>
    </row>
    <row r="228" spans="2:54" s="296" customFormat="1" ht="15" customHeight="1" x14ac:dyDescent="0.2">
      <c r="B228" s="247">
        <v>2023</v>
      </c>
      <c r="C228" s="81">
        <v>891780111</v>
      </c>
      <c r="D228" s="82" t="s">
        <v>68</v>
      </c>
      <c r="E228" s="144" t="s">
        <v>12553</v>
      </c>
      <c r="F228" s="145" t="s">
        <v>12554</v>
      </c>
      <c r="G228" s="138">
        <v>0</v>
      </c>
      <c r="H228" s="145"/>
      <c r="I228" s="86" t="s">
        <v>78</v>
      </c>
      <c r="J228" s="81" t="s">
        <v>1527</v>
      </c>
      <c r="K228" s="141" t="s">
        <v>12555</v>
      </c>
      <c r="L228" s="248">
        <v>26520000</v>
      </c>
      <c r="M228" s="81" t="s">
        <v>73</v>
      </c>
      <c r="N228" s="145"/>
      <c r="O228" s="87" t="s">
        <v>12556</v>
      </c>
      <c r="P228" s="87">
        <v>51807152</v>
      </c>
      <c r="Q228" s="150">
        <v>33</v>
      </c>
      <c r="R228" s="169">
        <v>44943</v>
      </c>
      <c r="S228" s="248">
        <v>5363267343</v>
      </c>
      <c r="T228" s="169">
        <v>44952</v>
      </c>
      <c r="U228" s="566">
        <f>L228</f>
        <v>26520000</v>
      </c>
      <c r="V228" s="86" t="s">
        <v>70</v>
      </c>
      <c r="W228" s="143">
        <v>85449357</v>
      </c>
      <c r="X228" s="87" t="s">
        <v>11662</v>
      </c>
      <c r="Y228" s="145"/>
      <c r="Z228" s="201">
        <v>44952</v>
      </c>
      <c r="AA228" s="201">
        <v>44952</v>
      </c>
      <c r="AB228" s="201" t="s">
        <v>80</v>
      </c>
      <c r="AC228" s="201">
        <v>45093</v>
      </c>
      <c r="AD228" s="150">
        <f t="shared" si="3"/>
        <v>141</v>
      </c>
      <c r="AE228" s="150">
        <v>1</v>
      </c>
      <c r="AF228" s="567">
        <v>2380000</v>
      </c>
      <c r="AG228" s="150">
        <v>1</v>
      </c>
      <c r="AH228" s="201">
        <v>45107</v>
      </c>
      <c r="AI228" s="150">
        <f t="shared" si="13"/>
        <v>14</v>
      </c>
      <c r="AJ228" s="143">
        <v>0</v>
      </c>
      <c r="AK228" s="248">
        <v>0</v>
      </c>
      <c r="AL228" s="86" t="s">
        <v>80</v>
      </c>
      <c r="AM228" s="150">
        <v>0</v>
      </c>
      <c r="AN228" s="169" t="s">
        <v>80</v>
      </c>
      <c r="AO228" s="169" t="s">
        <v>80</v>
      </c>
      <c r="AP228" s="150">
        <f t="shared" si="16"/>
        <v>0</v>
      </c>
      <c r="AQ228" s="252">
        <f>+L228+AF228-AK228</f>
        <v>28900000</v>
      </c>
      <c r="AR228" s="86" t="s">
        <v>115</v>
      </c>
      <c r="AS228" s="143">
        <v>0</v>
      </c>
      <c r="AT228" s="203" t="s">
        <v>80</v>
      </c>
      <c r="AU228" s="248">
        <v>28900000</v>
      </c>
      <c r="AV228" s="364">
        <f t="shared" si="14"/>
        <v>0</v>
      </c>
      <c r="AW228" s="133">
        <f t="shared" si="15"/>
        <v>1</v>
      </c>
      <c r="AX228" s="156" t="s">
        <v>80</v>
      </c>
      <c r="AY228" s="86" t="s">
        <v>800</v>
      </c>
      <c r="AZ228" s="145" t="s">
        <v>12557</v>
      </c>
      <c r="BA228" s="81" t="s">
        <v>71</v>
      </c>
      <c r="BB228" s="81" t="s">
        <v>71</v>
      </c>
    </row>
    <row r="229" spans="2:54" s="296" customFormat="1" ht="15" customHeight="1" x14ac:dyDescent="0.2">
      <c r="B229" s="247">
        <v>2023</v>
      </c>
      <c r="C229" s="81">
        <v>891780111</v>
      </c>
      <c r="D229" s="82" t="s">
        <v>68</v>
      </c>
      <c r="E229" s="144" t="s">
        <v>12558</v>
      </c>
      <c r="F229" s="145" t="s">
        <v>12559</v>
      </c>
      <c r="G229" s="138">
        <v>0</v>
      </c>
      <c r="H229" s="145"/>
      <c r="I229" s="86" t="s">
        <v>78</v>
      </c>
      <c r="J229" s="81" t="s">
        <v>1527</v>
      </c>
      <c r="K229" s="141" t="s">
        <v>12560</v>
      </c>
      <c r="L229" s="248">
        <v>12600000</v>
      </c>
      <c r="M229" s="81" t="s">
        <v>73</v>
      </c>
      <c r="N229" s="145"/>
      <c r="O229" s="87" t="s">
        <v>12561</v>
      </c>
      <c r="P229" s="87">
        <v>57296816</v>
      </c>
      <c r="Q229" s="150">
        <v>33</v>
      </c>
      <c r="R229" s="169">
        <v>44943</v>
      </c>
      <c r="S229" s="248">
        <v>5363267343</v>
      </c>
      <c r="T229" s="169">
        <v>44952</v>
      </c>
      <c r="U229" s="566">
        <f>L229</f>
        <v>12600000</v>
      </c>
      <c r="V229" s="86" t="s">
        <v>70</v>
      </c>
      <c r="W229" s="143">
        <v>41947381</v>
      </c>
      <c r="X229" s="87" t="s">
        <v>11521</v>
      </c>
      <c r="Y229" s="145"/>
      <c r="Z229" s="201">
        <v>44952</v>
      </c>
      <c r="AA229" s="201">
        <v>44952</v>
      </c>
      <c r="AB229" s="201" t="s">
        <v>80</v>
      </c>
      <c r="AC229" s="201">
        <v>45084</v>
      </c>
      <c r="AD229" s="150">
        <f t="shared" si="3"/>
        <v>132</v>
      </c>
      <c r="AE229" s="150">
        <v>1</v>
      </c>
      <c r="AF229" s="567">
        <v>1493000</v>
      </c>
      <c r="AG229" s="150">
        <v>1</v>
      </c>
      <c r="AH229" s="201">
        <v>45100</v>
      </c>
      <c r="AI229" s="150">
        <f t="shared" si="13"/>
        <v>16</v>
      </c>
      <c r="AJ229" s="143">
        <v>0</v>
      </c>
      <c r="AK229" s="248">
        <v>0</v>
      </c>
      <c r="AL229" s="86" t="s">
        <v>80</v>
      </c>
      <c r="AM229" s="150">
        <v>0</v>
      </c>
      <c r="AN229" s="169" t="s">
        <v>80</v>
      </c>
      <c r="AO229" s="169" t="s">
        <v>80</v>
      </c>
      <c r="AP229" s="150">
        <f t="shared" si="16"/>
        <v>0</v>
      </c>
      <c r="AQ229" s="252">
        <f>+L229+AF229-AK229</f>
        <v>14093000</v>
      </c>
      <c r="AR229" s="86" t="s">
        <v>115</v>
      </c>
      <c r="AS229" s="143">
        <v>0</v>
      </c>
      <c r="AT229" s="203" t="s">
        <v>80</v>
      </c>
      <c r="AU229" s="248">
        <v>14093000</v>
      </c>
      <c r="AV229" s="364">
        <f t="shared" si="14"/>
        <v>0</v>
      </c>
      <c r="AW229" s="133">
        <f t="shared" si="15"/>
        <v>1</v>
      </c>
      <c r="AX229" s="156" t="s">
        <v>80</v>
      </c>
      <c r="AY229" s="86" t="s">
        <v>800</v>
      </c>
      <c r="AZ229" s="145" t="s">
        <v>12562</v>
      </c>
      <c r="BA229" s="81" t="s">
        <v>71</v>
      </c>
      <c r="BB229" s="81" t="s">
        <v>71</v>
      </c>
    </row>
    <row r="230" spans="2:54" s="296" customFormat="1" ht="15" customHeight="1" x14ac:dyDescent="0.2">
      <c r="B230" s="247">
        <v>2023</v>
      </c>
      <c r="C230" s="81">
        <v>891780111</v>
      </c>
      <c r="D230" s="82" t="s">
        <v>68</v>
      </c>
      <c r="E230" s="144" t="s">
        <v>12563</v>
      </c>
      <c r="F230" s="145" t="s">
        <v>12564</v>
      </c>
      <c r="G230" s="138">
        <v>0</v>
      </c>
      <c r="H230" s="145"/>
      <c r="I230" s="86" t="s">
        <v>78</v>
      </c>
      <c r="J230" s="81" t="s">
        <v>1527</v>
      </c>
      <c r="K230" s="141" t="s">
        <v>12565</v>
      </c>
      <c r="L230" s="248">
        <v>10413000</v>
      </c>
      <c r="M230" s="81" t="s">
        <v>73</v>
      </c>
      <c r="N230" s="145"/>
      <c r="O230" s="87" t="s">
        <v>12566</v>
      </c>
      <c r="P230" s="87">
        <v>1082976415</v>
      </c>
      <c r="Q230" s="150">
        <v>33</v>
      </c>
      <c r="R230" s="169">
        <v>44943</v>
      </c>
      <c r="S230" s="248">
        <v>5363267343</v>
      </c>
      <c r="T230" s="169">
        <v>44952</v>
      </c>
      <c r="U230" s="566">
        <f>L230</f>
        <v>10413000</v>
      </c>
      <c r="V230" s="86" t="s">
        <v>70</v>
      </c>
      <c r="W230" s="143">
        <v>85152695</v>
      </c>
      <c r="X230" s="87" t="s">
        <v>12193</v>
      </c>
      <c r="Y230" s="145"/>
      <c r="Z230" s="201">
        <v>44952</v>
      </c>
      <c r="AA230" s="201">
        <v>44952</v>
      </c>
      <c r="AB230" s="201" t="s">
        <v>80</v>
      </c>
      <c r="AC230" s="201">
        <v>45084</v>
      </c>
      <c r="AD230" s="150">
        <f t="shared" si="3"/>
        <v>132</v>
      </c>
      <c r="AE230" s="150">
        <v>0</v>
      </c>
      <c r="AF230" s="567">
        <v>0</v>
      </c>
      <c r="AG230" s="150">
        <v>0</v>
      </c>
      <c r="AH230" s="156" t="s">
        <v>80</v>
      </c>
      <c r="AI230" s="150">
        <f t="shared" si="13"/>
        <v>0</v>
      </c>
      <c r="AJ230" s="143">
        <v>0</v>
      </c>
      <c r="AK230" s="248">
        <v>0</v>
      </c>
      <c r="AL230" s="86" t="s">
        <v>80</v>
      </c>
      <c r="AM230" s="150">
        <v>0</v>
      </c>
      <c r="AN230" s="169" t="s">
        <v>80</v>
      </c>
      <c r="AO230" s="169" t="s">
        <v>80</v>
      </c>
      <c r="AP230" s="150">
        <f t="shared" si="16"/>
        <v>0</v>
      </c>
      <c r="AQ230" s="252">
        <f>+L230+AF230-AK230</f>
        <v>10413000</v>
      </c>
      <c r="AR230" s="86" t="s">
        <v>115</v>
      </c>
      <c r="AS230" s="143">
        <v>0</v>
      </c>
      <c r="AT230" s="203" t="s">
        <v>80</v>
      </c>
      <c r="AU230" s="248">
        <v>10413000</v>
      </c>
      <c r="AV230" s="364">
        <f t="shared" si="14"/>
        <v>0</v>
      </c>
      <c r="AW230" s="133">
        <f t="shared" si="15"/>
        <v>1</v>
      </c>
      <c r="AX230" s="156" t="s">
        <v>80</v>
      </c>
      <c r="AY230" s="86" t="s">
        <v>800</v>
      </c>
      <c r="AZ230" s="145" t="s">
        <v>12567</v>
      </c>
      <c r="BA230" s="81" t="s">
        <v>71</v>
      </c>
      <c r="BB230" s="81" t="s">
        <v>71</v>
      </c>
    </row>
    <row r="231" spans="2:54" s="296" customFormat="1" ht="15" customHeight="1" x14ac:dyDescent="0.2">
      <c r="B231" s="247">
        <v>2023</v>
      </c>
      <c r="C231" s="81">
        <v>891780111</v>
      </c>
      <c r="D231" s="82" t="s">
        <v>68</v>
      </c>
      <c r="E231" s="144" t="s">
        <v>12568</v>
      </c>
      <c r="F231" s="145" t="s">
        <v>12569</v>
      </c>
      <c r="G231" s="138">
        <v>0</v>
      </c>
      <c r="H231" s="145"/>
      <c r="I231" s="86" t="s">
        <v>78</v>
      </c>
      <c r="J231" s="81" t="s">
        <v>1527</v>
      </c>
      <c r="K231" s="141" t="s">
        <v>12570</v>
      </c>
      <c r="L231" s="248">
        <v>17000000</v>
      </c>
      <c r="M231" s="81" t="s">
        <v>73</v>
      </c>
      <c r="N231" s="145"/>
      <c r="O231" s="87" t="s">
        <v>12571</v>
      </c>
      <c r="P231" s="87">
        <v>1082977841</v>
      </c>
      <c r="Q231" s="150">
        <v>33</v>
      </c>
      <c r="R231" s="169">
        <v>44943</v>
      </c>
      <c r="S231" s="248">
        <v>5363267343</v>
      </c>
      <c r="T231" s="169">
        <v>44952</v>
      </c>
      <c r="U231" s="566">
        <f>L231</f>
        <v>17000000</v>
      </c>
      <c r="V231" s="86" t="s">
        <v>70</v>
      </c>
      <c r="W231" s="143">
        <v>85460304</v>
      </c>
      <c r="X231" s="87" t="s">
        <v>12572</v>
      </c>
      <c r="Y231" s="145"/>
      <c r="Z231" s="201">
        <v>44952</v>
      </c>
      <c r="AA231" s="201">
        <v>44952</v>
      </c>
      <c r="AB231" s="201" t="s">
        <v>80</v>
      </c>
      <c r="AC231" s="201">
        <v>45093</v>
      </c>
      <c r="AD231" s="150">
        <f t="shared" si="3"/>
        <v>141</v>
      </c>
      <c r="AE231" s="150">
        <v>1</v>
      </c>
      <c r="AF231" s="567">
        <v>1587000</v>
      </c>
      <c r="AG231" s="150">
        <v>1</v>
      </c>
      <c r="AH231" s="201">
        <v>45107</v>
      </c>
      <c r="AI231" s="150">
        <f t="shared" si="13"/>
        <v>14</v>
      </c>
      <c r="AJ231" s="143">
        <v>0</v>
      </c>
      <c r="AK231" s="248">
        <v>0</v>
      </c>
      <c r="AL231" s="86" t="s">
        <v>80</v>
      </c>
      <c r="AM231" s="150">
        <v>0</v>
      </c>
      <c r="AN231" s="169" t="s">
        <v>80</v>
      </c>
      <c r="AO231" s="169" t="s">
        <v>80</v>
      </c>
      <c r="AP231" s="150">
        <f t="shared" si="16"/>
        <v>0</v>
      </c>
      <c r="AQ231" s="252">
        <f>+L231+AF231-AK231</f>
        <v>18587000</v>
      </c>
      <c r="AR231" s="86" t="s">
        <v>115</v>
      </c>
      <c r="AS231" s="143">
        <v>0</v>
      </c>
      <c r="AT231" s="203" t="s">
        <v>80</v>
      </c>
      <c r="AU231" s="248">
        <v>18587000</v>
      </c>
      <c r="AV231" s="364">
        <f t="shared" si="14"/>
        <v>0</v>
      </c>
      <c r="AW231" s="133">
        <f t="shared" si="15"/>
        <v>1</v>
      </c>
      <c r="AX231" s="156" t="s">
        <v>80</v>
      </c>
      <c r="AY231" s="86" t="s">
        <v>800</v>
      </c>
      <c r="AZ231" s="145" t="s">
        <v>12573</v>
      </c>
      <c r="BA231" s="81" t="s">
        <v>71</v>
      </c>
      <c r="BB231" s="81" t="s">
        <v>71</v>
      </c>
    </row>
    <row r="232" spans="2:54" s="296" customFormat="1" ht="15" customHeight="1" x14ac:dyDescent="0.2">
      <c r="B232" s="247">
        <v>2023</v>
      </c>
      <c r="C232" s="81">
        <v>891780111</v>
      </c>
      <c r="D232" s="82" t="s">
        <v>68</v>
      </c>
      <c r="E232" s="144" t="s">
        <v>12574</v>
      </c>
      <c r="F232" s="145" t="s">
        <v>12575</v>
      </c>
      <c r="G232" s="138">
        <v>0</v>
      </c>
      <c r="H232" s="145"/>
      <c r="I232" s="86" t="s">
        <v>78</v>
      </c>
      <c r="J232" s="81" t="s">
        <v>1527</v>
      </c>
      <c r="K232" s="141" t="s">
        <v>12576</v>
      </c>
      <c r="L232" s="248">
        <v>13253000</v>
      </c>
      <c r="M232" s="81" t="s">
        <v>73</v>
      </c>
      <c r="N232" s="145"/>
      <c r="O232" s="87" t="s">
        <v>5873</v>
      </c>
      <c r="P232" s="87">
        <v>1122812358</v>
      </c>
      <c r="Q232" s="150">
        <v>33</v>
      </c>
      <c r="R232" s="169">
        <v>44943</v>
      </c>
      <c r="S232" s="248">
        <v>5363267343</v>
      </c>
      <c r="T232" s="169">
        <v>44952</v>
      </c>
      <c r="U232" s="566">
        <f>L232</f>
        <v>13253000</v>
      </c>
      <c r="V232" s="86" t="s">
        <v>70</v>
      </c>
      <c r="W232" s="143">
        <v>79732773</v>
      </c>
      <c r="X232" s="87" t="s">
        <v>5914</v>
      </c>
      <c r="Y232" s="145"/>
      <c r="Z232" s="201">
        <v>44952</v>
      </c>
      <c r="AA232" s="201">
        <v>44952</v>
      </c>
      <c r="AB232" s="201" t="s">
        <v>80</v>
      </c>
      <c r="AC232" s="201">
        <v>45084</v>
      </c>
      <c r="AD232" s="150">
        <f t="shared" si="3"/>
        <v>132</v>
      </c>
      <c r="AE232" s="150">
        <v>1</v>
      </c>
      <c r="AF232" s="567">
        <v>2147000</v>
      </c>
      <c r="AG232" s="150">
        <v>1</v>
      </c>
      <c r="AH232" s="201">
        <v>45107</v>
      </c>
      <c r="AI232" s="150">
        <f t="shared" si="13"/>
        <v>23</v>
      </c>
      <c r="AJ232" s="143">
        <v>0</v>
      </c>
      <c r="AK232" s="248">
        <v>0</v>
      </c>
      <c r="AL232" s="86" t="s">
        <v>80</v>
      </c>
      <c r="AM232" s="150">
        <v>0</v>
      </c>
      <c r="AN232" s="169" t="s">
        <v>80</v>
      </c>
      <c r="AO232" s="169" t="s">
        <v>80</v>
      </c>
      <c r="AP232" s="150">
        <f t="shared" si="16"/>
        <v>0</v>
      </c>
      <c r="AQ232" s="252">
        <f>+L232+AF232-AK232</f>
        <v>15400000</v>
      </c>
      <c r="AR232" s="86" t="s">
        <v>115</v>
      </c>
      <c r="AS232" s="143">
        <v>0</v>
      </c>
      <c r="AT232" s="203" t="s">
        <v>80</v>
      </c>
      <c r="AU232" s="248">
        <v>15400000</v>
      </c>
      <c r="AV232" s="364">
        <f t="shared" si="14"/>
        <v>0</v>
      </c>
      <c r="AW232" s="133">
        <f t="shared" si="15"/>
        <v>1</v>
      </c>
      <c r="AX232" s="156" t="s">
        <v>80</v>
      </c>
      <c r="AY232" s="86" t="s">
        <v>800</v>
      </c>
      <c r="AZ232" s="145" t="s">
        <v>12577</v>
      </c>
      <c r="BA232" s="81" t="s">
        <v>71</v>
      </c>
      <c r="BB232" s="81" t="s">
        <v>71</v>
      </c>
    </row>
    <row r="233" spans="2:54" s="296" customFormat="1" ht="15" customHeight="1" x14ac:dyDescent="0.2">
      <c r="B233" s="247">
        <v>2023</v>
      </c>
      <c r="C233" s="81">
        <v>891780111</v>
      </c>
      <c r="D233" s="82" t="s">
        <v>68</v>
      </c>
      <c r="E233" s="144" t="s">
        <v>12578</v>
      </c>
      <c r="F233" s="145" t="s">
        <v>12579</v>
      </c>
      <c r="G233" s="138">
        <v>0</v>
      </c>
      <c r="H233" s="145"/>
      <c r="I233" s="86" t="s">
        <v>78</v>
      </c>
      <c r="J233" s="81" t="s">
        <v>1527</v>
      </c>
      <c r="K233" s="141" t="s">
        <v>12580</v>
      </c>
      <c r="L233" s="248">
        <v>2500000</v>
      </c>
      <c r="M233" s="81" t="s">
        <v>73</v>
      </c>
      <c r="N233" s="145"/>
      <c r="O233" s="87" t="s">
        <v>12581</v>
      </c>
      <c r="P233" s="87">
        <v>1082984067</v>
      </c>
      <c r="Q233" s="150">
        <v>33</v>
      </c>
      <c r="R233" s="169">
        <v>44943</v>
      </c>
      <c r="S233" s="248">
        <v>5363267343</v>
      </c>
      <c r="T233" s="169">
        <v>44952</v>
      </c>
      <c r="U233" s="566">
        <f>L233</f>
        <v>2500000</v>
      </c>
      <c r="V233" s="86" t="s">
        <v>70</v>
      </c>
      <c r="W233" s="143">
        <v>1082868728</v>
      </c>
      <c r="X233" s="87" t="s">
        <v>10958</v>
      </c>
      <c r="Y233" s="145"/>
      <c r="Z233" s="201">
        <v>44952</v>
      </c>
      <c r="AA233" s="201">
        <v>44952</v>
      </c>
      <c r="AB233" s="201" t="s">
        <v>80</v>
      </c>
      <c r="AC233" s="201">
        <v>44980</v>
      </c>
      <c r="AD233" s="150">
        <f t="shared" si="3"/>
        <v>28</v>
      </c>
      <c r="AE233" s="150">
        <v>0</v>
      </c>
      <c r="AF233" s="567">
        <v>0</v>
      </c>
      <c r="AG233" s="150">
        <v>0</v>
      </c>
      <c r="AH233" s="156" t="s">
        <v>80</v>
      </c>
      <c r="AI233" s="150">
        <f t="shared" si="13"/>
        <v>0</v>
      </c>
      <c r="AJ233" s="143">
        <v>0</v>
      </c>
      <c r="AK233" s="248">
        <v>0</v>
      </c>
      <c r="AL233" s="86" t="s">
        <v>80</v>
      </c>
      <c r="AM233" s="150">
        <v>0</v>
      </c>
      <c r="AN233" s="169" t="s">
        <v>80</v>
      </c>
      <c r="AO233" s="169" t="s">
        <v>80</v>
      </c>
      <c r="AP233" s="150">
        <f t="shared" si="16"/>
        <v>0</v>
      </c>
      <c r="AQ233" s="252">
        <f>+L233+AF233-AK233</f>
        <v>2500000</v>
      </c>
      <c r="AR233" s="86" t="s">
        <v>115</v>
      </c>
      <c r="AS233" s="143">
        <v>0</v>
      </c>
      <c r="AT233" s="203" t="s">
        <v>80</v>
      </c>
      <c r="AU233" s="248">
        <v>2500000</v>
      </c>
      <c r="AV233" s="364">
        <f t="shared" si="14"/>
        <v>0</v>
      </c>
      <c r="AW233" s="133">
        <f t="shared" si="15"/>
        <v>1</v>
      </c>
      <c r="AX233" s="156" t="s">
        <v>80</v>
      </c>
      <c r="AY233" s="86" t="s">
        <v>800</v>
      </c>
      <c r="AZ233" s="145" t="s">
        <v>12582</v>
      </c>
      <c r="BA233" s="81" t="s">
        <v>71</v>
      </c>
      <c r="BB233" s="81" t="s">
        <v>71</v>
      </c>
    </row>
    <row r="234" spans="2:54" s="296" customFormat="1" ht="15" customHeight="1" x14ac:dyDescent="0.2">
      <c r="B234" s="247">
        <v>2023</v>
      </c>
      <c r="C234" s="81">
        <v>891780111</v>
      </c>
      <c r="D234" s="82" t="s">
        <v>68</v>
      </c>
      <c r="E234" s="144" t="s">
        <v>12583</v>
      </c>
      <c r="F234" s="145" t="s">
        <v>12584</v>
      </c>
      <c r="G234" s="138">
        <v>0</v>
      </c>
      <c r="H234" s="145"/>
      <c r="I234" s="86" t="s">
        <v>78</v>
      </c>
      <c r="J234" s="81" t="s">
        <v>1527</v>
      </c>
      <c r="K234" s="141" t="s">
        <v>12585</v>
      </c>
      <c r="L234" s="248">
        <v>24750000</v>
      </c>
      <c r="M234" s="81" t="s">
        <v>73</v>
      </c>
      <c r="N234" s="145"/>
      <c r="O234" s="87" t="s">
        <v>12586</v>
      </c>
      <c r="P234" s="87">
        <v>63315351</v>
      </c>
      <c r="Q234" s="150">
        <v>33</v>
      </c>
      <c r="R234" s="169">
        <v>44943</v>
      </c>
      <c r="S234" s="248">
        <v>5363267343</v>
      </c>
      <c r="T234" s="169">
        <v>44952</v>
      </c>
      <c r="U234" s="566">
        <f>L234</f>
        <v>24750000</v>
      </c>
      <c r="V234" s="86" t="s">
        <v>70</v>
      </c>
      <c r="W234" s="143">
        <v>41947381</v>
      </c>
      <c r="X234" s="87" t="s">
        <v>11521</v>
      </c>
      <c r="Y234" s="145"/>
      <c r="Z234" s="201">
        <v>44952</v>
      </c>
      <c r="AA234" s="201">
        <v>44952</v>
      </c>
      <c r="AB234" s="201" t="s">
        <v>80</v>
      </c>
      <c r="AC234" s="201">
        <v>45084</v>
      </c>
      <c r="AD234" s="150">
        <f t="shared" si="3"/>
        <v>132</v>
      </c>
      <c r="AE234" s="150">
        <v>0</v>
      </c>
      <c r="AF234" s="567">
        <v>0</v>
      </c>
      <c r="AG234" s="150">
        <v>0</v>
      </c>
      <c r="AH234" s="156" t="s">
        <v>80</v>
      </c>
      <c r="AI234" s="150">
        <f t="shared" si="13"/>
        <v>0</v>
      </c>
      <c r="AJ234" s="143">
        <v>0</v>
      </c>
      <c r="AK234" s="248">
        <v>0</v>
      </c>
      <c r="AL234" s="86" t="s">
        <v>80</v>
      </c>
      <c r="AM234" s="150">
        <v>0</v>
      </c>
      <c r="AN234" s="169" t="s">
        <v>80</v>
      </c>
      <c r="AO234" s="169" t="s">
        <v>80</v>
      </c>
      <c r="AP234" s="150">
        <f t="shared" si="16"/>
        <v>0</v>
      </c>
      <c r="AQ234" s="252">
        <f>+L234+AF234-AK234</f>
        <v>24750000</v>
      </c>
      <c r="AR234" s="86" t="s">
        <v>115</v>
      </c>
      <c r="AS234" s="143">
        <v>0</v>
      </c>
      <c r="AT234" s="203" t="s">
        <v>80</v>
      </c>
      <c r="AU234" s="248">
        <v>24750000</v>
      </c>
      <c r="AV234" s="364">
        <f t="shared" si="14"/>
        <v>0</v>
      </c>
      <c r="AW234" s="133">
        <f t="shared" si="15"/>
        <v>1</v>
      </c>
      <c r="AX234" s="156" t="s">
        <v>80</v>
      </c>
      <c r="AY234" s="86" t="s">
        <v>800</v>
      </c>
      <c r="AZ234" s="145" t="s">
        <v>12587</v>
      </c>
      <c r="BA234" s="81" t="s">
        <v>71</v>
      </c>
      <c r="BB234" s="81" t="s">
        <v>71</v>
      </c>
    </row>
    <row r="235" spans="2:54" s="296" customFormat="1" ht="15" customHeight="1" x14ac:dyDescent="0.2">
      <c r="B235" s="247">
        <v>2023</v>
      </c>
      <c r="C235" s="81">
        <v>891780111</v>
      </c>
      <c r="D235" s="82" t="s">
        <v>68</v>
      </c>
      <c r="E235" s="144" t="s">
        <v>12588</v>
      </c>
      <c r="F235" s="145" t="s">
        <v>12589</v>
      </c>
      <c r="G235" s="138">
        <v>0</v>
      </c>
      <c r="H235" s="145"/>
      <c r="I235" s="86" t="s">
        <v>78</v>
      </c>
      <c r="J235" s="81" t="s">
        <v>1527</v>
      </c>
      <c r="K235" s="141" t="s">
        <v>12590</v>
      </c>
      <c r="L235" s="248">
        <v>8993000</v>
      </c>
      <c r="M235" s="81" t="s">
        <v>73</v>
      </c>
      <c r="N235" s="145"/>
      <c r="O235" s="87" t="s">
        <v>12591</v>
      </c>
      <c r="P235" s="87">
        <v>19517646</v>
      </c>
      <c r="Q235" s="150">
        <v>33</v>
      </c>
      <c r="R235" s="169">
        <v>44943</v>
      </c>
      <c r="S235" s="248">
        <v>5363267343</v>
      </c>
      <c r="T235" s="169">
        <v>44952</v>
      </c>
      <c r="U235" s="566">
        <f>L235</f>
        <v>8993000</v>
      </c>
      <c r="V235" s="86" t="s">
        <v>70</v>
      </c>
      <c r="W235" s="143">
        <v>85152695</v>
      </c>
      <c r="X235" s="87" t="s">
        <v>12193</v>
      </c>
      <c r="Y235" s="145"/>
      <c r="Z235" s="201">
        <v>44952</v>
      </c>
      <c r="AA235" s="201">
        <v>44952</v>
      </c>
      <c r="AB235" s="201" t="s">
        <v>80</v>
      </c>
      <c r="AC235" s="201">
        <v>45084</v>
      </c>
      <c r="AD235" s="150">
        <f t="shared" ref="AD235:AD298" si="17">+IF(AB235="1800-01-01",AC235-AA235,AC235-AB235)</f>
        <v>132</v>
      </c>
      <c r="AE235" s="150">
        <v>1</v>
      </c>
      <c r="AF235" s="567">
        <v>1457000</v>
      </c>
      <c r="AG235" s="150">
        <v>1</v>
      </c>
      <c r="AH235" s="201">
        <v>45107</v>
      </c>
      <c r="AI235" s="150">
        <f t="shared" si="13"/>
        <v>23</v>
      </c>
      <c r="AJ235" s="143">
        <v>0</v>
      </c>
      <c r="AK235" s="248">
        <v>0</v>
      </c>
      <c r="AL235" s="86" t="s">
        <v>80</v>
      </c>
      <c r="AM235" s="150">
        <v>0</v>
      </c>
      <c r="AN235" s="169" t="s">
        <v>80</v>
      </c>
      <c r="AO235" s="169" t="s">
        <v>80</v>
      </c>
      <c r="AP235" s="150">
        <f t="shared" si="16"/>
        <v>0</v>
      </c>
      <c r="AQ235" s="252">
        <f>+L235+AF235-AK235</f>
        <v>10450000</v>
      </c>
      <c r="AR235" s="86" t="s">
        <v>115</v>
      </c>
      <c r="AS235" s="143">
        <v>0</v>
      </c>
      <c r="AT235" s="203" t="s">
        <v>80</v>
      </c>
      <c r="AU235" s="248">
        <v>10450000</v>
      </c>
      <c r="AV235" s="364">
        <f t="shared" si="14"/>
        <v>0</v>
      </c>
      <c r="AW235" s="133">
        <f t="shared" si="15"/>
        <v>1</v>
      </c>
      <c r="AX235" s="156" t="s">
        <v>80</v>
      </c>
      <c r="AY235" s="86" t="s">
        <v>800</v>
      </c>
      <c r="AZ235" s="145" t="s">
        <v>12592</v>
      </c>
      <c r="BA235" s="81" t="s">
        <v>71</v>
      </c>
      <c r="BB235" s="81" t="s">
        <v>71</v>
      </c>
    </row>
    <row r="236" spans="2:54" s="296" customFormat="1" ht="15" customHeight="1" x14ac:dyDescent="0.2">
      <c r="B236" s="247">
        <v>2023</v>
      </c>
      <c r="C236" s="81">
        <v>891780111</v>
      </c>
      <c r="D236" s="82" t="s">
        <v>68</v>
      </c>
      <c r="E236" s="144" t="s">
        <v>12593</v>
      </c>
      <c r="F236" s="145" t="s">
        <v>12594</v>
      </c>
      <c r="G236" s="138">
        <v>0</v>
      </c>
      <c r="H236" s="145"/>
      <c r="I236" s="86" t="s">
        <v>78</v>
      </c>
      <c r="J236" s="81" t="s">
        <v>1527</v>
      </c>
      <c r="K236" s="141" t="s">
        <v>12595</v>
      </c>
      <c r="L236" s="248">
        <v>17000000</v>
      </c>
      <c r="M236" s="81" t="s">
        <v>73</v>
      </c>
      <c r="N236" s="145"/>
      <c r="O236" s="87" t="s">
        <v>12596</v>
      </c>
      <c r="P236" s="87">
        <v>1004370372</v>
      </c>
      <c r="Q236" s="150">
        <v>33</v>
      </c>
      <c r="R236" s="169">
        <v>44943</v>
      </c>
      <c r="S236" s="248">
        <v>5363267343</v>
      </c>
      <c r="T236" s="169">
        <v>44952</v>
      </c>
      <c r="U236" s="566">
        <f>L236</f>
        <v>17000000</v>
      </c>
      <c r="V236" s="86" t="s">
        <v>70</v>
      </c>
      <c r="W236" s="143">
        <v>85460304</v>
      </c>
      <c r="X236" s="87" t="s">
        <v>12572</v>
      </c>
      <c r="Y236" s="145"/>
      <c r="Z236" s="201">
        <v>44952</v>
      </c>
      <c r="AA236" s="201">
        <v>44952</v>
      </c>
      <c r="AB236" s="201" t="s">
        <v>80</v>
      </c>
      <c r="AC236" s="201">
        <v>45093</v>
      </c>
      <c r="AD236" s="150">
        <f t="shared" si="17"/>
        <v>141</v>
      </c>
      <c r="AE236" s="150">
        <v>1</v>
      </c>
      <c r="AF236" s="567">
        <v>1587000</v>
      </c>
      <c r="AG236" s="150">
        <v>1</v>
      </c>
      <c r="AH236" s="201">
        <v>45107</v>
      </c>
      <c r="AI236" s="150">
        <f t="shared" si="13"/>
        <v>14</v>
      </c>
      <c r="AJ236" s="143">
        <v>0</v>
      </c>
      <c r="AK236" s="248">
        <v>0</v>
      </c>
      <c r="AL236" s="86" t="s">
        <v>80</v>
      </c>
      <c r="AM236" s="150">
        <v>0</v>
      </c>
      <c r="AN236" s="169" t="s">
        <v>80</v>
      </c>
      <c r="AO236" s="169" t="s">
        <v>80</v>
      </c>
      <c r="AP236" s="150">
        <f t="shared" si="16"/>
        <v>0</v>
      </c>
      <c r="AQ236" s="252">
        <f>+L236+AF236-AK236</f>
        <v>18587000</v>
      </c>
      <c r="AR236" s="86" t="s">
        <v>115</v>
      </c>
      <c r="AS236" s="143">
        <v>0</v>
      </c>
      <c r="AT236" s="203" t="s">
        <v>80</v>
      </c>
      <c r="AU236" s="248">
        <v>18587000</v>
      </c>
      <c r="AV236" s="364">
        <f t="shared" si="14"/>
        <v>0</v>
      </c>
      <c r="AW236" s="133">
        <f t="shared" si="15"/>
        <v>1</v>
      </c>
      <c r="AX236" s="156" t="s">
        <v>80</v>
      </c>
      <c r="AY236" s="86" t="s">
        <v>800</v>
      </c>
      <c r="AZ236" s="145" t="s">
        <v>12597</v>
      </c>
      <c r="BA236" s="81" t="s">
        <v>71</v>
      </c>
      <c r="BB236" s="81" t="s">
        <v>71</v>
      </c>
    </row>
    <row r="237" spans="2:54" s="296" customFormat="1" ht="15" customHeight="1" x14ac:dyDescent="0.2">
      <c r="B237" s="247">
        <v>2023</v>
      </c>
      <c r="C237" s="81">
        <v>891780111</v>
      </c>
      <c r="D237" s="82" t="s">
        <v>68</v>
      </c>
      <c r="E237" s="144" t="s">
        <v>12598</v>
      </c>
      <c r="F237" s="145" t="s">
        <v>12599</v>
      </c>
      <c r="G237" s="568">
        <v>0</v>
      </c>
      <c r="H237" s="145"/>
      <c r="I237" s="86" t="s">
        <v>78</v>
      </c>
      <c r="J237" s="317" t="s">
        <v>1527</v>
      </c>
      <c r="K237" s="569" t="s">
        <v>12600</v>
      </c>
      <c r="L237" s="570">
        <v>13253000</v>
      </c>
      <c r="M237" s="81" t="s">
        <v>73</v>
      </c>
      <c r="N237" s="145"/>
      <c r="O237" s="482" t="s">
        <v>12601</v>
      </c>
      <c r="P237" s="482">
        <v>1082982732</v>
      </c>
      <c r="Q237" s="150">
        <v>33</v>
      </c>
      <c r="R237" s="169">
        <v>44943</v>
      </c>
      <c r="S237" s="570">
        <v>5363267343</v>
      </c>
      <c r="T237" s="169">
        <v>44952</v>
      </c>
      <c r="U237" s="566">
        <f>L237</f>
        <v>13253000</v>
      </c>
      <c r="V237" s="86" t="s">
        <v>70</v>
      </c>
      <c r="W237" s="481">
        <v>57461216</v>
      </c>
      <c r="X237" s="482" t="s">
        <v>11611</v>
      </c>
      <c r="Y237" s="145"/>
      <c r="Z237" s="472">
        <v>44952</v>
      </c>
      <c r="AA237" s="472">
        <v>44952</v>
      </c>
      <c r="AB237" s="201" t="s">
        <v>80</v>
      </c>
      <c r="AC237" s="472">
        <v>45084</v>
      </c>
      <c r="AD237" s="150">
        <f t="shared" si="17"/>
        <v>132</v>
      </c>
      <c r="AE237" s="359">
        <v>0</v>
      </c>
      <c r="AF237" s="571">
        <v>0</v>
      </c>
      <c r="AG237" s="359">
        <v>0</v>
      </c>
      <c r="AH237" s="156" t="s">
        <v>80</v>
      </c>
      <c r="AI237" s="150">
        <f t="shared" si="13"/>
        <v>0</v>
      </c>
      <c r="AJ237" s="143">
        <v>0</v>
      </c>
      <c r="AK237" s="248">
        <v>0</v>
      </c>
      <c r="AL237" s="86" t="s">
        <v>80</v>
      </c>
      <c r="AM237" s="150">
        <v>1</v>
      </c>
      <c r="AN237" s="169">
        <v>44993</v>
      </c>
      <c r="AO237" s="169">
        <v>45118</v>
      </c>
      <c r="AP237" s="150">
        <f t="shared" si="16"/>
        <v>125</v>
      </c>
      <c r="AQ237" s="252">
        <f>+L237+AF237-AK237</f>
        <v>13253000</v>
      </c>
      <c r="AR237" s="86" t="s">
        <v>115</v>
      </c>
      <c r="AS237" s="143">
        <v>0</v>
      </c>
      <c r="AT237" s="203" t="s">
        <v>80</v>
      </c>
      <c r="AU237" s="574">
        <v>9614000</v>
      </c>
      <c r="AV237" s="364">
        <f t="shared" si="14"/>
        <v>3639000</v>
      </c>
      <c r="AW237" s="133">
        <f t="shared" si="15"/>
        <v>0.72542065947332679</v>
      </c>
      <c r="AX237" s="156" t="s">
        <v>80</v>
      </c>
      <c r="AY237" s="86" t="s">
        <v>72</v>
      </c>
      <c r="AZ237" s="145" t="s">
        <v>12602</v>
      </c>
      <c r="BA237" s="81" t="s">
        <v>71</v>
      </c>
      <c r="BB237" s="81" t="s">
        <v>71</v>
      </c>
    </row>
    <row r="238" spans="2:54" s="296" customFormat="1" ht="15" customHeight="1" x14ac:dyDescent="0.2">
      <c r="B238" s="247">
        <v>2023</v>
      </c>
      <c r="C238" s="81">
        <v>891780111</v>
      </c>
      <c r="D238" s="82" t="s">
        <v>68</v>
      </c>
      <c r="E238" s="144" t="s">
        <v>12603</v>
      </c>
      <c r="F238" s="145" t="s">
        <v>12604</v>
      </c>
      <c r="G238" s="568">
        <v>0</v>
      </c>
      <c r="H238" s="145"/>
      <c r="I238" s="86" t="s">
        <v>78</v>
      </c>
      <c r="J238" s="317" t="s">
        <v>1527</v>
      </c>
      <c r="K238" s="569" t="s">
        <v>12605</v>
      </c>
      <c r="L238" s="570">
        <v>13160000</v>
      </c>
      <c r="M238" s="81" t="s">
        <v>73</v>
      </c>
      <c r="N238" s="145"/>
      <c r="O238" s="482" t="s">
        <v>12606</v>
      </c>
      <c r="P238" s="482">
        <v>1082973181</v>
      </c>
      <c r="Q238" s="150">
        <v>33</v>
      </c>
      <c r="R238" s="169">
        <v>44943</v>
      </c>
      <c r="S238" s="570">
        <v>5363267343</v>
      </c>
      <c r="T238" s="169">
        <v>44952</v>
      </c>
      <c r="U238" s="566">
        <f>L238</f>
        <v>13160000</v>
      </c>
      <c r="V238" s="86" t="s">
        <v>70</v>
      </c>
      <c r="W238" s="481">
        <v>12548945</v>
      </c>
      <c r="X238" s="482" t="s">
        <v>12120</v>
      </c>
      <c r="Y238" s="145"/>
      <c r="Z238" s="472">
        <v>44952</v>
      </c>
      <c r="AA238" s="472">
        <v>44952</v>
      </c>
      <c r="AB238" s="201" t="s">
        <v>80</v>
      </c>
      <c r="AC238" s="472">
        <v>45084</v>
      </c>
      <c r="AD238" s="150">
        <f t="shared" si="17"/>
        <v>132</v>
      </c>
      <c r="AE238" s="359">
        <v>1</v>
      </c>
      <c r="AF238" s="571">
        <v>2147000</v>
      </c>
      <c r="AG238" s="359">
        <v>1</v>
      </c>
      <c r="AH238" s="201">
        <v>45107</v>
      </c>
      <c r="AI238" s="150">
        <f t="shared" si="13"/>
        <v>23</v>
      </c>
      <c r="AJ238" s="143">
        <v>0</v>
      </c>
      <c r="AK238" s="248">
        <v>0</v>
      </c>
      <c r="AL238" s="86" t="s">
        <v>80</v>
      </c>
      <c r="AM238" s="150">
        <v>0</v>
      </c>
      <c r="AN238" s="169" t="s">
        <v>80</v>
      </c>
      <c r="AO238" s="169" t="s">
        <v>80</v>
      </c>
      <c r="AP238" s="150">
        <f t="shared" si="16"/>
        <v>0</v>
      </c>
      <c r="AQ238" s="252">
        <f>+L238+AF238-AK238</f>
        <v>15307000</v>
      </c>
      <c r="AR238" s="86" t="s">
        <v>115</v>
      </c>
      <c r="AS238" s="143">
        <v>0</v>
      </c>
      <c r="AT238" s="203" t="s">
        <v>80</v>
      </c>
      <c r="AU238" s="248">
        <v>15307000</v>
      </c>
      <c r="AV238" s="364">
        <f t="shared" si="14"/>
        <v>0</v>
      </c>
      <c r="AW238" s="133">
        <f t="shared" si="15"/>
        <v>1</v>
      </c>
      <c r="AX238" s="156" t="s">
        <v>80</v>
      </c>
      <c r="AY238" s="86" t="s">
        <v>800</v>
      </c>
      <c r="AZ238" s="145" t="s">
        <v>12607</v>
      </c>
      <c r="BA238" s="81" t="s">
        <v>71</v>
      </c>
      <c r="BB238" s="81" t="s">
        <v>71</v>
      </c>
    </row>
    <row r="239" spans="2:54" s="296" customFormat="1" ht="15" customHeight="1" x14ac:dyDescent="0.2">
      <c r="B239" s="247">
        <v>2023</v>
      </c>
      <c r="C239" s="81">
        <v>891780111</v>
      </c>
      <c r="D239" s="82" t="s">
        <v>68</v>
      </c>
      <c r="E239" s="144" t="s">
        <v>12608</v>
      </c>
      <c r="F239" s="145" t="s">
        <v>12609</v>
      </c>
      <c r="G239" s="568">
        <v>0</v>
      </c>
      <c r="H239" s="145"/>
      <c r="I239" s="86" t="s">
        <v>78</v>
      </c>
      <c r="J239" s="317" t="s">
        <v>1527</v>
      </c>
      <c r="K239" s="569" t="s">
        <v>12610</v>
      </c>
      <c r="L239" s="570">
        <v>13253000</v>
      </c>
      <c r="M239" s="81" t="s">
        <v>73</v>
      </c>
      <c r="N239" s="145"/>
      <c r="O239" s="482" t="s">
        <v>12611</v>
      </c>
      <c r="P239" s="482">
        <v>1082904561</v>
      </c>
      <c r="Q239" s="150">
        <v>33</v>
      </c>
      <c r="R239" s="169">
        <v>44943</v>
      </c>
      <c r="S239" s="570">
        <v>5363267343</v>
      </c>
      <c r="T239" s="169">
        <v>44952</v>
      </c>
      <c r="U239" s="566">
        <f>L239</f>
        <v>13253000</v>
      </c>
      <c r="V239" s="86" t="s">
        <v>70</v>
      </c>
      <c r="W239" s="481">
        <v>72255882</v>
      </c>
      <c r="X239" s="482" t="s">
        <v>12612</v>
      </c>
      <c r="Y239" s="145"/>
      <c r="Z239" s="472">
        <v>44952</v>
      </c>
      <c r="AA239" s="472">
        <v>44952</v>
      </c>
      <c r="AB239" s="201" t="s">
        <v>80</v>
      </c>
      <c r="AC239" s="472">
        <v>45084</v>
      </c>
      <c r="AD239" s="150">
        <f t="shared" si="17"/>
        <v>132</v>
      </c>
      <c r="AE239" s="359">
        <v>1</v>
      </c>
      <c r="AF239" s="571">
        <v>2147000</v>
      </c>
      <c r="AG239" s="359">
        <v>1</v>
      </c>
      <c r="AH239" s="201">
        <v>45107</v>
      </c>
      <c r="AI239" s="150">
        <f t="shared" si="13"/>
        <v>23</v>
      </c>
      <c r="AJ239" s="143">
        <v>0</v>
      </c>
      <c r="AK239" s="248">
        <v>0</v>
      </c>
      <c r="AL239" s="86" t="s">
        <v>80</v>
      </c>
      <c r="AM239" s="150">
        <v>0</v>
      </c>
      <c r="AN239" s="169" t="s">
        <v>80</v>
      </c>
      <c r="AO239" s="169" t="s">
        <v>80</v>
      </c>
      <c r="AP239" s="150">
        <f t="shared" si="16"/>
        <v>0</v>
      </c>
      <c r="AQ239" s="252">
        <f>+L239+AF239-AK239</f>
        <v>15400000</v>
      </c>
      <c r="AR239" s="86" t="s">
        <v>115</v>
      </c>
      <c r="AS239" s="143">
        <v>0</v>
      </c>
      <c r="AT239" s="203" t="s">
        <v>80</v>
      </c>
      <c r="AU239" s="248">
        <v>15400000</v>
      </c>
      <c r="AV239" s="364">
        <f t="shared" si="14"/>
        <v>0</v>
      </c>
      <c r="AW239" s="133">
        <f t="shared" si="15"/>
        <v>1</v>
      </c>
      <c r="AX239" s="156" t="s">
        <v>80</v>
      </c>
      <c r="AY239" s="86" t="s">
        <v>800</v>
      </c>
      <c r="AZ239" s="145" t="s">
        <v>12613</v>
      </c>
      <c r="BA239" s="81" t="s">
        <v>71</v>
      </c>
      <c r="BB239" s="81" t="s">
        <v>71</v>
      </c>
    </row>
    <row r="240" spans="2:54" s="296" customFormat="1" ht="15" customHeight="1" x14ac:dyDescent="0.2">
      <c r="B240" s="247">
        <v>2023</v>
      </c>
      <c r="C240" s="81">
        <v>891780111</v>
      </c>
      <c r="D240" s="82" t="s">
        <v>68</v>
      </c>
      <c r="E240" s="144" t="s">
        <v>12614</v>
      </c>
      <c r="F240" s="145" t="s">
        <v>12615</v>
      </c>
      <c r="G240" s="568">
        <v>0</v>
      </c>
      <c r="H240" s="145"/>
      <c r="I240" s="86" t="s">
        <v>78</v>
      </c>
      <c r="J240" s="317" t="s">
        <v>1527</v>
      </c>
      <c r="K240" s="569" t="s">
        <v>12616</v>
      </c>
      <c r="L240" s="570">
        <v>9943000</v>
      </c>
      <c r="M240" s="81" t="s">
        <v>73</v>
      </c>
      <c r="N240" s="145"/>
      <c r="O240" s="482" t="s">
        <v>12617</v>
      </c>
      <c r="P240" s="482">
        <v>1082963378</v>
      </c>
      <c r="Q240" s="150">
        <v>33</v>
      </c>
      <c r="R240" s="169">
        <v>44943</v>
      </c>
      <c r="S240" s="570">
        <v>5363267343</v>
      </c>
      <c r="T240" s="169">
        <v>44952</v>
      </c>
      <c r="U240" s="566">
        <f>L240</f>
        <v>9943000</v>
      </c>
      <c r="V240" s="86" t="s">
        <v>70</v>
      </c>
      <c r="W240" s="481">
        <v>7631392</v>
      </c>
      <c r="X240" s="482" t="s">
        <v>11762</v>
      </c>
      <c r="Y240" s="145"/>
      <c r="Z240" s="472">
        <v>44952</v>
      </c>
      <c r="AA240" s="472">
        <v>44952</v>
      </c>
      <c r="AB240" s="201" t="s">
        <v>80</v>
      </c>
      <c r="AC240" s="472">
        <v>45093</v>
      </c>
      <c r="AD240" s="150">
        <f t="shared" si="17"/>
        <v>141</v>
      </c>
      <c r="AE240" s="359">
        <v>1</v>
      </c>
      <c r="AF240" s="571">
        <v>887000</v>
      </c>
      <c r="AG240" s="359">
        <v>1</v>
      </c>
      <c r="AH240" s="201">
        <v>45107</v>
      </c>
      <c r="AI240" s="150">
        <f t="shared" si="13"/>
        <v>14</v>
      </c>
      <c r="AJ240" s="143">
        <v>0</v>
      </c>
      <c r="AK240" s="248">
        <v>0</v>
      </c>
      <c r="AL240" s="86" t="s">
        <v>80</v>
      </c>
      <c r="AM240" s="150">
        <v>0</v>
      </c>
      <c r="AN240" s="169" t="s">
        <v>80</v>
      </c>
      <c r="AO240" s="169" t="s">
        <v>80</v>
      </c>
      <c r="AP240" s="150">
        <f t="shared" si="16"/>
        <v>0</v>
      </c>
      <c r="AQ240" s="252">
        <f>+L240+AF240-AK240</f>
        <v>10830000</v>
      </c>
      <c r="AR240" s="86" t="s">
        <v>115</v>
      </c>
      <c r="AS240" s="143">
        <v>0</v>
      </c>
      <c r="AT240" s="203" t="s">
        <v>80</v>
      </c>
      <c r="AU240" s="248">
        <v>10830000</v>
      </c>
      <c r="AV240" s="364">
        <f t="shared" si="14"/>
        <v>0</v>
      </c>
      <c r="AW240" s="133">
        <f t="shared" si="15"/>
        <v>1</v>
      </c>
      <c r="AX240" s="156" t="s">
        <v>80</v>
      </c>
      <c r="AY240" s="86" t="s">
        <v>800</v>
      </c>
      <c r="AZ240" s="145" t="s">
        <v>12618</v>
      </c>
      <c r="BA240" s="81" t="s">
        <v>71</v>
      </c>
      <c r="BB240" s="81" t="s">
        <v>71</v>
      </c>
    </row>
    <row r="241" spans="2:54" s="296" customFormat="1" ht="15" customHeight="1" x14ac:dyDescent="0.2">
      <c r="B241" s="247">
        <v>2023</v>
      </c>
      <c r="C241" s="81">
        <v>891780111</v>
      </c>
      <c r="D241" s="82" t="s">
        <v>68</v>
      </c>
      <c r="E241" s="144" t="s">
        <v>12619</v>
      </c>
      <c r="F241" s="145" t="s">
        <v>12620</v>
      </c>
      <c r="G241" s="568">
        <v>0</v>
      </c>
      <c r="H241" s="145"/>
      <c r="I241" s="86" t="s">
        <v>78</v>
      </c>
      <c r="J241" s="317" t="s">
        <v>1527</v>
      </c>
      <c r="K241" s="569" t="s">
        <v>12621</v>
      </c>
      <c r="L241" s="570">
        <v>11833000</v>
      </c>
      <c r="M241" s="81" t="s">
        <v>73</v>
      </c>
      <c r="N241" s="145"/>
      <c r="O241" s="482" t="s">
        <v>12622</v>
      </c>
      <c r="P241" s="482">
        <v>84454876</v>
      </c>
      <c r="Q241" s="150">
        <v>33</v>
      </c>
      <c r="R241" s="169">
        <v>44943</v>
      </c>
      <c r="S241" s="570">
        <v>5363267343</v>
      </c>
      <c r="T241" s="169">
        <v>44952</v>
      </c>
      <c r="U241" s="566">
        <f>L241</f>
        <v>11833000</v>
      </c>
      <c r="V241" s="86" t="s">
        <v>70</v>
      </c>
      <c r="W241" s="481">
        <v>45507423</v>
      </c>
      <c r="X241" s="482" t="s">
        <v>12105</v>
      </c>
      <c r="Y241" s="145"/>
      <c r="Z241" s="472">
        <v>44952</v>
      </c>
      <c r="AA241" s="472">
        <v>44952</v>
      </c>
      <c r="AB241" s="201" t="s">
        <v>80</v>
      </c>
      <c r="AC241" s="472">
        <v>45084</v>
      </c>
      <c r="AD241" s="150">
        <f t="shared" si="17"/>
        <v>132</v>
      </c>
      <c r="AE241" s="359">
        <v>1</v>
      </c>
      <c r="AF241" s="571">
        <v>4250000</v>
      </c>
      <c r="AG241" s="359">
        <v>1</v>
      </c>
      <c r="AH241" s="201">
        <v>45135</v>
      </c>
      <c r="AI241" s="150">
        <f t="shared" si="13"/>
        <v>51</v>
      </c>
      <c r="AJ241" s="143">
        <v>0</v>
      </c>
      <c r="AK241" s="248">
        <v>0</v>
      </c>
      <c r="AL241" s="86" t="s">
        <v>80</v>
      </c>
      <c r="AM241" s="150">
        <v>0</v>
      </c>
      <c r="AN241" s="169" t="s">
        <v>80</v>
      </c>
      <c r="AO241" s="169" t="s">
        <v>80</v>
      </c>
      <c r="AP241" s="150">
        <f t="shared" si="16"/>
        <v>0</v>
      </c>
      <c r="AQ241" s="252">
        <f>+L241+AF241-AK241</f>
        <v>16083000</v>
      </c>
      <c r="AR241" s="86" t="s">
        <v>115</v>
      </c>
      <c r="AS241" s="143">
        <v>0</v>
      </c>
      <c r="AT241" s="203" t="s">
        <v>80</v>
      </c>
      <c r="AU241" s="248">
        <v>16083000</v>
      </c>
      <c r="AV241" s="364">
        <f t="shared" si="14"/>
        <v>0</v>
      </c>
      <c r="AW241" s="133">
        <f t="shared" si="15"/>
        <v>1</v>
      </c>
      <c r="AX241" s="156" t="s">
        <v>80</v>
      </c>
      <c r="AY241" s="86" t="s">
        <v>800</v>
      </c>
      <c r="AZ241" s="145" t="s">
        <v>12623</v>
      </c>
      <c r="BA241" s="81" t="s">
        <v>71</v>
      </c>
      <c r="BB241" s="81" t="s">
        <v>71</v>
      </c>
    </row>
    <row r="242" spans="2:54" s="296" customFormat="1" ht="15" customHeight="1" x14ac:dyDescent="0.2">
      <c r="B242" s="247">
        <v>2023</v>
      </c>
      <c r="C242" s="81">
        <v>891780111</v>
      </c>
      <c r="D242" s="82" t="s">
        <v>68</v>
      </c>
      <c r="E242" s="144" t="s">
        <v>12624</v>
      </c>
      <c r="F242" s="145" t="s">
        <v>12625</v>
      </c>
      <c r="G242" s="568">
        <v>0</v>
      </c>
      <c r="H242" s="145"/>
      <c r="I242" s="86" t="s">
        <v>78</v>
      </c>
      <c r="J242" s="317" t="s">
        <v>1527</v>
      </c>
      <c r="K242" s="569" t="s">
        <v>12626</v>
      </c>
      <c r="L242" s="570">
        <v>11833000</v>
      </c>
      <c r="M242" s="81" t="s">
        <v>73</v>
      </c>
      <c r="N242" s="145"/>
      <c r="O242" s="482" t="s">
        <v>12627</v>
      </c>
      <c r="P242" s="482">
        <v>1082946247</v>
      </c>
      <c r="Q242" s="150">
        <v>33</v>
      </c>
      <c r="R242" s="169">
        <v>44943</v>
      </c>
      <c r="S242" s="570">
        <v>5363267343</v>
      </c>
      <c r="T242" s="169">
        <v>44952</v>
      </c>
      <c r="U242" s="566">
        <f>L242</f>
        <v>11833000</v>
      </c>
      <c r="V242" s="86" t="s">
        <v>70</v>
      </c>
      <c r="W242" s="481">
        <v>85152695</v>
      </c>
      <c r="X242" s="482" t="s">
        <v>12193</v>
      </c>
      <c r="Y242" s="145"/>
      <c r="Z242" s="472">
        <v>44952</v>
      </c>
      <c r="AA242" s="472">
        <v>44952</v>
      </c>
      <c r="AB242" s="201" t="s">
        <v>80</v>
      </c>
      <c r="AC242" s="472">
        <v>45084</v>
      </c>
      <c r="AD242" s="150">
        <f t="shared" si="17"/>
        <v>132</v>
      </c>
      <c r="AE242" s="359">
        <v>1</v>
      </c>
      <c r="AF242" s="571">
        <v>1917000</v>
      </c>
      <c r="AG242" s="359">
        <v>1</v>
      </c>
      <c r="AH242" s="201">
        <v>45107</v>
      </c>
      <c r="AI242" s="150">
        <f t="shared" si="13"/>
        <v>23</v>
      </c>
      <c r="AJ242" s="143">
        <v>0</v>
      </c>
      <c r="AK242" s="248">
        <v>0</v>
      </c>
      <c r="AL242" s="86" t="s">
        <v>80</v>
      </c>
      <c r="AM242" s="150">
        <v>0</v>
      </c>
      <c r="AN242" s="169" t="s">
        <v>80</v>
      </c>
      <c r="AO242" s="169" t="s">
        <v>80</v>
      </c>
      <c r="AP242" s="150">
        <f t="shared" si="16"/>
        <v>0</v>
      </c>
      <c r="AQ242" s="252">
        <f>+L242+AF242-AK242</f>
        <v>13750000</v>
      </c>
      <c r="AR242" s="86" t="s">
        <v>115</v>
      </c>
      <c r="AS242" s="143">
        <v>0</v>
      </c>
      <c r="AT242" s="203" t="s">
        <v>80</v>
      </c>
      <c r="AU242" s="248">
        <v>13750000</v>
      </c>
      <c r="AV242" s="364">
        <f t="shared" si="14"/>
        <v>0</v>
      </c>
      <c r="AW242" s="133">
        <f t="shared" si="15"/>
        <v>1</v>
      </c>
      <c r="AX242" s="156" t="s">
        <v>80</v>
      </c>
      <c r="AY242" s="86" t="s">
        <v>800</v>
      </c>
      <c r="AZ242" s="145" t="s">
        <v>12628</v>
      </c>
      <c r="BA242" s="81" t="s">
        <v>71</v>
      </c>
      <c r="BB242" s="81" t="s">
        <v>71</v>
      </c>
    </row>
    <row r="243" spans="2:54" s="296" customFormat="1" ht="15" customHeight="1" x14ac:dyDescent="0.2">
      <c r="B243" s="247">
        <v>2023</v>
      </c>
      <c r="C243" s="81">
        <v>891780111</v>
      </c>
      <c r="D243" s="82" t="s">
        <v>68</v>
      </c>
      <c r="E243" s="144" t="s">
        <v>12629</v>
      </c>
      <c r="F243" s="145" t="s">
        <v>12630</v>
      </c>
      <c r="G243" s="568">
        <v>0</v>
      </c>
      <c r="H243" s="145"/>
      <c r="I243" s="86" t="s">
        <v>78</v>
      </c>
      <c r="J243" s="317" t="s">
        <v>12415</v>
      </c>
      <c r="K243" s="569" t="s">
        <v>12631</v>
      </c>
      <c r="L243" s="570">
        <v>23800000</v>
      </c>
      <c r="M243" s="81" t="s">
        <v>73</v>
      </c>
      <c r="N243" s="145"/>
      <c r="O243" s="482" t="s">
        <v>12632</v>
      </c>
      <c r="P243" s="482">
        <v>1082909211</v>
      </c>
      <c r="Q243" s="150">
        <v>97</v>
      </c>
      <c r="R243" s="169">
        <v>44950</v>
      </c>
      <c r="S243" s="570">
        <v>1089907678</v>
      </c>
      <c r="T243" s="169">
        <v>44953</v>
      </c>
      <c r="U243" s="566">
        <f>L243</f>
        <v>23800000</v>
      </c>
      <c r="V243" s="86" t="s">
        <v>70</v>
      </c>
      <c r="W243" s="481">
        <v>1082870070</v>
      </c>
      <c r="X243" s="482" t="s">
        <v>12418</v>
      </c>
      <c r="Y243" s="145"/>
      <c r="Z243" s="472">
        <v>44953</v>
      </c>
      <c r="AA243" s="472">
        <v>44953</v>
      </c>
      <c r="AB243" s="201" t="s">
        <v>80</v>
      </c>
      <c r="AC243" s="472">
        <v>45138</v>
      </c>
      <c r="AD243" s="150">
        <f t="shared" si="17"/>
        <v>185</v>
      </c>
      <c r="AE243" s="359">
        <v>0</v>
      </c>
      <c r="AF243" s="571">
        <v>0</v>
      </c>
      <c r="AG243" s="359">
        <v>0</v>
      </c>
      <c r="AH243" s="156" t="s">
        <v>80</v>
      </c>
      <c r="AI243" s="150">
        <f t="shared" si="13"/>
        <v>0</v>
      </c>
      <c r="AJ243" s="143">
        <v>0</v>
      </c>
      <c r="AK243" s="248">
        <v>0</v>
      </c>
      <c r="AL243" s="86" t="s">
        <v>80</v>
      </c>
      <c r="AM243" s="150">
        <v>0</v>
      </c>
      <c r="AN243" s="169" t="s">
        <v>80</v>
      </c>
      <c r="AO243" s="169" t="s">
        <v>80</v>
      </c>
      <c r="AP243" s="150">
        <f t="shared" si="16"/>
        <v>0</v>
      </c>
      <c r="AQ243" s="252">
        <f>+L243+AF243-AK243</f>
        <v>23800000</v>
      </c>
      <c r="AR243" s="86" t="s">
        <v>115</v>
      </c>
      <c r="AS243" s="143">
        <v>0</v>
      </c>
      <c r="AT243" s="203" t="s">
        <v>80</v>
      </c>
      <c r="AU243" s="248">
        <v>23800000</v>
      </c>
      <c r="AV243" s="364">
        <f t="shared" si="14"/>
        <v>0</v>
      </c>
      <c r="AW243" s="133">
        <f t="shared" si="15"/>
        <v>1</v>
      </c>
      <c r="AX243" s="156" t="s">
        <v>80</v>
      </c>
      <c r="AY243" s="86" t="s">
        <v>800</v>
      </c>
      <c r="AZ243" s="145" t="s">
        <v>12633</v>
      </c>
      <c r="BA243" s="81" t="s">
        <v>71</v>
      </c>
      <c r="BB243" s="81" t="s">
        <v>71</v>
      </c>
    </row>
    <row r="244" spans="2:54" s="296" customFormat="1" ht="15" customHeight="1" x14ac:dyDescent="0.2">
      <c r="B244" s="247">
        <v>2023</v>
      </c>
      <c r="C244" s="81">
        <v>891780111</v>
      </c>
      <c r="D244" s="82" t="s">
        <v>68</v>
      </c>
      <c r="E244" s="144" t="s">
        <v>12634</v>
      </c>
      <c r="F244" s="145" t="s">
        <v>12635</v>
      </c>
      <c r="G244" s="568">
        <v>0</v>
      </c>
      <c r="H244" s="145"/>
      <c r="I244" s="86" t="s">
        <v>78</v>
      </c>
      <c r="J244" s="317" t="s">
        <v>12415</v>
      </c>
      <c r="K244" s="569" t="s">
        <v>12636</v>
      </c>
      <c r="L244" s="570">
        <v>31200000</v>
      </c>
      <c r="M244" s="81" t="s">
        <v>73</v>
      </c>
      <c r="N244" s="145"/>
      <c r="O244" s="482" t="s">
        <v>12637</v>
      </c>
      <c r="P244" s="482">
        <v>85461666</v>
      </c>
      <c r="Q244" s="150">
        <v>97</v>
      </c>
      <c r="R244" s="169">
        <v>44950</v>
      </c>
      <c r="S244" s="570">
        <v>1089907678</v>
      </c>
      <c r="T244" s="169">
        <v>44953</v>
      </c>
      <c r="U244" s="566">
        <f>L244</f>
        <v>31200000</v>
      </c>
      <c r="V244" s="86" t="s">
        <v>70</v>
      </c>
      <c r="W244" s="481">
        <v>72220242</v>
      </c>
      <c r="X244" s="482" t="s">
        <v>6182</v>
      </c>
      <c r="Y244" s="145"/>
      <c r="Z244" s="472">
        <v>44953</v>
      </c>
      <c r="AA244" s="472">
        <v>44958</v>
      </c>
      <c r="AB244" s="201" t="s">
        <v>80</v>
      </c>
      <c r="AC244" s="472">
        <v>45138</v>
      </c>
      <c r="AD244" s="150">
        <f t="shared" si="17"/>
        <v>180</v>
      </c>
      <c r="AE244" s="359">
        <v>0</v>
      </c>
      <c r="AF244" s="571">
        <v>0</v>
      </c>
      <c r="AG244" s="359">
        <v>0</v>
      </c>
      <c r="AH244" s="156" t="s">
        <v>80</v>
      </c>
      <c r="AI244" s="150">
        <f t="shared" si="13"/>
        <v>0</v>
      </c>
      <c r="AJ244" s="143">
        <v>0</v>
      </c>
      <c r="AK244" s="248">
        <v>0</v>
      </c>
      <c r="AL244" s="86" t="s">
        <v>80</v>
      </c>
      <c r="AM244" s="150">
        <v>0</v>
      </c>
      <c r="AN244" s="169" t="s">
        <v>80</v>
      </c>
      <c r="AO244" s="169" t="s">
        <v>80</v>
      </c>
      <c r="AP244" s="150">
        <f t="shared" si="16"/>
        <v>0</v>
      </c>
      <c r="AQ244" s="252">
        <f>+L244+AF244-AK244</f>
        <v>31200000</v>
      </c>
      <c r="AR244" s="86" t="s">
        <v>115</v>
      </c>
      <c r="AS244" s="143">
        <v>0</v>
      </c>
      <c r="AT244" s="203" t="s">
        <v>80</v>
      </c>
      <c r="AU244" s="248">
        <v>31200000</v>
      </c>
      <c r="AV244" s="364">
        <f t="shared" si="14"/>
        <v>0</v>
      </c>
      <c r="AW244" s="133">
        <f t="shared" si="15"/>
        <v>1</v>
      </c>
      <c r="AX244" s="156" t="s">
        <v>80</v>
      </c>
      <c r="AY244" s="86" t="s">
        <v>800</v>
      </c>
      <c r="AZ244" s="145" t="s">
        <v>12638</v>
      </c>
      <c r="BA244" s="81" t="s">
        <v>71</v>
      </c>
      <c r="BB244" s="81" t="s">
        <v>71</v>
      </c>
    </row>
    <row r="245" spans="2:54" s="296" customFormat="1" ht="15" customHeight="1" x14ac:dyDescent="0.2">
      <c r="B245" s="247">
        <v>2023</v>
      </c>
      <c r="C245" s="81">
        <v>891780111</v>
      </c>
      <c r="D245" s="82" t="s">
        <v>68</v>
      </c>
      <c r="E245" s="144" t="s">
        <v>12639</v>
      </c>
      <c r="F245" s="145" t="s">
        <v>12640</v>
      </c>
      <c r="G245" s="568">
        <v>0</v>
      </c>
      <c r="H245" s="145"/>
      <c r="I245" s="86" t="s">
        <v>78</v>
      </c>
      <c r="J245" s="317" t="s">
        <v>12415</v>
      </c>
      <c r="K245" s="569" t="s">
        <v>12641</v>
      </c>
      <c r="L245" s="570">
        <v>14400000</v>
      </c>
      <c r="M245" s="81" t="s">
        <v>73</v>
      </c>
      <c r="N245" s="145"/>
      <c r="O245" s="482" t="s">
        <v>6432</v>
      </c>
      <c r="P245" s="482">
        <v>33224219</v>
      </c>
      <c r="Q245" s="150">
        <v>97</v>
      </c>
      <c r="R245" s="169">
        <v>44950</v>
      </c>
      <c r="S245" s="570">
        <v>1089907678</v>
      </c>
      <c r="T245" s="169">
        <v>44953</v>
      </c>
      <c r="U245" s="566">
        <f>L245</f>
        <v>14400000</v>
      </c>
      <c r="V245" s="86" t="s">
        <v>70</v>
      </c>
      <c r="W245" s="481">
        <v>1082870070</v>
      </c>
      <c r="X245" s="482" t="s">
        <v>12418</v>
      </c>
      <c r="Y245" s="145"/>
      <c r="Z245" s="472">
        <v>44953</v>
      </c>
      <c r="AA245" s="472">
        <v>44958</v>
      </c>
      <c r="AB245" s="201" t="s">
        <v>80</v>
      </c>
      <c r="AC245" s="472">
        <v>45138</v>
      </c>
      <c r="AD245" s="150">
        <f t="shared" si="17"/>
        <v>180</v>
      </c>
      <c r="AE245" s="359">
        <v>0</v>
      </c>
      <c r="AF245" s="571">
        <v>0</v>
      </c>
      <c r="AG245" s="359">
        <v>0</v>
      </c>
      <c r="AH245" s="156" t="s">
        <v>80</v>
      </c>
      <c r="AI245" s="150">
        <f t="shared" si="13"/>
        <v>0</v>
      </c>
      <c r="AJ245" s="143">
        <v>0</v>
      </c>
      <c r="AK245" s="248">
        <v>0</v>
      </c>
      <c r="AL245" s="86" t="s">
        <v>80</v>
      </c>
      <c r="AM245" s="150">
        <v>0</v>
      </c>
      <c r="AN245" s="169" t="s">
        <v>80</v>
      </c>
      <c r="AO245" s="169" t="s">
        <v>80</v>
      </c>
      <c r="AP245" s="150">
        <f t="shared" si="16"/>
        <v>0</v>
      </c>
      <c r="AQ245" s="252">
        <f>+L245+AF245-AK245</f>
        <v>14400000</v>
      </c>
      <c r="AR245" s="86" t="s">
        <v>115</v>
      </c>
      <c r="AS245" s="143">
        <v>0</v>
      </c>
      <c r="AT245" s="203" t="s">
        <v>80</v>
      </c>
      <c r="AU245" s="248">
        <v>14400000</v>
      </c>
      <c r="AV245" s="364">
        <f t="shared" si="14"/>
        <v>0</v>
      </c>
      <c r="AW245" s="133">
        <f t="shared" si="15"/>
        <v>1</v>
      </c>
      <c r="AX245" s="156" t="s">
        <v>80</v>
      </c>
      <c r="AY245" s="86" t="s">
        <v>800</v>
      </c>
      <c r="AZ245" s="145" t="s">
        <v>12642</v>
      </c>
      <c r="BA245" s="81" t="s">
        <v>71</v>
      </c>
      <c r="BB245" s="81" t="s">
        <v>71</v>
      </c>
    </row>
    <row r="246" spans="2:54" s="296" customFormat="1" ht="15" customHeight="1" x14ac:dyDescent="0.2">
      <c r="B246" s="247">
        <v>2023</v>
      </c>
      <c r="C246" s="81">
        <v>891780111</v>
      </c>
      <c r="D246" s="82" t="s">
        <v>68</v>
      </c>
      <c r="E246" s="144" t="s">
        <v>12643</v>
      </c>
      <c r="F246" s="145" t="s">
        <v>12644</v>
      </c>
      <c r="G246" s="568">
        <v>2020000100768</v>
      </c>
      <c r="H246" s="145"/>
      <c r="I246" s="86" t="s">
        <v>78</v>
      </c>
      <c r="J246" s="317" t="s">
        <v>12415</v>
      </c>
      <c r="K246" s="569" t="s">
        <v>12645</v>
      </c>
      <c r="L246" s="570">
        <v>22000000</v>
      </c>
      <c r="M246" s="81" t="s">
        <v>73</v>
      </c>
      <c r="N246" s="145"/>
      <c r="O246" s="482" t="s">
        <v>12423</v>
      </c>
      <c r="P246" s="482">
        <v>1114816077</v>
      </c>
      <c r="Q246" s="150">
        <v>97</v>
      </c>
      <c r="R246" s="169">
        <v>44950</v>
      </c>
      <c r="S246" s="570">
        <v>1089907678</v>
      </c>
      <c r="T246" s="169">
        <v>44953</v>
      </c>
      <c r="U246" s="566">
        <f>L246</f>
        <v>22000000</v>
      </c>
      <c r="V246" s="86" t="s">
        <v>70</v>
      </c>
      <c r="W246" s="481">
        <v>8746547</v>
      </c>
      <c r="X246" s="482" t="s">
        <v>12646</v>
      </c>
      <c r="Y246" s="145"/>
      <c r="Z246" s="472">
        <v>44953</v>
      </c>
      <c r="AA246" s="472">
        <v>44953</v>
      </c>
      <c r="AB246" s="201" t="s">
        <v>80</v>
      </c>
      <c r="AC246" s="472">
        <v>45091</v>
      </c>
      <c r="AD246" s="150">
        <f t="shared" si="17"/>
        <v>138</v>
      </c>
      <c r="AE246" s="359">
        <v>0</v>
      </c>
      <c r="AF246" s="571">
        <v>0</v>
      </c>
      <c r="AG246" s="359">
        <v>0</v>
      </c>
      <c r="AH246" s="156" t="s">
        <v>80</v>
      </c>
      <c r="AI246" s="150">
        <f t="shared" si="13"/>
        <v>0</v>
      </c>
      <c r="AJ246" s="143">
        <v>0</v>
      </c>
      <c r="AK246" s="248">
        <v>0</v>
      </c>
      <c r="AL246" s="86" t="s">
        <v>80</v>
      </c>
      <c r="AM246" s="150">
        <v>0</v>
      </c>
      <c r="AN246" s="169" t="s">
        <v>80</v>
      </c>
      <c r="AO246" s="169" t="s">
        <v>80</v>
      </c>
      <c r="AP246" s="150">
        <f t="shared" si="16"/>
        <v>0</v>
      </c>
      <c r="AQ246" s="252">
        <f>+L246+AF246-AK246</f>
        <v>22000000</v>
      </c>
      <c r="AR246" s="86" t="s">
        <v>115</v>
      </c>
      <c r="AS246" s="143">
        <v>0</v>
      </c>
      <c r="AT246" s="203" t="s">
        <v>80</v>
      </c>
      <c r="AU246" s="248">
        <v>22000000</v>
      </c>
      <c r="AV246" s="364">
        <f t="shared" si="14"/>
        <v>0</v>
      </c>
      <c r="AW246" s="133">
        <f t="shared" si="15"/>
        <v>1</v>
      </c>
      <c r="AX246" s="156" t="s">
        <v>80</v>
      </c>
      <c r="AY246" s="86" t="s">
        <v>800</v>
      </c>
      <c r="AZ246" s="145" t="s">
        <v>12647</v>
      </c>
      <c r="BA246" s="81" t="s">
        <v>71</v>
      </c>
      <c r="BB246" s="81" t="s">
        <v>71</v>
      </c>
    </row>
    <row r="247" spans="2:54" s="296" customFormat="1" ht="15" customHeight="1" x14ac:dyDescent="0.2">
      <c r="B247" s="247">
        <v>2023</v>
      </c>
      <c r="C247" s="81">
        <v>891780111</v>
      </c>
      <c r="D247" s="82" t="s">
        <v>68</v>
      </c>
      <c r="E247" s="144" t="s">
        <v>12648</v>
      </c>
      <c r="F247" s="145" t="s">
        <v>12649</v>
      </c>
      <c r="G247" s="138">
        <v>0</v>
      </c>
      <c r="H247" s="145"/>
      <c r="I247" s="86" t="s">
        <v>78</v>
      </c>
      <c r="J247" s="81" t="s">
        <v>1527</v>
      </c>
      <c r="K247" s="141" t="s">
        <v>12650</v>
      </c>
      <c r="L247" s="248">
        <v>9120000</v>
      </c>
      <c r="M247" s="81" t="s">
        <v>73</v>
      </c>
      <c r="N247" s="145"/>
      <c r="O247" s="87" t="s">
        <v>12651</v>
      </c>
      <c r="P247" s="87">
        <v>36668600</v>
      </c>
      <c r="Q247" s="150">
        <v>33</v>
      </c>
      <c r="R247" s="169">
        <v>44943</v>
      </c>
      <c r="S247" s="248">
        <v>5363267343</v>
      </c>
      <c r="T247" s="169">
        <v>44953</v>
      </c>
      <c r="U247" s="566">
        <f>L247</f>
        <v>9120000</v>
      </c>
      <c r="V247" s="86" t="s">
        <v>70</v>
      </c>
      <c r="W247" s="143">
        <v>7633817</v>
      </c>
      <c r="X247" s="87" t="s">
        <v>10035</v>
      </c>
      <c r="Y247" s="145"/>
      <c r="Z247" s="201">
        <v>44953</v>
      </c>
      <c r="AA247" s="201">
        <v>44953</v>
      </c>
      <c r="AB247" s="201" t="s">
        <v>80</v>
      </c>
      <c r="AC247" s="201">
        <v>45093</v>
      </c>
      <c r="AD247" s="150">
        <f t="shared" si="17"/>
        <v>140</v>
      </c>
      <c r="AE247" s="150">
        <v>1</v>
      </c>
      <c r="AF247" s="567">
        <v>887000</v>
      </c>
      <c r="AG247" s="150">
        <v>1</v>
      </c>
      <c r="AH247" s="201">
        <v>45107</v>
      </c>
      <c r="AI247" s="150">
        <f t="shared" si="13"/>
        <v>14</v>
      </c>
      <c r="AJ247" s="143">
        <v>0</v>
      </c>
      <c r="AK247" s="248">
        <v>0</v>
      </c>
      <c r="AL247" s="86" t="s">
        <v>80</v>
      </c>
      <c r="AM247" s="150">
        <v>0</v>
      </c>
      <c r="AN247" s="169" t="s">
        <v>80</v>
      </c>
      <c r="AO247" s="169" t="s">
        <v>80</v>
      </c>
      <c r="AP247" s="150">
        <f t="shared" si="16"/>
        <v>0</v>
      </c>
      <c r="AQ247" s="252">
        <f>+L247+AF247-AK247</f>
        <v>10007000</v>
      </c>
      <c r="AR247" s="86" t="s">
        <v>115</v>
      </c>
      <c r="AS247" s="143">
        <v>0</v>
      </c>
      <c r="AT247" s="203" t="s">
        <v>80</v>
      </c>
      <c r="AU247" s="248">
        <v>10007000</v>
      </c>
      <c r="AV247" s="364">
        <f t="shared" si="14"/>
        <v>0</v>
      </c>
      <c r="AW247" s="133">
        <f t="shared" si="15"/>
        <v>1</v>
      </c>
      <c r="AX247" s="156" t="s">
        <v>80</v>
      </c>
      <c r="AY247" s="86" t="s">
        <v>800</v>
      </c>
      <c r="AZ247" s="145" t="s">
        <v>12652</v>
      </c>
      <c r="BA247" s="81" t="s">
        <v>71</v>
      </c>
      <c r="BB247" s="81" t="s">
        <v>71</v>
      </c>
    </row>
    <row r="248" spans="2:54" s="296" customFormat="1" ht="15" customHeight="1" x14ac:dyDescent="0.2">
      <c r="B248" s="247">
        <v>2023</v>
      </c>
      <c r="C248" s="81">
        <v>891780111</v>
      </c>
      <c r="D248" s="82" t="s">
        <v>68</v>
      </c>
      <c r="E248" s="144" t="s">
        <v>12653</v>
      </c>
      <c r="F248" s="145" t="s">
        <v>12654</v>
      </c>
      <c r="G248" s="568">
        <v>0</v>
      </c>
      <c r="H248" s="145"/>
      <c r="I248" s="86" t="s">
        <v>78</v>
      </c>
      <c r="J248" s="317" t="s">
        <v>1527</v>
      </c>
      <c r="K248" s="569" t="s">
        <v>12655</v>
      </c>
      <c r="L248" s="570">
        <v>10450000</v>
      </c>
      <c r="M248" s="81" t="s">
        <v>73</v>
      </c>
      <c r="N248" s="145"/>
      <c r="O248" s="482" t="s">
        <v>12656</v>
      </c>
      <c r="P248" s="482">
        <v>1079934757</v>
      </c>
      <c r="Q248" s="150">
        <v>33</v>
      </c>
      <c r="R248" s="169">
        <v>44943</v>
      </c>
      <c r="S248" s="570">
        <v>5363267343</v>
      </c>
      <c r="T248" s="169">
        <v>44953</v>
      </c>
      <c r="U248" s="566">
        <f>L248</f>
        <v>10450000</v>
      </c>
      <c r="V248" s="86" t="s">
        <v>70</v>
      </c>
      <c r="W248" s="481">
        <v>85459497</v>
      </c>
      <c r="X248" s="482" t="s">
        <v>9253</v>
      </c>
      <c r="Y248" s="145"/>
      <c r="Z248" s="472">
        <v>44953</v>
      </c>
      <c r="AA248" s="472">
        <v>44953</v>
      </c>
      <c r="AB248" s="201" t="s">
        <v>80</v>
      </c>
      <c r="AC248" s="472">
        <v>45093</v>
      </c>
      <c r="AD248" s="150">
        <f t="shared" si="17"/>
        <v>140</v>
      </c>
      <c r="AE248" s="359">
        <v>0</v>
      </c>
      <c r="AF248" s="571">
        <v>0</v>
      </c>
      <c r="AG248" s="359">
        <v>0</v>
      </c>
      <c r="AH248" s="156" t="s">
        <v>80</v>
      </c>
      <c r="AI248" s="150">
        <f t="shared" si="13"/>
        <v>0</v>
      </c>
      <c r="AJ248" s="143">
        <v>0</v>
      </c>
      <c r="AK248" s="248">
        <v>0</v>
      </c>
      <c r="AL248" s="86" t="s">
        <v>80</v>
      </c>
      <c r="AM248" s="150">
        <v>0</v>
      </c>
      <c r="AN248" s="169" t="s">
        <v>80</v>
      </c>
      <c r="AO248" s="169" t="s">
        <v>80</v>
      </c>
      <c r="AP248" s="150">
        <f t="shared" si="16"/>
        <v>0</v>
      </c>
      <c r="AQ248" s="252">
        <f>+L248+AF248-AK248</f>
        <v>10450000</v>
      </c>
      <c r="AR248" s="86" t="s">
        <v>115</v>
      </c>
      <c r="AS248" s="143">
        <v>0</v>
      </c>
      <c r="AT248" s="203" t="s">
        <v>80</v>
      </c>
      <c r="AU248" s="248">
        <v>3737000</v>
      </c>
      <c r="AV248" s="364">
        <f t="shared" si="14"/>
        <v>6713000</v>
      </c>
      <c r="AW248" s="133">
        <f t="shared" si="15"/>
        <v>0.35760765550239232</v>
      </c>
      <c r="AX248" s="156" t="s">
        <v>80</v>
      </c>
      <c r="AY248" s="86" t="s">
        <v>72</v>
      </c>
      <c r="AZ248" s="145" t="s">
        <v>12657</v>
      </c>
      <c r="BA248" s="81" t="s">
        <v>71</v>
      </c>
      <c r="BB248" s="81" t="s">
        <v>71</v>
      </c>
    </row>
    <row r="249" spans="2:54" s="296" customFormat="1" ht="15" customHeight="1" x14ac:dyDescent="0.2">
      <c r="B249" s="247">
        <v>2023</v>
      </c>
      <c r="C249" s="81">
        <v>891780111</v>
      </c>
      <c r="D249" s="82" t="s">
        <v>68</v>
      </c>
      <c r="E249" s="144" t="s">
        <v>12658</v>
      </c>
      <c r="F249" s="145" t="s">
        <v>12659</v>
      </c>
      <c r="G249" s="138">
        <v>0</v>
      </c>
      <c r="H249" s="145"/>
      <c r="I249" s="86" t="s">
        <v>78</v>
      </c>
      <c r="J249" s="81" t="s">
        <v>1527</v>
      </c>
      <c r="K249" s="141" t="s">
        <v>12660</v>
      </c>
      <c r="L249" s="248">
        <v>14880000</v>
      </c>
      <c r="M249" s="81" t="s">
        <v>73</v>
      </c>
      <c r="N249" s="145"/>
      <c r="O249" s="87" t="s">
        <v>662</v>
      </c>
      <c r="P249" s="87">
        <v>1216968632</v>
      </c>
      <c r="Q249" s="150">
        <v>33</v>
      </c>
      <c r="R249" s="169">
        <v>44943</v>
      </c>
      <c r="S249" s="248">
        <v>5363267343</v>
      </c>
      <c r="T249" s="169">
        <v>44953</v>
      </c>
      <c r="U249" s="566">
        <f>L249</f>
        <v>14880000</v>
      </c>
      <c r="V249" s="86" t="s">
        <v>70</v>
      </c>
      <c r="W249" s="143">
        <v>7633817</v>
      </c>
      <c r="X249" s="87" t="s">
        <v>10035</v>
      </c>
      <c r="Y249" s="145"/>
      <c r="Z249" s="201">
        <v>44953</v>
      </c>
      <c r="AA249" s="201">
        <v>44953</v>
      </c>
      <c r="AB249" s="201" t="s">
        <v>80</v>
      </c>
      <c r="AC249" s="201">
        <v>45093</v>
      </c>
      <c r="AD249" s="150">
        <f t="shared" si="17"/>
        <v>140</v>
      </c>
      <c r="AE249" s="150">
        <v>1</v>
      </c>
      <c r="AF249" s="567">
        <v>1447000</v>
      </c>
      <c r="AG249" s="150">
        <v>1</v>
      </c>
      <c r="AH249" s="201">
        <v>45107</v>
      </c>
      <c r="AI249" s="150">
        <f t="shared" si="13"/>
        <v>14</v>
      </c>
      <c r="AJ249" s="143">
        <v>0</v>
      </c>
      <c r="AK249" s="248">
        <v>0</v>
      </c>
      <c r="AL249" s="86" t="s">
        <v>80</v>
      </c>
      <c r="AM249" s="150">
        <v>0</v>
      </c>
      <c r="AN249" s="169" t="s">
        <v>80</v>
      </c>
      <c r="AO249" s="169" t="s">
        <v>80</v>
      </c>
      <c r="AP249" s="150">
        <f t="shared" si="16"/>
        <v>0</v>
      </c>
      <c r="AQ249" s="252">
        <f>+L249+AF249-AK249</f>
        <v>16327000</v>
      </c>
      <c r="AR249" s="86" t="s">
        <v>115</v>
      </c>
      <c r="AS249" s="143">
        <v>0</v>
      </c>
      <c r="AT249" s="203" t="s">
        <v>80</v>
      </c>
      <c r="AU249" s="248">
        <v>16327000</v>
      </c>
      <c r="AV249" s="364">
        <f t="shared" si="14"/>
        <v>0</v>
      </c>
      <c r="AW249" s="133">
        <f t="shared" si="15"/>
        <v>1</v>
      </c>
      <c r="AX249" s="156" t="s">
        <v>80</v>
      </c>
      <c r="AY249" s="86" t="s">
        <v>800</v>
      </c>
      <c r="AZ249" s="145" t="s">
        <v>12661</v>
      </c>
      <c r="BA249" s="81" t="s">
        <v>71</v>
      </c>
      <c r="BB249" s="81" t="s">
        <v>71</v>
      </c>
    </row>
    <row r="250" spans="2:54" s="296" customFormat="1" ht="15" customHeight="1" x14ac:dyDescent="0.2">
      <c r="B250" s="247">
        <v>2023</v>
      </c>
      <c r="C250" s="81">
        <v>891780111</v>
      </c>
      <c r="D250" s="82" t="s">
        <v>68</v>
      </c>
      <c r="E250" s="144" t="s">
        <v>12662</v>
      </c>
      <c r="F250" s="145" t="s">
        <v>12663</v>
      </c>
      <c r="G250" s="138">
        <v>0</v>
      </c>
      <c r="H250" s="145"/>
      <c r="I250" s="86" t="s">
        <v>78</v>
      </c>
      <c r="J250" s="81" t="s">
        <v>1527</v>
      </c>
      <c r="K250" s="141" t="s">
        <v>12664</v>
      </c>
      <c r="L250" s="248">
        <v>13950000</v>
      </c>
      <c r="M250" s="81" t="s">
        <v>73</v>
      </c>
      <c r="N250" s="145"/>
      <c r="O250" s="87" t="s">
        <v>735</v>
      </c>
      <c r="P250" s="87">
        <v>1083020695</v>
      </c>
      <c r="Q250" s="150">
        <v>33</v>
      </c>
      <c r="R250" s="169">
        <v>44943</v>
      </c>
      <c r="S250" s="248">
        <v>5363267343</v>
      </c>
      <c r="T250" s="169">
        <v>44953</v>
      </c>
      <c r="U250" s="566">
        <f>L250</f>
        <v>13950000</v>
      </c>
      <c r="V250" s="86" t="s">
        <v>70</v>
      </c>
      <c r="W250" s="143">
        <v>85471791</v>
      </c>
      <c r="X250" s="87" t="s">
        <v>12429</v>
      </c>
      <c r="Y250" s="145"/>
      <c r="Z250" s="201">
        <v>44953</v>
      </c>
      <c r="AA250" s="201">
        <v>44953</v>
      </c>
      <c r="AB250" s="201" t="s">
        <v>80</v>
      </c>
      <c r="AC250" s="201">
        <v>45084</v>
      </c>
      <c r="AD250" s="150">
        <f t="shared" si="17"/>
        <v>131</v>
      </c>
      <c r="AE250" s="150">
        <v>1</v>
      </c>
      <c r="AF250" s="567">
        <v>2377000</v>
      </c>
      <c r="AG250" s="150">
        <v>1</v>
      </c>
      <c r="AH250" s="201">
        <v>45107</v>
      </c>
      <c r="AI250" s="150">
        <f t="shared" si="13"/>
        <v>23</v>
      </c>
      <c r="AJ250" s="143">
        <v>0</v>
      </c>
      <c r="AK250" s="248">
        <v>0</v>
      </c>
      <c r="AL250" s="86" t="s">
        <v>80</v>
      </c>
      <c r="AM250" s="150">
        <v>0</v>
      </c>
      <c r="AN250" s="169" t="s">
        <v>80</v>
      </c>
      <c r="AO250" s="169" t="s">
        <v>80</v>
      </c>
      <c r="AP250" s="150">
        <f t="shared" si="16"/>
        <v>0</v>
      </c>
      <c r="AQ250" s="252">
        <f>+L250+AF250-AK250</f>
        <v>16327000</v>
      </c>
      <c r="AR250" s="86" t="s">
        <v>115</v>
      </c>
      <c r="AS250" s="143">
        <v>0</v>
      </c>
      <c r="AT250" s="203" t="s">
        <v>80</v>
      </c>
      <c r="AU250" s="248">
        <v>16327000</v>
      </c>
      <c r="AV250" s="364">
        <f t="shared" si="14"/>
        <v>0</v>
      </c>
      <c r="AW250" s="133">
        <f t="shared" si="15"/>
        <v>1</v>
      </c>
      <c r="AX250" s="156" t="s">
        <v>80</v>
      </c>
      <c r="AY250" s="86" t="s">
        <v>800</v>
      </c>
      <c r="AZ250" s="145" t="s">
        <v>12665</v>
      </c>
      <c r="BA250" s="81" t="s">
        <v>71</v>
      </c>
      <c r="BB250" s="81" t="s">
        <v>71</v>
      </c>
    </row>
    <row r="251" spans="2:54" s="296" customFormat="1" ht="15" customHeight="1" x14ac:dyDescent="0.2">
      <c r="B251" s="247">
        <v>2023</v>
      </c>
      <c r="C251" s="81">
        <v>891780111</v>
      </c>
      <c r="D251" s="82" t="s">
        <v>68</v>
      </c>
      <c r="E251" s="144" t="s">
        <v>12666</v>
      </c>
      <c r="F251" s="145" t="s">
        <v>12667</v>
      </c>
      <c r="G251" s="138">
        <v>0</v>
      </c>
      <c r="H251" s="145"/>
      <c r="I251" s="86" t="s">
        <v>78</v>
      </c>
      <c r="J251" s="81" t="s">
        <v>1527</v>
      </c>
      <c r="K251" s="141" t="s">
        <v>11645</v>
      </c>
      <c r="L251" s="248">
        <v>9563000</v>
      </c>
      <c r="M251" s="81" t="s">
        <v>73</v>
      </c>
      <c r="N251" s="145"/>
      <c r="O251" s="87" t="s">
        <v>12668</v>
      </c>
      <c r="P251" s="87">
        <v>85465984</v>
      </c>
      <c r="Q251" s="150">
        <v>33</v>
      </c>
      <c r="R251" s="169">
        <v>44943</v>
      </c>
      <c r="S251" s="248">
        <v>5363267343</v>
      </c>
      <c r="T251" s="169">
        <v>44953</v>
      </c>
      <c r="U251" s="566">
        <f>L251</f>
        <v>9563000</v>
      </c>
      <c r="V251" s="86" t="s">
        <v>70</v>
      </c>
      <c r="W251" s="143">
        <v>85459497</v>
      </c>
      <c r="X251" s="87" t="s">
        <v>9253</v>
      </c>
      <c r="Y251" s="145"/>
      <c r="Z251" s="201">
        <v>44953</v>
      </c>
      <c r="AA251" s="201">
        <v>44953</v>
      </c>
      <c r="AB251" s="201" t="s">
        <v>80</v>
      </c>
      <c r="AC251" s="201">
        <v>45093</v>
      </c>
      <c r="AD251" s="150">
        <f t="shared" si="17"/>
        <v>140</v>
      </c>
      <c r="AE251" s="150">
        <v>0</v>
      </c>
      <c r="AF251" s="567">
        <v>0</v>
      </c>
      <c r="AG251" s="150">
        <v>0</v>
      </c>
      <c r="AH251" s="156" t="s">
        <v>80</v>
      </c>
      <c r="AI251" s="150">
        <f t="shared" si="13"/>
        <v>0</v>
      </c>
      <c r="AJ251" s="143">
        <v>0</v>
      </c>
      <c r="AK251" s="248">
        <v>0</v>
      </c>
      <c r="AL251" s="86" t="s">
        <v>80</v>
      </c>
      <c r="AM251" s="150">
        <v>0</v>
      </c>
      <c r="AN251" s="169" t="s">
        <v>80</v>
      </c>
      <c r="AO251" s="169" t="s">
        <v>80</v>
      </c>
      <c r="AP251" s="150">
        <f t="shared" si="16"/>
        <v>0</v>
      </c>
      <c r="AQ251" s="252">
        <f>+L251+AF251-AK251</f>
        <v>9563000</v>
      </c>
      <c r="AR251" s="86" t="s">
        <v>115</v>
      </c>
      <c r="AS251" s="143">
        <v>0</v>
      </c>
      <c r="AT251" s="203" t="s">
        <v>80</v>
      </c>
      <c r="AU251" s="248">
        <v>9563000</v>
      </c>
      <c r="AV251" s="364">
        <f t="shared" si="14"/>
        <v>0</v>
      </c>
      <c r="AW251" s="133">
        <f t="shared" si="15"/>
        <v>1</v>
      </c>
      <c r="AX251" s="156" t="s">
        <v>80</v>
      </c>
      <c r="AY251" s="86" t="s">
        <v>800</v>
      </c>
      <c r="AZ251" s="145" t="s">
        <v>12669</v>
      </c>
      <c r="BA251" s="81" t="s">
        <v>71</v>
      </c>
      <c r="BB251" s="81" t="s">
        <v>71</v>
      </c>
    </row>
    <row r="252" spans="2:54" s="296" customFormat="1" ht="15" customHeight="1" x14ac:dyDescent="0.2">
      <c r="B252" s="247">
        <v>2023</v>
      </c>
      <c r="C252" s="81">
        <v>891780111</v>
      </c>
      <c r="D252" s="82" t="s">
        <v>68</v>
      </c>
      <c r="E252" s="144" t="s">
        <v>12670</v>
      </c>
      <c r="F252" s="145" t="s">
        <v>12671</v>
      </c>
      <c r="G252" s="138">
        <v>0</v>
      </c>
      <c r="H252" s="145"/>
      <c r="I252" s="86" t="s">
        <v>78</v>
      </c>
      <c r="J252" s="81" t="s">
        <v>1527</v>
      </c>
      <c r="K252" s="141" t="s">
        <v>12672</v>
      </c>
      <c r="L252" s="248">
        <v>10560000</v>
      </c>
      <c r="M252" s="81" t="s">
        <v>73</v>
      </c>
      <c r="N252" s="145"/>
      <c r="O252" s="87" t="s">
        <v>12673</v>
      </c>
      <c r="P252" s="87">
        <v>1082974742</v>
      </c>
      <c r="Q252" s="150">
        <v>33</v>
      </c>
      <c r="R252" s="169">
        <v>44943</v>
      </c>
      <c r="S252" s="248">
        <v>5363267343</v>
      </c>
      <c r="T252" s="169">
        <v>44953</v>
      </c>
      <c r="U252" s="566">
        <f>L252</f>
        <v>10560000</v>
      </c>
      <c r="V252" s="86" t="s">
        <v>70</v>
      </c>
      <c r="W252" s="143">
        <v>57297693</v>
      </c>
      <c r="X252" s="87" t="s">
        <v>10056</v>
      </c>
      <c r="Y252" s="145"/>
      <c r="Z252" s="201">
        <v>44953</v>
      </c>
      <c r="AA252" s="201">
        <v>44953</v>
      </c>
      <c r="AB252" s="201" t="s">
        <v>80</v>
      </c>
      <c r="AC252" s="201">
        <v>45093</v>
      </c>
      <c r="AD252" s="150">
        <f t="shared" si="17"/>
        <v>140</v>
      </c>
      <c r="AE252" s="150">
        <v>1</v>
      </c>
      <c r="AF252" s="567">
        <v>1027000.0000000001</v>
      </c>
      <c r="AG252" s="150">
        <v>1</v>
      </c>
      <c r="AH252" s="201">
        <v>45107</v>
      </c>
      <c r="AI252" s="150">
        <f t="shared" si="13"/>
        <v>14</v>
      </c>
      <c r="AJ252" s="143">
        <v>0</v>
      </c>
      <c r="AK252" s="248">
        <v>0</v>
      </c>
      <c r="AL252" s="86" t="s">
        <v>80</v>
      </c>
      <c r="AM252" s="150">
        <v>0</v>
      </c>
      <c r="AN252" s="169" t="s">
        <v>80</v>
      </c>
      <c r="AO252" s="169" t="s">
        <v>80</v>
      </c>
      <c r="AP252" s="150">
        <f t="shared" si="16"/>
        <v>0</v>
      </c>
      <c r="AQ252" s="252">
        <f>+L252+AF252-AK252</f>
        <v>11587000</v>
      </c>
      <c r="AR252" s="86" t="s">
        <v>115</v>
      </c>
      <c r="AS252" s="143">
        <v>0</v>
      </c>
      <c r="AT252" s="203" t="s">
        <v>80</v>
      </c>
      <c r="AU252" s="248">
        <v>11587000</v>
      </c>
      <c r="AV252" s="364">
        <f t="shared" si="14"/>
        <v>0</v>
      </c>
      <c r="AW252" s="133">
        <f t="shared" si="15"/>
        <v>1</v>
      </c>
      <c r="AX252" s="156" t="s">
        <v>80</v>
      </c>
      <c r="AY252" s="86" t="s">
        <v>800</v>
      </c>
      <c r="AZ252" s="145" t="s">
        <v>12674</v>
      </c>
      <c r="BA252" s="81" t="s">
        <v>71</v>
      </c>
      <c r="BB252" s="81" t="s">
        <v>71</v>
      </c>
    </row>
    <row r="253" spans="2:54" s="296" customFormat="1" ht="15" customHeight="1" x14ac:dyDescent="0.2">
      <c r="B253" s="247">
        <v>2023</v>
      </c>
      <c r="C253" s="81">
        <v>891780111</v>
      </c>
      <c r="D253" s="82" t="s">
        <v>68</v>
      </c>
      <c r="E253" s="144" t="s">
        <v>12675</v>
      </c>
      <c r="F253" s="145" t="s">
        <v>12676</v>
      </c>
      <c r="G253" s="138">
        <v>0</v>
      </c>
      <c r="H253" s="145"/>
      <c r="I253" s="86" t="s">
        <v>78</v>
      </c>
      <c r="J253" s="81" t="s">
        <v>1527</v>
      </c>
      <c r="K253" s="141" t="s">
        <v>12677</v>
      </c>
      <c r="L253" s="248">
        <v>10340000</v>
      </c>
      <c r="M253" s="81" t="s">
        <v>73</v>
      </c>
      <c r="N253" s="145"/>
      <c r="O253" s="87" t="s">
        <v>12678</v>
      </c>
      <c r="P253" s="87">
        <v>1082840247</v>
      </c>
      <c r="Q253" s="150">
        <v>33</v>
      </c>
      <c r="R253" s="169">
        <v>44943</v>
      </c>
      <c r="S253" s="248">
        <v>5363267343</v>
      </c>
      <c r="T253" s="169">
        <v>44953</v>
      </c>
      <c r="U253" s="566">
        <f>L253</f>
        <v>10340000</v>
      </c>
      <c r="V253" s="86" t="s">
        <v>70</v>
      </c>
      <c r="W253" s="143">
        <v>1082889541</v>
      </c>
      <c r="X253" s="87" t="s">
        <v>9998</v>
      </c>
      <c r="Y253" s="145"/>
      <c r="Z253" s="201">
        <v>44953</v>
      </c>
      <c r="AA253" s="201">
        <v>44953</v>
      </c>
      <c r="AB253" s="201" t="s">
        <v>80</v>
      </c>
      <c r="AC253" s="201">
        <v>45084</v>
      </c>
      <c r="AD253" s="150">
        <f t="shared" si="17"/>
        <v>131</v>
      </c>
      <c r="AE253" s="150">
        <v>1</v>
      </c>
      <c r="AF253" s="567">
        <v>1687000</v>
      </c>
      <c r="AG253" s="150">
        <v>1</v>
      </c>
      <c r="AH253" s="201">
        <v>45107</v>
      </c>
      <c r="AI253" s="150">
        <f t="shared" si="13"/>
        <v>23</v>
      </c>
      <c r="AJ253" s="143">
        <v>0</v>
      </c>
      <c r="AK253" s="248">
        <v>0</v>
      </c>
      <c r="AL253" s="86" t="s">
        <v>80</v>
      </c>
      <c r="AM253" s="150">
        <v>0</v>
      </c>
      <c r="AN253" s="169" t="s">
        <v>80</v>
      </c>
      <c r="AO253" s="169" t="s">
        <v>80</v>
      </c>
      <c r="AP253" s="150">
        <f t="shared" si="16"/>
        <v>0</v>
      </c>
      <c r="AQ253" s="252">
        <f>+L253+AF253-AK253</f>
        <v>12027000</v>
      </c>
      <c r="AR253" s="86" t="s">
        <v>115</v>
      </c>
      <c r="AS253" s="143">
        <v>0</v>
      </c>
      <c r="AT253" s="203" t="s">
        <v>80</v>
      </c>
      <c r="AU253" s="248">
        <v>12027000</v>
      </c>
      <c r="AV253" s="364">
        <f t="shared" si="14"/>
        <v>0</v>
      </c>
      <c r="AW253" s="133">
        <f t="shared" si="15"/>
        <v>1</v>
      </c>
      <c r="AX253" s="156" t="s">
        <v>80</v>
      </c>
      <c r="AY253" s="86" t="s">
        <v>800</v>
      </c>
      <c r="AZ253" s="145" t="s">
        <v>12679</v>
      </c>
      <c r="BA253" s="81" t="s">
        <v>71</v>
      </c>
      <c r="BB253" s="81" t="s">
        <v>71</v>
      </c>
    </row>
    <row r="254" spans="2:54" s="296" customFormat="1" ht="15" customHeight="1" x14ac:dyDescent="0.2">
      <c r="B254" s="247">
        <v>2023</v>
      </c>
      <c r="C254" s="81">
        <v>891780111</v>
      </c>
      <c r="D254" s="82" t="s">
        <v>68</v>
      </c>
      <c r="E254" s="144" t="s">
        <v>12680</v>
      </c>
      <c r="F254" s="145" t="s">
        <v>12681</v>
      </c>
      <c r="G254" s="138">
        <v>0</v>
      </c>
      <c r="H254" s="145"/>
      <c r="I254" s="86" t="s">
        <v>78</v>
      </c>
      <c r="J254" s="81" t="s">
        <v>1527</v>
      </c>
      <c r="K254" s="141" t="s">
        <v>12682</v>
      </c>
      <c r="L254" s="248">
        <v>14000000</v>
      </c>
      <c r="M254" s="81" t="s">
        <v>73</v>
      </c>
      <c r="N254" s="145"/>
      <c r="O254" s="87" t="s">
        <v>12683</v>
      </c>
      <c r="P254" s="87">
        <v>1082859194</v>
      </c>
      <c r="Q254" s="150">
        <v>33</v>
      </c>
      <c r="R254" s="169">
        <v>44943</v>
      </c>
      <c r="S254" s="248">
        <v>5363267343</v>
      </c>
      <c r="T254" s="169">
        <v>44953</v>
      </c>
      <c r="U254" s="566">
        <f>L254</f>
        <v>14000000</v>
      </c>
      <c r="V254" s="86" t="s">
        <v>70</v>
      </c>
      <c r="W254" s="143">
        <v>7632607</v>
      </c>
      <c r="X254" s="87" t="s">
        <v>12301</v>
      </c>
      <c r="Y254" s="145"/>
      <c r="Z254" s="201">
        <v>44953</v>
      </c>
      <c r="AA254" s="201">
        <v>44953</v>
      </c>
      <c r="AB254" s="201" t="s">
        <v>80</v>
      </c>
      <c r="AC254" s="201">
        <v>45093</v>
      </c>
      <c r="AD254" s="150">
        <f t="shared" si="17"/>
        <v>140</v>
      </c>
      <c r="AE254" s="150">
        <v>1</v>
      </c>
      <c r="AF254" s="567">
        <v>1307000</v>
      </c>
      <c r="AG254" s="150">
        <v>1</v>
      </c>
      <c r="AH254" s="201">
        <v>45107</v>
      </c>
      <c r="AI254" s="150">
        <f t="shared" si="13"/>
        <v>14</v>
      </c>
      <c r="AJ254" s="143">
        <v>0</v>
      </c>
      <c r="AK254" s="248">
        <v>0</v>
      </c>
      <c r="AL254" s="86" t="s">
        <v>80</v>
      </c>
      <c r="AM254" s="150">
        <v>0</v>
      </c>
      <c r="AN254" s="169" t="s">
        <v>80</v>
      </c>
      <c r="AO254" s="169" t="s">
        <v>80</v>
      </c>
      <c r="AP254" s="150">
        <f t="shared" si="16"/>
        <v>0</v>
      </c>
      <c r="AQ254" s="252">
        <f>+L254+AF254-AK254</f>
        <v>15307000</v>
      </c>
      <c r="AR254" s="86" t="s">
        <v>115</v>
      </c>
      <c r="AS254" s="143">
        <v>0</v>
      </c>
      <c r="AT254" s="203" t="s">
        <v>80</v>
      </c>
      <c r="AU254" s="248">
        <v>15307000</v>
      </c>
      <c r="AV254" s="364">
        <f t="shared" si="14"/>
        <v>0</v>
      </c>
      <c r="AW254" s="133">
        <f t="shared" si="15"/>
        <v>1</v>
      </c>
      <c r="AX254" s="156" t="s">
        <v>80</v>
      </c>
      <c r="AY254" s="86" t="s">
        <v>800</v>
      </c>
      <c r="AZ254" s="145" t="s">
        <v>12684</v>
      </c>
      <c r="BA254" s="81" t="s">
        <v>71</v>
      </c>
      <c r="BB254" s="81" t="s">
        <v>71</v>
      </c>
    </row>
    <row r="255" spans="2:54" s="296" customFormat="1" ht="15" customHeight="1" x14ac:dyDescent="0.2">
      <c r="B255" s="247">
        <v>2023</v>
      </c>
      <c r="C255" s="81">
        <v>891780111</v>
      </c>
      <c r="D255" s="82" t="s">
        <v>68</v>
      </c>
      <c r="E255" s="144" t="s">
        <v>12685</v>
      </c>
      <c r="F255" s="145" t="s">
        <v>12686</v>
      </c>
      <c r="G255" s="568">
        <v>0</v>
      </c>
      <c r="H255" s="145"/>
      <c r="I255" s="86" t="s">
        <v>78</v>
      </c>
      <c r="J255" s="317" t="s">
        <v>1527</v>
      </c>
      <c r="K255" s="569" t="s">
        <v>12687</v>
      </c>
      <c r="L255" s="570">
        <v>8550000</v>
      </c>
      <c r="M255" s="81" t="s">
        <v>73</v>
      </c>
      <c r="N255" s="145"/>
      <c r="O255" s="482" t="s">
        <v>12688</v>
      </c>
      <c r="P255" s="482">
        <v>57443446</v>
      </c>
      <c r="Q255" s="150">
        <v>33</v>
      </c>
      <c r="R255" s="169">
        <v>44943</v>
      </c>
      <c r="S255" s="570">
        <v>5363267343</v>
      </c>
      <c r="T255" s="169">
        <v>44953</v>
      </c>
      <c r="U255" s="566">
        <f>L255</f>
        <v>8550000</v>
      </c>
      <c r="V255" s="86" t="s">
        <v>70</v>
      </c>
      <c r="W255" s="481">
        <v>45507423</v>
      </c>
      <c r="X255" s="482" t="s">
        <v>12105</v>
      </c>
      <c r="Y255" s="145"/>
      <c r="Z255" s="472">
        <v>44953</v>
      </c>
      <c r="AA255" s="472">
        <v>44953</v>
      </c>
      <c r="AB255" s="201" t="s">
        <v>80</v>
      </c>
      <c r="AC255" s="472">
        <v>45084</v>
      </c>
      <c r="AD255" s="150">
        <f t="shared" si="17"/>
        <v>131</v>
      </c>
      <c r="AE255" s="359">
        <v>1</v>
      </c>
      <c r="AF255" s="571">
        <v>3230000</v>
      </c>
      <c r="AG255" s="359">
        <v>1</v>
      </c>
      <c r="AH255" s="201">
        <v>45135</v>
      </c>
      <c r="AI255" s="150">
        <f t="shared" si="13"/>
        <v>51</v>
      </c>
      <c r="AJ255" s="143">
        <v>0</v>
      </c>
      <c r="AK255" s="248">
        <v>0</v>
      </c>
      <c r="AL255" s="86" t="s">
        <v>80</v>
      </c>
      <c r="AM255" s="150">
        <v>0</v>
      </c>
      <c r="AN255" s="169" t="s">
        <v>80</v>
      </c>
      <c r="AO255" s="169" t="s">
        <v>80</v>
      </c>
      <c r="AP255" s="150">
        <f t="shared" si="16"/>
        <v>0</v>
      </c>
      <c r="AQ255" s="252">
        <f>+L255+AF255-AK255</f>
        <v>11780000</v>
      </c>
      <c r="AR255" s="86" t="s">
        <v>115</v>
      </c>
      <c r="AS255" s="143">
        <v>0</v>
      </c>
      <c r="AT255" s="203" t="s">
        <v>80</v>
      </c>
      <c r="AU255" s="248">
        <v>11780000</v>
      </c>
      <c r="AV255" s="364">
        <f t="shared" si="14"/>
        <v>0</v>
      </c>
      <c r="AW255" s="133">
        <f t="shared" si="15"/>
        <v>1</v>
      </c>
      <c r="AX255" s="156" t="s">
        <v>80</v>
      </c>
      <c r="AY255" s="86" t="s">
        <v>800</v>
      </c>
      <c r="AZ255" s="145" t="s">
        <v>12689</v>
      </c>
      <c r="BA255" s="81" t="s">
        <v>71</v>
      </c>
      <c r="BB255" s="81" t="s">
        <v>71</v>
      </c>
    </row>
    <row r="256" spans="2:54" s="296" customFormat="1" ht="15" customHeight="1" x14ac:dyDescent="0.2">
      <c r="B256" s="247">
        <v>2023</v>
      </c>
      <c r="C256" s="81">
        <v>891780111</v>
      </c>
      <c r="D256" s="82" t="s">
        <v>68</v>
      </c>
      <c r="E256" s="144" t="s">
        <v>12690</v>
      </c>
      <c r="F256" s="145" t="s">
        <v>12691</v>
      </c>
      <c r="G256" s="138">
        <v>0</v>
      </c>
      <c r="H256" s="145"/>
      <c r="I256" s="86" t="s">
        <v>78</v>
      </c>
      <c r="J256" s="81" t="s">
        <v>1527</v>
      </c>
      <c r="K256" s="141" t="s">
        <v>12692</v>
      </c>
      <c r="L256" s="248">
        <v>14673000</v>
      </c>
      <c r="M256" s="81" t="s">
        <v>73</v>
      </c>
      <c r="N256" s="145"/>
      <c r="O256" s="87" t="s">
        <v>12693</v>
      </c>
      <c r="P256" s="87">
        <v>57463967</v>
      </c>
      <c r="Q256" s="150">
        <v>33</v>
      </c>
      <c r="R256" s="169">
        <v>44943</v>
      </c>
      <c r="S256" s="248">
        <v>5363267343</v>
      </c>
      <c r="T256" s="169">
        <v>44953</v>
      </c>
      <c r="U256" s="566">
        <f>L256</f>
        <v>14673000</v>
      </c>
      <c r="V256" s="86" t="s">
        <v>70</v>
      </c>
      <c r="W256" s="143">
        <v>7601831</v>
      </c>
      <c r="X256" s="87" t="s">
        <v>5916</v>
      </c>
      <c r="Y256" s="145"/>
      <c r="Z256" s="201">
        <v>44953</v>
      </c>
      <c r="AA256" s="201">
        <v>44953</v>
      </c>
      <c r="AB256" s="201" t="s">
        <v>80</v>
      </c>
      <c r="AC256" s="201">
        <v>45084</v>
      </c>
      <c r="AD256" s="150">
        <f t="shared" si="17"/>
        <v>131</v>
      </c>
      <c r="AE256" s="150">
        <v>1</v>
      </c>
      <c r="AF256" s="567">
        <v>2377000</v>
      </c>
      <c r="AG256" s="150">
        <v>1</v>
      </c>
      <c r="AH256" s="201">
        <v>45107</v>
      </c>
      <c r="AI256" s="150">
        <f t="shared" si="13"/>
        <v>23</v>
      </c>
      <c r="AJ256" s="143">
        <v>0</v>
      </c>
      <c r="AK256" s="248">
        <v>0</v>
      </c>
      <c r="AL256" s="86" t="s">
        <v>80</v>
      </c>
      <c r="AM256" s="150">
        <v>0</v>
      </c>
      <c r="AN256" s="169" t="s">
        <v>80</v>
      </c>
      <c r="AO256" s="169" t="s">
        <v>80</v>
      </c>
      <c r="AP256" s="150">
        <f t="shared" si="16"/>
        <v>0</v>
      </c>
      <c r="AQ256" s="252">
        <f>+L256+AF256-AK256</f>
        <v>17050000</v>
      </c>
      <c r="AR256" s="86" t="s">
        <v>115</v>
      </c>
      <c r="AS256" s="143">
        <v>0</v>
      </c>
      <c r="AT256" s="203" t="s">
        <v>80</v>
      </c>
      <c r="AU256" s="248">
        <v>17050000</v>
      </c>
      <c r="AV256" s="364">
        <f t="shared" si="14"/>
        <v>0</v>
      </c>
      <c r="AW256" s="133">
        <f t="shared" si="15"/>
        <v>1</v>
      </c>
      <c r="AX256" s="156" t="s">
        <v>80</v>
      </c>
      <c r="AY256" s="86" t="s">
        <v>800</v>
      </c>
      <c r="AZ256" s="145" t="s">
        <v>12694</v>
      </c>
      <c r="BA256" s="81" t="s">
        <v>71</v>
      </c>
      <c r="BB256" s="81" t="s">
        <v>71</v>
      </c>
    </row>
    <row r="257" spans="2:54" s="296" customFormat="1" ht="15" customHeight="1" x14ac:dyDescent="0.2">
      <c r="B257" s="247">
        <v>2023</v>
      </c>
      <c r="C257" s="81">
        <v>891780111</v>
      </c>
      <c r="D257" s="82" t="s">
        <v>68</v>
      </c>
      <c r="E257" s="144" t="s">
        <v>12695</v>
      </c>
      <c r="F257" s="145" t="s">
        <v>12696</v>
      </c>
      <c r="G257" s="138">
        <v>0</v>
      </c>
      <c r="H257" s="145"/>
      <c r="I257" s="86" t="s">
        <v>78</v>
      </c>
      <c r="J257" s="81" t="s">
        <v>1527</v>
      </c>
      <c r="K257" s="141" t="s">
        <v>12697</v>
      </c>
      <c r="L257" s="248">
        <v>16567000</v>
      </c>
      <c r="M257" s="81" t="s">
        <v>73</v>
      </c>
      <c r="N257" s="145"/>
      <c r="O257" s="87" t="s">
        <v>12698</v>
      </c>
      <c r="P257" s="87">
        <v>1082977003</v>
      </c>
      <c r="Q257" s="150">
        <v>33</v>
      </c>
      <c r="R257" s="169">
        <v>44943</v>
      </c>
      <c r="S257" s="248">
        <v>5363267343</v>
      </c>
      <c r="T257" s="169">
        <v>44953</v>
      </c>
      <c r="U257" s="566">
        <f>L257</f>
        <v>16567000</v>
      </c>
      <c r="V257" s="86" t="s">
        <v>70</v>
      </c>
      <c r="W257" s="143">
        <v>12539351</v>
      </c>
      <c r="X257" s="87" t="s">
        <v>11652</v>
      </c>
      <c r="Y257" s="145"/>
      <c r="Z257" s="201">
        <v>44953</v>
      </c>
      <c r="AA257" s="201">
        <v>44953</v>
      </c>
      <c r="AB257" s="201" t="s">
        <v>80</v>
      </c>
      <c r="AC257" s="201">
        <v>45084</v>
      </c>
      <c r="AD257" s="150">
        <f t="shared" si="17"/>
        <v>131</v>
      </c>
      <c r="AE257" s="150">
        <v>1</v>
      </c>
      <c r="AF257" s="567">
        <v>2683000</v>
      </c>
      <c r="AG257" s="150">
        <v>1</v>
      </c>
      <c r="AH257" s="201">
        <v>45107</v>
      </c>
      <c r="AI257" s="150">
        <f t="shared" si="13"/>
        <v>23</v>
      </c>
      <c r="AJ257" s="143">
        <v>0</v>
      </c>
      <c r="AK257" s="248">
        <v>0</v>
      </c>
      <c r="AL257" s="86" t="s">
        <v>80</v>
      </c>
      <c r="AM257" s="150">
        <v>0</v>
      </c>
      <c r="AN257" s="169" t="s">
        <v>80</v>
      </c>
      <c r="AO257" s="169" t="s">
        <v>80</v>
      </c>
      <c r="AP257" s="150">
        <f t="shared" si="16"/>
        <v>0</v>
      </c>
      <c r="AQ257" s="252">
        <f>+L257+AF257-AK257</f>
        <v>19250000</v>
      </c>
      <c r="AR257" s="86" t="s">
        <v>115</v>
      </c>
      <c r="AS257" s="143">
        <v>0</v>
      </c>
      <c r="AT257" s="203" t="s">
        <v>80</v>
      </c>
      <c r="AU257" s="248">
        <v>19250000</v>
      </c>
      <c r="AV257" s="364">
        <f t="shared" si="14"/>
        <v>0</v>
      </c>
      <c r="AW257" s="133">
        <f t="shared" si="15"/>
        <v>1</v>
      </c>
      <c r="AX257" s="156" t="s">
        <v>80</v>
      </c>
      <c r="AY257" s="86" t="s">
        <v>800</v>
      </c>
      <c r="AZ257" s="145" t="s">
        <v>12699</v>
      </c>
      <c r="BA257" s="81" t="s">
        <v>71</v>
      </c>
      <c r="BB257" s="81" t="s">
        <v>71</v>
      </c>
    </row>
    <row r="258" spans="2:54" s="296" customFormat="1" ht="15" customHeight="1" x14ac:dyDescent="0.2">
      <c r="B258" s="247">
        <v>2023</v>
      </c>
      <c r="C258" s="81">
        <v>891780111</v>
      </c>
      <c r="D258" s="82" t="s">
        <v>68</v>
      </c>
      <c r="E258" s="144" t="s">
        <v>12700</v>
      </c>
      <c r="F258" s="145" t="s">
        <v>12701</v>
      </c>
      <c r="G258" s="138">
        <v>0</v>
      </c>
      <c r="H258" s="145"/>
      <c r="I258" s="86" t="s">
        <v>78</v>
      </c>
      <c r="J258" s="81" t="s">
        <v>1527</v>
      </c>
      <c r="K258" s="141" t="s">
        <v>12702</v>
      </c>
      <c r="L258" s="248">
        <v>9817000</v>
      </c>
      <c r="M258" s="81" t="s">
        <v>73</v>
      </c>
      <c r="N258" s="145"/>
      <c r="O258" s="87" t="s">
        <v>12703</v>
      </c>
      <c r="P258" s="87">
        <v>19617471</v>
      </c>
      <c r="Q258" s="150">
        <v>33</v>
      </c>
      <c r="R258" s="169">
        <v>44943</v>
      </c>
      <c r="S258" s="248">
        <v>5363267343</v>
      </c>
      <c r="T258" s="169">
        <v>44953</v>
      </c>
      <c r="U258" s="566">
        <f>L258</f>
        <v>9817000</v>
      </c>
      <c r="V258" s="86" t="s">
        <v>70</v>
      </c>
      <c r="W258" s="143">
        <v>85459497</v>
      </c>
      <c r="X258" s="87" t="s">
        <v>9253</v>
      </c>
      <c r="Y258" s="145"/>
      <c r="Z258" s="201">
        <v>44953</v>
      </c>
      <c r="AA258" s="201">
        <v>44953</v>
      </c>
      <c r="AB258" s="201" t="s">
        <v>80</v>
      </c>
      <c r="AC258" s="201">
        <v>45093</v>
      </c>
      <c r="AD258" s="150">
        <f t="shared" si="17"/>
        <v>140</v>
      </c>
      <c r="AE258" s="150">
        <v>1</v>
      </c>
      <c r="AF258" s="567">
        <v>886000</v>
      </c>
      <c r="AG258" s="150">
        <v>1</v>
      </c>
      <c r="AH258" s="201">
        <v>45107</v>
      </c>
      <c r="AI258" s="150">
        <f t="shared" si="13"/>
        <v>14</v>
      </c>
      <c r="AJ258" s="143">
        <v>0</v>
      </c>
      <c r="AK258" s="248">
        <v>0</v>
      </c>
      <c r="AL258" s="86" t="s">
        <v>80</v>
      </c>
      <c r="AM258" s="150">
        <v>0</v>
      </c>
      <c r="AN258" s="169" t="s">
        <v>80</v>
      </c>
      <c r="AO258" s="169" t="s">
        <v>80</v>
      </c>
      <c r="AP258" s="150">
        <f t="shared" si="16"/>
        <v>0</v>
      </c>
      <c r="AQ258" s="252">
        <f>+L258+AF258-AK258</f>
        <v>10703000</v>
      </c>
      <c r="AR258" s="86" t="s">
        <v>115</v>
      </c>
      <c r="AS258" s="143">
        <v>0</v>
      </c>
      <c r="AT258" s="203" t="s">
        <v>80</v>
      </c>
      <c r="AU258" s="248">
        <v>10703000</v>
      </c>
      <c r="AV258" s="364">
        <f t="shared" si="14"/>
        <v>0</v>
      </c>
      <c r="AW258" s="133">
        <f t="shared" si="15"/>
        <v>1</v>
      </c>
      <c r="AX258" s="156" t="s">
        <v>80</v>
      </c>
      <c r="AY258" s="86" t="s">
        <v>800</v>
      </c>
      <c r="AZ258" s="145" t="s">
        <v>12704</v>
      </c>
      <c r="BA258" s="81" t="s">
        <v>71</v>
      </c>
      <c r="BB258" s="81" t="s">
        <v>71</v>
      </c>
    </row>
    <row r="259" spans="2:54" s="296" customFormat="1" ht="15" customHeight="1" x14ac:dyDescent="0.2">
      <c r="B259" s="247">
        <v>2023</v>
      </c>
      <c r="C259" s="81">
        <v>891780111</v>
      </c>
      <c r="D259" s="82" t="s">
        <v>68</v>
      </c>
      <c r="E259" s="144" t="s">
        <v>12705</v>
      </c>
      <c r="F259" s="145" t="s">
        <v>12706</v>
      </c>
      <c r="G259" s="138">
        <v>0</v>
      </c>
      <c r="H259" s="145"/>
      <c r="I259" s="86" t="s">
        <v>78</v>
      </c>
      <c r="J259" s="81" t="s">
        <v>1527</v>
      </c>
      <c r="K259" s="141" t="s">
        <v>12707</v>
      </c>
      <c r="L259" s="248">
        <v>11250000</v>
      </c>
      <c r="M259" s="81" t="s">
        <v>73</v>
      </c>
      <c r="N259" s="145"/>
      <c r="O259" s="87" t="s">
        <v>12708</v>
      </c>
      <c r="P259" s="87">
        <v>1082915040</v>
      </c>
      <c r="Q259" s="150">
        <v>33</v>
      </c>
      <c r="R259" s="169">
        <v>44943</v>
      </c>
      <c r="S259" s="248">
        <v>5363267343</v>
      </c>
      <c r="T259" s="169">
        <v>44953</v>
      </c>
      <c r="U259" s="566">
        <f>L259</f>
        <v>11250000</v>
      </c>
      <c r="V259" s="86" t="s">
        <v>70</v>
      </c>
      <c r="W259" s="143">
        <v>41947381</v>
      </c>
      <c r="X259" s="87" t="s">
        <v>11521</v>
      </c>
      <c r="Y259" s="145"/>
      <c r="Z259" s="201">
        <v>44953</v>
      </c>
      <c r="AA259" s="201">
        <v>44953</v>
      </c>
      <c r="AB259" s="201" t="s">
        <v>80</v>
      </c>
      <c r="AC259" s="201">
        <v>45084</v>
      </c>
      <c r="AD259" s="150">
        <f t="shared" si="17"/>
        <v>131</v>
      </c>
      <c r="AE259" s="150">
        <v>1</v>
      </c>
      <c r="AF259" s="567">
        <v>1333000</v>
      </c>
      <c r="AG259" s="150">
        <v>1</v>
      </c>
      <c r="AH259" s="201">
        <v>45100</v>
      </c>
      <c r="AI259" s="150">
        <f t="shared" si="13"/>
        <v>16</v>
      </c>
      <c r="AJ259" s="143">
        <v>0</v>
      </c>
      <c r="AK259" s="248">
        <v>0</v>
      </c>
      <c r="AL259" s="86" t="s">
        <v>80</v>
      </c>
      <c r="AM259" s="150">
        <v>0</v>
      </c>
      <c r="AN259" s="169" t="s">
        <v>80</v>
      </c>
      <c r="AO259" s="169" t="s">
        <v>80</v>
      </c>
      <c r="AP259" s="150">
        <f t="shared" si="16"/>
        <v>0</v>
      </c>
      <c r="AQ259" s="252">
        <f>+L259+AF259-AK259</f>
        <v>12583000</v>
      </c>
      <c r="AR259" s="86" t="s">
        <v>115</v>
      </c>
      <c r="AS259" s="143">
        <v>0</v>
      </c>
      <c r="AT259" s="203" t="s">
        <v>80</v>
      </c>
      <c r="AU259" s="248">
        <v>12583000</v>
      </c>
      <c r="AV259" s="364">
        <f t="shared" si="14"/>
        <v>0</v>
      </c>
      <c r="AW259" s="133">
        <f t="shared" si="15"/>
        <v>1</v>
      </c>
      <c r="AX259" s="156" t="s">
        <v>80</v>
      </c>
      <c r="AY259" s="86" t="s">
        <v>800</v>
      </c>
      <c r="AZ259" s="145" t="s">
        <v>12709</v>
      </c>
      <c r="BA259" s="81" t="s">
        <v>71</v>
      </c>
      <c r="BB259" s="81" t="s">
        <v>71</v>
      </c>
    </row>
    <row r="260" spans="2:54" s="296" customFormat="1" ht="15" customHeight="1" x14ac:dyDescent="0.2">
      <c r="B260" s="247">
        <v>2023</v>
      </c>
      <c r="C260" s="81">
        <v>891780111</v>
      </c>
      <c r="D260" s="82" t="s">
        <v>68</v>
      </c>
      <c r="E260" s="144" t="s">
        <v>12710</v>
      </c>
      <c r="F260" s="145" t="s">
        <v>12711</v>
      </c>
      <c r="G260" s="138">
        <v>0</v>
      </c>
      <c r="H260" s="145"/>
      <c r="I260" s="86" t="s">
        <v>78</v>
      </c>
      <c r="J260" s="81" t="s">
        <v>1527</v>
      </c>
      <c r="K260" s="141" t="s">
        <v>12712</v>
      </c>
      <c r="L260" s="248">
        <v>35737000</v>
      </c>
      <c r="M260" s="81" t="s">
        <v>73</v>
      </c>
      <c r="N260" s="145"/>
      <c r="O260" s="87" t="s">
        <v>12713</v>
      </c>
      <c r="P260" s="87">
        <v>79488380</v>
      </c>
      <c r="Q260" s="150">
        <v>33</v>
      </c>
      <c r="R260" s="169">
        <v>44943</v>
      </c>
      <c r="S260" s="248">
        <v>5363267343</v>
      </c>
      <c r="T260" s="169">
        <v>44953</v>
      </c>
      <c r="U260" s="566">
        <f>L260</f>
        <v>35737000</v>
      </c>
      <c r="V260" s="86" t="s">
        <v>70</v>
      </c>
      <c r="W260" s="143">
        <v>85455983</v>
      </c>
      <c r="X260" s="87" t="s">
        <v>11488</v>
      </c>
      <c r="Y260" s="145"/>
      <c r="Z260" s="201">
        <v>44953</v>
      </c>
      <c r="AA260" s="201">
        <v>44953</v>
      </c>
      <c r="AB260" s="201" t="s">
        <v>80</v>
      </c>
      <c r="AC260" s="201">
        <v>45093</v>
      </c>
      <c r="AD260" s="150">
        <f t="shared" si="17"/>
        <v>140</v>
      </c>
      <c r="AE260" s="150">
        <v>1</v>
      </c>
      <c r="AF260" s="567">
        <v>3313000</v>
      </c>
      <c r="AG260" s="150">
        <v>1</v>
      </c>
      <c r="AH260" s="201">
        <v>45107</v>
      </c>
      <c r="AI260" s="150">
        <f t="shared" si="13"/>
        <v>14</v>
      </c>
      <c r="AJ260" s="143">
        <v>0</v>
      </c>
      <c r="AK260" s="248">
        <v>0</v>
      </c>
      <c r="AL260" s="86" t="s">
        <v>80</v>
      </c>
      <c r="AM260" s="150">
        <v>0</v>
      </c>
      <c r="AN260" s="169" t="s">
        <v>80</v>
      </c>
      <c r="AO260" s="169" t="s">
        <v>80</v>
      </c>
      <c r="AP260" s="150">
        <f t="shared" si="16"/>
        <v>0</v>
      </c>
      <c r="AQ260" s="252">
        <f>+L260+AF260-AK260</f>
        <v>39050000</v>
      </c>
      <c r="AR260" s="86" t="s">
        <v>115</v>
      </c>
      <c r="AS260" s="143">
        <v>0</v>
      </c>
      <c r="AT260" s="203" t="s">
        <v>80</v>
      </c>
      <c r="AU260" s="248">
        <v>39050000</v>
      </c>
      <c r="AV260" s="364">
        <f t="shared" si="14"/>
        <v>0</v>
      </c>
      <c r="AW260" s="133">
        <f t="shared" si="15"/>
        <v>1</v>
      </c>
      <c r="AX260" s="156" t="s">
        <v>80</v>
      </c>
      <c r="AY260" s="86" t="s">
        <v>800</v>
      </c>
      <c r="AZ260" s="145" t="s">
        <v>12714</v>
      </c>
      <c r="BA260" s="81" t="s">
        <v>71</v>
      </c>
      <c r="BB260" s="81" t="s">
        <v>71</v>
      </c>
    </row>
    <row r="261" spans="2:54" s="296" customFormat="1" ht="15" customHeight="1" x14ac:dyDescent="0.2">
      <c r="B261" s="247">
        <v>2023</v>
      </c>
      <c r="C261" s="81">
        <v>891780111</v>
      </c>
      <c r="D261" s="82" t="s">
        <v>68</v>
      </c>
      <c r="E261" s="144" t="s">
        <v>12715</v>
      </c>
      <c r="F261" s="145" t="s">
        <v>12716</v>
      </c>
      <c r="G261" s="138">
        <v>0</v>
      </c>
      <c r="H261" s="145"/>
      <c r="I261" s="86" t="s">
        <v>78</v>
      </c>
      <c r="J261" s="81" t="s">
        <v>1527</v>
      </c>
      <c r="K261" s="141" t="s">
        <v>12717</v>
      </c>
      <c r="L261" s="248">
        <v>16773000</v>
      </c>
      <c r="M261" s="81" t="s">
        <v>73</v>
      </c>
      <c r="N261" s="145"/>
      <c r="O261" s="87" t="s">
        <v>740</v>
      </c>
      <c r="P261" s="87">
        <v>1140877757</v>
      </c>
      <c r="Q261" s="150">
        <v>33</v>
      </c>
      <c r="R261" s="169">
        <v>44943</v>
      </c>
      <c r="S261" s="248">
        <v>5363267343</v>
      </c>
      <c r="T261" s="169">
        <v>44953</v>
      </c>
      <c r="U261" s="566">
        <f>L261</f>
        <v>16773000</v>
      </c>
      <c r="V261" s="86" t="s">
        <v>70</v>
      </c>
      <c r="W261" s="143">
        <v>85471791</v>
      </c>
      <c r="X261" s="87" t="s">
        <v>12429</v>
      </c>
      <c r="Y261" s="145"/>
      <c r="Z261" s="201">
        <v>44953</v>
      </c>
      <c r="AA261" s="201">
        <v>44953</v>
      </c>
      <c r="AB261" s="201" t="s">
        <v>80</v>
      </c>
      <c r="AC261" s="201">
        <v>45084</v>
      </c>
      <c r="AD261" s="150">
        <f t="shared" si="17"/>
        <v>131</v>
      </c>
      <c r="AE261" s="150">
        <v>1</v>
      </c>
      <c r="AF261" s="567">
        <v>2607000</v>
      </c>
      <c r="AG261" s="150">
        <v>1</v>
      </c>
      <c r="AH261" s="201">
        <v>45107</v>
      </c>
      <c r="AI261" s="150">
        <f t="shared" si="13"/>
        <v>23</v>
      </c>
      <c r="AJ261" s="143">
        <v>0</v>
      </c>
      <c r="AK261" s="248">
        <v>0</v>
      </c>
      <c r="AL261" s="86" t="s">
        <v>80</v>
      </c>
      <c r="AM261" s="150">
        <v>0</v>
      </c>
      <c r="AN261" s="169" t="s">
        <v>80</v>
      </c>
      <c r="AO261" s="169" t="s">
        <v>80</v>
      </c>
      <c r="AP261" s="150">
        <f t="shared" si="16"/>
        <v>0</v>
      </c>
      <c r="AQ261" s="252">
        <f>+L261+AF261-AK261</f>
        <v>19380000</v>
      </c>
      <c r="AR261" s="86" t="s">
        <v>115</v>
      </c>
      <c r="AS261" s="143">
        <v>0</v>
      </c>
      <c r="AT261" s="203" t="s">
        <v>80</v>
      </c>
      <c r="AU261" s="248">
        <v>19380000</v>
      </c>
      <c r="AV261" s="364">
        <f t="shared" si="14"/>
        <v>0</v>
      </c>
      <c r="AW261" s="133">
        <f t="shared" si="15"/>
        <v>1</v>
      </c>
      <c r="AX261" s="156" t="s">
        <v>80</v>
      </c>
      <c r="AY261" s="86" t="s">
        <v>800</v>
      </c>
      <c r="AZ261" s="145" t="s">
        <v>12718</v>
      </c>
      <c r="BA261" s="81" t="s">
        <v>71</v>
      </c>
      <c r="BB261" s="81" t="s">
        <v>71</v>
      </c>
    </row>
    <row r="262" spans="2:54" s="296" customFormat="1" ht="15" customHeight="1" x14ac:dyDescent="0.2">
      <c r="B262" s="247">
        <v>2023</v>
      </c>
      <c r="C262" s="81">
        <v>891780111</v>
      </c>
      <c r="D262" s="82" t="s">
        <v>68</v>
      </c>
      <c r="E262" s="144" t="s">
        <v>12719</v>
      </c>
      <c r="F262" s="145" t="s">
        <v>12720</v>
      </c>
      <c r="G262" s="138">
        <v>0</v>
      </c>
      <c r="H262" s="145"/>
      <c r="I262" s="86" t="s">
        <v>78</v>
      </c>
      <c r="J262" s="81" t="s">
        <v>1527</v>
      </c>
      <c r="K262" s="141" t="s">
        <v>12721</v>
      </c>
      <c r="L262" s="248">
        <v>17000000</v>
      </c>
      <c r="M262" s="81" t="s">
        <v>73</v>
      </c>
      <c r="N262" s="145"/>
      <c r="O262" s="87" t="s">
        <v>12722</v>
      </c>
      <c r="P262" s="87">
        <v>1082951480</v>
      </c>
      <c r="Q262" s="150">
        <v>33</v>
      </c>
      <c r="R262" s="169">
        <v>44943</v>
      </c>
      <c r="S262" s="248">
        <v>5363267343</v>
      </c>
      <c r="T262" s="169">
        <v>44953</v>
      </c>
      <c r="U262" s="566">
        <f>L262</f>
        <v>17000000</v>
      </c>
      <c r="V262" s="86" t="s">
        <v>70</v>
      </c>
      <c r="W262" s="143">
        <v>7632607</v>
      </c>
      <c r="X262" s="87" t="s">
        <v>12301</v>
      </c>
      <c r="Y262" s="145"/>
      <c r="Z262" s="201">
        <v>44953</v>
      </c>
      <c r="AA262" s="201">
        <v>44953</v>
      </c>
      <c r="AB262" s="201" t="s">
        <v>80</v>
      </c>
      <c r="AC262" s="201">
        <v>45093</v>
      </c>
      <c r="AD262" s="150">
        <f t="shared" si="17"/>
        <v>140</v>
      </c>
      <c r="AE262" s="150">
        <v>1</v>
      </c>
      <c r="AF262" s="567">
        <v>1587000</v>
      </c>
      <c r="AG262" s="150">
        <v>1</v>
      </c>
      <c r="AH262" s="201">
        <v>45107</v>
      </c>
      <c r="AI262" s="150">
        <f t="shared" si="13"/>
        <v>14</v>
      </c>
      <c r="AJ262" s="143">
        <v>0</v>
      </c>
      <c r="AK262" s="248">
        <v>0</v>
      </c>
      <c r="AL262" s="86" t="s">
        <v>80</v>
      </c>
      <c r="AM262" s="150">
        <v>0</v>
      </c>
      <c r="AN262" s="169" t="s">
        <v>80</v>
      </c>
      <c r="AO262" s="169" t="s">
        <v>80</v>
      </c>
      <c r="AP262" s="150">
        <f t="shared" si="16"/>
        <v>0</v>
      </c>
      <c r="AQ262" s="252">
        <f>+L262+AF262-AK262</f>
        <v>18587000</v>
      </c>
      <c r="AR262" s="86" t="s">
        <v>115</v>
      </c>
      <c r="AS262" s="143">
        <v>0</v>
      </c>
      <c r="AT262" s="203" t="s">
        <v>80</v>
      </c>
      <c r="AU262" s="248">
        <v>18587000</v>
      </c>
      <c r="AV262" s="364">
        <f t="shared" si="14"/>
        <v>0</v>
      </c>
      <c r="AW262" s="133">
        <f t="shared" si="15"/>
        <v>1</v>
      </c>
      <c r="AX262" s="156" t="s">
        <v>80</v>
      </c>
      <c r="AY262" s="86" t="s">
        <v>800</v>
      </c>
      <c r="AZ262" s="145" t="s">
        <v>12723</v>
      </c>
      <c r="BA262" s="81" t="s">
        <v>71</v>
      </c>
      <c r="BB262" s="81" t="s">
        <v>71</v>
      </c>
    </row>
    <row r="263" spans="2:54" s="296" customFormat="1" ht="15" customHeight="1" x14ac:dyDescent="0.2">
      <c r="B263" s="247">
        <v>2023</v>
      </c>
      <c r="C263" s="81">
        <v>891780111</v>
      </c>
      <c r="D263" s="82" t="s">
        <v>68</v>
      </c>
      <c r="E263" s="144" t="s">
        <v>12724</v>
      </c>
      <c r="F263" s="145" t="s">
        <v>12725</v>
      </c>
      <c r="G263" s="138">
        <v>0</v>
      </c>
      <c r="H263" s="145"/>
      <c r="I263" s="86" t="s">
        <v>78</v>
      </c>
      <c r="J263" s="81" t="s">
        <v>1527</v>
      </c>
      <c r="K263" s="141" t="s">
        <v>12726</v>
      </c>
      <c r="L263" s="248">
        <v>13000000</v>
      </c>
      <c r="M263" s="81" t="s">
        <v>73</v>
      </c>
      <c r="N263" s="145"/>
      <c r="O263" s="87" t="s">
        <v>12727</v>
      </c>
      <c r="P263" s="87">
        <v>1082250050</v>
      </c>
      <c r="Q263" s="150">
        <v>33</v>
      </c>
      <c r="R263" s="169">
        <v>44943</v>
      </c>
      <c r="S263" s="248">
        <v>5363267343</v>
      </c>
      <c r="T263" s="169">
        <v>44953</v>
      </c>
      <c r="U263" s="566">
        <f>L263</f>
        <v>13000000</v>
      </c>
      <c r="V263" s="86" t="s">
        <v>70</v>
      </c>
      <c r="W263" s="143">
        <v>85449357</v>
      </c>
      <c r="X263" s="87" t="s">
        <v>11662</v>
      </c>
      <c r="Y263" s="145"/>
      <c r="Z263" s="201">
        <v>44953</v>
      </c>
      <c r="AA263" s="201">
        <v>44953</v>
      </c>
      <c r="AB263" s="201" t="s">
        <v>80</v>
      </c>
      <c r="AC263" s="201">
        <v>45093</v>
      </c>
      <c r="AD263" s="150">
        <f t="shared" si="17"/>
        <v>140</v>
      </c>
      <c r="AE263" s="150">
        <v>1</v>
      </c>
      <c r="AF263" s="567">
        <v>1167000</v>
      </c>
      <c r="AG263" s="150">
        <v>1</v>
      </c>
      <c r="AH263" s="201">
        <v>45107</v>
      </c>
      <c r="AI263" s="150">
        <f t="shared" ref="AI263:AI326" si="18">+IF(AH263="1800-01-01",0,AH263-AC263)</f>
        <v>14</v>
      </c>
      <c r="AJ263" s="143">
        <v>0</v>
      </c>
      <c r="AK263" s="248">
        <v>0</v>
      </c>
      <c r="AL263" s="86" t="s">
        <v>80</v>
      </c>
      <c r="AM263" s="150">
        <v>0</v>
      </c>
      <c r="AN263" s="169" t="s">
        <v>80</v>
      </c>
      <c r="AO263" s="169" t="s">
        <v>80</v>
      </c>
      <c r="AP263" s="150">
        <f t="shared" si="16"/>
        <v>0</v>
      </c>
      <c r="AQ263" s="252">
        <f>+L263+AF263-AK263</f>
        <v>14167000</v>
      </c>
      <c r="AR263" s="86" t="s">
        <v>115</v>
      </c>
      <c r="AS263" s="143">
        <v>0</v>
      </c>
      <c r="AT263" s="203" t="s">
        <v>80</v>
      </c>
      <c r="AU263" s="248">
        <v>14167000</v>
      </c>
      <c r="AV263" s="364">
        <f t="shared" ref="AV263:AV326" si="19">AQ263-AU263</f>
        <v>0</v>
      </c>
      <c r="AW263" s="133">
        <f t="shared" ref="AW263:AW326" si="20">+AU263/AQ263</f>
        <v>1</v>
      </c>
      <c r="AX263" s="156" t="s">
        <v>80</v>
      </c>
      <c r="AY263" s="86" t="s">
        <v>800</v>
      </c>
      <c r="AZ263" s="145" t="s">
        <v>12728</v>
      </c>
      <c r="BA263" s="81" t="s">
        <v>71</v>
      </c>
      <c r="BB263" s="81" t="s">
        <v>71</v>
      </c>
    </row>
    <row r="264" spans="2:54" s="296" customFormat="1" ht="15" customHeight="1" x14ac:dyDescent="0.2">
      <c r="B264" s="247">
        <v>2023</v>
      </c>
      <c r="C264" s="81">
        <v>891780111</v>
      </c>
      <c r="D264" s="82" t="s">
        <v>68</v>
      </c>
      <c r="E264" s="144" t="s">
        <v>12729</v>
      </c>
      <c r="F264" s="145" t="s">
        <v>12730</v>
      </c>
      <c r="G264" s="138">
        <v>0</v>
      </c>
      <c r="H264" s="145"/>
      <c r="I264" s="86" t="s">
        <v>78</v>
      </c>
      <c r="J264" s="81" t="s">
        <v>1527</v>
      </c>
      <c r="K264" s="141" t="s">
        <v>12731</v>
      </c>
      <c r="L264" s="248">
        <v>8550000</v>
      </c>
      <c r="M264" s="81" t="s">
        <v>73</v>
      </c>
      <c r="N264" s="145"/>
      <c r="O264" s="87" t="s">
        <v>12732</v>
      </c>
      <c r="P264" s="87">
        <v>36641670</v>
      </c>
      <c r="Q264" s="150">
        <v>33</v>
      </c>
      <c r="R264" s="169">
        <v>44943</v>
      </c>
      <c r="S264" s="248">
        <v>5363267343</v>
      </c>
      <c r="T264" s="169">
        <v>44953</v>
      </c>
      <c r="U264" s="566">
        <f>L264</f>
        <v>8550000</v>
      </c>
      <c r="V264" s="86" t="s">
        <v>70</v>
      </c>
      <c r="W264" s="143">
        <v>45507423</v>
      </c>
      <c r="X264" s="87" t="s">
        <v>12105</v>
      </c>
      <c r="Y264" s="145"/>
      <c r="Z264" s="201">
        <v>44953</v>
      </c>
      <c r="AA264" s="201">
        <v>44953</v>
      </c>
      <c r="AB264" s="201" t="s">
        <v>80</v>
      </c>
      <c r="AC264" s="201">
        <v>45084</v>
      </c>
      <c r="AD264" s="150">
        <f t="shared" si="17"/>
        <v>131</v>
      </c>
      <c r="AE264" s="150">
        <v>1</v>
      </c>
      <c r="AF264" s="567">
        <v>1013000</v>
      </c>
      <c r="AG264" s="150">
        <v>1</v>
      </c>
      <c r="AH264" s="201">
        <v>45100</v>
      </c>
      <c r="AI264" s="150">
        <f t="shared" si="18"/>
        <v>16</v>
      </c>
      <c r="AJ264" s="143">
        <v>0</v>
      </c>
      <c r="AK264" s="248">
        <v>0</v>
      </c>
      <c r="AL264" s="86" t="s">
        <v>80</v>
      </c>
      <c r="AM264" s="150">
        <v>0</v>
      </c>
      <c r="AN264" s="169" t="s">
        <v>80</v>
      </c>
      <c r="AO264" s="169" t="s">
        <v>80</v>
      </c>
      <c r="AP264" s="150">
        <f t="shared" ref="AP264:AP327" si="21">IFERROR(+IF(AN264="1800-01-01",0,AO264-AN264),0)</f>
        <v>0</v>
      </c>
      <c r="AQ264" s="252">
        <f>+L264+AF264-AK264</f>
        <v>9563000</v>
      </c>
      <c r="AR264" s="86" t="s">
        <v>115</v>
      </c>
      <c r="AS264" s="143">
        <v>0</v>
      </c>
      <c r="AT264" s="203" t="s">
        <v>80</v>
      </c>
      <c r="AU264" s="248">
        <v>9563000</v>
      </c>
      <c r="AV264" s="364">
        <f t="shared" si="19"/>
        <v>0</v>
      </c>
      <c r="AW264" s="133">
        <f t="shared" si="20"/>
        <v>1</v>
      </c>
      <c r="AX264" s="156" t="s">
        <v>80</v>
      </c>
      <c r="AY264" s="86" t="s">
        <v>800</v>
      </c>
      <c r="AZ264" s="145" t="s">
        <v>12733</v>
      </c>
      <c r="BA264" s="81" t="s">
        <v>71</v>
      </c>
      <c r="BB264" s="81" t="s">
        <v>71</v>
      </c>
    </row>
    <row r="265" spans="2:54" s="296" customFormat="1" ht="15" customHeight="1" x14ac:dyDescent="0.2">
      <c r="B265" s="247">
        <v>2023</v>
      </c>
      <c r="C265" s="81">
        <v>891780111</v>
      </c>
      <c r="D265" s="82" t="s">
        <v>68</v>
      </c>
      <c r="E265" s="144" t="s">
        <v>12734</v>
      </c>
      <c r="F265" s="145" t="s">
        <v>12735</v>
      </c>
      <c r="G265" s="138">
        <v>0</v>
      </c>
      <c r="H265" s="145"/>
      <c r="I265" s="86" t="s">
        <v>78</v>
      </c>
      <c r="J265" s="81" t="s">
        <v>1527</v>
      </c>
      <c r="K265" s="141" t="s">
        <v>12736</v>
      </c>
      <c r="L265" s="248">
        <v>11250000</v>
      </c>
      <c r="M265" s="81" t="s">
        <v>73</v>
      </c>
      <c r="N265" s="145"/>
      <c r="O265" s="87" t="s">
        <v>12737</v>
      </c>
      <c r="P265" s="87">
        <v>1143451176</v>
      </c>
      <c r="Q265" s="150">
        <v>33</v>
      </c>
      <c r="R265" s="169">
        <v>44943</v>
      </c>
      <c r="S265" s="248">
        <v>5363267343</v>
      </c>
      <c r="T265" s="169">
        <v>44953</v>
      </c>
      <c r="U265" s="566">
        <f>L265</f>
        <v>11250000</v>
      </c>
      <c r="V265" s="86" t="s">
        <v>70</v>
      </c>
      <c r="W265" s="143">
        <v>41947381</v>
      </c>
      <c r="X265" s="87" t="s">
        <v>11521</v>
      </c>
      <c r="Y265" s="145"/>
      <c r="Z265" s="201">
        <v>44953</v>
      </c>
      <c r="AA265" s="201">
        <v>44953</v>
      </c>
      <c r="AB265" s="201" t="s">
        <v>80</v>
      </c>
      <c r="AC265" s="201">
        <v>45084</v>
      </c>
      <c r="AD265" s="150">
        <f t="shared" si="17"/>
        <v>131</v>
      </c>
      <c r="AE265" s="150">
        <v>1</v>
      </c>
      <c r="AF265" s="567">
        <v>1333000</v>
      </c>
      <c r="AG265" s="150">
        <v>1</v>
      </c>
      <c r="AH265" s="201">
        <v>45100</v>
      </c>
      <c r="AI265" s="150">
        <f t="shared" si="18"/>
        <v>16</v>
      </c>
      <c r="AJ265" s="143">
        <v>0</v>
      </c>
      <c r="AK265" s="248">
        <v>0</v>
      </c>
      <c r="AL265" s="86" t="s">
        <v>80</v>
      </c>
      <c r="AM265" s="150">
        <v>0</v>
      </c>
      <c r="AN265" s="169" t="s">
        <v>80</v>
      </c>
      <c r="AO265" s="169" t="s">
        <v>80</v>
      </c>
      <c r="AP265" s="150">
        <f t="shared" si="21"/>
        <v>0</v>
      </c>
      <c r="AQ265" s="252">
        <f>+L265+AF265-AK265</f>
        <v>12583000</v>
      </c>
      <c r="AR265" s="86" t="s">
        <v>115</v>
      </c>
      <c r="AS265" s="143">
        <v>0</v>
      </c>
      <c r="AT265" s="203" t="s">
        <v>80</v>
      </c>
      <c r="AU265" s="248">
        <v>12583000</v>
      </c>
      <c r="AV265" s="364">
        <f t="shared" si="19"/>
        <v>0</v>
      </c>
      <c r="AW265" s="133">
        <f t="shared" si="20"/>
        <v>1</v>
      </c>
      <c r="AX265" s="156" t="s">
        <v>80</v>
      </c>
      <c r="AY265" s="86" t="s">
        <v>800</v>
      </c>
      <c r="AZ265" s="145" t="s">
        <v>12738</v>
      </c>
      <c r="BA265" s="81" t="s">
        <v>71</v>
      </c>
      <c r="BB265" s="81" t="s">
        <v>71</v>
      </c>
    </row>
    <row r="266" spans="2:54" s="296" customFormat="1" ht="15" customHeight="1" x14ac:dyDescent="0.2">
      <c r="B266" s="247">
        <v>2023</v>
      </c>
      <c r="C266" s="81">
        <v>891780111</v>
      </c>
      <c r="D266" s="82" t="s">
        <v>68</v>
      </c>
      <c r="E266" s="144" t="s">
        <v>12739</v>
      </c>
      <c r="F266" s="145" t="s">
        <v>12740</v>
      </c>
      <c r="G266" s="138">
        <v>0</v>
      </c>
      <c r="H266" s="145"/>
      <c r="I266" s="86" t="s">
        <v>78</v>
      </c>
      <c r="J266" s="81" t="s">
        <v>1527</v>
      </c>
      <c r="K266" s="141" t="s">
        <v>12741</v>
      </c>
      <c r="L266" s="248">
        <v>13067000</v>
      </c>
      <c r="M266" s="81" t="s">
        <v>73</v>
      </c>
      <c r="N266" s="145"/>
      <c r="O266" s="87" t="s">
        <v>12742</v>
      </c>
      <c r="P266" s="87">
        <v>1102864782</v>
      </c>
      <c r="Q266" s="150">
        <v>33</v>
      </c>
      <c r="R266" s="169">
        <v>44943</v>
      </c>
      <c r="S266" s="248">
        <v>5363267343</v>
      </c>
      <c r="T266" s="169">
        <v>44953</v>
      </c>
      <c r="U266" s="566">
        <f>L266</f>
        <v>13067000</v>
      </c>
      <c r="V266" s="86" t="s">
        <v>70</v>
      </c>
      <c r="W266" s="143">
        <v>72221403</v>
      </c>
      <c r="X266" s="87" t="s">
        <v>12743</v>
      </c>
      <c r="Y266" s="145"/>
      <c r="Z266" s="201">
        <v>44953</v>
      </c>
      <c r="AA266" s="201">
        <v>44953</v>
      </c>
      <c r="AB266" s="201" t="s">
        <v>80</v>
      </c>
      <c r="AC266" s="201">
        <v>45084</v>
      </c>
      <c r="AD266" s="150">
        <f t="shared" si="17"/>
        <v>131</v>
      </c>
      <c r="AE266" s="150">
        <v>1</v>
      </c>
      <c r="AF266" s="567">
        <v>2146000</v>
      </c>
      <c r="AG266" s="150">
        <v>1</v>
      </c>
      <c r="AH266" s="201">
        <v>45107</v>
      </c>
      <c r="AI266" s="150">
        <f t="shared" si="18"/>
        <v>23</v>
      </c>
      <c r="AJ266" s="143">
        <v>0</v>
      </c>
      <c r="AK266" s="248">
        <v>0</v>
      </c>
      <c r="AL266" s="86" t="s">
        <v>80</v>
      </c>
      <c r="AM266" s="150">
        <v>0</v>
      </c>
      <c r="AN266" s="169" t="s">
        <v>80</v>
      </c>
      <c r="AO266" s="169" t="s">
        <v>80</v>
      </c>
      <c r="AP266" s="150">
        <f t="shared" si="21"/>
        <v>0</v>
      </c>
      <c r="AQ266" s="252">
        <f>+L266+AF266-AK266</f>
        <v>15213000</v>
      </c>
      <c r="AR266" s="86" t="s">
        <v>115</v>
      </c>
      <c r="AS266" s="143">
        <v>0</v>
      </c>
      <c r="AT266" s="203" t="s">
        <v>80</v>
      </c>
      <c r="AU266" s="248">
        <v>15213000</v>
      </c>
      <c r="AV266" s="364">
        <f t="shared" si="19"/>
        <v>0</v>
      </c>
      <c r="AW266" s="133">
        <f t="shared" si="20"/>
        <v>1</v>
      </c>
      <c r="AX266" s="156" t="s">
        <v>80</v>
      </c>
      <c r="AY266" s="86" t="s">
        <v>800</v>
      </c>
      <c r="AZ266" s="145" t="s">
        <v>12744</v>
      </c>
      <c r="BA266" s="81" t="s">
        <v>71</v>
      </c>
      <c r="BB266" s="81" t="s">
        <v>71</v>
      </c>
    </row>
    <row r="267" spans="2:54" s="296" customFormat="1" ht="15" customHeight="1" x14ac:dyDescent="0.2">
      <c r="B267" s="247">
        <v>2023</v>
      </c>
      <c r="C267" s="81">
        <v>891780111</v>
      </c>
      <c r="D267" s="82" t="s">
        <v>68</v>
      </c>
      <c r="E267" s="144" t="s">
        <v>12745</v>
      </c>
      <c r="F267" s="145" t="s">
        <v>12746</v>
      </c>
      <c r="G267" s="138">
        <v>0</v>
      </c>
      <c r="H267" s="145"/>
      <c r="I267" s="86" t="s">
        <v>78</v>
      </c>
      <c r="J267" s="81" t="s">
        <v>1527</v>
      </c>
      <c r="K267" s="141" t="s">
        <v>12747</v>
      </c>
      <c r="L267" s="248">
        <v>10927000</v>
      </c>
      <c r="M267" s="81" t="s">
        <v>73</v>
      </c>
      <c r="N267" s="145"/>
      <c r="O267" s="87" t="s">
        <v>12748</v>
      </c>
      <c r="P267" s="87">
        <v>57434959</v>
      </c>
      <c r="Q267" s="150">
        <v>33</v>
      </c>
      <c r="R267" s="169">
        <v>44943</v>
      </c>
      <c r="S267" s="248">
        <v>5363267343</v>
      </c>
      <c r="T267" s="169">
        <v>44953</v>
      </c>
      <c r="U267" s="566">
        <f>L267</f>
        <v>10927000</v>
      </c>
      <c r="V267" s="86" t="s">
        <v>70</v>
      </c>
      <c r="W267" s="143">
        <v>26668285</v>
      </c>
      <c r="X267" s="87" t="s">
        <v>9520</v>
      </c>
      <c r="Y267" s="145"/>
      <c r="Z267" s="201">
        <v>44953</v>
      </c>
      <c r="AA267" s="201">
        <v>44953</v>
      </c>
      <c r="AB267" s="201" t="s">
        <v>80</v>
      </c>
      <c r="AC267" s="201">
        <v>45093</v>
      </c>
      <c r="AD267" s="150">
        <f t="shared" si="17"/>
        <v>140</v>
      </c>
      <c r="AE267" s="150">
        <v>0</v>
      </c>
      <c r="AF267" s="567">
        <v>0</v>
      </c>
      <c r="AG267" s="150">
        <v>0</v>
      </c>
      <c r="AH267" s="156" t="s">
        <v>80</v>
      </c>
      <c r="AI267" s="150">
        <f t="shared" si="18"/>
        <v>0</v>
      </c>
      <c r="AJ267" s="143">
        <v>0</v>
      </c>
      <c r="AK267" s="248">
        <v>0</v>
      </c>
      <c r="AL267" s="86" t="s">
        <v>80</v>
      </c>
      <c r="AM267" s="150">
        <v>0</v>
      </c>
      <c r="AN267" s="169" t="s">
        <v>80</v>
      </c>
      <c r="AO267" s="169" t="s">
        <v>80</v>
      </c>
      <c r="AP267" s="150">
        <f t="shared" si="21"/>
        <v>0</v>
      </c>
      <c r="AQ267" s="252">
        <f>+L267+AF267-AK267</f>
        <v>10927000</v>
      </c>
      <c r="AR267" s="86" t="s">
        <v>115</v>
      </c>
      <c r="AS267" s="143">
        <v>0</v>
      </c>
      <c r="AT267" s="203" t="s">
        <v>80</v>
      </c>
      <c r="AU267" s="248">
        <v>10927000</v>
      </c>
      <c r="AV267" s="364">
        <f t="shared" si="19"/>
        <v>0</v>
      </c>
      <c r="AW267" s="133">
        <f t="shared" si="20"/>
        <v>1</v>
      </c>
      <c r="AX267" s="156" t="s">
        <v>80</v>
      </c>
      <c r="AY267" s="86" t="s">
        <v>800</v>
      </c>
      <c r="AZ267" s="145" t="s">
        <v>12749</v>
      </c>
      <c r="BA267" s="81" t="s">
        <v>71</v>
      </c>
      <c r="BB267" s="81" t="s">
        <v>71</v>
      </c>
    </row>
    <row r="268" spans="2:54" s="296" customFormat="1" ht="15" customHeight="1" x14ac:dyDescent="0.2">
      <c r="B268" s="247">
        <v>2023</v>
      </c>
      <c r="C268" s="81">
        <v>891780111</v>
      </c>
      <c r="D268" s="82" t="s">
        <v>68</v>
      </c>
      <c r="E268" s="144" t="s">
        <v>12750</v>
      </c>
      <c r="F268" s="145" t="s">
        <v>12751</v>
      </c>
      <c r="G268" s="138">
        <v>0</v>
      </c>
      <c r="H268" s="145"/>
      <c r="I268" s="86" t="s">
        <v>78</v>
      </c>
      <c r="J268" s="81" t="s">
        <v>1527</v>
      </c>
      <c r="K268" s="141" t="s">
        <v>12752</v>
      </c>
      <c r="L268" s="248">
        <v>10413000</v>
      </c>
      <c r="M268" s="81" t="s">
        <v>73</v>
      </c>
      <c r="N268" s="145"/>
      <c r="O268" s="87" t="s">
        <v>12753</v>
      </c>
      <c r="P268" s="87">
        <v>57427809</v>
      </c>
      <c r="Q268" s="150">
        <v>33</v>
      </c>
      <c r="R268" s="169">
        <v>44943</v>
      </c>
      <c r="S268" s="248">
        <v>5363267343</v>
      </c>
      <c r="T268" s="169">
        <v>44953</v>
      </c>
      <c r="U268" s="566">
        <f>L268</f>
        <v>10413000</v>
      </c>
      <c r="V268" s="86" t="s">
        <v>70</v>
      </c>
      <c r="W268" s="143">
        <v>36557666</v>
      </c>
      <c r="X268" s="87" t="s">
        <v>9555</v>
      </c>
      <c r="Y268" s="145"/>
      <c r="Z268" s="201">
        <v>44953</v>
      </c>
      <c r="AA268" s="201">
        <v>44953</v>
      </c>
      <c r="AB268" s="201" t="s">
        <v>80</v>
      </c>
      <c r="AC268" s="201">
        <v>45084</v>
      </c>
      <c r="AD268" s="150">
        <f t="shared" si="17"/>
        <v>131</v>
      </c>
      <c r="AE268" s="150">
        <v>1</v>
      </c>
      <c r="AF268" s="567">
        <v>1687000</v>
      </c>
      <c r="AG268" s="150">
        <v>1</v>
      </c>
      <c r="AH268" s="201">
        <v>45107</v>
      </c>
      <c r="AI268" s="150">
        <f t="shared" si="18"/>
        <v>23</v>
      </c>
      <c r="AJ268" s="143">
        <v>0</v>
      </c>
      <c r="AK268" s="248">
        <v>0</v>
      </c>
      <c r="AL268" s="86" t="s">
        <v>80</v>
      </c>
      <c r="AM268" s="150">
        <v>0</v>
      </c>
      <c r="AN268" s="169" t="s">
        <v>80</v>
      </c>
      <c r="AO268" s="169" t="s">
        <v>80</v>
      </c>
      <c r="AP268" s="150">
        <f t="shared" si="21"/>
        <v>0</v>
      </c>
      <c r="AQ268" s="252">
        <f>+L268+AF268-AK268</f>
        <v>12100000</v>
      </c>
      <c r="AR268" s="86" t="s">
        <v>115</v>
      </c>
      <c r="AS268" s="143">
        <v>0</v>
      </c>
      <c r="AT268" s="203" t="s">
        <v>80</v>
      </c>
      <c r="AU268" s="248">
        <v>12100000</v>
      </c>
      <c r="AV268" s="364">
        <f t="shared" si="19"/>
        <v>0</v>
      </c>
      <c r="AW268" s="133">
        <f t="shared" si="20"/>
        <v>1</v>
      </c>
      <c r="AX268" s="156" t="s">
        <v>80</v>
      </c>
      <c r="AY268" s="86" t="s">
        <v>800</v>
      </c>
      <c r="AZ268" s="145" t="s">
        <v>12754</v>
      </c>
      <c r="BA268" s="81" t="s">
        <v>71</v>
      </c>
      <c r="BB268" s="81" t="s">
        <v>71</v>
      </c>
    </row>
    <row r="269" spans="2:54" s="296" customFormat="1" ht="15" customHeight="1" x14ac:dyDescent="0.2">
      <c r="B269" s="247">
        <v>2023</v>
      </c>
      <c r="C269" s="81">
        <v>891780111</v>
      </c>
      <c r="D269" s="82" t="s">
        <v>68</v>
      </c>
      <c r="E269" s="144" t="s">
        <v>12755</v>
      </c>
      <c r="F269" s="145" t="s">
        <v>12756</v>
      </c>
      <c r="G269" s="138">
        <v>0</v>
      </c>
      <c r="H269" s="145"/>
      <c r="I269" s="86" t="s">
        <v>78</v>
      </c>
      <c r="J269" s="81" t="s">
        <v>1527</v>
      </c>
      <c r="K269" s="141" t="s">
        <v>12757</v>
      </c>
      <c r="L269" s="248">
        <v>14673000</v>
      </c>
      <c r="M269" s="81" t="s">
        <v>73</v>
      </c>
      <c r="N269" s="145"/>
      <c r="O269" s="87" t="s">
        <v>12758</v>
      </c>
      <c r="P269" s="87">
        <v>75035405</v>
      </c>
      <c r="Q269" s="150">
        <v>33</v>
      </c>
      <c r="R269" s="169">
        <v>44943</v>
      </c>
      <c r="S269" s="248">
        <v>5363267343</v>
      </c>
      <c r="T269" s="169">
        <v>44953</v>
      </c>
      <c r="U269" s="566">
        <f>L269</f>
        <v>14673000</v>
      </c>
      <c r="V269" s="86" t="s">
        <v>70</v>
      </c>
      <c r="W269" s="143">
        <v>85152695</v>
      </c>
      <c r="X269" s="87" t="s">
        <v>12193</v>
      </c>
      <c r="Y269" s="145"/>
      <c r="Z269" s="201">
        <v>44953</v>
      </c>
      <c r="AA269" s="201">
        <v>44953</v>
      </c>
      <c r="AB269" s="201" t="s">
        <v>80</v>
      </c>
      <c r="AC269" s="201">
        <v>45084</v>
      </c>
      <c r="AD269" s="150">
        <f t="shared" si="17"/>
        <v>131</v>
      </c>
      <c r="AE269" s="150">
        <v>1</v>
      </c>
      <c r="AF269" s="567">
        <v>2377000</v>
      </c>
      <c r="AG269" s="150">
        <v>1</v>
      </c>
      <c r="AH269" s="201">
        <v>45107</v>
      </c>
      <c r="AI269" s="150">
        <f t="shared" si="18"/>
        <v>23</v>
      </c>
      <c r="AJ269" s="143">
        <v>0</v>
      </c>
      <c r="AK269" s="248">
        <v>0</v>
      </c>
      <c r="AL269" s="86" t="s">
        <v>80</v>
      </c>
      <c r="AM269" s="150">
        <v>0</v>
      </c>
      <c r="AN269" s="169" t="s">
        <v>80</v>
      </c>
      <c r="AO269" s="169" t="s">
        <v>80</v>
      </c>
      <c r="AP269" s="150">
        <f t="shared" si="21"/>
        <v>0</v>
      </c>
      <c r="AQ269" s="252">
        <f>+L269+AF269-AK269</f>
        <v>17050000</v>
      </c>
      <c r="AR269" s="86" t="s">
        <v>115</v>
      </c>
      <c r="AS269" s="143">
        <v>0</v>
      </c>
      <c r="AT269" s="203" t="s">
        <v>80</v>
      </c>
      <c r="AU269" s="248">
        <v>17050000</v>
      </c>
      <c r="AV269" s="364">
        <f t="shared" si="19"/>
        <v>0</v>
      </c>
      <c r="AW269" s="133">
        <f t="shared" si="20"/>
        <v>1</v>
      </c>
      <c r="AX269" s="156" t="s">
        <v>80</v>
      </c>
      <c r="AY269" s="86" t="s">
        <v>800</v>
      </c>
      <c r="AZ269" s="145" t="s">
        <v>12759</v>
      </c>
      <c r="BA269" s="81" t="s">
        <v>71</v>
      </c>
      <c r="BB269" s="81" t="s">
        <v>71</v>
      </c>
    </row>
    <row r="270" spans="2:54" s="296" customFormat="1" ht="15" customHeight="1" x14ac:dyDescent="0.2">
      <c r="B270" s="247">
        <v>2023</v>
      </c>
      <c r="C270" s="81">
        <v>891780111</v>
      </c>
      <c r="D270" s="82" t="s">
        <v>68</v>
      </c>
      <c r="E270" s="144" t="s">
        <v>12760</v>
      </c>
      <c r="F270" s="145" t="s">
        <v>12761</v>
      </c>
      <c r="G270" s="138">
        <v>0</v>
      </c>
      <c r="H270" s="145"/>
      <c r="I270" s="86" t="s">
        <v>78</v>
      </c>
      <c r="J270" s="81" t="s">
        <v>1527</v>
      </c>
      <c r="K270" s="141" t="s">
        <v>12762</v>
      </c>
      <c r="L270" s="248">
        <v>3400000</v>
      </c>
      <c r="M270" s="81" t="s">
        <v>73</v>
      </c>
      <c r="N270" s="145"/>
      <c r="O270" s="87" t="s">
        <v>12763</v>
      </c>
      <c r="P270" s="87">
        <v>1082938941</v>
      </c>
      <c r="Q270" s="150">
        <v>33</v>
      </c>
      <c r="R270" s="169">
        <v>44943</v>
      </c>
      <c r="S270" s="248">
        <v>5363267343</v>
      </c>
      <c r="T270" s="169">
        <v>44956</v>
      </c>
      <c r="U270" s="566">
        <f>L270</f>
        <v>3400000</v>
      </c>
      <c r="V270" s="86" t="s">
        <v>70</v>
      </c>
      <c r="W270" s="143">
        <v>1082868728</v>
      </c>
      <c r="X270" s="87" t="s">
        <v>10958</v>
      </c>
      <c r="Y270" s="145"/>
      <c r="Z270" s="201">
        <v>44956</v>
      </c>
      <c r="AA270" s="201">
        <v>44956</v>
      </c>
      <c r="AB270" s="201" t="s">
        <v>80</v>
      </c>
      <c r="AC270" s="201">
        <v>44974</v>
      </c>
      <c r="AD270" s="150">
        <f t="shared" si="17"/>
        <v>18</v>
      </c>
      <c r="AE270" s="150">
        <v>0</v>
      </c>
      <c r="AF270" s="567">
        <v>0</v>
      </c>
      <c r="AG270" s="150">
        <v>0</v>
      </c>
      <c r="AH270" s="156" t="s">
        <v>80</v>
      </c>
      <c r="AI270" s="150">
        <f t="shared" si="18"/>
        <v>0</v>
      </c>
      <c r="AJ270" s="143">
        <v>0</v>
      </c>
      <c r="AK270" s="248">
        <v>0</v>
      </c>
      <c r="AL270" s="86" t="s">
        <v>80</v>
      </c>
      <c r="AM270" s="150">
        <v>0</v>
      </c>
      <c r="AN270" s="169" t="s">
        <v>80</v>
      </c>
      <c r="AO270" s="169" t="s">
        <v>80</v>
      </c>
      <c r="AP270" s="150">
        <f t="shared" si="21"/>
        <v>0</v>
      </c>
      <c r="AQ270" s="252">
        <f>+L270+AF270-AK270</f>
        <v>3400000</v>
      </c>
      <c r="AR270" s="86" t="s">
        <v>115</v>
      </c>
      <c r="AS270" s="143">
        <v>0</v>
      </c>
      <c r="AT270" s="203" t="s">
        <v>80</v>
      </c>
      <c r="AU270" s="248">
        <v>3400000</v>
      </c>
      <c r="AV270" s="364">
        <f t="shared" si="19"/>
        <v>0</v>
      </c>
      <c r="AW270" s="133">
        <f t="shared" si="20"/>
        <v>1</v>
      </c>
      <c r="AX270" s="156" t="s">
        <v>80</v>
      </c>
      <c r="AY270" s="86" t="s">
        <v>800</v>
      </c>
      <c r="AZ270" s="145" t="s">
        <v>12764</v>
      </c>
      <c r="BA270" s="81" t="s">
        <v>71</v>
      </c>
      <c r="BB270" s="81" t="s">
        <v>71</v>
      </c>
    </row>
    <row r="271" spans="2:54" s="296" customFormat="1" ht="15" customHeight="1" x14ac:dyDescent="0.2">
      <c r="B271" s="247">
        <v>2023</v>
      </c>
      <c r="C271" s="81">
        <v>891780111</v>
      </c>
      <c r="D271" s="82" t="s">
        <v>68</v>
      </c>
      <c r="E271" s="144" t="s">
        <v>12765</v>
      </c>
      <c r="F271" s="145" t="s">
        <v>12766</v>
      </c>
      <c r="G271" s="138">
        <v>0</v>
      </c>
      <c r="H271" s="145"/>
      <c r="I271" s="86" t="s">
        <v>78</v>
      </c>
      <c r="J271" s="317" t="s">
        <v>1527</v>
      </c>
      <c r="K271" s="569" t="s">
        <v>12767</v>
      </c>
      <c r="L271" s="570">
        <v>12973000</v>
      </c>
      <c r="M271" s="81" t="s">
        <v>73</v>
      </c>
      <c r="N271" s="145"/>
      <c r="O271" s="482" t="s">
        <v>12768</v>
      </c>
      <c r="P271" s="482">
        <v>1083045649</v>
      </c>
      <c r="Q271" s="150">
        <v>33</v>
      </c>
      <c r="R271" s="169">
        <v>44943</v>
      </c>
      <c r="S271" s="570">
        <v>5363267343</v>
      </c>
      <c r="T271" s="169">
        <v>44956</v>
      </c>
      <c r="U271" s="566">
        <f>L271</f>
        <v>12973000</v>
      </c>
      <c r="V271" s="86" t="s">
        <v>70</v>
      </c>
      <c r="W271" s="481">
        <v>1082868728</v>
      </c>
      <c r="X271" s="482" t="s">
        <v>10958</v>
      </c>
      <c r="Y271" s="145"/>
      <c r="Z271" s="472">
        <v>44956</v>
      </c>
      <c r="AA271" s="472">
        <v>44956</v>
      </c>
      <c r="AB271" s="201" t="s">
        <v>80</v>
      </c>
      <c r="AC271" s="472">
        <v>45084</v>
      </c>
      <c r="AD271" s="150">
        <f t="shared" si="17"/>
        <v>128</v>
      </c>
      <c r="AE271" s="359">
        <v>2</v>
      </c>
      <c r="AF271" s="571">
        <v>1493000</v>
      </c>
      <c r="AG271" s="359">
        <v>2</v>
      </c>
      <c r="AH271" s="201">
        <v>45093</v>
      </c>
      <c r="AI271" s="150">
        <f t="shared" si="18"/>
        <v>9</v>
      </c>
      <c r="AJ271" s="143">
        <v>0</v>
      </c>
      <c r="AK271" s="248">
        <v>0</v>
      </c>
      <c r="AL271" s="86" t="s">
        <v>80</v>
      </c>
      <c r="AM271" s="150">
        <v>0</v>
      </c>
      <c r="AN271" s="169" t="s">
        <v>80</v>
      </c>
      <c r="AO271" s="169" t="s">
        <v>80</v>
      </c>
      <c r="AP271" s="150">
        <f t="shared" si="21"/>
        <v>0</v>
      </c>
      <c r="AQ271" s="252">
        <f>+L271+AF271-AK271</f>
        <v>14466000</v>
      </c>
      <c r="AR271" s="86" t="s">
        <v>115</v>
      </c>
      <c r="AS271" s="143">
        <v>0</v>
      </c>
      <c r="AT271" s="203" t="s">
        <v>80</v>
      </c>
      <c r="AU271" s="248">
        <v>14466000</v>
      </c>
      <c r="AV271" s="364">
        <f t="shared" si="19"/>
        <v>0</v>
      </c>
      <c r="AW271" s="133">
        <f t="shared" si="20"/>
        <v>1</v>
      </c>
      <c r="AX271" s="156" t="s">
        <v>80</v>
      </c>
      <c r="AY271" s="86" t="s">
        <v>800</v>
      </c>
      <c r="AZ271" s="145" t="s">
        <v>12769</v>
      </c>
      <c r="BA271" s="81" t="s">
        <v>71</v>
      </c>
      <c r="BB271" s="81" t="s">
        <v>71</v>
      </c>
    </row>
    <row r="272" spans="2:54" s="296" customFormat="1" ht="15" customHeight="1" x14ac:dyDescent="0.2">
      <c r="B272" s="247">
        <v>2023</v>
      </c>
      <c r="C272" s="81">
        <v>891780111</v>
      </c>
      <c r="D272" s="82" t="s">
        <v>68</v>
      </c>
      <c r="E272" s="144" t="s">
        <v>12770</v>
      </c>
      <c r="F272" s="145" t="s">
        <v>12771</v>
      </c>
      <c r="G272" s="568">
        <v>2020000100768</v>
      </c>
      <c r="H272" s="145"/>
      <c r="I272" s="86" t="s">
        <v>78</v>
      </c>
      <c r="J272" s="317" t="s">
        <v>12415</v>
      </c>
      <c r="K272" s="569" t="s">
        <v>12772</v>
      </c>
      <c r="L272" s="570">
        <v>17600000</v>
      </c>
      <c r="M272" s="81" t="s">
        <v>73</v>
      </c>
      <c r="N272" s="145"/>
      <c r="O272" s="482" t="s">
        <v>12773</v>
      </c>
      <c r="P272" s="482">
        <v>1020757081</v>
      </c>
      <c r="Q272" s="150">
        <v>97</v>
      </c>
      <c r="R272" s="169">
        <v>44950</v>
      </c>
      <c r="S272" s="570">
        <v>1089907678</v>
      </c>
      <c r="T272" s="169">
        <v>44956</v>
      </c>
      <c r="U272" s="566">
        <f>L272</f>
        <v>17600000</v>
      </c>
      <c r="V272" s="86" t="s">
        <v>70</v>
      </c>
      <c r="W272" s="481">
        <v>8746547</v>
      </c>
      <c r="X272" s="482" t="s">
        <v>12646</v>
      </c>
      <c r="Y272" s="145"/>
      <c r="Z272" s="472">
        <v>44956</v>
      </c>
      <c r="AA272" s="472">
        <v>44956</v>
      </c>
      <c r="AB272" s="201" t="s">
        <v>80</v>
      </c>
      <c r="AC272" s="472">
        <v>45091</v>
      </c>
      <c r="AD272" s="150">
        <f t="shared" si="17"/>
        <v>135</v>
      </c>
      <c r="AE272" s="359">
        <v>0</v>
      </c>
      <c r="AF272" s="571">
        <v>0</v>
      </c>
      <c r="AG272" s="359">
        <v>0</v>
      </c>
      <c r="AH272" s="156" t="s">
        <v>80</v>
      </c>
      <c r="AI272" s="150">
        <f t="shared" si="18"/>
        <v>0</v>
      </c>
      <c r="AJ272" s="143">
        <v>0</v>
      </c>
      <c r="AK272" s="248">
        <v>0</v>
      </c>
      <c r="AL272" s="86" t="s">
        <v>80</v>
      </c>
      <c r="AM272" s="150">
        <v>0</v>
      </c>
      <c r="AN272" s="169" t="s">
        <v>80</v>
      </c>
      <c r="AO272" s="169" t="s">
        <v>80</v>
      </c>
      <c r="AP272" s="150">
        <f t="shared" si="21"/>
        <v>0</v>
      </c>
      <c r="AQ272" s="252">
        <f>+L272+AF272-AK272</f>
        <v>17600000</v>
      </c>
      <c r="AR272" s="86" t="s">
        <v>115</v>
      </c>
      <c r="AS272" s="143">
        <v>0</v>
      </c>
      <c r="AT272" s="203" t="s">
        <v>80</v>
      </c>
      <c r="AU272" s="248">
        <v>17600000</v>
      </c>
      <c r="AV272" s="364">
        <f t="shared" si="19"/>
        <v>0</v>
      </c>
      <c r="AW272" s="133">
        <f t="shared" si="20"/>
        <v>1</v>
      </c>
      <c r="AX272" s="156" t="s">
        <v>80</v>
      </c>
      <c r="AY272" s="86" t="s">
        <v>800</v>
      </c>
      <c r="AZ272" s="145" t="s">
        <v>12774</v>
      </c>
      <c r="BA272" s="81" t="s">
        <v>71</v>
      </c>
      <c r="BB272" s="81" t="s">
        <v>71</v>
      </c>
    </row>
    <row r="273" spans="2:54" s="296" customFormat="1" ht="15" customHeight="1" x14ac:dyDescent="0.2">
      <c r="B273" s="247">
        <v>2023</v>
      </c>
      <c r="C273" s="81">
        <v>891780111</v>
      </c>
      <c r="D273" s="82" t="s">
        <v>68</v>
      </c>
      <c r="E273" s="144" t="s">
        <v>12775</v>
      </c>
      <c r="F273" s="145" t="s">
        <v>12776</v>
      </c>
      <c r="G273" s="138">
        <v>0</v>
      </c>
      <c r="H273" s="145"/>
      <c r="I273" s="86" t="s">
        <v>78</v>
      </c>
      <c r="J273" s="81" t="s">
        <v>1527</v>
      </c>
      <c r="K273" s="141" t="s">
        <v>12777</v>
      </c>
      <c r="L273" s="248">
        <v>10450000</v>
      </c>
      <c r="M273" s="81" t="s">
        <v>73</v>
      </c>
      <c r="N273" s="145"/>
      <c r="O273" s="87" t="s">
        <v>12778</v>
      </c>
      <c r="P273" s="87">
        <v>1079941098</v>
      </c>
      <c r="Q273" s="150">
        <v>33</v>
      </c>
      <c r="R273" s="169">
        <v>44943</v>
      </c>
      <c r="S273" s="248">
        <v>5363267343</v>
      </c>
      <c r="T273" s="169">
        <v>44956</v>
      </c>
      <c r="U273" s="566">
        <f>L273</f>
        <v>10450000</v>
      </c>
      <c r="V273" s="86" t="s">
        <v>70</v>
      </c>
      <c r="W273" s="143">
        <v>85459497</v>
      </c>
      <c r="X273" s="87" t="s">
        <v>9253</v>
      </c>
      <c r="Y273" s="145"/>
      <c r="Z273" s="201">
        <v>44956</v>
      </c>
      <c r="AA273" s="201">
        <v>44956</v>
      </c>
      <c r="AB273" s="201" t="s">
        <v>80</v>
      </c>
      <c r="AC273" s="201">
        <v>45093</v>
      </c>
      <c r="AD273" s="150">
        <f t="shared" si="17"/>
        <v>137</v>
      </c>
      <c r="AE273" s="150">
        <v>1</v>
      </c>
      <c r="AF273" s="567">
        <v>887000</v>
      </c>
      <c r="AG273" s="150">
        <v>1</v>
      </c>
      <c r="AH273" s="201">
        <v>45107</v>
      </c>
      <c r="AI273" s="150">
        <f t="shared" si="18"/>
        <v>14</v>
      </c>
      <c r="AJ273" s="143">
        <v>0</v>
      </c>
      <c r="AK273" s="248">
        <v>0</v>
      </c>
      <c r="AL273" s="86" t="s">
        <v>80</v>
      </c>
      <c r="AM273" s="150">
        <v>0</v>
      </c>
      <c r="AN273" s="169" t="s">
        <v>80</v>
      </c>
      <c r="AO273" s="169" t="s">
        <v>80</v>
      </c>
      <c r="AP273" s="150">
        <f t="shared" si="21"/>
        <v>0</v>
      </c>
      <c r="AQ273" s="252">
        <f>+L273+AF273-AK273</f>
        <v>11337000</v>
      </c>
      <c r="AR273" s="86" t="s">
        <v>115</v>
      </c>
      <c r="AS273" s="143">
        <v>0</v>
      </c>
      <c r="AT273" s="203" t="s">
        <v>80</v>
      </c>
      <c r="AU273" s="248">
        <v>11337000</v>
      </c>
      <c r="AV273" s="364">
        <f t="shared" si="19"/>
        <v>0</v>
      </c>
      <c r="AW273" s="133">
        <f t="shared" si="20"/>
        <v>1</v>
      </c>
      <c r="AX273" s="156" t="s">
        <v>80</v>
      </c>
      <c r="AY273" s="86" t="s">
        <v>800</v>
      </c>
      <c r="AZ273" s="145" t="s">
        <v>12779</v>
      </c>
      <c r="BA273" s="81" t="s">
        <v>71</v>
      </c>
      <c r="BB273" s="81" t="s">
        <v>71</v>
      </c>
    </row>
    <row r="274" spans="2:54" s="296" customFormat="1" ht="15" customHeight="1" x14ac:dyDescent="0.2">
      <c r="B274" s="247">
        <v>2023</v>
      </c>
      <c r="C274" s="81">
        <v>891780111</v>
      </c>
      <c r="D274" s="82" t="s">
        <v>68</v>
      </c>
      <c r="E274" s="144" t="s">
        <v>12780</v>
      </c>
      <c r="F274" s="145" t="s">
        <v>12781</v>
      </c>
      <c r="G274" s="138">
        <v>0</v>
      </c>
      <c r="H274" s="145"/>
      <c r="I274" s="86" t="s">
        <v>78</v>
      </c>
      <c r="J274" s="81" t="s">
        <v>1527</v>
      </c>
      <c r="K274" s="141" t="s">
        <v>11863</v>
      </c>
      <c r="L274" s="248">
        <v>9753000</v>
      </c>
      <c r="M274" s="81" t="s">
        <v>73</v>
      </c>
      <c r="N274" s="145"/>
      <c r="O274" s="87" t="s">
        <v>12782</v>
      </c>
      <c r="P274" s="87">
        <v>84455698</v>
      </c>
      <c r="Q274" s="150">
        <v>33</v>
      </c>
      <c r="R274" s="169">
        <v>44943</v>
      </c>
      <c r="S274" s="248">
        <v>5363267343</v>
      </c>
      <c r="T274" s="169">
        <v>44959</v>
      </c>
      <c r="U274" s="566">
        <f>L274</f>
        <v>9753000</v>
      </c>
      <c r="V274" s="86" t="s">
        <v>70</v>
      </c>
      <c r="W274" s="143">
        <v>85459497</v>
      </c>
      <c r="X274" s="87" t="s">
        <v>9253</v>
      </c>
      <c r="Y274" s="145"/>
      <c r="Z274" s="201">
        <v>44959</v>
      </c>
      <c r="AA274" s="201">
        <v>44959</v>
      </c>
      <c r="AB274" s="201" t="s">
        <v>80</v>
      </c>
      <c r="AC274" s="201">
        <v>45093</v>
      </c>
      <c r="AD274" s="150">
        <f t="shared" si="17"/>
        <v>134</v>
      </c>
      <c r="AE274" s="150">
        <v>0</v>
      </c>
      <c r="AF274" s="567">
        <v>0</v>
      </c>
      <c r="AG274" s="150">
        <v>0</v>
      </c>
      <c r="AH274" s="156" t="s">
        <v>80</v>
      </c>
      <c r="AI274" s="150">
        <f t="shared" si="18"/>
        <v>0</v>
      </c>
      <c r="AJ274" s="143">
        <v>0</v>
      </c>
      <c r="AK274" s="248">
        <v>0</v>
      </c>
      <c r="AL274" s="86" t="s">
        <v>80</v>
      </c>
      <c r="AM274" s="150">
        <v>0</v>
      </c>
      <c r="AN274" s="169" t="s">
        <v>80</v>
      </c>
      <c r="AO274" s="169" t="s">
        <v>80</v>
      </c>
      <c r="AP274" s="150">
        <f t="shared" si="21"/>
        <v>0</v>
      </c>
      <c r="AQ274" s="252">
        <f>+L274+AF274-AK274</f>
        <v>9753000</v>
      </c>
      <c r="AR274" s="86" t="s">
        <v>115</v>
      </c>
      <c r="AS274" s="143">
        <v>0</v>
      </c>
      <c r="AT274" s="203" t="s">
        <v>80</v>
      </c>
      <c r="AU274" s="248">
        <v>9753000</v>
      </c>
      <c r="AV274" s="364">
        <f t="shared" si="19"/>
        <v>0</v>
      </c>
      <c r="AW274" s="133">
        <f t="shared" si="20"/>
        <v>1</v>
      </c>
      <c r="AX274" s="156" t="s">
        <v>80</v>
      </c>
      <c r="AY274" s="86" t="s">
        <v>800</v>
      </c>
      <c r="AZ274" s="145" t="s">
        <v>12783</v>
      </c>
      <c r="BA274" s="81" t="s">
        <v>71</v>
      </c>
      <c r="BB274" s="81" t="s">
        <v>71</v>
      </c>
    </row>
    <row r="275" spans="2:54" s="296" customFormat="1" ht="15" customHeight="1" x14ac:dyDescent="0.2">
      <c r="B275" s="247">
        <v>2023</v>
      </c>
      <c r="C275" s="81">
        <v>891780111</v>
      </c>
      <c r="D275" s="82" t="s">
        <v>68</v>
      </c>
      <c r="E275" s="144" t="s">
        <v>12784</v>
      </c>
      <c r="F275" s="145" t="s">
        <v>12785</v>
      </c>
      <c r="G275" s="138">
        <v>0</v>
      </c>
      <c r="H275" s="145"/>
      <c r="I275" s="86" t="s">
        <v>78</v>
      </c>
      <c r="J275" s="81" t="s">
        <v>1527</v>
      </c>
      <c r="K275" s="141" t="s">
        <v>12786</v>
      </c>
      <c r="L275" s="248">
        <v>14570000</v>
      </c>
      <c r="M275" s="81" t="s">
        <v>73</v>
      </c>
      <c r="N275" s="145"/>
      <c r="O275" s="87" t="s">
        <v>12787</v>
      </c>
      <c r="P275" s="87">
        <v>1082956335</v>
      </c>
      <c r="Q275" s="150">
        <v>33</v>
      </c>
      <c r="R275" s="169">
        <v>44943</v>
      </c>
      <c r="S275" s="248">
        <v>5363267343</v>
      </c>
      <c r="T275" s="169">
        <v>44959</v>
      </c>
      <c r="U275" s="566">
        <f>L275</f>
        <v>14570000</v>
      </c>
      <c r="V275" s="86" t="s">
        <v>70</v>
      </c>
      <c r="W275" s="143">
        <v>36665858</v>
      </c>
      <c r="X275" s="87" t="s">
        <v>10377</v>
      </c>
      <c r="Y275" s="145"/>
      <c r="Z275" s="201">
        <v>44959</v>
      </c>
      <c r="AA275" s="201">
        <v>44959</v>
      </c>
      <c r="AB275" s="201" t="s">
        <v>80</v>
      </c>
      <c r="AC275" s="201">
        <v>45084</v>
      </c>
      <c r="AD275" s="150">
        <f t="shared" si="17"/>
        <v>125</v>
      </c>
      <c r="AE275" s="150">
        <v>0</v>
      </c>
      <c r="AF275" s="567">
        <v>0</v>
      </c>
      <c r="AG275" s="150">
        <v>0</v>
      </c>
      <c r="AH275" s="156" t="s">
        <v>80</v>
      </c>
      <c r="AI275" s="150">
        <f t="shared" si="18"/>
        <v>0</v>
      </c>
      <c r="AJ275" s="143">
        <v>0</v>
      </c>
      <c r="AK275" s="248">
        <v>0</v>
      </c>
      <c r="AL275" s="86" t="s">
        <v>80</v>
      </c>
      <c r="AM275" s="150">
        <v>0</v>
      </c>
      <c r="AN275" s="169" t="s">
        <v>80</v>
      </c>
      <c r="AO275" s="169" t="s">
        <v>80</v>
      </c>
      <c r="AP275" s="150">
        <f t="shared" si="21"/>
        <v>0</v>
      </c>
      <c r="AQ275" s="252">
        <f>+L275+AF275-AK275</f>
        <v>14570000</v>
      </c>
      <c r="AR275" s="86" t="s">
        <v>115</v>
      </c>
      <c r="AS275" s="143">
        <v>0</v>
      </c>
      <c r="AT275" s="203" t="s">
        <v>80</v>
      </c>
      <c r="AU275" s="248">
        <v>14570000</v>
      </c>
      <c r="AV275" s="364">
        <f t="shared" si="19"/>
        <v>0</v>
      </c>
      <c r="AW275" s="133">
        <f t="shared" si="20"/>
        <v>1</v>
      </c>
      <c r="AX275" s="156" t="s">
        <v>80</v>
      </c>
      <c r="AY275" s="86" t="s">
        <v>800</v>
      </c>
      <c r="AZ275" s="145" t="s">
        <v>12788</v>
      </c>
      <c r="BA275" s="81" t="s">
        <v>71</v>
      </c>
      <c r="BB275" s="81" t="s">
        <v>71</v>
      </c>
    </row>
    <row r="276" spans="2:54" s="296" customFormat="1" ht="15" customHeight="1" x14ac:dyDescent="0.2">
      <c r="B276" s="247">
        <v>2023</v>
      </c>
      <c r="C276" s="81">
        <v>891780111</v>
      </c>
      <c r="D276" s="82" t="s">
        <v>68</v>
      </c>
      <c r="E276" s="144" t="s">
        <v>12789</v>
      </c>
      <c r="F276" s="145" t="s">
        <v>12790</v>
      </c>
      <c r="G276" s="138">
        <v>0</v>
      </c>
      <c r="H276" s="145"/>
      <c r="I276" s="86" t="s">
        <v>78</v>
      </c>
      <c r="J276" s="81" t="s">
        <v>1527</v>
      </c>
      <c r="K276" s="141" t="s">
        <v>12791</v>
      </c>
      <c r="L276" s="248">
        <v>2200000</v>
      </c>
      <c r="M276" s="81" t="s">
        <v>73</v>
      </c>
      <c r="N276" s="145"/>
      <c r="O276" s="87" t="s">
        <v>12792</v>
      </c>
      <c r="P276" s="87">
        <v>1052088292</v>
      </c>
      <c r="Q276" s="150">
        <v>33</v>
      </c>
      <c r="R276" s="169">
        <v>44943</v>
      </c>
      <c r="S276" s="248">
        <v>5363267343</v>
      </c>
      <c r="T276" s="169">
        <v>44959</v>
      </c>
      <c r="U276" s="566">
        <f>L276</f>
        <v>2200000</v>
      </c>
      <c r="V276" s="86" t="s">
        <v>70</v>
      </c>
      <c r="W276" s="143">
        <v>1082868728</v>
      </c>
      <c r="X276" s="87" t="s">
        <v>10958</v>
      </c>
      <c r="Y276" s="145"/>
      <c r="Z276" s="201">
        <v>44959</v>
      </c>
      <c r="AA276" s="201">
        <v>44959</v>
      </c>
      <c r="AB276" s="201" t="s">
        <v>80</v>
      </c>
      <c r="AC276" s="201">
        <v>44980</v>
      </c>
      <c r="AD276" s="150">
        <f t="shared" si="17"/>
        <v>21</v>
      </c>
      <c r="AE276" s="150">
        <v>0</v>
      </c>
      <c r="AF276" s="567">
        <v>0</v>
      </c>
      <c r="AG276" s="150">
        <v>0</v>
      </c>
      <c r="AH276" s="156" t="s">
        <v>80</v>
      </c>
      <c r="AI276" s="150">
        <f t="shared" si="18"/>
        <v>0</v>
      </c>
      <c r="AJ276" s="143">
        <v>0</v>
      </c>
      <c r="AK276" s="248">
        <v>0</v>
      </c>
      <c r="AL276" s="86" t="s">
        <v>80</v>
      </c>
      <c r="AM276" s="150">
        <v>0</v>
      </c>
      <c r="AN276" s="169" t="s">
        <v>80</v>
      </c>
      <c r="AO276" s="169" t="s">
        <v>80</v>
      </c>
      <c r="AP276" s="150">
        <f t="shared" si="21"/>
        <v>0</v>
      </c>
      <c r="AQ276" s="252">
        <f>+L276+AF276-AK276</f>
        <v>2200000</v>
      </c>
      <c r="AR276" s="86" t="s">
        <v>115</v>
      </c>
      <c r="AS276" s="143">
        <v>0</v>
      </c>
      <c r="AT276" s="203" t="s">
        <v>80</v>
      </c>
      <c r="AU276" s="248">
        <v>2200000</v>
      </c>
      <c r="AV276" s="364">
        <f t="shared" si="19"/>
        <v>0</v>
      </c>
      <c r="AW276" s="133">
        <f t="shared" si="20"/>
        <v>1</v>
      </c>
      <c r="AX276" s="156" t="s">
        <v>80</v>
      </c>
      <c r="AY276" s="86" t="s">
        <v>800</v>
      </c>
      <c r="AZ276" s="145" t="s">
        <v>12793</v>
      </c>
      <c r="BA276" s="81" t="s">
        <v>71</v>
      </c>
      <c r="BB276" s="81" t="s">
        <v>71</v>
      </c>
    </row>
    <row r="277" spans="2:54" s="296" customFormat="1" ht="15" customHeight="1" x14ac:dyDescent="0.2">
      <c r="B277" s="247">
        <v>2023</v>
      </c>
      <c r="C277" s="81">
        <v>891780111</v>
      </c>
      <c r="D277" s="82" t="s">
        <v>68</v>
      </c>
      <c r="E277" s="144" t="s">
        <v>12794</v>
      </c>
      <c r="F277" s="145" t="s">
        <v>12795</v>
      </c>
      <c r="G277" s="568">
        <v>0</v>
      </c>
      <c r="H277" s="145"/>
      <c r="I277" s="86" t="s">
        <v>78</v>
      </c>
      <c r="J277" s="317" t="s">
        <v>120</v>
      </c>
      <c r="K277" s="569" t="s">
        <v>12796</v>
      </c>
      <c r="L277" s="570">
        <v>8750000</v>
      </c>
      <c r="M277" s="81" t="s">
        <v>73</v>
      </c>
      <c r="N277" s="145"/>
      <c r="O277" s="482" t="s">
        <v>11543</v>
      </c>
      <c r="P277" s="482">
        <v>1082926063</v>
      </c>
      <c r="Q277" s="150">
        <v>122</v>
      </c>
      <c r="R277" s="169">
        <v>44953</v>
      </c>
      <c r="S277" s="575">
        <v>62720000</v>
      </c>
      <c r="T277" s="169">
        <v>44959</v>
      </c>
      <c r="U277" s="566">
        <f>L277</f>
        <v>8750000</v>
      </c>
      <c r="V277" s="86" t="s">
        <v>70</v>
      </c>
      <c r="W277" s="481">
        <v>36726018</v>
      </c>
      <c r="X277" s="482" t="s">
        <v>12797</v>
      </c>
      <c r="Y277" s="145"/>
      <c r="Z277" s="472">
        <v>44959</v>
      </c>
      <c r="AA277" s="472">
        <v>44959</v>
      </c>
      <c r="AB277" s="201" t="s">
        <v>80</v>
      </c>
      <c r="AC277" s="472">
        <v>45077</v>
      </c>
      <c r="AD277" s="150">
        <f t="shared" si="17"/>
        <v>118</v>
      </c>
      <c r="AE277" s="359">
        <v>0</v>
      </c>
      <c r="AF277" s="571">
        <v>0</v>
      </c>
      <c r="AG277" s="359">
        <v>0</v>
      </c>
      <c r="AH277" s="156" t="s">
        <v>80</v>
      </c>
      <c r="AI277" s="150">
        <f t="shared" si="18"/>
        <v>0</v>
      </c>
      <c r="AJ277" s="143">
        <v>0</v>
      </c>
      <c r="AK277" s="248">
        <v>0</v>
      </c>
      <c r="AL277" s="86" t="s">
        <v>80</v>
      </c>
      <c r="AM277" s="150">
        <v>1</v>
      </c>
      <c r="AN277" s="169">
        <v>45040</v>
      </c>
      <c r="AO277" s="169">
        <v>45162</v>
      </c>
      <c r="AP277" s="150">
        <f t="shared" si="21"/>
        <v>122</v>
      </c>
      <c r="AQ277" s="252">
        <f>+L277+AF277-AK277</f>
        <v>8750000</v>
      </c>
      <c r="AR277" s="86" t="s">
        <v>115</v>
      </c>
      <c r="AS277" s="143">
        <v>0</v>
      </c>
      <c r="AT277" s="203" t="s">
        <v>80</v>
      </c>
      <c r="AU277" s="248">
        <v>8750000</v>
      </c>
      <c r="AV277" s="364">
        <f t="shared" si="19"/>
        <v>0</v>
      </c>
      <c r="AW277" s="133">
        <f t="shared" si="20"/>
        <v>1</v>
      </c>
      <c r="AX277" s="156" t="s">
        <v>80</v>
      </c>
      <c r="AY277" s="86" t="s">
        <v>800</v>
      </c>
      <c r="AZ277" s="145" t="s">
        <v>12798</v>
      </c>
      <c r="BA277" s="81" t="s">
        <v>71</v>
      </c>
      <c r="BB277" s="81" t="s">
        <v>71</v>
      </c>
    </row>
    <row r="278" spans="2:54" s="296" customFormat="1" ht="15" customHeight="1" x14ac:dyDescent="0.2">
      <c r="B278" s="247">
        <v>2023</v>
      </c>
      <c r="C278" s="81">
        <v>891780111</v>
      </c>
      <c r="D278" s="82" t="s">
        <v>68</v>
      </c>
      <c r="E278" s="144" t="s">
        <v>12799</v>
      </c>
      <c r="F278" s="145" t="s">
        <v>12800</v>
      </c>
      <c r="G278" s="568">
        <v>0</v>
      </c>
      <c r="H278" s="145"/>
      <c r="I278" s="86" t="s">
        <v>78</v>
      </c>
      <c r="J278" s="317" t="s">
        <v>120</v>
      </c>
      <c r="K278" s="569" t="s">
        <v>12801</v>
      </c>
      <c r="L278" s="570">
        <v>8400000</v>
      </c>
      <c r="M278" s="81" t="s">
        <v>73</v>
      </c>
      <c r="N278" s="145"/>
      <c r="O278" s="482" t="s">
        <v>12802</v>
      </c>
      <c r="P278" s="482">
        <v>1082935774</v>
      </c>
      <c r="Q278" s="150">
        <v>122</v>
      </c>
      <c r="R278" s="169">
        <v>44953</v>
      </c>
      <c r="S278" s="575">
        <v>62720000</v>
      </c>
      <c r="T278" s="169">
        <v>44959</v>
      </c>
      <c r="U278" s="566">
        <f>L278</f>
        <v>8400000</v>
      </c>
      <c r="V278" s="86" t="s">
        <v>70</v>
      </c>
      <c r="W278" s="481">
        <v>36726018</v>
      </c>
      <c r="X278" s="482" t="s">
        <v>12797</v>
      </c>
      <c r="Y278" s="145"/>
      <c r="Z278" s="472">
        <v>44959</v>
      </c>
      <c r="AA278" s="472">
        <v>44959</v>
      </c>
      <c r="AB278" s="201" t="s">
        <v>80</v>
      </c>
      <c r="AC278" s="472">
        <v>45077</v>
      </c>
      <c r="AD278" s="150">
        <f t="shared" si="17"/>
        <v>118</v>
      </c>
      <c r="AE278" s="359">
        <v>0</v>
      </c>
      <c r="AF278" s="571">
        <v>0</v>
      </c>
      <c r="AG278" s="359">
        <v>0</v>
      </c>
      <c r="AH278" s="156" t="s">
        <v>80</v>
      </c>
      <c r="AI278" s="150">
        <f t="shared" si="18"/>
        <v>0</v>
      </c>
      <c r="AJ278" s="143">
        <v>0</v>
      </c>
      <c r="AK278" s="248">
        <v>0</v>
      </c>
      <c r="AL278" s="86" t="s">
        <v>80</v>
      </c>
      <c r="AM278" s="150">
        <v>1</v>
      </c>
      <c r="AN278" s="169">
        <v>45035</v>
      </c>
      <c r="AO278" s="169">
        <v>45167</v>
      </c>
      <c r="AP278" s="150">
        <f t="shared" si="21"/>
        <v>132</v>
      </c>
      <c r="AQ278" s="252">
        <f>+L278+AF278-AK278</f>
        <v>8400000</v>
      </c>
      <c r="AR278" s="86" t="s">
        <v>115</v>
      </c>
      <c r="AS278" s="143">
        <v>0</v>
      </c>
      <c r="AT278" s="203" t="s">
        <v>80</v>
      </c>
      <c r="AU278" s="248">
        <v>8400000</v>
      </c>
      <c r="AV278" s="364">
        <f t="shared" si="19"/>
        <v>0</v>
      </c>
      <c r="AW278" s="133">
        <f t="shared" si="20"/>
        <v>1</v>
      </c>
      <c r="AX278" s="156" t="s">
        <v>80</v>
      </c>
      <c r="AY278" s="86" t="s">
        <v>800</v>
      </c>
      <c r="AZ278" s="145" t="s">
        <v>12803</v>
      </c>
      <c r="BA278" s="81" t="s">
        <v>71</v>
      </c>
      <c r="BB278" s="81" t="s">
        <v>71</v>
      </c>
    </row>
    <row r="279" spans="2:54" s="296" customFormat="1" ht="15" customHeight="1" x14ac:dyDescent="0.2">
      <c r="B279" s="247">
        <v>2023</v>
      </c>
      <c r="C279" s="81">
        <v>891780111</v>
      </c>
      <c r="D279" s="82" t="s">
        <v>68</v>
      </c>
      <c r="E279" s="144" t="s">
        <v>12804</v>
      </c>
      <c r="F279" s="145" t="s">
        <v>12805</v>
      </c>
      <c r="G279" s="138">
        <v>0</v>
      </c>
      <c r="H279" s="145"/>
      <c r="I279" s="86" t="s">
        <v>78</v>
      </c>
      <c r="J279" s="81" t="s">
        <v>1527</v>
      </c>
      <c r="K279" s="141" t="s">
        <v>12806</v>
      </c>
      <c r="L279" s="248">
        <v>11853000</v>
      </c>
      <c r="M279" s="81" t="s">
        <v>73</v>
      </c>
      <c r="N279" s="145"/>
      <c r="O279" s="87" t="s">
        <v>11591</v>
      </c>
      <c r="P279" s="87">
        <v>1082984559</v>
      </c>
      <c r="Q279" s="150">
        <v>33</v>
      </c>
      <c r="R279" s="169">
        <v>44943</v>
      </c>
      <c r="S279" s="248">
        <v>5363267343</v>
      </c>
      <c r="T279" s="169">
        <v>44959</v>
      </c>
      <c r="U279" s="566">
        <f>L279</f>
        <v>11853000</v>
      </c>
      <c r="V279" s="86" t="s">
        <v>70</v>
      </c>
      <c r="W279" s="143">
        <v>57461216</v>
      </c>
      <c r="X279" s="87" t="s">
        <v>11611</v>
      </c>
      <c r="Y279" s="145"/>
      <c r="Z279" s="201">
        <v>44959</v>
      </c>
      <c r="AA279" s="201">
        <v>44959</v>
      </c>
      <c r="AB279" s="201" t="s">
        <v>80</v>
      </c>
      <c r="AC279" s="201">
        <v>45084</v>
      </c>
      <c r="AD279" s="150">
        <f t="shared" si="17"/>
        <v>125</v>
      </c>
      <c r="AE279" s="150">
        <v>0</v>
      </c>
      <c r="AF279" s="567">
        <v>0</v>
      </c>
      <c r="AG279" s="150">
        <v>0</v>
      </c>
      <c r="AH279" s="156" t="s">
        <v>80</v>
      </c>
      <c r="AI279" s="150">
        <f t="shared" si="18"/>
        <v>0</v>
      </c>
      <c r="AJ279" s="143">
        <v>0</v>
      </c>
      <c r="AK279" s="248">
        <v>0</v>
      </c>
      <c r="AL279" s="86" t="s">
        <v>80</v>
      </c>
      <c r="AM279" s="150">
        <v>0</v>
      </c>
      <c r="AN279" s="169" t="s">
        <v>80</v>
      </c>
      <c r="AO279" s="169" t="s">
        <v>80</v>
      </c>
      <c r="AP279" s="150">
        <f t="shared" si="21"/>
        <v>0</v>
      </c>
      <c r="AQ279" s="252">
        <f>+L279+AF279-AK279</f>
        <v>11853000</v>
      </c>
      <c r="AR279" s="86" t="s">
        <v>115</v>
      </c>
      <c r="AS279" s="143">
        <v>0</v>
      </c>
      <c r="AT279" s="203" t="s">
        <v>80</v>
      </c>
      <c r="AU279" s="248">
        <v>11853000</v>
      </c>
      <c r="AV279" s="364">
        <f t="shared" si="19"/>
        <v>0</v>
      </c>
      <c r="AW279" s="133">
        <f t="shared" si="20"/>
        <v>1</v>
      </c>
      <c r="AX279" s="156" t="s">
        <v>80</v>
      </c>
      <c r="AY279" s="86" t="s">
        <v>800</v>
      </c>
      <c r="AZ279" s="145" t="s">
        <v>12807</v>
      </c>
      <c r="BA279" s="81" t="s">
        <v>71</v>
      </c>
      <c r="BB279" s="81" t="s">
        <v>71</v>
      </c>
    </row>
    <row r="280" spans="2:54" s="296" customFormat="1" ht="15" customHeight="1" x14ac:dyDescent="0.2">
      <c r="B280" s="247">
        <v>2023</v>
      </c>
      <c r="C280" s="81">
        <v>891780111</v>
      </c>
      <c r="D280" s="82" t="s">
        <v>68</v>
      </c>
      <c r="E280" s="144" t="s">
        <v>12808</v>
      </c>
      <c r="F280" s="145" t="s">
        <v>12809</v>
      </c>
      <c r="G280" s="138">
        <v>0</v>
      </c>
      <c r="H280" s="145"/>
      <c r="I280" s="86" t="s">
        <v>78</v>
      </c>
      <c r="J280" s="81" t="s">
        <v>1527</v>
      </c>
      <c r="K280" s="141" t="s">
        <v>12810</v>
      </c>
      <c r="L280" s="248">
        <v>11853000</v>
      </c>
      <c r="M280" s="81" t="s">
        <v>73</v>
      </c>
      <c r="N280" s="145"/>
      <c r="O280" s="87" t="s">
        <v>1332</v>
      </c>
      <c r="P280" s="87">
        <v>1143379940</v>
      </c>
      <c r="Q280" s="150">
        <v>33</v>
      </c>
      <c r="R280" s="169">
        <v>44943</v>
      </c>
      <c r="S280" s="248">
        <v>5363267343</v>
      </c>
      <c r="T280" s="169">
        <v>44959</v>
      </c>
      <c r="U280" s="566">
        <f>L280</f>
        <v>11853000</v>
      </c>
      <c r="V280" s="86" t="s">
        <v>70</v>
      </c>
      <c r="W280" s="143">
        <v>57461216</v>
      </c>
      <c r="X280" s="87" t="s">
        <v>11611</v>
      </c>
      <c r="Y280" s="145"/>
      <c r="Z280" s="201">
        <v>44959</v>
      </c>
      <c r="AA280" s="201">
        <v>44959</v>
      </c>
      <c r="AB280" s="201" t="s">
        <v>80</v>
      </c>
      <c r="AC280" s="201">
        <v>45084</v>
      </c>
      <c r="AD280" s="150">
        <f t="shared" si="17"/>
        <v>125</v>
      </c>
      <c r="AE280" s="150">
        <v>1</v>
      </c>
      <c r="AF280" s="567">
        <v>2147000</v>
      </c>
      <c r="AG280" s="150">
        <v>1</v>
      </c>
      <c r="AH280" s="201">
        <v>45107</v>
      </c>
      <c r="AI280" s="150">
        <f t="shared" si="18"/>
        <v>23</v>
      </c>
      <c r="AJ280" s="143">
        <v>0</v>
      </c>
      <c r="AK280" s="248">
        <v>0</v>
      </c>
      <c r="AL280" s="86" t="s">
        <v>80</v>
      </c>
      <c r="AM280" s="150">
        <v>0</v>
      </c>
      <c r="AN280" s="169" t="s">
        <v>80</v>
      </c>
      <c r="AO280" s="169" t="s">
        <v>80</v>
      </c>
      <c r="AP280" s="150">
        <f t="shared" si="21"/>
        <v>0</v>
      </c>
      <c r="AQ280" s="252">
        <f>+L280+AF280-AK280</f>
        <v>14000000</v>
      </c>
      <c r="AR280" s="86" t="s">
        <v>115</v>
      </c>
      <c r="AS280" s="143">
        <v>0</v>
      </c>
      <c r="AT280" s="203" t="s">
        <v>80</v>
      </c>
      <c r="AU280" s="248">
        <v>14000000</v>
      </c>
      <c r="AV280" s="364">
        <f t="shared" si="19"/>
        <v>0</v>
      </c>
      <c r="AW280" s="133">
        <f t="shared" si="20"/>
        <v>1</v>
      </c>
      <c r="AX280" s="156" t="s">
        <v>80</v>
      </c>
      <c r="AY280" s="86" t="s">
        <v>800</v>
      </c>
      <c r="AZ280" s="145" t="s">
        <v>12811</v>
      </c>
      <c r="BA280" s="81" t="s">
        <v>71</v>
      </c>
      <c r="BB280" s="81" t="s">
        <v>71</v>
      </c>
    </row>
    <row r="281" spans="2:54" s="296" customFormat="1" ht="15" customHeight="1" x14ac:dyDescent="0.2">
      <c r="B281" s="247">
        <v>2023</v>
      </c>
      <c r="C281" s="81">
        <v>891780111</v>
      </c>
      <c r="D281" s="82" t="s">
        <v>68</v>
      </c>
      <c r="E281" s="144" t="s">
        <v>12812</v>
      </c>
      <c r="F281" s="145" t="s">
        <v>12813</v>
      </c>
      <c r="G281" s="138">
        <v>0</v>
      </c>
      <c r="H281" s="145"/>
      <c r="I281" s="86" t="s">
        <v>78</v>
      </c>
      <c r="J281" s="81" t="s">
        <v>1527</v>
      </c>
      <c r="K281" s="141" t="s">
        <v>12814</v>
      </c>
      <c r="L281" s="248">
        <v>10583000</v>
      </c>
      <c r="M281" s="81" t="s">
        <v>73</v>
      </c>
      <c r="N281" s="145"/>
      <c r="O281" s="87" t="s">
        <v>12815</v>
      </c>
      <c r="P281" s="87">
        <v>1065632898</v>
      </c>
      <c r="Q281" s="150">
        <v>33</v>
      </c>
      <c r="R281" s="169">
        <v>44943</v>
      </c>
      <c r="S281" s="248">
        <v>5363267343</v>
      </c>
      <c r="T281" s="169">
        <v>44959</v>
      </c>
      <c r="U281" s="566">
        <f>L281</f>
        <v>10583000</v>
      </c>
      <c r="V281" s="86" t="s">
        <v>70</v>
      </c>
      <c r="W281" s="143">
        <v>57461216</v>
      </c>
      <c r="X281" s="87" t="s">
        <v>11611</v>
      </c>
      <c r="Y281" s="145"/>
      <c r="Z281" s="201">
        <v>44959</v>
      </c>
      <c r="AA281" s="201">
        <v>44959</v>
      </c>
      <c r="AB281" s="201" t="s">
        <v>80</v>
      </c>
      <c r="AC281" s="201">
        <v>45084</v>
      </c>
      <c r="AD281" s="150">
        <f t="shared" si="17"/>
        <v>125</v>
      </c>
      <c r="AE281" s="150">
        <v>0</v>
      </c>
      <c r="AF281" s="567">
        <v>0</v>
      </c>
      <c r="AG281" s="150">
        <v>0</v>
      </c>
      <c r="AH281" s="156" t="s">
        <v>80</v>
      </c>
      <c r="AI281" s="150">
        <f t="shared" si="18"/>
        <v>0</v>
      </c>
      <c r="AJ281" s="143">
        <v>0</v>
      </c>
      <c r="AK281" s="248">
        <v>0</v>
      </c>
      <c r="AL281" s="86" t="s">
        <v>80</v>
      </c>
      <c r="AM281" s="150">
        <v>0</v>
      </c>
      <c r="AN281" s="169" t="s">
        <v>80</v>
      </c>
      <c r="AO281" s="169" t="s">
        <v>80</v>
      </c>
      <c r="AP281" s="150">
        <f t="shared" si="21"/>
        <v>0</v>
      </c>
      <c r="AQ281" s="252">
        <f>+L281+AF281-AK281</f>
        <v>10583000</v>
      </c>
      <c r="AR281" s="86" t="s">
        <v>115</v>
      </c>
      <c r="AS281" s="143">
        <v>0</v>
      </c>
      <c r="AT281" s="203" t="s">
        <v>80</v>
      </c>
      <c r="AU281" s="248">
        <v>10583000</v>
      </c>
      <c r="AV281" s="364">
        <f t="shared" si="19"/>
        <v>0</v>
      </c>
      <c r="AW281" s="133">
        <f t="shared" si="20"/>
        <v>1</v>
      </c>
      <c r="AX281" s="156" t="s">
        <v>80</v>
      </c>
      <c r="AY281" s="86" t="s">
        <v>800</v>
      </c>
      <c r="AZ281" s="145" t="s">
        <v>12816</v>
      </c>
      <c r="BA281" s="81" t="s">
        <v>71</v>
      </c>
      <c r="BB281" s="81" t="s">
        <v>71</v>
      </c>
    </row>
    <row r="282" spans="2:54" s="296" customFormat="1" ht="15" customHeight="1" x14ac:dyDescent="0.2">
      <c r="B282" s="247">
        <v>2023</v>
      </c>
      <c r="C282" s="81">
        <v>891780111</v>
      </c>
      <c r="D282" s="82" t="s">
        <v>68</v>
      </c>
      <c r="E282" s="144" t="s">
        <v>12817</v>
      </c>
      <c r="F282" s="145" t="s">
        <v>12818</v>
      </c>
      <c r="G282" s="138">
        <v>0</v>
      </c>
      <c r="H282" s="145"/>
      <c r="I282" s="86" t="s">
        <v>78</v>
      </c>
      <c r="J282" s="81" t="s">
        <v>1527</v>
      </c>
      <c r="K282" s="141" t="s">
        <v>12819</v>
      </c>
      <c r="L282" s="248">
        <v>9313000</v>
      </c>
      <c r="M282" s="81" t="s">
        <v>73</v>
      </c>
      <c r="N282" s="145"/>
      <c r="O282" s="87" t="s">
        <v>12820</v>
      </c>
      <c r="P282" s="87">
        <v>85449729</v>
      </c>
      <c r="Q282" s="150">
        <v>33</v>
      </c>
      <c r="R282" s="169">
        <v>44943</v>
      </c>
      <c r="S282" s="248">
        <v>5363267343</v>
      </c>
      <c r="T282" s="169">
        <v>44959</v>
      </c>
      <c r="U282" s="566">
        <f>L282</f>
        <v>9313000</v>
      </c>
      <c r="V282" s="86" t="s">
        <v>70</v>
      </c>
      <c r="W282" s="143">
        <v>85152695</v>
      </c>
      <c r="X282" s="87" t="s">
        <v>12193</v>
      </c>
      <c r="Y282" s="145"/>
      <c r="Z282" s="201">
        <v>44959</v>
      </c>
      <c r="AA282" s="201">
        <v>44959</v>
      </c>
      <c r="AB282" s="201" t="s">
        <v>80</v>
      </c>
      <c r="AC282" s="201">
        <v>45084</v>
      </c>
      <c r="AD282" s="150">
        <f t="shared" si="17"/>
        <v>125</v>
      </c>
      <c r="AE282" s="150">
        <v>0</v>
      </c>
      <c r="AF282" s="567">
        <v>0</v>
      </c>
      <c r="AG282" s="150">
        <v>0</v>
      </c>
      <c r="AH282" s="156" t="s">
        <v>80</v>
      </c>
      <c r="AI282" s="150">
        <f t="shared" si="18"/>
        <v>0</v>
      </c>
      <c r="AJ282" s="143">
        <v>0</v>
      </c>
      <c r="AK282" s="248">
        <v>0</v>
      </c>
      <c r="AL282" s="86" t="s">
        <v>80</v>
      </c>
      <c r="AM282" s="150">
        <v>0</v>
      </c>
      <c r="AN282" s="169" t="s">
        <v>80</v>
      </c>
      <c r="AO282" s="169" t="s">
        <v>80</v>
      </c>
      <c r="AP282" s="150">
        <f t="shared" si="21"/>
        <v>0</v>
      </c>
      <c r="AQ282" s="252">
        <f>+L282+AF282-AK282</f>
        <v>9313000</v>
      </c>
      <c r="AR282" s="86" t="s">
        <v>115</v>
      </c>
      <c r="AS282" s="143">
        <v>0</v>
      </c>
      <c r="AT282" s="203" t="s">
        <v>80</v>
      </c>
      <c r="AU282" s="248">
        <v>9313000</v>
      </c>
      <c r="AV282" s="364">
        <f t="shared" si="19"/>
        <v>0</v>
      </c>
      <c r="AW282" s="133">
        <f t="shared" si="20"/>
        <v>1</v>
      </c>
      <c r="AX282" s="156" t="s">
        <v>80</v>
      </c>
      <c r="AY282" s="86" t="s">
        <v>800</v>
      </c>
      <c r="AZ282" s="145" t="s">
        <v>12821</v>
      </c>
      <c r="BA282" s="81" t="s">
        <v>71</v>
      </c>
      <c r="BB282" s="81" t="s">
        <v>71</v>
      </c>
    </row>
    <row r="283" spans="2:54" s="296" customFormat="1" ht="15" customHeight="1" x14ac:dyDescent="0.2">
      <c r="B283" s="247">
        <v>2023</v>
      </c>
      <c r="C283" s="81">
        <v>891780111</v>
      </c>
      <c r="D283" s="82" t="s">
        <v>68</v>
      </c>
      <c r="E283" s="144" t="s">
        <v>12822</v>
      </c>
      <c r="F283" s="145" t="s">
        <v>12823</v>
      </c>
      <c r="G283" s="568">
        <v>0</v>
      </c>
      <c r="H283" s="145"/>
      <c r="I283" s="86" t="s">
        <v>78</v>
      </c>
      <c r="J283" s="317" t="s">
        <v>1527</v>
      </c>
      <c r="K283" s="569" t="s">
        <v>12824</v>
      </c>
      <c r="L283" s="570">
        <v>11853000</v>
      </c>
      <c r="M283" s="81" t="s">
        <v>73</v>
      </c>
      <c r="N283" s="145"/>
      <c r="O283" s="482" t="s">
        <v>12825</v>
      </c>
      <c r="P283" s="482">
        <v>85271941</v>
      </c>
      <c r="Q283" s="150">
        <v>33</v>
      </c>
      <c r="R283" s="169">
        <v>44943</v>
      </c>
      <c r="S283" s="570">
        <v>5363267343</v>
      </c>
      <c r="T283" s="169">
        <v>44959</v>
      </c>
      <c r="U283" s="566">
        <f>L283</f>
        <v>11853000</v>
      </c>
      <c r="V283" s="86" t="s">
        <v>70</v>
      </c>
      <c r="W283" s="481">
        <v>57461216</v>
      </c>
      <c r="X283" s="482" t="s">
        <v>11611</v>
      </c>
      <c r="Y283" s="145"/>
      <c r="Z283" s="472">
        <v>44959</v>
      </c>
      <c r="AA283" s="472">
        <v>44959</v>
      </c>
      <c r="AB283" s="201" t="s">
        <v>80</v>
      </c>
      <c r="AC283" s="472">
        <v>45084</v>
      </c>
      <c r="AD283" s="150">
        <f t="shared" si="17"/>
        <v>125</v>
      </c>
      <c r="AE283" s="359">
        <v>0</v>
      </c>
      <c r="AF283" s="571">
        <v>0</v>
      </c>
      <c r="AG283" s="359">
        <v>0</v>
      </c>
      <c r="AH283" s="156" t="s">
        <v>80</v>
      </c>
      <c r="AI283" s="150">
        <f t="shared" si="18"/>
        <v>0</v>
      </c>
      <c r="AJ283" s="143">
        <v>0</v>
      </c>
      <c r="AK283" s="248">
        <v>0</v>
      </c>
      <c r="AL283" s="86" t="s">
        <v>80</v>
      </c>
      <c r="AM283" s="150">
        <v>0</v>
      </c>
      <c r="AN283" s="169" t="s">
        <v>80</v>
      </c>
      <c r="AO283" s="169" t="s">
        <v>80</v>
      </c>
      <c r="AP283" s="150">
        <f t="shared" si="21"/>
        <v>0</v>
      </c>
      <c r="AQ283" s="252">
        <f>+L283+AF283-AK283</f>
        <v>11853000</v>
      </c>
      <c r="AR283" s="86" t="s">
        <v>115</v>
      </c>
      <c r="AS283" s="143">
        <v>0</v>
      </c>
      <c r="AT283" s="203" t="s">
        <v>80</v>
      </c>
      <c r="AU283" s="248">
        <v>5600000</v>
      </c>
      <c r="AV283" s="364">
        <f t="shared" si="19"/>
        <v>6253000</v>
      </c>
      <c r="AW283" s="133">
        <f t="shared" si="20"/>
        <v>0.47245423099637224</v>
      </c>
      <c r="AX283" s="156" t="s">
        <v>80</v>
      </c>
      <c r="AY283" s="86" t="s">
        <v>72</v>
      </c>
      <c r="AZ283" s="145" t="s">
        <v>12826</v>
      </c>
      <c r="BA283" s="81" t="s">
        <v>71</v>
      </c>
      <c r="BB283" s="81" t="s">
        <v>71</v>
      </c>
    </row>
    <row r="284" spans="2:54" s="296" customFormat="1" ht="15" customHeight="1" x14ac:dyDescent="0.2">
      <c r="B284" s="247">
        <v>2023</v>
      </c>
      <c r="C284" s="81">
        <v>891780111</v>
      </c>
      <c r="D284" s="82" t="s">
        <v>68</v>
      </c>
      <c r="E284" s="144" t="s">
        <v>12827</v>
      </c>
      <c r="F284" s="145" t="s">
        <v>12828</v>
      </c>
      <c r="G284" s="138">
        <v>0</v>
      </c>
      <c r="H284" s="145"/>
      <c r="I284" s="86" t="s">
        <v>78</v>
      </c>
      <c r="J284" s="81" t="s">
        <v>1527</v>
      </c>
      <c r="K284" s="141" t="s">
        <v>12829</v>
      </c>
      <c r="L284" s="248">
        <v>8043000</v>
      </c>
      <c r="M284" s="81" t="s">
        <v>73</v>
      </c>
      <c r="N284" s="145"/>
      <c r="O284" s="87" t="s">
        <v>12830</v>
      </c>
      <c r="P284" s="87">
        <v>85150457</v>
      </c>
      <c r="Q284" s="150">
        <v>33</v>
      </c>
      <c r="R284" s="169">
        <v>44943</v>
      </c>
      <c r="S284" s="248">
        <v>5363267343</v>
      </c>
      <c r="T284" s="169">
        <v>44959</v>
      </c>
      <c r="U284" s="566">
        <f>L284</f>
        <v>8043000</v>
      </c>
      <c r="V284" s="86" t="s">
        <v>70</v>
      </c>
      <c r="W284" s="143">
        <v>7633817</v>
      </c>
      <c r="X284" s="87" t="s">
        <v>10035</v>
      </c>
      <c r="Y284" s="145"/>
      <c r="Z284" s="201">
        <v>44959</v>
      </c>
      <c r="AA284" s="201">
        <v>44959</v>
      </c>
      <c r="AB284" s="201" t="s">
        <v>80</v>
      </c>
      <c r="AC284" s="201">
        <v>45084</v>
      </c>
      <c r="AD284" s="150">
        <f t="shared" si="17"/>
        <v>125</v>
      </c>
      <c r="AE284" s="150">
        <v>1</v>
      </c>
      <c r="AF284" s="567">
        <v>1457000</v>
      </c>
      <c r="AG284" s="150">
        <v>1</v>
      </c>
      <c r="AH284" s="201">
        <v>45107</v>
      </c>
      <c r="AI284" s="150">
        <f t="shared" si="18"/>
        <v>23</v>
      </c>
      <c r="AJ284" s="143">
        <v>0</v>
      </c>
      <c r="AK284" s="248">
        <v>0</v>
      </c>
      <c r="AL284" s="86" t="s">
        <v>80</v>
      </c>
      <c r="AM284" s="150">
        <v>0</v>
      </c>
      <c r="AN284" s="169" t="s">
        <v>80</v>
      </c>
      <c r="AO284" s="169" t="s">
        <v>80</v>
      </c>
      <c r="AP284" s="150">
        <f t="shared" si="21"/>
        <v>0</v>
      </c>
      <c r="AQ284" s="252">
        <f>+L284+AF284-AK284</f>
        <v>9500000</v>
      </c>
      <c r="AR284" s="86" t="s">
        <v>115</v>
      </c>
      <c r="AS284" s="143">
        <v>0</v>
      </c>
      <c r="AT284" s="203" t="s">
        <v>80</v>
      </c>
      <c r="AU284" s="248">
        <v>9500000</v>
      </c>
      <c r="AV284" s="364">
        <f t="shared" si="19"/>
        <v>0</v>
      </c>
      <c r="AW284" s="133">
        <f t="shared" si="20"/>
        <v>1</v>
      </c>
      <c r="AX284" s="156" t="s">
        <v>80</v>
      </c>
      <c r="AY284" s="86" t="s">
        <v>800</v>
      </c>
      <c r="AZ284" s="145" t="s">
        <v>12831</v>
      </c>
      <c r="BA284" s="81" t="s">
        <v>71</v>
      </c>
      <c r="BB284" s="81" t="s">
        <v>71</v>
      </c>
    </row>
    <row r="285" spans="2:54" s="296" customFormat="1" ht="15" customHeight="1" x14ac:dyDescent="0.2">
      <c r="B285" s="247">
        <v>2023</v>
      </c>
      <c r="C285" s="81">
        <v>891780111</v>
      </c>
      <c r="D285" s="82" t="s">
        <v>68</v>
      </c>
      <c r="E285" s="144" t="s">
        <v>12832</v>
      </c>
      <c r="F285" s="145" t="s">
        <v>12833</v>
      </c>
      <c r="G285" s="138">
        <v>0</v>
      </c>
      <c r="H285" s="145"/>
      <c r="I285" s="86" t="s">
        <v>78</v>
      </c>
      <c r="J285" s="81" t="s">
        <v>1527</v>
      </c>
      <c r="K285" s="141" t="s">
        <v>12834</v>
      </c>
      <c r="L285" s="248">
        <v>21760000</v>
      </c>
      <c r="M285" s="81" t="s">
        <v>73</v>
      </c>
      <c r="N285" s="145"/>
      <c r="O285" s="87" t="s">
        <v>2548</v>
      </c>
      <c r="P285" s="87">
        <v>7597867</v>
      </c>
      <c r="Q285" s="150">
        <v>33</v>
      </c>
      <c r="R285" s="169">
        <v>44943</v>
      </c>
      <c r="S285" s="248">
        <v>5363267343</v>
      </c>
      <c r="T285" s="169">
        <v>44959</v>
      </c>
      <c r="U285" s="566">
        <f>L285</f>
        <v>21760000</v>
      </c>
      <c r="V285" s="86" t="s">
        <v>70</v>
      </c>
      <c r="W285" s="143">
        <v>15443332</v>
      </c>
      <c r="X285" s="87" t="s">
        <v>9540</v>
      </c>
      <c r="Y285" s="145"/>
      <c r="Z285" s="201">
        <v>44959</v>
      </c>
      <c r="AA285" s="201">
        <v>44959</v>
      </c>
      <c r="AB285" s="201" t="s">
        <v>80</v>
      </c>
      <c r="AC285" s="201">
        <v>45093</v>
      </c>
      <c r="AD285" s="150">
        <f t="shared" si="17"/>
        <v>134</v>
      </c>
      <c r="AE285" s="150">
        <v>1</v>
      </c>
      <c r="AF285" s="567">
        <v>2240000</v>
      </c>
      <c r="AG285" s="150">
        <v>1</v>
      </c>
      <c r="AH285" s="201">
        <v>45107</v>
      </c>
      <c r="AI285" s="150">
        <f t="shared" si="18"/>
        <v>14</v>
      </c>
      <c r="AJ285" s="143">
        <v>0</v>
      </c>
      <c r="AK285" s="248">
        <v>0</v>
      </c>
      <c r="AL285" s="86" t="s">
        <v>80</v>
      </c>
      <c r="AM285" s="150">
        <v>0</v>
      </c>
      <c r="AN285" s="169" t="s">
        <v>80</v>
      </c>
      <c r="AO285" s="169" t="s">
        <v>80</v>
      </c>
      <c r="AP285" s="150">
        <f t="shared" si="21"/>
        <v>0</v>
      </c>
      <c r="AQ285" s="252">
        <f>+L285+AF285-AK285</f>
        <v>24000000</v>
      </c>
      <c r="AR285" s="86" t="s">
        <v>115</v>
      </c>
      <c r="AS285" s="143">
        <v>0</v>
      </c>
      <c r="AT285" s="203" t="s">
        <v>80</v>
      </c>
      <c r="AU285" s="248">
        <v>24000000</v>
      </c>
      <c r="AV285" s="364">
        <f t="shared" si="19"/>
        <v>0</v>
      </c>
      <c r="AW285" s="133">
        <f t="shared" si="20"/>
        <v>1</v>
      </c>
      <c r="AX285" s="156" t="s">
        <v>80</v>
      </c>
      <c r="AY285" s="86" t="s">
        <v>800</v>
      </c>
      <c r="AZ285" s="145" t="s">
        <v>12835</v>
      </c>
      <c r="BA285" s="81" t="s">
        <v>71</v>
      </c>
      <c r="BB285" s="81" t="s">
        <v>71</v>
      </c>
    </row>
    <row r="286" spans="2:54" s="296" customFormat="1" ht="15" customHeight="1" x14ac:dyDescent="0.2">
      <c r="B286" s="247">
        <v>2023</v>
      </c>
      <c r="C286" s="81">
        <v>891780111</v>
      </c>
      <c r="D286" s="82" t="s">
        <v>68</v>
      </c>
      <c r="E286" s="144" t="s">
        <v>12836</v>
      </c>
      <c r="F286" s="145" t="s">
        <v>12837</v>
      </c>
      <c r="G286" s="138">
        <v>0</v>
      </c>
      <c r="H286" s="145"/>
      <c r="I286" s="86" t="s">
        <v>78</v>
      </c>
      <c r="J286" s="81" t="s">
        <v>1527</v>
      </c>
      <c r="K286" s="141" t="s">
        <v>12838</v>
      </c>
      <c r="L286" s="248">
        <v>9313000</v>
      </c>
      <c r="M286" s="81" t="s">
        <v>73</v>
      </c>
      <c r="N286" s="145"/>
      <c r="O286" s="87" t="s">
        <v>12839</v>
      </c>
      <c r="P286" s="87">
        <v>1063563098</v>
      </c>
      <c r="Q286" s="150">
        <v>33</v>
      </c>
      <c r="R286" s="169">
        <v>44943</v>
      </c>
      <c r="S286" s="248">
        <v>5363267343</v>
      </c>
      <c r="T286" s="169">
        <v>44959</v>
      </c>
      <c r="U286" s="566">
        <f>L286</f>
        <v>9313000</v>
      </c>
      <c r="V286" s="86" t="s">
        <v>70</v>
      </c>
      <c r="W286" s="143">
        <v>72175281</v>
      </c>
      <c r="X286" s="87" t="s">
        <v>10639</v>
      </c>
      <c r="Y286" s="145"/>
      <c r="Z286" s="201">
        <v>44959</v>
      </c>
      <c r="AA286" s="201">
        <v>44959</v>
      </c>
      <c r="AB286" s="201" t="s">
        <v>80</v>
      </c>
      <c r="AC286" s="201">
        <v>45084</v>
      </c>
      <c r="AD286" s="150">
        <f t="shared" si="17"/>
        <v>125</v>
      </c>
      <c r="AE286" s="150">
        <v>0</v>
      </c>
      <c r="AF286" s="567">
        <v>0</v>
      </c>
      <c r="AG286" s="150">
        <v>0</v>
      </c>
      <c r="AH286" s="156" t="s">
        <v>80</v>
      </c>
      <c r="AI286" s="150">
        <f t="shared" si="18"/>
        <v>0</v>
      </c>
      <c r="AJ286" s="143">
        <v>0</v>
      </c>
      <c r="AK286" s="248">
        <v>0</v>
      </c>
      <c r="AL286" s="86" t="s">
        <v>80</v>
      </c>
      <c r="AM286" s="150">
        <v>0</v>
      </c>
      <c r="AN286" s="169" t="s">
        <v>80</v>
      </c>
      <c r="AO286" s="169" t="s">
        <v>80</v>
      </c>
      <c r="AP286" s="150">
        <f t="shared" si="21"/>
        <v>0</v>
      </c>
      <c r="AQ286" s="252">
        <f>+L286+AF286-AK286</f>
        <v>9313000</v>
      </c>
      <c r="AR286" s="86" t="s">
        <v>115</v>
      </c>
      <c r="AS286" s="143">
        <v>0</v>
      </c>
      <c r="AT286" s="203" t="s">
        <v>80</v>
      </c>
      <c r="AU286" s="248">
        <v>9313000</v>
      </c>
      <c r="AV286" s="364">
        <f t="shared" si="19"/>
        <v>0</v>
      </c>
      <c r="AW286" s="133">
        <f t="shared" si="20"/>
        <v>1</v>
      </c>
      <c r="AX286" s="156" t="s">
        <v>80</v>
      </c>
      <c r="AY286" s="86" t="s">
        <v>800</v>
      </c>
      <c r="AZ286" s="145" t="s">
        <v>12840</v>
      </c>
      <c r="BA286" s="81" t="s">
        <v>71</v>
      </c>
      <c r="BB286" s="81" t="s">
        <v>71</v>
      </c>
    </row>
    <row r="287" spans="2:54" s="296" customFormat="1" ht="15" customHeight="1" x14ac:dyDescent="0.2">
      <c r="B287" s="247">
        <v>2023</v>
      </c>
      <c r="C287" s="81">
        <v>891780111</v>
      </c>
      <c r="D287" s="82" t="s">
        <v>68</v>
      </c>
      <c r="E287" s="144" t="s">
        <v>12841</v>
      </c>
      <c r="F287" s="145" t="s">
        <v>12842</v>
      </c>
      <c r="G287" s="138">
        <v>0</v>
      </c>
      <c r="H287" s="145"/>
      <c r="I287" s="86" t="s">
        <v>78</v>
      </c>
      <c r="J287" s="81" t="s">
        <v>1527</v>
      </c>
      <c r="K287" s="141" t="s">
        <v>12843</v>
      </c>
      <c r="L287" s="248">
        <v>8043000</v>
      </c>
      <c r="M287" s="81" t="s">
        <v>73</v>
      </c>
      <c r="N287" s="145"/>
      <c r="O287" s="87" t="s">
        <v>12844</v>
      </c>
      <c r="P287" s="87">
        <v>1082958463</v>
      </c>
      <c r="Q287" s="150">
        <v>33</v>
      </c>
      <c r="R287" s="169">
        <v>44943</v>
      </c>
      <c r="S287" s="248">
        <v>5363267343</v>
      </c>
      <c r="T287" s="169">
        <v>44959</v>
      </c>
      <c r="U287" s="566">
        <f>L287</f>
        <v>8043000</v>
      </c>
      <c r="V287" s="86" t="s">
        <v>70</v>
      </c>
      <c r="W287" s="143">
        <v>7601831</v>
      </c>
      <c r="X287" s="87" t="s">
        <v>5916</v>
      </c>
      <c r="Y287" s="145"/>
      <c r="Z287" s="201">
        <v>44959</v>
      </c>
      <c r="AA287" s="201">
        <v>44959</v>
      </c>
      <c r="AB287" s="201" t="s">
        <v>80</v>
      </c>
      <c r="AC287" s="201">
        <v>45084</v>
      </c>
      <c r="AD287" s="150">
        <f t="shared" si="17"/>
        <v>125</v>
      </c>
      <c r="AE287" s="150">
        <v>0</v>
      </c>
      <c r="AF287" s="567">
        <v>0</v>
      </c>
      <c r="AG287" s="150">
        <v>0</v>
      </c>
      <c r="AH287" s="156" t="s">
        <v>80</v>
      </c>
      <c r="AI287" s="150">
        <f t="shared" si="18"/>
        <v>0</v>
      </c>
      <c r="AJ287" s="143">
        <v>0</v>
      </c>
      <c r="AK287" s="248">
        <v>0</v>
      </c>
      <c r="AL287" s="86" t="s">
        <v>80</v>
      </c>
      <c r="AM287" s="150">
        <v>0</v>
      </c>
      <c r="AN287" s="169" t="s">
        <v>80</v>
      </c>
      <c r="AO287" s="169" t="s">
        <v>80</v>
      </c>
      <c r="AP287" s="150">
        <f t="shared" si="21"/>
        <v>0</v>
      </c>
      <c r="AQ287" s="252">
        <f>+L287+AF287-AK287</f>
        <v>8043000</v>
      </c>
      <c r="AR287" s="86" t="s">
        <v>115</v>
      </c>
      <c r="AS287" s="143">
        <v>0</v>
      </c>
      <c r="AT287" s="203" t="s">
        <v>80</v>
      </c>
      <c r="AU287" s="248">
        <v>8043000</v>
      </c>
      <c r="AV287" s="364">
        <f t="shared" si="19"/>
        <v>0</v>
      </c>
      <c r="AW287" s="133">
        <f t="shared" si="20"/>
        <v>1</v>
      </c>
      <c r="AX287" s="156" t="s">
        <v>80</v>
      </c>
      <c r="AY287" s="86" t="s">
        <v>800</v>
      </c>
      <c r="AZ287" s="145" t="s">
        <v>12845</v>
      </c>
      <c r="BA287" s="81" t="s">
        <v>71</v>
      </c>
      <c r="BB287" s="81" t="s">
        <v>71</v>
      </c>
    </row>
    <row r="288" spans="2:54" s="296" customFormat="1" ht="15" customHeight="1" x14ac:dyDescent="0.2">
      <c r="B288" s="247">
        <v>2023</v>
      </c>
      <c r="C288" s="81">
        <v>891780111</v>
      </c>
      <c r="D288" s="82" t="s">
        <v>68</v>
      </c>
      <c r="E288" s="144" t="s">
        <v>12846</v>
      </c>
      <c r="F288" s="145" t="s">
        <v>12847</v>
      </c>
      <c r="G288" s="138">
        <v>0</v>
      </c>
      <c r="H288" s="145"/>
      <c r="I288" s="86" t="s">
        <v>78</v>
      </c>
      <c r="J288" s="81" t="s">
        <v>1527</v>
      </c>
      <c r="K288" s="141" t="s">
        <v>12848</v>
      </c>
      <c r="L288" s="248">
        <v>15413000</v>
      </c>
      <c r="M288" s="81" t="s">
        <v>73</v>
      </c>
      <c r="N288" s="145"/>
      <c r="O288" s="87" t="s">
        <v>12849</v>
      </c>
      <c r="P288" s="87">
        <v>1082886956</v>
      </c>
      <c r="Q288" s="150">
        <v>33</v>
      </c>
      <c r="R288" s="169">
        <v>44943</v>
      </c>
      <c r="S288" s="248">
        <v>5363267343</v>
      </c>
      <c r="T288" s="169">
        <v>44959</v>
      </c>
      <c r="U288" s="566">
        <f>L288</f>
        <v>15413000</v>
      </c>
      <c r="V288" s="86" t="s">
        <v>70</v>
      </c>
      <c r="W288" s="143">
        <v>26668285</v>
      </c>
      <c r="X288" s="87" t="s">
        <v>9520</v>
      </c>
      <c r="Y288" s="145"/>
      <c r="Z288" s="201">
        <v>44959</v>
      </c>
      <c r="AA288" s="201">
        <v>44959</v>
      </c>
      <c r="AB288" s="201" t="s">
        <v>80</v>
      </c>
      <c r="AC288" s="201">
        <v>45093</v>
      </c>
      <c r="AD288" s="150">
        <f t="shared" si="17"/>
        <v>134</v>
      </c>
      <c r="AE288" s="150">
        <v>0</v>
      </c>
      <c r="AF288" s="567">
        <v>0</v>
      </c>
      <c r="AG288" s="150">
        <v>0</v>
      </c>
      <c r="AH288" s="156" t="s">
        <v>80</v>
      </c>
      <c r="AI288" s="150">
        <f t="shared" si="18"/>
        <v>0</v>
      </c>
      <c r="AJ288" s="143">
        <v>0</v>
      </c>
      <c r="AK288" s="248">
        <v>0</v>
      </c>
      <c r="AL288" s="86" t="s">
        <v>80</v>
      </c>
      <c r="AM288" s="150">
        <v>0</v>
      </c>
      <c r="AN288" s="169" t="s">
        <v>80</v>
      </c>
      <c r="AO288" s="169" t="s">
        <v>80</v>
      </c>
      <c r="AP288" s="150">
        <f t="shared" si="21"/>
        <v>0</v>
      </c>
      <c r="AQ288" s="252">
        <f>+L288+AF288-AK288</f>
        <v>15413000</v>
      </c>
      <c r="AR288" s="86" t="s">
        <v>115</v>
      </c>
      <c r="AS288" s="143">
        <v>0</v>
      </c>
      <c r="AT288" s="203" t="s">
        <v>80</v>
      </c>
      <c r="AU288" s="248">
        <v>15413000</v>
      </c>
      <c r="AV288" s="364">
        <f t="shared" si="19"/>
        <v>0</v>
      </c>
      <c r="AW288" s="133">
        <f t="shared" si="20"/>
        <v>1</v>
      </c>
      <c r="AX288" s="156" t="s">
        <v>80</v>
      </c>
      <c r="AY288" s="86" t="s">
        <v>800</v>
      </c>
      <c r="AZ288" s="145" t="s">
        <v>12850</v>
      </c>
      <c r="BA288" s="81" t="s">
        <v>71</v>
      </c>
      <c r="BB288" s="81" t="s">
        <v>71</v>
      </c>
    </row>
    <row r="289" spans="2:54" s="296" customFormat="1" ht="15" customHeight="1" x14ac:dyDescent="0.2">
      <c r="B289" s="247">
        <v>2023</v>
      </c>
      <c r="C289" s="81">
        <v>891780111</v>
      </c>
      <c r="D289" s="82" t="s">
        <v>68</v>
      </c>
      <c r="E289" s="144" t="s">
        <v>12851</v>
      </c>
      <c r="F289" s="145" t="s">
        <v>12852</v>
      </c>
      <c r="G289" s="138">
        <v>0</v>
      </c>
      <c r="H289" s="145"/>
      <c r="I289" s="86" t="s">
        <v>78</v>
      </c>
      <c r="J289" s="81" t="s">
        <v>1527</v>
      </c>
      <c r="K289" s="141" t="s">
        <v>12853</v>
      </c>
      <c r="L289" s="248">
        <v>11853000</v>
      </c>
      <c r="M289" s="81" t="s">
        <v>73</v>
      </c>
      <c r="N289" s="145"/>
      <c r="O289" s="87" t="s">
        <v>12854</v>
      </c>
      <c r="P289" s="87">
        <v>36551666</v>
      </c>
      <c r="Q289" s="150">
        <v>33</v>
      </c>
      <c r="R289" s="169">
        <v>44943</v>
      </c>
      <c r="S289" s="248">
        <v>5363267343</v>
      </c>
      <c r="T289" s="169">
        <v>44959</v>
      </c>
      <c r="U289" s="566">
        <f>L289</f>
        <v>11853000</v>
      </c>
      <c r="V289" s="86" t="s">
        <v>70</v>
      </c>
      <c r="W289" s="143">
        <v>85460625</v>
      </c>
      <c r="X289" s="87" t="s">
        <v>11803</v>
      </c>
      <c r="Y289" s="145"/>
      <c r="Z289" s="201">
        <v>44959</v>
      </c>
      <c r="AA289" s="201">
        <v>44959</v>
      </c>
      <c r="AB289" s="201" t="s">
        <v>80</v>
      </c>
      <c r="AC289" s="201">
        <v>45084</v>
      </c>
      <c r="AD289" s="150">
        <f t="shared" si="17"/>
        <v>125</v>
      </c>
      <c r="AE289" s="150">
        <v>0</v>
      </c>
      <c r="AF289" s="567">
        <v>0</v>
      </c>
      <c r="AG289" s="150">
        <v>0</v>
      </c>
      <c r="AH289" s="156" t="s">
        <v>80</v>
      </c>
      <c r="AI289" s="150">
        <f t="shared" si="18"/>
        <v>0</v>
      </c>
      <c r="AJ289" s="143">
        <v>0</v>
      </c>
      <c r="AK289" s="248">
        <v>0</v>
      </c>
      <c r="AL289" s="86" t="s">
        <v>80</v>
      </c>
      <c r="AM289" s="150">
        <v>0</v>
      </c>
      <c r="AN289" s="169" t="s">
        <v>80</v>
      </c>
      <c r="AO289" s="169" t="s">
        <v>80</v>
      </c>
      <c r="AP289" s="150">
        <f t="shared" si="21"/>
        <v>0</v>
      </c>
      <c r="AQ289" s="252">
        <f>+L289+AF289-AK289</f>
        <v>11853000</v>
      </c>
      <c r="AR289" s="86" t="s">
        <v>115</v>
      </c>
      <c r="AS289" s="143">
        <v>0</v>
      </c>
      <c r="AT289" s="203" t="s">
        <v>80</v>
      </c>
      <c r="AU289" s="248">
        <v>11853000</v>
      </c>
      <c r="AV289" s="364">
        <f t="shared" si="19"/>
        <v>0</v>
      </c>
      <c r="AW289" s="133">
        <f t="shared" si="20"/>
        <v>1</v>
      </c>
      <c r="AX289" s="156" t="s">
        <v>80</v>
      </c>
      <c r="AY289" s="86" t="s">
        <v>800</v>
      </c>
      <c r="AZ289" s="145" t="s">
        <v>12855</v>
      </c>
      <c r="BA289" s="81" t="s">
        <v>71</v>
      </c>
      <c r="BB289" s="81" t="s">
        <v>71</v>
      </c>
    </row>
    <row r="290" spans="2:54" s="296" customFormat="1" ht="15" customHeight="1" x14ac:dyDescent="0.2">
      <c r="B290" s="247">
        <v>2023</v>
      </c>
      <c r="C290" s="81">
        <v>891780111</v>
      </c>
      <c r="D290" s="82" t="s">
        <v>68</v>
      </c>
      <c r="E290" s="144" t="s">
        <v>12856</v>
      </c>
      <c r="F290" s="145" t="s">
        <v>12857</v>
      </c>
      <c r="G290" s="568">
        <v>0</v>
      </c>
      <c r="H290" s="145"/>
      <c r="I290" s="86" t="s">
        <v>78</v>
      </c>
      <c r="J290" s="317" t="s">
        <v>1527</v>
      </c>
      <c r="K290" s="569" t="s">
        <v>12858</v>
      </c>
      <c r="L290" s="570">
        <v>10583000</v>
      </c>
      <c r="M290" s="81" t="s">
        <v>73</v>
      </c>
      <c r="N290" s="145"/>
      <c r="O290" s="482" t="s">
        <v>12859</v>
      </c>
      <c r="P290" s="482">
        <v>85450183</v>
      </c>
      <c r="Q290" s="150">
        <v>33</v>
      </c>
      <c r="R290" s="169">
        <v>44943</v>
      </c>
      <c r="S290" s="570">
        <v>5363267343</v>
      </c>
      <c r="T290" s="169">
        <v>44959</v>
      </c>
      <c r="U290" s="566">
        <f>L290</f>
        <v>10583000</v>
      </c>
      <c r="V290" s="86" t="s">
        <v>70</v>
      </c>
      <c r="W290" s="481">
        <v>57461216</v>
      </c>
      <c r="X290" s="482" t="s">
        <v>11611</v>
      </c>
      <c r="Y290" s="145"/>
      <c r="Z290" s="472">
        <v>44959</v>
      </c>
      <c r="AA290" s="472">
        <v>44959</v>
      </c>
      <c r="AB290" s="201" t="s">
        <v>80</v>
      </c>
      <c r="AC290" s="472">
        <v>45084</v>
      </c>
      <c r="AD290" s="150">
        <f t="shared" si="17"/>
        <v>125</v>
      </c>
      <c r="AE290" s="359">
        <v>0</v>
      </c>
      <c r="AF290" s="571">
        <v>0</v>
      </c>
      <c r="AG290" s="359">
        <v>0</v>
      </c>
      <c r="AH290" s="156" t="s">
        <v>80</v>
      </c>
      <c r="AI290" s="150">
        <f t="shared" si="18"/>
        <v>0</v>
      </c>
      <c r="AJ290" s="143">
        <v>0</v>
      </c>
      <c r="AK290" s="248">
        <v>0</v>
      </c>
      <c r="AL290" s="86" t="s">
        <v>80</v>
      </c>
      <c r="AM290" s="150">
        <v>0</v>
      </c>
      <c r="AN290" s="169" t="s">
        <v>80</v>
      </c>
      <c r="AO290" s="169" t="s">
        <v>80</v>
      </c>
      <c r="AP290" s="150">
        <f t="shared" si="21"/>
        <v>0</v>
      </c>
      <c r="AQ290" s="252">
        <f>+L290+AF290-AK290</f>
        <v>10583000</v>
      </c>
      <c r="AR290" s="86" t="s">
        <v>115</v>
      </c>
      <c r="AS290" s="143">
        <v>0</v>
      </c>
      <c r="AT290" s="203" t="s">
        <v>80</v>
      </c>
      <c r="AU290" s="248">
        <v>10583000</v>
      </c>
      <c r="AV290" s="364">
        <f t="shared" si="19"/>
        <v>0</v>
      </c>
      <c r="AW290" s="133">
        <f t="shared" si="20"/>
        <v>1</v>
      </c>
      <c r="AX290" s="156" t="s">
        <v>80</v>
      </c>
      <c r="AY290" s="86" t="s">
        <v>800</v>
      </c>
      <c r="AZ290" s="145" t="s">
        <v>12860</v>
      </c>
      <c r="BA290" s="81" t="s">
        <v>71</v>
      </c>
      <c r="BB290" s="81" t="s">
        <v>71</v>
      </c>
    </row>
    <row r="291" spans="2:54" s="296" customFormat="1" ht="15" customHeight="1" x14ac:dyDescent="0.2">
      <c r="B291" s="247">
        <v>2023</v>
      </c>
      <c r="C291" s="81">
        <v>891780111</v>
      </c>
      <c r="D291" s="82" t="s">
        <v>68</v>
      </c>
      <c r="E291" s="144" t="s">
        <v>12861</v>
      </c>
      <c r="F291" s="145" t="s">
        <v>12862</v>
      </c>
      <c r="G291" s="138">
        <v>0</v>
      </c>
      <c r="H291" s="145"/>
      <c r="I291" s="86" t="s">
        <v>78</v>
      </c>
      <c r="J291" s="81" t="s">
        <v>1527</v>
      </c>
      <c r="K291" s="141" t="s">
        <v>12863</v>
      </c>
      <c r="L291" s="248">
        <v>8043000</v>
      </c>
      <c r="M291" s="81" t="s">
        <v>73</v>
      </c>
      <c r="N291" s="145"/>
      <c r="O291" s="87" t="s">
        <v>12864</v>
      </c>
      <c r="P291" s="87">
        <v>1082896425</v>
      </c>
      <c r="Q291" s="150">
        <v>33</v>
      </c>
      <c r="R291" s="169">
        <v>44943</v>
      </c>
      <c r="S291" s="248">
        <v>5363267343</v>
      </c>
      <c r="T291" s="169">
        <v>44959</v>
      </c>
      <c r="U291" s="566">
        <f>L291</f>
        <v>8043000</v>
      </c>
      <c r="V291" s="86" t="s">
        <v>70</v>
      </c>
      <c r="W291" s="143">
        <v>7601831</v>
      </c>
      <c r="X291" s="87" t="s">
        <v>5916</v>
      </c>
      <c r="Y291" s="145"/>
      <c r="Z291" s="201">
        <v>44959</v>
      </c>
      <c r="AA291" s="201">
        <v>44959</v>
      </c>
      <c r="AB291" s="201" t="s">
        <v>80</v>
      </c>
      <c r="AC291" s="201">
        <v>45084</v>
      </c>
      <c r="AD291" s="150">
        <f t="shared" si="17"/>
        <v>125</v>
      </c>
      <c r="AE291" s="150">
        <v>0</v>
      </c>
      <c r="AF291" s="567">
        <v>0</v>
      </c>
      <c r="AG291" s="150">
        <v>0</v>
      </c>
      <c r="AH291" s="156" t="s">
        <v>80</v>
      </c>
      <c r="AI291" s="150">
        <f t="shared" si="18"/>
        <v>0</v>
      </c>
      <c r="AJ291" s="143">
        <v>0</v>
      </c>
      <c r="AK291" s="248">
        <v>0</v>
      </c>
      <c r="AL291" s="86" t="s">
        <v>80</v>
      </c>
      <c r="AM291" s="150">
        <v>0</v>
      </c>
      <c r="AN291" s="169" t="s">
        <v>80</v>
      </c>
      <c r="AO291" s="169" t="s">
        <v>80</v>
      </c>
      <c r="AP291" s="150">
        <f t="shared" si="21"/>
        <v>0</v>
      </c>
      <c r="AQ291" s="252">
        <f>+L291+AF291-AK291</f>
        <v>8043000</v>
      </c>
      <c r="AR291" s="86" t="s">
        <v>115</v>
      </c>
      <c r="AS291" s="143">
        <v>0</v>
      </c>
      <c r="AT291" s="203" t="s">
        <v>80</v>
      </c>
      <c r="AU291" s="248">
        <v>8043000</v>
      </c>
      <c r="AV291" s="364">
        <f t="shared" si="19"/>
        <v>0</v>
      </c>
      <c r="AW291" s="133">
        <f t="shared" si="20"/>
        <v>1</v>
      </c>
      <c r="AX291" s="156" t="s">
        <v>80</v>
      </c>
      <c r="AY291" s="86" t="s">
        <v>800</v>
      </c>
      <c r="AZ291" s="145" t="s">
        <v>12865</v>
      </c>
      <c r="BA291" s="81" t="s">
        <v>71</v>
      </c>
      <c r="BB291" s="81" t="s">
        <v>71</v>
      </c>
    </row>
    <row r="292" spans="2:54" s="296" customFormat="1" ht="15" customHeight="1" x14ac:dyDescent="0.2">
      <c r="B292" s="247">
        <v>2023</v>
      </c>
      <c r="C292" s="81">
        <v>891780111</v>
      </c>
      <c r="D292" s="82" t="s">
        <v>68</v>
      </c>
      <c r="E292" s="144" t="s">
        <v>12866</v>
      </c>
      <c r="F292" s="145" t="s">
        <v>12867</v>
      </c>
      <c r="G292" s="138">
        <v>0</v>
      </c>
      <c r="H292" s="145"/>
      <c r="I292" s="86" t="s">
        <v>78</v>
      </c>
      <c r="J292" s="81" t="s">
        <v>1527</v>
      </c>
      <c r="K292" s="141" t="s">
        <v>12868</v>
      </c>
      <c r="L292" s="248">
        <v>2200000</v>
      </c>
      <c r="M292" s="81" t="s">
        <v>73</v>
      </c>
      <c r="N292" s="145"/>
      <c r="O292" s="87" t="s">
        <v>12869</v>
      </c>
      <c r="P292" s="87">
        <v>1082479254</v>
      </c>
      <c r="Q292" s="150">
        <v>33</v>
      </c>
      <c r="R292" s="169">
        <v>44943</v>
      </c>
      <c r="S292" s="248">
        <v>5363267343</v>
      </c>
      <c r="T292" s="169">
        <v>44959</v>
      </c>
      <c r="U292" s="566">
        <f>L292</f>
        <v>2200000</v>
      </c>
      <c r="V292" s="86" t="s">
        <v>70</v>
      </c>
      <c r="W292" s="143">
        <v>1082868728</v>
      </c>
      <c r="X292" s="87" t="s">
        <v>10958</v>
      </c>
      <c r="Y292" s="145"/>
      <c r="Z292" s="201">
        <v>44959</v>
      </c>
      <c r="AA292" s="201">
        <v>44959</v>
      </c>
      <c r="AB292" s="201" t="s">
        <v>80</v>
      </c>
      <c r="AC292" s="201">
        <v>44980</v>
      </c>
      <c r="AD292" s="150">
        <f t="shared" si="17"/>
        <v>21</v>
      </c>
      <c r="AE292" s="150">
        <v>0</v>
      </c>
      <c r="AF292" s="567">
        <v>0</v>
      </c>
      <c r="AG292" s="150">
        <v>0</v>
      </c>
      <c r="AH292" s="156" t="s">
        <v>80</v>
      </c>
      <c r="AI292" s="150">
        <f t="shared" si="18"/>
        <v>0</v>
      </c>
      <c r="AJ292" s="143">
        <v>0</v>
      </c>
      <c r="AK292" s="248">
        <v>0</v>
      </c>
      <c r="AL292" s="86" t="s">
        <v>80</v>
      </c>
      <c r="AM292" s="150">
        <v>0</v>
      </c>
      <c r="AN292" s="169" t="s">
        <v>80</v>
      </c>
      <c r="AO292" s="169" t="s">
        <v>80</v>
      </c>
      <c r="AP292" s="150">
        <f t="shared" si="21"/>
        <v>0</v>
      </c>
      <c r="AQ292" s="252">
        <f>+L292+AF292-AK292</f>
        <v>2200000</v>
      </c>
      <c r="AR292" s="86" t="s">
        <v>115</v>
      </c>
      <c r="AS292" s="143">
        <v>0</v>
      </c>
      <c r="AT292" s="203" t="s">
        <v>80</v>
      </c>
      <c r="AU292" s="248">
        <v>2200000</v>
      </c>
      <c r="AV292" s="364">
        <f t="shared" si="19"/>
        <v>0</v>
      </c>
      <c r="AW292" s="133">
        <f t="shared" si="20"/>
        <v>1</v>
      </c>
      <c r="AX292" s="156" t="s">
        <v>80</v>
      </c>
      <c r="AY292" s="86" t="s">
        <v>800</v>
      </c>
      <c r="AZ292" s="145" t="s">
        <v>12870</v>
      </c>
      <c r="BA292" s="81" t="s">
        <v>71</v>
      </c>
      <c r="BB292" s="81" t="s">
        <v>71</v>
      </c>
    </row>
    <row r="293" spans="2:54" s="296" customFormat="1" ht="15" customHeight="1" x14ac:dyDescent="0.2">
      <c r="B293" s="247">
        <v>2023</v>
      </c>
      <c r="C293" s="81">
        <v>891780111</v>
      </c>
      <c r="D293" s="82" t="s">
        <v>68</v>
      </c>
      <c r="E293" s="144" t="s">
        <v>12871</v>
      </c>
      <c r="F293" s="145" t="s">
        <v>12872</v>
      </c>
      <c r="G293" s="138">
        <v>0</v>
      </c>
      <c r="H293" s="145"/>
      <c r="I293" s="86" t="s">
        <v>78</v>
      </c>
      <c r="J293" s="81" t="s">
        <v>1527</v>
      </c>
      <c r="K293" s="141" t="s">
        <v>12873</v>
      </c>
      <c r="L293" s="248">
        <v>8043000</v>
      </c>
      <c r="M293" s="81" t="s">
        <v>73</v>
      </c>
      <c r="N293" s="145"/>
      <c r="O293" s="87" t="s">
        <v>12874</v>
      </c>
      <c r="P293" s="87">
        <v>1082983512</v>
      </c>
      <c r="Q293" s="150">
        <v>33</v>
      </c>
      <c r="R293" s="169">
        <v>44943</v>
      </c>
      <c r="S293" s="248">
        <v>5363267343</v>
      </c>
      <c r="T293" s="169">
        <v>44960</v>
      </c>
      <c r="U293" s="566">
        <f>L293</f>
        <v>8043000</v>
      </c>
      <c r="V293" s="86" t="s">
        <v>70</v>
      </c>
      <c r="W293" s="143">
        <v>7633817</v>
      </c>
      <c r="X293" s="87" t="s">
        <v>10035</v>
      </c>
      <c r="Y293" s="145"/>
      <c r="Z293" s="201">
        <v>44960</v>
      </c>
      <c r="AA293" s="201">
        <v>44960</v>
      </c>
      <c r="AB293" s="201" t="s">
        <v>80</v>
      </c>
      <c r="AC293" s="201">
        <v>45084</v>
      </c>
      <c r="AD293" s="150">
        <f t="shared" si="17"/>
        <v>124</v>
      </c>
      <c r="AE293" s="150">
        <v>1</v>
      </c>
      <c r="AF293" s="567">
        <v>1457000</v>
      </c>
      <c r="AG293" s="150">
        <v>1</v>
      </c>
      <c r="AH293" s="201">
        <v>45107</v>
      </c>
      <c r="AI293" s="150">
        <f t="shared" si="18"/>
        <v>23</v>
      </c>
      <c r="AJ293" s="143">
        <v>0</v>
      </c>
      <c r="AK293" s="248">
        <v>0</v>
      </c>
      <c r="AL293" s="86" t="s">
        <v>80</v>
      </c>
      <c r="AM293" s="150">
        <v>0</v>
      </c>
      <c r="AN293" s="169" t="s">
        <v>80</v>
      </c>
      <c r="AO293" s="169" t="s">
        <v>80</v>
      </c>
      <c r="AP293" s="150">
        <f t="shared" si="21"/>
        <v>0</v>
      </c>
      <c r="AQ293" s="252">
        <f>+L293+AF293-AK293</f>
        <v>9500000</v>
      </c>
      <c r="AR293" s="86" t="s">
        <v>115</v>
      </c>
      <c r="AS293" s="143">
        <v>0</v>
      </c>
      <c r="AT293" s="203" t="s">
        <v>80</v>
      </c>
      <c r="AU293" s="248">
        <v>9500000</v>
      </c>
      <c r="AV293" s="364">
        <f t="shared" si="19"/>
        <v>0</v>
      </c>
      <c r="AW293" s="133">
        <f t="shared" si="20"/>
        <v>1</v>
      </c>
      <c r="AX293" s="156" t="s">
        <v>80</v>
      </c>
      <c r="AY293" s="86" t="s">
        <v>800</v>
      </c>
      <c r="AZ293" s="145" t="s">
        <v>12875</v>
      </c>
      <c r="BA293" s="81" t="s">
        <v>71</v>
      </c>
      <c r="BB293" s="81" t="s">
        <v>71</v>
      </c>
    </row>
    <row r="294" spans="2:54" s="296" customFormat="1" ht="15" customHeight="1" x14ac:dyDescent="0.2">
      <c r="B294" s="247">
        <v>2023</v>
      </c>
      <c r="C294" s="81">
        <v>891780111</v>
      </c>
      <c r="D294" s="82" t="s">
        <v>68</v>
      </c>
      <c r="E294" s="144" t="s">
        <v>12876</v>
      </c>
      <c r="F294" s="145" t="s">
        <v>12877</v>
      </c>
      <c r="G294" s="138">
        <v>0</v>
      </c>
      <c r="H294" s="145"/>
      <c r="I294" s="86" t="s">
        <v>78</v>
      </c>
      <c r="J294" s="81" t="s">
        <v>1527</v>
      </c>
      <c r="K294" s="141" t="s">
        <v>12819</v>
      </c>
      <c r="L294" s="248">
        <v>9313000</v>
      </c>
      <c r="M294" s="81" t="s">
        <v>73</v>
      </c>
      <c r="N294" s="145"/>
      <c r="O294" s="87" t="s">
        <v>12878</v>
      </c>
      <c r="P294" s="87">
        <v>1082893812</v>
      </c>
      <c r="Q294" s="150">
        <v>33</v>
      </c>
      <c r="R294" s="169">
        <v>44943</v>
      </c>
      <c r="S294" s="248">
        <v>5363267343</v>
      </c>
      <c r="T294" s="169">
        <v>44960</v>
      </c>
      <c r="U294" s="566">
        <f>L294</f>
        <v>9313000</v>
      </c>
      <c r="V294" s="86" t="s">
        <v>70</v>
      </c>
      <c r="W294" s="143">
        <v>85152695</v>
      </c>
      <c r="X294" s="87" t="s">
        <v>12193</v>
      </c>
      <c r="Y294" s="145"/>
      <c r="Z294" s="201">
        <v>44960</v>
      </c>
      <c r="AA294" s="201">
        <v>44960</v>
      </c>
      <c r="AB294" s="201" t="s">
        <v>80</v>
      </c>
      <c r="AC294" s="201">
        <v>45084</v>
      </c>
      <c r="AD294" s="150">
        <f t="shared" si="17"/>
        <v>124</v>
      </c>
      <c r="AE294" s="150">
        <v>0</v>
      </c>
      <c r="AF294" s="567">
        <v>0</v>
      </c>
      <c r="AG294" s="150">
        <v>0</v>
      </c>
      <c r="AH294" s="156" t="s">
        <v>80</v>
      </c>
      <c r="AI294" s="150">
        <f t="shared" si="18"/>
        <v>0</v>
      </c>
      <c r="AJ294" s="143">
        <v>0</v>
      </c>
      <c r="AK294" s="248">
        <v>0</v>
      </c>
      <c r="AL294" s="86" t="s">
        <v>80</v>
      </c>
      <c r="AM294" s="150">
        <v>0</v>
      </c>
      <c r="AN294" s="169" t="s">
        <v>80</v>
      </c>
      <c r="AO294" s="169" t="s">
        <v>80</v>
      </c>
      <c r="AP294" s="150">
        <f t="shared" si="21"/>
        <v>0</v>
      </c>
      <c r="AQ294" s="252">
        <f>+L294+AF294-AK294</f>
        <v>9313000</v>
      </c>
      <c r="AR294" s="86" t="s">
        <v>115</v>
      </c>
      <c r="AS294" s="143">
        <v>0</v>
      </c>
      <c r="AT294" s="203" t="s">
        <v>80</v>
      </c>
      <c r="AU294" s="248">
        <v>9313000</v>
      </c>
      <c r="AV294" s="364">
        <f t="shared" si="19"/>
        <v>0</v>
      </c>
      <c r="AW294" s="133">
        <f t="shared" si="20"/>
        <v>1</v>
      </c>
      <c r="AX294" s="156" t="s">
        <v>80</v>
      </c>
      <c r="AY294" s="86" t="s">
        <v>800</v>
      </c>
      <c r="AZ294" s="145" t="s">
        <v>12879</v>
      </c>
      <c r="BA294" s="81" t="s">
        <v>71</v>
      </c>
      <c r="BB294" s="81" t="s">
        <v>71</v>
      </c>
    </row>
    <row r="295" spans="2:54" s="296" customFormat="1" ht="15" customHeight="1" x14ac:dyDescent="0.2">
      <c r="B295" s="247">
        <v>2023</v>
      </c>
      <c r="C295" s="81">
        <v>891780111</v>
      </c>
      <c r="D295" s="82" t="s">
        <v>68</v>
      </c>
      <c r="E295" s="144" t="s">
        <v>12880</v>
      </c>
      <c r="F295" s="145" t="s">
        <v>12881</v>
      </c>
      <c r="G295" s="138">
        <v>0</v>
      </c>
      <c r="H295" s="145"/>
      <c r="I295" s="86" t="s">
        <v>78</v>
      </c>
      <c r="J295" s="81" t="s">
        <v>1527</v>
      </c>
      <c r="K295" s="141" t="s">
        <v>12882</v>
      </c>
      <c r="L295" s="248">
        <v>8043000</v>
      </c>
      <c r="M295" s="81" t="s">
        <v>73</v>
      </c>
      <c r="N295" s="145"/>
      <c r="O295" s="87" t="s">
        <v>12883</v>
      </c>
      <c r="P295" s="87">
        <v>84459678</v>
      </c>
      <c r="Q295" s="150">
        <v>33</v>
      </c>
      <c r="R295" s="169">
        <v>44943</v>
      </c>
      <c r="S295" s="248">
        <v>5363267343</v>
      </c>
      <c r="T295" s="169">
        <v>44960</v>
      </c>
      <c r="U295" s="566">
        <f>L295</f>
        <v>8043000</v>
      </c>
      <c r="V295" s="86" t="s">
        <v>70</v>
      </c>
      <c r="W295" s="143">
        <v>7633817</v>
      </c>
      <c r="X295" s="87" t="s">
        <v>10035</v>
      </c>
      <c r="Y295" s="145"/>
      <c r="Z295" s="201">
        <v>44960</v>
      </c>
      <c r="AA295" s="201">
        <v>44960</v>
      </c>
      <c r="AB295" s="201" t="s">
        <v>80</v>
      </c>
      <c r="AC295" s="201">
        <v>45084</v>
      </c>
      <c r="AD295" s="150">
        <f t="shared" si="17"/>
        <v>124</v>
      </c>
      <c r="AE295" s="150">
        <v>1</v>
      </c>
      <c r="AF295" s="567">
        <v>1457000</v>
      </c>
      <c r="AG295" s="150">
        <v>1</v>
      </c>
      <c r="AH295" s="201">
        <v>45107</v>
      </c>
      <c r="AI295" s="150">
        <f t="shared" si="18"/>
        <v>23</v>
      </c>
      <c r="AJ295" s="143">
        <v>0</v>
      </c>
      <c r="AK295" s="248">
        <v>0</v>
      </c>
      <c r="AL295" s="86" t="s">
        <v>80</v>
      </c>
      <c r="AM295" s="150">
        <v>0</v>
      </c>
      <c r="AN295" s="169" t="s">
        <v>80</v>
      </c>
      <c r="AO295" s="169" t="s">
        <v>80</v>
      </c>
      <c r="AP295" s="150">
        <f t="shared" si="21"/>
        <v>0</v>
      </c>
      <c r="AQ295" s="252">
        <f>+L295+AF295-AK295</f>
        <v>9500000</v>
      </c>
      <c r="AR295" s="86" t="s">
        <v>115</v>
      </c>
      <c r="AS295" s="143">
        <v>0</v>
      </c>
      <c r="AT295" s="203" t="s">
        <v>80</v>
      </c>
      <c r="AU295" s="248">
        <v>9500000</v>
      </c>
      <c r="AV295" s="364">
        <f t="shared" si="19"/>
        <v>0</v>
      </c>
      <c r="AW295" s="133">
        <f t="shared" si="20"/>
        <v>1</v>
      </c>
      <c r="AX295" s="156" t="s">
        <v>80</v>
      </c>
      <c r="AY295" s="86" t="s">
        <v>800</v>
      </c>
      <c r="AZ295" s="145" t="s">
        <v>12884</v>
      </c>
      <c r="BA295" s="81" t="s">
        <v>71</v>
      </c>
      <c r="BB295" s="81" t="s">
        <v>71</v>
      </c>
    </row>
    <row r="296" spans="2:54" s="296" customFormat="1" ht="15" customHeight="1" x14ac:dyDescent="0.2">
      <c r="B296" s="247">
        <v>2023</v>
      </c>
      <c r="C296" s="81">
        <v>891780111</v>
      </c>
      <c r="D296" s="82" t="s">
        <v>68</v>
      </c>
      <c r="E296" s="144" t="s">
        <v>12885</v>
      </c>
      <c r="F296" s="145" t="s">
        <v>12886</v>
      </c>
      <c r="G296" s="568">
        <v>0</v>
      </c>
      <c r="H296" s="145"/>
      <c r="I296" s="86" t="s">
        <v>78</v>
      </c>
      <c r="J296" s="317" t="s">
        <v>1527</v>
      </c>
      <c r="K296" s="569" t="s">
        <v>12078</v>
      </c>
      <c r="L296" s="570">
        <v>8613000</v>
      </c>
      <c r="M296" s="81" t="s">
        <v>73</v>
      </c>
      <c r="N296" s="145"/>
      <c r="O296" s="482" t="s">
        <v>12887</v>
      </c>
      <c r="P296" s="482">
        <v>1082954479</v>
      </c>
      <c r="Q296" s="150">
        <v>33</v>
      </c>
      <c r="R296" s="169">
        <v>44943</v>
      </c>
      <c r="S296" s="570">
        <v>5363267343</v>
      </c>
      <c r="T296" s="169">
        <v>44960</v>
      </c>
      <c r="U296" s="566">
        <f>L296</f>
        <v>8613000</v>
      </c>
      <c r="V296" s="86" t="s">
        <v>70</v>
      </c>
      <c r="W296" s="481">
        <v>26668285</v>
      </c>
      <c r="X296" s="482" t="s">
        <v>9520</v>
      </c>
      <c r="Y296" s="145"/>
      <c r="Z296" s="472">
        <v>44960</v>
      </c>
      <c r="AA296" s="472">
        <v>44960</v>
      </c>
      <c r="AB296" s="201" t="s">
        <v>80</v>
      </c>
      <c r="AC296" s="472">
        <v>45093</v>
      </c>
      <c r="AD296" s="150">
        <f t="shared" si="17"/>
        <v>133</v>
      </c>
      <c r="AE296" s="359">
        <v>1</v>
      </c>
      <c r="AF296" s="571">
        <v>887000</v>
      </c>
      <c r="AG296" s="359">
        <v>1</v>
      </c>
      <c r="AH296" s="201">
        <v>45107</v>
      </c>
      <c r="AI296" s="150">
        <f t="shared" si="18"/>
        <v>14</v>
      </c>
      <c r="AJ296" s="143">
        <v>0</v>
      </c>
      <c r="AK296" s="248">
        <v>0</v>
      </c>
      <c r="AL296" s="86" t="s">
        <v>80</v>
      </c>
      <c r="AM296" s="150">
        <v>0</v>
      </c>
      <c r="AN296" s="169" t="s">
        <v>80</v>
      </c>
      <c r="AO296" s="169" t="s">
        <v>80</v>
      </c>
      <c r="AP296" s="150">
        <f t="shared" si="21"/>
        <v>0</v>
      </c>
      <c r="AQ296" s="252">
        <f>+L296+AF296-AK296</f>
        <v>9500000</v>
      </c>
      <c r="AR296" s="86" t="s">
        <v>115</v>
      </c>
      <c r="AS296" s="143">
        <v>0</v>
      </c>
      <c r="AT296" s="203" t="s">
        <v>80</v>
      </c>
      <c r="AU296" s="248">
        <v>9500000</v>
      </c>
      <c r="AV296" s="364">
        <f t="shared" si="19"/>
        <v>0</v>
      </c>
      <c r="AW296" s="133">
        <f t="shared" si="20"/>
        <v>1</v>
      </c>
      <c r="AX296" s="156" t="s">
        <v>80</v>
      </c>
      <c r="AY296" s="86" t="s">
        <v>800</v>
      </c>
      <c r="AZ296" s="145" t="s">
        <v>12888</v>
      </c>
      <c r="BA296" s="81" t="s">
        <v>71</v>
      </c>
      <c r="BB296" s="81" t="s">
        <v>71</v>
      </c>
    </row>
    <row r="297" spans="2:54" s="296" customFormat="1" ht="15" customHeight="1" x14ac:dyDescent="0.2">
      <c r="B297" s="247">
        <v>2023</v>
      </c>
      <c r="C297" s="81">
        <v>891780111</v>
      </c>
      <c r="D297" s="82" t="s">
        <v>68</v>
      </c>
      <c r="E297" s="144" t="s">
        <v>12889</v>
      </c>
      <c r="F297" s="145" t="s">
        <v>12890</v>
      </c>
      <c r="G297" s="568">
        <v>0</v>
      </c>
      <c r="H297" s="145"/>
      <c r="I297" s="86" t="s">
        <v>78</v>
      </c>
      <c r="J297" s="317" t="s">
        <v>1527</v>
      </c>
      <c r="K297" s="569" t="s">
        <v>12891</v>
      </c>
      <c r="L297" s="570">
        <v>10583000</v>
      </c>
      <c r="M297" s="81" t="s">
        <v>73</v>
      </c>
      <c r="N297" s="145"/>
      <c r="O297" s="482" t="s">
        <v>12892</v>
      </c>
      <c r="P297" s="482">
        <v>57426227</v>
      </c>
      <c r="Q297" s="150">
        <v>33</v>
      </c>
      <c r="R297" s="169">
        <v>44943</v>
      </c>
      <c r="S297" s="570">
        <v>5363267343</v>
      </c>
      <c r="T297" s="169">
        <v>44960</v>
      </c>
      <c r="U297" s="566">
        <f>L297</f>
        <v>10583000</v>
      </c>
      <c r="V297" s="86" t="s">
        <v>70</v>
      </c>
      <c r="W297" s="481">
        <v>36557666</v>
      </c>
      <c r="X297" s="482" t="s">
        <v>9555</v>
      </c>
      <c r="Y297" s="145"/>
      <c r="Z297" s="472">
        <v>44960</v>
      </c>
      <c r="AA297" s="472">
        <v>44960</v>
      </c>
      <c r="AB297" s="201" t="s">
        <v>80</v>
      </c>
      <c r="AC297" s="472">
        <v>45084</v>
      </c>
      <c r="AD297" s="150">
        <f t="shared" si="17"/>
        <v>124</v>
      </c>
      <c r="AE297" s="359">
        <v>0</v>
      </c>
      <c r="AF297" s="571">
        <v>0</v>
      </c>
      <c r="AG297" s="359">
        <v>0</v>
      </c>
      <c r="AH297" s="156" t="s">
        <v>80</v>
      </c>
      <c r="AI297" s="150">
        <f t="shared" si="18"/>
        <v>0</v>
      </c>
      <c r="AJ297" s="143">
        <v>0</v>
      </c>
      <c r="AK297" s="248">
        <v>0</v>
      </c>
      <c r="AL297" s="86" t="s">
        <v>80</v>
      </c>
      <c r="AM297" s="150">
        <v>0</v>
      </c>
      <c r="AN297" s="169" t="s">
        <v>80</v>
      </c>
      <c r="AO297" s="169" t="s">
        <v>80</v>
      </c>
      <c r="AP297" s="150">
        <f t="shared" si="21"/>
        <v>0</v>
      </c>
      <c r="AQ297" s="252">
        <f>+L297+AF297-AK297</f>
        <v>10583000</v>
      </c>
      <c r="AR297" s="86" t="s">
        <v>115</v>
      </c>
      <c r="AS297" s="143">
        <v>0</v>
      </c>
      <c r="AT297" s="203" t="s">
        <v>80</v>
      </c>
      <c r="AU297" s="248">
        <v>10583000</v>
      </c>
      <c r="AV297" s="364">
        <f t="shared" si="19"/>
        <v>0</v>
      </c>
      <c r="AW297" s="133">
        <f t="shared" si="20"/>
        <v>1</v>
      </c>
      <c r="AX297" s="156" t="s">
        <v>80</v>
      </c>
      <c r="AY297" s="86" t="s">
        <v>800</v>
      </c>
      <c r="AZ297" s="145" t="s">
        <v>12893</v>
      </c>
      <c r="BA297" s="81" t="s">
        <v>71</v>
      </c>
      <c r="BB297" s="81" t="s">
        <v>71</v>
      </c>
    </row>
    <row r="298" spans="2:54" s="296" customFormat="1" ht="15" customHeight="1" x14ac:dyDescent="0.2">
      <c r="B298" s="247">
        <v>2023</v>
      </c>
      <c r="C298" s="81">
        <v>891780111</v>
      </c>
      <c r="D298" s="82" t="s">
        <v>68</v>
      </c>
      <c r="E298" s="144" t="s">
        <v>12894</v>
      </c>
      <c r="F298" s="145" t="s">
        <v>12895</v>
      </c>
      <c r="G298" s="138">
        <v>0</v>
      </c>
      <c r="H298" s="145"/>
      <c r="I298" s="86" t="s">
        <v>78</v>
      </c>
      <c r="J298" s="81" t="s">
        <v>1527</v>
      </c>
      <c r="K298" s="141" t="s">
        <v>12896</v>
      </c>
      <c r="L298" s="248">
        <v>12693000</v>
      </c>
      <c r="M298" s="81" t="s">
        <v>73</v>
      </c>
      <c r="N298" s="145"/>
      <c r="O298" s="87" t="s">
        <v>12897</v>
      </c>
      <c r="P298" s="87">
        <v>1065612272</v>
      </c>
      <c r="Q298" s="150">
        <v>33</v>
      </c>
      <c r="R298" s="169">
        <v>44943</v>
      </c>
      <c r="S298" s="248">
        <v>5363267343</v>
      </c>
      <c r="T298" s="169">
        <v>44960</v>
      </c>
      <c r="U298" s="566">
        <f>L298</f>
        <v>12693000</v>
      </c>
      <c r="V298" s="86" t="s">
        <v>70</v>
      </c>
      <c r="W298" s="143">
        <v>26668285</v>
      </c>
      <c r="X298" s="87" t="s">
        <v>9520</v>
      </c>
      <c r="Y298" s="145"/>
      <c r="Z298" s="201">
        <v>44960</v>
      </c>
      <c r="AA298" s="201">
        <v>44960</v>
      </c>
      <c r="AB298" s="201" t="s">
        <v>80</v>
      </c>
      <c r="AC298" s="201">
        <v>45093</v>
      </c>
      <c r="AD298" s="150">
        <f t="shared" si="17"/>
        <v>133</v>
      </c>
      <c r="AE298" s="150">
        <v>0</v>
      </c>
      <c r="AF298" s="567">
        <v>0</v>
      </c>
      <c r="AG298" s="150">
        <v>0</v>
      </c>
      <c r="AH298" s="156" t="s">
        <v>80</v>
      </c>
      <c r="AI298" s="150">
        <f t="shared" si="18"/>
        <v>0</v>
      </c>
      <c r="AJ298" s="143">
        <v>0</v>
      </c>
      <c r="AK298" s="248">
        <v>0</v>
      </c>
      <c r="AL298" s="86" t="s">
        <v>80</v>
      </c>
      <c r="AM298" s="150">
        <v>0</v>
      </c>
      <c r="AN298" s="169" t="s">
        <v>80</v>
      </c>
      <c r="AO298" s="169" t="s">
        <v>80</v>
      </c>
      <c r="AP298" s="150">
        <f t="shared" si="21"/>
        <v>0</v>
      </c>
      <c r="AQ298" s="252">
        <f>+L298+AF298-AK298</f>
        <v>12693000</v>
      </c>
      <c r="AR298" s="86" t="s">
        <v>115</v>
      </c>
      <c r="AS298" s="143">
        <v>0</v>
      </c>
      <c r="AT298" s="203" t="s">
        <v>80</v>
      </c>
      <c r="AU298" s="248">
        <v>12693000</v>
      </c>
      <c r="AV298" s="364">
        <f t="shared" si="19"/>
        <v>0</v>
      </c>
      <c r="AW298" s="133">
        <f t="shared" si="20"/>
        <v>1</v>
      </c>
      <c r="AX298" s="156" t="s">
        <v>80</v>
      </c>
      <c r="AY298" s="86" t="s">
        <v>800</v>
      </c>
      <c r="AZ298" s="145" t="s">
        <v>12898</v>
      </c>
      <c r="BA298" s="81" t="s">
        <v>71</v>
      </c>
      <c r="BB298" s="81" t="s">
        <v>71</v>
      </c>
    </row>
    <row r="299" spans="2:54" s="296" customFormat="1" ht="15" customHeight="1" x14ac:dyDescent="0.2">
      <c r="B299" s="247">
        <v>2023</v>
      </c>
      <c r="C299" s="81">
        <v>891780111</v>
      </c>
      <c r="D299" s="82" t="s">
        <v>68</v>
      </c>
      <c r="E299" s="144" t="s">
        <v>12899</v>
      </c>
      <c r="F299" s="145" t="s">
        <v>12900</v>
      </c>
      <c r="G299" s="138">
        <v>0</v>
      </c>
      <c r="H299" s="145"/>
      <c r="I299" s="86" t="s">
        <v>78</v>
      </c>
      <c r="J299" s="81" t="s">
        <v>1527</v>
      </c>
      <c r="K299" s="141" t="s">
        <v>12901</v>
      </c>
      <c r="L299" s="248">
        <v>9313000</v>
      </c>
      <c r="M299" s="81" t="s">
        <v>73</v>
      </c>
      <c r="N299" s="145"/>
      <c r="O299" s="87" t="s">
        <v>12902</v>
      </c>
      <c r="P299" s="87">
        <v>56086232</v>
      </c>
      <c r="Q299" s="150">
        <v>33</v>
      </c>
      <c r="R299" s="169">
        <v>44943</v>
      </c>
      <c r="S299" s="248">
        <v>5363267343</v>
      </c>
      <c r="T299" s="169">
        <v>44960</v>
      </c>
      <c r="U299" s="566">
        <f>L299</f>
        <v>9313000</v>
      </c>
      <c r="V299" s="86" t="s">
        <v>70</v>
      </c>
      <c r="W299" s="143">
        <v>85152695</v>
      </c>
      <c r="X299" s="87" t="s">
        <v>12193</v>
      </c>
      <c r="Y299" s="145"/>
      <c r="Z299" s="201">
        <v>44960</v>
      </c>
      <c r="AA299" s="201">
        <v>44960</v>
      </c>
      <c r="AB299" s="201" t="s">
        <v>80</v>
      </c>
      <c r="AC299" s="201">
        <v>45084</v>
      </c>
      <c r="AD299" s="150">
        <f t="shared" ref="AD299:AD362" si="22">+IF(AB299="1800-01-01",AC299-AA299,AC299-AB299)</f>
        <v>124</v>
      </c>
      <c r="AE299" s="150">
        <v>0</v>
      </c>
      <c r="AF299" s="567">
        <v>0</v>
      </c>
      <c r="AG299" s="150">
        <v>0</v>
      </c>
      <c r="AH299" s="156" t="s">
        <v>80</v>
      </c>
      <c r="AI299" s="150">
        <f t="shared" si="18"/>
        <v>0</v>
      </c>
      <c r="AJ299" s="143">
        <v>0</v>
      </c>
      <c r="AK299" s="248">
        <v>0</v>
      </c>
      <c r="AL299" s="86" t="s">
        <v>80</v>
      </c>
      <c r="AM299" s="150">
        <v>0</v>
      </c>
      <c r="AN299" s="169" t="s">
        <v>80</v>
      </c>
      <c r="AO299" s="169" t="s">
        <v>80</v>
      </c>
      <c r="AP299" s="150">
        <f t="shared" si="21"/>
        <v>0</v>
      </c>
      <c r="AQ299" s="252">
        <f>+L299+AF299-AK299</f>
        <v>9313000</v>
      </c>
      <c r="AR299" s="86" t="s">
        <v>115</v>
      </c>
      <c r="AS299" s="143">
        <v>0</v>
      </c>
      <c r="AT299" s="203" t="s">
        <v>80</v>
      </c>
      <c r="AU299" s="248">
        <v>9313000</v>
      </c>
      <c r="AV299" s="364">
        <f t="shared" si="19"/>
        <v>0</v>
      </c>
      <c r="AW299" s="133">
        <f t="shared" si="20"/>
        <v>1</v>
      </c>
      <c r="AX299" s="156" t="s">
        <v>80</v>
      </c>
      <c r="AY299" s="86" t="s">
        <v>800</v>
      </c>
      <c r="AZ299" s="145" t="s">
        <v>12903</v>
      </c>
      <c r="BA299" s="81" t="s">
        <v>71</v>
      </c>
      <c r="BB299" s="81" t="s">
        <v>71</v>
      </c>
    </row>
    <row r="300" spans="2:54" s="296" customFormat="1" ht="15" customHeight="1" x14ac:dyDescent="0.2">
      <c r="B300" s="247">
        <v>2023</v>
      </c>
      <c r="C300" s="81">
        <v>891780111</v>
      </c>
      <c r="D300" s="82" t="s">
        <v>68</v>
      </c>
      <c r="E300" s="144" t="s">
        <v>12904</v>
      </c>
      <c r="F300" s="145" t="s">
        <v>12905</v>
      </c>
      <c r="G300" s="138">
        <v>0</v>
      </c>
      <c r="H300" s="145"/>
      <c r="I300" s="86" t="s">
        <v>78</v>
      </c>
      <c r="J300" s="81" t="s">
        <v>1527</v>
      </c>
      <c r="K300" s="141" t="s">
        <v>12906</v>
      </c>
      <c r="L300" s="248">
        <v>9313000</v>
      </c>
      <c r="M300" s="81" t="s">
        <v>73</v>
      </c>
      <c r="N300" s="145"/>
      <c r="O300" s="87" t="s">
        <v>12907</v>
      </c>
      <c r="P300" s="87">
        <v>72258990</v>
      </c>
      <c r="Q300" s="150">
        <v>33</v>
      </c>
      <c r="R300" s="169">
        <v>44943</v>
      </c>
      <c r="S300" s="248">
        <v>5363267343</v>
      </c>
      <c r="T300" s="169">
        <v>44960</v>
      </c>
      <c r="U300" s="566">
        <f>L300</f>
        <v>9313000</v>
      </c>
      <c r="V300" s="86" t="s">
        <v>70</v>
      </c>
      <c r="W300" s="143">
        <v>85152695</v>
      </c>
      <c r="X300" s="87" t="s">
        <v>12193</v>
      </c>
      <c r="Y300" s="145"/>
      <c r="Z300" s="201">
        <v>44960</v>
      </c>
      <c r="AA300" s="201">
        <v>44960</v>
      </c>
      <c r="AB300" s="201" t="s">
        <v>80</v>
      </c>
      <c r="AC300" s="201">
        <v>45084</v>
      </c>
      <c r="AD300" s="150">
        <f t="shared" si="22"/>
        <v>124</v>
      </c>
      <c r="AE300" s="150">
        <v>0</v>
      </c>
      <c r="AF300" s="567">
        <v>0</v>
      </c>
      <c r="AG300" s="150">
        <v>0</v>
      </c>
      <c r="AH300" s="156" t="s">
        <v>80</v>
      </c>
      <c r="AI300" s="150">
        <f t="shared" si="18"/>
        <v>0</v>
      </c>
      <c r="AJ300" s="143">
        <v>0</v>
      </c>
      <c r="AK300" s="248">
        <v>0</v>
      </c>
      <c r="AL300" s="86" t="s">
        <v>80</v>
      </c>
      <c r="AM300" s="150">
        <v>0</v>
      </c>
      <c r="AN300" s="169" t="s">
        <v>80</v>
      </c>
      <c r="AO300" s="169" t="s">
        <v>80</v>
      </c>
      <c r="AP300" s="150">
        <f t="shared" si="21"/>
        <v>0</v>
      </c>
      <c r="AQ300" s="252">
        <f>+L300+AF300-AK300</f>
        <v>9313000</v>
      </c>
      <c r="AR300" s="86" t="s">
        <v>115</v>
      </c>
      <c r="AS300" s="143">
        <v>0</v>
      </c>
      <c r="AT300" s="203" t="s">
        <v>80</v>
      </c>
      <c r="AU300" s="248">
        <v>9313000</v>
      </c>
      <c r="AV300" s="364">
        <f t="shared" si="19"/>
        <v>0</v>
      </c>
      <c r="AW300" s="133">
        <f t="shared" si="20"/>
        <v>1</v>
      </c>
      <c r="AX300" s="156" t="s">
        <v>80</v>
      </c>
      <c r="AY300" s="86" t="s">
        <v>800</v>
      </c>
      <c r="AZ300" s="145" t="s">
        <v>12908</v>
      </c>
      <c r="BA300" s="81" t="s">
        <v>71</v>
      </c>
      <c r="BB300" s="81" t="s">
        <v>71</v>
      </c>
    </row>
    <row r="301" spans="2:54" s="296" customFormat="1" ht="15" customHeight="1" x14ac:dyDescent="0.2">
      <c r="B301" s="247">
        <v>2023</v>
      </c>
      <c r="C301" s="81">
        <v>891780111</v>
      </c>
      <c r="D301" s="82" t="s">
        <v>68</v>
      </c>
      <c r="E301" s="144" t="s">
        <v>12909</v>
      </c>
      <c r="F301" s="145" t="s">
        <v>12910</v>
      </c>
      <c r="G301" s="138">
        <v>0</v>
      </c>
      <c r="H301" s="145"/>
      <c r="I301" s="86" t="s">
        <v>78</v>
      </c>
      <c r="J301" s="81" t="s">
        <v>1527</v>
      </c>
      <c r="K301" s="141" t="s">
        <v>12911</v>
      </c>
      <c r="L301" s="248">
        <v>14393000</v>
      </c>
      <c r="M301" s="81" t="s">
        <v>73</v>
      </c>
      <c r="N301" s="145"/>
      <c r="O301" s="87" t="s">
        <v>12912</v>
      </c>
      <c r="P301" s="87">
        <v>22854984</v>
      </c>
      <c r="Q301" s="150">
        <v>33</v>
      </c>
      <c r="R301" s="169">
        <v>44943</v>
      </c>
      <c r="S301" s="248">
        <v>5363267343</v>
      </c>
      <c r="T301" s="169">
        <v>44960</v>
      </c>
      <c r="U301" s="566">
        <f>L301</f>
        <v>14393000</v>
      </c>
      <c r="V301" s="86" t="s">
        <v>70</v>
      </c>
      <c r="W301" s="143">
        <v>12621405</v>
      </c>
      <c r="X301" s="87" t="s">
        <v>11467</v>
      </c>
      <c r="Y301" s="145"/>
      <c r="Z301" s="201">
        <v>44960</v>
      </c>
      <c r="AA301" s="201">
        <v>44960</v>
      </c>
      <c r="AB301" s="201" t="s">
        <v>80</v>
      </c>
      <c r="AC301" s="201">
        <v>45084</v>
      </c>
      <c r="AD301" s="150">
        <f t="shared" si="22"/>
        <v>124</v>
      </c>
      <c r="AE301" s="150">
        <v>1</v>
      </c>
      <c r="AF301" s="567">
        <v>2607000</v>
      </c>
      <c r="AG301" s="150">
        <v>1</v>
      </c>
      <c r="AH301" s="201">
        <v>45107</v>
      </c>
      <c r="AI301" s="150">
        <f t="shared" si="18"/>
        <v>23</v>
      </c>
      <c r="AJ301" s="143">
        <v>0</v>
      </c>
      <c r="AK301" s="248">
        <v>0</v>
      </c>
      <c r="AL301" s="86" t="s">
        <v>80</v>
      </c>
      <c r="AM301" s="150">
        <v>0</v>
      </c>
      <c r="AN301" s="169" t="s">
        <v>80</v>
      </c>
      <c r="AO301" s="169" t="s">
        <v>80</v>
      </c>
      <c r="AP301" s="150">
        <f t="shared" si="21"/>
        <v>0</v>
      </c>
      <c r="AQ301" s="252">
        <f>+L301+AF301-AK301</f>
        <v>17000000</v>
      </c>
      <c r="AR301" s="86" t="s">
        <v>115</v>
      </c>
      <c r="AS301" s="143">
        <v>0</v>
      </c>
      <c r="AT301" s="203" t="s">
        <v>80</v>
      </c>
      <c r="AU301" s="248">
        <v>17000000</v>
      </c>
      <c r="AV301" s="364">
        <f t="shared" si="19"/>
        <v>0</v>
      </c>
      <c r="AW301" s="133">
        <f t="shared" si="20"/>
        <v>1</v>
      </c>
      <c r="AX301" s="156" t="s">
        <v>80</v>
      </c>
      <c r="AY301" s="86" t="s">
        <v>800</v>
      </c>
      <c r="AZ301" s="145" t="s">
        <v>12913</v>
      </c>
      <c r="BA301" s="81" t="s">
        <v>71</v>
      </c>
      <c r="BB301" s="81" t="s">
        <v>71</v>
      </c>
    </row>
    <row r="302" spans="2:54" s="296" customFormat="1" ht="15" customHeight="1" x14ac:dyDescent="0.2">
      <c r="B302" s="247">
        <v>2023</v>
      </c>
      <c r="C302" s="81">
        <v>891780111</v>
      </c>
      <c r="D302" s="82" t="s">
        <v>68</v>
      </c>
      <c r="E302" s="144" t="s">
        <v>12914</v>
      </c>
      <c r="F302" s="145" t="s">
        <v>12915</v>
      </c>
      <c r="G302" s="138">
        <v>0</v>
      </c>
      <c r="H302" s="145"/>
      <c r="I302" s="86" t="s">
        <v>78</v>
      </c>
      <c r="J302" s="81" t="s">
        <v>1527</v>
      </c>
      <c r="K302" s="141" t="s">
        <v>12916</v>
      </c>
      <c r="L302" s="248">
        <v>14817000</v>
      </c>
      <c r="M302" s="81" t="s">
        <v>73</v>
      </c>
      <c r="N302" s="145"/>
      <c r="O302" s="87" t="s">
        <v>12917</v>
      </c>
      <c r="P302" s="87">
        <v>79158166</v>
      </c>
      <c r="Q302" s="150">
        <v>33</v>
      </c>
      <c r="R302" s="169">
        <v>44943</v>
      </c>
      <c r="S302" s="248">
        <v>5363267343</v>
      </c>
      <c r="T302" s="169">
        <v>44960</v>
      </c>
      <c r="U302" s="566">
        <f>L302</f>
        <v>14817000</v>
      </c>
      <c r="V302" s="86" t="s">
        <v>70</v>
      </c>
      <c r="W302" s="143">
        <v>36557666</v>
      </c>
      <c r="X302" s="87" t="s">
        <v>9555</v>
      </c>
      <c r="Y302" s="145"/>
      <c r="Z302" s="201">
        <v>44960</v>
      </c>
      <c r="AA302" s="201">
        <v>44960</v>
      </c>
      <c r="AB302" s="201" t="s">
        <v>80</v>
      </c>
      <c r="AC302" s="201">
        <v>45084</v>
      </c>
      <c r="AD302" s="150">
        <f t="shared" si="22"/>
        <v>124</v>
      </c>
      <c r="AE302" s="150">
        <v>0</v>
      </c>
      <c r="AF302" s="567">
        <v>0</v>
      </c>
      <c r="AG302" s="150">
        <v>0</v>
      </c>
      <c r="AH302" s="156" t="s">
        <v>80</v>
      </c>
      <c r="AI302" s="150">
        <f t="shared" si="18"/>
        <v>0</v>
      </c>
      <c r="AJ302" s="143">
        <v>0</v>
      </c>
      <c r="AK302" s="248">
        <v>0</v>
      </c>
      <c r="AL302" s="86" t="s">
        <v>80</v>
      </c>
      <c r="AM302" s="150">
        <v>0</v>
      </c>
      <c r="AN302" s="169" t="s">
        <v>80</v>
      </c>
      <c r="AO302" s="169" t="s">
        <v>80</v>
      </c>
      <c r="AP302" s="150">
        <f t="shared" si="21"/>
        <v>0</v>
      </c>
      <c r="AQ302" s="252">
        <f>+L302+AF302-AK302</f>
        <v>14817000</v>
      </c>
      <c r="AR302" s="86" t="s">
        <v>115</v>
      </c>
      <c r="AS302" s="143">
        <v>0</v>
      </c>
      <c r="AT302" s="203" t="s">
        <v>80</v>
      </c>
      <c r="AU302" s="248">
        <v>14817000</v>
      </c>
      <c r="AV302" s="364">
        <f t="shared" si="19"/>
        <v>0</v>
      </c>
      <c r="AW302" s="133">
        <f t="shared" si="20"/>
        <v>1</v>
      </c>
      <c r="AX302" s="156" t="s">
        <v>80</v>
      </c>
      <c r="AY302" s="86" t="s">
        <v>800</v>
      </c>
      <c r="AZ302" s="145" t="s">
        <v>12918</v>
      </c>
      <c r="BA302" s="81" t="s">
        <v>71</v>
      </c>
      <c r="BB302" s="81" t="s">
        <v>71</v>
      </c>
    </row>
    <row r="303" spans="2:54" s="296" customFormat="1" ht="15" customHeight="1" x14ac:dyDescent="0.2">
      <c r="B303" s="247">
        <v>2023</v>
      </c>
      <c r="C303" s="81">
        <v>891780111</v>
      </c>
      <c r="D303" s="82" t="s">
        <v>68</v>
      </c>
      <c r="E303" s="144" t="s">
        <v>12919</v>
      </c>
      <c r="F303" s="145" t="s">
        <v>12920</v>
      </c>
      <c r="G303" s="138">
        <v>0</v>
      </c>
      <c r="H303" s="145"/>
      <c r="I303" s="86" t="s">
        <v>78</v>
      </c>
      <c r="J303" s="81" t="s">
        <v>1527</v>
      </c>
      <c r="K303" s="141" t="s">
        <v>12882</v>
      </c>
      <c r="L303" s="248">
        <v>8043000</v>
      </c>
      <c r="M303" s="81" t="s">
        <v>73</v>
      </c>
      <c r="N303" s="145"/>
      <c r="O303" s="87" t="s">
        <v>12921</v>
      </c>
      <c r="P303" s="87">
        <v>57298171</v>
      </c>
      <c r="Q303" s="150">
        <v>33</v>
      </c>
      <c r="R303" s="169">
        <v>44943</v>
      </c>
      <c r="S303" s="248">
        <v>5363267343</v>
      </c>
      <c r="T303" s="169">
        <v>44960</v>
      </c>
      <c r="U303" s="566">
        <f>L303</f>
        <v>8043000</v>
      </c>
      <c r="V303" s="86" t="s">
        <v>70</v>
      </c>
      <c r="W303" s="143">
        <v>7633817</v>
      </c>
      <c r="X303" s="87" t="s">
        <v>10035</v>
      </c>
      <c r="Y303" s="145"/>
      <c r="Z303" s="201">
        <v>44960</v>
      </c>
      <c r="AA303" s="201">
        <v>44960</v>
      </c>
      <c r="AB303" s="201" t="s">
        <v>80</v>
      </c>
      <c r="AC303" s="201">
        <v>45084</v>
      </c>
      <c r="AD303" s="150">
        <f t="shared" si="22"/>
        <v>124</v>
      </c>
      <c r="AE303" s="150">
        <v>1</v>
      </c>
      <c r="AF303" s="567">
        <v>1457000</v>
      </c>
      <c r="AG303" s="150">
        <v>1</v>
      </c>
      <c r="AH303" s="201">
        <v>45107</v>
      </c>
      <c r="AI303" s="150">
        <f t="shared" si="18"/>
        <v>23</v>
      </c>
      <c r="AJ303" s="143">
        <v>0</v>
      </c>
      <c r="AK303" s="248">
        <v>0</v>
      </c>
      <c r="AL303" s="86" t="s">
        <v>80</v>
      </c>
      <c r="AM303" s="150">
        <v>0</v>
      </c>
      <c r="AN303" s="169" t="s">
        <v>80</v>
      </c>
      <c r="AO303" s="169" t="s">
        <v>80</v>
      </c>
      <c r="AP303" s="150">
        <f t="shared" si="21"/>
        <v>0</v>
      </c>
      <c r="AQ303" s="252">
        <f>+L303+AF303-AK303</f>
        <v>9500000</v>
      </c>
      <c r="AR303" s="86" t="s">
        <v>115</v>
      </c>
      <c r="AS303" s="143">
        <v>0</v>
      </c>
      <c r="AT303" s="203" t="s">
        <v>80</v>
      </c>
      <c r="AU303" s="248">
        <v>9500000</v>
      </c>
      <c r="AV303" s="364">
        <f t="shared" si="19"/>
        <v>0</v>
      </c>
      <c r="AW303" s="133">
        <f t="shared" si="20"/>
        <v>1</v>
      </c>
      <c r="AX303" s="156" t="s">
        <v>80</v>
      </c>
      <c r="AY303" s="86" t="s">
        <v>800</v>
      </c>
      <c r="AZ303" s="145" t="s">
        <v>12922</v>
      </c>
      <c r="BA303" s="81" t="s">
        <v>71</v>
      </c>
      <c r="BB303" s="81" t="s">
        <v>71</v>
      </c>
    </row>
    <row r="304" spans="2:54" s="296" customFormat="1" ht="15" customHeight="1" x14ac:dyDescent="0.2">
      <c r="B304" s="247">
        <v>2023</v>
      </c>
      <c r="C304" s="81">
        <v>891780111</v>
      </c>
      <c r="D304" s="82" t="s">
        <v>68</v>
      </c>
      <c r="E304" s="144" t="s">
        <v>12923</v>
      </c>
      <c r="F304" s="145" t="s">
        <v>12924</v>
      </c>
      <c r="G304" s="138">
        <v>0</v>
      </c>
      <c r="H304" s="145"/>
      <c r="I304" s="86" t="s">
        <v>78</v>
      </c>
      <c r="J304" s="81" t="s">
        <v>1527</v>
      </c>
      <c r="K304" s="141" t="s">
        <v>12925</v>
      </c>
      <c r="L304" s="248">
        <v>9313000</v>
      </c>
      <c r="M304" s="81" t="s">
        <v>73</v>
      </c>
      <c r="N304" s="145"/>
      <c r="O304" s="87" t="s">
        <v>12926</v>
      </c>
      <c r="P304" s="87">
        <v>93373218</v>
      </c>
      <c r="Q304" s="150">
        <v>33</v>
      </c>
      <c r="R304" s="169">
        <v>44943</v>
      </c>
      <c r="S304" s="248">
        <v>5363267343</v>
      </c>
      <c r="T304" s="169">
        <v>44960</v>
      </c>
      <c r="U304" s="566">
        <f>L304</f>
        <v>9313000</v>
      </c>
      <c r="V304" s="86" t="s">
        <v>70</v>
      </c>
      <c r="W304" s="143">
        <v>85152695</v>
      </c>
      <c r="X304" s="87" t="s">
        <v>12193</v>
      </c>
      <c r="Y304" s="145"/>
      <c r="Z304" s="201">
        <v>44960</v>
      </c>
      <c r="AA304" s="201">
        <v>44960</v>
      </c>
      <c r="AB304" s="201" t="s">
        <v>80</v>
      </c>
      <c r="AC304" s="201">
        <v>45084</v>
      </c>
      <c r="AD304" s="150">
        <f t="shared" si="22"/>
        <v>124</v>
      </c>
      <c r="AE304" s="150">
        <v>0</v>
      </c>
      <c r="AF304" s="567">
        <v>0</v>
      </c>
      <c r="AG304" s="150">
        <v>0</v>
      </c>
      <c r="AH304" s="156" t="s">
        <v>80</v>
      </c>
      <c r="AI304" s="150">
        <f t="shared" si="18"/>
        <v>0</v>
      </c>
      <c r="AJ304" s="143">
        <v>0</v>
      </c>
      <c r="AK304" s="248">
        <v>0</v>
      </c>
      <c r="AL304" s="86" t="s">
        <v>80</v>
      </c>
      <c r="AM304" s="150">
        <v>0</v>
      </c>
      <c r="AN304" s="169" t="s">
        <v>80</v>
      </c>
      <c r="AO304" s="169" t="s">
        <v>80</v>
      </c>
      <c r="AP304" s="150">
        <f t="shared" si="21"/>
        <v>0</v>
      </c>
      <c r="AQ304" s="252">
        <f>+L304+AF304-AK304</f>
        <v>9313000</v>
      </c>
      <c r="AR304" s="86" t="s">
        <v>115</v>
      </c>
      <c r="AS304" s="143">
        <v>0</v>
      </c>
      <c r="AT304" s="203" t="s">
        <v>80</v>
      </c>
      <c r="AU304" s="248">
        <v>9313000</v>
      </c>
      <c r="AV304" s="364">
        <f t="shared" si="19"/>
        <v>0</v>
      </c>
      <c r="AW304" s="133">
        <f t="shared" si="20"/>
        <v>1</v>
      </c>
      <c r="AX304" s="156" t="s">
        <v>80</v>
      </c>
      <c r="AY304" s="86" t="s">
        <v>800</v>
      </c>
      <c r="AZ304" s="145" t="s">
        <v>12927</v>
      </c>
      <c r="BA304" s="81" t="s">
        <v>71</v>
      </c>
      <c r="BB304" s="81" t="s">
        <v>71</v>
      </c>
    </row>
    <row r="305" spans="2:54" s="296" customFormat="1" ht="15" customHeight="1" x14ac:dyDescent="0.2">
      <c r="B305" s="247">
        <v>2023</v>
      </c>
      <c r="C305" s="81">
        <v>891780111</v>
      </c>
      <c r="D305" s="82" t="s">
        <v>68</v>
      </c>
      <c r="E305" s="144" t="s">
        <v>12928</v>
      </c>
      <c r="F305" s="145" t="s">
        <v>12929</v>
      </c>
      <c r="G305" s="138">
        <v>0</v>
      </c>
      <c r="H305" s="145"/>
      <c r="I305" s="86" t="s">
        <v>78</v>
      </c>
      <c r="J305" s="81" t="s">
        <v>1527</v>
      </c>
      <c r="K305" s="141" t="s">
        <v>12930</v>
      </c>
      <c r="L305" s="248">
        <v>8613000</v>
      </c>
      <c r="M305" s="81" t="s">
        <v>73</v>
      </c>
      <c r="N305" s="145"/>
      <c r="O305" s="87" t="s">
        <v>12931</v>
      </c>
      <c r="P305" s="87">
        <v>12550715</v>
      </c>
      <c r="Q305" s="150">
        <v>33</v>
      </c>
      <c r="R305" s="169">
        <v>44943</v>
      </c>
      <c r="S305" s="248">
        <v>5363267343</v>
      </c>
      <c r="T305" s="169">
        <v>44960</v>
      </c>
      <c r="U305" s="566">
        <f>L305</f>
        <v>8613000</v>
      </c>
      <c r="V305" s="86" t="s">
        <v>70</v>
      </c>
      <c r="W305" s="143">
        <v>85459497</v>
      </c>
      <c r="X305" s="87" t="s">
        <v>9253</v>
      </c>
      <c r="Y305" s="145"/>
      <c r="Z305" s="201">
        <v>44960</v>
      </c>
      <c r="AA305" s="201">
        <v>44960</v>
      </c>
      <c r="AB305" s="201" t="s">
        <v>80</v>
      </c>
      <c r="AC305" s="201">
        <v>45093</v>
      </c>
      <c r="AD305" s="150">
        <f t="shared" si="22"/>
        <v>133</v>
      </c>
      <c r="AE305" s="150">
        <v>0</v>
      </c>
      <c r="AF305" s="567">
        <v>0</v>
      </c>
      <c r="AG305" s="150">
        <v>0</v>
      </c>
      <c r="AH305" s="156" t="s">
        <v>80</v>
      </c>
      <c r="AI305" s="150">
        <f t="shared" si="18"/>
        <v>0</v>
      </c>
      <c r="AJ305" s="143">
        <v>0</v>
      </c>
      <c r="AK305" s="248">
        <v>0</v>
      </c>
      <c r="AL305" s="86" t="s">
        <v>80</v>
      </c>
      <c r="AM305" s="150">
        <v>1</v>
      </c>
      <c r="AN305" s="169">
        <v>45030</v>
      </c>
      <c r="AO305" s="169">
        <v>45045</v>
      </c>
      <c r="AP305" s="150">
        <f t="shared" si="21"/>
        <v>15</v>
      </c>
      <c r="AQ305" s="252">
        <f>+L305+AF305-AK305</f>
        <v>8613000</v>
      </c>
      <c r="AR305" s="86" t="s">
        <v>115</v>
      </c>
      <c r="AS305" s="143">
        <v>0</v>
      </c>
      <c r="AT305" s="203" t="s">
        <v>80</v>
      </c>
      <c r="AU305" s="248">
        <v>8613000</v>
      </c>
      <c r="AV305" s="364">
        <f t="shared" si="19"/>
        <v>0</v>
      </c>
      <c r="AW305" s="133">
        <f t="shared" si="20"/>
        <v>1</v>
      </c>
      <c r="AX305" s="156" t="s">
        <v>80</v>
      </c>
      <c r="AY305" s="86" t="s">
        <v>800</v>
      </c>
      <c r="AZ305" s="145" t="s">
        <v>12932</v>
      </c>
      <c r="BA305" s="81" t="s">
        <v>71</v>
      </c>
      <c r="BB305" s="81" t="s">
        <v>71</v>
      </c>
    </row>
    <row r="306" spans="2:54" s="296" customFormat="1" ht="15" customHeight="1" x14ac:dyDescent="0.2">
      <c r="B306" s="247">
        <v>2023</v>
      </c>
      <c r="C306" s="81">
        <v>891780111</v>
      </c>
      <c r="D306" s="82" t="s">
        <v>68</v>
      </c>
      <c r="E306" s="144" t="s">
        <v>12933</v>
      </c>
      <c r="F306" s="145" t="s">
        <v>12934</v>
      </c>
      <c r="G306" s="138">
        <v>0</v>
      </c>
      <c r="H306" s="145"/>
      <c r="I306" s="86" t="s">
        <v>78</v>
      </c>
      <c r="J306" s="81" t="s">
        <v>1527</v>
      </c>
      <c r="K306" s="141" t="s">
        <v>12935</v>
      </c>
      <c r="L306" s="248">
        <v>9313000</v>
      </c>
      <c r="M306" s="81" t="s">
        <v>73</v>
      </c>
      <c r="N306" s="145"/>
      <c r="O306" s="87" t="s">
        <v>9666</v>
      </c>
      <c r="P306" s="87">
        <v>1045723246</v>
      </c>
      <c r="Q306" s="150">
        <v>33</v>
      </c>
      <c r="R306" s="169">
        <v>44943</v>
      </c>
      <c r="S306" s="248">
        <v>5363267343</v>
      </c>
      <c r="T306" s="169">
        <v>44960</v>
      </c>
      <c r="U306" s="566">
        <f>L306</f>
        <v>9313000</v>
      </c>
      <c r="V306" s="86" t="s">
        <v>70</v>
      </c>
      <c r="W306" s="143">
        <v>55301715</v>
      </c>
      <c r="X306" s="87" t="s">
        <v>12936</v>
      </c>
      <c r="Y306" s="145"/>
      <c r="Z306" s="201">
        <v>44960</v>
      </c>
      <c r="AA306" s="201">
        <v>44960</v>
      </c>
      <c r="AB306" s="201" t="s">
        <v>80</v>
      </c>
      <c r="AC306" s="201">
        <v>45084</v>
      </c>
      <c r="AD306" s="150">
        <f t="shared" si="22"/>
        <v>124</v>
      </c>
      <c r="AE306" s="150">
        <v>0</v>
      </c>
      <c r="AF306" s="567">
        <v>0</v>
      </c>
      <c r="AG306" s="150">
        <v>0</v>
      </c>
      <c r="AH306" s="156" t="s">
        <v>80</v>
      </c>
      <c r="AI306" s="150">
        <f t="shared" si="18"/>
        <v>0</v>
      </c>
      <c r="AJ306" s="143">
        <v>0</v>
      </c>
      <c r="AK306" s="248">
        <v>0</v>
      </c>
      <c r="AL306" s="86" t="s">
        <v>80</v>
      </c>
      <c r="AM306" s="150">
        <v>0</v>
      </c>
      <c r="AN306" s="169" t="s">
        <v>80</v>
      </c>
      <c r="AO306" s="169" t="s">
        <v>80</v>
      </c>
      <c r="AP306" s="150">
        <f t="shared" si="21"/>
        <v>0</v>
      </c>
      <c r="AQ306" s="252">
        <f>+L306+AF306-AK306</f>
        <v>9313000</v>
      </c>
      <c r="AR306" s="86" t="s">
        <v>115</v>
      </c>
      <c r="AS306" s="143">
        <v>0</v>
      </c>
      <c r="AT306" s="203" t="s">
        <v>80</v>
      </c>
      <c r="AU306" s="248">
        <v>9313000</v>
      </c>
      <c r="AV306" s="364">
        <f t="shared" si="19"/>
        <v>0</v>
      </c>
      <c r="AW306" s="133">
        <f t="shared" si="20"/>
        <v>1</v>
      </c>
      <c r="AX306" s="156" t="s">
        <v>80</v>
      </c>
      <c r="AY306" s="86" t="s">
        <v>800</v>
      </c>
      <c r="AZ306" s="145" t="s">
        <v>12937</v>
      </c>
      <c r="BA306" s="81" t="s">
        <v>71</v>
      </c>
      <c r="BB306" s="81" t="s">
        <v>71</v>
      </c>
    </row>
    <row r="307" spans="2:54" s="296" customFormat="1" ht="15" customHeight="1" x14ac:dyDescent="0.2">
      <c r="B307" s="247">
        <v>2023</v>
      </c>
      <c r="C307" s="81">
        <v>891780111</v>
      </c>
      <c r="D307" s="82" t="s">
        <v>68</v>
      </c>
      <c r="E307" s="144" t="s">
        <v>12938</v>
      </c>
      <c r="F307" s="145" t="s">
        <v>12939</v>
      </c>
      <c r="G307" s="138">
        <v>0</v>
      </c>
      <c r="H307" s="145"/>
      <c r="I307" s="86" t="s">
        <v>78</v>
      </c>
      <c r="J307" s="81" t="s">
        <v>1527</v>
      </c>
      <c r="K307" s="141" t="s">
        <v>12940</v>
      </c>
      <c r="L307" s="248">
        <v>8043000</v>
      </c>
      <c r="M307" s="81" t="s">
        <v>73</v>
      </c>
      <c r="N307" s="145"/>
      <c r="O307" s="87" t="s">
        <v>12941</v>
      </c>
      <c r="P307" s="87">
        <v>1102848790</v>
      </c>
      <c r="Q307" s="150">
        <v>33</v>
      </c>
      <c r="R307" s="169">
        <v>44943</v>
      </c>
      <c r="S307" s="248">
        <v>5363267343</v>
      </c>
      <c r="T307" s="169">
        <v>44960</v>
      </c>
      <c r="U307" s="566">
        <f>L307</f>
        <v>8043000</v>
      </c>
      <c r="V307" s="86" t="s">
        <v>70</v>
      </c>
      <c r="W307" s="143">
        <v>55301715</v>
      </c>
      <c r="X307" s="87" t="s">
        <v>12936</v>
      </c>
      <c r="Y307" s="145"/>
      <c r="Z307" s="201">
        <v>44960</v>
      </c>
      <c r="AA307" s="201">
        <v>44960</v>
      </c>
      <c r="AB307" s="201" t="s">
        <v>80</v>
      </c>
      <c r="AC307" s="201">
        <v>45084</v>
      </c>
      <c r="AD307" s="150">
        <f t="shared" si="22"/>
        <v>124</v>
      </c>
      <c r="AE307" s="150">
        <v>0</v>
      </c>
      <c r="AF307" s="567">
        <v>0</v>
      </c>
      <c r="AG307" s="150">
        <v>0</v>
      </c>
      <c r="AH307" s="156" t="s">
        <v>80</v>
      </c>
      <c r="AI307" s="150">
        <f t="shared" si="18"/>
        <v>0</v>
      </c>
      <c r="AJ307" s="143">
        <v>0</v>
      </c>
      <c r="AK307" s="248">
        <v>0</v>
      </c>
      <c r="AL307" s="86" t="s">
        <v>80</v>
      </c>
      <c r="AM307" s="150">
        <v>0</v>
      </c>
      <c r="AN307" s="169" t="s">
        <v>80</v>
      </c>
      <c r="AO307" s="169" t="s">
        <v>80</v>
      </c>
      <c r="AP307" s="150">
        <f t="shared" si="21"/>
        <v>0</v>
      </c>
      <c r="AQ307" s="252">
        <f>+L307+AF307-AK307</f>
        <v>8043000</v>
      </c>
      <c r="AR307" s="86" t="s">
        <v>115</v>
      </c>
      <c r="AS307" s="143">
        <v>0</v>
      </c>
      <c r="AT307" s="203" t="s">
        <v>80</v>
      </c>
      <c r="AU307" s="248">
        <v>8043000</v>
      </c>
      <c r="AV307" s="364">
        <f t="shared" si="19"/>
        <v>0</v>
      </c>
      <c r="AW307" s="133">
        <f t="shared" si="20"/>
        <v>1</v>
      </c>
      <c r="AX307" s="156" t="s">
        <v>80</v>
      </c>
      <c r="AY307" s="86" t="s">
        <v>800</v>
      </c>
      <c r="AZ307" s="145" t="s">
        <v>12942</v>
      </c>
      <c r="BA307" s="81" t="s">
        <v>71</v>
      </c>
      <c r="BB307" s="81" t="s">
        <v>71</v>
      </c>
    </row>
    <row r="308" spans="2:54" s="296" customFormat="1" ht="15" customHeight="1" x14ac:dyDescent="0.2">
      <c r="B308" s="247">
        <v>2023</v>
      </c>
      <c r="C308" s="81">
        <v>891780111</v>
      </c>
      <c r="D308" s="82" t="s">
        <v>68</v>
      </c>
      <c r="E308" s="144" t="s">
        <v>12943</v>
      </c>
      <c r="F308" s="145" t="s">
        <v>12944</v>
      </c>
      <c r="G308" s="138">
        <v>0</v>
      </c>
      <c r="H308" s="145"/>
      <c r="I308" s="86" t="s">
        <v>78</v>
      </c>
      <c r="J308" s="81" t="s">
        <v>1527</v>
      </c>
      <c r="K308" s="141" t="s">
        <v>12945</v>
      </c>
      <c r="L308" s="248">
        <v>13123000</v>
      </c>
      <c r="M308" s="81" t="s">
        <v>73</v>
      </c>
      <c r="N308" s="145"/>
      <c r="O308" s="87" t="s">
        <v>12946</v>
      </c>
      <c r="P308" s="87">
        <v>1083027986</v>
      </c>
      <c r="Q308" s="150">
        <v>33</v>
      </c>
      <c r="R308" s="169">
        <v>44943</v>
      </c>
      <c r="S308" s="248">
        <v>5363267343</v>
      </c>
      <c r="T308" s="169">
        <v>44960</v>
      </c>
      <c r="U308" s="566">
        <f>L308</f>
        <v>13123000</v>
      </c>
      <c r="V308" s="86" t="s">
        <v>70</v>
      </c>
      <c r="W308" s="143">
        <v>72175281</v>
      </c>
      <c r="X308" s="87" t="s">
        <v>10639</v>
      </c>
      <c r="Y308" s="145"/>
      <c r="Z308" s="201">
        <v>44960</v>
      </c>
      <c r="AA308" s="201">
        <v>44960</v>
      </c>
      <c r="AB308" s="201" t="s">
        <v>80</v>
      </c>
      <c r="AC308" s="201">
        <v>45084</v>
      </c>
      <c r="AD308" s="150">
        <f t="shared" si="22"/>
        <v>124</v>
      </c>
      <c r="AE308" s="150">
        <v>0</v>
      </c>
      <c r="AF308" s="567">
        <v>0</v>
      </c>
      <c r="AG308" s="150">
        <v>0</v>
      </c>
      <c r="AH308" s="156" t="s">
        <v>80</v>
      </c>
      <c r="AI308" s="150">
        <f t="shared" si="18"/>
        <v>0</v>
      </c>
      <c r="AJ308" s="143">
        <v>1</v>
      </c>
      <c r="AK308" s="248">
        <v>3823000</v>
      </c>
      <c r="AL308" s="156">
        <v>45046</v>
      </c>
      <c r="AM308" s="150">
        <v>0</v>
      </c>
      <c r="AN308" s="169" t="s">
        <v>80</v>
      </c>
      <c r="AO308" s="169" t="s">
        <v>80</v>
      </c>
      <c r="AP308" s="150">
        <f t="shared" si="21"/>
        <v>0</v>
      </c>
      <c r="AQ308" s="252">
        <f>+L308+AF308-AK308</f>
        <v>9300000</v>
      </c>
      <c r="AR308" s="86" t="s">
        <v>115</v>
      </c>
      <c r="AS308" s="143">
        <v>0</v>
      </c>
      <c r="AT308" s="203" t="s">
        <v>80</v>
      </c>
      <c r="AU308" s="248">
        <v>9300000</v>
      </c>
      <c r="AV308" s="364">
        <f t="shared" si="19"/>
        <v>0</v>
      </c>
      <c r="AW308" s="133">
        <f t="shared" si="20"/>
        <v>1</v>
      </c>
      <c r="AX308" s="156">
        <v>45084</v>
      </c>
      <c r="AY308" s="86" t="s">
        <v>253</v>
      </c>
      <c r="AZ308" s="145" t="s">
        <v>12947</v>
      </c>
      <c r="BA308" s="81" t="s">
        <v>71</v>
      </c>
      <c r="BB308" s="81" t="s">
        <v>71</v>
      </c>
    </row>
    <row r="309" spans="2:54" s="296" customFormat="1" ht="15" customHeight="1" x14ac:dyDescent="0.2">
      <c r="B309" s="247">
        <v>2023</v>
      </c>
      <c r="C309" s="81">
        <v>891780111</v>
      </c>
      <c r="D309" s="82" t="s">
        <v>68</v>
      </c>
      <c r="E309" s="144" t="s">
        <v>12948</v>
      </c>
      <c r="F309" s="145" t="s">
        <v>12949</v>
      </c>
      <c r="G309" s="568">
        <v>0</v>
      </c>
      <c r="H309" s="145"/>
      <c r="I309" s="86" t="s">
        <v>78</v>
      </c>
      <c r="J309" s="317" t="s">
        <v>1527</v>
      </c>
      <c r="K309" s="569" t="s">
        <v>12950</v>
      </c>
      <c r="L309" s="570">
        <v>9313000</v>
      </c>
      <c r="M309" s="81" t="s">
        <v>73</v>
      </c>
      <c r="N309" s="145"/>
      <c r="O309" s="482" t="s">
        <v>12951</v>
      </c>
      <c r="P309" s="482">
        <v>1192723895</v>
      </c>
      <c r="Q309" s="150">
        <v>33</v>
      </c>
      <c r="R309" s="169">
        <v>44943</v>
      </c>
      <c r="S309" s="570">
        <v>5363267343</v>
      </c>
      <c r="T309" s="169">
        <v>44960</v>
      </c>
      <c r="U309" s="566">
        <f>L309</f>
        <v>9313000</v>
      </c>
      <c r="V309" s="86" t="s">
        <v>70</v>
      </c>
      <c r="W309" s="481">
        <v>72175281</v>
      </c>
      <c r="X309" s="482" t="s">
        <v>10639</v>
      </c>
      <c r="Y309" s="145"/>
      <c r="Z309" s="472">
        <v>44960</v>
      </c>
      <c r="AA309" s="472">
        <v>44960</v>
      </c>
      <c r="AB309" s="201" t="s">
        <v>80</v>
      </c>
      <c r="AC309" s="472">
        <v>45084</v>
      </c>
      <c r="AD309" s="150">
        <f t="shared" si="22"/>
        <v>124</v>
      </c>
      <c r="AE309" s="359">
        <v>0</v>
      </c>
      <c r="AF309" s="571">
        <v>0</v>
      </c>
      <c r="AG309" s="359">
        <v>0</v>
      </c>
      <c r="AH309" s="156" t="s">
        <v>80</v>
      </c>
      <c r="AI309" s="150">
        <f t="shared" si="18"/>
        <v>0</v>
      </c>
      <c r="AJ309" s="143">
        <v>0</v>
      </c>
      <c r="AK309" s="248">
        <v>0</v>
      </c>
      <c r="AL309" s="86" t="s">
        <v>80</v>
      </c>
      <c r="AM309" s="150">
        <v>0</v>
      </c>
      <c r="AN309" s="169" t="s">
        <v>80</v>
      </c>
      <c r="AO309" s="169" t="s">
        <v>80</v>
      </c>
      <c r="AP309" s="150">
        <f t="shared" si="21"/>
        <v>0</v>
      </c>
      <c r="AQ309" s="252">
        <f>+L309+AF309-AK309</f>
        <v>9313000</v>
      </c>
      <c r="AR309" s="86" t="s">
        <v>115</v>
      </c>
      <c r="AS309" s="143">
        <v>0</v>
      </c>
      <c r="AT309" s="203" t="s">
        <v>80</v>
      </c>
      <c r="AU309" s="248">
        <v>6600000</v>
      </c>
      <c r="AV309" s="364">
        <f t="shared" si="19"/>
        <v>2713000</v>
      </c>
      <c r="AW309" s="133">
        <f t="shared" si="20"/>
        <v>0.70868678191774936</v>
      </c>
      <c r="AX309" s="156" t="s">
        <v>80</v>
      </c>
      <c r="AY309" s="86" t="s">
        <v>72</v>
      </c>
      <c r="AZ309" s="145" t="s">
        <v>12952</v>
      </c>
      <c r="BA309" s="81" t="s">
        <v>71</v>
      </c>
      <c r="BB309" s="81" t="s">
        <v>71</v>
      </c>
    </row>
    <row r="310" spans="2:54" s="296" customFormat="1" ht="15" customHeight="1" x14ac:dyDescent="0.2">
      <c r="B310" s="247">
        <v>2023</v>
      </c>
      <c r="C310" s="81">
        <v>891780111</v>
      </c>
      <c r="D310" s="82" t="s">
        <v>68</v>
      </c>
      <c r="E310" s="144" t="s">
        <v>12953</v>
      </c>
      <c r="F310" s="145" t="s">
        <v>12954</v>
      </c>
      <c r="G310" s="568">
        <v>0</v>
      </c>
      <c r="H310" s="145"/>
      <c r="I310" s="86" t="s">
        <v>78</v>
      </c>
      <c r="J310" s="317" t="s">
        <v>1527</v>
      </c>
      <c r="K310" s="569" t="s">
        <v>12955</v>
      </c>
      <c r="L310" s="570">
        <v>8043000</v>
      </c>
      <c r="M310" s="81" t="s">
        <v>73</v>
      </c>
      <c r="N310" s="145"/>
      <c r="O310" s="482" t="s">
        <v>12956</v>
      </c>
      <c r="P310" s="482">
        <v>9738364</v>
      </c>
      <c r="Q310" s="150">
        <v>33</v>
      </c>
      <c r="R310" s="169">
        <v>44943</v>
      </c>
      <c r="S310" s="570">
        <v>5363267343</v>
      </c>
      <c r="T310" s="169">
        <v>44960</v>
      </c>
      <c r="U310" s="566">
        <f>L310</f>
        <v>8043000</v>
      </c>
      <c r="V310" s="86" t="s">
        <v>70</v>
      </c>
      <c r="W310" s="481">
        <v>7601831</v>
      </c>
      <c r="X310" s="482" t="s">
        <v>5916</v>
      </c>
      <c r="Y310" s="145"/>
      <c r="Z310" s="472">
        <v>44960</v>
      </c>
      <c r="AA310" s="472">
        <v>44960</v>
      </c>
      <c r="AB310" s="201" t="s">
        <v>80</v>
      </c>
      <c r="AC310" s="472">
        <v>45084</v>
      </c>
      <c r="AD310" s="150">
        <f t="shared" si="22"/>
        <v>124</v>
      </c>
      <c r="AE310" s="359">
        <v>1</v>
      </c>
      <c r="AF310" s="571">
        <v>1457000</v>
      </c>
      <c r="AG310" s="359">
        <v>1</v>
      </c>
      <c r="AH310" s="201">
        <v>45107</v>
      </c>
      <c r="AI310" s="150">
        <f t="shared" si="18"/>
        <v>23</v>
      </c>
      <c r="AJ310" s="143">
        <v>0</v>
      </c>
      <c r="AK310" s="248">
        <v>0</v>
      </c>
      <c r="AL310" s="86" t="s">
        <v>80</v>
      </c>
      <c r="AM310" s="150">
        <v>0</v>
      </c>
      <c r="AN310" s="169" t="s">
        <v>80</v>
      </c>
      <c r="AO310" s="169" t="s">
        <v>80</v>
      </c>
      <c r="AP310" s="150">
        <f t="shared" si="21"/>
        <v>0</v>
      </c>
      <c r="AQ310" s="252">
        <f>+L310+AF310-AK310</f>
        <v>9500000</v>
      </c>
      <c r="AR310" s="86" t="s">
        <v>115</v>
      </c>
      <c r="AS310" s="143">
        <v>0</v>
      </c>
      <c r="AT310" s="203" t="s">
        <v>80</v>
      </c>
      <c r="AU310" s="248">
        <v>9500000</v>
      </c>
      <c r="AV310" s="364">
        <f t="shared" si="19"/>
        <v>0</v>
      </c>
      <c r="AW310" s="133">
        <f t="shared" si="20"/>
        <v>1</v>
      </c>
      <c r="AX310" s="156" t="s">
        <v>80</v>
      </c>
      <c r="AY310" s="86" t="s">
        <v>800</v>
      </c>
      <c r="AZ310" s="145" t="s">
        <v>12957</v>
      </c>
      <c r="BA310" s="81" t="s">
        <v>71</v>
      </c>
      <c r="BB310" s="81" t="s">
        <v>71</v>
      </c>
    </row>
    <row r="311" spans="2:54" s="296" customFormat="1" ht="15" customHeight="1" x14ac:dyDescent="0.2">
      <c r="B311" s="247">
        <v>2023</v>
      </c>
      <c r="C311" s="81">
        <v>891780111</v>
      </c>
      <c r="D311" s="82" t="s">
        <v>68</v>
      </c>
      <c r="E311" s="144" t="s">
        <v>12958</v>
      </c>
      <c r="F311" s="145" t="s">
        <v>12959</v>
      </c>
      <c r="G311" s="568">
        <v>0</v>
      </c>
      <c r="H311" s="145"/>
      <c r="I311" s="86" t="s">
        <v>78</v>
      </c>
      <c r="J311" s="317" t="s">
        <v>1527</v>
      </c>
      <c r="K311" s="569" t="s">
        <v>12960</v>
      </c>
      <c r="L311" s="570">
        <v>11250000</v>
      </c>
      <c r="M311" s="81" t="s">
        <v>73</v>
      </c>
      <c r="N311" s="145"/>
      <c r="O311" s="482" t="s">
        <v>12961</v>
      </c>
      <c r="P311" s="482">
        <v>1082996963</v>
      </c>
      <c r="Q311" s="150">
        <v>33</v>
      </c>
      <c r="R311" s="169">
        <v>44943</v>
      </c>
      <c r="S311" s="570">
        <v>5363267343</v>
      </c>
      <c r="T311" s="169">
        <v>44960</v>
      </c>
      <c r="U311" s="566">
        <f>L311</f>
        <v>11250000</v>
      </c>
      <c r="V311" s="86" t="s">
        <v>70</v>
      </c>
      <c r="W311" s="481">
        <v>30766322</v>
      </c>
      <c r="X311" s="482" t="s">
        <v>12962</v>
      </c>
      <c r="Y311" s="145"/>
      <c r="Z311" s="472">
        <v>44960</v>
      </c>
      <c r="AA311" s="472">
        <v>44960</v>
      </c>
      <c r="AB311" s="201" t="s">
        <v>80</v>
      </c>
      <c r="AC311" s="472">
        <v>45084</v>
      </c>
      <c r="AD311" s="150">
        <f t="shared" si="22"/>
        <v>124</v>
      </c>
      <c r="AE311" s="359">
        <v>1</v>
      </c>
      <c r="AF311" s="571">
        <v>1917000</v>
      </c>
      <c r="AG311" s="359">
        <v>1</v>
      </c>
      <c r="AH311" s="201">
        <v>45107</v>
      </c>
      <c r="AI311" s="150">
        <f t="shared" si="18"/>
        <v>23</v>
      </c>
      <c r="AJ311" s="143">
        <v>0</v>
      </c>
      <c r="AK311" s="248">
        <v>0</v>
      </c>
      <c r="AL311" s="86" t="s">
        <v>80</v>
      </c>
      <c r="AM311" s="150">
        <v>0</v>
      </c>
      <c r="AN311" s="169" t="s">
        <v>80</v>
      </c>
      <c r="AO311" s="169" t="s">
        <v>80</v>
      </c>
      <c r="AP311" s="150">
        <f t="shared" si="21"/>
        <v>0</v>
      </c>
      <c r="AQ311" s="252">
        <f>+L311+AF311-AK311</f>
        <v>13167000</v>
      </c>
      <c r="AR311" s="86" t="s">
        <v>115</v>
      </c>
      <c r="AS311" s="143">
        <v>0</v>
      </c>
      <c r="AT311" s="203" t="s">
        <v>80</v>
      </c>
      <c r="AU311" s="248">
        <v>13167000</v>
      </c>
      <c r="AV311" s="364">
        <f t="shared" si="19"/>
        <v>0</v>
      </c>
      <c r="AW311" s="133">
        <f t="shared" si="20"/>
        <v>1</v>
      </c>
      <c r="AX311" s="156" t="s">
        <v>80</v>
      </c>
      <c r="AY311" s="86" t="s">
        <v>800</v>
      </c>
      <c r="AZ311" s="145" t="s">
        <v>12963</v>
      </c>
      <c r="BA311" s="81" t="s">
        <v>71</v>
      </c>
      <c r="BB311" s="81" t="s">
        <v>71</v>
      </c>
    </row>
    <row r="312" spans="2:54" s="296" customFormat="1" ht="15" customHeight="1" x14ac:dyDescent="0.2">
      <c r="B312" s="247">
        <v>2023</v>
      </c>
      <c r="C312" s="81">
        <v>891780111</v>
      </c>
      <c r="D312" s="82" t="s">
        <v>68</v>
      </c>
      <c r="E312" s="144" t="s">
        <v>12964</v>
      </c>
      <c r="F312" s="145" t="s">
        <v>12965</v>
      </c>
      <c r="G312" s="568">
        <v>0</v>
      </c>
      <c r="H312" s="145"/>
      <c r="I312" s="86" t="s">
        <v>78</v>
      </c>
      <c r="J312" s="317" t="s">
        <v>1527</v>
      </c>
      <c r="K312" s="569" t="s">
        <v>12966</v>
      </c>
      <c r="L312" s="570">
        <v>9313000</v>
      </c>
      <c r="M312" s="81" t="s">
        <v>73</v>
      </c>
      <c r="N312" s="145"/>
      <c r="O312" s="482" t="s">
        <v>12967</v>
      </c>
      <c r="P312" s="482">
        <v>36667921</v>
      </c>
      <c r="Q312" s="150">
        <v>33</v>
      </c>
      <c r="R312" s="169">
        <v>44943</v>
      </c>
      <c r="S312" s="570">
        <v>5363267343</v>
      </c>
      <c r="T312" s="169">
        <v>44960</v>
      </c>
      <c r="U312" s="566">
        <f>L312</f>
        <v>9313000</v>
      </c>
      <c r="V312" s="86" t="s">
        <v>70</v>
      </c>
      <c r="W312" s="481">
        <v>36557666</v>
      </c>
      <c r="X312" s="482" t="s">
        <v>9555</v>
      </c>
      <c r="Y312" s="145"/>
      <c r="Z312" s="472">
        <v>44960</v>
      </c>
      <c r="AA312" s="472">
        <v>44960</v>
      </c>
      <c r="AB312" s="201" t="s">
        <v>80</v>
      </c>
      <c r="AC312" s="472">
        <v>45084</v>
      </c>
      <c r="AD312" s="150">
        <f t="shared" si="22"/>
        <v>124</v>
      </c>
      <c r="AE312" s="359">
        <v>0</v>
      </c>
      <c r="AF312" s="571">
        <v>0</v>
      </c>
      <c r="AG312" s="359">
        <v>0</v>
      </c>
      <c r="AH312" s="156" t="s">
        <v>80</v>
      </c>
      <c r="AI312" s="150">
        <f t="shared" si="18"/>
        <v>0</v>
      </c>
      <c r="AJ312" s="143">
        <v>0</v>
      </c>
      <c r="AK312" s="248">
        <v>0</v>
      </c>
      <c r="AL312" s="86" t="s">
        <v>80</v>
      </c>
      <c r="AM312" s="150">
        <v>0</v>
      </c>
      <c r="AN312" s="169" t="s">
        <v>80</v>
      </c>
      <c r="AO312" s="169" t="s">
        <v>80</v>
      </c>
      <c r="AP312" s="150">
        <f t="shared" si="21"/>
        <v>0</v>
      </c>
      <c r="AQ312" s="252">
        <f>+L312+AF312-AK312</f>
        <v>9313000</v>
      </c>
      <c r="AR312" s="86" t="s">
        <v>115</v>
      </c>
      <c r="AS312" s="143">
        <v>0</v>
      </c>
      <c r="AT312" s="203" t="s">
        <v>80</v>
      </c>
      <c r="AU312" s="248">
        <v>9313000</v>
      </c>
      <c r="AV312" s="364">
        <f t="shared" si="19"/>
        <v>0</v>
      </c>
      <c r="AW312" s="133">
        <f t="shared" si="20"/>
        <v>1</v>
      </c>
      <c r="AX312" s="156" t="s">
        <v>80</v>
      </c>
      <c r="AY312" s="86" t="s">
        <v>800</v>
      </c>
      <c r="AZ312" s="145" t="s">
        <v>12968</v>
      </c>
      <c r="BA312" s="81" t="s">
        <v>71</v>
      </c>
      <c r="BB312" s="81" t="s">
        <v>71</v>
      </c>
    </row>
    <row r="313" spans="2:54" s="296" customFormat="1" ht="15" customHeight="1" x14ac:dyDescent="0.2">
      <c r="B313" s="247">
        <v>2023</v>
      </c>
      <c r="C313" s="81">
        <v>891780111</v>
      </c>
      <c r="D313" s="82" t="s">
        <v>68</v>
      </c>
      <c r="E313" s="144" t="s">
        <v>12969</v>
      </c>
      <c r="F313" s="145" t="s">
        <v>12970</v>
      </c>
      <c r="G313" s="568">
        <v>0</v>
      </c>
      <c r="H313" s="145"/>
      <c r="I313" s="86" t="s">
        <v>78</v>
      </c>
      <c r="J313" s="317" t="s">
        <v>1527</v>
      </c>
      <c r="K313" s="569" t="s">
        <v>12971</v>
      </c>
      <c r="L313" s="570">
        <v>9313000</v>
      </c>
      <c r="M313" s="81" t="s">
        <v>73</v>
      </c>
      <c r="N313" s="145"/>
      <c r="O313" s="482" t="s">
        <v>12972</v>
      </c>
      <c r="P313" s="482">
        <v>1083042479</v>
      </c>
      <c r="Q313" s="150">
        <v>33</v>
      </c>
      <c r="R313" s="169">
        <v>44943</v>
      </c>
      <c r="S313" s="570">
        <v>5363267343</v>
      </c>
      <c r="T313" s="169">
        <v>44963</v>
      </c>
      <c r="U313" s="566">
        <f>L313</f>
        <v>9313000</v>
      </c>
      <c r="V313" s="86" t="s">
        <v>70</v>
      </c>
      <c r="W313" s="481">
        <v>36557666</v>
      </c>
      <c r="X313" s="482" t="s">
        <v>9555</v>
      </c>
      <c r="Y313" s="145"/>
      <c r="Z313" s="472">
        <v>44963</v>
      </c>
      <c r="AA313" s="472">
        <v>44963</v>
      </c>
      <c r="AB313" s="201" t="s">
        <v>80</v>
      </c>
      <c r="AC313" s="472">
        <v>45084</v>
      </c>
      <c r="AD313" s="150">
        <f t="shared" si="22"/>
        <v>121</v>
      </c>
      <c r="AE313" s="359">
        <v>0</v>
      </c>
      <c r="AF313" s="571">
        <v>0</v>
      </c>
      <c r="AG313" s="359">
        <v>0</v>
      </c>
      <c r="AH313" s="156" t="s">
        <v>80</v>
      </c>
      <c r="AI313" s="150">
        <f t="shared" si="18"/>
        <v>0</v>
      </c>
      <c r="AJ313" s="143">
        <v>0</v>
      </c>
      <c r="AK313" s="248">
        <v>0</v>
      </c>
      <c r="AL313" s="86" t="s">
        <v>80</v>
      </c>
      <c r="AM313" s="150">
        <v>0</v>
      </c>
      <c r="AN313" s="169" t="s">
        <v>80</v>
      </c>
      <c r="AO313" s="169" t="s">
        <v>80</v>
      </c>
      <c r="AP313" s="150">
        <f t="shared" si="21"/>
        <v>0</v>
      </c>
      <c r="AQ313" s="252">
        <f>+L313+AF313-AK313</f>
        <v>9313000</v>
      </c>
      <c r="AR313" s="86" t="s">
        <v>115</v>
      </c>
      <c r="AS313" s="143">
        <v>0</v>
      </c>
      <c r="AT313" s="203" t="s">
        <v>80</v>
      </c>
      <c r="AU313" s="248">
        <v>9313000</v>
      </c>
      <c r="AV313" s="364">
        <f t="shared" si="19"/>
        <v>0</v>
      </c>
      <c r="AW313" s="133">
        <f t="shared" si="20"/>
        <v>1</v>
      </c>
      <c r="AX313" s="156" t="s">
        <v>80</v>
      </c>
      <c r="AY313" s="86" t="s">
        <v>800</v>
      </c>
      <c r="AZ313" s="145" t="s">
        <v>12973</v>
      </c>
      <c r="BA313" s="81" t="s">
        <v>71</v>
      </c>
      <c r="BB313" s="81" t="s">
        <v>71</v>
      </c>
    </row>
    <row r="314" spans="2:54" s="296" customFormat="1" ht="15" customHeight="1" x14ac:dyDescent="0.2">
      <c r="B314" s="247">
        <v>2023</v>
      </c>
      <c r="C314" s="81">
        <v>891780111</v>
      </c>
      <c r="D314" s="82" t="s">
        <v>68</v>
      </c>
      <c r="E314" s="144" t="s">
        <v>12974</v>
      </c>
      <c r="F314" s="145" t="s">
        <v>12975</v>
      </c>
      <c r="G314" s="568">
        <v>0</v>
      </c>
      <c r="H314" s="145"/>
      <c r="I314" s="86" t="s">
        <v>78</v>
      </c>
      <c r="J314" s="317" t="s">
        <v>1527</v>
      </c>
      <c r="K314" s="569" t="s">
        <v>12976</v>
      </c>
      <c r="L314" s="570">
        <v>14393000</v>
      </c>
      <c r="M314" s="81" t="s">
        <v>73</v>
      </c>
      <c r="N314" s="145"/>
      <c r="O314" s="482" t="s">
        <v>12977</v>
      </c>
      <c r="P314" s="482">
        <v>57434436</v>
      </c>
      <c r="Q314" s="150">
        <v>33</v>
      </c>
      <c r="R314" s="169">
        <v>44943</v>
      </c>
      <c r="S314" s="570">
        <v>5363267343</v>
      </c>
      <c r="T314" s="169">
        <v>44963</v>
      </c>
      <c r="U314" s="566">
        <f>L314</f>
        <v>14393000</v>
      </c>
      <c r="V314" s="86" t="s">
        <v>70</v>
      </c>
      <c r="W314" s="481">
        <v>12621405</v>
      </c>
      <c r="X314" s="482" t="s">
        <v>11467</v>
      </c>
      <c r="Y314" s="145"/>
      <c r="Z314" s="472">
        <v>44963</v>
      </c>
      <c r="AA314" s="472">
        <v>44963</v>
      </c>
      <c r="AB314" s="201" t="s">
        <v>80</v>
      </c>
      <c r="AC314" s="472">
        <v>45084</v>
      </c>
      <c r="AD314" s="150">
        <f t="shared" si="22"/>
        <v>121</v>
      </c>
      <c r="AE314" s="359">
        <v>1</v>
      </c>
      <c r="AF314" s="571">
        <v>2607000</v>
      </c>
      <c r="AG314" s="359">
        <v>1</v>
      </c>
      <c r="AH314" s="201">
        <v>45107</v>
      </c>
      <c r="AI314" s="150">
        <f t="shared" si="18"/>
        <v>23</v>
      </c>
      <c r="AJ314" s="143">
        <v>0</v>
      </c>
      <c r="AK314" s="248">
        <v>0</v>
      </c>
      <c r="AL314" s="86" t="s">
        <v>80</v>
      </c>
      <c r="AM314" s="150">
        <v>0</v>
      </c>
      <c r="AN314" s="169" t="s">
        <v>80</v>
      </c>
      <c r="AO314" s="169" t="s">
        <v>80</v>
      </c>
      <c r="AP314" s="150">
        <f t="shared" si="21"/>
        <v>0</v>
      </c>
      <c r="AQ314" s="252">
        <f>+L314+AF314-AK314</f>
        <v>17000000</v>
      </c>
      <c r="AR314" s="86" t="s">
        <v>115</v>
      </c>
      <c r="AS314" s="143">
        <v>0</v>
      </c>
      <c r="AT314" s="203" t="s">
        <v>80</v>
      </c>
      <c r="AU314" s="248">
        <v>17000000</v>
      </c>
      <c r="AV314" s="364">
        <f t="shared" si="19"/>
        <v>0</v>
      </c>
      <c r="AW314" s="133">
        <f t="shared" si="20"/>
        <v>1</v>
      </c>
      <c r="AX314" s="156" t="s">
        <v>80</v>
      </c>
      <c r="AY314" s="86" t="s">
        <v>800</v>
      </c>
      <c r="AZ314" s="145" t="s">
        <v>12978</v>
      </c>
      <c r="BA314" s="81" t="s">
        <v>71</v>
      </c>
      <c r="BB314" s="81" t="s">
        <v>71</v>
      </c>
    </row>
    <row r="315" spans="2:54" s="296" customFormat="1" ht="15" customHeight="1" x14ac:dyDescent="0.2">
      <c r="B315" s="247">
        <v>2023</v>
      </c>
      <c r="C315" s="81">
        <v>891780111</v>
      </c>
      <c r="D315" s="82" t="s">
        <v>68</v>
      </c>
      <c r="E315" s="144" t="s">
        <v>12979</v>
      </c>
      <c r="F315" s="145" t="s">
        <v>12980</v>
      </c>
      <c r="G315" s="568">
        <v>0</v>
      </c>
      <c r="H315" s="145"/>
      <c r="I315" s="86" t="s">
        <v>78</v>
      </c>
      <c r="J315" s="317" t="s">
        <v>1527</v>
      </c>
      <c r="K315" s="569" t="s">
        <v>12981</v>
      </c>
      <c r="L315" s="570">
        <v>9313000</v>
      </c>
      <c r="M315" s="81" t="s">
        <v>73</v>
      </c>
      <c r="N315" s="145"/>
      <c r="O315" s="482" t="s">
        <v>12982</v>
      </c>
      <c r="P315" s="482">
        <v>1083554638</v>
      </c>
      <c r="Q315" s="150">
        <v>33</v>
      </c>
      <c r="R315" s="169">
        <v>44943</v>
      </c>
      <c r="S315" s="570">
        <v>5363267343</v>
      </c>
      <c r="T315" s="169">
        <v>44963</v>
      </c>
      <c r="U315" s="566">
        <f>L315</f>
        <v>9313000</v>
      </c>
      <c r="V315" s="86" t="s">
        <v>70</v>
      </c>
      <c r="W315" s="481">
        <v>85468846</v>
      </c>
      <c r="X315" s="482" t="s">
        <v>12983</v>
      </c>
      <c r="Y315" s="145"/>
      <c r="Z315" s="472">
        <v>44963</v>
      </c>
      <c r="AA315" s="472">
        <v>44963</v>
      </c>
      <c r="AB315" s="201" t="s">
        <v>80</v>
      </c>
      <c r="AC315" s="472">
        <v>45084</v>
      </c>
      <c r="AD315" s="150">
        <f t="shared" si="22"/>
        <v>121</v>
      </c>
      <c r="AE315" s="359">
        <v>1</v>
      </c>
      <c r="AF315" s="571">
        <v>1687000</v>
      </c>
      <c r="AG315" s="359">
        <v>1</v>
      </c>
      <c r="AH315" s="201">
        <v>45107</v>
      </c>
      <c r="AI315" s="150">
        <f t="shared" si="18"/>
        <v>23</v>
      </c>
      <c r="AJ315" s="143">
        <v>0</v>
      </c>
      <c r="AK315" s="248">
        <v>0</v>
      </c>
      <c r="AL315" s="86" t="s">
        <v>80</v>
      </c>
      <c r="AM315" s="150">
        <v>0</v>
      </c>
      <c r="AN315" s="169" t="s">
        <v>80</v>
      </c>
      <c r="AO315" s="169" t="s">
        <v>80</v>
      </c>
      <c r="AP315" s="150">
        <f t="shared" si="21"/>
        <v>0</v>
      </c>
      <c r="AQ315" s="252">
        <f>+L315+AF315-AK315</f>
        <v>11000000</v>
      </c>
      <c r="AR315" s="86" t="s">
        <v>115</v>
      </c>
      <c r="AS315" s="143">
        <v>0</v>
      </c>
      <c r="AT315" s="203" t="s">
        <v>80</v>
      </c>
      <c r="AU315" s="248">
        <v>11000000</v>
      </c>
      <c r="AV315" s="364">
        <f t="shared" si="19"/>
        <v>0</v>
      </c>
      <c r="AW315" s="133">
        <f t="shared" si="20"/>
        <v>1</v>
      </c>
      <c r="AX315" s="156" t="s">
        <v>80</v>
      </c>
      <c r="AY315" s="86" t="s">
        <v>800</v>
      </c>
      <c r="AZ315" s="145" t="s">
        <v>12984</v>
      </c>
      <c r="BA315" s="81" t="s">
        <v>71</v>
      </c>
      <c r="BB315" s="81" t="s">
        <v>71</v>
      </c>
    </row>
    <row r="316" spans="2:54" s="296" customFormat="1" ht="15" customHeight="1" x14ac:dyDescent="0.2">
      <c r="B316" s="247">
        <v>2023</v>
      </c>
      <c r="C316" s="81">
        <v>891780111</v>
      </c>
      <c r="D316" s="82" t="s">
        <v>68</v>
      </c>
      <c r="E316" s="144" t="s">
        <v>12985</v>
      </c>
      <c r="F316" s="145" t="s">
        <v>12986</v>
      </c>
      <c r="G316" s="568">
        <v>0</v>
      </c>
      <c r="H316" s="145"/>
      <c r="I316" s="86" t="s">
        <v>78</v>
      </c>
      <c r="J316" s="317" t="s">
        <v>1527</v>
      </c>
      <c r="K316" s="569" t="s">
        <v>12987</v>
      </c>
      <c r="L316" s="570">
        <v>11853000</v>
      </c>
      <c r="M316" s="81" t="s">
        <v>73</v>
      </c>
      <c r="N316" s="145"/>
      <c r="O316" s="482" t="s">
        <v>12988</v>
      </c>
      <c r="P316" s="482">
        <v>1193225456</v>
      </c>
      <c r="Q316" s="150">
        <v>33</v>
      </c>
      <c r="R316" s="169">
        <v>44943</v>
      </c>
      <c r="S316" s="570">
        <v>5363267343</v>
      </c>
      <c r="T316" s="169">
        <v>44963</v>
      </c>
      <c r="U316" s="566">
        <f>L316</f>
        <v>11853000</v>
      </c>
      <c r="V316" s="86" t="s">
        <v>70</v>
      </c>
      <c r="W316" s="481">
        <v>36557666</v>
      </c>
      <c r="X316" s="482" t="s">
        <v>9555</v>
      </c>
      <c r="Y316" s="145"/>
      <c r="Z316" s="472">
        <v>44963</v>
      </c>
      <c r="AA316" s="472">
        <v>44963</v>
      </c>
      <c r="AB316" s="201" t="s">
        <v>80</v>
      </c>
      <c r="AC316" s="472">
        <v>45084</v>
      </c>
      <c r="AD316" s="150">
        <f t="shared" si="22"/>
        <v>121</v>
      </c>
      <c r="AE316" s="359">
        <v>0</v>
      </c>
      <c r="AF316" s="571">
        <v>0</v>
      </c>
      <c r="AG316" s="359">
        <v>0</v>
      </c>
      <c r="AH316" s="156" t="s">
        <v>80</v>
      </c>
      <c r="AI316" s="150">
        <f t="shared" si="18"/>
        <v>0</v>
      </c>
      <c r="AJ316" s="143">
        <v>0</v>
      </c>
      <c r="AK316" s="248">
        <v>0</v>
      </c>
      <c r="AL316" s="86" t="s">
        <v>80</v>
      </c>
      <c r="AM316" s="150">
        <v>0</v>
      </c>
      <c r="AN316" s="169" t="s">
        <v>80</v>
      </c>
      <c r="AO316" s="169" t="s">
        <v>80</v>
      </c>
      <c r="AP316" s="150">
        <f t="shared" si="21"/>
        <v>0</v>
      </c>
      <c r="AQ316" s="252">
        <f>+L316+AF316-AK316</f>
        <v>11853000</v>
      </c>
      <c r="AR316" s="86" t="s">
        <v>115</v>
      </c>
      <c r="AS316" s="143">
        <v>0</v>
      </c>
      <c r="AT316" s="203" t="s">
        <v>80</v>
      </c>
      <c r="AU316" s="248">
        <v>11853000</v>
      </c>
      <c r="AV316" s="364">
        <f t="shared" si="19"/>
        <v>0</v>
      </c>
      <c r="AW316" s="133">
        <f t="shared" si="20"/>
        <v>1</v>
      </c>
      <c r="AX316" s="156" t="s">
        <v>80</v>
      </c>
      <c r="AY316" s="86" t="s">
        <v>800</v>
      </c>
      <c r="AZ316" s="145" t="s">
        <v>12989</v>
      </c>
      <c r="BA316" s="81" t="s">
        <v>71</v>
      </c>
      <c r="BB316" s="81" t="s">
        <v>71</v>
      </c>
    </row>
    <row r="317" spans="2:54" s="296" customFormat="1" ht="15" customHeight="1" x14ac:dyDescent="0.2">
      <c r="B317" s="247">
        <v>2023</v>
      </c>
      <c r="C317" s="81">
        <v>891780111</v>
      </c>
      <c r="D317" s="82" t="s">
        <v>68</v>
      </c>
      <c r="E317" s="144" t="s">
        <v>12990</v>
      </c>
      <c r="F317" s="145" t="s">
        <v>12991</v>
      </c>
      <c r="G317" s="568">
        <v>0</v>
      </c>
      <c r="H317" s="145"/>
      <c r="I317" s="86" t="s">
        <v>78</v>
      </c>
      <c r="J317" s="317" t="s">
        <v>1527</v>
      </c>
      <c r="K317" s="569" t="s">
        <v>12992</v>
      </c>
      <c r="L317" s="570">
        <v>11853000</v>
      </c>
      <c r="M317" s="81" t="s">
        <v>73</v>
      </c>
      <c r="N317" s="145"/>
      <c r="O317" s="482" t="s">
        <v>12993</v>
      </c>
      <c r="P317" s="482">
        <v>7601673</v>
      </c>
      <c r="Q317" s="150">
        <v>33</v>
      </c>
      <c r="R317" s="169">
        <v>44943</v>
      </c>
      <c r="S317" s="570">
        <v>5363267343</v>
      </c>
      <c r="T317" s="169">
        <v>44963</v>
      </c>
      <c r="U317" s="566">
        <f>L317</f>
        <v>11853000</v>
      </c>
      <c r="V317" s="86" t="s">
        <v>70</v>
      </c>
      <c r="W317" s="481">
        <v>85468846</v>
      </c>
      <c r="X317" s="482" t="s">
        <v>12983</v>
      </c>
      <c r="Y317" s="145"/>
      <c r="Z317" s="472">
        <v>44963</v>
      </c>
      <c r="AA317" s="472">
        <v>44963</v>
      </c>
      <c r="AB317" s="201" t="s">
        <v>80</v>
      </c>
      <c r="AC317" s="472">
        <v>45084</v>
      </c>
      <c r="AD317" s="150">
        <f t="shared" si="22"/>
        <v>121</v>
      </c>
      <c r="AE317" s="359">
        <v>0</v>
      </c>
      <c r="AF317" s="571">
        <v>0</v>
      </c>
      <c r="AG317" s="359">
        <v>0</v>
      </c>
      <c r="AH317" s="156" t="s">
        <v>80</v>
      </c>
      <c r="AI317" s="150">
        <f t="shared" si="18"/>
        <v>0</v>
      </c>
      <c r="AJ317" s="143">
        <v>0</v>
      </c>
      <c r="AK317" s="248">
        <v>0</v>
      </c>
      <c r="AL317" s="86" t="s">
        <v>80</v>
      </c>
      <c r="AM317" s="150">
        <v>0</v>
      </c>
      <c r="AN317" s="169" t="s">
        <v>80</v>
      </c>
      <c r="AO317" s="169" t="s">
        <v>80</v>
      </c>
      <c r="AP317" s="150">
        <f t="shared" si="21"/>
        <v>0</v>
      </c>
      <c r="AQ317" s="252">
        <f>+L317+AF317-AK317</f>
        <v>11853000</v>
      </c>
      <c r="AR317" s="86" t="s">
        <v>115</v>
      </c>
      <c r="AS317" s="143">
        <v>0</v>
      </c>
      <c r="AT317" s="203" t="s">
        <v>80</v>
      </c>
      <c r="AU317" s="248">
        <v>11853000</v>
      </c>
      <c r="AV317" s="364">
        <f t="shared" si="19"/>
        <v>0</v>
      </c>
      <c r="AW317" s="133">
        <f t="shared" si="20"/>
        <v>1</v>
      </c>
      <c r="AX317" s="156" t="s">
        <v>80</v>
      </c>
      <c r="AY317" s="86" t="s">
        <v>800</v>
      </c>
      <c r="AZ317" s="145" t="s">
        <v>12994</v>
      </c>
      <c r="BA317" s="81" t="s">
        <v>71</v>
      </c>
      <c r="BB317" s="81" t="s">
        <v>71</v>
      </c>
    </row>
    <row r="318" spans="2:54" s="296" customFormat="1" ht="15" customHeight="1" x14ac:dyDescent="0.2">
      <c r="B318" s="247">
        <v>2023</v>
      </c>
      <c r="C318" s="81">
        <v>891780111</v>
      </c>
      <c r="D318" s="82" t="s">
        <v>68</v>
      </c>
      <c r="E318" s="144" t="s">
        <v>12995</v>
      </c>
      <c r="F318" s="145" t="s">
        <v>12996</v>
      </c>
      <c r="G318" s="568">
        <v>0</v>
      </c>
      <c r="H318" s="145"/>
      <c r="I318" s="86" t="s">
        <v>78</v>
      </c>
      <c r="J318" s="317" t="s">
        <v>1527</v>
      </c>
      <c r="K318" s="569" t="s">
        <v>12997</v>
      </c>
      <c r="L318" s="570">
        <v>13123000</v>
      </c>
      <c r="M318" s="81" t="s">
        <v>73</v>
      </c>
      <c r="N318" s="145"/>
      <c r="O318" s="482" t="s">
        <v>12998</v>
      </c>
      <c r="P318" s="482">
        <v>3743095</v>
      </c>
      <c r="Q318" s="150">
        <v>33</v>
      </c>
      <c r="R318" s="169">
        <v>44943</v>
      </c>
      <c r="S318" s="570">
        <v>5363267343</v>
      </c>
      <c r="T318" s="169">
        <v>44963</v>
      </c>
      <c r="U318" s="566">
        <f>L318</f>
        <v>13123000</v>
      </c>
      <c r="V318" s="86" t="s">
        <v>70</v>
      </c>
      <c r="W318" s="481">
        <v>85468846</v>
      </c>
      <c r="X318" s="482" t="s">
        <v>12983</v>
      </c>
      <c r="Y318" s="145"/>
      <c r="Z318" s="472">
        <v>44963</v>
      </c>
      <c r="AA318" s="472">
        <v>44963</v>
      </c>
      <c r="AB318" s="201" t="s">
        <v>80</v>
      </c>
      <c r="AC318" s="472">
        <v>45084</v>
      </c>
      <c r="AD318" s="150">
        <f t="shared" si="22"/>
        <v>121</v>
      </c>
      <c r="AE318" s="359">
        <v>0</v>
      </c>
      <c r="AF318" s="571">
        <v>0</v>
      </c>
      <c r="AG318" s="359">
        <v>0</v>
      </c>
      <c r="AH318" s="156" t="s">
        <v>80</v>
      </c>
      <c r="AI318" s="150">
        <f t="shared" si="18"/>
        <v>0</v>
      </c>
      <c r="AJ318" s="143">
        <v>0</v>
      </c>
      <c r="AK318" s="248">
        <v>0</v>
      </c>
      <c r="AL318" s="86" t="s">
        <v>80</v>
      </c>
      <c r="AM318" s="150">
        <v>0</v>
      </c>
      <c r="AN318" s="169" t="s">
        <v>80</v>
      </c>
      <c r="AO318" s="169" t="s">
        <v>80</v>
      </c>
      <c r="AP318" s="150">
        <f t="shared" si="21"/>
        <v>0</v>
      </c>
      <c r="AQ318" s="252">
        <f>+L318+AF318-AK318</f>
        <v>13123000</v>
      </c>
      <c r="AR318" s="86" t="s">
        <v>115</v>
      </c>
      <c r="AS318" s="143">
        <v>0</v>
      </c>
      <c r="AT318" s="203" t="s">
        <v>80</v>
      </c>
      <c r="AU318" s="248">
        <v>13123000</v>
      </c>
      <c r="AV318" s="364">
        <f t="shared" si="19"/>
        <v>0</v>
      </c>
      <c r="AW318" s="133">
        <f t="shared" si="20"/>
        <v>1</v>
      </c>
      <c r="AX318" s="156" t="s">
        <v>80</v>
      </c>
      <c r="AY318" s="86" t="s">
        <v>800</v>
      </c>
      <c r="AZ318" s="145" t="s">
        <v>12999</v>
      </c>
      <c r="BA318" s="81" t="s">
        <v>71</v>
      </c>
      <c r="BB318" s="81" t="s">
        <v>71</v>
      </c>
    </row>
    <row r="319" spans="2:54" s="296" customFormat="1" ht="15" customHeight="1" x14ac:dyDescent="0.2">
      <c r="B319" s="247">
        <v>2023</v>
      </c>
      <c r="C319" s="81">
        <v>891780111</v>
      </c>
      <c r="D319" s="82" t="s">
        <v>68</v>
      </c>
      <c r="E319" s="144" t="s">
        <v>13000</v>
      </c>
      <c r="F319" s="145" t="s">
        <v>13001</v>
      </c>
      <c r="G319" s="138">
        <v>0</v>
      </c>
      <c r="H319" s="145"/>
      <c r="I319" s="86" t="s">
        <v>78</v>
      </c>
      <c r="J319" s="81" t="s">
        <v>1527</v>
      </c>
      <c r="K319" s="141" t="s">
        <v>13002</v>
      </c>
      <c r="L319" s="248">
        <v>8613000</v>
      </c>
      <c r="M319" s="81" t="s">
        <v>73</v>
      </c>
      <c r="N319" s="145"/>
      <c r="O319" s="87" t="s">
        <v>13003</v>
      </c>
      <c r="P319" s="87">
        <v>1082991395</v>
      </c>
      <c r="Q319" s="150">
        <v>33</v>
      </c>
      <c r="R319" s="169">
        <v>44943</v>
      </c>
      <c r="S319" s="248">
        <v>5363267343</v>
      </c>
      <c r="T319" s="169">
        <v>44963</v>
      </c>
      <c r="U319" s="566">
        <f>L319</f>
        <v>8613000</v>
      </c>
      <c r="V319" s="86" t="s">
        <v>70</v>
      </c>
      <c r="W319" s="143">
        <v>85459497</v>
      </c>
      <c r="X319" s="87" t="s">
        <v>9253</v>
      </c>
      <c r="Y319" s="145"/>
      <c r="Z319" s="201">
        <v>44963</v>
      </c>
      <c r="AA319" s="201">
        <v>44963</v>
      </c>
      <c r="AB319" s="201" t="s">
        <v>80</v>
      </c>
      <c r="AC319" s="201">
        <v>45093</v>
      </c>
      <c r="AD319" s="150">
        <f t="shared" si="22"/>
        <v>130</v>
      </c>
      <c r="AE319" s="150">
        <v>1</v>
      </c>
      <c r="AF319" s="567">
        <v>887000</v>
      </c>
      <c r="AG319" s="150">
        <v>1</v>
      </c>
      <c r="AH319" s="201">
        <v>45107</v>
      </c>
      <c r="AI319" s="150">
        <f t="shared" si="18"/>
        <v>14</v>
      </c>
      <c r="AJ319" s="143">
        <v>0</v>
      </c>
      <c r="AK319" s="248">
        <v>0</v>
      </c>
      <c r="AL319" s="86" t="s">
        <v>80</v>
      </c>
      <c r="AM319" s="150">
        <v>0</v>
      </c>
      <c r="AN319" s="169" t="s">
        <v>80</v>
      </c>
      <c r="AO319" s="169" t="s">
        <v>80</v>
      </c>
      <c r="AP319" s="150">
        <f t="shared" si="21"/>
        <v>0</v>
      </c>
      <c r="AQ319" s="252">
        <f>+L319+AF319-AK319</f>
        <v>9500000</v>
      </c>
      <c r="AR319" s="86" t="s">
        <v>115</v>
      </c>
      <c r="AS319" s="143">
        <v>0</v>
      </c>
      <c r="AT319" s="203" t="s">
        <v>80</v>
      </c>
      <c r="AU319" s="248">
        <v>9500000</v>
      </c>
      <c r="AV319" s="364">
        <f t="shared" si="19"/>
        <v>0</v>
      </c>
      <c r="AW319" s="133">
        <f t="shared" si="20"/>
        <v>1</v>
      </c>
      <c r="AX319" s="156" t="s">
        <v>80</v>
      </c>
      <c r="AY319" s="86" t="s">
        <v>800</v>
      </c>
      <c r="AZ319" s="145" t="s">
        <v>13004</v>
      </c>
      <c r="BA319" s="81" t="s">
        <v>71</v>
      </c>
      <c r="BB319" s="81" t="s">
        <v>71</v>
      </c>
    </row>
    <row r="320" spans="2:54" s="296" customFormat="1" ht="15" customHeight="1" x14ac:dyDescent="0.2">
      <c r="B320" s="247">
        <v>2023</v>
      </c>
      <c r="C320" s="81">
        <v>891780111</v>
      </c>
      <c r="D320" s="82" t="s">
        <v>68</v>
      </c>
      <c r="E320" s="144" t="s">
        <v>13005</v>
      </c>
      <c r="F320" s="145" t="s">
        <v>13006</v>
      </c>
      <c r="G320" s="138">
        <v>0</v>
      </c>
      <c r="H320" s="145"/>
      <c r="I320" s="86" t="s">
        <v>78</v>
      </c>
      <c r="J320" s="81" t="s">
        <v>1527</v>
      </c>
      <c r="K320" s="141" t="s">
        <v>12930</v>
      </c>
      <c r="L320" s="248">
        <v>8613000</v>
      </c>
      <c r="M320" s="81" t="s">
        <v>73</v>
      </c>
      <c r="N320" s="145"/>
      <c r="O320" s="87" t="s">
        <v>13007</v>
      </c>
      <c r="P320" s="87">
        <v>1083030981</v>
      </c>
      <c r="Q320" s="150">
        <v>33</v>
      </c>
      <c r="R320" s="169">
        <v>44943</v>
      </c>
      <c r="S320" s="248">
        <v>5363267343</v>
      </c>
      <c r="T320" s="169">
        <v>44963</v>
      </c>
      <c r="U320" s="566">
        <f>L320</f>
        <v>8613000</v>
      </c>
      <c r="V320" s="86" t="s">
        <v>70</v>
      </c>
      <c r="W320" s="143">
        <v>85459497</v>
      </c>
      <c r="X320" s="87" t="s">
        <v>9253</v>
      </c>
      <c r="Y320" s="145"/>
      <c r="Z320" s="201">
        <v>44963</v>
      </c>
      <c r="AA320" s="201">
        <v>44963</v>
      </c>
      <c r="AB320" s="201" t="s">
        <v>80</v>
      </c>
      <c r="AC320" s="201">
        <v>45093</v>
      </c>
      <c r="AD320" s="150">
        <f t="shared" si="22"/>
        <v>130</v>
      </c>
      <c r="AE320" s="150">
        <v>1</v>
      </c>
      <c r="AF320" s="567">
        <v>887000</v>
      </c>
      <c r="AG320" s="150">
        <v>1</v>
      </c>
      <c r="AH320" s="201">
        <v>45107</v>
      </c>
      <c r="AI320" s="150">
        <f t="shared" si="18"/>
        <v>14</v>
      </c>
      <c r="AJ320" s="143">
        <v>0</v>
      </c>
      <c r="AK320" s="248">
        <v>0</v>
      </c>
      <c r="AL320" s="86" t="s">
        <v>80</v>
      </c>
      <c r="AM320" s="150">
        <v>0</v>
      </c>
      <c r="AN320" s="169" t="s">
        <v>80</v>
      </c>
      <c r="AO320" s="169" t="s">
        <v>80</v>
      </c>
      <c r="AP320" s="150">
        <f t="shared" si="21"/>
        <v>0</v>
      </c>
      <c r="AQ320" s="252">
        <f>+L320+AF320-AK320</f>
        <v>9500000</v>
      </c>
      <c r="AR320" s="86" t="s">
        <v>115</v>
      </c>
      <c r="AS320" s="143">
        <v>0</v>
      </c>
      <c r="AT320" s="203" t="s">
        <v>80</v>
      </c>
      <c r="AU320" s="248">
        <v>9500000</v>
      </c>
      <c r="AV320" s="364">
        <f t="shared" si="19"/>
        <v>0</v>
      </c>
      <c r="AW320" s="133">
        <f t="shared" si="20"/>
        <v>1</v>
      </c>
      <c r="AX320" s="156" t="s">
        <v>80</v>
      </c>
      <c r="AY320" s="86" t="s">
        <v>800</v>
      </c>
      <c r="AZ320" s="145" t="s">
        <v>13008</v>
      </c>
      <c r="BA320" s="81" t="s">
        <v>71</v>
      </c>
      <c r="BB320" s="81" t="s">
        <v>71</v>
      </c>
    </row>
    <row r="321" spans="2:54" s="296" customFormat="1" ht="15" customHeight="1" x14ac:dyDescent="0.2">
      <c r="B321" s="247">
        <v>2023</v>
      </c>
      <c r="C321" s="81">
        <v>891780111</v>
      </c>
      <c r="D321" s="82" t="s">
        <v>68</v>
      </c>
      <c r="E321" s="144" t="s">
        <v>13009</v>
      </c>
      <c r="F321" s="145" t="s">
        <v>13010</v>
      </c>
      <c r="G321" s="138">
        <v>0</v>
      </c>
      <c r="H321" s="145"/>
      <c r="I321" s="86" t="s">
        <v>78</v>
      </c>
      <c r="J321" s="81" t="s">
        <v>1527</v>
      </c>
      <c r="K321" s="141" t="s">
        <v>13011</v>
      </c>
      <c r="L321" s="248">
        <v>9313000</v>
      </c>
      <c r="M321" s="81" t="s">
        <v>73</v>
      </c>
      <c r="N321" s="145"/>
      <c r="O321" s="87" t="s">
        <v>13012</v>
      </c>
      <c r="P321" s="87">
        <v>36694724</v>
      </c>
      <c r="Q321" s="150">
        <v>33</v>
      </c>
      <c r="R321" s="169">
        <v>44943</v>
      </c>
      <c r="S321" s="248">
        <v>5363267343</v>
      </c>
      <c r="T321" s="169">
        <v>44963</v>
      </c>
      <c r="U321" s="566">
        <f>L321</f>
        <v>9313000</v>
      </c>
      <c r="V321" s="86" t="s">
        <v>70</v>
      </c>
      <c r="W321" s="143">
        <v>85468846</v>
      </c>
      <c r="X321" s="87" t="s">
        <v>12983</v>
      </c>
      <c r="Y321" s="145"/>
      <c r="Z321" s="201">
        <v>44963</v>
      </c>
      <c r="AA321" s="201">
        <v>44963</v>
      </c>
      <c r="AB321" s="201" t="s">
        <v>80</v>
      </c>
      <c r="AC321" s="201">
        <v>45084</v>
      </c>
      <c r="AD321" s="150">
        <f t="shared" si="22"/>
        <v>121</v>
      </c>
      <c r="AE321" s="150">
        <v>0</v>
      </c>
      <c r="AF321" s="567">
        <v>0</v>
      </c>
      <c r="AG321" s="150">
        <v>0</v>
      </c>
      <c r="AH321" s="156" t="s">
        <v>80</v>
      </c>
      <c r="AI321" s="150">
        <f t="shared" si="18"/>
        <v>0</v>
      </c>
      <c r="AJ321" s="143">
        <v>0</v>
      </c>
      <c r="AK321" s="248">
        <v>0</v>
      </c>
      <c r="AL321" s="86" t="s">
        <v>80</v>
      </c>
      <c r="AM321" s="150">
        <v>0</v>
      </c>
      <c r="AN321" s="169" t="s">
        <v>80</v>
      </c>
      <c r="AO321" s="169" t="s">
        <v>80</v>
      </c>
      <c r="AP321" s="150">
        <f t="shared" si="21"/>
        <v>0</v>
      </c>
      <c r="AQ321" s="252">
        <f>+L321+AF321-AK321</f>
        <v>9313000</v>
      </c>
      <c r="AR321" s="86" t="s">
        <v>115</v>
      </c>
      <c r="AS321" s="143">
        <v>0</v>
      </c>
      <c r="AT321" s="203" t="s">
        <v>80</v>
      </c>
      <c r="AU321" s="248">
        <v>9313000</v>
      </c>
      <c r="AV321" s="364">
        <f t="shared" si="19"/>
        <v>0</v>
      </c>
      <c r="AW321" s="133">
        <f t="shared" si="20"/>
        <v>1</v>
      </c>
      <c r="AX321" s="156" t="s">
        <v>80</v>
      </c>
      <c r="AY321" s="86" t="s">
        <v>800</v>
      </c>
      <c r="AZ321" s="145" t="s">
        <v>13013</v>
      </c>
      <c r="BA321" s="81" t="s">
        <v>71</v>
      </c>
      <c r="BB321" s="81" t="s">
        <v>71</v>
      </c>
    </row>
    <row r="322" spans="2:54" s="296" customFormat="1" ht="15" customHeight="1" x14ac:dyDescent="0.2">
      <c r="B322" s="247">
        <v>2023</v>
      </c>
      <c r="C322" s="81">
        <v>891780111</v>
      </c>
      <c r="D322" s="82" t="s">
        <v>68</v>
      </c>
      <c r="E322" s="144" t="s">
        <v>13014</v>
      </c>
      <c r="F322" s="145" t="s">
        <v>13015</v>
      </c>
      <c r="G322" s="138">
        <v>0</v>
      </c>
      <c r="H322" s="145"/>
      <c r="I322" s="86" t="s">
        <v>78</v>
      </c>
      <c r="J322" s="81" t="s">
        <v>1527</v>
      </c>
      <c r="K322" s="141" t="s">
        <v>13016</v>
      </c>
      <c r="L322" s="248">
        <v>8043000</v>
      </c>
      <c r="M322" s="81" t="s">
        <v>73</v>
      </c>
      <c r="N322" s="145"/>
      <c r="O322" s="87" t="s">
        <v>13017</v>
      </c>
      <c r="P322" s="87">
        <v>1083014325</v>
      </c>
      <c r="Q322" s="150">
        <v>33</v>
      </c>
      <c r="R322" s="169">
        <v>44943</v>
      </c>
      <c r="S322" s="248">
        <v>5363267343</v>
      </c>
      <c r="T322" s="169">
        <v>44963</v>
      </c>
      <c r="U322" s="566">
        <f>L322</f>
        <v>8043000</v>
      </c>
      <c r="V322" s="86" t="s">
        <v>70</v>
      </c>
      <c r="W322" s="143">
        <v>55301715</v>
      </c>
      <c r="X322" s="87" t="s">
        <v>12936</v>
      </c>
      <c r="Y322" s="145"/>
      <c r="Z322" s="201">
        <v>44963</v>
      </c>
      <c r="AA322" s="201">
        <v>44963</v>
      </c>
      <c r="AB322" s="201" t="s">
        <v>80</v>
      </c>
      <c r="AC322" s="201">
        <v>45084</v>
      </c>
      <c r="AD322" s="150">
        <f t="shared" si="22"/>
        <v>121</v>
      </c>
      <c r="AE322" s="150">
        <v>0</v>
      </c>
      <c r="AF322" s="567">
        <v>0</v>
      </c>
      <c r="AG322" s="150">
        <v>0</v>
      </c>
      <c r="AH322" s="156" t="s">
        <v>80</v>
      </c>
      <c r="AI322" s="150">
        <f t="shared" si="18"/>
        <v>0</v>
      </c>
      <c r="AJ322" s="143">
        <v>0</v>
      </c>
      <c r="AK322" s="248">
        <v>0</v>
      </c>
      <c r="AL322" s="86" t="s">
        <v>80</v>
      </c>
      <c r="AM322" s="150">
        <v>0</v>
      </c>
      <c r="AN322" s="169" t="s">
        <v>80</v>
      </c>
      <c r="AO322" s="169" t="s">
        <v>80</v>
      </c>
      <c r="AP322" s="150">
        <f t="shared" si="21"/>
        <v>0</v>
      </c>
      <c r="AQ322" s="252">
        <f>+L322+AF322-AK322</f>
        <v>8043000</v>
      </c>
      <c r="AR322" s="86" t="s">
        <v>115</v>
      </c>
      <c r="AS322" s="143">
        <v>0</v>
      </c>
      <c r="AT322" s="203" t="s">
        <v>80</v>
      </c>
      <c r="AU322" s="248">
        <v>8043000</v>
      </c>
      <c r="AV322" s="364">
        <f t="shared" si="19"/>
        <v>0</v>
      </c>
      <c r="AW322" s="133">
        <f t="shared" si="20"/>
        <v>1</v>
      </c>
      <c r="AX322" s="156" t="s">
        <v>80</v>
      </c>
      <c r="AY322" s="86" t="s">
        <v>800</v>
      </c>
      <c r="AZ322" s="145" t="s">
        <v>13018</v>
      </c>
      <c r="BA322" s="81" t="s">
        <v>71</v>
      </c>
      <c r="BB322" s="81" t="s">
        <v>71</v>
      </c>
    </row>
    <row r="323" spans="2:54" s="296" customFormat="1" ht="15" customHeight="1" x14ac:dyDescent="0.2">
      <c r="B323" s="247">
        <v>2023</v>
      </c>
      <c r="C323" s="81">
        <v>891780111</v>
      </c>
      <c r="D323" s="82" t="s">
        <v>68</v>
      </c>
      <c r="E323" s="144" t="s">
        <v>13019</v>
      </c>
      <c r="F323" s="145" t="s">
        <v>13020</v>
      </c>
      <c r="G323" s="138">
        <v>0</v>
      </c>
      <c r="H323" s="145"/>
      <c r="I323" s="86" t="s">
        <v>78</v>
      </c>
      <c r="J323" s="81" t="s">
        <v>1527</v>
      </c>
      <c r="K323" s="141" t="s">
        <v>13016</v>
      </c>
      <c r="L323" s="248">
        <v>8043000</v>
      </c>
      <c r="M323" s="81" t="s">
        <v>73</v>
      </c>
      <c r="N323" s="145"/>
      <c r="O323" s="87" t="s">
        <v>13021</v>
      </c>
      <c r="P323" s="87">
        <v>1083014226</v>
      </c>
      <c r="Q323" s="150">
        <v>33</v>
      </c>
      <c r="R323" s="169">
        <v>44943</v>
      </c>
      <c r="S323" s="248">
        <v>5363267343</v>
      </c>
      <c r="T323" s="169">
        <v>44963</v>
      </c>
      <c r="U323" s="566">
        <f>L323</f>
        <v>8043000</v>
      </c>
      <c r="V323" s="86" t="s">
        <v>70</v>
      </c>
      <c r="W323" s="143">
        <v>55301715</v>
      </c>
      <c r="X323" s="87" t="s">
        <v>12936</v>
      </c>
      <c r="Y323" s="145"/>
      <c r="Z323" s="201">
        <v>44963</v>
      </c>
      <c r="AA323" s="201">
        <v>44963</v>
      </c>
      <c r="AB323" s="201" t="s">
        <v>80</v>
      </c>
      <c r="AC323" s="201">
        <v>45084</v>
      </c>
      <c r="AD323" s="150">
        <f t="shared" si="22"/>
        <v>121</v>
      </c>
      <c r="AE323" s="150">
        <v>0</v>
      </c>
      <c r="AF323" s="567">
        <v>0</v>
      </c>
      <c r="AG323" s="150">
        <v>0</v>
      </c>
      <c r="AH323" s="156" t="s">
        <v>80</v>
      </c>
      <c r="AI323" s="150">
        <f t="shared" si="18"/>
        <v>0</v>
      </c>
      <c r="AJ323" s="143">
        <v>0</v>
      </c>
      <c r="AK323" s="248">
        <v>0</v>
      </c>
      <c r="AL323" s="86" t="s">
        <v>80</v>
      </c>
      <c r="AM323" s="150">
        <v>0</v>
      </c>
      <c r="AN323" s="169" t="s">
        <v>80</v>
      </c>
      <c r="AO323" s="169" t="s">
        <v>80</v>
      </c>
      <c r="AP323" s="150">
        <f t="shared" si="21"/>
        <v>0</v>
      </c>
      <c r="AQ323" s="252">
        <f>+L323+AF323-AK323</f>
        <v>8043000</v>
      </c>
      <c r="AR323" s="86" t="s">
        <v>115</v>
      </c>
      <c r="AS323" s="143">
        <v>0</v>
      </c>
      <c r="AT323" s="203" t="s">
        <v>80</v>
      </c>
      <c r="AU323" s="248">
        <v>8043000</v>
      </c>
      <c r="AV323" s="364">
        <f t="shared" si="19"/>
        <v>0</v>
      </c>
      <c r="AW323" s="133">
        <f t="shared" si="20"/>
        <v>1</v>
      </c>
      <c r="AX323" s="156" t="s">
        <v>80</v>
      </c>
      <c r="AY323" s="86" t="s">
        <v>800</v>
      </c>
      <c r="AZ323" s="145" t="s">
        <v>13022</v>
      </c>
      <c r="BA323" s="81" t="s">
        <v>71</v>
      </c>
      <c r="BB323" s="81" t="s">
        <v>71</v>
      </c>
    </row>
    <row r="324" spans="2:54" s="296" customFormat="1" ht="15" customHeight="1" x14ac:dyDescent="0.2">
      <c r="B324" s="247">
        <v>2023</v>
      </c>
      <c r="C324" s="81">
        <v>891780111</v>
      </c>
      <c r="D324" s="82" t="s">
        <v>68</v>
      </c>
      <c r="E324" s="144" t="s">
        <v>13023</v>
      </c>
      <c r="F324" s="145" t="s">
        <v>13024</v>
      </c>
      <c r="G324" s="568">
        <v>0</v>
      </c>
      <c r="H324" s="145"/>
      <c r="I324" s="86" t="s">
        <v>78</v>
      </c>
      <c r="J324" s="317" t="s">
        <v>120</v>
      </c>
      <c r="K324" s="569" t="s">
        <v>13025</v>
      </c>
      <c r="L324" s="570">
        <v>8890000</v>
      </c>
      <c r="M324" s="81" t="s">
        <v>73</v>
      </c>
      <c r="N324" s="145"/>
      <c r="O324" s="482" t="s">
        <v>11547</v>
      </c>
      <c r="P324" s="482">
        <v>57466769</v>
      </c>
      <c r="Q324" s="150">
        <v>122</v>
      </c>
      <c r="R324" s="169">
        <v>44953</v>
      </c>
      <c r="S324" s="575">
        <v>62720000</v>
      </c>
      <c r="T324" s="169">
        <v>44963</v>
      </c>
      <c r="U324" s="566">
        <f>L324</f>
        <v>8890000</v>
      </c>
      <c r="V324" s="86" t="s">
        <v>70</v>
      </c>
      <c r="W324" s="481">
        <v>36726018</v>
      </c>
      <c r="X324" s="482" t="s">
        <v>12797</v>
      </c>
      <c r="Y324" s="145"/>
      <c r="Z324" s="472">
        <v>44963</v>
      </c>
      <c r="AA324" s="472">
        <v>44963</v>
      </c>
      <c r="AB324" s="201" t="s">
        <v>80</v>
      </c>
      <c r="AC324" s="472">
        <v>45084</v>
      </c>
      <c r="AD324" s="150">
        <f t="shared" si="22"/>
        <v>121</v>
      </c>
      <c r="AE324" s="359">
        <v>1</v>
      </c>
      <c r="AF324" s="571">
        <v>1610000</v>
      </c>
      <c r="AG324" s="359">
        <v>1</v>
      </c>
      <c r="AH324" s="201">
        <v>45107</v>
      </c>
      <c r="AI324" s="150">
        <f t="shared" si="18"/>
        <v>23</v>
      </c>
      <c r="AJ324" s="143">
        <v>0</v>
      </c>
      <c r="AK324" s="248">
        <v>0</v>
      </c>
      <c r="AL324" s="86" t="s">
        <v>80</v>
      </c>
      <c r="AM324" s="150">
        <v>0</v>
      </c>
      <c r="AN324" s="169" t="s">
        <v>80</v>
      </c>
      <c r="AO324" s="169" t="s">
        <v>80</v>
      </c>
      <c r="AP324" s="150">
        <f t="shared" si="21"/>
        <v>0</v>
      </c>
      <c r="AQ324" s="252">
        <f>+L324+AF324-AK324</f>
        <v>10500000</v>
      </c>
      <c r="AR324" s="86" t="s">
        <v>115</v>
      </c>
      <c r="AS324" s="143">
        <v>0</v>
      </c>
      <c r="AT324" s="203" t="s">
        <v>80</v>
      </c>
      <c r="AU324" s="248">
        <v>10500000</v>
      </c>
      <c r="AV324" s="364">
        <f t="shared" si="19"/>
        <v>0</v>
      </c>
      <c r="AW324" s="133">
        <f t="shared" si="20"/>
        <v>1</v>
      </c>
      <c r="AX324" s="156" t="s">
        <v>80</v>
      </c>
      <c r="AY324" s="86" t="s">
        <v>800</v>
      </c>
      <c r="AZ324" s="145" t="s">
        <v>13026</v>
      </c>
      <c r="BA324" s="81" t="s">
        <v>71</v>
      </c>
      <c r="BB324" s="81" t="s">
        <v>71</v>
      </c>
    </row>
    <row r="325" spans="2:54" s="296" customFormat="1" ht="15" customHeight="1" x14ac:dyDescent="0.2">
      <c r="B325" s="247">
        <v>2023</v>
      </c>
      <c r="C325" s="81">
        <v>891780111</v>
      </c>
      <c r="D325" s="82" t="s">
        <v>68</v>
      </c>
      <c r="E325" s="144" t="s">
        <v>13027</v>
      </c>
      <c r="F325" s="145" t="s">
        <v>13028</v>
      </c>
      <c r="G325" s="568">
        <v>0</v>
      </c>
      <c r="H325" s="145"/>
      <c r="I325" s="86" t="s">
        <v>78</v>
      </c>
      <c r="J325" s="317" t="s">
        <v>1527</v>
      </c>
      <c r="K325" s="569" t="s">
        <v>13029</v>
      </c>
      <c r="L325" s="570">
        <v>8043000</v>
      </c>
      <c r="M325" s="81" t="s">
        <v>73</v>
      </c>
      <c r="N325" s="145"/>
      <c r="O325" s="482" t="s">
        <v>13030</v>
      </c>
      <c r="P325" s="482">
        <v>85155288</v>
      </c>
      <c r="Q325" s="150">
        <v>33</v>
      </c>
      <c r="R325" s="169">
        <v>44943</v>
      </c>
      <c r="S325" s="570">
        <v>5363267343</v>
      </c>
      <c r="T325" s="169">
        <v>44963</v>
      </c>
      <c r="U325" s="566">
        <f>L325</f>
        <v>8043000</v>
      </c>
      <c r="V325" s="86" t="s">
        <v>70</v>
      </c>
      <c r="W325" s="481">
        <v>7633817</v>
      </c>
      <c r="X325" s="482" t="s">
        <v>10035</v>
      </c>
      <c r="Y325" s="145"/>
      <c r="Z325" s="472">
        <v>44963</v>
      </c>
      <c r="AA325" s="472">
        <v>44963</v>
      </c>
      <c r="AB325" s="201" t="s">
        <v>80</v>
      </c>
      <c r="AC325" s="472">
        <v>45084</v>
      </c>
      <c r="AD325" s="150">
        <f t="shared" si="22"/>
        <v>121</v>
      </c>
      <c r="AE325" s="359">
        <v>1</v>
      </c>
      <c r="AF325" s="571">
        <v>1457000</v>
      </c>
      <c r="AG325" s="359">
        <v>1</v>
      </c>
      <c r="AH325" s="201">
        <v>45107</v>
      </c>
      <c r="AI325" s="150">
        <f t="shared" si="18"/>
        <v>23</v>
      </c>
      <c r="AJ325" s="143">
        <v>0</v>
      </c>
      <c r="AK325" s="248">
        <v>0</v>
      </c>
      <c r="AL325" s="86" t="s">
        <v>80</v>
      </c>
      <c r="AM325" s="150">
        <v>0</v>
      </c>
      <c r="AN325" s="169" t="s">
        <v>80</v>
      </c>
      <c r="AO325" s="169" t="s">
        <v>80</v>
      </c>
      <c r="AP325" s="150">
        <f t="shared" si="21"/>
        <v>0</v>
      </c>
      <c r="AQ325" s="252">
        <f>+L325+AF325-AK325</f>
        <v>9500000</v>
      </c>
      <c r="AR325" s="86" t="s">
        <v>115</v>
      </c>
      <c r="AS325" s="143">
        <v>0</v>
      </c>
      <c r="AT325" s="203" t="s">
        <v>80</v>
      </c>
      <c r="AU325" s="248">
        <v>9500000</v>
      </c>
      <c r="AV325" s="364">
        <f t="shared" si="19"/>
        <v>0</v>
      </c>
      <c r="AW325" s="133">
        <f t="shared" si="20"/>
        <v>1</v>
      </c>
      <c r="AX325" s="156" t="s">
        <v>80</v>
      </c>
      <c r="AY325" s="86" t="s">
        <v>800</v>
      </c>
      <c r="AZ325" s="145" t="s">
        <v>13031</v>
      </c>
      <c r="BA325" s="81" t="s">
        <v>71</v>
      </c>
      <c r="BB325" s="81" t="s">
        <v>71</v>
      </c>
    </row>
    <row r="326" spans="2:54" s="296" customFormat="1" ht="15" customHeight="1" x14ac:dyDescent="0.2">
      <c r="B326" s="247">
        <v>2023</v>
      </c>
      <c r="C326" s="81">
        <v>891780111</v>
      </c>
      <c r="D326" s="82" t="s">
        <v>68</v>
      </c>
      <c r="E326" s="144" t="s">
        <v>13032</v>
      </c>
      <c r="F326" s="145" t="s">
        <v>13033</v>
      </c>
      <c r="G326" s="568">
        <v>0</v>
      </c>
      <c r="H326" s="145"/>
      <c r="I326" s="86" t="s">
        <v>78</v>
      </c>
      <c r="J326" s="317" t="s">
        <v>1527</v>
      </c>
      <c r="K326" s="569" t="s">
        <v>13034</v>
      </c>
      <c r="L326" s="570">
        <v>8043000</v>
      </c>
      <c r="M326" s="81" t="s">
        <v>73</v>
      </c>
      <c r="N326" s="145"/>
      <c r="O326" s="482" t="s">
        <v>13035</v>
      </c>
      <c r="P326" s="482">
        <v>1082969436</v>
      </c>
      <c r="Q326" s="150">
        <v>33</v>
      </c>
      <c r="R326" s="169">
        <v>44943</v>
      </c>
      <c r="S326" s="570">
        <v>5363267343</v>
      </c>
      <c r="T326" s="169">
        <v>44963</v>
      </c>
      <c r="U326" s="566">
        <f>L326</f>
        <v>8043000</v>
      </c>
      <c r="V326" s="86" t="s">
        <v>70</v>
      </c>
      <c r="W326" s="481">
        <v>36564011</v>
      </c>
      <c r="X326" s="482" t="s">
        <v>9795</v>
      </c>
      <c r="Y326" s="145"/>
      <c r="Z326" s="472">
        <v>44963</v>
      </c>
      <c r="AA326" s="472">
        <v>44963</v>
      </c>
      <c r="AB326" s="201" t="s">
        <v>80</v>
      </c>
      <c r="AC326" s="472">
        <v>45084</v>
      </c>
      <c r="AD326" s="150">
        <f t="shared" si="22"/>
        <v>121</v>
      </c>
      <c r="AE326" s="359">
        <v>0</v>
      </c>
      <c r="AF326" s="571">
        <v>0</v>
      </c>
      <c r="AG326" s="359">
        <v>0</v>
      </c>
      <c r="AH326" s="156" t="s">
        <v>80</v>
      </c>
      <c r="AI326" s="150">
        <f t="shared" si="18"/>
        <v>0</v>
      </c>
      <c r="AJ326" s="143">
        <v>1</v>
      </c>
      <c r="AK326" s="248">
        <v>3419667</v>
      </c>
      <c r="AL326" s="156">
        <v>45029</v>
      </c>
      <c r="AM326" s="150">
        <v>0</v>
      </c>
      <c r="AN326" s="169" t="s">
        <v>80</v>
      </c>
      <c r="AO326" s="169" t="s">
        <v>80</v>
      </c>
      <c r="AP326" s="150">
        <f t="shared" si="21"/>
        <v>0</v>
      </c>
      <c r="AQ326" s="252">
        <f>+L326+AF326-AK326</f>
        <v>4623333</v>
      </c>
      <c r="AR326" s="86" t="s">
        <v>115</v>
      </c>
      <c r="AS326" s="143">
        <v>0</v>
      </c>
      <c r="AT326" s="203" t="s">
        <v>80</v>
      </c>
      <c r="AU326" s="248">
        <v>3800000</v>
      </c>
      <c r="AV326" s="364">
        <f t="shared" si="19"/>
        <v>823333</v>
      </c>
      <c r="AW326" s="133">
        <f t="shared" si="20"/>
        <v>0.82191786747785633</v>
      </c>
      <c r="AX326" s="156">
        <v>45056</v>
      </c>
      <c r="AY326" s="86" t="s">
        <v>253</v>
      </c>
      <c r="AZ326" s="145" t="s">
        <v>13036</v>
      </c>
      <c r="BA326" s="81" t="s">
        <v>71</v>
      </c>
      <c r="BB326" s="81" t="s">
        <v>71</v>
      </c>
    </row>
    <row r="327" spans="2:54" s="296" customFormat="1" ht="15" customHeight="1" x14ac:dyDescent="0.2">
      <c r="B327" s="247">
        <v>2023</v>
      </c>
      <c r="C327" s="81">
        <v>891780111</v>
      </c>
      <c r="D327" s="82" t="s">
        <v>68</v>
      </c>
      <c r="E327" s="144" t="s">
        <v>13037</v>
      </c>
      <c r="F327" s="145" t="s">
        <v>13038</v>
      </c>
      <c r="G327" s="568">
        <v>0</v>
      </c>
      <c r="H327" s="145"/>
      <c r="I327" s="86" t="s">
        <v>78</v>
      </c>
      <c r="J327" s="317" t="s">
        <v>1527</v>
      </c>
      <c r="K327" s="569" t="s">
        <v>13039</v>
      </c>
      <c r="L327" s="570">
        <v>19200000</v>
      </c>
      <c r="M327" s="81" t="s">
        <v>73</v>
      </c>
      <c r="N327" s="145"/>
      <c r="O327" s="482" t="s">
        <v>13040</v>
      </c>
      <c r="P327" s="482">
        <v>1024505118</v>
      </c>
      <c r="Q327" s="150">
        <v>33</v>
      </c>
      <c r="R327" s="169">
        <v>44943</v>
      </c>
      <c r="S327" s="570">
        <v>5363267343</v>
      </c>
      <c r="T327" s="169">
        <v>44963</v>
      </c>
      <c r="U327" s="566">
        <f>L327</f>
        <v>19200000</v>
      </c>
      <c r="V327" s="86" t="s">
        <v>70</v>
      </c>
      <c r="W327" s="481">
        <v>7633817</v>
      </c>
      <c r="X327" s="482" t="s">
        <v>10035</v>
      </c>
      <c r="Y327" s="145"/>
      <c r="Z327" s="472">
        <v>44963</v>
      </c>
      <c r="AA327" s="472">
        <v>44963</v>
      </c>
      <c r="AB327" s="201" t="s">
        <v>80</v>
      </c>
      <c r="AC327" s="472">
        <v>45093</v>
      </c>
      <c r="AD327" s="150">
        <f t="shared" si="22"/>
        <v>130</v>
      </c>
      <c r="AE327" s="359">
        <v>1</v>
      </c>
      <c r="AF327" s="571">
        <v>1866999.9999999998</v>
      </c>
      <c r="AG327" s="359">
        <v>1</v>
      </c>
      <c r="AH327" s="201">
        <v>45107</v>
      </c>
      <c r="AI327" s="150">
        <f t="shared" ref="AI327:AI390" si="23">+IF(AH327="1800-01-01",0,AH327-AC327)</f>
        <v>14</v>
      </c>
      <c r="AJ327" s="143">
        <v>0</v>
      </c>
      <c r="AK327" s="248">
        <v>0</v>
      </c>
      <c r="AL327" s="86" t="s">
        <v>80</v>
      </c>
      <c r="AM327" s="150">
        <v>0</v>
      </c>
      <c r="AN327" s="169" t="s">
        <v>80</v>
      </c>
      <c r="AO327" s="169" t="s">
        <v>80</v>
      </c>
      <c r="AP327" s="150">
        <f t="shared" si="21"/>
        <v>0</v>
      </c>
      <c r="AQ327" s="252">
        <f>+L327+AF327-AK327</f>
        <v>21067000</v>
      </c>
      <c r="AR327" s="86" t="s">
        <v>115</v>
      </c>
      <c r="AS327" s="143">
        <v>0</v>
      </c>
      <c r="AT327" s="203" t="s">
        <v>80</v>
      </c>
      <c r="AU327" s="248">
        <v>21067000</v>
      </c>
      <c r="AV327" s="364">
        <f t="shared" ref="AV327:AV390" si="24">AQ327-AU327</f>
        <v>0</v>
      </c>
      <c r="AW327" s="133">
        <f t="shared" ref="AW327:AW390" si="25">+AU327/AQ327</f>
        <v>1</v>
      </c>
      <c r="AX327" s="156" t="s">
        <v>80</v>
      </c>
      <c r="AY327" s="86" t="s">
        <v>800</v>
      </c>
      <c r="AZ327" s="145" t="s">
        <v>13041</v>
      </c>
      <c r="BA327" s="81" t="s">
        <v>71</v>
      </c>
      <c r="BB327" s="81" t="s">
        <v>71</v>
      </c>
    </row>
    <row r="328" spans="2:54" s="296" customFormat="1" ht="15" customHeight="1" x14ac:dyDescent="0.2">
      <c r="B328" s="247">
        <v>2023</v>
      </c>
      <c r="C328" s="81">
        <v>891780111</v>
      </c>
      <c r="D328" s="82" t="s">
        <v>68</v>
      </c>
      <c r="E328" s="144" t="s">
        <v>13042</v>
      </c>
      <c r="F328" s="145" t="s">
        <v>13043</v>
      </c>
      <c r="G328" s="568">
        <v>0</v>
      </c>
      <c r="H328" s="145"/>
      <c r="I328" s="86" t="s">
        <v>78</v>
      </c>
      <c r="J328" s="317" t="s">
        <v>1527</v>
      </c>
      <c r="K328" s="569" t="s">
        <v>13044</v>
      </c>
      <c r="L328" s="570">
        <v>13123000</v>
      </c>
      <c r="M328" s="81" t="s">
        <v>73</v>
      </c>
      <c r="N328" s="145"/>
      <c r="O328" s="482" t="s">
        <v>13045</v>
      </c>
      <c r="P328" s="482">
        <v>1083455954</v>
      </c>
      <c r="Q328" s="150">
        <v>33</v>
      </c>
      <c r="R328" s="169">
        <v>44943</v>
      </c>
      <c r="S328" s="570">
        <v>5363267343</v>
      </c>
      <c r="T328" s="169">
        <v>44963</v>
      </c>
      <c r="U328" s="566">
        <f>L328</f>
        <v>13123000</v>
      </c>
      <c r="V328" s="86" t="s">
        <v>70</v>
      </c>
      <c r="W328" s="481">
        <v>85449357</v>
      </c>
      <c r="X328" s="482" t="s">
        <v>11662</v>
      </c>
      <c r="Y328" s="145"/>
      <c r="Z328" s="472">
        <v>44963</v>
      </c>
      <c r="AA328" s="472">
        <v>44963</v>
      </c>
      <c r="AB328" s="201" t="s">
        <v>80</v>
      </c>
      <c r="AC328" s="472">
        <v>45084</v>
      </c>
      <c r="AD328" s="150">
        <f t="shared" si="22"/>
        <v>121</v>
      </c>
      <c r="AE328" s="359">
        <v>1</v>
      </c>
      <c r="AF328" s="571">
        <v>2377000</v>
      </c>
      <c r="AG328" s="359">
        <v>1</v>
      </c>
      <c r="AH328" s="201">
        <v>45107</v>
      </c>
      <c r="AI328" s="150">
        <f t="shared" si="23"/>
        <v>23</v>
      </c>
      <c r="AJ328" s="143">
        <v>0</v>
      </c>
      <c r="AK328" s="248">
        <v>0</v>
      </c>
      <c r="AL328" s="86" t="s">
        <v>80</v>
      </c>
      <c r="AM328" s="150">
        <v>0</v>
      </c>
      <c r="AN328" s="169" t="s">
        <v>80</v>
      </c>
      <c r="AO328" s="169" t="s">
        <v>80</v>
      </c>
      <c r="AP328" s="150">
        <f t="shared" ref="AP328:AP391" si="26">IFERROR(+IF(AN328="1800-01-01",0,AO328-AN328),0)</f>
        <v>0</v>
      </c>
      <c r="AQ328" s="252">
        <f>+L328+AF328-AK328</f>
        <v>15500000</v>
      </c>
      <c r="AR328" s="86" t="s">
        <v>115</v>
      </c>
      <c r="AS328" s="143">
        <v>0</v>
      </c>
      <c r="AT328" s="203" t="s">
        <v>80</v>
      </c>
      <c r="AU328" s="248">
        <v>15500000</v>
      </c>
      <c r="AV328" s="364">
        <f t="shared" si="24"/>
        <v>0</v>
      </c>
      <c r="AW328" s="133">
        <f t="shared" si="25"/>
        <v>1</v>
      </c>
      <c r="AX328" s="156" t="s">
        <v>80</v>
      </c>
      <c r="AY328" s="86" t="s">
        <v>800</v>
      </c>
      <c r="AZ328" s="145" t="s">
        <v>13046</v>
      </c>
      <c r="BA328" s="81" t="s">
        <v>71</v>
      </c>
      <c r="BB328" s="81" t="s">
        <v>71</v>
      </c>
    </row>
    <row r="329" spans="2:54" s="296" customFormat="1" ht="15" customHeight="1" x14ac:dyDescent="0.2">
      <c r="B329" s="247">
        <v>2023</v>
      </c>
      <c r="C329" s="81">
        <v>891780111</v>
      </c>
      <c r="D329" s="82" t="s">
        <v>68</v>
      </c>
      <c r="E329" s="144" t="s">
        <v>13047</v>
      </c>
      <c r="F329" s="145" t="s">
        <v>13048</v>
      </c>
      <c r="G329" s="568">
        <v>0</v>
      </c>
      <c r="H329" s="145"/>
      <c r="I329" s="86" t="s">
        <v>78</v>
      </c>
      <c r="J329" s="317" t="s">
        <v>1527</v>
      </c>
      <c r="K329" s="569" t="s">
        <v>13049</v>
      </c>
      <c r="L329" s="570">
        <v>9313000</v>
      </c>
      <c r="M329" s="81" t="s">
        <v>73</v>
      </c>
      <c r="N329" s="145"/>
      <c r="O329" s="482" t="s">
        <v>13050</v>
      </c>
      <c r="P329" s="482">
        <v>85464881</v>
      </c>
      <c r="Q329" s="150">
        <v>33</v>
      </c>
      <c r="R329" s="169">
        <v>44943</v>
      </c>
      <c r="S329" s="570">
        <v>5363267343</v>
      </c>
      <c r="T329" s="169">
        <v>44963</v>
      </c>
      <c r="U329" s="566">
        <f>L329</f>
        <v>9313000</v>
      </c>
      <c r="V329" s="86" t="s">
        <v>70</v>
      </c>
      <c r="W329" s="481">
        <v>85152695</v>
      </c>
      <c r="X329" s="482" t="s">
        <v>12193</v>
      </c>
      <c r="Y329" s="145"/>
      <c r="Z329" s="472">
        <v>44963</v>
      </c>
      <c r="AA329" s="472">
        <v>44963</v>
      </c>
      <c r="AB329" s="201" t="s">
        <v>80</v>
      </c>
      <c r="AC329" s="472">
        <v>45084</v>
      </c>
      <c r="AD329" s="150">
        <f t="shared" si="22"/>
        <v>121</v>
      </c>
      <c r="AE329" s="359">
        <v>0</v>
      </c>
      <c r="AF329" s="571">
        <v>0</v>
      </c>
      <c r="AG329" s="359">
        <v>0</v>
      </c>
      <c r="AH329" s="156" t="s">
        <v>80</v>
      </c>
      <c r="AI329" s="150">
        <f t="shared" si="23"/>
        <v>0</v>
      </c>
      <c r="AJ329" s="143">
        <v>0</v>
      </c>
      <c r="AK329" s="248">
        <v>0</v>
      </c>
      <c r="AL329" s="86" t="s">
        <v>80</v>
      </c>
      <c r="AM329" s="150">
        <v>0</v>
      </c>
      <c r="AN329" s="169" t="s">
        <v>80</v>
      </c>
      <c r="AO329" s="169" t="s">
        <v>80</v>
      </c>
      <c r="AP329" s="150">
        <f t="shared" si="26"/>
        <v>0</v>
      </c>
      <c r="AQ329" s="252">
        <f>+L329+AF329-AK329</f>
        <v>9313000</v>
      </c>
      <c r="AR329" s="86" t="s">
        <v>115</v>
      </c>
      <c r="AS329" s="143">
        <v>0</v>
      </c>
      <c r="AT329" s="203" t="s">
        <v>80</v>
      </c>
      <c r="AU329" s="248">
        <v>9313000</v>
      </c>
      <c r="AV329" s="364">
        <f t="shared" si="24"/>
        <v>0</v>
      </c>
      <c r="AW329" s="133">
        <f t="shared" si="25"/>
        <v>1</v>
      </c>
      <c r="AX329" s="156" t="s">
        <v>80</v>
      </c>
      <c r="AY329" s="86" t="s">
        <v>800</v>
      </c>
      <c r="AZ329" s="145" t="s">
        <v>13051</v>
      </c>
      <c r="BA329" s="81" t="s">
        <v>71</v>
      </c>
      <c r="BB329" s="81" t="s">
        <v>71</v>
      </c>
    </row>
    <row r="330" spans="2:54" s="296" customFormat="1" ht="15" customHeight="1" x14ac:dyDescent="0.2">
      <c r="B330" s="247">
        <v>2023</v>
      </c>
      <c r="C330" s="81">
        <v>891780111</v>
      </c>
      <c r="D330" s="82" t="s">
        <v>68</v>
      </c>
      <c r="E330" s="144" t="s">
        <v>13052</v>
      </c>
      <c r="F330" s="145" t="s">
        <v>13053</v>
      </c>
      <c r="G330" s="138">
        <v>0</v>
      </c>
      <c r="H330" s="145"/>
      <c r="I330" s="86" t="s">
        <v>78</v>
      </c>
      <c r="J330" s="81" t="s">
        <v>1527</v>
      </c>
      <c r="K330" s="141" t="s">
        <v>13054</v>
      </c>
      <c r="L330" s="248">
        <v>8043000</v>
      </c>
      <c r="M330" s="81" t="s">
        <v>73</v>
      </c>
      <c r="N330" s="145"/>
      <c r="O330" s="87" t="s">
        <v>13055</v>
      </c>
      <c r="P330" s="87">
        <v>36667533</v>
      </c>
      <c r="Q330" s="150">
        <v>33</v>
      </c>
      <c r="R330" s="169">
        <v>44943</v>
      </c>
      <c r="S330" s="248">
        <v>5363267343</v>
      </c>
      <c r="T330" s="169">
        <v>44963</v>
      </c>
      <c r="U330" s="566">
        <f>L330</f>
        <v>8043000</v>
      </c>
      <c r="V330" s="86" t="s">
        <v>70</v>
      </c>
      <c r="W330" s="143">
        <v>7633817</v>
      </c>
      <c r="X330" s="87" t="s">
        <v>10035</v>
      </c>
      <c r="Y330" s="145"/>
      <c r="Z330" s="201">
        <v>44963</v>
      </c>
      <c r="AA330" s="201">
        <v>44963</v>
      </c>
      <c r="AB330" s="201" t="s">
        <v>80</v>
      </c>
      <c r="AC330" s="201">
        <v>45084</v>
      </c>
      <c r="AD330" s="150">
        <f t="shared" si="22"/>
        <v>121</v>
      </c>
      <c r="AE330" s="150">
        <v>1</v>
      </c>
      <c r="AF330" s="567">
        <v>1457000</v>
      </c>
      <c r="AG330" s="150">
        <v>1</v>
      </c>
      <c r="AH330" s="201">
        <v>45107</v>
      </c>
      <c r="AI330" s="150">
        <f t="shared" si="23"/>
        <v>23</v>
      </c>
      <c r="AJ330" s="143">
        <v>0</v>
      </c>
      <c r="AK330" s="248">
        <v>0</v>
      </c>
      <c r="AL330" s="86" t="s">
        <v>80</v>
      </c>
      <c r="AM330" s="150">
        <v>0</v>
      </c>
      <c r="AN330" s="169" t="s">
        <v>80</v>
      </c>
      <c r="AO330" s="169" t="s">
        <v>80</v>
      </c>
      <c r="AP330" s="150">
        <f t="shared" si="26"/>
        <v>0</v>
      </c>
      <c r="AQ330" s="252">
        <f>+L330+AF330-AK330</f>
        <v>9500000</v>
      </c>
      <c r="AR330" s="86" t="s">
        <v>115</v>
      </c>
      <c r="AS330" s="143">
        <v>0</v>
      </c>
      <c r="AT330" s="203" t="s">
        <v>80</v>
      </c>
      <c r="AU330" s="248">
        <v>9500000</v>
      </c>
      <c r="AV330" s="364">
        <f t="shared" si="24"/>
        <v>0</v>
      </c>
      <c r="AW330" s="133">
        <f t="shared" si="25"/>
        <v>1</v>
      </c>
      <c r="AX330" s="156" t="s">
        <v>80</v>
      </c>
      <c r="AY330" s="86" t="s">
        <v>800</v>
      </c>
      <c r="AZ330" s="145" t="s">
        <v>13056</v>
      </c>
      <c r="BA330" s="81" t="s">
        <v>71</v>
      </c>
      <c r="BB330" s="81" t="s">
        <v>71</v>
      </c>
    </row>
    <row r="331" spans="2:54" s="296" customFormat="1" ht="15" customHeight="1" x14ac:dyDescent="0.2">
      <c r="B331" s="247">
        <v>2023</v>
      </c>
      <c r="C331" s="81">
        <v>891780111</v>
      </c>
      <c r="D331" s="82" t="s">
        <v>68</v>
      </c>
      <c r="E331" s="144" t="s">
        <v>13057</v>
      </c>
      <c r="F331" s="145" t="s">
        <v>13058</v>
      </c>
      <c r="G331" s="138">
        <v>0</v>
      </c>
      <c r="H331" s="145"/>
      <c r="I331" s="86" t="s">
        <v>78</v>
      </c>
      <c r="J331" s="81" t="s">
        <v>1527</v>
      </c>
      <c r="K331" s="141" t="s">
        <v>13059</v>
      </c>
      <c r="L331" s="248">
        <v>8043000</v>
      </c>
      <c r="M331" s="81" t="s">
        <v>73</v>
      </c>
      <c r="N331" s="145"/>
      <c r="O331" s="87" t="s">
        <v>13060</v>
      </c>
      <c r="P331" s="87">
        <v>39069270</v>
      </c>
      <c r="Q331" s="150">
        <v>33</v>
      </c>
      <c r="R331" s="169">
        <v>44943</v>
      </c>
      <c r="S331" s="248">
        <v>5363267343</v>
      </c>
      <c r="T331" s="169">
        <v>44963</v>
      </c>
      <c r="U331" s="566">
        <f>L331</f>
        <v>8043000</v>
      </c>
      <c r="V331" s="86" t="s">
        <v>70</v>
      </c>
      <c r="W331" s="143">
        <v>57297693</v>
      </c>
      <c r="X331" s="87" t="s">
        <v>10056</v>
      </c>
      <c r="Y331" s="145"/>
      <c r="Z331" s="201">
        <v>44963</v>
      </c>
      <c r="AA331" s="201">
        <v>44963</v>
      </c>
      <c r="AB331" s="201" t="s">
        <v>80</v>
      </c>
      <c r="AC331" s="201">
        <v>45084</v>
      </c>
      <c r="AD331" s="150">
        <f t="shared" si="22"/>
        <v>121</v>
      </c>
      <c r="AE331" s="150">
        <v>1</v>
      </c>
      <c r="AF331" s="567">
        <v>1457000</v>
      </c>
      <c r="AG331" s="150">
        <v>1</v>
      </c>
      <c r="AH331" s="201">
        <v>45107</v>
      </c>
      <c r="AI331" s="150">
        <f t="shared" si="23"/>
        <v>23</v>
      </c>
      <c r="AJ331" s="143">
        <v>0</v>
      </c>
      <c r="AK331" s="248">
        <v>0</v>
      </c>
      <c r="AL331" s="86" t="s">
        <v>80</v>
      </c>
      <c r="AM331" s="150">
        <v>0</v>
      </c>
      <c r="AN331" s="169" t="s">
        <v>80</v>
      </c>
      <c r="AO331" s="169" t="s">
        <v>80</v>
      </c>
      <c r="AP331" s="150">
        <f t="shared" si="26"/>
        <v>0</v>
      </c>
      <c r="AQ331" s="252">
        <f>+L331+AF331-AK331</f>
        <v>9500000</v>
      </c>
      <c r="AR331" s="86" t="s">
        <v>115</v>
      </c>
      <c r="AS331" s="143">
        <v>0</v>
      </c>
      <c r="AT331" s="203" t="s">
        <v>80</v>
      </c>
      <c r="AU331" s="248">
        <v>9500000</v>
      </c>
      <c r="AV331" s="364">
        <f t="shared" si="24"/>
        <v>0</v>
      </c>
      <c r="AW331" s="133">
        <f t="shared" si="25"/>
        <v>1</v>
      </c>
      <c r="AX331" s="156" t="s">
        <v>80</v>
      </c>
      <c r="AY331" s="86" t="s">
        <v>800</v>
      </c>
      <c r="AZ331" s="145" t="s">
        <v>13061</v>
      </c>
      <c r="BA331" s="81" t="s">
        <v>71</v>
      </c>
      <c r="BB331" s="81" t="s">
        <v>71</v>
      </c>
    </row>
    <row r="332" spans="2:54" s="296" customFormat="1" ht="15" customHeight="1" x14ac:dyDescent="0.2">
      <c r="B332" s="247">
        <v>2023</v>
      </c>
      <c r="C332" s="81">
        <v>891780111</v>
      </c>
      <c r="D332" s="82" t="s">
        <v>68</v>
      </c>
      <c r="E332" s="144" t="s">
        <v>13062</v>
      </c>
      <c r="F332" s="145" t="s">
        <v>13063</v>
      </c>
      <c r="G332" s="138">
        <v>0</v>
      </c>
      <c r="H332" s="145"/>
      <c r="I332" s="86" t="s">
        <v>78</v>
      </c>
      <c r="J332" s="81" t="s">
        <v>1527</v>
      </c>
      <c r="K332" s="141" t="s">
        <v>13064</v>
      </c>
      <c r="L332" s="248">
        <v>8043000</v>
      </c>
      <c r="M332" s="81" t="s">
        <v>73</v>
      </c>
      <c r="N332" s="145"/>
      <c r="O332" s="87" t="s">
        <v>13065</v>
      </c>
      <c r="P332" s="87">
        <v>1083035122</v>
      </c>
      <c r="Q332" s="150">
        <v>33</v>
      </c>
      <c r="R332" s="169">
        <v>44943</v>
      </c>
      <c r="S332" s="248">
        <v>5363267343</v>
      </c>
      <c r="T332" s="169">
        <v>44963</v>
      </c>
      <c r="U332" s="566">
        <f>L332</f>
        <v>8043000</v>
      </c>
      <c r="V332" s="86" t="s">
        <v>70</v>
      </c>
      <c r="W332" s="143">
        <v>85475141</v>
      </c>
      <c r="X332" s="87" t="s">
        <v>13066</v>
      </c>
      <c r="Y332" s="145"/>
      <c r="Z332" s="201">
        <v>44963</v>
      </c>
      <c r="AA332" s="201">
        <v>44963</v>
      </c>
      <c r="AB332" s="201" t="s">
        <v>80</v>
      </c>
      <c r="AC332" s="201">
        <v>45084</v>
      </c>
      <c r="AD332" s="150">
        <f t="shared" si="22"/>
        <v>121</v>
      </c>
      <c r="AE332" s="150">
        <v>0</v>
      </c>
      <c r="AF332" s="567">
        <v>0</v>
      </c>
      <c r="AG332" s="150">
        <v>0</v>
      </c>
      <c r="AH332" s="156" t="s">
        <v>80</v>
      </c>
      <c r="AI332" s="150">
        <f t="shared" si="23"/>
        <v>0</v>
      </c>
      <c r="AJ332" s="143">
        <v>0</v>
      </c>
      <c r="AK332" s="248">
        <v>0</v>
      </c>
      <c r="AL332" s="86" t="s">
        <v>80</v>
      </c>
      <c r="AM332" s="150">
        <v>0</v>
      </c>
      <c r="AN332" s="169" t="s">
        <v>80</v>
      </c>
      <c r="AO332" s="169" t="s">
        <v>80</v>
      </c>
      <c r="AP332" s="150">
        <f t="shared" si="26"/>
        <v>0</v>
      </c>
      <c r="AQ332" s="252">
        <f>+L332+AF332-AK332</f>
        <v>8043000</v>
      </c>
      <c r="AR332" s="86" t="s">
        <v>115</v>
      </c>
      <c r="AS332" s="143">
        <v>0</v>
      </c>
      <c r="AT332" s="203" t="s">
        <v>80</v>
      </c>
      <c r="AU332" s="248">
        <v>8043000</v>
      </c>
      <c r="AV332" s="364">
        <f t="shared" si="24"/>
        <v>0</v>
      </c>
      <c r="AW332" s="133">
        <f t="shared" si="25"/>
        <v>1</v>
      </c>
      <c r="AX332" s="156" t="s">
        <v>80</v>
      </c>
      <c r="AY332" s="86" t="s">
        <v>800</v>
      </c>
      <c r="AZ332" s="145" t="s">
        <v>13067</v>
      </c>
      <c r="BA332" s="81" t="s">
        <v>71</v>
      </c>
      <c r="BB332" s="81" t="s">
        <v>71</v>
      </c>
    </row>
    <row r="333" spans="2:54" s="296" customFormat="1" ht="15" customHeight="1" x14ac:dyDescent="0.2">
      <c r="B333" s="247">
        <v>2023</v>
      </c>
      <c r="C333" s="81">
        <v>891780111</v>
      </c>
      <c r="D333" s="82" t="s">
        <v>68</v>
      </c>
      <c r="E333" s="144" t="s">
        <v>13068</v>
      </c>
      <c r="F333" s="145" t="s">
        <v>13069</v>
      </c>
      <c r="G333" s="138">
        <v>0</v>
      </c>
      <c r="H333" s="145"/>
      <c r="I333" s="86" t="s">
        <v>78</v>
      </c>
      <c r="J333" s="81" t="s">
        <v>1527</v>
      </c>
      <c r="K333" s="141" t="s">
        <v>13070</v>
      </c>
      <c r="L333" s="248">
        <v>13123000</v>
      </c>
      <c r="M333" s="81" t="s">
        <v>73</v>
      </c>
      <c r="N333" s="145"/>
      <c r="O333" s="87" t="s">
        <v>13071</v>
      </c>
      <c r="P333" s="87">
        <v>85449890</v>
      </c>
      <c r="Q333" s="150">
        <v>33</v>
      </c>
      <c r="R333" s="169">
        <v>44943</v>
      </c>
      <c r="S333" s="248">
        <v>5363267343</v>
      </c>
      <c r="T333" s="169">
        <v>44963</v>
      </c>
      <c r="U333" s="566">
        <f>L333</f>
        <v>13123000</v>
      </c>
      <c r="V333" s="86" t="s">
        <v>70</v>
      </c>
      <c r="W333" s="143">
        <v>85471791</v>
      </c>
      <c r="X333" s="87" t="s">
        <v>12429</v>
      </c>
      <c r="Y333" s="145"/>
      <c r="Z333" s="201">
        <v>44963</v>
      </c>
      <c r="AA333" s="201">
        <v>44963</v>
      </c>
      <c r="AB333" s="201" t="s">
        <v>80</v>
      </c>
      <c r="AC333" s="201">
        <v>45084</v>
      </c>
      <c r="AD333" s="150">
        <f t="shared" si="22"/>
        <v>121</v>
      </c>
      <c r="AE333" s="150">
        <v>1</v>
      </c>
      <c r="AF333" s="567">
        <v>2377000</v>
      </c>
      <c r="AG333" s="150">
        <v>1</v>
      </c>
      <c r="AH333" s="201">
        <v>45107</v>
      </c>
      <c r="AI333" s="150">
        <f t="shared" si="23"/>
        <v>23</v>
      </c>
      <c r="AJ333" s="143">
        <v>0</v>
      </c>
      <c r="AK333" s="248">
        <v>0</v>
      </c>
      <c r="AL333" s="86" t="s">
        <v>80</v>
      </c>
      <c r="AM333" s="150">
        <v>0</v>
      </c>
      <c r="AN333" s="169" t="s">
        <v>80</v>
      </c>
      <c r="AO333" s="169" t="s">
        <v>80</v>
      </c>
      <c r="AP333" s="150">
        <f t="shared" si="26"/>
        <v>0</v>
      </c>
      <c r="AQ333" s="252">
        <f>+L333+AF333-AK333</f>
        <v>15500000</v>
      </c>
      <c r="AR333" s="86" t="s">
        <v>115</v>
      </c>
      <c r="AS333" s="143">
        <v>0</v>
      </c>
      <c r="AT333" s="203" t="s">
        <v>80</v>
      </c>
      <c r="AU333" s="248">
        <v>15500000</v>
      </c>
      <c r="AV333" s="364">
        <f t="shared" si="24"/>
        <v>0</v>
      </c>
      <c r="AW333" s="133">
        <f t="shared" si="25"/>
        <v>1</v>
      </c>
      <c r="AX333" s="156" t="s">
        <v>80</v>
      </c>
      <c r="AY333" s="86" t="s">
        <v>800</v>
      </c>
      <c r="AZ333" s="145" t="s">
        <v>13072</v>
      </c>
      <c r="BA333" s="81" t="s">
        <v>71</v>
      </c>
      <c r="BB333" s="81" t="s">
        <v>71</v>
      </c>
    </row>
    <row r="334" spans="2:54" s="296" customFormat="1" ht="15" customHeight="1" x14ac:dyDescent="0.2">
      <c r="B334" s="247">
        <v>2023</v>
      </c>
      <c r="C334" s="81">
        <v>891780111</v>
      </c>
      <c r="D334" s="82" t="s">
        <v>68</v>
      </c>
      <c r="E334" s="144" t="s">
        <v>13073</v>
      </c>
      <c r="F334" s="145" t="s">
        <v>13074</v>
      </c>
      <c r="G334" s="138">
        <v>0</v>
      </c>
      <c r="H334" s="145"/>
      <c r="I334" s="86" t="s">
        <v>78</v>
      </c>
      <c r="J334" s="81" t="s">
        <v>1527</v>
      </c>
      <c r="K334" s="141" t="s">
        <v>13075</v>
      </c>
      <c r="L334" s="248">
        <v>8043000</v>
      </c>
      <c r="M334" s="81" t="s">
        <v>73</v>
      </c>
      <c r="N334" s="145"/>
      <c r="O334" s="87" t="s">
        <v>13076</v>
      </c>
      <c r="P334" s="87">
        <v>1007934261</v>
      </c>
      <c r="Q334" s="150">
        <v>33</v>
      </c>
      <c r="R334" s="169">
        <v>44943</v>
      </c>
      <c r="S334" s="248">
        <v>5363267343</v>
      </c>
      <c r="T334" s="169">
        <v>44963</v>
      </c>
      <c r="U334" s="566">
        <f>L334</f>
        <v>8043000</v>
      </c>
      <c r="V334" s="86" t="s">
        <v>70</v>
      </c>
      <c r="W334" s="143">
        <v>85475141</v>
      </c>
      <c r="X334" s="87" t="s">
        <v>13066</v>
      </c>
      <c r="Y334" s="145"/>
      <c r="Z334" s="201">
        <v>44963</v>
      </c>
      <c r="AA334" s="201">
        <v>44963</v>
      </c>
      <c r="AB334" s="201" t="s">
        <v>80</v>
      </c>
      <c r="AC334" s="201">
        <v>45084</v>
      </c>
      <c r="AD334" s="150">
        <f t="shared" si="22"/>
        <v>121</v>
      </c>
      <c r="AE334" s="150">
        <v>0</v>
      </c>
      <c r="AF334" s="567">
        <v>0</v>
      </c>
      <c r="AG334" s="150">
        <v>0</v>
      </c>
      <c r="AH334" s="156" t="s">
        <v>80</v>
      </c>
      <c r="AI334" s="150">
        <f t="shared" si="23"/>
        <v>0</v>
      </c>
      <c r="AJ334" s="143">
        <v>0</v>
      </c>
      <c r="AK334" s="248">
        <v>0</v>
      </c>
      <c r="AL334" s="86" t="s">
        <v>80</v>
      </c>
      <c r="AM334" s="150">
        <v>0</v>
      </c>
      <c r="AN334" s="169" t="s">
        <v>80</v>
      </c>
      <c r="AO334" s="169" t="s">
        <v>80</v>
      </c>
      <c r="AP334" s="150">
        <f t="shared" si="26"/>
        <v>0</v>
      </c>
      <c r="AQ334" s="252">
        <f>+L334+AF334-AK334</f>
        <v>8043000</v>
      </c>
      <c r="AR334" s="86" t="s">
        <v>115</v>
      </c>
      <c r="AS334" s="143">
        <v>0</v>
      </c>
      <c r="AT334" s="203" t="s">
        <v>80</v>
      </c>
      <c r="AU334" s="248">
        <v>8043000</v>
      </c>
      <c r="AV334" s="364">
        <f t="shared" si="24"/>
        <v>0</v>
      </c>
      <c r="AW334" s="133">
        <f t="shared" si="25"/>
        <v>1</v>
      </c>
      <c r="AX334" s="156" t="s">
        <v>80</v>
      </c>
      <c r="AY334" s="86" t="s">
        <v>800</v>
      </c>
      <c r="AZ334" s="145" t="s">
        <v>13077</v>
      </c>
      <c r="BA334" s="81" t="s">
        <v>71</v>
      </c>
      <c r="BB334" s="81" t="s">
        <v>71</v>
      </c>
    </row>
    <row r="335" spans="2:54" s="296" customFormat="1" ht="15" customHeight="1" x14ac:dyDescent="0.2">
      <c r="B335" s="247">
        <v>2023</v>
      </c>
      <c r="C335" s="81">
        <v>891780111</v>
      </c>
      <c r="D335" s="82" t="s">
        <v>68</v>
      </c>
      <c r="E335" s="144" t="s">
        <v>13078</v>
      </c>
      <c r="F335" s="145" t="s">
        <v>13079</v>
      </c>
      <c r="G335" s="568">
        <v>0</v>
      </c>
      <c r="H335" s="145"/>
      <c r="I335" s="86" t="s">
        <v>78</v>
      </c>
      <c r="J335" s="317" t="s">
        <v>1527</v>
      </c>
      <c r="K335" s="569" t="s">
        <v>13080</v>
      </c>
      <c r="L335" s="570">
        <v>8613000</v>
      </c>
      <c r="M335" s="81" t="s">
        <v>73</v>
      </c>
      <c r="N335" s="145"/>
      <c r="O335" s="482" t="s">
        <v>13081</v>
      </c>
      <c r="P335" s="482">
        <v>1082944401</v>
      </c>
      <c r="Q335" s="150">
        <v>33</v>
      </c>
      <c r="R335" s="169">
        <v>44943</v>
      </c>
      <c r="S335" s="570">
        <v>5363267343</v>
      </c>
      <c r="T335" s="169">
        <v>44963</v>
      </c>
      <c r="U335" s="566">
        <f>L335</f>
        <v>8613000</v>
      </c>
      <c r="V335" s="86" t="s">
        <v>70</v>
      </c>
      <c r="W335" s="481">
        <v>85459497</v>
      </c>
      <c r="X335" s="482" t="s">
        <v>9253</v>
      </c>
      <c r="Y335" s="145"/>
      <c r="Z335" s="472">
        <v>44963</v>
      </c>
      <c r="AA335" s="472">
        <v>44963</v>
      </c>
      <c r="AB335" s="201" t="s">
        <v>80</v>
      </c>
      <c r="AC335" s="472">
        <v>45093</v>
      </c>
      <c r="AD335" s="150">
        <f t="shared" si="22"/>
        <v>130</v>
      </c>
      <c r="AE335" s="359">
        <v>1</v>
      </c>
      <c r="AF335" s="571">
        <v>887000</v>
      </c>
      <c r="AG335" s="359">
        <v>1</v>
      </c>
      <c r="AH335" s="201">
        <v>45107</v>
      </c>
      <c r="AI335" s="150">
        <f t="shared" si="23"/>
        <v>14</v>
      </c>
      <c r="AJ335" s="143">
        <v>0</v>
      </c>
      <c r="AK335" s="248">
        <v>0</v>
      </c>
      <c r="AL335" s="86" t="s">
        <v>80</v>
      </c>
      <c r="AM335" s="150">
        <v>0</v>
      </c>
      <c r="AN335" s="169" t="s">
        <v>80</v>
      </c>
      <c r="AO335" s="169" t="s">
        <v>80</v>
      </c>
      <c r="AP335" s="150">
        <f t="shared" si="26"/>
        <v>0</v>
      </c>
      <c r="AQ335" s="252">
        <f>+L335+AF335-AK335</f>
        <v>9500000</v>
      </c>
      <c r="AR335" s="86" t="s">
        <v>115</v>
      </c>
      <c r="AS335" s="143">
        <v>0</v>
      </c>
      <c r="AT335" s="203" t="s">
        <v>80</v>
      </c>
      <c r="AU335" s="248">
        <v>9500000</v>
      </c>
      <c r="AV335" s="364">
        <f t="shared" si="24"/>
        <v>0</v>
      </c>
      <c r="AW335" s="133">
        <f t="shared" si="25"/>
        <v>1</v>
      </c>
      <c r="AX335" s="156" t="s">
        <v>80</v>
      </c>
      <c r="AY335" s="86" t="s">
        <v>800</v>
      </c>
      <c r="AZ335" s="145" t="s">
        <v>13082</v>
      </c>
      <c r="BA335" s="81" t="s">
        <v>71</v>
      </c>
      <c r="BB335" s="81" t="s">
        <v>71</v>
      </c>
    </row>
    <row r="336" spans="2:54" s="296" customFormat="1" ht="15" customHeight="1" x14ac:dyDescent="0.2">
      <c r="B336" s="247">
        <v>2023</v>
      </c>
      <c r="C336" s="81">
        <v>891780111</v>
      </c>
      <c r="D336" s="82" t="s">
        <v>68</v>
      </c>
      <c r="E336" s="144" t="s">
        <v>13083</v>
      </c>
      <c r="F336" s="145" t="s">
        <v>13084</v>
      </c>
      <c r="G336" s="138">
        <v>0</v>
      </c>
      <c r="H336" s="145"/>
      <c r="I336" s="86" t="s">
        <v>78</v>
      </c>
      <c r="J336" s="81" t="s">
        <v>1527</v>
      </c>
      <c r="K336" s="141" t="s">
        <v>13085</v>
      </c>
      <c r="L336" s="248">
        <v>11853000</v>
      </c>
      <c r="M336" s="81" t="s">
        <v>73</v>
      </c>
      <c r="N336" s="145"/>
      <c r="O336" s="87" t="s">
        <v>13086</v>
      </c>
      <c r="P336" s="87">
        <v>1020757367</v>
      </c>
      <c r="Q336" s="150">
        <v>33</v>
      </c>
      <c r="R336" s="169">
        <v>44943</v>
      </c>
      <c r="S336" s="248">
        <v>5363267343</v>
      </c>
      <c r="T336" s="169">
        <v>44963</v>
      </c>
      <c r="U336" s="566">
        <f>L336</f>
        <v>11853000</v>
      </c>
      <c r="V336" s="86" t="s">
        <v>70</v>
      </c>
      <c r="W336" s="143">
        <v>7634027</v>
      </c>
      <c r="X336" s="87" t="s">
        <v>13087</v>
      </c>
      <c r="Y336" s="145"/>
      <c r="Z336" s="201">
        <v>44963</v>
      </c>
      <c r="AA336" s="201">
        <v>44963</v>
      </c>
      <c r="AB336" s="201" t="s">
        <v>80</v>
      </c>
      <c r="AC336" s="201">
        <v>45084</v>
      </c>
      <c r="AD336" s="150">
        <f t="shared" si="22"/>
        <v>121</v>
      </c>
      <c r="AE336" s="150">
        <v>1</v>
      </c>
      <c r="AF336" s="567">
        <v>2147000</v>
      </c>
      <c r="AG336" s="150">
        <v>1</v>
      </c>
      <c r="AH336" s="201">
        <v>45107</v>
      </c>
      <c r="AI336" s="150">
        <f t="shared" si="23"/>
        <v>23</v>
      </c>
      <c r="AJ336" s="143">
        <v>0</v>
      </c>
      <c r="AK336" s="248">
        <v>0</v>
      </c>
      <c r="AL336" s="86" t="s">
        <v>80</v>
      </c>
      <c r="AM336" s="150">
        <v>0</v>
      </c>
      <c r="AN336" s="169" t="s">
        <v>80</v>
      </c>
      <c r="AO336" s="169" t="s">
        <v>80</v>
      </c>
      <c r="AP336" s="150">
        <f t="shared" si="26"/>
        <v>0</v>
      </c>
      <c r="AQ336" s="252">
        <f>+L336+AF336-AK336</f>
        <v>14000000</v>
      </c>
      <c r="AR336" s="86" t="s">
        <v>115</v>
      </c>
      <c r="AS336" s="143">
        <v>0</v>
      </c>
      <c r="AT336" s="203" t="s">
        <v>80</v>
      </c>
      <c r="AU336" s="248">
        <v>14000000</v>
      </c>
      <c r="AV336" s="364">
        <f t="shared" si="24"/>
        <v>0</v>
      </c>
      <c r="AW336" s="133">
        <f t="shared" si="25"/>
        <v>1</v>
      </c>
      <c r="AX336" s="156" t="s">
        <v>80</v>
      </c>
      <c r="AY336" s="86" t="s">
        <v>800</v>
      </c>
      <c r="AZ336" s="145" t="s">
        <v>13088</v>
      </c>
      <c r="BA336" s="81" t="s">
        <v>71</v>
      </c>
      <c r="BB336" s="81" t="s">
        <v>71</v>
      </c>
    </row>
    <row r="337" spans="2:54" s="296" customFormat="1" ht="15" customHeight="1" x14ac:dyDescent="0.2">
      <c r="B337" s="247">
        <v>2023</v>
      </c>
      <c r="C337" s="81">
        <v>891780111</v>
      </c>
      <c r="D337" s="82" t="s">
        <v>68</v>
      </c>
      <c r="E337" s="144" t="s">
        <v>13089</v>
      </c>
      <c r="F337" s="145" t="s">
        <v>13090</v>
      </c>
      <c r="G337" s="138">
        <v>0</v>
      </c>
      <c r="H337" s="145"/>
      <c r="I337" s="86" t="s">
        <v>78</v>
      </c>
      <c r="J337" s="81" t="s">
        <v>1527</v>
      </c>
      <c r="K337" s="141" t="s">
        <v>13091</v>
      </c>
      <c r="L337" s="248">
        <v>15413000</v>
      </c>
      <c r="M337" s="81" t="s">
        <v>73</v>
      </c>
      <c r="N337" s="145"/>
      <c r="O337" s="87" t="s">
        <v>13092</v>
      </c>
      <c r="P337" s="87">
        <v>1082923928</v>
      </c>
      <c r="Q337" s="150">
        <v>33</v>
      </c>
      <c r="R337" s="169">
        <v>44943</v>
      </c>
      <c r="S337" s="248">
        <v>5363267343</v>
      </c>
      <c r="T337" s="169">
        <v>44963</v>
      </c>
      <c r="U337" s="566">
        <f>L337</f>
        <v>15413000</v>
      </c>
      <c r="V337" s="86" t="s">
        <v>70</v>
      </c>
      <c r="W337" s="143">
        <v>26668285</v>
      </c>
      <c r="X337" s="87" t="s">
        <v>9520</v>
      </c>
      <c r="Y337" s="145"/>
      <c r="Z337" s="201">
        <v>44963</v>
      </c>
      <c r="AA337" s="201">
        <v>44963</v>
      </c>
      <c r="AB337" s="201" t="s">
        <v>80</v>
      </c>
      <c r="AC337" s="201">
        <v>45093</v>
      </c>
      <c r="AD337" s="150">
        <f t="shared" si="22"/>
        <v>130</v>
      </c>
      <c r="AE337" s="150">
        <v>0</v>
      </c>
      <c r="AF337" s="567">
        <v>0</v>
      </c>
      <c r="AG337" s="150">
        <v>0</v>
      </c>
      <c r="AH337" s="156" t="s">
        <v>80</v>
      </c>
      <c r="AI337" s="150">
        <f t="shared" si="23"/>
        <v>0</v>
      </c>
      <c r="AJ337" s="143">
        <v>1</v>
      </c>
      <c r="AK337" s="248">
        <v>1813000</v>
      </c>
      <c r="AL337" s="156">
        <v>45078</v>
      </c>
      <c r="AM337" s="150">
        <v>0</v>
      </c>
      <c r="AN337" s="169" t="s">
        <v>80</v>
      </c>
      <c r="AO337" s="169" t="s">
        <v>80</v>
      </c>
      <c r="AP337" s="150">
        <f t="shared" si="26"/>
        <v>0</v>
      </c>
      <c r="AQ337" s="252">
        <f>+L337+AF337-AK337</f>
        <v>13600000</v>
      </c>
      <c r="AR337" s="86" t="s">
        <v>115</v>
      </c>
      <c r="AS337" s="143">
        <v>0</v>
      </c>
      <c r="AT337" s="203" t="s">
        <v>80</v>
      </c>
      <c r="AU337" s="248">
        <v>13600000</v>
      </c>
      <c r="AV337" s="364">
        <f t="shared" si="24"/>
        <v>0</v>
      </c>
      <c r="AW337" s="133">
        <f t="shared" si="25"/>
        <v>1</v>
      </c>
      <c r="AX337" s="156">
        <v>45083</v>
      </c>
      <c r="AY337" s="86" t="s">
        <v>253</v>
      </c>
      <c r="AZ337" s="145" t="s">
        <v>13093</v>
      </c>
      <c r="BA337" s="81" t="s">
        <v>71</v>
      </c>
      <c r="BB337" s="81" t="s">
        <v>71</v>
      </c>
    </row>
    <row r="338" spans="2:54" s="296" customFormat="1" ht="15" customHeight="1" x14ac:dyDescent="0.2">
      <c r="B338" s="247">
        <v>2023</v>
      </c>
      <c r="C338" s="81">
        <v>891780111</v>
      </c>
      <c r="D338" s="82" t="s">
        <v>68</v>
      </c>
      <c r="E338" s="144" t="s">
        <v>13094</v>
      </c>
      <c r="F338" s="145" t="s">
        <v>13095</v>
      </c>
      <c r="G338" s="138">
        <v>0</v>
      </c>
      <c r="H338" s="145"/>
      <c r="I338" s="86" t="s">
        <v>78</v>
      </c>
      <c r="J338" s="81" t="s">
        <v>1527</v>
      </c>
      <c r="K338" s="141" t="s">
        <v>13096</v>
      </c>
      <c r="L338" s="248">
        <v>10583000</v>
      </c>
      <c r="M338" s="81" t="s">
        <v>73</v>
      </c>
      <c r="N338" s="145"/>
      <c r="O338" s="87" t="s">
        <v>13097</v>
      </c>
      <c r="P338" s="87">
        <v>57290640</v>
      </c>
      <c r="Q338" s="150">
        <v>33</v>
      </c>
      <c r="R338" s="169">
        <v>44943</v>
      </c>
      <c r="S338" s="248">
        <v>5363267343</v>
      </c>
      <c r="T338" s="169">
        <v>44963</v>
      </c>
      <c r="U338" s="566">
        <f>L338</f>
        <v>10583000</v>
      </c>
      <c r="V338" s="86" t="s">
        <v>70</v>
      </c>
      <c r="W338" s="143">
        <v>57461216</v>
      </c>
      <c r="X338" s="87" t="s">
        <v>11611</v>
      </c>
      <c r="Y338" s="145"/>
      <c r="Z338" s="201">
        <v>44963</v>
      </c>
      <c r="AA338" s="201">
        <v>44963</v>
      </c>
      <c r="AB338" s="201" t="s">
        <v>80</v>
      </c>
      <c r="AC338" s="201">
        <v>45084</v>
      </c>
      <c r="AD338" s="150">
        <f t="shared" si="22"/>
        <v>121</v>
      </c>
      <c r="AE338" s="150">
        <v>0</v>
      </c>
      <c r="AF338" s="567">
        <v>0</v>
      </c>
      <c r="AG338" s="150">
        <v>0</v>
      </c>
      <c r="AH338" s="156" t="s">
        <v>80</v>
      </c>
      <c r="AI338" s="150">
        <f t="shared" si="23"/>
        <v>0</v>
      </c>
      <c r="AJ338" s="143">
        <v>0</v>
      </c>
      <c r="AK338" s="248">
        <v>0</v>
      </c>
      <c r="AL338" s="86" t="s">
        <v>80</v>
      </c>
      <c r="AM338" s="150">
        <v>0</v>
      </c>
      <c r="AN338" s="169" t="s">
        <v>80</v>
      </c>
      <c r="AO338" s="169" t="s">
        <v>80</v>
      </c>
      <c r="AP338" s="150">
        <f t="shared" si="26"/>
        <v>0</v>
      </c>
      <c r="AQ338" s="252">
        <f>+L338+AF338-AK338</f>
        <v>10583000</v>
      </c>
      <c r="AR338" s="86" t="s">
        <v>115</v>
      </c>
      <c r="AS338" s="143">
        <v>0</v>
      </c>
      <c r="AT338" s="203" t="s">
        <v>80</v>
      </c>
      <c r="AU338" s="248">
        <v>10583000</v>
      </c>
      <c r="AV338" s="364">
        <f t="shared" si="24"/>
        <v>0</v>
      </c>
      <c r="AW338" s="133">
        <f t="shared" si="25"/>
        <v>1</v>
      </c>
      <c r="AX338" s="156" t="s">
        <v>80</v>
      </c>
      <c r="AY338" s="86" t="s">
        <v>800</v>
      </c>
      <c r="AZ338" s="145" t="s">
        <v>13098</v>
      </c>
      <c r="BA338" s="81" t="s">
        <v>71</v>
      </c>
      <c r="BB338" s="81" t="s">
        <v>71</v>
      </c>
    </row>
    <row r="339" spans="2:54" s="296" customFormat="1" ht="15" customHeight="1" x14ac:dyDescent="0.2">
      <c r="B339" s="247">
        <v>2023</v>
      </c>
      <c r="C339" s="81">
        <v>891780111</v>
      </c>
      <c r="D339" s="82" t="s">
        <v>68</v>
      </c>
      <c r="E339" s="144" t="s">
        <v>13099</v>
      </c>
      <c r="F339" s="145" t="s">
        <v>13100</v>
      </c>
      <c r="G339" s="138">
        <v>0</v>
      </c>
      <c r="H339" s="145"/>
      <c r="I339" s="86" t="s">
        <v>78</v>
      </c>
      <c r="J339" s="81" t="s">
        <v>1527</v>
      </c>
      <c r="K339" s="141" t="s">
        <v>13101</v>
      </c>
      <c r="L339" s="248">
        <v>11684000</v>
      </c>
      <c r="M339" s="81" t="s">
        <v>73</v>
      </c>
      <c r="N339" s="145"/>
      <c r="O339" s="87" t="s">
        <v>13102</v>
      </c>
      <c r="P339" s="87">
        <v>79994976</v>
      </c>
      <c r="Q339" s="150">
        <v>46</v>
      </c>
      <c r="R339" s="169">
        <v>44946</v>
      </c>
      <c r="S339" s="252">
        <v>70000000</v>
      </c>
      <c r="T339" s="169">
        <v>44963</v>
      </c>
      <c r="U339" s="566">
        <f>L339</f>
        <v>11684000</v>
      </c>
      <c r="V339" s="86" t="s">
        <v>70</v>
      </c>
      <c r="W339" s="143">
        <v>57461216</v>
      </c>
      <c r="X339" s="87" t="s">
        <v>11611</v>
      </c>
      <c r="Y339" s="145"/>
      <c r="Z339" s="201">
        <v>44963</v>
      </c>
      <c r="AA339" s="201">
        <v>44963</v>
      </c>
      <c r="AB339" s="201" t="s">
        <v>80</v>
      </c>
      <c r="AC339" s="201">
        <v>45084</v>
      </c>
      <c r="AD339" s="150">
        <f t="shared" si="22"/>
        <v>121</v>
      </c>
      <c r="AE339" s="150">
        <v>0</v>
      </c>
      <c r="AF339" s="567">
        <v>0</v>
      </c>
      <c r="AG339" s="150">
        <v>0</v>
      </c>
      <c r="AH339" s="156" t="s">
        <v>80</v>
      </c>
      <c r="AI339" s="150">
        <f t="shared" si="23"/>
        <v>0</v>
      </c>
      <c r="AJ339" s="143">
        <v>0</v>
      </c>
      <c r="AK339" s="248">
        <v>0</v>
      </c>
      <c r="AL339" s="86" t="s">
        <v>80</v>
      </c>
      <c r="AM339" s="150">
        <v>0</v>
      </c>
      <c r="AN339" s="169" t="s">
        <v>80</v>
      </c>
      <c r="AO339" s="169" t="s">
        <v>80</v>
      </c>
      <c r="AP339" s="150">
        <f t="shared" si="26"/>
        <v>0</v>
      </c>
      <c r="AQ339" s="252">
        <f>+L339+AF339-AK339</f>
        <v>11684000</v>
      </c>
      <c r="AR339" s="86" t="s">
        <v>115</v>
      </c>
      <c r="AS339" s="143">
        <v>0</v>
      </c>
      <c r="AT339" s="203" t="s">
        <v>80</v>
      </c>
      <c r="AU339" s="248">
        <v>11684000</v>
      </c>
      <c r="AV339" s="364">
        <f t="shared" si="24"/>
        <v>0</v>
      </c>
      <c r="AW339" s="133">
        <f t="shared" si="25"/>
        <v>1</v>
      </c>
      <c r="AX339" s="156" t="s">
        <v>80</v>
      </c>
      <c r="AY339" s="86" t="s">
        <v>800</v>
      </c>
      <c r="AZ339" s="145" t="s">
        <v>13103</v>
      </c>
      <c r="BA339" s="81" t="s">
        <v>71</v>
      </c>
      <c r="BB339" s="81" t="s">
        <v>71</v>
      </c>
    </row>
    <row r="340" spans="2:54" s="296" customFormat="1" ht="15" customHeight="1" x14ac:dyDescent="0.2">
      <c r="B340" s="247">
        <v>2023</v>
      </c>
      <c r="C340" s="81">
        <v>891780111</v>
      </c>
      <c r="D340" s="82" t="s">
        <v>68</v>
      </c>
      <c r="E340" s="144" t="s">
        <v>13104</v>
      </c>
      <c r="F340" s="145" t="s">
        <v>13105</v>
      </c>
      <c r="G340" s="138">
        <v>0</v>
      </c>
      <c r="H340" s="145"/>
      <c r="I340" s="86" t="s">
        <v>78</v>
      </c>
      <c r="J340" s="81" t="s">
        <v>1527</v>
      </c>
      <c r="K340" s="141" t="s">
        <v>13106</v>
      </c>
      <c r="L340" s="248">
        <v>11853000</v>
      </c>
      <c r="M340" s="81" t="s">
        <v>73</v>
      </c>
      <c r="N340" s="145"/>
      <c r="O340" s="87" t="s">
        <v>13107</v>
      </c>
      <c r="P340" s="87">
        <v>1050461549</v>
      </c>
      <c r="Q340" s="150">
        <v>33</v>
      </c>
      <c r="R340" s="169">
        <v>44943</v>
      </c>
      <c r="S340" s="248">
        <v>5363267343</v>
      </c>
      <c r="T340" s="169">
        <v>44963</v>
      </c>
      <c r="U340" s="566">
        <f>L340</f>
        <v>11853000</v>
      </c>
      <c r="V340" s="86" t="s">
        <v>70</v>
      </c>
      <c r="W340" s="143">
        <v>36557666</v>
      </c>
      <c r="X340" s="87" t="s">
        <v>9555</v>
      </c>
      <c r="Y340" s="145"/>
      <c r="Z340" s="201">
        <v>44963</v>
      </c>
      <c r="AA340" s="201">
        <v>44963</v>
      </c>
      <c r="AB340" s="201" t="s">
        <v>80</v>
      </c>
      <c r="AC340" s="201">
        <v>45084</v>
      </c>
      <c r="AD340" s="150">
        <f t="shared" si="22"/>
        <v>121</v>
      </c>
      <c r="AE340" s="150">
        <v>0</v>
      </c>
      <c r="AF340" s="567">
        <v>0</v>
      </c>
      <c r="AG340" s="150">
        <v>0</v>
      </c>
      <c r="AH340" s="156" t="s">
        <v>80</v>
      </c>
      <c r="AI340" s="150">
        <f t="shared" si="23"/>
        <v>0</v>
      </c>
      <c r="AJ340" s="143">
        <v>0</v>
      </c>
      <c r="AK340" s="248">
        <v>0</v>
      </c>
      <c r="AL340" s="86" t="s">
        <v>80</v>
      </c>
      <c r="AM340" s="150">
        <v>0</v>
      </c>
      <c r="AN340" s="169" t="s">
        <v>80</v>
      </c>
      <c r="AO340" s="169" t="s">
        <v>80</v>
      </c>
      <c r="AP340" s="150">
        <f t="shared" si="26"/>
        <v>0</v>
      </c>
      <c r="AQ340" s="252">
        <f>+L340+AF340-AK340</f>
        <v>11853000</v>
      </c>
      <c r="AR340" s="86" t="s">
        <v>115</v>
      </c>
      <c r="AS340" s="143">
        <v>0</v>
      </c>
      <c r="AT340" s="203" t="s">
        <v>80</v>
      </c>
      <c r="AU340" s="248">
        <v>11853000</v>
      </c>
      <c r="AV340" s="364">
        <f t="shared" si="24"/>
        <v>0</v>
      </c>
      <c r="AW340" s="133">
        <f t="shared" si="25"/>
        <v>1</v>
      </c>
      <c r="AX340" s="156" t="s">
        <v>80</v>
      </c>
      <c r="AY340" s="86" t="s">
        <v>800</v>
      </c>
      <c r="AZ340" s="145" t="s">
        <v>13108</v>
      </c>
      <c r="BA340" s="81" t="s">
        <v>71</v>
      </c>
      <c r="BB340" s="81" t="s">
        <v>71</v>
      </c>
    </row>
    <row r="341" spans="2:54" s="296" customFormat="1" ht="15" customHeight="1" x14ac:dyDescent="0.2">
      <c r="B341" s="247">
        <v>2023</v>
      </c>
      <c r="C341" s="81">
        <v>891780111</v>
      </c>
      <c r="D341" s="82" t="s">
        <v>68</v>
      </c>
      <c r="E341" s="144" t="s">
        <v>13109</v>
      </c>
      <c r="F341" s="145" t="s">
        <v>13110</v>
      </c>
      <c r="G341" s="138">
        <v>0</v>
      </c>
      <c r="H341" s="145"/>
      <c r="I341" s="86" t="s">
        <v>78</v>
      </c>
      <c r="J341" s="81" t="s">
        <v>1527</v>
      </c>
      <c r="K341" s="141" t="s">
        <v>13111</v>
      </c>
      <c r="L341" s="248">
        <v>9313000</v>
      </c>
      <c r="M341" s="81" t="s">
        <v>73</v>
      </c>
      <c r="N341" s="145"/>
      <c r="O341" s="87" t="s">
        <v>13112</v>
      </c>
      <c r="P341" s="87">
        <v>1082907201</v>
      </c>
      <c r="Q341" s="150">
        <v>33</v>
      </c>
      <c r="R341" s="169">
        <v>44943</v>
      </c>
      <c r="S341" s="248">
        <v>5363267343</v>
      </c>
      <c r="T341" s="169">
        <v>44963</v>
      </c>
      <c r="U341" s="566">
        <f>L341</f>
        <v>9313000</v>
      </c>
      <c r="V341" s="86" t="s">
        <v>70</v>
      </c>
      <c r="W341" s="143">
        <v>85152695</v>
      </c>
      <c r="X341" s="87" t="s">
        <v>12193</v>
      </c>
      <c r="Y341" s="145"/>
      <c r="Z341" s="201">
        <v>44963</v>
      </c>
      <c r="AA341" s="201">
        <v>44963</v>
      </c>
      <c r="AB341" s="201" t="s">
        <v>80</v>
      </c>
      <c r="AC341" s="201">
        <v>45084</v>
      </c>
      <c r="AD341" s="150">
        <f t="shared" si="22"/>
        <v>121</v>
      </c>
      <c r="AE341" s="150">
        <v>0</v>
      </c>
      <c r="AF341" s="567">
        <v>0</v>
      </c>
      <c r="AG341" s="150">
        <v>0</v>
      </c>
      <c r="AH341" s="156" t="s">
        <v>80</v>
      </c>
      <c r="AI341" s="150">
        <f t="shared" si="23"/>
        <v>0</v>
      </c>
      <c r="AJ341" s="143">
        <v>0</v>
      </c>
      <c r="AK341" s="248">
        <v>0</v>
      </c>
      <c r="AL341" s="86" t="s">
        <v>80</v>
      </c>
      <c r="AM341" s="150">
        <v>0</v>
      </c>
      <c r="AN341" s="169" t="s">
        <v>80</v>
      </c>
      <c r="AO341" s="169" t="s">
        <v>80</v>
      </c>
      <c r="AP341" s="150">
        <f t="shared" si="26"/>
        <v>0</v>
      </c>
      <c r="AQ341" s="252">
        <f>+L341+AF341-AK341</f>
        <v>9313000</v>
      </c>
      <c r="AR341" s="86" t="s">
        <v>115</v>
      </c>
      <c r="AS341" s="143">
        <v>0</v>
      </c>
      <c r="AT341" s="203" t="s">
        <v>80</v>
      </c>
      <c r="AU341" s="248">
        <v>9313000</v>
      </c>
      <c r="AV341" s="364">
        <f t="shared" si="24"/>
        <v>0</v>
      </c>
      <c r="AW341" s="133">
        <f t="shared" si="25"/>
        <v>1</v>
      </c>
      <c r="AX341" s="156" t="s">
        <v>80</v>
      </c>
      <c r="AY341" s="86" t="s">
        <v>800</v>
      </c>
      <c r="AZ341" s="145" t="s">
        <v>13113</v>
      </c>
      <c r="BA341" s="81" t="s">
        <v>71</v>
      </c>
      <c r="BB341" s="81" t="s">
        <v>71</v>
      </c>
    </row>
    <row r="342" spans="2:54" s="296" customFormat="1" ht="15" customHeight="1" x14ac:dyDescent="0.2">
      <c r="B342" s="247">
        <v>2023</v>
      </c>
      <c r="C342" s="81">
        <v>891780111</v>
      </c>
      <c r="D342" s="82" t="s">
        <v>68</v>
      </c>
      <c r="E342" s="144" t="s">
        <v>13114</v>
      </c>
      <c r="F342" s="145" t="s">
        <v>13115</v>
      </c>
      <c r="G342" s="138">
        <v>0</v>
      </c>
      <c r="H342" s="145"/>
      <c r="I342" s="86" t="s">
        <v>78</v>
      </c>
      <c r="J342" s="81" t="s">
        <v>1527</v>
      </c>
      <c r="K342" s="141" t="s">
        <v>13116</v>
      </c>
      <c r="L342" s="248">
        <v>11853000</v>
      </c>
      <c r="M342" s="81" t="s">
        <v>73</v>
      </c>
      <c r="N342" s="145"/>
      <c r="O342" s="87" t="s">
        <v>13117</v>
      </c>
      <c r="P342" s="87">
        <v>1083038425</v>
      </c>
      <c r="Q342" s="150">
        <v>33</v>
      </c>
      <c r="R342" s="169">
        <v>44943</v>
      </c>
      <c r="S342" s="248">
        <v>5363267343</v>
      </c>
      <c r="T342" s="169">
        <v>44963</v>
      </c>
      <c r="U342" s="566">
        <f>L342</f>
        <v>11853000</v>
      </c>
      <c r="V342" s="86" t="s">
        <v>70</v>
      </c>
      <c r="W342" s="143">
        <v>57297693</v>
      </c>
      <c r="X342" s="87" t="s">
        <v>10056</v>
      </c>
      <c r="Y342" s="145"/>
      <c r="Z342" s="201">
        <v>44963</v>
      </c>
      <c r="AA342" s="201">
        <v>44963</v>
      </c>
      <c r="AB342" s="201" t="s">
        <v>80</v>
      </c>
      <c r="AC342" s="201">
        <v>45084</v>
      </c>
      <c r="AD342" s="150">
        <f t="shared" si="22"/>
        <v>121</v>
      </c>
      <c r="AE342" s="150">
        <v>0</v>
      </c>
      <c r="AF342" s="567">
        <v>0</v>
      </c>
      <c r="AG342" s="150">
        <v>0</v>
      </c>
      <c r="AH342" s="156" t="s">
        <v>80</v>
      </c>
      <c r="AI342" s="150">
        <f t="shared" si="23"/>
        <v>0</v>
      </c>
      <c r="AJ342" s="143">
        <v>0</v>
      </c>
      <c r="AK342" s="248">
        <v>0</v>
      </c>
      <c r="AL342" s="86" t="s">
        <v>80</v>
      </c>
      <c r="AM342" s="150">
        <v>0</v>
      </c>
      <c r="AN342" s="169" t="s">
        <v>80</v>
      </c>
      <c r="AO342" s="169" t="s">
        <v>80</v>
      </c>
      <c r="AP342" s="150">
        <f t="shared" si="26"/>
        <v>0</v>
      </c>
      <c r="AQ342" s="252">
        <f>+L342+AF342-AK342</f>
        <v>11853000</v>
      </c>
      <c r="AR342" s="86" t="s">
        <v>115</v>
      </c>
      <c r="AS342" s="143">
        <v>0</v>
      </c>
      <c r="AT342" s="203" t="s">
        <v>80</v>
      </c>
      <c r="AU342" s="248">
        <v>11853000</v>
      </c>
      <c r="AV342" s="364">
        <f t="shared" si="24"/>
        <v>0</v>
      </c>
      <c r="AW342" s="133">
        <f t="shared" si="25"/>
        <v>1</v>
      </c>
      <c r="AX342" s="156" t="s">
        <v>80</v>
      </c>
      <c r="AY342" s="86" t="s">
        <v>800</v>
      </c>
      <c r="AZ342" s="145" t="s">
        <v>13118</v>
      </c>
      <c r="BA342" s="81" t="s">
        <v>71</v>
      </c>
      <c r="BB342" s="81" t="s">
        <v>71</v>
      </c>
    </row>
    <row r="343" spans="2:54" s="296" customFormat="1" ht="15" customHeight="1" x14ac:dyDescent="0.2">
      <c r="B343" s="247">
        <v>2023</v>
      </c>
      <c r="C343" s="81">
        <v>891780111</v>
      </c>
      <c r="D343" s="82" t="s">
        <v>68</v>
      </c>
      <c r="E343" s="144" t="s">
        <v>13119</v>
      </c>
      <c r="F343" s="145" t="s">
        <v>13120</v>
      </c>
      <c r="G343" s="138">
        <v>0</v>
      </c>
      <c r="H343" s="145"/>
      <c r="I343" s="86" t="s">
        <v>78</v>
      </c>
      <c r="J343" s="81" t="s">
        <v>1527</v>
      </c>
      <c r="K343" s="141" t="s">
        <v>13080</v>
      </c>
      <c r="L343" s="248">
        <v>8613000</v>
      </c>
      <c r="M343" s="81" t="s">
        <v>73</v>
      </c>
      <c r="N343" s="145"/>
      <c r="O343" s="87" t="s">
        <v>13121</v>
      </c>
      <c r="P343" s="87">
        <v>19612853</v>
      </c>
      <c r="Q343" s="150">
        <v>33</v>
      </c>
      <c r="R343" s="169">
        <v>44943</v>
      </c>
      <c r="S343" s="248">
        <v>5363267343</v>
      </c>
      <c r="T343" s="169">
        <v>44963</v>
      </c>
      <c r="U343" s="566">
        <f>L343</f>
        <v>8613000</v>
      </c>
      <c r="V343" s="86" t="s">
        <v>70</v>
      </c>
      <c r="W343" s="143">
        <v>85459497</v>
      </c>
      <c r="X343" s="87" t="s">
        <v>9253</v>
      </c>
      <c r="Y343" s="145"/>
      <c r="Z343" s="201">
        <v>44963</v>
      </c>
      <c r="AA343" s="201">
        <v>44963</v>
      </c>
      <c r="AB343" s="201" t="s">
        <v>80</v>
      </c>
      <c r="AC343" s="201">
        <v>45093</v>
      </c>
      <c r="AD343" s="150">
        <f t="shared" si="22"/>
        <v>130</v>
      </c>
      <c r="AE343" s="150">
        <v>0</v>
      </c>
      <c r="AF343" s="567">
        <v>0</v>
      </c>
      <c r="AG343" s="150">
        <v>0</v>
      </c>
      <c r="AH343" s="156" t="s">
        <v>80</v>
      </c>
      <c r="AI343" s="150">
        <f t="shared" si="23"/>
        <v>0</v>
      </c>
      <c r="AJ343" s="143">
        <v>0</v>
      </c>
      <c r="AK343" s="248">
        <v>0</v>
      </c>
      <c r="AL343" s="86" t="s">
        <v>80</v>
      </c>
      <c r="AM343" s="150">
        <v>0</v>
      </c>
      <c r="AN343" s="169" t="s">
        <v>80</v>
      </c>
      <c r="AO343" s="169" t="s">
        <v>80</v>
      </c>
      <c r="AP343" s="150">
        <f t="shared" si="26"/>
        <v>0</v>
      </c>
      <c r="AQ343" s="252">
        <f>+L343+AF343-AK343</f>
        <v>8613000</v>
      </c>
      <c r="AR343" s="86" t="s">
        <v>115</v>
      </c>
      <c r="AS343" s="143">
        <v>0</v>
      </c>
      <c r="AT343" s="203" t="s">
        <v>80</v>
      </c>
      <c r="AU343" s="248">
        <v>8613000</v>
      </c>
      <c r="AV343" s="364">
        <f t="shared" si="24"/>
        <v>0</v>
      </c>
      <c r="AW343" s="133">
        <f t="shared" si="25"/>
        <v>1</v>
      </c>
      <c r="AX343" s="156" t="s">
        <v>80</v>
      </c>
      <c r="AY343" s="86" t="s">
        <v>800</v>
      </c>
      <c r="AZ343" s="145" t="s">
        <v>13122</v>
      </c>
      <c r="BA343" s="81" t="s">
        <v>71</v>
      </c>
      <c r="BB343" s="81" t="s">
        <v>71</v>
      </c>
    </row>
    <row r="344" spans="2:54" s="296" customFormat="1" ht="15" customHeight="1" x14ac:dyDescent="0.2">
      <c r="B344" s="247">
        <v>2023</v>
      </c>
      <c r="C344" s="81">
        <v>891780111</v>
      </c>
      <c r="D344" s="82" t="s">
        <v>68</v>
      </c>
      <c r="E344" s="144" t="s">
        <v>13123</v>
      </c>
      <c r="F344" s="145" t="s">
        <v>13124</v>
      </c>
      <c r="G344" s="138">
        <v>0</v>
      </c>
      <c r="H344" s="145"/>
      <c r="I344" s="86" t="s">
        <v>78</v>
      </c>
      <c r="J344" s="81" t="s">
        <v>1527</v>
      </c>
      <c r="K344" s="141" t="s">
        <v>13125</v>
      </c>
      <c r="L344" s="248">
        <v>8043000</v>
      </c>
      <c r="M344" s="81" t="s">
        <v>73</v>
      </c>
      <c r="N344" s="145"/>
      <c r="O344" s="87" t="s">
        <v>13126</v>
      </c>
      <c r="P344" s="87">
        <v>1083032026</v>
      </c>
      <c r="Q344" s="150">
        <v>33</v>
      </c>
      <c r="R344" s="169">
        <v>44943</v>
      </c>
      <c r="S344" s="248">
        <v>5363267343</v>
      </c>
      <c r="T344" s="169">
        <v>44963</v>
      </c>
      <c r="U344" s="566">
        <f>L344</f>
        <v>8043000</v>
      </c>
      <c r="V344" s="86" t="s">
        <v>70</v>
      </c>
      <c r="W344" s="143">
        <v>85475141</v>
      </c>
      <c r="X344" s="87" t="s">
        <v>13066</v>
      </c>
      <c r="Y344" s="145"/>
      <c r="Z344" s="201">
        <v>44963</v>
      </c>
      <c r="AA344" s="201">
        <v>44963</v>
      </c>
      <c r="AB344" s="201" t="s">
        <v>80</v>
      </c>
      <c r="AC344" s="201">
        <v>45084</v>
      </c>
      <c r="AD344" s="150">
        <f t="shared" si="22"/>
        <v>121</v>
      </c>
      <c r="AE344" s="150">
        <v>0</v>
      </c>
      <c r="AF344" s="567">
        <v>0</v>
      </c>
      <c r="AG344" s="150">
        <v>0</v>
      </c>
      <c r="AH344" s="156" t="s">
        <v>80</v>
      </c>
      <c r="AI344" s="150">
        <f t="shared" si="23"/>
        <v>0</v>
      </c>
      <c r="AJ344" s="143">
        <v>0</v>
      </c>
      <c r="AK344" s="248">
        <v>0</v>
      </c>
      <c r="AL344" s="86" t="s">
        <v>80</v>
      </c>
      <c r="AM344" s="150">
        <v>0</v>
      </c>
      <c r="AN344" s="169" t="s">
        <v>80</v>
      </c>
      <c r="AO344" s="169" t="s">
        <v>80</v>
      </c>
      <c r="AP344" s="150">
        <f t="shared" si="26"/>
        <v>0</v>
      </c>
      <c r="AQ344" s="252">
        <f>+L344+AF344-AK344</f>
        <v>8043000</v>
      </c>
      <c r="AR344" s="86" t="s">
        <v>115</v>
      </c>
      <c r="AS344" s="143">
        <v>0</v>
      </c>
      <c r="AT344" s="203" t="s">
        <v>80</v>
      </c>
      <c r="AU344" s="248">
        <v>8043000</v>
      </c>
      <c r="AV344" s="364">
        <f t="shared" si="24"/>
        <v>0</v>
      </c>
      <c r="AW344" s="133">
        <f t="shared" si="25"/>
        <v>1</v>
      </c>
      <c r="AX344" s="156" t="s">
        <v>80</v>
      </c>
      <c r="AY344" s="86" t="s">
        <v>800</v>
      </c>
      <c r="AZ344" s="145" t="s">
        <v>13127</v>
      </c>
      <c r="BA344" s="81" t="s">
        <v>71</v>
      </c>
      <c r="BB344" s="81" t="s">
        <v>71</v>
      </c>
    </row>
    <row r="345" spans="2:54" s="296" customFormat="1" ht="15" customHeight="1" x14ac:dyDescent="0.2">
      <c r="B345" s="247">
        <v>2023</v>
      </c>
      <c r="C345" s="81">
        <v>891780111</v>
      </c>
      <c r="D345" s="82" t="s">
        <v>68</v>
      </c>
      <c r="E345" s="144" t="s">
        <v>13128</v>
      </c>
      <c r="F345" s="145" t="s">
        <v>13129</v>
      </c>
      <c r="G345" s="138">
        <v>0</v>
      </c>
      <c r="H345" s="145"/>
      <c r="I345" s="86" t="s">
        <v>78</v>
      </c>
      <c r="J345" s="81" t="s">
        <v>1527</v>
      </c>
      <c r="K345" s="141" t="s">
        <v>13130</v>
      </c>
      <c r="L345" s="248">
        <v>9313000</v>
      </c>
      <c r="M345" s="81" t="s">
        <v>73</v>
      </c>
      <c r="N345" s="145"/>
      <c r="O345" s="87" t="s">
        <v>13131</v>
      </c>
      <c r="P345" s="87">
        <v>1082930536</v>
      </c>
      <c r="Q345" s="150">
        <v>33</v>
      </c>
      <c r="R345" s="169">
        <v>44943</v>
      </c>
      <c r="S345" s="248">
        <v>5363267343</v>
      </c>
      <c r="T345" s="169">
        <v>44963</v>
      </c>
      <c r="U345" s="566">
        <f>L345</f>
        <v>9313000</v>
      </c>
      <c r="V345" s="86" t="s">
        <v>70</v>
      </c>
      <c r="W345" s="143">
        <v>85468846</v>
      </c>
      <c r="X345" s="87" t="s">
        <v>12983</v>
      </c>
      <c r="Y345" s="145"/>
      <c r="Z345" s="201">
        <v>44963</v>
      </c>
      <c r="AA345" s="201">
        <v>44963</v>
      </c>
      <c r="AB345" s="201" t="s">
        <v>80</v>
      </c>
      <c r="AC345" s="201">
        <v>45084</v>
      </c>
      <c r="AD345" s="150">
        <f t="shared" si="22"/>
        <v>121</v>
      </c>
      <c r="AE345" s="150">
        <v>0</v>
      </c>
      <c r="AF345" s="567">
        <v>0</v>
      </c>
      <c r="AG345" s="150">
        <v>0</v>
      </c>
      <c r="AH345" s="156" t="s">
        <v>80</v>
      </c>
      <c r="AI345" s="150">
        <f t="shared" si="23"/>
        <v>0</v>
      </c>
      <c r="AJ345" s="143">
        <v>0</v>
      </c>
      <c r="AK345" s="248">
        <v>0</v>
      </c>
      <c r="AL345" s="86" t="s">
        <v>80</v>
      </c>
      <c r="AM345" s="150">
        <v>0</v>
      </c>
      <c r="AN345" s="169" t="s">
        <v>80</v>
      </c>
      <c r="AO345" s="169" t="s">
        <v>80</v>
      </c>
      <c r="AP345" s="150">
        <f t="shared" si="26"/>
        <v>0</v>
      </c>
      <c r="AQ345" s="252">
        <f>+L345+AF345-AK345</f>
        <v>9313000</v>
      </c>
      <c r="AR345" s="86" t="s">
        <v>115</v>
      </c>
      <c r="AS345" s="143">
        <v>0</v>
      </c>
      <c r="AT345" s="203" t="s">
        <v>80</v>
      </c>
      <c r="AU345" s="248">
        <v>9313000</v>
      </c>
      <c r="AV345" s="364">
        <f t="shared" si="24"/>
        <v>0</v>
      </c>
      <c r="AW345" s="133">
        <f t="shared" si="25"/>
        <v>1</v>
      </c>
      <c r="AX345" s="156" t="s">
        <v>80</v>
      </c>
      <c r="AY345" s="86" t="s">
        <v>800</v>
      </c>
      <c r="AZ345" s="145" t="s">
        <v>13132</v>
      </c>
      <c r="BA345" s="81" t="s">
        <v>71</v>
      </c>
      <c r="BB345" s="81" t="s">
        <v>71</v>
      </c>
    </row>
    <row r="346" spans="2:54" s="296" customFormat="1" ht="15" customHeight="1" x14ac:dyDescent="0.2">
      <c r="B346" s="247">
        <v>2023</v>
      </c>
      <c r="C346" s="81">
        <v>891780111</v>
      </c>
      <c r="D346" s="82" t="s">
        <v>68</v>
      </c>
      <c r="E346" s="144" t="s">
        <v>13133</v>
      </c>
      <c r="F346" s="145" t="s">
        <v>13134</v>
      </c>
      <c r="G346" s="138">
        <v>0</v>
      </c>
      <c r="H346" s="145"/>
      <c r="I346" s="86" t="s">
        <v>78</v>
      </c>
      <c r="J346" s="81" t="s">
        <v>1527</v>
      </c>
      <c r="K346" s="141" t="s">
        <v>13135</v>
      </c>
      <c r="L346" s="248">
        <v>8043000</v>
      </c>
      <c r="M346" s="81" t="s">
        <v>73</v>
      </c>
      <c r="N346" s="145"/>
      <c r="O346" s="87" t="s">
        <v>13136</v>
      </c>
      <c r="P346" s="87">
        <v>1082947816</v>
      </c>
      <c r="Q346" s="150">
        <v>33</v>
      </c>
      <c r="R346" s="169">
        <v>44943</v>
      </c>
      <c r="S346" s="248">
        <v>5363267343</v>
      </c>
      <c r="T346" s="169">
        <v>44963</v>
      </c>
      <c r="U346" s="566">
        <f>L346</f>
        <v>8043000</v>
      </c>
      <c r="V346" s="86" t="s">
        <v>70</v>
      </c>
      <c r="W346" s="143">
        <v>7633817</v>
      </c>
      <c r="X346" s="87" t="s">
        <v>10035</v>
      </c>
      <c r="Y346" s="145"/>
      <c r="Z346" s="201">
        <v>44963</v>
      </c>
      <c r="AA346" s="201">
        <v>44963</v>
      </c>
      <c r="AB346" s="201" t="s">
        <v>80</v>
      </c>
      <c r="AC346" s="201">
        <v>45084</v>
      </c>
      <c r="AD346" s="150">
        <f t="shared" si="22"/>
        <v>121</v>
      </c>
      <c r="AE346" s="150">
        <v>0</v>
      </c>
      <c r="AF346" s="567">
        <v>0</v>
      </c>
      <c r="AG346" s="150">
        <v>0</v>
      </c>
      <c r="AH346" s="156" t="s">
        <v>80</v>
      </c>
      <c r="AI346" s="150">
        <f t="shared" si="23"/>
        <v>0</v>
      </c>
      <c r="AJ346" s="143">
        <v>1</v>
      </c>
      <c r="AK346" s="248">
        <v>4749667</v>
      </c>
      <c r="AL346" s="156">
        <v>45007</v>
      </c>
      <c r="AM346" s="150">
        <v>0</v>
      </c>
      <c r="AN346" s="169" t="s">
        <v>80</v>
      </c>
      <c r="AO346" s="169" t="s">
        <v>80</v>
      </c>
      <c r="AP346" s="150">
        <f t="shared" si="26"/>
        <v>0</v>
      </c>
      <c r="AQ346" s="252">
        <f>+L346+AF346-AK346</f>
        <v>3293333</v>
      </c>
      <c r="AR346" s="86" t="s">
        <v>115</v>
      </c>
      <c r="AS346" s="143">
        <v>0</v>
      </c>
      <c r="AT346" s="203" t="s">
        <v>80</v>
      </c>
      <c r="AU346" s="248">
        <v>3293333</v>
      </c>
      <c r="AV346" s="364">
        <f t="shared" si="24"/>
        <v>0</v>
      </c>
      <c r="AW346" s="133">
        <f t="shared" si="25"/>
        <v>1</v>
      </c>
      <c r="AX346" s="156">
        <v>45029</v>
      </c>
      <c r="AY346" s="86" t="s">
        <v>253</v>
      </c>
      <c r="AZ346" s="145" t="s">
        <v>13137</v>
      </c>
      <c r="BA346" s="81" t="s">
        <v>71</v>
      </c>
      <c r="BB346" s="81" t="s">
        <v>71</v>
      </c>
    </row>
    <row r="347" spans="2:54" s="296" customFormat="1" ht="15" customHeight="1" x14ac:dyDescent="0.2">
      <c r="B347" s="247">
        <v>2023</v>
      </c>
      <c r="C347" s="81">
        <v>891780111</v>
      </c>
      <c r="D347" s="82" t="s">
        <v>68</v>
      </c>
      <c r="E347" s="144" t="s">
        <v>13138</v>
      </c>
      <c r="F347" s="145" t="s">
        <v>13139</v>
      </c>
      <c r="G347" s="138">
        <v>0</v>
      </c>
      <c r="H347" s="145"/>
      <c r="I347" s="86" t="s">
        <v>78</v>
      </c>
      <c r="J347" s="81" t="s">
        <v>1527</v>
      </c>
      <c r="K347" s="141" t="s">
        <v>13140</v>
      </c>
      <c r="L347" s="248">
        <v>8043000</v>
      </c>
      <c r="M347" s="81" t="s">
        <v>73</v>
      </c>
      <c r="N347" s="145"/>
      <c r="O347" s="87" t="s">
        <v>13141</v>
      </c>
      <c r="P347" s="87">
        <v>1082478213</v>
      </c>
      <c r="Q347" s="150">
        <v>33</v>
      </c>
      <c r="R347" s="169">
        <v>44943</v>
      </c>
      <c r="S347" s="248">
        <v>5363267343</v>
      </c>
      <c r="T347" s="169">
        <v>44963</v>
      </c>
      <c r="U347" s="566">
        <f>L347</f>
        <v>8043000</v>
      </c>
      <c r="V347" s="86" t="s">
        <v>70</v>
      </c>
      <c r="W347" s="143">
        <v>7633817</v>
      </c>
      <c r="X347" s="87" t="s">
        <v>10035</v>
      </c>
      <c r="Y347" s="145"/>
      <c r="Z347" s="201">
        <v>44963</v>
      </c>
      <c r="AA347" s="201">
        <v>44963</v>
      </c>
      <c r="AB347" s="201" t="s">
        <v>80</v>
      </c>
      <c r="AC347" s="201">
        <v>45084</v>
      </c>
      <c r="AD347" s="150">
        <f t="shared" si="22"/>
        <v>121</v>
      </c>
      <c r="AE347" s="150">
        <v>1</v>
      </c>
      <c r="AF347" s="567">
        <v>1457000</v>
      </c>
      <c r="AG347" s="150">
        <v>1</v>
      </c>
      <c r="AH347" s="201">
        <v>45107</v>
      </c>
      <c r="AI347" s="150">
        <f t="shared" si="23"/>
        <v>23</v>
      </c>
      <c r="AJ347" s="143">
        <v>0</v>
      </c>
      <c r="AK347" s="248">
        <v>0</v>
      </c>
      <c r="AL347" s="86" t="s">
        <v>80</v>
      </c>
      <c r="AM347" s="150">
        <v>0</v>
      </c>
      <c r="AN347" s="169" t="s">
        <v>80</v>
      </c>
      <c r="AO347" s="169" t="s">
        <v>80</v>
      </c>
      <c r="AP347" s="150">
        <f t="shared" si="26"/>
        <v>0</v>
      </c>
      <c r="AQ347" s="252">
        <f>+L347+AF347-AK347</f>
        <v>9500000</v>
      </c>
      <c r="AR347" s="86" t="s">
        <v>115</v>
      </c>
      <c r="AS347" s="143">
        <v>0</v>
      </c>
      <c r="AT347" s="203" t="s">
        <v>80</v>
      </c>
      <c r="AU347" s="248">
        <v>9500000</v>
      </c>
      <c r="AV347" s="364">
        <f t="shared" si="24"/>
        <v>0</v>
      </c>
      <c r="AW347" s="133">
        <f t="shared" si="25"/>
        <v>1</v>
      </c>
      <c r="AX347" s="156" t="s">
        <v>80</v>
      </c>
      <c r="AY347" s="86" t="s">
        <v>800</v>
      </c>
      <c r="AZ347" s="145" t="s">
        <v>13142</v>
      </c>
      <c r="BA347" s="81" t="s">
        <v>71</v>
      </c>
      <c r="BB347" s="81" t="s">
        <v>71</v>
      </c>
    </row>
    <row r="348" spans="2:54" s="296" customFormat="1" ht="15" customHeight="1" x14ac:dyDescent="0.2">
      <c r="B348" s="247">
        <v>2023</v>
      </c>
      <c r="C348" s="81">
        <v>891780111</v>
      </c>
      <c r="D348" s="82" t="s">
        <v>68</v>
      </c>
      <c r="E348" s="144" t="s">
        <v>13143</v>
      </c>
      <c r="F348" s="145" t="s">
        <v>13144</v>
      </c>
      <c r="G348" s="138">
        <v>2020000100768</v>
      </c>
      <c r="H348" s="145"/>
      <c r="I348" s="86" t="s">
        <v>78</v>
      </c>
      <c r="J348" s="81" t="s">
        <v>12415</v>
      </c>
      <c r="K348" s="141" t="s">
        <v>13145</v>
      </c>
      <c r="L348" s="248">
        <v>16500000</v>
      </c>
      <c r="M348" s="81" t="s">
        <v>73</v>
      </c>
      <c r="N348" s="145"/>
      <c r="O348" s="87" t="s">
        <v>762</v>
      </c>
      <c r="P348" s="87">
        <v>1082848824</v>
      </c>
      <c r="Q348" s="150">
        <v>97</v>
      </c>
      <c r="R348" s="169">
        <v>44950</v>
      </c>
      <c r="S348" s="248">
        <v>1089907678</v>
      </c>
      <c r="T348" s="169">
        <v>44964</v>
      </c>
      <c r="U348" s="566">
        <f>L348</f>
        <v>16500000</v>
      </c>
      <c r="V348" s="86" t="s">
        <v>70</v>
      </c>
      <c r="W348" s="143">
        <v>8746547</v>
      </c>
      <c r="X348" s="87" t="s">
        <v>12646</v>
      </c>
      <c r="Y348" s="145"/>
      <c r="Z348" s="201">
        <v>44964</v>
      </c>
      <c r="AA348" s="201">
        <v>44964</v>
      </c>
      <c r="AB348" s="201" t="s">
        <v>80</v>
      </c>
      <c r="AC348" s="201">
        <v>45091</v>
      </c>
      <c r="AD348" s="150">
        <f t="shared" si="22"/>
        <v>127</v>
      </c>
      <c r="AE348" s="150">
        <v>0</v>
      </c>
      <c r="AF348" s="567">
        <v>0</v>
      </c>
      <c r="AG348" s="150">
        <v>0</v>
      </c>
      <c r="AH348" s="156" t="s">
        <v>80</v>
      </c>
      <c r="AI348" s="150">
        <f t="shared" si="23"/>
        <v>0</v>
      </c>
      <c r="AJ348" s="143">
        <v>0</v>
      </c>
      <c r="AK348" s="248">
        <v>0</v>
      </c>
      <c r="AL348" s="86" t="s">
        <v>80</v>
      </c>
      <c r="AM348" s="150">
        <v>0</v>
      </c>
      <c r="AN348" s="169" t="s">
        <v>80</v>
      </c>
      <c r="AO348" s="169" t="s">
        <v>80</v>
      </c>
      <c r="AP348" s="150">
        <f t="shared" si="26"/>
        <v>0</v>
      </c>
      <c r="AQ348" s="252">
        <f>+L348+AF348-AK348</f>
        <v>16500000</v>
      </c>
      <c r="AR348" s="86" t="s">
        <v>115</v>
      </c>
      <c r="AS348" s="143">
        <v>0</v>
      </c>
      <c r="AT348" s="203" t="s">
        <v>80</v>
      </c>
      <c r="AU348" s="248">
        <v>16500000</v>
      </c>
      <c r="AV348" s="364">
        <f t="shared" si="24"/>
        <v>0</v>
      </c>
      <c r="AW348" s="133">
        <f t="shared" si="25"/>
        <v>1</v>
      </c>
      <c r="AX348" s="156" t="s">
        <v>80</v>
      </c>
      <c r="AY348" s="86" t="s">
        <v>800</v>
      </c>
      <c r="AZ348" s="145" t="s">
        <v>13146</v>
      </c>
      <c r="BA348" s="81" t="s">
        <v>71</v>
      </c>
      <c r="BB348" s="81" t="s">
        <v>71</v>
      </c>
    </row>
    <row r="349" spans="2:54" s="296" customFormat="1" ht="15" customHeight="1" x14ac:dyDescent="0.2">
      <c r="B349" s="247">
        <v>2023</v>
      </c>
      <c r="C349" s="81">
        <v>891780111</v>
      </c>
      <c r="D349" s="82" t="s">
        <v>68</v>
      </c>
      <c r="E349" s="144" t="s">
        <v>13147</v>
      </c>
      <c r="F349" s="145" t="s">
        <v>13148</v>
      </c>
      <c r="G349" s="138">
        <v>0</v>
      </c>
      <c r="H349" s="145"/>
      <c r="I349" s="86" t="s">
        <v>78</v>
      </c>
      <c r="J349" s="81" t="s">
        <v>12415</v>
      </c>
      <c r="K349" s="141" t="s">
        <v>13149</v>
      </c>
      <c r="L349" s="248">
        <v>14500000</v>
      </c>
      <c r="M349" s="81" t="s">
        <v>73</v>
      </c>
      <c r="N349" s="145"/>
      <c r="O349" s="87" t="s">
        <v>13150</v>
      </c>
      <c r="P349" s="87">
        <v>1082981011</v>
      </c>
      <c r="Q349" s="150">
        <v>97</v>
      </c>
      <c r="R349" s="169">
        <v>44950</v>
      </c>
      <c r="S349" s="248">
        <v>1089907678</v>
      </c>
      <c r="T349" s="169">
        <v>44964</v>
      </c>
      <c r="U349" s="566">
        <f>L349</f>
        <v>14500000</v>
      </c>
      <c r="V349" s="86" t="s">
        <v>70</v>
      </c>
      <c r="W349" s="143">
        <v>36722626</v>
      </c>
      <c r="X349" s="87" t="s">
        <v>12444</v>
      </c>
      <c r="Y349" s="145"/>
      <c r="Z349" s="201">
        <v>44964</v>
      </c>
      <c r="AA349" s="201">
        <v>44964</v>
      </c>
      <c r="AB349" s="201" t="s">
        <v>80</v>
      </c>
      <c r="AC349" s="201">
        <v>45107</v>
      </c>
      <c r="AD349" s="150">
        <f t="shared" si="22"/>
        <v>143</v>
      </c>
      <c r="AE349" s="150">
        <v>0</v>
      </c>
      <c r="AF349" s="567">
        <v>0</v>
      </c>
      <c r="AG349" s="150">
        <v>0</v>
      </c>
      <c r="AH349" s="156" t="s">
        <v>80</v>
      </c>
      <c r="AI349" s="150">
        <f t="shared" si="23"/>
        <v>0</v>
      </c>
      <c r="AJ349" s="143">
        <v>0</v>
      </c>
      <c r="AK349" s="248">
        <v>0</v>
      </c>
      <c r="AL349" s="86" t="s">
        <v>80</v>
      </c>
      <c r="AM349" s="150">
        <v>0</v>
      </c>
      <c r="AN349" s="169" t="s">
        <v>80</v>
      </c>
      <c r="AO349" s="169" t="s">
        <v>80</v>
      </c>
      <c r="AP349" s="150">
        <f t="shared" si="26"/>
        <v>0</v>
      </c>
      <c r="AQ349" s="252">
        <f>+L349+AF349-AK349</f>
        <v>14500000</v>
      </c>
      <c r="AR349" s="86" t="s">
        <v>115</v>
      </c>
      <c r="AS349" s="143">
        <v>0</v>
      </c>
      <c r="AT349" s="203" t="s">
        <v>80</v>
      </c>
      <c r="AU349" s="248">
        <v>14500000</v>
      </c>
      <c r="AV349" s="364">
        <f t="shared" si="24"/>
        <v>0</v>
      </c>
      <c r="AW349" s="133">
        <f t="shared" si="25"/>
        <v>1</v>
      </c>
      <c r="AX349" s="156" t="s">
        <v>80</v>
      </c>
      <c r="AY349" s="86" t="s">
        <v>800</v>
      </c>
      <c r="AZ349" s="145" t="s">
        <v>13151</v>
      </c>
      <c r="BA349" s="81" t="s">
        <v>71</v>
      </c>
      <c r="BB349" s="81" t="s">
        <v>71</v>
      </c>
    </row>
    <row r="350" spans="2:54" s="296" customFormat="1" ht="15" customHeight="1" x14ac:dyDescent="0.2">
      <c r="B350" s="247">
        <v>2023</v>
      </c>
      <c r="C350" s="81">
        <v>891780111</v>
      </c>
      <c r="D350" s="82" t="s">
        <v>68</v>
      </c>
      <c r="E350" s="144" t="s">
        <v>13152</v>
      </c>
      <c r="F350" s="145" t="s">
        <v>13153</v>
      </c>
      <c r="G350" s="138">
        <v>0</v>
      </c>
      <c r="H350" s="145"/>
      <c r="I350" s="86" t="s">
        <v>78</v>
      </c>
      <c r="J350" s="81" t="s">
        <v>12415</v>
      </c>
      <c r="K350" s="141" t="s">
        <v>13154</v>
      </c>
      <c r="L350" s="248">
        <v>14500000</v>
      </c>
      <c r="M350" s="81" t="s">
        <v>73</v>
      </c>
      <c r="N350" s="145"/>
      <c r="O350" s="87" t="s">
        <v>13155</v>
      </c>
      <c r="P350" s="87">
        <v>57464899</v>
      </c>
      <c r="Q350" s="150">
        <v>97</v>
      </c>
      <c r="R350" s="169">
        <v>44950</v>
      </c>
      <c r="S350" s="248">
        <v>1089907678</v>
      </c>
      <c r="T350" s="169">
        <v>44964</v>
      </c>
      <c r="U350" s="566">
        <f>L350</f>
        <v>14500000</v>
      </c>
      <c r="V350" s="86" t="s">
        <v>70</v>
      </c>
      <c r="W350" s="143">
        <v>36722626</v>
      </c>
      <c r="X350" s="87" t="s">
        <v>12444</v>
      </c>
      <c r="Y350" s="145"/>
      <c r="Z350" s="201">
        <v>44964</v>
      </c>
      <c r="AA350" s="201">
        <v>44964</v>
      </c>
      <c r="AB350" s="201" t="s">
        <v>80</v>
      </c>
      <c r="AC350" s="201">
        <v>45107</v>
      </c>
      <c r="AD350" s="150">
        <f t="shared" si="22"/>
        <v>143</v>
      </c>
      <c r="AE350" s="150">
        <v>0</v>
      </c>
      <c r="AF350" s="567">
        <v>0</v>
      </c>
      <c r="AG350" s="150">
        <v>0</v>
      </c>
      <c r="AH350" s="156" t="s">
        <v>80</v>
      </c>
      <c r="AI350" s="150">
        <f t="shared" si="23"/>
        <v>0</v>
      </c>
      <c r="AJ350" s="143">
        <v>0</v>
      </c>
      <c r="AK350" s="248">
        <v>0</v>
      </c>
      <c r="AL350" s="86" t="s">
        <v>80</v>
      </c>
      <c r="AM350" s="150">
        <v>0</v>
      </c>
      <c r="AN350" s="169" t="s">
        <v>80</v>
      </c>
      <c r="AO350" s="169" t="s">
        <v>80</v>
      </c>
      <c r="AP350" s="150">
        <f t="shared" si="26"/>
        <v>0</v>
      </c>
      <c r="AQ350" s="252">
        <f>+L350+AF350-AK350</f>
        <v>14500000</v>
      </c>
      <c r="AR350" s="86" t="s">
        <v>115</v>
      </c>
      <c r="AS350" s="143">
        <v>0</v>
      </c>
      <c r="AT350" s="203" t="s">
        <v>80</v>
      </c>
      <c r="AU350" s="248">
        <v>14500000</v>
      </c>
      <c r="AV350" s="364">
        <f t="shared" si="24"/>
        <v>0</v>
      </c>
      <c r="AW350" s="133">
        <f t="shared" si="25"/>
        <v>1</v>
      </c>
      <c r="AX350" s="156" t="s">
        <v>80</v>
      </c>
      <c r="AY350" s="86" t="s">
        <v>800</v>
      </c>
      <c r="AZ350" s="145" t="s">
        <v>13156</v>
      </c>
      <c r="BA350" s="81" t="s">
        <v>71</v>
      </c>
      <c r="BB350" s="81" t="s">
        <v>71</v>
      </c>
    </row>
    <row r="351" spans="2:54" s="296" customFormat="1" ht="15" customHeight="1" x14ac:dyDescent="0.2">
      <c r="B351" s="247">
        <v>2023</v>
      </c>
      <c r="C351" s="81">
        <v>891780111</v>
      </c>
      <c r="D351" s="82" t="s">
        <v>68</v>
      </c>
      <c r="E351" s="144" t="s">
        <v>13157</v>
      </c>
      <c r="F351" s="145" t="s">
        <v>13158</v>
      </c>
      <c r="G351" s="138">
        <v>0</v>
      </c>
      <c r="H351" s="145"/>
      <c r="I351" s="86" t="s">
        <v>78</v>
      </c>
      <c r="J351" s="81" t="s">
        <v>1527</v>
      </c>
      <c r="K351" s="141" t="s">
        <v>13159</v>
      </c>
      <c r="L351" s="248">
        <v>11853000</v>
      </c>
      <c r="M351" s="81" t="s">
        <v>73</v>
      </c>
      <c r="N351" s="145"/>
      <c r="O351" s="87" t="s">
        <v>13160</v>
      </c>
      <c r="P351" s="87">
        <v>1020736975</v>
      </c>
      <c r="Q351" s="150">
        <v>33</v>
      </c>
      <c r="R351" s="169">
        <v>44943</v>
      </c>
      <c r="S351" s="248">
        <v>5363267343</v>
      </c>
      <c r="T351" s="169">
        <v>44964</v>
      </c>
      <c r="U351" s="566">
        <f>L351</f>
        <v>11853000</v>
      </c>
      <c r="V351" s="86" t="s">
        <v>70</v>
      </c>
      <c r="W351" s="143">
        <v>72175281</v>
      </c>
      <c r="X351" s="87" t="s">
        <v>10639</v>
      </c>
      <c r="Y351" s="145"/>
      <c r="Z351" s="201">
        <v>44964</v>
      </c>
      <c r="AA351" s="201">
        <v>44964</v>
      </c>
      <c r="AB351" s="201" t="s">
        <v>80</v>
      </c>
      <c r="AC351" s="201">
        <v>45084</v>
      </c>
      <c r="AD351" s="150">
        <f t="shared" si="22"/>
        <v>120</v>
      </c>
      <c r="AE351" s="150">
        <v>1</v>
      </c>
      <c r="AF351" s="567">
        <v>2147000</v>
      </c>
      <c r="AG351" s="150">
        <v>1</v>
      </c>
      <c r="AH351" s="201">
        <v>45107</v>
      </c>
      <c r="AI351" s="150">
        <f t="shared" si="23"/>
        <v>23</v>
      </c>
      <c r="AJ351" s="143">
        <v>0</v>
      </c>
      <c r="AK351" s="248">
        <v>0</v>
      </c>
      <c r="AL351" s="86" t="s">
        <v>80</v>
      </c>
      <c r="AM351" s="150">
        <v>0</v>
      </c>
      <c r="AN351" s="169" t="s">
        <v>80</v>
      </c>
      <c r="AO351" s="169" t="s">
        <v>80</v>
      </c>
      <c r="AP351" s="150">
        <f t="shared" si="26"/>
        <v>0</v>
      </c>
      <c r="AQ351" s="252">
        <f>+L351+AF351-AK351</f>
        <v>14000000</v>
      </c>
      <c r="AR351" s="86" t="s">
        <v>115</v>
      </c>
      <c r="AS351" s="143">
        <v>0</v>
      </c>
      <c r="AT351" s="203" t="s">
        <v>80</v>
      </c>
      <c r="AU351" s="248">
        <v>14000000</v>
      </c>
      <c r="AV351" s="364">
        <f t="shared" si="24"/>
        <v>0</v>
      </c>
      <c r="AW351" s="133">
        <f t="shared" si="25"/>
        <v>1</v>
      </c>
      <c r="AX351" s="156" t="s">
        <v>80</v>
      </c>
      <c r="AY351" s="86" t="s">
        <v>800</v>
      </c>
      <c r="AZ351" s="145" t="s">
        <v>13161</v>
      </c>
      <c r="BA351" s="81" t="s">
        <v>71</v>
      </c>
      <c r="BB351" s="81" t="s">
        <v>71</v>
      </c>
    </row>
    <row r="352" spans="2:54" s="296" customFormat="1" ht="15" customHeight="1" x14ac:dyDescent="0.2">
      <c r="B352" s="247">
        <v>2023</v>
      </c>
      <c r="C352" s="81">
        <v>891780111</v>
      </c>
      <c r="D352" s="82" t="s">
        <v>68</v>
      </c>
      <c r="E352" s="144" t="s">
        <v>13162</v>
      </c>
      <c r="F352" s="145" t="s">
        <v>13163</v>
      </c>
      <c r="G352" s="138">
        <v>0</v>
      </c>
      <c r="H352" s="145"/>
      <c r="I352" s="86" t="s">
        <v>78</v>
      </c>
      <c r="J352" s="81" t="s">
        <v>1527</v>
      </c>
      <c r="K352" s="141" t="s">
        <v>13164</v>
      </c>
      <c r="L352" s="248">
        <v>9313000</v>
      </c>
      <c r="M352" s="81" t="s">
        <v>73</v>
      </c>
      <c r="N352" s="145"/>
      <c r="O352" s="87" t="s">
        <v>13165</v>
      </c>
      <c r="P352" s="87">
        <v>1007642968</v>
      </c>
      <c r="Q352" s="150">
        <v>33</v>
      </c>
      <c r="R352" s="169">
        <v>44943</v>
      </c>
      <c r="S352" s="248">
        <v>5363267343</v>
      </c>
      <c r="T352" s="169">
        <v>44964</v>
      </c>
      <c r="U352" s="566">
        <f>L352</f>
        <v>9313000</v>
      </c>
      <c r="V352" s="86" t="s">
        <v>70</v>
      </c>
      <c r="W352" s="143">
        <v>36557666</v>
      </c>
      <c r="X352" s="87" t="s">
        <v>9555</v>
      </c>
      <c r="Y352" s="145"/>
      <c r="Z352" s="201">
        <v>44964</v>
      </c>
      <c r="AA352" s="201">
        <v>44964</v>
      </c>
      <c r="AB352" s="201" t="s">
        <v>80</v>
      </c>
      <c r="AC352" s="201">
        <v>45084</v>
      </c>
      <c r="AD352" s="150">
        <f t="shared" si="22"/>
        <v>120</v>
      </c>
      <c r="AE352" s="150">
        <v>0</v>
      </c>
      <c r="AF352" s="567">
        <v>0</v>
      </c>
      <c r="AG352" s="150">
        <v>0</v>
      </c>
      <c r="AH352" s="156" t="s">
        <v>80</v>
      </c>
      <c r="AI352" s="150">
        <f t="shared" si="23"/>
        <v>0</v>
      </c>
      <c r="AJ352" s="143">
        <v>0</v>
      </c>
      <c r="AK352" s="248">
        <v>0</v>
      </c>
      <c r="AL352" s="86" t="s">
        <v>80</v>
      </c>
      <c r="AM352" s="150">
        <v>0</v>
      </c>
      <c r="AN352" s="169" t="s">
        <v>80</v>
      </c>
      <c r="AO352" s="169" t="s">
        <v>80</v>
      </c>
      <c r="AP352" s="150">
        <f t="shared" si="26"/>
        <v>0</v>
      </c>
      <c r="AQ352" s="252">
        <f>+L352+AF352-AK352</f>
        <v>9313000</v>
      </c>
      <c r="AR352" s="86" t="s">
        <v>115</v>
      </c>
      <c r="AS352" s="143">
        <v>0</v>
      </c>
      <c r="AT352" s="203" t="s">
        <v>80</v>
      </c>
      <c r="AU352" s="248">
        <v>9313000</v>
      </c>
      <c r="AV352" s="364">
        <f t="shared" si="24"/>
        <v>0</v>
      </c>
      <c r="AW352" s="133">
        <f t="shared" si="25"/>
        <v>1</v>
      </c>
      <c r="AX352" s="156" t="s">
        <v>80</v>
      </c>
      <c r="AY352" s="86" t="s">
        <v>800</v>
      </c>
      <c r="AZ352" s="145" t="s">
        <v>13166</v>
      </c>
      <c r="BA352" s="81" t="s">
        <v>71</v>
      </c>
      <c r="BB352" s="81" t="s">
        <v>71</v>
      </c>
    </row>
    <row r="353" spans="2:54" s="296" customFormat="1" ht="15" customHeight="1" x14ac:dyDescent="0.2">
      <c r="B353" s="247">
        <v>2023</v>
      </c>
      <c r="C353" s="81">
        <v>891780111</v>
      </c>
      <c r="D353" s="82" t="s">
        <v>68</v>
      </c>
      <c r="E353" s="144" t="s">
        <v>13167</v>
      </c>
      <c r="F353" s="145" t="s">
        <v>13168</v>
      </c>
      <c r="G353" s="138">
        <v>0</v>
      </c>
      <c r="H353" s="145"/>
      <c r="I353" s="86" t="s">
        <v>78</v>
      </c>
      <c r="J353" s="81" t="s">
        <v>1527</v>
      </c>
      <c r="K353" s="141" t="s">
        <v>13169</v>
      </c>
      <c r="L353" s="248">
        <v>10583000</v>
      </c>
      <c r="M353" s="81" t="s">
        <v>73</v>
      </c>
      <c r="N353" s="145"/>
      <c r="O353" s="87" t="s">
        <v>13170</v>
      </c>
      <c r="P353" s="87">
        <v>57303000</v>
      </c>
      <c r="Q353" s="150">
        <v>33</v>
      </c>
      <c r="R353" s="169">
        <v>44943</v>
      </c>
      <c r="S353" s="248">
        <v>5363267343</v>
      </c>
      <c r="T353" s="169">
        <v>44964</v>
      </c>
      <c r="U353" s="566">
        <f>L353</f>
        <v>10583000</v>
      </c>
      <c r="V353" s="86" t="s">
        <v>70</v>
      </c>
      <c r="W353" s="143">
        <v>85471791</v>
      </c>
      <c r="X353" s="87" t="s">
        <v>12429</v>
      </c>
      <c r="Y353" s="145"/>
      <c r="Z353" s="201">
        <v>44964</v>
      </c>
      <c r="AA353" s="201">
        <v>44964</v>
      </c>
      <c r="AB353" s="201" t="s">
        <v>80</v>
      </c>
      <c r="AC353" s="201">
        <v>45084</v>
      </c>
      <c r="AD353" s="150">
        <f t="shared" si="22"/>
        <v>120</v>
      </c>
      <c r="AE353" s="150">
        <v>1</v>
      </c>
      <c r="AF353" s="567">
        <v>1917000</v>
      </c>
      <c r="AG353" s="150">
        <v>1</v>
      </c>
      <c r="AH353" s="201">
        <v>45107</v>
      </c>
      <c r="AI353" s="150">
        <f t="shared" si="23"/>
        <v>23</v>
      </c>
      <c r="AJ353" s="143">
        <v>0</v>
      </c>
      <c r="AK353" s="248">
        <v>0</v>
      </c>
      <c r="AL353" s="86" t="s">
        <v>80</v>
      </c>
      <c r="AM353" s="150">
        <v>0</v>
      </c>
      <c r="AN353" s="169" t="s">
        <v>80</v>
      </c>
      <c r="AO353" s="169" t="s">
        <v>80</v>
      </c>
      <c r="AP353" s="150">
        <f t="shared" si="26"/>
        <v>0</v>
      </c>
      <c r="AQ353" s="252">
        <f>+L353+AF353-AK353</f>
        <v>12500000</v>
      </c>
      <c r="AR353" s="86" t="s">
        <v>115</v>
      </c>
      <c r="AS353" s="143">
        <v>0</v>
      </c>
      <c r="AT353" s="203" t="s">
        <v>80</v>
      </c>
      <c r="AU353" s="248">
        <v>12500000</v>
      </c>
      <c r="AV353" s="364">
        <f t="shared" si="24"/>
        <v>0</v>
      </c>
      <c r="AW353" s="133">
        <f t="shared" si="25"/>
        <v>1</v>
      </c>
      <c r="AX353" s="156" t="s">
        <v>80</v>
      </c>
      <c r="AY353" s="86" t="s">
        <v>800</v>
      </c>
      <c r="AZ353" s="145" t="s">
        <v>13171</v>
      </c>
      <c r="BA353" s="81" t="s">
        <v>71</v>
      </c>
      <c r="BB353" s="81" t="s">
        <v>71</v>
      </c>
    </row>
    <row r="354" spans="2:54" s="296" customFormat="1" ht="15" customHeight="1" x14ac:dyDescent="0.2">
      <c r="B354" s="247">
        <v>2023</v>
      </c>
      <c r="C354" s="81">
        <v>891780111</v>
      </c>
      <c r="D354" s="82" t="s">
        <v>68</v>
      </c>
      <c r="E354" s="144" t="s">
        <v>13172</v>
      </c>
      <c r="F354" s="145" t="s">
        <v>13173</v>
      </c>
      <c r="G354" s="138">
        <v>0</v>
      </c>
      <c r="H354" s="145"/>
      <c r="I354" s="86" t="s">
        <v>78</v>
      </c>
      <c r="J354" s="81" t="s">
        <v>1527</v>
      </c>
      <c r="K354" s="141" t="s">
        <v>13174</v>
      </c>
      <c r="L354" s="248">
        <v>8043000</v>
      </c>
      <c r="M354" s="81" t="s">
        <v>73</v>
      </c>
      <c r="N354" s="145"/>
      <c r="O354" s="87" t="s">
        <v>13175</v>
      </c>
      <c r="P354" s="87">
        <v>84458834</v>
      </c>
      <c r="Q354" s="150">
        <v>33</v>
      </c>
      <c r="R354" s="169">
        <v>44943</v>
      </c>
      <c r="S354" s="248">
        <v>5363267343</v>
      </c>
      <c r="T354" s="169">
        <v>44964</v>
      </c>
      <c r="U354" s="566">
        <f>L354</f>
        <v>8043000</v>
      </c>
      <c r="V354" s="86" t="s">
        <v>70</v>
      </c>
      <c r="W354" s="143">
        <v>1082863147</v>
      </c>
      <c r="X354" s="87" t="s">
        <v>13176</v>
      </c>
      <c r="Y354" s="145"/>
      <c r="Z354" s="201">
        <v>44964</v>
      </c>
      <c r="AA354" s="201">
        <v>44964</v>
      </c>
      <c r="AB354" s="201" t="s">
        <v>80</v>
      </c>
      <c r="AC354" s="201">
        <v>45084</v>
      </c>
      <c r="AD354" s="150">
        <f t="shared" si="22"/>
        <v>120</v>
      </c>
      <c r="AE354" s="150">
        <v>1</v>
      </c>
      <c r="AF354" s="567">
        <v>1457000</v>
      </c>
      <c r="AG354" s="150">
        <v>1</v>
      </c>
      <c r="AH354" s="201">
        <v>45107</v>
      </c>
      <c r="AI354" s="150">
        <f t="shared" si="23"/>
        <v>23</v>
      </c>
      <c r="AJ354" s="143">
        <v>0</v>
      </c>
      <c r="AK354" s="248">
        <v>0</v>
      </c>
      <c r="AL354" s="86" t="s">
        <v>80</v>
      </c>
      <c r="AM354" s="150">
        <v>0</v>
      </c>
      <c r="AN354" s="169" t="s">
        <v>80</v>
      </c>
      <c r="AO354" s="169" t="s">
        <v>80</v>
      </c>
      <c r="AP354" s="150">
        <f t="shared" si="26"/>
        <v>0</v>
      </c>
      <c r="AQ354" s="252">
        <f>+L354+AF354-AK354</f>
        <v>9500000</v>
      </c>
      <c r="AR354" s="86" t="s">
        <v>115</v>
      </c>
      <c r="AS354" s="143">
        <v>0</v>
      </c>
      <c r="AT354" s="203" t="s">
        <v>80</v>
      </c>
      <c r="AU354" s="248">
        <v>9500000</v>
      </c>
      <c r="AV354" s="364">
        <f t="shared" si="24"/>
        <v>0</v>
      </c>
      <c r="AW354" s="133">
        <f t="shared" si="25"/>
        <v>1</v>
      </c>
      <c r="AX354" s="156" t="s">
        <v>80</v>
      </c>
      <c r="AY354" s="86" t="s">
        <v>800</v>
      </c>
      <c r="AZ354" s="145" t="s">
        <v>13177</v>
      </c>
      <c r="BA354" s="81" t="s">
        <v>71</v>
      </c>
      <c r="BB354" s="81" t="s">
        <v>71</v>
      </c>
    </row>
    <row r="355" spans="2:54" s="296" customFormat="1" ht="15" customHeight="1" x14ac:dyDescent="0.2">
      <c r="B355" s="247">
        <v>2023</v>
      </c>
      <c r="C355" s="81">
        <v>891780111</v>
      </c>
      <c r="D355" s="82" t="s">
        <v>68</v>
      </c>
      <c r="E355" s="144" t="s">
        <v>13178</v>
      </c>
      <c r="F355" s="145" t="s">
        <v>13179</v>
      </c>
      <c r="G355" s="138">
        <v>0</v>
      </c>
      <c r="H355" s="145"/>
      <c r="I355" s="86" t="s">
        <v>78</v>
      </c>
      <c r="J355" s="81" t="s">
        <v>1527</v>
      </c>
      <c r="K355" s="141" t="s">
        <v>13180</v>
      </c>
      <c r="L355" s="248">
        <v>11853000</v>
      </c>
      <c r="M355" s="81" t="s">
        <v>73</v>
      </c>
      <c r="N355" s="145"/>
      <c r="O355" s="87" t="s">
        <v>7583</v>
      </c>
      <c r="P355" s="87">
        <v>1098748884</v>
      </c>
      <c r="Q355" s="150">
        <v>33</v>
      </c>
      <c r="R355" s="169">
        <v>44943</v>
      </c>
      <c r="S355" s="248">
        <v>5363267343</v>
      </c>
      <c r="T355" s="169">
        <v>44964</v>
      </c>
      <c r="U355" s="566">
        <f>L355</f>
        <v>11853000</v>
      </c>
      <c r="V355" s="86" t="s">
        <v>70</v>
      </c>
      <c r="W355" s="143">
        <v>36557666</v>
      </c>
      <c r="X355" s="87" t="s">
        <v>9555</v>
      </c>
      <c r="Y355" s="145"/>
      <c r="Z355" s="201">
        <v>44964</v>
      </c>
      <c r="AA355" s="201">
        <v>44964</v>
      </c>
      <c r="AB355" s="201" t="s">
        <v>80</v>
      </c>
      <c r="AC355" s="201">
        <v>45084</v>
      </c>
      <c r="AD355" s="150">
        <f t="shared" si="22"/>
        <v>120</v>
      </c>
      <c r="AE355" s="150">
        <v>0</v>
      </c>
      <c r="AF355" s="567">
        <v>0</v>
      </c>
      <c r="AG355" s="150">
        <v>0</v>
      </c>
      <c r="AH355" s="156" t="s">
        <v>80</v>
      </c>
      <c r="AI355" s="150">
        <f t="shared" si="23"/>
        <v>0</v>
      </c>
      <c r="AJ355" s="143">
        <v>0</v>
      </c>
      <c r="AK355" s="248">
        <v>0</v>
      </c>
      <c r="AL355" s="86" t="s">
        <v>80</v>
      </c>
      <c r="AM355" s="150">
        <v>0</v>
      </c>
      <c r="AN355" s="169" t="s">
        <v>80</v>
      </c>
      <c r="AO355" s="169" t="s">
        <v>80</v>
      </c>
      <c r="AP355" s="150">
        <f t="shared" si="26"/>
        <v>0</v>
      </c>
      <c r="AQ355" s="252">
        <f>+L355+AF355-AK355</f>
        <v>11853000</v>
      </c>
      <c r="AR355" s="86" t="s">
        <v>115</v>
      </c>
      <c r="AS355" s="143">
        <v>0</v>
      </c>
      <c r="AT355" s="203" t="s">
        <v>80</v>
      </c>
      <c r="AU355" s="248">
        <v>11853000</v>
      </c>
      <c r="AV355" s="364">
        <f t="shared" si="24"/>
        <v>0</v>
      </c>
      <c r="AW355" s="133">
        <f t="shared" si="25"/>
        <v>1</v>
      </c>
      <c r="AX355" s="156" t="s">
        <v>80</v>
      </c>
      <c r="AY355" s="86" t="s">
        <v>800</v>
      </c>
      <c r="AZ355" s="145" t="s">
        <v>13181</v>
      </c>
      <c r="BA355" s="81" t="s">
        <v>71</v>
      </c>
      <c r="BB355" s="81" t="s">
        <v>71</v>
      </c>
    </row>
    <row r="356" spans="2:54" s="296" customFormat="1" ht="15" customHeight="1" x14ac:dyDescent="0.2">
      <c r="B356" s="247">
        <v>2023</v>
      </c>
      <c r="C356" s="81">
        <v>891780111</v>
      </c>
      <c r="D356" s="82" t="s">
        <v>68</v>
      </c>
      <c r="E356" s="144" t="s">
        <v>13182</v>
      </c>
      <c r="F356" s="145" t="s">
        <v>13183</v>
      </c>
      <c r="G356" s="568">
        <v>0</v>
      </c>
      <c r="H356" s="145"/>
      <c r="I356" s="86" t="s">
        <v>78</v>
      </c>
      <c r="J356" s="317" t="s">
        <v>1527</v>
      </c>
      <c r="K356" s="569" t="s">
        <v>13184</v>
      </c>
      <c r="L356" s="570">
        <v>10583000</v>
      </c>
      <c r="M356" s="81" t="s">
        <v>73</v>
      </c>
      <c r="N356" s="145"/>
      <c r="O356" s="482" t="s">
        <v>13185</v>
      </c>
      <c r="P356" s="482">
        <v>1084789581</v>
      </c>
      <c r="Q356" s="150">
        <v>33</v>
      </c>
      <c r="R356" s="169">
        <v>44943</v>
      </c>
      <c r="S356" s="570">
        <v>5363267343</v>
      </c>
      <c r="T356" s="169">
        <v>44964</v>
      </c>
      <c r="U356" s="566">
        <f>L356</f>
        <v>10583000</v>
      </c>
      <c r="V356" s="86" t="s">
        <v>70</v>
      </c>
      <c r="W356" s="481">
        <v>72004252</v>
      </c>
      <c r="X356" s="482" t="s">
        <v>12089</v>
      </c>
      <c r="Y356" s="145"/>
      <c r="Z356" s="472">
        <v>44964</v>
      </c>
      <c r="AA356" s="472">
        <v>44964</v>
      </c>
      <c r="AB356" s="201" t="s">
        <v>80</v>
      </c>
      <c r="AC356" s="472">
        <v>45084</v>
      </c>
      <c r="AD356" s="150">
        <f t="shared" si="22"/>
        <v>120</v>
      </c>
      <c r="AE356" s="359">
        <v>1</v>
      </c>
      <c r="AF356" s="571">
        <v>1917000</v>
      </c>
      <c r="AG356" s="359">
        <v>1</v>
      </c>
      <c r="AH356" s="201">
        <v>45107</v>
      </c>
      <c r="AI356" s="150">
        <f t="shared" si="23"/>
        <v>23</v>
      </c>
      <c r="AJ356" s="143">
        <v>0</v>
      </c>
      <c r="AK356" s="248">
        <v>0</v>
      </c>
      <c r="AL356" s="86" t="s">
        <v>80</v>
      </c>
      <c r="AM356" s="150">
        <v>0</v>
      </c>
      <c r="AN356" s="169" t="s">
        <v>80</v>
      </c>
      <c r="AO356" s="169" t="s">
        <v>80</v>
      </c>
      <c r="AP356" s="150">
        <f t="shared" si="26"/>
        <v>0</v>
      </c>
      <c r="AQ356" s="252">
        <f>+L356+AF356-AK356</f>
        <v>12500000</v>
      </c>
      <c r="AR356" s="86" t="s">
        <v>115</v>
      </c>
      <c r="AS356" s="143">
        <v>0</v>
      </c>
      <c r="AT356" s="203" t="s">
        <v>80</v>
      </c>
      <c r="AU356" s="248">
        <v>12500000</v>
      </c>
      <c r="AV356" s="364">
        <f t="shared" si="24"/>
        <v>0</v>
      </c>
      <c r="AW356" s="133">
        <f t="shared" si="25"/>
        <v>1</v>
      </c>
      <c r="AX356" s="156" t="s">
        <v>80</v>
      </c>
      <c r="AY356" s="86" t="s">
        <v>800</v>
      </c>
      <c r="AZ356" s="145" t="s">
        <v>13186</v>
      </c>
      <c r="BA356" s="81" t="s">
        <v>71</v>
      </c>
      <c r="BB356" s="81" t="s">
        <v>71</v>
      </c>
    </row>
    <row r="357" spans="2:54" s="296" customFormat="1" ht="15" customHeight="1" x14ac:dyDescent="0.2">
      <c r="B357" s="247">
        <v>2023</v>
      </c>
      <c r="C357" s="81">
        <v>891780111</v>
      </c>
      <c r="D357" s="82" t="s">
        <v>68</v>
      </c>
      <c r="E357" s="144" t="s">
        <v>13187</v>
      </c>
      <c r="F357" s="145" t="s">
        <v>13188</v>
      </c>
      <c r="G357" s="138">
        <v>0</v>
      </c>
      <c r="H357" s="145"/>
      <c r="I357" s="86" t="s">
        <v>78</v>
      </c>
      <c r="J357" s="81" t="s">
        <v>1527</v>
      </c>
      <c r="K357" s="141" t="s">
        <v>13189</v>
      </c>
      <c r="L357" s="248">
        <v>14393000</v>
      </c>
      <c r="M357" s="81" t="s">
        <v>73</v>
      </c>
      <c r="N357" s="145"/>
      <c r="O357" s="87" t="s">
        <v>6855</v>
      </c>
      <c r="P357" s="87">
        <v>1083017290</v>
      </c>
      <c r="Q357" s="150">
        <v>33</v>
      </c>
      <c r="R357" s="169">
        <v>44943</v>
      </c>
      <c r="S357" s="248">
        <v>5363267343</v>
      </c>
      <c r="T357" s="169">
        <v>44964</v>
      </c>
      <c r="U357" s="566">
        <f>L357</f>
        <v>14393000</v>
      </c>
      <c r="V357" s="86" t="s">
        <v>70</v>
      </c>
      <c r="W357" s="143">
        <v>7632607</v>
      </c>
      <c r="X357" s="87" t="s">
        <v>12301</v>
      </c>
      <c r="Y357" s="145"/>
      <c r="Z357" s="201">
        <v>44964</v>
      </c>
      <c r="AA357" s="201">
        <v>44964</v>
      </c>
      <c r="AB357" s="201" t="s">
        <v>80</v>
      </c>
      <c r="AC357" s="201">
        <v>45084</v>
      </c>
      <c r="AD357" s="150">
        <f t="shared" si="22"/>
        <v>120</v>
      </c>
      <c r="AE357" s="150">
        <v>1</v>
      </c>
      <c r="AF357" s="567">
        <v>2607000</v>
      </c>
      <c r="AG357" s="150">
        <v>1</v>
      </c>
      <c r="AH357" s="201">
        <v>45107</v>
      </c>
      <c r="AI357" s="150">
        <f t="shared" si="23"/>
        <v>23</v>
      </c>
      <c r="AJ357" s="143">
        <v>0</v>
      </c>
      <c r="AK357" s="248">
        <v>0</v>
      </c>
      <c r="AL357" s="86" t="s">
        <v>80</v>
      </c>
      <c r="AM357" s="150">
        <v>0</v>
      </c>
      <c r="AN357" s="169" t="s">
        <v>80</v>
      </c>
      <c r="AO357" s="169" t="s">
        <v>80</v>
      </c>
      <c r="AP357" s="150">
        <f t="shared" si="26"/>
        <v>0</v>
      </c>
      <c r="AQ357" s="252">
        <f>+L357+AF357-AK357</f>
        <v>17000000</v>
      </c>
      <c r="AR357" s="86" t="s">
        <v>115</v>
      </c>
      <c r="AS357" s="143">
        <v>0</v>
      </c>
      <c r="AT357" s="203" t="s">
        <v>80</v>
      </c>
      <c r="AU357" s="248">
        <v>17000000</v>
      </c>
      <c r="AV357" s="364">
        <f t="shared" si="24"/>
        <v>0</v>
      </c>
      <c r="AW357" s="133">
        <f t="shared" si="25"/>
        <v>1</v>
      </c>
      <c r="AX357" s="156" t="s">
        <v>80</v>
      </c>
      <c r="AY357" s="86" t="s">
        <v>800</v>
      </c>
      <c r="AZ357" s="145" t="s">
        <v>13190</v>
      </c>
      <c r="BA357" s="81" t="s">
        <v>71</v>
      </c>
      <c r="BB357" s="81" t="s">
        <v>71</v>
      </c>
    </row>
    <row r="358" spans="2:54" s="296" customFormat="1" ht="15" customHeight="1" x14ac:dyDescent="0.2">
      <c r="B358" s="247">
        <v>2023</v>
      </c>
      <c r="C358" s="81">
        <v>891780111</v>
      </c>
      <c r="D358" s="82" t="s">
        <v>68</v>
      </c>
      <c r="E358" s="144" t="s">
        <v>13191</v>
      </c>
      <c r="F358" s="145" t="s">
        <v>13192</v>
      </c>
      <c r="G358" s="138">
        <v>0</v>
      </c>
      <c r="H358" s="145"/>
      <c r="I358" s="86" t="s">
        <v>78</v>
      </c>
      <c r="J358" s="81" t="s">
        <v>1527</v>
      </c>
      <c r="K358" s="141" t="s">
        <v>13193</v>
      </c>
      <c r="L358" s="248">
        <v>10583000</v>
      </c>
      <c r="M358" s="81" t="s">
        <v>73</v>
      </c>
      <c r="N358" s="145"/>
      <c r="O358" s="87" t="s">
        <v>13194</v>
      </c>
      <c r="P358" s="87">
        <v>57466453</v>
      </c>
      <c r="Q358" s="150">
        <v>33</v>
      </c>
      <c r="R358" s="169">
        <v>44943</v>
      </c>
      <c r="S358" s="248">
        <v>5363267343</v>
      </c>
      <c r="T358" s="169">
        <v>44964</v>
      </c>
      <c r="U358" s="566">
        <f>L358</f>
        <v>10583000</v>
      </c>
      <c r="V358" s="86" t="s">
        <v>70</v>
      </c>
      <c r="W358" s="143">
        <v>36557666</v>
      </c>
      <c r="X358" s="87" t="s">
        <v>9555</v>
      </c>
      <c r="Y358" s="145"/>
      <c r="Z358" s="201">
        <v>44964</v>
      </c>
      <c r="AA358" s="201">
        <v>44964</v>
      </c>
      <c r="AB358" s="201" t="s">
        <v>80</v>
      </c>
      <c r="AC358" s="201">
        <v>45084</v>
      </c>
      <c r="AD358" s="150">
        <f t="shared" si="22"/>
        <v>120</v>
      </c>
      <c r="AE358" s="150">
        <v>0</v>
      </c>
      <c r="AF358" s="567">
        <v>0</v>
      </c>
      <c r="AG358" s="150">
        <v>0</v>
      </c>
      <c r="AH358" s="156" t="s">
        <v>80</v>
      </c>
      <c r="AI358" s="150">
        <f t="shared" si="23"/>
        <v>0</v>
      </c>
      <c r="AJ358" s="143">
        <v>1</v>
      </c>
      <c r="AK358" s="248">
        <v>6833000</v>
      </c>
      <c r="AL358" s="156">
        <v>45000</v>
      </c>
      <c r="AM358" s="150">
        <v>0</v>
      </c>
      <c r="AN358" s="169" t="s">
        <v>80</v>
      </c>
      <c r="AO358" s="169" t="s">
        <v>80</v>
      </c>
      <c r="AP358" s="150">
        <f t="shared" si="26"/>
        <v>0</v>
      </c>
      <c r="AQ358" s="252">
        <f>+L358+AF358-AK358</f>
        <v>3750000</v>
      </c>
      <c r="AR358" s="86" t="s">
        <v>115</v>
      </c>
      <c r="AS358" s="143">
        <v>0</v>
      </c>
      <c r="AT358" s="203" t="s">
        <v>80</v>
      </c>
      <c r="AU358" s="248">
        <v>3750000</v>
      </c>
      <c r="AV358" s="364">
        <f t="shared" si="24"/>
        <v>0</v>
      </c>
      <c r="AW358" s="133">
        <f t="shared" si="25"/>
        <v>1</v>
      </c>
      <c r="AX358" s="156">
        <v>45029</v>
      </c>
      <c r="AY358" s="86" t="s">
        <v>253</v>
      </c>
      <c r="AZ358" s="145" t="s">
        <v>13195</v>
      </c>
      <c r="BA358" s="81" t="s">
        <v>71</v>
      </c>
      <c r="BB358" s="81" t="s">
        <v>71</v>
      </c>
    </row>
    <row r="359" spans="2:54" s="296" customFormat="1" ht="15" customHeight="1" x14ac:dyDescent="0.2">
      <c r="B359" s="247">
        <v>2023</v>
      </c>
      <c r="C359" s="81">
        <v>891780111</v>
      </c>
      <c r="D359" s="82" t="s">
        <v>68</v>
      </c>
      <c r="E359" s="144" t="s">
        <v>13196</v>
      </c>
      <c r="F359" s="145" t="s">
        <v>13197</v>
      </c>
      <c r="G359" s="138">
        <v>0</v>
      </c>
      <c r="H359" s="145"/>
      <c r="I359" s="86" t="s">
        <v>78</v>
      </c>
      <c r="J359" s="81" t="s">
        <v>1527</v>
      </c>
      <c r="K359" s="141" t="s">
        <v>13198</v>
      </c>
      <c r="L359" s="248">
        <v>8613000</v>
      </c>
      <c r="M359" s="81" t="s">
        <v>73</v>
      </c>
      <c r="N359" s="145"/>
      <c r="O359" s="87" t="s">
        <v>13199</v>
      </c>
      <c r="P359" s="87">
        <v>7634610</v>
      </c>
      <c r="Q359" s="150">
        <v>33</v>
      </c>
      <c r="R359" s="169">
        <v>44943</v>
      </c>
      <c r="S359" s="248">
        <v>5363267343</v>
      </c>
      <c r="T359" s="169">
        <v>44964</v>
      </c>
      <c r="U359" s="566">
        <f>L359</f>
        <v>8613000</v>
      </c>
      <c r="V359" s="86" t="s">
        <v>70</v>
      </c>
      <c r="W359" s="143">
        <v>85459497</v>
      </c>
      <c r="X359" s="87" t="s">
        <v>9253</v>
      </c>
      <c r="Y359" s="145"/>
      <c r="Z359" s="201">
        <v>44964</v>
      </c>
      <c r="AA359" s="201">
        <v>44964</v>
      </c>
      <c r="AB359" s="201" t="s">
        <v>80</v>
      </c>
      <c r="AC359" s="201">
        <v>45093</v>
      </c>
      <c r="AD359" s="150">
        <f t="shared" si="22"/>
        <v>129</v>
      </c>
      <c r="AE359" s="150">
        <v>0</v>
      </c>
      <c r="AF359" s="567">
        <v>0</v>
      </c>
      <c r="AG359" s="150">
        <v>0</v>
      </c>
      <c r="AH359" s="156" t="s">
        <v>80</v>
      </c>
      <c r="AI359" s="150">
        <f t="shared" si="23"/>
        <v>0</v>
      </c>
      <c r="AJ359" s="143">
        <v>0</v>
      </c>
      <c r="AK359" s="248">
        <v>0</v>
      </c>
      <c r="AL359" s="86" t="s">
        <v>80</v>
      </c>
      <c r="AM359" s="150">
        <v>0</v>
      </c>
      <c r="AN359" s="169" t="s">
        <v>80</v>
      </c>
      <c r="AO359" s="169" t="s">
        <v>80</v>
      </c>
      <c r="AP359" s="150">
        <f t="shared" si="26"/>
        <v>0</v>
      </c>
      <c r="AQ359" s="252">
        <f>+L359+AF359-AK359</f>
        <v>8613000</v>
      </c>
      <c r="AR359" s="86" t="s">
        <v>115</v>
      </c>
      <c r="AS359" s="143">
        <v>0</v>
      </c>
      <c r="AT359" s="203" t="s">
        <v>80</v>
      </c>
      <c r="AU359" s="248">
        <v>8613000</v>
      </c>
      <c r="AV359" s="364">
        <f t="shared" si="24"/>
        <v>0</v>
      </c>
      <c r="AW359" s="133">
        <f t="shared" si="25"/>
        <v>1</v>
      </c>
      <c r="AX359" s="156" t="s">
        <v>80</v>
      </c>
      <c r="AY359" s="86" t="s">
        <v>800</v>
      </c>
      <c r="AZ359" s="145" t="s">
        <v>13200</v>
      </c>
      <c r="BA359" s="81" t="s">
        <v>71</v>
      </c>
      <c r="BB359" s="81" t="s">
        <v>71</v>
      </c>
    </row>
    <row r="360" spans="2:54" s="296" customFormat="1" ht="15" customHeight="1" x14ac:dyDescent="0.2">
      <c r="B360" s="247">
        <v>2023</v>
      </c>
      <c r="C360" s="81">
        <v>891780111</v>
      </c>
      <c r="D360" s="82" t="s">
        <v>68</v>
      </c>
      <c r="E360" s="144" t="s">
        <v>13201</v>
      </c>
      <c r="F360" s="145" t="s">
        <v>13202</v>
      </c>
      <c r="G360" s="138">
        <v>0</v>
      </c>
      <c r="H360" s="145"/>
      <c r="I360" s="86" t="s">
        <v>78</v>
      </c>
      <c r="J360" s="81" t="s">
        <v>1527</v>
      </c>
      <c r="K360" s="141" t="s">
        <v>13203</v>
      </c>
      <c r="L360" s="248">
        <v>11853000</v>
      </c>
      <c r="M360" s="81" t="s">
        <v>73</v>
      </c>
      <c r="N360" s="145"/>
      <c r="O360" s="87" t="s">
        <v>13204</v>
      </c>
      <c r="P360" s="87">
        <v>1100547297</v>
      </c>
      <c r="Q360" s="150">
        <v>33</v>
      </c>
      <c r="R360" s="169">
        <v>44943</v>
      </c>
      <c r="S360" s="248">
        <v>5363267343</v>
      </c>
      <c r="T360" s="169">
        <v>44964</v>
      </c>
      <c r="U360" s="566">
        <f>L360</f>
        <v>11853000</v>
      </c>
      <c r="V360" s="86" t="s">
        <v>70</v>
      </c>
      <c r="W360" s="143">
        <v>12548945</v>
      </c>
      <c r="X360" s="87" t="s">
        <v>12120</v>
      </c>
      <c r="Y360" s="145"/>
      <c r="Z360" s="201">
        <v>44964</v>
      </c>
      <c r="AA360" s="201">
        <v>44964</v>
      </c>
      <c r="AB360" s="201" t="s">
        <v>80</v>
      </c>
      <c r="AC360" s="201">
        <v>45084</v>
      </c>
      <c r="AD360" s="150">
        <f t="shared" si="22"/>
        <v>120</v>
      </c>
      <c r="AE360" s="150">
        <v>1</v>
      </c>
      <c r="AF360" s="567">
        <v>2147000</v>
      </c>
      <c r="AG360" s="150">
        <v>1</v>
      </c>
      <c r="AH360" s="201">
        <v>45107</v>
      </c>
      <c r="AI360" s="150">
        <f t="shared" si="23"/>
        <v>23</v>
      </c>
      <c r="AJ360" s="143">
        <v>0</v>
      </c>
      <c r="AK360" s="248">
        <v>0</v>
      </c>
      <c r="AL360" s="86" t="s">
        <v>80</v>
      </c>
      <c r="AM360" s="150">
        <v>0</v>
      </c>
      <c r="AN360" s="169" t="s">
        <v>80</v>
      </c>
      <c r="AO360" s="169" t="s">
        <v>80</v>
      </c>
      <c r="AP360" s="150">
        <f t="shared" si="26"/>
        <v>0</v>
      </c>
      <c r="AQ360" s="252">
        <f>+L360+AF360-AK360</f>
        <v>14000000</v>
      </c>
      <c r="AR360" s="86" t="s">
        <v>115</v>
      </c>
      <c r="AS360" s="143">
        <v>0</v>
      </c>
      <c r="AT360" s="203" t="s">
        <v>80</v>
      </c>
      <c r="AU360" s="248">
        <v>14000000</v>
      </c>
      <c r="AV360" s="364">
        <f t="shared" si="24"/>
        <v>0</v>
      </c>
      <c r="AW360" s="133">
        <f t="shared" si="25"/>
        <v>1</v>
      </c>
      <c r="AX360" s="156" t="s">
        <v>80</v>
      </c>
      <c r="AY360" s="86" t="s">
        <v>800</v>
      </c>
      <c r="AZ360" s="145" t="s">
        <v>13205</v>
      </c>
      <c r="BA360" s="81" t="s">
        <v>71</v>
      </c>
      <c r="BB360" s="81" t="s">
        <v>71</v>
      </c>
    </row>
    <row r="361" spans="2:54" s="296" customFormat="1" ht="15" customHeight="1" x14ac:dyDescent="0.2">
      <c r="B361" s="247">
        <v>2023</v>
      </c>
      <c r="C361" s="81">
        <v>891780111</v>
      </c>
      <c r="D361" s="82" t="s">
        <v>68</v>
      </c>
      <c r="E361" s="144" t="s">
        <v>13206</v>
      </c>
      <c r="F361" s="145" t="s">
        <v>13207</v>
      </c>
      <c r="G361" s="138">
        <v>0</v>
      </c>
      <c r="H361" s="145"/>
      <c r="I361" s="86" t="s">
        <v>78</v>
      </c>
      <c r="J361" s="81" t="s">
        <v>1527</v>
      </c>
      <c r="K361" s="141" t="s">
        <v>12935</v>
      </c>
      <c r="L361" s="248">
        <v>9313000</v>
      </c>
      <c r="M361" s="81" t="s">
        <v>73</v>
      </c>
      <c r="N361" s="145"/>
      <c r="O361" s="87" t="s">
        <v>13208</v>
      </c>
      <c r="P361" s="87">
        <v>1082476913</v>
      </c>
      <c r="Q361" s="150">
        <v>33</v>
      </c>
      <c r="R361" s="169">
        <v>44943</v>
      </c>
      <c r="S361" s="248">
        <v>5363267343</v>
      </c>
      <c r="T361" s="169">
        <v>44964</v>
      </c>
      <c r="U361" s="566">
        <f>L361</f>
        <v>9313000</v>
      </c>
      <c r="V361" s="86" t="s">
        <v>70</v>
      </c>
      <c r="W361" s="143">
        <v>1083432808</v>
      </c>
      <c r="X361" s="87" t="s">
        <v>13209</v>
      </c>
      <c r="Y361" s="145"/>
      <c r="Z361" s="201">
        <v>44964</v>
      </c>
      <c r="AA361" s="201">
        <v>44964</v>
      </c>
      <c r="AB361" s="201" t="s">
        <v>80</v>
      </c>
      <c r="AC361" s="201">
        <v>45084</v>
      </c>
      <c r="AD361" s="150">
        <f t="shared" si="22"/>
        <v>120</v>
      </c>
      <c r="AE361" s="150">
        <v>1</v>
      </c>
      <c r="AF361" s="567">
        <v>1687000</v>
      </c>
      <c r="AG361" s="150">
        <v>1</v>
      </c>
      <c r="AH361" s="201">
        <v>45107</v>
      </c>
      <c r="AI361" s="150">
        <f t="shared" si="23"/>
        <v>23</v>
      </c>
      <c r="AJ361" s="143">
        <v>0</v>
      </c>
      <c r="AK361" s="248">
        <v>0</v>
      </c>
      <c r="AL361" s="86" t="s">
        <v>80</v>
      </c>
      <c r="AM361" s="150">
        <v>0</v>
      </c>
      <c r="AN361" s="169" t="s">
        <v>80</v>
      </c>
      <c r="AO361" s="169" t="s">
        <v>80</v>
      </c>
      <c r="AP361" s="150">
        <f t="shared" si="26"/>
        <v>0</v>
      </c>
      <c r="AQ361" s="252">
        <f>+L361+AF361-AK361</f>
        <v>11000000</v>
      </c>
      <c r="AR361" s="86" t="s">
        <v>115</v>
      </c>
      <c r="AS361" s="143">
        <v>0</v>
      </c>
      <c r="AT361" s="203" t="s">
        <v>80</v>
      </c>
      <c r="AU361" s="248">
        <v>11000000</v>
      </c>
      <c r="AV361" s="364">
        <f t="shared" si="24"/>
        <v>0</v>
      </c>
      <c r="AW361" s="133">
        <f t="shared" si="25"/>
        <v>1</v>
      </c>
      <c r="AX361" s="156" t="s">
        <v>80</v>
      </c>
      <c r="AY361" s="86" t="s">
        <v>800</v>
      </c>
      <c r="AZ361" s="145" t="s">
        <v>13210</v>
      </c>
      <c r="BA361" s="81" t="s">
        <v>71</v>
      </c>
      <c r="BB361" s="81" t="s">
        <v>71</v>
      </c>
    </row>
    <row r="362" spans="2:54" s="296" customFormat="1" ht="15" customHeight="1" x14ac:dyDescent="0.2">
      <c r="B362" s="247">
        <v>2023</v>
      </c>
      <c r="C362" s="81">
        <v>891780111</v>
      </c>
      <c r="D362" s="82" t="s">
        <v>68</v>
      </c>
      <c r="E362" s="144" t="s">
        <v>13211</v>
      </c>
      <c r="F362" s="145" t="s">
        <v>13212</v>
      </c>
      <c r="G362" s="138">
        <v>0</v>
      </c>
      <c r="H362" s="145"/>
      <c r="I362" s="86" t="s">
        <v>78</v>
      </c>
      <c r="J362" s="81" t="s">
        <v>1527</v>
      </c>
      <c r="K362" s="141" t="s">
        <v>13213</v>
      </c>
      <c r="L362" s="248">
        <v>9973000</v>
      </c>
      <c r="M362" s="81" t="s">
        <v>73</v>
      </c>
      <c r="N362" s="145"/>
      <c r="O362" s="87" t="s">
        <v>13214</v>
      </c>
      <c r="P362" s="87">
        <v>57438355</v>
      </c>
      <c r="Q362" s="150">
        <v>33</v>
      </c>
      <c r="R362" s="169">
        <v>44943</v>
      </c>
      <c r="S362" s="248">
        <v>5363267343</v>
      </c>
      <c r="T362" s="169">
        <v>44964</v>
      </c>
      <c r="U362" s="566">
        <f>L362</f>
        <v>9973000</v>
      </c>
      <c r="V362" s="86" t="s">
        <v>70</v>
      </c>
      <c r="W362" s="143">
        <v>85459497</v>
      </c>
      <c r="X362" s="87" t="s">
        <v>9253</v>
      </c>
      <c r="Y362" s="145"/>
      <c r="Z362" s="201">
        <v>44964</v>
      </c>
      <c r="AA362" s="201">
        <v>44964</v>
      </c>
      <c r="AB362" s="201" t="s">
        <v>80</v>
      </c>
      <c r="AC362" s="201">
        <v>45093</v>
      </c>
      <c r="AD362" s="150">
        <f t="shared" si="22"/>
        <v>129</v>
      </c>
      <c r="AE362" s="150">
        <v>1</v>
      </c>
      <c r="AF362" s="567">
        <v>1027000.0000000001</v>
      </c>
      <c r="AG362" s="150">
        <v>1</v>
      </c>
      <c r="AH362" s="201">
        <v>45107</v>
      </c>
      <c r="AI362" s="150">
        <f t="shared" si="23"/>
        <v>14</v>
      </c>
      <c r="AJ362" s="143">
        <v>0</v>
      </c>
      <c r="AK362" s="248">
        <v>0</v>
      </c>
      <c r="AL362" s="86" t="s">
        <v>80</v>
      </c>
      <c r="AM362" s="150">
        <v>0</v>
      </c>
      <c r="AN362" s="169" t="s">
        <v>80</v>
      </c>
      <c r="AO362" s="169" t="s">
        <v>80</v>
      </c>
      <c r="AP362" s="150">
        <f t="shared" si="26"/>
        <v>0</v>
      </c>
      <c r="AQ362" s="252">
        <f>+L362+AF362-AK362</f>
        <v>11000000</v>
      </c>
      <c r="AR362" s="86" t="s">
        <v>115</v>
      </c>
      <c r="AS362" s="143">
        <v>0</v>
      </c>
      <c r="AT362" s="203" t="s">
        <v>80</v>
      </c>
      <c r="AU362" s="248">
        <v>11000000</v>
      </c>
      <c r="AV362" s="364">
        <f t="shared" si="24"/>
        <v>0</v>
      </c>
      <c r="AW362" s="133">
        <f t="shared" si="25"/>
        <v>1</v>
      </c>
      <c r="AX362" s="156" t="s">
        <v>80</v>
      </c>
      <c r="AY362" s="86" t="s">
        <v>800</v>
      </c>
      <c r="AZ362" s="145" t="s">
        <v>13215</v>
      </c>
      <c r="BA362" s="81" t="s">
        <v>71</v>
      </c>
      <c r="BB362" s="81" t="s">
        <v>71</v>
      </c>
    </row>
    <row r="363" spans="2:54" s="296" customFormat="1" ht="15" customHeight="1" x14ac:dyDescent="0.2">
      <c r="B363" s="247">
        <v>2023</v>
      </c>
      <c r="C363" s="81">
        <v>891780111</v>
      </c>
      <c r="D363" s="82" t="s">
        <v>68</v>
      </c>
      <c r="E363" s="144" t="s">
        <v>13216</v>
      </c>
      <c r="F363" s="145" t="s">
        <v>13217</v>
      </c>
      <c r="G363" s="138">
        <v>0</v>
      </c>
      <c r="H363" s="145"/>
      <c r="I363" s="86" t="s">
        <v>78</v>
      </c>
      <c r="J363" s="81" t="s">
        <v>1527</v>
      </c>
      <c r="K363" s="141" t="s">
        <v>13198</v>
      </c>
      <c r="L363" s="248">
        <v>8613000</v>
      </c>
      <c r="M363" s="81" t="s">
        <v>73</v>
      </c>
      <c r="N363" s="145"/>
      <c r="O363" s="87" t="s">
        <v>13218</v>
      </c>
      <c r="P363" s="87">
        <v>85451015</v>
      </c>
      <c r="Q363" s="150">
        <v>33</v>
      </c>
      <c r="R363" s="169">
        <v>44943</v>
      </c>
      <c r="S363" s="248">
        <v>5363267343</v>
      </c>
      <c r="T363" s="169">
        <v>44964</v>
      </c>
      <c r="U363" s="566">
        <f>L363</f>
        <v>8613000</v>
      </c>
      <c r="V363" s="86" t="s">
        <v>70</v>
      </c>
      <c r="W363" s="143">
        <v>85459497</v>
      </c>
      <c r="X363" s="87" t="s">
        <v>9253</v>
      </c>
      <c r="Y363" s="145"/>
      <c r="Z363" s="201">
        <v>44964</v>
      </c>
      <c r="AA363" s="201">
        <v>44964</v>
      </c>
      <c r="AB363" s="201" t="s">
        <v>80</v>
      </c>
      <c r="AC363" s="201">
        <v>45093</v>
      </c>
      <c r="AD363" s="150">
        <f t="shared" ref="AD363:AD426" si="27">+IF(AB363="1800-01-01",AC363-AA363,AC363-AB363)</f>
        <v>129</v>
      </c>
      <c r="AE363" s="150">
        <v>0</v>
      </c>
      <c r="AF363" s="567">
        <v>0</v>
      </c>
      <c r="AG363" s="150">
        <v>0</v>
      </c>
      <c r="AH363" s="156" t="s">
        <v>80</v>
      </c>
      <c r="AI363" s="150">
        <f t="shared" si="23"/>
        <v>0</v>
      </c>
      <c r="AJ363" s="143">
        <v>0</v>
      </c>
      <c r="AK363" s="248">
        <v>0</v>
      </c>
      <c r="AL363" s="86" t="s">
        <v>80</v>
      </c>
      <c r="AM363" s="150">
        <v>1</v>
      </c>
      <c r="AN363" s="169">
        <v>45033</v>
      </c>
      <c r="AO363" s="169">
        <v>45051</v>
      </c>
      <c r="AP363" s="150">
        <f t="shared" si="26"/>
        <v>18</v>
      </c>
      <c r="AQ363" s="252">
        <f>+L363+AF363-AK363</f>
        <v>8613000</v>
      </c>
      <c r="AR363" s="86" t="s">
        <v>115</v>
      </c>
      <c r="AS363" s="143">
        <v>0</v>
      </c>
      <c r="AT363" s="203" t="s">
        <v>80</v>
      </c>
      <c r="AU363" s="248">
        <v>8613000</v>
      </c>
      <c r="AV363" s="364">
        <f t="shared" si="24"/>
        <v>0</v>
      </c>
      <c r="AW363" s="133">
        <f t="shared" si="25"/>
        <v>1</v>
      </c>
      <c r="AX363" s="156" t="s">
        <v>80</v>
      </c>
      <c r="AY363" s="86" t="s">
        <v>800</v>
      </c>
      <c r="AZ363" s="145" t="s">
        <v>13219</v>
      </c>
      <c r="BA363" s="81" t="s">
        <v>71</v>
      </c>
      <c r="BB363" s="81" t="s">
        <v>71</v>
      </c>
    </row>
    <row r="364" spans="2:54" s="296" customFormat="1" ht="15" customHeight="1" x14ac:dyDescent="0.2">
      <c r="B364" s="247">
        <v>2023</v>
      </c>
      <c r="C364" s="81">
        <v>891780111</v>
      </c>
      <c r="D364" s="82" t="s">
        <v>68</v>
      </c>
      <c r="E364" s="144" t="s">
        <v>13220</v>
      </c>
      <c r="F364" s="145" t="s">
        <v>13221</v>
      </c>
      <c r="G364" s="138">
        <v>0</v>
      </c>
      <c r="H364" s="145"/>
      <c r="I364" s="86" t="s">
        <v>78</v>
      </c>
      <c r="J364" s="81" t="s">
        <v>1527</v>
      </c>
      <c r="K364" s="141" t="s">
        <v>13222</v>
      </c>
      <c r="L364" s="248">
        <v>14053000</v>
      </c>
      <c r="M364" s="81" t="s">
        <v>73</v>
      </c>
      <c r="N364" s="145"/>
      <c r="O364" s="87" t="s">
        <v>13223</v>
      </c>
      <c r="P364" s="87">
        <v>57461691</v>
      </c>
      <c r="Q364" s="150">
        <v>33</v>
      </c>
      <c r="R364" s="169">
        <v>44943</v>
      </c>
      <c r="S364" s="248">
        <v>5363267343</v>
      </c>
      <c r="T364" s="169">
        <v>44964</v>
      </c>
      <c r="U364" s="566">
        <f>L364</f>
        <v>14053000</v>
      </c>
      <c r="V364" s="86" t="s">
        <v>70</v>
      </c>
      <c r="W364" s="143">
        <v>26668285</v>
      </c>
      <c r="X364" s="87" t="s">
        <v>9520</v>
      </c>
      <c r="Y364" s="145"/>
      <c r="Z364" s="201">
        <v>44964</v>
      </c>
      <c r="AA364" s="201">
        <v>44964</v>
      </c>
      <c r="AB364" s="201" t="s">
        <v>80</v>
      </c>
      <c r="AC364" s="201">
        <v>45093</v>
      </c>
      <c r="AD364" s="150">
        <f t="shared" si="27"/>
        <v>129</v>
      </c>
      <c r="AE364" s="150">
        <v>1</v>
      </c>
      <c r="AF364" s="567">
        <v>1447000</v>
      </c>
      <c r="AG364" s="150">
        <v>1</v>
      </c>
      <c r="AH364" s="201">
        <v>45107</v>
      </c>
      <c r="AI364" s="150">
        <f t="shared" si="23"/>
        <v>14</v>
      </c>
      <c r="AJ364" s="143">
        <v>0</v>
      </c>
      <c r="AK364" s="248">
        <v>0</v>
      </c>
      <c r="AL364" s="86" t="s">
        <v>80</v>
      </c>
      <c r="AM364" s="150">
        <v>0</v>
      </c>
      <c r="AN364" s="169" t="s">
        <v>80</v>
      </c>
      <c r="AO364" s="169" t="s">
        <v>80</v>
      </c>
      <c r="AP364" s="150">
        <f t="shared" si="26"/>
        <v>0</v>
      </c>
      <c r="AQ364" s="252">
        <f>+L364+AF364-AK364</f>
        <v>15500000</v>
      </c>
      <c r="AR364" s="86" t="s">
        <v>115</v>
      </c>
      <c r="AS364" s="143">
        <v>0</v>
      </c>
      <c r="AT364" s="203" t="s">
        <v>80</v>
      </c>
      <c r="AU364" s="248">
        <v>15500000</v>
      </c>
      <c r="AV364" s="364">
        <f t="shared" si="24"/>
        <v>0</v>
      </c>
      <c r="AW364" s="133">
        <f t="shared" si="25"/>
        <v>1</v>
      </c>
      <c r="AX364" s="156" t="s">
        <v>80</v>
      </c>
      <c r="AY364" s="86" t="s">
        <v>800</v>
      </c>
      <c r="AZ364" s="145" t="s">
        <v>13224</v>
      </c>
      <c r="BA364" s="81" t="s">
        <v>71</v>
      </c>
      <c r="BB364" s="81" t="s">
        <v>71</v>
      </c>
    </row>
    <row r="365" spans="2:54" s="296" customFormat="1" ht="15" customHeight="1" x14ac:dyDescent="0.2">
      <c r="B365" s="247">
        <v>2023</v>
      </c>
      <c r="C365" s="81">
        <v>891780111</v>
      </c>
      <c r="D365" s="82" t="s">
        <v>68</v>
      </c>
      <c r="E365" s="144" t="s">
        <v>13225</v>
      </c>
      <c r="F365" s="145" t="s">
        <v>13226</v>
      </c>
      <c r="G365" s="138">
        <v>0</v>
      </c>
      <c r="H365" s="145"/>
      <c r="I365" s="86" t="s">
        <v>78</v>
      </c>
      <c r="J365" s="81" t="s">
        <v>1527</v>
      </c>
      <c r="K365" s="141" t="s">
        <v>13227</v>
      </c>
      <c r="L365" s="248">
        <v>11853000</v>
      </c>
      <c r="M365" s="81" t="s">
        <v>73</v>
      </c>
      <c r="N365" s="145"/>
      <c r="O365" s="87" t="s">
        <v>13228</v>
      </c>
      <c r="P365" s="87">
        <v>1103122639</v>
      </c>
      <c r="Q365" s="150">
        <v>33</v>
      </c>
      <c r="R365" s="169">
        <v>44943</v>
      </c>
      <c r="S365" s="248">
        <v>5363267343</v>
      </c>
      <c r="T365" s="169">
        <v>44964</v>
      </c>
      <c r="U365" s="566">
        <f>L365</f>
        <v>11853000</v>
      </c>
      <c r="V365" s="86" t="s">
        <v>70</v>
      </c>
      <c r="W365" s="143">
        <v>36557666</v>
      </c>
      <c r="X365" s="87" t="s">
        <v>9555</v>
      </c>
      <c r="Y365" s="145"/>
      <c r="Z365" s="201">
        <v>44964</v>
      </c>
      <c r="AA365" s="201">
        <v>44964</v>
      </c>
      <c r="AB365" s="201" t="s">
        <v>80</v>
      </c>
      <c r="AC365" s="201">
        <v>45084</v>
      </c>
      <c r="AD365" s="150">
        <f t="shared" si="27"/>
        <v>120</v>
      </c>
      <c r="AE365" s="150">
        <v>0</v>
      </c>
      <c r="AF365" s="567">
        <v>0</v>
      </c>
      <c r="AG365" s="150">
        <v>0</v>
      </c>
      <c r="AH365" s="156" t="s">
        <v>80</v>
      </c>
      <c r="AI365" s="150">
        <f t="shared" si="23"/>
        <v>0</v>
      </c>
      <c r="AJ365" s="143">
        <v>0</v>
      </c>
      <c r="AK365" s="248">
        <v>0</v>
      </c>
      <c r="AL365" s="86" t="s">
        <v>80</v>
      </c>
      <c r="AM365" s="150">
        <v>0</v>
      </c>
      <c r="AN365" s="169" t="s">
        <v>80</v>
      </c>
      <c r="AO365" s="169" t="s">
        <v>80</v>
      </c>
      <c r="AP365" s="150">
        <f t="shared" si="26"/>
        <v>0</v>
      </c>
      <c r="AQ365" s="252">
        <f>+L365+AF365-AK365</f>
        <v>11853000</v>
      </c>
      <c r="AR365" s="86" t="s">
        <v>115</v>
      </c>
      <c r="AS365" s="143">
        <v>0</v>
      </c>
      <c r="AT365" s="203" t="s">
        <v>80</v>
      </c>
      <c r="AU365" s="248">
        <v>11853000</v>
      </c>
      <c r="AV365" s="364">
        <f t="shared" si="24"/>
        <v>0</v>
      </c>
      <c r="AW365" s="133">
        <f t="shared" si="25"/>
        <v>1</v>
      </c>
      <c r="AX365" s="156" t="s">
        <v>80</v>
      </c>
      <c r="AY365" s="86" t="s">
        <v>800</v>
      </c>
      <c r="AZ365" s="145" t="s">
        <v>13229</v>
      </c>
      <c r="BA365" s="81" t="s">
        <v>71</v>
      </c>
      <c r="BB365" s="81" t="s">
        <v>71</v>
      </c>
    </row>
    <row r="366" spans="2:54" s="296" customFormat="1" ht="15" customHeight="1" x14ac:dyDescent="0.2">
      <c r="B366" s="247">
        <v>2023</v>
      </c>
      <c r="C366" s="81">
        <v>891780111</v>
      </c>
      <c r="D366" s="82" t="s">
        <v>68</v>
      </c>
      <c r="E366" s="144" t="s">
        <v>13230</v>
      </c>
      <c r="F366" s="145" t="s">
        <v>13231</v>
      </c>
      <c r="G366" s="138">
        <v>0</v>
      </c>
      <c r="H366" s="145"/>
      <c r="I366" s="86" t="s">
        <v>78</v>
      </c>
      <c r="J366" s="81" t="s">
        <v>1527</v>
      </c>
      <c r="K366" s="141" t="s">
        <v>13232</v>
      </c>
      <c r="L366" s="248">
        <v>11853000</v>
      </c>
      <c r="M366" s="81" t="s">
        <v>73</v>
      </c>
      <c r="N366" s="145"/>
      <c r="O366" s="87" t="s">
        <v>13233</v>
      </c>
      <c r="P366" s="87">
        <v>1083008431</v>
      </c>
      <c r="Q366" s="150">
        <v>33</v>
      </c>
      <c r="R366" s="169">
        <v>44943</v>
      </c>
      <c r="S366" s="248">
        <v>5363267343</v>
      </c>
      <c r="T366" s="169">
        <v>44964</v>
      </c>
      <c r="U366" s="566">
        <f>L366</f>
        <v>11853000</v>
      </c>
      <c r="V366" s="86" t="s">
        <v>70</v>
      </c>
      <c r="W366" s="143">
        <v>36557666</v>
      </c>
      <c r="X366" s="87" t="s">
        <v>9555</v>
      </c>
      <c r="Y366" s="145"/>
      <c r="Z366" s="201">
        <v>44964</v>
      </c>
      <c r="AA366" s="201">
        <v>44964</v>
      </c>
      <c r="AB366" s="201" t="s">
        <v>80</v>
      </c>
      <c r="AC366" s="201">
        <v>45084</v>
      </c>
      <c r="AD366" s="150">
        <f t="shared" si="27"/>
        <v>120</v>
      </c>
      <c r="AE366" s="150">
        <v>0</v>
      </c>
      <c r="AF366" s="567">
        <v>0</v>
      </c>
      <c r="AG366" s="150">
        <v>0</v>
      </c>
      <c r="AH366" s="156" t="s">
        <v>80</v>
      </c>
      <c r="AI366" s="150">
        <f t="shared" si="23"/>
        <v>0</v>
      </c>
      <c r="AJ366" s="143">
        <v>0</v>
      </c>
      <c r="AK366" s="248">
        <v>0</v>
      </c>
      <c r="AL366" s="86" t="s">
        <v>80</v>
      </c>
      <c r="AM366" s="150">
        <v>0</v>
      </c>
      <c r="AN366" s="169" t="s">
        <v>80</v>
      </c>
      <c r="AO366" s="169" t="s">
        <v>80</v>
      </c>
      <c r="AP366" s="150">
        <f t="shared" si="26"/>
        <v>0</v>
      </c>
      <c r="AQ366" s="252">
        <f>+L366+AF366-AK366</f>
        <v>11853000</v>
      </c>
      <c r="AR366" s="86" t="s">
        <v>115</v>
      </c>
      <c r="AS366" s="143">
        <v>0</v>
      </c>
      <c r="AT366" s="203" t="s">
        <v>80</v>
      </c>
      <c r="AU366" s="248">
        <v>11853000</v>
      </c>
      <c r="AV366" s="364">
        <f t="shared" si="24"/>
        <v>0</v>
      </c>
      <c r="AW366" s="133">
        <f t="shared" si="25"/>
        <v>1</v>
      </c>
      <c r="AX366" s="156" t="s">
        <v>80</v>
      </c>
      <c r="AY366" s="86" t="s">
        <v>800</v>
      </c>
      <c r="AZ366" s="145" t="s">
        <v>13234</v>
      </c>
      <c r="BA366" s="81" t="s">
        <v>71</v>
      </c>
      <c r="BB366" s="81" t="s">
        <v>71</v>
      </c>
    </row>
    <row r="367" spans="2:54" s="296" customFormat="1" ht="15" customHeight="1" x14ac:dyDescent="0.2">
      <c r="B367" s="247">
        <v>2023</v>
      </c>
      <c r="C367" s="81">
        <v>891780111</v>
      </c>
      <c r="D367" s="82" t="s">
        <v>68</v>
      </c>
      <c r="E367" s="144" t="s">
        <v>13235</v>
      </c>
      <c r="F367" s="145" t="s">
        <v>13236</v>
      </c>
      <c r="G367" s="138">
        <v>0</v>
      </c>
      <c r="H367" s="145"/>
      <c r="I367" s="86" t="s">
        <v>78</v>
      </c>
      <c r="J367" s="81" t="s">
        <v>1527</v>
      </c>
      <c r="K367" s="141" t="s">
        <v>13237</v>
      </c>
      <c r="L367" s="248">
        <v>8043000</v>
      </c>
      <c r="M367" s="81" t="s">
        <v>73</v>
      </c>
      <c r="N367" s="145"/>
      <c r="O367" s="87" t="s">
        <v>13238</v>
      </c>
      <c r="P367" s="87">
        <v>1004360363</v>
      </c>
      <c r="Q367" s="150">
        <v>33</v>
      </c>
      <c r="R367" s="169">
        <v>44943</v>
      </c>
      <c r="S367" s="248">
        <v>5363267343</v>
      </c>
      <c r="T367" s="169">
        <v>44964</v>
      </c>
      <c r="U367" s="566">
        <f>L367</f>
        <v>8043000</v>
      </c>
      <c r="V367" s="86" t="s">
        <v>70</v>
      </c>
      <c r="W367" s="143">
        <v>85475141</v>
      </c>
      <c r="X367" s="87" t="s">
        <v>13066</v>
      </c>
      <c r="Y367" s="145"/>
      <c r="Z367" s="201">
        <v>44964</v>
      </c>
      <c r="AA367" s="201">
        <v>44964</v>
      </c>
      <c r="AB367" s="201" t="s">
        <v>80</v>
      </c>
      <c r="AC367" s="201">
        <v>45084</v>
      </c>
      <c r="AD367" s="150">
        <f t="shared" si="27"/>
        <v>120</v>
      </c>
      <c r="AE367" s="150">
        <v>0</v>
      </c>
      <c r="AF367" s="567">
        <v>0</v>
      </c>
      <c r="AG367" s="150">
        <v>0</v>
      </c>
      <c r="AH367" s="156" t="s">
        <v>80</v>
      </c>
      <c r="AI367" s="150">
        <f t="shared" si="23"/>
        <v>0</v>
      </c>
      <c r="AJ367" s="143">
        <v>0</v>
      </c>
      <c r="AK367" s="248">
        <v>0</v>
      </c>
      <c r="AL367" s="86" t="s">
        <v>80</v>
      </c>
      <c r="AM367" s="150">
        <v>0</v>
      </c>
      <c r="AN367" s="169" t="s">
        <v>80</v>
      </c>
      <c r="AO367" s="169" t="s">
        <v>80</v>
      </c>
      <c r="AP367" s="150">
        <f t="shared" si="26"/>
        <v>0</v>
      </c>
      <c r="AQ367" s="252">
        <f>+L367+AF367-AK367</f>
        <v>8043000</v>
      </c>
      <c r="AR367" s="86" t="s">
        <v>115</v>
      </c>
      <c r="AS367" s="143">
        <v>0</v>
      </c>
      <c r="AT367" s="203" t="s">
        <v>80</v>
      </c>
      <c r="AU367" s="248">
        <v>8043000</v>
      </c>
      <c r="AV367" s="364">
        <f t="shared" si="24"/>
        <v>0</v>
      </c>
      <c r="AW367" s="133">
        <f t="shared" si="25"/>
        <v>1</v>
      </c>
      <c r="AX367" s="156" t="s">
        <v>80</v>
      </c>
      <c r="AY367" s="86" t="s">
        <v>800</v>
      </c>
      <c r="AZ367" s="145" t="s">
        <v>13239</v>
      </c>
      <c r="BA367" s="81" t="s">
        <v>71</v>
      </c>
      <c r="BB367" s="81" t="s">
        <v>71</v>
      </c>
    </row>
    <row r="368" spans="2:54" s="296" customFormat="1" ht="15" customHeight="1" x14ac:dyDescent="0.2">
      <c r="B368" s="247">
        <v>2023</v>
      </c>
      <c r="C368" s="81">
        <v>891780111</v>
      </c>
      <c r="D368" s="82" t="s">
        <v>68</v>
      </c>
      <c r="E368" s="144" t="s">
        <v>13240</v>
      </c>
      <c r="F368" s="145" t="s">
        <v>13241</v>
      </c>
      <c r="G368" s="138">
        <v>0</v>
      </c>
      <c r="H368" s="145"/>
      <c r="I368" s="86" t="s">
        <v>78</v>
      </c>
      <c r="J368" s="81" t="s">
        <v>1527</v>
      </c>
      <c r="K368" s="141" t="s">
        <v>13242</v>
      </c>
      <c r="L368" s="248">
        <v>16773000</v>
      </c>
      <c r="M368" s="81" t="s">
        <v>73</v>
      </c>
      <c r="N368" s="145"/>
      <c r="O368" s="87" t="s">
        <v>1886</v>
      </c>
      <c r="P368" s="87">
        <v>84454708</v>
      </c>
      <c r="Q368" s="150">
        <v>33</v>
      </c>
      <c r="R368" s="169">
        <v>44943</v>
      </c>
      <c r="S368" s="248">
        <v>5363267343</v>
      </c>
      <c r="T368" s="169">
        <v>44964</v>
      </c>
      <c r="U368" s="566">
        <f>L368</f>
        <v>16773000</v>
      </c>
      <c r="V368" s="86" t="s">
        <v>70</v>
      </c>
      <c r="W368" s="143">
        <v>85471791</v>
      </c>
      <c r="X368" s="87" t="s">
        <v>12429</v>
      </c>
      <c r="Y368" s="145"/>
      <c r="Z368" s="201">
        <v>44964</v>
      </c>
      <c r="AA368" s="201">
        <v>44964</v>
      </c>
      <c r="AB368" s="201" t="s">
        <v>80</v>
      </c>
      <c r="AC368" s="201">
        <v>45084</v>
      </c>
      <c r="AD368" s="150">
        <f t="shared" si="27"/>
        <v>120</v>
      </c>
      <c r="AE368" s="150">
        <v>1</v>
      </c>
      <c r="AF368" s="567">
        <v>2607000</v>
      </c>
      <c r="AG368" s="150">
        <v>1</v>
      </c>
      <c r="AH368" s="201">
        <v>45107</v>
      </c>
      <c r="AI368" s="150">
        <f t="shared" si="23"/>
        <v>23</v>
      </c>
      <c r="AJ368" s="143">
        <v>0</v>
      </c>
      <c r="AK368" s="248">
        <v>0</v>
      </c>
      <c r="AL368" s="86" t="s">
        <v>80</v>
      </c>
      <c r="AM368" s="150">
        <v>0</v>
      </c>
      <c r="AN368" s="169" t="s">
        <v>80</v>
      </c>
      <c r="AO368" s="169" t="s">
        <v>80</v>
      </c>
      <c r="AP368" s="150">
        <f t="shared" si="26"/>
        <v>0</v>
      </c>
      <c r="AQ368" s="252">
        <f>+L368+AF368-AK368</f>
        <v>19380000</v>
      </c>
      <c r="AR368" s="86" t="s">
        <v>115</v>
      </c>
      <c r="AS368" s="143">
        <v>0</v>
      </c>
      <c r="AT368" s="203" t="s">
        <v>80</v>
      </c>
      <c r="AU368" s="248">
        <v>19380000</v>
      </c>
      <c r="AV368" s="364">
        <f t="shared" si="24"/>
        <v>0</v>
      </c>
      <c r="AW368" s="133">
        <f t="shared" si="25"/>
        <v>1</v>
      </c>
      <c r="AX368" s="156" t="s">
        <v>80</v>
      </c>
      <c r="AY368" s="86" t="s">
        <v>800</v>
      </c>
      <c r="AZ368" s="145" t="s">
        <v>13243</v>
      </c>
      <c r="BA368" s="81" t="s">
        <v>71</v>
      </c>
      <c r="BB368" s="81" t="s">
        <v>71</v>
      </c>
    </row>
    <row r="369" spans="2:54" s="296" customFormat="1" ht="15" customHeight="1" x14ac:dyDescent="0.2">
      <c r="B369" s="247">
        <v>2023</v>
      </c>
      <c r="C369" s="81">
        <v>891780111</v>
      </c>
      <c r="D369" s="82" t="s">
        <v>68</v>
      </c>
      <c r="E369" s="144" t="s">
        <v>13244</v>
      </c>
      <c r="F369" s="145" t="s">
        <v>13245</v>
      </c>
      <c r="G369" s="138">
        <v>0</v>
      </c>
      <c r="H369" s="145"/>
      <c r="I369" s="86" t="s">
        <v>78</v>
      </c>
      <c r="J369" s="81" t="s">
        <v>1527</v>
      </c>
      <c r="K369" s="141" t="s">
        <v>13246</v>
      </c>
      <c r="L369" s="248">
        <v>9313000</v>
      </c>
      <c r="M369" s="81" t="s">
        <v>73</v>
      </c>
      <c r="N369" s="145"/>
      <c r="O369" s="87" t="s">
        <v>13247</v>
      </c>
      <c r="P369" s="87">
        <v>1083005105</v>
      </c>
      <c r="Q369" s="150">
        <v>33</v>
      </c>
      <c r="R369" s="169">
        <v>44943</v>
      </c>
      <c r="S369" s="248">
        <v>5363267343</v>
      </c>
      <c r="T369" s="169">
        <v>44964</v>
      </c>
      <c r="U369" s="566">
        <f>L369</f>
        <v>9313000</v>
      </c>
      <c r="V369" s="86" t="s">
        <v>70</v>
      </c>
      <c r="W369" s="143">
        <v>36557666</v>
      </c>
      <c r="X369" s="87" t="s">
        <v>9555</v>
      </c>
      <c r="Y369" s="145"/>
      <c r="Z369" s="201">
        <v>44964</v>
      </c>
      <c r="AA369" s="201">
        <v>44964</v>
      </c>
      <c r="AB369" s="201" t="s">
        <v>80</v>
      </c>
      <c r="AC369" s="201">
        <v>45084</v>
      </c>
      <c r="AD369" s="150">
        <f t="shared" si="27"/>
        <v>120</v>
      </c>
      <c r="AE369" s="150">
        <v>0</v>
      </c>
      <c r="AF369" s="567">
        <v>0</v>
      </c>
      <c r="AG369" s="150">
        <v>0</v>
      </c>
      <c r="AH369" s="156" t="s">
        <v>80</v>
      </c>
      <c r="AI369" s="150">
        <f t="shared" si="23"/>
        <v>0</v>
      </c>
      <c r="AJ369" s="143">
        <v>0</v>
      </c>
      <c r="AK369" s="248">
        <v>0</v>
      </c>
      <c r="AL369" s="86" t="s">
        <v>80</v>
      </c>
      <c r="AM369" s="150">
        <v>0</v>
      </c>
      <c r="AN369" s="169" t="s">
        <v>80</v>
      </c>
      <c r="AO369" s="169" t="s">
        <v>80</v>
      </c>
      <c r="AP369" s="150">
        <f t="shared" si="26"/>
        <v>0</v>
      </c>
      <c r="AQ369" s="252">
        <f>+L369+AF369-AK369</f>
        <v>9313000</v>
      </c>
      <c r="AR369" s="86" t="s">
        <v>115</v>
      </c>
      <c r="AS369" s="143">
        <v>0</v>
      </c>
      <c r="AT369" s="203" t="s">
        <v>80</v>
      </c>
      <c r="AU369" s="248">
        <v>9313000</v>
      </c>
      <c r="AV369" s="364">
        <f t="shared" si="24"/>
        <v>0</v>
      </c>
      <c r="AW369" s="133">
        <f t="shared" si="25"/>
        <v>1</v>
      </c>
      <c r="AX369" s="156" t="s">
        <v>80</v>
      </c>
      <c r="AY369" s="86" t="s">
        <v>800</v>
      </c>
      <c r="AZ369" s="145" t="s">
        <v>13248</v>
      </c>
      <c r="BA369" s="81" t="s">
        <v>71</v>
      </c>
      <c r="BB369" s="81" t="s">
        <v>71</v>
      </c>
    </row>
    <row r="370" spans="2:54" s="296" customFormat="1" ht="15" customHeight="1" x14ac:dyDescent="0.2">
      <c r="B370" s="247">
        <v>2023</v>
      </c>
      <c r="C370" s="81">
        <v>891780111</v>
      </c>
      <c r="D370" s="82" t="s">
        <v>68</v>
      </c>
      <c r="E370" s="144" t="s">
        <v>13249</v>
      </c>
      <c r="F370" s="145" t="s">
        <v>13250</v>
      </c>
      <c r="G370" s="138">
        <v>0</v>
      </c>
      <c r="H370" s="145"/>
      <c r="I370" s="86" t="s">
        <v>78</v>
      </c>
      <c r="J370" s="81" t="s">
        <v>1527</v>
      </c>
      <c r="K370" s="141" t="s">
        <v>13251</v>
      </c>
      <c r="L370" s="248">
        <v>8613000</v>
      </c>
      <c r="M370" s="81" t="s">
        <v>73</v>
      </c>
      <c r="N370" s="145"/>
      <c r="O370" s="87" t="s">
        <v>13252</v>
      </c>
      <c r="P370" s="87">
        <v>1082987415</v>
      </c>
      <c r="Q370" s="150">
        <v>33</v>
      </c>
      <c r="R370" s="169">
        <v>44943</v>
      </c>
      <c r="S370" s="248">
        <v>5363267343</v>
      </c>
      <c r="T370" s="169">
        <v>44964</v>
      </c>
      <c r="U370" s="566">
        <f>L370</f>
        <v>8613000</v>
      </c>
      <c r="V370" s="86" t="s">
        <v>70</v>
      </c>
      <c r="W370" s="143">
        <v>85459497</v>
      </c>
      <c r="X370" s="87" t="s">
        <v>9253</v>
      </c>
      <c r="Y370" s="145"/>
      <c r="Z370" s="201">
        <v>44964</v>
      </c>
      <c r="AA370" s="201">
        <v>44964</v>
      </c>
      <c r="AB370" s="201" t="s">
        <v>80</v>
      </c>
      <c r="AC370" s="201">
        <v>45093</v>
      </c>
      <c r="AD370" s="150">
        <f t="shared" si="27"/>
        <v>129</v>
      </c>
      <c r="AE370" s="150">
        <v>0</v>
      </c>
      <c r="AF370" s="567">
        <v>0</v>
      </c>
      <c r="AG370" s="150">
        <v>0</v>
      </c>
      <c r="AH370" s="156" t="s">
        <v>80</v>
      </c>
      <c r="AI370" s="150">
        <f t="shared" si="23"/>
        <v>0</v>
      </c>
      <c r="AJ370" s="143">
        <v>0</v>
      </c>
      <c r="AK370" s="248">
        <v>0</v>
      </c>
      <c r="AL370" s="86" t="s">
        <v>80</v>
      </c>
      <c r="AM370" s="150">
        <v>0</v>
      </c>
      <c r="AN370" s="169" t="s">
        <v>80</v>
      </c>
      <c r="AO370" s="169" t="s">
        <v>80</v>
      </c>
      <c r="AP370" s="150">
        <f t="shared" si="26"/>
        <v>0</v>
      </c>
      <c r="AQ370" s="252">
        <f>+L370+AF370-AK370</f>
        <v>8613000</v>
      </c>
      <c r="AR370" s="86" t="s">
        <v>115</v>
      </c>
      <c r="AS370" s="143">
        <v>0</v>
      </c>
      <c r="AT370" s="203" t="s">
        <v>80</v>
      </c>
      <c r="AU370" s="248">
        <v>8613000</v>
      </c>
      <c r="AV370" s="364">
        <f t="shared" si="24"/>
        <v>0</v>
      </c>
      <c r="AW370" s="133">
        <f t="shared" si="25"/>
        <v>1</v>
      </c>
      <c r="AX370" s="156" t="s">
        <v>80</v>
      </c>
      <c r="AY370" s="86" t="s">
        <v>800</v>
      </c>
      <c r="AZ370" s="145" t="s">
        <v>13253</v>
      </c>
      <c r="BA370" s="81" t="s">
        <v>71</v>
      </c>
      <c r="BB370" s="81" t="s">
        <v>71</v>
      </c>
    </row>
    <row r="371" spans="2:54" s="296" customFormat="1" ht="15" customHeight="1" x14ac:dyDescent="0.2">
      <c r="B371" s="247">
        <v>2023</v>
      </c>
      <c r="C371" s="81">
        <v>891780111</v>
      </c>
      <c r="D371" s="82" t="s">
        <v>68</v>
      </c>
      <c r="E371" s="144" t="s">
        <v>13254</v>
      </c>
      <c r="F371" s="145" t="s">
        <v>13255</v>
      </c>
      <c r="G371" s="138">
        <v>0</v>
      </c>
      <c r="H371" s="145"/>
      <c r="I371" s="86" t="s">
        <v>78</v>
      </c>
      <c r="J371" s="81" t="s">
        <v>1527</v>
      </c>
      <c r="K371" s="141" t="s">
        <v>13256</v>
      </c>
      <c r="L371" s="248">
        <v>9313000</v>
      </c>
      <c r="M371" s="81" t="s">
        <v>73</v>
      </c>
      <c r="N371" s="145"/>
      <c r="O371" s="87" t="s">
        <v>13257</v>
      </c>
      <c r="P371" s="87">
        <v>1082953987</v>
      </c>
      <c r="Q371" s="150">
        <v>33</v>
      </c>
      <c r="R371" s="169">
        <v>44943</v>
      </c>
      <c r="S371" s="248">
        <v>5363267343</v>
      </c>
      <c r="T371" s="169">
        <v>44964</v>
      </c>
      <c r="U371" s="566">
        <f>L371</f>
        <v>9313000</v>
      </c>
      <c r="V371" s="86" t="s">
        <v>70</v>
      </c>
      <c r="W371" s="143">
        <v>36557666</v>
      </c>
      <c r="X371" s="87" t="s">
        <v>9555</v>
      </c>
      <c r="Y371" s="145"/>
      <c r="Z371" s="201">
        <v>44964</v>
      </c>
      <c r="AA371" s="201">
        <v>44964</v>
      </c>
      <c r="AB371" s="201" t="s">
        <v>80</v>
      </c>
      <c r="AC371" s="201">
        <v>45084</v>
      </c>
      <c r="AD371" s="150">
        <f t="shared" si="27"/>
        <v>120</v>
      </c>
      <c r="AE371" s="150">
        <v>0</v>
      </c>
      <c r="AF371" s="567">
        <v>0</v>
      </c>
      <c r="AG371" s="150">
        <v>0</v>
      </c>
      <c r="AH371" s="156" t="s">
        <v>80</v>
      </c>
      <c r="AI371" s="150">
        <f t="shared" si="23"/>
        <v>0</v>
      </c>
      <c r="AJ371" s="143">
        <v>0</v>
      </c>
      <c r="AK371" s="248">
        <v>0</v>
      </c>
      <c r="AL371" s="86" t="s">
        <v>80</v>
      </c>
      <c r="AM371" s="150">
        <v>0</v>
      </c>
      <c r="AN371" s="169" t="s">
        <v>80</v>
      </c>
      <c r="AO371" s="169" t="s">
        <v>80</v>
      </c>
      <c r="AP371" s="150">
        <f t="shared" si="26"/>
        <v>0</v>
      </c>
      <c r="AQ371" s="252">
        <f>+L371+AF371-AK371</f>
        <v>9313000</v>
      </c>
      <c r="AR371" s="86" t="s">
        <v>115</v>
      </c>
      <c r="AS371" s="143">
        <v>0</v>
      </c>
      <c r="AT371" s="203" t="s">
        <v>80</v>
      </c>
      <c r="AU371" s="248">
        <v>9313000</v>
      </c>
      <c r="AV371" s="364">
        <f t="shared" si="24"/>
        <v>0</v>
      </c>
      <c r="AW371" s="133">
        <f t="shared" si="25"/>
        <v>1</v>
      </c>
      <c r="AX371" s="156" t="s">
        <v>80</v>
      </c>
      <c r="AY371" s="86" t="s">
        <v>800</v>
      </c>
      <c r="AZ371" s="145" t="s">
        <v>13258</v>
      </c>
      <c r="BA371" s="81" t="s">
        <v>71</v>
      </c>
      <c r="BB371" s="81" t="s">
        <v>71</v>
      </c>
    </row>
    <row r="372" spans="2:54" s="296" customFormat="1" ht="15" customHeight="1" x14ac:dyDescent="0.2">
      <c r="B372" s="247">
        <v>2023</v>
      </c>
      <c r="C372" s="81">
        <v>891780111</v>
      </c>
      <c r="D372" s="82" t="s">
        <v>68</v>
      </c>
      <c r="E372" s="144" t="s">
        <v>13259</v>
      </c>
      <c r="F372" s="145" t="s">
        <v>13260</v>
      </c>
      <c r="G372" s="138">
        <v>0</v>
      </c>
      <c r="H372" s="145"/>
      <c r="I372" s="86" t="s">
        <v>78</v>
      </c>
      <c r="J372" s="81" t="s">
        <v>1527</v>
      </c>
      <c r="K372" s="141" t="s">
        <v>13261</v>
      </c>
      <c r="L372" s="248">
        <v>11853000</v>
      </c>
      <c r="M372" s="81" t="s">
        <v>73</v>
      </c>
      <c r="N372" s="145"/>
      <c r="O372" s="87" t="s">
        <v>13262</v>
      </c>
      <c r="P372" s="87">
        <v>1083024033</v>
      </c>
      <c r="Q372" s="150">
        <v>33</v>
      </c>
      <c r="R372" s="169">
        <v>44943</v>
      </c>
      <c r="S372" s="248">
        <v>5363267343</v>
      </c>
      <c r="T372" s="169">
        <v>44964</v>
      </c>
      <c r="U372" s="566">
        <f>L372</f>
        <v>11853000</v>
      </c>
      <c r="V372" s="86" t="s">
        <v>70</v>
      </c>
      <c r="W372" s="143">
        <v>36557666</v>
      </c>
      <c r="X372" s="87" t="s">
        <v>9555</v>
      </c>
      <c r="Y372" s="145"/>
      <c r="Z372" s="201">
        <v>44964</v>
      </c>
      <c r="AA372" s="201">
        <v>44964</v>
      </c>
      <c r="AB372" s="201" t="s">
        <v>80</v>
      </c>
      <c r="AC372" s="201">
        <v>45084</v>
      </c>
      <c r="AD372" s="150">
        <f t="shared" si="27"/>
        <v>120</v>
      </c>
      <c r="AE372" s="150">
        <v>0</v>
      </c>
      <c r="AF372" s="567">
        <v>0</v>
      </c>
      <c r="AG372" s="150">
        <v>0</v>
      </c>
      <c r="AH372" s="156" t="s">
        <v>80</v>
      </c>
      <c r="AI372" s="150">
        <f t="shared" si="23"/>
        <v>0</v>
      </c>
      <c r="AJ372" s="143">
        <v>0</v>
      </c>
      <c r="AK372" s="248">
        <v>0</v>
      </c>
      <c r="AL372" s="86" t="s">
        <v>80</v>
      </c>
      <c r="AM372" s="150">
        <v>0</v>
      </c>
      <c r="AN372" s="169" t="s">
        <v>80</v>
      </c>
      <c r="AO372" s="169" t="s">
        <v>80</v>
      </c>
      <c r="AP372" s="150">
        <f t="shared" si="26"/>
        <v>0</v>
      </c>
      <c r="AQ372" s="252">
        <f>+L372+AF372-AK372</f>
        <v>11853000</v>
      </c>
      <c r="AR372" s="86" t="s">
        <v>115</v>
      </c>
      <c r="AS372" s="143">
        <v>0</v>
      </c>
      <c r="AT372" s="203" t="s">
        <v>80</v>
      </c>
      <c r="AU372" s="248">
        <v>11853000</v>
      </c>
      <c r="AV372" s="364">
        <f t="shared" si="24"/>
        <v>0</v>
      </c>
      <c r="AW372" s="133">
        <f t="shared" si="25"/>
        <v>1</v>
      </c>
      <c r="AX372" s="156" t="s">
        <v>80</v>
      </c>
      <c r="AY372" s="86" t="s">
        <v>800</v>
      </c>
      <c r="AZ372" s="145" t="s">
        <v>13263</v>
      </c>
      <c r="BA372" s="81" t="s">
        <v>71</v>
      </c>
      <c r="BB372" s="81" t="s">
        <v>71</v>
      </c>
    </row>
    <row r="373" spans="2:54" s="296" customFormat="1" ht="15" customHeight="1" x14ac:dyDescent="0.2">
      <c r="B373" s="247">
        <v>2023</v>
      </c>
      <c r="C373" s="81">
        <v>891780111</v>
      </c>
      <c r="D373" s="82" t="s">
        <v>68</v>
      </c>
      <c r="E373" s="144" t="s">
        <v>13264</v>
      </c>
      <c r="F373" s="145" t="s">
        <v>13265</v>
      </c>
      <c r="G373" s="138">
        <v>0</v>
      </c>
      <c r="H373" s="145"/>
      <c r="I373" s="86" t="s">
        <v>78</v>
      </c>
      <c r="J373" s="81" t="s">
        <v>1527</v>
      </c>
      <c r="K373" s="141" t="s">
        <v>13044</v>
      </c>
      <c r="L373" s="248">
        <v>12607000</v>
      </c>
      <c r="M373" s="81" t="s">
        <v>73</v>
      </c>
      <c r="N373" s="145"/>
      <c r="O373" s="87" t="s">
        <v>13266</v>
      </c>
      <c r="P373" s="87">
        <v>1004278559</v>
      </c>
      <c r="Q373" s="150">
        <v>33</v>
      </c>
      <c r="R373" s="169">
        <v>44943</v>
      </c>
      <c r="S373" s="248">
        <v>5363267343</v>
      </c>
      <c r="T373" s="169">
        <v>44964</v>
      </c>
      <c r="U373" s="566">
        <f>L373</f>
        <v>12607000</v>
      </c>
      <c r="V373" s="86" t="s">
        <v>70</v>
      </c>
      <c r="W373" s="143">
        <v>85449357</v>
      </c>
      <c r="X373" s="87" t="s">
        <v>11662</v>
      </c>
      <c r="Y373" s="145"/>
      <c r="Z373" s="201">
        <v>44964</v>
      </c>
      <c r="AA373" s="201">
        <v>44964</v>
      </c>
      <c r="AB373" s="201" t="s">
        <v>80</v>
      </c>
      <c r="AC373" s="201">
        <v>45084</v>
      </c>
      <c r="AD373" s="150">
        <f t="shared" si="27"/>
        <v>120</v>
      </c>
      <c r="AE373" s="150">
        <v>1</v>
      </c>
      <c r="AF373" s="567">
        <v>2377000</v>
      </c>
      <c r="AG373" s="150">
        <v>1</v>
      </c>
      <c r="AH373" s="201">
        <v>45107</v>
      </c>
      <c r="AI373" s="150">
        <f t="shared" si="23"/>
        <v>23</v>
      </c>
      <c r="AJ373" s="143">
        <v>0</v>
      </c>
      <c r="AK373" s="248">
        <v>0</v>
      </c>
      <c r="AL373" s="86" t="s">
        <v>80</v>
      </c>
      <c r="AM373" s="150">
        <v>0</v>
      </c>
      <c r="AN373" s="169" t="s">
        <v>80</v>
      </c>
      <c r="AO373" s="169" t="s">
        <v>80</v>
      </c>
      <c r="AP373" s="150">
        <f t="shared" si="26"/>
        <v>0</v>
      </c>
      <c r="AQ373" s="252">
        <f>+L373+AF373-AK373</f>
        <v>14984000</v>
      </c>
      <c r="AR373" s="86" t="s">
        <v>115</v>
      </c>
      <c r="AS373" s="143">
        <v>0</v>
      </c>
      <c r="AT373" s="203" t="s">
        <v>80</v>
      </c>
      <c r="AU373" s="248">
        <v>14984000</v>
      </c>
      <c r="AV373" s="364">
        <f t="shared" si="24"/>
        <v>0</v>
      </c>
      <c r="AW373" s="133">
        <f t="shared" si="25"/>
        <v>1</v>
      </c>
      <c r="AX373" s="156" t="s">
        <v>80</v>
      </c>
      <c r="AY373" s="86" t="s">
        <v>800</v>
      </c>
      <c r="AZ373" s="145" t="s">
        <v>13267</v>
      </c>
      <c r="BA373" s="81" t="s">
        <v>71</v>
      </c>
      <c r="BB373" s="81" t="s">
        <v>71</v>
      </c>
    </row>
    <row r="374" spans="2:54" s="296" customFormat="1" ht="15" customHeight="1" x14ac:dyDescent="0.2">
      <c r="B374" s="247">
        <v>2023</v>
      </c>
      <c r="C374" s="81">
        <v>891780111</v>
      </c>
      <c r="D374" s="82" t="s">
        <v>68</v>
      </c>
      <c r="E374" s="144" t="s">
        <v>13268</v>
      </c>
      <c r="F374" s="145" t="s">
        <v>13269</v>
      </c>
      <c r="G374" s="138">
        <v>0</v>
      </c>
      <c r="H374" s="145"/>
      <c r="I374" s="86" t="s">
        <v>78</v>
      </c>
      <c r="J374" s="81" t="s">
        <v>1527</v>
      </c>
      <c r="K374" s="141" t="s">
        <v>12819</v>
      </c>
      <c r="L374" s="248">
        <v>9313000</v>
      </c>
      <c r="M374" s="81" t="s">
        <v>73</v>
      </c>
      <c r="N374" s="145"/>
      <c r="O374" s="87" t="s">
        <v>13270</v>
      </c>
      <c r="P374" s="87">
        <v>73076579</v>
      </c>
      <c r="Q374" s="150">
        <v>33</v>
      </c>
      <c r="R374" s="169">
        <v>44943</v>
      </c>
      <c r="S374" s="248">
        <v>5363267343</v>
      </c>
      <c r="T374" s="169">
        <v>44964</v>
      </c>
      <c r="U374" s="566">
        <f>L374</f>
        <v>9313000</v>
      </c>
      <c r="V374" s="86" t="s">
        <v>70</v>
      </c>
      <c r="W374" s="143">
        <v>85152695</v>
      </c>
      <c r="X374" s="87" t="s">
        <v>12193</v>
      </c>
      <c r="Y374" s="145"/>
      <c r="Z374" s="201">
        <v>44964</v>
      </c>
      <c r="AA374" s="201">
        <v>44964</v>
      </c>
      <c r="AB374" s="201" t="s">
        <v>80</v>
      </c>
      <c r="AC374" s="201">
        <v>45084</v>
      </c>
      <c r="AD374" s="150">
        <f t="shared" si="27"/>
        <v>120</v>
      </c>
      <c r="AE374" s="150">
        <v>0</v>
      </c>
      <c r="AF374" s="567">
        <v>0</v>
      </c>
      <c r="AG374" s="150">
        <v>0</v>
      </c>
      <c r="AH374" s="156" t="s">
        <v>80</v>
      </c>
      <c r="AI374" s="150">
        <f t="shared" si="23"/>
        <v>0</v>
      </c>
      <c r="AJ374" s="143">
        <v>0</v>
      </c>
      <c r="AK374" s="248">
        <v>0</v>
      </c>
      <c r="AL374" s="86" t="s">
        <v>80</v>
      </c>
      <c r="AM374" s="150">
        <v>0</v>
      </c>
      <c r="AN374" s="169" t="s">
        <v>80</v>
      </c>
      <c r="AO374" s="169" t="s">
        <v>80</v>
      </c>
      <c r="AP374" s="150">
        <f t="shared" si="26"/>
        <v>0</v>
      </c>
      <c r="AQ374" s="252">
        <f>+L374+AF374-AK374</f>
        <v>9313000</v>
      </c>
      <c r="AR374" s="86" t="s">
        <v>115</v>
      </c>
      <c r="AS374" s="143">
        <v>0</v>
      </c>
      <c r="AT374" s="203" t="s">
        <v>80</v>
      </c>
      <c r="AU374" s="248">
        <v>9313000</v>
      </c>
      <c r="AV374" s="364">
        <f t="shared" si="24"/>
        <v>0</v>
      </c>
      <c r="AW374" s="133">
        <f t="shared" si="25"/>
        <v>1</v>
      </c>
      <c r="AX374" s="156" t="s">
        <v>80</v>
      </c>
      <c r="AY374" s="86" t="s">
        <v>800</v>
      </c>
      <c r="AZ374" s="145" t="s">
        <v>13271</v>
      </c>
      <c r="BA374" s="81" t="s">
        <v>71</v>
      </c>
      <c r="BB374" s="81" t="s">
        <v>71</v>
      </c>
    </row>
    <row r="375" spans="2:54" s="296" customFormat="1" ht="15" customHeight="1" x14ac:dyDescent="0.2">
      <c r="B375" s="247">
        <v>2023</v>
      </c>
      <c r="C375" s="81">
        <v>891780111</v>
      </c>
      <c r="D375" s="82" t="s">
        <v>68</v>
      </c>
      <c r="E375" s="144" t="s">
        <v>13272</v>
      </c>
      <c r="F375" s="145" t="s">
        <v>13273</v>
      </c>
      <c r="G375" s="138">
        <v>0</v>
      </c>
      <c r="H375" s="145"/>
      <c r="I375" s="86" t="s">
        <v>78</v>
      </c>
      <c r="J375" s="81" t="s">
        <v>1527</v>
      </c>
      <c r="K375" s="141" t="s">
        <v>13274</v>
      </c>
      <c r="L375" s="248">
        <v>11853000</v>
      </c>
      <c r="M375" s="81" t="s">
        <v>73</v>
      </c>
      <c r="N375" s="145"/>
      <c r="O375" s="87" t="s">
        <v>13275</v>
      </c>
      <c r="P375" s="87">
        <v>12541041</v>
      </c>
      <c r="Q375" s="150">
        <v>33</v>
      </c>
      <c r="R375" s="169">
        <v>44943</v>
      </c>
      <c r="S375" s="248">
        <v>5363267343</v>
      </c>
      <c r="T375" s="169">
        <v>44964</v>
      </c>
      <c r="U375" s="566">
        <f>L375</f>
        <v>11853000</v>
      </c>
      <c r="V375" s="86" t="s">
        <v>70</v>
      </c>
      <c r="W375" s="143">
        <v>85468846</v>
      </c>
      <c r="X375" s="87" t="s">
        <v>12983</v>
      </c>
      <c r="Y375" s="145"/>
      <c r="Z375" s="201">
        <v>44964</v>
      </c>
      <c r="AA375" s="201">
        <v>44964</v>
      </c>
      <c r="AB375" s="201" t="s">
        <v>80</v>
      </c>
      <c r="AC375" s="201">
        <v>45084</v>
      </c>
      <c r="AD375" s="150">
        <f t="shared" si="27"/>
        <v>120</v>
      </c>
      <c r="AE375" s="150">
        <v>0</v>
      </c>
      <c r="AF375" s="567">
        <v>0</v>
      </c>
      <c r="AG375" s="150">
        <v>0</v>
      </c>
      <c r="AH375" s="156" t="s">
        <v>80</v>
      </c>
      <c r="AI375" s="150">
        <f t="shared" si="23"/>
        <v>0</v>
      </c>
      <c r="AJ375" s="143">
        <v>0</v>
      </c>
      <c r="AK375" s="248">
        <v>0</v>
      </c>
      <c r="AL375" s="86" t="s">
        <v>80</v>
      </c>
      <c r="AM375" s="150">
        <v>0</v>
      </c>
      <c r="AN375" s="169" t="s">
        <v>80</v>
      </c>
      <c r="AO375" s="169" t="s">
        <v>80</v>
      </c>
      <c r="AP375" s="150">
        <f t="shared" si="26"/>
        <v>0</v>
      </c>
      <c r="AQ375" s="252">
        <f>+L375+AF375-AK375</f>
        <v>11853000</v>
      </c>
      <c r="AR375" s="86" t="s">
        <v>115</v>
      </c>
      <c r="AS375" s="143">
        <v>0</v>
      </c>
      <c r="AT375" s="203" t="s">
        <v>80</v>
      </c>
      <c r="AU375" s="248">
        <v>11853000</v>
      </c>
      <c r="AV375" s="364">
        <f t="shared" si="24"/>
        <v>0</v>
      </c>
      <c r="AW375" s="133">
        <f t="shared" si="25"/>
        <v>1</v>
      </c>
      <c r="AX375" s="156" t="s">
        <v>80</v>
      </c>
      <c r="AY375" s="86" t="s">
        <v>800</v>
      </c>
      <c r="AZ375" s="145" t="s">
        <v>13276</v>
      </c>
      <c r="BA375" s="81" t="s">
        <v>71</v>
      </c>
      <c r="BB375" s="81" t="s">
        <v>71</v>
      </c>
    </row>
    <row r="376" spans="2:54" s="296" customFormat="1" ht="15" customHeight="1" x14ac:dyDescent="0.2">
      <c r="B376" s="247">
        <v>2023</v>
      </c>
      <c r="C376" s="81">
        <v>891780111</v>
      </c>
      <c r="D376" s="82" t="s">
        <v>68</v>
      </c>
      <c r="E376" s="144" t="s">
        <v>13277</v>
      </c>
      <c r="F376" s="145" t="s">
        <v>13278</v>
      </c>
      <c r="G376" s="138">
        <v>0</v>
      </c>
      <c r="H376" s="145"/>
      <c r="I376" s="86" t="s">
        <v>78</v>
      </c>
      <c r="J376" s="81" t="s">
        <v>1527</v>
      </c>
      <c r="K376" s="141" t="s">
        <v>12819</v>
      </c>
      <c r="L376" s="248">
        <v>9313000</v>
      </c>
      <c r="M376" s="81" t="s">
        <v>73</v>
      </c>
      <c r="N376" s="145"/>
      <c r="O376" s="87" t="s">
        <v>13279</v>
      </c>
      <c r="P376" s="87">
        <v>85152958</v>
      </c>
      <c r="Q376" s="150">
        <v>33</v>
      </c>
      <c r="R376" s="169">
        <v>44943</v>
      </c>
      <c r="S376" s="248">
        <v>5363267343</v>
      </c>
      <c r="T376" s="169">
        <v>44964</v>
      </c>
      <c r="U376" s="566">
        <f>L376</f>
        <v>9313000</v>
      </c>
      <c r="V376" s="86" t="s">
        <v>70</v>
      </c>
      <c r="W376" s="143">
        <v>85152695</v>
      </c>
      <c r="X376" s="87" t="s">
        <v>12193</v>
      </c>
      <c r="Y376" s="145"/>
      <c r="Z376" s="201">
        <v>44964</v>
      </c>
      <c r="AA376" s="201">
        <v>44964</v>
      </c>
      <c r="AB376" s="201" t="s">
        <v>80</v>
      </c>
      <c r="AC376" s="201">
        <v>45084</v>
      </c>
      <c r="AD376" s="150">
        <f t="shared" si="27"/>
        <v>120</v>
      </c>
      <c r="AE376" s="150">
        <v>0</v>
      </c>
      <c r="AF376" s="567">
        <v>0</v>
      </c>
      <c r="AG376" s="150">
        <v>0</v>
      </c>
      <c r="AH376" s="156" t="s">
        <v>80</v>
      </c>
      <c r="AI376" s="150">
        <f t="shared" si="23"/>
        <v>0</v>
      </c>
      <c r="AJ376" s="143">
        <v>0</v>
      </c>
      <c r="AK376" s="248">
        <v>0</v>
      </c>
      <c r="AL376" s="86" t="s">
        <v>80</v>
      </c>
      <c r="AM376" s="150">
        <v>0</v>
      </c>
      <c r="AN376" s="169" t="s">
        <v>80</v>
      </c>
      <c r="AO376" s="169" t="s">
        <v>80</v>
      </c>
      <c r="AP376" s="150">
        <f t="shared" si="26"/>
        <v>0</v>
      </c>
      <c r="AQ376" s="252">
        <f>+L376+AF376-AK376</f>
        <v>9313000</v>
      </c>
      <c r="AR376" s="86" t="s">
        <v>115</v>
      </c>
      <c r="AS376" s="143">
        <v>0</v>
      </c>
      <c r="AT376" s="203" t="s">
        <v>80</v>
      </c>
      <c r="AU376" s="248">
        <v>9313000</v>
      </c>
      <c r="AV376" s="364">
        <f t="shared" si="24"/>
        <v>0</v>
      </c>
      <c r="AW376" s="133">
        <f t="shared" si="25"/>
        <v>1</v>
      </c>
      <c r="AX376" s="156" t="s">
        <v>80</v>
      </c>
      <c r="AY376" s="86" t="s">
        <v>800</v>
      </c>
      <c r="AZ376" s="145" t="s">
        <v>13280</v>
      </c>
      <c r="BA376" s="81" t="s">
        <v>71</v>
      </c>
      <c r="BB376" s="81" t="s">
        <v>71</v>
      </c>
    </row>
    <row r="377" spans="2:54" s="296" customFormat="1" ht="15" customHeight="1" x14ac:dyDescent="0.2">
      <c r="B377" s="247">
        <v>2023</v>
      </c>
      <c r="C377" s="81">
        <v>891780111</v>
      </c>
      <c r="D377" s="82" t="s">
        <v>68</v>
      </c>
      <c r="E377" s="144" t="s">
        <v>13281</v>
      </c>
      <c r="F377" s="145" t="s">
        <v>13282</v>
      </c>
      <c r="G377" s="138">
        <v>0</v>
      </c>
      <c r="H377" s="145"/>
      <c r="I377" s="86" t="s">
        <v>78</v>
      </c>
      <c r="J377" s="81" t="s">
        <v>1527</v>
      </c>
      <c r="K377" s="141" t="s">
        <v>13283</v>
      </c>
      <c r="L377" s="248">
        <v>9313000</v>
      </c>
      <c r="M377" s="81" t="s">
        <v>73</v>
      </c>
      <c r="N377" s="145"/>
      <c r="O377" s="87" t="s">
        <v>13284</v>
      </c>
      <c r="P377" s="87">
        <v>1081795063</v>
      </c>
      <c r="Q377" s="150">
        <v>33</v>
      </c>
      <c r="R377" s="169">
        <v>44943</v>
      </c>
      <c r="S377" s="248">
        <v>5363267343</v>
      </c>
      <c r="T377" s="169">
        <v>44964</v>
      </c>
      <c r="U377" s="566">
        <f>L377</f>
        <v>9313000</v>
      </c>
      <c r="V377" s="86" t="s">
        <v>70</v>
      </c>
      <c r="W377" s="143">
        <v>85468846</v>
      </c>
      <c r="X377" s="87" t="s">
        <v>12983</v>
      </c>
      <c r="Y377" s="145"/>
      <c r="Z377" s="201">
        <v>44964</v>
      </c>
      <c r="AA377" s="201">
        <v>44964</v>
      </c>
      <c r="AB377" s="201" t="s">
        <v>80</v>
      </c>
      <c r="AC377" s="201">
        <v>45084</v>
      </c>
      <c r="AD377" s="150">
        <f t="shared" si="27"/>
        <v>120</v>
      </c>
      <c r="AE377" s="150">
        <v>0</v>
      </c>
      <c r="AF377" s="567">
        <v>0</v>
      </c>
      <c r="AG377" s="150">
        <v>0</v>
      </c>
      <c r="AH377" s="156" t="s">
        <v>80</v>
      </c>
      <c r="AI377" s="150">
        <f t="shared" si="23"/>
        <v>0</v>
      </c>
      <c r="AJ377" s="143">
        <v>0</v>
      </c>
      <c r="AK377" s="248">
        <v>0</v>
      </c>
      <c r="AL377" s="86" t="s">
        <v>80</v>
      </c>
      <c r="AM377" s="150">
        <v>0</v>
      </c>
      <c r="AN377" s="169" t="s">
        <v>80</v>
      </c>
      <c r="AO377" s="169" t="s">
        <v>80</v>
      </c>
      <c r="AP377" s="150">
        <f t="shared" si="26"/>
        <v>0</v>
      </c>
      <c r="AQ377" s="252">
        <f>+L377+AF377-AK377</f>
        <v>9313000</v>
      </c>
      <c r="AR377" s="86" t="s">
        <v>115</v>
      </c>
      <c r="AS377" s="143">
        <v>0</v>
      </c>
      <c r="AT377" s="203" t="s">
        <v>80</v>
      </c>
      <c r="AU377" s="248">
        <v>9313000</v>
      </c>
      <c r="AV377" s="364">
        <f t="shared" si="24"/>
        <v>0</v>
      </c>
      <c r="AW377" s="133">
        <f t="shared" si="25"/>
        <v>1</v>
      </c>
      <c r="AX377" s="156" t="s">
        <v>80</v>
      </c>
      <c r="AY377" s="86" t="s">
        <v>800</v>
      </c>
      <c r="AZ377" s="145" t="s">
        <v>13285</v>
      </c>
      <c r="BA377" s="81" t="s">
        <v>71</v>
      </c>
      <c r="BB377" s="81" t="s">
        <v>71</v>
      </c>
    </row>
    <row r="378" spans="2:54" s="296" customFormat="1" ht="15" customHeight="1" x14ac:dyDescent="0.2">
      <c r="B378" s="247">
        <v>2023</v>
      </c>
      <c r="C378" s="81">
        <v>891780111</v>
      </c>
      <c r="D378" s="82" t="s">
        <v>68</v>
      </c>
      <c r="E378" s="144" t="s">
        <v>13286</v>
      </c>
      <c r="F378" s="145" t="s">
        <v>13287</v>
      </c>
      <c r="G378" s="138">
        <v>0</v>
      </c>
      <c r="H378" s="145"/>
      <c r="I378" s="86" t="s">
        <v>78</v>
      </c>
      <c r="J378" s="81" t="s">
        <v>1527</v>
      </c>
      <c r="K378" s="141" t="s">
        <v>13288</v>
      </c>
      <c r="L378" s="248">
        <v>13123000</v>
      </c>
      <c r="M378" s="81" t="s">
        <v>73</v>
      </c>
      <c r="N378" s="145"/>
      <c r="O378" s="87" t="s">
        <v>13289</v>
      </c>
      <c r="P378" s="87">
        <v>85152633</v>
      </c>
      <c r="Q378" s="150">
        <v>33</v>
      </c>
      <c r="R378" s="169">
        <v>44943</v>
      </c>
      <c r="S378" s="248">
        <v>5363267343</v>
      </c>
      <c r="T378" s="169">
        <v>44964</v>
      </c>
      <c r="U378" s="566">
        <f>L378</f>
        <v>13123000</v>
      </c>
      <c r="V378" s="86" t="s">
        <v>70</v>
      </c>
      <c r="W378" s="143">
        <v>85152695</v>
      </c>
      <c r="X378" s="87" t="s">
        <v>12193</v>
      </c>
      <c r="Y378" s="145"/>
      <c r="Z378" s="201">
        <v>44964</v>
      </c>
      <c r="AA378" s="201">
        <v>44964</v>
      </c>
      <c r="AB378" s="201" t="s">
        <v>80</v>
      </c>
      <c r="AC378" s="201">
        <v>45084</v>
      </c>
      <c r="AD378" s="150">
        <f t="shared" si="27"/>
        <v>120</v>
      </c>
      <c r="AE378" s="150">
        <v>0</v>
      </c>
      <c r="AF378" s="567">
        <v>0</v>
      </c>
      <c r="AG378" s="150">
        <v>0</v>
      </c>
      <c r="AH378" s="156" t="s">
        <v>80</v>
      </c>
      <c r="AI378" s="150">
        <f t="shared" si="23"/>
        <v>0</v>
      </c>
      <c r="AJ378" s="143">
        <v>0</v>
      </c>
      <c r="AK378" s="248">
        <v>0</v>
      </c>
      <c r="AL378" s="86" t="s">
        <v>80</v>
      </c>
      <c r="AM378" s="150">
        <v>0</v>
      </c>
      <c r="AN378" s="169" t="s">
        <v>80</v>
      </c>
      <c r="AO378" s="169" t="s">
        <v>80</v>
      </c>
      <c r="AP378" s="150">
        <f t="shared" si="26"/>
        <v>0</v>
      </c>
      <c r="AQ378" s="252">
        <f>+L378+AF378-AK378</f>
        <v>13123000</v>
      </c>
      <c r="AR378" s="86" t="s">
        <v>115</v>
      </c>
      <c r="AS378" s="143">
        <v>0</v>
      </c>
      <c r="AT378" s="203" t="s">
        <v>80</v>
      </c>
      <c r="AU378" s="248">
        <v>13123000</v>
      </c>
      <c r="AV378" s="364">
        <f t="shared" si="24"/>
        <v>0</v>
      </c>
      <c r="AW378" s="133">
        <f t="shared" si="25"/>
        <v>1</v>
      </c>
      <c r="AX378" s="156" t="s">
        <v>80</v>
      </c>
      <c r="AY378" s="86" t="s">
        <v>800</v>
      </c>
      <c r="AZ378" s="145" t="s">
        <v>13290</v>
      </c>
      <c r="BA378" s="81" t="s">
        <v>71</v>
      </c>
      <c r="BB378" s="81" t="s">
        <v>71</v>
      </c>
    </row>
    <row r="379" spans="2:54" s="296" customFormat="1" ht="15" customHeight="1" x14ac:dyDescent="0.2">
      <c r="B379" s="247">
        <v>2023</v>
      </c>
      <c r="C379" s="81">
        <v>891780111</v>
      </c>
      <c r="D379" s="82" t="s">
        <v>68</v>
      </c>
      <c r="E379" s="144" t="s">
        <v>13291</v>
      </c>
      <c r="F379" s="145" t="s">
        <v>13292</v>
      </c>
      <c r="G379" s="138">
        <v>0</v>
      </c>
      <c r="H379" s="145"/>
      <c r="I379" s="86" t="s">
        <v>78</v>
      </c>
      <c r="J379" s="81" t="s">
        <v>1527</v>
      </c>
      <c r="K379" s="141" t="s">
        <v>13293</v>
      </c>
      <c r="L379" s="248">
        <v>10583000</v>
      </c>
      <c r="M379" s="81" t="s">
        <v>73</v>
      </c>
      <c r="N379" s="145"/>
      <c r="O379" s="87" t="s">
        <v>13294</v>
      </c>
      <c r="P379" s="87">
        <v>12633153</v>
      </c>
      <c r="Q379" s="150">
        <v>33</v>
      </c>
      <c r="R379" s="169">
        <v>44943</v>
      </c>
      <c r="S379" s="248">
        <v>5363267343</v>
      </c>
      <c r="T379" s="169">
        <v>44964</v>
      </c>
      <c r="U379" s="566">
        <f>L379</f>
        <v>10583000</v>
      </c>
      <c r="V379" s="86" t="s">
        <v>70</v>
      </c>
      <c r="W379" s="143">
        <v>85468846</v>
      </c>
      <c r="X379" s="87" t="s">
        <v>12983</v>
      </c>
      <c r="Y379" s="145"/>
      <c r="Z379" s="201">
        <v>44964</v>
      </c>
      <c r="AA379" s="201">
        <v>44964</v>
      </c>
      <c r="AB379" s="201" t="s">
        <v>80</v>
      </c>
      <c r="AC379" s="201">
        <v>45084</v>
      </c>
      <c r="AD379" s="150">
        <f t="shared" si="27"/>
        <v>120</v>
      </c>
      <c r="AE379" s="150">
        <v>0</v>
      </c>
      <c r="AF379" s="567">
        <v>0</v>
      </c>
      <c r="AG379" s="150">
        <v>0</v>
      </c>
      <c r="AH379" s="156" t="s">
        <v>80</v>
      </c>
      <c r="AI379" s="150">
        <f t="shared" si="23"/>
        <v>0</v>
      </c>
      <c r="AJ379" s="143">
        <v>0</v>
      </c>
      <c r="AK379" s="248">
        <v>0</v>
      </c>
      <c r="AL379" s="86" t="s">
        <v>80</v>
      </c>
      <c r="AM379" s="150">
        <v>0</v>
      </c>
      <c r="AN379" s="169" t="s">
        <v>80</v>
      </c>
      <c r="AO379" s="169" t="s">
        <v>80</v>
      </c>
      <c r="AP379" s="150">
        <f t="shared" si="26"/>
        <v>0</v>
      </c>
      <c r="AQ379" s="252">
        <f>+L379+AF379-AK379</f>
        <v>10583000</v>
      </c>
      <c r="AR379" s="86" t="s">
        <v>115</v>
      </c>
      <c r="AS379" s="143">
        <v>0</v>
      </c>
      <c r="AT379" s="203" t="s">
        <v>80</v>
      </c>
      <c r="AU379" s="248">
        <v>10583000</v>
      </c>
      <c r="AV379" s="364">
        <f t="shared" si="24"/>
        <v>0</v>
      </c>
      <c r="AW379" s="133">
        <f t="shared" si="25"/>
        <v>1</v>
      </c>
      <c r="AX379" s="156" t="s">
        <v>80</v>
      </c>
      <c r="AY379" s="86" t="s">
        <v>800</v>
      </c>
      <c r="AZ379" s="145" t="s">
        <v>13295</v>
      </c>
      <c r="BA379" s="81" t="s">
        <v>71</v>
      </c>
      <c r="BB379" s="81" t="s">
        <v>71</v>
      </c>
    </row>
    <row r="380" spans="2:54" s="296" customFormat="1" ht="15" customHeight="1" x14ac:dyDescent="0.2">
      <c r="B380" s="247">
        <v>2023</v>
      </c>
      <c r="C380" s="81">
        <v>891780111</v>
      </c>
      <c r="D380" s="82" t="s">
        <v>68</v>
      </c>
      <c r="E380" s="144" t="s">
        <v>13296</v>
      </c>
      <c r="F380" s="145" t="s">
        <v>13297</v>
      </c>
      <c r="G380" s="138">
        <v>0</v>
      </c>
      <c r="H380" s="145"/>
      <c r="I380" s="86" t="s">
        <v>78</v>
      </c>
      <c r="J380" s="81" t="s">
        <v>1527</v>
      </c>
      <c r="K380" s="141" t="s">
        <v>13298</v>
      </c>
      <c r="L380" s="248">
        <v>14393000</v>
      </c>
      <c r="M380" s="81" t="s">
        <v>73</v>
      </c>
      <c r="N380" s="145"/>
      <c r="O380" s="87" t="s">
        <v>13299</v>
      </c>
      <c r="P380" s="87">
        <v>73077004</v>
      </c>
      <c r="Q380" s="150">
        <v>33</v>
      </c>
      <c r="R380" s="169">
        <v>44943</v>
      </c>
      <c r="S380" s="248">
        <v>5363267343</v>
      </c>
      <c r="T380" s="169">
        <v>44964</v>
      </c>
      <c r="U380" s="566">
        <f>L380</f>
        <v>14393000</v>
      </c>
      <c r="V380" s="86" t="s">
        <v>70</v>
      </c>
      <c r="W380" s="143">
        <v>85471791</v>
      </c>
      <c r="X380" s="87" t="s">
        <v>12429</v>
      </c>
      <c r="Y380" s="145"/>
      <c r="Z380" s="201">
        <v>44964</v>
      </c>
      <c r="AA380" s="201">
        <v>44964</v>
      </c>
      <c r="AB380" s="201" t="s">
        <v>80</v>
      </c>
      <c r="AC380" s="201">
        <v>45084</v>
      </c>
      <c r="AD380" s="150">
        <f t="shared" si="27"/>
        <v>120</v>
      </c>
      <c r="AE380" s="150">
        <v>1</v>
      </c>
      <c r="AF380" s="567">
        <v>2607000</v>
      </c>
      <c r="AG380" s="150">
        <v>1</v>
      </c>
      <c r="AH380" s="201">
        <v>45107</v>
      </c>
      <c r="AI380" s="150">
        <f t="shared" si="23"/>
        <v>23</v>
      </c>
      <c r="AJ380" s="143">
        <v>0</v>
      </c>
      <c r="AK380" s="248">
        <v>0</v>
      </c>
      <c r="AL380" s="86" t="s">
        <v>80</v>
      </c>
      <c r="AM380" s="150">
        <v>0</v>
      </c>
      <c r="AN380" s="169" t="s">
        <v>80</v>
      </c>
      <c r="AO380" s="169" t="s">
        <v>80</v>
      </c>
      <c r="AP380" s="150">
        <f t="shared" si="26"/>
        <v>0</v>
      </c>
      <c r="AQ380" s="252">
        <f>+L380+AF380-AK380</f>
        <v>17000000</v>
      </c>
      <c r="AR380" s="86" t="s">
        <v>115</v>
      </c>
      <c r="AS380" s="143">
        <v>0</v>
      </c>
      <c r="AT380" s="203" t="s">
        <v>80</v>
      </c>
      <c r="AU380" s="248">
        <v>17000000</v>
      </c>
      <c r="AV380" s="364">
        <f t="shared" si="24"/>
        <v>0</v>
      </c>
      <c r="AW380" s="133">
        <f t="shared" si="25"/>
        <v>1</v>
      </c>
      <c r="AX380" s="156" t="s">
        <v>80</v>
      </c>
      <c r="AY380" s="86" t="s">
        <v>800</v>
      </c>
      <c r="AZ380" s="145" t="s">
        <v>13300</v>
      </c>
      <c r="BA380" s="81" t="s">
        <v>71</v>
      </c>
      <c r="BB380" s="81" t="s">
        <v>71</v>
      </c>
    </row>
    <row r="381" spans="2:54" s="296" customFormat="1" ht="15" customHeight="1" x14ac:dyDescent="0.2">
      <c r="B381" s="247">
        <v>2023</v>
      </c>
      <c r="C381" s="81">
        <v>891780111</v>
      </c>
      <c r="D381" s="82" t="s">
        <v>68</v>
      </c>
      <c r="E381" s="144" t="s">
        <v>13301</v>
      </c>
      <c r="F381" s="145" t="s">
        <v>13302</v>
      </c>
      <c r="G381" s="138">
        <v>0</v>
      </c>
      <c r="H381" s="145"/>
      <c r="I381" s="86" t="s">
        <v>78</v>
      </c>
      <c r="J381" s="81" t="s">
        <v>1527</v>
      </c>
      <c r="K381" s="141" t="s">
        <v>13044</v>
      </c>
      <c r="L381" s="248">
        <v>12607000</v>
      </c>
      <c r="M381" s="81" t="s">
        <v>73</v>
      </c>
      <c r="N381" s="145"/>
      <c r="O381" s="87" t="s">
        <v>13303</v>
      </c>
      <c r="P381" s="87">
        <v>1082943752</v>
      </c>
      <c r="Q381" s="150">
        <v>33</v>
      </c>
      <c r="R381" s="169">
        <v>44943</v>
      </c>
      <c r="S381" s="248">
        <v>5363267343</v>
      </c>
      <c r="T381" s="169">
        <v>44964</v>
      </c>
      <c r="U381" s="566">
        <f>L381</f>
        <v>12607000</v>
      </c>
      <c r="V381" s="86" t="s">
        <v>70</v>
      </c>
      <c r="W381" s="143">
        <v>85449357</v>
      </c>
      <c r="X381" s="87" t="s">
        <v>11662</v>
      </c>
      <c r="Y381" s="145"/>
      <c r="Z381" s="201">
        <v>44964</v>
      </c>
      <c r="AA381" s="201">
        <v>44964</v>
      </c>
      <c r="AB381" s="201" t="s">
        <v>80</v>
      </c>
      <c r="AC381" s="201">
        <v>45084</v>
      </c>
      <c r="AD381" s="150">
        <f t="shared" si="27"/>
        <v>120</v>
      </c>
      <c r="AE381" s="150">
        <v>1</v>
      </c>
      <c r="AF381" s="567">
        <v>2377000</v>
      </c>
      <c r="AG381" s="150">
        <v>1</v>
      </c>
      <c r="AH381" s="201">
        <v>45107</v>
      </c>
      <c r="AI381" s="150">
        <f t="shared" si="23"/>
        <v>23</v>
      </c>
      <c r="AJ381" s="143">
        <v>0</v>
      </c>
      <c r="AK381" s="248">
        <v>0</v>
      </c>
      <c r="AL381" s="86" t="s">
        <v>80</v>
      </c>
      <c r="AM381" s="150">
        <v>0</v>
      </c>
      <c r="AN381" s="169" t="s">
        <v>80</v>
      </c>
      <c r="AO381" s="169" t="s">
        <v>80</v>
      </c>
      <c r="AP381" s="150">
        <f t="shared" si="26"/>
        <v>0</v>
      </c>
      <c r="AQ381" s="252">
        <f>+L381+AF381-AK381</f>
        <v>14984000</v>
      </c>
      <c r="AR381" s="86" t="s">
        <v>115</v>
      </c>
      <c r="AS381" s="143">
        <v>0</v>
      </c>
      <c r="AT381" s="203" t="s">
        <v>80</v>
      </c>
      <c r="AU381" s="248">
        <v>14984000</v>
      </c>
      <c r="AV381" s="364">
        <f t="shared" si="24"/>
        <v>0</v>
      </c>
      <c r="AW381" s="133">
        <f t="shared" si="25"/>
        <v>1</v>
      </c>
      <c r="AX381" s="156" t="s">
        <v>80</v>
      </c>
      <c r="AY381" s="86" t="s">
        <v>800</v>
      </c>
      <c r="AZ381" s="145" t="s">
        <v>13304</v>
      </c>
      <c r="BA381" s="81" t="s">
        <v>71</v>
      </c>
      <c r="BB381" s="81" t="s">
        <v>71</v>
      </c>
    </row>
    <row r="382" spans="2:54" s="296" customFormat="1" ht="15" customHeight="1" x14ac:dyDescent="0.2">
      <c r="B382" s="247">
        <v>2023</v>
      </c>
      <c r="C382" s="81">
        <v>891780111</v>
      </c>
      <c r="D382" s="82" t="s">
        <v>68</v>
      </c>
      <c r="E382" s="144" t="s">
        <v>13305</v>
      </c>
      <c r="F382" s="145" t="s">
        <v>13306</v>
      </c>
      <c r="G382" s="138">
        <v>0</v>
      </c>
      <c r="H382" s="145"/>
      <c r="I382" s="86" t="s">
        <v>78</v>
      </c>
      <c r="J382" s="81" t="s">
        <v>1527</v>
      </c>
      <c r="K382" s="141" t="s">
        <v>13307</v>
      </c>
      <c r="L382" s="248">
        <v>11853000</v>
      </c>
      <c r="M382" s="81" t="s">
        <v>73</v>
      </c>
      <c r="N382" s="145"/>
      <c r="O382" s="87" t="s">
        <v>13308</v>
      </c>
      <c r="P382" s="87">
        <v>85373098</v>
      </c>
      <c r="Q382" s="150">
        <v>33</v>
      </c>
      <c r="R382" s="169">
        <v>44943</v>
      </c>
      <c r="S382" s="248">
        <v>5363267343</v>
      </c>
      <c r="T382" s="169">
        <v>44964</v>
      </c>
      <c r="U382" s="566">
        <f>L382</f>
        <v>11853000</v>
      </c>
      <c r="V382" s="86" t="s">
        <v>70</v>
      </c>
      <c r="W382" s="143">
        <v>72175281</v>
      </c>
      <c r="X382" s="87" t="s">
        <v>10639</v>
      </c>
      <c r="Y382" s="145"/>
      <c r="Z382" s="201">
        <v>44964</v>
      </c>
      <c r="AA382" s="201">
        <v>44964</v>
      </c>
      <c r="AB382" s="201" t="s">
        <v>80</v>
      </c>
      <c r="AC382" s="201">
        <v>45084</v>
      </c>
      <c r="AD382" s="150">
        <f t="shared" si="27"/>
        <v>120</v>
      </c>
      <c r="AE382" s="150">
        <v>0</v>
      </c>
      <c r="AF382" s="567">
        <v>0</v>
      </c>
      <c r="AG382" s="150">
        <v>0</v>
      </c>
      <c r="AH382" s="156" t="s">
        <v>80</v>
      </c>
      <c r="AI382" s="150">
        <f t="shared" si="23"/>
        <v>0</v>
      </c>
      <c r="AJ382" s="143">
        <v>0</v>
      </c>
      <c r="AK382" s="248">
        <v>0</v>
      </c>
      <c r="AL382" s="86" t="s">
        <v>80</v>
      </c>
      <c r="AM382" s="150">
        <v>0</v>
      </c>
      <c r="AN382" s="169" t="s">
        <v>80</v>
      </c>
      <c r="AO382" s="169" t="s">
        <v>80</v>
      </c>
      <c r="AP382" s="150">
        <f t="shared" si="26"/>
        <v>0</v>
      </c>
      <c r="AQ382" s="252">
        <f>+L382+AF382-AK382</f>
        <v>11853000</v>
      </c>
      <c r="AR382" s="86" t="s">
        <v>115</v>
      </c>
      <c r="AS382" s="143">
        <v>0</v>
      </c>
      <c r="AT382" s="203" t="s">
        <v>80</v>
      </c>
      <c r="AU382" s="248">
        <v>11853000</v>
      </c>
      <c r="AV382" s="364">
        <f t="shared" si="24"/>
        <v>0</v>
      </c>
      <c r="AW382" s="133">
        <f t="shared" si="25"/>
        <v>1</v>
      </c>
      <c r="AX382" s="156" t="s">
        <v>80</v>
      </c>
      <c r="AY382" s="86" t="s">
        <v>800</v>
      </c>
      <c r="AZ382" s="145" t="s">
        <v>13309</v>
      </c>
      <c r="BA382" s="81" t="s">
        <v>71</v>
      </c>
      <c r="BB382" s="81" t="s">
        <v>71</v>
      </c>
    </row>
    <row r="383" spans="2:54" s="296" customFormat="1" ht="15" customHeight="1" x14ac:dyDescent="0.2">
      <c r="B383" s="247">
        <v>2023</v>
      </c>
      <c r="C383" s="81">
        <v>891780111</v>
      </c>
      <c r="D383" s="82" t="s">
        <v>68</v>
      </c>
      <c r="E383" s="144" t="s">
        <v>13310</v>
      </c>
      <c r="F383" s="145" t="s">
        <v>13311</v>
      </c>
      <c r="G383" s="138">
        <v>0</v>
      </c>
      <c r="H383" s="145"/>
      <c r="I383" s="86" t="s">
        <v>78</v>
      </c>
      <c r="J383" s="81" t="s">
        <v>1527</v>
      </c>
      <c r="K383" s="141" t="s">
        <v>13312</v>
      </c>
      <c r="L383" s="248">
        <v>13123000</v>
      </c>
      <c r="M383" s="81" t="s">
        <v>73</v>
      </c>
      <c r="N383" s="145"/>
      <c r="O383" s="87" t="s">
        <v>13313</v>
      </c>
      <c r="P383" s="87">
        <v>1067900773</v>
      </c>
      <c r="Q383" s="150">
        <v>33</v>
      </c>
      <c r="R383" s="169">
        <v>44943</v>
      </c>
      <c r="S383" s="248">
        <v>5363267343</v>
      </c>
      <c r="T383" s="169">
        <v>44964</v>
      </c>
      <c r="U383" s="566">
        <f>L383</f>
        <v>13123000</v>
      </c>
      <c r="V383" s="86" t="s">
        <v>70</v>
      </c>
      <c r="W383" s="143">
        <v>72175281</v>
      </c>
      <c r="X383" s="87" t="s">
        <v>10639</v>
      </c>
      <c r="Y383" s="145"/>
      <c r="Z383" s="201">
        <v>44964</v>
      </c>
      <c r="AA383" s="201">
        <v>44964</v>
      </c>
      <c r="AB383" s="201" t="s">
        <v>80</v>
      </c>
      <c r="AC383" s="201">
        <v>45084</v>
      </c>
      <c r="AD383" s="150">
        <f t="shared" si="27"/>
        <v>120</v>
      </c>
      <c r="AE383" s="150">
        <v>0</v>
      </c>
      <c r="AF383" s="567">
        <v>0</v>
      </c>
      <c r="AG383" s="150">
        <v>0</v>
      </c>
      <c r="AH383" s="156" t="s">
        <v>80</v>
      </c>
      <c r="AI383" s="150">
        <f t="shared" si="23"/>
        <v>0</v>
      </c>
      <c r="AJ383" s="143">
        <v>0</v>
      </c>
      <c r="AK383" s="248">
        <v>0</v>
      </c>
      <c r="AL383" s="86" t="s">
        <v>80</v>
      </c>
      <c r="AM383" s="150">
        <v>0</v>
      </c>
      <c r="AN383" s="169" t="s">
        <v>80</v>
      </c>
      <c r="AO383" s="169" t="s">
        <v>80</v>
      </c>
      <c r="AP383" s="150">
        <f t="shared" si="26"/>
        <v>0</v>
      </c>
      <c r="AQ383" s="252">
        <f>+L383+AF383-AK383</f>
        <v>13123000</v>
      </c>
      <c r="AR383" s="86" t="s">
        <v>115</v>
      </c>
      <c r="AS383" s="143">
        <v>0</v>
      </c>
      <c r="AT383" s="203" t="s">
        <v>80</v>
      </c>
      <c r="AU383" s="248">
        <v>13123000</v>
      </c>
      <c r="AV383" s="364">
        <f t="shared" si="24"/>
        <v>0</v>
      </c>
      <c r="AW383" s="133">
        <f t="shared" si="25"/>
        <v>1</v>
      </c>
      <c r="AX383" s="156" t="s">
        <v>80</v>
      </c>
      <c r="AY383" s="86" t="s">
        <v>800</v>
      </c>
      <c r="AZ383" s="145" t="s">
        <v>13314</v>
      </c>
      <c r="BA383" s="81" t="s">
        <v>71</v>
      </c>
      <c r="BB383" s="81" t="s">
        <v>71</v>
      </c>
    </row>
    <row r="384" spans="2:54" s="296" customFormat="1" ht="15" customHeight="1" x14ac:dyDescent="0.2">
      <c r="B384" s="247">
        <v>2023</v>
      </c>
      <c r="C384" s="81">
        <v>891780111</v>
      </c>
      <c r="D384" s="82" t="s">
        <v>68</v>
      </c>
      <c r="E384" s="144" t="s">
        <v>13315</v>
      </c>
      <c r="F384" s="145" t="s">
        <v>13316</v>
      </c>
      <c r="G384" s="138">
        <v>0</v>
      </c>
      <c r="H384" s="145"/>
      <c r="I384" s="86" t="s">
        <v>78</v>
      </c>
      <c r="J384" s="81" t="s">
        <v>1527</v>
      </c>
      <c r="K384" s="141" t="s">
        <v>13288</v>
      </c>
      <c r="L384" s="248">
        <v>11853000</v>
      </c>
      <c r="M384" s="81" t="s">
        <v>73</v>
      </c>
      <c r="N384" s="145"/>
      <c r="O384" s="87" t="s">
        <v>13317</v>
      </c>
      <c r="P384" s="87">
        <v>85475573</v>
      </c>
      <c r="Q384" s="150">
        <v>33</v>
      </c>
      <c r="R384" s="169">
        <v>44943</v>
      </c>
      <c r="S384" s="248">
        <v>5363267343</v>
      </c>
      <c r="T384" s="169">
        <v>44965</v>
      </c>
      <c r="U384" s="566">
        <f>L384</f>
        <v>11853000</v>
      </c>
      <c r="V384" s="86" t="s">
        <v>70</v>
      </c>
      <c r="W384" s="143">
        <v>85152695</v>
      </c>
      <c r="X384" s="87" t="s">
        <v>12193</v>
      </c>
      <c r="Y384" s="145"/>
      <c r="Z384" s="201">
        <v>44965</v>
      </c>
      <c r="AA384" s="201">
        <v>44965</v>
      </c>
      <c r="AB384" s="201" t="s">
        <v>80</v>
      </c>
      <c r="AC384" s="201">
        <v>45084</v>
      </c>
      <c r="AD384" s="150">
        <f t="shared" si="27"/>
        <v>119</v>
      </c>
      <c r="AE384" s="150">
        <v>0</v>
      </c>
      <c r="AF384" s="567">
        <v>0</v>
      </c>
      <c r="AG384" s="150">
        <v>0</v>
      </c>
      <c r="AH384" s="156" t="s">
        <v>80</v>
      </c>
      <c r="AI384" s="150">
        <f t="shared" si="23"/>
        <v>0</v>
      </c>
      <c r="AJ384" s="143">
        <v>0</v>
      </c>
      <c r="AK384" s="248">
        <v>0</v>
      </c>
      <c r="AL384" s="86" t="s">
        <v>80</v>
      </c>
      <c r="AM384" s="150">
        <v>0</v>
      </c>
      <c r="AN384" s="169" t="s">
        <v>80</v>
      </c>
      <c r="AO384" s="169" t="s">
        <v>80</v>
      </c>
      <c r="AP384" s="150">
        <f t="shared" si="26"/>
        <v>0</v>
      </c>
      <c r="AQ384" s="252">
        <f>+L384+AF384-AK384</f>
        <v>11853000</v>
      </c>
      <c r="AR384" s="86" t="s">
        <v>115</v>
      </c>
      <c r="AS384" s="143">
        <v>0</v>
      </c>
      <c r="AT384" s="203" t="s">
        <v>80</v>
      </c>
      <c r="AU384" s="248">
        <v>11853000</v>
      </c>
      <c r="AV384" s="364">
        <f t="shared" si="24"/>
        <v>0</v>
      </c>
      <c r="AW384" s="133">
        <f t="shared" si="25"/>
        <v>1</v>
      </c>
      <c r="AX384" s="156" t="s">
        <v>80</v>
      </c>
      <c r="AY384" s="86" t="s">
        <v>800</v>
      </c>
      <c r="AZ384" s="145" t="s">
        <v>13318</v>
      </c>
      <c r="BA384" s="81" t="s">
        <v>71</v>
      </c>
      <c r="BB384" s="81" t="s">
        <v>71</v>
      </c>
    </row>
    <row r="385" spans="2:54" s="296" customFormat="1" ht="15" customHeight="1" x14ac:dyDescent="0.2">
      <c r="B385" s="247">
        <v>2023</v>
      </c>
      <c r="C385" s="81">
        <v>891780111</v>
      </c>
      <c r="D385" s="82" t="s">
        <v>68</v>
      </c>
      <c r="E385" s="144" t="s">
        <v>13319</v>
      </c>
      <c r="F385" s="145" t="s">
        <v>13320</v>
      </c>
      <c r="G385" s="138">
        <v>0</v>
      </c>
      <c r="H385" s="145"/>
      <c r="I385" s="86" t="s">
        <v>78</v>
      </c>
      <c r="J385" s="81" t="s">
        <v>1527</v>
      </c>
      <c r="K385" s="141" t="s">
        <v>13321</v>
      </c>
      <c r="L385" s="248">
        <v>9313000</v>
      </c>
      <c r="M385" s="81" t="s">
        <v>73</v>
      </c>
      <c r="N385" s="145"/>
      <c r="O385" s="87" t="s">
        <v>13322</v>
      </c>
      <c r="P385" s="87">
        <v>1082902525</v>
      </c>
      <c r="Q385" s="150">
        <v>33</v>
      </c>
      <c r="R385" s="169">
        <v>44943</v>
      </c>
      <c r="S385" s="248">
        <v>5363267343</v>
      </c>
      <c r="T385" s="169">
        <v>44965</v>
      </c>
      <c r="U385" s="566">
        <f>L385</f>
        <v>9313000</v>
      </c>
      <c r="V385" s="86" t="s">
        <v>70</v>
      </c>
      <c r="W385" s="143">
        <v>36557666</v>
      </c>
      <c r="X385" s="87" t="s">
        <v>9555</v>
      </c>
      <c r="Y385" s="145"/>
      <c r="Z385" s="201">
        <v>44965</v>
      </c>
      <c r="AA385" s="201">
        <v>44965</v>
      </c>
      <c r="AB385" s="201" t="s">
        <v>80</v>
      </c>
      <c r="AC385" s="201">
        <v>45084</v>
      </c>
      <c r="AD385" s="150">
        <f t="shared" si="27"/>
        <v>119</v>
      </c>
      <c r="AE385" s="150">
        <v>1</v>
      </c>
      <c r="AF385" s="567">
        <v>1687000</v>
      </c>
      <c r="AG385" s="150">
        <v>1</v>
      </c>
      <c r="AH385" s="201">
        <v>45107</v>
      </c>
      <c r="AI385" s="150">
        <f t="shared" si="23"/>
        <v>23</v>
      </c>
      <c r="AJ385" s="143">
        <v>0</v>
      </c>
      <c r="AK385" s="248">
        <v>0</v>
      </c>
      <c r="AL385" s="86" t="s">
        <v>80</v>
      </c>
      <c r="AM385" s="150">
        <v>0</v>
      </c>
      <c r="AN385" s="169" t="s">
        <v>80</v>
      </c>
      <c r="AO385" s="169" t="s">
        <v>80</v>
      </c>
      <c r="AP385" s="150">
        <f t="shared" si="26"/>
        <v>0</v>
      </c>
      <c r="AQ385" s="252">
        <f>+L385+AF385-AK385</f>
        <v>11000000</v>
      </c>
      <c r="AR385" s="86" t="s">
        <v>115</v>
      </c>
      <c r="AS385" s="143">
        <v>0</v>
      </c>
      <c r="AT385" s="203" t="s">
        <v>80</v>
      </c>
      <c r="AU385" s="248">
        <v>11000000</v>
      </c>
      <c r="AV385" s="364">
        <f t="shared" si="24"/>
        <v>0</v>
      </c>
      <c r="AW385" s="133">
        <f t="shared" si="25"/>
        <v>1</v>
      </c>
      <c r="AX385" s="156" t="s">
        <v>80</v>
      </c>
      <c r="AY385" s="86" t="s">
        <v>800</v>
      </c>
      <c r="AZ385" s="145" t="s">
        <v>13323</v>
      </c>
      <c r="BA385" s="81" t="s">
        <v>71</v>
      </c>
      <c r="BB385" s="81" t="s">
        <v>71</v>
      </c>
    </row>
    <row r="386" spans="2:54" s="296" customFormat="1" ht="15" customHeight="1" x14ac:dyDescent="0.2">
      <c r="B386" s="247">
        <v>2023</v>
      </c>
      <c r="C386" s="81">
        <v>891780111</v>
      </c>
      <c r="D386" s="82" t="s">
        <v>68</v>
      </c>
      <c r="E386" s="144" t="s">
        <v>13324</v>
      </c>
      <c r="F386" s="145" t="s">
        <v>13325</v>
      </c>
      <c r="G386" s="568">
        <v>0</v>
      </c>
      <c r="H386" s="145"/>
      <c r="I386" s="86" t="s">
        <v>78</v>
      </c>
      <c r="J386" s="317" t="s">
        <v>1527</v>
      </c>
      <c r="K386" s="569" t="s">
        <v>13326</v>
      </c>
      <c r="L386" s="570">
        <v>13123000</v>
      </c>
      <c r="M386" s="81" t="s">
        <v>73</v>
      </c>
      <c r="N386" s="145"/>
      <c r="O386" s="482" t="s">
        <v>1899</v>
      </c>
      <c r="P386" s="482">
        <v>1083560113</v>
      </c>
      <c r="Q386" s="150">
        <v>33</v>
      </c>
      <c r="R386" s="169">
        <v>44943</v>
      </c>
      <c r="S386" s="570">
        <v>5363267343</v>
      </c>
      <c r="T386" s="169">
        <v>44965</v>
      </c>
      <c r="U386" s="566">
        <f>L386</f>
        <v>13123000</v>
      </c>
      <c r="V386" s="86" t="s">
        <v>70</v>
      </c>
      <c r="W386" s="481">
        <v>45507423</v>
      </c>
      <c r="X386" s="482" t="s">
        <v>12105</v>
      </c>
      <c r="Y386" s="145"/>
      <c r="Z386" s="472">
        <v>44965</v>
      </c>
      <c r="AA386" s="472">
        <v>44965</v>
      </c>
      <c r="AB386" s="201" t="s">
        <v>80</v>
      </c>
      <c r="AC386" s="472">
        <v>45084</v>
      </c>
      <c r="AD386" s="150">
        <f t="shared" si="27"/>
        <v>119</v>
      </c>
      <c r="AE386" s="359">
        <v>1</v>
      </c>
      <c r="AF386" s="571">
        <v>5270000</v>
      </c>
      <c r="AG386" s="359">
        <v>1</v>
      </c>
      <c r="AH386" s="201">
        <v>45135</v>
      </c>
      <c r="AI386" s="150">
        <f t="shared" si="23"/>
        <v>51</v>
      </c>
      <c r="AJ386" s="143">
        <v>0</v>
      </c>
      <c r="AK386" s="248">
        <v>0</v>
      </c>
      <c r="AL386" s="86" t="s">
        <v>80</v>
      </c>
      <c r="AM386" s="150">
        <v>0</v>
      </c>
      <c r="AN386" s="169" t="s">
        <v>80</v>
      </c>
      <c r="AO386" s="169" t="s">
        <v>80</v>
      </c>
      <c r="AP386" s="150">
        <f t="shared" si="26"/>
        <v>0</v>
      </c>
      <c r="AQ386" s="252">
        <f>+L386+AF386-AK386</f>
        <v>18393000</v>
      </c>
      <c r="AR386" s="86" t="s">
        <v>115</v>
      </c>
      <c r="AS386" s="143">
        <v>0</v>
      </c>
      <c r="AT386" s="203" t="s">
        <v>80</v>
      </c>
      <c r="AU386" s="248">
        <v>18393000</v>
      </c>
      <c r="AV386" s="364">
        <f t="shared" si="24"/>
        <v>0</v>
      </c>
      <c r="AW386" s="133">
        <f t="shared" si="25"/>
        <v>1</v>
      </c>
      <c r="AX386" s="156" t="s">
        <v>80</v>
      </c>
      <c r="AY386" s="86" t="s">
        <v>800</v>
      </c>
      <c r="AZ386" s="145" t="s">
        <v>13327</v>
      </c>
      <c r="BA386" s="81" t="s">
        <v>71</v>
      </c>
      <c r="BB386" s="81" t="s">
        <v>71</v>
      </c>
    </row>
    <row r="387" spans="2:54" s="296" customFormat="1" ht="15" customHeight="1" x14ac:dyDescent="0.2">
      <c r="B387" s="247">
        <v>2023</v>
      </c>
      <c r="C387" s="81">
        <v>891780111</v>
      </c>
      <c r="D387" s="82" t="s">
        <v>68</v>
      </c>
      <c r="E387" s="144" t="s">
        <v>13328</v>
      </c>
      <c r="F387" s="145" t="s">
        <v>13329</v>
      </c>
      <c r="G387" s="138">
        <v>0</v>
      </c>
      <c r="H387" s="145"/>
      <c r="I387" s="86" t="s">
        <v>78</v>
      </c>
      <c r="J387" s="81" t="s">
        <v>1527</v>
      </c>
      <c r="K387" s="141" t="s">
        <v>13330</v>
      </c>
      <c r="L387" s="248">
        <v>8043000</v>
      </c>
      <c r="M387" s="81" t="s">
        <v>73</v>
      </c>
      <c r="N387" s="145"/>
      <c r="O387" s="87" t="s">
        <v>13331</v>
      </c>
      <c r="P387" s="87">
        <v>1082984745</v>
      </c>
      <c r="Q387" s="150">
        <v>33</v>
      </c>
      <c r="R387" s="169">
        <v>44943</v>
      </c>
      <c r="S387" s="248">
        <v>5363267343</v>
      </c>
      <c r="T387" s="169">
        <v>44965</v>
      </c>
      <c r="U387" s="566">
        <f>L387</f>
        <v>8043000</v>
      </c>
      <c r="V387" s="86" t="s">
        <v>70</v>
      </c>
      <c r="W387" s="143">
        <v>84450555</v>
      </c>
      <c r="X387" s="87" t="s">
        <v>13332</v>
      </c>
      <c r="Y387" s="145"/>
      <c r="Z387" s="201">
        <v>44965</v>
      </c>
      <c r="AA387" s="201">
        <v>44965</v>
      </c>
      <c r="AB387" s="201" t="s">
        <v>80</v>
      </c>
      <c r="AC387" s="201">
        <v>45084</v>
      </c>
      <c r="AD387" s="150">
        <f t="shared" si="27"/>
        <v>119</v>
      </c>
      <c r="AE387" s="150">
        <v>0</v>
      </c>
      <c r="AF387" s="567">
        <v>0</v>
      </c>
      <c r="AG387" s="150">
        <v>0</v>
      </c>
      <c r="AH387" s="156" t="s">
        <v>80</v>
      </c>
      <c r="AI387" s="150">
        <f t="shared" si="23"/>
        <v>0</v>
      </c>
      <c r="AJ387" s="143">
        <v>0</v>
      </c>
      <c r="AK387" s="248">
        <v>0</v>
      </c>
      <c r="AL387" s="86" t="s">
        <v>80</v>
      </c>
      <c r="AM387" s="150">
        <v>0</v>
      </c>
      <c r="AN387" s="169" t="s">
        <v>80</v>
      </c>
      <c r="AO387" s="169" t="s">
        <v>80</v>
      </c>
      <c r="AP387" s="150">
        <f t="shared" si="26"/>
        <v>0</v>
      </c>
      <c r="AQ387" s="252">
        <f>+L387+AF387-AK387</f>
        <v>8043000</v>
      </c>
      <c r="AR387" s="86" t="s">
        <v>115</v>
      </c>
      <c r="AS387" s="143">
        <v>0</v>
      </c>
      <c r="AT387" s="203" t="s">
        <v>80</v>
      </c>
      <c r="AU387" s="248">
        <v>8043000</v>
      </c>
      <c r="AV387" s="364">
        <f t="shared" si="24"/>
        <v>0</v>
      </c>
      <c r="AW387" s="133">
        <f t="shared" si="25"/>
        <v>1</v>
      </c>
      <c r="AX387" s="156" t="s">
        <v>80</v>
      </c>
      <c r="AY387" s="86" t="s">
        <v>800</v>
      </c>
      <c r="AZ387" s="145" t="s">
        <v>13333</v>
      </c>
      <c r="BA387" s="81" t="s">
        <v>71</v>
      </c>
      <c r="BB387" s="81" t="s">
        <v>71</v>
      </c>
    </row>
    <row r="388" spans="2:54" s="296" customFormat="1" ht="15" customHeight="1" x14ac:dyDescent="0.2">
      <c r="B388" s="247">
        <v>2023</v>
      </c>
      <c r="C388" s="81">
        <v>891780111</v>
      </c>
      <c r="D388" s="82" t="s">
        <v>68</v>
      </c>
      <c r="E388" s="144" t="s">
        <v>13334</v>
      </c>
      <c r="F388" s="145" t="s">
        <v>13335</v>
      </c>
      <c r="G388" s="138">
        <v>0</v>
      </c>
      <c r="H388" s="145"/>
      <c r="I388" s="86" t="s">
        <v>78</v>
      </c>
      <c r="J388" s="81" t="s">
        <v>1527</v>
      </c>
      <c r="K388" s="141" t="s">
        <v>13336</v>
      </c>
      <c r="L388" s="248">
        <v>13123000</v>
      </c>
      <c r="M388" s="81" t="s">
        <v>73</v>
      </c>
      <c r="N388" s="145"/>
      <c r="O388" s="87" t="s">
        <v>13337</v>
      </c>
      <c r="P388" s="87">
        <v>1082941227</v>
      </c>
      <c r="Q388" s="150">
        <v>33</v>
      </c>
      <c r="R388" s="169">
        <v>44943</v>
      </c>
      <c r="S388" s="248">
        <v>5363267343</v>
      </c>
      <c r="T388" s="169">
        <v>44965</v>
      </c>
      <c r="U388" s="566">
        <f>L388</f>
        <v>13123000</v>
      </c>
      <c r="V388" s="86" t="s">
        <v>70</v>
      </c>
      <c r="W388" s="143">
        <v>85471791</v>
      </c>
      <c r="X388" s="87" t="s">
        <v>12429</v>
      </c>
      <c r="Y388" s="145"/>
      <c r="Z388" s="201">
        <v>44965</v>
      </c>
      <c r="AA388" s="201">
        <v>44965</v>
      </c>
      <c r="AB388" s="201" t="s">
        <v>80</v>
      </c>
      <c r="AC388" s="201">
        <v>45084</v>
      </c>
      <c r="AD388" s="150">
        <f t="shared" si="27"/>
        <v>119</v>
      </c>
      <c r="AE388" s="150">
        <v>1</v>
      </c>
      <c r="AF388" s="567">
        <v>2377000</v>
      </c>
      <c r="AG388" s="150">
        <v>1</v>
      </c>
      <c r="AH388" s="201">
        <v>45107</v>
      </c>
      <c r="AI388" s="150">
        <f t="shared" si="23"/>
        <v>23</v>
      </c>
      <c r="AJ388" s="143">
        <v>0</v>
      </c>
      <c r="AK388" s="248">
        <v>0</v>
      </c>
      <c r="AL388" s="86" t="s">
        <v>80</v>
      </c>
      <c r="AM388" s="150">
        <v>0</v>
      </c>
      <c r="AN388" s="169" t="s">
        <v>80</v>
      </c>
      <c r="AO388" s="169" t="s">
        <v>80</v>
      </c>
      <c r="AP388" s="150">
        <f t="shared" si="26"/>
        <v>0</v>
      </c>
      <c r="AQ388" s="252">
        <f>+L388+AF388-AK388</f>
        <v>15500000</v>
      </c>
      <c r="AR388" s="86" t="s">
        <v>115</v>
      </c>
      <c r="AS388" s="143">
        <v>0</v>
      </c>
      <c r="AT388" s="203" t="s">
        <v>80</v>
      </c>
      <c r="AU388" s="248">
        <v>15500000</v>
      </c>
      <c r="AV388" s="364">
        <f t="shared" si="24"/>
        <v>0</v>
      </c>
      <c r="AW388" s="133">
        <f t="shared" si="25"/>
        <v>1</v>
      </c>
      <c r="AX388" s="156" t="s">
        <v>80</v>
      </c>
      <c r="AY388" s="86" t="s">
        <v>800</v>
      </c>
      <c r="AZ388" s="145" t="s">
        <v>13338</v>
      </c>
      <c r="BA388" s="81" t="s">
        <v>71</v>
      </c>
      <c r="BB388" s="81" t="s">
        <v>71</v>
      </c>
    </row>
    <row r="389" spans="2:54" s="296" customFormat="1" ht="15" customHeight="1" x14ac:dyDescent="0.2">
      <c r="B389" s="247">
        <v>2023</v>
      </c>
      <c r="C389" s="81">
        <v>891780111</v>
      </c>
      <c r="D389" s="82" t="s">
        <v>68</v>
      </c>
      <c r="E389" s="144" t="s">
        <v>13339</v>
      </c>
      <c r="F389" s="145" t="s">
        <v>13340</v>
      </c>
      <c r="G389" s="138">
        <v>0</v>
      </c>
      <c r="H389" s="145"/>
      <c r="I389" s="86" t="s">
        <v>78</v>
      </c>
      <c r="J389" s="81" t="s">
        <v>1527</v>
      </c>
      <c r="K389" s="141" t="s">
        <v>13341</v>
      </c>
      <c r="L389" s="248">
        <v>13123000</v>
      </c>
      <c r="M389" s="81" t="s">
        <v>73</v>
      </c>
      <c r="N389" s="145"/>
      <c r="O389" s="87" t="s">
        <v>13342</v>
      </c>
      <c r="P389" s="87">
        <v>1083007469</v>
      </c>
      <c r="Q389" s="150">
        <v>33</v>
      </c>
      <c r="R389" s="169">
        <v>44943</v>
      </c>
      <c r="S389" s="248">
        <v>5363267343</v>
      </c>
      <c r="T389" s="169">
        <v>44965</v>
      </c>
      <c r="U389" s="566">
        <f>L389</f>
        <v>13123000</v>
      </c>
      <c r="V389" s="86" t="s">
        <v>70</v>
      </c>
      <c r="W389" s="143">
        <v>39058006</v>
      </c>
      <c r="X389" s="87" t="s">
        <v>11844</v>
      </c>
      <c r="Y389" s="145"/>
      <c r="Z389" s="201">
        <v>44965</v>
      </c>
      <c r="AA389" s="201">
        <v>44965</v>
      </c>
      <c r="AB389" s="201" t="s">
        <v>80</v>
      </c>
      <c r="AC389" s="201">
        <v>45084</v>
      </c>
      <c r="AD389" s="150">
        <f t="shared" si="27"/>
        <v>119</v>
      </c>
      <c r="AE389" s="150">
        <v>1</v>
      </c>
      <c r="AF389" s="567">
        <v>930000</v>
      </c>
      <c r="AG389" s="150">
        <v>1</v>
      </c>
      <c r="AH389" s="201">
        <v>45093</v>
      </c>
      <c r="AI389" s="150">
        <f t="shared" si="23"/>
        <v>9</v>
      </c>
      <c r="AJ389" s="143">
        <v>0</v>
      </c>
      <c r="AK389" s="248">
        <v>0</v>
      </c>
      <c r="AL389" s="86" t="s">
        <v>80</v>
      </c>
      <c r="AM389" s="150">
        <v>0</v>
      </c>
      <c r="AN389" s="169" t="s">
        <v>80</v>
      </c>
      <c r="AO389" s="169" t="s">
        <v>80</v>
      </c>
      <c r="AP389" s="150">
        <f t="shared" si="26"/>
        <v>0</v>
      </c>
      <c r="AQ389" s="252">
        <f>+L389+AF389-AK389</f>
        <v>14053000</v>
      </c>
      <c r="AR389" s="86" t="s">
        <v>115</v>
      </c>
      <c r="AS389" s="143">
        <v>0</v>
      </c>
      <c r="AT389" s="203" t="s">
        <v>80</v>
      </c>
      <c r="AU389" s="248">
        <v>14053000</v>
      </c>
      <c r="AV389" s="364">
        <f t="shared" si="24"/>
        <v>0</v>
      </c>
      <c r="AW389" s="133">
        <f t="shared" si="25"/>
        <v>1</v>
      </c>
      <c r="AX389" s="156" t="s">
        <v>80</v>
      </c>
      <c r="AY389" s="86" t="s">
        <v>800</v>
      </c>
      <c r="AZ389" s="145" t="s">
        <v>13343</v>
      </c>
      <c r="BA389" s="81" t="s">
        <v>71</v>
      </c>
      <c r="BB389" s="81" t="s">
        <v>71</v>
      </c>
    </row>
    <row r="390" spans="2:54" s="296" customFormat="1" ht="15" customHeight="1" x14ac:dyDescent="0.2">
      <c r="B390" s="247">
        <v>2023</v>
      </c>
      <c r="C390" s="81">
        <v>891780111</v>
      </c>
      <c r="D390" s="82" t="s">
        <v>68</v>
      </c>
      <c r="E390" s="144" t="s">
        <v>13344</v>
      </c>
      <c r="F390" s="145" t="s">
        <v>13345</v>
      </c>
      <c r="G390" s="138">
        <v>0</v>
      </c>
      <c r="H390" s="145"/>
      <c r="I390" s="86" t="s">
        <v>78</v>
      </c>
      <c r="J390" s="81" t="s">
        <v>1527</v>
      </c>
      <c r="K390" s="141" t="s">
        <v>13029</v>
      </c>
      <c r="L390" s="248">
        <v>8043000</v>
      </c>
      <c r="M390" s="81" t="s">
        <v>73</v>
      </c>
      <c r="N390" s="145"/>
      <c r="O390" s="87" t="s">
        <v>13346</v>
      </c>
      <c r="P390" s="87">
        <v>1082937109</v>
      </c>
      <c r="Q390" s="150">
        <v>33</v>
      </c>
      <c r="R390" s="169">
        <v>44943</v>
      </c>
      <c r="S390" s="248">
        <v>5363267343</v>
      </c>
      <c r="T390" s="169">
        <v>44965</v>
      </c>
      <c r="U390" s="566">
        <f>L390</f>
        <v>8043000</v>
      </c>
      <c r="V390" s="86" t="s">
        <v>70</v>
      </c>
      <c r="W390" s="143">
        <v>7633817</v>
      </c>
      <c r="X390" s="87" t="s">
        <v>10035</v>
      </c>
      <c r="Y390" s="145"/>
      <c r="Z390" s="201">
        <v>44965</v>
      </c>
      <c r="AA390" s="201">
        <v>44965</v>
      </c>
      <c r="AB390" s="201" t="s">
        <v>80</v>
      </c>
      <c r="AC390" s="201">
        <v>45084</v>
      </c>
      <c r="AD390" s="150">
        <f t="shared" si="27"/>
        <v>119</v>
      </c>
      <c r="AE390" s="150">
        <v>0</v>
      </c>
      <c r="AF390" s="567">
        <v>0</v>
      </c>
      <c r="AG390" s="150">
        <v>0</v>
      </c>
      <c r="AH390" s="156" t="s">
        <v>80</v>
      </c>
      <c r="AI390" s="150">
        <f t="shared" si="23"/>
        <v>0</v>
      </c>
      <c r="AJ390" s="143">
        <v>0</v>
      </c>
      <c r="AK390" s="248">
        <v>0</v>
      </c>
      <c r="AL390" s="86" t="s">
        <v>80</v>
      </c>
      <c r="AM390" s="150">
        <v>0</v>
      </c>
      <c r="AN390" s="169" t="s">
        <v>80</v>
      </c>
      <c r="AO390" s="169" t="s">
        <v>80</v>
      </c>
      <c r="AP390" s="150">
        <f t="shared" si="26"/>
        <v>0</v>
      </c>
      <c r="AQ390" s="252">
        <f>+L390+AF390-AK390</f>
        <v>8043000</v>
      </c>
      <c r="AR390" s="86" t="s">
        <v>115</v>
      </c>
      <c r="AS390" s="143">
        <v>0</v>
      </c>
      <c r="AT390" s="203" t="s">
        <v>80</v>
      </c>
      <c r="AU390" s="248">
        <v>8043000</v>
      </c>
      <c r="AV390" s="364">
        <f t="shared" si="24"/>
        <v>0</v>
      </c>
      <c r="AW390" s="133">
        <f t="shared" si="25"/>
        <v>1</v>
      </c>
      <c r="AX390" s="156" t="s">
        <v>80</v>
      </c>
      <c r="AY390" s="86" t="s">
        <v>800</v>
      </c>
      <c r="AZ390" s="145" t="s">
        <v>13347</v>
      </c>
      <c r="BA390" s="81" t="s">
        <v>71</v>
      </c>
      <c r="BB390" s="81" t="s">
        <v>71</v>
      </c>
    </row>
    <row r="391" spans="2:54" s="296" customFormat="1" ht="15" customHeight="1" x14ac:dyDescent="0.2">
      <c r="B391" s="247">
        <v>2023</v>
      </c>
      <c r="C391" s="81">
        <v>891780111</v>
      </c>
      <c r="D391" s="82" t="s">
        <v>68</v>
      </c>
      <c r="E391" s="144" t="s">
        <v>13348</v>
      </c>
      <c r="F391" s="145" t="s">
        <v>13349</v>
      </c>
      <c r="G391" s="138">
        <v>0</v>
      </c>
      <c r="H391" s="145"/>
      <c r="I391" s="86" t="s">
        <v>78</v>
      </c>
      <c r="J391" s="81" t="s">
        <v>1527</v>
      </c>
      <c r="K391" s="141" t="s">
        <v>13350</v>
      </c>
      <c r="L391" s="248">
        <v>14393000</v>
      </c>
      <c r="M391" s="81" t="s">
        <v>73</v>
      </c>
      <c r="N391" s="145"/>
      <c r="O391" s="87" t="s">
        <v>13351</v>
      </c>
      <c r="P391" s="87">
        <v>1083021976</v>
      </c>
      <c r="Q391" s="150">
        <v>33</v>
      </c>
      <c r="R391" s="169">
        <v>44943</v>
      </c>
      <c r="S391" s="248">
        <v>5363267343</v>
      </c>
      <c r="T391" s="169">
        <v>44965</v>
      </c>
      <c r="U391" s="566">
        <f>L391</f>
        <v>14393000</v>
      </c>
      <c r="V391" s="86" t="s">
        <v>70</v>
      </c>
      <c r="W391" s="143">
        <v>12621405</v>
      </c>
      <c r="X391" s="87" t="s">
        <v>11467</v>
      </c>
      <c r="Y391" s="145"/>
      <c r="Z391" s="201">
        <v>44965</v>
      </c>
      <c r="AA391" s="201">
        <v>44965</v>
      </c>
      <c r="AB391" s="201" t="s">
        <v>80</v>
      </c>
      <c r="AC391" s="201">
        <v>45084</v>
      </c>
      <c r="AD391" s="150">
        <f t="shared" si="27"/>
        <v>119</v>
      </c>
      <c r="AE391" s="150">
        <v>1</v>
      </c>
      <c r="AF391" s="567">
        <v>2607000</v>
      </c>
      <c r="AG391" s="150">
        <v>1</v>
      </c>
      <c r="AH391" s="201">
        <v>45107</v>
      </c>
      <c r="AI391" s="150">
        <f t="shared" ref="AI391:AI454" si="28">+IF(AH391="1800-01-01",0,AH391-AC391)</f>
        <v>23</v>
      </c>
      <c r="AJ391" s="143">
        <v>0</v>
      </c>
      <c r="AK391" s="248">
        <v>0</v>
      </c>
      <c r="AL391" s="86" t="s">
        <v>80</v>
      </c>
      <c r="AM391" s="150">
        <v>0</v>
      </c>
      <c r="AN391" s="169" t="s">
        <v>80</v>
      </c>
      <c r="AO391" s="169" t="s">
        <v>80</v>
      </c>
      <c r="AP391" s="150">
        <f t="shared" si="26"/>
        <v>0</v>
      </c>
      <c r="AQ391" s="252">
        <f>+L391+AF391-AK391</f>
        <v>17000000</v>
      </c>
      <c r="AR391" s="86" t="s">
        <v>115</v>
      </c>
      <c r="AS391" s="143">
        <v>0</v>
      </c>
      <c r="AT391" s="203" t="s">
        <v>80</v>
      </c>
      <c r="AU391" s="248">
        <v>17000000</v>
      </c>
      <c r="AV391" s="364">
        <f t="shared" ref="AV391:AV454" si="29">AQ391-AU391</f>
        <v>0</v>
      </c>
      <c r="AW391" s="133">
        <f t="shared" ref="AW391:AW454" si="30">+AU391/AQ391</f>
        <v>1</v>
      </c>
      <c r="AX391" s="156" t="s">
        <v>80</v>
      </c>
      <c r="AY391" s="86" t="s">
        <v>800</v>
      </c>
      <c r="AZ391" s="145" t="s">
        <v>13352</v>
      </c>
      <c r="BA391" s="81" t="s">
        <v>71</v>
      </c>
      <c r="BB391" s="81" t="s">
        <v>71</v>
      </c>
    </row>
    <row r="392" spans="2:54" s="296" customFormat="1" ht="15" customHeight="1" x14ac:dyDescent="0.2">
      <c r="B392" s="247">
        <v>2023</v>
      </c>
      <c r="C392" s="81">
        <v>891780111</v>
      </c>
      <c r="D392" s="82" t="s">
        <v>68</v>
      </c>
      <c r="E392" s="144" t="s">
        <v>13353</v>
      </c>
      <c r="F392" s="145" t="s">
        <v>13354</v>
      </c>
      <c r="G392" s="568">
        <v>0</v>
      </c>
      <c r="H392" s="145"/>
      <c r="I392" s="86" t="s">
        <v>78</v>
      </c>
      <c r="J392" s="317" t="s">
        <v>1527</v>
      </c>
      <c r="K392" s="569" t="s">
        <v>13355</v>
      </c>
      <c r="L392" s="570">
        <v>11853000</v>
      </c>
      <c r="M392" s="81" t="s">
        <v>73</v>
      </c>
      <c r="N392" s="145"/>
      <c r="O392" s="482" t="s">
        <v>13356</v>
      </c>
      <c r="P392" s="482">
        <v>1083048568</v>
      </c>
      <c r="Q392" s="150">
        <v>33</v>
      </c>
      <c r="R392" s="169">
        <v>44943</v>
      </c>
      <c r="S392" s="570">
        <v>5363267343</v>
      </c>
      <c r="T392" s="169">
        <v>44965</v>
      </c>
      <c r="U392" s="566">
        <f>L392</f>
        <v>11853000</v>
      </c>
      <c r="V392" s="86" t="s">
        <v>70</v>
      </c>
      <c r="W392" s="481">
        <v>7632607</v>
      </c>
      <c r="X392" s="482" t="s">
        <v>12301</v>
      </c>
      <c r="Y392" s="145"/>
      <c r="Z392" s="472">
        <v>44965</v>
      </c>
      <c r="AA392" s="472">
        <v>44965</v>
      </c>
      <c r="AB392" s="201" t="s">
        <v>80</v>
      </c>
      <c r="AC392" s="472">
        <v>45084</v>
      </c>
      <c r="AD392" s="150">
        <f t="shared" si="27"/>
        <v>119</v>
      </c>
      <c r="AE392" s="359">
        <v>0</v>
      </c>
      <c r="AF392" s="571">
        <v>0</v>
      </c>
      <c r="AG392" s="359">
        <v>0</v>
      </c>
      <c r="AH392" s="156" t="s">
        <v>80</v>
      </c>
      <c r="AI392" s="150">
        <f t="shared" si="28"/>
        <v>0</v>
      </c>
      <c r="AJ392" s="143">
        <v>1</v>
      </c>
      <c r="AK392" s="248">
        <v>5226333</v>
      </c>
      <c r="AL392" s="156">
        <v>45027</v>
      </c>
      <c r="AM392" s="150">
        <v>0</v>
      </c>
      <c r="AN392" s="169" t="s">
        <v>80</v>
      </c>
      <c r="AO392" s="169" t="s">
        <v>80</v>
      </c>
      <c r="AP392" s="150">
        <f t="shared" ref="AP392:AP455" si="31">IFERROR(+IF(AN392="1800-01-01",0,AO392-AN392),0)</f>
        <v>0</v>
      </c>
      <c r="AQ392" s="252">
        <f>+L392+AF392-AK392</f>
        <v>6626667</v>
      </c>
      <c r="AR392" s="86" t="s">
        <v>115</v>
      </c>
      <c r="AS392" s="143">
        <v>0</v>
      </c>
      <c r="AT392" s="203" t="s">
        <v>80</v>
      </c>
      <c r="AU392" s="248">
        <v>5600000</v>
      </c>
      <c r="AV392" s="364">
        <f t="shared" si="29"/>
        <v>1026667</v>
      </c>
      <c r="AW392" s="133">
        <f t="shared" si="30"/>
        <v>0.84507038002664081</v>
      </c>
      <c r="AX392" s="156" t="s">
        <v>80</v>
      </c>
      <c r="AY392" s="86" t="s">
        <v>253</v>
      </c>
      <c r="AZ392" s="145" t="s">
        <v>13357</v>
      </c>
      <c r="BA392" s="81" t="s">
        <v>71</v>
      </c>
      <c r="BB392" s="81" t="s">
        <v>71</v>
      </c>
    </row>
    <row r="393" spans="2:54" s="296" customFormat="1" ht="15" customHeight="1" x14ac:dyDescent="0.2">
      <c r="B393" s="247">
        <v>2023</v>
      </c>
      <c r="C393" s="81">
        <v>891780111</v>
      </c>
      <c r="D393" s="82" t="s">
        <v>68</v>
      </c>
      <c r="E393" s="144" t="s">
        <v>13358</v>
      </c>
      <c r="F393" s="145" t="s">
        <v>13359</v>
      </c>
      <c r="G393" s="138">
        <v>0</v>
      </c>
      <c r="H393" s="145"/>
      <c r="I393" s="86" t="s">
        <v>78</v>
      </c>
      <c r="J393" s="81" t="s">
        <v>1527</v>
      </c>
      <c r="K393" s="141" t="s">
        <v>13360</v>
      </c>
      <c r="L393" s="248">
        <v>8043000</v>
      </c>
      <c r="M393" s="81" t="s">
        <v>73</v>
      </c>
      <c r="N393" s="145"/>
      <c r="O393" s="87" t="s">
        <v>13361</v>
      </c>
      <c r="P393" s="87">
        <v>1102859409</v>
      </c>
      <c r="Q393" s="150">
        <v>33</v>
      </c>
      <c r="R393" s="169">
        <v>44943</v>
      </c>
      <c r="S393" s="248">
        <v>5363267343</v>
      </c>
      <c r="T393" s="169">
        <v>44965</v>
      </c>
      <c r="U393" s="566">
        <f>L393</f>
        <v>8043000</v>
      </c>
      <c r="V393" s="86" t="s">
        <v>70</v>
      </c>
      <c r="W393" s="143">
        <v>84450555</v>
      </c>
      <c r="X393" s="87" t="s">
        <v>13332</v>
      </c>
      <c r="Y393" s="145"/>
      <c r="Z393" s="201">
        <v>44965</v>
      </c>
      <c r="AA393" s="201">
        <v>44965</v>
      </c>
      <c r="AB393" s="201" t="s">
        <v>80</v>
      </c>
      <c r="AC393" s="201">
        <v>45084</v>
      </c>
      <c r="AD393" s="150">
        <f t="shared" si="27"/>
        <v>119</v>
      </c>
      <c r="AE393" s="150">
        <v>0</v>
      </c>
      <c r="AF393" s="567">
        <v>0</v>
      </c>
      <c r="AG393" s="150">
        <v>0</v>
      </c>
      <c r="AH393" s="156" t="s">
        <v>80</v>
      </c>
      <c r="AI393" s="150">
        <f t="shared" si="28"/>
        <v>0</v>
      </c>
      <c r="AJ393" s="143">
        <v>0</v>
      </c>
      <c r="AK393" s="248">
        <v>0</v>
      </c>
      <c r="AL393" s="86" t="s">
        <v>80</v>
      </c>
      <c r="AM393" s="150">
        <v>0</v>
      </c>
      <c r="AN393" s="169" t="s">
        <v>80</v>
      </c>
      <c r="AO393" s="169" t="s">
        <v>80</v>
      </c>
      <c r="AP393" s="150">
        <f t="shared" si="31"/>
        <v>0</v>
      </c>
      <c r="AQ393" s="252">
        <f>+L393+AF393-AK393</f>
        <v>8043000</v>
      </c>
      <c r="AR393" s="86" t="s">
        <v>115</v>
      </c>
      <c r="AS393" s="143">
        <v>0</v>
      </c>
      <c r="AT393" s="203" t="s">
        <v>80</v>
      </c>
      <c r="AU393" s="248">
        <v>8043000</v>
      </c>
      <c r="AV393" s="364">
        <f t="shared" si="29"/>
        <v>0</v>
      </c>
      <c r="AW393" s="133">
        <f t="shared" si="30"/>
        <v>1</v>
      </c>
      <c r="AX393" s="156" t="s">
        <v>80</v>
      </c>
      <c r="AY393" s="86" t="s">
        <v>800</v>
      </c>
      <c r="AZ393" s="145" t="s">
        <v>13362</v>
      </c>
      <c r="BA393" s="81" t="s">
        <v>71</v>
      </c>
      <c r="BB393" s="81" t="s">
        <v>71</v>
      </c>
    </row>
    <row r="394" spans="2:54" s="296" customFormat="1" ht="15" customHeight="1" x14ac:dyDescent="0.2">
      <c r="B394" s="247">
        <v>2023</v>
      </c>
      <c r="C394" s="81">
        <v>891780111</v>
      </c>
      <c r="D394" s="82" t="s">
        <v>68</v>
      </c>
      <c r="E394" s="144" t="s">
        <v>13363</v>
      </c>
      <c r="F394" s="145" t="s">
        <v>13364</v>
      </c>
      <c r="G394" s="138">
        <v>0</v>
      </c>
      <c r="H394" s="145"/>
      <c r="I394" s="86" t="s">
        <v>78</v>
      </c>
      <c r="J394" s="81" t="s">
        <v>1527</v>
      </c>
      <c r="K394" s="141" t="s">
        <v>13140</v>
      </c>
      <c r="L394" s="248">
        <v>8043000</v>
      </c>
      <c r="M394" s="81" t="s">
        <v>73</v>
      </c>
      <c r="N394" s="145"/>
      <c r="O394" s="87" t="s">
        <v>13365</v>
      </c>
      <c r="P394" s="87">
        <v>1004347619</v>
      </c>
      <c r="Q394" s="150">
        <v>33</v>
      </c>
      <c r="R394" s="169">
        <v>44943</v>
      </c>
      <c r="S394" s="248">
        <v>5363267343</v>
      </c>
      <c r="T394" s="169">
        <v>44965</v>
      </c>
      <c r="U394" s="566">
        <f>L394</f>
        <v>8043000</v>
      </c>
      <c r="V394" s="86" t="s">
        <v>70</v>
      </c>
      <c r="W394" s="143">
        <v>7633817</v>
      </c>
      <c r="X394" s="87" t="s">
        <v>10035</v>
      </c>
      <c r="Y394" s="145"/>
      <c r="Z394" s="201">
        <v>44965</v>
      </c>
      <c r="AA394" s="201">
        <v>44965</v>
      </c>
      <c r="AB394" s="201" t="s">
        <v>80</v>
      </c>
      <c r="AC394" s="201">
        <v>45084</v>
      </c>
      <c r="AD394" s="150">
        <f t="shared" si="27"/>
        <v>119</v>
      </c>
      <c r="AE394" s="150">
        <v>1</v>
      </c>
      <c r="AF394" s="567">
        <v>1457000</v>
      </c>
      <c r="AG394" s="150">
        <v>1</v>
      </c>
      <c r="AH394" s="201">
        <v>45107</v>
      </c>
      <c r="AI394" s="150">
        <f t="shared" si="28"/>
        <v>23</v>
      </c>
      <c r="AJ394" s="143">
        <v>0</v>
      </c>
      <c r="AK394" s="248">
        <v>0</v>
      </c>
      <c r="AL394" s="86" t="s">
        <v>80</v>
      </c>
      <c r="AM394" s="150">
        <v>0</v>
      </c>
      <c r="AN394" s="169" t="s">
        <v>80</v>
      </c>
      <c r="AO394" s="169" t="s">
        <v>80</v>
      </c>
      <c r="AP394" s="150">
        <f t="shared" si="31"/>
        <v>0</v>
      </c>
      <c r="AQ394" s="252">
        <f>+L394+AF394-AK394</f>
        <v>9500000</v>
      </c>
      <c r="AR394" s="86" t="s">
        <v>115</v>
      </c>
      <c r="AS394" s="143">
        <v>0</v>
      </c>
      <c r="AT394" s="203" t="s">
        <v>80</v>
      </c>
      <c r="AU394" s="248">
        <v>9500000</v>
      </c>
      <c r="AV394" s="364">
        <f t="shared" si="29"/>
        <v>0</v>
      </c>
      <c r="AW394" s="133">
        <f t="shared" si="30"/>
        <v>1</v>
      </c>
      <c r="AX394" s="156" t="s">
        <v>80</v>
      </c>
      <c r="AY394" s="86" t="s">
        <v>800</v>
      </c>
      <c r="AZ394" s="145" t="s">
        <v>13366</v>
      </c>
      <c r="BA394" s="81" t="s">
        <v>71</v>
      </c>
      <c r="BB394" s="81" t="s">
        <v>71</v>
      </c>
    </row>
    <row r="395" spans="2:54" s="296" customFormat="1" ht="15" customHeight="1" x14ac:dyDescent="0.2">
      <c r="B395" s="247">
        <v>2023</v>
      </c>
      <c r="C395" s="81">
        <v>891780111</v>
      </c>
      <c r="D395" s="82" t="s">
        <v>68</v>
      </c>
      <c r="E395" s="144" t="s">
        <v>13367</v>
      </c>
      <c r="F395" s="145" t="s">
        <v>13368</v>
      </c>
      <c r="G395" s="138">
        <v>0</v>
      </c>
      <c r="H395" s="145"/>
      <c r="I395" s="86" t="s">
        <v>78</v>
      </c>
      <c r="J395" s="81" t="s">
        <v>1527</v>
      </c>
      <c r="K395" s="141" t="s">
        <v>13227</v>
      </c>
      <c r="L395" s="248">
        <v>11853000</v>
      </c>
      <c r="M395" s="81" t="s">
        <v>73</v>
      </c>
      <c r="N395" s="145"/>
      <c r="O395" s="87" t="s">
        <v>13369</v>
      </c>
      <c r="P395" s="87">
        <v>1083044605</v>
      </c>
      <c r="Q395" s="150">
        <v>33</v>
      </c>
      <c r="R395" s="169">
        <v>44943</v>
      </c>
      <c r="S395" s="248">
        <v>5363267343</v>
      </c>
      <c r="T395" s="169">
        <v>44965</v>
      </c>
      <c r="U395" s="566">
        <f>L395</f>
        <v>11853000</v>
      </c>
      <c r="V395" s="86" t="s">
        <v>70</v>
      </c>
      <c r="W395" s="143">
        <v>36557666</v>
      </c>
      <c r="X395" s="87" t="s">
        <v>9555</v>
      </c>
      <c r="Y395" s="145"/>
      <c r="Z395" s="201">
        <v>44965</v>
      </c>
      <c r="AA395" s="201">
        <v>44965</v>
      </c>
      <c r="AB395" s="201" t="s">
        <v>80</v>
      </c>
      <c r="AC395" s="201">
        <v>45084</v>
      </c>
      <c r="AD395" s="150">
        <f t="shared" si="27"/>
        <v>119</v>
      </c>
      <c r="AE395" s="150">
        <v>0</v>
      </c>
      <c r="AF395" s="567">
        <v>0</v>
      </c>
      <c r="AG395" s="150">
        <v>0</v>
      </c>
      <c r="AH395" s="156" t="s">
        <v>80</v>
      </c>
      <c r="AI395" s="150">
        <f t="shared" si="28"/>
        <v>0</v>
      </c>
      <c r="AJ395" s="143">
        <v>0</v>
      </c>
      <c r="AK395" s="248">
        <v>0</v>
      </c>
      <c r="AL395" s="86" t="s">
        <v>80</v>
      </c>
      <c r="AM395" s="150">
        <v>0</v>
      </c>
      <c r="AN395" s="169" t="s">
        <v>80</v>
      </c>
      <c r="AO395" s="169" t="s">
        <v>80</v>
      </c>
      <c r="AP395" s="150">
        <f t="shared" si="31"/>
        <v>0</v>
      </c>
      <c r="AQ395" s="252">
        <f>+L395+AF395-AK395</f>
        <v>11853000</v>
      </c>
      <c r="AR395" s="86" t="s">
        <v>115</v>
      </c>
      <c r="AS395" s="143">
        <v>0</v>
      </c>
      <c r="AT395" s="203" t="s">
        <v>80</v>
      </c>
      <c r="AU395" s="248">
        <v>11853000</v>
      </c>
      <c r="AV395" s="364">
        <f t="shared" si="29"/>
        <v>0</v>
      </c>
      <c r="AW395" s="133">
        <f t="shared" si="30"/>
        <v>1</v>
      </c>
      <c r="AX395" s="156" t="s">
        <v>80</v>
      </c>
      <c r="AY395" s="86" t="s">
        <v>800</v>
      </c>
      <c r="AZ395" s="145" t="s">
        <v>13370</v>
      </c>
      <c r="BA395" s="81" t="s">
        <v>71</v>
      </c>
      <c r="BB395" s="81" t="s">
        <v>71</v>
      </c>
    </row>
    <row r="396" spans="2:54" s="296" customFormat="1" ht="15" customHeight="1" x14ac:dyDescent="0.2">
      <c r="B396" s="247">
        <v>2023</v>
      </c>
      <c r="C396" s="81">
        <v>891780111</v>
      </c>
      <c r="D396" s="82" t="s">
        <v>68</v>
      </c>
      <c r="E396" s="144" t="s">
        <v>13371</v>
      </c>
      <c r="F396" s="145" t="s">
        <v>13372</v>
      </c>
      <c r="G396" s="138">
        <v>0</v>
      </c>
      <c r="H396" s="145"/>
      <c r="I396" s="86" t="s">
        <v>78</v>
      </c>
      <c r="J396" s="81" t="s">
        <v>1527</v>
      </c>
      <c r="K396" s="141" t="s">
        <v>13373</v>
      </c>
      <c r="L396" s="248">
        <v>8043000</v>
      </c>
      <c r="M396" s="81" t="s">
        <v>73</v>
      </c>
      <c r="N396" s="145"/>
      <c r="O396" s="87" t="s">
        <v>13374</v>
      </c>
      <c r="P396" s="87">
        <v>1082900540</v>
      </c>
      <c r="Q396" s="150">
        <v>33</v>
      </c>
      <c r="R396" s="169">
        <v>44943</v>
      </c>
      <c r="S396" s="248">
        <v>5363267343</v>
      </c>
      <c r="T396" s="169">
        <v>44965</v>
      </c>
      <c r="U396" s="566">
        <f>L396</f>
        <v>8043000</v>
      </c>
      <c r="V396" s="86" t="s">
        <v>70</v>
      </c>
      <c r="W396" s="143">
        <v>45507423</v>
      </c>
      <c r="X396" s="87" t="s">
        <v>12105</v>
      </c>
      <c r="Y396" s="145"/>
      <c r="Z396" s="201">
        <v>44965</v>
      </c>
      <c r="AA396" s="201">
        <v>44965</v>
      </c>
      <c r="AB396" s="201" t="s">
        <v>80</v>
      </c>
      <c r="AC396" s="201">
        <v>45084</v>
      </c>
      <c r="AD396" s="150">
        <f t="shared" si="27"/>
        <v>119</v>
      </c>
      <c r="AE396" s="150">
        <v>1</v>
      </c>
      <c r="AF396" s="567">
        <v>1013000</v>
      </c>
      <c r="AG396" s="150">
        <v>1</v>
      </c>
      <c r="AH396" s="201">
        <v>45100</v>
      </c>
      <c r="AI396" s="150">
        <f t="shared" si="28"/>
        <v>16</v>
      </c>
      <c r="AJ396" s="143">
        <v>0</v>
      </c>
      <c r="AK396" s="248">
        <v>0</v>
      </c>
      <c r="AL396" s="86" t="s">
        <v>80</v>
      </c>
      <c r="AM396" s="150">
        <v>0</v>
      </c>
      <c r="AN396" s="169" t="s">
        <v>80</v>
      </c>
      <c r="AO396" s="169" t="s">
        <v>80</v>
      </c>
      <c r="AP396" s="150">
        <f t="shared" si="31"/>
        <v>0</v>
      </c>
      <c r="AQ396" s="252">
        <f>+L396+AF396-AK396</f>
        <v>9056000</v>
      </c>
      <c r="AR396" s="86" t="s">
        <v>115</v>
      </c>
      <c r="AS396" s="143">
        <v>0</v>
      </c>
      <c r="AT396" s="203" t="s">
        <v>80</v>
      </c>
      <c r="AU396" s="248">
        <v>9056000</v>
      </c>
      <c r="AV396" s="364">
        <f t="shared" si="29"/>
        <v>0</v>
      </c>
      <c r="AW396" s="133">
        <f t="shared" si="30"/>
        <v>1</v>
      </c>
      <c r="AX396" s="156" t="s">
        <v>80</v>
      </c>
      <c r="AY396" s="86" t="s">
        <v>800</v>
      </c>
      <c r="AZ396" s="145" t="s">
        <v>13375</v>
      </c>
      <c r="BA396" s="81" t="s">
        <v>71</v>
      </c>
      <c r="BB396" s="81" t="s">
        <v>71</v>
      </c>
    </row>
    <row r="397" spans="2:54" s="296" customFormat="1" ht="15" customHeight="1" x14ac:dyDescent="0.2">
      <c r="B397" s="247">
        <v>2023</v>
      </c>
      <c r="C397" s="81">
        <v>891780111</v>
      </c>
      <c r="D397" s="82" t="s">
        <v>68</v>
      </c>
      <c r="E397" s="144" t="s">
        <v>13376</v>
      </c>
      <c r="F397" s="145" t="s">
        <v>13377</v>
      </c>
      <c r="G397" s="138">
        <v>0</v>
      </c>
      <c r="H397" s="145"/>
      <c r="I397" s="86" t="s">
        <v>78</v>
      </c>
      <c r="J397" s="81" t="s">
        <v>1527</v>
      </c>
      <c r="K397" s="141" t="s">
        <v>13378</v>
      </c>
      <c r="L397" s="248">
        <v>8043000</v>
      </c>
      <c r="M397" s="81" t="s">
        <v>73</v>
      </c>
      <c r="N397" s="145"/>
      <c r="O397" s="87" t="s">
        <v>13379</v>
      </c>
      <c r="P397" s="87">
        <v>1082876431</v>
      </c>
      <c r="Q397" s="150">
        <v>33</v>
      </c>
      <c r="R397" s="169">
        <v>44943</v>
      </c>
      <c r="S397" s="248">
        <v>5363267343</v>
      </c>
      <c r="T397" s="169">
        <v>44965</v>
      </c>
      <c r="U397" s="566">
        <f>L397</f>
        <v>8043000</v>
      </c>
      <c r="V397" s="86" t="s">
        <v>70</v>
      </c>
      <c r="W397" s="143">
        <v>85450705</v>
      </c>
      <c r="X397" s="87" t="s">
        <v>13380</v>
      </c>
      <c r="Y397" s="145"/>
      <c r="Z397" s="201">
        <v>44965</v>
      </c>
      <c r="AA397" s="201">
        <v>44965</v>
      </c>
      <c r="AB397" s="201" t="s">
        <v>80</v>
      </c>
      <c r="AC397" s="201">
        <v>45084</v>
      </c>
      <c r="AD397" s="150">
        <f t="shared" si="27"/>
        <v>119</v>
      </c>
      <c r="AE397" s="150">
        <v>1</v>
      </c>
      <c r="AF397" s="567">
        <v>1457000</v>
      </c>
      <c r="AG397" s="150">
        <v>1</v>
      </c>
      <c r="AH397" s="201">
        <v>45107</v>
      </c>
      <c r="AI397" s="150">
        <f t="shared" si="28"/>
        <v>23</v>
      </c>
      <c r="AJ397" s="143">
        <v>0</v>
      </c>
      <c r="AK397" s="248">
        <v>0</v>
      </c>
      <c r="AL397" s="86" t="s">
        <v>80</v>
      </c>
      <c r="AM397" s="150">
        <v>0</v>
      </c>
      <c r="AN397" s="169" t="s">
        <v>80</v>
      </c>
      <c r="AO397" s="169" t="s">
        <v>80</v>
      </c>
      <c r="AP397" s="150">
        <f t="shared" si="31"/>
        <v>0</v>
      </c>
      <c r="AQ397" s="252">
        <f>+L397+AF397-AK397</f>
        <v>9500000</v>
      </c>
      <c r="AR397" s="86" t="s">
        <v>115</v>
      </c>
      <c r="AS397" s="143">
        <v>0</v>
      </c>
      <c r="AT397" s="203" t="s">
        <v>80</v>
      </c>
      <c r="AU397" s="248">
        <v>9500000</v>
      </c>
      <c r="AV397" s="364">
        <f t="shared" si="29"/>
        <v>0</v>
      </c>
      <c r="AW397" s="133">
        <f t="shared" si="30"/>
        <v>1</v>
      </c>
      <c r="AX397" s="156" t="s">
        <v>80</v>
      </c>
      <c r="AY397" s="86" t="s">
        <v>800</v>
      </c>
      <c r="AZ397" s="145" t="s">
        <v>13381</v>
      </c>
      <c r="BA397" s="81" t="s">
        <v>71</v>
      </c>
      <c r="BB397" s="81" t="s">
        <v>71</v>
      </c>
    </row>
    <row r="398" spans="2:54" s="296" customFormat="1" ht="15" customHeight="1" x14ac:dyDescent="0.2">
      <c r="B398" s="247">
        <v>2023</v>
      </c>
      <c r="C398" s="81">
        <v>891780111</v>
      </c>
      <c r="D398" s="82" t="s">
        <v>68</v>
      </c>
      <c r="E398" s="144" t="s">
        <v>13382</v>
      </c>
      <c r="F398" s="145" t="s">
        <v>13383</v>
      </c>
      <c r="G398" s="138">
        <v>0</v>
      </c>
      <c r="H398" s="145"/>
      <c r="I398" s="86" t="s">
        <v>78</v>
      </c>
      <c r="J398" s="81" t="s">
        <v>1527</v>
      </c>
      <c r="K398" s="141" t="s">
        <v>13384</v>
      </c>
      <c r="L398" s="248">
        <v>12607000</v>
      </c>
      <c r="M398" s="81" t="s">
        <v>73</v>
      </c>
      <c r="N398" s="145"/>
      <c r="O398" s="87" t="s">
        <v>13385</v>
      </c>
      <c r="P398" s="87">
        <v>1098728251</v>
      </c>
      <c r="Q398" s="150">
        <v>33</v>
      </c>
      <c r="R398" s="169">
        <v>44943</v>
      </c>
      <c r="S398" s="248">
        <v>5363267343</v>
      </c>
      <c r="T398" s="169">
        <v>44965</v>
      </c>
      <c r="U398" s="566">
        <f>L398</f>
        <v>12607000</v>
      </c>
      <c r="V398" s="86" t="s">
        <v>70</v>
      </c>
      <c r="W398" s="143">
        <v>85449357</v>
      </c>
      <c r="X398" s="87" t="s">
        <v>11662</v>
      </c>
      <c r="Y398" s="145"/>
      <c r="Z398" s="201">
        <v>44965</v>
      </c>
      <c r="AA398" s="201">
        <v>44965</v>
      </c>
      <c r="AB398" s="201" t="s">
        <v>80</v>
      </c>
      <c r="AC398" s="201">
        <v>45084</v>
      </c>
      <c r="AD398" s="150">
        <f t="shared" si="27"/>
        <v>119</v>
      </c>
      <c r="AE398" s="150">
        <v>1</v>
      </c>
      <c r="AF398" s="567">
        <v>2377000</v>
      </c>
      <c r="AG398" s="150">
        <v>1</v>
      </c>
      <c r="AH398" s="201">
        <v>45107</v>
      </c>
      <c r="AI398" s="150">
        <f t="shared" si="28"/>
        <v>23</v>
      </c>
      <c r="AJ398" s="143">
        <v>0</v>
      </c>
      <c r="AK398" s="248">
        <v>0</v>
      </c>
      <c r="AL398" s="86" t="s">
        <v>80</v>
      </c>
      <c r="AM398" s="150">
        <v>0</v>
      </c>
      <c r="AN398" s="169" t="s">
        <v>80</v>
      </c>
      <c r="AO398" s="169" t="s">
        <v>80</v>
      </c>
      <c r="AP398" s="150">
        <f t="shared" si="31"/>
        <v>0</v>
      </c>
      <c r="AQ398" s="252">
        <f>+L398+AF398-AK398</f>
        <v>14984000</v>
      </c>
      <c r="AR398" s="86" t="s">
        <v>115</v>
      </c>
      <c r="AS398" s="143">
        <v>0</v>
      </c>
      <c r="AT398" s="203" t="s">
        <v>80</v>
      </c>
      <c r="AU398" s="248">
        <v>14984000</v>
      </c>
      <c r="AV398" s="364">
        <f t="shared" si="29"/>
        <v>0</v>
      </c>
      <c r="AW398" s="133">
        <f t="shared" si="30"/>
        <v>1</v>
      </c>
      <c r="AX398" s="156" t="s">
        <v>80</v>
      </c>
      <c r="AY398" s="86" t="s">
        <v>800</v>
      </c>
      <c r="AZ398" s="145" t="s">
        <v>13386</v>
      </c>
      <c r="BA398" s="81" t="s">
        <v>71</v>
      </c>
      <c r="BB398" s="81" t="s">
        <v>71</v>
      </c>
    </row>
    <row r="399" spans="2:54" s="296" customFormat="1" ht="15" customHeight="1" x14ac:dyDescent="0.2">
      <c r="B399" s="247">
        <v>2023</v>
      </c>
      <c r="C399" s="81">
        <v>891780111</v>
      </c>
      <c r="D399" s="82" t="s">
        <v>68</v>
      </c>
      <c r="E399" s="144" t="s">
        <v>13387</v>
      </c>
      <c r="F399" s="145" t="s">
        <v>13388</v>
      </c>
      <c r="G399" s="138">
        <v>0</v>
      </c>
      <c r="H399" s="145"/>
      <c r="I399" s="86" t="s">
        <v>78</v>
      </c>
      <c r="J399" s="81" t="s">
        <v>1527</v>
      </c>
      <c r="K399" s="141" t="s">
        <v>13389</v>
      </c>
      <c r="L399" s="248">
        <v>8043000</v>
      </c>
      <c r="M399" s="81" t="s">
        <v>73</v>
      </c>
      <c r="N399" s="145"/>
      <c r="O399" s="87" t="s">
        <v>13390</v>
      </c>
      <c r="P399" s="87">
        <v>7634587</v>
      </c>
      <c r="Q399" s="150">
        <v>33</v>
      </c>
      <c r="R399" s="169">
        <v>44943</v>
      </c>
      <c r="S399" s="248">
        <v>5363267343</v>
      </c>
      <c r="T399" s="169">
        <v>44965</v>
      </c>
      <c r="U399" s="566">
        <f>L399</f>
        <v>8043000</v>
      </c>
      <c r="V399" s="86" t="s">
        <v>70</v>
      </c>
      <c r="W399" s="143">
        <v>85152695</v>
      </c>
      <c r="X399" s="87" t="s">
        <v>12193</v>
      </c>
      <c r="Y399" s="145"/>
      <c r="Z399" s="201">
        <v>44965</v>
      </c>
      <c r="AA399" s="201">
        <v>44965</v>
      </c>
      <c r="AB399" s="201" t="s">
        <v>80</v>
      </c>
      <c r="AC399" s="201">
        <v>45084</v>
      </c>
      <c r="AD399" s="150">
        <f t="shared" si="27"/>
        <v>119</v>
      </c>
      <c r="AE399" s="150">
        <v>1</v>
      </c>
      <c r="AF399" s="567">
        <v>1457000</v>
      </c>
      <c r="AG399" s="150">
        <v>1</v>
      </c>
      <c r="AH399" s="201">
        <v>45107</v>
      </c>
      <c r="AI399" s="150">
        <f t="shared" si="28"/>
        <v>23</v>
      </c>
      <c r="AJ399" s="143">
        <v>0</v>
      </c>
      <c r="AK399" s="248">
        <v>0</v>
      </c>
      <c r="AL399" s="86" t="s">
        <v>80</v>
      </c>
      <c r="AM399" s="150">
        <v>0</v>
      </c>
      <c r="AN399" s="169" t="s">
        <v>80</v>
      </c>
      <c r="AO399" s="169" t="s">
        <v>80</v>
      </c>
      <c r="AP399" s="150">
        <f t="shared" si="31"/>
        <v>0</v>
      </c>
      <c r="AQ399" s="252">
        <f>+L399+AF399-AK399</f>
        <v>9500000</v>
      </c>
      <c r="AR399" s="86" t="s">
        <v>115</v>
      </c>
      <c r="AS399" s="143">
        <v>0</v>
      </c>
      <c r="AT399" s="203" t="s">
        <v>80</v>
      </c>
      <c r="AU399" s="248">
        <v>9500000</v>
      </c>
      <c r="AV399" s="364">
        <f t="shared" si="29"/>
        <v>0</v>
      </c>
      <c r="AW399" s="133">
        <f t="shared" si="30"/>
        <v>1</v>
      </c>
      <c r="AX399" s="156" t="s">
        <v>80</v>
      </c>
      <c r="AY399" s="86" t="s">
        <v>800</v>
      </c>
      <c r="AZ399" s="145" t="s">
        <v>13391</v>
      </c>
      <c r="BA399" s="81" t="s">
        <v>71</v>
      </c>
      <c r="BB399" s="81" t="s">
        <v>71</v>
      </c>
    </row>
    <row r="400" spans="2:54" s="296" customFormat="1" ht="15" customHeight="1" x14ac:dyDescent="0.2">
      <c r="B400" s="247">
        <v>2023</v>
      </c>
      <c r="C400" s="81">
        <v>891780111</v>
      </c>
      <c r="D400" s="82" t="s">
        <v>68</v>
      </c>
      <c r="E400" s="144" t="s">
        <v>13392</v>
      </c>
      <c r="F400" s="145" t="s">
        <v>13393</v>
      </c>
      <c r="G400" s="138">
        <v>0</v>
      </c>
      <c r="H400" s="145"/>
      <c r="I400" s="86" t="s">
        <v>78</v>
      </c>
      <c r="J400" s="81" t="s">
        <v>1527</v>
      </c>
      <c r="K400" s="141" t="s">
        <v>13394</v>
      </c>
      <c r="L400" s="248">
        <v>11000000</v>
      </c>
      <c r="M400" s="81" t="s">
        <v>73</v>
      </c>
      <c r="N400" s="145"/>
      <c r="O400" s="87" t="s">
        <v>13395</v>
      </c>
      <c r="P400" s="87">
        <v>42155216</v>
      </c>
      <c r="Q400" s="150">
        <v>33</v>
      </c>
      <c r="R400" s="169">
        <v>44943</v>
      </c>
      <c r="S400" s="248">
        <v>5363267343</v>
      </c>
      <c r="T400" s="169">
        <v>44965</v>
      </c>
      <c r="U400" s="566">
        <f>L400</f>
        <v>11000000</v>
      </c>
      <c r="V400" s="86" t="s">
        <v>70</v>
      </c>
      <c r="W400" s="143">
        <v>85471791</v>
      </c>
      <c r="X400" s="87" t="s">
        <v>12429</v>
      </c>
      <c r="Y400" s="145"/>
      <c r="Z400" s="201">
        <v>44965</v>
      </c>
      <c r="AA400" s="201">
        <v>44965</v>
      </c>
      <c r="AB400" s="201" t="s">
        <v>80</v>
      </c>
      <c r="AC400" s="201">
        <v>45084</v>
      </c>
      <c r="AD400" s="150">
        <f t="shared" si="27"/>
        <v>119</v>
      </c>
      <c r="AE400" s="150">
        <v>1</v>
      </c>
      <c r="AF400" s="567">
        <v>1917000</v>
      </c>
      <c r="AG400" s="150">
        <v>1</v>
      </c>
      <c r="AH400" s="201">
        <v>45107</v>
      </c>
      <c r="AI400" s="150">
        <f t="shared" si="28"/>
        <v>23</v>
      </c>
      <c r="AJ400" s="143">
        <v>0</v>
      </c>
      <c r="AK400" s="248">
        <v>0</v>
      </c>
      <c r="AL400" s="86" t="s">
        <v>80</v>
      </c>
      <c r="AM400" s="150">
        <v>0</v>
      </c>
      <c r="AN400" s="169" t="s">
        <v>80</v>
      </c>
      <c r="AO400" s="169" t="s">
        <v>80</v>
      </c>
      <c r="AP400" s="150">
        <f t="shared" si="31"/>
        <v>0</v>
      </c>
      <c r="AQ400" s="252">
        <f>+L400+AF400-AK400</f>
        <v>12917000</v>
      </c>
      <c r="AR400" s="86" t="s">
        <v>115</v>
      </c>
      <c r="AS400" s="143">
        <v>0</v>
      </c>
      <c r="AT400" s="203" t="s">
        <v>80</v>
      </c>
      <c r="AU400" s="248">
        <v>12917000</v>
      </c>
      <c r="AV400" s="364">
        <f t="shared" si="29"/>
        <v>0</v>
      </c>
      <c r="AW400" s="133">
        <f t="shared" si="30"/>
        <v>1</v>
      </c>
      <c r="AX400" s="156" t="s">
        <v>80</v>
      </c>
      <c r="AY400" s="86" t="s">
        <v>800</v>
      </c>
      <c r="AZ400" s="145" t="s">
        <v>13396</v>
      </c>
      <c r="BA400" s="81" t="s">
        <v>71</v>
      </c>
      <c r="BB400" s="81" t="s">
        <v>71</v>
      </c>
    </row>
    <row r="401" spans="2:54" s="296" customFormat="1" ht="15" customHeight="1" x14ac:dyDescent="0.2">
      <c r="B401" s="247">
        <v>2023</v>
      </c>
      <c r="C401" s="81">
        <v>891780111</v>
      </c>
      <c r="D401" s="82" t="s">
        <v>68</v>
      </c>
      <c r="E401" s="144" t="s">
        <v>13397</v>
      </c>
      <c r="F401" s="145" t="s">
        <v>13398</v>
      </c>
      <c r="G401" s="568">
        <v>0</v>
      </c>
      <c r="H401" s="145"/>
      <c r="I401" s="86" t="s">
        <v>78</v>
      </c>
      <c r="J401" s="317" t="s">
        <v>1527</v>
      </c>
      <c r="K401" s="569" t="s">
        <v>13399</v>
      </c>
      <c r="L401" s="570">
        <v>8043000</v>
      </c>
      <c r="M401" s="81" t="s">
        <v>73</v>
      </c>
      <c r="N401" s="145"/>
      <c r="O401" s="482" t="s">
        <v>13400</v>
      </c>
      <c r="P401" s="482">
        <v>36506829</v>
      </c>
      <c r="Q401" s="150">
        <v>33</v>
      </c>
      <c r="R401" s="169">
        <v>44943</v>
      </c>
      <c r="S401" s="570">
        <v>5363267343</v>
      </c>
      <c r="T401" s="169">
        <v>44965</v>
      </c>
      <c r="U401" s="566">
        <f>L401</f>
        <v>8043000</v>
      </c>
      <c r="V401" s="86" t="s">
        <v>70</v>
      </c>
      <c r="W401" s="481">
        <v>45507423</v>
      </c>
      <c r="X401" s="482" t="s">
        <v>12105</v>
      </c>
      <c r="Y401" s="145"/>
      <c r="Z401" s="472">
        <v>44965</v>
      </c>
      <c r="AA401" s="472">
        <v>44965</v>
      </c>
      <c r="AB401" s="201" t="s">
        <v>80</v>
      </c>
      <c r="AC401" s="472">
        <v>45084</v>
      </c>
      <c r="AD401" s="150">
        <f t="shared" si="27"/>
        <v>119</v>
      </c>
      <c r="AE401" s="359">
        <v>1</v>
      </c>
      <c r="AF401" s="571">
        <v>3230000</v>
      </c>
      <c r="AG401" s="359">
        <v>1</v>
      </c>
      <c r="AH401" s="201">
        <v>45135</v>
      </c>
      <c r="AI401" s="150">
        <f t="shared" si="28"/>
        <v>51</v>
      </c>
      <c r="AJ401" s="143">
        <v>0</v>
      </c>
      <c r="AK401" s="248">
        <v>0</v>
      </c>
      <c r="AL401" s="86" t="s">
        <v>80</v>
      </c>
      <c r="AM401" s="150">
        <v>0</v>
      </c>
      <c r="AN401" s="169" t="s">
        <v>80</v>
      </c>
      <c r="AO401" s="169" t="s">
        <v>80</v>
      </c>
      <c r="AP401" s="150">
        <f t="shared" si="31"/>
        <v>0</v>
      </c>
      <c r="AQ401" s="252">
        <f>+L401+AF401-AK401</f>
        <v>11273000</v>
      </c>
      <c r="AR401" s="86" t="s">
        <v>115</v>
      </c>
      <c r="AS401" s="143">
        <v>0</v>
      </c>
      <c r="AT401" s="203" t="s">
        <v>80</v>
      </c>
      <c r="AU401" s="248">
        <v>11273000</v>
      </c>
      <c r="AV401" s="364">
        <f t="shared" si="29"/>
        <v>0</v>
      </c>
      <c r="AW401" s="133">
        <f t="shared" si="30"/>
        <v>1</v>
      </c>
      <c r="AX401" s="156" t="s">
        <v>80</v>
      </c>
      <c r="AY401" s="86" t="s">
        <v>800</v>
      </c>
      <c r="AZ401" s="145" t="s">
        <v>13401</v>
      </c>
      <c r="BA401" s="81" t="s">
        <v>71</v>
      </c>
      <c r="BB401" s="81" t="s">
        <v>71</v>
      </c>
    </row>
    <row r="402" spans="2:54" s="296" customFormat="1" ht="15" customHeight="1" x14ac:dyDescent="0.2">
      <c r="B402" s="247">
        <v>2023</v>
      </c>
      <c r="C402" s="81">
        <v>891780111</v>
      </c>
      <c r="D402" s="82" t="s">
        <v>68</v>
      </c>
      <c r="E402" s="144" t="s">
        <v>13402</v>
      </c>
      <c r="F402" s="145" t="s">
        <v>13403</v>
      </c>
      <c r="G402" s="138">
        <v>0</v>
      </c>
      <c r="H402" s="145"/>
      <c r="I402" s="86" t="s">
        <v>78</v>
      </c>
      <c r="J402" s="81" t="s">
        <v>1527</v>
      </c>
      <c r="K402" s="141" t="s">
        <v>13404</v>
      </c>
      <c r="L402" s="248">
        <v>8043000</v>
      </c>
      <c r="M402" s="81" t="s">
        <v>73</v>
      </c>
      <c r="N402" s="145"/>
      <c r="O402" s="87" t="s">
        <v>13405</v>
      </c>
      <c r="P402" s="87">
        <v>1082841112</v>
      </c>
      <c r="Q402" s="150">
        <v>33</v>
      </c>
      <c r="R402" s="169">
        <v>44943</v>
      </c>
      <c r="S402" s="248">
        <v>5363267343</v>
      </c>
      <c r="T402" s="169">
        <v>44965</v>
      </c>
      <c r="U402" s="566">
        <f>L402</f>
        <v>8043000</v>
      </c>
      <c r="V402" s="86" t="s">
        <v>70</v>
      </c>
      <c r="W402" s="143">
        <v>57297693</v>
      </c>
      <c r="X402" s="87" t="s">
        <v>10056</v>
      </c>
      <c r="Y402" s="145"/>
      <c r="Z402" s="201">
        <v>44965</v>
      </c>
      <c r="AA402" s="201">
        <v>44965</v>
      </c>
      <c r="AB402" s="201" t="s">
        <v>80</v>
      </c>
      <c r="AC402" s="201">
        <v>45084</v>
      </c>
      <c r="AD402" s="150">
        <f t="shared" si="27"/>
        <v>119</v>
      </c>
      <c r="AE402" s="150">
        <v>1</v>
      </c>
      <c r="AF402" s="567">
        <v>1457000</v>
      </c>
      <c r="AG402" s="150">
        <v>1</v>
      </c>
      <c r="AH402" s="201">
        <v>45107</v>
      </c>
      <c r="AI402" s="150">
        <f t="shared" si="28"/>
        <v>23</v>
      </c>
      <c r="AJ402" s="143">
        <v>0</v>
      </c>
      <c r="AK402" s="248">
        <v>0</v>
      </c>
      <c r="AL402" s="86" t="s">
        <v>80</v>
      </c>
      <c r="AM402" s="150">
        <v>0</v>
      </c>
      <c r="AN402" s="169" t="s">
        <v>80</v>
      </c>
      <c r="AO402" s="169" t="s">
        <v>80</v>
      </c>
      <c r="AP402" s="150">
        <f t="shared" si="31"/>
        <v>0</v>
      </c>
      <c r="AQ402" s="252">
        <f>+L402+AF402-AK402</f>
        <v>9500000</v>
      </c>
      <c r="AR402" s="86" t="s">
        <v>115</v>
      </c>
      <c r="AS402" s="143">
        <v>0</v>
      </c>
      <c r="AT402" s="203" t="s">
        <v>80</v>
      </c>
      <c r="AU402" s="248">
        <v>9500000</v>
      </c>
      <c r="AV402" s="364">
        <f t="shared" si="29"/>
        <v>0</v>
      </c>
      <c r="AW402" s="133">
        <f t="shared" si="30"/>
        <v>1</v>
      </c>
      <c r="AX402" s="156" t="s">
        <v>80</v>
      </c>
      <c r="AY402" s="86" t="s">
        <v>800</v>
      </c>
      <c r="AZ402" s="145" t="s">
        <v>13406</v>
      </c>
      <c r="BA402" s="81" t="s">
        <v>71</v>
      </c>
      <c r="BB402" s="81" t="s">
        <v>71</v>
      </c>
    </row>
    <row r="403" spans="2:54" s="296" customFormat="1" ht="15" customHeight="1" x14ac:dyDescent="0.2">
      <c r="B403" s="247">
        <v>2023</v>
      </c>
      <c r="C403" s="81">
        <v>891780111</v>
      </c>
      <c r="D403" s="82" t="s">
        <v>68</v>
      </c>
      <c r="E403" s="144" t="s">
        <v>13407</v>
      </c>
      <c r="F403" s="145" t="s">
        <v>13408</v>
      </c>
      <c r="G403" s="138">
        <v>0</v>
      </c>
      <c r="H403" s="145"/>
      <c r="I403" s="86" t="s">
        <v>78</v>
      </c>
      <c r="J403" s="81" t="s">
        <v>1527</v>
      </c>
      <c r="K403" s="141" t="s">
        <v>13409</v>
      </c>
      <c r="L403" s="248">
        <v>9313000</v>
      </c>
      <c r="M403" s="81" t="s">
        <v>73</v>
      </c>
      <c r="N403" s="145"/>
      <c r="O403" s="87" t="s">
        <v>13410</v>
      </c>
      <c r="P403" s="87">
        <v>1026256729</v>
      </c>
      <c r="Q403" s="150">
        <v>33</v>
      </c>
      <c r="R403" s="169">
        <v>44943</v>
      </c>
      <c r="S403" s="248">
        <v>5363267343</v>
      </c>
      <c r="T403" s="169">
        <v>44965</v>
      </c>
      <c r="U403" s="566">
        <f>L403</f>
        <v>9313000</v>
      </c>
      <c r="V403" s="86" t="s">
        <v>70</v>
      </c>
      <c r="W403" s="143">
        <v>57297693</v>
      </c>
      <c r="X403" s="87" t="s">
        <v>10056</v>
      </c>
      <c r="Y403" s="145"/>
      <c r="Z403" s="201">
        <v>44965</v>
      </c>
      <c r="AA403" s="201">
        <v>44965</v>
      </c>
      <c r="AB403" s="201" t="s">
        <v>80</v>
      </c>
      <c r="AC403" s="201">
        <v>45084</v>
      </c>
      <c r="AD403" s="150">
        <f t="shared" si="27"/>
        <v>119</v>
      </c>
      <c r="AE403" s="150">
        <v>0</v>
      </c>
      <c r="AF403" s="567">
        <v>0</v>
      </c>
      <c r="AG403" s="150">
        <v>0</v>
      </c>
      <c r="AH403" s="156" t="s">
        <v>80</v>
      </c>
      <c r="AI403" s="150">
        <f t="shared" si="28"/>
        <v>0</v>
      </c>
      <c r="AJ403" s="143">
        <v>0</v>
      </c>
      <c r="AK403" s="248">
        <v>0</v>
      </c>
      <c r="AL403" s="86" t="s">
        <v>80</v>
      </c>
      <c r="AM403" s="150">
        <v>0</v>
      </c>
      <c r="AN403" s="169" t="s">
        <v>80</v>
      </c>
      <c r="AO403" s="169" t="s">
        <v>80</v>
      </c>
      <c r="AP403" s="150">
        <f t="shared" si="31"/>
        <v>0</v>
      </c>
      <c r="AQ403" s="252">
        <f>+L403+AF403-AK403</f>
        <v>9313000</v>
      </c>
      <c r="AR403" s="86" t="s">
        <v>115</v>
      </c>
      <c r="AS403" s="143">
        <v>0</v>
      </c>
      <c r="AT403" s="203" t="s">
        <v>80</v>
      </c>
      <c r="AU403" s="248">
        <v>9313000</v>
      </c>
      <c r="AV403" s="364">
        <f t="shared" si="29"/>
        <v>0</v>
      </c>
      <c r="AW403" s="133">
        <f t="shared" si="30"/>
        <v>1</v>
      </c>
      <c r="AX403" s="156" t="s">
        <v>80</v>
      </c>
      <c r="AY403" s="86" t="s">
        <v>800</v>
      </c>
      <c r="AZ403" s="145" t="s">
        <v>13411</v>
      </c>
      <c r="BA403" s="81" t="s">
        <v>71</v>
      </c>
      <c r="BB403" s="81" t="s">
        <v>71</v>
      </c>
    </row>
    <row r="404" spans="2:54" s="296" customFormat="1" ht="15" customHeight="1" x14ac:dyDescent="0.2">
      <c r="B404" s="247">
        <v>2023</v>
      </c>
      <c r="C404" s="81">
        <v>891780111</v>
      </c>
      <c r="D404" s="82" t="s">
        <v>68</v>
      </c>
      <c r="E404" s="144" t="s">
        <v>13412</v>
      </c>
      <c r="F404" s="145" t="s">
        <v>13413</v>
      </c>
      <c r="G404" s="138">
        <v>0</v>
      </c>
      <c r="H404" s="145"/>
      <c r="I404" s="86" t="s">
        <v>78</v>
      </c>
      <c r="J404" s="81" t="s">
        <v>1527</v>
      </c>
      <c r="K404" s="141" t="s">
        <v>13414</v>
      </c>
      <c r="L404" s="248">
        <v>10583000</v>
      </c>
      <c r="M404" s="81" t="s">
        <v>73</v>
      </c>
      <c r="N404" s="145"/>
      <c r="O404" s="87" t="s">
        <v>13415</v>
      </c>
      <c r="P404" s="87">
        <v>1084789302</v>
      </c>
      <c r="Q404" s="150">
        <v>33</v>
      </c>
      <c r="R404" s="169">
        <v>44943</v>
      </c>
      <c r="S404" s="248">
        <v>5363267343</v>
      </c>
      <c r="T404" s="169">
        <v>44965</v>
      </c>
      <c r="U404" s="566">
        <f>L404</f>
        <v>10583000</v>
      </c>
      <c r="V404" s="86" t="s">
        <v>70</v>
      </c>
      <c r="W404" s="143">
        <v>72004252</v>
      </c>
      <c r="X404" s="87" t="s">
        <v>12089</v>
      </c>
      <c r="Y404" s="145"/>
      <c r="Z404" s="201">
        <v>44965</v>
      </c>
      <c r="AA404" s="201">
        <v>44965</v>
      </c>
      <c r="AB404" s="201" t="s">
        <v>80</v>
      </c>
      <c r="AC404" s="201">
        <v>45084</v>
      </c>
      <c r="AD404" s="150">
        <f t="shared" si="27"/>
        <v>119</v>
      </c>
      <c r="AE404" s="150">
        <v>1</v>
      </c>
      <c r="AF404" s="567">
        <v>1917000</v>
      </c>
      <c r="AG404" s="150">
        <v>1</v>
      </c>
      <c r="AH404" s="201">
        <v>45107</v>
      </c>
      <c r="AI404" s="150">
        <f t="shared" si="28"/>
        <v>23</v>
      </c>
      <c r="AJ404" s="143">
        <v>0</v>
      </c>
      <c r="AK404" s="248">
        <v>0</v>
      </c>
      <c r="AL404" s="86" t="s">
        <v>80</v>
      </c>
      <c r="AM404" s="150">
        <v>0</v>
      </c>
      <c r="AN404" s="169" t="s">
        <v>80</v>
      </c>
      <c r="AO404" s="169" t="s">
        <v>80</v>
      </c>
      <c r="AP404" s="150">
        <f t="shared" si="31"/>
        <v>0</v>
      </c>
      <c r="AQ404" s="252">
        <f>+L404+AF404-AK404</f>
        <v>12500000</v>
      </c>
      <c r="AR404" s="86" t="s">
        <v>115</v>
      </c>
      <c r="AS404" s="143">
        <v>0</v>
      </c>
      <c r="AT404" s="203" t="s">
        <v>80</v>
      </c>
      <c r="AU404" s="248">
        <v>12500000</v>
      </c>
      <c r="AV404" s="364">
        <f t="shared" si="29"/>
        <v>0</v>
      </c>
      <c r="AW404" s="133">
        <f t="shared" si="30"/>
        <v>1</v>
      </c>
      <c r="AX404" s="156" t="s">
        <v>80</v>
      </c>
      <c r="AY404" s="86" t="s">
        <v>800</v>
      </c>
      <c r="AZ404" s="145" t="s">
        <v>13416</v>
      </c>
      <c r="BA404" s="81" t="s">
        <v>71</v>
      </c>
      <c r="BB404" s="81" t="s">
        <v>71</v>
      </c>
    </row>
    <row r="405" spans="2:54" s="296" customFormat="1" ht="15" customHeight="1" x14ac:dyDescent="0.2">
      <c r="B405" s="247">
        <v>2023</v>
      </c>
      <c r="C405" s="81">
        <v>891780111</v>
      </c>
      <c r="D405" s="82" t="s">
        <v>68</v>
      </c>
      <c r="E405" s="144" t="s">
        <v>13417</v>
      </c>
      <c r="F405" s="145" t="s">
        <v>13418</v>
      </c>
      <c r="G405" s="138">
        <v>0</v>
      </c>
      <c r="H405" s="145"/>
      <c r="I405" s="86" t="s">
        <v>78</v>
      </c>
      <c r="J405" s="81" t="s">
        <v>1527</v>
      </c>
      <c r="K405" s="141" t="s">
        <v>13419</v>
      </c>
      <c r="L405" s="248">
        <v>9313000</v>
      </c>
      <c r="M405" s="81" t="s">
        <v>73</v>
      </c>
      <c r="N405" s="145"/>
      <c r="O405" s="87" t="s">
        <v>13420</v>
      </c>
      <c r="P405" s="87">
        <v>36726740</v>
      </c>
      <c r="Q405" s="150">
        <v>33</v>
      </c>
      <c r="R405" s="169">
        <v>44943</v>
      </c>
      <c r="S405" s="248">
        <v>5363267343</v>
      </c>
      <c r="T405" s="169">
        <v>44965</v>
      </c>
      <c r="U405" s="566">
        <f>L405</f>
        <v>9313000</v>
      </c>
      <c r="V405" s="86" t="s">
        <v>70</v>
      </c>
      <c r="W405" s="143">
        <v>36557666</v>
      </c>
      <c r="X405" s="87" t="s">
        <v>9555</v>
      </c>
      <c r="Y405" s="145"/>
      <c r="Z405" s="201">
        <v>44965</v>
      </c>
      <c r="AA405" s="201">
        <v>44965</v>
      </c>
      <c r="AB405" s="201" t="s">
        <v>80</v>
      </c>
      <c r="AC405" s="201">
        <v>45084</v>
      </c>
      <c r="AD405" s="150">
        <f t="shared" si="27"/>
        <v>119</v>
      </c>
      <c r="AE405" s="150">
        <v>0</v>
      </c>
      <c r="AF405" s="567">
        <v>0</v>
      </c>
      <c r="AG405" s="150">
        <v>0</v>
      </c>
      <c r="AH405" s="156" t="s">
        <v>80</v>
      </c>
      <c r="AI405" s="150">
        <f t="shared" si="28"/>
        <v>0</v>
      </c>
      <c r="AJ405" s="143">
        <v>0</v>
      </c>
      <c r="AK405" s="248">
        <v>0</v>
      </c>
      <c r="AL405" s="86" t="s">
        <v>80</v>
      </c>
      <c r="AM405" s="150">
        <v>0</v>
      </c>
      <c r="AN405" s="169" t="s">
        <v>80</v>
      </c>
      <c r="AO405" s="169" t="s">
        <v>80</v>
      </c>
      <c r="AP405" s="150">
        <f t="shared" si="31"/>
        <v>0</v>
      </c>
      <c r="AQ405" s="252">
        <f>+L405+AF405-AK405</f>
        <v>9313000</v>
      </c>
      <c r="AR405" s="86" t="s">
        <v>115</v>
      </c>
      <c r="AS405" s="143">
        <v>0</v>
      </c>
      <c r="AT405" s="203" t="s">
        <v>80</v>
      </c>
      <c r="AU405" s="248">
        <v>9313000</v>
      </c>
      <c r="AV405" s="364">
        <f t="shared" si="29"/>
        <v>0</v>
      </c>
      <c r="AW405" s="133">
        <f t="shared" si="30"/>
        <v>1</v>
      </c>
      <c r="AX405" s="156" t="s">
        <v>80</v>
      </c>
      <c r="AY405" s="86" t="s">
        <v>800</v>
      </c>
      <c r="AZ405" s="145" t="s">
        <v>13421</v>
      </c>
      <c r="BA405" s="81" t="s">
        <v>71</v>
      </c>
      <c r="BB405" s="81" t="s">
        <v>71</v>
      </c>
    </row>
    <row r="406" spans="2:54" s="296" customFormat="1" ht="15" customHeight="1" x14ac:dyDescent="0.2">
      <c r="B406" s="247">
        <v>2023</v>
      </c>
      <c r="C406" s="81">
        <v>891780111</v>
      </c>
      <c r="D406" s="82" t="s">
        <v>68</v>
      </c>
      <c r="E406" s="144" t="s">
        <v>13422</v>
      </c>
      <c r="F406" s="145" t="s">
        <v>13423</v>
      </c>
      <c r="G406" s="138">
        <v>0</v>
      </c>
      <c r="H406" s="145"/>
      <c r="I406" s="86" t="s">
        <v>78</v>
      </c>
      <c r="J406" s="81" t="s">
        <v>1527</v>
      </c>
      <c r="K406" s="141" t="s">
        <v>13424</v>
      </c>
      <c r="L406" s="248">
        <v>9313000</v>
      </c>
      <c r="M406" s="81" t="s">
        <v>73</v>
      </c>
      <c r="N406" s="145"/>
      <c r="O406" s="87" t="s">
        <v>13425</v>
      </c>
      <c r="P406" s="87">
        <v>85153365</v>
      </c>
      <c r="Q406" s="150">
        <v>33</v>
      </c>
      <c r="R406" s="169">
        <v>44943</v>
      </c>
      <c r="S406" s="248">
        <v>5363267343</v>
      </c>
      <c r="T406" s="169">
        <v>44965</v>
      </c>
      <c r="U406" s="566">
        <f>L406</f>
        <v>9313000</v>
      </c>
      <c r="V406" s="86" t="s">
        <v>70</v>
      </c>
      <c r="W406" s="143">
        <v>85152695</v>
      </c>
      <c r="X406" s="87" t="s">
        <v>12193</v>
      </c>
      <c r="Y406" s="145"/>
      <c r="Z406" s="201">
        <v>44965</v>
      </c>
      <c r="AA406" s="201">
        <v>44965</v>
      </c>
      <c r="AB406" s="201" t="s">
        <v>80</v>
      </c>
      <c r="AC406" s="201">
        <v>45084</v>
      </c>
      <c r="AD406" s="150">
        <f t="shared" si="27"/>
        <v>119</v>
      </c>
      <c r="AE406" s="150">
        <v>0</v>
      </c>
      <c r="AF406" s="567">
        <v>0</v>
      </c>
      <c r="AG406" s="150">
        <v>0</v>
      </c>
      <c r="AH406" s="156" t="s">
        <v>80</v>
      </c>
      <c r="AI406" s="150">
        <f t="shared" si="28"/>
        <v>0</v>
      </c>
      <c r="AJ406" s="143">
        <v>0</v>
      </c>
      <c r="AK406" s="248">
        <v>0</v>
      </c>
      <c r="AL406" s="86" t="s">
        <v>80</v>
      </c>
      <c r="AM406" s="150">
        <v>0</v>
      </c>
      <c r="AN406" s="169" t="s">
        <v>80</v>
      </c>
      <c r="AO406" s="169" t="s">
        <v>80</v>
      </c>
      <c r="AP406" s="150">
        <f t="shared" si="31"/>
        <v>0</v>
      </c>
      <c r="AQ406" s="252">
        <f>+L406+AF406-AK406</f>
        <v>9313000</v>
      </c>
      <c r="AR406" s="86" t="s">
        <v>115</v>
      </c>
      <c r="AS406" s="143">
        <v>0</v>
      </c>
      <c r="AT406" s="203" t="s">
        <v>80</v>
      </c>
      <c r="AU406" s="248">
        <v>9313000</v>
      </c>
      <c r="AV406" s="364">
        <f t="shared" si="29"/>
        <v>0</v>
      </c>
      <c r="AW406" s="133">
        <f t="shared" si="30"/>
        <v>1</v>
      </c>
      <c r="AX406" s="156" t="s">
        <v>80</v>
      </c>
      <c r="AY406" s="86" t="s">
        <v>800</v>
      </c>
      <c r="AZ406" s="145" t="s">
        <v>13426</v>
      </c>
      <c r="BA406" s="81" t="s">
        <v>71</v>
      </c>
      <c r="BB406" s="81" t="s">
        <v>71</v>
      </c>
    </row>
    <row r="407" spans="2:54" s="296" customFormat="1" ht="15" customHeight="1" x14ac:dyDescent="0.2">
      <c r="B407" s="247">
        <v>2023</v>
      </c>
      <c r="C407" s="81">
        <v>891780111</v>
      </c>
      <c r="D407" s="82" t="s">
        <v>68</v>
      </c>
      <c r="E407" s="144" t="s">
        <v>13427</v>
      </c>
      <c r="F407" s="145" t="s">
        <v>13428</v>
      </c>
      <c r="G407" s="138">
        <v>0</v>
      </c>
      <c r="H407" s="145"/>
      <c r="I407" s="86" t="s">
        <v>78</v>
      </c>
      <c r="J407" s="81" t="s">
        <v>1527</v>
      </c>
      <c r="K407" s="141" t="s">
        <v>13429</v>
      </c>
      <c r="L407" s="248">
        <v>8043000</v>
      </c>
      <c r="M407" s="81" t="s">
        <v>73</v>
      </c>
      <c r="N407" s="145"/>
      <c r="O407" s="87" t="s">
        <v>13430</v>
      </c>
      <c r="P407" s="87">
        <v>36726128</v>
      </c>
      <c r="Q407" s="150">
        <v>33</v>
      </c>
      <c r="R407" s="169">
        <v>44943</v>
      </c>
      <c r="S407" s="248">
        <v>5363267343</v>
      </c>
      <c r="T407" s="169">
        <v>44965</v>
      </c>
      <c r="U407" s="566">
        <f>L407</f>
        <v>8043000</v>
      </c>
      <c r="V407" s="86" t="s">
        <v>70</v>
      </c>
      <c r="W407" s="143">
        <v>7633817</v>
      </c>
      <c r="X407" s="87" t="s">
        <v>10035</v>
      </c>
      <c r="Y407" s="145"/>
      <c r="Z407" s="201">
        <v>44965</v>
      </c>
      <c r="AA407" s="201">
        <v>44965</v>
      </c>
      <c r="AB407" s="201" t="s">
        <v>80</v>
      </c>
      <c r="AC407" s="201">
        <v>45084</v>
      </c>
      <c r="AD407" s="150">
        <f t="shared" si="27"/>
        <v>119</v>
      </c>
      <c r="AE407" s="150">
        <v>0</v>
      </c>
      <c r="AF407" s="567">
        <v>0</v>
      </c>
      <c r="AG407" s="150">
        <v>0</v>
      </c>
      <c r="AH407" s="156" t="s">
        <v>80</v>
      </c>
      <c r="AI407" s="150">
        <f t="shared" si="28"/>
        <v>0</v>
      </c>
      <c r="AJ407" s="143">
        <v>0</v>
      </c>
      <c r="AK407" s="248">
        <v>0</v>
      </c>
      <c r="AL407" s="86" t="s">
        <v>80</v>
      </c>
      <c r="AM407" s="150">
        <v>0</v>
      </c>
      <c r="AN407" s="169" t="s">
        <v>80</v>
      </c>
      <c r="AO407" s="169" t="s">
        <v>80</v>
      </c>
      <c r="AP407" s="150">
        <f t="shared" si="31"/>
        <v>0</v>
      </c>
      <c r="AQ407" s="252">
        <f>+L407+AF407-AK407</f>
        <v>8043000</v>
      </c>
      <c r="AR407" s="86" t="s">
        <v>115</v>
      </c>
      <c r="AS407" s="143">
        <v>0</v>
      </c>
      <c r="AT407" s="203" t="s">
        <v>80</v>
      </c>
      <c r="AU407" s="248">
        <v>8043000</v>
      </c>
      <c r="AV407" s="364">
        <f t="shared" si="29"/>
        <v>0</v>
      </c>
      <c r="AW407" s="133">
        <f t="shared" si="30"/>
        <v>1</v>
      </c>
      <c r="AX407" s="156" t="s">
        <v>80</v>
      </c>
      <c r="AY407" s="86" t="s">
        <v>800</v>
      </c>
      <c r="AZ407" s="145" t="s">
        <v>13431</v>
      </c>
      <c r="BA407" s="81" t="s">
        <v>71</v>
      </c>
      <c r="BB407" s="81" t="s">
        <v>71</v>
      </c>
    </row>
    <row r="408" spans="2:54" s="296" customFormat="1" ht="15" customHeight="1" x14ac:dyDescent="0.2">
      <c r="B408" s="247">
        <v>2023</v>
      </c>
      <c r="C408" s="81">
        <v>891780111</v>
      </c>
      <c r="D408" s="82" t="s">
        <v>68</v>
      </c>
      <c r="E408" s="144" t="s">
        <v>13432</v>
      </c>
      <c r="F408" s="145" t="s">
        <v>13433</v>
      </c>
      <c r="G408" s="138">
        <v>0</v>
      </c>
      <c r="H408" s="145"/>
      <c r="I408" s="86" t="s">
        <v>78</v>
      </c>
      <c r="J408" s="81" t="s">
        <v>1527</v>
      </c>
      <c r="K408" s="141" t="s">
        <v>13434</v>
      </c>
      <c r="L408" s="248">
        <v>8043000</v>
      </c>
      <c r="M408" s="81" t="s">
        <v>73</v>
      </c>
      <c r="N408" s="145"/>
      <c r="O408" s="87" t="s">
        <v>13435</v>
      </c>
      <c r="P408" s="87">
        <v>1082875088</v>
      </c>
      <c r="Q408" s="150">
        <v>33</v>
      </c>
      <c r="R408" s="169">
        <v>44943</v>
      </c>
      <c r="S408" s="248">
        <v>5363267343</v>
      </c>
      <c r="T408" s="169">
        <v>44965</v>
      </c>
      <c r="U408" s="566">
        <f>L408</f>
        <v>8043000</v>
      </c>
      <c r="V408" s="86" t="s">
        <v>70</v>
      </c>
      <c r="W408" s="143">
        <v>57297693</v>
      </c>
      <c r="X408" s="87" t="s">
        <v>10056</v>
      </c>
      <c r="Y408" s="145"/>
      <c r="Z408" s="201">
        <v>44965</v>
      </c>
      <c r="AA408" s="201">
        <v>44965</v>
      </c>
      <c r="AB408" s="201" t="s">
        <v>80</v>
      </c>
      <c r="AC408" s="201">
        <v>45084</v>
      </c>
      <c r="AD408" s="150">
        <f t="shared" si="27"/>
        <v>119</v>
      </c>
      <c r="AE408" s="150">
        <v>0</v>
      </c>
      <c r="AF408" s="567">
        <v>0</v>
      </c>
      <c r="AG408" s="150">
        <v>0</v>
      </c>
      <c r="AH408" s="156" t="s">
        <v>80</v>
      </c>
      <c r="AI408" s="150">
        <f t="shared" si="28"/>
        <v>0</v>
      </c>
      <c r="AJ408" s="143">
        <v>0</v>
      </c>
      <c r="AK408" s="248">
        <v>0</v>
      </c>
      <c r="AL408" s="86" t="s">
        <v>80</v>
      </c>
      <c r="AM408" s="150">
        <v>0</v>
      </c>
      <c r="AN408" s="169" t="s">
        <v>80</v>
      </c>
      <c r="AO408" s="169" t="s">
        <v>80</v>
      </c>
      <c r="AP408" s="150">
        <f t="shared" si="31"/>
        <v>0</v>
      </c>
      <c r="AQ408" s="252">
        <f>+L408+AF408-AK408</f>
        <v>8043000</v>
      </c>
      <c r="AR408" s="86" t="s">
        <v>115</v>
      </c>
      <c r="AS408" s="143">
        <v>0</v>
      </c>
      <c r="AT408" s="203" t="s">
        <v>80</v>
      </c>
      <c r="AU408" s="248">
        <v>8043000</v>
      </c>
      <c r="AV408" s="364">
        <f t="shared" si="29"/>
        <v>0</v>
      </c>
      <c r="AW408" s="133">
        <f t="shared" si="30"/>
        <v>1</v>
      </c>
      <c r="AX408" s="156" t="s">
        <v>80</v>
      </c>
      <c r="AY408" s="86" t="s">
        <v>800</v>
      </c>
      <c r="AZ408" s="145" t="s">
        <v>13436</v>
      </c>
      <c r="BA408" s="81" t="s">
        <v>71</v>
      </c>
      <c r="BB408" s="81" t="s">
        <v>71</v>
      </c>
    </row>
    <row r="409" spans="2:54" s="296" customFormat="1" ht="15" customHeight="1" x14ac:dyDescent="0.2">
      <c r="B409" s="247">
        <v>2023</v>
      </c>
      <c r="C409" s="81">
        <v>891780111</v>
      </c>
      <c r="D409" s="82" t="s">
        <v>68</v>
      </c>
      <c r="E409" s="144" t="s">
        <v>13437</v>
      </c>
      <c r="F409" s="145" t="s">
        <v>13438</v>
      </c>
      <c r="G409" s="138">
        <v>0</v>
      </c>
      <c r="H409" s="145"/>
      <c r="I409" s="86" t="s">
        <v>78</v>
      </c>
      <c r="J409" s="81" t="s">
        <v>1527</v>
      </c>
      <c r="K409" s="141" t="s">
        <v>13439</v>
      </c>
      <c r="L409" s="248">
        <v>8043000</v>
      </c>
      <c r="M409" s="81" t="s">
        <v>73</v>
      </c>
      <c r="N409" s="145"/>
      <c r="O409" s="87" t="s">
        <v>13440</v>
      </c>
      <c r="P409" s="87">
        <v>57465377</v>
      </c>
      <c r="Q409" s="150">
        <v>33</v>
      </c>
      <c r="R409" s="169">
        <v>44943</v>
      </c>
      <c r="S409" s="248">
        <v>5363267343</v>
      </c>
      <c r="T409" s="169">
        <v>44965</v>
      </c>
      <c r="U409" s="566">
        <f>L409</f>
        <v>8043000</v>
      </c>
      <c r="V409" s="86" t="s">
        <v>70</v>
      </c>
      <c r="W409" s="143">
        <v>36726018</v>
      </c>
      <c r="X409" s="87" t="s">
        <v>12797</v>
      </c>
      <c r="Y409" s="145"/>
      <c r="Z409" s="201">
        <v>44965</v>
      </c>
      <c r="AA409" s="201">
        <v>44965</v>
      </c>
      <c r="AB409" s="201" t="s">
        <v>80</v>
      </c>
      <c r="AC409" s="201">
        <v>45084</v>
      </c>
      <c r="AD409" s="150">
        <f t="shared" si="27"/>
        <v>119</v>
      </c>
      <c r="AE409" s="150">
        <v>0</v>
      </c>
      <c r="AF409" s="567">
        <v>0</v>
      </c>
      <c r="AG409" s="150">
        <v>0</v>
      </c>
      <c r="AH409" s="156" t="s">
        <v>80</v>
      </c>
      <c r="AI409" s="150">
        <f t="shared" si="28"/>
        <v>0</v>
      </c>
      <c r="AJ409" s="143">
        <v>0</v>
      </c>
      <c r="AK409" s="248">
        <v>0</v>
      </c>
      <c r="AL409" s="86" t="s">
        <v>80</v>
      </c>
      <c r="AM409" s="150">
        <v>0</v>
      </c>
      <c r="AN409" s="169" t="s">
        <v>80</v>
      </c>
      <c r="AO409" s="169" t="s">
        <v>80</v>
      </c>
      <c r="AP409" s="150">
        <f t="shared" si="31"/>
        <v>0</v>
      </c>
      <c r="AQ409" s="252">
        <f>+L409+AF409-AK409</f>
        <v>8043000</v>
      </c>
      <c r="AR409" s="86" t="s">
        <v>115</v>
      </c>
      <c r="AS409" s="143">
        <v>0</v>
      </c>
      <c r="AT409" s="203" t="s">
        <v>80</v>
      </c>
      <c r="AU409" s="248">
        <v>8043000</v>
      </c>
      <c r="AV409" s="364">
        <f t="shared" si="29"/>
        <v>0</v>
      </c>
      <c r="AW409" s="133">
        <f t="shared" si="30"/>
        <v>1</v>
      </c>
      <c r="AX409" s="156" t="s">
        <v>80</v>
      </c>
      <c r="AY409" s="86" t="s">
        <v>800</v>
      </c>
      <c r="AZ409" s="145" t="s">
        <v>13441</v>
      </c>
      <c r="BA409" s="81" t="s">
        <v>71</v>
      </c>
      <c r="BB409" s="81" t="s">
        <v>71</v>
      </c>
    </row>
    <row r="410" spans="2:54" s="296" customFormat="1" ht="15" customHeight="1" x14ac:dyDescent="0.2">
      <c r="B410" s="247">
        <v>2023</v>
      </c>
      <c r="C410" s="81">
        <v>891780111</v>
      </c>
      <c r="D410" s="82" t="s">
        <v>68</v>
      </c>
      <c r="E410" s="144" t="s">
        <v>13442</v>
      </c>
      <c r="F410" s="145" t="s">
        <v>13443</v>
      </c>
      <c r="G410" s="138">
        <v>0</v>
      </c>
      <c r="H410" s="145"/>
      <c r="I410" s="86" t="s">
        <v>78</v>
      </c>
      <c r="J410" s="81" t="s">
        <v>1527</v>
      </c>
      <c r="K410" s="141" t="s">
        <v>13444</v>
      </c>
      <c r="L410" s="248">
        <v>8043000</v>
      </c>
      <c r="M410" s="81" t="s">
        <v>73</v>
      </c>
      <c r="N410" s="145"/>
      <c r="O410" s="87" t="s">
        <v>13445</v>
      </c>
      <c r="P410" s="87">
        <v>1083040617</v>
      </c>
      <c r="Q410" s="150">
        <v>33</v>
      </c>
      <c r="R410" s="169">
        <v>44943</v>
      </c>
      <c r="S410" s="248">
        <v>5363267343</v>
      </c>
      <c r="T410" s="169">
        <v>44965</v>
      </c>
      <c r="U410" s="566">
        <f>L410</f>
        <v>8043000</v>
      </c>
      <c r="V410" s="86" t="s">
        <v>70</v>
      </c>
      <c r="W410" s="143">
        <v>57297693</v>
      </c>
      <c r="X410" s="87" t="s">
        <v>10056</v>
      </c>
      <c r="Y410" s="145"/>
      <c r="Z410" s="201">
        <v>44965</v>
      </c>
      <c r="AA410" s="201">
        <v>44965</v>
      </c>
      <c r="AB410" s="201" t="s">
        <v>80</v>
      </c>
      <c r="AC410" s="201">
        <v>45084</v>
      </c>
      <c r="AD410" s="150">
        <f t="shared" si="27"/>
        <v>119</v>
      </c>
      <c r="AE410" s="150">
        <v>0</v>
      </c>
      <c r="AF410" s="567">
        <v>0</v>
      </c>
      <c r="AG410" s="150">
        <v>0</v>
      </c>
      <c r="AH410" s="156" t="s">
        <v>80</v>
      </c>
      <c r="AI410" s="150">
        <f t="shared" si="28"/>
        <v>0</v>
      </c>
      <c r="AJ410" s="143">
        <v>0</v>
      </c>
      <c r="AK410" s="248">
        <v>0</v>
      </c>
      <c r="AL410" s="86" t="s">
        <v>80</v>
      </c>
      <c r="AM410" s="150">
        <v>0</v>
      </c>
      <c r="AN410" s="169" t="s">
        <v>80</v>
      </c>
      <c r="AO410" s="169" t="s">
        <v>80</v>
      </c>
      <c r="AP410" s="150">
        <f t="shared" si="31"/>
        <v>0</v>
      </c>
      <c r="AQ410" s="252">
        <f>+L410+AF410-AK410</f>
        <v>8043000</v>
      </c>
      <c r="AR410" s="86" t="s">
        <v>115</v>
      </c>
      <c r="AS410" s="143">
        <v>0</v>
      </c>
      <c r="AT410" s="203" t="s">
        <v>80</v>
      </c>
      <c r="AU410" s="248">
        <v>8043000</v>
      </c>
      <c r="AV410" s="364">
        <f t="shared" si="29"/>
        <v>0</v>
      </c>
      <c r="AW410" s="133">
        <f t="shared" si="30"/>
        <v>1</v>
      </c>
      <c r="AX410" s="156" t="s">
        <v>80</v>
      </c>
      <c r="AY410" s="86" t="s">
        <v>800</v>
      </c>
      <c r="AZ410" s="145" t="s">
        <v>13446</v>
      </c>
      <c r="BA410" s="81" t="s">
        <v>71</v>
      </c>
      <c r="BB410" s="81" t="s">
        <v>71</v>
      </c>
    </row>
    <row r="411" spans="2:54" s="296" customFormat="1" ht="15" customHeight="1" x14ac:dyDescent="0.2">
      <c r="B411" s="247">
        <v>2023</v>
      </c>
      <c r="C411" s="81">
        <v>891780111</v>
      </c>
      <c r="D411" s="82" t="s">
        <v>68</v>
      </c>
      <c r="E411" s="144" t="s">
        <v>13447</v>
      </c>
      <c r="F411" s="145" t="s">
        <v>13448</v>
      </c>
      <c r="G411" s="138">
        <v>0</v>
      </c>
      <c r="H411" s="145"/>
      <c r="I411" s="86" t="s">
        <v>78</v>
      </c>
      <c r="J411" s="81" t="s">
        <v>1527</v>
      </c>
      <c r="K411" s="141" t="s">
        <v>13449</v>
      </c>
      <c r="L411" s="248">
        <v>11853000</v>
      </c>
      <c r="M411" s="81" t="s">
        <v>73</v>
      </c>
      <c r="N411" s="145"/>
      <c r="O411" s="87" t="s">
        <v>13450</v>
      </c>
      <c r="P411" s="87">
        <v>1082921312</v>
      </c>
      <c r="Q411" s="150">
        <v>33</v>
      </c>
      <c r="R411" s="169">
        <v>44943</v>
      </c>
      <c r="S411" s="248">
        <v>5363267343</v>
      </c>
      <c r="T411" s="169">
        <v>44965</v>
      </c>
      <c r="U411" s="566">
        <f>L411</f>
        <v>11853000</v>
      </c>
      <c r="V411" s="86" t="s">
        <v>70</v>
      </c>
      <c r="W411" s="143">
        <v>36557666</v>
      </c>
      <c r="X411" s="87" t="s">
        <v>9555</v>
      </c>
      <c r="Y411" s="145"/>
      <c r="Z411" s="201">
        <v>44965</v>
      </c>
      <c r="AA411" s="201">
        <v>44965</v>
      </c>
      <c r="AB411" s="201" t="s">
        <v>80</v>
      </c>
      <c r="AC411" s="201">
        <v>45084</v>
      </c>
      <c r="AD411" s="150">
        <f t="shared" si="27"/>
        <v>119</v>
      </c>
      <c r="AE411" s="150">
        <v>0</v>
      </c>
      <c r="AF411" s="567">
        <v>0</v>
      </c>
      <c r="AG411" s="150">
        <v>0</v>
      </c>
      <c r="AH411" s="156" t="s">
        <v>80</v>
      </c>
      <c r="AI411" s="150">
        <f t="shared" si="28"/>
        <v>0</v>
      </c>
      <c r="AJ411" s="143">
        <v>0</v>
      </c>
      <c r="AK411" s="248">
        <v>0</v>
      </c>
      <c r="AL411" s="86" t="s">
        <v>80</v>
      </c>
      <c r="AM411" s="150">
        <v>0</v>
      </c>
      <c r="AN411" s="169" t="s">
        <v>80</v>
      </c>
      <c r="AO411" s="169" t="s">
        <v>80</v>
      </c>
      <c r="AP411" s="150">
        <f t="shared" si="31"/>
        <v>0</v>
      </c>
      <c r="AQ411" s="252">
        <f>+L411+AF411-AK411</f>
        <v>11853000</v>
      </c>
      <c r="AR411" s="86" t="s">
        <v>115</v>
      </c>
      <c r="AS411" s="143">
        <v>0</v>
      </c>
      <c r="AT411" s="203" t="s">
        <v>80</v>
      </c>
      <c r="AU411" s="248">
        <v>11853000</v>
      </c>
      <c r="AV411" s="364">
        <f t="shared" si="29"/>
        <v>0</v>
      </c>
      <c r="AW411" s="133">
        <f t="shared" si="30"/>
        <v>1</v>
      </c>
      <c r="AX411" s="156" t="s">
        <v>80</v>
      </c>
      <c r="AY411" s="86" t="s">
        <v>800</v>
      </c>
      <c r="AZ411" s="145" t="s">
        <v>13451</v>
      </c>
      <c r="BA411" s="81" t="s">
        <v>71</v>
      </c>
      <c r="BB411" s="81" t="s">
        <v>71</v>
      </c>
    </row>
    <row r="412" spans="2:54" s="296" customFormat="1" ht="15" customHeight="1" x14ac:dyDescent="0.2">
      <c r="B412" s="247">
        <v>2023</v>
      </c>
      <c r="C412" s="81">
        <v>891780111</v>
      </c>
      <c r="D412" s="82" t="s">
        <v>68</v>
      </c>
      <c r="E412" s="144" t="s">
        <v>13452</v>
      </c>
      <c r="F412" s="145" t="s">
        <v>13453</v>
      </c>
      <c r="G412" s="138">
        <v>0</v>
      </c>
      <c r="H412" s="145"/>
      <c r="I412" s="86" t="s">
        <v>78</v>
      </c>
      <c r="J412" s="81" t="s">
        <v>1527</v>
      </c>
      <c r="K412" s="141" t="s">
        <v>13454</v>
      </c>
      <c r="L412" s="248">
        <v>11040000</v>
      </c>
      <c r="M412" s="81" t="s">
        <v>73</v>
      </c>
      <c r="N412" s="145"/>
      <c r="O412" s="87" t="s">
        <v>13455</v>
      </c>
      <c r="P412" s="87">
        <v>39046211</v>
      </c>
      <c r="Q412" s="150">
        <v>46</v>
      </c>
      <c r="R412" s="169">
        <v>44946</v>
      </c>
      <c r="S412" s="252">
        <v>70000000</v>
      </c>
      <c r="T412" s="169">
        <v>44965</v>
      </c>
      <c r="U412" s="566">
        <f>L412</f>
        <v>11040000</v>
      </c>
      <c r="V412" s="86" t="s">
        <v>70</v>
      </c>
      <c r="W412" s="143">
        <v>57461216</v>
      </c>
      <c r="X412" s="87" t="s">
        <v>11611</v>
      </c>
      <c r="Y412" s="145"/>
      <c r="Z412" s="201">
        <v>44965</v>
      </c>
      <c r="AA412" s="201">
        <v>44965</v>
      </c>
      <c r="AB412" s="201" t="s">
        <v>80</v>
      </c>
      <c r="AC412" s="201">
        <v>45084</v>
      </c>
      <c r="AD412" s="150">
        <f t="shared" si="27"/>
        <v>119</v>
      </c>
      <c r="AE412" s="150">
        <v>0</v>
      </c>
      <c r="AF412" s="567">
        <v>0</v>
      </c>
      <c r="AG412" s="150">
        <v>0</v>
      </c>
      <c r="AH412" s="156" t="s">
        <v>80</v>
      </c>
      <c r="AI412" s="150">
        <f t="shared" si="28"/>
        <v>0</v>
      </c>
      <c r="AJ412" s="143">
        <v>0</v>
      </c>
      <c r="AK412" s="248">
        <v>0</v>
      </c>
      <c r="AL412" s="86" t="s">
        <v>80</v>
      </c>
      <c r="AM412" s="150">
        <v>0</v>
      </c>
      <c r="AN412" s="169" t="s">
        <v>80</v>
      </c>
      <c r="AO412" s="169" t="s">
        <v>80</v>
      </c>
      <c r="AP412" s="150">
        <f t="shared" si="31"/>
        <v>0</v>
      </c>
      <c r="AQ412" s="252">
        <f>+L412+AF412-AK412</f>
        <v>11040000</v>
      </c>
      <c r="AR412" s="86" t="s">
        <v>115</v>
      </c>
      <c r="AS412" s="143">
        <v>0</v>
      </c>
      <c r="AT412" s="203" t="s">
        <v>80</v>
      </c>
      <c r="AU412" s="248">
        <v>11040000</v>
      </c>
      <c r="AV412" s="364">
        <f t="shared" si="29"/>
        <v>0</v>
      </c>
      <c r="AW412" s="133">
        <f t="shared" si="30"/>
        <v>1</v>
      </c>
      <c r="AX412" s="156" t="s">
        <v>80</v>
      </c>
      <c r="AY412" s="86" t="s">
        <v>800</v>
      </c>
      <c r="AZ412" s="145" t="s">
        <v>13456</v>
      </c>
      <c r="BA412" s="81" t="s">
        <v>71</v>
      </c>
      <c r="BB412" s="81" t="s">
        <v>71</v>
      </c>
    </row>
    <row r="413" spans="2:54" s="296" customFormat="1" ht="15" customHeight="1" x14ac:dyDescent="0.2">
      <c r="B413" s="247">
        <v>2023</v>
      </c>
      <c r="C413" s="81">
        <v>891780111</v>
      </c>
      <c r="D413" s="82" t="s">
        <v>68</v>
      </c>
      <c r="E413" s="144" t="s">
        <v>13457</v>
      </c>
      <c r="F413" s="145" t="s">
        <v>13458</v>
      </c>
      <c r="G413" s="138">
        <v>0</v>
      </c>
      <c r="H413" s="145"/>
      <c r="I413" s="86" t="s">
        <v>78</v>
      </c>
      <c r="J413" s="81" t="s">
        <v>1527</v>
      </c>
      <c r="K413" s="141" t="s">
        <v>13459</v>
      </c>
      <c r="L413" s="248">
        <v>11853000</v>
      </c>
      <c r="M413" s="81" t="s">
        <v>73</v>
      </c>
      <c r="N413" s="145"/>
      <c r="O413" s="87" t="s">
        <v>2161</v>
      </c>
      <c r="P413" s="87">
        <v>1082854051</v>
      </c>
      <c r="Q413" s="150">
        <v>33</v>
      </c>
      <c r="R413" s="169">
        <v>44943</v>
      </c>
      <c r="S413" s="248">
        <v>5363267343</v>
      </c>
      <c r="T413" s="169">
        <v>44966</v>
      </c>
      <c r="U413" s="566">
        <f>L413</f>
        <v>11853000</v>
      </c>
      <c r="V413" s="86" t="s">
        <v>70</v>
      </c>
      <c r="W413" s="143">
        <v>30766322</v>
      </c>
      <c r="X413" s="87" t="s">
        <v>12962</v>
      </c>
      <c r="Y413" s="145"/>
      <c r="Z413" s="201">
        <v>44966</v>
      </c>
      <c r="AA413" s="201">
        <v>44966</v>
      </c>
      <c r="AB413" s="201" t="s">
        <v>80</v>
      </c>
      <c r="AC413" s="201">
        <v>45084</v>
      </c>
      <c r="AD413" s="150">
        <f t="shared" si="27"/>
        <v>118</v>
      </c>
      <c r="AE413" s="150">
        <v>0</v>
      </c>
      <c r="AF413" s="567">
        <v>0</v>
      </c>
      <c r="AG413" s="150">
        <v>0</v>
      </c>
      <c r="AH413" s="156" t="s">
        <v>80</v>
      </c>
      <c r="AI413" s="150">
        <f t="shared" si="28"/>
        <v>0</v>
      </c>
      <c r="AJ413" s="143">
        <v>0</v>
      </c>
      <c r="AK413" s="248">
        <v>0</v>
      </c>
      <c r="AL413" s="86" t="s">
        <v>80</v>
      </c>
      <c r="AM413" s="150">
        <v>0</v>
      </c>
      <c r="AN413" s="169" t="s">
        <v>80</v>
      </c>
      <c r="AO413" s="169" t="s">
        <v>80</v>
      </c>
      <c r="AP413" s="150">
        <f t="shared" si="31"/>
        <v>0</v>
      </c>
      <c r="AQ413" s="252">
        <f>+L413+AF413-AK413</f>
        <v>11853000</v>
      </c>
      <c r="AR413" s="86" t="s">
        <v>115</v>
      </c>
      <c r="AS413" s="143">
        <v>0</v>
      </c>
      <c r="AT413" s="203" t="s">
        <v>80</v>
      </c>
      <c r="AU413" s="248">
        <v>11853000</v>
      </c>
      <c r="AV413" s="364">
        <f t="shared" si="29"/>
        <v>0</v>
      </c>
      <c r="AW413" s="133">
        <f t="shared" si="30"/>
        <v>1</v>
      </c>
      <c r="AX413" s="156" t="s">
        <v>80</v>
      </c>
      <c r="AY413" s="86" t="s">
        <v>800</v>
      </c>
      <c r="AZ413" s="145" t="s">
        <v>13460</v>
      </c>
      <c r="BA413" s="81" t="s">
        <v>71</v>
      </c>
      <c r="BB413" s="81" t="s">
        <v>71</v>
      </c>
    </row>
    <row r="414" spans="2:54" s="296" customFormat="1" ht="15" customHeight="1" x14ac:dyDescent="0.2">
      <c r="B414" s="247">
        <v>2023</v>
      </c>
      <c r="C414" s="81">
        <v>891780111</v>
      </c>
      <c r="D414" s="82" t="s">
        <v>68</v>
      </c>
      <c r="E414" s="144" t="s">
        <v>13461</v>
      </c>
      <c r="F414" s="145" t="s">
        <v>13462</v>
      </c>
      <c r="G414" s="138">
        <v>0</v>
      </c>
      <c r="H414" s="145"/>
      <c r="I414" s="86" t="s">
        <v>78</v>
      </c>
      <c r="J414" s="81" t="s">
        <v>1527</v>
      </c>
      <c r="K414" s="141" t="s">
        <v>13463</v>
      </c>
      <c r="L414" s="248">
        <v>8800000</v>
      </c>
      <c r="M414" s="81" t="s">
        <v>73</v>
      </c>
      <c r="N414" s="145"/>
      <c r="O414" s="87" t="s">
        <v>13464</v>
      </c>
      <c r="P414" s="87">
        <v>85467592</v>
      </c>
      <c r="Q414" s="150">
        <v>33</v>
      </c>
      <c r="R414" s="169">
        <v>44943</v>
      </c>
      <c r="S414" s="248">
        <v>5363267343</v>
      </c>
      <c r="T414" s="169">
        <v>44966</v>
      </c>
      <c r="U414" s="566">
        <f>L414</f>
        <v>8800000</v>
      </c>
      <c r="V414" s="86" t="s">
        <v>70</v>
      </c>
      <c r="W414" s="143">
        <v>57297693</v>
      </c>
      <c r="X414" s="87" t="s">
        <v>10056</v>
      </c>
      <c r="Y414" s="145"/>
      <c r="Z414" s="201">
        <v>44966</v>
      </c>
      <c r="AA414" s="201">
        <v>44966</v>
      </c>
      <c r="AB414" s="201" t="s">
        <v>80</v>
      </c>
      <c r="AC414" s="201">
        <v>45084</v>
      </c>
      <c r="AD414" s="150">
        <f t="shared" si="27"/>
        <v>118</v>
      </c>
      <c r="AE414" s="150">
        <v>1</v>
      </c>
      <c r="AF414" s="567">
        <v>1687000</v>
      </c>
      <c r="AG414" s="150">
        <v>1</v>
      </c>
      <c r="AH414" s="201">
        <v>45107</v>
      </c>
      <c r="AI414" s="150">
        <f t="shared" si="28"/>
        <v>23</v>
      </c>
      <c r="AJ414" s="143">
        <v>0</v>
      </c>
      <c r="AK414" s="248">
        <v>0</v>
      </c>
      <c r="AL414" s="86" t="s">
        <v>80</v>
      </c>
      <c r="AM414" s="150">
        <v>0</v>
      </c>
      <c r="AN414" s="169" t="s">
        <v>80</v>
      </c>
      <c r="AO414" s="169" t="s">
        <v>80</v>
      </c>
      <c r="AP414" s="150">
        <f t="shared" si="31"/>
        <v>0</v>
      </c>
      <c r="AQ414" s="252">
        <f>+L414+AF414-AK414</f>
        <v>10487000</v>
      </c>
      <c r="AR414" s="86" t="s">
        <v>115</v>
      </c>
      <c r="AS414" s="143">
        <v>0</v>
      </c>
      <c r="AT414" s="203" t="s">
        <v>80</v>
      </c>
      <c r="AU414" s="248">
        <v>10487000</v>
      </c>
      <c r="AV414" s="364">
        <f t="shared" si="29"/>
        <v>0</v>
      </c>
      <c r="AW414" s="133">
        <f t="shared" si="30"/>
        <v>1</v>
      </c>
      <c r="AX414" s="156" t="s">
        <v>80</v>
      </c>
      <c r="AY414" s="86" t="s">
        <v>800</v>
      </c>
      <c r="AZ414" s="145" t="s">
        <v>13465</v>
      </c>
      <c r="BA414" s="81" t="s">
        <v>71</v>
      </c>
      <c r="BB414" s="81" t="s">
        <v>71</v>
      </c>
    </row>
    <row r="415" spans="2:54" s="296" customFormat="1" ht="15" customHeight="1" x14ac:dyDescent="0.2">
      <c r="B415" s="247">
        <v>2023</v>
      </c>
      <c r="C415" s="81">
        <v>891780111</v>
      </c>
      <c r="D415" s="82" t="s">
        <v>68</v>
      </c>
      <c r="E415" s="144" t="s">
        <v>13466</v>
      </c>
      <c r="F415" s="145" t="s">
        <v>13467</v>
      </c>
      <c r="G415" s="138">
        <v>0</v>
      </c>
      <c r="H415" s="145"/>
      <c r="I415" s="86" t="s">
        <v>78</v>
      </c>
      <c r="J415" s="81" t="s">
        <v>1527</v>
      </c>
      <c r="K415" s="141" t="s">
        <v>13468</v>
      </c>
      <c r="L415" s="248">
        <v>8043000</v>
      </c>
      <c r="M415" s="81" t="s">
        <v>73</v>
      </c>
      <c r="N415" s="145"/>
      <c r="O415" s="87" t="s">
        <v>13469</v>
      </c>
      <c r="P415" s="87">
        <v>1082915107</v>
      </c>
      <c r="Q415" s="150">
        <v>33</v>
      </c>
      <c r="R415" s="169">
        <v>44943</v>
      </c>
      <c r="S415" s="248">
        <v>5363267343</v>
      </c>
      <c r="T415" s="169">
        <v>44966</v>
      </c>
      <c r="U415" s="566">
        <f>L415</f>
        <v>8043000</v>
      </c>
      <c r="V415" s="86" t="s">
        <v>70</v>
      </c>
      <c r="W415" s="143">
        <v>30766322</v>
      </c>
      <c r="X415" s="87" t="s">
        <v>12962</v>
      </c>
      <c r="Y415" s="145"/>
      <c r="Z415" s="201">
        <v>44966</v>
      </c>
      <c r="AA415" s="201">
        <v>44966</v>
      </c>
      <c r="AB415" s="201" t="s">
        <v>80</v>
      </c>
      <c r="AC415" s="201">
        <v>45084</v>
      </c>
      <c r="AD415" s="150">
        <f t="shared" si="27"/>
        <v>118</v>
      </c>
      <c r="AE415" s="150">
        <v>0</v>
      </c>
      <c r="AF415" s="567">
        <v>0</v>
      </c>
      <c r="AG415" s="150">
        <v>0</v>
      </c>
      <c r="AH415" s="156" t="s">
        <v>80</v>
      </c>
      <c r="AI415" s="150">
        <f t="shared" si="28"/>
        <v>0</v>
      </c>
      <c r="AJ415" s="143">
        <v>0</v>
      </c>
      <c r="AK415" s="248">
        <v>0</v>
      </c>
      <c r="AL415" s="86" t="s">
        <v>80</v>
      </c>
      <c r="AM415" s="150">
        <v>0</v>
      </c>
      <c r="AN415" s="169" t="s">
        <v>80</v>
      </c>
      <c r="AO415" s="169" t="s">
        <v>80</v>
      </c>
      <c r="AP415" s="150">
        <f t="shared" si="31"/>
        <v>0</v>
      </c>
      <c r="AQ415" s="252">
        <f>+L415+AF415-AK415</f>
        <v>8043000</v>
      </c>
      <c r="AR415" s="86" t="s">
        <v>115</v>
      </c>
      <c r="AS415" s="143">
        <v>0</v>
      </c>
      <c r="AT415" s="203" t="s">
        <v>80</v>
      </c>
      <c r="AU415" s="248">
        <v>8043000</v>
      </c>
      <c r="AV415" s="364">
        <f t="shared" si="29"/>
        <v>0</v>
      </c>
      <c r="AW415" s="133">
        <f t="shared" si="30"/>
        <v>1</v>
      </c>
      <c r="AX415" s="156" t="s">
        <v>80</v>
      </c>
      <c r="AY415" s="86" t="s">
        <v>800</v>
      </c>
      <c r="AZ415" s="145" t="s">
        <v>13470</v>
      </c>
      <c r="BA415" s="81" t="s">
        <v>71</v>
      </c>
      <c r="BB415" s="81" t="s">
        <v>71</v>
      </c>
    </row>
    <row r="416" spans="2:54" s="296" customFormat="1" ht="15" customHeight="1" x14ac:dyDescent="0.2">
      <c r="B416" s="247">
        <v>2023</v>
      </c>
      <c r="C416" s="81">
        <v>891780111</v>
      </c>
      <c r="D416" s="82" t="s">
        <v>68</v>
      </c>
      <c r="E416" s="144" t="s">
        <v>13471</v>
      </c>
      <c r="F416" s="145" t="s">
        <v>13472</v>
      </c>
      <c r="G416" s="138">
        <v>0</v>
      </c>
      <c r="H416" s="145"/>
      <c r="I416" s="86" t="s">
        <v>78</v>
      </c>
      <c r="J416" s="81" t="s">
        <v>1527</v>
      </c>
      <c r="K416" s="141" t="s">
        <v>12935</v>
      </c>
      <c r="L416" s="248">
        <v>8800000</v>
      </c>
      <c r="M416" s="81" t="s">
        <v>73</v>
      </c>
      <c r="N416" s="145"/>
      <c r="O416" s="87" t="s">
        <v>13473</v>
      </c>
      <c r="P416" s="87">
        <v>1082901903</v>
      </c>
      <c r="Q416" s="150">
        <v>33</v>
      </c>
      <c r="R416" s="169">
        <v>44943</v>
      </c>
      <c r="S416" s="248">
        <v>5363267343</v>
      </c>
      <c r="T416" s="169">
        <v>44966</v>
      </c>
      <c r="U416" s="566">
        <f>L416</f>
        <v>8800000</v>
      </c>
      <c r="V416" s="86" t="s">
        <v>70</v>
      </c>
      <c r="W416" s="143">
        <v>57297693</v>
      </c>
      <c r="X416" s="87" t="s">
        <v>10056</v>
      </c>
      <c r="Y416" s="145"/>
      <c r="Z416" s="201">
        <v>44966</v>
      </c>
      <c r="AA416" s="201">
        <v>44966</v>
      </c>
      <c r="AB416" s="201" t="s">
        <v>80</v>
      </c>
      <c r="AC416" s="201">
        <v>45084</v>
      </c>
      <c r="AD416" s="150">
        <f t="shared" si="27"/>
        <v>118</v>
      </c>
      <c r="AE416" s="150">
        <v>0</v>
      </c>
      <c r="AF416" s="567">
        <v>0</v>
      </c>
      <c r="AG416" s="150">
        <v>0</v>
      </c>
      <c r="AH416" s="156" t="s">
        <v>80</v>
      </c>
      <c r="AI416" s="150">
        <f t="shared" si="28"/>
        <v>0</v>
      </c>
      <c r="AJ416" s="143">
        <v>0</v>
      </c>
      <c r="AK416" s="248">
        <v>0</v>
      </c>
      <c r="AL416" s="86" t="s">
        <v>80</v>
      </c>
      <c r="AM416" s="150">
        <v>0</v>
      </c>
      <c r="AN416" s="169" t="s">
        <v>80</v>
      </c>
      <c r="AO416" s="169" t="s">
        <v>80</v>
      </c>
      <c r="AP416" s="150">
        <f t="shared" si="31"/>
        <v>0</v>
      </c>
      <c r="AQ416" s="252">
        <f>+L416+AF416-AK416</f>
        <v>8800000</v>
      </c>
      <c r="AR416" s="86" t="s">
        <v>115</v>
      </c>
      <c r="AS416" s="143">
        <v>0</v>
      </c>
      <c r="AT416" s="203" t="s">
        <v>80</v>
      </c>
      <c r="AU416" s="248">
        <v>8800000</v>
      </c>
      <c r="AV416" s="364">
        <f t="shared" si="29"/>
        <v>0</v>
      </c>
      <c r="AW416" s="133">
        <f t="shared" si="30"/>
        <v>1</v>
      </c>
      <c r="AX416" s="156" t="s">
        <v>80</v>
      </c>
      <c r="AY416" s="86" t="s">
        <v>800</v>
      </c>
      <c r="AZ416" s="145" t="s">
        <v>13474</v>
      </c>
      <c r="BA416" s="81" t="s">
        <v>71</v>
      </c>
      <c r="BB416" s="81" t="s">
        <v>71</v>
      </c>
    </row>
    <row r="417" spans="2:54" s="296" customFormat="1" ht="15" customHeight="1" x14ac:dyDescent="0.2">
      <c r="B417" s="247">
        <v>2023</v>
      </c>
      <c r="C417" s="81">
        <v>891780111</v>
      </c>
      <c r="D417" s="82" t="s">
        <v>68</v>
      </c>
      <c r="E417" s="144" t="s">
        <v>13475</v>
      </c>
      <c r="F417" s="145" t="s">
        <v>13476</v>
      </c>
      <c r="G417" s="138">
        <v>0</v>
      </c>
      <c r="H417" s="145"/>
      <c r="I417" s="86" t="s">
        <v>78</v>
      </c>
      <c r="J417" s="81" t="s">
        <v>1527</v>
      </c>
      <c r="K417" s="141" t="s">
        <v>13477</v>
      </c>
      <c r="L417" s="248">
        <v>9313000</v>
      </c>
      <c r="M417" s="81" t="s">
        <v>73</v>
      </c>
      <c r="N417" s="145"/>
      <c r="O417" s="87" t="s">
        <v>13478</v>
      </c>
      <c r="P417" s="87">
        <v>1235240254</v>
      </c>
      <c r="Q417" s="150">
        <v>33</v>
      </c>
      <c r="R417" s="169">
        <v>44943</v>
      </c>
      <c r="S417" s="248">
        <v>5363267343</v>
      </c>
      <c r="T417" s="169">
        <v>44966</v>
      </c>
      <c r="U417" s="566">
        <f>L417</f>
        <v>9313000</v>
      </c>
      <c r="V417" s="86" t="s">
        <v>70</v>
      </c>
      <c r="W417" s="143">
        <v>85152695</v>
      </c>
      <c r="X417" s="87" t="s">
        <v>12193</v>
      </c>
      <c r="Y417" s="145"/>
      <c r="Z417" s="201">
        <v>44966</v>
      </c>
      <c r="AA417" s="201">
        <v>44966</v>
      </c>
      <c r="AB417" s="201" t="s">
        <v>80</v>
      </c>
      <c r="AC417" s="201">
        <v>45084</v>
      </c>
      <c r="AD417" s="150">
        <f t="shared" si="27"/>
        <v>118</v>
      </c>
      <c r="AE417" s="150">
        <v>0</v>
      </c>
      <c r="AF417" s="567">
        <v>0</v>
      </c>
      <c r="AG417" s="150">
        <v>0</v>
      </c>
      <c r="AH417" s="156" t="s">
        <v>80</v>
      </c>
      <c r="AI417" s="150">
        <f t="shared" si="28"/>
        <v>0</v>
      </c>
      <c r="AJ417" s="143">
        <v>0</v>
      </c>
      <c r="AK417" s="248">
        <v>0</v>
      </c>
      <c r="AL417" s="86" t="s">
        <v>80</v>
      </c>
      <c r="AM417" s="150">
        <v>0</v>
      </c>
      <c r="AN417" s="169" t="s">
        <v>80</v>
      </c>
      <c r="AO417" s="169" t="s">
        <v>80</v>
      </c>
      <c r="AP417" s="150">
        <f t="shared" si="31"/>
        <v>0</v>
      </c>
      <c r="AQ417" s="252">
        <f>+L417+AF417-AK417</f>
        <v>9313000</v>
      </c>
      <c r="AR417" s="86" t="s">
        <v>115</v>
      </c>
      <c r="AS417" s="143">
        <v>0</v>
      </c>
      <c r="AT417" s="203" t="s">
        <v>80</v>
      </c>
      <c r="AU417" s="248">
        <v>9313000</v>
      </c>
      <c r="AV417" s="364">
        <f t="shared" si="29"/>
        <v>0</v>
      </c>
      <c r="AW417" s="133">
        <f t="shared" si="30"/>
        <v>1</v>
      </c>
      <c r="AX417" s="156" t="s">
        <v>80</v>
      </c>
      <c r="AY417" s="86" t="s">
        <v>800</v>
      </c>
      <c r="AZ417" s="145" t="s">
        <v>13479</v>
      </c>
      <c r="BA417" s="81" t="s">
        <v>71</v>
      </c>
      <c r="BB417" s="81" t="s">
        <v>71</v>
      </c>
    </row>
    <row r="418" spans="2:54" s="296" customFormat="1" ht="15" customHeight="1" x14ac:dyDescent="0.2">
      <c r="B418" s="247">
        <v>2023</v>
      </c>
      <c r="C418" s="81">
        <v>891780111</v>
      </c>
      <c r="D418" s="82" t="s">
        <v>68</v>
      </c>
      <c r="E418" s="144" t="s">
        <v>13480</v>
      </c>
      <c r="F418" s="145" t="s">
        <v>13481</v>
      </c>
      <c r="G418" s="138">
        <v>0</v>
      </c>
      <c r="H418" s="145"/>
      <c r="I418" s="86" t="s">
        <v>78</v>
      </c>
      <c r="J418" s="81" t="s">
        <v>120</v>
      </c>
      <c r="K418" s="141" t="s">
        <v>13482</v>
      </c>
      <c r="L418" s="248">
        <v>8890000</v>
      </c>
      <c r="M418" s="81" t="s">
        <v>73</v>
      </c>
      <c r="N418" s="145"/>
      <c r="O418" s="87" t="s">
        <v>13483</v>
      </c>
      <c r="P418" s="87">
        <v>85155135</v>
      </c>
      <c r="Q418" s="150">
        <v>122</v>
      </c>
      <c r="R418" s="169">
        <v>44953</v>
      </c>
      <c r="S418" s="252">
        <v>62720000</v>
      </c>
      <c r="T418" s="169">
        <v>44966</v>
      </c>
      <c r="U418" s="566">
        <f>L418</f>
        <v>8890000</v>
      </c>
      <c r="V418" s="86" t="s">
        <v>70</v>
      </c>
      <c r="W418" s="143">
        <v>36726018</v>
      </c>
      <c r="X418" s="87" t="s">
        <v>12797</v>
      </c>
      <c r="Y418" s="145"/>
      <c r="Z418" s="201">
        <v>44966</v>
      </c>
      <c r="AA418" s="201">
        <v>44966</v>
      </c>
      <c r="AB418" s="201" t="s">
        <v>80</v>
      </c>
      <c r="AC418" s="201">
        <v>45084</v>
      </c>
      <c r="AD418" s="150">
        <f t="shared" si="27"/>
        <v>118</v>
      </c>
      <c r="AE418" s="150">
        <v>1</v>
      </c>
      <c r="AF418" s="567">
        <v>1610000</v>
      </c>
      <c r="AG418" s="150">
        <v>1</v>
      </c>
      <c r="AH418" s="201">
        <v>45107</v>
      </c>
      <c r="AI418" s="150">
        <f t="shared" si="28"/>
        <v>23</v>
      </c>
      <c r="AJ418" s="143">
        <v>0</v>
      </c>
      <c r="AK418" s="248">
        <v>0</v>
      </c>
      <c r="AL418" s="86" t="s">
        <v>80</v>
      </c>
      <c r="AM418" s="150">
        <v>0</v>
      </c>
      <c r="AN418" s="169" t="s">
        <v>80</v>
      </c>
      <c r="AO418" s="169" t="s">
        <v>80</v>
      </c>
      <c r="AP418" s="150">
        <f t="shared" si="31"/>
        <v>0</v>
      </c>
      <c r="AQ418" s="252">
        <f>+L418+AF418-AK418</f>
        <v>10500000</v>
      </c>
      <c r="AR418" s="86" t="s">
        <v>115</v>
      </c>
      <c r="AS418" s="143">
        <v>0</v>
      </c>
      <c r="AT418" s="203" t="s">
        <v>80</v>
      </c>
      <c r="AU418" s="248">
        <v>10500000</v>
      </c>
      <c r="AV418" s="364">
        <f t="shared" si="29"/>
        <v>0</v>
      </c>
      <c r="AW418" s="133">
        <f t="shared" si="30"/>
        <v>1</v>
      </c>
      <c r="AX418" s="156" t="s">
        <v>80</v>
      </c>
      <c r="AY418" s="86" t="s">
        <v>800</v>
      </c>
      <c r="AZ418" s="145" t="s">
        <v>13484</v>
      </c>
      <c r="BA418" s="81" t="s">
        <v>71</v>
      </c>
      <c r="BB418" s="81" t="s">
        <v>71</v>
      </c>
    </row>
    <row r="419" spans="2:54" s="296" customFormat="1" ht="15" customHeight="1" x14ac:dyDescent="0.2">
      <c r="B419" s="247">
        <v>2023</v>
      </c>
      <c r="C419" s="81">
        <v>891780111</v>
      </c>
      <c r="D419" s="82" t="s">
        <v>68</v>
      </c>
      <c r="E419" s="144" t="s">
        <v>13485</v>
      </c>
      <c r="F419" s="145" t="s">
        <v>13486</v>
      </c>
      <c r="G419" s="138">
        <v>0</v>
      </c>
      <c r="H419" s="145"/>
      <c r="I419" s="86" t="s">
        <v>78</v>
      </c>
      <c r="J419" s="81" t="s">
        <v>1527</v>
      </c>
      <c r="K419" s="141" t="s">
        <v>13487</v>
      </c>
      <c r="L419" s="248">
        <v>13827000</v>
      </c>
      <c r="M419" s="81" t="s">
        <v>73</v>
      </c>
      <c r="N419" s="145"/>
      <c r="O419" s="87" t="s">
        <v>13488</v>
      </c>
      <c r="P419" s="87">
        <v>1085038618</v>
      </c>
      <c r="Q419" s="150">
        <v>33</v>
      </c>
      <c r="R419" s="169">
        <v>44943</v>
      </c>
      <c r="S419" s="248">
        <v>5363267343</v>
      </c>
      <c r="T419" s="169">
        <v>44966</v>
      </c>
      <c r="U419" s="566">
        <f>L419</f>
        <v>13827000</v>
      </c>
      <c r="V419" s="86" t="s">
        <v>70</v>
      </c>
      <c r="W419" s="143">
        <v>36718996</v>
      </c>
      <c r="X419" s="87" t="s">
        <v>11828</v>
      </c>
      <c r="Y419" s="145"/>
      <c r="Z419" s="201">
        <v>44966</v>
      </c>
      <c r="AA419" s="201">
        <v>44966</v>
      </c>
      <c r="AB419" s="201" t="s">
        <v>80</v>
      </c>
      <c r="AC419" s="201">
        <v>45084</v>
      </c>
      <c r="AD419" s="150">
        <f t="shared" si="27"/>
        <v>118</v>
      </c>
      <c r="AE419" s="150">
        <v>0</v>
      </c>
      <c r="AF419" s="567">
        <v>0</v>
      </c>
      <c r="AG419" s="150">
        <v>0</v>
      </c>
      <c r="AH419" s="156" t="s">
        <v>80</v>
      </c>
      <c r="AI419" s="150">
        <f t="shared" si="28"/>
        <v>0</v>
      </c>
      <c r="AJ419" s="143">
        <v>0</v>
      </c>
      <c r="AK419" s="248">
        <v>0</v>
      </c>
      <c r="AL419" s="86" t="s">
        <v>80</v>
      </c>
      <c r="AM419" s="150">
        <v>0</v>
      </c>
      <c r="AN419" s="169" t="s">
        <v>80</v>
      </c>
      <c r="AO419" s="169" t="s">
        <v>80</v>
      </c>
      <c r="AP419" s="150">
        <f t="shared" si="31"/>
        <v>0</v>
      </c>
      <c r="AQ419" s="252">
        <f>+L419+AF419-AK419</f>
        <v>13827000</v>
      </c>
      <c r="AR419" s="86" t="s">
        <v>115</v>
      </c>
      <c r="AS419" s="143">
        <v>0</v>
      </c>
      <c r="AT419" s="203" t="s">
        <v>80</v>
      </c>
      <c r="AU419" s="248">
        <v>13827000</v>
      </c>
      <c r="AV419" s="364">
        <f t="shared" si="29"/>
        <v>0</v>
      </c>
      <c r="AW419" s="133">
        <f t="shared" si="30"/>
        <v>1</v>
      </c>
      <c r="AX419" s="156" t="s">
        <v>80</v>
      </c>
      <c r="AY419" s="86" t="s">
        <v>800</v>
      </c>
      <c r="AZ419" s="145" t="s">
        <v>13489</v>
      </c>
      <c r="BA419" s="81" t="s">
        <v>71</v>
      </c>
      <c r="BB419" s="81" t="s">
        <v>71</v>
      </c>
    </row>
    <row r="420" spans="2:54" s="296" customFormat="1" ht="15" customHeight="1" x14ac:dyDescent="0.2">
      <c r="B420" s="247">
        <v>2023</v>
      </c>
      <c r="C420" s="81">
        <v>891780111</v>
      </c>
      <c r="D420" s="82" t="s">
        <v>68</v>
      </c>
      <c r="E420" s="144" t="s">
        <v>13490</v>
      </c>
      <c r="F420" s="145" t="s">
        <v>13491</v>
      </c>
      <c r="G420" s="138">
        <v>0</v>
      </c>
      <c r="H420" s="145"/>
      <c r="I420" s="86" t="s">
        <v>78</v>
      </c>
      <c r="J420" s="81" t="s">
        <v>1527</v>
      </c>
      <c r="K420" s="141" t="s">
        <v>13492</v>
      </c>
      <c r="L420" s="248">
        <v>11853000</v>
      </c>
      <c r="M420" s="81" t="s">
        <v>73</v>
      </c>
      <c r="N420" s="145"/>
      <c r="O420" s="87" t="s">
        <v>13493</v>
      </c>
      <c r="P420" s="87">
        <v>1082953501</v>
      </c>
      <c r="Q420" s="150">
        <v>33</v>
      </c>
      <c r="R420" s="169">
        <v>44943</v>
      </c>
      <c r="S420" s="248">
        <v>5363267343</v>
      </c>
      <c r="T420" s="169">
        <v>44966</v>
      </c>
      <c r="U420" s="566">
        <f>L420</f>
        <v>11853000</v>
      </c>
      <c r="V420" s="86" t="s">
        <v>70</v>
      </c>
      <c r="W420" s="143">
        <v>30766322</v>
      </c>
      <c r="X420" s="87" t="s">
        <v>12962</v>
      </c>
      <c r="Y420" s="145"/>
      <c r="Z420" s="201">
        <v>44966</v>
      </c>
      <c r="AA420" s="201">
        <v>44966</v>
      </c>
      <c r="AB420" s="201" t="s">
        <v>80</v>
      </c>
      <c r="AC420" s="201">
        <v>45084</v>
      </c>
      <c r="AD420" s="150">
        <f t="shared" si="27"/>
        <v>118</v>
      </c>
      <c r="AE420" s="150">
        <v>0</v>
      </c>
      <c r="AF420" s="567">
        <v>0</v>
      </c>
      <c r="AG420" s="150">
        <v>0</v>
      </c>
      <c r="AH420" s="156" t="s">
        <v>80</v>
      </c>
      <c r="AI420" s="150">
        <f t="shared" si="28"/>
        <v>0</v>
      </c>
      <c r="AJ420" s="143">
        <v>0</v>
      </c>
      <c r="AK420" s="248">
        <v>0</v>
      </c>
      <c r="AL420" s="86" t="s">
        <v>80</v>
      </c>
      <c r="AM420" s="150">
        <v>0</v>
      </c>
      <c r="AN420" s="169" t="s">
        <v>80</v>
      </c>
      <c r="AO420" s="169" t="s">
        <v>80</v>
      </c>
      <c r="AP420" s="150">
        <f t="shared" si="31"/>
        <v>0</v>
      </c>
      <c r="AQ420" s="252">
        <f>+L420+AF420-AK420</f>
        <v>11853000</v>
      </c>
      <c r="AR420" s="86" t="s">
        <v>115</v>
      </c>
      <c r="AS420" s="143">
        <v>0</v>
      </c>
      <c r="AT420" s="203" t="s">
        <v>80</v>
      </c>
      <c r="AU420" s="248">
        <v>11853000</v>
      </c>
      <c r="AV420" s="364">
        <f t="shared" si="29"/>
        <v>0</v>
      </c>
      <c r="AW420" s="133">
        <f t="shared" si="30"/>
        <v>1</v>
      </c>
      <c r="AX420" s="156" t="s">
        <v>80</v>
      </c>
      <c r="AY420" s="86" t="s">
        <v>800</v>
      </c>
      <c r="AZ420" s="145" t="s">
        <v>13494</v>
      </c>
      <c r="BA420" s="81" t="s">
        <v>71</v>
      </c>
      <c r="BB420" s="81" t="s">
        <v>71</v>
      </c>
    </row>
    <row r="421" spans="2:54" s="296" customFormat="1" ht="15" customHeight="1" x14ac:dyDescent="0.2">
      <c r="B421" s="247">
        <v>2023</v>
      </c>
      <c r="C421" s="81">
        <v>891780111</v>
      </c>
      <c r="D421" s="82" t="s">
        <v>68</v>
      </c>
      <c r="E421" s="144" t="s">
        <v>13495</v>
      </c>
      <c r="F421" s="145" t="s">
        <v>13496</v>
      </c>
      <c r="G421" s="138">
        <v>0</v>
      </c>
      <c r="H421" s="145"/>
      <c r="I421" s="86" t="s">
        <v>78</v>
      </c>
      <c r="J421" s="81" t="s">
        <v>1527</v>
      </c>
      <c r="K421" s="141" t="s">
        <v>13497</v>
      </c>
      <c r="L421" s="248">
        <v>7600000</v>
      </c>
      <c r="M421" s="81" t="s">
        <v>73</v>
      </c>
      <c r="N421" s="145"/>
      <c r="O421" s="87" t="s">
        <v>13498</v>
      </c>
      <c r="P421" s="87">
        <v>1082989145</v>
      </c>
      <c r="Q421" s="150">
        <v>33</v>
      </c>
      <c r="R421" s="169">
        <v>44943</v>
      </c>
      <c r="S421" s="248">
        <v>5363267343</v>
      </c>
      <c r="T421" s="169">
        <v>44966</v>
      </c>
      <c r="U421" s="566">
        <f>L421</f>
        <v>7600000</v>
      </c>
      <c r="V421" s="86" t="s">
        <v>70</v>
      </c>
      <c r="W421" s="143">
        <v>85459497</v>
      </c>
      <c r="X421" s="87" t="s">
        <v>9253</v>
      </c>
      <c r="Y421" s="145"/>
      <c r="Z421" s="201">
        <v>44966</v>
      </c>
      <c r="AA421" s="201">
        <v>44966</v>
      </c>
      <c r="AB421" s="201" t="s">
        <v>80</v>
      </c>
      <c r="AC421" s="201">
        <v>45084</v>
      </c>
      <c r="AD421" s="150">
        <f t="shared" si="27"/>
        <v>118</v>
      </c>
      <c r="AE421" s="150">
        <v>0</v>
      </c>
      <c r="AF421" s="567">
        <v>0</v>
      </c>
      <c r="AG421" s="150">
        <v>0</v>
      </c>
      <c r="AH421" s="156" t="s">
        <v>80</v>
      </c>
      <c r="AI421" s="150">
        <f t="shared" si="28"/>
        <v>0</v>
      </c>
      <c r="AJ421" s="143">
        <v>0</v>
      </c>
      <c r="AK421" s="248">
        <v>0</v>
      </c>
      <c r="AL421" s="86" t="s">
        <v>80</v>
      </c>
      <c r="AM421" s="150">
        <v>0</v>
      </c>
      <c r="AN421" s="169" t="s">
        <v>80</v>
      </c>
      <c r="AO421" s="169" t="s">
        <v>80</v>
      </c>
      <c r="AP421" s="150">
        <f t="shared" si="31"/>
        <v>0</v>
      </c>
      <c r="AQ421" s="252">
        <f>+L421+AF421-AK421</f>
        <v>7600000</v>
      </c>
      <c r="AR421" s="86" t="s">
        <v>115</v>
      </c>
      <c r="AS421" s="143">
        <v>0</v>
      </c>
      <c r="AT421" s="203" t="s">
        <v>80</v>
      </c>
      <c r="AU421" s="248">
        <v>7600000</v>
      </c>
      <c r="AV421" s="364">
        <f t="shared" si="29"/>
        <v>0</v>
      </c>
      <c r="AW421" s="133">
        <f t="shared" si="30"/>
        <v>1</v>
      </c>
      <c r="AX421" s="156" t="s">
        <v>80</v>
      </c>
      <c r="AY421" s="86" t="s">
        <v>800</v>
      </c>
      <c r="AZ421" s="145" t="s">
        <v>13499</v>
      </c>
      <c r="BA421" s="81" t="s">
        <v>71</v>
      </c>
      <c r="BB421" s="81" t="s">
        <v>71</v>
      </c>
    </row>
    <row r="422" spans="2:54" s="296" customFormat="1" ht="15" customHeight="1" x14ac:dyDescent="0.2">
      <c r="B422" s="247">
        <v>2023</v>
      </c>
      <c r="C422" s="81">
        <v>891780111</v>
      </c>
      <c r="D422" s="82" t="s">
        <v>68</v>
      </c>
      <c r="E422" s="144" t="s">
        <v>13500</v>
      </c>
      <c r="F422" s="145" t="s">
        <v>13501</v>
      </c>
      <c r="G422" s="138">
        <v>0</v>
      </c>
      <c r="H422" s="145"/>
      <c r="I422" s="86" t="s">
        <v>78</v>
      </c>
      <c r="J422" s="81" t="s">
        <v>1527</v>
      </c>
      <c r="K422" s="141" t="s">
        <v>13288</v>
      </c>
      <c r="L422" s="248">
        <v>11853000</v>
      </c>
      <c r="M422" s="81" t="s">
        <v>73</v>
      </c>
      <c r="N422" s="145"/>
      <c r="O422" s="87" t="s">
        <v>13502</v>
      </c>
      <c r="P422" s="87">
        <v>94504800</v>
      </c>
      <c r="Q422" s="150">
        <v>33</v>
      </c>
      <c r="R422" s="169">
        <v>44943</v>
      </c>
      <c r="S422" s="248">
        <v>5363267343</v>
      </c>
      <c r="T422" s="169">
        <v>44966</v>
      </c>
      <c r="U422" s="566">
        <f>L422</f>
        <v>11853000</v>
      </c>
      <c r="V422" s="86" t="s">
        <v>70</v>
      </c>
      <c r="W422" s="143">
        <v>85152695</v>
      </c>
      <c r="X422" s="87" t="s">
        <v>12193</v>
      </c>
      <c r="Y422" s="145"/>
      <c r="Z422" s="201">
        <v>44966</v>
      </c>
      <c r="AA422" s="201">
        <v>44966</v>
      </c>
      <c r="AB422" s="201" t="s">
        <v>80</v>
      </c>
      <c r="AC422" s="201">
        <v>45084</v>
      </c>
      <c r="AD422" s="150">
        <f t="shared" si="27"/>
        <v>118</v>
      </c>
      <c r="AE422" s="150">
        <v>0</v>
      </c>
      <c r="AF422" s="567">
        <v>0</v>
      </c>
      <c r="AG422" s="150">
        <v>0</v>
      </c>
      <c r="AH422" s="156" t="s">
        <v>80</v>
      </c>
      <c r="AI422" s="150">
        <f t="shared" si="28"/>
        <v>0</v>
      </c>
      <c r="AJ422" s="143">
        <v>0</v>
      </c>
      <c r="AK422" s="248">
        <v>0</v>
      </c>
      <c r="AL422" s="86" t="s">
        <v>80</v>
      </c>
      <c r="AM422" s="150">
        <v>0</v>
      </c>
      <c r="AN422" s="169" t="s">
        <v>80</v>
      </c>
      <c r="AO422" s="169" t="s">
        <v>80</v>
      </c>
      <c r="AP422" s="150">
        <f t="shared" si="31"/>
        <v>0</v>
      </c>
      <c r="AQ422" s="252">
        <f>+L422+AF422-AK422</f>
        <v>11853000</v>
      </c>
      <c r="AR422" s="86" t="s">
        <v>115</v>
      </c>
      <c r="AS422" s="143">
        <v>0</v>
      </c>
      <c r="AT422" s="203" t="s">
        <v>80</v>
      </c>
      <c r="AU422" s="248">
        <v>11853000</v>
      </c>
      <c r="AV422" s="364">
        <f t="shared" si="29"/>
        <v>0</v>
      </c>
      <c r="AW422" s="133">
        <f t="shared" si="30"/>
        <v>1</v>
      </c>
      <c r="AX422" s="156" t="s">
        <v>80</v>
      </c>
      <c r="AY422" s="86" t="s">
        <v>800</v>
      </c>
      <c r="AZ422" s="145" t="s">
        <v>13503</v>
      </c>
      <c r="BA422" s="81" t="s">
        <v>71</v>
      </c>
      <c r="BB422" s="81" t="s">
        <v>71</v>
      </c>
    </row>
    <row r="423" spans="2:54" s="296" customFormat="1" ht="15" customHeight="1" x14ac:dyDescent="0.2">
      <c r="B423" s="247">
        <v>2023</v>
      </c>
      <c r="C423" s="81">
        <v>891780111</v>
      </c>
      <c r="D423" s="82" t="s">
        <v>68</v>
      </c>
      <c r="E423" s="144" t="s">
        <v>13504</v>
      </c>
      <c r="F423" s="145" t="s">
        <v>13505</v>
      </c>
      <c r="G423" s="138">
        <v>0</v>
      </c>
      <c r="H423" s="145"/>
      <c r="I423" s="86" t="s">
        <v>78</v>
      </c>
      <c r="J423" s="81" t="s">
        <v>1527</v>
      </c>
      <c r="K423" s="141" t="s">
        <v>13506</v>
      </c>
      <c r="L423" s="248">
        <v>17487000</v>
      </c>
      <c r="M423" s="81" t="s">
        <v>73</v>
      </c>
      <c r="N423" s="145"/>
      <c r="O423" s="87" t="s">
        <v>13507</v>
      </c>
      <c r="P423" s="87">
        <v>1082935721</v>
      </c>
      <c r="Q423" s="150">
        <v>33</v>
      </c>
      <c r="R423" s="169">
        <v>44943</v>
      </c>
      <c r="S423" s="248">
        <v>5363267343</v>
      </c>
      <c r="T423" s="169">
        <v>44966</v>
      </c>
      <c r="U423" s="566">
        <f>L423</f>
        <v>17487000</v>
      </c>
      <c r="V423" s="86" t="s">
        <v>70</v>
      </c>
      <c r="W423" s="143">
        <v>85449357</v>
      </c>
      <c r="X423" s="87" t="s">
        <v>11662</v>
      </c>
      <c r="Y423" s="145"/>
      <c r="Z423" s="201">
        <v>44966</v>
      </c>
      <c r="AA423" s="201">
        <v>44966</v>
      </c>
      <c r="AB423" s="201" t="s">
        <v>80</v>
      </c>
      <c r="AC423" s="201">
        <v>45084</v>
      </c>
      <c r="AD423" s="150">
        <f t="shared" si="27"/>
        <v>118</v>
      </c>
      <c r="AE423" s="150">
        <v>1</v>
      </c>
      <c r="AF423" s="567">
        <v>3297000</v>
      </c>
      <c r="AG423" s="150">
        <v>1</v>
      </c>
      <c r="AH423" s="201">
        <v>45107</v>
      </c>
      <c r="AI423" s="150">
        <f t="shared" si="28"/>
        <v>23</v>
      </c>
      <c r="AJ423" s="143">
        <v>0</v>
      </c>
      <c r="AK423" s="248">
        <v>0</v>
      </c>
      <c r="AL423" s="86" t="s">
        <v>80</v>
      </c>
      <c r="AM423" s="150">
        <v>0</v>
      </c>
      <c r="AN423" s="169" t="s">
        <v>80</v>
      </c>
      <c r="AO423" s="169" t="s">
        <v>80</v>
      </c>
      <c r="AP423" s="150">
        <f t="shared" si="31"/>
        <v>0</v>
      </c>
      <c r="AQ423" s="252">
        <f>+L423+AF423-AK423</f>
        <v>20784000</v>
      </c>
      <c r="AR423" s="86" t="s">
        <v>115</v>
      </c>
      <c r="AS423" s="143">
        <v>0</v>
      </c>
      <c r="AT423" s="203" t="s">
        <v>80</v>
      </c>
      <c r="AU423" s="248">
        <v>20784000</v>
      </c>
      <c r="AV423" s="364">
        <f t="shared" si="29"/>
        <v>0</v>
      </c>
      <c r="AW423" s="133">
        <f t="shared" si="30"/>
        <v>1</v>
      </c>
      <c r="AX423" s="156" t="s">
        <v>80</v>
      </c>
      <c r="AY423" s="86" t="s">
        <v>800</v>
      </c>
      <c r="AZ423" s="145" t="s">
        <v>13508</v>
      </c>
      <c r="BA423" s="81" t="s">
        <v>71</v>
      </c>
      <c r="BB423" s="81" t="s">
        <v>71</v>
      </c>
    </row>
    <row r="424" spans="2:54" s="296" customFormat="1" ht="15" customHeight="1" x14ac:dyDescent="0.2">
      <c r="B424" s="247">
        <v>2023</v>
      </c>
      <c r="C424" s="81">
        <v>891780111</v>
      </c>
      <c r="D424" s="82" t="s">
        <v>68</v>
      </c>
      <c r="E424" s="144" t="s">
        <v>13509</v>
      </c>
      <c r="F424" s="145" t="s">
        <v>13510</v>
      </c>
      <c r="G424" s="138">
        <v>0</v>
      </c>
      <c r="H424" s="145"/>
      <c r="I424" s="86" t="s">
        <v>78</v>
      </c>
      <c r="J424" s="81" t="s">
        <v>1527</v>
      </c>
      <c r="K424" s="141" t="s">
        <v>13511</v>
      </c>
      <c r="L424" s="248">
        <v>11333000</v>
      </c>
      <c r="M424" s="81" t="s">
        <v>73</v>
      </c>
      <c r="N424" s="145"/>
      <c r="O424" s="87" t="s">
        <v>13512</v>
      </c>
      <c r="P424" s="87">
        <v>36724927</v>
      </c>
      <c r="Q424" s="150">
        <v>33</v>
      </c>
      <c r="R424" s="169">
        <v>44943</v>
      </c>
      <c r="S424" s="248">
        <v>5363267343</v>
      </c>
      <c r="T424" s="169">
        <v>44966</v>
      </c>
      <c r="U424" s="566">
        <f>L424</f>
        <v>11333000</v>
      </c>
      <c r="V424" s="86" t="s">
        <v>70</v>
      </c>
      <c r="W424" s="143">
        <v>85459497</v>
      </c>
      <c r="X424" s="87" t="s">
        <v>9253</v>
      </c>
      <c r="Y424" s="145"/>
      <c r="Z424" s="201">
        <v>44966</v>
      </c>
      <c r="AA424" s="201">
        <v>44966</v>
      </c>
      <c r="AB424" s="201" t="s">
        <v>80</v>
      </c>
      <c r="AC424" s="201">
        <v>45093</v>
      </c>
      <c r="AD424" s="150">
        <f t="shared" si="27"/>
        <v>127</v>
      </c>
      <c r="AE424" s="150">
        <v>0</v>
      </c>
      <c r="AF424" s="567">
        <v>0</v>
      </c>
      <c r="AG424" s="150">
        <v>0</v>
      </c>
      <c r="AH424" s="156" t="s">
        <v>80</v>
      </c>
      <c r="AI424" s="150">
        <f t="shared" si="28"/>
        <v>0</v>
      </c>
      <c r="AJ424" s="143">
        <v>0</v>
      </c>
      <c r="AK424" s="248">
        <v>0</v>
      </c>
      <c r="AL424" s="86" t="s">
        <v>80</v>
      </c>
      <c r="AM424" s="150">
        <v>0</v>
      </c>
      <c r="AN424" s="169" t="s">
        <v>80</v>
      </c>
      <c r="AO424" s="169" t="s">
        <v>80</v>
      </c>
      <c r="AP424" s="150">
        <f t="shared" si="31"/>
        <v>0</v>
      </c>
      <c r="AQ424" s="252">
        <f>+L424+AF424-AK424</f>
        <v>11333000</v>
      </c>
      <c r="AR424" s="86" t="s">
        <v>115</v>
      </c>
      <c r="AS424" s="143">
        <v>0</v>
      </c>
      <c r="AT424" s="203" t="s">
        <v>80</v>
      </c>
      <c r="AU424" s="248">
        <v>11333000</v>
      </c>
      <c r="AV424" s="364">
        <f t="shared" si="29"/>
        <v>0</v>
      </c>
      <c r="AW424" s="133">
        <f t="shared" si="30"/>
        <v>1</v>
      </c>
      <c r="AX424" s="156" t="s">
        <v>80</v>
      </c>
      <c r="AY424" s="86" t="s">
        <v>800</v>
      </c>
      <c r="AZ424" s="145" t="s">
        <v>13513</v>
      </c>
      <c r="BA424" s="81" t="s">
        <v>71</v>
      </c>
      <c r="BB424" s="81" t="s">
        <v>71</v>
      </c>
    </row>
    <row r="425" spans="2:54" s="296" customFormat="1" ht="15" customHeight="1" x14ac:dyDescent="0.2">
      <c r="B425" s="247">
        <v>2023</v>
      </c>
      <c r="C425" s="81">
        <v>891780111</v>
      </c>
      <c r="D425" s="82" t="s">
        <v>68</v>
      </c>
      <c r="E425" s="144" t="s">
        <v>13514</v>
      </c>
      <c r="F425" s="145" t="s">
        <v>13515</v>
      </c>
      <c r="G425" s="138">
        <v>0</v>
      </c>
      <c r="H425" s="145"/>
      <c r="I425" s="86" t="s">
        <v>78</v>
      </c>
      <c r="J425" s="81" t="s">
        <v>1527</v>
      </c>
      <c r="K425" s="141" t="s">
        <v>13516</v>
      </c>
      <c r="L425" s="248">
        <v>7600000</v>
      </c>
      <c r="M425" s="81" t="s">
        <v>73</v>
      </c>
      <c r="N425" s="145"/>
      <c r="O425" s="87" t="s">
        <v>13517</v>
      </c>
      <c r="P425" s="87">
        <v>36532658</v>
      </c>
      <c r="Q425" s="150">
        <v>33</v>
      </c>
      <c r="R425" s="169">
        <v>44943</v>
      </c>
      <c r="S425" s="248">
        <v>5363267343</v>
      </c>
      <c r="T425" s="169">
        <v>44966</v>
      </c>
      <c r="U425" s="566">
        <f>L425</f>
        <v>7600000</v>
      </c>
      <c r="V425" s="86" t="s">
        <v>70</v>
      </c>
      <c r="W425" s="143">
        <v>7633817</v>
      </c>
      <c r="X425" s="87" t="s">
        <v>10035</v>
      </c>
      <c r="Y425" s="145"/>
      <c r="Z425" s="201">
        <v>44966</v>
      </c>
      <c r="AA425" s="201">
        <v>44966</v>
      </c>
      <c r="AB425" s="201" t="s">
        <v>80</v>
      </c>
      <c r="AC425" s="201">
        <v>45084</v>
      </c>
      <c r="AD425" s="150">
        <f t="shared" si="27"/>
        <v>118</v>
      </c>
      <c r="AE425" s="150">
        <v>1</v>
      </c>
      <c r="AF425" s="567">
        <v>1457000</v>
      </c>
      <c r="AG425" s="150">
        <v>1</v>
      </c>
      <c r="AH425" s="201">
        <v>45107</v>
      </c>
      <c r="AI425" s="150">
        <f t="shared" si="28"/>
        <v>23</v>
      </c>
      <c r="AJ425" s="143">
        <v>0</v>
      </c>
      <c r="AK425" s="248">
        <v>0</v>
      </c>
      <c r="AL425" s="86" t="s">
        <v>80</v>
      </c>
      <c r="AM425" s="150">
        <v>0</v>
      </c>
      <c r="AN425" s="169" t="s">
        <v>80</v>
      </c>
      <c r="AO425" s="169" t="s">
        <v>80</v>
      </c>
      <c r="AP425" s="150">
        <f t="shared" si="31"/>
        <v>0</v>
      </c>
      <c r="AQ425" s="252">
        <f>+L425+AF425-AK425</f>
        <v>9057000</v>
      </c>
      <c r="AR425" s="86" t="s">
        <v>115</v>
      </c>
      <c r="AS425" s="143">
        <v>0</v>
      </c>
      <c r="AT425" s="203" t="s">
        <v>80</v>
      </c>
      <c r="AU425" s="248">
        <v>9057000</v>
      </c>
      <c r="AV425" s="364">
        <f t="shared" si="29"/>
        <v>0</v>
      </c>
      <c r="AW425" s="133">
        <f t="shared" si="30"/>
        <v>1</v>
      </c>
      <c r="AX425" s="156" t="s">
        <v>80</v>
      </c>
      <c r="AY425" s="86" t="s">
        <v>800</v>
      </c>
      <c r="AZ425" s="145" t="s">
        <v>13518</v>
      </c>
      <c r="BA425" s="81" t="s">
        <v>71</v>
      </c>
      <c r="BB425" s="81" t="s">
        <v>71</v>
      </c>
    </row>
    <row r="426" spans="2:54" s="296" customFormat="1" ht="15" customHeight="1" x14ac:dyDescent="0.2">
      <c r="B426" s="247">
        <v>2023</v>
      </c>
      <c r="C426" s="81">
        <v>891780111</v>
      </c>
      <c r="D426" s="82" t="s">
        <v>68</v>
      </c>
      <c r="E426" s="144" t="s">
        <v>13519</v>
      </c>
      <c r="F426" s="145" t="s">
        <v>13520</v>
      </c>
      <c r="G426" s="138">
        <v>0</v>
      </c>
      <c r="H426" s="145"/>
      <c r="I426" s="86" t="s">
        <v>78</v>
      </c>
      <c r="J426" s="81" t="s">
        <v>1527</v>
      </c>
      <c r="K426" s="141" t="s">
        <v>13521</v>
      </c>
      <c r="L426" s="248">
        <v>8043000</v>
      </c>
      <c r="M426" s="81" t="s">
        <v>73</v>
      </c>
      <c r="N426" s="145"/>
      <c r="O426" s="87" t="s">
        <v>13522</v>
      </c>
      <c r="P426" s="87">
        <v>1004364827</v>
      </c>
      <c r="Q426" s="150">
        <v>33</v>
      </c>
      <c r="R426" s="169">
        <v>44943</v>
      </c>
      <c r="S426" s="248">
        <v>5363267343</v>
      </c>
      <c r="T426" s="169">
        <v>44966</v>
      </c>
      <c r="U426" s="566">
        <f>L426</f>
        <v>8043000</v>
      </c>
      <c r="V426" s="86" t="s">
        <v>70</v>
      </c>
      <c r="W426" s="143">
        <v>85450705</v>
      </c>
      <c r="X426" s="87" t="s">
        <v>13380</v>
      </c>
      <c r="Y426" s="145"/>
      <c r="Z426" s="201">
        <v>44966</v>
      </c>
      <c r="AA426" s="201">
        <v>44966</v>
      </c>
      <c r="AB426" s="201" t="s">
        <v>80</v>
      </c>
      <c r="AC426" s="201">
        <v>45084</v>
      </c>
      <c r="AD426" s="150">
        <f t="shared" si="27"/>
        <v>118</v>
      </c>
      <c r="AE426" s="150">
        <v>0</v>
      </c>
      <c r="AF426" s="567">
        <v>0</v>
      </c>
      <c r="AG426" s="150">
        <v>0</v>
      </c>
      <c r="AH426" s="156" t="s">
        <v>80</v>
      </c>
      <c r="AI426" s="150">
        <f t="shared" si="28"/>
        <v>0</v>
      </c>
      <c r="AJ426" s="143">
        <v>0</v>
      </c>
      <c r="AK426" s="248">
        <v>0</v>
      </c>
      <c r="AL426" s="86" t="s">
        <v>80</v>
      </c>
      <c r="AM426" s="150">
        <v>0</v>
      </c>
      <c r="AN426" s="169" t="s">
        <v>80</v>
      </c>
      <c r="AO426" s="169" t="s">
        <v>80</v>
      </c>
      <c r="AP426" s="150">
        <f t="shared" si="31"/>
        <v>0</v>
      </c>
      <c r="AQ426" s="252">
        <f>+L426+AF426-AK426</f>
        <v>8043000</v>
      </c>
      <c r="AR426" s="86" t="s">
        <v>115</v>
      </c>
      <c r="AS426" s="143">
        <v>0</v>
      </c>
      <c r="AT426" s="203" t="s">
        <v>80</v>
      </c>
      <c r="AU426" s="248">
        <v>8043000</v>
      </c>
      <c r="AV426" s="364">
        <f t="shared" si="29"/>
        <v>0</v>
      </c>
      <c r="AW426" s="133">
        <f t="shared" si="30"/>
        <v>1</v>
      </c>
      <c r="AX426" s="156" t="s">
        <v>80</v>
      </c>
      <c r="AY426" s="86" t="s">
        <v>800</v>
      </c>
      <c r="AZ426" s="145" t="s">
        <v>13523</v>
      </c>
      <c r="BA426" s="81" t="s">
        <v>71</v>
      </c>
      <c r="BB426" s="81" t="s">
        <v>71</v>
      </c>
    </row>
    <row r="427" spans="2:54" s="296" customFormat="1" ht="15" customHeight="1" x14ac:dyDescent="0.2">
      <c r="B427" s="247">
        <v>2023</v>
      </c>
      <c r="C427" s="81">
        <v>891780111</v>
      </c>
      <c r="D427" s="82" t="s">
        <v>68</v>
      </c>
      <c r="E427" s="144" t="s">
        <v>13524</v>
      </c>
      <c r="F427" s="145" t="s">
        <v>13525</v>
      </c>
      <c r="G427" s="568">
        <v>0</v>
      </c>
      <c r="H427" s="145"/>
      <c r="I427" s="86" t="s">
        <v>78</v>
      </c>
      <c r="J427" s="317" t="s">
        <v>1527</v>
      </c>
      <c r="K427" s="569" t="s">
        <v>13526</v>
      </c>
      <c r="L427" s="570">
        <v>7600000</v>
      </c>
      <c r="M427" s="81" t="s">
        <v>73</v>
      </c>
      <c r="N427" s="145"/>
      <c r="O427" s="482" t="s">
        <v>13527</v>
      </c>
      <c r="P427" s="482">
        <v>85476117</v>
      </c>
      <c r="Q427" s="150">
        <v>33</v>
      </c>
      <c r="R427" s="169">
        <v>44943</v>
      </c>
      <c r="S427" s="570">
        <v>5363267343</v>
      </c>
      <c r="T427" s="169">
        <v>44966</v>
      </c>
      <c r="U427" s="566">
        <f>L427</f>
        <v>7600000</v>
      </c>
      <c r="V427" s="86" t="s">
        <v>70</v>
      </c>
      <c r="W427" s="481">
        <v>85459497</v>
      </c>
      <c r="X427" s="482" t="s">
        <v>9253</v>
      </c>
      <c r="Y427" s="145"/>
      <c r="Z427" s="472">
        <v>44966</v>
      </c>
      <c r="AA427" s="472">
        <v>44966</v>
      </c>
      <c r="AB427" s="201" t="s">
        <v>80</v>
      </c>
      <c r="AC427" s="472">
        <v>45084</v>
      </c>
      <c r="AD427" s="150">
        <f t="shared" ref="AD427:AD490" si="32">+IF(AB427="1800-01-01",AC427-AA427,AC427-AB427)</f>
        <v>118</v>
      </c>
      <c r="AE427" s="359">
        <v>0</v>
      </c>
      <c r="AF427" s="571">
        <v>0</v>
      </c>
      <c r="AG427" s="359">
        <v>0</v>
      </c>
      <c r="AH427" s="156" t="s">
        <v>80</v>
      </c>
      <c r="AI427" s="150">
        <f t="shared" si="28"/>
        <v>0</v>
      </c>
      <c r="AJ427" s="143">
        <v>0</v>
      </c>
      <c r="AK427" s="248">
        <v>0</v>
      </c>
      <c r="AL427" s="86" t="s">
        <v>80</v>
      </c>
      <c r="AM427" s="150">
        <v>0</v>
      </c>
      <c r="AN427" s="169" t="s">
        <v>80</v>
      </c>
      <c r="AO427" s="169" t="s">
        <v>80</v>
      </c>
      <c r="AP427" s="150">
        <f t="shared" si="31"/>
        <v>0</v>
      </c>
      <c r="AQ427" s="252">
        <f>+L427+AF427-AK427</f>
        <v>7600000</v>
      </c>
      <c r="AR427" s="86" t="s">
        <v>115</v>
      </c>
      <c r="AS427" s="143">
        <v>0</v>
      </c>
      <c r="AT427" s="203" t="s">
        <v>80</v>
      </c>
      <c r="AU427" s="248">
        <v>7600000</v>
      </c>
      <c r="AV427" s="364">
        <f t="shared" si="29"/>
        <v>0</v>
      </c>
      <c r="AW427" s="133">
        <f t="shared" si="30"/>
        <v>1</v>
      </c>
      <c r="AX427" s="156" t="s">
        <v>80</v>
      </c>
      <c r="AY427" s="86" t="s">
        <v>800</v>
      </c>
      <c r="AZ427" s="145" t="s">
        <v>13528</v>
      </c>
      <c r="BA427" s="81" t="s">
        <v>71</v>
      </c>
      <c r="BB427" s="81" t="s">
        <v>71</v>
      </c>
    </row>
    <row r="428" spans="2:54" s="296" customFormat="1" ht="15" customHeight="1" x14ac:dyDescent="0.2">
      <c r="B428" s="247">
        <v>2023</v>
      </c>
      <c r="C428" s="81">
        <v>891780111</v>
      </c>
      <c r="D428" s="82" t="s">
        <v>68</v>
      </c>
      <c r="E428" s="144" t="s">
        <v>13529</v>
      </c>
      <c r="F428" s="145" t="s">
        <v>13530</v>
      </c>
      <c r="G428" s="138">
        <v>0</v>
      </c>
      <c r="H428" s="145"/>
      <c r="I428" s="86" t="s">
        <v>78</v>
      </c>
      <c r="J428" s="81" t="s">
        <v>1527</v>
      </c>
      <c r="K428" s="141" t="s">
        <v>13531</v>
      </c>
      <c r="L428" s="248">
        <v>9313000</v>
      </c>
      <c r="M428" s="81" t="s">
        <v>73</v>
      </c>
      <c r="N428" s="145"/>
      <c r="O428" s="87" t="s">
        <v>13532</v>
      </c>
      <c r="P428" s="87">
        <v>84452687</v>
      </c>
      <c r="Q428" s="150">
        <v>33</v>
      </c>
      <c r="R428" s="169">
        <v>44943</v>
      </c>
      <c r="S428" s="248">
        <v>5363267343</v>
      </c>
      <c r="T428" s="169">
        <v>44966</v>
      </c>
      <c r="U428" s="566">
        <f>L428</f>
        <v>9313000</v>
      </c>
      <c r="V428" s="86" t="s">
        <v>70</v>
      </c>
      <c r="W428" s="143">
        <v>85152695</v>
      </c>
      <c r="X428" s="87" t="s">
        <v>12193</v>
      </c>
      <c r="Y428" s="145"/>
      <c r="Z428" s="201">
        <v>44966</v>
      </c>
      <c r="AA428" s="201">
        <v>44966</v>
      </c>
      <c r="AB428" s="201" t="s">
        <v>80</v>
      </c>
      <c r="AC428" s="201">
        <v>45084</v>
      </c>
      <c r="AD428" s="150">
        <f t="shared" si="32"/>
        <v>118</v>
      </c>
      <c r="AE428" s="150">
        <v>0</v>
      </c>
      <c r="AF428" s="567">
        <v>0</v>
      </c>
      <c r="AG428" s="150">
        <v>0</v>
      </c>
      <c r="AH428" s="156" t="s">
        <v>80</v>
      </c>
      <c r="AI428" s="150">
        <f t="shared" si="28"/>
        <v>0</v>
      </c>
      <c r="AJ428" s="143">
        <v>0</v>
      </c>
      <c r="AK428" s="248">
        <v>0</v>
      </c>
      <c r="AL428" s="86" t="s">
        <v>80</v>
      </c>
      <c r="AM428" s="150">
        <v>0</v>
      </c>
      <c r="AN428" s="169" t="s">
        <v>80</v>
      </c>
      <c r="AO428" s="169" t="s">
        <v>80</v>
      </c>
      <c r="AP428" s="150">
        <f t="shared" si="31"/>
        <v>0</v>
      </c>
      <c r="AQ428" s="252">
        <f>+L428+AF428-AK428</f>
        <v>9313000</v>
      </c>
      <c r="AR428" s="86" t="s">
        <v>115</v>
      </c>
      <c r="AS428" s="143">
        <v>0</v>
      </c>
      <c r="AT428" s="203" t="s">
        <v>80</v>
      </c>
      <c r="AU428" s="248">
        <v>9313000</v>
      </c>
      <c r="AV428" s="364">
        <f t="shared" si="29"/>
        <v>0</v>
      </c>
      <c r="AW428" s="133">
        <f t="shared" si="30"/>
        <v>1</v>
      </c>
      <c r="AX428" s="156" t="s">
        <v>80</v>
      </c>
      <c r="AY428" s="86" t="s">
        <v>800</v>
      </c>
      <c r="AZ428" s="145" t="s">
        <v>13533</v>
      </c>
      <c r="BA428" s="81" t="s">
        <v>71</v>
      </c>
      <c r="BB428" s="81" t="s">
        <v>71</v>
      </c>
    </row>
    <row r="429" spans="2:54" s="296" customFormat="1" ht="15" customHeight="1" x14ac:dyDescent="0.2">
      <c r="B429" s="247">
        <v>2023</v>
      </c>
      <c r="C429" s="81">
        <v>891780111</v>
      </c>
      <c r="D429" s="82" t="s">
        <v>68</v>
      </c>
      <c r="E429" s="144" t="s">
        <v>13534</v>
      </c>
      <c r="F429" s="145" t="s">
        <v>13535</v>
      </c>
      <c r="G429" s="138">
        <v>0</v>
      </c>
      <c r="H429" s="145"/>
      <c r="I429" s="86" t="s">
        <v>78</v>
      </c>
      <c r="J429" s="81" t="s">
        <v>1527</v>
      </c>
      <c r="K429" s="141" t="s">
        <v>13536</v>
      </c>
      <c r="L429" s="248">
        <v>8043000</v>
      </c>
      <c r="M429" s="81" t="s">
        <v>73</v>
      </c>
      <c r="N429" s="145"/>
      <c r="O429" s="87" t="s">
        <v>13537</v>
      </c>
      <c r="P429" s="87">
        <v>1082874612</v>
      </c>
      <c r="Q429" s="150">
        <v>33</v>
      </c>
      <c r="R429" s="169">
        <v>44943</v>
      </c>
      <c r="S429" s="248">
        <v>5363267343</v>
      </c>
      <c r="T429" s="169">
        <v>44967</v>
      </c>
      <c r="U429" s="566">
        <f>L429</f>
        <v>8043000</v>
      </c>
      <c r="V429" s="86" t="s">
        <v>70</v>
      </c>
      <c r="W429" s="143">
        <v>45507423</v>
      </c>
      <c r="X429" s="87" t="s">
        <v>12105</v>
      </c>
      <c r="Y429" s="145"/>
      <c r="Z429" s="201">
        <v>44967</v>
      </c>
      <c r="AA429" s="201">
        <v>44967</v>
      </c>
      <c r="AB429" s="201" t="s">
        <v>80</v>
      </c>
      <c r="AC429" s="201">
        <v>45084</v>
      </c>
      <c r="AD429" s="150">
        <f t="shared" si="32"/>
        <v>117</v>
      </c>
      <c r="AE429" s="150">
        <v>1</v>
      </c>
      <c r="AF429" s="567">
        <v>1013000</v>
      </c>
      <c r="AG429" s="150">
        <v>1</v>
      </c>
      <c r="AH429" s="201">
        <v>45100</v>
      </c>
      <c r="AI429" s="150">
        <f t="shared" si="28"/>
        <v>16</v>
      </c>
      <c r="AJ429" s="143">
        <v>0</v>
      </c>
      <c r="AK429" s="248">
        <v>0</v>
      </c>
      <c r="AL429" s="86" t="s">
        <v>80</v>
      </c>
      <c r="AM429" s="150">
        <v>0</v>
      </c>
      <c r="AN429" s="169" t="s">
        <v>80</v>
      </c>
      <c r="AO429" s="169" t="s">
        <v>80</v>
      </c>
      <c r="AP429" s="150">
        <f t="shared" si="31"/>
        <v>0</v>
      </c>
      <c r="AQ429" s="252">
        <f>+L429+AF429-AK429</f>
        <v>9056000</v>
      </c>
      <c r="AR429" s="86" t="s">
        <v>115</v>
      </c>
      <c r="AS429" s="143">
        <v>0</v>
      </c>
      <c r="AT429" s="203" t="s">
        <v>80</v>
      </c>
      <c r="AU429" s="248">
        <v>9056000</v>
      </c>
      <c r="AV429" s="364">
        <f t="shared" si="29"/>
        <v>0</v>
      </c>
      <c r="AW429" s="133">
        <f t="shared" si="30"/>
        <v>1</v>
      </c>
      <c r="AX429" s="156" t="s">
        <v>80</v>
      </c>
      <c r="AY429" s="86" t="s">
        <v>800</v>
      </c>
      <c r="AZ429" s="145" t="s">
        <v>13538</v>
      </c>
      <c r="BA429" s="81" t="s">
        <v>71</v>
      </c>
      <c r="BB429" s="81" t="s">
        <v>71</v>
      </c>
    </row>
    <row r="430" spans="2:54" s="296" customFormat="1" ht="15" customHeight="1" x14ac:dyDescent="0.2">
      <c r="B430" s="247">
        <v>2023</v>
      </c>
      <c r="C430" s="81">
        <v>891780111</v>
      </c>
      <c r="D430" s="82" t="s">
        <v>68</v>
      </c>
      <c r="E430" s="144" t="s">
        <v>13539</v>
      </c>
      <c r="F430" s="145" t="s">
        <v>13540</v>
      </c>
      <c r="G430" s="138">
        <v>0</v>
      </c>
      <c r="H430" s="145"/>
      <c r="I430" s="86" t="s">
        <v>78</v>
      </c>
      <c r="J430" s="81" t="s">
        <v>1527</v>
      </c>
      <c r="K430" s="141" t="s">
        <v>13536</v>
      </c>
      <c r="L430" s="248">
        <v>8043000</v>
      </c>
      <c r="M430" s="81" t="s">
        <v>73</v>
      </c>
      <c r="N430" s="145"/>
      <c r="O430" s="87" t="s">
        <v>13541</v>
      </c>
      <c r="P430" s="87">
        <v>50956720</v>
      </c>
      <c r="Q430" s="150">
        <v>33</v>
      </c>
      <c r="R430" s="169">
        <v>44943</v>
      </c>
      <c r="S430" s="248">
        <v>5363267343</v>
      </c>
      <c r="T430" s="169">
        <v>44967</v>
      </c>
      <c r="U430" s="566">
        <f>L430</f>
        <v>8043000</v>
      </c>
      <c r="V430" s="86" t="s">
        <v>70</v>
      </c>
      <c r="W430" s="143">
        <v>45507423</v>
      </c>
      <c r="X430" s="87" t="s">
        <v>12105</v>
      </c>
      <c r="Y430" s="145"/>
      <c r="Z430" s="201">
        <v>44967</v>
      </c>
      <c r="AA430" s="201">
        <v>44967</v>
      </c>
      <c r="AB430" s="201" t="s">
        <v>80</v>
      </c>
      <c r="AC430" s="201">
        <v>45084</v>
      </c>
      <c r="AD430" s="150">
        <f t="shared" si="32"/>
        <v>117</v>
      </c>
      <c r="AE430" s="150">
        <v>1</v>
      </c>
      <c r="AF430" s="567">
        <v>1013000</v>
      </c>
      <c r="AG430" s="150">
        <v>1</v>
      </c>
      <c r="AH430" s="201">
        <v>45100</v>
      </c>
      <c r="AI430" s="150">
        <f t="shared" si="28"/>
        <v>16</v>
      </c>
      <c r="AJ430" s="143">
        <v>0</v>
      </c>
      <c r="AK430" s="248">
        <v>0</v>
      </c>
      <c r="AL430" s="86" t="s">
        <v>80</v>
      </c>
      <c r="AM430" s="150">
        <v>0</v>
      </c>
      <c r="AN430" s="169" t="s">
        <v>80</v>
      </c>
      <c r="AO430" s="169" t="s">
        <v>80</v>
      </c>
      <c r="AP430" s="150">
        <f t="shared" si="31"/>
        <v>0</v>
      </c>
      <c r="AQ430" s="252">
        <f>+L430+AF430-AK430</f>
        <v>9056000</v>
      </c>
      <c r="AR430" s="86" t="s">
        <v>115</v>
      </c>
      <c r="AS430" s="143">
        <v>0</v>
      </c>
      <c r="AT430" s="203" t="s">
        <v>80</v>
      </c>
      <c r="AU430" s="248">
        <v>9056000</v>
      </c>
      <c r="AV430" s="364">
        <f t="shared" si="29"/>
        <v>0</v>
      </c>
      <c r="AW430" s="133">
        <f t="shared" si="30"/>
        <v>1</v>
      </c>
      <c r="AX430" s="156" t="s">
        <v>80</v>
      </c>
      <c r="AY430" s="86" t="s">
        <v>800</v>
      </c>
      <c r="AZ430" s="145" t="s">
        <v>13542</v>
      </c>
      <c r="BA430" s="81" t="s">
        <v>71</v>
      </c>
      <c r="BB430" s="81" t="s">
        <v>71</v>
      </c>
    </row>
    <row r="431" spans="2:54" s="296" customFormat="1" ht="15" customHeight="1" x14ac:dyDescent="0.2">
      <c r="B431" s="247">
        <v>2023</v>
      </c>
      <c r="C431" s="81">
        <v>891780111</v>
      </c>
      <c r="D431" s="82" t="s">
        <v>68</v>
      </c>
      <c r="E431" s="144" t="s">
        <v>13543</v>
      </c>
      <c r="F431" s="145" t="s">
        <v>13544</v>
      </c>
      <c r="G431" s="138">
        <v>0</v>
      </c>
      <c r="H431" s="145"/>
      <c r="I431" s="86" t="s">
        <v>78</v>
      </c>
      <c r="J431" s="81" t="s">
        <v>1527</v>
      </c>
      <c r="K431" s="141" t="s">
        <v>12935</v>
      </c>
      <c r="L431" s="248">
        <v>9313000</v>
      </c>
      <c r="M431" s="81" t="s">
        <v>73</v>
      </c>
      <c r="N431" s="145"/>
      <c r="O431" s="87" t="s">
        <v>13545</v>
      </c>
      <c r="P431" s="87">
        <v>1083027976</v>
      </c>
      <c r="Q431" s="150">
        <v>33</v>
      </c>
      <c r="R431" s="169">
        <v>44943</v>
      </c>
      <c r="S431" s="248">
        <v>5363267343</v>
      </c>
      <c r="T431" s="169">
        <v>44967</v>
      </c>
      <c r="U431" s="566">
        <f>L431</f>
        <v>9313000</v>
      </c>
      <c r="V431" s="86" t="s">
        <v>70</v>
      </c>
      <c r="W431" s="143">
        <v>57297693</v>
      </c>
      <c r="X431" s="87" t="s">
        <v>10056</v>
      </c>
      <c r="Y431" s="145"/>
      <c r="Z431" s="201">
        <v>44967</v>
      </c>
      <c r="AA431" s="201">
        <v>44967</v>
      </c>
      <c r="AB431" s="201" t="s">
        <v>80</v>
      </c>
      <c r="AC431" s="201">
        <v>45084</v>
      </c>
      <c r="AD431" s="150">
        <f t="shared" si="32"/>
        <v>117</v>
      </c>
      <c r="AE431" s="150">
        <v>0</v>
      </c>
      <c r="AF431" s="567">
        <v>0</v>
      </c>
      <c r="AG431" s="150">
        <v>0</v>
      </c>
      <c r="AH431" s="156" t="s">
        <v>80</v>
      </c>
      <c r="AI431" s="150">
        <f t="shared" si="28"/>
        <v>0</v>
      </c>
      <c r="AJ431" s="143">
        <v>0</v>
      </c>
      <c r="AK431" s="248">
        <v>0</v>
      </c>
      <c r="AL431" s="86" t="s">
        <v>80</v>
      </c>
      <c r="AM431" s="150">
        <v>0</v>
      </c>
      <c r="AN431" s="169" t="s">
        <v>80</v>
      </c>
      <c r="AO431" s="169" t="s">
        <v>80</v>
      </c>
      <c r="AP431" s="150">
        <f t="shared" si="31"/>
        <v>0</v>
      </c>
      <c r="AQ431" s="252">
        <f>+L431+AF431-AK431</f>
        <v>9313000</v>
      </c>
      <c r="AR431" s="86" t="s">
        <v>115</v>
      </c>
      <c r="AS431" s="143">
        <v>0</v>
      </c>
      <c r="AT431" s="203" t="s">
        <v>80</v>
      </c>
      <c r="AU431" s="248">
        <v>9313000</v>
      </c>
      <c r="AV431" s="364">
        <f t="shared" si="29"/>
        <v>0</v>
      </c>
      <c r="AW431" s="133">
        <f t="shared" si="30"/>
        <v>1</v>
      </c>
      <c r="AX431" s="156" t="s">
        <v>80</v>
      </c>
      <c r="AY431" s="86" t="s">
        <v>800</v>
      </c>
      <c r="AZ431" s="145" t="s">
        <v>13546</v>
      </c>
      <c r="BA431" s="81" t="s">
        <v>71</v>
      </c>
      <c r="BB431" s="81" t="s">
        <v>71</v>
      </c>
    </row>
    <row r="432" spans="2:54" s="296" customFormat="1" ht="15" customHeight="1" x14ac:dyDescent="0.2">
      <c r="B432" s="247">
        <v>2023</v>
      </c>
      <c r="C432" s="81">
        <v>891780111</v>
      </c>
      <c r="D432" s="82" t="s">
        <v>68</v>
      </c>
      <c r="E432" s="144" t="s">
        <v>13547</v>
      </c>
      <c r="F432" s="145" t="s">
        <v>13548</v>
      </c>
      <c r="G432" s="138">
        <v>0</v>
      </c>
      <c r="H432" s="145"/>
      <c r="I432" s="86" t="s">
        <v>78</v>
      </c>
      <c r="J432" s="81" t="s">
        <v>1527</v>
      </c>
      <c r="K432" s="141" t="s">
        <v>12829</v>
      </c>
      <c r="L432" s="248">
        <v>8043000</v>
      </c>
      <c r="M432" s="81" t="s">
        <v>73</v>
      </c>
      <c r="N432" s="145"/>
      <c r="O432" s="87" t="s">
        <v>13549</v>
      </c>
      <c r="P432" s="87">
        <v>84456714</v>
      </c>
      <c r="Q432" s="150">
        <v>33</v>
      </c>
      <c r="R432" s="169">
        <v>44943</v>
      </c>
      <c r="S432" s="248">
        <v>5363267343</v>
      </c>
      <c r="T432" s="169">
        <v>44967</v>
      </c>
      <c r="U432" s="566">
        <f>L432</f>
        <v>8043000</v>
      </c>
      <c r="V432" s="86" t="s">
        <v>70</v>
      </c>
      <c r="W432" s="143">
        <v>7633817</v>
      </c>
      <c r="X432" s="87" t="s">
        <v>10035</v>
      </c>
      <c r="Y432" s="145"/>
      <c r="Z432" s="201">
        <v>44967</v>
      </c>
      <c r="AA432" s="201">
        <v>44967</v>
      </c>
      <c r="AB432" s="201" t="s">
        <v>80</v>
      </c>
      <c r="AC432" s="201">
        <v>45084</v>
      </c>
      <c r="AD432" s="150">
        <f t="shared" si="32"/>
        <v>117</v>
      </c>
      <c r="AE432" s="150">
        <v>0</v>
      </c>
      <c r="AF432" s="567">
        <v>0</v>
      </c>
      <c r="AG432" s="150">
        <v>0</v>
      </c>
      <c r="AH432" s="156" t="s">
        <v>80</v>
      </c>
      <c r="AI432" s="150">
        <f t="shared" si="28"/>
        <v>0</v>
      </c>
      <c r="AJ432" s="143">
        <v>0</v>
      </c>
      <c r="AK432" s="248">
        <v>0</v>
      </c>
      <c r="AL432" s="86" t="s">
        <v>80</v>
      </c>
      <c r="AM432" s="150">
        <v>0</v>
      </c>
      <c r="AN432" s="169" t="s">
        <v>80</v>
      </c>
      <c r="AO432" s="169" t="s">
        <v>80</v>
      </c>
      <c r="AP432" s="150">
        <f t="shared" si="31"/>
        <v>0</v>
      </c>
      <c r="AQ432" s="252">
        <f>+L432+AF432-AK432</f>
        <v>8043000</v>
      </c>
      <c r="AR432" s="86" t="s">
        <v>115</v>
      </c>
      <c r="AS432" s="143">
        <v>0</v>
      </c>
      <c r="AT432" s="203" t="s">
        <v>80</v>
      </c>
      <c r="AU432" s="248">
        <v>8043000</v>
      </c>
      <c r="AV432" s="364">
        <f t="shared" si="29"/>
        <v>0</v>
      </c>
      <c r="AW432" s="133">
        <f t="shared" si="30"/>
        <v>1</v>
      </c>
      <c r="AX432" s="156" t="s">
        <v>80</v>
      </c>
      <c r="AY432" s="86" t="s">
        <v>800</v>
      </c>
      <c r="AZ432" s="145" t="s">
        <v>13550</v>
      </c>
      <c r="BA432" s="81" t="s">
        <v>71</v>
      </c>
      <c r="BB432" s="81" t="s">
        <v>71</v>
      </c>
    </row>
    <row r="433" spans="2:54" s="296" customFormat="1" ht="15" customHeight="1" x14ac:dyDescent="0.2">
      <c r="B433" s="247">
        <v>2023</v>
      </c>
      <c r="C433" s="81">
        <v>891780111</v>
      </c>
      <c r="D433" s="82" t="s">
        <v>68</v>
      </c>
      <c r="E433" s="144" t="s">
        <v>13551</v>
      </c>
      <c r="F433" s="145" t="s">
        <v>13552</v>
      </c>
      <c r="G433" s="138">
        <v>0</v>
      </c>
      <c r="H433" s="145"/>
      <c r="I433" s="86" t="s">
        <v>78</v>
      </c>
      <c r="J433" s="81" t="s">
        <v>1527</v>
      </c>
      <c r="K433" s="141" t="s">
        <v>13553</v>
      </c>
      <c r="L433" s="248">
        <v>8043000</v>
      </c>
      <c r="M433" s="81" t="s">
        <v>73</v>
      </c>
      <c r="N433" s="145"/>
      <c r="O433" s="87" t="s">
        <v>13554</v>
      </c>
      <c r="P433" s="87">
        <v>36695081</v>
      </c>
      <c r="Q433" s="150">
        <v>33</v>
      </c>
      <c r="R433" s="169">
        <v>44943</v>
      </c>
      <c r="S433" s="248">
        <v>5363267343</v>
      </c>
      <c r="T433" s="169">
        <v>44967</v>
      </c>
      <c r="U433" s="566">
        <f>L433</f>
        <v>8043000</v>
      </c>
      <c r="V433" s="86" t="s">
        <v>70</v>
      </c>
      <c r="W433" s="143">
        <v>45507423</v>
      </c>
      <c r="X433" s="87" t="s">
        <v>12105</v>
      </c>
      <c r="Y433" s="145"/>
      <c r="Z433" s="201">
        <v>44967</v>
      </c>
      <c r="AA433" s="201">
        <v>44967</v>
      </c>
      <c r="AB433" s="201" t="s">
        <v>80</v>
      </c>
      <c r="AC433" s="201">
        <v>45084</v>
      </c>
      <c r="AD433" s="150">
        <f t="shared" si="32"/>
        <v>117</v>
      </c>
      <c r="AE433" s="150">
        <v>1</v>
      </c>
      <c r="AF433" s="567">
        <v>1013000</v>
      </c>
      <c r="AG433" s="150">
        <v>1</v>
      </c>
      <c r="AH433" s="201">
        <v>45100</v>
      </c>
      <c r="AI433" s="150">
        <f t="shared" si="28"/>
        <v>16</v>
      </c>
      <c r="AJ433" s="143">
        <v>0</v>
      </c>
      <c r="AK433" s="248">
        <v>0</v>
      </c>
      <c r="AL433" s="86" t="s">
        <v>80</v>
      </c>
      <c r="AM433" s="150">
        <v>0</v>
      </c>
      <c r="AN433" s="169" t="s">
        <v>80</v>
      </c>
      <c r="AO433" s="169" t="s">
        <v>80</v>
      </c>
      <c r="AP433" s="150">
        <f t="shared" si="31"/>
        <v>0</v>
      </c>
      <c r="AQ433" s="252">
        <f>+L433+AF433-AK433</f>
        <v>9056000</v>
      </c>
      <c r="AR433" s="86" t="s">
        <v>115</v>
      </c>
      <c r="AS433" s="143">
        <v>0</v>
      </c>
      <c r="AT433" s="203" t="s">
        <v>80</v>
      </c>
      <c r="AU433" s="248">
        <v>9056000</v>
      </c>
      <c r="AV433" s="364">
        <f t="shared" si="29"/>
        <v>0</v>
      </c>
      <c r="AW433" s="133">
        <f t="shared" si="30"/>
        <v>1</v>
      </c>
      <c r="AX433" s="156" t="s">
        <v>80</v>
      </c>
      <c r="AY433" s="86" t="s">
        <v>800</v>
      </c>
      <c r="AZ433" s="145" t="s">
        <v>13555</v>
      </c>
      <c r="BA433" s="81" t="s">
        <v>71</v>
      </c>
      <c r="BB433" s="81" t="s">
        <v>71</v>
      </c>
    </row>
    <row r="434" spans="2:54" s="296" customFormat="1" ht="15" customHeight="1" x14ac:dyDescent="0.2">
      <c r="B434" s="247">
        <v>2023</v>
      </c>
      <c r="C434" s="81">
        <v>891780111</v>
      </c>
      <c r="D434" s="82" t="s">
        <v>68</v>
      </c>
      <c r="E434" s="144" t="s">
        <v>13556</v>
      </c>
      <c r="F434" s="145" t="s">
        <v>13557</v>
      </c>
      <c r="G434" s="138">
        <v>0</v>
      </c>
      <c r="H434" s="145"/>
      <c r="I434" s="86" t="s">
        <v>78</v>
      </c>
      <c r="J434" s="81" t="s">
        <v>1527</v>
      </c>
      <c r="K434" s="141" t="s">
        <v>13558</v>
      </c>
      <c r="L434" s="248">
        <v>13123000</v>
      </c>
      <c r="M434" s="81" t="s">
        <v>73</v>
      </c>
      <c r="N434" s="145"/>
      <c r="O434" s="87" t="s">
        <v>13559</v>
      </c>
      <c r="P434" s="87">
        <v>85465875</v>
      </c>
      <c r="Q434" s="150">
        <v>33</v>
      </c>
      <c r="R434" s="169">
        <v>44943</v>
      </c>
      <c r="S434" s="248">
        <v>5363267343</v>
      </c>
      <c r="T434" s="169">
        <v>44967</v>
      </c>
      <c r="U434" s="566">
        <f>L434</f>
        <v>13123000</v>
      </c>
      <c r="V434" s="86" t="s">
        <v>70</v>
      </c>
      <c r="W434" s="143">
        <v>39058006</v>
      </c>
      <c r="X434" s="87" t="s">
        <v>11844</v>
      </c>
      <c r="Y434" s="145"/>
      <c r="Z434" s="201">
        <v>44967</v>
      </c>
      <c r="AA434" s="201">
        <v>44967</v>
      </c>
      <c r="AB434" s="201" t="s">
        <v>80</v>
      </c>
      <c r="AC434" s="201">
        <v>45084</v>
      </c>
      <c r="AD434" s="150">
        <f t="shared" si="32"/>
        <v>117</v>
      </c>
      <c r="AE434" s="150">
        <v>1</v>
      </c>
      <c r="AF434" s="567">
        <v>930000</v>
      </c>
      <c r="AG434" s="150">
        <v>1</v>
      </c>
      <c r="AH434" s="201">
        <v>45093</v>
      </c>
      <c r="AI434" s="150">
        <f t="shared" si="28"/>
        <v>9</v>
      </c>
      <c r="AJ434" s="143">
        <v>0</v>
      </c>
      <c r="AK434" s="248">
        <v>0</v>
      </c>
      <c r="AL434" s="86" t="s">
        <v>80</v>
      </c>
      <c r="AM434" s="150">
        <v>0</v>
      </c>
      <c r="AN434" s="169" t="s">
        <v>80</v>
      </c>
      <c r="AO434" s="169" t="s">
        <v>80</v>
      </c>
      <c r="AP434" s="150">
        <f t="shared" si="31"/>
        <v>0</v>
      </c>
      <c r="AQ434" s="252">
        <f>+L434+AF434-AK434</f>
        <v>14053000</v>
      </c>
      <c r="AR434" s="86" t="s">
        <v>115</v>
      </c>
      <c r="AS434" s="143">
        <v>0</v>
      </c>
      <c r="AT434" s="203" t="s">
        <v>80</v>
      </c>
      <c r="AU434" s="248">
        <v>14053000</v>
      </c>
      <c r="AV434" s="364">
        <f t="shared" si="29"/>
        <v>0</v>
      </c>
      <c r="AW434" s="133">
        <f t="shared" si="30"/>
        <v>1</v>
      </c>
      <c r="AX434" s="156" t="s">
        <v>80</v>
      </c>
      <c r="AY434" s="86" t="s">
        <v>800</v>
      </c>
      <c r="AZ434" s="145" t="s">
        <v>13560</v>
      </c>
      <c r="BA434" s="81" t="s">
        <v>71</v>
      </c>
      <c r="BB434" s="81" t="s">
        <v>71</v>
      </c>
    </row>
    <row r="435" spans="2:54" s="296" customFormat="1" ht="15" customHeight="1" x14ac:dyDescent="0.2">
      <c r="B435" s="247">
        <v>2023</v>
      </c>
      <c r="C435" s="81">
        <v>891780111</v>
      </c>
      <c r="D435" s="82" t="s">
        <v>68</v>
      </c>
      <c r="E435" s="144" t="s">
        <v>13561</v>
      </c>
      <c r="F435" s="145" t="s">
        <v>13562</v>
      </c>
      <c r="G435" s="568">
        <v>0</v>
      </c>
      <c r="H435" s="145"/>
      <c r="I435" s="86" t="s">
        <v>78</v>
      </c>
      <c r="J435" s="317" t="s">
        <v>1527</v>
      </c>
      <c r="K435" s="569" t="s">
        <v>13563</v>
      </c>
      <c r="L435" s="570">
        <v>15663000</v>
      </c>
      <c r="M435" s="81" t="s">
        <v>73</v>
      </c>
      <c r="N435" s="145"/>
      <c r="O435" s="482" t="s">
        <v>13564</v>
      </c>
      <c r="P435" s="482">
        <v>57106762</v>
      </c>
      <c r="Q435" s="150">
        <v>33</v>
      </c>
      <c r="R435" s="169">
        <v>44943</v>
      </c>
      <c r="S435" s="570">
        <v>5363267343</v>
      </c>
      <c r="T435" s="169">
        <v>44967</v>
      </c>
      <c r="U435" s="566">
        <f>L435</f>
        <v>15663000</v>
      </c>
      <c r="V435" s="86" t="s">
        <v>70</v>
      </c>
      <c r="W435" s="481">
        <v>85449357</v>
      </c>
      <c r="X435" s="482" t="s">
        <v>11662</v>
      </c>
      <c r="Y435" s="145"/>
      <c r="Z435" s="472">
        <v>44967</v>
      </c>
      <c r="AA435" s="472">
        <v>44967</v>
      </c>
      <c r="AB435" s="201" t="s">
        <v>80</v>
      </c>
      <c r="AC435" s="472">
        <v>45084</v>
      </c>
      <c r="AD435" s="150">
        <f t="shared" si="32"/>
        <v>117</v>
      </c>
      <c r="AE435" s="359">
        <v>1</v>
      </c>
      <c r="AF435" s="571">
        <v>2837000</v>
      </c>
      <c r="AG435" s="359">
        <v>1</v>
      </c>
      <c r="AH435" s="201">
        <v>45107</v>
      </c>
      <c r="AI435" s="150">
        <f t="shared" si="28"/>
        <v>23</v>
      </c>
      <c r="AJ435" s="143">
        <v>0</v>
      </c>
      <c r="AK435" s="248">
        <v>0</v>
      </c>
      <c r="AL435" s="86" t="s">
        <v>80</v>
      </c>
      <c r="AM435" s="150">
        <v>0</v>
      </c>
      <c r="AN435" s="169" t="s">
        <v>80</v>
      </c>
      <c r="AO435" s="169" t="s">
        <v>80</v>
      </c>
      <c r="AP435" s="150">
        <f t="shared" si="31"/>
        <v>0</v>
      </c>
      <c r="AQ435" s="252">
        <f>+L435+AF435-AK435</f>
        <v>18500000</v>
      </c>
      <c r="AR435" s="86" t="s">
        <v>115</v>
      </c>
      <c r="AS435" s="143">
        <v>0</v>
      </c>
      <c r="AT435" s="203" t="s">
        <v>80</v>
      </c>
      <c r="AU435" s="248">
        <v>18500000</v>
      </c>
      <c r="AV435" s="364">
        <f t="shared" si="29"/>
        <v>0</v>
      </c>
      <c r="AW435" s="133">
        <f t="shared" si="30"/>
        <v>1</v>
      </c>
      <c r="AX435" s="156" t="s">
        <v>80</v>
      </c>
      <c r="AY435" s="86" t="s">
        <v>800</v>
      </c>
      <c r="AZ435" s="145" t="s">
        <v>13565</v>
      </c>
      <c r="BA435" s="81" t="s">
        <v>71</v>
      </c>
      <c r="BB435" s="81" t="s">
        <v>71</v>
      </c>
    </row>
    <row r="436" spans="2:54" s="296" customFormat="1" ht="15" customHeight="1" x14ac:dyDescent="0.2">
      <c r="B436" s="247">
        <v>2023</v>
      </c>
      <c r="C436" s="81">
        <v>891780111</v>
      </c>
      <c r="D436" s="82" t="s">
        <v>68</v>
      </c>
      <c r="E436" s="144" t="s">
        <v>13566</v>
      </c>
      <c r="F436" s="145" t="s">
        <v>13567</v>
      </c>
      <c r="G436" s="568">
        <v>0</v>
      </c>
      <c r="H436" s="145"/>
      <c r="I436" s="86" t="s">
        <v>78</v>
      </c>
      <c r="J436" s="317" t="s">
        <v>1527</v>
      </c>
      <c r="K436" s="569" t="s">
        <v>13568</v>
      </c>
      <c r="L436" s="570">
        <v>9313000</v>
      </c>
      <c r="M436" s="81" t="s">
        <v>73</v>
      </c>
      <c r="N436" s="145"/>
      <c r="O436" s="482" t="s">
        <v>13569</v>
      </c>
      <c r="P436" s="482">
        <v>12597246</v>
      </c>
      <c r="Q436" s="150">
        <v>33</v>
      </c>
      <c r="R436" s="169">
        <v>44943</v>
      </c>
      <c r="S436" s="570">
        <v>5363267343</v>
      </c>
      <c r="T436" s="169">
        <v>44967</v>
      </c>
      <c r="U436" s="566">
        <f>L436</f>
        <v>9313000</v>
      </c>
      <c r="V436" s="86" t="s">
        <v>70</v>
      </c>
      <c r="W436" s="481">
        <v>57297693</v>
      </c>
      <c r="X436" s="482" t="s">
        <v>10056</v>
      </c>
      <c r="Y436" s="145"/>
      <c r="Z436" s="472">
        <v>44967</v>
      </c>
      <c r="AA436" s="472">
        <v>44967</v>
      </c>
      <c r="AB436" s="201" t="s">
        <v>80</v>
      </c>
      <c r="AC436" s="472">
        <v>45084</v>
      </c>
      <c r="AD436" s="150">
        <f t="shared" si="32"/>
        <v>117</v>
      </c>
      <c r="AE436" s="359">
        <v>0</v>
      </c>
      <c r="AF436" s="571">
        <v>0</v>
      </c>
      <c r="AG436" s="359">
        <v>0</v>
      </c>
      <c r="AH436" s="156" t="s">
        <v>80</v>
      </c>
      <c r="AI436" s="150">
        <f t="shared" si="28"/>
        <v>0</v>
      </c>
      <c r="AJ436" s="143">
        <v>0</v>
      </c>
      <c r="AK436" s="248">
        <v>0</v>
      </c>
      <c r="AL436" s="86" t="s">
        <v>80</v>
      </c>
      <c r="AM436" s="150">
        <v>0</v>
      </c>
      <c r="AN436" s="169" t="s">
        <v>80</v>
      </c>
      <c r="AO436" s="169" t="s">
        <v>80</v>
      </c>
      <c r="AP436" s="150">
        <f t="shared" si="31"/>
        <v>0</v>
      </c>
      <c r="AQ436" s="252">
        <f>+L436+AF436-AK436</f>
        <v>9313000</v>
      </c>
      <c r="AR436" s="86" t="s">
        <v>115</v>
      </c>
      <c r="AS436" s="143">
        <v>0</v>
      </c>
      <c r="AT436" s="203" t="s">
        <v>80</v>
      </c>
      <c r="AU436" s="248">
        <v>9313000</v>
      </c>
      <c r="AV436" s="364">
        <f t="shared" si="29"/>
        <v>0</v>
      </c>
      <c r="AW436" s="133">
        <f t="shared" si="30"/>
        <v>1</v>
      </c>
      <c r="AX436" s="156" t="s">
        <v>80</v>
      </c>
      <c r="AY436" s="86" t="s">
        <v>800</v>
      </c>
      <c r="AZ436" s="145" t="s">
        <v>13570</v>
      </c>
      <c r="BA436" s="81" t="s">
        <v>71</v>
      </c>
      <c r="BB436" s="81" t="s">
        <v>71</v>
      </c>
    </row>
    <row r="437" spans="2:54" s="296" customFormat="1" ht="15" customHeight="1" x14ac:dyDescent="0.2">
      <c r="B437" s="247">
        <v>2023</v>
      </c>
      <c r="C437" s="81">
        <v>891780111</v>
      </c>
      <c r="D437" s="82" t="s">
        <v>68</v>
      </c>
      <c r="E437" s="144" t="s">
        <v>13571</v>
      </c>
      <c r="F437" s="145" t="s">
        <v>13572</v>
      </c>
      <c r="G437" s="138">
        <v>0</v>
      </c>
      <c r="H437" s="145"/>
      <c r="I437" s="86" t="s">
        <v>78</v>
      </c>
      <c r="J437" s="81" t="s">
        <v>1527</v>
      </c>
      <c r="K437" s="141" t="s">
        <v>13573</v>
      </c>
      <c r="L437" s="248">
        <v>18203000</v>
      </c>
      <c r="M437" s="81" t="s">
        <v>73</v>
      </c>
      <c r="N437" s="145"/>
      <c r="O437" s="87" t="s">
        <v>13574</v>
      </c>
      <c r="P437" s="87">
        <v>57466190</v>
      </c>
      <c r="Q437" s="150">
        <v>33</v>
      </c>
      <c r="R437" s="169">
        <v>44943</v>
      </c>
      <c r="S437" s="248">
        <v>5363267343</v>
      </c>
      <c r="T437" s="169">
        <v>44967</v>
      </c>
      <c r="U437" s="566">
        <f>L437</f>
        <v>18203000</v>
      </c>
      <c r="V437" s="86" t="s">
        <v>70</v>
      </c>
      <c r="W437" s="143">
        <v>85449357</v>
      </c>
      <c r="X437" s="87" t="s">
        <v>11662</v>
      </c>
      <c r="Y437" s="145"/>
      <c r="Z437" s="201">
        <v>44967</v>
      </c>
      <c r="AA437" s="201">
        <v>44967</v>
      </c>
      <c r="AB437" s="201" t="s">
        <v>80</v>
      </c>
      <c r="AC437" s="201">
        <v>45084</v>
      </c>
      <c r="AD437" s="150">
        <f t="shared" si="32"/>
        <v>117</v>
      </c>
      <c r="AE437" s="150">
        <v>1</v>
      </c>
      <c r="AF437" s="567">
        <v>3297000</v>
      </c>
      <c r="AG437" s="150">
        <v>1</v>
      </c>
      <c r="AH437" s="201">
        <v>45107</v>
      </c>
      <c r="AI437" s="150">
        <f t="shared" si="28"/>
        <v>23</v>
      </c>
      <c r="AJ437" s="143">
        <v>0</v>
      </c>
      <c r="AK437" s="248">
        <v>0</v>
      </c>
      <c r="AL437" s="86" t="s">
        <v>80</v>
      </c>
      <c r="AM437" s="150">
        <v>0</v>
      </c>
      <c r="AN437" s="169" t="s">
        <v>80</v>
      </c>
      <c r="AO437" s="169" t="s">
        <v>80</v>
      </c>
      <c r="AP437" s="150">
        <f t="shared" si="31"/>
        <v>0</v>
      </c>
      <c r="AQ437" s="252">
        <f>+L437+AF437-AK437</f>
        <v>21500000</v>
      </c>
      <c r="AR437" s="86" t="s">
        <v>115</v>
      </c>
      <c r="AS437" s="143">
        <v>0</v>
      </c>
      <c r="AT437" s="203" t="s">
        <v>80</v>
      </c>
      <c r="AU437" s="248">
        <v>21500000</v>
      </c>
      <c r="AV437" s="364">
        <f t="shared" si="29"/>
        <v>0</v>
      </c>
      <c r="AW437" s="133">
        <f t="shared" si="30"/>
        <v>1</v>
      </c>
      <c r="AX437" s="156" t="s">
        <v>80</v>
      </c>
      <c r="AY437" s="86" t="s">
        <v>800</v>
      </c>
      <c r="AZ437" s="145" t="s">
        <v>13575</v>
      </c>
      <c r="BA437" s="81" t="s">
        <v>71</v>
      </c>
      <c r="BB437" s="81" t="s">
        <v>71</v>
      </c>
    </row>
    <row r="438" spans="2:54" s="296" customFormat="1" ht="15" customHeight="1" x14ac:dyDescent="0.2">
      <c r="B438" s="247">
        <v>2023</v>
      </c>
      <c r="C438" s="81">
        <v>891780111</v>
      </c>
      <c r="D438" s="82" t="s">
        <v>68</v>
      </c>
      <c r="E438" s="144" t="s">
        <v>13576</v>
      </c>
      <c r="F438" s="145" t="s">
        <v>13577</v>
      </c>
      <c r="G438" s="138">
        <v>0</v>
      </c>
      <c r="H438" s="145"/>
      <c r="I438" s="86" t="s">
        <v>78</v>
      </c>
      <c r="J438" s="81" t="s">
        <v>1527</v>
      </c>
      <c r="K438" s="141" t="s">
        <v>13578</v>
      </c>
      <c r="L438" s="248">
        <v>8043000</v>
      </c>
      <c r="M438" s="81" t="s">
        <v>73</v>
      </c>
      <c r="N438" s="145"/>
      <c r="O438" s="87" t="s">
        <v>13579</v>
      </c>
      <c r="P438" s="87">
        <v>36552336</v>
      </c>
      <c r="Q438" s="150">
        <v>33</v>
      </c>
      <c r="R438" s="169">
        <v>44943</v>
      </c>
      <c r="S438" s="248">
        <v>5363267343</v>
      </c>
      <c r="T438" s="169">
        <v>44967</v>
      </c>
      <c r="U438" s="566">
        <f>L438</f>
        <v>8043000</v>
      </c>
      <c r="V438" s="86" t="s">
        <v>70</v>
      </c>
      <c r="W438" s="143">
        <v>45507423</v>
      </c>
      <c r="X438" s="87" t="s">
        <v>12105</v>
      </c>
      <c r="Y438" s="145"/>
      <c r="Z438" s="201">
        <v>44967</v>
      </c>
      <c r="AA438" s="201">
        <v>44967</v>
      </c>
      <c r="AB438" s="201" t="s">
        <v>80</v>
      </c>
      <c r="AC438" s="201">
        <v>45084</v>
      </c>
      <c r="AD438" s="150">
        <f t="shared" si="32"/>
        <v>117</v>
      </c>
      <c r="AE438" s="150">
        <v>1</v>
      </c>
      <c r="AF438" s="567">
        <v>1013000</v>
      </c>
      <c r="AG438" s="150">
        <v>1</v>
      </c>
      <c r="AH438" s="201">
        <v>45100</v>
      </c>
      <c r="AI438" s="150">
        <f t="shared" si="28"/>
        <v>16</v>
      </c>
      <c r="AJ438" s="143">
        <v>0</v>
      </c>
      <c r="AK438" s="248">
        <v>0</v>
      </c>
      <c r="AL438" s="86" t="s">
        <v>80</v>
      </c>
      <c r="AM438" s="150">
        <v>0</v>
      </c>
      <c r="AN438" s="169" t="s">
        <v>80</v>
      </c>
      <c r="AO438" s="169" t="s">
        <v>80</v>
      </c>
      <c r="AP438" s="150">
        <f t="shared" si="31"/>
        <v>0</v>
      </c>
      <c r="AQ438" s="252">
        <f>+L438+AF438-AK438</f>
        <v>9056000</v>
      </c>
      <c r="AR438" s="86" t="s">
        <v>115</v>
      </c>
      <c r="AS438" s="143">
        <v>0</v>
      </c>
      <c r="AT438" s="203" t="s">
        <v>80</v>
      </c>
      <c r="AU438" s="248">
        <v>9056000</v>
      </c>
      <c r="AV438" s="364">
        <f t="shared" si="29"/>
        <v>0</v>
      </c>
      <c r="AW438" s="133">
        <f t="shared" si="30"/>
        <v>1</v>
      </c>
      <c r="AX438" s="156" t="s">
        <v>80</v>
      </c>
      <c r="AY438" s="86" t="s">
        <v>800</v>
      </c>
      <c r="AZ438" s="145" t="s">
        <v>13580</v>
      </c>
      <c r="BA438" s="81" t="s">
        <v>71</v>
      </c>
      <c r="BB438" s="81" t="s">
        <v>71</v>
      </c>
    </row>
    <row r="439" spans="2:54" s="296" customFormat="1" ht="15" customHeight="1" x14ac:dyDescent="0.2">
      <c r="B439" s="247">
        <v>2023</v>
      </c>
      <c r="C439" s="81">
        <v>891780111</v>
      </c>
      <c r="D439" s="82" t="s">
        <v>68</v>
      </c>
      <c r="E439" s="144" t="s">
        <v>13581</v>
      </c>
      <c r="F439" s="145" t="s">
        <v>13582</v>
      </c>
      <c r="G439" s="138">
        <v>0</v>
      </c>
      <c r="H439" s="145"/>
      <c r="I439" s="86" t="s">
        <v>78</v>
      </c>
      <c r="J439" s="81" t="s">
        <v>1527</v>
      </c>
      <c r="K439" s="141" t="s">
        <v>13583</v>
      </c>
      <c r="L439" s="248">
        <v>9313000</v>
      </c>
      <c r="M439" s="81" t="s">
        <v>73</v>
      </c>
      <c r="N439" s="145"/>
      <c r="O439" s="87" t="s">
        <v>13584</v>
      </c>
      <c r="P439" s="87">
        <v>1082941486</v>
      </c>
      <c r="Q439" s="150">
        <v>33</v>
      </c>
      <c r="R439" s="169">
        <v>44943</v>
      </c>
      <c r="S439" s="248">
        <v>5363267343</v>
      </c>
      <c r="T439" s="169">
        <v>44967</v>
      </c>
      <c r="U439" s="566">
        <f>L439</f>
        <v>9313000</v>
      </c>
      <c r="V439" s="86" t="s">
        <v>70</v>
      </c>
      <c r="W439" s="143">
        <v>45507423</v>
      </c>
      <c r="X439" s="87" t="s">
        <v>12105</v>
      </c>
      <c r="Y439" s="145"/>
      <c r="Z439" s="201">
        <v>44967</v>
      </c>
      <c r="AA439" s="201">
        <v>44967</v>
      </c>
      <c r="AB439" s="201" t="s">
        <v>80</v>
      </c>
      <c r="AC439" s="201">
        <v>45084</v>
      </c>
      <c r="AD439" s="150">
        <f t="shared" si="32"/>
        <v>117</v>
      </c>
      <c r="AE439" s="150">
        <v>1</v>
      </c>
      <c r="AF439" s="567">
        <v>1173000</v>
      </c>
      <c r="AG439" s="150">
        <v>1</v>
      </c>
      <c r="AH439" s="201">
        <v>45100</v>
      </c>
      <c r="AI439" s="150">
        <f t="shared" si="28"/>
        <v>16</v>
      </c>
      <c r="AJ439" s="143">
        <v>0</v>
      </c>
      <c r="AK439" s="248">
        <v>0</v>
      </c>
      <c r="AL439" s="86" t="s">
        <v>80</v>
      </c>
      <c r="AM439" s="150">
        <v>0</v>
      </c>
      <c r="AN439" s="169" t="s">
        <v>80</v>
      </c>
      <c r="AO439" s="169" t="s">
        <v>80</v>
      </c>
      <c r="AP439" s="150">
        <f t="shared" si="31"/>
        <v>0</v>
      </c>
      <c r="AQ439" s="252">
        <f>+L439+AF439-AK439</f>
        <v>10486000</v>
      </c>
      <c r="AR439" s="86" t="s">
        <v>115</v>
      </c>
      <c r="AS439" s="143">
        <v>0</v>
      </c>
      <c r="AT439" s="203" t="s">
        <v>80</v>
      </c>
      <c r="AU439" s="248">
        <v>10486000</v>
      </c>
      <c r="AV439" s="364">
        <f t="shared" si="29"/>
        <v>0</v>
      </c>
      <c r="AW439" s="133">
        <f t="shared" si="30"/>
        <v>1</v>
      </c>
      <c r="AX439" s="156" t="s">
        <v>80</v>
      </c>
      <c r="AY439" s="86" t="s">
        <v>800</v>
      </c>
      <c r="AZ439" s="145" t="s">
        <v>13585</v>
      </c>
      <c r="BA439" s="81" t="s">
        <v>71</v>
      </c>
      <c r="BB439" s="81" t="s">
        <v>71</v>
      </c>
    </row>
    <row r="440" spans="2:54" s="296" customFormat="1" ht="15" customHeight="1" x14ac:dyDescent="0.2">
      <c r="B440" s="247">
        <v>2023</v>
      </c>
      <c r="C440" s="81">
        <v>891780111</v>
      </c>
      <c r="D440" s="82" t="s">
        <v>68</v>
      </c>
      <c r="E440" s="144" t="s">
        <v>13586</v>
      </c>
      <c r="F440" s="145" t="s">
        <v>13587</v>
      </c>
      <c r="G440" s="138">
        <v>0</v>
      </c>
      <c r="H440" s="145"/>
      <c r="I440" s="86" t="s">
        <v>78</v>
      </c>
      <c r="J440" s="81" t="s">
        <v>1527</v>
      </c>
      <c r="K440" s="141" t="s">
        <v>13588</v>
      </c>
      <c r="L440" s="248">
        <v>16933000</v>
      </c>
      <c r="M440" s="81" t="s">
        <v>73</v>
      </c>
      <c r="N440" s="145"/>
      <c r="O440" s="87" t="s">
        <v>13589</v>
      </c>
      <c r="P440" s="87">
        <v>36535996</v>
      </c>
      <c r="Q440" s="150">
        <v>33</v>
      </c>
      <c r="R440" s="169">
        <v>44943</v>
      </c>
      <c r="S440" s="248">
        <v>5363267343</v>
      </c>
      <c r="T440" s="169">
        <v>44967</v>
      </c>
      <c r="U440" s="566">
        <f>L440</f>
        <v>16933000</v>
      </c>
      <c r="V440" s="86" t="s">
        <v>70</v>
      </c>
      <c r="W440" s="143">
        <v>85449357</v>
      </c>
      <c r="X440" s="87" t="s">
        <v>11662</v>
      </c>
      <c r="Y440" s="145"/>
      <c r="Z440" s="201">
        <v>44967</v>
      </c>
      <c r="AA440" s="201">
        <v>44967</v>
      </c>
      <c r="AB440" s="201" t="s">
        <v>80</v>
      </c>
      <c r="AC440" s="201">
        <v>45084</v>
      </c>
      <c r="AD440" s="150">
        <f t="shared" si="32"/>
        <v>117</v>
      </c>
      <c r="AE440" s="150">
        <v>1</v>
      </c>
      <c r="AF440" s="567">
        <v>3067000</v>
      </c>
      <c r="AG440" s="150">
        <v>1</v>
      </c>
      <c r="AH440" s="201">
        <v>45107</v>
      </c>
      <c r="AI440" s="150">
        <f t="shared" si="28"/>
        <v>23</v>
      </c>
      <c r="AJ440" s="143">
        <v>0</v>
      </c>
      <c r="AK440" s="248">
        <v>0</v>
      </c>
      <c r="AL440" s="86" t="s">
        <v>80</v>
      </c>
      <c r="AM440" s="150">
        <v>0</v>
      </c>
      <c r="AN440" s="169" t="s">
        <v>80</v>
      </c>
      <c r="AO440" s="169" t="s">
        <v>80</v>
      </c>
      <c r="AP440" s="150">
        <f t="shared" si="31"/>
        <v>0</v>
      </c>
      <c r="AQ440" s="252">
        <f>+L440+AF440-AK440</f>
        <v>20000000</v>
      </c>
      <c r="AR440" s="86" t="s">
        <v>115</v>
      </c>
      <c r="AS440" s="143">
        <v>0</v>
      </c>
      <c r="AT440" s="203" t="s">
        <v>80</v>
      </c>
      <c r="AU440" s="248">
        <v>20000000</v>
      </c>
      <c r="AV440" s="364">
        <f t="shared" si="29"/>
        <v>0</v>
      </c>
      <c r="AW440" s="133">
        <f t="shared" si="30"/>
        <v>1</v>
      </c>
      <c r="AX440" s="156" t="s">
        <v>80</v>
      </c>
      <c r="AY440" s="86" t="s">
        <v>800</v>
      </c>
      <c r="AZ440" s="145" t="s">
        <v>13590</v>
      </c>
      <c r="BA440" s="81" t="s">
        <v>71</v>
      </c>
      <c r="BB440" s="81" t="s">
        <v>71</v>
      </c>
    </row>
    <row r="441" spans="2:54" s="296" customFormat="1" ht="15" customHeight="1" x14ac:dyDescent="0.2">
      <c r="B441" s="247">
        <v>2023</v>
      </c>
      <c r="C441" s="81">
        <v>891780111</v>
      </c>
      <c r="D441" s="82" t="s">
        <v>68</v>
      </c>
      <c r="E441" s="144" t="s">
        <v>13591</v>
      </c>
      <c r="F441" s="145" t="s">
        <v>13592</v>
      </c>
      <c r="G441" s="138">
        <v>0</v>
      </c>
      <c r="H441" s="145"/>
      <c r="I441" s="86" t="s">
        <v>78</v>
      </c>
      <c r="J441" s="81" t="s">
        <v>1527</v>
      </c>
      <c r="K441" s="141" t="s">
        <v>13593</v>
      </c>
      <c r="L441" s="248">
        <v>8043000</v>
      </c>
      <c r="M441" s="81" t="s">
        <v>73</v>
      </c>
      <c r="N441" s="145"/>
      <c r="O441" s="87" t="s">
        <v>13594</v>
      </c>
      <c r="P441" s="87">
        <v>1082882138</v>
      </c>
      <c r="Q441" s="150">
        <v>33</v>
      </c>
      <c r="R441" s="169">
        <v>44943</v>
      </c>
      <c r="S441" s="248">
        <v>5363267343</v>
      </c>
      <c r="T441" s="169">
        <v>44967</v>
      </c>
      <c r="U441" s="566">
        <f>L441</f>
        <v>8043000</v>
      </c>
      <c r="V441" s="86" t="s">
        <v>70</v>
      </c>
      <c r="W441" s="143">
        <v>45507423</v>
      </c>
      <c r="X441" s="87" t="s">
        <v>12105</v>
      </c>
      <c r="Y441" s="145"/>
      <c r="Z441" s="201">
        <v>44967</v>
      </c>
      <c r="AA441" s="201">
        <v>44967</v>
      </c>
      <c r="AB441" s="201" t="s">
        <v>80</v>
      </c>
      <c r="AC441" s="201">
        <v>45084</v>
      </c>
      <c r="AD441" s="150">
        <f t="shared" si="32"/>
        <v>117</v>
      </c>
      <c r="AE441" s="150">
        <v>1</v>
      </c>
      <c r="AF441" s="567">
        <v>1013000</v>
      </c>
      <c r="AG441" s="150">
        <v>1</v>
      </c>
      <c r="AH441" s="201">
        <v>45100</v>
      </c>
      <c r="AI441" s="150">
        <f t="shared" si="28"/>
        <v>16</v>
      </c>
      <c r="AJ441" s="143">
        <v>0</v>
      </c>
      <c r="AK441" s="248">
        <v>0</v>
      </c>
      <c r="AL441" s="86" t="s">
        <v>80</v>
      </c>
      <c r="AM441" s="150">
        <v>0</v>
      </c>
      <c r="AN441" s="169" t="s">
        <v>80</v>
      </c>
      <c r="AO441" s="169" t="s">
        <v>80</v>
      </c>
      <c r="AP441" s="150">
        <f t="shared" si="31"/>
        <v>0</v>
      </c>
      <c r="AQ441" s="252">
        <f>+L441+AF441-AK441</f>
        <v>9056000</v>
      </c>
      <c r="AR441" s="86" t="s">
        <v>115</v>
      </c>
      <c r="AS441" s="143">
        <v>0</v>
      </c>
      <c r="AT441" s="203" t="s">
        <v>80</v>
      </c>
      <c r="AU441" s="248">
        <v>9056000</v>
      </c>
      <c r="AV441" s="364">
        <f t="shared" si="29"/>
        <v>0</v>
      </c>
      <c r="AW441" s="133">
        <f t="shared" si="30"/>
        <v>1</v>
      </c>
      <c r="AX441" s="156" t="s">
        <v>80</v>
      </c>
      <c r="AY441" s="86" t="s">
        <v>800</v>
      </c>
      <c r="AZ441" s="145" t="s">
        <v>13595</v>
      </c>
      <c r="BA441" s="81" t="s">
        <v>71</v>
      </c>
      <c r="BB441" s="81" t="s">
        <v>71</v>
      </c>
    </row>
    <row r="442" spans="2:54" s="296" customFormat="1" ht="15" customHeight="1" x14ac:dyDescent="0.2">
      <c r="B442" s="247">
        <v>2023</v>
      </c>
      <c r="C442" s="81">
        <v>891780111</v>
      </c>
      <c r="D442" s="82" t="s">
        <v>68</v>
      </c>
      <c r="E442" s="144" t="s">
        <v>13596</v>
      </c>
      <c r="F442" s="145" t="s">
        <v>13597</v>
      </c>
      <c r="G442" s="138">
        <v>0</v>
      </c>
      <c r="H442" s="145"/>
      <c r="I442" s="86" t="s">
        <v>78</v>
      </c>
      <c r="J442" s="81" t="s">
        <v>1527</v>
      </c>
      <c r="K442" s="141" t="s">
        <v>13598</v>
      </c>
      <c r="L442" s="248">
        <v>8043000</v>
      </c>
      <c r="M442" s="81" t="s">
        <v>73</v>
      </c>
      <c r="N442" s="145"/>
      <c r="O442" s="87" t="s">
        <v>13599</v>
      </c>
      <c r="P442" s="87">
        <v>1082903162</v>
      </c>
      <c r="Q442" s="150">
        <v>33</v>
      </c>
      <c r="R442" s="169">
        <v>44943</v>
      </c>
      <c r="S442" s="248">
        <v>5363267343</v>
      </c>
      <c r="T442" s="169">
        <v>44967</v>
      </c>
      <c r="U442" s="566">
        <f>L442</f>
        <v>8043000</v>
      </c>
      <c r="V442" s="86" t="s">
        <v>70</v>
      </c>
      <c r="W442" s="143">
        <v>57297693</v>
      </c>
      <c r="X442" s="87" t="s">
        <v>10056</v>
      </c>
      <c r="Y442" s="145"/>
      <c r="Z442" s="201">
        <v>44967</v>
      </c>
      <c r="AA442" s="201">
        <v>44967</v>
      </c>
      <c r="AB442" s="201" t="s">
        <v>80</v>
      </c>
      <c r="AC442" s="201">
        <v>45084</v>
      </c>
      <c r="AD442" s="150">
        <f t="shared" si="32"/>
        <v>117</v>
      </c>
      <c r="AE442" s="150">
        <v>0</v>
      </c>
      <c r="AF442" s="567">
        <v>0</v>
      </c>
      <c r="AG442" s="150">
        <v>0</v>
      </c>
      <c r="AH442" s="156" t="s">
        <v>80</v>
      </c>
      <c r="AI442" s="150">
        <f t="shared" si="28"/>
        <v>0</v>
      </c>
      <c r="AJ442" s="143">
        <v>0</v>
      </c>
      <c r="AK442" s="248">
        <v>0</v>
      </c>
      <c r="AL442" s="86" t="s">
        <v>80</v>
      </c>
      <c r="AM442" s="150">
        <v>0</v>
      </c>
      <c r="AN442" s="169" t="s">
        <v>80</v>
      </c>
      <c r="AO442" s="169" t="s">
        <v>80</v>
      </c>
      <c r="AP442" s="150">
        <f t="shared" si="31"/>
        <v>0</v>
      </c>
      <c r="AQ442" s="252">
        <f>+L442+AF442-AK442</f>
        <v>8043000</v>
      </c>
      <c r="AR442" s="86" t="s">
        <v>115</v>
      </c>
      <c r="AS442" s="143">
        <v>0</v>
      </c>
      <c r="AT442" s="203" t="s">
        <v>80</v>
      </c>
      <c r="AU442" s="248">
        <v>8043000</v>
      </c>
      <c r="AV442" s="364">
        <f t="shared" si="29"/>
        <v>0</v>
      </c>
      <c r="AW442" s="133">
        <f t="shared" si="30"/>
        <v>1</v>
      </c>
      <c r="AX442" s="156" t="s">
        <v>80</v>
      </c>
      <c r="AY442" s="86" t="s">
        <v>800</v>
      </c>
      <c r="AZ442" s="145" t="s">
        <v>13600</v>
      </c>
      <c r="BA442" s="81" t="s">
        <v>71</v>
      </c>
      <c r="BB442" s="81" t="s">
        <v>71</v>
      </c>
    </row>
    <row r="443" spans="2:54" s="296" customFormat="1" ht="15" customHeight="1" x14ac:dyDescent="0.2">
      <c r="B443" s="247">
        <v>2023</v>
      </c>
      <c r="C443" s="81">
        <v>891780111</v>
      </c>
      <c r="D443" s="82" t="s">
        <v>68</v>
      </c>
      <c r="E443" s="144" t="s">
        <v>13601</v>
      </c>
      <c r="F443" s="145" t="s">
        <v>13602</v>
      </c>
      <c r="G443" s="138">
        <v>0</v>
      </c>
      <c r="H443" s="145"/>
      <c r="I443" s="86" t="s">
        <v>78</v>
      </c>
      <c r="J443" s="81" t="s">
        <v>1527</v>
      </c>
      <c r="K443" s="141" t="s">
        <v>13603</v>
      </c>
      <c r="L443" s="248">
        <v>8423000</v>
      </c>
      <c r="M443" s="81" t="s">
        <v>73</v>
      </c>
      <c r="N443" s="145"/>
      <c r="O443" s="87" t="s">
        <v>13604</v>
      </c>
      <c r="P443" s="87">
        <v>36729283</v>
      </c>
      <c r="Q443" s="150">
        <v>33</v>
      </c>
      <c r="R443" s="169">
        <v>44943</v>
      </c>
      <c r="S443" s="248">
        <v>5363267343</v>
      </c>
      <c r="T443" s="169">
        <v>44967</v>
      </c>
      <c r="U443" s="566">
        <f>L443</f>
        <v>8423000</v>
      </c>
      <c r="V443" s="86" t="s">
        <v>70</v>
      </c>
      <c r="W443" s="143">
        <v>36718996</v>
      </c>
      <c r="X443" s="87" t="s">
        <v>11828</v>
      </c>
      <c r="Y443" s="145"/>
      <c r="Z443" s="201">
        <v>44967</v>
      </c>
      <c r="AA443" s="201">
        <v>44967</v>
      </c>
      <c r="AB443" s="201" t="s">
        <v>80</v>
      </c>
      <c r="AC443" s="201">
        <v>45084</v>
      </c>
      <c r="AD443" s="150">
        <f t="shared" si="32"/>
        <v>117</v>
      </c>
      <c r="AE443" s="150">
        <v>1</v>
      </c>
      <c r="AF443" s="567">
        <v>1457000</v>
      </c>
      <c r="AG443" s="150">
        <v>1</v>
      </c>
      <c r="AH443" s="201">
        <v>45107</v>
      </c>
      <c r="AI443" s="150">
        <f t="shared" si="28"/>
        <v>23</v>
      </c>
      <c r="AJ443" s="143">
        <v>0</v>
      </c>
      <c r="AK443" s="248">
        <v>0</v>
      </c>
      <c r="AL443" s="86" t="s">
        <v>80</v>
      </c>
      <c r="AM443" s="150">
        <v>0</v>
      </c>
      <c r="AN443" s="169" t="s">
        <v>80</v>
      </c>
      <c r="AO443" s="169" t="s">
        <v>80</v>
      </c>
      <c r="AP443" s="150">
        <f t="shared" si="31"/>
        <v>0</v>
      </c>
      <c r="AQ443" s="252">
        <f>+L443+AF443-AK443</f>
        <v>9880000</v>
      </c>
      <c r="AR443" s="86" t="s">
        <v>115</v>
      </c>
      <c r="AS443" s="143">
        <v>0</v>
      </c>
      <c r="AT443" s="203" t="s">
        <v>80</v>
      </c>
      <c r="AU443" s="248">
        <v>9880000</v>
      </c>
      <c r="AV443" s="364">
        <f t="shared" si="29"/>
        <v>0</v>
      </c>
      <c r="AW443" s="133">
        <f t="shared" si="30"/>
        <v>1</v>
      </c>
      <c r="AX443" s="156" t="s">
        <v>80</v>
      </c>
      <c r="AY443" s="86" t="s">
        <v>800</v>
      </c>
      <c r="AZ443" s="145" t="s">
        <v>13605</v>
      </c>
      <c r="BA443" s="81" t="s">
        <v>71</v>
      </c>
      <c r="BB443" s="81" t="s">
        <v>71</v>
      </c>
    </row>
    <row r="444" spans="2:54" s="296" customFormat="1" ht="15" customHeight="1" x14ac:dyDescent="0.2">
      <c r="B444" s="247">
        <v>2023</v>
      </c>
      <c r="C444" s="81">
        <v>891780111</v>
      </c>
      <c r="D444" s="82" t="s">
        <v>68</v>
      </c>
      <c r="E444" s="144" t="s">
        <v>13606</v>
      </c>
      <c r="F444" s="145" t="s">
        <v>13607</v>
      </c>
      <c r="G444" s="138">
        <v>0</v>
      </c>
      <c r="H444" s="145"/>
      <c r="I444" s="86" t="s">
        <v>78</v>
      </c>
      <c r="J444" s="81" t="s">
        <v>1527</v>
      </c>
      <c r="K444" s="141" t="s">
        <v>12935</v>
      </c>
      <c r="L444" s="248">
        <v>8043000</v>
      </c>
      <c r="M444" s="81" t="s">
        <v>73</v>
      </c>
      <c r="N444" s="145"/>
      <c r="O444" s="87" t="s">
        <v>13608</v>
      </c>
      <c r="P444" s="87">
        <v>1007558518</v>
      </c>
      <c r="Q444" s="150">
        <v>33</v>
      </c>
      <c r="R444" s="169">
        <v>44943</v>
      </c>
      <c r="S444" s="248">
        <v>5363267343</v>
      </c>
      <c r="T444" s="169">
        <v>44967</v>
      </c>
      <c r="U444" s="566">
        <f>L444</f>
        <v>8043000</v>
      </c>
      <c r="V444" s="86" t="s">
        <v>70</v>
      </c>
      <c r="W444" s="143">
        <v>57297693</v>
      </c>
      <c r="X444" s="87" t="s">
        <v>10056</v>
      </c>
      <c r="Y444" s="145"/>
      <c r="Z444" s="201">
        <v>44967</v>
      </c>
      <c r="AA444" s="201">
        <v>44967</v>
      </c>
      <c r="AB444" s="201" t="s">
        <v>80</v>
      </c>
      <c r="AC444" s="201">
        <v>45084</v>
      </c>
      <c r="AD444" s="150">
        <f t="shared" si="32"/>
        <v>117</v>
      </c>
      <c r="AE444" s="150">
        <v>0</v>
      </c>
      <c r="AF444" s="567">
        <v>0</v>
      </c>
      <c r="AG444" s="150">
        <v>0</v>
      </c>
      <c r="AH444" s="156" t="s">
        <v>80</v>
      </c>
      <c r="AI444" s="150">
        <f t="shared" si="28"/>
        <v>0</v>
      </c>
      <c r="AJ444" s="143">
        <v>0</v>
      </c>
      <c r="AK444" s="248">
        <v>0</v>
      </c>
      <c r="AL444" s="86" t="s">
        <v>80</v>
      </c>
      <c r="AM444" s="150">
        <v>0</v>
      </c>
      <c r="AN444" s="169" t="s">
        <v>80</v>
      </c>
      <c r="AO444" s="169" t="s">
        <v>80</v>
      </c>
      <c r="AP444" s="150">
        <f t="shared" si="31"/>
        <v>0</v>
      </c>
      <c r="AQ444" s="252">
        <f>+L444+AF444-AK444</f>
        <v>8043000</v>
      </c>
      <c r="AR444" s="86" t="s">
        <v>115</v>
      </c>
      <c r="AS444" s="143">
        <v>0</v>
      </c>
      <c r="AT444" s="203" t="s">
        <v>80</v>
      </c>
      <c r="AU444" s="248">
        <v>8043000</v>
      </c>
      <c r="AV444" s="364">
        <f t="shared" si="29"/>
        <v>0</v>
      </c>
      <c r="AW444" s="133">
        <f t="shared" si="30"/>
        <v>1</v>
      </c>
      <c r="AX444" s="156" t="s">
        <v>80</v>
      </c>
      <c r="AY444" s="86" t="s">
        <v>800</v>
      </c>
      <c r="AZ444" s="145" t="s">
        <v>13609</v>
      </c>
      <c r="BA444" s="81" t="s">
        <v>71</v>
      </c>
      <c r="BB444" s="81" t="s">
        <v>71</v>
      </c>
    </row>
    <row r="445" spans="2:54" s="296" customFormat="1" ht="15" customHeight="1" x14ac:dyDescent="0.2">
      <c r="B445" s="247">
        <v>2023</v>
      </c>
      <c r="C445" s="81">
        <v>891780111</v>
      </c>
      <c r="D445" s="82" t="s">
        <v>68</v>
      </c>
      <c r="E445" s="144" t="s">
        <v>13610</v>
      </c>
      <c r="F445" s="145" t="s">
        <v>13611</v>
      </c>
      <c r="G445" s="138">
        <v>0</v>
      </c>
      <c r="H445" s="145"/>
      <c r="I445" s="86" t="s">
        <v>78</v>
      </c>
      <c r="J445" s="81" t="s">
        <v>1527</v>
      </c>
      <c r="K445" s="141" t="s">
        <v>13563</v>
      </c>
      <c r="L445" s="248">
        <v>13123000</v>
      </c>
      <c r="M445" s="81" t="s">
        <v>73</v>
      </c>
      <c r="N445" s="145"/>
      <c r="O445" s="87" t="s">
        <v>13612</v>
      </c>
      <c r="P445" s="87">
        <v>1082892888</v>
      </c>
      <c r="Q445" s="150">
        <v>33</v>
      </c>
      <c r="R445" s="169">
        <v>44943</v>
      </c>
      <c r="S445" s="248">
        <v>5363267343</v>
      </c>
      <c r="T445" s="169">
        <v>44967</v>
      </c>
      <c r="U445" s="566">
        <f>L445</f>
        <v>13123000</v>
      </c>
      <c r="V445" s="86" t="s">
        <v>70</v>
      </c>
      <c r="W445" s="143">
        <v>85449357</v>
      </c>
      <c r="X445" s="87" t="s">
        <v>11662</v>
      </c>
      <c r="Y445" s="145"/>
      <c r="Z445" s="201">
        <v>44967</v>
      </c>
      <c r="AA445" s="201">
        <v>44967</v>
      </c>
      <c r="AB445" s="201" t="s">
        <v>80</v>
      </c>
      <c r="AC445" s="201">
        <v>45084</v>
      </c>
      <c r="AD445" s="150">
        <f t="shared" si="32"/>
        <v>117</v>
      </c>
      <c r="AE445" s="150">
        <v>1</v>
      </c>
      <c r="AF445" s="567">
        <v>2377000</v>
      </c>
      <c r="AG445" s="150">
        <v>1</v>
      </c>
      <c r="AH445" s="201">
        <v>45107</v>
      </c>
      <c r="AI445" s="150">
        <f t="shared" si="28"/>
        <v>23</v>
      </c>
      <c r="AJ445" s="143">
        <v>0</v>
      </c>
      <c r="AK445" s="248">
        <v>0</v>
      </c>
      <c r="AL445" s="86" t="s">
        <v>80</v>
      </c>
      <c r="AM445" s="150">
        <v>0</v>
      </c>
      <c r="AN445" s="169" t="s">
        <v>80</v>
      </c>
      <c r="AO445" s="169" t="s">
        <v>80</v>
      </c>
      <c r="AP445" s="150">
        <f t="shared" si="31"/>
        <v>0</v>
      </c>
      <c r="AQ445" s="252">
        <f>+L445+AF445-AK445</f>
        <v>15500000</v>
      </c>
      <c r="AR445" s="86" t="s">
        <v>115</v>
      </c>
      <c r="AS445" s="143">
        <v>0</v>
      </c>
      <c r="AT445" s="203" t="s">
        <v>80</v>
      </c>
      <c r="AU445" s="248">
        <v>15500000</v>
      </c>
      <c r="AV445" s="364">
        <f t="shared" si="29"/>
        <v>0</v>
      </c>
      <c r="AW445" s="133">
        <f t="shared" si="30"/>
        <v>1</v>
      </c>
      <c r="AX445" s="156" t="s">
        <v>80</v>
      </c>
      <c r="AY445" s="86" t="s">
        <v>800</v>
      </c>
      <c r="AZ445" s="145" t="s">
        <v>13613</v>
      </c>
      <c r="BA445" s="81" t="s">
        <v>71</v>
      </c>
      <c r="BB445" s="81" t="s">
        <v>71</v>
      </c>
    </row>
    <row r="446" spans="2:54" s="296" customFormat="1" ht="15" customHeight="1" x14ac:dyDescent="0.2">
      <c r="B446" s="247">
        <v>2023</v>
      </c>
      <c r="C446" s="81">
        <v>891780111</v>
      </c>
      <c r="D446" s="82" t="s">
        <v>68</v>
      </c>
      <c r="E446" s="144" t="s">
        <v>13614</v>
      </c>
      <c r="F446" s="145" t="s">
        <v>13615</v>
      </c>
      <c r="G446" s="138">
        <v>0</v>
      </c>
      <c r="H446" s="145"/>
      <c r="I446" s="86" t="s">
        <v>78</v>
      </c>
      <c r="J446" s="81" t="s">
        <v>1527</v>
      </c>
      <c r="K446" s="141" t="s">
        <v>13616</v>
      </c>
      <c r="L446" s="248">
        <v>8043000</v>
      </c>
      <c r="M446" s="81" t="s">
        <v>73</v>
      </c>
      <c r="N446" s="145"/>
      <c r="O446" s="87" t="s">
        <v>13617</v>
      </c>
      <c r="P446" s="87">
        <v>1084738546</v>
      </c>
      <c r="Q446" s="150">
        <v>33</v>
      </c>
      <c r="R446" s="169">
        <v>44943</v>
      </c>
      <c r="S446" s="248">
        <v>5363267343</v>
      </c>
      <c r="T446" s="169">
        <v>44967</v>
      </c>
      <c r="U446" s="566">
        <f>L446</f>
        <v>8043000</v>
      </c>
      <c r="V446" s="86" t="s">
        <v>70</v>
      </c>
      <c r="W446" s="143">
        <v>57297693</v>
      </c>
      <c r="X446" s="87" t="s">
        <v>10056</v>
      </c>
      <c r="Y446" s="145"/>
      <c r="Z446" s="201">
        <v>44967</v>
      </c>
      <c r="AA446" s="201">
        <v>44967</v>
      </c>
      <c r="AB446" s="201" t="s">
        <v>80</v>
      </c>
      <c r="AC446" s="201">
        <v>45084</v>
      </c>
      <c r="AD446" s="150">
        <f t="shared" si="32"/>
        <v>117</v>
      </c>
      <c r="AE446" s="150">
        <v>1</v>
      </c>
      <c r="AF446" s="567">
        <v>1457000</v>
      </c>
      <c r="AG446" s="150">
        <v>1</v>
      </c>
      <c r="AH446" s="201">
        <v>45107</v>
      </c>
      <c r="AI446" s="150">
        <f t="shared" si="28"/>
        <v>23</v>
      </c>
      <c r="AJ446" s="143">
        <v>0</v>
      </c>
      <c r="AK446" s="248">
        <v>0</v>
      </c>
      <c r="AL446" s="86" t="s">
        <v>80</v>
      </c>
      <c r="AM446" s="150">
        <v>0</v>
      </c>
      <c r="AN446" s="169" t="s">
        <v>80</v>
      </c>
      <c r="AO446" s="169" t="s">
        <v>80</v>
      </c>
      <c r="AP446" s="150">
        <f t="shared" si="31"/>
        <v>0</v>
      </c>
      <c r="AQ446" s="252">
        <f>+L446+AF446-AK446</f>
        <v>9500000</v>
      </c>
      <c r="AR446" s="86" t="s">
        <v>115</v>
      </c>
      <c r="AS446" s="143">
        <v>0</v>
      </c>
      <c r="AT446" s="203" t="s">
        <v>80</v>
      </c>
      <c r="AU446" s="248">
        <v>9500000</v>
      </c>
      <c r="AV446" s="364">
        <f t="shared" si="29"/>
        <v>0</v>
      </c>
      <c r="AW446" s="133">
        <f t="shared" si="30"/>
        <v>1</v>
      </c>
      <c r="AX446" s="156" t="s">
        <v>80</v>
      </c>
      <c r="AY446" s="86" t="s">
        <v>800</v>
      </c>
      <c r="AZ446" s="145" t="s">
        <v>13618</v>
      </c>
      <c r="BA446" s="81" t="s">
        <v>71</v>
      </c>
      <c r="BB446" s="81" t="s">
        <v>71</v>
      </c>
    </row>
    <row r="447" spans="2:54" s="296" customFormat="1" ht="15" customHeight="1" x14ac:dyDescent="0.2">
      <c r="B447" s="247">
        <v>2023</v>
      </c>
      <c r="C447" s="81">
        <v>891780111</v>
      </c>
      <c r="D447" s="82" t="s">
        <v>68</v>
      </c>
      <c r="E447" s="144" t="s">
        <v>13619</v>
      </c>
      <c r="F447" s="145" t="s">
        <v>13620</v>
      </c>
      <c r="G447" s="138">
        <v>0</v>
      </c>
      <c r="H447" s="145"/>
      <c r="I447" s="86" t="s">
        <v>78</v>
      </c>
      <c r="J447" s="81" t="s">
        <v>1527</v>
      </c>
      <c r="K447" s="141" t="s">
        <v>13621</v>
      </c>
      <c r="L447" s="248">
        <v>13123000</v>
      </c>
      <c r="M447" s="81" t="s">
        <v>73</v>
      </c>
      <c r="N447" s="145"/>
      <c r="O447" s="87" t="s">
        <v>13622</v>
      </c>
      <c r="P447" s="87">
        <v>1004360507</v>
      </c>
      <c r="Q447" s="150">
        <v>33</v>
      </c>
      <c r="R447" s="169">
        <v>44943</v>
      </c>
      <c r="S447" s="248">
        <v>5363267343</v>
      </c>
      <c r="T447" s="169">
        <v>44967</v>
      </c>
      <c r="U447" s="566">
        <f>L447</f>
        <v>13123000</v>
      </c>
      <c r="V447" s="86" t="s">
        <v>70</v>
      </c>
      <c r="W447" s="143">
        <v>85449357</v>
      </c>
      <c r="X447" s="87" t="s">
        <v>11662</v>
      </c>
      <c r="Y447" s="145"/>
      <c r="Z447" s="201">
        <v>44967</v>
      </c>
      <c r="AA447" s="201">
        <v>44967</v>
      </c>
      <c r="AB447" s="201" t="s">
        <v>80</v>
      </c>
      <c r="AC447" s="201">
        <v>45084</v>
      </c>
      <c r="AD447" s="150">
        <f t="shared" si="32"/>
        <v>117</v>
      </c>
      <c r="AE447" s="150">
        <v>1</v>
      </c>
      <c r="AF447" s="567">
        <v>2377000</v>
      </c>
      <c r="AG447" s="150">
        <v>1</v>
      </c>
      <c r="AH447" s="201">
        <v>45107</v>
      </c>
      <c r="AI447" s="150">
        <f t="shared" si="28"/>
        <v>23</v>
      </c>
      <c r="AJ447" s="143">
        <v>0</v>
      </c>
      <c r="AK447" s="248">
        <v>0</v>
      </c>
      <c r="AL447" s="86" t="s">
        <v>80</v>
      </c>
      <c r="AM447" s="150">
        <v>0</v>
      </c>
      <c r="AN447" s="169" t="s">
        <v>80</v>
      </c>
      <c r="AO447" s="169" t="s">
        <v>80</v>
      </c>
      <c r="AP447" s="150">
        <f t="shared" si="31"/>
        <v>0</v>
      </c>
      <c r="AQ447" s="252">
        <f>+L447+AF447-AK447</f>
        <v>15500000</v>
      </c>
      <c r="AR447" s="86" t="s">
        <v>115</v>
      </c>
      <c r="AS447" s="143">
        <v>0</v>
      </c>
      <c r="AT447" s="203" t="s">
        <v>80</v>
      </c>
      <c r="AU447" s="248">
        <v>15500000</v>
      </c>
      <c r="AV447" s="364">
        <f t="shared" si="29"/>
        <v>0</v>
      </c>
      <c r="AW447" s="133">
        <f t="shared" si="30"/>
        <v>1</v>
      </c>
      <c r="AX447" s="156" t="s">
        <v>80</v>
      </c>
      <c r="AY447" s="86" t="s">
        <v>800</v>
      </c>
      <c r="AZ447" s="145" t="s">
        <v>13623</v>
      </c>
      <c r="BA447" s="81" t="s">
        <v>71</v>
      </c>
      <c r="BB447" s="81" t="s">
        <v>71</v>
      </c>
    </row>
    <row r="448" spans="2:54" s="296" customFormat="1" ht="15" customHeight="1" x14ac:dyDescent="0.2">
      <c r="B448" s="247">
        <v>2023</v>
      </c>
      <c r="C448" s="81">
        <v>891780111</v>
      </c>
      <c r="D448" s="82" t="s">
        <v>68</v>
      </c>
      <c r="E448" s="144" t="s">
        <v>13624</v>
      </c>
      <c r="F448" s="145" t="s">
        <v>13625</v>
      </c>
      <c r="G448" s="138">
        <v>0</v>
      </c>
      <c r="H448" s="145"/>
      <c r="I448" s="86" t="s">
        <v>78</v>
      </c>
      <c r="J448" s="81" t="s">
        <v>1527</v>
      </c>
      <c r="K448" s="141" t="s">
        <v>13626</v>
      </c>
      <c r="L448" s="248">
        <v>10167000</v>
      </c>
      <c r="M448" s="81" t="s">
        <v>73</v>
      </c>
      <c r="N448" s="145"/>
      <c r="O448" s="87" t="s">
        <v>13627</v>
      </c>
      <c r="P448" s="87">
        <v>52769336</v>
      </c>
      <c r="Q448" s="150">
        <v>33</v>
      </c>
      <c r="R448" s="169">
        <v>44943</v>
      </c>
      <c r="S448" s="248">
        <v>5363267343</v>
      </c>
      <c r="T448" s="169">
        <v>44967</v>
      </c>
      <c r="U448" s="566">
        <f>L448</f>
        <v>10167000</v>
      </c>
      <c r="V448" s="86" t="s">
        <v>70</v>
      </c>
      <c r="W448" s="143">
        <v>93400727</v>
      </c>
      <c r="X448" s="87" t="s">
        <v>11494</v>
      </c>
      <c r="Y448" s="145"/>
      <c r="Z448" s="201">
        <v>44967</v>
      </c>
      <c r="AA448" s="201">
        <v>44967</v>
      </c>
      <c r="AB448" s="201" t="s">
        <v>80</v>
      </c>
      <c r="AC448" s="201">
        <v>45084</v>
      </c>
      <c r="AD448" s="150">
        <f t="shared" si="32"/>
        <v>117</v>
      </c>
      <c r="AE448" s="150">
        <v>1</v>
      </c>
      <c r="AF448" s="567">
        <v>1917000</v>
      </c>
      <c r="AG448" s="150">
        <v>1</v>
      </c>
      <c r="AH448" s="201">
        <v>45107</v>
      </c>
      <c r="AI448" s="150">
        <f t="shared" si="28"/>
        <v>23</v>
      </c>
      <c r="AJ448" s="143">
        <v>0</v>
      </c>
      <c r="AK448" s="248">
        <v>0</v>
      </c>
      <c r="AL448" s="86" t="s">
        <v>80</v>
      </c>
      <c r="AM448" s="150">
        <v>0</v>
      </c>
      <c r="AN448" s="169" t="s">
        <v>80</v>
      </c>
      <c r="AO448" s="169" t="s">
        <v>80</v>
      </c>
      <c r="AP448" s="150">
        <f t="shared" si="31"/>
        <v>0</v>
      </c>
      <c r="AQ448" s="252">
        <f>+L448+AF448-AK448</f>
        <v>12084000</v>
      </c>
      <c r="AR448" s="86" t="s">
        <v>115</v>
      </c>
      <c r="AS448" s="143">
        <v>0</v>
      </c>
      <c r="AT448" s="203" t="s">
        <v>80</v>
      </c>
      <c r="AU448" s="248">
        <v>12084000</v>
      </c>
      <c r="AV448" s="364">
        <f t="shared" si="29"/>
        <v>0</v>
      </c>
      <c r="AW448" s="133">
        <f t="shared" si="30"/>
        <v>1</v>
      </c>
      <c r="AX448" s="156" t="s">
        <v>80</v>
      </c>
      <c r="AY448" s="86" t="s">
        <v>800</v>
      </c>
      <c r="AZ448" s="145" t="s">
        <v>13628</v>
      </c>
      <c r="BA448" s="81" t="s">
        <v>71</v>
      </c>
      <c r="BB448" s="81" t="s">
        <v>71</v>
      </c>
    </row>
    <row r="449" spans="2:54" s="296" customFormat="1" ht="15" customHeight="1" x14ac:dyDescent="0.2">
      <c r="B449" s="247">
        <v>2023</v>
      </c>
      <c r="C449" s="81">
        <v>891780111</v>
      </c>
      <c r="D449" s="82" t="s">
        <v>68</v>
      </c>
      <c r="E449" s="144" t="s">
        <v>13629</v>
      </c>
      <c r="F449" s="145" t="s">
        <v>13630</v>
      </c>
      <c r="G449" s="138">
        <v>0</v>
      </c>
      <c r="H449" s="145"/>
      <c r="I449" s="86" t="s">
        <v>78</v>
      </c>
      <c r="J449" s="81" t="s">
        <v>1527</v>
      </c>
      <c r="K449" s="141" t="s">
        <v>13631</v>
      </c>
      <c r="L449" s="248">
        <v>8043000</v>
      </c>
      <c r="M449" s="81" t="s">
        <v>73</v>
      </c>
      <c r="N449" s="145"/>
      <c r="O449" s="87" t="s">
        <v>13632</v>
      </c>
      <c r="P449" s="87">
        <v>1221971298</v>
      </c>
      <c r="Q449" s="150">
        <v>33</v>
      </c>
      <c r="R449" s="169">
        <v>44943</v>
      </c>
      <c r="S449" s="248">
        <v>5363267343</v>
      </c>
      <c r="T449" s="169">
        <v>44967</v>
      </c>
      <c r="U449" s="566">
        <f>L449</f>
        <v>8043000</v>
      </c>
      <c r="V449" s="86" t="s">
        <v>70</v>
      </c>
      <c r="W449" s="143">
        <v>57297693</v>
      </c>
      <c r="X449" s="87" t="s">
        <v>10056</v>
      </c>
      <c r="Y449" s="145"/>
      <c r="Z449" s="201">
        <v>44967</v>
      </c>
      <c r="AA449" s="201">
        <v>44967</v>
      </c>
      <c r="AB449" s="201" t="s">
        <v>80</v>
      </c>
      <c r="AC449" s="201">
        <v>45084</v>
      </c>
      <c r="AD449" s="150">
        <f t="shared" si="32"/>
        <v>117</v>
      </c>
      <c r="AE449" s="150">
        <v>0</v>
      </c>
      <c r="AF449" s="567">
        <v>0</v>
      </c>
      <c r="AG449" s="150">
        <v>0</v>
      </c>
      <c r="AH449" s="156" t="s">
        <v>80</v>
      </c>
      <c r="AI449" s="150">
        <f t="shared" si="28"/>
        <v>0</v>
      </c>
      <c r="AJ449" s="143">
        <v>0</v>
      </c>
      <c r="AK449" s="248">
        <v>0</v>
      </c>
      <c r="AL449" s="86" t="s">
        <v>80</v>
      </c>
      <c r="AM449" s="150">
        <v>0</v>
      </c>
      <c r="AN449" s="169" t="s">
        <v>80</v>
      </c>
      <c r="AO449" s="169" t="s">
        <v>80</v>
      </c>
      <c r="AP449" s="150">
        <f t="shared" si="31"/>
        <v>0</v>
      </c>
      <c r="AQ449" s="252">
        <f>+L449+AF449-AK449</f>
        <v>8043000</v>
      </c>
      <c r="AR449" s="86" t="s">
        <v>115</v>
      </c>
      <c r="AS449" s="143">
        <v>0</v>
      </c>
      <c r="AT449" s="203" t="s">
        <v>80</v>
      </c>
      <c r="AU449" s="248">
        <v>8043000</v>
      </c>
      <c r="AV449" s="364">
        <f t="shared" si="29"/>
        <v>0</v>
      </c>
      <c r="AW449" s="133">
        <f t="shared" si="30"/>
        <v>1</v>
      </c>
      <c r="AX449" s="156" t="s">
        <v>80</v>
      </c>
      <c r="AY449" s="86" t="s">
        <v>800</v>
      </c>
      <c r="AZ449" s="145" t="s">
        <v>13633</v>
      </c>
      <c r="BA449" s="81" t="s">
        <v>71</v>
      </c>
      <c r="BB449" s="81" t="s">
        <v>71</v>
      </c>
    </row>
    <row r="450" spans="2:54" s="296" customFormat="1" ht="15" customHeight="1" x14ac:dyDescent="0.2">
      <c r="B450" s="247">
        <v>2023</v>
      </c>
      <c r="C450" s="81">
        <v>891780111</v>
      </c>
      <c r="D450" s="82" t="s">
        <v>68</v>
      </c>
      <c r="E450" s="144" t="s">
        <v>13634</v>
      </c>
      <c r="F450" s="145" t="s">
        <v>13635</v>
      </c>
      <c r="G450" s="138">
        <v>0</v>
      </c>
      <c r="H450" s="145"/>
      <c r="I450" s="86" t="s">
        <v>78</v>
      </c>
      <c r="J450" s="81" t="s">
        <v>1527</v>
      </c>
      <c r="K450" s="141" t="s">
        <v>12038</v>
      </c>
      <c r="L450" s="248">
        <v>8800000</v>
      </c>
      <c r="M450" s="81" t="s">
        <v>73</v>
      </c>
      <c r="N450" s="145"/>
      <c r="O450" s="87" t="s">
        <v>13636</v>
      </c>
      <c r="P450" s="87">
        <v>1083039302</v>
      </c>
      <c r="Q450" s="150">
        <v>33</v>
      </c>
      <c r="R450" s="169">
        <v>44943</v>
      </c>
      <c r="S450" s="248">
        <v>5363267343</v>
      </c>
      <c r="T450" s="169">
        <v>44967</v>
      </c>
      <c r="U450" s="566">
        <f>L450</f>
        <v>8800000</v>
      </c>
      <c r="V450" s="86" t="s">
        <v>70</v>
      </c>
      <c r="W450" s="143">
        <v>57297693</v>
      </c>
      <c r="X450" s="87" t="s">
        <v>10056</v>
      </c>
      <c r="Y450" s="145"/>
      <c r="Z450" s="201">
        <v>44967</v>
      </c>
      <c r="AA450" s="201">
        <v>44967</v>
      </c>
      <c r="AB450" s="201" t="s">
        <v>80</v>
      </c>
      <c r="AC450" s="201">
        <v>45084</v>
      </c>
      <c r="AD450" s="150">
        <f t="shared" si="32"/>
        <v>117</v>
      </c>
      <c r="AE450" s="150">
        <v>0</v>
      </c>
      <c r="AF450" s="567">
        <v>0</v>
      </c>
      <c r="AG450" s="150">
        <v>0</v>
      </c>
      <c r="AH450" s="156" t="s">
        <v>80</v>
      </c>
      <c r="AI450" s="150">
        <f t="shared" si="28"/>
        <v>0</v>
      </c>
      <c r="AJ450" s="143">
        <v>0</v>
      </c>
      <c r="AK450" s="248">
        <v>0</v>
      </c>
      <c r="AL450" s="86" t="s">
        <v>80</v>
      </c>
      <c r="AM450" s="150">
        <v>0</v>
      </c>
      <c r="AN450" s="169" t="s">
        <v>80</v>
      </c>
      <c r="AO450" s="169" t="s">
        <v>80</v>
      </c>
      <c r="AP450" s="150">
        <f t="shared" si="31"/>
        <v>0</v>
      </c>
      <c r="AQ450" s="252">
        <f>+L450+AF450-AK450</f>
        <v>8800000</v>
      </c>
      <c r="AR450" s="86" t="s">
        <v>115</v>
      </c>
      <c r="AS450" s="143">
        <v>0</v>
      </c>
      <c r="AT450" s="203" t="s">
        <v>80</v>
      </c>
      <c r="AU450" s="248">
        <v>8800000</v>
      </c>
      <c r="AV450" s="364">
        <f t="shared" si="29"/>
        <v>0</v>
      </c>
      <c r="AW450" s="133">
        <f t="shared" si="30"/>
        <v>1</v>
      </c>
      <c r="AX450" s="156" t="s">
        <v>80</v>
      </c>
      <c r="AY450" s="86" t="s">
        <v>800</v>
      </c>
      <c r="AZ450" s="145" t="s">
        <v>13637</v>
      </c>
      <c r="BA450" s="81" t="s">
        <v>71</v>
      </c>
      <c r="BB450" s="81" t="s">
        <v>71</v>
      </c>
    </row>
    <row r="451" spans="2:54" s="296" customFormat="1" ht="15" customHeight="1" x14ac:dyDescent="0.2">
      <c r="B451" s="247">
        <v>2023</v>
      </c>
      <c r="C451" s="81">
        <v>891780111</v>
      </c>
      <c r="D451" s="82" t="s">
        <v>68</v>
      </c>
      <c r="E451" s="144" t="s">
        <v>13638</v>
      </c>
      <c r="F451" s="145" t="s">
        <v>13639</v>
      </c>
      <c r="G451" s="138">
        <v>0</v>
      </c>
      <c r="H451" s="145"/>
      <c r="I451" s="86" t="s">
        <v>78</v>
      </c>
      <c r="J451" s="81" t="s">
        <v>1527</v>
      </c>
      <c r="K451" s="141" t="s">
        <v>13640</v>
      </c>
      <c r="L451" s="248">
        <v>11853000</v>
      </c>
      <c r="M451" s="81" t="s">
        <v>73</v>
      </c>
      <c r="N451" s="145"/>
      <c r="O451" s="87" t="s">
        <v>13641</v>
      </c>
      <c r="P451" s="87">
        <v>92642274</v>
      </c>
      <c r="Q451" s="150">
        <v>33</v>
      </c>
      <c r="R451" s="169">
        <v>44943</v>
      </c>
      <c r="S451" s="248">
        <v>5363267343</v>
      </c>
      <c r="T451" s="169">
        <v>44967</v>
      </c>
      <c r="U451" s="566">
        <f>L451</f>
        <v>11853000</v>
      </c>
      <c r="V451" s="86" t="s">
        <v>70</v>
      </c>
      <c r="W451" s="143">
        <v>57297693</v>
      </c>
      <c r="X451" s="87" t="s">
        <v>10056</v>
      </c>
      <c r="Y451" s="145"/>
      <c r="Z451" s="201">
        <v>44967</v>
      </c>
      <c r="AA451" s="201">
        <v>44967</v>
      </c>
      <c r="AB451" s="201" t="s">
        <v>80</v>
      </c>
      <c r="AC451" s="201">
        <v>45084</v>
      </c>
      <c r="AD451" s="150">
        <f t="shared" si="32"/>
        <v>117</v>
      </c>
      <c r="AE451" s="150">
        <v>0</v>
      </c>
      <c r="AF451" s="567">
        <v>0</v>
      </c>
      <c r="AG451" s="150">
        <v>0</v>
      </c>
      <c r="AH451" s="156" t="s">
        <v>80</v>
      </c>
      <c r="AI451" s="150">
        <f t="shared" si="28"/>
        <v>0</v>
      </c>
      <c r="AJ451" s="143">
        <v>1</v>
      </c>
      <c r="AK451" s="248">
        <v>9053000</v>
      </c>
      <c r="AL451" s="156">
        <v>44986</v>
      </c>
      <c r="AM451" s="150">
        <v>0</v>
      </c>
      <c r="AN451" s="169" t="s">
        <v>80</v>
      </c>
      <c r="AO451" s="169" t="s">
        <v>80</v>
      </c>
      <c r="AP451" s="150">
        <f t="shared" si="31"/>
        <v>0</v>
      </c>
      <c r="AQ451" s="252">
        <f>+L451+AF451-AK451</f>
        <v>2800000</v>
      </c>
      <c r="AR451" s="86" t="s">
        <v>115</v>
      </c>
      <c r="AS451" s="143">
        <v>0</v>
      </c>
      <c r="AT451" s="203" t="s">
        <v>80</v>
      </c>
      <c r="AU451" s="248">
        <v>2800000</v>
      </c>
      <c r="AV451" s="364">
        <f t="shared" si="29"/>
        <v>0</v>
      </c>
      <c r="AW451" s="133">
        <f t="shared" si="30"/>
        <v>1</v>
      </c>
      <c r="AX451" s="156">
        <v>45000</v>
      </c>
      <c r="AY451" s="86" t="s">
        <v>253</v>
      </c>
      <c r="AZ451" s="145" t="s">
        <v>13642</v>
      </c>
      <c r="BA451" s="81" t="s">
        <v>71</v>
      </c>
      <c r="BB451" s="81" t="s">
        <v>71</v>
      </c>
    </row>
    <row r="452" spans="2:54" s="296" customFormat="1" ht="15" customHeight="1" x14ac:dyDescent="0.2">
      <c r="B452" s="247">
        <v>2023</v>
      </c>
      <c r="C452" s="81">
        <v>891780111</v>
      </c>
      <c r="D452" s="82" t="s">
        <v>68</v>
      </c>
      <c r="E452" s="144" t="s">
        <v>13643</v>
      </c>
      <c r="F452" s="145" t="s">
        <v>13644</v>
      </c>
      <c r="G452" s="138">
        <v>0</v>
      </c>
      <c r="H452" s="145"/>
      <c r="I452" s="86" t="s">
        <v>78</v>
      </c>
      <c r="J452" s="81" t="s">
        <v>1527</v>
      </c>
      <c r="K452" s="141" t="s">
        <v>13645</v>
      </c>
      <c r="L452" s="248">
        <v>1833000</v>
      </c>
      <c r="M452" s="81" t="s">
        <v>73</v>
      </c>
      <c r="N452" s="145"/>
      <c r="O452" s="87" t="s">
        <v>13646</v>
      </c>
      <c r="P452" s="87">
        <v>1082931831</v>
      </c>
      <c r="Q452" s="150">
        <v>33</v>
      </c>
      <c r="R452" s="169">
        <v>44943</v>
      </c>
      <c r="S452" s="248">
        <v>5363267343</v>
      </c>
      <c r="T452" s="169">
        <v>44967</v>
      </c>
      <c r="U452" s="566">
        <f>L452</f>
        <v>1833000</v>
      </c>
      <c r="V452" s="86" t="s">
        <v>70</v>
      </c>
      <c r="W452" s="143">
        <v>93400727</v>
      </c>
      <c r="X452" s="87" t="s">
        <v>11494</v>
      </c>
      <c r="Y452" s="145"/>
      <c r="Z452" s="201">
        <v>44967</v>
      </c>
      <c r="AA452" s="201">
        <v>44967</v>
      </c>
      <c r="AB452" s="201" t="s">
        <v>80</v>
      </c>
      <c r="AC452" s="201">
        <v>44985</v>
      </c>
      <c r="AD452" s="150">
        <f t="shared" si="32"/>
        <v>18</v>
      </c>
      <c r="AE452" s="150">
        <v>0</v>
      </c>
      <c r="AF452" s="567">
        <v>0</v>
      </c>
      <c r="AG452" s="150">
        <v>0</v>
      </c>
      <c r="AH452" s="156" t="s">
        <v>80</v>
      </c>
      <c r="AI452" s="150">
        <f t="shared" si="28"/>
        <v>0</v>
      </c>
      <c r="AJ452" s="143">
        <v>0</v>
      </c>
      <c r="AK452" s="248">
        <v>0</v>
      </c>
      <c r="AL452" s="86" t="s">
        <v>80</v>
      </c>
      <c r="AM452" s="150">
        <v>0</v>
      </c>
      <c r="AN452" s="169" t="s">
        <v>80</v>
      </c>
      <c r="AO452" s="169" t="s">
        <v>80</v>
      </c>
      <c r="AP452" s="150">
        <f t="shared" si="31"/>
        <v>0</v>
      </c>
      <c r="AQ452" s="252">
        <f>+L452+AF452-AK452</f>
        <v>1833000</v>
      </c>
      <c r="AR452" s="86" t="s">
        <v>115</v>
      </c>
      <c r="AS452" s="143">
        <v>0</v>
      </c>
      <c r="AT452" s="203" t="s">
        <v>80</v>
      </c>
      <c r="AU452" s="248">
        <v>1833000</v>
      </c>
      <c r="AV452" s="364">
        <f t="shared" si="29"/>
        <v>0</v>
      </c>
      <c r="AW452" s="133">
        <f t="shared" si="30"/>
        <v>1</v>
      </c>
      <c r="AX452" s="156" t="s">
        <v>80</v>
      </c>
      <c r="AY452" s="86" t="s">
        <v>800</v>
      </c>
      <c r="AZ452" s="145" t="s">
        <v>13647</v>
      </c>
      <c r="BA452" s="81" t="s">
        <v>71</v>
      </c>
      <c r="BB452" s="81" t="s">
        <v>71</v>
      </c>
    </row>
    <row r="453" spans="2:54" s="296" customFormat="1" ht="15" customHeight="1" x14ac:dyDescent="0.2">
      <c r="B453" s="247">
        <v>2023</v>
      </c>
      <c r="C453" s="81">
        <v>891780111</v>
      </c>
      <c r="D453" s="82" t="s">
        <v>68</v>
      </c>
      <c r="E453" s="144" t="s">
        <v>13648</v>
      </c>
      <c r="F453" s="145" t="s">
        <v>13649</v>
      </c>
      <c r="G453" s="138">
        <v>0</v>
      </c>
      <c r="H453" s="145"/>
      <c r="I453" s="86" t="s">
        <v>78</v>
      </c>
      <c r="J453" s="81" t="s">
        <v>1527</v>
      </c>
      <c r="K453" s="141" t="s">
        <v>13650</v>
      </c>
      <c r="L453" s="248">
        <v>13123000</v>
      </c>
      <c r="M453" s="81" t="s">
        <v>73</v>
      </c>
      <c r="N453" s="145"/>
      <c r="O453" s="87" t="s">
        <v>13651</v>
      </c>
      <c r="P453" s="87">
        <v>32896015</v>
      </c>
      <c r="Q453" s="150">
        <v>33</v>
      </c>
      <c r="R453" s="169">
        <v>44943</v>
      </c>
      <c r="S453" s="248">
        <v>5363267343</v>
      </c>
      <c r="T453" s="169">
        <v>44967</v>
      </c>
      <c r="U453" s="566">
        <f>L453</f>
        <v>13123000</v>
      </c>
      <c r="V453" s="86" t="s">
        <v>70</v>
      </c>
      <c r="W453" s="143">
        <v>45507423</v>
      </c>
      <c r="X453" s="87" t="s">
        <v>12105</v>
      </c>
      <c r="Y453" s="145"/>
      <c r="Z453" s="201">
        <v>44967</v>
      </c>
      <c r="AA453" s="201">
        <v>44967</v>
      </c>
      <c r="AB453" s="201" t="s">
        <v>80</v>
      </c>
      <c r="AC453" s="201">
        <v>45084</v>
      </c>
      <c r="AD453" s="150">
        <f t="shared" si="32"/>
        <v>117</v>
      </c>
      <c r="AE453" s="150">
        <v>1</v>
      </c>
      <c r="AF453" s="567">
        <v>1653000</v>
      </c>
      <c r="AG453" s="150">
        <v>1</v>
      </c>
      <c r="AH453" s="201">
        <v>45100</v>
      </c>
      <c r="AI453" s="150">
        <f t="shared" si="28"/>
        <v>16</v>
      </c>
      <c r="AJ453" s="143">
        <v>0</v>
      </c>
      <c r="AK453" s="248">
        <v>0</v>
      </c>
      <c r="AL453" s="86" t="s">
        <v>80</v>
      </c>
      <c r="AM453" s="150">
        <v>0</v>
      </c>
      <c r="AN453" s="169" t="s">
        <v>80</v>
      </c>
      <c r="AO453" s="169" t="s">
        <v>80</v>
      </c>
      <c r="AP453" s="150">
        <f t="shared" si="31"/>
        <v>0</v>
      </c>
      <c r="AQ453" s="252">
        <f>+L453+AF453-AK453</f>
        <v>14776000</v>
      </c>
      <c r="AR453" s="86" t="s">
        <v>115</v>
      </c>
      <c r="AS453" s="143">
        <v>0</v>
      </c>
      <c r="AT453" s="203" t="s">
        <v>80</v>
      </c>
      <c r="AU453" s="248">
        <v>14776000</v>
      </c>
      <c r="AV453" s="364">
        <f t="shared" si="29"/>
        <v>0</v>
      </c>
      <c r="AW453" s="133">
        <f t="shared" si="30"/>
        <v>1</v>
      </c>
      <c r="AX453" s="156" t="s">
        <v>80</v>
      </c>
      <c r="AY453" s="86" t="s">
        <v>800</v>
      </c>
      <c r="AZ453" s="145" t="s">
        <v>13652</v>
      </c>
      <c r="BA453" s="81" t="s">
        <v>71</v>
      </c>
      <c r="BB453" s="81" t="s">
        <v>71</v>
      </c>
    </row>
    <row r="454" spans="2:54" s="296" customFormat="1" ht="15" customHeight="1" x14ac:dyDescent="0.2">
      <c r="B454" s="247">
        <v>2023</v>
      </c>
      <c r="C454" s="81">
        <v>891780111</v>
      </c>
      <c r="D454" s="82" t="s">
        <v>68</v>
      </c>
      <c r="E454" s="144" t="s">
        <v>13653</v>
      </c>
      <c r="F454" s="145" t="s">
        <v>13654</v>
      </c>
      <c r="G454" s="138">
        <v>0</v>
      </c>
      <c r="H454" s="145"/>
      <c r="I454" s="86" t="s">
        <v>78</v>
      </c>
      <c r="J454" s="81" t="s">
        <v>120</v>
      </c>
      <c r="K454" s="141" t="s">
        <v>13655</v>
      </c>
      <c r="L454" s="248">
        <v>16000000</v>
      </c>
      <c r="M454" s="81" t="s">
        <v>73</v>
      </c>
      <c r="N454" s="145"/>
      <c r="O454" s="87" t="s">
        <v>13656</v>
      </c>
      <c r="P454" s="87">
        <v>1082937823</v>
      </c>
      <c r="Q454" s="150">
        <v>219</v>
      </c>
      <c r="R454" s="169">
        <v>44960</v>
      </c>
      <c r="S454" s="252">
        <v>112900000</v>
      </c>
      <c r="T454" s="169">
        <v>44967</v>
      </c>
      <c r="U454" s="566">
        <f>L454</f>
        <v>16000000</v>
      </c>
      <c r="V454" s="86" t="s">
        <v>70</v>
      </c>
      <c r="W454" s="143">
        <v>1192791759</v>
      </c>
      <c r="X454" s="87" t="s">
        <v>11782</v>
      </c>
      <c r="Y454" s="145"/>
      <c r="Z454" s="201">
        <v>44967</v>
      </c>
      <c r="AA454" s="201">
        <v>44967</v>
      </c>
      <c r="AB454" s="201" t="s">
        <v>80</v>
      </c>
      <c r="AC454" s="201">
        <v>45056</v>
      </c>
      <c r="AD454" s="150">
        <f t="shared" si="32"/>
        <v>89</v>
      </c>
      <c r="AE454" s="150">
        <v>1</v>
      </c>
      <c r="AF454" s="567">
        <v>2667000</v>
      </c>
      <c r="AG454" s="150">
        <v>1</v>
      </c>
      <c r="AH454" s="201">
        <v>45077</v>
      </c>
      <c r="AI454" s="150">
        <f t="shared" si="28"/>
        <v>21</v>
      </c>
      <c r="AJ454" s="143">
        <v>0</v>
      </c>
      <c r="AK454" s="248">
        <v>0</v>
      </c>
      <c r="AL454" s="86" t="s">
        <v>80</v>
      </c>
      <c r="AM454" s="150">
        <v>0</v>
      </c>
      <c r="AN454" s="169" t="s">
        <v>80</v>
      </c>
      <c r="AO454" s="169" t="s">
        <v>80</v>
      </c>
      <c r="AP454" s="150">
        <f t="shared" si="31"/>
        <v>0</v>
      </c>
      <c r="AQ454" s="252">
        <f>+L454+AF454-AK454</f>
        <v>18667000</v>
      </c>
      <c r="AR454" s="86" t="s">
        <v>115</v>
      </c>
      <c r="AS454" s="143">
        <v>0</v>
      </c>
      <c r="AT454" s="203" t="s">
        <v>80</v>
      </c>
      <c r="AU454" s="248">
        <v>18667000</v>
      </c>
      <c r="AV454" s="364">
        <f t="shared" si="29"/>
        <v>0</v>
      </c>
      <c r="AW454" s="133">
        <f t="shared" si="30"/>
        <v>1</v>
      </c>
      <c r="AX454" s="156" t="s">
        <v>80</v>
      </c>
      <c r="AY454" s="86" t="s">
        <v>800</v>
      </c>
      <c r="AZ454" s="145" t="s">
        <v>13657</v>
      </c>
      <c r="BA454" s="81" t="s">
        <v>71</v>
      </c>
      <c r="BB454" s="81" t="s">
        <v>71</v>
      </c>
    </row>
    <row r="455" spans="2:54" s="296" customFormat="1" ht="15" customHeight="1" x14ac:dyDescent="0.2">
      <c r="B455" s="247">
        <v>2023</v>
      </c>
      <c r="C455" s="81">
        <v>891780111</v>
      </c>
      <c r="D455" s="82" t="s">
        <v>68</v>
      </c>
      <c r="E455" s="144" t="s">
        <v>13658</v>
      </c>
      <c r="F455" s="145" t="s">
        <v>13659</v>
      </c>
      <c r="G455" s="138">
        <v>0</v>
      </c>
      <c r="H455" s="145"/>
      <c r="I455" s="86" t="s">
        <v>78</v>
      </c>
      <c r="J455" s="81" t="s">
        <v>1527</v>
      </c>
      <c r="K455" s="141" t="s">
        <v>13660</v>
      </c>
      <c r="L455" s="248">
        <v>11853000</v>
      </c>
      <c r="M455" s="81" t="s">
        <v>73</v>
      </c>
      <c r="N455" s="145"/>
      <c r="O455" s="87" t="s">
        <v>13661</v>
      </c>
      <c r="P455" s="87">
        <v>12560564</v>
      </c>
      <c r="Q455" s="150">
        <v>33</v>
      </c>
      <c r="R455" s="169">
        <v>44943</v>
      </c>
      <c r="S455" s="248">
        <v>5363267343</v>
      </c>
      <c r="T455" s="169">
        <v>44967</v>
      </c>
      <c r="U455" s="566">
        <f>L455</f>
        <v>11853000</v>
      </c>
      <c r="V455" s="86" t="s">
        <v>70</v>
      </c>
      <c r="W455" s="143">
        <v>36557666</v>
      </c>
      <c r="X455" s="87" t="s">
        <v>9555</v>
      </c>
      <c r="Y455" s="145"/>
      <c r="Z455" s="201">
        <v>44967</v>
      </c>
      <c r="AA455" s="201">
        <v>44967</v>
      </c>
      <c r="AB455" s="201" t="s">
        <v>80</v>
      </c>
      <c r="AC455" s="201">
        <v>45084</v>
      </c>
      <c r="AD455" s="150">
        <f t="shared" si="32"/>
        <v>117</v>
      </c>
      <c r="AE455" s="150">
        <v>1</v>
      </c>
      <c r="AF455" s="567">
        <v>2147000</v>
      </c>
      <c r="AG455" s="150">
        <v>1</v>
      </c>
      <c r="AH455" s="201">
        <v>45107</v>
      </c>
      <c r="AI455" s="150">
        <f t="shared" ref="AI455:AI518" si="33">+IF(AH455="1800-01-01",0,AH455-AC455)</f>
        <v>23</v>
      </c>
      <c r="AJ455" s="143">
        <v>0</v>
      </c>
      <c r="AK455" s="248">
        <v>0</v>
      </c>
      <c r="AL455" s="86" t="s">
        <v>80</v>
      </c>
      <c r="AM455" s="150">
        <v>0</v>
      </c>
      <c r="AN455" s="169" t="s">
        <v>80</v>
      </c>
      <c r="AO455" s="169" t="s">
        <v>80</v>
      </c>
      <c r="AP455" s="150">
        <f t="shared" si="31"/>
        <v>0</v>
      </c>
      <c r="AQ455" s="252">
        <f>+L455+AF455-AK455</f>
        <v>14000000</v>
      </c>
      <c r="AR455" s="86" t="s">
        <v>115</v>
      </c>
      <c r="AS455" s="143">
        <v>0</v>
      </c>
      <c r="AT455" s="203" t="s">
        <v>80</v>
      </c>
      <c r="AU455" s="248">
        <v>14000000</v>
      </c>
      <c r="AV455" s="364">
        <f t="shared" ref="AV455:AV518" si="34">AQ455-AU455</f>
        <v>0</v>
      </c>
      <c r="AW455" s="133">
        <f t="shared" ref="AW455:AW518" si="35">+AU455/AQ455</f>
        <v>1</v>
      </c>
      <c r="AX455" s="156" t="s">
        <v>80</v>
      </c>
      <c r="AY455" s="86" t="s">
        <v>800</v>
      </c>
      <c r="AZ455" s="145" t="s">
        <v>13662</v>
      </c>
      <c r="BA455" s="81" t="s">
        <v>71</v>
      </c>
      <c r="BB455" s="81" t="s">
        <v>71</v>
      </c>
    </row>
    <row r="456" spans="2:54" s="296" customFormat="1" ht="15" customHeight="1" x14ac:dyDescent="0.2">
      <c r="B456" s="247">
        <v>2023</v>
      </c>
      <c r="C456" s="81">
        <v>891780111</v>
      </c>
      <c r="D456" s="82" t="s">
        <v>68</v>
      </c>
      <c r="E456" s="144" t="s">
        <v>13663</v>
      </c>
      <c r="F456" s="145" t="s">
        <v>13664</v>
      </c>
      <c r="G456" s="138">
        <v>0</v>
      </c>
      <c r="H456" s="145"/>
      <c r="I456" s="86" t="s">
        <v>78</v>
      </c>
      <c r="J456" s="81" t="s">
        <v>1527</v>
      </c>
      <c r="K456" s="141" t="s">
        <v>11741</v>
      </c>
      <c r="L456" s="248">
        <v>8043000</v>
      </c>
      <c r="M456" s="81" t="s">
        <v>73</v>
      </c>
      <c r="N456" s="145"/>
      <c r="O456" s="87" t="s">
        <v>13665</v>
      </c>
      <c r="P456" s="87">
        <v>57466963</v>
      </c>
      <c r="Q456" s="150">
        <v>33</v>
      </c>
      <c r="R456" s="169">
        <v>44943</v>
      </c>
      <c r="S456" s="248">
        <v>5363267343</v>
      </c>
      <c r="T456" s="169">
        <v>44967</v>
      </c>
      <c r="U456" s="566">
        <f>L456</f>
        <v>8043000</v>
      </c>
      <c r="V456" s="86" t="s">
        <v>70</v>
      </c>
      <c r="W456" s="143">
        <v>57444673</v>
      </c>
      <c r="X456" s="87" t="s">
        <v>9982</v>
      </c>
      <c r="Y456" s="145"/>
      <c r="Z456" s="201">
        <v>44967</v>
      </c>
      <c r="AA456" s="201">
        <v>44967</v>
      </c>
      <c r="AB456" s="201" t="s">
        <v>80</v>
      </c>
      <c r="AC456" s="201">
        <v>45084</v>
      </c>
      <c r="AD456" s="150">
        <f t="shared" si="32"/>
        <v>117</v>
      </c>
      <c r="AE456" s="150">
        <v>1</v>
      </c>
      <c r="AF456" s="567">
        <v>570000</v>
      </c>
      <c r="AG456" s="150">
        <v>1</v>
      </c>
      <c r="AH456" s="201">
        <v>45093</v>
      </c>
      <c r="AI456" s="150">
        <f t="shared" si="33"/>
        <v>9</v>
      </c>
      <c r="AJ456" s="143">
        <v>0</v>
      </c>
      <c r="AK456" s="248">
        <v>0</v>
      </c>
      <c r="AL456" s="86" t="s">
        <v>80</v>
      </c>
      <c r="AM456" s="150">
        <v>0</v>
      </c>
      <c r="AN456" s="169" t="s">
        <v>80</v>
      </c>
      <c r="AO456" s="169" t="s">
        <v>80</v>
      </c>
      <c r="AP456" s="150">
        <f t="shared" ref="AP456:AP519" si="36">IFERROR(+IF(AN456="1800-01-01",0,AO456-AN456),0)</f>
        <v>0</v>
      </c>
      <c r="AQ456" s="252">
        <f>+L456+AF456-AK456</f>
        <v>8613000</v>
      </c>
      <c r="AR456" s="86" t="s">
        <v>115</v>
      </c>
      <c r="AS456" s="143">
        <v>0</v>
      </c>
      <c r="AT456" s="203" t="s">
        <v>80</v>
      </c>
      <c r="AU456" s="248">
        <v>8613000</v>
      </c>
      <c r="AV456" s="364">
        <f t="shared" si="34"/>
        <v>0</v>
      </c>
      <c r="AW456" s="133">
        <f t="shared" si="35"/>
        <v>1</v>
      </c>
      <c r="AX456" s="156" t="s">
        <v>80</v>
      </c>
      <c r="AY456" s="86" t="s">
        <v>800</v>
      </c>
      <c r="AZ456" s="145" t="s">
        <v>13666</v>
      </c>
      <c r="BA456" s="81" t="s">
        <v>71</v>
      </c>
      <c r="BB456" s="81" t="s">
        <v>71</v>
      </c>
    </row>
    <row r="457" spans="2:54" s="296" customFormat="1" ht="15" customHeight="1" x14ac:dyDescent="0.2">
      <c r="B457" s="247">
        <v>2023</v>
      </c>
      <c r="C457" s="81">
        <v>891780111</v>
      </c>
      <c r="D457" s="82" t="s">
        <v>68</v>
      </c>
      <c r="E457" s="144" t="s">
        <v>13667</v>
      </c>
      <c r="F457" s="145" t="s">
        <v>13668</v>
      </c>
      <c r="G457" s="138">
        <v>0</v>
      </c>
      <c r="H457" s="145"/>
      <c r="I457" s="86" t="s">
        <v>78</v>
      </c>
      <c r="J457" s="81" t="s">
        <v>120</v>
      </c>
      <c r="K457" s="141" t="s">
        <v>13669</v>
      </c>
      <c r="L457" s="248">
        <v>12250000</v>
      </c>
      <c r="M457" s="81" t="s">
        <v>73</v>
      </c>
      <c r="N457" s="145"/>
      <c r="O457" s="87" t="s">
        <v>13670</v>
      </c>
      <c r="P457" s="87">
        <v>1081823159</v>
      </c>
      <c r="Q457" s="150">
        <v>219</v>
      </c>
      <c r="R457" s="169">
        <v>44960</v>
      </c>
      <c r="S457" s="248">
        <v>112900000</v>
      </c>
      <c r="T457" s="169">
        <v>44967</v>
      </c>
      <c r="U457" s="566">
        <f>L457</f>
        <v>12250000</v>
      </c>
      <c r="V457" s="86" t="s">
        <v>70</v>
      </c>
      <c r="W457" s="143">
        <v>1192791759</v>
      </c>
      <c r="X457" s="87" t="s">
        <v>11782</v>
      </c>
      <c r="Y457" s="145"/>
      <c r="Z457" s="201">
        <v>44967</v>
      </c>
      <c r="AA457" s="201">
        <v>44967</v>
      </c>
      <c r="AB457" s="201" t="s">
        <v>80</v>
      </c>
      <c r="AC457" s="201">
        <v>45041</v>
      </c>
      <c r="AD457" s="150">
        <f t="shared" si="32"/>
        <v>74</v>
      </c>
      <c r="AE457" s="150">
        <v>0</v>
      </c>
      <c r="AF457" s="567">
        <v>0</v>
      </c>
      <c r="AG457" s="150">
        <v>0</v>
      </c>
      <c r="AH457" s="156" t="s">
        <v>80</v>
      </c>
      <c r="AI457" s="150">
        <f t="shared" si="33"/>
        <v>0</v>
      </c>
      <c r="AJ457" s="143">
        <v>0</v>
      </c>
      <c r="AK457" s="248">
        <v>0</v>
      </c>
      <c r="AL457" s="86" t="s">
        <v>80</v>
      </c>
      <c r="AM457" s="150">
        <v>0</v>
      </c>
      <c r="AN457" s="169" t="s">
        <v>80</v>
      </c>
      <c r="AO457" s="169" t="s">
        <v>80</v>
      </c>
      <c r="AP457" s="150">
        <f t="shared" si="36"/>
        <v>0</v>
      </c>
      <c r="AQ457" s="252">
        <f>+L457+AF457-AK457</f>
        <v>12250000</v>
      </c>
      <c r="AR457" s="86" t="s">
        <v>115</v>
      </c>
      <c r="AS457" s="143">
        <v>0</v>
      </c>
      <c r="AT457" s="203" t="s">
        <v>80</v>
      </c>
      <c r="AU457" s="248">
        <v>12250000</v>
      </c>
      <c r="AV457" s="364">
        <f t="shared" si="34"/>
        <v>0</v>
      </c>
      <c r="AW457" s="133">
        <f t="shared" si="35"/>
        <v>1</v>
      </c>
      <c r="AX457" s="156" t="s">
        <v>80</v>
      </c>
      <c r="AY457" s="86" t="s">
        <v>800</v>
      </c>
      <c r="AZ457" s="145" t="s">
        <v>13671</v>
      </c>
      <c r="BA457" s="81" t="s">
        <v>71</v>
      </c>
      <c r="BB457" s="81" t="s">
        <v>71</v>
      </c>
    </row>
    <row r="458" spans="2:54" s="296" customFormat="1" ht="15" customHeight="1" x14ac:dyDescent="0.2">
      <c r="B458" s="247">
        <v>2023</v>
      </c>
      <c r="C458" s="81">
        <v>891780111</v>
      </c>
      <c r="D458" s="82" t="s">
        <v>68</v>
      </c>
      <c r="E458" s="144" t="s">
        <v>13672</v>
      </c>
      <c r="F458" s="145" t="s">
        <v>13673</v>
      </c>
      <c r="G458" s="138">
        <v>0</v>
      </c>
      <c r="H458" s="145"/>
      <c r="I458" s="86" t="s">
        <v>78</v>
      </c>
      <c r="J458" s="81" t="s">
        <v>120</v>
      </c>
      <c r="K458" s="141" t="s">
        <v>13674</v>
      </c>
      <c r="L458" s="248">
        <v>10400000</v>
      </c>
      <c r="M458" s="81" t="s">
        <v>73</v>
      </c>
      <c r="N458" s="145"/>
      <c r="O458" s="87" t="s">
        <v>13675</v>
      </c>
      <c r="P458" s="87">
        <v>1083020916</v>
      </c>
      <c r="Q458" s="150">
        <v>219</v>
      </c>
      <c r="R458" s="169">
        <v>44960</v>
      </c>
      <c r="S458" s="248">
        <v>112900000</v>
      </c>
      <c r="T458" s="169">
        <v>44967</v>
      </c>
      <c r="U458" s="566">
        <f>L458</f>
        <v>10400000</v>
      </c>
      <c r="V458" s="86" t="s">
        <v>70</v>
      </c>
      <c r="W458" s="143">
        <v>1192791759</v>
      </c>
      <c r="X458" s="87" t="s">
        <v>11782</v>
      </c>
      <c r="Y458" s="145"/>
      <c r="Z458" s="201">
        <v>44967</v>
      </c>
      <c r="AA458" s="201">
        <v>44967</v>
      </c>
      <c r="AB458" s="201" t="s">
        <v>80</v>
      </c>
      <c r="AC458" s="201">
        <v>45056</v>
      </c>
      <c r="AD458" s="150">
        <f t="shared" si="32"/>
        <v>89</v>
      </c>
      <c r="AE458" s="150">
        <v>1</v>
      </c>
      <c r="AF458" s="567">
        <v>1733000</v>
      </c>
      <c r="AG458" s="150">
        <v>1</v>
      </c>
      <c r="AH458" s="201">
        <v>45077</v>
      </c>
      <c r="AI458" s="150">
        <f t="shared" si="33"/>
        <v>21</v>
      </c>
      <c r="AJ458" s="143">
        <v>0</v>
      </c>
      <c r="AK458" s="248">
        <v>0</v>
      </c>
      <c r="AL458" s="86" t="s">
        <v>80</v>
      </c>
      <c r="AM458" s="150">
        <v>0</v>
      </c>
      <c r="AN458" s="169" t="s">
        <v>80</v>
      </c>
      <c r="AO458" s="169" t="s">
        <v>80</v>
      </c>
      <c r="AP458" s="150">
        <f t="shared" si="36"/>
        <v>0</v>
      </c>
      <c r="AQ458" s="252">
        <f>+L458+AF458-AK458</f>
        <v>12133000</v>
      </c>
      <c r="AR458" s="86" t="s">
        <v>115</v>
      </c>
      <c r="AS458" s="143">
        <v>0</v>
      </c>
      <c r="AT458" s="203" t="s">
        <v>80</v>
      </c>
      <c r="AU458" s="248">
        <v>12133000</v>
      </c>
      <c r="AV458" s="364">
        <f t="shared" si="34"/>
        <v>0</v>
      </c>
      <c r="AW458" s="133">
        <f t="shared" si="35"/>
        <v>1</v>
      </c>
      <c r="AX458" s="156" t="s">
        <v>80</v>
      </c>
      <c r="AY458" s="86" t="s">
        <v>800</v>
      </c>
      <c r="AZ458" s="145" t="s">
        <v>13676</v>
      </c>
      <c r="BA458" s="81" t="s">
        <v>71</v>
      </c>
      <c r="BB458" s="81" t="s">
        <v>71</v>
      </c>
    </row>
    <row r="459" spans="2:54" s="296" customFormat="1" ht="15" customHeight="1" x14ac:dyDescent="0.2">
      <c r="B459" s="247">
        <v>2023</v>
      </c>
      <c r="C459" s="81">
        <v>891780111</v>
      </c>
      <c r="D459" s="82" t="s">
        <v>68</v>
      </c>
      <c r="E459" s="144" t="s">
        <v>13677</v>
      </c>
      <c r="F459" s="145" t="s">
        <v>13678</v>
      </c>
      <c r="G459" s="138">
        <v>0</v>
      </c>
      <c r="H459" s="145"/>
      <c r="I459" s="86" t="s">
        <v>78</v>
      </c>
      <c r="J459" s="81" t="s">
        <v>120</v>
      </c>
      <c r="K459" s="141" t="s">
        <v>13679</v>
      </c>
      <c r="L459" s="248">
        <v>18000000</v>
      </c>
      <c r="M459" s="81" t="s">
        <v>73</v>
      </c>
      <c r="N459" s="145"/>
      <c r="O459" s="87" t="s">
        <v>13680</v>
      </c>
      <c r="P459" s="87">
        <v>1082982258</v>
      </c>
      <c r="Q459" s="150">
        <v>219</v>
      </c>
      <c r="R459" s="169">
        <v>44960</v>
      </c>
      <c r="S459" s="248">
        <v>112900000</v>
      </c>
      <c r="T459" s="169">
        <v>44967</v>
      </c>
      <c r="U459" s="566">
        <f>L459</f>
        <v>18000000</v>
      </c>
      <c r="V459" s="86" t="s">
        <v>70</v>
      </c>
      <c r="W459" s="143">
        <v>1192791759</v>
      </c>
      <c r="X459" s="87" t="s">
        <v>11782</v>
      </c>
      <c r="Y459" s="145"/>
      <c r="Z459" s="201">
        <v>44967</v>
      </c>
      <c r="AA459" s="201">
        <v>44967</v>
      </c>
      <c r="AB459" s="201" t="s">
        <v>80</v>
      </c>
      <c r="AC459" s="201">
        <v>45056</v>
      </c>
      <c r="AD459" s="150">
        <f t="shared" si="32"/>
        <v>89</v>
      </c>
      <c r="AE459" s="150">
        <v>1</v>
      </c>
      <c r="AF459" s="567">
        <v>3000000</v>
      </c>
      <c r="AG459" s="150">
        <v>1</v>
      </c>
      <c r="AH459" s="201">
        <v>45077</v>
      </c>
      <c r="AI459" s="150">
        <f t="shared" si="33"/>
        <v>21</v>
      </c>
      <c r="AJ459" s="143">
        <v>0</v>
      </c>
      <c r="AK459" s="248">
        <v>0</v>
      </c>
      <c r="AL459" s="86" t="s">
        <v>80</v>
      </c>
      <c r="AM459" s="150">
        <v>0</v>
      </c>
      <c r="AN459" s="169" t="s">
        <v>80</v>
      </c>
      <c r="AO459" s="169" t="s">
        <v>80</v>
      </c>
      <c r="AP459" s="150">
        <f t="shared" si="36"/>
        <v>0</v>
      </c>
      <c r="AQ459" s="252">
        <f>+L459+AF459-AK459</f>
        <v>21000000</v>
      </c>
      <c r="AR459" s="86" t="s">
        <v>115</v>
      </c>
      <c r="AS459" s="143">
        <v>0</v>
      </c>
      <c r="AT459" s="203" t="s">
        <v>80</v>
      </c>
      <c r="AU459" s="248">
        <v>21000000</v>
      </c>
      <c r="AV459" s="364">
        <f t="shared" si="34"/>
        <v>0</v>
      </c>
      <c r="AW459" s="133">
        <f t="shared" si="35"/>
        <v>1</v>
      </c>
      <c r="AX459" s="156" t="s">
        <v>80</v>
      </c>
      <c r="AY459" s="86" t="s">
        <v>800</v>
      </c>
      <c r="AZ459" s="145" t="s">
        <v>13681</v>
      </c>
      <c r="BA459" s="81" t="s">
        <v>71</v>
      </c>
      <c r="BB459" s="81" t="s">
        <v>71</v>
      </c>
    </row>
    <row r="460" spans="2:54" s="296" customFormat="1" ht="15" customHeight="1" x14ac:dyDescent="0.2">
      <c r="B460" s="247">
        <v>2023</v>
      </c>
      <c r="C460" s="81">
        <v>891780111</v>
      </c>
      <c r="D460" s="82" t="s">
        <v>68</v>
      </c>
      <c r="E460" s="144" t="s">
        <v>13682</v>
      </c>
      <c r="F460" s="145" t="s">
        <v>13683</v>
      </c>
      <c r="G460" s="138">
        <v>0</v>
      </c>
      <c r="H460" s="145"/>
      <c r="I460" s="86" t="s">
        <v>78</v>
      </c>
      <c r="J460" s="81" t="s">
        <v>1527</v>
      </c>
      <c r="K460" s="141" t="s">
        <v>13684</v>
      </c>
      <c r="L460" s="248">
        <v>9313000</v>
      </c>
      <c r="M460" s="81" t="s">
        <v>73</v>
      </c>
      <c r="N460" s="145"/>
      <c r="O460" s="87" t="s">
        <v>13685</v>
      </c>
      <c r="P460" s="87">
        <v>84459987</v>
      </c>
      <c r="Q460" s="150">
        <v>33</v>
      </c>
      <c r="R460" s="169">
        <v>44943</v>
      </c>
      <c r="S460" s="248">
        <v>5363267343</v>
      </c>
      <c r="T460" s="169">
        <v>44967</v>
      </c>
      <c r="U460" s="566">
        <f>L460</f>
        <v>9313000</v>
      </c>
      <c r="V460" s="86" t="s">
        <v>70</v>
      </c>
      <c r="W460" s="143">
        <v>1082868728</v>
      </c>
      <c r="X460" s="87" t="s">
        <v>10958</v>
      </c>
      <c r="Y460" s="145"/>
      <c r="Z460" s="201">
        <v>44967</v>
      </c>
      <c r="AA460" s="201">
        <v>44967</v>
      </c>
      <c r="AB460" s="201" t="s">
        <v>80</v>
      </c>
      <c r="AC460" s="201">
        <v>45084</v>
      </c>
      <c r="AD460" s="150">
        <f t="shared" si="32"/>
        <v>117</v>
      </c>
      <c r="AE460" s="150">
        <v>0</v>
      </c>
      <c r="AF460" s="567">
        <v>0</v>
      </c>
      <c r="AG460" s="150">
        <v>0</v>
      </c>
      <c r="AH460" s="156" t="s">
        <v>80</v>
      </c>
      <c r="AI460" s="150">
        <f t="shared" si="33"/>
        <v>0</v>
      </c>
      <c r="AJ460" s="143">
        <v>0</v>
      </c>
      <c r="AK460" s="248">
        <v>0</v>
      </c>
      <c r="AL460" s="86" t="s">
        <v>80</v>
      </c>
      <c r="AM460" s="150">
        <v>0</v>
      </c>
      <c r="AN460" s="169" t="s">
        <v>80</v>
      </c>
      <c r="AO460" s="169" t="s">
        <v>80</v>
      </c>
      <c r="AP460" s="150">
        <f t="shared" si="36"/>
        <v>0</v>
      </c>
      <c r="AQ460" s="252">
        <f>+L460+AF460-AK460</f>
        <v>9313000</v>
      </c>
      <c r="AR460" s="86" t="s">
        <v>115</v>
      </c>
      <c r="AS460" s="143">
        <v>0</v>
      </c>
      <c r="AT460" s="203" t="s">
        <v>80</v>
      </c>
      <c r="AU460" s="248">
        <v>9313000</v>
      </c>
      <c r="AV460" s="364">
        <f t="shared" si="34"/>
        <v>0</v>
      </c>
      <c r="AW460" s="133">
        <f t="shared" si="35"/>
        <v>1</v>
      </c>
      <c r="AX460" s="156" t="s">
        <v>80</v>
      </c>
      <c r="AY460" s="86" t="s">
        <v>800</v>
      </c>
      <c r="AZ460" s="145" t="s">
        <v>13686</v>
      </c>
      <c r="BA460" s="81" t="s">
        <v>71</v>
      </c>
      <c r="BB460" s="81" t="s">
        <v>71</v>
      </c>
    </row>
    <row r="461" spans="2:54" s="296" customFormat="1" ht="15" customHeight="1" x14ac:dyDescent="0.2">
      <c r="B461" s="247">
        <v>2023</v>
      </c>
      <c r="C461" s="81">
        <v>891780111</v>
      </c>
      <c r="D461" s="82" t="s">
        <v>68</v>
      </c>
      <c r="E461" s="144" t="s">
        <v>13687</v>
      </c>
      <c r="F461" s="145" t="s">
        <v>13688</v>
      </c>
      <c r="G461" s="568">
        <v>0</v>
      </c>
      <c r="H461" s="145"/>
      <c r="I461" s="86" t="s">
        <v>78</v>
      </c>
      <c r="J461" s="317" t="s">
        <v>1527</v>
      </c>
      <c r="K461" s="569" t="s">
        <v>13689</v>
      </c>
      <c r="L461" s="570">
        <v>9313000</v>
      </c>
      <c r="M461" s="81" t="s">
        <v>73</v>
      </c>
      <c r="N461" s="145"/>
      <c r="O461" s="482" t="s">
        <v>13690</v>
      </c>
      <c r="P461" s="482">
        <v>1083016337</v>
      </c>
      <c r="Q461" s="150">
        <v>33</v>
      </c>
      <c r="R461" s="169">
        <v>44943</v>
      </c>
      <c r="S461" s="570">
        <v>5363267343</v>
      </c>
      <c r="T461" s="169">
        <v>44967</v>
      </c>
      <c r="U461" s="566">
        <f>L461</f>
        <v>9313000</v>
      </c>
      <c r="V461" s="86" t="s">
        <v>70</v>
      </c>
      <c r="W461" s="481">
        <v>1082868728</v>
      </c>
      <c r="X461" s="482" t="s">
        <v>10958</v>
      </c>
      <c r="Y461" s="145"/>
      <c r="Z461" s="472">
        <v>44967</v>
      </c>
      <c r="AA461" s="472">
        <v>44967</v>
      </c>
      <c r="AB461" s="201" t="s">
        <v>80</v>
      </c>
      <c r="AC461" s="472">
        <v>45084</v>
      </c>
      <c r="AD461" s="150">
        <f t="shared" si="32"/>
        <v>117</v>
      </c>
      <c r="AE461" s="359">
        <v>2</v>
      </c>
      <c r="AF461" s="571">
        <v>1173000</v>
      </c>
      <c r="AG461" s="359">
        <v>2</v>
      </c>
      <c r="AH461" s="201">
        <v>45093</v>
      </c>
      <c r="AI461" s="150">
        <f t="shared" si="33"/>
        <v>9</v>
      </c>
      <c r="AJ461" s="143">
        <v>0</v>
      </c>
      <c r="AK461" s="248">
        <v>0</v>
      </c>
      <c r="AL461" s="86" t="s">
        <v>80</v>
      </c>
      <c r="AM461" s="150">
        <v>0</v>
      </c>
      <c r="AN461" s="169" t="s">
        <v>80</v>
      </c>
      <c r="AO461" s="169" t="s">
        <v>80</v>
      </c>
      <c r="AP461" s="150">
        <f t="shared" si="36"/>
        <v>0</v>
      </c>
      <c r="AQ461" s="252">
        <f>+L461+AF461-AK461</f>
        <v>10486000</v>
      </c>
      <c r="AR461" s="86" t="s">
        <v>115</v>
      </c>
      <c r="AS461" s="143">
        <v>0</v>
      </c>
      <c r="AT461" s="203" t="s">
        <v>80</v>
      </c>
      <c r="AU461" s="248">
        <v>10486000</v>
      </c>
      <c r="AV461" s="364">
        <f t="shared" si="34"/>
        <v>0</v>
      </c>
      <c r="AW461" s="133">
        <f t="shared" si="35"/>
        <v>1</v>
      </c>
      <c r="AX461" s="156" t="s">
        <v>80</v>
      </c>
      <c r="AY461" s="86" t="s">
        <v>800</v>
      </c>
      <c r="AZ461" s="145" t="s">
        <v>13691</v>
      </c>
      <c r="BA461" s="81" t="s">
        <v>71</v>
      </c>
      <c r="BB461" s="81" t="s">
        <v>71</v>
      </c>
    </row>
    <row r="462" spans="2:54" s="296" customFormat="1" ht="15" customHeight="1" x14ac:dyDescent="0.2">
      <c r="B462" s="247">
        <v>2023</v>
      </c>
      <c r="C462" s="81">
        <v>891780111</v>
      </c>
      <c r="D462" s="82" t="s">
        <v>68</v>
      </c>
      <c r="E462" s="144" t="s">
        <v>13692</v>
      </c>
      <c r="F462" s="145" t="s">
        <v>13693</v>
      </c>
      <c r="G462" s="138">
        <v>0</v>
      </c>
      <c r="H462" s="145"/>
      <c r="I462" s="86" t="s">
        <v>78</v>
      </c>
      <c r="J462" s="81" t="s">
        <v>1527</v>
      </c>
      <c r="K462" s="141" t="s">
        <v>13694</v>
      </c>
      <c r="L462" s="248">
        <v>9313000</v>
      </c>
      <c r="M462" s="81" t="s">
        <v>73</v>
      </c>
      <c r="N462" s="145"/>
      <c r="O462" s="87" t="s">
        <v>13695</v>
      </c>
      <c r="P462" s="87">
        <v>1083041500</v>
      </c>
      <c r="Q462" s="150">
        <v>33</v>
      </c>
      <c r="R462" s="169">
        <v>44943</v>
      </c>
      <c r="S462" s="248">
        <v>5363267343</v>
      </c>
      <c r="T462" s="169">
        <v>44967</v>
      </c>
      <c r="U462" s="566">
        <f>L462</f>
        <v>9313000</v>
      </c>
      <c r="V462" s="86" t="s">
        <v>70</v>
      </c>
      <c r="W462" s="143">
        <v>1082868728</v>
      </c>
      <c r="X462" s="87" t="s">
        <v>10958</v>
      </c>
      <c r="Y462" s="145"/>
      <c r="Z462" s="201">
        <v>44967</v>
      </c>
      <c r="AA462" s="201">
        <v>44967</v>
      </c>
      <c r="AB462" s="201" t="s">
        <v>80</v>
      </c>
      <c r="AC462" s="201">
        <v>45084</v>
      </c>
      <c r="AD462" s="150">
        <f t="shared" si="32"/>
        <v>117</v>
      </c>
      <c r="AE462" s="150">
        <v>0</v>
      </c>
      <c r="AF462" s="567">
        <v>0</v>
      </c>
      <c r="AG462" s="150">
        <v>0</v>
      </c>
      <c r="AH462" s="156" t="s">
        <v>80</v>
      </c>
      <c r="AI462" s="150">
        <f t="shared" si="33"/>
        <v>0</v>
      </c>
      <c r="AJ462" s="143">
        <v>0</v>
      </c>
      <c r="AK462" s="248">
        <v>0</v>
      </c>
      <c r="AL462" s="86" t="s">
        <v>80</v>
      </c>
      <c r="AM462" s="150">
        <v>0</v>
      </c>
      <c r="AN462" s="169" t="s">
        <v>80</v>
      </c>
      <c r="AO462" s="169" t="s">
        <v>80</v>
      </c>
      <c r="AP462" s="150">
        <f t="shared" si="36"/>
        <v>0</v>
      </c>
      <c r="AQ462" s="252">
        <f>+L462+AF462-AK462</f>
        <v>9313000</v>
      </c>
      <c r="AR462" s="86" t="s">
        <v>115</v>
      </c>
      <c r="AS462" s="143">
        <v>0</v>
      </c>
      <c r="AT462" s="203" t="s">
        <v>80</v>
      </c>
      <c r="AU462" s="248">
        <v>9313000</v>
      </c>
      <c r="AV462" s="364">
        <f t="shared" si="34"/>
        <v>0</v>
      </c>
      <c r="AW462" s="133">
        <f t="shared" si="35"/>
        <v>1</v>
      </c>
      <c r="AX462" s="156" t="s">
        <v>80</v>
      </c>
      <c r="AY462" s="86" t="s">
        <v>800</v>
      </c>
      <c r="AZ462" s="145" t="s">
        <v>13696</v>
      </c>
      <c r="BA462" s="81" t="s">
        <v>71</v>
      </c>
      <c r="BB462" s="81" t="s">
        <v>71</v>
      </c>
    </row>
    <row r="463" spans="2:54" s="296" customFormat="1" ht="15" customHeight="1" x14ac:dyDescent="0.2">
      <c r="B463" s="247">
        <v>2023</v>
      </c>
      <c r="C463" s="81">
        <v>891780111</v>
      </c>
      <c r="D463" s="82" t="s">
        <v>68</v>
      </c>
      <c r="E463" s="144" t="s">
        <v>13697</v>
      </c>
      <c r="F463" s="145" t="s">
        <v>13698</v>
      </c>
      <c r="G463" s="138">
        <v>0</v>
      </c>
      <c r="H463" s="145"/>
      <c r="I463" s="86" t="s">
        <v>78</v>
      </c>
      <c r="J463" s="81" t="s">
        <v>1527</v>
      </c>
      <c r="K463" s="141" t="s">
        <v>13699</v>
      </c>
      <c r="L463" s="248">
        <v>10583000</v>
      </c>
      <c r="M463" s="81" t="s">
        <v>73</v>
      </c>
      <c r="N463" s="145"/>
      <c r="O463" s="87" t="s">
        <v>13700</v>
      </c>
      <c r="P463" s="87">
        <v>1083010207</v>
      </c>
      <c r="Q463" s="150">
        <v>33</v>
      </c>
      <c r="R463" s="169">
        <v>44943</v>
      </c>
      <c r="S463" s="248">
        <v>5363267343</v>
      </c>
      <c r="T463" s="169">
        <v>44967</v>
      </c>
      <c r="U463" s="566">
        <f>L463</f>
        <v>10583000</v>
      </c>
      <c r="V463" s="86" t="s">
        <v>70</v>
      </c>
      <c r="W463" s="143">
        <v>1082868728</v>
      </c>
      <c r="X463" s="87" t="s">
        <v>10958</v>
      </c>
      <c r="Y463" s="145"/>
      <c r="Z463" s="201">
        <v>44967</v>
      </c>
      <c r="AA463" s="201">
        <v>44967</v>
      </c>
      <c r="AB463" s="201" t="s">
        <v>80</v>
      </c>
      <c r="AC463" s="201">
        <v>45084</v>
      </c>
      <c r="AD463" s="150">
        <f t="shared" si="32"/>
        <v>117</v>
      </c>
      <c r="AE463" s="150">
        <v>0</v>
      </c>
      <c r="AF463" s="567">
        <v>0</v>
      </c>
      <c r="AG463" s="150">
        <v>0</v>
      </c>
      <c r="AH463" s="156" t="s">
        <v>80</v>
      </c>
      <c r="AI463" s="150">
        <f t="shared" si="33"/>
        <v>0</v>
      </c>
      <c r="AJ463" s="143">
        <v>0</v>
      </c>
      <c r="AK463" s="248">
        <v>0</v>
      </c>
      <c r="AL463" s="86" t="s">
        <v>80</v>
      </c>
      <c r="AM463" s="150">
        <v>0</v>
      </c>
      <c r="AN463" s="169" t="s">
        <v>80</v>
      </c>
      <c r="AO463" s="169" t="s">
        <v>80</v>
      </c>
      <c r="AP463" s="150">
        <f t="shared" si="36"/>
        <v>0</v>
      </c>
      <c r="AQ463" s="252">
        <f>+L463+AF463-AK463</f>
        <v>10583000</v>
      </c>
      <c r="AR463" s="86" t="s">
        <v>115</v>
      </c>
      <c r="AS463" s="143">
        <v>0</v>
      </c>
      <c r="AT463" s="203" t="s">
        <v>80</v>
      </c>
      <c r="AU463" s="248">
        <v>10583000</v>
      </c>
      <c r="AV463" s="364">
        <f t="shared" si="34"/>
        <v>0</v>
      </c>
      <c r="AW463" s="133">
        <f t="shared" si="35"/>
        <v>1</v>
      </c>
      <c r="AX463" s="156" t="s">
        <v>80</v>
      </c>
      <c r="AY463" s="86" t="s">
        <v>800</v>
      </c>
      <c r="AZ463" s="145" t="s">
        <v>13701</v>
      </c>
      <c r="BA463" s="81" t="s">
        <v>71</v>
      </c>
      <c r="BB463" s="81" t="s">
        <v>71</v>
      </c>
    </row>
    <row r="464" spans="2:54" s="296" customFormat="1" ht="15" customHeight="1" x14ac:dyDescent="0.2">
      <c r="B464" s="247">
        <v>2023</v>
      </c>
      <c r="C464" s="81">
        <v>891780111</v>
      </c>
      <c r="D464" s="82" t="s">
        <v>68</v>
      </c>
      <c r="E464" s="144" t="s">
        <v>13702</v>
      </c>
      <c r="F464" s="145" t="s">
        <v>13703</v>
      </c>
      <c r="G464" s="138">
        <v>0</v>
      </c>
      <c r="H464" s="145"/>
      <c r="I464" s="86" t="s">
        <v>78</v>
      </c>
      <c r="J464" s="317" t="s">
        <v>1527</v>
      </c>
      <c r="K464" s="569" t="s">
        <v>13704</v>
      </c>
      <c r="L464" s="570">
        <v>9313000</v>
      </c>
      <c r="M464" s="81" t="s">
        <v>73</v>
      </c>
      <c r="N464" s="145"/>
      <c r="O464" s="482" t="s">
        <v>13705</v>
      </c>
      <c r="P464" s="482">
        <v>1082842092</v>
      </c>
      <c r="Q464" s="150">
        <v>33</v>
      </c>
      <c r="R464" s="169">
        <v>44943</v>
      </c>
      <c r="S464" s="570">
        <v>5363267343</v>
      </c>
      <c r="T464" s="169">
        <v>44967</v>
      </c>
      <c r="U464" s="566">
        <f>L464</f>
        <v>9313000</v>
      </c>
      <c r="V464" s="86" t="s">
        <v>70</v>
      </c>
      <c r="W464" s="481">
        <v>1082868728</v>
      </c>
      <c r="X464" s="482" t="s">
        <v>10958</v>
      </c>
      <c r="Y464" s="145"/>
      <c r="Z464" s="472">
        <v>44967</v>
      </c>
      <c r="AA464" s="472">
        <v>44967</v>
      </c>
      <c r="AB464" s="201" t="s">
        <v>80</v>
      </c>
      <c r="AC464" s="472">
        <v>45084</v>
      </c>
      <c r="AD464" s="150">
        <f t="shared" si="32"/>
        <v>117</v>
      </c>
      <c r="AE464" s="359">
        <v>2</v>
      </c>
      <c r="AF464" s="571">
        <v>1173000</v>
      </c>
      <c r="AG464" s="359">
        <v>2</v>
      </c>
      <c r="AH464" s="201">
        <v>45093</v>
      </c>
      <c r="AI464" s="150">
        <f t="shared" si="33"/>
        <v>9</v>
      </c>
      <c r="AJ464" s="143">
        <v>0</v>
      </c>
      <c r="AK464" s="248">
        <v>0</v>
      </c>
      <c r="AL464" s="86" t="s">
        <v>80</v>
      </c>
      <c r="AM464" s="150">
        <v>0</v>
      </c>
      <c r="AN464" s="169" t="s">
        <v>80</v>
      </c>
      <c r="AO464" s="169" t="s">
        <v>80</v>
      </c>
      <c r="AP464" s="150">
        <f t="shared" si="36"/>
        <v>0</v>
      </c>
      <c r="AQ464" s="252">
        <f>+L464+AF464-AK464</f>
        <v>10486000</v>
      </c>
      <c r="AR464" s="86" t="s">
        <v>115</v>
      </c>
      <c r="AS464" s="143">
        <v>0</v>
      </c>
      <c r="AT464" s="203" t="s">
        <v>80</v>
      </c>
      <c r="AU464" s="248">
        <v>10486000</v>
      </c>
      <c r="AV464" s="364">
        <f t="shared" si="34"/>
        <v>0</v>
      </c>
      <c r="AW464" s="133">
        <f t="shared" si="35"/>
        <v>1</v>
      </c>
      <c r="AX464" s="156" t="s">
        <v>80</v>
      </c>
      <c r="AY464" s="86" t="s">
        <v>800</v>
      </c>
      <c r="AZ464" s="145" t="s">
        <v>13706</v>
      </c>
      <c r="BA464" s="81" t="s">
        <v>71</v>
      </c>
      <c r="BB464" s="81" t="s">
        <v>71</v>
      </c>
    </row>
    <row r="465" spans="2:54" s="296" customFormat="1" ht="15" customHeight="1" x14ac:dyDescent="0.2">
      <c r="B465" s="247">
        <v>2023</v>
      </c>
      <c r="C465" s="81">
        <v>891780111</v>
      </c>
      <c r="D465" s="82" t="s">
        <v>68</v>
      </c>
      <c r="E465" s="144" t="s">
        <v>13707</v>
      </c>
      <c r="F465" s="145" t="s">
        <v>13708</v>
      </c>
      <c r="G465" s="138">
        <v>0</v>
      </c>
      <c r="H465" s="145"/>
      <c r="I465" s="86" t="s">
        <v>78</v>
      </c>
      <c r="J465" s="81" t="s">
        <v>1527</v>
      </c>
      <c r="K465" s="141" t="s">
        <v>13709</v>
      </c>
      <c r="L465" s="248">
        <v>14817000</v>
      </c>
      <c r="M465" s="81" t="s">
        <v>73</v>
      </c>
      <c r="N465" s="145"/>
      <c r="O465" s="87" t="s">
        <v>13710</v>
      </c>
      <c r="P465" s="87">
        <v>1082909660</v>
      </c>
      <c r="Q465" s="150">
        <v>33</v>
      </c>
      <c r="R465" s="169">
        <v>44943</v>
      </c>
      <c r="S465" s="248">
        <v>5363267343</v>
      </c>
      <c r="T465" s="169">
        <v>44967</v>
      </c>
      <c r="U465" s="566">
        <f>L465</f>
        <v>14817000</v>
      </c>
      <c r="V465" s="86" t="s">
        <v>70</v>
      </c>
      <c r="W465" s="143">
        <v>7634027</v>
      </c>
      <c r="X465" s="87" t="s">
        <v>13087</v>
      </c>
      <c r="Y465" s="145"/>
      <c r="Z465" s="201">
        <v>44967</v>
      </c>
      <c r="AA465" s="201">
        <v>44967</v>
      </c>
      <c r="AB465" s="201" t="s">
        <v>80</v>
      </c>
      <c r="AC465" s="201">
        <v>45084</v>
      </c>
      <c r="AD465" s="150">
        <f t="shared" si="32"/>
        <v>117</v>
      </c>
      <c r="AE465" s="150">
        <v>1</v>
      </c>
      <c r="AF465" s="567">
        <v>2683000</v>
      </c>
      <c r="AG465" s="150">
        <v>1</v>
      </c>
      <c r="AH465" s="201">
        <v>45107</v>
      </c>
      <c r="AI465" s="150">
        <f t="shared" si="33"/>
        <v>23</v>
      </c>
      <c r="AJ465" s="143">
        <v>0</v>
      </c>
      <c r="AK465" s="248">
        <v>0</v>
      </c>
      <c r="AL465" s="86" t="s">
        <v>80</v>
      </c>
      <c r="AM465" s="150">
        <v>0</v>
      </c>
      <c r="AN465" s="169" t="s">
        <v>80</v>
      </c>
      <c r="AO465" s="169" t="s">
        <v>80</v>
      </c>
      <c r="AP465" s="150">
        <f t="shared" si="36"/>
        <v>0</v>
      </c>
      <c r="AQ465" s="252">
        <f>+L465+AF465-AK465</f>
        <v>17500000</v>
      </c>
      <c r="AR465" s="86" t="s">
        <v>115</v>
      </c>
      <c r="AS465" s="143">
        <v>0</v>
      </c>
      <c r="AT465" s="203" t="s">
        <v>80</v>
      </c>
      <c r="AU465" s="248">
        <v>17500000</v>
      </c>
      <c r="AV465" s="364">
        <f t="shared" si="34"/>
        <v>0</v>
      </c>
      <c r="AW465" s="133">
        <f t="shared" si="35"/>
        <v>1</v>
      </c>
      <c r="AX465" s="156" t="s">
        <v>80</v>
      </c>
      <c r="AY465" s="86" t="s">
        <v>800</v>
      </c>
      <c r="AZ465" s="145" t="s">
        <v>13711</v>
      </c>
      <c r="BA465" s="81" t="s">
        <v>71</v>
      </c>
      <c r="BB465" s="81" t="s">
        <v>71</v>
      </c>
    </row>
    <row r="466" spans="2:54" s="296" customFormat="1" ht="15" customHeight="1" x14ac:dyDescent="0.2">
      <c r="B466" s="247">
        <v>2023</v>
      </c>
      <c r="C466" s="81">
        <v>891780111</v>
      </c>
      <c r="D466" s="82" t="s">
        <v>68</v>
      </c>
      <c r="E466" s="144" t="s">
        <v>13712</v>
      </c>
      <c r="F466" s="145" t="s">
        <v>13713</v>
      </c>
      <c r="G466" s="568">
        <v>0</v>
      </c>
      <c r="H466" s="145"/>
      <c r="I466" s="86" t="s">
        <v>78</v>
      </c>
      <c r="J466" s="317" t="s">
        <v>1527</v>
      </c>
      <c r="K466" s="569" t="s">
        <v>13714</v>
      </c>
      <c r="L466" s="570">
        <v>8043000</v>
      </c>
      <c r="M466" s="81" t="s">
        <v>73</v>
      </c>
      <c r="N466" s="145"/>
      <c r="O466" s="482" t="s">
        <v>13715</v>
      </c>
      <c r="P466" s="482">
        <v>57432482</v>
      </c>
      <c r="Q466" s="150">
        <v>33</v>
      </c>
      <c r="R466" s="169">
        <v>44943</v>
      </c>
      <c r="S466" s="570">
        <v>5363267343</v>
      </c>
      <c r="T466" s="169">
        <v>44967</v>
      </c>
      <c r="U466" s="566">
        <f>L466</f>
        <v>8043000</v>
      </c>
      <c r="V466" s="86" t="s">
        <v>70</v>
      </c>
      <c r="W466" s="481">
        <v>45507423</v>
      </c>
      <c r="X466" s="482" t="s">
        <v>12105</v>
      </c>
      <c r="Y466" s="145"/>
      <c r="Z466" s="472">
        <v>44967</v>
      </c>
      <c r="AA466" s="472">
        <v>44967</v>
      </c>
      <c r="AB466" s="201" t="s">
        <v>80</v>
      </c>
      <c r="AC466" s="472">
        <v>45084</v>
      </c>
      <c r="AD466" s="150">
        <f t="shared" si="32"/>
        <v>117</v>
      </c>
      <c r="AE466" s="359">
        <v>1</v>
      </c>
      <c r="AF466" s="571">
        <v>3230000</v>
      </c>
      <c r="AG466" s="359">
        <v>1</v>
      </c>
      <c r="AH466" s="201">
        <v>45135</v>
      </c>
      <c r="AI466" s="150">
        <f t="shared" si="33"/>
        <v>51</v>
      </c>
      <c r="AJ466" s="143">
        <v>0</v>
      </c>
      <c r="AK466" s="248">
        <v>0</v>
      </c>
      <c r="AL466" s="86" t="s">
        <v>80</v>
      </c>
      <c r="AM466" s="150">
        <v>0</v>
      </c>
      <c r="AN466" s="169" t="s">
        <v>80</v>
      </c>
      <c r="AO466" s="169" t="s">
        <v>80</v>
      </c>
      <c r="AP466" s="150">
        <f t="shared" si="36"/>
        <v>0</v>
      </c>
      <c r="AQ466" s="252">
        <f>+L466+AF466-AK466</f>
        <v>11273000</v>
      </c>
      <c r="AR466" s="86" t="s">
        <v>115</v>
      </c>
      <c r="AS466" s="143">
        <v>0</v>
      </c>
      <c r="AT466" s="203" t="s">
        <v>80</v>
      </c>
      <c r="AU466" s="248">
        <v>11273000</v>
      </c>
      <c r="AV466" s="364">
        <f t="shared" si="34"/>
        <v>0</v>
      </c>
      <c r="AW466" s="133">
        <f t="shared" si="35"/>
        <v>1</v>
      </c>
      <c r="AX466" s="156" t="s">
        <v>80</v>
      </c>
      <c r="AY466" s="86" t="s">
        <v>800</v>
      </c>
      <c r="AZ466" s="145" t="s">
        <v>13716</v>
      </c>
      <c r="BA466" s="81" t="s">
        <v>71</v>
      </c>
      <c r="BB466" s="81" t="s">
        <v>71</v>
      </c>
    </row>
    <row r="467" spans="2:54" s="296" customFormat="1" ht="15" customHeight="1" x14ac:dyDescent="0.2">
      <c r="B467" s="247">
        <v>2023</v>
      </c>
      <c r="C467" s="81">
        <v>891780111</v>
      </c>
      <c r="D467" s="82" t="s">
        <v>68</v>
      </c>
      <c r="E467" s="144" t="s">
        <v>13717</v>
      </c>
      <c r="F467" s="145" t="s">
        <v>13718</v>
      </c>
      <c r="G467" s="138">
        <v>0</v>
      </c>
      <c r="H467" s="145"/>
      <c r="I467" s="86" t="s">
        <v>78</v>
      </c>
      <c r="J467" s="81" t="s">
        <v>1527</v>
      </c>
      <c r="K467" s="141" t="s">
        <v>13719</v>
      </c>
      <c r="L467" s="248">
        <v>18203000</v>
      </c>
      <c r="M467" s="81" t="s">
        <v>73</v>
      </c>
      <c r="N467" s="145"/>
      <c r="O467" s="87" t="s">
        <v>13720</v>
      </c>
      <c r="P467" s="87">
        <v>65742222</v>
      </c>
      <c r="Q467" s="150">
        <v>33</v>
      </c>
      <c r="R467" s="169">
        <v>44943</v>
      </c>
      <c r="S467" s="248">
        <v>5363267343</v>
      </c>
      <c r="T467" s="169">
        <v>44967</v>
      </c>
      <c r="U467" s="566">
        <f>L467</f>
        <v>18203000</v>
      </c>
      <c r="V467" s="86" t="s">
        <v>70</v>
      </c>
      <c r="W467" s="143">
        <v>57461690</v>
      </c>
      <c r="X467" s="87" t="s">
        <v>13721</v>
      </c>
      <c r="Y467" s="145"/>
      <c r="Z467" s="201">
        <v>44967</v>
      </c>
      <c r="AA467" s="201">
        <v>44967</v>
      </c>
      <c r="AB467" s="201" t="s">
        <v>80</v>
      </c>
      <c r="AC467" s="201">
        <v>45084</v>
      </c>
      <c r="AD467" s="150">
        <f t="shared" si="32"/>
        <v>117</v>
      </c>
      <c r="AE467" s="150">
        <v>1</v>
      </c>
      <c r="AF467" s="567">
        <v>3297000</v>
      </c>
      <c r="AG467" s="150">
        <v>1</v>
      </c>
      <c r="AH467" s="201">
        <v>45107</v>
      </c>
      <c r="AI467" s="150">
        <f t="shared" si="33"/>
        <v>23</v>
      </c>
      <c r="AJ467" s="143">
        <v>0</v>
      </c>
      <c r="AK467" s="248">
        <v>0</v>
      </c>
      <c r="AL467" s="86" t="s">
        <v>80</v>
      </c>
      <c r="AM467" s="150">
        <v>0</v>
      </c>
      <c r="AN467" s="169" t="s">
        <v>80</v>
      </c>
      <c r="AO467" s="169" t="s">
        <v>80</v>
      </c>
      <c r="AP467" s="150">
        <f t="shared" si="36"/>
        <v>0</v>
      </c>
      <c r="AQ467" s="252">
        <f>+L467+AF467-AK467</f>
        <v>21500000</v>
      </c>
      <c r="AR467" s="86" t="s">
        <v>115</v>
      </c>
      <c r="AS467" s="143">
        <v>0</v>
      </c>
      <c r="AT467" s="203" t="s">
        <v>80</v>
      </c>
      <c r="AU467" s="248">
        <v>21500000</v>
      </c>
      <c r="AV467" s="364">
        <f t="shared" si="34"/>
        <v>0</v>
      </c>
      <c r="AW467" s="133">
        <f t="shared" si="35"/>
        <v>1</v>
      </c>
      <c r="AX467" s="156" t="s">
        <v>80</v>
      </c>
      <c r="AY467" s="86" t="s">
        <v>800</v>
      </c>
      <c r="AZ467" s="145" t="s">
        <v>13722</v>
      </c>
      <c r="BA467" s="81" t="s">
        <v>71</v>
      </c>
      <c r="BB467" s="81" t="s">
        <v>71</v>
      </c>
    </row>
    <row r="468" spans="2:54" s="296" customFormat="1" ht="15" customHeight="1" x14ac:dyDescent="0.2">
      <c r="B468" s="247">
        <v>2023</v>
      </c>
      <c r="C468" s="81">
        <v>891780111</v>
      </c>
      <c r="D468" s="82" t="s">
        <v>68</v>
      </c>
      <c r="E468" s="144" t="s">
        <v>13723</v>
      </c>
      <c r="F468" s="145" t="s">
        <v>13724</v>
      </c>
      <c r="G468" s="138">
        <v>0</v>
      </c>
      <c r="H468" s="145"/>
      <c r="I468" s="86" t="s">
        <v>78</v>
      </c>
      <c r="J468" s="81" t="s">
        <v>1527</v>
      </c>
      <c r="K468" s="141" t="s">
        <v>13725</v>
      </c>
      <c r="L468" s="248">
        <v>8043000</v>
      </c>
      <c r="M468" s="81" t="s">
        <v>73</v>
      </c>
      <c r="N468" s="145"/>
      <c r="O468" s="87" t="s">
        <v>13726</v>
      </c>
      <c r="P468" s="87">
        <v>57430388</v>
      </c>
      <c r="Q468" s="150">
        <v>33</v>
      </c>
      <c r="R468" s="169">
        <v>44943</v>
      </c>
      <c r="S468" s="248">
        <v>5363267343</v>
      </c>
      <c r="T468" s="169">
        <v>44967</v>
      </c>
      <c r="U468" s="566">
        <f>L468</f>
        <v>8043000</v>
      </c>
      <c r="V468" s="86" t="s">
        <v>70</v>
      </c>
      <c r="W468" s="143">
        <v>45507423</v>
      </c>
      <c r="X468" s="87" t="s">
        <v>12105</v>
      </c>
      <c r="Y468" s="145"/>
      <c r="Z468" s="201">
        <v>44967</v>
      </c>
      <c r="AA468" s="201">
        <v>44967</v>
      </c>
      <c r="AB468" s="201" t="s">
        <v>80</v>
      </c>
      <c r="AC468" s="201">
        <v>45084</v>
      </c>
      <c r="AD468" s="150">
        <f t="shared" si="32"/>
        <v>117</v>
      </c>
      <c r="AE468" s="150">
        <v>1</v>
      </c>
      <c r="AF468" s="567">
        <v>1013000</v>
      </c>
      <c r="AG468" s="150">
        <v>1</v>
      </c>
      <c r="AH468" s="201">
        <v>45100</v>
      </c>
      <c r="AI468" s="150">
        <f t="shared" si="33"/>
        <v>16</v>
      </c>
      <c r="AJ468" s="143">
        <v>0</v>
      </c>
      <c r="AK468" s="248">
        <v>0</v>
      </c>
      <c r="AL468" s="86" t="s">
        <v>80</v>
      </c>
      <c r="AM468" s="150">
        <v>0</v>
      </c>
      <c r="AN468" s="169" t="s">
        <v>80</v>
      </c>
      <c r="AO468" s="169" t="s">
        <v>80</v>
      </c>
      <c r="AP468" s="150">
        <f t="shared" si="36"/>
        <v>0</v>
      </c>
      <c r="AQ468" s="252">
        <f>+L468+AF468-AK468</f>
        <v>9056000</v>
      </c>
      <c r="AR468" s="86" t="s">
        <v>115</v>
      </c>
      <c r="AS468" s="143">
        <v>0</v>
      </c>
      <c r="AT468" s="203" t="s">
        <v>80</v>
      </c>
      <c r="AU468" s="248">
        <v>9056000</v>
      </c>
      <c r="AV468" s="364">
        <f t="shared" si="34"/>
        <v>0</v>
      </c>
      <c r="AW468" s="133">
        <f t="shared" si="35"/>
        <v>1</v>
      </c>
      <c r="AX468" s="156" t="s">
        <v>80</v>
      </c>
      <c r="AY468" s="86" t="s">
        <v>800</v>
      </c>
      <c r="AZ468" s="145" t="s">
        <v>13727</v>
      </c>
      <c r="BA468" s="81" t="s">
        <v>71</v>
      </c>
      <c r="BB468" s="81" t="s">
        <v>71</v>
      </c>
    </row>
    <row r="469" spans="2:54" s="296" customFormat="1" ht="15" customHeight="1" x14ac:dyDescent="0.2">
      <c r="B469" s="247">
        <v>2023</v>
      </c>
      <c r="C469" s="81">
        <v>891780111</v>
      </c>
      <c r="D469" s="82" t="s">
        <v>68</v>
      </c>
      <c r="E469" s="144" t="s">
        <v>13728</v>
      </c>
      <c r="F469" s="145" t="s">
        <v>13729</v>
      </c>
      <c r="G469" s="138">
        <v>0</v>
      </c>
      <c r="H469" s="145"/>
      <c r="I469" s="86" t="s">
        <v>78</v>
      </c>
      <c r="J469" s="81" t="s">
        <v>1527</v>
      </c>
      <c r="K469" s="141" t="s">
        <v>13578</v>
      </c>
      <c r="L469" s="248">
        <v>8043000</v>
      </c>
      <c r="M469" s="81" t="s">
        <v>73</v>
      </c>
      <c r="N469" s="145"/>
      <c r="O469" s="87" t="s">
        <v>13730</v>
      </c>
      <c r="P469" s="87">
        <v>57428677</v>
      </c>
      <c r="Q469" s="150">
        <v>33</v>
      </c>
      <c r="R469" s="169">
        <v>44943</v>
      </c>
      <c r="S469" s="248">
        <v>5363267343</v>
      </c>
      <c r="T469" s="169">
        <v>44967</v>
      </c>
      <c r="U469" s="566">
        <f>L469</f>
        <v>8043000</v>
      </c>
      <c r="V469" s="86" t="s">
        <v>70</v>
      </c>
      <c r="W469" s="143">
        <v>45507423</v>
      </c>
      <c r="X469" s="87" t="s">
        <v>12105</v>
      </c>
      <c r="Y469" s="145"/>
      <c r="Z469" s="201">
        <v>44967</v>
      </c>
      <c r="AA469" s="201">
        <v>44967</v>
      </c>
      <c r="AB469" s="201" t="s">
        <v>80</v>
      </c>
      <c r="AC469" s="201">
        <v>45084</v>
      </c>
      <c r="AD469" s="150">
        <f t="shared" si="32"/>
        <v>117</v>
      </c>
      <c r="AE469" s="150">
        <v>1</v>
      </c>
      <c r="AF469" s="567">
        <v>1013000</v>
      </c>
      <c r="AG469" s="150">
        <v>1</v>
      </c>
      <c r="AH469" s="201">
        <v>45100</v>
      </c>
      <c r="AI469" s="150">
        <f t="shared" si="33"/>
        <v>16</v>
      </c>
      <c r="AJ469" s="143">
        <v>0</v>
      </c>
      <c r="AK469" s="248">
        <v>0</v>
      </c>
      <c r="AL469" s="86" t="s">
        <v>80</v>
      </c>
      <c r="AM469" s="150">
        <v>0</v>
      </c>
      <c r="AN469" s="169" t="s">
        <v>80</v>
      </c>
      <c r="AO469" s="169" t="s">
        <v>80</v>
      </c>
      <c r="AP469" s="150">
        <f t="shared" si="36"/>
        <v>0</v>
      </c>
      <c r="AQ469" s="252">
        <f>+L469+AF469-AK469</f>
        <v>9056000</v>
      </c>
      <c r="AR469" s="86" t="s">
        <v>115</v>
      </c>
      <c r="AS469" s="143">
        <v>0</v>
      </c>
      <c r="AT469" s="203" t="s">
        <v>80</v>
      </c>
      <c r="AU469" s="248">
        <v>9056000</v>
      </c>
      <c r="AV469" s="364">
        <f t="shared" si="34"/>
        <v>0</v>
      </c>
      <c r="AW469" s="133">
        <f t="shared" si="35"/>
        <v>1</v>
      </c>
      <c r="AX469" s="156" t="s">
        <v>80</v>
      </c>
      <c r="AY469" s="86" t="s">
        <v>800</v>
      </c>
      <c r="AZ469" s="145" t="s">
        <v>13731</v>
      </c>
      <c r="BA469" s="81" t="s">
        <v>71</v>
      </c>
      <c r="BB469" s="81" t="s">
        <v>71</v>
      </c>
    </row>
    <row r="470" spans="2:54" s="296" customFormat="1" ht="15" customHeight="1" x14ac:dyDescent="0.2">
      <c r="B470" s="247">
        <v>2023</v>
      </c>
      <c r="C470" s="81">
        <v>891780111</v>
      </c>
      <c r="D470" s="82" t="s">
        <v>68</v>
      </c>
      <c r="E470" s="144" t="s">
        <v>13732</v>
      </c>
      <c r="F470" s="145" t="s">
        <v>13733</v>
      </c>
      <c r="G470" s="138">
        <v>0</v>
      </c>
      <c r="H470" s="145"/>
      <c r="I470" s="86" t="s">
        <v>78</v>
      </c>
      <c r="J470" s="81" t="s">
        <v>1527</v>
      </c>
      <c r="K470" s="141" t="s">
        <v>13593</v>
      </c>
      <c r="L470" s="248">
        <v>8043000</v>
      </c>
      <c r="M470" s="81" t="s">
        <v>73</v>
      </c>
      <c r="N470" s="145"/>
      <c r="O470" s="87" t="s">
        <v>13734</v>
      </c>
      <c r="P470" s="87">
        <v>1085227404</v>
      </c>
      <c r="Q470" s="150">
        <v>33</v>
      </c>
      <c r="R470" s="169">
        <v>44943</v>
      </c>
      <c r="S470" s="248">
        <v>5363267343</v>
      </c>
      <c r="T470" s="169">
        <v>44967</v>
      </c>
      <c r="U470" s="566">
        <f>L470</f>
        <v>8043000</v>
      </c>
      <c r="V470" s="86" t="s">
        <v>70</v>
      </c>
      <c r="W470" s="143">
        <v>45507423</v>
      </c>
      <c r="X470" s="87" t="s">
        <v>12105</v>
      </c>
      <c r="Y470" s="145"/>
      <c r="Z470" s="201">
        <v>44967</v>
      </c>
      <c r="AA470" s="201">
        <v>44967</v>
      </c>
      <c r="AB470" s="201" t="s">
        <v>80</v>
      </c>
      <c r="AC470" s="201">
        <v>45084</v>
      </c>
      <c r="AD470" s="150">
        <f t="shared" si="32"/>
        <v>117</v>
      </c>
      <c r="AE470" s="150">
        <v>1</v>
      </c>
      <c r="AF470" s="567">
        <v>1013000</v>
      </c>
      <c r="AG470" s="150">
        <v>1</v>
      </c>
      <c r="AH470" s="201">
        <v>45100</v>
      </c>
      <c r="AI470" s="150">
        <f t="shared" si="33"/>
        <v>16</v>
      </c>
      <c r="AJ470" s="143">
        <v>0</v>
      </c>
      <c r="AK470" s="248">
        <v>0</v>
      </c>
      <c r="AL470" s="86" t="s">
        <v>80</v>
      </c>
      <c r="AM470" s="150">
        <v>0</v>
      </c>
      <c r="AN470" s="169" t="s">
        <v>80</v>
      </c>
      <c r="AO470" s="169" t="s">
        <v>80</v>
      </c>
      <c r="AP470" s="150">
        <f t="shared" si="36"/>
        <v>0</v>
      </c>
      <c r="AQ470" s="252">
        <f>+L470+AF470-AK470</f>
        <v>9056000</v>
      </c>
      <c r="AR470" s="86" t="s">
        <v>115</v>
      </c>
      <c r="AS470" s="143">
        <v>0</v>
      </c>
      <c r="AT470" s="203" t="s">
        <v>80</v>
      </c>
      <c r="AU470" s="248">
        <v>9056000</v>
      </c>
      <c r="AV470" s="364">
        <f t="shared" si="34"/>
        <v>0</v>
      </c>
      <c r="AW470" s="133">
        <f t="shared" si="35"/>
        <v>1</v>
      </c>
      <c r="AX470" s="156" t="s">
        <v>80</v>
      </c>
      <c r="AY470" s="86" t="s">
        <v>800</v>
      </c>
      <c r="AZ470" s="145" t="s">
        <v>13735</v>
      </c>
      <c r="BA470" s="81" t="s">
        <v>71</v>
      </c>
      <c r="BB470" s="81" t="s">
        <v>71</v>
      </c>
    </row>
    <row r="471" spans="2:54" s="296" customFormat="1" ht="15" customHeight="1" x14ac:dyDescent="0.2">
      <c r="B471" s="247">
        <v>2023</v>
      </c>
      <c r="C471" s="81">
        <v>891780111</v>
      </c>
      <c r="D471" s="82" t="s">
        <v>68</v>
      </c>
      <c r="E471" s="144" t="s">
        <v>13736</v>
      </c>
      <c r="F471" s="145" t="s">
        <v>13737</v>
      </c>
      <c r="G471" s="138">
        <v>0</v>
      </c>
      <c r="H471" s="145"/>
      <c r="I471" s="86" t="s">
        <v>78</v>
      </c>
      <c r="J471" s="81" t="s">
        <v>1527</v>
      </c>
      <c r="K471" s="141" t="s">
        <v>13738</v>
      </c>
      <c r="L471" s="248">
        <v>9313000</v>
      </c>
      <c r="M471" s="81" t="s">
        <v>73</v>
      </c>
      <c r="N471" s="145"/>
      <c r="O471" s="87" t="s">
        <v>13739</v>
      </c>
      <c r="P471" s="87">
        <v>1082842812</v>
      </c>
      <c r="Q471" s="150">
        <v>33</v>
      </c>
      <c r="R471" s="169">
        <v>44943</v>
      </c>
      <c r="S471" s="248">
        <v>5363267343</v>
      </c>
      <c r="T471" s="169">
        <v>44967</v>
      </c>
      <c r="U471" s="566">
        <f>L471</f>
        <v>9313000</v>
      </c>
      <c r="V471" s="86" t="s">
        <v>70</v>
      </c>
      <c r="W471" s="143">
        <v>1082868728</v>
      </c>
      <c r="X471" s="87" t="s">
        <v>10958</v>
      </c>
      <c r="Y471" s="145"/>
      <c r="Z471" s="201">
        <v>44967</v>
      </c>
      <c r="AA471" s="201">
        <v>44967</v>
      </c>
      <c r="AB471" s="201" t="s">
        <v>80</v>
      </c>
      <c r="AC471" s="201">
        <v>45084</v>
      </c>
      <c r="AD471" s="150">
        <f t="shared" si="32"/>
        <v>117</v>
      </c>
      <c r="AE471" s="150">
        <v>1</v>
      </c>
      <c r="AF471" s="567">
        <v>660000</v>
      </c>
      <c r="AG471" s="150">
        <v>1</v>
      </c>
      <c r="AH471" s="201">
        <v>45093</v>
      </c>
      <c r="AI471" s="150">
        <f t="shared" si="33"/>
        <v>9</v>
      </c>
      <c r="AJ471" s="143">
        <v>0</v>
      </c>
      <c r="AK471" s="248">
        <v>0</v>
      </c>
      <c r="AL471" s="86" t="s">
        <v>80</v>
      </c>
      <c r="AM471" s="150">
        <v>0</v>
      </c>
      <c r="AN471" s="169" t="s">
        <v>80</v>
      </c>
      <c r="AO471" s="169" t="s">
        <v>80</v>
      </c>
      <c r="AP471" s="150">
        <f t="shared" si="36"/>
        <v>0</v>
      </c>
      <c r="AQ471" s="252">
        <f>+L471+AF471-AK471</f>
        <v>9973000</v>
      </c>
      <c r="AR471" s="86" t="s">
        <v>115</v>
      </c>
      <c r="AS471" s="143">
        <v>0</v>
      </c>
      <c r="AT471" s="203" t="s">
        <v>80</v>
      </c>
      <c r="AU471" s="248">
        <v>9973000</v>
      </c>
      <c r="AV471" s="364">
        <f t="shared" si="34"/>
        <v>0</v>
      </c>
      <c r="AW471" s="133">
        <f t="shared" si="35"/>
        <v>1</v>
      </c>
      <c r="AX471" s="156" t="s">
        <v>80</v>
      </c>
      <c r="AY471" s="86" t="s">
        <v>800</v>
      </c>
      <c r="AZ471" s="145" t="s">
        <v>13740</v>
      </c>
      <c r="BA471" s="81" t="s">
        <v>71</v>
      </c>
      <c r="BB471" s="81" t="s">
        <v>71</v>
      </c>
    </row>
    <row r="472" spans="2:54" s="296" customFormat="1" ht="15" customHeight="1" x14ac:dyDescent="0.2">
      <c r="B472" s="247">
        <v>2023</v>
      </c>
      <c r="C472" s="81">
        <v>891780111</v>
      </c>
      <c r="D472" s="82" t="s">
        <v>68</v>
      </c>
      <c r="E472" s="144" t="s">
        <v>13741</v>
      </c>
      <c r="F472" s="145" t="s">
        <v>13742</v>
      </c>
      <c r="G472" s="138">
        <v>0</v>
      </c>
      <c r="H472" s="145"/>
      <c r="I472" s="86" t="s">
        <v>78</v>
      </c>
      <c r="J472" s="81" t="s">
        <v>1527</v>
      </c>
      <c r="K472" s="141" t="s">
        <v>13743</v>
      </c>
      <c r="L472" s="248">
        <v>13123000</v>
      </c>
      <c r="M472" s="81" t="s">
        <v>73</v>
      </c>
      <c r="N472" s="145"/>
      <c r="O472" s="87" t="s">
        <v>13744</v>
      </c>
      <c r="P472" s="87">
        <v>1124033882</v>
      </c>
      <c r="Q472" s="150">
        <v>33</v>
      </c>
      <c r="R472" s="169">
        <v>44943</v>
      </c>
      <c r="S472" s="248">
        <v>5363267343</v>
      </c>
      <c r="T472" s="169">
        <v>44967</v>
      </c>
      <c r="U472" s="566">
        <f>L472</f>
        <v>13123000</v>
      </c>
      <c r="V472" s="86" t="s">
        <v>70</v>
      </c>
      <c r="W472" s="143">
        <v>45507423</v>
      </c>
      <c r="X472" s="87" t="s">
        <v>12105</v>
      </c>
      <c r="Y472" s="145"/>
      <c r="Z472" s="201">
        <v>44967</v>
      </c>
      <c r="AA472" s="201">
        <v>44967</v>
      </c>
      <c r="AB472" s="201" t="s">
        <v>80</v>
      </c>
      <c r="AC472" s="201">
        <v>45084</v>
      </c>
      <c r="AD472" s="150">
        <f t="shared" si="32"/>
        <v>117</v>
      </c>
      <c r="AE472" s="150">
        <v>1</v>
      </c>
      <c r="AF472" s="567">
        <v>1653000</v>
      </c>
      <c r="AG472" s="150">
        <v>1</v>
      </c>
      <c r="AH472" s="201">
        <v>45100</v>
      </c>
      <c r="AI472" s="150">
        <f t="shared" si="33"/>
        <v>16</v>
      </c>
      <c r="AJ472" s="143">
        <v>0</v>
      </c>
      <c r="AK472" s="248">
        <v>0</v>
      </c>
      <c r="AL472" s="86" t="s">
        <v>80</v>
      </c>
      <c r="AM472" s="150">
        <v>0</v>
      </c>
      <c r="AN472" s="169" t="s">
        <v>80</v>
      </c>
      <c r="AO472" s="169" t="s">
        <v>80</v>
      </c>
      <c r="AP472" s="150">
        <f t="shared" si="36"/>
        <v>0</v>
      </c>
      <c r="AQ472" s="252">
        <f>+L472+AF472-AK472</f>
        <v>14776000</v>
      </c>
      <c r="AR472" s="86" t="s">
        <v>115</v>
      </c>
      <c r="AS472" s="143">
        <v>0</v>
      </c>
      <c r="AT472" s="203" t="s">
        <v>80</v>
      </c>
      <c r="AU472" s="248">
        <v>14776000</v>
      </c>
      <c r="AV472" s="364">
        <f t="shared" si="34"/>
        <v>0</v>
      </c>
      <c r="AW472" s="133">
        <f t="shared" si="35"/>
        <v>1</v>
      </c>
      <c r="AX472" s="156" t="s">
        <v>80</v>
      </c>
      <c r="AY472" s="86" t="s">
        <v>800</v>
      </c>
      <c r="AZ472" s="145" t="s">
        <v>13745</v>
      </c>
      <c r="BA472" s="81" t="s">
        <v>71</v>
      </c>
      <c r="BB472" s="81" t="s">
        <v>71</v>
      </c>
    </row>
    <row r="473" spans="2:54" s="296" customFormat="1" ht="15" customHeight="1" x14ac:dyDescent="0.2">
      <c r="B473" s="247">
        <v>2023</v>
      </c>
      <c r="C473" s="81">
        <v>891780111</v>
      </c>
      <c r="D473" s="82" t="s">
        <v>68</v>
      </c>
      <c r="E473" s="144" t="s">
        <v>13746</v>
      </c>
      <c r="F473" s="145" t="s">
        <v>13747</v>
      </c>
      <c r="G473" s="568">
        <v>0</v>
      </c>
      <c r="H473" s="145"/>
      <c r="I473" s="86" t="s">
        <v>78</v>
      </c>
      <c r="J473" s="317" t="s">
        <v>1527</v>
      </c>
      <c r="K473" s="569" t="s">
        <v>13748</v>
      </c>
      <c r="L473" s="570">
        <v>10583000</v>
      </c>
      <c r="M473" s="81" t="s">
        <v>73</v>
      </c>
      <c r="N473" s="145"/>
      <c r="O473" s="482" t="s">
        <v>13749</v>
      </c>
      <c r="P473" s="482">
        <v>1234097322</v>
      </c>
      <c r="Q473" s="150">
        <v>33</v>
      </c>
      <c r="R473" s="169">
        <v>44943</v>
      </c>
      <c r="S473" s="570">
        <v>5363267343</v>
      </c>
      <c r="T473" s="169">
        <v>44967</v>
      </c>
      <c r="U473" s="566">
        <f>L473</f>
        <v>10583000</v>
      </c>
      <c r="V473" s="86" t="s">
        <v>70</v>
      </c>
      <c r="W473" s="481">
        <v>85468846</v>
      </c>
      <c r="X473" s="482" t="s">
        <v>12983</v>
      </c>
      <c r="Y473" s="145"/>
      <c r="Z473" s="472">
        <v>44967</v>
      </c>
      <c r="AA473" s="472">
        <v>44967</v>
      </c>
      <c r="AB473" s="201" t="s">
        <v>80</v>
      </c>
      <c r="AC473" s="472">
        <v>45084</v>
      </c>
      <c r="AD473" s="150">
        <f t="shared" si="32"/>
        <v>117</v>
      </c>
      <c r="AE473" s="359">
        <v>0</v>
      </c>
      <c r="AF473" s="571">
        <v>0</v>
      </c>
      <c r="AG473" s="359">
        <v>0</v>
      </c>
      <c r="AH473" s="156" t="s">
        <v>80</v>
      </c>
      <c r="AI473" s="150">
        <f t="shared" si="33"/>
        <v>0</v>
      </c>
      <c r="AJ473" s="143">
        <v>0</v>
      </c>
      <c r="AK473" s="248">
        <v>0</v>
      </c>
      <c r="AL473" s="86" t="s">
        <v>80</v>
      </c>
      <c r="AM473" s="150">
        <v>0</v>
      </c>
      <c r="AN473" s="169" t="s">
        <v>80</v>
      </c>
      <c r="AO473" s="169" t="s">
        <v>80</v>
      </c>
      <c r="AP473" s="150">
        <f t="shared" si="36"/>
        <v>0</v>
      </c>
      <c r="AQ473" s="252">
        <f>+L473+AF473-AK473</f>
        <v>10583000</v>
      </c>
      <c r="AR473" s="86" t="s">
        <v>115</v>
      </c>
      <c r="AS473" s="143">
        <v>0</v>
      </c>
      <c r="AT473" s="203" t="s">
        <v>80</v>
      </c>
      <c r="AU473" s="248">
        <v>10583000</v>
      </c>
      <c r="AV473" s="364">
        <f t="shared" si="34"/>
        <v>0</v>
      </c>
      <c r="AW473" s="133">
        <f t="shared" si="35"/>
        <v>1</v>
      </c>
      <c r="AX473" s="156" t="s">
        <v>80</v>
      </c>
      <c r="AY473" s="86" t="s">
        <v>800</v>
      </c>
      <c r="AZ473" s="145" t="s">
        <v>13750</v>
      </c>
      <c r="BA473" s="81" t="s">
        <v>71</v>
      </c>
      <c r="BB473" s="81" t="s">
        <v>71</v>
      </c>
    </row>
    <row r="474" spans="2:54" s="296" customFormat="1" ht="15" customHeight="1" x14ac:dyDescent="0.2">
      <c r="B474" s="247">
        <v>2023</v>
      </c>
      <c r="C474" s="81">
        <v>891780111</v>
      </c>
      <c r="D474" s="82" t="s">
        <v>68</v>
      </c>
      <c r="E474" s="144" t="s">
        <v>13751</v>
      </c>
      <c r="F474" s="145" t="s">
        <v>13752</v>
      </c>
      <c r="G474" s="138">
        <v>0</v>
      </c>
      <c r="H474" s="145"/>
      <c r="I474" s="86" t="s">
        <v>78</v>
      </c>
      <c r="J474" s="81" t="s">
        <v>1527</v>
      </c>
      <c r="K474" s="141" t="s">
        <v>13753</v>
      </c>
      <c r="L474" s="248">
        <v>10583000</v>
      </c>
      <c r="M474" s="81" t="s">
        <v>73</v>
      </c>
      <c r="N474" s="145"/>
      <c r="O474" s="87" t="s">
        <v>13754</v>
      </c>
      <c r="P474" s="87">
        <v>57432188</v>
      </c>
      <c r="Q474" s="150">
        <v>33</v>
      </c>
      <c r="R474" s="169">
        <v>44943</v>
      </c>
      <c r="S474" s="248">
        <v>5363267343</v>
      </c>
      <c r="T474" s="169">
        <v>44967</v>
      </c>
      <c r="U474" s="566">
        <f>L474</f>
        <v>10583000</v>
      </c>
      <c r="V474" s="86" t="s">
        <v>70</v>
      </c>
      <c r="W474" s="143">
        <v>85468846</v>
      </c>
      <c r="X474" s="87" t="s">
        <v>12983</v>
      </c>
      <c r="Y474" s="145"/>
      <c r="Z474" s="201">
        <v>44967</v>
      </c>
      <c r="AA474" s="201">
        <v>44967</v>
      </c>
      <c r="AB474" s="201" t="s">
        <v>80</v>
      </c>
      <c r="AC474" s="201">
        <v>45084</v>
      </c>
      <c r="AD474" s="150">
        <f t="shared" si="32"/>
        <v>117</v>
      </c>
      <c r="AE474" s="150">
        <v>0</v>
      </c>
      <c r="AF474" s="567">
        <v>0</v>
      </c>
      <c r="AG474" s="150">
        <v>0</v>
      </c>
      <c r="AH474" s="156" t="s">
        <v>80</v>
      </c>
      <c r="AI474" s="150">
        <f t="shared" si="33"/>
        <v>0</v>
      </c>
      <c r="AJ474" s="143">
        <v>0</v>
      </c>
      <c r="AK474" s="248">
        <v>0</v>
      </c>
      <c r="AL474" s="86" t="s">
        <v>80</v>
      </c>
      <c r="AM474" s="150">
        <v>0</v>
      </c>
      <c r="AN474" s="169" t="s">
        <v>80</v>
      </c>
      <c r="AO474" s="169" t="s">
        <v>80</v>
      </c>
      <c r="AP474" s="150">
        <f t="shared" si="36"/>
        <v>0</v>
      </c>
      <c r="AQ474" s="252">
        <f>+L474+AF474-AK474</f>
        <v>10583000</v>
      </c>
      <c r="AR474" s="86" t="s">
        <v>115</v>
      </c>
      <c r="AS474" s="143">
        <v>0</v>
      </c>
      <c r="AT474" s="203" t="s">
        <v>80</v>
      </c>
      <c r="AU474" s="248">
        <v>10583000</v>
      </c>
      <c r="AV474" s="364">
        <f t="shared" si="34"/>
        <v>0</v>
      </c>
      <c r="AW474" s="133">
        <f t="shared" si="35"/>
        <v>1</v>
      </c>
      <c r="AX474" s="156" t="s">
        <v>80</v>
      </c>
      <c r="AY474" s="86" t="s">
        <v>800</v>
      </c>
      <c r="AZ474" s="145" t="s">
        <v>13755</v>
      </c>
      <c r="BA474" s="81" t="s">
        <v>71</v>
      </c>
      <c r="BB474" s="81" t="s">
        <v>71</v>
      </c>
    </row>
    <row r="475" spans="2:54" s="296" customFormat="1" ht="15" customHeight="1" x14ac:dyDescent="0.2">
      <c r="B475" s="247">
        <v>2023</v>
      </c>
      <c r="C475" s="81">
        <v>891780111</v>
      </c>
      <c r="D475" s="82" t="s">
        <v>68</v>
      </c>
      <c r="E475" s="144" t="s">
        <v>13756</v>
      </c>
      <c r="F475" s="145" t="s">
        <v>13757</v>
      </c>
      <c r="G475" s="138">
        <v>0</v>
      </c>
      <c r="H475" s="145"/>
      <c r="I475" s="86" t="s">
        <v>78</v>
      </c>
      <c r="J475" s="81" t="s">
        <v>1527</v>
      </c>
      <c r="K475" s="141" t="s">
        <v>13758</v>
      </c>
      <c r="L475" s="248">
        <v>9313000</v>
      </c>
      <c r="M475" s="81" t="s">
        <v>73</v>
      </c>
      <c r="N475" s="145"/>
      <c r="O475" s="87" t="s">
        <v>13759</v>
      </c>
      <c r="P475" s="87">
        <v>36695248</v>
      </c>
      <c r="Q475" s="150">
        <v>33</v>
      </c>
      <c r="R475" s="169">
        <v>44943</v>
      </c>
      <c r="S475" s="248">
        <v>5363267343</v>
      </c>
      <c r="T475" s="169">
        <v>44967</v>
      </c>
      <c r="U475" s="566">
        <f>L475</f>
        <v>9313000</v>
      </c>
      <c r="V475" s="86" t="s">
        <v>70</v>
      </c>
      <c r="W475" s="143">
        <v>45507423</v>
      </c>
      <c r="X475" s="87" t="s">
        <v>12105</v>
      </c>
      <c r="Y475" s="145"/>
      <c r="Z475" s="201">
        <v>44967</v>
      </c>
      <c r="AA475" s="201">
        <v>44967</v>
      </c>
      <c r="AB475" s="201" t="s">
        <v>80</v>
      </c>
      <c r="AC475" s="201">
        <v>45084</v>
      </c>
      <c r="AD475" s="150">
        <f t="shared" si="32"/>
        <v>117</v>
      </c>
      <c r="AE475" s="150">
        <v>1</v>
      </c>
      <c r="AF475" s="567">
        <v>1173000</v>
      </c>
      <c r="AG475" s="150">
        <v>1</v>
      </c>
      <c r="AH475" s="201">
        <v>45100</v>
      </c>
      <c r="AI475" s="150">
        <f t="shared" si="33"/>
        <v>16</v>
      </c>
      <c r="AJ475" s="143">
        <v>0</v>
      </c>
      <c r="AK475" s="248">
        <v>0</v>
      </c>
      <c r="AL475" s="86" t="s">
        <v>80</v>
      </c>
      <c r="AM475" s="150">
        <v>0</v>
      </c>
      <c r="AN475" s="169" t="s">
        <v>80</v>
      </c>
      <c r="AO475" s="169" t="s">
        <v>80</v>
      </c>
      <c r="AP475" s="150">
        <f t="shared" si="36"/>
        <v>0</v>
      </c>
      <c r="AQ475" s="252">
        <f>+L475+AF475-AK475</f>
        <v>10486000</v>
      </c>
      <c r="AR475" s="86" t="s">
        <v>115</v>
      </c>
      <c r="AS475" s="143">
        <v>0</v>
      </c>
      <c r="AT475" s="203" t="s">
        <v>80</v>
      </c>
      <c r="AU475" s="248">
        <v>10486000</v>
      </c>
      <c r="AV475" s="364">
        <f t="shared" si="34"/>
        <v>0</v>
      </c>
      <c r="AW475" s="133">
        <f t="shared" si="35"/>
        <v>1</v>
      </c>
      <c r="AX475" s="156" t="s">
        <v>80</v>
      </c>
      <c r="AY475" s="86" t="s">
        <v>800</v>
      </c>
      <c r="AZ475" s="145" t="s">
        <v>13760</v>
      </c>
      <c r="BA475" s="81" t="s">
        <v>71</v>
      </c>
      <c r="BB475" s="81" t="s">
        <v>71</v>
      </c>
    </row>
    <row r="476" spans="2:54" s="296" customFormat="1" ht="15" customHeight="1" x14ac:dyDescent="0.2">
      <c r="B476" s="247">
        <v>2023</v>
      </c>
      <c r="C476" s="81">
        <v>891780111</v>
      </c>
      <c r="D476" s="82" t="s">
        <v>68</v>
      </c>
      <c r="E476" s="144" t="s">
        <v>13761</v>
      </c>
      <c r="F476" s="145" t="s">
        <v>13762</v>
      </c>
      <c r="G476" s="138">
        <v>0</v>
      </c>
      <c r="H476" s="145"/>
      <c r="I476" s="86" t="s">
        <v>78</v>
      </c>
      <c r="J476" s="81" t="s">
        <v>1527</v>
      </c>
      <c r="K476" s="141" t="s">
        <v>13763</v>
      </c>
      <c r="L476" s="248">
        <v>11853000</v>
      </c>
      <c r="M476" s="81" t="s">
        <v>73</v>
      </c>
      <c r="N476" s="145"/>
      <c r="O476" s="87" t="s">
        <v>13764</v>
      </c>
      <c r="P476" s="87">
        <v>1118843119</v>
      </c>
      <c r="Q476" s="150">
        <v>33</v>
      </c>
      <c r="R476" s="169">
        <v>44943</v>
      </c>
      <c r="S476" s="248">
        <v>5363267343</v>
      </c>
      <c r="T476" s="169">
        <v>44967</v>
      </c>
      <c r="U476" s="566">
        <f>L476</f>
        <v>11853000</v>
      </c>
      <c r="V476" s="86" t="s">
        <v>70</v>
      </c>
      <c r="W476" s="143">
        <v>1082863147</v>
      </c>
      <c r="X476" s="87" t="s">
        <v>13176</v>
      </c>
      <c r="Y476" s="145"/>
      <c r="Z476" s="201">
        <v>44967</v>
      </c>
      <c r="AA476" s="201">
        <v>44967</v>
      </c>
      <c r="AB476" s="201" t="s">
        <v>80</v>
      </c>
      <c r="AC476" s="201">
        <v>45084</v>
      </c>
      <c r="AD476" s="150">
        <f t="shared" si="32"/>
        <v>117</v>
      </c>
      <c r="AE476" s="150">
        <v>1</v>
      </c>
      <c r="AF476" s="567">
        <v>2147000</v>
      </c>
      <c r="AG476" s="150">
        <v>1</v>
      </c>
      <c r="AH476" s="201">
        <v>45107</v>
      </c>
      <c r="AI476" s="150">
        <f t="shared" si="33"/>
        <v>23</v>
      </c>
      <c r="AJ476" s="143">
        <v>0</v>
      </c>
      <c r="AK476" s="248">
        <v>0</v>
      </c>
      <c r="AL476" s="86" t="s">
        <v>80</v>
      </c>
      <c r="AM476" s="150">
        <v>0</v>
      </c>
      <c r="AN476" s="169" t="s">
        <v>80</v>
      </c>
      <c r="AO476" s="169" t="s">
        <v>80</v>
      </c>
      <c r="AP476" s="150">
        <f t="shared" si="36"/>
        <v>0</v>
      </c>
      <c r="AQ476" s="252">
        <f>+L476+AF476-AK476</f>
        <v>14000000</v>
      </c>
      <c r="AR476" s="86" t="s">
        <v>115</v>
      </c>
      <c r="AS476" s="143">
        <v>0</v>
      </c>
      <c r="AT476" s="203" t="s">
        <v>80</v>
      </c>
      <c r="AU476" s="248">
        <v>14000000</v>
      </c>
      <c r="AV476" s="364">
        <f t="shared" si="34"/>
        <v>0</v>
      </c>
      <c r="AW476" s="133">
        <f t="shared" si="35"/>
        <v>1</v>
      </c>
      <c r="AX476" s="156" t="s">
        <v>80</v>
      </c>
      <c r="AY476" s="86" t="s">
        <v>800</v>
      </c>
      <c r="AZ476" s="145" t="s">
        <v>13765</v>
      </c>
      <c r="BA476" s="81" t="s">
        <v>71</v>
      </c>
      <c r="BB476" s="81" t="s">
        <v>71</v>
      </c>
    </row>
    <row r="477" spans="2:54" s="296" customFormat="1" ht="15" customHeight="1" x14ac:dyDescent="0.2">
      <c r="B477" s="247">
        <v>2023</v>
      </c>
      <c r="C477" s="81">
        <v>891780111</v>
      </c>
      <c r="D477" s="82" t="s">
        <v>68</v>
      </c>
      <c r="E477" s="144" t="s">
        <v>13766</v>
      </c>
      <c r="F477" s="145" t="s">
        <v>13767</v>
      </c>
      <c r="G477" s="138">
        <v>0</v>
      </c>
      <c r="H477" s="145"/>
      <c r="I477" s="86" t="s">
        <v>78</v>
      </c>
      <c r="J477" s="81" t="s">
        <v>1527</v>
      </c>
      <c r="K477" s="141" t="s">
        <v>13768</v>
      </c>
      <c r="L477" s="248">
        <v>15413000</v>
      </c>
      <c r="M477" s="81" t="s">
        <v>73</v>
      </c>
      <c r="N477" s="145"/>
      <c r="O477" s="87" t="s">
        <v>13769</v>
      </c>
      <c r="P477" s="87">
        <v>40935289</v>
      </c>
      <c r="Q477" s="150">
        <v>33</v>
      </c>
      <c r="R477" s="169">
        <v>44943</v>
      </c>
      <c r="S477" s="248">
        <v>5363267343</v>
      </c>
      <c r="T477" s="169">
        <v>44967</v>
      </c>
      <c r="U477" s="566">
        <f>L477</f>
        <v>15413000</v>
      </c>
      <c r="V477" s="86" t="s">
        <v>70</v>
      </c>
      <c r="W477" s="143">
        <v>15443332</v>
      </c>
      <c r="X477" s="87" t="s">
        <v>9540</v>
      </c>
      <c r="Y477" s="145"/>
      <c r="Z477" s="201">
        <v>44967</v>
      </c>
      <c r="AA477" s="201">
        <v>44967</v>
      </c>
      <c r="AB477" s="201" t="s">
        <v>80</v>
      </c>
      <c r="AC477" s="201">
        <v>45093</v>
      </c>
      <c r="AD477" s="150">
        <f t="shared" si="32"/>
        <v>126</v>
      </c>
      <c r="AE477" s="150">
        <v>1</v>
      </c>
      <c r="AF477" s="567">
        <v>1587000</v>
      </c>
      <c r="AG477" s="150">
        <v>1</v>
      </c>
      <c r="AH477" s="201">
        <v>45107</v>
      </c>
      <c r="AI477" s="150">
        <f t="shared" si="33"/>
        <v>14</v>
      </c>
      <c r="AJ477" s="143">
        <v>0</v>
      </c>
      <c r="AK477" s="248">
        <v>0</v>
      </c>
      <c r="AL477" s="86" t="s">
        <v>80</v>
      </c>
      <c r="AM477" s="150">
        <v>0</v>
      </c>
      <c r="AN477" s="169" t="s">
        <v>80</v>
      </c>
      <c r="AO477" s="169" t="s">
        <v>80</v>
      </c>
      <c r="AP477" s="150">
        <f t="shared" si="36"/>
        <v>0</v>
      </c>
      <c r="AQ477" s="252">
        <f>+L477+AF477-AK477</f>
        <v>17000000</v>
      </c>
      <c r="AR477" s="86" t="s">
        <v>115</v>
      </c>
      <c r="AS477" s="143">
        <v>0</v>
      </c>
      <c r="AT477" s="203" t="s">
        <v>80</v>
      </c>
      <c r="AU477" s="248">
        <v>17000000</v>
      </c>
      <c r="AV477" s="364">
        <f t="shared" si="34"/>
        <v>0</v>
      </c>
      <c r="AW477" s="133">
        <f t="shared" si="35"/>
        <v>1</v>
      </c>
      <c r="AX477" s="156" t="s">
        <v>80</v>
      </c>
      <c r="AY477" s="86" t="s">
        <v>800</v>
      </c>
      <c r="AZ477" s="145" t="s">
        <v>13770</v>
      </c>
      <c r="BA477" s="81" t="s">
        <v>71</v>
      </c>
      <c r="BB477" s="81" t="s">
        <v>71</v>
      </c>
    </row>
    <row r="478" spans="2:54" s="296" customFormat="1" ht="15" customHeight="1" x14ac:dyDescent="0.2">
      <c r="B478" s="247">
        <v>2023</v>
      </c>
      <c r="C478" s="81">
        <v>891780111</v>
      </c>
      <c r="D478" s="82" t="s">
        <v>68</v>
      </c>
      <c r="E478" s="144" t="s">
        <v>13771</v>
      </c>
      <c r="F478" s="145" t="s">
        <v>13772</v>
      </c>
      <c r="G478" s="138">
        <v>0</v>
      </c>
      <c r="H478" s="145"/>
      <c r="I478" s="86" t="s">
        <v>78</v>
      </c>
      <c r="J478" s="81" t="s">
        <v>1527</v>
      </c>
      <c r="K478" s="141" t="s">
        <v>13773</v>
      </c>
      <c r="L478" s="248">
        <v>13123000</v>
      </c>
      <c r="M478" s="81" t="s">
        <v>73</v>
      </c>
      <c r="N478" s="145"/>
      <c r="O478" s="87" t="s">
        <v>13774</v>
      </c>
      <c r="P478" s="87">
        <v>1082915137</v>
      </c>
      <c r="Q478" s="150">
        <v>33</v>
      </c>
      <c r="R478" s="169">
        <v>44943</v>
      </c>
      <c r="S478" s="248">
        <v>5363267343</v>
      </c>
      <c r="T478" s="169">
        <v>44967</v>
      </c>
      <c r="U478" s="566">
        <f>L478</f>
        <v>13123000</v>
      </c>
      <c r="V478" s="86" t="s">
        <v>70</v>
      </c>
      <c r="W478" s="143">
        <v>7601831</v>
      </c>
      <c r="X478" s="87" t="s">
        <v>5916</v>
      </c>
      <c r="Y478" s="145"/>
      <c r="Z478" s="201">
        <v>44967</v>
      </c>
      <c r="AA478" s="201">
        <v>44967</v>
      </c>
      <c r="AB478" s="201" t="s">
        <v>80</v>
      </c>
      <c r="AC478" s="201">
        <v>45084</v>
      </c>
      <c r="AD478" s="150">
        <f t="shared" si="32"/>
        <v>117</v>
      </c>
      <c r="AE478" s="150">
        <v>1</v>
      </c>
      <c r="AF478" s="567">
        <v>2377000</v>
      </c>
      <c r="AG478" s="150">
        <v>1</v>
      </c>
      <c r="AH478" s="201">
        <v>45107</v>
      </c>
      <c r="AI478" s="150">
        <f t="shared" si="33"/>
        <v>23</v>
      </c>
      <c r="AJ478" s="143">
        <v>0</v>
      </c>
      <c r="AK478" s="248">
        <v>0</v>
      </c>
      <c r="AL478" s="86" t="s">
        <v>80</v>
      </c>
      <c r="AM478" s="150">
        <v>0</v>
      </c>
      <c r="AN478" s="169" t="s">
        <v>80</v>
      </c>
      <c r="AO478" s="169" t="s">
        <v>80</v>
      </c>
      <c r="AP478" s="150">
        <f t="shared" si="36"/>
        <v>0</v>
      </c>
      <c r="AQ478" s="252">
        <f>+L478+AF478-AK478</f>
        <v>15500000</v>
      </c>
      <c r="AR478" s="86" t="s">
        <v>115</v>
      </c>
      <c r="AS478" s="143">
        <v>0</v>
      </c>
      <c r="AT478" s="203" t="s">
        <v>80</v>
      </c>
      <c r="AU478" s="248">
        <v>15500000</v>
      </c>
      <c r="AV478" s="364">
        <f t="shared" si="34"/>
        <v>0</v>
      </c>
      <c r="AW478" s="133">
        <f t="shared" si="35"/>
        <v>1</v>
      </c>
      <c r="AX478" s="156" t="s">
        <v>80</v>
      </c>
      <c r="AY478" s="86" t="s">
        <v>800</v>
      </c>
      <c r="AZ478" s="145" t="s">
        <v>13775</v>
      </c>
      <c r="BA478" s="81" t="s">
        <v>71</v>
      </c>
      <c r="BB478" s="81" t="s">
        <v>71</v>
      </c>
    </row>
    <row r="479" spans="2:54" s="296" customFormat="1" ht="15" customHeight="1" x14ac:dyDescent="0.2">
      <c r="B479" s="247">
        <v>2023</v>
      </c>
      <c r="C479" s="81">
        <v>891780111</v>
      </c>
      <c r="D479" s="82" t="s">
        <v>68</v>
      </c>
      <c r="E479" s="144" t="s">
        <v>13776</v>
      </c>
      <c r="F479" s="145" t="s">
        <v>13777</v>
      </c>
      <c r="G479" s="138">
        <v>0</v>
      </c>
      <c r="H479" s="145"/>
      <c r="I479" s="86" t="s">
        <v>78</v>
      </c>
      <c r="J479" s="81" t="s">
        <v>1527</v>
      </c>
      <c r="K479" s="141" t="s">
        <v>13763</v>
      </c>
      <c r="L479" s="248">
        <v>11853000</v>
      </c>
      <c r="M479" s="81" t="s">
        <v>73</v>
      </c>
      <c r="N479" s="145"/>
      <c r="O479" s="87" t="s">
        <v>13778</v>
      </c>
      <c r="P479" s="87">
        <v>1083039528</v>
      </c>
      <c r="Q479" s="150">
        <v>33</v>
      </c>
      <c r="R479" s="169">
        <v>44943</v>
      </c>
      <c r="S479" s="248">
        <v>5363267343</v>
      </c>
      <c r="T479" s="169">
        <v>44967</v>
      </c>
      <c r="U479" s="566">
        <f>L479</f>
        <v>11853000</v>
      </c>
      <c r="V479" s="86" t="s">
        <v>70</v>
      </c>
      <c r="W479" s="143">
        <v>1082863147</v>
      </c>
      <c r="X479" s="87" t="s">
        <v>13176</v>
      </c>
      <c r="Y479" s="145"/>
      <c r="Z479" s="201">
        <v>44967</v>
      </c>
      <c r="AA479" s="201">
        <v>44967</v>
      </c>
      <c r="AB479" s="201" t="s">
        <v>80</v>
      </c>
      <c r="AC479" s="201">
        <v>45084</v>
      </c>
      <c r="AD479" s="150">
        <f t="shared" si="32"/>
        <v>117</v>
      </c>
      <c r="AE479" s="150">
        <v>1</v>
      </c>
      <c r="AF479" s="567">
        <v>2147000</v>
      </c>
      <c r="AG479" s="150">
        <v>1</v>
      </c>
      <c r="AH479" s="201">
        <v>45107</v>
      </c>
      <c r="AI479" s="150">
        <f t="shared" si="33"/>
        <v>23</v>
      </c>
      <c r="AJ479" s="143">
        <v>0</v>
      </c>
      <c r="AK479" s="248">
        <v>0</v>
      </c>
      <c r="AL479" s="86" t="s">
        <v>80</v>
      </c>
      <c r="AM479" s="150">
        <v>0</v>
      </c>
      <c r="AN479" s="169" t="s">
        <v>80</v>
      </c>
      <c r="AO479" s="169" t="s">
        <v>80</v>
      </c>
      <c r="AP479" s="150">
        <f t="shared" si="36"/>
        <v>0</v>
      </c>
      <c r="AQ479" s="252">
        <f>+L479+AF479-AK479</f>
        <v>14000000</v>
      </c>
      <c r="AR479" s="86" t="s">
        <v>115</v>
      </c>
      <c r="AS479" s="143">
        <v>0</v>
      </c>
      <c r="AT479" s="203" t="s">
        <v>80</v>
      </c>
      <c r="AU479" s="248">
        <v>14000000</v>
      </c>
      <c r="AV479" s="364">
        <f t="shared" si="34"/>
        <v>0</v>
      </c>
      <c r="AW479" s="133">
        <f t="shared" si="35"/>
        <v>1</v>
      </c>
      <c r="AX479" s="156" t="s">
        <v>80</v>
      </c>
      <c r="AY479" s="86" t="s">
        <v>800</v>
      </c>
      <c r="AZ479" s="145" t="s">
        <v>13779</v>
      </c>
      <c r="BA479" s="81" t="s">
        <v>71</v>
      </c>
      <c r="BB479" s="81" t="s">
        <v>71</v>
      </c>
    </row>
    <row r="480" spans="2:54" s="296" customFormat="1" ht="15" customHeight="1" x14ac:dyDescent="0.2">
      <c r="B480" s="247">
        <v>2023</v>
      </c>
      <c r="C480" s="81">
        <v>891780111</v>
      </c>
      <c r="D480" s="82" t="s">
        <v>68</v>
      </c>
      <c r="E480" s="144" t="s">
        <v>13780</v>
      </c>
      <c r="F480" s="145" t="s">
        <v>13781</v>
      </c>
      <c r="G480" s="138">
        <v>0</v>
      </c>
      <c r="H480" s="145"/>
      <c r="I480" s="86" t="s">
        <v>78</v>
      </c>
      <c r="J480" s="81" t="s">
        <v>1527</v>
      </c>
      <c r="K480" s="141" t="s">
        <v>13782</v>
      </c>
      <c r="L480" s="248">
        <v>11853000</v>
      </c>
      <c r="M480" s="81" t="s">
        <v>73</v>
      </c>
      <c r="N480" s="145"/>
      <c r="O480" s="87" t="s">
        <v>13783</v>
      </c>
      <c r="P480" s="87">
        <v>1083004536</v>
      </c>
      <c r="Q480" s="150">
        <v>33</v>
      </c>
      <c r="R480" s="169">
        <v>44943</v>
      </c>
      <c r="S480" s="248">
        <v>5363267343</v>
      </c>
      <c r="T480" s="169">
        <v>44967</v>
      </c>
      <c r="U480" s="566">
        <f>L480</f>
        <v>11853000</v>
      </c>
      <c r="V480" s="86" t="s">
        <v>70</v>
      </c>
      <c r="W480" s="143">
        <v>1082863147</v>
      </c>
      <c r="X480" s="87" t="s">
        <v>13176</v>
      </c>
      <c r="Y480" s="145"/>
      <c r="Z480" s="201">
        <v>44967</v>
      </c>
      <c r="AA480" s="201">
        <v>44967</v>
      </c>
      <c r="AB480" s="201" t="s">
        <v>80</v>
      </c>
      <c r="AC480" s="201">
        <v>45084</v>
      </c>
      <c r="AD480" s="150">
        <f t="shared" si="32"/>
        <v>117</v>
      </c>
      <c r="AE480" s="150">
        <v>0</v>
      </c>
      <c r="AF480" s="567">
        <v>0</v>
      </c>
      <c r="AG480" s="150">
        <v>0</v>
      </c>
      <c r="AH480" s="156" t="s">
        <v>80</v>
      </c>
      <c r="AI480" s="150">
        <f t="shared" si="33"/>
        <v>0</v>
      </c>
      <c r="AJ480" s="143">
        <v>1</v>
      </c>
      <c r="AK480" s="248">
        <v>7093000</v>
      </c>
      <c r="AL480" s="156">
        <v>45006</v>
      </c>
      <c r="AM480" s="150">
        <v>0</v>
      </c>
      <c r="AN480" s="169" t="s">
        <v>80</v>
      </c>
      <c r="AO480" s="169" t="s">
        <v>80</v>
      </c>
      <c r="AP480" s="150">
        <f t="shared" si="36"/>
        <v>0</v>
      </c>
      <c r="AQ480" s="252">
        <f>+L480+AF480-AK480</f>
        <v>4760000</v>
      </c>
      <c r="AR480" s="86" t="s">
        <v>115</v>
      </c>
      <c r="AS480" s="143">
        <v>0</v>
      </c>
      <c r="AT480" s="203" t="s">
        <v>80</v>
      </c>
      <c r="AU480" s="248">
        <v>4760000</v>
      </c>
      <c r="AV480" s="364">
        <f t="shared" si="34"/>
        <v>0</v>
      </c>
      <c r="AW480" s="133">
        <f t="shared" si="35"/>
        <v>1</v>
      </c>
      <c r="AX480" s="156">
        <v>45029</v>
      </c>
      <c r="AY480" s="86" t="s">
        <v>253</v>
      </c>
      <c r="AZ480" s="145" t="s">
        <v>13784</v>
      </c>
      <c r="BA480" s="81" t="s">
        <v>71</v>
      </c>
      <c r="BB480" s="81" t="s">
        <v>71</v>
      </c>
    </row>
    <row r="481" spans="2:54" s="296" customFormat="1" ht="15" customHeight="1" x14ac:dyDescent="0.2">
      <c r="B481" s="247">
        <v>2023</v>
      </c>
      <c r="C481" s="81">
        <v>891780111</v>
      </c>
      <c r="D481" s="82" t="s">
        <v>68</v>
      </c>
      <c r="E481" s="144" t="s">
        <v>13785</v>
      </c>
      <c r="F481" s="145" t="s">
        <v>13786</v>
      </c>
      <c r="G481" s="138">
        <v>0</v>
      </c>
      <c r="H481" s="145"/>
      <c r="I481" s="86" t="s">
        <v>78</v>
      </c>
      <c r="J481" s="81" t="s">
        <v>120</v>
      </c>
      <c r="K481" s="141" t="s">
        <v>13787</v>
      </c>
      <c r="L481" s="248">
        <v>8890000</v>
      </c>
      <c r="M481" s="81" t="s">
        <v>73</v>
      </c>
      <c r="N481" s="145"/>
      <c r="O481" s="87" t="s">
        <v>11551</v>
      </c>
      <c r="P481" s="87">
        <v>1083567101</v>
      </c>
      <c r="Q481" s="150">
        <v>122</v>
      </c>
      <c r="R481" s="169">
        <v>44953</v>
      </c>
      <c r="S481" s="252">
        <v>62720000</v>
      </c>
      <c r="T481" s="169">
        <v>44970</v>
      </c>
      <c r="U481" s="566">
        <f>L481</f>
        <v>8890000</v>
      </c>
      <c r="V481" s="86" t="s">
        <v>70</v>
      </c>
      <c r="W481" s="143">
        <v>36726018</v>
      </c>
      <c r="X481" s="87" t="s">
        <v>12797</v>
      </c>
      <c r="Y481" s="145"/>
      <c r="Z481" s="201">
        <v>44970</v>
      </c>
      <c r="AA481" s="201">
        <v>44970</v>
      </c>
      <c r="AB481" s="201" t="s">
        <v>80</v>
      </c>
      <c r="AC481" s="201">
        <v>45084</v>
      </c>
      <c r="AD481" s="150">
        <f t="shared" si="32"/>
        <v>114</v>
      </c>
      <c r="AE481" s="150">
        <v>0</v>
      </c>
      <c r="AF481" s="567">
        <v>0</v>
      </c>
      <c r="AG481" s="150">
        <v>0</v>
      </c>
      <c r="AH481" s="156" t="s">
        <v>80</v>
      </c>
      <c r="AI481" s="150">
        <f t="shared" si="33"/>
        <v>0</v>
      </c>
      <c r="AJ481" s="143">
        <v>0</v>
      </c>
      <c r="AK481" s="248">
        <v>0</v>
      </c>
      <c r="AL481" s="86" t="s">
        <v>80</v>
      </c>
      <c r="AM481" s="150">
        <v>0</v>
      </c>
      <c r="AN481" s="169" t="s">
        <v>80</v>
      </c>
      <c r="AO481" s="169" t="s">
        <v>80</v>
      </c>
      <c r="AP481" s="150">
        <f t="shared" si="36"/>
        <v>0</v>
      </c>
      <c r="AQ481" s="252">
        <f>+L481+AF481-AK481</f>
        <v>8890000</v>
      </c>
      <c r="AR481" s="86" t="s">
        <v>115</v>
      </c>
      <c r="AS481" s="143">
        <v>0</v>
      </c>
      <c r="AT481" s="203" t="s">
        <v>80</v>
      </c>
      <c r="AU481" s="248">
        <v>8890000</v>
      </c>
      <c r="AV481" s="364">
        <f t="shared" si="34"/>
        <v>0</v>
      </c>
      <c r="AW481" s="133">
        <f t="shared" si="35"/>
        <v>1</v>
      </c>
      <c r="AX481" s="156" t="s">
        <v>80</v>
      </c>
      <c r="AY481" s="86" t="s">
        <v>800</v>
      </c>
      <c r="AZ481" s="145" t="s">
        <v>13788</v>
      </c>
      <c r="BA481" s="81" t="s">
        <v>71</v>
      </c>
      <c r="BB481" s="81" t="s">
        <v>71</v>
      </c>
    </row>
    <row r="482" spans="2:54" s="296" customFormat="1" ht="15" customHeight="1" x14ac:dyDescent="0.2">
      <c r="B482" s="247">
        <v>2023</v>
      </c>
      <c r="C482" s="81">
        <v>891780111</v>
      </c>
      <c r="D482" s="82" t="s">
        <v>68</v>
      </c>
      <c r="E482" s="144" t="s">
        <v>13789</v>
      </c>
      <c r="F482" s="145" t="s">
        <v>13790</v>
      </c>
      <c r="G482" s="138">
        <v>0</v>
      </c>
      <c r="H482" s="145"/>
      <c r="I482" s="86" t="s">
        <v>78</v>
      </c>
      <c r="J482" s="81" t="s">
        <v>120</v>
      </c>
      <c r="K482" s="141" t="s">
        <v>13791</v>
      </c>
      <c r="L482" s="248">
        <v>8890000</v>
      </c>
      <c r="M482" s="81" t="s">
        <v>73</v>
      </c>
      <c r="N482" s="145"/>
      <c r="O482" s="87" t="s">
        <v>11530</v>
      </c>
      <c r="P482" s="87">
        <v>1082905987</v>
      </c>
      <c r="Q482" s="150">
        <v>122</v>
      </c>
      <c r="R482" s="169">
        <v>44953</v>
      </c>
      <c r="S482" s="252">
        <v>62720000</v>
      </c>
      <c r="T482" s="169">
        <v>44970</v>
      </c>
      <c r="U482" s="566">
        <f>L482</f>
        <v>8890000</v>
      </c>
      <c r="V482" s="86" t="s">
        <v>70</v>
      </c>
      <c r="W482" s="143">
        <v>36726018</v>
      </c>
      <c r="X482" s="87" t="s">
        <v>12797</v>
      </c>
      <c r="Y482" s="145"/>
      <c r="Z482" s="201">
        <v>44970</v>
      </c>
      <c r="AA482" s="201">
        <v>44970</v>
      </c>
      <c r="AB482" s="201" t="s">
        <v>80</v>
      </c>
      <c r="AC482" s="201">
        <v>45084</v>
      </c>
      <c r="AD482" s="150">
        <f t="shared" si="32"/>
        <v>114</v>
      </c>
      <c r="AE482" s="150">
        <v>0</v>
      </c>
      <c r="AF482" s="567">
        <v>0</v>
      </c>
      <c r="AG482" s="150">
        <v>0</v>
      </c>
      <c r="AH482" s="156" t="s">
        <v>80</v>
      </c>
      <c r="AI482" s="150">
        <f t="shared" si="33"/>
        <v>0</v>
      </c>
      <c r="AJ482" s="143">
        <v>0</v>
      </c>
      <c r="AK482" s="248">
        <v>0</v>
      </c>
      <c r="AL482" s="86" t="s">
        <v>80</v>
      </c>
      <c r="AM482" s="150">
        <v>0</v>
      </c>
      <c r="AN482" s="169" t="s">
        <v>80</v>
      </c>
      <c r="AO482" s="169" t="s">
        <v>80</v>
      </c>
      <c r="AP482" s="150">
        <f t="shared" si="36"/>
        <v>0</v>
      </c>
      <c r="AQ482" s="252">
        <f>+L482+AF482-AK482</f>
        <v>8890000</v>
      </c>
      <c r="AR482" s="86" t="s">
        <v>115</v>
      </c>
      <c r="AS482" s="143">
        <v>0</v>
      </c>
      <c r="AT482" s="203" t="s">
        <v>80</v>
      </c>
      <c r="AU482" s="248">
        <v>8890000</v>
      </c>
      <c r="AV482" s="364">
        <f t="shared" si="34"/>
        <v>0</v>
      </c>
      <c r="AW482" s="133">
        <f t="shared" si="35"/>
        <v>1</v>
      </c>
      <c r="AX482" s="156" t="s">
        <v>80</v>
      </c>
      <c r="AY482" s="86" t="s">
        <v>800</v>
      </c>
      <c r="AZ482" s="145" t="s">
        <v>13792</v>
      </c>
      <c r="BA482" s="81" t="s">
        <v>71</v>
      </c>
      <c r="BB482" s="81" t="s">
        <v>71</v>
      </c>
    </row>
    <row r="483" spans="2:54" s="296" customFormat="1" ht="15" customHeight="1" x14ac:dyDescent="0.2">
      <c r="B483" s="247">
        <v>2023</v>
      </c>
      <c r="C483" s="81">
        <v>891780111</v>
      </c>
      <c r="D483" s="82" t="s">
        <v>68</v>
      </c>
      <c r="E483" s="144" t="s">
        <v>13793</v>
      </c>
      <c r="F483" s="145" t="s">
        <v>13794</v>
      </c>
      <c r="G483" s="138">
        <v>0</v>
      </c>
      <c r="H483" s="145"/>
      <c r="I483" s="86" t="s">
        <v>78</v>
      </c>
      <c r="J483" s="81" t="s">
        <v>120</v>
      </c>
      <c r="K483" s="141" t="s">
        <v>13795</v>
      </c>
      <c r="L483" s="248">
        <v>8890000</v>
      </c>
      <c r="M483" s="81" t="s">
        <v>73</v>
      </c>
      <c r="N483" s="145"/>
      <c r="O483" s="87" t="s">
        <v>13796</v>
      </c>
      <c r="P483" s="87">
        <v>1103111491</v>
      </c>
      <c r="Q483" s="150">
        <v>122</v>
      </c>
      <c r="R483" s="169">
        <v>44953</v>
      </c>
      <c r="S483" s="252">
        <v>62720000</v>
      </c>
      <c r="T483" s="169">
        <v>44970</v>
      </c>
      <c r="U483" s="566">
        <f>L483</f>
        <v>8890000</v>
      </c>
      <c r="V483" s="86" t="s">
        <v>70</v>
      </c>
      <c r="W483" s="143">
        <v>36726018</v>
      </c>
      <c r="X483" s="87" t="s">
        <v>12797</v>
      </c>
      <c r="Y483" s="145"/>
      <c r="Z483" s="201">
        <v>44970</v>
      </c>
      <c r="AA483" s="201">
        <v>44970</v>
      </c>
      <c r="AB483" s="201" t="s">
        <v>80</v>
      </c>
      <c r="AC483" s="201">
        <v>45084</v>
      </c>
      <c r="AD483" s="150">
        <f t="shared" si="32"/>
        <v>114</v>
      </c>
      <c r="AE483" s="150">
        <v>1</v>
      </c>
      <c r="AF483" s="567">
        <v>1610000</v>
      </c>
      <c r="AG483" s="150">
        <v>1</v>
      </c>
      <c r="AH483" s="201">
        <v>45107</v>
      </c>
      <c r="AI483" s="150">
        <f t="shared" si="33"/>
        <v>23</v>
      </c>
      <c r="AJ483" s="143">
        <v>0</v>
      </c>
      <c r="AK483" s="248">
        <v>0</v>
      </c>
      <c r="AL483" s="86" t="s">
        <v>80</v>
      </c>
      <c r="AM483" s="150">
        <v>0</v>
      </c>
      <c r="AN483" s="169" t="s">
        <v>80</v>
      </c>
      <c r="AO483" s="169" t="s">
        <v>80</v>
      </c>
      <c r="AP483" s="150">
        <f t="shared" si="36"/>
        <v>0</v>
      </c>
      <c r="AQ483" s="252">
        <f>+L483+AF483-AK483</f>
        <v>10500000</v>
      </c>
      <c r="AR483" s="86" t="s">
        <v>115</v>
      </c>
      <c r="AS483" s="143">
        <v>0</v>
      </c>
      <c r="AT483" s="203" t="s">
        <v>80</v>
      </c>
      <c r="AU483" s="248">
        <v>10500000</v>
      </c>
      <c r="AV483" s="364">
        <f t="shared" si="34"/>
        <v>0</v>
      </c>
      <c r="AW483" s="133">
        <f t="shared" si="35"/>
        <v>1</v>
      </c>
      <c r="AX483" s="156" t="s">
        <v>80</v>
      </c>
      <c r="AY483" s="86" t="s">
        <v>800</v>
      </c>
      <c r="AZ483" s="145" t="s">
        <v>13797</v>
      </c>
      <c r="BA483" s="81" t="s">
        <v>71</v>
      </c>
      <c r="BB483" s="81" t="s">
        <v>71</v>
      </c>
    </row>
    <row r="484" spans="2:54" s="296" customFormat="1" ht="15" customHeight="1" x14ac:dyDescent="0.2">
      <c r="B484" s="247">
        <v>2023</v>
      </c>
      <c r="C484" s="81">
        <v>891780111</v>
      </c>
      <c r="D484" s="82" t="s">
        <v>68</v>
      </c>
      <c r="E484" s="144" t="s">
        <v>13798</v>
      </c>
      <c r="F484" s="145" t="s">
        <v>13799</v>
      </c>
      <c r="G484" s="138">
        <v>0</v>
      </c>
      <c r="H484" s="145"/>
      <c r="I484" s="86" t="s">
        <v>78</v>
      </c>
      <c r="J484" s="81" t="s">
        <v>1527</v>
      </c>
      <c r="K484" s="141" t="s">
        <v>13800</v>
      </c>
      <c r="L484" s="248">
        <v>11684000</v>
      </c>
      <c r="M484" s="81" t="s">
        <v>73</v>
      </c>
      <c r="N484" s="145"/>
      <c r="O484" s="87" t="s">
        <v>13801</v>
      </c>
      <c r="P484" s="87">
        <v>57296345</v>
      </c>
      <c r="Q484" s="150">
        <v>46</v>
      </c>
      <c r="R484" s="169">
        <v>44946</v>
      </c>
      <c r="S484" s="252">
        <v>70000000</v>
      </c>
      <c r="T484" s="169">
        <v>44970</v>
      </c>
      <c r="U484" s="566">
        <f>L484</f>
        <v>11684000</v>
      </c>
      <c r="V484" s="86" t="s">
        <v>70</v>
      </c>
      <c r="W484" s="143">
        <v>57461216</v>
      </c>
      <c r="X484" s="87" t="s">
        <v>11611</v>
      </c>
      <c r="Y484" s="145"/>
      <c r="Z484" s="201">
        <v>44970</v>
      </c>
      <c r="AA484" s="201">
        <v>44970</v>
      </c>
      <c r="AB484" s="201" t="s">
        <v>80</v>
      </c>
      <c r="AC484" s="201">
        <v>45084</v>
      </c>
      <c r="AD484" s="150">
        <f t="shared" si="32"/>
        <v>114</v>
      </c>
      <c r="AE484" s="150">
        <v>0</v>
      </c>
      <c r="AF484" s="567">
        <v>0</v>
      </c>
      <c r="AG484" s="150">
        <v>0</v>
      </c>
      <c r="AH484" s="156" t="s">
        <v>80</v>
      </c>
      <c r="AI484" s="150">
        <f t="shared" si="33"/>
        <v>0</v>
      </c>
      <c r="AJ484" s="143">
        <v>0</v>
      </c>
      <c r="AK484" s="248">
        <v>0</v>
      </c>
      <c r="AL484" s="86" t="s">
        <v>80</v>
      </c>
      <c r="AM484" s="150">
        <v>0</v>
      </c>
      <c r="AN484" s="169" t="s">
        <v>80</v>
      </c>
      <c r="AO484" s="169" t="s">
        <v>80</v>
      </c>
      <c r="AP484" s="150">
        <f t="shared" si="36"/>
        <v>0</v>
      </c>
      <c r="AQ484" s="252">
        <f>+L484+AF484-AK484</f>
        <v>11684000</v>
      </c>
      <c r="AR484" s="86" t="s">
        <v>115</v>
      </c>
      <c r="AS484" s="143">
        <v>0</v>
      </c>
      <c r="AT484" s="203" t="s">
        <v>80</v>
      </c>
      <c r="AU484" s="248">
        <v>11684000</v>
      </c>
      <c r="AV484" s="364">
        <f t="shared" si="34"/>
        <v>0</v>
      </c>
      <c r="AW484" s="133">
        <f t="shared" si="35"/>
        <v>1</v>
      </c>
      <c r="AX484" s="156" t="s">
        <v>80</v>
      </c>
      <c r="AY484" s="86" t="s">
        <v>800</v>
      </c>
      <c r="AZ484" s="145" t="s">
        <v>13802</v>
      </c>
      <c r="BA484" s="81" t="s">
        <v>71</v>
      </c>
      <c r="BB484" s="81" t="s">
        <v>71</v>
      </c>
    </row>
    <row r="485" spans="2:54" s="296" customFormat="1" ht="15" customHeight="1" x14ac:dyDescent="0.2">
      <c r="B485" s="247">
        <v>2023</v>
      </c>
      <c r="C485" s="81">
        <v>891780111</v>
      </c>
      <c r="D485" s="82" t="s">
        <v>68</v>
      </c>
      <c r="E485" s="144" t="s">
        <v>13803</v>
      </c>
      <c r="F485" s="145" t="s">
        <v>13804</v>
      </c>
      <c r="G485" s="138">
        <v>0</v>
      </c>
      <c r="H485" s="145"/>
      <c r="I485" s="86" t="s">
        <v>78</v>
      </c>
      <c r="J485" s="81" t="s">
        <v>120</v>
      </c>
      <c r="K485" s="141" t="s">
        <v>13674</v>
      </c>
      <c r="L485" s="248">
        <v>10400000</v>
      </c>
      <c r="M485" s="81" t="s">
        <v>73</v>
      </c>
      <c r="N485" s="145"/>
      <c r="O485" s="87" t="s">
        <v>13805</v>
      </c>
      <c r="P485" s="87">
        <v>1083029737</v>
      </c>
      <c r="Q485" s="150">
        <v>219</v>
      </c>
      <c r="R485" s="169">
        <v>44960</v>
      </c>
      <c r="S485" s="252">
        <v>112900000</v>
      </c>
      <c r="T485" s="169">
        <v>44970</v>
      </c>
      <c r="U485" s="566">
        <f>L485</f>
        <v>10400000</v>
      </c>
      <c r="V485" s="86" t="s">
        <v>70</v>
      </c>
      <c r="W485" s="143">
        <v>1192791759</v>
      </c>
      <c r="X485" s="87" t="s">
        <v>11782</v>
      </c>
      <c r="Y485" s="145"/>
      <c r="Z485" s="201">
        <v>44970</v>
      </c>
      <c r="AA485" s="201">
        <v>44970</v>
      </c>
      <c r="AB485" s="201" t="s">
        <v>80</v>
      </c>
      <c r="AC485" s="201">
        <v>45056</v>
      </c>
      <c r="AD485" s="150">
        <f t="shared" si="32"/>
        <v>86</v>
      </c>
      <c r="AE485" s="150">
        <v>1</v>
      </c>
      <c r="AF485" s="567">
        <v>1733000</v>
      </c>
      <c r="AG485" s="150">
        <v>1</v>
      </c>
      <c r="AH485" s="201">
        <v>45077</v>
      </c>
      <c r="AI485" s="150">
        <f t="shared" si="33"/>
        <v>21</v>
      </c>
      <c r="AJ485" s="143">
        <v>0</v>
      </c>
      <c r="AK485" s="248">
        <v>0</v>
      </c>
      <c r="AL485" s="86" t="s">
        <v>80</v>
      </c>
      <c r="AM485" s="150">
        <v>0</v>
      </c>
      <c r="AN485" s="169" t="s">
        <v>80</v>
      </c>
      <c r="AO485" s="169" t="s">
        <v>80</v>
      </c>
      <c r="AP485" s="150">
        <f t="shared" si="36"/>
        <v>0</v>
      </c>
      <c r="AQ485" s="252">
        <f>+L485+AF485-AK485</f>
        <v>12133000</v>
      </c>
      <c r="AR485" s="86" t="s">
        <v>115</v>
      </c>
      <c r="AS485" s="143">
        <v>0</v>
      </c>
      <c r="AT485" s="203" t="s">
        <v>80</v>
      </c>
      <c r="AU485" s="248">
        <v>12133000</v>
      </c>
      <c r="AV485" s="364">
        <f t="shared" si="34"/>
        <v>0</v>
      </c>
      <c r="AW485" s="133">
        <f t="shared" si="35"/>
        <v>1</v>
      </c>
      <c r="AX485" s="156" t="s">
        <v>80</v>
      </c>
      <c r="AY485" s="86" t="s">
        <v>800</v>
      </c>
      <c r="AZ485" s="145" t="s">
        <v>13806</v>
      </c>
      <c r="BA485" s="81" t="s">
        <v>71</v>
      </c>
      <c r="BB485" s="81" t="s">
        <v>71</v>
      </c>
    </row>
    <row r="486" spans="2:54" s="296" customFormat="1" ht="15" customHeight="1" x14ac:dyDescent="0.2">
      <c r="B486" s="247">
        <v>2023</v>
      </c>
      <c r="C486" s="81">
        <v>891780111</v>
      </c>
      <c r="D486" s="82" t="s">
        <v>68</v>
      </c>
      <c r="E486" s="144" t="s">
        <v>13807</v>
      </c>
      <c r="F486" s="145" t="s">
        <v>13808</v>
      </c>
      <c r="G486" s="138">
        <v>0</v>
      </c>
      <c r="H486" s="145"/>
      <c r="I486" s="86" t="s">
        <v>78</v>
      </c>
      <c r="J486" s="81" t="s">
        <v>1527</v>
      </c>
      <c r="K486" s="141" t="s">
        <v>13809</v>
      </c>
      <c r="L486" s="248">
        <v>14393000</v>
      </c>
      <c r="M486" s="81" t="s">
        <v>73</v>
      </c>
      <c r="N486" s="145"/>
      <c r="O486" s="87" t="s">
        <v>13810</v>
      </c>
      <c r="P486" s="87">
        <v>1082908015</v>
      </c>
      <c r="Q486" s="150">
        <v>33</v>
      </c>
      <c r="R486" s="169">
        <v>44943</v>
      </c>
      <c r="S486" s="248">
        <v>5363267343</v>
      </c>
      <c r="T486" s="169">
        <v>44970</v>
      </c>
      <c r="U486" s="566">
        <f>L486</f>
        <v>14393000</v>
      </c>
      <c r="V486" s="86" t="s">
        <v>70</v>
      </c>
      <c r="W486" s="143">
        <v>7632607</v>
      </c>
      <c r="X486" s="87" t="s">
        <v>12301</v>
      </c>
      <c r="Y486" s="145"/>
      <c r="Z486" s="201">
        <v>44970</v>
      </c>
      <c r="AA486" s="201">
        <v>44970</v>
      </c>
      <c r="AB486" s="201" t="s">
        <v>80</v>
      </c>
      <c r="AC486" s="201">
        <v>45084</v>
      </c>
      <c r="AD486" s="150">
        <f t="shared" si="32"/>
        <v>114</v>
      </c>
      <c r="AE486" s="150">
        <v>1</v>
      </c>
      <c r="AF486" s="567">
        <v>2607000</v>
      </c>
      <c r="AG486" s="150">
        <v>1</v>
      </c>
      <c r="AH486" s="201">
        <v>45107</v>
      </c>
      <c r="AI486" s="150">
        <f t="shared" si="33"/>
        <v>23</v>
      </c>
      <c r="AJ486" s="143">
        <v>0</v>
      </c>
      <c r="AK486" s="248">
        <v>0</v>
      </c>
      <c r="AL486" s="86" t="s">
        <v>80</v>
      </c>
      <c r="AM486" s="150">
        <v>0</v>
      </c>
      <c r="AN486" s="169" t="s">
        <v>80</v>
      </c>
      <c r="AO486" s="169" t="s">
        <v>80</v>
      </c>
      <c r="AP486" s="150">
        <f t="shared" si="36"/>
        <v>0</v>
      </c>
      <c r="AQ486" s="252">
        <f>+L486+AF486-AK486</f>
        <v>17000000</v>
      </c>
      <c r="AR486" s="86" t="s">
        <v>115</v>
      </c>
      <c r="AS486" s="143">
        <v>0</v>
      </c>
      <c r="AT486" s="203" t="s">
        <v>80</v>
      </c>
      <c r="AU486" s="248">
        <v>17000000</v>
      </c>
      <c r="AV486" s="364">
        <f t="shared" si="34"/>
        <v>0</v>
      </c>
      <c r="AW486" s="133">
        <f t="shared" si="35"/>
        <v>1</v>
      </c>
      <c r="AX486" s="156" t="s">
        <v>80</v>
      </c>
      <c r="AY486" s="86" t="s">
        <v>800</v>
      </c>
      <c r="AZ486" s="145" t="s">
        <v>13811</v>
      </c>
      <c r="BA486" s="81" t="s">
        <v>71</v>
      </c>
      <c r="BB486" s="81" t="s">
        <v>71</v>
      </c>
    </row>
    <row r="487" spans="2:54" s="296" customFormat="1" ht="15" customHeight="1" x14ac:dyDescent="0.2">
      <c r="B487" s="247">
        <v>2023</v>
      </c>
      <c r="C487" s="81">
        <v>891780111</v>
      </c>
      <c r="D487" s="82" t="s">
        <v>68</v>
      </c>
      <c r="E487" s="144" t="s">
        <v>13812</v>
      </c>
      <c r="F487" s="145" t="s">
        <v>13813</v>
      </c>
      <c r="G487" s="138">
        <v>0</v>
      </c>
      <c r="H487" s="145"/>
      <c r="I487" s="86" t="s">
        <v>78</v>
      </c>
      <c r="J487" s="81" t="s">
        <v>1527</v>
      </c>
      <c r="K487" s="141" t="s">
        <v>13814</v>
      </c>
      <c r="L487" s="248">
        <v>9973000</v>
      </c>
      <c r="M487" s="81" t="s">
        <v>73</v>
      </c>
      <c r="N487" s="145"/>
      <c r="O487" s="87" t="s">
        <v>13815</v>
      </c>
      <c r="P487" s="87">
        <v>36548858</v>
      </c>
      <c r="Q487" s="150">
        <v>33</v>
      </c>
      <c r="R487" s="169">
        <v>44943</v>
      </c>
      <c r="S487" s="248">
        <v>5363267343</v>
      </c>
      <c r="T487" s="169">
        <v>44971</v>
      </c>
      <c r="U487" s="566">
        <f>L487</f>
        <v>9973000</v>
      </c>
      <c r="V487" s="86" t="s">
        <v>70</v>
      </c>
      <c r="W487" s="143">
        <v>85465146</v>
      </c>
      <c r="X487" s="87" t="s">
        <v>11756</v>
      </c>
      <c r="Y487" s="145"/>
      <c r="Z487" s="201">
        <v>44971</v>
      </c>
      <c r="AA487" s="201">
        <v>44971</v>
      </c>
      <c r="AB487" s="201" t="s">
        <v>80</v>
      </c>
      <c r="AC487" s="201">
        <v>45093</v>
      </c>
      <c r="AD487" s="150">
        <f t="shared" si="32"/>
        <v>122</v>
      </c>
      <c r="AE487" s="150">
        <v>0</v>
      </c>
      <c r="AF487" s="567">
        <v>0</v>
      </c>
      <c r="AG487" s="150">
        <v>0</v>
      </c>
      <c r="AH487" s="156" t="s">
        <v>80</v>
      </c>
      <c r="AI487" s="150">
        <f t="shared" si="33"/>
        <v>0</v>
      </c>
      <c r="AJ487" s="143">
        <v>0</v>
      </c>
      <c r="AK487" s="248">
        <v>0</v>
      </c>
      <c r="AL487" s="86" t="s">
        <v>80</v>
      </c>
      <c r="AM487" s="150">
        <v>0</v>
      </c>
      <c r="AN487" s="169" t="s">
        <v>80</v>
      </c>
      <c r="AO487" s="169" t="s">
        <v>80</v>
      </c>
      <c r="AP487" s="150">
        <f t="shared" si="36"/>
        <v>0</v>
      </c>
      <c r="AQ487" s="252">
        <f>+L487+AF487-AK487</f>
        <v>9973000</v>
      </c>
      <c r="AR487" s="86" t="s">
        <v>115</v>
      </c>
      <c r="AS487" s="143">
        <v>0</v>
      </c>
      <c r="AT487" s="203" t="s">
        <v>80</v>
      </c>
      <c r="AU487" s="248">
        <v>9973000</v>
      </c>
      <c r="AV487" s="364">
        <f t="shared" si="34"/>
        <v>0</v>
      </c>
      <c r="AW487" s="133">
        <f t="shared" si="35"/>
        <v>1</v>
      </c>
      <c r="AX487" s="156" t="s">
        <v>80</v>
      </c>
      <c r="AY487" s="86" t="s">
        <v>800</v>
      </c>
      <c r="AZ487" s="145" t="s">
        <v>13816</v>
      </c>
      <c r="BA487" s="81" t="s">
        <v>71</v>
      </c>
      <c r="BB487" s="81" t="s">
        <v>71</v>
      </c>
    </row>
    <row r="488" spans="2:54" s="296" customFormat="1" ht="15" customHeight="1" x14ac:dyDescent="0.2">
      <c r="B488" s="247">
        <v>2023</v>
      </c>
      <c r="C488" s="81">
        <v>891780111</v>
      </c>
      <c r="D488" s="82" t="s">
        <v>68</v>
      </c>
      <c r="E488" s="144" t="s">
        <v>13817</v>
      </c>
      <c r="F488" s="145" t="s">
        <v>13818</v>
      </c>
      <c r="G488" s="138">
        <v>0</v>
      </c>
      <c r="H488" s="145"/>
      <c r="I488" s="86" t="s">
        <v>78</v>
      </c>
      <c r="J488" s="81" t="s">
        <v>1527</v>
      </c>
      <c r="K488" s="141" t="s">
        <v>12819</v>
      </c>
      <c r="L488" s="248">
        <v>9313000</v>
      </c>
      <c r="M488" s="81" t="s">
        <v>73</v>
      </c>
      <c r="N488" s="145"/>
      <c r="O488" s="87" t="s">
        <v>13819</v>
      </c>
      <c r="P488" s="87">
        <v>4763789</v>
      </c>
      <c r="Q488" s="150">
        <v>33</v>
      </c>
      <c r="R488" s="169">
        <v>44943</v>
      </c>
      <c r="S488" s="248">
        <v>5363267343</v>
      </c>
      <c r="T488" s="169">
        <v>44971</v>
      </c>
      <c r="U488" s="566">
        <f>L488</f>
        <v>9313000</v>
      </c>
      <c r="V488" s="86" t="s">
        <v>70</v>
      </c>
      <c r="W488" s="143">
        <v>85152695</v>
      </c>
      <c r="X488" s="87" t="s">
        <v>12193</v>
      </c>
      <c r="Y488" s="145"/>
      <c r="Z488" s="201">
        <v>44971</v>
      </c>
      <c r="AA488" s="201">
        <v>44971</v>
      </c>
      <c r="AB488" s="201" t="s">
        <v>80</v>
      </c>
      <c r="AC488" s="201">
        <v>45084</v>
      </c>
      <c r="AD488" s="150">
        <f t="shared" si="32"/>
        <v>113</v>
      </c>
      <c r="AE488" s="150">
        <v>0</v>
      </c>
      <c r="AF488" s="567">
        <v>0</v>
      </c>
      <c r="AG488" s="150">
        <v>0</v>
      </c>
      <c r="AH488" s="156" t="s">
        <v>80</v>
      </c>
      <c r="AI488" s="150">
        <f t="shared" si="33"/>
        <v>0</v>
      </c>
      <c r="AJ488" s="143">
        <v>0</v>
      </c>
      <c r="AK488" s="248">
        <v>0</v>
      </c>
      <c r="AL488" s="86" t="s">
        <v>80</v>
      </c>
      <c r="AM488" s="150">
        <v>0</v>
      </c>
      <c r="AN488" s="169" t="s">
        <v>80</v>
      </c>
      <c r="AO488" s="169" t="s">
        <v>80</v>
      </c>
      <c r="AP488" s="150">
        <f t="shared" si="36"/>
        <v>0</v>
      </c>
      <c r="AQ488" s="252">
        <f>+L488+AF488-AK488</f>
        <v>9313000</v>
      </c>
      <c r="AR488" s="86" t="s">
        <v>115</v>
      </c>
      <c r="AS488" s="143">
        <v>0</v>
      </c>
      <c r="AT488" s="203" t="s">
        <v>80</v>
      </c>
      <c r="AU488" s="248">
        <v>9313000</v>
      </c>
      <c r="AV488" s="364">
        <f t="shared" si="34"/>
        <v>0</v>
      </c>
      <c r="AW488" s="133">
        <f t="shared" si="35"/>
        <v>1</v>
      </c>
      <c r="AX488" s="156" t="s">
        <v>80</v>
      </c>
      <c r="AY488" s="86" t="s">
        <v>800</v>
      </c>
      <c r="AZ488" s="145" t="s">
        <v>13820</v>
      </c>
      <c r="BA488" s="81" t="s">
        <v>71</v>
      </c>
      <c r="BB488" s="81" t="s">
        <v>71</v>
      </c>
    </row>
    <row r="489" spans="2:54" s="296" customFormat="1" ht="15" customHeight="1" x14ac:dyDescent="0.2">
      <c r="B489" s="247">
        <v>2023</v>
      </c>
      <c r="C489" s="81">
        <v>891780111</v>
      </c>
      <c r="D489" s="82" t="s">
        <v>68</v>
      </c>
      <c r="E489" s="144" t="s">
        <v>13821</v>
      </c>
      <c r="F489" s="145" t="s">
        <v>13822</v>
      </c>
      <c r="G489" s="138">
        <v>0</v>
      </c>
      <c r="H489" s="145"/>
      <c r="I489" s="86" t="s">
        <v>78</v>
      </c>
      <c r="J489" s="81" t="s">
        <v>1527</v>
      </c>
      <c r="K489" s="141" t="s">
        <v>13823</v>
      </c>
      <c r="L489" s="248">
        <v>11853000</v>
      </c>
      <c r="M489" s="81" t="s">
        <v>73</v>
      </c>
      <c r="N489" s="145"/>
      <c r="O489" s="87" t="s">
        <v>13824</v>
      </c>
      <c r="P489" s="87">
        <v>1095701829</v>
      </c>
      <c r="Q489" s="150">
        <v>33</v>
      </c>
      <c r="R489" s="169">
        <v>44943</v>
      </c>
      <c r="S489" s="248">
        <v>5363267343</v>
      </c>
      <c r="T489" s="169">
        <v>44971</v>
      </c>
      <c r="U489" s="566">
        <f>L489</f>
        <v>11853000</v>
      </c>
      <c r="V489" s="86" t="s">
        <v>70</v>
      </c>
      <c r="W489" s="143">
        <v>36557666</v>
      </c>
      <c r="X489" s="87" t="s">
        <v>9555</v>
      </c>
      <c r="Y489" s="145"/>
      <c r="Z489" s="201">
        <v>44971</v>
      </c>
      <c r="AA489" s="201">
        <v>44971</v>
      </c>
      <c r="AB489" s="201" t="s">
        <v>80</v>
      </c>
      <c r="AC489" s="201">
        <v>45084</v>
      </c>
      <c r="AD489" s="150">
        <f t="shared" si="32"/>
        <v>113</v>
      </c>
      <c r="AE489" s="150">
        <v>0</v>
      </c>
      <c r="AF489" s="567">
        <v>0</v>
      </c>
      <c r="AG489" s="150">
        <v>0</v>
      </c>
      <c r="AH489" s="156" t="s">
        <v>80</v>
      </c>
      <c r="AI489" s="150">
        <f t="shared" si="33"/>
        <v>0</v>
      </c>
      <c r="AJ489" s="143">
        <v>0</v>
      </c>
      <c r="AK489" s="248">
        <v>0</v>
      </c>
      <c r="AL489" s="86" t="s">
        <v>80</v>
      </c>
      <c r="AM489" s="150">
        <v>0</v>
      </c>
      <c r="AN489" s="169" t="s">
        <v>80</v>
      </c>
      <c r="AO489" s="169" t="s">
        <v>80</v>
      </c>
      <c r="AP489" s="150">
        <f t="shared" si="36"/>
        <v>0</v>
      </c>
      <c r="AQ489" s="252">
        <f>+L489+AF489-AK489</f>
        <v>11853000</v>
      </c>
      <c r="AR489" s="86" t="s">
        <v>115</v>
      </c>
      <c r="AS489" s="143">
        <v>0</v>
      </c>
      <c r="AT489" s="203" t="s">
        <v>80</v>
      </c>
      <c r="AU489" s="248">
        <v>11853000</v>
      </c>
      <c r="AV489" s="364">
        <f t="shared" si="34"/>
        <v>0</v>
      </c>
      <c r="AW489" s="133">
        <f t="shared" si="35"/>
        <v>1</v>
      </c>
      <c r="AX489" s="156" t="s">
        <v>80</v>
      </c>
      <c r="AY489" s="86" t="s">
        <v>800</v>
      </c>
      <c r="AZ489" s="145" t="s">
        <v>13825</v>
      </c>
      <c r="BA489" s="81" t="s">
        <v>71</v>
      </c>
      <c r="BB489" s="81" t="s">
        <v>71</v>
      </c>
    </row>
    <row r="490" spans="2:54" s="296" customFormat="1" ht="15" customHeight="1" x14ac:dyDescent="0.2">
      <c r="B490" s="247">
        <v>2023</v>
      </c>
      <c r="C490" s="81">
        <v>891780111</v>
      </c>
      <c r="D490" s="82" t="s">
        <v>68</v>
      </c>
      <c r="E490" s="144" t="s">
        <v>13826</v>
      </c>
      <c r="F490" s="145" t="s">
        <v>13827</v>
      </c>
      <c r="G490" s="568">
        <v>0</v>
      </c>
      <c r="H490" s="145"/>
      <c r="I490" s="86" t="s">
        <v>78</v>
      </c>
      <c r="J490" s="317" t="s">
        <v>1527</v>
      </c>
      <c r="K490" s="569" t="s">
        <v>13828</v>
      </c>
      <c r="L490" s="570">
        <v>9313000</v>
      </c>
      <c r="M490" s="81" t="s">
        <v>73</v>
      </c>
      <c r="N490" s="145"/>
      <c r="O490" s="482" t="s">
        <v>13829</v>
      </c>
      <c r="P490" s="482">
        <v>1082949505</v>
      </c>
      <c r="Q490" s="150">
        <v>33</v>
      </c>
      <c r="R490" s="169">
        <v>44943</v>
      </c>
      <c r="S490" s="570">
        <v>5363267343</v>
      </c>
      <c r="T490" s="169">
        <v>44971</v>
      </c>
      <c r="U490" s="566">
        <f>L490</f>
        <v>9313000</v>
      </c>
      <c r="V490" s="86" t="s">
        <v>70</v>
      </c>
      <c r="W490" s="481">
        <v>36557666</v>
      </c>
      <c r="X490" s="482" t="s">
        <v>9555</v>
      </c>
      <c r="Y490" s="145"/>
      <c r="Z490" s="472">
        <v>44971</v>
      </c>
      <c r="AA490" s="472">
        <v>44971</v>
      </c>
      <c r="AB490" s="201" t="s">
        <v>80</v>
      </c>
      <c r="AC490" s="472">
        <v>45084</v>
      </c>
      <c r="AD490" s="150">
        <f t="shared" si="32"/>
        <v>113</v>
      </c>
      <c r="AE490" s="359">
        <v>0</v>
      </c>
      <c r="AF490" s="571">
        <v>0</v>
      </c>
      <c r="AG490" s="359">
        <v>0</v>
      </c>
      <c r="AH490" s="156" t="s">
        <v>80</v>
      </c>
      <c r="AI490" s="150">
        <f t="shared" si="33"/>
        <v>0</v>
      </c>
      <c r="AJ490" s="143">
        <v>0</v>
      </c>
      <c r="AK490" s="248">
        <v>0</v>
      </c>
      <c r="AL490" s="86" t="s">
        <v>80</v>
      </c>
      <c r="AM490" s="150">
        <v>0</v>
      </c>
      <c r="AN490" s="169" t="s">
        <v>80</v>
      </c>
      <c r="AO490" s="169" t="s">
        <v>80</v>
      </c>
      <c r="AP490" s="150">
        <f t="shared" si="36"/>
        <v>0</v>
      </c>
      <c r="AQ490" s="252">
        <f>+L490+AF490-AK490</f>
        <v>9313000</v>
      </c>
      <c r="AR490" s="86" t="s">
        <v>115</v>
      </c>
      <c r="AS490" s="143">
        <v>0</v>
      </c>
      <c r="AT490" s="203" t="s">
        <v>80</v>
      </c>
      <c r="AU490" s="248">
        <v>9313000</v>
      </c>
      <c r="AV490" s="364">
        <f t="shared" si="34"/>
        <v>0</v>
      </c>
      <c r="AW490" s="133">
        <f t="shared" si="35"/>
        <v>1</v>
      </c>
      <c r="AX490" s="156" t="s">
        <v>80</v>
      </c>
      <c r="AY490" s="86" t="s">
        <v>800</v>
      </c>
      <c r="AZ490" s="145" t="s">
        <v>13830</v>
      </c>
      <c r="BA490" s="81" t="s">
        <v>71</v>
      </c>
      <c r="BB490" s="81" t="s">
        <v>71</v>
      </c>
    </row>
    <row r="491" spans="2:54" s="296" customFormat="1" ht="15" customHeight="1" x14ac:dyDescent="0.2">
      <c r="B491" s="247">
        <v>2023</v>
      </c>
      <c r="C491" s="81">
        <v>891780111</v>
      </c>
      <c r="D491" s="82" t="s">
        <v>68</v>
      </c>
      <c r="E491" s="144" t="s">
        <v>13831</v>
      </c>
      <c r="F491" s="145" t="s">
        <v>13832</v>
      </c>
      <c r="G491" s="138">
        <v>0</v>
      </c>
      <c r="H491" s="145"/>
      <c r="I491" s="86" t="s">
        <v>78</v>
      </c>
      <c r="J491" s="81" t="s">
        <v>1527</v>
      </c>
      <c r="K491" s="141" t="s">
        <v>13833</v>
      </c>
      <c r="L491" s="248">
        <v>11853000</v>
      </c>
      <c r="M491" s="81" t="s">
        <v>73</v>
      </c>
      <c r="N491" s="145"/>
      <c r="O491" s="87" t="s">
        <v>13834</v>
      </c>
      <c r="P491" s="87">
        <v>72160630</v>
      </c>
      <c r="Q491" s="150">
        <v>33</v>
      </c>
      <c r="R491" s="169">
        <v>44943</v>
      </c>
      <c r="S491" s="248">
        <v>5363267343</v>
      </c>
      <c r="T491" s="169">
        <v>44971</v>
      </c>
      <c r="U491" s="566">
        <f>L491</f>
        <v>11853000</v>
      </c>
      <c r="V491" s="86" t="s">
        <v>70</v>
      </c>
      <c r="W491" s="143">
        <v>57441846</v>
      </c>
      <c r="X491" s="87" t="s">
        <v>12074</v>
      </c>
      <c r="Y491" s="145"/>
      <c r="Z491" s="201">
        <v>44971</v>
      </c>
      <c r="AA491" s="201">
        <v>44971</v>
      </c>
      <c r="AB491" s="201" t="s">
        <v>80</v>
      </c>
      <c r="AC491" s="201">
        <v>45084</v>
      </c>
      <c r="AD491" s="150">
        <f t="shared" ref="AD491:AD554" si="37">+IF(AB491="1800-01-01",AC491-AA491,AC491-AB491)</f>
        <v>113</v>
      </c>
      <c r="AE491" s="150">
        <v>0</v>
      </c>
      <c r="AF491" s="567">
        <v>0</v>
      </c>
      <c r="AG491" s="150">
        <v>0</v>
      </c>
      <c r="AH491" s="156" t="s">
        <v>80</v>
      </c>
      <c r="AI491" s="150">
        <f t="shared" si="33"/>
        <v>0</v>
      </c>
      <c r="AJ491" s="143">
        <v>1</v>
      </c>
      <c r="AK491" s="248">
        <v>5133000</v>
      </c>
      <c r="AL491" s="156">
        <v>45028</v>
      </c>
      <c r="AM491" s="150">
        <v>0</v>
      </c>
      <c r="AN491" s="169" t="s">
        <v>80</v>
      </c>
      <c r="AO491" s="169" t="s">
        <v>80</v>
      </c>
      <c r="AP491" s="150">
        <f t="shared" si="36"/>
        <v>0</v>
      </c>
      <c r="AQ491" s="252">
        <f>+L491+AF491-AK491</f>
        <v>6720000</v>
      </c>
      <c r="AR491" s="86" t="s">
        <v>115</v>
      </c>
      <c r="AS491" s="143">
        <v>0</v>
      </c>
      <c r="AT491" s="203" t="s">
        <v>80</v>
      </c>
      <c r="AU491" s="248">
        <v>6720000</v>
      </c>
      <c r="AV491" s="364">
        <f t="shared" si="34"/>
        <v>0</v>
      </c>
      <c r="AW491" s="133">
        <f t="shared" si="35"/>
        <v>1</v>
      </c>
      <c r="AX491" s="156">
        <v>45084</v>
      </c>
      <c r="AY491" s="86" t="s">
        <v>253</v>
      </c>
      <c r="AZ491" s="145" t="s">
        <v>13835</v>
      </c>
      <c r="BA491" s="81" t="s">
        <v>71</v>
      </c>
      <c r="BB491" s="81" t="s">
        <v>71</v>
      </c>
    </row>
    <row r="492" spans="2:54" s="296" customFormat="1" ht="15" customHeight="1" x14ac:dyDescent="0.2">
      <c r="B492" s="247">
        <v>2023</v>
      </c>
      <c r="C492" s="81">
        <v>891780111</v>
      </c>
      <c r="D492" s="82" t="s">
        <v>68</v>
      </c>
      <c r="E492" s="144" t="s">
        <v>13836</v>
      </c>
      <c r="F492" s="145" t="s">
        <v>13837</v>
      </c>
      <c r="G492" s="138">
        <v>0</v>
      </c>
      <c r="H492" s="145"/>
      <c r="I492" s="86" t="s">
        <v>78</v>
      </c>
      <c r="J492" s="81" t="s">
        <v>1527</v>
      </c>
      <c r="K492" s="141" t="s">
        <v>13838</v>
      </c>
      <c r="L492" s="248">
        <v>9313000</v>
      </c>
      <c r="M492" s="81" t="s">
        <v>73</v>
      </c>
      <c r="N492" s="145"/>
      <c r="O492" s="87" t="s">
        <v>13839</v>
      </c>
      <c r="P492" s="87">
        <v>32208778</v>
      </c>
      <c r="Q492" s="150">
        <v>33</v>
      </c>
      <c r="R492" s="169">
        <v>44943</v>
      </c>
      <c r="S492" s="248">
        <v>5363267343</v>
      </c>
      <c r="T492" s="169">
        <v>44971</v>
      </c>
      <c r="U492" s="566">
        <f>L492</f>
        <v>9313000</v>
      </c>
      <c r="V492" s="86" t="s">
        <v>70</v>
      </c>
      <c r="W492" s="143">
        <v>85152695</v>
      </c>
      <c r="X492" s="87" t="s">
        <v>12193</v>
      </c>
      <c r="Y492" s="145"/>
      <c r="Z492" s="201">
        <v>44971</v>
      </c>
      <c r="AA492" s="201">
        <v>44971</v>
      </c>
      <c r="AB492" s="201" t="s">
        <v>80</v>
      </c>
      <c r="AC492" s="201">
        <v>45084</v>
      </c>
      <c r="AD492" s="150">
        <f t="shared" si="37"/>
        <v>113</v>
      </c>
      <c r="AE492" s="150">
        <v>0</v>
      </c>
      <c r="AF492" s="567">
        <v>0</v>
      </c>
      <c r="AG492" s="150">
        <v>0</v>
      </c>
      <c r="AH492" s="156" t="s">
        <v>80</v>
      </c>
      <c r="AI492" s="150">
        <f t="shared" si="33"/>
        <v>0</v>
      </c>
      <c r="AJ492" s="143">
        <v>0</v>
      </c>
      <c r="AK492" s="248">
        <v>0</v>
      </c>
      <c r="AL492" s="86" t="s">
        <v>80</v>
      </c>
      <c r="AM492" s="150">
        <v>0</v>
      </c>
      <c r="AN492" s="169" t="s">
        <v>80</v>
      </c>
      <c r="AO492" s="169" t="s">
        <v>80</v>
      </c>
      <c r="AP492" s="150">
        <f t="shared" si="36"/>
        <v>0</v>
      </c>
      <c r="AQ492" s="252">
        <f>+L492+AF492-AK492</f>
        <v>9313000</v>
      </c>
      <c r="AR492" s="86" t="s">
        <v>115</v>
      </c>
      <c r="AS492" s="143">
        <v>0</v>
      </c>
      <c r="AT492" s="203" t="s">
        <v>80</v>
      </c>
      <c r="AU492" s="248">
        <v>9313000</v>
      </c>
      <c r="AV492" s="364">
        <f t="shared" si="34"/>
        <v>0</v>
      </c>
      <c r="AW492" s="133">
        <f t="shared" si="35"/>
        <v>1</v>
      </c>
      <c r="AX492" s="156" t="s">
        <v>80</v>
      </c>
      <c r="AY492" s="86" t="s">
        <v>800</v>
      </c>
      <c r="AZ492" s="145" t="s">
        <v>13840</v>
      </c>
      <c r="BA492" s="81" t="s">
        <v>71</v>
      </c>
      <c r="BB492" s="81" t="s">
        <v>71</v>
      </c>
    </row>
    <row r="493" spans="2:54" s="296" customFormat="1" ht="15" customHeight="1" x14ac:dyDescent="0.2">
      <c r="B493" s="247">
        <v>2023</v>
      </c>
      <c r="C493" s="81">
        <v>891780111</v>
      </c>
      <c r="D493" s="82" t="s">
        <v>68</v>
      </c>
      <c r="E493" s="144" t="s">
        <v>13841</v>
      </c>
      <c r="F493" s="145" t="s">
        <v>13842</v>
      </c>
      <c r="G493" s="138">
        <v>0</v>
      </c>
      <c r="H493" s="145"/>
      <c r="I493" s="86" t="s">
        <v>78</v>
      </c>
      <c r="J493" s="81" t="s">
        <v>1527</v>
      </c>
      <c r="K493" s="141" t="s">
        <v>13843</v>
      </c>
      <c r="L493" s="248">
        <v>14817000</v>
      </c>
      <c r="M493" s="81" t="s">
        <v>73</v>
      </c>
      <c r="N493" s="145"/>
      <c r="O493" s="87" t="s">
        <v>13844</v>
      </c>
      <c r="P493" s="87">
        <v>57427903</v>
      </c>
      <c r="Q493" s="150">
        <v>33</v>
      </c>
      <c r="R493" s="169">
        <v>44943</v>
      </c>
      <c r="S493" s="248">
        <v>5363267343</v>
      </c>
      <c r="T493" s="169">
        <v>44971</v>
      </c>
      <c r="U493" s="566">
        <f>L493</f>
        <v>14817000</v>
      </c>
      <c r="V493" s="86" t="s">
        <v>70</v>
      </c>
      <c r="W493" s="143">
        <v>57441846</v>
      </c>
      <c r="X493" s="87" t="s">
        <v>12074</v>
      </c>
      <c r="Y493" s="145"/>
      <c r="Z493" s="201">
        <v>44971</v>
      </c>
      <c r="AA493" s="201">
        <v>44971</v>
      </c>
      <c r="AB493" s="201" t="s">
        <v>80</v>
      </c>
      <c r="AC493" s="201">
        <v>45084</v>
      </c>
      <c r="AD493" s="150">
        <f t="shared" si="37"/>
        <v>113</v>
      </c>
      <c r="AE493" s="150">
        <v>1</v>
      </c>
      <c r="AF493" s="567">
        <v>2683000</v>
      </c>
      <c r="AG493" s="150">
        <v>1</v>
      </c>
      <c r="AH493" s="201">
        <v>45107</v>
      </c>
      <c r="AI493" s="150">
        <f t="shared" si="33"/>
        <v>23</v>
      </c>
      <c r="AJ493" s="143">
        <v>0</v>
      </c>
      <c r="AK493" s="248">
        <v>0</v>
      </c>
      <c r="AL493" s="86" t="s">
        <v>80</v>
      </c>
      <c r="AM493" s="150">
        <v>0</v>
      </c>
      <c r="AN493" s="169" t="s">
        <v>80</v>
      </c>
      <c r="AO493" s="169" t="s">
        <v>80</v>
      </c>
      <c r="AP493" s="150">
        <f t="shared" si="36"/>
        <v>0</v>
      </c>
      <c r="AQ493" s="252">
        <f>+L493+AF493-AK493</f>
        <v>17500000</v>
      </c>
      <c r="AR493" s="86" t="s">
        <v>115</v>
      </c>
      <c r="AS493" s="143">
        <v>0</v>
      </c>
      <c r="AT493" s="203" t="s">
        <v>80</v>
      </c>
      <c r="AU493" s="248">
        <v>17500000</v>
      </c>
      <c r="AV493" s="364">
        <f t="shared" si="34"/>
        <v>0</v>
      </c>
      <c r="AW493" s="133">
        <f t="shared" si="35"/>
        <v>1</v>
      </c>
      <c r="AX493" s="156" t="s">
        <v>80</v>
      </c>
      <c r="AY493" s="86" t="s">
        <v>800</v>
      </c>
      <c r="AZ493" s="145" t="s">
        <v>13845</v>
      </c>
      <c r="BA493" s="81" t="s">
        <v>71</v>
      </c>
      <c r="BB493" s="81" t="s">
        <v>71</v>
      </c>
    </row>
    <row r="494" spans="2:54" s="296" customFormat="1" ht="15" customHeight="1" x14ac:dyDescent="0.2">
      <c r="B494" s="247">
        <v>2023</v>
      </c>
      <c r="C494" s="81">
        <v>891780111</v>
      </c>
      <c r="D494" s="82" t="s">
        <v>68</v>
      </c>
      <c r="E494" s="144" t="s">
        <v>13846</v>
      </c>
      <c r="F494" s="145" t="s">
        <v>13847</v>
      </c>
      <c r="G494" s="138">
        <v>0</v>
      </c>
      <c r="H494" s="145"/>
      <c r="I494" s="86" t="s">
        <v>78</v>
      </c>
      <c r="J494" s="81" t="s">
        <v>1527</v>
      </c>
      <c r="K494" s="141" t="s">
        <v>13059</v>
      </c>
      <c r="L494" s="248">
        <v>9313000</v>
      </c>
      <c r="M494" s="81" t="s">
        <v>73</v>
      </c>
      <c r="N494" s="145"/>
      <c r="O494" s="87" t="s">
        <v>13848</v>
      </c>
      <c r="P494" s="87">
        <v>7628983</v>
      </c>
      <c r="Q494" s="150">
        <v>33</v>
      </c>
      <c r="R494" s="169">
        <v>44943</v>
      </c>
      <c r="S494" s="248">
        <v>5363267343</v>
      </c>
      <c r="T494" s="169">
        <v>44971</v>
      </c>
      <c r="U494" s="566">
        <f>L494</f>
        <v>9313000</v>
      </c>
      <c r="V494" s="86" t="s">
        <v>70</v>
      </c>
      <c r="W494" s="143">
        <v>57297693</v>
      </c>
      <c r="X494" s="87" t="s">
        <v>10056</v>
      </c>
      <c r="Y494" s="145"/>
      <c r="Z494" s="201">
        <v>44971</v>
      </c>
      <c r="AA494" s="201">
        <v>44971</v>
      </c>
      <c r="AB494" s="201" t="s">
        <v>80</v>
      </c>
      <c r="AC494" s="201">
        <v>45084</v>
      </c>
      <c r="AD494" s="150">
        <f t="shared" si="37"/>
        <v>113</v>
      </c>
      <c r="AE494" s="150">
        <v>0</v>
      </c>
      <c r="AF494" s="567">
        <v>0</v>
      </c>
      <c r="AG494" s="150">
        <v>0</v>
      </c>
      <c r="AH494" s="156" t="s">
        <v>80</v>
      </c>
      <c r="AI494" s="150">
        <f t="shared" si="33"/>
        <v>0</v>
      </c>
      <c r="AJ494" s="143">
        <v>0</v>
      </c>
      <c r="AK494" s="248">
        <v>0</v>
      </c>
      <c r="AL494" s="86" t="s">
        <v>80</v>
      </c>
      <c r="AM494" s="150">
        <v>0</v>
      </c>
      <c r="AN494" s="169" t="s">
        <v>80</v>
      </c>
      <c r="AO494" s="169" t="s">
        <v>80</v>
      </c>
      <c r="AP494" s="150">
        <f t="shared" si="36"/>
        <v>0</v>
      </c>
      <c r="AQ494" s="252">
        <f>+L494+AF494-AK494</f>
        <v>9313000</v>
      </c>
      <c r="AR494" s="86" t="s">
        <v>115</v>
      </c>
      <c r="AS494" s="143">
        <v>0</v>
      </c>
      <c r="AT494" s="203" t="s">
        <v>80</v>
      </c>
      <c r="AU494" s="248">
        <v>9313000</v>
      </c>
      <c r="AV494" s="364">
        <f t="shared" si="34"/>
        <v>0</v>
      </c>
      <c r="AW494" s="133">
        <f t="shared" si="35"/>
        <v>1</v>
      </c>
      <c r="AX494" s="156" t="s">
        <v>80</v>
      </c>
      <c r="AY494" s="86" t="s">
        <v>800</v>
      </c>
      <c r="AZ494" s="145" t="s">
        <v>13849</v>
      </c>
      <c r="BA494" s="81" t="s">
        <v>71</v>
      </c>
      <c r="BB494" s="81" t="s">
        <v>71</v>
      </c>
    </row>
    <row r="495" spans="2:54" s="296" customFormat="1" ht="15" customHeight="1" x14ac:dyDescent="0.2">
      <c r="B495" s="247">
        <v>2023</v>
      </c>
      <c r="C495" s="81">
        <v>891780111</v>
      </c>
      <c r="D495" s="82" t="s">
        <v>68</v>
      </c>
      <c r="E495" s="144" t="s">
        <v>13850</v>
      </c>
      <c r="F495" s="145" t="s">
        <v>13851</v>
      </c>
      <c r="G495" s="138">
        <v>0</v>
      </c>
      <c r="H495" s="145"/>
      <c r="I495" s="86" t="s">
        <v>78</v>
      </c>
      <c r="J495" s="81" t="s">
        <v>1527</v>
      </c>
      <c r="K495" s="141" t="s">
        <v>13852</v>
      </c>
      <c r="L495" s="248">
        <v>11333000</v>
      </c>
      <c r="M495" s="81" t="s">
        <v>73</v>
      </c>
      <c r="N495" s="145"/>
      <c r="O495" s="87" t="s">
        <v>13853</v>
      </c>
      <c r="P495" s="87">
        <v>1082852952</v>
      </c>
      <c r="Q495" s="150">
        <v>33</v>
      </c>
      <c r="R495" s="169">
        <v>44943</v>
      </c>
      <c r="S495" s="248">
        <v>5363267343</v>
      </c>
      <c r="T495" s="169">
        <v>44971</v>
      </c>
      <c r="U495" s="566">
        <f>L495</f>
        <v>11333000</v>
      </c>
      <c r="V495" s="86" t="s">
        <v>70</v>
      </c>
      <c r="W495" s="143">
        <v>85465146</v>
      </c>
      <c r="X495" s="87" t="s">
        <v>11756</v>
      </c>
      <c r="Y495" s="145"/>
      <c r="Z495" s="201">
        <v>44971</v>
      </c>
      <c r="AA495" s="201">
        <v>44971</v>
      </c>
      <c r="AB495" s="201" t="s">
        <v>80</v>
      </c>
      <c r="AC495" s="201">
        <v>45093</v>
      </c>
      <c r="AD495" s="150">
        <f t="shared" si="37"/>
        <v>122</v>
      </c>
      <c r="AE495" s="150">
        <v>1</v>
      </c>
      <c r="AF495" s="567">
        <v>1167000</v>
      </c>
      <c r="AG495" s="150">
        <v>1</v>
      </c>
      <c r="AH495" s="201">
        <v>45107</v>
      </c>
      <c r="AI495" s="150">
        <f t="shared" si="33"/>
        <v>14</v>
      </c>
      <c r="AJ495" s="143">
        <v>0</v>
      </c>
      <c r="AK495" s="248">
        <v>0</v>
      </c>
      <c r="AL495" s="86" t="s">
        <v>80</v>
      </c>
      <c r="AM495" s="150">
        <v>0</v>
      </c>
      <c r="AN495" s="169" t="s">
        <v>80</v>
      </c>
      <c r="AO495" s="169" t="s">
        <v>80</v>
      </c>
      <c r="AP495" s="150">
        <f t="shared" si="36"/>
        <v>0</v>
      </c>
      <c r="AQ495" s="252">
        <f>+L495+AF495-AK495</f>
        <v>12500000</v>
      </c>
      <c r="AR495" s="86" t="s">
        <v>115</v>
      </c>
      <c r="AS495" s="143">
        <v>0</v>
      </c>
      <c r="AT495" s="203" t="s">
        <v>80</v>
      </c>
      <c r="AU495" s="248">
        <v>12500000</v>
      </c>
      <c r="AV495" s="364">
        <f t="shared" si="34"/>
        <v>0</v>
      </c>
      <c r="AW495" s="133">
        <f t="shared" si="35"/>
        <v>1</v>
      </c>
      <c r="AX495" s="156" t="s">
        <v>80</v>
      </c>
      <c r="AY495" s="86" t="s">
        <v>800</v>
      </c>
      <c r="AZ495" s="145" t="s">
        <v>13854</v>
      </c>
      <c r="BA495" s="81" t="s">
        <v>71</v>
      </c>
      <c r="BB495" s="81" t="s">
        <v>71</v>
      </c>
    </row>
    <row r="496" spans="2:54" s="296" customFormat="1" ht="15" customHeight="1" x14ac:dyDescent="0.2">
      <c r="B496" s="247">
        <v>2023</v>
      </c>
      <c r="C496" s="81">
        <v>891780111</v>
      </c>
      <c r="D496" s="82" t="s">
        <v>68</v>
      </c>
      <c r="E496" s="144" t="s">
        <v>13855</v>
      </c>
      <c r="F496" s="145" t="s">
        <v>13856</v>
      </c>
      <c r="G496" s="138">
        <v>0</v>
      </c>
      <c r="H496" s="145"/>
      <c r="I496" s="86" t="s">
        <v>78</v>
      </c>
      <c r="J496" s="81" t="s">
        <v>1527</v>
      </c>
      <c r="K496" s="141" t="s">
        <v>13857</v>
      </c>
      <c r="L496" s="248">
        <v>14393000</v>
      </c>
      <c r="M496" s="81" t="s">
        <v>73</v>
      </c>
      <c r="N496" s="145"/>
      <c r="O496" s="87" t="s">
        <v>13858</v>
      </c>
      <c r="P496" s="87">
        <v>1082863010</v>
      </c>
      <c r="Q496" s="150">
        <v>33</v>
      </c>
      <c r="R496" s="169">
        <v>44943</v>
      </c>
      <c r="S496" s="248">
        <v>5363267343</v>
      </c>
      <c r="T496" s="169">
        <v>44971</v>
      </c>
      <c r="U496" s="566">
        <f>L496</f>
        <v>14393000</v>
      </c>
      <c r="V496" s="86" t="s">
        <v>70</v>
      </c>
      <c r="W496" s="143">
        <v>36557666</v>
      </c>
      <c r="X496" s="87" t="s">
        <v>9555</v>
      </c>
      <c r="Y496" s="145"/>
      <c r="Z496" s="201">
        <v>44971</v>
      </c>
      <c r="AA496" s="201">
        <v>44971</v>
      </c>
      <c r="AB496" s="201" t="s">
        <v>80</v>
      </c>
      <c r="AC496" s="201">
        <v>45084</v>
      </c>
      <c r="AD496" s="150">
        <f t="shared" si="37"/>
        <v>113</v>
      </c>
      <c r="AE496" s="150">
        <v>0</v>
      </c>
      <c r="AF496" s="567">
        <v>0</v>
      </c>
      <c r="AG496" s="150">
        <v>0</v>
      </c>
      <c r="AH496" s="156" t="s">
        <v>80</v>
      </c>
      <c r="AI496" s="150">
        <f t="shared" si="33"/>
        <v>0</v>
      </c>
      <c r="AJ496" s="143">
        <v>0</v>
      </c>
      <c r="AK496" s="248">
        <v>0</v>
      </c>
      <c r="AL496" s="86" t="s">
        <v>80</v>
      </c>
      <c r="AM496" s="150">
        <v>0</v>
      </c>
      <c r="AN496" s="169" t="s">
        <v>80</v>
      </c>
      <c r="AO496" s="169" t="s">
        <v>80</v>
      </c>
      <c r="AP496" s="150">
        <f t="shared" si="36"/>
        <v>0</v>
      </c>
      <c r="AQ496" s="252">
        <f>+L496+AF496-AK496</f>
        <v>14393000</v>
      </c>
      <c r="AR496" s="86" t="s">
        <v>115</v>
      </c>
      <c r="AS496" s="143">
        <v>0</v>
      </c>
      <c r="AT496" s="203" t="s">
        <v>80</v>
      </c>
      <c r="AU496" s="248">
        <v>14393000</v>
      </c>
      <c r="AV496" s="364">
        <f t="shared" si="34"/>
        <v>0</v>
      </c>
      <c r="AW496" s="133">
        <f t="shared" si="35"/>
        <v>1</v>
      </c>
      <c r="AX496" s="156" t="s">
        <v>80</v>
      </c>
      <c r="AY496" s="86" t="s">
        <v>800</v>
      </c>
      <c r="AZ496" s="145" t="s">
        <v>13859</v>
      </c>
      <c r="BA496" s="81" t="s">
        <v>71</v>
      </c>
      <c r="BB496" s="81" t="s">
        <v>71</v>
      </c>
    </row>
    <row r="497" spans="2:54" s="296" customFormat="1" ht="15" customHeight="1" x14ac:dyDescent="0.2">
      <c r="B497" s="247">
        <v>2023</v>
      </c>
      <c r="C497" s="81">
        <v>891780111</v>
      </c>
      <c r="D497" s="82" t="s">
        <v>68</v>
      </c>
      <c r="E497" s="144" t="s">
        <v>13860</v>
      </c>
      <c r="F497" s="145" t="s">
        <v>13861</v>
      </c>
      <c r="G497" s="138">
        <v>0</v>
      </c>
      <c r="H497" s="145"/>
      <c r="I497" s="86" t="s">
        <v>78</v>
      </c>
      <c r="J497" s="81" t="s">
        <v>1527</v>
      </c>
      <c r="K497" s="141" t="s">
        <v>13862</v>
      </c>
      <c r="L497" s="248">
        <v>9313000</v>
      </c>
      <c r="M497" s="81" t="s">
        <v>73</v>
      </c>
      <c r="N497" s="145"/>
      <c r="O497" s="87" t="s">
        <v>13863</v>
      </c>
      <c r="P497" s="87">
        <v>57443455</v>
      </c>
      <c r="Q497" s="150">
        <v>33</v>
      </c>
      <c r="R497" s="169">
        <v>44943</v>
      </c>
      <c r="S497" s="248">
        <v>5363267343</v>
      </c>
      <c r="T497" s="169">
        <v>44971</v>
      </c>
      <c r="U497" s="566">
        <f>L497</f>
        <v>9313000</v>
      </c>
      <c r="V497" s="86" t="s">
        <v>70</v>
      </c>
      <c r="W497" s="143">
        <v>36557666</v>
      </c>
      <c r="X497" s="87" t="s">
        <v>9555</v>
      </c>
      <c r="Y497" s="145"/>
      <c r="Z497" s="201">
        <v>44971</v>
      </c>
      <c r="AA497" s="201">
        <v>44971</v>
      </c>
      <c r="AB497" s="201" t="s">
        <v>80</v>
      </c>
      <c r="AC497" s="201">
        <v>45084</v>
      </c>
      <c r="AD497" s="150">
        <f t="shared" si="37"/>
        <v>113</v>
      </c>
      <c r="AE497" s="150">
        <v>0</v>
      </c>
      <c r="AF497" s="567">
        <v>0</v>
      </c>
      <c r="AG497" s="150">
        <v>0</v>
      </c>
      <c r="AH497" s="156" t="s">
        <v>80</v>
      </c>
      <c r="AI497" s="150">
        <f t="shared" si="33"/>
        <v>0</v>
      </c>
      <c r="AJ497" s="143">
        <v>0</v>
      </c>
      <c r="AK497" s="248">
        <v>0</v>
      </c>
      <c r="AL497" s="86" t="s">
        <v>80</v>
      </c>
      <c r="AM497" s="150">
        <v>0</v>
      </c>
      <c r="AN497" s="169" t="s">
        <v>80</v>
      </c>
      <c r="AO497" s="169" t="s">
        <v>80</v>
      </c>
      <c r="AP497" s="150">
        <f t="shared" si="36"/>
        <v>0</v>
      </c>
      <c r="AQ497" s="252">
        <f>+L497+AF497-AK497</f>
        <v>9313000</v>
      </c>
      <c r="AR497" s="86" t="s">
        <v>115</v>
      </c>
      <c r="AS497" s="143">
        <v>0</v>
      </c>
      <c r="AT497" s="203" t="s">
        <v>80</v>
      </c>
      <c r="AU497" s="248">
        <v>9313000</v>
      </c>
      <c r="AV497" s="364">
        <f t="shared" si="34"/>
        <v>0</v>
      </c>
      <c r="AW497" s="133">
        <f t="shared" si="35"/>
        <v>1</v>
      </c>
      <c r="AX497" s="156" t="s">
        <v>80</v>
      </c>
      <c r="AY497" s="86" t="s">
        <v>800</v>
      </c>
      <c r="AZ497" s="145" t="s">
        <v>13864</v>
      </c>
      <c r="BA497" s="81" t="s">
        <v>71</v>
      </c>
      <c r="BB497" s="81" t="s">
        <v>71</v>
      </c>
    </row>
    <row r="498" spans="2:54" s="296" customFormat="1" ht="15" customHeight="1" x14ac:dyDescent="0.2">
      <c r="B498" s="247">
        <v>2023</v>
      </c>
      <c r="C498" s="81">
        <v>891780111</v>
      </c>
      <c r="D498" s="82" t="s">
        <v>68</v>
      </c>
      <c r="E498" s="144" t="s">
        <v>13865</v>
      </c>
      <c r="F498" s="145" t="s">
        <v>13866</v>
      </c>
      <c r="G498" s="138">
        <v>0</v>
      </c>
      <c r="H498" s="145"/>
      <c r="I498" s="86" t="s">
        <v>78</v>
      </c>
      <c r="J498" s="81" t="s">
        <v>1527</v>
      </c>
      <c r="K498" s="141" t="s">
        <v>13867</v>
      </c>
      <c r="L498" s="248">
        <v>11853000</v>
      </c>
      <c r="M498" s="81" t="s">
        <v>73</v>
      </c>
      <c r="N498" s="145"/>
      <c r="O498" s="87" t="s">
        <v>13868</v>
      </c>
      <c r="P498" s="87">
        <v>1082961721</v>
      </c>
      <c r="Q498" s="150">
        <v>33</v>
      </c>
      <c r="R498" s="169">
        <v>44943</v>
      </c>
      <c r="S498" s="248">
        <v>5363267343</v>
      </c>
      <c r="T498" s="169">
        <v>44971</v>
      </c>
      <c r="U498" s="566">
        <f>L498</f>
        <v>11853000</v>
      </c>
      <c r="V498" s="86" t="s">
        <v>70</v>
      </c>
      <c r="W498" s="143">
        <v>36557666</v>
      </c>
      <c r="X498" s="87" t="s">
        <v>9555</v>
      </c>
      <c r="Y498" s="145"/>
      <c r="Z498" s="201">
        <v>44971</v>
      </c>
      <c r="AA498" s="201">
        <v>44971</v>
      </c>
      <c r="AB498" s="201" t="s">
        <v>80</v>
      </c>
      <c r="AC498" s="201">
        <v>45084</v>
      </c>
      <c r="AD498" s="150">
        <f t="shared" si="37"/>
        <v>113</v>
      </c>
      <c r="AE498" s="150">
        <v>0</v>
      </c>
      <c r="AF498" s="567">
        <v>0</v>
      </c>
      <c r="AG498" s="150">
        <v>0</v>
      </c>
      <c r="AH498" s="156" t="s">
        <v>80</v>
      </c>
      <c r="AI498" s="150">
        <f t="shared" si="33"/>
        <v>0</v>
      </c>
      <c r="AJ498" s="143">
        <v>0</v>
      </c>
      <c r="AK498" s="248">
        <v>0</v>
      </c>
      <c r="AL498" s="86" t="s">
        <v>80</v>
      </c>
      <c r="AM498" s="150">
        <v>0</v>
      </c>
      <c r="AN498" s="169" t="s">
        <v>80</v>
      </c>
      <c r="AO498" s="169" t="s">
        <v>80</v>
      </c>
      <c r="AP498" s="150">
        <f t="shared" si="36"/>
        <v>0</v>
      </c>
      <c r="AQ498" s="252">
        <f>+L498+AF498-AK498</f>
        <v>11853000</v>
      </c>
      <c r="AR498" s="86" t="s">
        <v>115</v>
      </c>
      <c r="AS498" s="143">
        <v>0</v>
      </c>
      <c r="AT498" s="203" t="s">
        <v>80</v>
      </c>
      <c r="AU498" s="248">
        <v>11853000</v>
      </c>
      <c r="AV498" s="364">
        <f t="shared" si="34"/>
        <v>0</v>
      </c>
      <c r="AW498" s="133">
        <f t="shared" si="35"/>
        <v>1</v>
      </c>
      <c r="AX498" s="156" t="s">
        <v>80</v>
      </c>
      <c r="AY498" s="86" t="s">
        <v>800</v>
      </c>
      <c r="AZ498" s="145" t="s">
        <v>13869</v>
      </c>
      <c r="BA498" s="81" t="s">
        <v>71</v>
      </c>
      <c r="BB498" s="81" t="s">
        <v>71</v>
      </c>
    </row>
    <row r="499" spans="2:54" s="296" customFormat="1" ht="15" customHeight="1" x14ac:dyDescent="0.2">
      <c r="B499" s="247">
        <v>2023</v>
      </c>
      <c r="C499" s="81">
        <v>891780111</v>
      </c>
      <c r="D499" s="82" t="s">
        <v>68</v>
      </c>
      <c r="E499" s="144" t="s">
        <v>13870</v>
      </c>
      <c r="F499" s="145" t="s">
        <v>13871</v>
      </c>
      <c r="G499" s="138">
        <v>0</v>
      </c>
      <c r="H499" s="145"/>
      <c r="I499" s="86" t="s">
        <v>78</v>
      </c>
      <c r="J499" s="81" t="s">
        <v>1527</v>
      </c>
      <c r="K499" s="141" t="s">
        <v>13872</v>
      </c>
      <c r="L499" s="248">
        <v>14393000</v>
      </c>
      <c r="M499" s="81" t="s">
        <v>73</v>
      </c>
      <c r="N499" s="145"/>
      <c r="O499" s="87" t="s">
        <v>13873</v>
      </c>
      <c r="P499" s="87">
        <v>39142264</v>
      </c>
      <c r="Q499" s="150">
        <v>33</v>
      </c>
      <c r="R499" s="169">
        <v>44943</v>
      </c>
      <c r="S499" s="248">
        <v>5363267343</v>
      </c>
      <c r="T499" s="169">
        <v>44971</v>
      </c>
      <c r="U499" s="566">
        <f>L499</f>
        <v>14393000</v>
      </c>
      <c r="V499" s="86" t="s">
        <v>70</v>
      </c>
      <c r="W499" s="143">
        <v>12539351</v>
      </c>
      <c r="X499" s="87" t="s">
        <v>11652</v>
      </c>
      <c r="Y499" s="145"/>
      <c r="Z499" s="201">
        <v>44971</v>
      </c>
      <c r="AA499" s="201">
        <v>44971</v>
      </c>
      <c r="AB499" s="201" t="s">
        <v>80</v>
      </c>
      <c r="AC499" s="201">
        <v>45084</v>
      </c>
      <c r="AD499" s="150">
        <f t="shared" si="37"/>
        <v>113</v>
      </c>
      <c r="AE499" s="150">
        <v>1</v>
      </c>
      <c r="AF499" s="567">
        <v>2607000</v>
      </c>
      <c r="AG499" s="150">
        <v>1</v>
      </c>
      <c r="AH499" s="201">
        <v>45107</v>
      </c>
      <c r="AI499" s="150">
        <f t="shared" si="33"/>
        <v>23</v>
      </c>
      <c r="AJ499" s="143">
        <v>0</v>
      </c>
      <c r="AK499" s="248">
        <v>0</v>
      </c>
      <c r="AL499" s="86" t="s">
        <v>80</v>
      </c>
      <c r="AM499" s="150">
        <v>0</v>
      </c>
      <c r="AN499" s="169" t="s">
        <v>80</v>
      </c>
      <c r="AO499" s="169" t="s">
        <v>80</v>
      </c>
      <c r="AP499" s="150">
        <f t="shared" si="36"/>
        <v>0</v>
      </c>
      <c r="AQ499" s="252">
        <f>+L499+AF499-AK499</f>
        <v>17000000</v>
      </c>
      <c r="AR499" s="86" t="s">
        <v>115</v>
      </c>
      <c r="AS499" s="143">
        <v>0</v>
      </c>
      <c r="AT499" s="203" t="s">
        <v>80</v>
      </c>
      <c r="AU499" s="248">
        <v>17000000</v>
      </c>
      <c r="AV499" s="364">
        <f t="shared" si="34"/>
        <v>0</v>
      </c>
      <c r="AW499" s="133">
        <f t="shared" si="35"/>
        <v>1</v>
      </c>
      <c r="AX499" s="156" t="s">
        <v>80</v>
      </c>
      <c r="AY499" s="86" t="s">
        <v>800</v>
      </c>
      <c r="AZ499" s="145" t="s">
        <v>13874</v>
      </c>
      <c r="BA499" s="81" t="s">
        <v>71</v>
      </c>
      <c r="BB499" s="81" t="s">
        <v>71</v>
      </c>
    </row>
    <row r="500" spans="2:54" s="296" customFormat="1" ht="15" customHeight="1" x14ac:dyDescent="0.2">
      <c r="B500" s="247">
        <v>2023</v>
      </c>
      <c r="C500" s="81">
        <v>891780111</v>
      </c>
      <c r="D500" s="82" t="s">
        <v>68</v>
      </c>
      <c r="E500" s="144" t="s">
        <v>13875</v>
      </c>
      <c r="F500" s="145" t="s">
        <v>13876</v>
      </c>
      <c r="G500" s="138">
        <v>0</v>
      </c>
      <c r="H500" s="145"/>
      <c r="I500" s="86" t="s">
        <v>78</v>
      </c>
      <c r="J500" s="81" t="s">
        <v>1527</v>
      </c>
      <c r="K500" s="141" t="s">
        <v>13877</v>
      </c>
      <c r="L500" s="248">
        <v>8043000</v>
      </c>
      <c r="M500" s="81" t="s">
        <v>73</v>
      </c>
      <c r="N500" s="145"/>
      <c r="O500" s="87" t="s">
        <v>13878</v>
      </c>
      <c r="P500" s="87">
        <v>1082410646</v>
      </c>
      <c r="Q500" s="150">
        <v>33</v>
      </c>
      <c r="R500" s="169">
        <v>44943</v>
      </c>
      <c r="S500" s="248">
        <v>5363267343</v>
      </c>
      <c r="T500" s="169">
        <v>44971</v>
      </c>
      <c r="U500" s="566">
        <f>L500</f>
        <v>8043000</v>
      </c>
      <c r="V500" s="86" t="s">
        <v>70</v>
      </c>
      <c r="W500" s="143">
        <v>57297693</v>
      </c>
      <c r="X500" s="87" t="s">
        <v>10056</v>
      </c>
      <c r="Y500" s="145"/>
      <c r="Z500" s="201">
        <v>44971</v>
      </c>
      <c r="AA500" s="201">
        <v>44971</v>
      </c>
      <c r="AB500" s="201" t="s">
        <v>80</v>
      </c>
      <c r="AC500" s="201">
        <v>45084</v>
      </c>
      <c r="AD500" s="150">
        <f t="shared" si="37"/>
        <v>113</v>
      </c>
      <c r="AE500" s="150">
        <v>1</v>
      </c>
      <c r="AF500" s="567">
        <v>1457000</v>
      </c>
      <c r="AG500" s="150">
        <v>1</v>
      </c>
      <c r="AH500" s="201">
        <v>45107</v>
      </c>
      <c r="AI500" s="150">
        <f t="shared" si="33"/>
        <v>23</v>
      </c>
      <c r="AJ500" s="143">
        <v>0</v>
      </c>
      <c r="AK500" s="248">
        <v>0</v>
      </c>
      <c r="AL500" s="86" t="s">
        <v>80</v>
      </c>
      <c r="AM500" s="150">
        <v>0</v>
      </c>
      <c r="AN500" s="169" t="s">
        <v>80</v>
      </c>
      <c r="AO500" s="169" t="s">
        <v>80</v>
      </c>
      <c r="AP500" s="150">
        <f t="shared" si="36"/>
        <v>0</v>
      </c>
      <c r="AQ500" s="252">
        <f>+L500+AF500-AK500</f>
        <v>9500000</v>
      </c>
      <c r="AR500" s="86" t="s">
        <v>115</v>
      </c>
      <c r="AS500" s="143">
        <v>0</v>
      </c>
      <c r="AT500" s="203" t="s">
        <v>80</v>
      </c>
      <c r="AU500" s="248">
        <v>9500000</v>
      </c>
      <c r="AV500" s="364">
        <f t="shared" si="34"/>
        <v>0</v>
      </c>
      <c r="AW500" s="133">
        <f t="shared" si="35"/>
        <v>1</v>
      </c>
      <c r="AX500" s="156" t="s">
        <v>80</v>
      </c>
      <c r="AY500" s="86" t="s">
        <v>800</v>
      </c>
      <c r="AZ500" s="145" t="s">
        <v>13879</v>
      </c>
      <c r="BA500" s="81" t="s">
        <v>71</v>
      </c>
      <c r="BB500" s="81" t="s">
        <v>71</v>
      </c>
    </row>
    <row r="501" spans="2:54" s="296" customFormat="1" ht="15" customHeight="1" x14ac:dyDescent="0.2">
      <c r="B501" s="247">
        <v>2023</v>
      </c>
      <c r="C501" s="81">
        <v>891780111</v>
      </c>
      <c r="D501" s="82" t="s">
        <v>68</v>
      </c>
      <c r="E501" s="144" t="s">
        <v>13880</v>
      </c>
      <c r="F501" s="145" t="s">
        <v>13881</v>
      </c>
      <c r="G501" s="138">
        <v>0</v>
      </c>
      <c r="H501" s="145"/>
      <c r="I501" s="86" t="s">
        <v>78</v>
      </c>
      <c r="J501" s="81" t="s">
        <v>1527</v>
      </c>
      <c r="K501" s="141" t="s">
        <v>13882</v>
      </c>
      <c r="L501" s="248">
        <v>13123000</v>
      </c>
      <c r="M501" s="81" t="s">
        <v>73</v>
      </c>
      <c r="N501" s="145"/>
      <c r="O501" s="87" t="s">
        <v>13883</v>
      </c>
      <c r="P501" s="87">
        <v>1082848177</v>
      </c>
      <c r="Q501" s="150">
        <v>33</v>
      </c>
      <c r="R501" s="169">
        <v>44943</v>
      </c>
      <c r="S501" s="248">
        <v>5363267343</v>
      </c>
      <c r="T501" s="169">
        <v>44971</v>
      </c>
      <c r="U501" s="566">
        <f>L501</f>
        <v>13123000</v>
      </c>
      <c r="V501" s="86" t="s">
        <v>70</v>
      </c>
      <c r="W501" s="143">
        <v>85152695</v>
      </c>
      <c r="X501" s="87" t="s">
        <v>12193</v>
      </c>
      <c r="Y501" s="145"/>
      <c r="Z501" s="201">
        <v>44971</v>
      </c>
      <c r="AA501" s="201">
        <v>44971</v>
      </c>
      <c r="AB501" s="201" t="s">
        <v>80</v>
      </c>
      <c r="AC501" s="201">
        <v>45084</v>
      </c>
      <c r="AD501" s="150">
        <f t="shared" si="37"/>
        <v>113</v>
      </c>
      <c r="AE501" s="150">
        <v>0</v>
      </c>
      <c r="AF501" s="567">
        <v>0</v>
      </c>
      <c r="AG501" s="150">
        <v>0</v>
      </c>
      <c r="AH501" s="156" t="s">
        <v>80</v>
      </c>
      <c r="AI501" s="150">
        <f t="shared" si="33"/>
        <v>0</v>
      </c>
      <c r="AJ501" s="143">
        <v>0</v>
      </c>
      <c r="AK501" s="248">
        <v>0</v>
      </c>
      <c r="AL501" s="86" t="s">
        <v>80</v>
      </c>
      <c r="AM501" s="150">
        <v>0</v>
      </c>
      <c r="AN501" s="169" t="s">
        <v>80</v>
      </c>
      <c r="AO501" s="169" t="s">
        <v>80</v>
      </c>
      <c r="AP501" s="150">
        <f t="shared" si="36"/>
        <v>0</v>
      </c>
      <c r="AQ501" s="252">
        <f>+L501+AF501-AK501</f>
        <v>13123000</v>
      </c>
      <c r="AR501" s="86" t="s">
        <v>115</v>
      </c>
      <c r="AS501" s="143">
        <v>0</v>
      </c>
      <c r="AT501" s="203" t="s">
        <v>80</v>
      </c>
      <c r="AU501" s="248">
        <v>13123000</v>
      </c>
      <c r="AV501" s="364">
        <f t="shared" si="34"/>
        <v>0</v>
      </c>
      <c r="AW501" s="133">
        <f t="shared" si="35"/>
        <v>1</v>
      </c>
      <c r="AX501" s="156" t="s">
        <v>80</v>
      </c>
      <c r="AY501" s="86" t="s">
        <v>800</v>
      </c>
      <c r="AZ501" s="145" t="s">
        <v>13884</v>
      </c>
      <c r="BA501" s="81" t="s">
        <v>71</v>
      </c>
      <c r="BB501" s="81" t="s">
        <v>71</v>
      </c>
    </row>
    <row r="502" spans="2:54" s="296" customFormat="1" ht="15" customHeight="1" x14ac:dyDescent="0.2">
      <c r="B502" s="247">
        <v>2023</v>
      </c>
      <c r="C502" s="81">
        <v>891780111</v>
      </c>
      <c r="D502" s="82" t="s">
        <v>68</v>
      </c>
      <c r="E502" s="144" t="s">
        <v>13885</v>
      </c>
      <c r="F502" s="145" t="s">
        <v>13886</v>
      </c>
      <c r="G502" s="138">
        <v>0</v>
      </c>
      <c r="H502" s="145"/>
      <c r="I502" s="86" t="s">
        <v>78</v>
      </c>
      <c r="J502" s="81" t="s">
        <v>1527</v>
      </c>
      <c r="K502" s="141" t="s">
        <v>13887</v>
      </c>
      <c r="L502" s="248">
        <v>9313000</v>
      </c>
      <c r="M502" s="81" t="s">
        <v>73</v>
      </c>
      <c r="N502" s="145"/>
      <c r="O502" s="87" t="s">
        <v>13888</v>
      </c>
      <c r="P502" s="87">
        <v>85477304</v>
      </c>
      <c r="Q502" s="150">
        <v>33</v>
      </c>
      <c r="R502" s="169">
        <v>44943</v>
      </c>
      <c r="S502" s="248">
        <v>5363267343</v>
      </c>
      <c r="T502" s="169">
        <v>44971</v>
      </c>
      <c r="U502" s="566">
        <f>L502</f>
        <v>9313000</v>
      </c>
      <c r="V502" s="86" t="s">
        <v>70</v>
      </c>
      <c r="W502" s="143">
        <v>36557666</v>
      </c>
      <c r="X502" s="87" t="s">
        <v>9555</v>
      </c>
      <c r="Y502" s="145"/>
      <c r="Z502" s="201">
        <v>44971</v>
      </c>
      <c r="AA502" s="201">
        <v>44971</v>
      </c>
      <c r="AB502" s="201" t="s">
        <v>80</v>
      </c>
      <c r="AC502" s="201">
        <v>45084</v>
      </c>
      <c r="AD502" s="150">
        <f t="shared" si="37"/>
        <v>113</v>
      </c>
      <c r="AE502" s="150">
        <v>0</v>
      </c>
      <c r="AF502" s="567">
        <v>0</v>
      </c>
      <c r="AG502" s="150">
        <v>0</v>
      </c>
      <c r="AH502" s="156" t="s">
        <v>80</v>
      </c>
      <c r="AI502" s="150">
        <f t="shared" si="33"/>
        <v>0</v>
      </c>
      <c r="AJ502" s="143">
        <v>0</v>
      </c>
      <c r="AK502" s="248">
        <v>0</v>
      </c>
      <c r="AL502" s="86" t="s">
        <v>80</v>
      </c>
      <c r="AM502" s="150">
        <v>0</v>
      </c>
      <c r="AN502" s="169" t="s">
        <v>80</v>
      </c>
      <c r="AO502" s="169" t="s">
        <v>80</v>
      </c>
      <c r="AP502" s="150">
        <f t="shared" si="36"/>
        <v>0</v>
      </c>
      <c r="AQ502" s="252">
        <f>+L502+AF502-AK502</f>
        <v>9313000</v>
      </c>
      <c r="AR502" s="86" t="s">
        <v>115</v>
      </c>
      <c r="AS502" s="143">
        <v>0</v>
      </c>
      <c r="AT502" s="203" t="s">
        <v>80</v>
      </c>
      <c r="AU502" s="248">
        <v>9313000</v>
      </c>
      <c r="AV502" s="364">
        <f t="shared" si="34"/>
        <v>0</v>
      </c>
      <c r="AW502" s="133">
        <f t="shared" si="35"/>
        <v>1</v>
      </c>
      <c r="AX502" s="156" t="s">
        <v>80</v>
      </c>
      <c r="AY502" s="86" t="s">
        <v>800</v>
      </c>
      <c r="AZ502" s="145" t="s">
        <v>13889</v>
      </c>
      <c r="BA502" s="81" t="s">
        <v>71</v>
      </c>
      <c r="BB502" s="81" t="s">
        <v>71</v>
      </c>
    </row>
    <row r="503" spans="2:54" s="296" customFormat="1" ht="15" customHeight="1" x14ac:dyDescent="0.2">
      <c r="B503" s="247">
        <v>2023</v>
      </c>
      <c r="C503" s="81">
        <v>891780111</v>
      </c>
      <c r="D503" s="82" t="s">
        <v>68</v>
      </c>
      <c r="E503" s="144" t="s">
        <v>13890</v>
      </c>
      <c r="F503" s="145" t="s">
        <v>13891</v>
      </c>
      <c r="G503" s="138">
        <v>0</v>
      </c>
      <c r="H503" s="145"/>
      <c r="I503" s="86" t="s">
        <v>78</v>
      </c>
      <c r="J503" s="81" t="s">
        <v>1527</v>
      </c>
      <c r="K503" s="141" t="s">
        <v>13892</v>
      </c>
      <c r="L503" s="248">
        <v>9313000</v>
      </c>
      <c r="M503" s="81" t="s">
        <v>73</v>
      </c>
      <c r="N503" s="145"/>
      <c r="O503" s="87" t="s">
        <v>13893</v>
      </c>
      <c r="P503" s="87">
        <v>73376946</v>
      </c>
      <c r="Q503" s="150">
        <v>33</v>
      </c>
      <c r="R503" s="169">
        <v>44943</v>
      </c>
      <c r="S503" s="248">
        <v>5363267343</v>
      </c>
      <c r="T503" s="169">
        <v>44971</v>
      </c>
      <c r="U503" s="566">
        <f>L503</f>
        <v>9313000</v>
      </c>
      <c r="V503" s="86" t="s">
        <v>70</v>
      </c>
      <c r="W503" s="143">
        <v>85152695</v>
      </c>
      <c r="X503" s="87" t="s">
        <v>12193</v>
      </c>
      <c r="Y503" s="145"/>
      <c r="Z503" s="201">
        <v>44971</v>
      </c>
      <c r="AA503" s="201">
        <v>44971</v>
      </c>
      <c r="AB503" s="201" t="s">
        <v>80</v>
      </c>
      <c r="AC503" s="201">
        <v>45084</v>
      </c>
      <c r="AD503" s="150">
        <f t="shared" si="37"/>
        <v>113</v>
      </c>
      <c r="AE503" s="150">
        <v>0</v>
      </c>
      <c r="AF503" s="567">
        <v>0</v>
      </c>
      <c r="AG503" s="150">
        <v>0</v>
      </c>
      <c r="AH503" s="156" t="s">
        <v>80</v>
      </c>
      <c r="AI503" s="150">
        <f t="shared" si="33"/>
        <v>0</v>
      </c>
      <c r="AJ503" s="143">
        <v>0</v>
      </c>
      <c r="AK503" s="248">
        <v>0</v>
      </c>
      <c r="AL503" s="86" t="s">
        <v>80</v>
      </c>
      <c r="AM503" s="150">
        <v>0</v>
      </c>
      <c r="AN503" s="169" t="s">
        <v>80</v>
      </c>
      <c r="AO503" s="169" t="s">
        <v>80</v>
      </c>
      <c r="AP503" s="150">
        <f t="shared" si="36"/>
        <v>0</v>
      </c>
      <c r="AQ503" s="252">
        <f>+L503+AF503-AK503</f>
        <v>9313000</v>
      </c>
      <c r="AR503" s="86" t="s">
        <v>115</v>
      </c>
      <c r="AS503" s="143">
        <v>0</v>
      </c>
      <c r="AT503" s="203" t="s">
        <v>80</v>
      </c>
      <c r="AU503" s="248">
        <v>9313000</v>
      </c>
      <c r="AV503" s="364">
        <f t="shared" si="34"/>
        <v>0</v>
      </c>
      <c r="AW503" s="133">
        <f t="shared" si="35"/>
        <v>1</v>
      </c>
      <c r="AX503" s="156" t="s">
        <v>80</v>
      </c>
      <c r="AY503" s="86" t="s">
        <v>800</v>
      </c>
      <c r="AZ503" s="145" t="s">
        <v>13894</v>
      </c>
      <c r="BA503" s="81" t="s">
        <v>71</v>
      </c>
      <c r="BB503" s="81" t="s">
        <v>71</v>
      </c>
    </row>
    <row r="504" spans="2:54" s="296" customFormat="1" ht="15" customHeight="1" x14ac:dyDescent="0.2">
      <c r="B504" s="247">
        <v>2023</v>
      </c>
      <c r="C504" s="81">
        <v>891780111</v>
      </c>
      <c r="D504" s="82" t="s">
        <v>68</v>
      </c>
      <c r="E504" s="144" t="s">
        <v>13895</v>
      </c>
      <c r="F504" s="145" t="s">
        <v>13896</v>
      </c>
      <c r="G504" s="138">
        <v>0</v>
      </c>
      <c r="H504" s="145"/>
      <c r="I504" s="86" t="s">
        <v>78</v>
      </c>
      <c r="J504" s="81" t="s">
        <v>1527</v>
      </c>
      <c r="K504" s="141" t="s">
        <v>13897</v>
      </c>
      <c r="L504" s="248">
        <v>11333000</v>
      </c>
      <c r="M504" s="81" t="s">
        <v>73</v>
      </c>
      <c r="N504" s="145"/>
      <c r="O504" s="87" t="s">
        <v>13898</v>
      </c>
      <c r="P504" s="87">
        <v>4979192</v>
      </c>
      <c r="Q504" s="150">
        <v>33</v>
      </c>
      <c r="R504" s="169">
        <v>44943</v>
      </c>
      <c r="S504" s="248">
        <v>5363267343</v>
      </c>
      <c r="T504" s="169">
        <v>44971</v>
      </c>
      <c r="U504" s="566">
        <f>L504</f>
        <v>11333000</v>
      </c>
      <c r="V504" s="86" t="s">
        <v>70</v>
      </c>
      <c r="W504" s="143">
        <v>85465146</v>
      </c>
      <c r="X504" s="87" t="s">
        <v>11756</v>
      </c>
      <c r="Y504" s="145"/>
      <c r="Z504" s="201">
        <v>44971</v>
      </c>
      <c r="AA504" s="201">
        <v>44971</v>
      </c>
      <c r="AB504" s="201" t="s">
        <v>80</v>
      </c>
      <c r="AC504" s="201">
        <v>45093</v>
      </c>
      <c r="AD504" s="150">
        <f t="shared" si="37"/>
        <v>122</v>
      </c>
      <c r="AE504" s="150">
        <v>0</v>
      </c>
      <c r="AF504" s="567">
        <v>0</v>
      </c>
      <c r="AG504" s="150">
        <v>0</v>
      </c>
      <c r="AH504" s="156" t="s">
        <v>80</v>
      </c>
      <c r="AI504" s="150">
        <f t="shared" si="33"/>
        <v>0</v>
      </c>
      <c r="AJ504" s="143">
        <v>0</v>
      </c>
      <c r="AK504" s="248">
        <v>0</v>
      </c>
      <c r="AL504" s="86" t="s">
        <v>80</v>
      </c>
      <c r="AM504" s="150">
        <v>0</v>
      </c>
      <c r="AN504" s="169" t="s">
        <v>80</v>
      </c>
      <c r="AO504" s="169" t="s">
        <v>80</v>
      </c>
      <c r="AP504" s="150">
        <f t="shared" si="36"/>
        <v>0</v>
      </c>
      <c r="AQ504" s="252">
        <f>+L504+AF504-AK504</f>
        <v>11333000</v>
      </c>
      <c r="AR504" s="86" t="s">
        <v>115</v>
      </c>
      <c r="AS504" s="143">
        <v>0</v>
      </c>
      <c r="AT504" s="203" t="s">
        <v>80</v>
      </c>
      <c r="AU504" s="248">
        <v>11333000</v>
      </c>
      <c r="AV504" s="364">
        <f t="shared" si="34"/>
        <v>0</v>
      </c>
      <c r="AW504" s="133">
        <f t="shared" si="35"/>
        <v>1</v>
      </c>
      <c r="AX504" s="156" t="s">
        <v>80</v>
      </c>
      <c r="AY504" s="86" t="s">
        <v>800</v>
      </c>
      <c r="AZ504" s="145" t="s">
        <v>13899</v>
      </c>
      <c r="BA504" s="81" t="s">
        <v>71</v>
      </c>
      <c r="BB504" s="81" t="s">
        <v>71</v>
      </c>
    </row>
    <row r="505" spans="2:54" s="296" customFormat="1" ht="15" customHeight="1" x14ac:dyDescent="0.2">
      <c r="B505" s="247">
        <v>2023</v>
      </c>
      <c r="C505" s="81">
        <v>891780111</v>
      </c>
      <c r="D505" s="82" t="s">
        <v>68</v>
      </c>
      <c r="E505" s="144" t="s">
        <v>13900</v>
      </c>
      <c r="F505" s="145" t="s">
        <v>13901</v>
      </c>
      <c r="G505" s="138">
        <v>0</v>
      </c>
      <c r="H505" s="145"/>
      <c r="I505" s="86" t="s">
        <v>78</v>
      </c>
      <c r="J505" s="81" t="s">
        <v>1527</v>
      </c>
      <c r="K505" s="141" t="s">
        <v>13902</v>
      </c>
      <c r="L505" s="248">
        <v>13600000</v>
      </c>
      <c r="M505" s="81" t="s">
        <v>73</v>
      </c>
      <c r="N505" s="145"/>
      <c r="O505" s="87" t="s">
        <v>13903</v>
      </c>
      <c r="P505" s="87">
        <v>1019025176</v>
      </c>
      <c r="Q505" s="150">
        <v>33</v>
      </c>
      <c r="R505" s="169">
        <v>44943</v>
      </c>
      <c r="S505" s="248">
        <v>5363267343</v>
      </c>
      <c r="T505" s="169">
        <v>44971</v>
      </c>
      <c r="U505" s="566">
        <f>L505</f>
        <v>13600000</v>
      </c>
      <c r="V505" s="86" t="s">
        <v>70</v>
      </c>
      <c r="W505" s="143">
        <v>7144175</v>
      </c>
      <c r="X505" s="87" t="s">
        <v>9036</v>
      </c>
      <c r="Y505" s="145"/>
      <c r="Z505" s="201">
        <v>44971</v>
      </c>
      <c r="AA505" s="201">
        <v>44971</v>
      </c>
      <c r="AB505" s="201" t="s">
        <v>80</v>
      </c>
      <c r="AC505" s="201">
        <v>45084</v>
      </c>
      <c r="AD505" s="150">
        <f t="shared" si="37"/>
        <v>113</v>
      </c>
      <c r="AE505" s="150">
        <v>1</v>
      </c>
      <c r="AF505" s="567">
        <v>2607000</v>
      </c>
      <c r="AG505" s="150">
        <v>1</v>
      </c>
      <c r="AH505" s="201">
        <v>45107</v>
      </c>
      <c r="AI505" s="150">
        <f t="shared" si="33"/>
        <v>23</v>
      </c>
      <c r="AJ505" s="143">
        <v>0</v>
      </c>
      <c r="AK505" s="248">
        <v>0</v>
      </c>
      <c r="AL505" s="86" t="s">
        <v>80</v>
      </c>
      <c r="AM505" s="150">
        <v>0</v>
      </c>
      <c r="AN505" s="169" t="s">
        <v>80</v>
      </c>
      <c r="AO505" s="169" t="s">
        <v>80</v>
      </c>
      <c r="AP505" s="150">
        <f t="shared" si="36"/>
        <v>0</v>
      </c>
      <c r="AQ505" s="252">
        <f>+L505+AF505-AK505</f>
        <v>16207000</v>
      </c>
      <c r="AR505" s="86" t="s">
        <v>115</v>
      </c>
      <c r="AS505" s="143">
        <v>0</v>
      </c>
      <c r="AT505" s="203" t="s">
        <v>80</v>
      </c>
      <c r="AU505" s="248">
        <v>16207000</v>
      </c>
      <c r="AV505" s="364">
        <f t="shared" si="34"/>
        <v>0</v>
      </c>
      <c r="AW505" s="133">
        <f t="shared" si="35"/>
        <v>1</v>
      </c>
      <c r="AX505" s="156" t="s">
        <v>80</v>
      </c>
      <c r="AY505" s="86" t="s">
        <v>800</v>
      </c>
      <c r="AZ505" s="145" t="s">
        <v>13904</v>
      </c>
      <c r="BA505" s="81" t="s">
        <v>71</v>
      </c>
      <c r="BB505" s="81" t="s">
        <v>71</v>
      </c>
    </row>
    <row r="506" spans="2:54" s="296" customFormat="1" ht="15" customHeight="1" x14ac:dyDescent="0.2">
      <c r="B506" s="247">
        <v>2023</v>
      </c>
      <c r="C506" s="81">
        <v>891780111</v>
      </c>
      <c r="D506" s="82" t="s">
        <v>68</v>
      </c>
      <c r="E506" s="144" t="s">
        <v>13905</v>
      </c>
      <c r="F506" s="145" t="s">
        <v>13906</v>
      </c>
      <c r="G506" s="138">
        <v>0</v>
      </c>
      <c r="H506" s="145"/>
      <c r="I506" s="86" t="s">
        <v>78</v>
      </c>
      <c r="J506" s="81" t="s">
        <v>1527</v>
      </c>
      <c r="K506" s="141" t="s">
        <v>13907</v>
      </c>
      <c r="L506" s="248">
        <v>11853000</v>
      </c>
      <c r="M506" s="81" t="s">
        <v>73</v>
      </c>
      <c r="N506" s="145"/>
      <c r="O506" s="87" t="s">
        <v>13908</v>
      </c>
      <c r="P506" s="87">
        <v>1082983493</v>
      </c>
      <c r="Q506" s="150">
        <v>33</v>
      </c>
      <c r="R506" s="169">
        <v>44943</v>
      </c>
      <c r="S506" s="248">
        <v>5363267343</v>
      </c>
      <c r="T506" s="169">
        <v>44971</v>
      </c>
      <c r="U506" s="566">
        <f>L506</f>
        <v>11853000</v>
      </c>
      <c r="V506" s="86" t="s">
        <v>70</v>
      </c>
      <c r="W506" s="143">
        <v>36557666</v>
      </c>
      <c r="X506" s="87" t="s">
        <v>9555</v>
      </c>
      <c r="Y506" s="145"/>
      <c r="Z506" s="201">
        <v>44971</v>
      </c>
      <c r="AA506" s="201">
        <v>44971</v>
      </c>
      <c r="AB506" s="201" t="s">
        <v>80</v>
      </c>
      <c r="AC506" s="201">
        <v>45084</v>
      </c>
      <c r="AD506" s="150">
        <f t="shared" si="37"/>
        <v>113</v>
      </c>
      <c r="AE506" s="150">
        <v>1</v>
      </c>
      <c r="AF506" s="567">
        <v>2147000</v>
      </c>
      <c r="AG506" s="150">
        <v>1</v>
      </c>
      <c r="AH506" s="201">
        <v>45107</v>
      </c>
      <c r="AI506" s="150">
        <f t="shared" si="33"/>
        <v>23</v>
      </c>
      <c r="AJ506" s="143">
        <v>0</v>
      </c>
      <c r="AK506" s="248">
        <v>0</v>
      </c>
      <c r="AL506" s="86" t="s">
        <v>80</v>
      </c>
      <c r="AM506" s="150">
        <v>0</v>
      </c>
      <c r="AN506" s="169" t="s">
        <v>80</v>
      </c>
      <c r="AO506" s="169" t="s">
        <v>80</v>
      </c>
      <c r="AP506" s="150">
        <f t="shared" si="36"/>
        <v>0</v>
      </c>
      <c r="AQ506" s="252">
        <f>+L506+AF506-AK506</f>
        <v>14000000</v>
      </c>
      <c r="AR506" s="86" t="s">
        <v>115</v>
      </c>
      <c r="AS506" s="143">
        <v>0</v>
      </c>
      <c r="AT506" s="203" t="s">
        <v>80</v>
      </c>
      <c r="AU506" s="248">
        <v>14000000</v>
      </c>
      <c r="AV506" s="364">
        <f t="shared" si="34"/>
        <v>0</v>
      </c>
      <c r="AW506" s="133">
        <f t="shared" si="35"/>
        <v>1</v>
      </c>
      <c r="AX506" s="156" t="s">
        <v>80</v>
      </c>
      <c r="AY506" s="86" t="s">
        <v>800</v>
      </c>
      <c r="AZ506" s="145" t="s">
        <v>13909</v>
      </c>
      <c r="BA506" s="81" t="s">
        <v>71</v>
      </c>
      <c r="BB506" s="81" t="s">
        <v>71</v>
      </c>
    </row>
    <row r="507" spans="2:54" s="296" customFormat="1" ht="15" customHeight="1" x14ac:dyDescent="0.2">
      <c r="B507" s="247">
        <v>2023</v>
      </c>
      <c r="C507" s="81">
        <v>891780111</v>
      </c>
      <c r="D507" s="82" t="s">
        <v>68</v>
      </c>
      <c r="E507" s="144" t="s">
        <v>13910</v>
      </c>
      <c r="F507" s="145" t="s">
        <v>13911</v>
      </c>
      <c r="G507" s="138">
        <v>0</v>
      </c>
      <c r="H507" s="145"/>
      <c r="I507" s="86" t="s">
        <v>78</v>
      </c>
      <c r="J507" s="81" t="s">
        <v>1527</v>
      </c>
      <c r="K507" s="141" t="s">
        <v>13912</v>
      </c>
      <c r="L507" s="248">
        <v>8043000</v>
      </c>
      <c r="M507" s="81" t="s">
        <v>73</v>
      </c>
      <c r="N507" s="145"/>
      <c r="O507" s="87" t="s">
        <v>13913</v>
      </c>
      <c r="P507" s="87">
        <v>1083557779</v>
      </c>
      <c r="Q507" s="150">
        <v>33</v>
      </c>
      <c r="R507" s="169">
        <v>44943</v>
      </c>
      <c r="S507" s="248">
        <v>5363267343</v>
      </c>
      <c r="T507" s="169">
        <v>44971</v>
      </c>
      <c r="U507" s="566">
        <f>L507</f>
        <v>8043000</v>
      </c>
      <c r="V507" s="86" t="s">
        <v>70</v>
      </c>
      <c r="W507" s="143">
        <v>36726018</v>
      </c>
      <c r="X507" s="87" t="s">
        <v>12797</v>
      </c>
      <c r="Y507" s="145"/>
      <c r="Z507" s="201">
        <v>44971</v>
      </c>
      <c r="AA507" s="201">
        <v>44971</v>
      </c>
      <c r="AB507" s="201" t="s">
        <v>80</v>
      </c>
      <c r="AC507" s="201">
        <v>45084</v>
      </c>
      <c r="AD507" s="150">
        <f t="shared" si="37"/>
        <v>113</v>
      </c>
      <c r="AE507" s="150">
        <v>1</v>
      </c>
      <c r="AF507" s="567">
        <v>1457000</v>
      </c>
      <c r="AG507" s="150">
        <v>1</v>
      </c>
      <c r="AH507" s="201">
        <v>45107</v>
      </c>
      <c r="AI507" s="150">
        <f t="shared" si="33"/>
        <v>23</v>
      </c>
      <c r="AJ507" s="143">
        <v>0</v>
      </c>
      <c r="AK507" s="248">
        <v>0</v>
      </c>
      <c r="AL507" s="86" t="s">
        <v>80</v>
      </c>
      <c r="AM507" s="150">
        <v>0</v>
      </c>
      <c r="AN507" s="169" t="s">
        <v>80</v>
      </c>
      <c r="AO507" s="169" t="s">
        <v>80</v>
      </c>
      <c r="AP507" s="150">
        <f t="shared" si="36"/>
        <v>0</v>
      </c>
      <c r="AQ507" s="252">
        <f>+L507+AF507-AK507</f>
        <v>9500000</v>
      </c>
      <c r="AR507" s="86" t="s">
        <v>115</v>
      </c>
      <c r="AS507" s="143">
        <v>0</v>
      </c>
      <c r="AT507" s="203" t="s">
        <v>80</v>
      </c>
      <c r="AU507" s="248">
        <v>9500000</v>
      </c>
      <c r="AV507" s="364">
        <f t="shared" si="34"/>
        <v>0</v>
      </c>
      <c r="AW507" s="133">
        <f t="shared" si="35"/>
        <v>1</v>
      </c>
      <c r="AX507" s="156" t="s">
        <v>80</v>
      </c>
      <c r="AY507" s="86" t="s">
        <v>800</v>
      </c>
      <c r="AZ507" s="145" t="s">
        <v>13914</v>
      </c>
      <c r="BA507" s="81" t="s">
        <v>71</v>
      </c>
      <c r="BB507" s="81" t="s">
        <v>71</v>
      </c>
    </row>
    <row r="508" spans="2:54" s="296" customFormat="1" ht="15" customHeight="1" x14ac:dyDescent="0.2">
      <c r="B508" s="247">
        <v>2023</v>
      </c>
      <c r="C508" s="81">
        <v>891780111</v>
      </c>
      <c r="D508" s="82" t="s">
        <v>68</v>
      </c>
      <c r="E508" s="144" t="s">
        <v>13915</v>
      </c>
      <c r="F508" s="145" t="s">
        <v>13916</v>
      </c>
      <c r="G508" s="138">
        <v>0</v>
      </c>
      <c r="H508" s="145"/>
      <c r="I508" s="86" t="s">
        <v>78</v>
      </c>
      <c r="J508" s="81" t="s">
        <v>1527</v>
      </c>
      <c r="K508" s="141" t="s">
        <v>13917</v>
      </c>
      <c r="L508" s="248">
        <v>8043000</v>
      </c>
      <c r="M508" s="81" t="s">
        <v>73</v>
      </c>
      <c r="N508" s="145"/>
      <c r="O508" s="87" t="s">
        <v>13918</v>
      </c>
      <c r="P508" s="87">
        <v>1129534741</v>
      </c>
      <c r="Q508" s="150">
        <v>33</v>
      </c>
      <c r="R508" s="169">
        <v>44943</v>
      </c>
      <c r="S508" s="248">
        <v>5363267343</v>
      </c>
      <c r="T508" s="169">
        <v>44971</v>
      </c>
      <c r="U508" s="566">
        <f>L508</f>
        <v>8043000</v>
      </c>
      <c r="V508" s="86" t="s">
        <v>70</v>
      </c>
      <c r="W508" s="143">
        <v>45507423</v>
      </c>
      <c r="X508" s="87" t="s">
        <v>12105</v>
      </c>
      <c r="Y508" s="145"/>
      <c r="Z508" s="201">
        <v>44971</v>
      </c>
      <c r="AA508" s="201">
        <v>44971</v>
      </c>
      <c r="AB508" s="201" t="s">
        <v>80</v>
      </c>
      <c r="AC508" s="201">
        <v>45084</v>
      </c>
      <c r="AD508" s="150">
        <f t="shared" si="37"/>
        <v>113</v>
      </c>
      <c r="AE508" s="150">
        <v>1</v>
      </c>
      <c r="AF508" s="567">
        <v>1013000</v>
      </c>
      <c r="AG508" s="150">
        <v>1</v>
      </c>
      <c r="AH508" s="201">
        <v>45100</v>
      </c>
      <c r="AI508" s="150">
        <f t="shared" si="33"/>
        <v>16</v>
      </c>
      <c r="AJ508" s="143">
        <v>0</v>
      </c>
      <c r="AK508" s="248">
        <v>0</v>
      </c>
      <c r="AL508" s="86" t="s">
        <v>80</v>
      </c>
      <c r="AM508" s="150">
        <v>0</v>
      </c>
      <c r="AN508" s="169" t="s">
        <v>80</v>
      </c>
      <c r="AO508" s="169" t="s">
        <v>80</v>
      </c>
      <c r="AP508" s="150">
        <f t="shared" si="36"/>
        <v>0</v>
      </c>
      <c r="AQ508" s="252">
        <f>+L508+AF508-AK508</f>
        <v>9056000</v>
      </c>
      <c r="AR508" s="86" t="s">
        <v>115</v>
      </c>
      <c r="AS508" s="143">
        <v>0</v>
      </c>
      <c r="AT508" s="203" t="s">
        <v>80</v>
      </c>
      <c r="AU508" s="248">
        <v>9056000</v>
      </c>
      <c r="AV508" s="364">
        <f t="shared" si="34"/>
        <v>0</v>
      </c>
      <c r="AW508" s="133">
        <f t="shared" si="35"/>
        <v>1</v>
      </c>
      <c r="AX508" s="156" t="s">
        <v>80</v>
      </c>
      <c r="AY508" s="86" t="s">
        <v>800</v>
      </c>
      <c r="AZ508" s="145" t="s">
        <v>13919</v>
      </c>
      <c r="BA508" s="81" t="s">
        <v>71</v>
      </c>
      <c r="BB508" s="81" t="s">
        <v>71</v>
      </c>
    </row>
    <row r="509" spans="2:54" s="296" customFormat="1" ht="15" customHeight="1" x14ac:dyDescent="0.2">
      <c r="B509" s="247">
        <v>2023</v>
      </c>
      <c r="C509" s="81">
        <v>891780111</v>
      </c>
      <c r="D509" s="82" t="s">
        <v>68</v>
      </c>
      <c r="E509" s="144" t="s">
        <v>13920</v>
      </c>
      <c r="F509" s="145" t="s">
        <v>13921</v>
      </c>
      <c r="G509" s="138">
        <v>0</v>
      </c>
      <c r="H509" s="145"/>
      <c r="I509" s="86" t="s">
        <v>78</v>
      </c>
      <c r="J509" s="81" t="s">
        <v>1527</v>
      </c>
      <c r="K509" s="141" t="s">
        <v>13922</v>
      </c>
      <c r="L509" s="248">
        <v>12693000</v>
      </c>
      <c r="M509" s="81" t="s">
        <v>73</v>
      </c>
      <c r="N509" s="145"/>
      <c r="O509" s="87" t="s">
        <v>13923</v>
      </c>
      <c r="P509" s="87">
        <v>36718392</v>
      </c>
      <c r="Q509" s="150">
        <v>33</v>
      </c>
      <c r="R509" s="169">
        <v>44943</v>
      </c>
      <c r="S509" s="248">
        <v>5363267343</v>
      </c>
      <c r="T509" s="169">
        <v>44971</v>
      </c>
      <c r="U509" s="566">
        <f>L509</f>
        <v>12693000</v>
      </c>
      <c r="V509" s="86" t="s">
        <v>70</v>
      </c>
      <c r="W509" s="143">
        <v>85465146</v>
      </c>
      <c r="X509" s="87" t="s">
        <v>11756</v>
      </c>
      <c r="Y509" s="145"/>
      <c r="Z509" s="201">
        <v>44971</v>
      </c>
      <c r="AA509" s="201">
        <v>44971</v>
      </c>
      <c r="AB509" s="201" t="s">
        <v>80</v>
      </c>
      <c r="AC509" s="201">
        <v>45093</v>
      </c>
      <c r="AD509" s="150">
        <f t="shared" si="37"/>
        <v>122</v>
      </c>
      <c r="AE509" s="150">
        <v>0</v>
      </c>
      <c r="AF509" s="567">
        <v>0</v>
      </c>
      <c r="AG509" s="150">
        <v>0</v>
      </c>
      <c r="AH509" s="156" t="s">
        <v>80</v>
      </c>
      <c r="AI509" s="150">
        <f t="shared" si="33"/>
        <v>0</v>
      </c>
      <c r="AJ509" s="143">
        <v>0</v>
      </c>
      <c r="AK509" s="248">
        <v>0</v>
      </c>
      <c r="AL509" s="86" t="s">
        <v>80</v>
      </c>
      <c r="AM509" s="150">
        <v>0</v>
      </c>
      <c r="AN509" s="169" t="s">
        <v>80</v>
      </c>
      <c r="AO509" s="169" t="s">
        <v>80</v>
      </c>
      <c r="AP509" s="150">
        <f t="shared" si="36"/>
        <v>0</v>
      </c>
      <c r="AQ509" s="252">
        <f>+L509+AF509-AK509</f>
        <v>12693000</v>
      </c>
      <c r="AR509" s="86" t="s">
        <v>115</v>
      </c>
      <c r="AS509" s="143">
        <v>0</v>
      </c>
      <c r="AT509" s="203" t="s">
        <v>80</v>
      </c>
      <c r="AU509" s="248">
        <v>12693000</v>
      </c>
      <c r="AV509" s="364">
        <f t="shared" si="34"/>
        <v>0</v>
      </c>
      <c r="AW509" s="133">
        <f t="shared" si="35"/>
        <v>1</v>
      </c>
      <c r="AX509" s="156" t="s">
        <v>80</v>
      </c>
      <c r="AY509" s="86" t="s">
        <v>800</v>
      </c>
      <c r="AZ509" s="145" t="s">
        <v>13924</v>
      </c>
      <c r="BA509" s="81" t="s">
        <v>71</v>
      </c>
      <c r="BB509" s="81" t="s">
        <v>71</v>
      </c>
    </row>
    <row r="510" spans="2:54" s="296" customFormat="1" ht="15" customHeight="1" x14ac:dyDescent="0.2">
      <c r="B510" s="247">
        <v>2023</v>
      </c>
      <c r="C510" s="81">
        <v>891780111</v>
      </c>
      <c r="D510" s="82" t="s">
        <v>68</v>
      </c>
      <c r="E510" s="144" t="s">
        <v>13925</v>
      </c>
      <c r="F510" s="145" t="s">
        <v>13926</v>
      </c>
      <c r="G510" s="138">
        <v>0</v>
      </c>
      <c r="H510" s="145"/>
      <c r="I510" s="86" t="s">
        <v>78</v>
      </c>
      <c r="J510" s="317" t="s">
        <v>1527</v>
      </c>
      <c r="K510" s="569" t="s">
        <v>13927</v>
      </c>
      <c r="L510" s="570">
        <v>9313000</v>
      </c>
      <c r="M510" s="81" t="s">
        <v>73</v>
      </c>
      <c r="N510" s="145"/>
      <c r="O510" s="482" t="s">
        <v>13928</v>
      </c>
      <c r="P510" s="482">
        <v>1083033311</v>
      </c>
      <c r="Q510" s="150">
        <v>33</v>
      </c>
      <c r="R510" s="169">
        <v>44943</v>
      </c>
      <c r="S510" s="570">
        <v>5363267343</v>
      </c>
      <c r="T510" s="169">
        <v>44971</v>
      </c>
      <c r="U510" s="566">
        <f>L510</f>
        <v>9313000</v>
      </c>
      <c r="V510" s="86" t="s">
        <v>70</v>
      </c>
      <c r="W510" s="481">
        <v>1082868728</v>
      </c>
      <c r="X510" s="482" t="s">
        <v>10958</v>
      </c>
      <c r="Y510" s="145"/>
      <c r="Z510" s="472">
        <v>44971</v>
      </c>
      <c r="AA510" s="472">
        <v>44971</v>
      </c>
      <c r="AB510" s="201" t="s">
        <v>80</v>
      </c>
      <c r="AC510" s="472">
        <v>45084</v>
      </c>
      <c r="AD510" s="150">
        <f t="shared" si="37"/>
        <v>113</v>
      </c>
      <c r="AE510" s="359">
        <v>2</v>
      </c>
      <c r="AF510" s="571">
        <v>1173000</v>
      </c>
      <c r="AG510" s="359">
        <v>2</v>
      </c>
      <c r="AH510" s="201">
        <v>45093</v>
      </c>
      <c r="AI510" s="150">
        <f t="shared" si="33"/>
        <v>9</v>
      </c>
      <c r="AJ510" s="143">
        <v>0</v>
      </c>
      <c r="AK510" s="248">
        <v>0</v>
      </c>
      <c r="AL510" s="86" t="s">
        <v>80</v>
      </c>
      <c r="AM510" s="150">
        <v>0</v>
      </c>
      <c r="AN510" s="169" t="s">
        <v>80</v>
      </c>
      <c r="AO510" s="169" t="s">
        <v>80</v>
      </c>
      <c r="AP510" s="150">
        <f t="shared" si="36"/>
        <v>0</v>
      </c>
      <c r="AQ510" s="252">
        <f>+L510+AF510-AK510</f>
        <v>10486000</v>
      </c>
      <c r="AR510" s="86" t="s">
        <v>115</v>
      </c>
      <c r="AS510" s="143">
        <v>0</v>
      </c>
      <c r="AT510" s="203" t="s">
        <v>80</v>
      </c>
      <c r="AU510" s="248">
        <v>10486000</v>
      </c>
      <c r="AV510" s="364">
        <f t="shared" si="34"/>
        <v>0</v>
      </c>
      <c r="AW510" s="133">
        <f t="shared" si="35"/>
        <v>1</v>
      </c>
      <c r="AX510" s="156" t="s">
        <v>80</v>
      </c>
      <c r="AY510" s="86" t="s">
        <v>800</v>
      </c>
      <c r="AZ510" s="145" t="s">
        <v>13929</v>
      </c>
      <c r="BA510" s="81" t="s">
        <v>71</v>
      </c>
      <c r="BB510" s="81" t="s">
        <v>71</v>
      </c>
    </row>
    <row r="511" spans="2:54" s="296" customFormat="1" ht="15" customHeight="1" x14ac:dyDescent="0.2">
      <c r="B511" s="247">
        <v>2023</v>
      </c>
      <c r="C511" s="81">
        <v>891780111</v>
      </c>
      <c r="D511" s="82" t="s">
        <v>68</v>
      </c>
      <c r="E511" s="144" t="s">
        <v>13930</v>
      </c>
      <c r="F511" s="145" t="s">
        <v>13931</v>
      </c>
      <c r="G511" s="138">
        <v>0</v>
      </c>
      <c r="H511" s="145"/>
      <c r="I511" s="86" t="s">
        <v>78</v>
      </c>
      <c r="J511" s="81" t="s">
        <v>12415</v>
      </c>
      <c r="K511" s="141" t="s">
        <v>13932</v>
      </c>
      <c r="L511" s="248">
        <v>18000000</v>
      </c>
      <c r="M511" s="81" t="s">
        <v>73</v>
      </c>
      <c r="N511" s="145"/>
      <c r="O511" s="87" t="s">
        <v>13933</v>
      </c>
      <c r="P511" s="87">
        <v>1121331196</v>
      </c>
      <c r="Q511" s="150">
        <v>402</v>
      </c>
      <c r="R511" s="169">
        <v>44973</v>
      </c>
      <c r="S511" s="252">
        <v>20000000</v>
      </c>
      <c r="T511" s="169">
        <v>44974</v>
      </c>
      <c r="U511" s="566">
        <f>L511</f>
        <v>18000000</v>
      </c>
      <c r="V511" s="86" t="s">
        <v>70</v>
      </c>
      <c r="W511" s="143">
        <v>85471791</v>
      </c>
      <c r="X511" s="87" t="s">
        <v>12429</v>
      </c>
      <c r="Y511" s="145"/>
      <c r="Z511" s="201">
        <v>44974</v>
      </c>
      <c r="AA511" s="201">
        <v>44974</v>
      </c>
      <c r="AB511" s="201" t="s">
        <v>80</v>
      </c>
      <c r="AC511" s="201">
        <v>45107</v>
      </c>
      <c r="AD511" s="150">
        <f t="shared" si="37"/>
        <v>133</v>
      </c>
      <c r="AE511" s="150">
        <v>0</v>
      </c>
      <c r="AF511" s="567">
        <v>0</v>
      </c>
      <c r="AG511" s="150">
        <v>0</v>
      </c>
      <c r="AH511" s="156" t="s">
        <v>80</v>
      </c>
      <c r="AI511" s="150">
        <f t="shared" si="33"/>
        <v>0</v>
      </c>
      <c r="AJ511" s="143">
        <v>0</v>
      </c>
      <c r="AK511" s="248">
        <v>0</v>
      </c>
      <c r="AL511" s="86" t="s">
        <v>80</v>
      </c>
      <c r="AM511" s="150">
        <v>0</v>
      </c>
      <c r="AN511" s="169" t="s">
        <v>80</v>
      </c>
      <c r="AO511" s="169" t="s">
        <v>80</v>
      </c>
      <c r="AP511" s="150">
        <f t="shared" si="36"/>
        <v>0</v>
      </c>
      <c r="AQ511" s="252">
        <f>+L511+AF511-AK511</f>
        <v>18000000</v>
      </c>
      <c r="AR511" s="86" t="s">
        <v>115</v>
      </c>
      <c r="AS511" s="143">
        <v>0</v>
      </c>
      <c r="AT511" s="203" t="s">
        <v>80</v>
      </c>
      <c r="AU511" s="248">
        <v>18000000</v>
      </c>
      <c r="AV511" s="364">
        <f t="shared" si="34"/>
        <v>0</v>
      </c>
      <c r="AW511" s="133">
        <f t="shared" si="35"/>
        <v>1</v>
      </c>
      <c r="AX511" s="156" t="s">
        <v>80</v>
      </c>
      <c r="AY511" s="86" t="s">
        <v>800</v>
      </c>
      <c r="AZ511" s="145" t="s">
        <v>13934</v>
      </c>
      <c r="BA511" s="81" t="s">
        <v>71</v>
      </c>
      <c r="BB511" s="81" t="s">
        <v>71</v>
      </c>
    </row>
    <row r="512" spans="2:54" s="296" customFormat="1" ht="15" customHeight="1" x14ac:dyDescent="0.2">
      <c r="B512" s="247">
        <v>2023</v>
      </c>
      <c r="C512" s="81">
        <v>891780111</v>
      </c>
      <c r="D512" s="82" t="s">
        <v>68</v>
      </c>
      <c r="E512" s="144" t="s">
        <v>13935</v>
      </c>
      <c r="F512" s="145" t="s">
        <v>13936</v>
      </c>
      <c r="G512" s="138">
        <v>0</v>
      </c>
      <c r="H512" s="145"/>
      <c r="I512" s="86" t="s">
        <v>78</v>
      </c>
      <c r="J512" s="81" t="s">
        <v>120</v>
      </c>
      <c r="K512" s="141" t="s">
        <v>13669</v>
      </c>
      <c r="L512" s="248">
        <v>12250000</v>
      </c>
      <c r="M512" s="81" t="s">
        <v>73</v>
      </c>
      <c r="N512" s="145"/>
      <c r="O512" s="87" t="s">
        <v>13937</v>
      </c>
      <c r="P512" s="87">
        <v>1082983016</v>
      </c>
      <c r="Q512" s="150">
        <v>219</v>
      </c>
      <c r="R512" s="169">
        <v>44960</v>
      </c>
      <c r="S512" s="252">
        <v>112900000</v>
      </c>
      <c r="T512" s="169">
        <v>44974</v>
      </c>
      <c r="U512" s="566">
        <f>L512</f>
        <v>12250000</v>
      </c>
      <c r="V512" s="86" t="s">
        <v>70</v>
      </c>
      <c r="W512" s="143">
        <v>1192791759</v>
      </c>
      <c r="X512" s="87" t="s">
        <v>11782</v>
      </c>
      <c r="Y512" s="145"/>
      <c r="Z512" s="201">
        <v>44974</v>
      </c>
      <c r="AA512" s="201">
        <v>44974</v>
      </c>
      <c r="AB512" s="201" t="s">
        <v>80</v>
      </c>
      <c r="AC512" s="201">
        <v>45041</v>
      </c>
      <c r="AD512" s="150">
        <f t="shared" si="37"/>
        <v>67</v>
      </c>
      <c r="AE512" s="150">
        <v>0</v>
      </c>
      <c r="AF512" s="567">
        <v>0</v>
      </c>
      <c r="AG512" s="150">
        <v>0</v>
      </c>
      <c r="AH512" s="156" t="s">
        <v>80</v>
      </c>
      <c r="AI512" s="150">
        <f t="shared" si="33"/>
        <v>0</v>
      </c>
      <c r="AJ512" s="143">
        <v>0</v>
      </c>
      <c r="AK512" s="248">
        <v>0</v>
      </c>
      <c r="AL512" s="86" t="s">
        <v>80</v>
      </c>
      <c r="AM512" s="150">
        <v>0</v>
      </c>
      <c r="AN512" s="169" t="s">
        <v>80</v>
      </c>
      <c r="AO512" s="169" t="s">
        <v>80</v>
      </c>
      <c r="AP512" s="150">
        <f t="shared" si="36"/>
        <v>0</v>
      </c>
      <c r="AQ512" s="252">
        <f>+L512+AF512-AK512</f>
        <v>12250000</v>
      </c>
      <c r="AR512" s="86" t="s">
        <v>115</v>
      </c>
      <c r="AS512" s="143">
        <v>0</v>
      </c>
      <c r="AT512" s="203" t="s">
        <v>80</v>
      </c>
      <c r="AU512" s="248">
        <v>12250000</v>
      </c>
      <c r="AV512" s="364">
        <f t="shared" si="34"/>
        <v>0</v>
      </c>
      <c r="AW512" s="133">
        <f t="shared" si="35"/>
        <v>1</v>
      </c>
      <c r="AX512" s="156" t="s">
        <v>80</v>
      </c>
      <c r="AY512" s="86" t="s">
        <v>800</v>
      </c>
      <c r="AZ512" s="145" t="s">
        <v>13938</v>
      </c>
      <c r="BA512" s="81" t="s">
        <v>71</v>
      </c>
      <c r="BB512" s="81" t="s">
        <v>71</v>
      </c>
    </row>
    <row r="513" spans="2:54" s="296" customFormat="1" ht="15" customHeight="1" x14ac:dyDescent="0.2">
      <c r="B513" s="247">
        <v>2023</v>
      </c>
      <c r="C513" s="81">
        <v>891780111</v>
      </c>
      <c r="D513" s="82" t="s">
        <v>68</v>
      </c>
      <c r="E513" s="144" t="s">
        <v>13939</v>
      </c>
      <c r="F513" s="145" t="s">
        <v>13940</v>
      </c>
      <c r="G513" s="138">
        <v>0</v>
      </c>
      <c r="H513" s="145"/>
      <c r="I513" s="86" t="s">
        <v>78</v>
      </c>
      <c r="J513" s="81" t="s">
        <v>1527</v>
      </c>
      <c r="K513" s="141" t="s">
        <v>13941</v>
      </c>
      <c r="L513" s="248">
        <v>8043000</v>
      </c>
      <c r="M513" s="81" t="s">
        <v>73</v>
      </c>
      <c r="N513" s="145"/>
      <c r="O513" s="87" t="s">
        <v>13942</v>
      </c>
      <c r="P513" s="87">
        <v>36726629</v>
      </c>
      <c r="Q513" s="150">
        <v>33</v>
      </c>
      <c r="R513" s="169">
        <v>44943</v>
      </c>
      <c r="S513" s="248">
        <v>5363267343</v>
      </c>
      <c r="T513" s="169">
        <v>44974</v>
      </c>
      <c r="U513" s="566">
        <f>L513</f>
        <v>8043000</v>
      </c>
      <c r="V513" s="86" t="s">
        <v>70</v>
      </c>
      <c r="W513" s="143">
        <v>57441846</v>
      </c>
      <c r="X513" s="87" t="s">
        <v>12074</v>
      </c>
      <c r="Y513" s="145"/>
      <c r="Z513" s="201">
        <v>44974</v>
      </c>
      <c r="AA513" s="201">
        <v>44974</v>
      </c>
      <c r="AB513" s="201" t="s">
        <v>80</v>
      </c>
      <c r="AC513" s="201">
        <v>45084</v>
      </c>
      <c r="AD513" s="150">
        <f t="shared" si="37"/>
        <v>110</v>
      </c>
      <c r="AE513" s="150">
        <v>0</v>
      </c>
      <c r="AF513" s="567">
        <v>0</v>
      </c>
      <c r="AG513" s="150">
        <v>0</v>
      </c>
      <c r="AH513" s="156" t="s">
        <v>80</v>
      </c>
      <c r="AI513" s="150">
        <f t="shared" si="33"/>
        <v>0</v>
      </c>
      <c r="AJ513" s="143">
        <v>0</v>
      </c>
      <c r="AK513" s="248">
        <v>0</v>
      </c>
      <c r="AL513" s="86" t="s">
        <v>80</v>
      </c>
      <c r="AM513" s="150">
        <v>0</v>
      </c>
      <c r="AN513" s="169" t="s">
        <v>80</v>
      </c>
      <c r="AO513" s="169" t="s">
        <v>80</v>
      </c>
      <c r="AP513" s="150">
        <f t="shared" si="36"/>
        <v>0</v>
      </c>
      <c r="AQ513" s="252">
        <f>+L513+AF513-AK513</f>
        <v>8043000</v>
      </c>
      <c r="AR513" s="86" t="s">
        <v>115</v>
      </c>
      <c r="AS513" s="143">
        <v>0</v>
      </c>
      <c r="AT513" s="203" t="s">
        <v>80</v>
      </c>
      <c r="AU513" s="248">
        <v>8043000</v>
      </c>
      <c r="AV513" s="364">
        <f t="shared" si="34"/>
        <v>0</v>
      </c>
      <c r="AW513" s="133">
        <f t="shared" si="35"/>
        <v>1</v>
      </c>
      <c r="AX513" s="156" t="s">
        <v>80</v>
      </c>
      <c r="AY513" s="86" t="s">
        <v>800</v>
      </c>
      <c r="AZ513" s="145" t="s">
        <v>13943</v>
      </c>
      <c r="BA513" s="81" t="s">
        <v>71</v>
      </c>
      <c r="BB513" s="81" t="s">
        <v>71</v>
      </c>
    </row>
    <row r="514" spans="2:54" s="296" customFormat="1" ht="15" customHeight="1" x14ac:dyDescent="0.2">
      <c r="B514" s="247">
        <v>2023</v>
      </c>
      <c r="C514" s="81">
        <v>891780111</v>
      </c>
      <c r="D514" s="82" t="s">
        <v>68</v>
      </c>
      <c r="E514" s="144" t="s">
        <v>13944</v>
      </c>
      <c r="F514" s="145" t="s">
        <v>13945</v>
      </c>
      <c r="G514" s="138">
        <v>0</v>
      </c>
      <c r="H514" s="145"/>
      <c r="I514" s="86" t="s">
        <v>78</v>
      </c>
      <c r="J514" s="81" t="s">
        <v>1527</v>
      </c>
      <c r="K514" s="141" t="s">
        <v>13946</v>
      </c>
      <c r="L514" s="248">
        <v>8043000</v>
      </c>
      <c r="M514" s="81" t="s">
        <v>73</v>
      </c>
      <c r="N514" s="145"/>
      <c r="O514" s="87" t="s">
        <v>13947</v>
      </c>
      <c r="P514" s="87">
        <v>9694501</v>
      </c>
      <c r="Q514" s="150">
        <v>33</v>
      </c>
      <c r="R514" s="169">
        <v>44943</v>
      </c>
      <c r="S514" s="248">
        <v>5363267343</v>
      </c>
      <c r="T514" s="169">
        <v>44974</v>
      </c>
      <c r="U514" s="566">
        <f>L514</f>
        <v>8043000</v>
      </c>
      <c r="V514" s="86" t="s">
        <v>70</v>
      </c>
      <c r="W514" s="143">
        <v>79732773</v>
      </c>
      <c r="X514" s="87" t="s">
        <v>5914</v>
      </c>
      <c r="Y514" s="145"/>
      <c r="Z514" s="201">
        <v>44974</v>
      </c>
      <c r="AA514" s="201">
        <v>44974</v>
      </c>
      <c r="AB514" s="201" t="s">
        <v>80</v>
      </c>
      <c r="AC514" s="201">
        <v>45084</v>
      </c>
      <c r="AD514" s="150">
        <f t="shared" si="37"/>
        <v>110</v>
      </c>
      <c r="AE514" s="150">
        <v>0</v>
      </c>
      <c r="AF514" s="567">
        <v>0</v>
      </c>
      <c r="AG514" s="150">
        <v>0</v>
      </c>
      <c r="AH514" s="156" t="s">
        <v>80</v>
      </c>
      <c r="AI514" s="150">
        <f t="shared" si="33"/>
        <v>0</v>
      </c>
      <c r="AJ514" s="143">
        <v>0</v>
      </c>
      <c r="AK514" s="248">
        <v>0</v>
      </c>
      <c r="AL514" s="86" t="s">
        <v>80</v>
      </c>
      <c r="AM514" s="150">
        <v>0</v>
      </c>
      <c r="AN514" s="169" t="s">
        <v>80</v>
      </c>
      <c r="AO514" s="169" t="s">
        <v>80</v>
      </c>
      <c r="AP514" s="150">
        <f t="shared" si="36"/>
        <v>0</v>
      </c>
      <c r="AQ514" s="252">
        <f>+L514+AF514-AK514</f>
        <v>8043000</v>
      </c>
      <c r="AR514" s="86" t="s">
        <v>115</v>
      </c>
      <c r="AS514" s="143">
        <v>0</v>
      </c>
      <c r="AT514" s="203" t="s">
        <v>80</v>
      </c>
      <c r="AU514" s="248">
        <v>8043000</v>
      </c>
      <c r="AV514" s="364">
        <f t="shared" si="34"/>
        <v>0</v>
      </c>
      <c r="AW514" s="133">
        <f t="shared" si="35"/>
        <v>1</v>
      </c>
      <c r="AX514" s="156" t="s">
        <v>80</v>
      </c>
      <c r="AY514" s="86" t="s">
        <v>800</v>
      </c>
      <c r="AZ514" s="145" t="s">
        <v>13948</v>
      </c>
      <c r="BA514" s="81" t="s">
        <v>71</v>
      </c>
      <c r="BB514" s="81" t="s">
        <v>71</v>
      </c>
    </row>
    <row r="515" spans="2:54" s="296" customFormat="1" ht="15" customHeight="1" x14ac:dyDescent="0.2">
      <c r="B515" s="247">
        <v>2023</v>
      </c>
      <c r="C515" s="81">
        <v>891780111</v>
      </c>
      <c r="D515" s="82" t="s">
        <v>68</v>
      </c>
      <c r="E515" s="144" t="s">
        <v>13949</v>
      </c>
      <c r="F515" s="145" t="s">
        <v>13950</v>
      </c>
      <c r="G515" s="138">
        <v>0</v>
      </c>
      <c r="H515" s="145"/>
      <c r="I515" s="86" t="s">
        <v>78</v>
      </c>
      <c r="J515" s="81" t="s">
        <v>1527</v>
      </c>
      <c r="K515" s="141" t="s">
        <v>13951</v>
      </c>
      <c r="L515" s="248">
        <v>10583000</v>
      </c>
      <c r="M515" s="81" t="s">
        <v>73</v>
      </c>
      <c r="N515" s="145"/>
      <c r="O515" s="87" t="s">
        <v>13952</v>
      </c>
      <c r="P515" s="87">
        <v>1128149649</v>
      </c>
      <c r="Q515" s="150">
        <v>33</v>
      </c>
      <c r="R515" s="169">
        <v>44943</v>
      </c>
      <c r="S515" s="248">
        <v>5363267343</v>
      </c>
      <c r="T515" s="169">
        <v>44974</v>
      </c>
      <c r="U515" s="566">
        <f>L515</f>
        <v>10583000</v>
      </c>
      <c r="V515" s="86" t="s">
        <v>70</v>
      </c>
      <c r="W515" s="143">
        <v>57441846</v>
      </c>
      <c r="X515" s="87" t="s">
        <v>12074</v>
      </c>
      <c r="Y515" s="145"/>
      <c r="Z515" s="201">
        <v>44974</v>
      </c>
      <c r="AA515" s="201">
        <v>44974</v>
      </c>
      <c r="AB515" s="201" t="s">
        <v>80</v>
      </c>
      <c r="AC515" s="201">
        <v>45084</v>
      </c>
      <c r="AD515" s="150">
        <f t="shared" si="37"/>
        <v>110</v>
      </c>
      <c r="AE515" s="150">
        <v>0</v>
      </c>
      <c r="AF515" s="567">
        <v>0</v>
      </c>
      <c r="AG515" s="150">
        <v>0</v>
      </c>
      <c r="AH515" s="156" t="s">
        <v>80</v>
      </c>
      <c r="AI515" s="150">
        <f t="shared" si="33"/>
        <v>0</v>
      </c>
      <c r="AJ515" s="143">
        <v>0</v>
      </c>
      <c r="AK515" s="248">
        <v>0</v>
      </c>
      <c r="AL515" s="86" t="s">
        <v>80</v>
      </c>
      <c r="AM515" s="150">
        <v>0</v>
      </c>
      <c r="AN515" s="169" t="s">
        <v>80</v>
      </c>
      <c r="AO515" s="169" t="s">
        <v>80</v>
      </c>
      <c r="AP515" s="150">
        <f t="shared" si="36"/>
        <v>0</v>
      </c>
      <c r="AQ515" s="252">
        <f>+L515+AF515-AK515</f>
        <v>10583000</v>
      </c>
      <c r="AR515" s="86" t="s">
        <v>115</v>
      </c>
      <c r="AS515" s="143">
        <v>0</v>
      </c>
      <c r="AT515" s="203" t="s">
        <v>80</v>
      </c>
      <c r="AU515" s="248">
        <v>10583000</v>
      </c>
      <c r="AV515" s="364">
        <f t="shared" si="34"/>
        <v>0</v>
      </c>
      <c r="AW515" s="133">
        <f t="shared" si="35"/>
        <v>1</v>
      </c>
      <c r="AX515" s="156" t="s">
        <v>80</v>
      </c>
      <c r="AY515" s="86" t="s">
        <v>800</v>
      </c>
      <c r="AZ515" s="145" t="s">
        <v>13953</v>
      </c>
      <c r="BA515" s="81" t="s">
        <v>71</v>
      </c>
      <c r="BB515" s="81" t="s">
        <v>71</v>
      </c>
    </row>
    <row r="516" spans="2:54" s="296" customFormat="1" ht="15" customHeight="1" x14ac:dyDescent="0.2">
      <c r="B516" s="247">
        <v>2023</v>
      </c>
      <c r="C516" s="81">
        <v>891780111</v>
      </c>
      <c r="D516" s="82" t="s">
        <v>68</v>
      </c>
      <c r="E516" s="144" t="s">
        <v>13954</v>
      </c>
      <c r="F516" s="145" t="s">
        <v>13955</v>
      </c>
      <c r="G516" s="138">
        <v>0</v>
      </c>
      <c r="H516" s="145"/>
      <c r="I516" s="86" t="s">
        <v>78</v>
      </c>
      <c r="J516" s="81" t="s">
        <v>1527</v>
      </c>
      <c r="K516" s="141" t="s">
        <v>13016</v>
      </c>
      <c r="L516" s="248">
        <v>9313000</v>
      </c>
      <c r="M516" s="81" t="s">
        <v>73</v>
      </c>
      <c r="N516" s="145"/>
      <c r="O516" s="87" t="s">
        <v>13956</v>
      </c>
      <c r="P516" s="87">
        <v>1003241053</v>
      </c>
      <c r="Q516" s="150">
        <v>33</v>
      </c>
      <c r="R516" s="169">
        <v>44943</v>
      </c>
      <c r="S516" s="248">
        <v>5363267343</v>
      </c>
      <c r="T516" s="169">
        <v>44974</v>
      </c>
      <c r="U516" s="566">
        <f>L516</f>
        <v>9313000</v>
      </c>
      <c r="V516" s="86" t="s">
        <v>70</v>
      </c>
      <c r="W516" s="143">
        <v>57297693</v>
      </c>
      <c r="X516" s="87" t="s">
        <v>10056</v>
      </c>
      <c r="Y516" s="145"/>
      <c r="Z516" s="201">
        <v>44974</v>
      </c>
      <c r="AA516" s="201">
        <v>44974</v>
      </c>
      <c r="AB516" s="201" t="s">
        <v>80</v>
      </c>
      <c r="AC516" s="201">
        <v>45084</v>
      </c>
      <c r="AD516" s="150">
        <f t="shared" si="37"/>
        <v>110</v>
      </c>
      <c r="AE516" s="150">
        <v>0</v>
      </c>
      <c r="AF516" s="567">
        <v>0</v>
      </c>
      <c r="AG516" s="150">
        <v>0</v>
      </c>
      <c r="AH516" s="156" t="s">
        <v>80</v>
      </c>
      <c r="AI516" s="150">
        <f t="shared" si="33"/>
        <v>0</v>
      </c>
      <c r="AJ516" s="143">
        <v>0</v>
      </c>
      <c r="AK516" s="248">
        <v>0</v>
      </c>
      <c r="AL516" s="86" t="s">
        <v>80</v>
      </c>
      <c r="AM516" s="150">
        <v>0</v>
      </c>
      <c r="AN516" s="169" t="s">
        <v>80</v>
      </c>
      <c r="AO516" s="169" t="s">
        <v>80</v>
      </c>
      <c r="AP516" s="150">
        <f t="shared" si="36"/>
        <v>0</v>
      </c>
      <c r="AQ516" s="252">
        <f>+L516+AF516-AK516</f>
        <v>9313000</v>
      </c>
      <c r="AR516" s="86" t="s">
        <v>115</v>
      </c>
      <c r="AS516" s="143">
        <v>0</v>
      </c>
      <c r="AT516" s="203" t="s">
        <v>80</v>
      </c>
      <c r="AU516" s="248">
        <v>9313000</v>
      </c>
      <c r="AV516" s="364">
        <f t="shared" si="34"/>
        <v>0</v>
      </c>
      <c r="AW516" s="133">
        <f t="shared" si="35"/>
        <v>1</v>
      </c>
      <c r="AX516" s="156" t="s">
        <v>80</v>
      </c>
      <c r="AY516" s="86" t="s">
        <v>800</v>
      </c>
      <c r="AZ516" s="145" t="s">
        <v>13957</v>
      </c>
      <c r="BA516" s="81" t="s">
        <v>71</v>
      </c>
      <c r="BB516" s="81" t="s">
        <v>71</v>
      </c>
    </row>
    <row r="517" spans="2:54" s="296" customFormat="1" ht="15" customHeight="1" x14ac:dyDescent="0.2">
      <c r="B517" s="247">
        <v>2023</v>
      </c>
      <c r="C517" s="81">
        <v>891780111</v>
      </c>
      <c r="D517" s="82" t="s">
        <v>68</v>
      </c>
      <c r="E517" s="144" t="s">
        <v>13958</v>
      </c>
      <c r="F517" s="145" t="s">
        <v>13959</v>
      </c>
      <c r="G517" s="138">
        <v>0</v>
      </c>
      <c r="H517" s="145"/>
      <c r="I517" s="86" t="s">
        <v>78</v>
      </c>
      <c r="J517" s="81" t="s">
        <v>1527</v>
      </c>
      <c r="K517" s="141" t="s">
        <v>13960</v>
      </c>
      <c r="L517" s="248">
        <v>8043000</v>
      </c>
      <c r="M517" s="81" t="s">
        <v>73</v>
      </c>
      <c r="N517" s="145"/>
      <c r="O517" s="87" t="s">
        <v>13961</v>
      </c>
      <c r="P517" s="87">
        <v>5492235</v>
      </c>
      <c r="Q517" s="150">
        <v>33</v>
      </c>
      <c r="R517" s="169">
        <v>44943</v>
      </c>
      <c r="S517" s="248">
        <v>5363267343</v>
      </c>
      <c r="T517" s="169">
        <v>44974</v>
      </c>
      <c r="U517" s="566">
        <f>L517</f>
        <v>8043000</v>
      </c>
      <c r="V517" s="86" t="s">
        <v>70</v>
      </c>
      <c r="W517" s="143">
        <v>57444673</v>
      </c>
      <c r="X517" s="87" t="s">
        <v>9982</v>
      </c>
      <c r="Y517" s="145"/>
      <c r="Z517" s="201">
        <v>44974</v>
      </c>
      <c r="AA517" s="201">
        <v>44974</v>
      </c>
      <c r="AB517" s="201" t="s">
        <v>80</v>
      </c>
      <c r="AC517" s="201">
        <v>45084</v>
      </c>
      <c r="AD517" s="150">
        <f t="shared" si="37"/>
        <v>110</v>
      </c>
      <c r="AE517" s="150">
        <v>1</v>
      </c>
      <c r="AF517" s="567">
        <v>1457000</v>
      </c>
      <c r="AG517" s="150">
        <v>1</v>
      </c>
      <c r="AH517" s="201">
        <v>45107</v>
      </c>
      <c r="AI517" s="150">
        <f t="shared" si="33"/>
        <v>23</v>
      </c>
      <c r="AJ517" s="143">
        <v>0</v>
      </c>
      <c r="AK517" s="248">
        <v>0</v>
      </c>
      <c r="AL517" s="86" t="s">
        <v>80</v>
      </c>
      <c r="AM517" s="150">
        <v>0</v>
      </c>
      <c r="AN517" s="169" t="s">
        <v>80</v>
      </c>
      <c r="AO517" s="169" t="s">
        <v>80</v>
      </c>
      <c r="AP517" s="150">
        <f t="shared" si="36"/>
        <v>0</v>
      </c>
      <c r="AQ517" s="252">
        <f>+L517+AF517-AK517</f>
        <v>9500000</v>
      </c>
      <c r="AR517" s="86" t="s">
        <v>115</v>
      </c>
      <c r="AS517" s="143">
        <v>0</v>
      </c>
      <c r="AT517" s="203" t="s">
        <v>80</v>
      </c>
      <c r="AU517" s="248">
        <v>9500000</v>
      </c>
      <c r="AV517" s="364">
        <f t="shared" si="34"/>
        <v>0</v>
      </c>
      <c r="AW517" s="133">
        <f t="shared" si="35"/>
        <v>1</v>
      </c>
      <c r="AX517" s="156" t="s">
        <v>80</v>
      </c>
      <c r="AY517" s="86" t="s">
        <v>800</v>
      </c>
      <c r="AZ517" s="145" t="s">
        <v>13962</v>
      </c>
      <c r="BA517" s="81" t="s">
        <v>71</v>
      </c>
      <c r="BB517" s="81" t="s">
        <v>71</v>
      </c>
    </row>
    <row r="518" spans="2:54" s="296" customFormat="1" ht="15" customHeight="1" x14ac:dyDescent="0.2">
      <c r="B518" s="247">
        <v>2023</v>
      </c>
      <c r="C518" s="81">
        <v>891780111</v>
      </c>
      <c r="D518" s="82" t="s">
        <v>68</v>
      </c>
      <c r="E518" s="144" t="s">
        <v>13963</v>
      </c>
      <c r="F518" s="145" t="s">
        <v>13964</v>
      </c>
      <c r="G518" s="138">
        <v>0</v>
      </c>
      <c r="H518" s="145"/>
      <c r="I518" s="86" t="s">
        <v>78</v>
      </c>
      <c r="J518" s="81" t="s">
        <v>1527</v>
      </c>
      <c r="K518" s="141" t="s">
        <v>13946</v>
      </c>
      <c r="L518" s="248">
        <v>7473000</v>
      </c>
      <c r="M518" s="81" t="s">
        <v>73</v>
      </c>
      <c r="N518" s="145"/>
      <c r="O518" s="87" t="s">
        <v>5329</v>
      </c>
      <c r="P518" s="87">
        <v>1082976757</v>
      </c>
      <c r="Q518" s="150">
        <v>33</v>
      </c>
      <c r="R518" s="169">
        <v>44943</v>
      </c>
      <c r="S518" s="248">
        <v>5363267343</v>
      </c>
      <c r="T518" s="169">
        <v>44974</v>
      </c>
      <c r="U518" s="566">
        <f>L518</f>
        <v>7473000</v>
      </c>
      <c r="V518" s="86" t="s">
        <v>70</v>
      </c>
      <c r="W518" s="143">
        <v>79732773</v>
      </c>
      <c r="X518" s="87" t="s">
        <v>5914</v>
      </c>
      <c r="Y518" s="145"/>
      <c r="Z518" s="201">
        <v>44974</v>
      </c>
      <c r="AA518" s="201">
        <v>44974</v>
      </c>
      <c r="AB518" s="201" t="s">
        <v>80</v>
      </c>
      <c r="AC518" s="201">
        <v>45084</v>
      </c>
      <c r="AD518" s="150">
        <f t="shared" si="37"/>
        <v>110</v>
      </c>
      <c r="AE518" s="150">
        <v>0</v>
      </c>
      <c r="AF518" s="567">
        <v>0</v>
      </c>
      <c r="AG518" s="150">
        <v>0</v>
      </c>
      <c r="AH518" s="156" t="s">
        <v>80</v>
      </c>
      <c r="AI518" s="150">
        <f t="shared" si="33"/>
        <v>0</v>
      </c>
      <c r="AJ518" s="143">
        <v>0</v>
      </c>
      <c r="AK518" s="248">
        <v>0</v>
      </c>
      <c r="AL518" s="86" t="s">
        <v>80</v>
      </c>
      <c r="AM518" s="150">
        <v>0</v>
      </c>
      <c r="AN518" s="169" t="s">
        <v>80</v>
      </c>
      <c r="AO518" s="169" t="s">
        <v>80</v>
      </c>
      <c r="AP518" s="150">
        <f t="shared" si="36"/>
        <v>0</v>
      </c>
      <c r="AQ518" s="252">
        <f>+L518+AF518-AK518</f>
        <v>7473000</v>
      </c>
      <c r="AR518" s="86" t="s">
        <v>115</v>
      </c>
      <c r="AS518" s="143">
        <v>0</v>
      </c>
      <c r="AT518" s="203" t="s">
        <v>80</v>
      </c>
      <c r="AU518" s="248">
        <v>7473000</v>
      </c>
      <c r="AV518" s="364">
        <f t="shared" si="34"/>
        <v>0</v>
      </c>
      <c r="AW518" s="133">
        <f t="shared" si="35"/>
        <v>1</v>
      </c>
      <c r="AX518" s="156" t="s">
        <v>80</v>
      </c>
      <c r="AY518" s="86" t="s">
        <v>800</v>
      </c>
      <c r="AZ518" s="145" t="s">
        <v>13965</v>
      </c>
      <c r="BA518" s="81" t="s">
        <v>71</v>
      </c>
      <c r="BB518" s="81" t="s">
        <v>71</v>
      </c>
    </row>
    <row r="519" spans="2:54" s="296" customFormat="1" ht="15" customHeight="1" x14ac:dyDescent="0.2">
      <c r="B519" s="247">
        <v>2023</v>
      </c>
      <c r="C519" s="81">
        <v>891780111</v>
      </c>
      <c r="D519" s="82" t="s">
        <v>68</v>
      </c>
      <c r="E519" s="144" t="s">
        <v>13966</v>
      </c>
      <c r="F519" s="145" t="s">
        <v>13967</v>
      </c>
      <c r="G519" s="138">
        <v>0</v>
      </c>
      <c r="H519" s="145"/>
      <c r="I519" s="86" t="s">
        <v>78</v>
      </c>
      <c r="J519" s="81" t="s">
        <v>1527</v>
      </c>
      <c r="K519" s="141" t="s">
        <v>13968</v>
      </c>
      <c r="L519" s="248">
        <v>9313000</v>
      </c>
      <c r="M519" s="81" t="s">
        <v>73</v>
      </c>
      <c r="N519" s="145"/>
      <c r="O519" s="87" t="s">
        <v>13969</v>
      </c>
      <c r="P519" s="87">
        <v>85150692</v>
      </c>
      <c r="Q519" s="150">
        <v>33</v>
      </c>
      <c r="R519" s="169">
        <v>44943</v>
      </c>
      <c r="S519" s="248">
        <v>5363267343</v>
      </c>
      <c r="T519" s="169">
        <v>44974</v>
      </c>
      <c r="U519" s="566">
        <f>L519</f>
        <v>9313000</v>
      </c>
      <c r="V519" s="86" t="s">
        <v>70</v>
      </c>
      <c r="W519" s="143">
        <v>57297693</v>
      </c>
      <c r="X519" s="87" t="s">
        <v>10056</v>
      </c>
      <c r="Y519" s="145"/>
      <c r="Z519" s="201">
        <v>44974</v>
      </c>
      <c r="AA519" s="201">
        <v>44974</v>
      </c>
      <c r="AB519" s="201" t="s">
        <v>80</v>
      </c>
      <c r="AC519" s="201">
        <v>45084</v>
      </c>
      <c r="AD519" s="150">
        <f t="shared" si="37"/>
        <v>110</v>
      </c>
      <c r="AE519" s="150">
        <v>1</v>
      </c>
      <c r="AF519" s="567">
        <v>1687000</v>
      </c>
      <c r="AG519" s="150">
        <v>1</v>
      </c>
      <c r="AH519" s="201">
        <v>45107</v>
      </c>
      <c r="AI519" s="150">
        <f t="shared" ref="AI519:AI582" si="38">+IF(AH519="1800-01-01",0,AH519-AC519)</f>
        <v>23</v>
      </c>
      <c r="AJ519" s="143">
        <v>0</v>
      </c>
      <c r="AK519" s="248">
        <v>0</v>
      </c>
      <c r="AL519" s="86" t="s">
        <v>80</v>
      </c>
      <c r="AM519" s="150">
        <v>0</v>
      </c>
      <c r="AN519" s="169" t="s">
        <v>80</v>
      </c>
      <c r="AO519" s="169" t="s">
        <v>80</v>
      </c>
      <c r="AP519" s="150">
        <f t="shared" si="36"/>
        <v>0</v>
      </c>
      <c r="AQ519" s="252">
        <f>+L519+AF519-AK519</f>
        <v>11000000</v>
      </c>
      <c r="AR519" s="86" t="s">
        <v>115</v>
      </c>
      <c r="AS519" s="143">
        <v>0</v>
      </c>
      <c r="AT519" s="203" t="s">
        <v>80</v>
      </c>
      <c r="AU519" s="248">
        <v>11000000</v>
      </c>
      <c r="AV519" s="364">
        <f t="shared" ref="AV519:AV582" si="39">AQ519-AU519</f>
        <v>0</v>
      </c>
      <c r="AW519" s="133">
        <f t="shared" ref="AW519:AW582" si="40">+AU519/AQ519</f>
        <v>1</v>
      </c>
      <c r="AX519" s="156" t="s">
        <v>80</v>
      </c>
      <c r="AY519" s="86" t="s">
        <v>800</v>
      </c>
      <c r="AZ519" s="145" t="s">
        <v>13970</v>
      </c>
      <c r="BA519" s="81" t="s">
        <v>71</v>
      </c>
      <c r="BB519" s="81" t="s">
        <v>71</v>
      </c>
    </row>
    <row r="520" spans="2:54" s="296" customFormat="1" ht="15" customHeight="1" x14ac:dyDescent="0.2">
      <c r="B520" s="247">
        <v>2023</v>
      </c>
      <c r="C520" s="81">
        <v>891780111</v>
      </c>
      <c r="D520" s="82" t="s">
        <v>68</v>
      </c>
      <c r="E520" s="144" t="s">
        <v>13971</v>
      </c>
      <c r="F520" s="145" t="s">
        <v>13972</v>
      </c>
      <c r="G520" s="568">
        <v>0</v>
      </c>
      <c r="H520" s="145"/>
      <c r="I520" s="86" t="s">
        <v>78</v>
      </c>
      <c r="J520" s="317" t="s">
        <v>120</v>
      </c>
      <c r="K520" s="569" t="s">
        <v>13973</v>
      </c>
      <c r="L520" s="570">
        <v>12250000</v>
      </c>
      <c r="M520" s="81" t="s">
        <v>73</v>
      </c>
      <c r="N520" s="145"/>
      <c r="O520" s="482" t="s">
        <v>13974</v>
      </c>
      <c r="P520" s="482">
        <v>7602961</v>
      </c>
      <c r="Q520" s="150">
        <v>219</v>
      </c>
      <c r="R520" s="169">
        <v>44960</v>
      </c>
      <c r="S520" s="575">
        <v>112900000</v>
      </c>
      <c r="T520" s="169">
        <v>44974</v>
      </c>
      <c r="U520" s="566">
        <f>L520</f>
        <v>12250000</v>
      </c>
      <c r="V520" s="86" t="s">
        <v>70</v>
      </c>
      <c r="W520" s="481">
        <v>1192791759</v>
      </c>
      <c r="X520" s="482" t="s">
        <v>11782</v>
      </c>
      <c r="Y520" s="145"/>
      <c r="Z520" s="472">
        <v>44974</v>
      </c>
      <c r="AA520" s="472">
        <v>44974</v>
      </c>
      <c r="AB520" s="201" t="s">
        <v>80</v>
      </c>
      <c r="AC520" s="472">
        <v>45041</v>
      </c>
      <c r="AD520" s="150">
        <f t="shared" si="37"/>
        <v>67</v>
      </c>
      <c r="AE520" s="359">
        <v>0</v>
      </c>
      <c r="AF520" s="571">
        <v>0</v>
      </c>
      <c r="AG520" s="359">
        <v>0</v>
      </c>
      <c r="AH520" s="156" t="s">
        <v>80</v>
      </c>
      <c r="AI520" s="150">
        <f t="shared" si="38"/>
        <v>0</v>
      </c>
      <c r="AJ520" s="143">
        <v>0</v>
      </c>
      <c r="AK520" s="248">
        <v>0</v>
      </c>
      <c r="AL520" s="86" t="s">
        <v>80</v>
      </c>
      <c r="AM520" s="150">
        <v>0</v>
      </c>
      <c r="AN520" s="169" t="s">
        <v>80</v>
      </c>
      <c r="AO520" s="169" t="s">
        <v>80</v>
      </c>
      <c r="AP520" s="150">
        <f t="shared" ref="AP520:AP583" si="41">IFERROR(+IF(AN520="1800-01-01",0,AO520-AN520),0)</f>
        <v>0</v>
      </c>
      <c r="AQ520" s="252">
        <f>+L520+AF520-AK520</f>
        <v>12250000</v>
      </c>
      <c r="AR520" s="86" t="s">
        <v>115</v>
      </c>
      <c r="AS520" s="143">
        <v>0</v>
      </c>
      <c r="AT520" s="203" t="s">
        <v>80</v>
      </c>
      <c r="AU520" s="248">
        <v>12250000</v>
      </c>
      <c r="AV520" s="364">
        <f t="shared" si="39"/>
        <v>0</v>
      </c>
      <c r="AW520" s="133">
        <f t="shared" si="40"/>
        <v>1</v>
      </c>
      <c r="AX520" s="156" t="s">
        <v>80</v>
      </c>
      <c r="AY520" s="86" t="s">
        <v>800</v>
      </c>
      <c r="AZ520" s="145" t="s">
        <v>13975</v>
      </c>
      <c r="BA520" s="81" t="s">
        <v>71</v>
      </c>
      <c r="BB520" s="81" t="s">
        <v>71</v>
      </c>
    </row>
    <row r="521" spans="2:54" s="296" customFormat="1" ht="15" customHeight="1" x14ac:dyDescent="0.2">
      <c r="B521" s="247">
        <v>2023</v>
      </c>
      <c r="C521" s="81">
        <v>891780111</v>
      </c>
      <c r="D521" s="82" t="s">
        <v>68</v>
      </c>
      <c r="E521" s="144" t="s">
        <v>13976</v>
      </c>
      <c r="F521" s="145" t="s">
        <v>13977</v>
      </c>
      <c r="G521" s="138">
        <v>0</v>
      </c>
      <c r="H521" s="145"/>
      <c r="I521" s="86" t="s">
        <v>78</v>
      </c>
      <c r="J521" s="81" t="s">
        <v>1527</v>
      </c>
      <c r="K521" s="141" t="s">
        <v>13978</v>
      </c>
      <c r="L521" s="248">
        <v>8043000</v>
      </c>
      <c r="M521" s="81" t="s">
        <v>73</v>
      </c>
      <c r="N521" s="145"/>
      <c r="O521" s="87" t="s">
        <v>13979</v>
      </c>
      <c r="P521" s="87">
        <v>1082889011</v>
      </c>
      <c r="Q521" s="150">
        <v>33</v>
      </c>
      <c r="R521" s="169">
        <v>44943</v>
      </c>
      <c r="S521" s="248">
        <v>5363267343</v>
      </c>
      <c r="T521" s="169">
        <v>44974</v>
      </c>
      <c r="U521" s="566">
        <f>L521</f>
        <v>8043000</v>
      </c>
      <c r="V521" s="86" t="s">
        <v>70</v>
      </c>
      <c r="W521" s="143">
        <v>45507423</v>
      </c>
      <c r="X521" s="87" t="s">
        <v>12105</v>
      </c>
      <c r="Y521" s="145"/>
      <c r="Z521" s="201">
        <v>44974</v>
      </c>
      <c r="AA521" s="201">
        <v>44974</v>
      </c>
      <c r="AB521" s="201" t="s">
        <v>80</v>
      </c>
      <c r="AC521" s="201">
        <v>45084</v>
      </c>
      <c r="AD521" s="150">
        <f t="shared" si="37"/>
        <v>110</v>
      </c>
      <c r="AE521" s="150">
        <v>1</v>
      </c>
      <c r="AF521" s="567">
        <v>1013000</v>
      </c>
      <c r="AG521" s="150">
        <v>1</v>
      </c>
      <c r="AH521" s="201">
        <v>45100</v>
      </c>
      <c r="AI521" s="150">
        <f t="shared" si="38"/>
        <v>16</v>
      </c>
      <c r="AJ521" s="143">
        <v>0</v>
      </c>
      <c r="AK521" s="248">
        <v>0</v>
      </c>
      <c r="AL521" s="86" t="s">
        <v>80</v>
      </c>
      <c r="AM521" s="150">
        <v>0</v>
      </c>
      <c r="AN521" s="169" t="s">
        <v>80</v>
      </c>
      <c r="AO521" s="169" t="s">
        <v>80</v>
      </c>
      <c r="AP521" s="150">
        <f t="shared" si="41"/>
        <v>0</v>
      </c>
      <c r="AQ521" s="252">
        <f>+L521+AF521-AK521</f>
        <v>9056000</v>
      </c>
      <c r="AR521" s="86" t="s">
        <v>115</v>
      </c>
      <c r="AS521" s="143">
        <v>0</v>
      </c>
      <c r="AT521" s="203" t="s">
        <v>80</v>
      </c>
      <c r="AU521" s="248">
        <v>9056000</v>
      </c>
      <c r="AV521" s="364">
        <f t="shared" si="39"/>
        <v>0</v>
      </c>
      <c r="AW521" s="133">
        <f t="shared" si="40"/>
        <v>1</v>
      </c>
      <c r="AX521" s="156" t="s">
        <v>80</v>
      </c>
      <c r="AY521" s="86" t="s">
        <v>800</v>
      </c>
      <c r="AZ521" s="145" t="s">
        <v>13980</v>
      </c>
      <c r="BA521" s="81" t="s">
        <v>71</v>
      </c>
      <c r="BB521" s="81" t="s">
        <v>71</v>
      </c>
    </row>
    <row r="522" spans="2:54" s="296" customFormat="1" ht="15" customHeight="1" x14ac:dyDescent="0.2">
      <c r="B522" s="247">
        <v>2023</v>
      </c>
      <c r="C522" s="81">
        <v>891780111</v>
      </c>
      <c r="D522" s="82" t="s">
        <v>68</v>
      </c>
      <c r="E522" s="144" t="s">
        <v>13981</v>
      </c>
      <c r="F522" s="145" t="s">
        <v>13982</v>
      </c>
      <c r="G522" s="138">
        <v>0</v>
      </c>
      <c r="H522" s="145"/>
      <c r="I522" s="86" t="s">
        <v>78</v>
      </c>
      <c r="J522" s="81" t="s">
        <v>1527</v>
      </c>
      <c r="K522" s="141" t="s">
        <v>13983</v>
      </c>
      <c r="L522" s="248">
        <v>11853000</v>
      </c>
      <c r="M522" s="81" t="s">
        <v>73</v>
      </c>
      <c r="N522" s="145"/>
      <c r="O522" s="87" t="s">
        <v>13984</v>
      </c>
      <c r="P522" s="87">
        <v>57432322</v>
      </c>
      <c r="Q522" s="150">
        <v>33</v>
      </c>
      <c r="R522" s="169">
        <v>44943</v>
      </c>
      <c r="S522" s="248">
        <v>5363267343</v>
      </c>
      <c r="T522" s="169">
        <v>44974</v>
      </c>
      <c r="U522" s="566">
        <f>L522</f>
        <v>11853000</v>
      </c>
      <c r="V522" s="86" t="s">
        <v>70</v>
      </c>
      <c r="W522" s="143">
        <v>72221403</v>
      </c>
      <c r="X522" s="87" t="s">
        <v>12743</v>
      </c>
      <c r="Y522" s="145"/>
      <c r="Z522" s="201">
        <v>44974</v>
      </c>
      <c r="AA522" s="201">
        <v>44974</v>
      </c>
      <c r="AB522" s="201" t="s">
        <v>80</v>
      </c>
      <c r="AC522" s="201">
        <v>45084</v>
      </c>
      <c r="AD522" s="150">
        <f t="shared" si="37"/>
        <v>110</v>
      </c>
      <c r="AE522" s="150">
        <v>1</v>
      </c>
      <c r="AF522" s="567">
        <v>2147000</v>
      </c>
      <c r="AG522" s="150">
        <v>1</v>
      </c>
      <c r="AH522" s="201">
        <v>45107</v>
      </c>
      <c r="AI522" s="150">
        <f t="shared" si="38"/>
        <v>23</v>
      </c>
      <c r="AJ522" s="143">
        <v>0</v>
      </c>
      <c r="AK522" s="248">
        <v>0</v>
      </c>
      <c r="AL522" s="86" t="s">
        <v>80</v>
      </c>
      <c r="AM522" s="150">
        <v>0</v>
      </c>
      <c r="AN522" s="169" t="s">
        <v>80</v>
      </c>
      <c r="AO522" s="169" t="s">
        <v>80</v>
      </c>
      <c r="AP522" s="150">
        <f t="shared" si="41"/>
        <v>0</v>
      </c>
      <c r="AQ522" s="252">
        <f>+L522+AF522-AK522</f>
        <v>14000000</v>
      </c>
      <c r="AR522" s="86" t="s">
        <v>115</v>
      </c>
      <c r="AS522" s="143">
        <v>0</v>
      </c>
      <c r="AT522" s="203" t="s">
        <v>80</v>
      </c>
      <c r="AU522" s="248">
        <v>14000000</v>
      </c>
      <c r="AV522" s="364">
        <f t="shared" si="39"/>
        <v>0</v>
      </c>
      <c r="AW522" s="133">
        <f t="shared" si="40"/>
        <v>1</v>
      </c>
      <c r="AX522" s="156" t="s">
        <v>80</v>
      </c>
      <c r="AY522" s="86" t="s">
        <v>800</v>
      </c>
      <c r="AZ522" s="145" t="s">
        <v>13985</v>
      </c>
      <c r="BA522" s="81" t="s">
        <v>71</v>
      </c>
      <c r="BB522" s="81" t="s">
        <v>71</v>
      </c>
    </row>
    <row r="523" spans="2:54" s="296" customFormat="1" ht="15" customHeight="1" x14ac:dyDescent="0.2">
      <c r="B523" s="247">
        <v>2023</v>
      </c>
      <c r="C523" s="81">
        <v>891780111</v>
      </c>
      <c r="D523" s="82" t="s">
        <v>68</v>
      </c>
      <c r="E523" s="144" t="s">
        <v>13986</v>
      </c>
      <c r="F523" s="145" t="s">
        <v>13987</v>
      </c>
      <c r="G523" s="138">
        <v>0</v>
      </c>
      <c r="H523" s="145"/>
      <c r="I523" s="86" t="s">
        <v>78</v>
      </c>
      <c r="J523" s="81" t="s">
        <v>1527</v>
      </c>
      <c r="K523" s="141" t="s">
        <v>13988</v>
      </c>
      <c r="L523" s="248">
        <v>10583000</v>
      </c>
      <c r="M523" s="81" t="s">
        <v>73</v>
      </c>
      <c r="N523" s="145"/>
      <c r="O523" s="87" t="s">
        <v>13989</v>
      </c>
      <c r="P523" s="87">
        <v>1082997554</v>
      </c>
      <c r="Q523" s="150">
        <v>33</v>
      </c>
      <c r="R523" s="169">
        <v>44943</v>
      </c>
      <c r="S523" s="248">
        <v>5363267343</v>
      </c>
      <c r="T523" s="169">
        <v>44974</v>
      </c>
      <c r="U523" s="566">
        <f>L523</f>
        <v>10583000</v>
      </c>
      <c r="V523" s="86" t="s">
        <v>70</v>
      </c>
      <c r="W523" s="143">
        <v>1098669877</v>
      </c>
      <c r="X523" s="87" t="s">
        <v>13990</v>
      </c>
      <c r="Y523" s="145"/>
      <c r="Z523" s="201">
        <v>44974</v>
      </c>
      <c r="AA523" s="201">
        <v>44974</v>
      </c>
      <c r="AB523" s="201" t="s">
        <v>80</v>
      </c>
      <c r="AC523" s="201">
        <v>45084</v>
      </c>
      <c r="AD523" s="150">
        <f t="shared" si="37"/>
        <v>110</v>
      </c>
      <c r="AE523" s="150">
        <v>1</v>
      </c>
      <c r="AF523" s="567">
        <v>1917000</v>
      </c>
      <c r="AG523" s="150">
        <v>1</v>
      </c>
      <c r="AH523" s="201">
        <v>45107</v>
      </c>
      <c r="AI523" s="150">
        <f t="shared" si="38"/>
        <v>23</v>
      </c>
      <c r="AJ523" s="143">
        <v>0</v>
      </c>
      <c r="AK523" s="248">
        <v>0</v>
      </c>
      <c r="AL523" s="86" t="s">
        <v>80</v>
      </c>
      <c r="AM523" s="150">
        <v>0</v>
      </c>
      <c r="AN523" s="169" t="s">
        <v>80</v>
      </c>
      <c r="AO523" s="169" t="s">
        <v>80</v>
      </c>
      <c r="AP523" s="150">
        <f t="shared" si="41"/>
        <v>0</v>
      </c>
      <c r="AQ523" s="252">
        <f>+L523+AF523-AK523</f>
        <v>12500000</v>
      </c>
      <c r="AR523" s="86" t="s">
        <v>115</v>
      </c>
      <c r="AS523" s="143">
        <v>0</v>
      </c>
      <c r="AT523" s="203" t="s">
        <v>80</v>
      </c>
      <c r="AU523" s="248">
        <v>12500000</v>
      </c>
      <c r="AV523" s="364">
        <f t="shared" si="39"/>
        <v>0</v>
      </c>
      <c r="AW523" s="133">
        <f t="shared" si="40"/>
        <v>1</v>
      </c>
      <c r="AX523" s="156" t="s">
        <v>80</v>
      </c>
      <c r="AY523" s="86" t="s">
        <v>800</v>
      </c>
      <c r="AZ523" s="145" t="s">
        <v>13991</v>
      </c>
      <c r="BA523" s="81" t="s">
        <v>71</v>
      </c>
      <c r="BB523" s="81" t="s">
        <v>71</v>
      </c>
    </row>
    <row r="524" spans="2:54" s="296" customFormat="1" ht="15" customHeight="1" x14ac:dyDescent="0.2">
      <c r="B524" s="247">
        <v>2023</v>
      </c>
      <c r="C524" s="81">
        <v>891780111</v>
      </c>
      <c r="D524" s="82" t="s">
        <v>68</v>
      </c>
      <c r="E524" s="144" t="s">
        <v>13992</v>
      </c>
      <c r="F524" s="145" t="s">
        <v>13993</v>
      </c>
      <c r="G524" s="138">
        <v>0</v>
      </c>
      <c r="H524" s="145"/>
      <c r="I524" s="86" t="s">
        <v>78</v>
      </c>
      <c r="J524" s="81" t="s">
        <v>1527</v>
      </c>
      <c r="K524" s="141" t="s">
        <v>11741</v>
      </c>
      <c r="L524" s="248">
        <v>8043000</v>
      </c>
      <c r="M524" s="81" t="s">
        <v>73</v>
      </c>
      <c r="N524" s="145"/>
      <c r="O524" s="87" t="s">
        <v>13994</v>
      </c>
      <c r="P524" s="87">
        <v>1083028723</v>
      </c>
      <c r="Q524" s="150">
        <v>33</v>
      </c>
      <c r="R524" s="169">
        <v>44943</v>
      </c>
      <c r="S524" s="248">
        <v>5363267343</v>
      </c>
      <c r="T524" s="169">
        <v>44974</v>
      </c>
      <c r="U524" s="566">
        <f>L524</f>
        <v>8043000</v>
      </c>
      <c r="V524" s="86" t="s">
        <v>70</v>
      </c>
      <c r="W524" s="143">
        <v>57444673</v>
      </c>
      <c r="X524" s="87" t="s">
        <v>9982</v>
      </c>
      <c r="Y524" s="145"/>
      <c r="Z524" s="201">
        <v>44974</v>
      </c>
      <c r="AA524" s="201">
        <v>44974</v>
      </c>
      <c r="AB524" s="201" t="s">
        <v>80</v>
      </c>
      <c r="AC524" s="201">
        <v>45084</v>
      </c>
      <c r="AD524" s="150">
        <f t="shared" si="37"/>
        <v>110</v>
      </c>
      <c r="AE524" s="150">
        <v>1</v>
      </c>
      <c r="AF524" s="567">
        <v>570000</v>
      </c>
      <c r="AG524" s="150">
        <v>1</v>
      </c>
      <c r="AH524" s="201">
        <v>45093</v>
      </c>
      <c r="AI524" s="150">
        <f t="shared" si="38"/>
        <v>9</v>
      </c>
      <c r="AJ524" s="143">
        <v>0</v>
      </c>
      <c r="AK524" s="248">
        <v>0</v>
      </c>
      <c r="AL524" s="86" t="s">
        <v>80</v>
      </c>
      <c r="AM524" s="150">
        <v>0</v>
      </c>
      <c r="AN524" s="169" t="s">
        <v>80</v>
      </c>
      <c r="AO524" s="169" t="s">
        <v>80</v>
      </c>
      <c r="AP524" s="150">
        <f t="shared" si="41"/>
        <v>0</v>
      </c>
      <c r="AQ524" s="252">
        <f>+L524+AF524-AK524</f>
        <v>8613000</v>
      </c>
      <c r="AR524" s="86" t="s">
        <v>115</v>
      </c>
      <c r="AS524" s="143">
        <v>0</v>
      </c>
      <c r="AT524" s="203" t="s">
        <v>80</v>
      </c>
      <c r="AU524" s="248">
        <v>8613000</v>
      </c>
      <c r="AV524" s="364">
        <f t="shared" si="39"/>
        <v>0</v>
      </c>
      <c r="AW524" s="133">
        <f t="shared" si="40"/>
        <v>1</v>
      </c>
      <c r="AX524" s="156" t="s">
        <v>80</v>
      </c>
      <c r="AY524" s="86" t="s">
        <v>800</v>
      </c>
      <c r="AZ524" s="145" t="s">
        <v>13995</v>
      </c>
      <c r="BA524" s="81" t="s">
        <v>71</v>
      </c>
      <c r="BB524" s="81" t="s">
        <v>71</v>
      </c>
    </row>
    <row r="525" spans="2:54" s="296" customFormat="1" ht="15" customHeight="1" x14ac:dyDescent="0.2">
      <c r="B525" s="247">
        <v>2023</v>
      </c>
      <c r="C525" s="81">
        <v>891780111</v>
      </c>
      <c r="D525" s="82" t="s">
        <v>68</v>
      </c>
      <c r="E525" s="144" t="s">
        <v>13996</v>
      </c>
      <c r="F525" s="145" t="s">
        <v>13997</v>
      </c>
      <c r="G525" s="138">
        <v>0</v>
      </c>
      <c r="H525" s="145"/>
      <c r="I525" s="86" t="s">
        <v>78</v>
      </c>
      <c r="J525" s="81" t="s">
        <v>1527</v>
      </c>
      <c r="K525" s="141" t="s">
        <v>13998</v>
      </c>
      <c r="L525" s="248">
        <v>14393000</v>
      </c>
      <c r="M525" s="81" t="s">
        <v>73</v>
      </c>
      <c r="N525" s="145"/>
      <c r="O525" s="87" t="s">
        <v>13999</v>
      </c>
      <c r="P525" s="87">
        <v>1082934147</v>
      </c>
      <c r="Q525" s="150">
        <v>33</v>
      </c>
      <c r="R525" s="169">
        <v>44943</v>
      </c>
      <c r="S525" s="248">
        <v>5363267343</v>
      </c>
      <c r="T525" s="169">
        <v>44974</v>
      </c>
      <c r="U525" s="566">
        <f>L525</f>
        <v>14393000</v>
      </c>
      <c r="V525" s="86" t="s">
        <v>70</v>
      </c>
      <c r="W525" s="143">
        <v>12560219</v>
      </c>
      <c r="X525" s="87" t="s">
        <v>10190</v>
      </c>
      <c r="Y525" s="145"/>
      <c r="Z525" s="201">
        <v>44974</v>
      </c>
      <c r="AA525" s="201">
        <v>44974</v>
      </c>
      <c r="AB525" s="201" t="s">
        <v>80</v>
      </c>
      <c r="AC525" s="201">
        <v>45084</v>
      </c>
      <c r="AD525" s="150">
        <f t="shared" si="37"/>
        <v>110</v>
      </c>
      <c r="AE525" s="150">
        <v>1</v>
      </c>
      <c r="AF525" s="567">
        <v>2607000</v>
      </c>
      <c r="AG525" s="150">
        <v>1</v>
      </c>
      <c r="AH525" s="201">
        <v>45107</v>
      </c>
      <c r="AI525" s="150">
        <f t="shared" si="38"/>
        <v>23</v>
      </c>
      <c r="AJ525" s="143">
        <v>0</v>
      </c>
      <c r="AK525" s="248">
        <v>0</v>
      </c>
      <c r="AL525" s="86" t="s">
        <v>80</v>
      </c>
      <c r="AM525" s="150">
        <v>0</v>
      </c>
      <c r="AN525" s="169" t="s">
        <v>80</v>
      </c>
      <c r="AO525" s="169" t="s">
        <v>80</v>
      </c>
      <c r="AP525" s="150">
        <f t="shared" si="41"/>
        <v>0</v>
      </c>
      <c r="AQ525" s="252">
        <f>+L525+AF525-AK525</f>
        <v>17000000</v>
      </c>
      <c r="AR525" s="86" t="s">
        <v>115</v>
      </c>
      <c r="AS525" s="143">
        <v>0</v>
      </c>
      <c r="AT525" s="203" t="s">
        <v>80</v>
      </c>
      <c r="AU525" s="248">
        <v>17000000</v>
      </c>
      <c r="AV525" s="364">
        <f t="shared" si="39"/>
        <v>0</v>
      </c>
      <c r="AW525" s="133">
        <f t="shared" si="40"/>
        <v>1</v>
      </c>
      <c r="AX525" s="156" t="s">
        <v>80</v>
      </c>
      <c r="AY525" s="86" t="s">
        <v>800</v>
      </c>
      <c r="AZ525" s="145" t="s">
        <v>14000</v>
      </c>
      <c r="BA525" s="81" t="s">
        <v>71</v>
      </c>
      <c r="BB525" s="81" t="s">
        <v>71</v>
      </c>
    </row>
    <row r="526" spans="2:54" s="296" customFormat="1" ht="15" customHeight="1" x14ac:dyDescent="0.2">
      <c r="B526" s="247">
        <v>2023</v>
      </c>
      <c r="C526" s="81">
        <v>891780111</v>
      </c>
      <c r="D526" s="82" t="s">
        <v>68</v>
      </c>
      <c r="E526" s="144" t="s">
        <v>14001</v>
      </c>
      <c r="F526" s="145" t="s">
        <v>14002</v>
      </c>
      <c r="G526" s="138">
        <v>0</v>
      </c>
      <c r="H526" s="145"/>
      <c r="I526" s="86" t="s">
        <v>78</v>
      </c>
      <c r="J526" s="81" t="s">
        <v>1527</v>
      </c>
      <c r="K526" s="141" t="s">
        <v>14003</v>
      </c>
      <c r="L526" s="248">
        <v>10583000</v>
      </c>
      <c r="M526" s="81" t="s">
        <v>73</v>
      </c>
      <c r="N526" s="145"/>
      <c r="O526" s="87" t="s">
        <v>14004</v>
      </c>
      <c r="P526" s="87">
        <v>49758019</v>
      </c>
      <c r="Q526" s="150">
        <v>33</v>
      </c>
      <c r="R526" s="169">
        <v>44943</v>
      </c>
      <c r="S526" s="248">
        <v>5363267343</v>
      </c>
      <c r="T526" s="169">
        <v>44974</v>
      </c>
      <c r="U526" s="566">
        <f>L526</f>
        <v>10583000</v>
      </c>
      <c r="V526" s="86" t="s">
        <v>70</v>
      </c>
      <c r="W526" s="143">
        <v>57441846</v>
      </c>
      <c r="X526" s="87" t="s">
        <v>12074</v>
      </c>
      <c r="Y526" s="145"/>
      <c r="Z526" s="201">
        <v>44974</v>
      </c>
      <c r="AA526" s="201">
        <v>44974</v>
      </c>
      <c r="AB526" s="201" t="s">
        <v>80</v>
      </c>
      <c r="AC526" s="201">
        <v>45084</v>
      </c>
      <c r="AD526" s="150">
        <f t="shared" si="37"/>
        <v>110</v>
      </c>
      <c r="AE526" s="150">
        <v>0</v>
      </c>
      <c r="AF526" s="567">
        <v>0</v>
      </c>
      <c r="AG526" s="150">
        <v>0</v>
      </c>
      <c r="AH526" s="156" t="s">
        <v>80</v>
      </c>
      <c r="AI526" s="150">
        <f t="shared" si="38"/>
        <v>0</v>
      </c>
      <c r="AJ526" s="143">
        <v>0</v>
      </c>
      <c r="AK526" s="248">
        <v>0</v>
      </c>
      <c r="AL526" s="86" t="s">
        <v>80</v>
      </c>
      <c r="AM526" s="150">
        <v>0</v>
      </c>
      <c r="AN526" s="169" t="s">
        <v>80</v>
      </c>
      <c r="AO526" s="169" t="s">
        <v>80</v>
      </c>
      <c r="AP526" s="150">
        <f t="shared" si="41"/>
        <v>0</v>
      </c>
      <c r="AQ526" s="252">
        <f>+L526+AF526-AK526</f>
        <v>10583000</v>
      </c>
      <c r="AR526" s="86" t="s">
        <v>115</v>
      </c>
      <c r="AS526" s="143">
        <v>0</v>
      </c>
      <c r="AT526" s="203" t="s">
        <v>80</v>
      </c>
      <c r="AU526" s="248">
        <v>10583000</v>
      </c>
      <c r="AV526" s="364">
        <f t="shared" si="39"/>
        <v>0</v>
      </c>
      <c r="AW526" s="133">
        <f t="shared" si="40"/>
        <v>1</v>
      </c>
      <c r="AX526" s="156" t="s">
        <v>80</v>
      </c>
      <c r="AY526" s="86" t="s">
        <v>800</v>
      </c>
      <c r="AZ526" s="145" t="s">
        <v>14005</v>
      </c>
      <c r="BA526" s="81" t="s">
        <v>71</v>
      </c>
      <c r="BB526" s="81" t="s">
        <v>71</v>
      </c>
    </row>
    <row r="527" spans="2:54" s="296" customFormat="1" ht="15" customHeight="1" x14ac:dyDescent="0.2">
      <c r="B527" s="247">
        <v>2023</v>
      </c>
      <c r="C527" s="81">
        <v>891780111</v>
      </c>
      <c r="D527" s="82" t="s">
        <v>68</v>
      </c>
      <c r="E527" s="144" t="s">
        <v>14006</v>
      </c>
      <c r="F527" s="145" t="s">
        <v>14007</v>
      </c>
      <c r="G527" s="138">
        <v>0</v>
      </c>
      <c r="H527" s="145"/>
      <c r="I527" s="86" t="s">
        <v>78</v>
      </c>
      <c r="J527" s="81" t="s">
        <v>1527</v>
      </c>
      <c r="K527" s="141" t="s">
        <v>14008</v>
      </c>
      <c r="L527" s="248">
        <v>9313000</v>
      </c>
      <c r="M527" s="81" t="s">
        <v>73</v>
      </c>
      <c r="N527" s="145"/>
      <c r="O527" s="87" t="s">
        <v>14009</v>
      </c>
      <c r="P527" s="87">
        <v>36724297</v>
      </c>
      <c r="Q527" s="150">
        <v>33</v>
      </c>
      <c r="R527" s="169">
        <v>44943</v>
      </c>
      <c r="S527" s="248">
        <v>5363267343</v>
      </c>
      <c r="T527" s="169">
        <v>44974</v>
      </c>
      <c r="U527" s="566">
        <f>L527</f>
        <v>9313000</v>
      </c>
      <c r="V527" s="86" t="s">
        <v>70</v>
      </c>
      <c r="W527" s="143">
        <v>57441846</v>
      </c>
      <c r="X527" s="87" t="s">
        <v>12074</v>
      </c>
      <c r="Y527" s="145"/>
      <c r="Z527" s="201">
        <v>44974</v>
      </c>
      <c r="AA527" s="201">
        <v>44974</v>
      </c>
      <c r="AB527" s="201" t="s">
        <v>80</v>
      </c>
      <c r="AC527" s="201">
        <v>45084</v>
      </c>
      <c r="AD527" s="150">
        <f t="shared" si="37"/>
        <v>110</v>
      </c>
      <c r="AE527" s="150">
        <v>0</v>
      </c>
      <c r="AF527" s="567">
        <v>0</v>
      </c>
      <c r="AG527" s="150">
        <v>0</v>
      </c>
      <c r="AH527" s="156" t="s">
        <v>80</v>
      </c>
      <c r="AI527" s="150">
        <f t="shared" si="38"/>
        <v>0</v>
      </c>
      <c r="AJ527" s="143">
        <v>0</v>
      </c>
      <c r="AK527" s="248">
        <v>0</v>
      </c>
      <c r="AL527" s="86" t="s">
        <v>80</v>
      </c>
      <c r="AM527" s="150">
        <v>0</v>
      </c>
      <c r="AN527" s="169" t="s">
        <v>80</v>
      </c>
      <c r="AO527" s="169" t="s">
        <v>80</v>
      </c>
      <c r="AP527" s="150">
        <f t="shared" si="41"/>
        <v>0</v>
      </c>
      <c r="AQ527" s="252">
        <f>+L527+AF527-AK527</f>
        <v>9313000</v>
      </c>
      <c r="AR527" s="86" t="s">
        <v>115</v>
      </c>
      <c r="AS527" s="143">
        <v>0</v>
      </c>
      <c r="AT527" s="203" t="s">
        <v>80</v>
      </c>
      <c r="AU527" s="248">
        <v>9313000</v>
      </c>
      <c r="AV527" s="364">
        <f t="shared" si="39"/>
        <v>0</v>
      </c>
      <c r="AW527" s="133">
        <f t="shared" si="40"/>
        <v>1</v>
      </c>
      <c r="AX527" s="156" t="s">
        <v>80</v>
      </c>
      <c r="AY527" s="86" t="s">
        <v>800</v>
      </c>
      <c r="AZ527" s="145" t="s">
        <v>14010</v>
      </c>
      <c r="BA527" s="81" t="s">
        <v>71</v>
      </c>
      <c r="BB527" s="81" t="s">
        <v>71</v>
      </c>
    </row>
    <row r="528" spans="2:54" s="296" customFormat="1" ht="15" customHeight="1" x14ac:dyDescent="0.2">
      <c r="B528" s="247">
        <v>2023</v>
      </c>
      <c r="C528" s="81">
        <v>891780111</v>
      </c>
      <c r="D528" s="82" t="s">
        <v>68</v>
      </c>
      <c r="E528" s="144" t="s">
        <v>14011</v>
      </c>
      <c r="F528" s="145" t="s">
        <v>14012</v>
      </c>
      <c r="G528" s="138">
        <v>0</v>
      </c>
      <c r="H528" s="145"/>
      <c r="I528" s="86" t="s">
        <v>78</v>
      </c>
      <c r="J528" s="81" t="s">
        <v>1527</v>
      </c>
      <c r="K528" s="141" t="s">
        <v>14013</v>
      </c>
      <c r="L528" s="248">
        <v>9313000</v>
      </c>
      <c r="M528" s="81" t="s">
        <v>73</v>
      </c>
      <c r="N528" s="145"/>
      <c r="O528" s="87" t="s">
        <v>4761</v>
      </c>
      <c r="P528" s="87">
        <v>1049615490</v>
      </c>
      <c r="Q528" s="150">
        <v>33</v>
      </c>
      <c r="R528" s="169">
        <v>44943</v>
      </c>
      <c r="S528" s="248">
        <v>5363267343</v>
      </c>
      <c r="T528" s="169">
        <v>44974</v>
      </c>
      <c r="U528" s="566">
        <f>L528</f>
        <v>9313000</v>
      </c>
      <c r="V528" s="86" t="s">
        <v>70</v>
      </c>
      <c r="W528" s="143">
        <v>30766322</v>
      </c>
      <c r="X528" s="87" t="s">
        <v>12962</v>
      </c>
      <c r="Y528" s="145"/>
      <c r="Z528" s="201">
        <v>44974</v>
      </c>
      <c r="AA528" s="201">
        <v>44974</v>
      </c>
      <c r="AB528" s="201" t="s">
        <v>80</v>
      </c>
      <c r="AC528" s="201">
        <v>45084</v>
      </c>
      <c r="AD528" s="150">
        <f t="shared" si="37"/>
        <v>110</v>
      </c>
      <c r="AE528" s="150">
        <v>1</v>
      </c>
      <c r="AF528" s="567">
        <v>1687000</v>
      </c>
      <c r="AG528" s="150">
        <v>1</v>
      </c>
      <c r="AH528" s="201">
        <v>45107</v>
      </c>
      <c r="AI528" s="150">
        <f t="shared" si="38"/>
        <v>23</v>
      </c>
      <c r="AJ528" s="143">
        <v>0</v>
      </c>
      <c r="AK528" s="248">
        <v>0</v>
      </c>
      <c r="AL528" s="86" t="s">
        <v>80</v>
      </c>
      <c r="AM528" s="150">
        <v>0</v>
      </c>
      <c r="AN528" s="169" t="s">
        <v>80</v>
      </c>
      <c r="AO528" s="169" t="s">
        <v>80</v>
      </c>
      <c r="AP528" s="150">
        <f t="shared" si="41"/>
        <v>0</v>
      </c>
      <c r="AQ528" s="252">
        <f>+L528+AF528-AK528</f>
        <v>11000000</v>
      </c>
      <c r="AR528" s="86" t="s">
        <v>115</v>
      </c>
      <c r="AS528" s="143">
        <v>0</v>
      </c>
      <c r="AT528" s="203" t="s">
        <v>80</v>
      </c>
      <c r="AU528" s="248">
        <v>11000000</v>
      </c>
      <c r="AV528" s="364">
        <f t="shared" si="39"/>
        <v>0</v>
      </c>
      <c r="AW528" s="133">
        <f t="shared" si="40"/>
        <v>1</v>
      </c>
      <c r="AX528" s="156" t="s">
        <v>80</v>
      </c>
      <c r="AY528" s="86" t="s">
        <v>800</v>
      </c>
      <c r="AZ528" s="145" t="s">
        <v>14014</v>
      </c>
      <c r="BA528" s="81" t="s">
        <v>71</v>
      </c>
      <c r="BB528" s="81" t="s">
        <v>71</v>
      </c>
    </row>
    <row r="529" spans="2:54" s="296" customFormat="1" ht="15" customHeight="1" x14ac:dyDescent="0.2">
      <c r="B529" s="247">
        <v>2023</v>
      </c>
      <c r="C529" s="81">
        <v>891780111</v>
      </c>
      <c r="D529" s="82" t="s">
        <v>68</v>
      </c>
      <c r="E529" s="144" t="s">
        <v>14015</v>
      </c>
      <c r="F529" s="145" t="s">
        <v>14016</v>
      </c>
      <c r="G529" s="138">
        <v>0</v>
      </c>
      <c r="H529" s="145"/>
      <c r="I529" s="86" t="s">
        <v>78</v>
      </c>
      <c r="J529" s="81" t="s">
        <v>1527</v>
      </c>
      <c r="K529" s="141" t="s">
        <v>14017</v>
      </c>
      <c r="L529" s="248">
        <v>9583000</v>
      </c>
      <c r="M529" s="81" t="s">
        <v>73</v>
      </c>
      <c r="N529" s="145"/>
      <c r="O529" s="87" t="s">
        <v>14018</v>
      </c>
      <c r="P529" s="87">
        <v>1102880046</v>
      </c>
      <c r="Q529" s="150">
        <v>33</v>
      </c>
      <c r="R529" s="169">
        <v>44943</v>
      </c>
      <c r="S529" s="248">
        <v>5363267343</v>
      </c>
      <c r="T529" s="169">
        <v>44974</v>
      </c>
      <c r="U529" s="566">
        <f>L529</f>
        <v>9583000</v>
      </c>
      <c r="V529" s="86" t="s">
        <v>70</v>
      </c>
      <c r="W529" s="143">
        <v>21400608</v>
      </c>
      <c r="X529" s="87" t="s">
        <v>14019</v>
      </c>
      <c r="Y529" s="145"/>
      <c r="Z529" s="201">
        <v>44974</v>
      </c>
      <c r="AA529" s="201">
        <v>44974</v>
      </c>
      <c r="AB529" s="201" t="s">
        <v>80</v>
      </c>
      <c r="AC529" s="201">
        <v>45084</v>
      </c>
      <c r="AD529" s="150">
        <f t="shared" si="37"/>
        <v>110</v>
      </c>
      <c r="AE529" s="150">
        <v>1</v>
      </c>
      <c r="AF529" s="567">
        <v>1917000</v>
      </c>
      <c r="AG529" s="150">
        <v>1</v>
      </c>
      <c r="AH529" s="201">
        <v>45107</v>
      </c>
      <c r="AI529" s="150">
        <f t="shared" si="38"/>
        <v>23</v>
      </c>
      <c r="AJ529" s="143">
        <v>0</v>
      </c>
      <c r="AK529" s="248">
        <v>0</v>
      </c>
      <c r="AL529" s="86" t="s">
        <v>80</v>
      </c>
      <c r="AM529" s="150">
        <v>0</v>
      </c>
      <c r="AN529" s="169" t="s">
        <v>80</v>
      </c>
      <c r="AO529" s="169" t="s">
        <v>80</v>
      </c>
      <c r="AP529" s="150">
        <f t="shared" si="41"/>
        <v>0</v>
      </c>
      <c r="AQ529" s="252">
        <f>+L529+AF529-AK529</f>
        <v>11500000</v>
      </c>
      <c r="AR529" s="86" t="s">
        <v>115</v>
      </c>
      <c r="AS529" s="143">
        <v>0</v>
      </c>
      <c r="AT529" s="203" t="s">
        <v>80</v>
      </c>
      <c r="AU529" s="248">
        <v>11500000</v>
      </c>
      <c r="AV529" s="364">
        <f t="shared" si="39"/>
        <v>0</v>
      </c>
      <c r="AW529" s="133">
        <f t="shared" si="40"/>
        <v>1</v>
      </c>
      <c r="AX529" s="156" t="s">
        <v>80</v>
      </c>
      <c r="AY529" s="86" t="s">
        <v>800</v>
      </c>
      <c r="AZ529" s="145" t="s">
        <v>14020</v>
      </c>
      <c r="BA529" s="81" t="s">
        <v>71</v>
      </c>
      <c r="BB529" s="81" t="s">
        <v>71</v>
      </c>
    </row>
    <row r="530" spans="2:54" s="296" customFormat="1" ht="15" customHeight="1" x14ac:dyDescent="0.2">
      <c r="B530" s="247">
        <v>2023</v>
      </c>
      <c r="C530" s="81">
        <v>891780111</v>
      </c>
      <c r="D530" s="82" t="s">
        <v>68</v>
      </c>
      <c r="E530" s="144" t="s">
        <v>14021</v>
      </c>
      <c r="F530" s="145" t="s">
        <v>14022</v>
      </c>
      <c r="G530" s="138">
        <v>0</v>
      </c>
      <c r="H530" s="145"/>
      <c r="I530" s="86" t="s">
        <v>78</v>
      </c>
      <c r="J530" s="81" t="s">
        <v>1527</v>
      </c>
      <c r="K530" s="141" t="s">
        <v>14023</v>
      </c>
      <c r="L530" s="248">
        <v>10173000</v>
      </c>
      <c r="M530" s="81" t="s">
        <v>73</v>
      </c>
      <c r="N530" s="145"/>
      <c r="O530" s="87" t="s">
        <v>14024</v>
      </c>
      <c r="P530" s="87">
        <v>1083025029</v>
      </c>
      <c r="Q530" s="150">
        <v>33</v>
      </c>
      <c r="R530" s="169">
        <v>44943</v>
      </c>
      <c r="S530" s="248">
        <v>5363267343</v>
      </c>
      <c r="T530" s="169">
        <v>44974</v>
      </c>
      <c r="U530" s="566">
        <f>L530</f>
        <v>10173000</v>
      </c>
      <c r="V530" s="86" t="s">
        <v>70</v>
      </c>
      <c r="W530" s="143">
        <v>21400608</v>
      </c>
      <c r="X530" s="87" t="s">
        <v>14019</v>
      </c>
      <c r="Y530" s="145"/>
      <c r="Z530" s="201">
        <v>44974</v>
      </c>
      <c r="AA530" s="201">
        <v>44978</v>
      </c>
      <c r="AB530" s="201" t="s">
        <v>80</v>
      </c>
      <c r="AC530" s="201">
        <v>45084</v>
      </c>
      <c r="AD530" s="150">
        <f t="shared" si="37"/>
        <v>106</v>
      </c>
      <c r="AE530" s="150">
        <v>1</v>
      </c>
      <c r="AF530" s="567">
        <v>2147000</v>
      </c>
      <c r="AG530" s="150">
        <v>1</v>
      </c>
      <c r="AH530" s="201">
        <v>45107</v>
      </c>
      <c r="AI530" s="150">
        <f t="shared" si="38"/>
        <v>23</v>
      </c>
      <c r="AJ530" s="143">
        <v>0</v>
      </c>
      <c r="AK530" s="248">
        <v>0</v>
      </c>
      <c r="AL530" s="86" t="s">
        <v>80</v>
      </c>
      <c r="AM530" s="150">
        <v>0</v>
      </c>
      <c r="AN530" s="169" t="s">
        <v>80</v>
      </c>
      <c r="AO530" s="169" t="s">
        <v>80</v>
      </c>
      <c r="AP530" s="150">
        <f t="shared" si="41"/>
        <v>0</v>
      </c>
      <c r="AQ530" s="252">
        <f>+L530+AF530-AK530</f>
        <v>12320000</v>
      </c>
      <c r="AR530" s="86" t="s">
        <v>115</v>
      </c>
      <c r="AS530" s="143">
        <v>0</v>
      </c>
      <c r="AT530" s="203" t="s">
        <v>80</v>
      </c>
      <c r="AU530" s="248">
        <v>12320000</v>
      </c>
      <c r="AV530" s="364">
        <f t="shared" si="39"/>
        <v>0</v>
      </c>
      <c r="AW530" s="133">
        <f t="shared" si="40"/>
        <v>1</v>
      </c>
      <c r="AX530" s="156" t="s">
        <v>80</v>
      </c>
      <c r="AY530" s="86" t="s">
        <v>800</v>
      </c>
      <c r="AZ530" s="145" t="s">
        <v>14025</v>
      </c>
      <c r="BA530" s="81" t="s">
        <v>71</v>
      </c>
      <c r="BB530" s="81" t="s">
        <v>71</v>
      </c>
    </row>
    <row r="531" spans="2:54" s="296" customFormat="1" ht="15" customHeight="1" x14ac:dyDescent="0.2">
      <c r="B531" s="247">
        <v>2023</v>
      </c>
      <c r="C531" s="81">
        <v>891780111</v>
      </c>
      <c r="D531" s="82" t="s">
        <v>68</v>
      </c>
      <c r="E531" s="144" t="s">
        <v>14026</v>
      </c>
      <c r="F531" s="145" t="s">
        <v>14027</v>
      </c>
      <c r="G531" s="138">
        <v>0</v>
      </c>
      <c r="H531" s="145"/>
      <c r="I531" s="86" t="s">
        <v>78</v>
      </c>
      <c r="J531" s="81" t="s">
        <v>1527</v>
      </c>
      <c r="K531" s="141" t="s">
        <v>14028</v>
      </c>
      <c r="L531" s="248">
        <v>11677000</v>
      </c>
      <c r="M531" s="81" t="s">
        <v>73</v>
      </c>
      <c r="N531" s="145"/>
      <c r="O531" s="87" t="s">
        <v>14029</v>
      </c>
      <c r="P531" s="87">
        <v>1066000092</v>
      </c>
      <c r="Q531" s="150">
        <v>33</v>
      </c>
      <c r="R531" s="169">
        <v>44943</v>
      </c>
      <c r="S531" s="248">
        <v>5363267343</v>
      </c>
      <c r="T531" s="169">
        <v>44974</v>
      </c>
      <c r="U531" s="566">
        <f>L531</f>
        <v>11677000</v>
      </c>
      <c r="V531" s="86" t="s">
        <v>70</v>
      </c>
      <c r="W531" s="143">
        <v>21400608</v>
      </c>
      <c r="X531" s="87" t="s">
        <v>14019</v>
      </c>
      <c r="Y531" s="145"/>
      <c r="Z531" s="201">
        <v>44974</v>
      </c>
      <c r="AA531" s="201">
        <v>44974</v>
      </c>
      <c r="AB531" s="201" t="s">
        <v>80</v>
      </c>
      <c r="AC531" s="201">
        <v>45084</v>
      </c>
      <c r="AD531" s="150">
        <f t="shared" si="37"/>
        <v>110</v>
      </c>
      <c r="AE531" s="150">
        <v>1</v>
      </c>
      <c r="AF531" s="567">
        <v>2376000</v>
      </c>
      <c r="AG531" s="150">
        <v>1</v>
      </c>
      <c r="AH531" s="201">
        <v>45107</v>
      </c>
      <c r="AI531" s="150">
        <f t="shared" si="38"/>
        <v>23</v>
      </c>
      <c r="AJ531" s="143">
        <v>0</v>
      </c>
      <c r="AK531" s="248">
        <v>0</v>
      </c>
      <c r="AL531" s="86" t="s">
        <v>80</v>
      </c>
      <c r="AM531" s="150">
        <v>0</v>
      </c>
      <c r="AN531" s="169" t="s">
        <v>80</v>
      </c>
      <c r="AO531" s="169" t="s">
        <v>80</v>
      </c>
      <c r="AP531" s="150">
        <f t="shared" si="41"/>
        <v>0</v>
      </c>
      <c r="AQ531" s="252">
        <f>+L531+AF531-AK531</f>
        <v>14053000</v>
      </c>
      <c r="AR531" s="86" t="s">
        <v>115</v>
      </c>
      <c r="AS531" s="143">
        <v>0</v>
      </c>
      <c r="AT531" s="203" t="s">
        <v>80</v>
      </c>
      <c r="AU531" s="248">
        <v>14053000</v>
      </c>
      <c r="AV531" s="364">
        <f t="shared" si="39"/>
        <v>0</v>
      </c>
      <c r="AW531" s="133">
        <f t="shared" si="40"/>
        <v>1</v>
      </c>
      <c r="AX531" s="156" t="s">
        <v>80</v>
      </c>
      <c r="AY531" s="86" t="s">
        <v>800</v>
      </c>
      <c r="AZ531" s="145" t="s">
        <v>14030</v>
      </c>
      <c r="BA531" s="81" t="s">
        <v>71</v>
      </c>
      <c r="BB531" s="81" t="s">
        <v>71</v>
      </c>
    </row>
    <row r="532" spans="2:54" s="296" customFormat="1" ht="15" customHeight="1" x14ac:dyDescent="0.2">
      <c r="B532" s="247">
        <v>2023</v>
      </c>
      <c r="C532" s="81">
        <v>891780111</v>
      </c>
      <c r="D532" s="82" t="s">
        <v>68</v>
      </c>
      <c r="E532" s="144" t="s">
        <v>14031</v>
      </c>
      <c r="F532" s="145" t="s">
        <v>14032</v>
      </c>
      <c r="G532" s="138">
        <v>0</v>
      </c>
      <c r="H532" s="145"/>
      <c r="I532" s="86" t="s">
        <v>78</v>
      </c>
      <c r="J532" s="81" t="s">
        <v>1527</v>
      </c>
      <c r="K532" s="141" t="s">
        <v>14033</v>
      </c>
      <c r="L532" s="248">
        <v>11057000</v>
      </c>
      <c r="M532" s="81" t="s">
        <v>73</v>
      </c>
      <c r="N532" s="145"/>
      <c r="O532" s="87" t="s">
        <v>14034</v>
      </c>
      <c r="P532" s="87">
        <v>12563787</v>
      </c>
      <c r="Q532" s="150">
        <v>33</v>
      </c>
      <c r="R532" s="169">
        <v>44943</v>
      </c>
      <c r="S532" s="248">
        <v>5363267343</v>
      </c>
      <c r="T532" s="169">
        <v>44974</v>
      </c>
      <c r="U532" s="566">
        <f>L532</f>
        <v>11057000</v>
      </c>
      <c r="V532" s="86" t="s">
        <v>70</v>
      </c>
      <c r="W532" s="143">
        <v>39058006</v>
      </c>
      <c r="X532" s="87" t="s">
        <v>11844</v>
      </c>
      <c r="Y532" s="145"/>
      <c r="Z532" s="201">
        <v>44974</v>
      </c>
      <c r="AA532" s="201">
        <v>44978</v>
      </c>
      <c r="AB532" s="201" t="s">
        <v>80</v>
      </c>
      <c r="AC532" s="201">
        <v>45084</v>
      </c>
      <c r="AD532" s="150">
        <f t="shared" si="37"/>
        <v>106</v>
      </c>
      <c r="AE532" s="150">
        <v>1</v>
      </c>
      <c r="AF532" s="567">
        <v>930000</v>
      </c>
      <c r="AG532" s="150">
        <v>1</v>
      </c>
      <c r="AH532" s="201">
        <v>45093</v>
      </c>
      <c r="AI532" s="150">
        <f t="shared" si="38"/>
        <v>9</v>
      </c>
      <c r="AJ532" s="143">
        <v>0</v>
      </c>
      <c r="AK532" s="248">
        <v>0</v>
      </c>
      <c r="AL532" s="86" t="s">
        <v>80</v>
      </c>
      <c r="AM532" s="150">
        <v>0</v>
      </c>
      <c r="AN532" s="169" t="s">
        <v>80</v>
      </c>
      <c r="AO532" s="169" t="s">
        <v>80</v>
      </c>
      <c r="AP532" s="150">
        <f t="shared" si="41"/>
        <v>0</v>
      </c>
      <c r="AQ532" s="252">
        <f>+L532+AF532-AK532</f>
        <v>11987000</v>
      </c>
      <c r="AR532" s="86" t="s">
        <v>115</v>
      </c>
      <c r="AS532" s="143">
        <v>0</v>
      </c>
      <c r="AT532" s="203" t="s">
        <v>80</v>
      </c>
      <c r="AU532" s="248">
        <v>11987000</v>
      </c>
      <c r="AV532" s="364">
        <f t="shared" si="39"/>
        <v>0</v>
      </c>
      <c r="AW532" s="133">
        <f t="shared" si="40"/>
        <v>1</v>
      </c>
      <c r="AX532" s="156" t="s">
        <v>80</v>
      </c>
      <c r="AY532" s="86" t="s">
        <v>800</v>
      </c>
      <c r="AZ532" s="145" t="s">
        <v>14035</v>
      </c>
      <c r="BA532" s="81" t="s">
        <v>71</v>
      </c>
      <c r="BB532" s="81" t="s">
        <v>71</v>
      </c>
    </row>
    <row r="533" spans="2:54" s="296" customFormat="1" ht="15" customHeight="1" x14ac:dyDescent="0.2">
      <c r="B533" s="247">
        <v>2023</v>
      </c>
      <c r="C533" s="81">
        <v>891780111</v>
      </c>
      <c r="D533" s="82" t="s">
        <v>68</v>
      </c>
      <c r="E533" s="144" t="s">
        <v>14036</v>
      </c>
      <c r="F533" s="145" t="s">
        <v>14037</v>
      </c>
      <c r="G533" s="568">
        <v>0</v>
      </c>
      <c r="H533" s="145"/>
      <c r="I533" s="86" t="s">
        <v>78</v>
      </c>
      <c r="J533" s="317" t="s">
        <v>1527</v>
      </c>
      <c r="K533" s="569" t="s">
        <v>14038</v>
      </c>
      <c r="L533" s="570">
        <v>8043000</v>
      </c>
      <c r="M533" s="81" t="s">
        <v>73</v>
      </c>
      <c r="N533" s="145"/>
      <c r="O533" s="482" t="s">
        <v>14039</v>
      </c>
      <c r="P533" s="482">
        <v>1083026785</v>
      </c>
      <c r="Q533" s="150">
        <v>33</v>
      </c>
      <c r="R533" s="169">
        <v>44943</v>
      </c>
      <c r="S533" s="570">
        <v>5363267343</v>
      </c>
      <c r="T533" s="169">
        <v>44974</v>
      </c>
      <c r="U533" s="566">
        <f>L533</f>
        <v>8043000</v>
      </c>
      <c r="V533" s="86" t="s">
        <v>70</v>
      </c>
      <c r="W533" s="481">
        <v>41947381</v>
      </c>
      <c r="X533" s="482" t="s">
        <v>11521</v>
      </c>
      <c r="Y533" s="145"/>
      <c r="Z533" s="472">
        <v>44974</v>
      </c>
      <c r="AA533" s="472">
        <v>44974</v>
      </c>
      <c r="AB533" s="201" t="s">
        <v>80</v>
      </c>
      <c r="AC533" s="472">
        <v>45084</v>
      </c>
      <c r="AD533" s="150">
        <f t="shared" si="37"/>
        <v>110</v>
      </c>
      <c r="AE533" s="359">
        <v>0</v>
      </c>
      <c r="AF533" s="571">
        <v>0</v>
      </c>
      <c r="AG533" s="359">
        <v>0</v>
      </c>
      <c r="AH533" s="156" t="s">
        <v>80</v>
      </c>
      <c r="AI533" s="150">
        <f t="shared" si="38"/>
        <v>0</v>
      </c>
      <c r="AJ533" s="143">
        <v>0</v>
      </c>
      <c r="AK533" s="248">
        <v>0</v>
      </c>
      <c r="AL533" s="86" t="s">
        <v>80</v>
      </c>
      <c r="AM533" s="150">
        <v>0</v>
      </c>
      <c r="AN533" s="169" t="s">
        <v>80</v>
      </c>
      <c r="AO533" s="169" t="s">
        <v>80</v>
      </c>
      <c r="AP533" s="150">
        <f t="shared" si="41"/>
        <v>0</v>
      </c>
      <c r="AQ533" s="252">
        <f>+L533+AF533-AK533</f>
        <v>8043000</v>
      </c>
      <c r="AR533" s="86" t="s">
        <v>115</v>
      </c>
      <c r="AS533" s="143">
        <v>0</v>
      </c>
      <c r="AT533" s="203" t="s">
        <v>80</v>
      </c>
      <c r="AU533" s="248">
        <v>8043000</v>
      </c>
      <c r="AV533" s="364">
        <f t="shared" si="39"/>
        <v>0</v>
      </c>
      <c r="AW533" s="133">
        <f t="shared" si="40"/>
        <v>1</v>
      </c>
      <c r="AX533" s="156" t="s">
        <v>80</v>
      </c>
      <c r="AY533" s="86" t="s">
        <v>800</v>
      </c>
      <c r="AZ533" s="145" t="s">
        <v>14040</v>
      </c>
      <c r="BA533" s="81" t="s">
        <v>71</v>
      </c>
      <c r="BB533" s="81" t="s">
        <v>71</v>
      </c>
    </row>
    <row r="534" spans="2:54" s="296" customFormat="1" ht="15" customHeight="1" x14ac:dyDescent="0.2">
      <c r="B534" s="247">
        <v>2023</v>
      </c>
      <c r="C534" s="81">
        <v>891780111</v>
      </c>
      <c r="D534" s="82" t="s">
        <v>68</v>
      </c>
      <c r="E534" s="144" t="s">
        <v>14041</v>
      </c>
      <c r="F534" s="145" t="s">
        <v>14042</v>
      </c>
      <c r="G534" s="138">
        <v>0</v>
      </c>
      <c r="H534" s="145"/>
      <c r="I534" s="86" t="s">
        <v>78</v>
      </c>
      <c r="J534" s="81" t="s">
        <v>1527</v>
      </c>
      <c r="K534" s="141" t="s">
        <v>14043</v>
      </c>
      <c r="L534" s="248">
        <v>25823000</v>
      </c>
      <c r="M534" s="81" t="s">
        <v>73</v>
      </c>
      <c r="N534" s="145"/>
      <c r="O534" s="87" t="s">
        <v>14044</v>
      </c>
      <c r="P534" s="87">
        <v>85450384</v>
      </c>
      <c r="Q534" s="150">
        <v>33</v>
      </c>
      <c r="R534" s="169">
        <v>44943</v>
      </c>
      <c r="S534" s="248">
        <v>5363267343</v>
      </c>
      <c r="T534" s="169">
        <v>44974</v>
      </c>
      <c r="U534" s="566">
        <f>L534</f>
        <v>25823000</v>
      </c>
      <c r="V534" s="86" t="s">
        <v>70</v>
      </c>
      <c r="W534" s="143">
        <v>85455983</v>
      </c>
      <c r="X534" s="87" t="s">
        <v>11488</v>
      </c>
      <c r="Y534" s="145"/>
      <c r="Z534" s="201">
        <v>44974</v>
      </c>
      <c r="AA534" s="201">
        <v>44974</v>
      </c>
      <c r="AB534" s="201" t="s">
        <v>80</v>
      </c>
      <c r="AC534" s="201">
        <v>45084</v>
      </c>
      <c r="AD534" s="150">
        <f t="shared" si="37"/>
        <v>110</v>
      </c>
      <c r="AE534" s="150">
        <v>1</v>
      </c>
      <c r="AF534" s="567">
        <v>4677000</v>
      </c>
      <c r="AG534" s="150">
        <v>1</v>
      </c>
      <c r="AH534" s="201">
        <v>45107</v>
      </c>
      <c r="AI534" s="150">
        <f t="shared" si="38"/>
        <v>23</v>
      </c>
      <c r="AJ534" s="143">
        <v>0</v>
      </c>
      <c r="AK534" s="248">
        <v>0</v>
      </c>
      <c r="AL534" s="86" t="s">
        <v>80</v>
      </c>
      <c r="AM534" s="150">
        <v>0</v>
      </c>
      <c r="AN534" s="169" t="s">
        <v>80</v>
      </c>
      <c r="AO534" s="169" t="s">
        <v>80</v>
      </c>
      <c r="AP534" s="150">
        <f t="shared" si="41"/>
        <v>0</v>
      </c>
      <c r="AQ534" s="252">
        <f>+L534+AF534-AK534</f>
        <v>30500000</v>
      </c>
      <c r="AR534" s="86" t="s">
        <v>115</v>
      </c>
      <c r="AS534" s="143">
        <v>0</v>
      </c>
      <c r="AT534" s="203" t="s">
        <v>80</v>
      </c>
      <c r="AU534" s="248">
        <v>30500000</v>
      </c>
      <c r="AV534" s="364">
        <f t="shared" si="39"/>
        <v>0</v>
      </c>
      <c r="AW534" s="133">
        <f t="shared" si="40"/>
        <v>1</v>
      </c>
      <c r="AX534" s="156" t="s">
        <v>80</v>
      </c>
      <c r="AY534" s="86" t="s">
        <v>800</v>
      </c>
      <c r="AZ534" s="145" t="s">
        <v>14045</v>
      </c>
      <c r="BA534" s="81" t="s">
        <v>71</v>
      </c>
      <c r="BB534" s="81" t="s">
        <v>71</v>
      </c>
    </row>
    <row r="535" spans="2:54" s="296" customFormat="1" ht="15" customHeight="1" x14ac:dyDescent="0.2">
      <c r="B535" s="247">
        <v>2023</v>
      </c>
      <c r="C535" s="81">
        <v>891780111</v>
      </c>
      <c r="D535" s="82" t="s">
        <v>68</v>
      </c>
      <c r="E535" s="144" t="s">
        <v>14046</v>
      </c>
      <c r="F535" s="145" t="s">
        <v>14047</v>
      </c>
      <c r="G535" s="138">
        <v>0</v>
      </c>
      <c r="H535" s="145"/>
      <c r="I535" s="86" t="s">
        <v>78</v>
      </c>
      <c r="J535" s="81" t="s">
        <v>120</v>
      </c>
      <c r="K535" s="141" t="s">
        <v>14048</v>
      </c>
      <c r="L535" s="248">
        <v>7920000</v>
      </c>
      <c r="M535" s="81" t="s">
        <v>73</v>
      </c>
      <c r="N535" s="145"/>
      <c r="O535" s="87" t="s">
        <v>14049</v>
      </c>
      <c r="P535" s="87">
        <v>1082942857</v>
      </c>
      <c r="Q535" s="150">
        <v>352</v>
      </c>
      <c r="R535" s="169">
        <v>44970</v>
      </c>
      <c r="S535" s="252">
        <v>32000000</v>
      </c>
      <c r="T535" s="169">
        <v>44974</v>
      </c>
      <c r="U535" s="566">
        <f>L535</f>
        <v>7920000</v>
      </c>
      <c r="V535" s="86" t="s">
        <v>70</v>
      </c>
      <c r="W535" s="143">
        <v>1082868728</v>
      </c>
      <c r="X535" s="87" t="s">
        <v>10958</v>
      </c>
      <c r="Y535" s="145"/>
      <c r="Z535" s="201">
        <v>44974</v>
      </c>
      <c r="AA535" s="201">
        <v>44974</v>
      </c>
      <c r="AB535" s="201" t="s">
        <v>80</v>
      </c>
      <c r="AC535" s="201">
        <v>45077</v>
      </c>
      <c r="AD535" s="150">
        <f t="shared" si="37"/>
        <v>103</v>
      </c>
      <c r="AE535" s="150">
        <v>0</v>
      </c>
      <c r="AF535" s="567">
        <v>0</v>
      </c>
      <c r="AG535" s="150">
        <v>0</v>
      </c>
      <c r="AH535" s="156" t="s">
        <v>80</v>
      </c>
      <c r="AI535" s="150">
        <f t="shared" si="38"/>
        <v>0</v>
      </c>
      <c r="AJ535" s="143">
        <v>0</v>
      </c>
      <c r="AK535" s="248">
        <v>0</v>
      </c>
      <c r="AL535" s="86" t="s">
        <v>80</v>
      </c>
      <c r="AM535" s="150">
        <v>0</v>
      </c>
      <c r="AN535" s="169" t="s">
        <v>80</v>
      </c>
      <c r="AO535" s="169" t="s">
        <v>80</v>
      </c>
      <c r="AP535" s="150">
        <f t="shared" si="41"/>
        <v>0</v>
      </c>
      <c r="AQ535" s="252">
        <f>+L535+AF535-AK535</f>
        <v>7920000</v>
      </c>
      <c r="AR535" s="86" t="s">
        <v>115</v>
      </c>
      <c r="AS535" s="143">
        <v>0</v>
      </c>
      <c r="AT535" s="203" t="s">
        <v>80</v>
      </c>
      <c r="AU535" s="248">
        <v>7920000</v>
      </c>
      <c r="AV535" s="364">
        <f t="shared" si="39"/>
        <v>0</v>
      </c>
      <c r="AW535" s="133">
        <f t="shared" si="40"/>
        <v>1</v>
      </c>
      <c r="AX535" s="156" t="s">
        <v>80</v>
      </c>
      <c r="AY535" s="86" t="s">
        <v>800</v>
      </c>
      <c r="AZ535" s="145" t="s">
        <v>14050</v>
      </c>
      <c r="BA535" s="81" t="s">
        <v>71</v>
      </c>
      <c r="BB535" s="81" t="s">
        <v>71</v>
      </c>
    </row>
    <row r="536" spans="2:54" s="296" customFormat="1" ht="15" customHeight="1" x14ac:dyDescent="0.2">
      <c r="B536" s="247">
        <v>2023</v>
      </c>
      <c r="C536" s="81">
        <v>891780111</v>
      </c>
      <c r="D536" s="82" t="s">
        <v>68</v>
      </c>
      <c r="E536" s="144" t="s">
        <v>14051</v>
      </c>
      <c r="F536" s="145" t="s">
        <v>14052</v>
      </c>
      <c r="G536" s="138">
        <v>0</v>
      </c>
      <c r="H536" s="145"/>
      <c r="I536" s="86" t="s">
        <v>78</v>
      </c>
      <c r="J536" s="81" t="s">
        <v>120</v>
      </c>
      <c r="K536" s="141" t="s">
        <v>14053</v>
      </c>
      <c r="L536" s="248">
        <v>7200000</v>
      </c>
      <c r="M536" s="81" t="s">
        <v>73</v>
      </c>
      <c r="N536" s="145"/>
      <c r="O536" s="87" t="s">
        <v>14054</v>
      </c>
      <c r="P536" s="87">
        <v>1003241055</v>
      </c>
      <c r="Q536" s="150">
        <v>352</v>
      </c>
      <c r="R536" s="169">
        <v>44970</v>
      </c>
      <c r="S536" s="252">
        <v>32000000</v>
      </c>
      <c r="T536" s="169">
        <v>44974</v>
      </c>
      <c r="U536" s="566">
        <f>L536</f>
        <v>7200000</v>
      </c>
      <c r="V536" s="86" t="s">
        <v>70</v>
      </c>
      <c r="W536" s="143">
        <v>1082868728</v>
      </c>
      <c r="X536" s="87" t="s">
        <v>10958</v>
      </c>
      <c r="Y536" s="145"/>
      <c r="Z536" s="201">
        <v>44974</v>
      </c>
      <c r="AA536" s="201">
        <v>44974</v>
      </c>
      <c r="AB536" s="201" t="s">
        <v>80</v>
      </c>
      <c r="AC536" s="201">
        <v>45077</v>
      </c>
      <c r="AD536" s="150">
        <f t="shared" si="37"/>
        <v>103</v>
      </c>
      <c r="AE536" s="150">
        <v>1</v>
      </c>
      <c r="AF536" s="567">
        <v>2000000</v>
      </c>
      <c r="AG536" s="150">
        <v>1</v>
      </c>
      <c r="AH536" s="201">
        <v>45107</v>
      </c>
      <c r="AI536" s="150">
        <f t="shared" si="38"/>
        <v>30</v>
      </c>
      <c r="AJ536" s="143">
        <v>0</v>
      </c>
      <c r="AK536" s="248">
        <v>0</v>
      </c>
      <c r="AL536" s="86" t="s">
        <v>80</v>
      </c>
      <c r="AM536" s="150">
        <v>0</v>
      </c>
      <c r="AN536" s="169" t="s">
        <v>80</v>
      </c>
      <c r="AO536" s="169" t="s">
        <v>80</v>
      </c>
      <c r="AP536" s="150">
        <f t="shared" si="41"/>
        <v>0</v>
      </c>
      <c r="AQ536" s="252">
        <f>+L536+AF536-AK536</f>
        <v>9200000</v>
      </c>
      <c r="AR536" s="86" t="s">
        <v>115</v>
      </c>
      <c r="AS536" s="143">
        <v>0</v>
      </c>
      <c r="AT536" s="203" t="s">
        <v>80</v>
      </c>
      <c r="AU536" s="248">
        <v>9200000</v>
      </c>
      <c r="AV536" s="364">
        <f t="shared" si="39"/>
        <v>0</v>
      </c>
      <c r="AW536" s="133">
        <f t="shared" si="40"/>
        <v>1</v>
      </c>
      <c r="AX536" s="156" t="s">
        <v>80</v>
      </c>
      <c r="AY536" s="86" t="s">
        <v>800</v>
      </c>
      <c r="AZ536" s="145" t="s">
        <v>14055</v>
      </c>
      <c r="BA536" s="81" t="s">
        <v>71</v>
      </c>
      <c r="BB536" s="81" t="s">
        <v>71</v>
      </c>
    </row>
    <row r="537" spans="2:54" s="296" customFormat="1" ht="15" customHeight="1" x14ac:dyDescent="0.2">
      <c r="B537" s="247">
        <v>2023</v>
      </c>
      <c r="C537" s="81">
        <v>891780111</v>
      </c>
      <c r="D537" s="82" t="s">
        <v>68</v>
      </c>
      <c r="E537" s="144" t="s">
        <v>14056</v>
      </c>
      <c r="F537" s="145" t="s">
        <v>14057</v>
      </c>
      <c r="G537" s="138">
        <v>0</v>
      </c>
      <c r="H537" s="145"/>
      <c r="I537" s="86" t="s">
        <v>78</v>
      </c>
      <c r="J537" s="81" t="s">
        <v>1527</v>
      </c>
      <c r="K537" s="141" t="s">
        <v>14058</v>
      </c>
      <c r="L537" s="248">
        <v>12277000</v>
      </c>
      <c r="M537" s="81" t="s">
        <v>73</v>
      </c>
      <c r="N537" s="145"/>
      <c r="O537" s="87" t="s">
        <v>14059</v>
      </c>
      <c r="P537" s="87">
        <v>1082954069</v>
      </c>
      <c r="Q537" s="150">
        <v>33</v>
      </c>
      <c r="R537" s="169">
        <v>44943</v>
      </c>
      <c r="S537" s="248">
        <v>5363267343</v>
      </c>
      <c r="T537" s="169">
        <v>44978</v>
      </c>
      <c r="U537" s="566">
        <f>L537</f>
        <v>12277000</v>
      </c>
      <c r="V537" s="86" t="s">
        <v>70</v>
      </c>
      <c r="W537" s="143">
        <v>72175281</v>
      </c>
      <c r="X537" s="87" t="s">
        <v>10639</v>
      </c>
      <c r="Y537" s="145"/>
      <c r="Z537" s="201">
        <v>44978</v>
      </c>
      <c r="AA537" s="201">
        <v>44978</v>
      </c>
      <c r="AB537" s="201" t="s">
        <v>80</v>
      </c>
      <c r="AC537" s="201">
        <v>45084</v>
      </c>
      <c r="AD537" s="150">
        <f t="shared" si="37"/>
        <v>106</v>
      </c>
      <c r="AE537" s="150">
        <v>1</v>
      </c>
      <c r="AF537" s="567">
        <v>2223000</v>
      </c>
      <c r="AG537" s="150">
        <v>1</v>
      </c>
      <c r="AH537" s="201">
        <v>45107</v>
      </c>
      <c r="AI537" s="150">
        <f t="shared" si="38"/>
        <v>23</v>
      </c>
      <c r="AJ537" s="143">
        <v>0</v>
      </c>
      <c r="AK537" s="248">
        <v>0</v>
      </c>
      <c r="AL537" s="86" t="s">
        <v>80</v>
      </c>
      <c r="AM537" s="150">
        <v>0</v>
      </c>
      <c r="AN537" s="169" t="s">
        <v>80</v>
      </c>
      <c r="AO537" s="169" t="s">
        <v>80</v>
      </c>
      <c r="AP537" s="150">
        <f t="shared" si="41"/>
        <v>0</v>
      </c>
      <c r="AQ537" s="252">
        <f>+L537+AF537-AK537</f>
        <v>14500000</v>
      </c>
      <c r="AR537" s="86" t="s">
        <v>115</v>
      </c>
      <c r="AS537" s="143">
        <v>0</v>
      </c>
      <c r="AT537" s="203" t="s">
        <v>80</v>
      </c>
      <c r="AU537" s="248">
        <v>14500000</v>
      </c>
      <c r="AV537" s="364">
        <f t="shared" si="39"/>
        <v>0</v>
      </c>
      <c r="AW537" s="133">
        <f t="shared" si="40"/>
        <v>1</v>
      </c>
      <c r="AX537" s="156" t="s">
        <v>80</v>
      </c>
      <c r="AY537" s="86" t="s">
        <v>800</v>
      </c>
      <c r="AZ537" s="145" t="s">
        <v>14060</v>
      </c>
      <c r="BA537" s="81" t="s">
        <v>71</v>
      </c>
      <c r="BB537" s="81" t="s">
        <v>71</v>
      </c>
    </row>
    <row r="538" spans="2:54" s="296" customFormat="1" ht="15" customHeight="1" x14ac:dyDescent="0.2">
      <c r="B538" s="247">
        <v>2023</v>
      </c>
      <c r="C538" s="81">
        <v>891780111</v>
      </c>
      <c r="D538" s="82" t="s">
        <v>68</v>
      </c>
      <c r="E538" s="144" t="s">
        <v>14061</v>
      </c>
      <c r="F538" s="145" t="s">
        <v>14062</v>
      </c>
      <c r="G538" s="138">
        <v>0</v>
      </c>
      <c r="H538" s="145"/>
      <c r="I538" s="86" t="s">
        <v>78</v>
      </c>
      <c r="J538" s="81" t="s">
        <v>1527</v>
      </c>
      <c r="K538" s="141" t="s">
        <v>14063</v>
      </c>
      <c r="L538" s="248">
        <v>9500000</v>
      </c>
      <c r="M538" s="81" t="s">
        <v>73</v>
      </c>
      <c r="N538" s="145"/>
      <c r="O538" s="87" t="s">
        <v>14064</v>
      </c>
      <c r="P538" s="87">
        <v>36719605</v>
      </c>
      <c r="Q538" s="150">
        <v>33</v>
      </c>
      <c r="R538" s="169">
        <v>44943</v>
      </c>
      <c r="S538" s="248">
        <v>5363267343</v>
      </c>
      <c r="T538" s="169">
        <v>44978</v>
      </c>
      <c r="U538" s="566">
        <f>L538</f>
        <v>9500000</v>
      </c>
      <c r="V538" s="86" t="s">
        <v>70</v>
      </c>
      <c r="W538" s="143">
        <v>93400727</v>
      </c>
      <c r="X538" s="87" t="s">
        <v>11494</v>
      </c>
      <c r="Y538" s="145"/>
      <c r="Z538" s="201">
        <v>44978</v>
      </c>
      <c r="AA538" s="201">
        <v>44978</v>
      </c>
      <c r="AB538" s="201" t="s">
        <v>80</v>
      </c>
      <c r="AC538" s="201">
        <v>45084</v>
      </c>
      <c r="AD538" s="150">
        <f t="shared" si="37"/>
        <v>106</v>
      </c>
      <c r="AE538" s="150">
        <v>1</v>
      </c>
      <c r="AF538" s="567">
        <v>1917000</v>
      </c>
      <c r="AG538" s="150">
        <v>1</v>
      </c>
      <c r="AH538" s="201">
        <v>45107</v>
      </c>
      <c r="AI538" s="150">
        <f t="shared" si="38"/>
        <v>23</v>
      </c>
      <c r="AJ538" s="143">
        <v>0</v>
      </c>
      <c r="AK538" s="248">
        <v>0</v>
      </c>
      <c r="AL538" s="86" t="s">
        <v>80</v>
      </c>
      <c r="AM538" s="150">
        <v>0</v>
      </c>
      <c r="AN538" s="169" t="s">
        <v>80</v>
      </c>
      <c r="AO538" s="169" t="s">
        <v>80</v>
      </c>
      <c r="AP538" s="150">
        <f t="shared" si="41"/>
        <v>0</v>
      </c>
      <c r="AQ538" s="252">
        <f>+L538+AF538-AK538</f>
        <v>11417000</v>
      </c>
      <c r="AR538" s="86" t="s">
        <v>115</v>
      </c>
      <c r="AS538" s="143">
        <v>0</v>
      </c>
      <c r="AT538" s="203" t="s">
        <v>80</v>
      </c>
      <c r="AU538" s="248">
        <v>11417000</v>
      </c>
      <c r="AV538" s="364">
        <f t="shared" si="39"/>
        <v>0</v>
      </c>
      <c r="AW538" s="133">
        <f t="shared" si="40"/>
        <v>1</v>
      </c>
      <c r="AX538" s="156" t="s">
        <v>80</v>
      </c>
      <c r="AY538" s="86" t="s">
        <v>800</v>
      </c>
      <c r="AZ538" s="145" t="s">
        <v>14065</v>
      </c>
      <c r="BA538" s="81" t="s">
        <v>71</v>
      </c>
      <c r="BB538" s="81" t="s">
        <v>71</v>
      </c>
    </row>
    <row r="539" spans="2:54" s="296" customFormat="1" ht="15" customHeight="1" x14ac:dyDescent="0.2">
      <c r="B539" s="247">
        <v>2023</v>
      </c>
      <c r="C539" s="81">
        <v>891780111</v>
      </c>
      <c r="D539" s="82" t="s">
        <v>68</v>
      </c>
      <c r="E539" s="144" t="s">
        <v>14066</v>
      </c>
      <c r="F539" s="145" t="s">
        <v>14067</v>
      </c>
      <c r="G539" s="138">
        <v>0</v>
      </c>
      <c r="H539" s="145"/>
      <c r="I539" s="86" t="s">
        <v>78</v>
      </c>
      <c r="J539" s="81" t="s">
        <v>1527</v>
      </c>
      <c r="K539" s="141" t="s">
        <v>14068</v>
      </c>
      <c r="L539" s="248">
        <v>8043000</v>
      </c>
      <c r="M539" s="81" t="s">
        <v>73</v>
      </c>
      <c r="N539" s="145"/>
      <c r="O539" s="87" t="s">
        <v>14069</v>
      </c>
      <c r="P539" s="87">
        <v>1084731269</v>
      </c>
      <c r="Q539" s="150">
        <v>33</v>
      </c>
      <c r="R539" s="169">
        <v>44943</v>
      </c>
      <c r="S539" s="248">
        <v>5363267343</v>
      </c>
      <c r="T539" s="169">
        <v>44978</v>
      </c>
      <c r="U539" s="566">
        <f>L539</f>
        <v>8043000</v>
      </c>
      <c r="V539" s="86" t="s">
        <v>70</v>
      </c>
      <c r="W539" s="143">
        <v>57297693</v>
      </c>
      <c r="X539" s="87" t="s">
        <v>10056</v>
      </c>
      <c r="Y539" s="145"/>
      <c r="Z539" s="201">
        <v>44978</v>
      </c>
      <c r="AA539" s="201">
        <v>44978</v>
      </c>
      <c r="AB539" s="201" t="s">
        <v>80</v>
      </c>
      <c r="AC539" s="201">
        <v>45084</v>
      </c>
      <c r="AD539" s="150">
        <f t="shared" si="37"/>
        <v>106</v>
      </c>
      <c r="AE539" s="150">
        <v>0</v>
      </c>
      <c r="AF539" s="567">
        <v>0</v>
      </c>
      <c r="AG539" s="150">
        <v>0</v>
      </c>
      <c r="AH539" s="156" t="s">
        <v>80</v>
      </c>
      <c r="AI539" s="150">
        <f t="shared" si="38"/>
        <v>0</v>
      </c>
      <c r="AJ539" s="143">
        <v>0</v>
      </c>
      <c r="AK539" s="248">
        <v>0</v>
      </c>
      <c r="AL539" s="86" t="s">
        <v>80</v>
      </c>
      <c r="AM539" s="150">
        <v>0</v>
      </c>
      <c r="AN539" s="169" t="s">
        <v>80</v>
      </c>
      <c r="AO539" s="169" t="s">
        <v>80</v>
      </c>
      <c r="AP539" s="150">
        <f t="shared" si="41"/>
        <v>0</v>
      </c>
      <c r="AQ539" s="252">
        <f>+L539+AF539-AK539</f>
        <v>8043000</v>
      </c>
      <c r="AR539" s="86" t="s">
        <v>115</v>
      </c>
      <c r="AS539" s="143">
        <v>0</v>
      </c>
      <c r="AT539" s="203" t="s">
        <v>80</v>
      </c>
      <c r="AU539" s="248">
        <v>8043000</v>
      </c>
      <c r="AV539" s="364">
        <f t="shared" si="39"/>
        <v>0</v>
      </c>
      <c r="AW539" s="133">
        <f t="shared" si="40"/>
        <v>1</v>
      </c>
      <c r="AX539" s="156" t="s">
        <v>80</v>
      </c>
      <c r="AY539" s="86" t="s">
        <v>800</v>
      </c>
      <c r="AZ539" s="145" t="s">
        <v>14070</v>
      </c>
      <c r="BA539" s="81" t="s">
        <v>71</v>
      </c>
      <c r="BB539" s="81" t="s">
        <v>71</v>
      </c>
    </row>
    <row r="540" spans="2:54" s="296" customFormat="1" ht="15" customHeight="1" x14ac:dyDescent="0.2">
      <c r="B540" s="247">
        <v>2023</v>
      </c>
      <c r="C540" s="81">
        <v>891780111</v>
      </c>
      <c r="D540" s="82" t="s">
        <v>68</v>
      </c>
      <c r="E540" s="144" t="s">
        <v>14071</v>
      </c>
      <c r="F540" s="145" t="s">
        <v>14072</v>
      </c>
      <c r="G540" s="138">
        <v>0</v>
      </c>
      <c r="H540" s="145"/>
      <c r="I540" s="86" t="s">
        <v>78</v>
      </c>
      <c r="J540" s="81" t="s">
        <v>1527</v>
      </c>
      <c r="K540" s="141" t="s">
        <v>14073</v>
      </c>
      <c r="L540" s="248">
        <v>15767000</v>
      </c>
      <c r="M540" s="81" t="s">
        <v>73</v>
      </c>
      <c r="N540" s="145"/>
      <c r="O540" s="87" t="s">
        <v>11667</v>
      </c>
      <c r="P540" s="87">
        <v>1004188433</v>
      </c>
      <c r="Q540" s="150">
        <v>33</v>
      </c>
      <c r="R540" s="169">
        <v>44943</v>
      </c>
      <c r="S540" s="248">
        <v>5363267343</v>
      </c>
      <c r="T540" s="169">
        <v>44978</v>
      </c>
      <c r="U540" s="566">
        <f>L540</f>
        <v>15767000</v>
      </c>
      <c r="V540" s="86" t="s">
        <v>70</v>
      </c>
      <c r="W540" s="143">
        <v>85471791</v>
      </c>
      <c r="X540" s="87" t="s">
        <v>12429</v>
      </c>
      <c r="Y540" s="145"/>
      <c r="Z540" s="201">
        <v>44978</v>
      </c>
      <c r="AA540" s="201">
        <v>44978</v>
      </c>
      <c r="AB540" s="201" t="s">
        <v>80</v>
      </c>
      <c r="AC540" s="201">
        <v>45084</v>
      </c>
      <c r="AD540" s="150">
        <f t="shared" si="37"/>
        <v>106</v>
      </c>
      <c r="AE540" s="150">
        <v>1</v>
      </c>
      <c r="AF540" s="567">
        <v>3296000</v>
      </c>
      <c r="AG540" s="150">
        <v>1</v>
      </c>
      <c r="AH540" s="201">
        <v>45107</v>
      </c>
      <c r="AI540" s="150">
        <f t="shared" si="38"/>
        <v>23</v>
      </c>
      <c r="AJ540" s="143">
        <v>0</v>
      </c>
      <c r="AK540" s="248">
        <v>0</v>
      </c>
      <c r="AL540" s="86" t="s">
        <v>80</v>
      </c>
      <c r="AM540" s="150">
        <v>0</v>
      </c>
      <c r="AN540" s="169" t="s">
        <v>80</v>
      </c>
      <c r="AO540" s="169" t="s">
        <v>80</v>
      </c>
      <c r="AP540" s="150">
        <f t="shared" si="41"/>
        <v>0</v>
      </c>
      <c r="AQ540" s="252">
        <f>+L540+AF540-AK540</f>
        <v>19063000</v>
      </c>
      <c r="AR540" s="86" t="s">
        <v>115</v>
      </c>
      <c r="AS540" s="143">
        <v>0</v>
      </c>
      <c r="AT540" s="203" t="s">
        <v>80</v>
      </c>
      <c r="AU540" s="248">
        <v>19063000</v>
      </c>
      <c r="AV540" s="364">
        <f t="shared" si="39"/>
        <v>0</v>
      </c>
      <c r="AW540" s="133">
        <f t="shared" si="40"/>
        <v>1</v>
      </c>
      <c r="AX540" s="156" t="s">
        <v>80</v>
      </c>
      <c r="AY540" s="86" t="s">
        <v>800</v>
      </c>
      <c r="AZ540" s="145" t="s">
        <v>14074</v>
      </c>
      <c r="BA540" s="81" t="s">
        <v>71</v>
      </c>
      <c r="BB540" s="81" t="s">
        <v>71</v>
      </c>
    </row>
    <row r="541" spans="2:54" s="296" customFormat="1" ht="15" customHeight="1" x14ac:dyDescent="0.2">
      <c r="B541" s="247">
        <v>2023</v>
      </c>
      <c r="C541" s="81">
        <v>891780111</v>
      </c>
      <c r="D541" s="82" t="s">
        <v>68</v>
      </c>
      <c r="E541" s="144" t="s">
        <v>14075</v>
      </c>
      <c r="F541" s="145" t="s">
        <v>14076</v>
      </c>
      <c r="G541" s="138">
        <v>0</v>
      </c>
      <c r="H541" s="145"/>
      <c r="I541" s="86" t="s">
        <v>78</v>
      </c>
      <c r="J541" s="81" t="s">
        <v>120</v>
      </c>
      <c r="K541" s="141" t="s">
        <v>14077</v>
      </c>
      <c r="L541" s="248">
        <v>7920000</v>
      </c>
      <c r="M541" s="81" t="s">
        <v>73</v>
      </c>
      <c r="N541" s="145"/>
      <c r="O541" s="87" t="s">
        <v>14078</v>
      </c>
      <c r="P541" s="87">
        <v>1082838879</v>
      </c>
      <c r="Q541" s="150">
        <v>352</v>
      </c>
      <c r="R541" s="169">
        <v>44970</v>
      </c>
      <c r="S541" s="252">
        <v>32000000</v>
      </c>
      <c r="T541" s="169">
        <v>44981</v>
      </c>
      <c r="U541" s="566">
        <f>L541</f>
        <v>7920000</v>
      </c>
      <c r="V541" s="86" t="s">
        <v>70</v>
      </c>
      <c r="W541" s="143">
        <v>1082868728</v>
      </c>
      <c r="X541" s="87" t="s">
        <v>10958</v>
      </c>
      <c r="Y541" s="145"/>
      <c r="Z541" s="201">
        <v>44981</v>
      </c>
      <c r="AA541" s="201">
        <v>44981</v>
      </c>
      <c r="AB541" s="201" t="s">
        <v>80</v>
      </c>
      <c r="AC541" s="201">
        <v>45077</v>
      </c>
      <c r="AD541" s="150">
        <f t="shared" si="37"/>
        <v>96</v>
      </c>
      <c r="AE541" s="150">
        <v>0</v>
      </c>
      <c r="AF541" s="567">
        <v>0</v>
      </c>
      <c r="AG541" s="150">
        <v>0</v>
      </c>
      <c r="AH541" s="156" t="s">
        <v>80</v>
      </c>
      <c r="AI541" s="150">
        <f t="shared" si="38"/>
        <v>0</v>
      </c>
      <c r="AJ541" s="143">
        <v>0</v>
      </c>
      <c r="AK541" s="248">
        <v>0</v>
      </c>
      <c r="AL541" s="86" t="s">
        <v>80</v>
      </c>
      <c r="AM541" s="150">
        <v>0</v>
      </c>
      <c r="AN541" s="169" t="s">
        <v>80</v>
      </c>
      <c r="AO541" s="169" t="s">
        <v>80</v>
      </c>
      <c r="AP541" s="150">
        <f t="shared" si="41"/>
        <v>0</v>
      </c>
      <c r="AQ541" s="252">
        <f>+L541+AF541-AK541</f>
        <v>7920000</v>
      </c>
      <c r="AR541" s="86" t="s">
        <v>115</v>
      </c>
      <c r="AS541" s="143">
        <v>0</v>
      </c>
      <c r="AT541" s="203" t="s">
        <v>80</v>
      </c>
      <c r="AU541" s="248">
        <v>7920000</v>
      </c>
      <c r="AV541" s="364">
        <f t="shared" si="39"/>
        <v>0</v>
      </c>
      <c r="AW541" s="133">
        <f t="shared" si="40"/>
        <v>1</v>
      </c>
      <c r="AX541" s="156" t="s">
        <v>80</v>
      </c>
      <c r="AY541" s="86" t="s">
        <v>800</v>
      </c>
      <c r="AZ541" s="145" t="s">
        <v>14079</v>
      </c>
      <c r="BA541" s="81" t="s">
        <v>71</v>
      </c>
      <c r="BB541" s="81" t="s">
        <v>71</v>
      </c>
    </row>
    <row r="542" spans="2:54" s="296" customFormat="1" ht="15" customHeight="1" x14ac:dyDescent="0.2">
      <c r="B542" s="247">
        <v>2023</v>
      </c>
      <c r="C542" s="81">
        <v>891780111</v>
      </c>
      <c r="D542" s="82" t="s">
        <v>68</v>
      </c>
      <c r="E542" s="144" t="s">
        <v>14080</v>
      </c>
      <c r="F542" s="145" t="s">
        <v>14081</v>
      </c>
      <c r="G542" s="568">
        <v>0</v>
      </c>
      <c r="H542" s="145"/>
      <c r="I542" s="86" t="s">
        <v>78</v>
      </c>
      <c r="J542" s="317" t="s">
        <v>12415</v>
      </c>
      <c r="K542" s="569" t="s">
        <v>14082</v>
      </c>
      <c r="L542" s="570">
        <v>17050000</v>
      </c>
      <c r="M542" s="81" t="s">
        <v>73</v>
      </c>
      <c r="N542" s="145"/>
      <c r="O542" s="482" t="s">
        <v>14083</v>
      </c>
      <c r="P542" s="482">
        <v>57440427</v>
      </c>
      <c r="Q542" s="150">
        <v>97</v>
      </c>
      <c r="R542" s="169">
        <v>44950</v>
      </c>
      <c r="S542" s="570">
        <v>1089907678</v>
      </c>
      <c r="T542" s="169">
        <v>44981</v>
      </c>
      <c r="U542" s="566">
        <f>L542</f>
        <v>17050000</v>
      </c>
      <c r="V542" s="86" t="s">
        <v>70</v>
      </c>
      <c r="W542" s="481">
        <v>85471791</v>
      </c>
      <c r="X542" s="482" t="s">
        <v>12429</v>
      </c>
      <c r="Y542" s="145"/>
      <c r="Z542" s="472">
        <v>44981</v>
      </c>
      <c r="AA542" s="472">
        <v>44981</v>
      </c>
      <c r="AB542" s="201" t="s">
        <v>80</v>
      </c>
      <c r="AC542" s="472">
        <v>45138</v>
      </c>
      <c r="AD542" s="150">
        <f t="shared" si="37"/>
        <v>157</v>
      </c>
      <c r="AE542" s="359">
        <v>1</v>
      </c>
      <c r="AF542" s="571">
        <v>0</v>
      </c>
      <c r="AG542" s="359">
        <v>0</v>
      </c>
      <c r="AH542" s="156" t="s">
        <v>80</v>
      </c>
      <c r="AI542" s="150">
        <f t="shared" si="38"/>
        <v>0</v>
      </c>
      <c r="AJ542" s="143">
        <v>0</v>
      </c>
      <c r="AK542" s="248">
        <v>0</v>
      </c>
      <c r="AL542" s="86" t="s">
        <v>80</v>
      </c>
      <c r="AM542" s="150">
        <v>0</v>
      </c>
      <c r="AN542" s="169" t="s">
        <v>80</v>
      </c>
      <c r="AO542" s="169" t="s">
        <v>80</v>
      </c>
      <c r="AP542" s="150">
        <f t="shared" si="41"/>
        <v>0</v>
      </c>
      <c r="AQ542" s="252">
        <f>+L542+AF542-AK542</f>
        <v>17050000</v>
      </c>
      <c r="AR542" s="86" t="s">
        <v>115</v>
      </c>
      <c r="AS542" s="143">
        <v>0</v>
      </c>
      <c r="AT542" s="203" t="s">
        <v>80</v>
      </c>
      <c r="AU542" s="248">
        <v>17050000</v>
      </c>
      <c r="AV542" s="364">
        <f t="shared" si="39"/>
        <v>0</v>
      </c>
      <c r="AW542" s="133">
        <f t="shared" si="40"/>
        <v>1</v>
      </c>
      <c r="AX542" s="156" t="s">
        <v>80</v>
      </c>
      <c r="AY542" s="86" t="s">
        <v>800</v>
      </c>
      <c r="AZ542" s="145" t="s">
        <v>14084</v>
      </c>
      <c r="BA542" s="81" t="s">
        <v>71</v>
      </c>
      <c r="BB542" s="81" t="s">
        <v>71</v>
      </c>
    </row>
    <row r="543" spans="2:54" s="296" customFormat="1" ht="15" customHeight="1" x14ac:dyDescent="0.2">
      <c r="B543" s="247">
        <v>2023</v>
      </c>
      <c r="C543" s="81">
        <v>891780111</v>
      </c>
      <c r="D543" s="82" t="s">
        <v>68</v>
      </c>
      <c r="E543" s="144" t="s">
        <v>14085</v>
      </c>
      <c r="F543" s="145" t="s">
        <v>14086</v>
      </c>
      <c r="G543" s="568">
        <v>0</v>
      </c>
      <c r="H543" s="145"/>
      <c r="I543" s="86" t="s">
        <v>78</v>
      </c>
      <c r="J543" s="317" t="s">
        <v>120</v>
      </c>
      <c r="K543" s="569" t="s">
        <v>14087</v>
      </c>
      <c r="L543" s="570">
        <v>13123000</v>
      </c>
      <c r="M543" s="81" t="s">
        <v>73</v>
      </c>
      <c r="N543" s="145"/>
      <c r="O543" s="482" t="s">
        <v>14088</v>
      </c>
      <c r="P543" s="482">
        <v>1082985398</v>
      </c>
      <c r="Q543" s="150">
        <v>508</v>
      </c>
      <c r="R543" s="169">
        <v>44984</v>
      </c>
      <c r="S543" s="575">
        <v>173192000</v>
      </c>
      <c r="T543" s="169">
        <v>44986</v>
      </c>
      <c r="U543" s="566">
        <f>L543</f>
        <v>13123000</v>
      </c>
      <c r="V543" s="86" t="s">
        <v>70</v>
      </c>
      <c r="W543" s="481">
        <v>72175281</v>
      </c>
      <c r="X543" s="482" t="s">
        <v>10639</v>
      </c>
      <c r="Y543" s="145"/>
      <c r="Z543" s="472">
        <v>44986</v>
      </c>
      <c r="AA543" s="472">
        <v>44986</v>
      </c>
      <c r="AB543" s="201" t="s">
        <v>80</v>
      </c>
      <c r="AC543" s="472">
        <v>45084</v>
      </c>
      <c r="AD543" s="150">
        <f t="shared" si="37"/>
        <v>98</v>
      </c>
      <c r="AE543" s="359">
        <v>1</v>
      </c>
      <c r="AF543" s="571">
        <v>395890</v>
      </c>
      <c r="AG543" s="359">
        <v>0</v>
      </c>
      <c r="AH543" s="156" t="s">
        <v>80</v>
      </c>
      <c r="AI543" s="150">
        <f t="shared" si="38"/>
        <v>0</v>
      </c>
      <c r="AJ543" s="143">
        <v>0</v>
      </c>
      <c r="AK543" s="248">
        <v>0</v>
      </c>
      <c r="AL543" s="86" t="s">
        <v>80</v>
      </c>
      <c r="AM543" s="150">
        <v>0</v>
      </c>
      <c r="AN543" s="169" t="s">
        <v>80</v>
      </c>
      <c r="AO543" s="169" t="s">
        <v>80</v>
      </c>
      <c r="AP543" s="150">
        <f t="shared" si="41"/>
        <v>0</v>
      </c>
      <c r="AQ543" s="252">
        <f>+L543+AF543-AK543</f>
        <v>13518890</v>
      </c>
      <c r="AR543" s="86" t="s">
        <v>115</v>
      </c>
      <c r="AS543" s="143">
        <v>0</v>
      </c>
      <c r="AT543" s="203" t="s">
        <v>80</v>
      </c>
      <c r="AU543" s="248">
        <v>13518890</v>
      </c>
      <c r="AV543" s="364">
        <f t="shared" si="39"/>
        <v>0</v>
      </c>
      <c r="AW543" s="133">
        <f t="shared" si="40"/>
        <v>1</v>
      </c>
      <c r="AX543" s="156" t="s">
        <v>80</v>
      </c>
      <c r="AY543" s="86" t="s">
        <v>800</v>
      </c>
      <c r="AZ543" s="145" t="s">
        <v>14089</v>
      </c>
      <c r="BA543" s="81" t="s">
        <v>71</v>
      </c>
      <c r="BB543" s="81" t="s">
        <v>71</v>
      </c>
    </row>
    <row r="544" spans="2:54" s="296" customFormat="1" ht="15" customHeight="1" x14ac:dyDescent="0.2">
      <c r="B544" s="247">
        <v>2023</v>
      </c>
      <c r="C544" s="81">
        <v>891780111</v>
      </c>
      <c r="D544" s="82" t="s">
        <v>68</v>
      </c>
      <c r="E544" s="144" t="s">
        <v>14090</v>
      </c>
      <c r="F544" s="145" t="s">
        <v>14091</v>
      </c>
      <c r="G544" s="568">
        <v>0</v>
      </c>
      <c r="H544" s="145"/>
      <c r="I544" s="86" t="s">
        <v>78</v>
      </c>
      <c r="J544" s="317" t="s">
        <v>120</v>
      </c>
      <c r="K544" s="569" t="s">
        <v>14092</v>
      </c>
      <c r="L544" s="570">
        <v>10583000</v>
      </c>
      <c r="M544" s="81" t="s">
        <v>73</v>
      </c>
      <c r="N544" s="145"/>
      <c r="O544" s="482" t="s">
        <v>14093</v>
      </c>
      <c r="P544" s="482">
        <v>1140858868</v>
      </c>
      <c r="Q544" s="150">
        <v>508</v>
      </c>
      <c r="R544" s="169">
        <v>44984</v>
      </c>
      <c r="S544" s="575">
        <v>173192000</v>
      </c>
      <c r="T544" s="169">
        <v>44986</v>
      </c>
      <c r="U544" s="566">
        <f>L544</f>
        <v>10583000</v>
      </c>
      <c r="V544" s="86" t="s">
        <v>70</v>
      </c>
      <c r="W544" s="481">
        <v>85154788</v>
      </c>
      <c r="X544" s="482" t="s">
        <v>14094</v>
      </c>
      <c r="Y544" s="145"/>
      <c r="Z544" s="472">
        <v>44986</v>
      </c>
      <c r="AA544" s="472">
        <v>44986</v>
      </c>
      <c r="AB544" s="201" t="s">
        <v>80</v>
      </c>
      <c r="AC544" s="472">
        <v>45084</v>
      </c>
      <c r="AD544" s="150">
        <f t="shared" si="37"/>
        <v>98</v>
      </c>
      <c r="AE544" s="359">
        <v>1</v>
      </c>
      <c r="AF544" s="571">
        <v>370370</v>
      </c>
      <c r="AG544" s="359">
        <v>0</v>
      </c>
      <c r="AH544" s="156" t="s">
        <v>80</v>
      </c>
      <c r="AI544" s="150">
        <f t="shared" si="38"/>
        <v>0</v>
      </c>
      <c r="AJ544" s="143">
        <v>0</v>
      </c>
      <c r="AK544" s="248">
        <v>0</v>
      </c>
      <c r="AL544" s="86" t="s">
        <v>80</v>
      </c>
      <c r="AM544" s="150">
        <v>0</v>
      </c>
      <c r="AN544" s="169" t="s">
        <v>80</v>
      </c>
      <c r="AO544" s="169" t="s">
        <v>80</v>
      </c>
      <c r="AP544" s="150">
        <f t="shared" si="41"/>
        <v>0</v>
      </c>
      <c r="AQ544" s="252">
        <f>+L544+AF544-AK544</f>
        <v>10953370</v>
      </c>
      <c r="AR544" s="86" t="s">
        <v>115</v>
      </c>
      <c r="AS544" s="143">
        <v>0</v>
      </c>
      <c r="AT544" s="203" t="s">
        <v>80</v>
      </c>
      <c r="AU544" s="248">
        <v>10953370</v>
      </c>
      <c r="AV544" s="364">
        <f t="shared" si="39"/>
        <v>0</v>
      </c>
      <c r="AW544" s="133">
        <f t="shared" si="40"/>
        <v>1</v>
      </c>
      <c r="AX544" s="156" t="s">
        <v>80</v>
      </c>
      <c r="AY544" s="86" t="s">
        <v>800</v>
      </c>
      <c r="AZ544" s="145" t="s">
        <v>14095</v>
      </c>
      <c r="BA544" s="81" t="s">
        <v>71</v>
      </c>
      <c r="BB544" s="81" t="s">
        <v>71</v>
      </c>
    </row>
    <row r="545" spans="2:54" s="296" customFormat="1" ht="15" customHeight="1" x14ac:dyDescent="0.2">
      <c r="B545" s="247">
        <v>2023</v>
      </c>
      <c r="C545" s="81">
        <v>891780111</v>
      </c>
      <c r="D545" s="82" t="s">
        <v>68</v>
      </c>
      <c r="E545" s="144" t="s">
        <v>14096</v>
      </c>
      <c r="F545" s="145" t="s">
        <v>14097</v>
      </c>
      <c r="G545" s="568">
        <v>0</v>
      </c>
      <c r="H545" s="145"/>
      <c r="I545" s="86" t="s">
        <v>78</v>
      </c>
      <c r="J545" s="317" t="s">
        <v>120</v>
      </c>
      <c r="K545" s="569" t="s">
        <v>14098</v>
      </c>
      <c r="L545" s="570">
        <v>11853000</v>
      </c>
      <c r="M545" s="81" t="s">
        <v>73</v>
      </c>
      <c r="N545" s="145"/>
      <c r="O545" s="482" t="s">
        <v>14099</v>
      </c>
      <c r="P545" s="482">
        <v>1082905227</v>
      </c>
      <c r="Q545" s="150">
        <v>508</v>
      </c>
      <c r="R545" s="169">
        <v>44984</v>
      </c>
      <c r="S545" s="575">
        <v>173192000</v>
      </c>
      <c r="T545" s="169">
        <v>44986</v>
      </c>
      <c r="U545" s="566">
        <f>L545</f>
        <v>11853000</v>
      </c>
      <c r="V545" s="86" t="s">
        <v>70</v>
      </c>
      <c r="W545" s="481">
        <v>72175281</v>
      </c>
      <c r="X545" s="482" t="s">
        <v>10639</v>
      </c>
      <c r="Y545" s="145"/>
      <c r="Z545" s="472">
        <v>44986</v>
      </c>
      <c r="AA545" s="472">
        <v>44986</v>
      </c>
      <c r="AB545" s="201" t="s">
        <v>80</v>
      </c>
      <c r="AC545" s="472">
        <v>45084</v>
      </c>
      <c r="AD545" s="150">
        <f t="shared" si="37"/>
        <v>98</v>
      </c>
      <c r="AE545" s="359">
        <v>1</v>
      </c>
      <c r="AF545" s="571">
        <v>376860</v>
      </c>
      <c r="AG545" s="359">
        <v>0</v>
      </c>
      <c r="AH545" s="156" t="s">
        <v>80</v>
      </c>
      <c r="AI545" s="150">
        <f t="shared" si="38"/>
        <v>0</v>
      </c>
      <c r="AJ545" s="143">
        <v>0</v>
      </c>
      <c r="AK545" s="248">
        <v>0</v>
      </c>
      <c r="AL545" s="86" t="s">
        <v>80</v>
      </c>
      <c r="AM545" s="150">
        <v>0</v>
      </c>
      <c r="AN545" s="169" t="s">
        <v>80</v>
      </c>
      <c r="AO545" s="169" t="s">
        <v>80</v>
      </c>
      <c r="AP545" s="150">
        <f t="shared" si="41"/>
        <v>0</v>
      </c>
      <c r="AQ545" s="252">
        <f>+L545+AF545-AK545</f>
        <v>12229860</v>
      </c>
      <c r="AR545" s="86" t="s">
        <v>115</v>
      </c>
      <c r="AS545" s="143">
        <v>0</v>
      </c>
      <c r="AT545" s="203" t="s">
        <v>80</v>
      </c>
      <c r="AU545" s="248">
        <v>12229860</v>
      </c>
      <c r="AV545" s="364">
        <f t="shared" si="39"/>
        <v>0</v>
      </c>
      <c r="AW545" s="133">
        <f t="shared" si="40"/>
        <v>1</v>
      </c>
      <c r="AX545" s="156" t="s">
        <v>80</v>
      </c>
      <c r="AY545" s="86" t="s">
        <v>800</v>
      </c>
      <c r="AZ545" s="145" t="s">
        <v>14100</v>
      </c>
      <c r="BA545" s="81" t="s">
        <v>71</v>
      </c>
      <c r="BB545" s="81" t="s">
        <v>71</v>
      </c>
    </row>
    <row r="546" spans="2:54" s="296" customFormat="1" ht="15" customHeight="1" x14ac:dyDescent="0.2">
      <c r="B546" s="247">
        <v>2023</v>
      </c>
      <c r="C546" s="81">
        <v>891780111</v>
      </c>
      <c r="D546" s="82" t="s">
        <v>68</v>
      </c>
      <c r="E546" s="144" t="s">
        <v>14101</v>
      </c>
      <c r="F546" s="145" t="s">
        <v>14102</v>
      </c>
      <c r="G546" s="568">
        <v>0</v>
      </c>
      <c r="H546" s="145"/>
      <c r="I546" s="86" t="s">
        <v>78</v>
      </c>
      <c r="J546" s="317" t="s">
        <v>120</v>
      </c>
      <c r="K546" s="569" t="s">
        <v>14103</v>
      </c>
      <c r="L546" s="570">
        <v>13123000</v>
      </c>
      <c r="M546" s="81" t="s">
        <v>73</v>
      </c>
      <c r="N546" s="145"/>
      <c r="O546" s="482" t="s">
        <v>14104</v>
      </c>
      <c r="P546" s="482">
        <v>1083017229</v>
      </c>
      <c r="Q546" s="150">
        <v>508</v>
      </c>
      <c r="R546" s="169">
        <v>44984</v>
      </c>
      <c r="S546" s="575">
        <v>173192000</v>
      </c>
      <c r="T546" s="169">
        <v>44986</v>
      </c>
      <c r="U546" s="566">
        <f>L546</f>
        <v>13123000</v>
      </c>
      <c r="V546" s="86" t="s">
        <v>70</v>
      </c>
      <c r="W546" s="481">
        <v>72175281</v>
      </c>
      <c r="X546" s="482" t="s">
        <v>10639</v>
      </c>
      <c r="Y546" s="145"/>
      <c r="Z546" s="472">
        <v>44986</v>
      </c>
      <c r="AA546" s="472">
        <v>44986</v>
      </c>
      <c r="AB546" s="201" t="s">
        <v>80</v>
      </c>
      <c r="AC546" s="472">
        <v>45084</v>
      </c>
      <c r="AD546" s="150">
        <f t="shared" si="37"/>
        <v>98</v>
      </c>
      <c r="AE546" s="359">
        <v>2</v>
      </c>
      <c r="AF546" s="571">
        <v>2775970</v>
      </c>
      <c r="AG546" s="359">
        <v>1</v>
      </c>
      <c r="AH546" s="201">
        <v>45107</v>
      </c>
      <c r="AI546" s="150">
        <f t="shared" si="38"/>
        <v>23</v>
      </c>
      <c r="AJ546" s="143">
        <v>0</v>
      </c>
      <c r="AK546" s="248">
        <v>0</v>
      </c>
      <c r="AL546" s="86" t="s">
        <v>80</v>
      </c>
      <c r="AM546" s="150">
        <v>0</v>
      </c>
      <c r="AN546" s="169" t="s">
        <v>80</v>
      </c>
      <c r="AO546" s="169" t="s">
        <v>80</v>
      </c>
      <c r="AP546" s="150">
        <f t="shared" si="41"/>
        <v>0</v>
      </c>
      <c r="AQ546" s="252">
        <f>+L546+AF546-AK546</f>
        <v>15898970</v>
      </c>
      <c r="AR546" s="86" t="s">
        <v>115</v>
      </c>
      <c r="AS546" s="143">
        <v>0</v>
      </c>
      <c r="AT546" s="203" t="s">
        <v>80</v>
      </c>
      <c r="AU546" s="248">
        <v>15898970</v>
      </c>
      <c r="AV546" s="364">
        <f t="shared" si="39"/>
        <v>0</v>
      </c>
      <c r="AW546" s="133">
        <f t="shared" si="40"/>
        <v>1</v>
      </c>
      <c r="AX546" s="156" t="s">
        <v>80</v>
      </c>
      <c r="AY546" s="86" t="s">
        <v>800</v>
      </c>
      <c r="AZ546" s="145" t="s">
        <v>14105</v>
      </c>
      <c r="BA546" s="81" t="s">
        <v>71</v>
      </c>
      <c r="BB546" s="81" t="s">
        <v>71</v>
      </c>
    </row>
    <row r="547" spans="2:54" s="296" customFormat="1" ht="15" customHeight="1" x14ac:dyDescent="0.2">
      <c r="B547" s="247">
        <v>2023</v>
      </c>
      <c r="C547" s="81">
        <v>891780111</v>
      </c>
      <c r="D547" s="82" t="s">
        <v>68</v>
      </c>
      <c r="E547" s="144" t="s">
        <v>14106</v>
      </c>
      <c r="F547" s="145" t="s">
        <v>14107</v>
      </c>
      <c r="G547" s="568">
        <v>0</v>
      </c>
      <c r="H547" s="145"/>
      <c r="I547" s="86" t="s">
        <v>78</v>
      </c>
      <c r="J547" s="317" t="s">
        <v>120</v>
      </c>
      <c r="K547" s="569" t="s">
        <v>14108</v>
      </c>
      <c r="L547" s="570">
        <v>11853000</v>
      </c>
      <c r="M547" s="81" t="s">
        <v>73</v>
      </c>
      <c r="N547" s="145"/>
      <c r="O547" s="482" t="s">
        <v>14109</v>
      </c>
      <c r="P547" s="482">
        <v>1082976463</v>
      </c>
      <c r="Q547" s="150">
        <v>508</v>
      </c>
      <c r="R547" s="169">
        <v>44984</v>
      </c>
      <c r="S547" s="575">
        <v>173192000</v>
      </c>
      <c r="T547" s="169">
        <v>44986</v>
      </c>
      <c r="U547" s="566">
        <f>L547</f>
        <v>11853000</v>
      </c>
      <c r="V547" s="86" t="s">
        <v>70</v>
      </c>
      <c r="W547" s="481">
        <v>72175281</v>
      </c>
      <c r="X547" s="482" t="s">
        <v>10639</v>
      </c>
      <c r="Y547" s="145"/>
      <c r="Z547" s="472">
        <v>44986</v>
      </c>
      <c r="AA547" s="472">
        <v>44986</v>
      </c>
      <c r="AB547" s="201" t="s">
        <v>80</v>
      </c>
      <c r="AC547" s="472">
        <v>45084</v>
      </c>
      <c r="AD547" s="150">
        <f t="shared" si="37"/>
        <v>98</v>
      </c>
      <c r="AE547" s="359">
        <v>2</v>
      </c>
      <c r="AF547" s="571">
        <v>2517370</v>
      </c>
      <c r="AG547" s="359">
        <v>1</v>
      </c>
      <c r="AH547" s="201">
        <v>45107</v>
      </c>
      <c r="AI547" s="150">
        <f t="shared" si="38"/>
        <v>23</v>
      </c>
      <c r="AJ547" s="143">
        <v>0</v>
      </c>
      <c r="AK547" s="248">
        <v>0</v>
      </c>
      <c r="AL547" s="86" t="s">
        <v>80</v>
      </c>
      <c r="AM547" s="150">
        <v>0</v>
      </c>
      <c r="AN547" s="169" t="s">
        <v>80</v>
      </c>
      <c r="AO547" s="169" t="s">
        <v>80</v>
      </c>
      <c r="AP547" s="150">
        <f t="shared" si="41"/>
        <v>0</v>
      </c>
      <c r="AQ547" s="252">
        <f>+L547+AF547-AK547</f>
        <v>14370370</v>
      </c>
      <c r="AR547" s="86" t="s">
        <v>115</v>
      </c>
      <c r="AS547" s="143">
        <v>0</v>
      </c>
      <c r="AT547" s="203" t="s">
        <v>80</v>
      </c>
      <c r="AU547" s="248">
        <v>14370370</v>
      </c>
      <c r="AV547" s="364">
        <f t="shared" si="39"/>
        <v>0</v>
      </c>
      <c r="AW547" s="133">
        <f t="shared" si="40"/>
        <v>1</v>
      </c>
      <c r="AX547" s="156" t="s">
        <v>80</v>
      </c>
      <c r="AY547" s="86" t="s">
        <v>800</v>
      </c>
      <c r="AZ547" s="145" t="s">
        <v>14110</v>
      </c>
      <c r="BA547" s="81" t="s">
        <v>71</v>
      </c>
      <c r="BB547" s="81" t="s">
        <v>71</v>
      </c>
    </row>
    <row r="548" spans="2:54" s="296" customFormat="1" ht="15" customHeight="1" x14ac:dyDescent="0.2">
      <c r="B548" s="247">
        <v>2023</v>
      </c>
      <c r="C548" s="81">
        <v>891780111</v>
      </c>
      <c r="D548" s="82" t="s">
        <v>68</v>
      </c>
      <c r="E548" s="144" t="s">
        <v>14111</v>
      </c>
      <c r="F548" s="145" t="s">
        <v>14112</v>
      </c>
      <c r="G548" s="568">
        <v>0</v>
      </c>
      <c r="H548" s="145"/>
      <c r="I548" s="86" t="s">
        <v>78</v>
      </c>
      <c r="J548" s="317" t="s">
        <v>120</v>
      </c>
      <c r="K548" s="569" t="s">
        <v>14113</v>
      </c>
      <c r="L548" s="570">
        <v>11853000</v>
      </c>
      <c r="M548" s="81" t="s">
        <v>73</v>
      </c>
      <c r="N548" s="145"/>
      <c r="O548" s="482" t="s">
        <v>14114</v>
      </c>
      <c r="P548" s="482">
        <v>1081826586</v>
      </c>
      <c r="Q548" s="150">
        <v>508</v>
      </c>
      <c r="R548" s="169">
        <v>44984</v>
      </c>
      <c r="S548" s="575">
        <v>173192000</v>
      </c>
      <c r="T548" s="169">
        <v>44986</v>
      </c>
      <c r="U548" s="566">
        <f>L548</f>
        <v>11853000</v>
      </c>
      <c r="V548" s="86" t="s">
        <v>70</v>
      </c>
      <c r="W548" s="481">
        <v>72175281</v>
      </c>
      <c r="X548" s="482" t="s">
        <v>10639</v>
      </c>
      <c r="Y548" s="145"/>
      <c r="Z548" s="472">
        <v>44986</v>
      </c>
      <c r="AA548" s="472">
        <v>44986</v>
      </c>
      <c r="AB548" s="201" t="s">
        <v>80</v>
      </c>
      <c r="AC548" s="472">
        <v>45084</v>
      </c>
      <c r="AD548" s="150">
        <f t="shared" si="37"/>
        <v>98</v>
      </c>
      <c r="AE548" s="359">
        <v>1</v>
      </c>
      <c r="AF548" s="571">
        <v>370370</v>
      </c>
      <c r="AG548" s="359">
        <v>0</v>
      </c>
      <c r="AH548" s="156" t="s">
        <v>80</v>
      </c>
      <c r="AI548" s="150">
        <f t="shared" si="38"/>
        <v>0</v>
      </c>
      <c r="AJ548" s="143">
        <v>0</v>
      </c>
      <c r="AK548" s="248">
        <v>0</v>
      </c>
      <c r="AL548" s="86" t="s">
        <v>80</v>
      </c>
      <c r="AM548" s="150">
        <v>0</v>
      </c>
      <c r="AN548" s="169" t="s">
        <v>80</v>
      </c>
      <c r="AO548" s="169" t="s">
        <v>80</v>
      </c>
      <c r="AP548" s="150">
        <f t="shared" si="41"/>
        <v>0</v>
      </c>
      <c r="AQ548" s="252">
        <f>+L548+AF548-AK548</f>
        <v>12223370</v>
      </c>
      <c r="AR548" s="86" t="s">
        <v>115</v>
      </c>
      <c r="AS548" s="143">
        <v>0</v>
      </c>
      <c r="AT548" s="203" t="s">
        <v>80</v>
      </c>
      <c r="AU548" s="248">
        <v>12223370</v>
      </c>
      <c r="AV548" s="364">
        <f t="shared" si="39"/>
        <v>0</v>
      </c>
      <c r="AW548" s="133">
        <f t="shared" si="40"/>
        <v>1</v>
      </c>
      <c r="AX548" s="156" t="s">
        <v>80</v>
      </c>
      <c r="AY548" s="86" t="s">
        <v>800</v>
      </c>
      <c r="AZ548" s="145" t="s">
        <v>14115</v>
      </c>
      <c r="BA548" s="81" t="s">
        <v>71</v>
      </c>
      <c r="BB548" s="81" t="s">
        <v>71</v>
      </c>
    </row>
    <row r="549" spans="2:54" s="296" customFormat="1" ht="15" customHeight="1" x14ac:dyDescent="0.2">
      <c r="B549" s="247">
        <v>2023</v>
      </c>
      <c r="C549" s="81">
        <v>891780111</v>
      </c>
      <c r="D549" s="82" t="s">
        <v>68</v>
      </c>
      <c r="E549" s="144" t="s">
        <v>14116</v>
      </c>
      <c r="F549" s="145" t="s">
        <v>14117</v>
      </c>
      <c r="G549" s="568">
        <v>0</v>
      </c>
      <c r="H549" s="145"/>
      <c r="I549" s="86" t="s">
        <v>78</v>
      </c>
      <c r="J549" s="317" t="s">
        <v>120</v>
      </c>
      <c r="K549" s="569" t="s">
        <v>14118</v>
      </c>
      <c r="L549" s="570">
        <v>11853000</v>
      </c>
      <c r="M549" s="81" t="s">
        <v>73</v>
      </c>
      <c r="N549" s="145"/>
      <c r="O549" s="482" t="s">
        <v>14119</v>
      </c>
      <c r="P549" s="482">
        <v>7631214</v>
      </c>
      <c r="Q549" s="150">
        <v>508</v>
      </c>
      <c r="R549" s="169">
        <v>44984</v>
      </c>
      <c r="S549" s="575">
        <v>173192000</v>
      </c>
      <c r="T549" s="169">
        <v>44986</v>
      </c>
      <c r="U549" s="566">
        <f>L549</f>
        <v>11853000</v>
      </c>
      <c r="V549" s="86" t="s">
        <v>70</v>
      </c>
      <c r="W549" s="481">
        <v>85154788</v>
      </c>
      <c r="X549" s="482" t="s">
        <v>14094</v>
      </c>
      <c r="Y549" s="145"/>
      <c r="Z549" s="472">
        <v>44986</v>
      </c>
      <c r="AA549" s="472">
        <v>44986</v>
      </c>
      <c r="AB549" s="201" t="s">
        <v>80</v>
      </c>
      <c r="AC549" s="472">
        <v>45084</v>
      </c>
      <c r="AD549" s="150">
        <f t="shared" si="37"/>
        <v>98</v>
      </c>
      <c r="AE549" s="359">
        <v>2</v>
      </c>
      <c r="AF549" s="571">
        <v>2522430</v>
      </c>
      <c r="AG549" s="359">
        <v>1</v>
      </c>
      <c r="AH549" s="201">
        <v>45107</v>
      </c>
      <c r="AI549" s="150">
        <f t="shared" si="38"/>
        <v>23</v>
      </c>
      <c r="AJ549" s="143">
        <v>0</v>
      </c>
      <c r="AK549" s="248">
        <v>0</v>
      </c>
      <c r="AL549" s="86" t="s">
        <v>80</v>
      </c>
      <c r="AM549" s="150">
        <v>0</v>
      </c>
      <c r="AN549" s="169" t="s">
        <v>80</v>
      </c>
      <c r="AO549" s="169" t="s">
        <v>80</v>
      </c>
      <c r="AP549" s="150">
        <f t="shared" si="41"/>
        <v>0</v>
      </c>
      <c r="AQ549" s="252">
        <f>+L549+AF549-AK549</f>
        <v>14375430</v>
      </c>
      <c r="AR549" s="86" t="s">
        <v>115</v>
      </c>
      <c r="AS549" s="143">
        <v>0</v>
      </c>
      <c r="AT549" s="203" t="s">
        <v>80</v>
      </c>
      <c r="AU549" s="248">
        <v>14375430</v>
      </c>
      <c r="AV549" s="364">
        <f t="shared" si="39"/>
        <v>0</v>
      </c>
      <c r="AW549" s="133">
        <f t="shared" si="40"/>
        <v>1</v>
      </c>
      <c r="AX549" s="156" t="s">
        <v>80</v>
      </c>
      <c r="AY549" s="86" t="s">
        <v>800</v>
      </c>
      <c r="AZ549" s="145" t="s">
        <v>14120</v>
      </c>
      <c r="BA549" s="81" t="s">
        <v>71</v>
      </c>
      <c r="BB549" s="81" t="s">
        <v>71</v>
      </c>
    </row>
    <row r="550" spans="2:54" s="296" customFormat="1" ht="15" customHeight="1" x14ac:dyDescent="0.2">
      <c r="B550" s="247">
        <v>2023</v>
      </c>
      <c r="C550" s="81">
        <v>891780111</v>
      </c>
      <c r="D550" s="82" t="s">
        <v>68</v>
      </c>
      <c r="E550" s="144" t="s">
        <v>14121</v>
      </c>
      <c r="F550" s="145" t="s">
        <v>14122</v>
      </c>
      <c r="G550" s="568">
        <v>0</v>
      </c>
      <c r="H550" s="145"/>
      <c r="I550" s="86" t="s">
        <v>78</v>
      </c>
      <c r="J550" s="317" t="s">
        <v>120</v>
      </c>
      <c r="K550" s="569" t="s">
        <v>14123</v>
      </c>
      <c r="L550" s="570">
        <v>13123000</v>
      </c>
      <c r="M550" s="81" t="s">
        <v>73</v>
      </c>
      <c r="N550" s="145"/>
      <c r="O550" s="482" t="s">
        <v>14124</v>
      </c>
      <c r="P550" s="482">
        <v>1082925821</v>
      </c>
      <c r="Q550" s="150">
        <v>508</v>
      </c>
      <c r="R550" s="169">
        <v>44984</v>
      </c>
      <c r="S550" s="575">
        <v>173192000</v>
      </c>
      <c r="T550" s="169">
        <v>44986</v>
      </c>
      <c r="U550" s="566">
        <f>L550</f>
        <v>13123000</v>
      </c>
      <c r="V550" s="86" t="s">
        <v>70</v>
      </c>
      <c r="W550" s="481">
        <v>72175281</v>
      </c>
      <c r="X550" s="482" t="s">
        <v>10639</v>
      </c>
      <c r="Y550" s="145"/>
      <c r="Z550" s="472">
        <v>44986</v>
      </c>
      <c r="AA550" s="472">
        <v>44986</v>
      </c>
      <c r="AB550" s="201" t="s">
        <v>80</v>
      </c>
      <c r="AC550" s="472">
        <v>45084</v>
      </c>
      <c r="AD550" s="150">
        <f t="shared" si="37"/>
        <v>98</v>
      </c>
      <c r="AE550" s="359">
        <v>1</v>
      </c>
      <c r="AF550" s="571">
        <v>378180</v>
      </c>
      <c r="AG550" s="359">
        <v>0</v>
      </c>
      <c r="AH550" s="156" t="s">
        <v>80</v>
      </c>
      <c r="AI550" s="150">
        <f t="shared" si="38"/>
        <v>0</v>
      </c>
      <c r="AJ550" s="143">
        <v>0</v>
      </c>
      <c r="AK550" s="248">
        <v>0</v>
      </c>
      <c r="AL550" s="86" t="s">
        <v>80</v>
      </c>
      <c r="AM550" s="150">
        <v>0</v>
      </c>
      <c r="AN550" s="169" t="s">
        <v>80</v>
      </c>
      <c r="AO550" s="169" t="s">
        <v>80</v>
      </c>
      <c r="AP550" s="150">
        <f t="shared" si="41"/>
        <v>0</v>
      </c>
      <c r="AQ550" s="252">
        <f>+L550+AF550-AK550</f>
        <v>13501180</v>
      </c>
      <c r="AR550" s="86" t="s">
        <v>115</v>
      </c>
      <c r="AS550" s="143">
        <v>0</v>
      </c>
      <c r="AT550" s="203" t="s">
        <v>80</v>
      </c>
      <c r="AU550" s="248">
        <v>13501180</v>
      </c>
      <c r="AV550" s="364">
        <f t="shared" si="39"/>
        <v>0</v>
      </c>
      <c r="AW550" s="133">
        <f t="shared" si="40"/>
        <v>1</v>
      </c>
      <c r="AX550" s="156" t="s">
        <v>80</v>
      </c>
      <c r="AY550" s="86" t="s">
        <v>800</v>
      </c>
      <c r="AZ550" s="145" t="s">
        <v>14125</v>
      </c>
      <c r="BA550" s="81" t="s">
        <v>71</v>
      </c>
      <c r="BB550" s="81" t="s">
        <v>71</v>
      </c>
    </row>
    <row r="551" spans="2:54" s="296" customFormat="1" ht="15" customHeight="1" x14ac:dyDescent="0.2">
      <c r="B551" s="247">
        <v>2023</v>
      </c>
      <c r="C551" s="81">
        <v>891780111</v>
      </c>
      <c r="D551" s="82" t="s">
        <v>68</v>
      </c>
      <c r="E551" s="144" t="s">
        <v>14126</v>
      </c>
      <c r="F551" s="145" t="s">
        <v>14127</v>
      </c>
      <c r="G551" s="568">
        <v>0</v>
      </c>
      <c r="H551" s="145"/>
      <c r="I551" s="86" t="s">
        <v>78</v>
      </c>
      <c r="J551" s="317" t="s">
        <v>120</v>
      </c>
      <c r="K551" s="569" t="s">
        <v>14128</v>
      </c>
      <c r="L551" s="570">
        <v>11853000</v>
      </c>
      <c r="M551" s="81" t="s">
        <v>73</v>
      </c>
      <c r="N551" s="145"/>
      <c r="O551" s="482" t="s">
        <v>14129</v>
      </c>
      <c r="P551" s="482">
        <v>1007698184</v>
      </c>
      <c r="Q551" s="150">
        <v>508</v>
      </c>
      <c r="R551" s="169">
        <v>44984</v>
      </c>
      <c r="S551" s="575">
        <v>173192000</v>
      </c>
      <c r="T551" s="169">
        <v>44986</v>
      </c>
      <c r="U551" s="566">
        <f>L551</f>
        <v>11853000</v>
      </c>
      <c r="V551" s="86" t="s">
        <v>70</v>
      </c>
      <c r="W551" s="481">
        <v>72175281</v>
      </c>
      <c r="X551" s="482" t="s">
        <v>10639</v>
      </c>
      <c r="Y551" s="145"/>
      <c r="Z551" s="472">
        <v>44986</v>
      </c>
      <c r="AA551" s="472">
        <v>44986</v>
      </c>
      <c r="AB551" s="201" t="s">
        <v>80</v>
      </c>
      <c r="AC551" s="472">
        <v>45084</v>
      </c>
      <c r="AD551" s="150">
        <f t="shared" si="37"/>
        <v>98</v>
      </c>
      <c r="AE551" s="359">
        <v>1</v>
      </c>
      <c r="AF551" s="571">
        <v>370370</v>
      </c>
      <c r="AG551" s="359">
        <v>0</v>
      </c>
      <c r="AH551" s="156" t="s">
        <v>80</v>
      </c>
      <c r="AI551" s="150">
        <f t="shared" si="38"/>
        <v>0</v>
      </c>
      <c r="AJ551" s="143">
        <v>0</v>
      </c>
      <c r="AK551" s="248">
        <v>0</v>
      </c>
      <c r="AL551" s="86" t="s">
        <v>80</v>
      </c>
      <c r="AM551" s="150">
        <v>0</v>
      </c>
      <c r="AN551" s="169" t="s">
        <v>80</v>
      </c>
      <c r="AO551" s="169" t="s">
        <v>80</v>
      </c>
      <c r="AP551" s="150">
        <f t="shared" si="41"/>
        <v>0</v>
      </c>
      <c r="AQ551" s="252">
        <f>+L551+AF551-AK551</f>
        <v>12223370</v>
      </c>
      <c r="AR551" s="86" t="s">
        <v>115</v>
      </c>
      <c r="AS551" s="143">
        <v>0</v>
      </c>
      <c r="AT551" s="203" t="s">
        <v>80</v>
      </c>
      <c r="AU551" s="248">
        <v>12223370</v>
      </c>
      <c r="AV551" s="364">
        <f t="shared" si="39"/>
        <v>0</v>
      </c>
      <c r="AW551" s="133">
        <f t="shared" si="40"/>
        <v>1</v>
      </c>
      <c r="AX551" s="156" t="s">
        <v>80</v>
      </c>
      <c r="AY551" s="86" t="s">
        <v>800</v>
      </c>
      <c r="AZ551" s="145" t="s">
        <v>14130</v>
      </c>
      <c r="BA551" s="81" t="s">
        <v>71</v>
      </c>
      <c r="BB551" s="81" t="s">
        <v>71</v>
      </c>
    </row>
    <row r="552" spans="2:54" s="296" customFormat="1" ht="15" customHeight="1" x14ac:dyDescent="0.2">
      <c r="B552" s="247">
        <v>2023</v>
      </c>
      <c r="C552" s="81">
        <v>891780111</v>
      </c>
      <c r="D552" s="82" t="s">
        <v>68</v>
      </c>
      <c r="E552" s="144" t="s">
        <v>14131</v>
      </c>
      <c r="F552" s="145" t="s">
        <v>14132</v>
      </c>
      <c r="G552" s="568">
        <v>0</v>
      </c>
      <c r="H552" s="145"/>
      <c r="I552" s="86" t="s">
        <v>78</v>
      </c>
      <c r="J552" s="317" t="s">
        <v>120</v>
      </c>
      <c r="K552" s="569" t="s">
        <v>14133</v>
      </c>
      <c r="L552" s="570">
        <v>11853000</v>
      </c>
      <c r="M552" s="81" t="s">
        <v>73</v>
      </c>
      <c r="N552" s="145"/>
      <c r="O552" s="482" t="s">
        <v>14134</v>
      </c>
      <c r="P552" s="482">
        <v>1082949085</v>
      </c>
      <c r="Q552" s="150">
        <v>508</v>
      </c>
      <c r="R552" s="169">
        <v>44984</v>
      </c>
      <c r="S552" s="575">
        <v>173192000</v>
      </c>
      <c r="T552" s="169">
        <v>44986</v>
      </c>
      <c r="U552" s="566">
        <f>L552</f>
        <v>11853000</v>
      </c>
      <c r="V552" s="86" t="s">
        <v>70</v>
      </c>
      <c r="W552" s="481">
        <v>72175281</v>
      </c>
      <c r="X552" s="482" t="s">
        <v>10639</v>
      </c>
      <c r="Y552" s="145"/>
      <c r="Z552" s="472">
        <v>44986</v>
      </c>
      <c r="AA552" s="472">
        <v>44986</v>
      </c>
      <c r="AB552" s="201" t="s">
        <v>80</v>
      </c>
      <c r="AC552" s="472">
        <v>45084</v>
      </c>
      <c r="AD552" s="150">
        <f t="shared" si="37"/>
        <v>98</v>
      </c>
      <c r="AE552" s="359">
        <v>1</v>
      </c>
      <c r="AF552" s="571">
        <v>377080</v>
      </c>
      <c r="AG552" s="359">
        <v>0</v>
      </c>
      <c r="AH552" s="156" t="s">
        <v>80</v>
      </c>
      <c r="AI552" s="150">
        <f t="shared" si="38"/>
        <v>0</v>
      </c>
      <c r="AJ552" s="143">
        <v>0</v>
      </c>
      <c r="AK552" s="248">
        <v>0</v>
      </c>
      <c r="AL552" s="86" t="s">
        <v>80</v>
      </c>
      <c r="AM552" s="150">
        <v>0</v>
      </c>
      <c r="AN552" s="169" t="s">
        <v>80</v>
      </c>
      <c r="AO552" s="169" t="s">
        <v>80</v>
      </c>
      <c r="AP552" s="150">
        <f t="shared" si="41"/>
        <v>0</v>
      </c>
      <c r="AQ552" s="252">
        <f>+L552+AF552-AK552</f>
        <v>12230080</v>
      </c>
      <c r="AR552" s="86" t="s">
        <v>115</v>
      </c>
      <c r="AS552" s="143">
        <v>0</v>
      </c>
      <c r="AT552" s="203" t="s">
        <v>80</v>
      </c>
      <c r="AU552" s="248">
        <v>12230080</v>
      </c>
      <c r="AV552" s="364">
        <f t="shared" si="39"/>
        <v>0</v>
      </c>
      <c r="AW552" s="133">
        <f t="shared" si="40"/>
        <v>1</v>
      </c>
      <c r="AX552" s="156" t="s">
        <v>80</v>
      </c>
      <c r="AY552" s="86" t="s">
        <v>800</v>
      </c>
      <c r="AZ552" s="145" t="s">
        <v>14135</v>
      </c>
      <c r="BA552" s="81" t="s">
        <v>71</v>
      </c>
      <c r="BB552" s="81" t="s">
        <v>71</v>
      </c>
    </row>
    <row r="553" spans="2:54" s="296" customFormat="1" ht="15" customHeight="1" x14ac:dyDescent="0.2">
      <c r="B553" s="247">
        <v>2023</v>
      </c>
      <c r="C553" s="81">
        <v>891780111</v>
      </c>
      <c r="D553" s="82" t="s">
        <v>68</v>
      </c>
      <c r="E553" s="144" t="s">
        <v>14136</v>
      </c>
      <c r="F553" s="145" t="s">
        <v>14137</v>
      </c>
      <c r="G553" s="568">
        <v>0</v>
      </c>
      <c r="H553" s="145"/>
      <c r="I553" s="86" t="s">
        <v>78</v>
      </c>
      <c r="J553" s="317" t="s">
        <v>120</v>
      </c>
      <c r="K553" s="569" t="s">
        <v>14138</v>
      </c>
      <c r="L553" s="570">
        <v>10583000</v>
      </c>
      <c r="M553" s="81" t="s">
        <v>73</v>
      </c>
      <c r="N553" s="145"/>
      <c r="O553" s="482" t="s">
        <v>14139</v>
      </c>
      <c r="P553" s="482">
        <v>1121301077</v>
      </c>
      <c r="Q553" s="150">
        <v>508</v>
      </c>
      <c r="R553" s="169">
        <v>44984</v>
      </c>
      <c r="S553" s="575">
        <v>173192000</v>
      </c>
      <c r="T553" s="169">
        <v>44986</v>
      </c>
      <c r="U553" s="566">
        <f>L553</f>
        <v>10583000</v>
      </c>
      <c r="V553" s="86" t="s">
        <v>70</v>
      </c>
      <c r="W553" s="481">
        <v>72175281</v>
      </c>
      <c r="X553" s="482" t="s">
        <v>10639</v>
      </c>
      <c r="Y553" s="145"/>
      <c r="Z553" s="472">
        <v>44986</v>
      </c>
      <c r="AA553" s="472">
        <v>44986</v>
      </c>
      <c r="AB553" s="201" t="s">
        <v>80</v>
      </c>
      <c r="AC553" s="472">
        <v>45084</v>
      </c>
      <c r="AD553" s="150">
        <f t="shared" si="37"/>
        <v>98</v>
      </c>
      <c r="AE553" s="359">
        <v>1</v>
      </c>
      <c r="AF553" s="571">
        <v>370370</v>
      </c>
      <c r="AG553" s="359">
        <v>0</v>
      </c>
      <c r="AH553" s="156" t="s">
        <v>80</v>
      </c>
      <c r="AI553" s="150">
        <f t="shared" si="38"/>
        <v>0</v>
      </c>
      <c r="AJ553" s="143">
        <v>0</v>
      </c>
      <c r="AK553" s="248">
        <v>0</v>
      </c>
      <c r="AL553" s="86" t="s">
        <v>80</v>
      </c>
      <c r="AM553" s="150">
        <v>0</v>
      </c>
      <c r="AN553" s="169" t="s">
        <v>80</v>
      </c>
      <c r="AO553" s="169" t="s">
        <v>80</v>
      </c>
      <c r="AP553" s="150">
        <f t="shared" si="41"/>
        <v>0</v>
      </c>
      <c r="AQ553" s="252">
        <f>+L553+AF553-AK553</f>
        <v>10953370</v>
      </c>
      <c r="AR553" s="86" t="s">
        <v>115</v>
      </c>
      <c r="AS553" s="143">
        <v>0</v>
      </c>
      <c r="AT553" s="203" t="s">
        <v>80</v>
      </c>
      <c r="AU553" s="248">
        <v>10953370</v>
      </c>
      <c r="AV553" s="364">
        <f t="shared" si="39"/>
        <v>0</v>
      </c>
      <c r="AW553" s="133">
        <f t="shared" si="40"/>
        <v>1</v>
      </c>
      <c r="AX553" s="156" t="s">
        <v>80</v>
      </c>
      <c r="AY553" s="86" t="s">
        <v>800</v>
      </c>
      <c r="AZ553" s="145" t="s">
        <v>14140</v>
      </c>
      <c r="BA553" s="81" t="s">
        <v>71</v>
      </c>
      <c r="BB553" s="81" t="s">
        <v>71</v>
      </c>
    </row>
    <row r="554" spans="2:54" s="296" customFormat="1" ht="15" customHeight="1" x14ac:dyDescent="0.2">
      <c r="B554" s="247">
        <v>2023</v>
      </c>
      <c r="C554" s="81">
        <v>891780111</v>
      </c>
      <c r="D554" s="82" t="s">
        <v>68</v>
      </c>
      <c r="E554" s="144" t="s">
        <v>14141</v>
      </c>
      <c r="F554" s="145" t="s">
        <v>14142</v>
      </c>
      <c r="G554" s="138">
        <v>0</v>
      </c>
      <c r="H554" s="145"/>
      <c r="I554" s="86" t="s">
        <v>78</v>
      </c>
      <c r="J554" s="81" t="s">
        <v>120</v>
      </c>
      <c r="K554" s="141" t="s">
        <v>14143</v>
      </c>
      <c r="L554" s="248">
        <v>4000000</v>
      </c>
      <c r="M554" s="81" t="s">
        <v>73</v>
      </c>
      <c r="N554" s="145"/>
      <c r="O554" s="87" t="s">
        <v>14144</v>
      </c>
      <c r="P554" s="87">
        <v>85474227</v>
      </c>
      <c r="Q554" s="150">
        <v>508</v>
      </c>
      <c r="R554" s="169">
        <v>44984</v>
      </c>
      <c r="S554" s="252">
        <v>173192000</v>
      </c>
      <c r="T554" s="169">
        <v>44986</v>
      </c>
      <c r="U554" s="566">
        <f>L554</f>
        <v>4000000</v>
      </c>
      <c r="V554" s="86" t="s">
        <v>70</v>
      </c>
      <c r="W554" s="143">
        <v>72175281</v>
      </c>
      <c r="X554" s="87" t="s">
        <v>10639</v>
      </c>
      <c r="Y554" s="145"/>
      <c r="Z554" s="201">
        <v>44986</v>
      </c>
      <c r="AA554" s="201">
        <v>44986</v>
      </c>
      <c r="AB554" s="201" t="s">
        <v>80</v>
      </c>
      <c r="AC554" s="201">
        <v>44995</v>
      </c>
      <c r="AD554" s="150">
        <f t="shared" si="37"/>
        <v>9</v>
      </c>
      <c r="AE554" s="150">
        <v>0</v>
      </c>
      <c r="AF554" s="567">
        <v>0</v>
      </c>
      <c r="AG554" s="150">
        <v>0</v>
      </c>
      <c r="AH554" s="156" t="s">
        <v>80</v>
      </c>
      <c r="AI554" s="150">
        <f t="shared" si="38"/>
        <v>0</v>
      </c>
      <c r="AJ554" s="143">
        <v>0</v>
      </c>
      <c r="AK554" s="248">
        <v>0</v>
      </c>
      <c r="AL554" s="86" t="s">
        <v>80</v>
      </c>
      <c r="AM554" s="150">
        <v>0</v>
      </c>
      <c r="AN554" s="169" t="s">
        <v>80</v>
      </c>
      <c r="AO554" s="169" t="s">
        <v>80</v>
      </c>
      <c r="AP554" s="150">
        <f t="shared" si="41"/>
        <v>0</v>
      </c>
      <c r="AQ554" s="252">
        <f>+L554+AF554-AK554</f>
        <v>4000000</v>
      </c>
      <c r="AR554" s="86" t="s">
        <v>115</v>
      </c>
      <c r="AS554" s="143">
        <v>0</v>
      </c>
      <c r="AT554" s="203" t="s">
        <v>80</v>
      </c>
      <c r="AU554" s="248">
        <v>4000000</v>
      </c>
      <c r="AV554" s="364">
        <f t="shared" si="39"/>
        <v>0</v>
      </c>
      <c r="AW554" s="133">
        <f t="shared" si="40"/>
        <v>1</v>
      </c>
      <c r="AX554" s="156" t="s">
        <v>80</v>
      </c>
      <c r="AY554" s="86" t="s">
        <v>800</v>
      </c>
      <c r="AZ554" s="145" t="s">
        <v>14145</v>
      </c>
      <c r="BA554" s="81" t="s">
        <v>71</v>
      </c>
      <c r="BB554" s="81" t="s">
        <v>71</v>
      </c>
    </row>
    <row r="555" spans="2:54" s="296" customFormat="1" ht="15" customHeight="1" x14ac:dyDescent="0.2">
      <c r="B555" s="247">
        <v>2023</v>
      </c>
      <c r="C555" s="81">
        <v>891780111</v>
      </c>
      <c r="D555" s="82" t="s">
        <v>68</v>
      </c>
      <c r="E555" s="144" t="s">
        <v>14146</v>
      </c>
      <c r="F555" s="145" t="s">
        <v>14147</v>
      </c>
      <c r="G555" s="568">
        <v>0</v>
      </c>
      <c r="H555" s="145"/>
      <c r="I555" s="86" t="s">
        <v>78</v>
      </c>
      <c r="J555" s="317" t="s">
        <v>120</v>
      </c>
      <c r="K555" s="569" t="s">
        <v>14148</v>
      </c>
      <c r="L555" s="570">
        <v>13123000</v>
      </c>
      <c r="M555" s="81" t="s">
        <v>73</v>
      </c>
      <c r="N555" s="145"/>
      <c r="O555" s="482" t="s">
        <v>14149</v>
      </c>
      <c r="P555" s="482">
        <v>1082857989</v>
      </c>
      <c r="Q555" s="150">
        <v>508</v>
      </c>
      <c r="R555" s="169">
        <v>44984</v>
      </c>
      <c r="S555" s="575">
        <v>173192000</v>
      </c>
      <c r="T555" s="169">
        <v>44986</v>
      </c>
      <c r="U555" s="566">
        <f>L555</f>
        <v>13123000</v>
      </c>
      <c r="V555" s="86" t="s">
        <v>70</v>
      </c>
      <c r="W555" s="481">
        <v>72175281</v>
      </c>
      <c r="X555" s="482" t="s">
        <v>10639</v>
      </c>
      <c r="Y555" s="145"/>
      <c r="Z555" s="472">
        <v>44986</v>
      </c>
      <c r="AA555" s="472">
        <v>44986</v>
      </c>
      <c r="AB555" s="201" t="s">
        <v>80</v>
      </c>
      <c r="AC555" s="472">
        <v>45084</v>
      </c>
      <c r="AD555" s="150">
        <f t="shared" ref="AD555:AD618" si="42">+IF(AB555="1800-01-01",AC555-AA555,AC555-AB555)</f>
        <v>98</v>
      </c>
      <c r="AE555" s="359">
        <v>2</v>
      </c>
      <c r="AF555" s="571">
        <v>2772890</v>
      </c>
      <c r="AG555" s="359">
        <v>1</v>
      </c>
      <c r="AH555" s="201">
        <v>45107</v>
      </c>
      <c r="AI555" s="150">
        <f t="shared" si="38"/>
        <v>23</v>
      </c>
      <c r="AJ555" s="143">
        <v>0</v>
      </c>
      <c r="AK555" s="248">
        <v>0</v>
      </c>
      <c r="AL555" s="86" t="s">
        <v>80</v>
      </c>
      <c r="AM555" s="150">
        <v>0</v>
      </c>
      <c r="AN555" s="169" t="s">
        <v>80</v>
      </c>
      <c r="AO555" s="169" t="s">
        <v>80</v>
      </c>
      <c r="AP555" s="150">
        <f t="shared" si="41"/>
        <v>0</v>
      </c>
      <c r="AQ555" s="252">
        <f>+L555+AF555-AK555</f>
        <v>15895890</v>
      </c>
      <c r="AR555" s="86" t="s">
        <v>115</v>
      </c>
      <c r="AS555" s="143">
        <v>0</v>
      </c>
      <c r="AT555" s="203" t="s">
        <v>80</v>
      </c>
      <c r="AU555" s="248">
        <v>15895890</v>
      </c>
      <c r="AV555" s="364">
        <f t="shared" si="39"/>
        <v>0</v>
      </c>
      <c r="AW555" s="133">
        <f t="shared" si="40"/>
        <v>1</v>
      </c>
      <c r="AX555" s="156" t="s">
        <v>80</v>
      </c>
      <c r="AY555" s="86" t="s">
        <v>800</v>
      </c>
      <c r="AZ555" s="145" t="s">
        <v>14150</v>
      </c>
      <c r="BA555" s="81" t="s">
        <v>71</v>
      </c>
      <c r="BB555" s="81" t="s">
        <v>71</v>
      </c>
    </row>
    <row r="556" spans="2:54" s="296" customFormat="1" ht="15" customHeight="1" x14ac:dyDescent="0.2">
      <c r="B556" s="247">
        <v>2023</v>
      </c>
      <c r="C556" s="81">
        <v>891780111</v>
      </c>
      <c r="D556" s="82" t="s">
        <v>68</v>
      </c>
      <c r="E556" s="144" t="s">
        <v>14151</v>
      </c>
      <c r="F556" s="145" t="s">
        <v>14152</v>
      </c>
      <c r="G556" s="568">
        <v>0</v>
      </c>
      <c r="H556" s="145"/>
      <c r="I556" s="86" t="s">
        <v>78</v>
      </c>
      <c r="J556" s="317" t="s">
        <v>120</v>
      </c>
      <c r="K556" s="569" t="s">
        <v>14153</v>
      </c>
      <c r="L556" s="570">
        <v>10023000</v>
      </c>
      <c r="M556" s="81" t="s">
        <v>73</v>
      </c>
      <c r="N556" s="145"/>
      <c r="O556" s="482" t="s">
        <v>14154</v>
      </c>
      <c r="P556" s="482">
        <v>1082934684</v>
      </c>
      <c r="Q556" s="150">
        <v>508</v>
      </c>
      <c r="R556" s="169">
        <v>44984</v>
      </c>
      <c r="S556" s="575">
        <v>173192000</v>
      </c>
      <c r="T556" s="169">
        <v>44986</v>
      </c>
      <c r="U556" s="566">
        <f>L556</f>
        <v>10023000</v>
      </c>
      <c r="V556" s="86" t="s">
        <v>70</v>
      </c>
      <c r="W556" s="481">
        <v>72175281</v>
      </c>
      <c r="X556" s="482" t="s">
        <v>10639</v>
      </c>
      <c r="Y556" s="145"/>
      <c r="Z556" s="472">
        <v>44986</v>
      </c>
      <c r="AA556" s="472">
        <v>44986</v>
      </c>
      <c r="AB556" s="201" t="s">
        <v>80</v>
      </c>
      <c r="AC556" s="472">
        <v>45084</v>
      </c>
      <c r="AD556" s="150">
        <f t="shared" si="42"/>
        <v>98</v>
      </c>
      <c r="AE556" s="359">
        <v>0</v>
      </c>
      <c r="AF556" s="571">
        <v>0</v>
      </c>
      <c r="AG556" s="359">
        <v>0</v>
      </c>
      <c r="AH556" s="156" t="s">
        <v>80</v>
      </c>
      <c r="AI556" s="150">
        <f t="shared" si="38"/>
        <v>0</v>
      </c>
      <c r="AJ556" s="143">
        <v>0</v>
      </c>
      <c r="AK556" s="248">
        <v>0</v>
      </c>
      <c r="AL556" s="86" t="s">
        <v>80</v>
      </c>
      <c r="AM556" s="150">
        <v>0</v>
      </c>
      <c r="AN556" s="169" t="s">
        <v>80</v>
      </c>
      <c r="AO556" s="169" t="s">
        <v>80</v>
      </c>
      <c r="AP556" s="150">
        <f t="shared" si="41"/>
        <v>0</v>
      </c>
      <c r="AQ556" s="252">
        <f>+L556+AF556-AK556</f>
        <v>10023000</v>
      </c>
      <c r="AR556" s="86" t="s">
        <v>115</v>
      </c>
      <c r="AS556" s="143">
        <v>0</v>
      </c>
      <c r="AT556" s="203" t="s">
        <v>80</v>
      </c>
      <c r="AU556" s="248">
        <v>10023000</v>
      </c>
      <c r="AV556" s="364">
        <f t="shared" si="39"/>
        <v>0</v>
      </c>
      <c r="AW556" s="133">
        <f t="shared" si="40"/>
        <v>1</v>
      </c>
      <c r="AX556" s="156" t="s">
        <v>80</v>
      </c>
      <c r="AY556" s="86" t="s">
        <v>800</v>
      </c>
      <c r="AZ556" s="145" t="s">
        <v>14155</v>
      </c>
      <c r="BA556" s="81" t="s">
        <v>71</v>
      </c>
      <c r="BB556" s="81" t="s">
        <v>71</v>
      </c>
    </row>
    <row r="557" spans="2:54" s="296" customFormat="1" ht="15" customHeight="1" x14ac:dyDescent="0.2">
      <c r="B557" s="247">
        <v>2023</v>
      </c>
      <c r="C557" s="81">
        <v>891780111</v>
      </c>
      <c r="D557" s="82" t="s">
        <v>68</v>
      </c>
      <c r="E557" s="144" t="s">
        <v>14156</v>
      </c>
      <c r="F557" s="145" t="s">
        <v>14157</v>
      </c>
      <c r="G557" s="138">
        <v>0</v>
      </c>
      <c r="H557" s="145"/>
      <c r="I557" s="86" t="s">
        <v>78</v>
      </c>
      <c r="J557" s="81" t="s">
        <v>1527</v>
      </c>
      <c r="K557" s="141" t="s">
        <v>14158</v>
      </c>
      <c r="L557" s="248">
        <v>10023000</v>
      </c>
      <c r="M557" s="81" t="s">
        <v>73</v>
      </c>
      <c r="N557" s="145"/>
      <c r="O557" s="87" t="s">
        <v>13646</v>
      </c>
      <c r="P557" s="87">
        <v>1082931831</v>
      </c>
      <c r="Q557" s="150">
        <v>33</v>
      </c>
      <c r="R557" s="169">
        <v>44943</v>
      </c>
      <c r="S557" s="248">
        <v>5363267343</v>
      </c>
      <c r="T557" s="169">
        <v>44986</v>
      </c>
      <c r="U557" s="566">
        <f>L557</f>
        <v>10023000</v>
      </c>
      <c r="V557" s="86" t="s">
        <v>70</v>
      </c>
      <c r="W557" s="143">
        <v>93400727</v>
      </c>
      <c r="X557" s="87" t="s">
        <v>11494</v>
      </c>
      <c r="Y557" s="145"/>
      <c r="Z557" s="201">
        <v>44986</v>
      </c>
      <c r="AA557" s="201">
        <v>44986</v>
      </c>
      <c r="AB557" s="201" t="s">
        <v>80</v>
      </c>
      <c r="AC557" s="201">
        <v>45084</v>
      </c>
      <c r="AD557" s="150">
        <f t="shared" si="42"/>
        <v>98</v>
      </c>
      <c r="AE557" s="150">
        <v>1</v>
      </c>
      <c r="AF557" s="567">
        <v>2377000</v>
      </c>
      <c r="AG557" s="150">
        <v>1</v>
      </c>
      <c r="AH557" s="201">
        <v>45107</v>
      </c>
      <c r="AI557" s="150">
        <f t="shared" si="38"/>
        <v>23</v>
      </c>
      <c r="AJ557" s="143">
        <v>0</v>
      </c>
      <c r="AK557" s="248">
        <v>0</v>
      </c>
      <c r="AL557" s="86" t="s">
        <v>80</v>
      </c>
      <c r="AM557" s="150">
        <v>0</v>
      </c>
      <c r="AN557" s="169" t="s">
        <v>80</v>
      </c>
      <c r="AO557" s="169" t="s">
        <v>80</v>
      </c>
      <c r="AP557" s="150">
        <f t="shared" si="41"/>
        <v>0</v>
      </c>
      <c r="AQ557" s="252">
        <f>+L557+AF557-AK557</f>
        <v>12400000</v>
      </c>
      <c r="AR557" s="86" t="s">
        <v>115</v>
      </c>
      <c r="AS557" s="143">
        <v>0</v>
      </c>
      <c r="AT557" s="203" t="s">
        <v>80</v>
      </c>
      <c r="AU557" s="248">
        <v>12400000</v>
      </c>
      <c r="AV557" s="364">
        <f t="shared" si="39"/>
        <v>0</v>
      </c>
      <c r="AW557" s="133">
        <f t="shared" si="40"/>
        <v>1</v>
      </c>
      <c r="AX557" s="156" t="s">
        <v>80</v>
      </c>
      <c r="AY557" s="86" t="s">
        <v>800</v>
      </c>
      <c r="AZ557" s="145" t="s">
        <v>14159</v>
      </c>
      <c r="BA557" s="81" t="s">
        <v>71</v>
      </c>
      <c r="BB557" s="81" t="s">
        <v>71</v>
      </c>
    </row>
    <row r="558" spans="2:54" s="296" customFormat="1" ht="15" customHeight="1" x14ac:dyDescent="0.2">
      <c r="B558" s="247">
        <v>2023</v>
      </c>
      <c r="C558" s="81">
        <v>891780111</v>
      </c>
      <c r="D558" s="82" t="s">
        <v>68</v>
      </c>
      <c r="E558" s="144" t="s">
        <v>14160</v>
      </c>
      <c r="F558" s="145" t="s">
        <v>14161</v>
      </c>
      <c r="G558" s="138">
        <v>0</v>
      </c>
      <c r="H558" s="145"/>
      <c r="I558" s="86" t="s">
        <v>78</v>
      </c>
      <c r="J558" s="81" t="s">
        <v>1527</v>
      </c>
      <c r="K558" s="141" t="s">
        <v>14162</v>
      </c>
      <c r="L558" s="248">
        <v>15960000</v>
      </c>
      <c r="M558" s="81" t="s">
        <v>73</v>
      </c>
      <c r="N558" s="145"/>
      <c r="O558" s="87" t="s">
        <v>14163</v>
      </c>
      <c r="P558" s="87">
        <v>7634885</v>
      </c>
      <c r="Q558" s="150">
        <v>33</v>
      </c>
      <c r="R558" s="169">
        <v>44943</v>
      </c>
      <c r="S558" s="248">
        <v>5363267343</v>
      </c>
      <c r="T558" s="169">
        <v>44986</v>
      </c>
      <c r="U558" s="566">
        <f>L558</f>
        <v>15960000</v>
      </c>
      <c r="V558" s="86" t="s">
        <v>70</v>
      </c>
      <c r="W558" s="143">
        <v>84452087</v>
      </c>
      <c r="X558" s="87" t="s">
        <v>11722</v>
      </c>
      <c r="Y558" s="145"/>
      <c r="Z558" s="201">
        <v>44986</v>
      </c>
      <c r="AA558" s="201">
        <v>44986</v>
      </c>
      <c r="AB558" s="201" t="s">
        <v>80</v>
      </c>
      <c r="AC558" s="201">
        <v>45093</v>
      </c>
      <c r="AD558" s="150">
        <f t="shared" si="42"/>
        <v>107</v>
      </c>
      <c r="AE558" s="150">
        <v>1</v>
      </c>
      <c r="AF558" s="567">
        <v>1960000</v>
      </c>
      <c r="AG558" s="150">
        <v>1</v>
      </c>
      <c r="AH558" s="201">
        <v>45107</v>
      </c>
      <c r="AI558" s="150">
        <f t="shared" si="38"/>
        <v>14</v>
      </c>
      <c r="AJ558" s="143">
        <v>0</v>
      </c>
      <c r="AK558" s="248">
        <v>0</v>
      </c>
      <c r="AL558" s="86" t="s">
        <v>80</v>
      </c>
      <c r="AM558" s="150">
        <v>0</v>
      </c>
      <c r="AN558" s="169" t="s">
        <v>80</v>
      </c>
      <c r="AO558" s="169" t="s">
        <v>80</v>
      </c>
      <c r="AP558" s="150">
        <f t="shared" si="41"/>
        <v>0</v>
      </c>
      <c r="AQ558" s="252">
        <f>+L558+AF558-AK558</f>
        <v>17920000</v>
      </c>
      <c r="AR558" s="86" t="s">
        <v>115</v>
      </c>
      <c r="AS558" s="143">
        <v>0</v>
      </c>
      <c r="AT558" s="203" t="s">
        <v>80</v>
      </c>
      <c r="AU558" s="248">
        <v>17920000</v>
      </c>
      <c r="AV558" s="364">
        <f t="shared" si="39"/>
        <v>0</v>
      </c>
      <c r="AW558" s="133">
        <f t="shared" si="40"/>
        <v>1</v>
      </c>
      <c r="AX558" s="156" t="s">
        <v>80</v>
      </c>
      <c r="AY558" s="86" t="s">
        <v>800</v>
      </c>
      <c r="AZ558" s="145" t="s">
        <v>14164</v>
      </c>
      <c r="BA558" s="81" t="s">
        <v>71</v>
      </c>
      <c r="BB558" s="81" t="s">
        <v>71</v>
      </c>
    </row>
    <row r="559" spans="2:54" s="296" customFormat="1" ht="15" customHeight="1" x14ac:dyDescent="0.2">
      <c r="B559" s="247">
        <v>2023</v>
      </c>
      <c r="C559" s="81">
        <v>891780111</v>
      </c>
      <c r="D559" s="82" t="s">
        <v>68</v>
      </c>
      <c r="E559" s="144" t="s">
        <v>14165</v>
      </c>
      <c r="F559" s="145" t="s">
        <v>14166</v>
      </c>
      <c r="G559" s="138">
        <v>0</v>
      </c>
      <c r="H559" s="145"/>
      <c r="I559" s="86" t="s">
        <v>78</v>
      </c>
      <c r="J559" s="81" t="s">
        <v>1527</v>
      </c>
      <c r="K559" s="141" t="s">
        <v>14167</v>
      </c>
      <c r="L559" s="248">
        <v>19433000</v>
      </c>
      <c r="M559" s="81" t="s">
        <v>73</v>
      </c>
      <c r="N559" s="145"/>
      <c r="O559" s="87" t="s">
        <v>14168</v>
      </c>
      <c r="P559" s="87">
        <v>85474637</v>
      </c>
      <c r="Q559" s="150">
        <v>33</v>
      </c>
      <c r="R559" s="169">
        <v>44943</v>
      </c>
      <c r="S559" s="248">
        <v>5363267343</v>
      </c>
      <c r="T559" s="169">
        <v>44986</v>
      </c>
      <c r="U559" s="566">
        <f>L559</f>
        <v>19433000</v>
      </c>
      <c r="V559" s="86" t="s">
        <v>70</v>
      </c>
      <c r="W559" s="143">
        <v>85455983</v>
      </c>
      <c r="X559" s="87" t="s">
        <v>11488</v>
      </c>
      <c r="Y559" s="145"/>
      <c r="Z559" s="201">
        <v>44986</v>
      </c>
      <c r="AA559" s="201">
        <v>44986</v>
      </c>
      <c r="AB559" s="201" t="s">
        <v>80</v>
      </c>
      <c r="AC559" s="201">
        <v>45093</v>
      </c>
      <c r="AD559" s="150">
        <f t="shared" si="42"/>
        <v>107</v>
      </c>
      <c r="AE559" s="150">
        <v>1</v>
      </c>
      <c r="AF559" s="567">
        <v>2567000</v>
      </c>
      <c r="AG559" s="150">
        <v>1</v>
      </c>
      <c r="AH559" s="201">
        <v>45107</v>
      </c>
      <c r="AI559" s="150">
        <f t="shared" si="38"/>
        <v>14</v>
      </c>
      <c r="AJ559" s="143">
        <v>0</v>
      </c>
      <c r="AK559" s="248">
        <v>0</v>
      </c>
      <c r="AL559" s="86" t="s">
        <v>80</v>
      </c>
      <c r="AM559" s="150">
        <v>0</v>
      </c>
      <c r="AN559" s="169" t="s">
        <v>80</v>
      </c>
      <c r="AO559" s="169" t="s">
        <v>80</v>
      </c>
      <c r="AP559" s="150">
        <f t="shared" si="41"/>
        <v>0</v>
      </c>
      <c r="AQ559" s="252">
        <f>+L559+AF559-AK559</f>
        <v>22000000</v>
      </c>
      <c r="AR559" s="86" t="s">
        <v>115</v>
      </c>
      <c r="AS559" s="143">
        <v>0</v>
      </c>
      <c r="AT559" s="203" t="s">
        <v>80</v>
      </c>
      <c r="AU559" s="248">
        <v>22000000</v>
      </c>
      <c r="AV559" s="364">
        <f t="shared" si="39"/>
        <v>0</v>
      </c>
      <c r="AW559" s="133">
        <f t="shared" si="40"/>
        <v>1</v>
      </c>
      <c r="AX559" s="156" t="s">
        <v>80</v>
      </c>
      <c r="AY559" s="86" t="s">
        <v>800</v>
      </c>
      <c r="AZ559" s="145" t="s">
        <v>14169</v>
      </c>
      <c r="BA559" s="81" t="s">
        <v>71</v>
      </c>
      <c r="BB559" s="81" t="s">
        <v>71</v>
      </c>
    </row>
    <row r="560" spans="2:54" s="296" customFormat="1" ht="15" customHeight="1" x14ac:dyDescent="0.2">
      <c r="B560" s="247">
        <v>2023</v>
      </c>
      <c r="C560" s="81">
        <v>891780111</v>
      </c>
      <c r="D560" s="82" t="s">
        <v>68</v>
      </c>
      <c r="E560" s="144" t="s">
        <v>14170</v>
      </c>
      <c r="F560" s="145" t="s">
        <v>14171</v>
      </c>
      <c r="G560" s="568">
        <v>0</v>
      </c>
      <c r="H560" s="145"/>
      <c r="I560" s="86" t="s">
        <v>78</v>
      </c>
      <c r="J560" s="317" t="s">
        <v>12415</v>
      </c>
      <c r="K560" s="569" t="s">
        <v>14172</v>
      </c>
      <c r="L560" s="570">
        <v>9600000</v>
      </c>
      <c r="M560" s="81" t="s">
        <v>73</v>
      </c>
      <c r="N560" s="145"/>
      <c r="O560" s="482" t="s">
        <v>12423</v>
      </c>
      <c r="P560" s="482">
        <v>1114816077</v>
      </c>
      <c r="Q560" s="150">
        <v>97</v>
      </c>
      <c r="R560" s="169">
        <v>44950</v>
      </c>
      <c r="S560" s="570">
        <v>1089907678</v>
      </c>
      <c r="T560" s="169">
        <v>44988</v>
      </c>
      <c r="U560" s="566">
        <f>L560</f>
        <v>9600000</v>
      </c>
      <c r="V560" s="86" t="s">
        <v>70</v>
      </c>
      <c r="W560" s="481">
        <v>1082870070</v>
      </c>
      <c r="X560" s="482" t="s">
        <v>12418</v>
      </c>
      <c r="Y560" s="145"/>
      <c r="Z560" s="472">
        <v>44988</v>
      </c>
      <c r="AA560" s="472">
        <v>44988</v>
      </c>
      <c r="AB560" s="201" t="s">
        <v>80</v>
      </c>
      <c r="AC560" s="472">
        <v>45107</v>
      </c>
      <c r="AD560" s="150">
        <f t="shared" si="42"/>
        <v>119</v>
      </c>
      <c r="AE560" s="359">
        <v>1</v>
      </c>
      <c r="AF560" s="571">
        <v>4800000</v>
      </c>
      <c r="AG560" s="359">
        <v>1</v>
      </c>
      <c r="AH560" s="201">
        <v>45169</v>
      </c>
      <c r="AI560" s="150">
        <f t="shared" si="38"/>
        <v>62</v>
      </c>
      <c r="AJ560" s="143">
        <v>0</v>
      </c>
      <c r="AK560" s="248">
        <v>0</v>
      </c>
      <c r="AL560" s="86" t="s">
        <v>80</v>
      </c>
      <c r="AM560" s="150">
        <v>0</v>
      </c>
      <c r="AN560" s="169" t="s">
        <v>80</v>
      </c>
      <c r="AO560" s="169" t="s">
        <v>80</v>
      </c>
      <c r="AP560" s="150">
        <f t="shared" si="41"/>
        <v>0</v>
      </c>
      <c r="AQ560" s="252">
        <f>+L560+AF560-AK560</f>
        <v>14400000</v>
      </c>
      <c r="AR560" s="86" t="s">
        <v>115</v>
      </c>
      <c r="AS560" s="143">
        <v>0</v>
      </c>
      <c r="AT560" s="203" t="s">
        <v>80</v>
      </c>
      <c r="AU560" s="574">
        <v>14400000</v>
      </c>
      <c r="AV560" s="364">
        <f t="shared" si="39"/>
        <v>0</v>
      </c>
      <c r="AW560" s="133">
        <f t="shared" si="40"/>
        <v>1</v>
      </c>
      <c r="AX560" s="156" t="s">
        <v>80</v>
      </c>
      <c r="AY560" s="86" t="s">
        <v>800</v>
      </c>
      <c r="AZ560" s="145" t="s">
        <v>14173</v>
      </c>
      <c r="BA560" s="81" t="s">
        <v>71</v>
      </c>
      <c r="BB560" s="81" t="s">
        <v>71</v>
      </c>
    </row>
    <row r="561" spans="2:54" s="296" customFormat="1" ht="15" customHeight="1" x14ac:dyDescent="0.2">
      <c r="B561" s="247">
        <v>2023</v>
      </c>
      <c r="C561" s="81">
        <v>891780111</v>
      </c>
      <c r="D561" s="82" t="s">
        <v>68</v>
      </c>
      <c r="E561" s="144" t="s">
        <v>14174</v>
      </c>
      <c r="F561" s="145" t="s">
        <v>14175</v>
      </c>
      <c r="G561" s="138">
        <v>0</v>
      </c>
      <c r="H561" s="145"/>
      <c r="I561" s="86" t="s">
        <v>78</v>
      </c>
      <c r="J561" s="81" t="s">
        <v>1527</v>
      </c>
      <c r="K561" s="141" t="s">
        <v>14176</v>
      </c>
      <c r="L561" s="248">
        <v>8832000</v>
      </c>
      <c r="M561" s="81" t="s">
        <v>73</v>
      </c>
      <c r="N561" s="145"/>
      <c r="O561" s="87" t="s">
        <v>14177</v>
      </c>
      <c r="P561" s="87">
        <v>39003352</v>
      </c>
      <c r="Q561" s="150">
        <v>46</v>
      </c>
      <c r="R561" s="169">
        <v>44946</v>
      </c>
      <c r="S561" s="252">
        <v>70000000</v>
      </c>
      <c r="T561" s="169">
        <v>44993</v>
      </c>
      <c r="U561" s="566">
        <f>L561</f>
        <v>8832000</v>
      </c>
      <c r="V561" s="86" t="s">
        <v>70</v>
      </c>
      <c r="W561" s="143">
        <v>57461216</v>
      </c>
      <c r="X561" s="87" t="s">
        <v>11611</v>
      </c>
      <c r="Y561" s="145"/>
      <c r="Z561" s="201">
        <v>44993</v>
      </c>
      <c r="AA561" s="201">
        <v>44993</v>
      </c>
      <c r="AB561" s="201" t="s">
        <v>80</v>
      </c>
      <c r="AC561" s="201">
        <v>45084</v>
      </c>
      <c r="AD561" s="150">
        <f t="shared" si="42"/>
        <v>91</v>
      </c>
      <c r="AE561" s="150">
        <v>0</v>
      </c>
      <c r="AF561" s="567">
        <v>0</v>
      </c>
      <c r="AG561" s="150">
        <v>0</v>
      </c>
      <c r="AH561" s="156" t="s">
        <v>80</v>
      </c>
      <c r="AI561" s="150">
        <f t="shared" si="38"/>
        <v>0</v>
      </c>
      <c r="AJ561" s="143">
        <v>0</v>
      </c>
      <c r="AK561" s="248">
        <v>0</v>
      </c>
      <c r="AL561" s="86" t="s">
        <v>80</v>
      </c>
      <c r="AM561" s="150">
        <v>0</v>
      </c>
      <c r="AN561" s="169" t="s">
        <v>80</v>
      </c>
      <c r="AO561" s="169" t="s">
        <v>80</v>
      </c>
      <c r="AP561" s="150">
        <f t="shared" si="41"/>
        <v>0</v>
      </c>
      <c r="AQ561" s="252">
        <f>+L561+AF561-AK561</f>
        <v>8832000</v>
      </c>
      <c r="AR561" s="86" t="s">
        <v>115</v>
      </c>
      <c r="AS561" s="143">
        <v>0</v>
      </c>
      <c r="AT561" s="203" t="s">
        <v>80</v>
      </c>
      <c r="AU561" s="248">
        <v>8832000</v>
      </c>
      <c r="AV561" s="364">
        <f t="shared" si="39"/>
        <v>0</v>
      </c>
      <c r="AW561" s="133">
        <f t="shared" si="40"/>
        <v>1</v>
      </c>
      <c r="AX561" s="156" t="s">
        <v>80</v>
      </c>
      <c r="AY561" s="86" t="s">
        <v>800</v>
      </c>
      <c r="AZ561" s="145" t="s">
        <v>14178</v>
      </c>
      <c r="BA561" s="81" t="s">
        <v>71</v>
      </c>
      <c r="BB561" s="81" t="s">
        <v>71</v>
      </c>
    </row>
    <row r="562" spans="2:54" s="296" customFormat="1" ht="15" customHeight="1" x14ac:dyDescent="0.2">
      <c r="B562" s="247">
        <v>2023</v>
      </c>
      <c r="C562" s="81">
        <v>891780111</v>
      </c>
      <c r="D562" s="82" t="s">
        <v>68</v>
      </c>
      <c r="E562" s="144" t="s">
        <v>14179</v>
      </c>
      <c r="F562" s="145" t="s">
        <v>14180</v>
      </c>
      <c r="G562" s="138">
        <v>0</v>
      </c>
      <c r="H562" s="145"/>
      <c r="I562" s="86" t="s">
        <v>78</v>
      </c>
      <c r="J562" s="81" t="s">
        <v>1527</v>
      </c>
      <c r="K562" s="141" t="s">
        <v>14181</v>
      </c>
      <c r="L562" s="248">
        <v>8417000</v>
      </c>
      <c r="M562" s="81" t="s">
        <v>73</v>
      </c>
      <c r="N562" s="145"/>
      <c r="O562" s="87" t="s">
        <v>14182</v>
      </c>
      <c r="P562" s="87">
        <v>1043020726</v>
      </c>
      <c r="Q562" s="150">
        <v>33</v>
      </c>
      <c r="R562" s="169">
        <v>44943</v>
      </c>
      <c r="S562" s="248">
        <v>5363267343</v>
      </c>
      <c r="T562" s="169">
        <v>44993</v>
      </c>
      <c r="U562" s="566">
        <f>L562</f>
        <v>8417000</v>
      </c>
      <c r="V562" s="86" t="s">
        <v>70</v>
      </c>
      <c r="W562" s="143">
        <v>84452087</v>
      </c>
      <c r="X562" s="87" t="s">
        <v>11722</v>
      </c>
      <c r="Y562" s="145"/>
      <c r="Z562" s="201">
        <v>44993</v>
      </c>
      <c r="AA562" s="201">
        <v>44993</v>
      </c>
      <c r="AB562" s="201" t="s">
        <v>80</v>
      </c>
      <c r="AC562" s="201">
        <v>45093</v>
      </c>
      <c r="AD562" s="150">
        <f t="shared" si="42"/>
        <v>100</v>
      </c>
      <c r="AE562" s="150">
        <v>1</v>
      </c>
      <c r="AF562" s="567">
        <v>1166000</v>
      </c>
      <c r="AG562" s="150">
        <v>1</v>
      </c>
      <c r="AH562" s="201">
        <v>45107</v>
      </c>
      <c r="AI562" s="150">
        <f t="shared" si="38"/>
        <v>14</v>
      </c>
      <c r="AJ562" s="143">
        <v>0</v>
      </c>
      <c r="AK562" s="248">
        <v>0</v>
      </c>
      <c r="AL562" s="86" t="s">
        <v>80</v>
      </c>
      <c r="AM562" s="150">
        <v>0</v>
      </c>
      <c r="AN562" s="169" t="s">
        <v>80</v>
      </c>
      <c r="AO562" s="169" t="s">
        <v>80</v>
      </c>
      <c r="AP562" s="150">
        <f t="shared" si="41"/>
        <v>0</v>
      </c>
      <c r="AQ562" s="252">
        <f>+L562+AF562-AK562</f>
        <v>9583000</v>
      </c>
      <c r="AR562" s="86" t="s">
        <v>115</v>
      </c>
      <c r="AS562" s="143">
        <v>0</v>
      </c>
      <c r="AT562" s="203" t="s">
        <v>80</v>
      </c>
      <c r="AU562" s="248">
        <v>9583000</v>
      </c>
      <c r="AV562" s="364">
        <f t="shared" si="39"/>
        <v>0</v>
      </c>
      <c r="AW562" s="133">
        <f t="shared" si="40"/>
        <v>1</v>
      </c>
      <c r="AX562" s="156" t="s">
        <v>80</v>
      </c>
      <c r="AY562" s="86" t="s">
        <v>800</v>
      </c>
      <c r="AZ562" s="145" t="s">
        <v>14183</v>
      </c>
      <c r="BA562" s="81" t="s">
        <v>71</v>
      </c>
      <c r="BB562" s="81" t="s">
        <v>71</v>
      </c>
    </row>
    <row r="563" spans="2:54" s="296" customFormat="1" ht="15" customHeight="1" x14ac:dyDescent="0.2">
      <c r="B563" s="247">
        <v>2023</v>
      </c>
      <c r="C563" s="81">
        <v>891780111</v>
      </c>
      <c r="D563" s="82" t="s">
        <v>68</v>
      </c>
      <c r="E563" s="144" t="s">
        <v>14184</v>
      </c>
      <c r="F563" s="145" t="s">
        <v>14185</v>
      </c>
      <c r="G563" s="138">
        <v>0</v>
      </c>
      <c r="H563" s="145"/>
      <c r="I563" s="86" t="s">
        <v>78</v>
      </c>
      <c r="J563" s="81" t="s">
        <v>1527</v>
      </c>
      <c r="K563" s="141" t="s">
        <v>12829</v>
      </c>
      <c r="L563" s="248">
        <v>6143000</v>
      </c>
      <c r="M563" s="81" t="s">
        <v>73</v>
      </c>
      <c r="N563" s="145"/>
      <c r="O563" s="87" t="s">
        <v>14186</v>
      </c>
      <c r="P563" s="87">
        <v>1082888690</v>
      </c>
      <c r="Q563" s="150">
        <v>33</v>
      </c>
      <c r="R563" s="169">
        <v>44943</v>
      </c>
      <c r="S563" s="248">
        <v>5363267343</v>
      </c>
      <c r="T563" s="169">
        <v>44993</v>
      </c>
      <c r="U563" s="566">
        <f>L563</f>
        <v>6143000</v>
      </c>
      <c r="V563" s="86" t="s">
        <v>70</v>
      </c>
      <c r="W563" s="143">
        <v>7633817</v>
      </c>
      <c r="X563" s="87" t="s">
        <v>10035</v>
      </c>
      <c r="Y563" s="145"/>
      <c r="Z563" s="201">
        <v>44993</v>
      </c>
      <c r="AA563" s="201">
        <v>44993</v>
      </c>
      <c r="AB563" s="201" t="s">
        <v>80</v>
      </c>
      <c r="AC563" s="201">
        <v>45084</v>
      </c>
      <c r="AD563" s="150">
        <f t="shared" si="42"/>
        <v>91</v>
      </c>
      <c r="AE563" s="150">
        <v>1</v>
      </c>
      <c r="AF563" s="567">
        <v>1457000</v>
      </c>
      <c r="AG563" s="150">
        <v>1</v>
      </c>
      <c r="AH563" s="201">
        <v>45107</v>
      </c>
      <c r="AI563" s="150">
        <f t="shared" si="38"/>
        <v>23</v>
      </c>
      <c r="AJ563" s="143">
        <v>0</v>
      </c>
      <c r="AK563" s="248">
        <v>0</v>
      </c>
      <c r="AL563" s="86" t="s">
        <v>80</v>
      </c>
      <c r="AM563" s="150">
        <v>0</v>
      </c>
      <c r="AN563" s="169" t="s">
        <v>80</v>
      </c>
      <c r="AO563" s="169" t="s">
        <v>80</v>
      </c>
      <c r="AP563" s="150">
        <f t="shared" si="41"/>
        <v>0</v>
      </c>
      <c r="AQ563" s="252">
        <f>+L563+AF563-AK563</f>
        <v>7600000</v>
      </c>
      <c r="AR563" s="86" t="s">
        <v>115</v>
      </c>
      <c r="AS563" s="143">
        <v>0</v>
      </c>
      <c r="AT563" s="203" t="s">
        <v>80</v>
      </c>
      <c r="AU563" s="248">
        <v>7600000</v>
      </c>
      <c r="AV563" s="364">
        <f t="shared" si="39"/>
        <v>0</v>
      </c>
      <c r="AW563" s="133">
        <f t="shared" si="40"/>
        <v>1</v>
      </c>
      <c r="AX563" s="156" t="s">
        <v>80</v>
      </c>
      <c r="AY563" s="86" t="s">
        <v>800</v>
      </c>
      <c r="AZ563" s="145" t="s">
        <v>14187</v>
      </c>
      <c r="BA563" s="81" t="s">
        <v>71</v>
      </c>
      <c r="BB563" s="81" t="s">
        <v>71</v>
      </c>
    </row>
    <row r="564" spans="2:54" s="296" customFormat="1" ht="15" customHeight="1" x14ac:dyDescent="0.2">
      <c r="B564" s="247">
        <v>2023</v>
      </c>
      <c r="C564" s="81">
        <v>891780111</v>
      </c>
      <c r="D564" s="82" t="s">
        <v>68</v>
      </c>
      <c r="E564" s="144" t="s">
        <v>14188</v>
      </c>
      <c r="F564" s="145" t="s">
        <v>14189</v>
      </c>
      <c r="G564" s="568">
        <v>0</v>
      </c>
      <c r="H564" s="145"/>
      <c r="I564" s="86" t="s">
        <v>78</v>
      </c>
      <c r="J564" s="317" t="s">
        <v>1527</v>
      </c>
      <c r="K564" s="569" t="s">
        <v>13025</v>
      </c>
      <c r="L564" s="570">
        <v>7560000</v>
      </c>
      <c r="M564" s="81" t="s">
        <v>73</v>
      </c>
      <c r="N564" s="145"/>
      <c r="O564" s="482" t="s">
        <v>14190</v>
      </c>
      <c r="P564" s="482">
        <v>1082992587</v>
      </c>
      <c r="Q564" s="150">
        <v>33</v>
      </c>
      <c r="R564" s="169">
        <v>44943</v>
      </c>
      <c r="S564" s="570">
        <v>5363267343</v>
      </c>
      <c r="T564" s="169">
        <v>44993</v>
      </c>
      <c r="U564" s="566">
        <f>L564</f>
        <v>7560000</v>
      </c>
      <c r="V564" s="86" t="s">
        <v>70</v>
      </c>
      <c r="W564" s="481">
        <v>36726018</v>
      </c>
      <c r="X564" s="482" t="s">
        <v>12797</v>
      </c>
      <c r="Y564" s="145"/>
      <c r="Z564" s="472">
        <v>44993</v>
      </c>
      <c r="AA564" s="472">
        <v>44993</v>
      </c>
      <c r="AB564" s="201" t="s">
        <v>80</v>
      </c>
      <c r="AC564" s="472">
        <v>45077</v>
      </c>
      <c r="AD564" s="150">
        <f t="shared" si="42"/>
        <v>84</v>
      </c>
      <c r="AE564" s="359">
        <v>0</v>
      </c>
      <c r="AF564" s="571">
        <v>0</v>
      </c>
      <c r="AG564" s="359">
        <v>0</v>
      </c>
      <c r="AH564" s="156" t="s">
        <v>80</v>
      </c>
      <c r="AI564" s="150">
        <f t="shared" si="38"/>
        <v>0</v>
      </c>
      <c r="AJ564" s="143">
        <v>1</v>
      </c>
      <c r="AK564" s="248">
        <v>1750000</v>
      </c>
      <c r="AL564" s="156">
        <v>45051</v>
      </c>
      <c r="AM564" s="150">
        <v>0</v>
      </c>
      <c r="AN564" s="169" t="s">
        <v>80</v>
      </c>
      <c r="AO564" s="169" t="s">
        <v>80</v>
      </c>
      <c r="AP564" s="150">
        <f t="shared" si="41"/>
        <v>0</v>
      </c>
      <c r="AQ564" s="252">
        <f>+L564+AF564-AK564</f>
        <v>5810000</v>
      </c>
      <c r="AR564" s="86" t="s">
        <v>115</v>
      </c>
      <c r="AS564" s="143">
        <v>0</v>
      </c>
      <c r="AT564" s="203" t="s">
        <v>80</v>
      </c>
      <c r="AU564" s="248">
        <v>3360000</v>
      </c>
      <c r="AV564" s="364">
        <f t="shared" si="39"/>
        <v>2450000</v>
      </c>
      <c r="AW564" s="133">
        <f t="shared" si="40"/>
        <v>0.57831325301204817</v>
      </c>
      <c r="AX564" s="156">
        <v>45167</v>
      </c>
      <c r="AY564" s="86" t="s">
        <v>253</v>
      </c>
      <c r="AZ564" s="145" t="s">
        <v>14191</v>
      </c>
      <c r="BA564" s="81" t="s">
        <v>71</v>
      </c>
      <c r="BB564" s="81" t="s">
        <v>71</v>
      </c>
    </row>
    <row r="565" spans="2:54" s="296" customFormat="1" ht="15" customHeight="1" x14ac:dyDescent="0.2">
      <c r="B565" s="247">
        <v>2023</v>
      </c>
      <c r="C565" s="81">
        <v>891780111</v>
      </c>
      <c r="D565" s="82" t="s">
        <v>68</v>
      </c>
      <c r="E565" s="144" t="s">
        <v>14192</v>
      </c>
      <c r="F565" s="145" t="s">
        <v>14193</v>
      </c>
      <c r="G565" s="138">
        <v>0</v>
      </c>
      <c r="H565" s="145"/>
      <c r="I565" s="86" t="s">
        <v>78</v>
      </c>
      <c r="J565" s="81" t="s">
        <v>1527</v>
      </c>
      <c r="K565" s="141" t="s">
        <v>14194</v>
      </c>
      <c r="L565" s="248">
        <v>8587000</v>
      </c>
      <c r="M565" s="81" t="s">
        <v>73</v>
      </c>
      <c r="N565" s="145"/>
      <c r="O565" s="87" t="s">
        <v>14195</v>
      </c>
      <c r="P565" s="87">
        <v>57290378</v>
      </c>
      <c r="Q565" s="150">
        <v>33</v>
      </c>
      <c r="R565" s="169">
        <v>44943</v>
      </c>
      <c r="S565" s="248">
        <v>5363267343</v>
      </c>
      <c r="T565" s="169">
        <v>44993</v>
      </c>
      <c r="U565" s="566">
        <f>L565</f>
        <v>8587000</v>
      </c>
      <c r="V565" s="86" t="s">
        <v>70</v>
      </c>
      <c r="W565" s="143">
        <v>85449357</v>
      </c>
      <c r="X565" s="87" t="s">
        <v>11662</v>
      </c>
      <c r="Y565" s="145"/>
      <c r="Z565" s="201">
        <v>44993</v>
      </c>
      <c r="AA565" s="201">
        <v>44993</v>
      </c>
      <c r="AB565" s="201" t="s">
        <v>80</v>
      </c>
      <c r="AC565" s="201">
        <v>45084</v>
      </c>
      <c r="AD565" s="150">
        <f t="shared" si="42"/>
        <v>91</v>
      </c>
      <c r="AE565" s="150">
        <v>1</v>
      </c>
      <c r="AF565" s="567">
        <v>2146000</v>
      </c>
      <c r="AG565" s="150">
        <v>1</v>
      </c>
      <c r="AH565" s="201">
        <v>45107</v>
      </c>
      <c r="AI565" s="150">
        <f t="shared" si="38"/>
        <v>23</v>
      </c>
      <c r="AJ565" s="143">
        <v>0</v>
      </c>
      <c r="AK565" s="248">
        <v>0</v>
      </c>
      <c r="AL565" s="86" t="s">
        <v>80</v>
      </c>
      <c r="AM565" s="150">
        <v>0</v>
      </c>
      <c r="AN565" s="169" t="s">
        <v>80</v>
      </c>
      <c r="AO565" s="169" t="s">
        <v>80</v>
      </c>
      <c r="AP565" s="150">
        <f t="shared" si="41"/>
        <v>0</v>
      </c>
      <c r="AQ565" s="252">
        <f>+L565+AF565-AK565</f>
        <v>10733000</v>
      </c>
      <c r="AR565" s="86" t="s">
        <v>115</v>
      </c>
      <c r="AS565" s="143">
        <v>0</v>
      </c>
      <c r="AT565" s="203" t="s">
        <v>80</v>
      </c>
      <c r="AU565" s="248">
        <v>10733000</v>
      </c>
      <c r="AV565" s="364">
        <f t="shared" si="39"/>
        <v>0</v>
      </c>
      <c r="AW565" s="133">
        <f t="shared" si="40"/>
        <v>1</v>
      </c>
      <c r="AX565" s="156" t="s">
        <v>80</v>
      </c>
      <c r="AY565" s="86" t="s">
        <v>800</v>
      </c>
      <c r="AZ565" s="145" t="s">
        <v>14196</v>
      </c>
      <c r="BA565" s="81" t="s">
        <v>71</v>
      </c>
      <c r="BB565" s="81" t="s">
        <v>71</v>
      </c>
    </row>
    <row r="566" spans="2:54" s="296" customFormat="1" ht="15" customHeight="1" x14ac:dyDescent="0.2">
      <c r="B566" s="247">
        <v>2023</v>
      </c>
      <c r="C566" s="81">
        <v>891780111</v>
      </c>
      <c r="D566" s="82" t="s">
        <v>68</v>
      </c>
      <c r="E566" s="144" t="s">
        <v>14197</v>
      </c>
      <c r="F566" s="145" t="s">
        <v>14198</v>
      </c>
      <c r="G566" s="138">
        <v>0</v>
      </c>
      <c r="H566" s="145"/>
      <c r="I566" s="86" t="s">
        <v>78</v>
      </c>
      <c r="J566" s="81" t="s">
        <v>1527</v>
      </c>
      <c r="K566" s="141" t="s">
        <v>14199</v>
      </c>
      <c r="L566" s="248">
        <v>8587000</v>
      </c>
      <c r="M566" s="81" t="s">
        <v>73</v>
      </c>
      <c r="N566" s="145"/>
      <c r="O566" s="87" t="s">
        <v>14200</v>
      </c>
      <c r="P566" s="87">
        <v>39049050</v>
      </c>
      <c r="Q566" s="150">
        <v>33</v>
      </c>
      <c r="R566" s="169">
        <v>44943</v>
      </c>
      <c r="S566" s="248">
        <v>5363267343</v>
      </c>
      <c r="T566" s="169">
        <v>44993</v>
      </c>
      <c r="U566" s="566">
        <f>L566</f>
        <v>8587000</v>
      </c>
      <c r="V566" s="86" t="s">
        <v>70</v>
      </c>
      <c r="W566" s="143">
        <v>36557666</v>
      </c>
      <c r="X566" s="87" t="s">
        <v>9555</v>
      </c>
      <c r="Y566" s="145"/>
      <c r="Z566" s="201">
        <v>44993</v>
      </c>
      <c r="AA566" s="201">
        <v>44993</v>
      </c>
      <c r="AB566" s="201" t="s">
        <v>80</v>
      </c>
      <c r="AC566" s="201">
        <v>45084</v>
      </c>
      <c r="AD566" s="150">
        <f t="shared" si="42"/>
        <v>91</v>
      </c>
      <c r="AE566" s="150">
        <v>1</v>
      </c>
      <c r="AF566" s="567">
        <v>2146000</v>
      </c>
      <c r="AG566" s="150">
        <v>1</v>
      </c>
      <c r="AH566" s="201">
        <v>45107</v>
      </c>
      <c r="AI566" s="150">
        <f t="shared" si="38"/>
        <v>23</v>
      </c>
      <c r="AJ566" s="143">
        <v>0</v>
      </c>
      <c r="AK566" s="248">
        <v>0</v>
      </c>
      <c r="AL566" s="86" t="s">
        <v>80</v>
      </c>
      <c r="AM566" s="150">
        <v>0</v>
      </c>
      <c r="AN566" s="169" t="s">
        <v>80</v>
      </c>
      <c r="AO566" s="169" t="s">
        <v>80</v>
      </c>
      <c r="AP566" s="150">
        <f t="shared" si="41"/>
        <v>0</v>
      </c>
      <c r="AQ566" s="252">
        <f>+L566+AF566-AK566</f>
        <v>10733000</v>
      </c>
      <c r="AR566" s="86" t="s">
        <v>115</v>
      </c>
      <c r="AS566" s="143">
        <v>0</v>
      </c>
      <c r="AT566" s="203" t="s">
        <v>80</v>
      </c>
      <c r="AU566" s="248">
        <v>10733000</v>
      </c>
      <c r="AV566" s="364">
        <f t="shared" si="39"/>
        <v>0</v>
      </c>
      <c r="AW566" s="133">
        <f t="shared" si="40"/>
        <v>1</v>
      </c>
      <c r="AX566" s="156" t="s">
        <v>80</v>
      </c>
      <c r="AY566" s="86" t="s">
        <v>800</v>
      </c>
      <c r="AZ566" s="145" t="s">
        <v>14201</v>
      </c>
      <c r="BA566" s="81" t="s">
        <v>71</v>
      </c>
      <c r="BB566" s="81" t="s">
        <v>71</v>
      </c>
    </row>
    <row r="567" spans="2:54" s="296" customFormat="1" ht="15" customHeight="1" x14ac:dyDescent="0.2">
      <c r="B567" s="247">
        <v>2023</v>
      </c>
      <c r="C567" s="81">
        <v>891780111</v>
      </c>
      <c r="D567" s="82" t="s">
        <v>68</v>
      </c>
      <c r="E567" s="144" t="s">
        <v>14202</v>
      </c>
      <c r="F567" s="145" t="s">
        <v>14203</v>
      </c>
      <c r="G567" s="138">
        <v>0</v>
      </c>
      <c r="H567" s="145"/>
      <c r="I567" s="86" t="s">
        <v>78</v>
      </c>
      <c r="J567" s="81" t="s">
        <v>1527</v>
      </c>
      <c r="K567" s="141" t="s">
        <v>14204</v>
      </c>
      <c r="L567" s="248">
        <v>12610000</v>
      </c>
      <c r="M567" s="81" t="s">
        <v>73</v>
      </c>
      <c r="N567" s="145"/>
      <c r="O567" s="87" t="s">
        <v>14205</v>
      </c>
      <c r="P567" s="87">
        <v>1116800838</v>
      </c>
      <c r="Q567" s="150">
        <v>33</v>
      </c>
      <c r="R567" s="169">
        <v>44943</v>
      </c>
      <c r="S567" s="248">
        <v>5363267343</v>
      </c>
      <c r="T567" s="169">
        <v>44993</v>
      </c>
      <c r="U567" s="566">
        <f>L567</f>
        <v>12610000</v>
      </c>
      <c r="V567" s="86" t="s">
        <v>70</v>
      </c>
      <c r="W567" s="143">
        <v>39058006</v>
      </c>
      <c r="X567" s="87" t="s">
        <v>11844</v>
      </c>
      <c r="Y567" s="145"/>
      <c r="Z567" s="201">
        <v>44993</v>
      </c>
      <c r="AA567" s="201">
        <v>44993</v>
      </c>
      <c r="AB567" s="201" t="s">
        <v>80</v>
      </c>
      <c r="AC567" s="201">
        <v>45084</v>
      </c>
      <c r="AD567" s="150">
        <f t="shared" si="42"/>
        <v>91</v>
      </c>
      <c r="AE567" s="150">
        <v>1</v>
      </c>
      <c r="AF567" s="567">
        <v>1170000</v>
      </c>
      <c r="AG567" s="150">
        <v>1</v>
      </c>
      <c r="AH567" s="201">
        <v>45093</v>
      </c>
      <c r="AI567" s="150">
        <f t="shared" si="38"/>
        <v>9</v>
      </c>
      <c r="AJ567" s="143">
        <v>0</v>
      </c>
      <c r="AK567" s="248">
        <v>0</v>
      </c>
      <c r="AL567" s="86" t="s">
        <v>80</v>
      </c>
      <c r="AM567" s="150">
        <v>0</v>
      </c>
      <c r="AN567" s="169" t="s">
        <v>80</v>
      </c>
      <c r="AO567" s="169" t="s">
        <v>80</v>
      </c>
      <c r="AP567" s="150">
        <f t="shared" si="41"/>
        <v>0</v>
      </c>
      <c r="AQ567" s="252">
        <f>+L567+AF567-AK567</f>
        <v>13780000</v>
      </c>
      <c r="AR567" s="86" t="s">
        <v>115</v>
      </c>
      <c r="AS567" s="143">
        <v>0</v>
      </c>
      <c r="AT567" s="203" t="s">
        <v>80</v>
      </c>
      <c r="AU567" s="248">
        <v>13780000</v>
      </c>
      <c r="AV567" s="364">
        <f t="shared" si="39"/>
        <v>0</v>
      </c>
      <c r="AW567" s="133">
        <f t="shared" si="40"/>
        <v>1</v>
      </c>
      <c r="AX567" s="156" t="s">
        <v>80</v>
      </c>
      <c r="AY567" s="86" t="s">
        <v>800</v>
      </c>
      <c r="AZ567" s="145" t="s">
        <v>14206</v>
      </c>
      <c r="BA567" s="81" t="s">
        <v>71</v>
      </c>
      <c r="BB567" s="81" t="s">
        <v>71</v>
      </c>
    </row>
    <row r="568" spans="2:54" s="296" customFormat="1" ht="15" customHeight="1" x14ac:dyDescent="0.2">
      <c r="B568" s="247">
        <v>2023</v>
      </c>
      <c r="C568" s="81">
        <v>891780111</v>
      </c>
      <c r="D568" s="82" t="s">
        <v>68</v>
      </c>
      <c r="E568" s="144" t="s">
        <v>14207</v>
      </c>
      <c r="F568" s="145" t="s">
        <v>14208</v>
      </c>
      <c r="G568" s="138">
        <v>0</v>
      </c>
      <c r="H568" s="145"/>
      <c r="I568" s="86" t="s">
        <v>78</v>
      </c>
      <c r="J568" s="81" t="s">
        <v>1527</v>
      </c>
      <c r="K568" s="141" t="s">
        <v>14209</v>
      </c>
      <c r="L568" s="248">
        <v>7040000</v>
      </c>
      <c r="M568" s="81" t="s">
        <v>73</v>
      </c>
      <c r="N568" s="145"/>
      <c r="O568" s="87" t="s">
        <v>14210</v>
      </c>
      <c r="P568" s="87">
        <v>1007653962</v>
      </c>
      <c r="Q568" s="150">
        <v>33</v>
      </c>
      <c r="R568" s="169">
        <v>44943</v>
      </c>
      <c r="S568" s="248">
        <v>5363267343</v>
      </c>
      <c r="T568" s="169">
        <v>44993</v>
      </c>
      <c r="U568" s="566">
        <f>L568</f>
        <v>7040000</v>
      </c>
      <c r="V568" s="86" t="s">
        <v>70</v>
      </c>
      <c r="W568" s="143">
        <v>12621405</v>
      </c>
      <c r="X568" s="87" t="s">
        <v>11467</v>
      </c>
      <c r="Y568" s="145"/>
      <c r="Z568" s="201">
        <v>44993</v>
      </c>
      <c r="AA568" s="201">
        <v>44993</v>
      </c>
      <c r="AB568" s="201" t="s">
        <v>80</v>
      </c>
      <c r="AC568" s="201">
        <v>45084</v>
      </c>
      <c r="AD568" s="150">
        <f t="shared" si="42"/>
        <v>91</v>
      </c>
      <c r="AE568" s="150">
        <v>0</v>
      </c>
      <c r="AF568" s="567">
        <v>0</v>
      </c>
      <c r="AG568" s="150">
        <v>0</v>
      </c>
      <c r="AH568" s="156" t="s">
        <v>80</v>
      </c>
      <c r="AI568" s="150">
        <f t="shared" si="38"/>
        <v>0</v>
      </c>
      <c r="AJ568" s="143">
        <v>0</v>
      </c>
      <c r="AK568" s="248">
        <v>0</v>
      </c>
      <c r="AL568" s="86" t="s">
        <v>80</v>
      </c>
      <c r="AM568" s="150">
        <v>0</v>
      </c>
      <c r="AN568" s="169" t="s">
        <v>80</v>
      </c>
      <c r="AO568" s="169" t="s">
        <v>80</v>
      </c>
      <c r="AP568" s="150">
        <f t="shared" si="41"/>
        <v>0</v>
      </c>
      <c r="AQ568" s="252">
        <f>+L568+AF568-AK568</f>
        <v>7040000</v>
      </c>
      <c r="AR568" s="86" t="s">
        <v>115</v>
      </c>
      <c r="AS568" s="143">
        <v>0</v>
      </c>
      <c r="AT568" s="203" t="s">
        <v>80</v>
      </c>
      <c r="AU568" s="248">
        <v>7040000</v>
      </c>
      <c r="AV568" s="364">
        <f t="shared" si="39"/>
        <v>0</v>
      </c>
      <c r="AW568" s="133">
        <f t="shared" si="40"/>
        <v>1</v>
      </c>
      <c r="AX568" s="156" t="s">
        <v>80</v>
      </c>
      <c r="AY568" s="86" t="s">
        <v>800</v>
      </c>
      <c r="AZ568" s="145" t="s">
        <v>14211</v>
      </c>
      <c r="BA568" s="81" t="s">
        <v>71</v>
      </c>
      <c r="BB568" s="81" t="s">
        <v>71</v>
      </c>
    </row>
    <row r="569" spans="2:54" s="296" customFormat="1" ht="15" customHeight="1" x14ac:dyDescent="0.2">
      <c r="B569" s="247">
        <v>2023</v>
      </c>
      <c r="C569" s="81">
        <v>891780111</v>
      </c>
      <c r="D569" s="82" t="s">
        <v>68</v>
      </c>
      <c r="E569" s="144" t="s">
        <v>14212</v>
      </c>
      <c r="F569" s="145" t="s">
        <v>14213</v>
      </c>
      <c r="G569" s="138">
        <v>0</v>
      </c>
      <c r="H569" s="145"/>
      <c r="I569" s="86" t="s">
        <v>78</v>
      </c>
      <c r="J569" s="81" t="s">
        <v>1527</v>
      </c>
      <c r="K569" s="141" t="s">
        <v>14214</v>
      </c>
      <c r="L569" s="248">
        <v>8587000</v>
      </c>
      <c r="M569" s="81" t="s">
        <v>73</v>
      </c>
      <c r="N569" s="145"/>
      <c r="O569" s="87" t="s">
        <v>14215</v>
      </c>
      <c r="P569" s="87">
        <v>1081827836</v>
      </c>
      <c r="Q569" s="150">
        <v>33</v>
      </c>
      <c r="R569" s="169">
        <v>44943</v>
      </c>
      <c r="S569" s="248">
        <v>5363267343</v>
      </c>
      <c r="T569" s="169">
        <v>44993</v>
      </c>
      <c r="U569" s="566">
        <f>L569</f>
        <v>8587000</v>
      </c>
      <c r="V569" s="86" t="s">
        <v>70</v>
      </c>
      <c r="W569" s="143">
        <v>85465146</v>
      </c>
      <c r="X569" s="87" t="s">
        <v>11756</v>
      </c>
      <c r="Y569" s="145"/>
      <c r="Z569" s="201">
        <v>44993</v>
      </c>
      <c r="AA569" s="201">
        <v>44993</v>
      </c>
      <c r="AB569" s="201" t="s">
        <v>80</v>
      </c>
      <c r="AC569" s="201">
        <v>45084</v>
      </c>
      <c r="AD569" s="150">
        <f t="shared" si="42"/>
        <v>91</v>
      </c>
      <c r="AE569" s="150">
        <v>1</v>
      </c>
      <c r="AF569" s="567">
        <v>2146000</v>
      </c>
      <c r="AG569" s="150">
        <v>1</v>
      </c>
      <c r="AH569" s="201">
        <v>45107</v>
      </c>
      <c r="AI569" s="150">
        <f t="shared" si="38"/>
        <v>23</v>
      </c>
      <c r="AJ569" s="143">
        <v>0</v>
      </c>
      <c r="AK569" s="248">
        <v>0</v>
      </c>
      <c r="AL569" s="86" t="s">
        <v>80</v>
      </c>
      <c r="AM569" s="150">
        <v>0</v>
      </c>
      <c r="AN569" s="169" t="s">
        <v>80</v>
      </c>
      <c r="AO569" s="169" t="s">
        <v>80</v>
      </c>
      <c r="AP569" s="150">
        <f t="shared" si="41"/>
        <v>0</v>
      </c>
      <c r="AQ569" s="252">
        <f>+L569+AF569-AK569</f>
        <v>10733000</v>
      </c>
      <c r="AR569" s="86" t="s">
        <v>115</v>
      </c>
      <c r="AS569" s="143">
        <v>0</v>
      </c>
      <c r="AT569" s="203" t="s">
        <v>80</v>
      </c>
      <c r="AU569" s="248">
        <v>10733000</v>
      </c>
      <c r="AV569" s="364">
        <f t="shared" si="39"/>
        <v>0</v>
      </c>
      <c r="AW569" s="133">
        <f t="shared" si="40"/>
        <v>1</v>
      </c>
      <c r="AX569" s="156" t="s">
        <v>80</v>
      </c>
      <c r="AY569" s="86" t="s">
        <v>800</v>
      </c>
      <c r="AZ569" s="145" t="s">
        <v>14216</v>
      </c>
      <c r="BA569" s="81" t="s">
        <v>71</v>
      </c>
      <c r="BB569" s="81" t="s">
        <v>71</v>
      </c>
    </row>
    <row r="570" spans="2:54" s="296" customFormat="1" ht="15" customHeight="1" x14ac:dyDescent="0.2">
      <c r="B570" s="247">
        <v>2023</v>
      </c>
      <c r="C570" s="81">
        <v>891780111</v>
      </c>
      <c r="D570" s="82" t="s">
        <v>68</v>
      </c>
      <c r="E570" s="144" t="s">
        <v>14217</v>
      </c>
      <c r="F570" s="145" t="s">
        <v>14218</v>
      </c>
      <c r="G570" s="138">
        <v>0</v>
      </c>
      <c r="H570" s="145"/>
      <c r="I570" s="86" t="s">
        <v>78</v>
      </c>
      <c r="J570" s="81" t="s">
        <v>1527</v>
      </c>
      <c r="K570" s="141" t="s">
        <v>14194</v>
      </c>
      <c r="L570" s="248">
        <v>8587000</v>
      </c>
      <c r="M570" s="81" t="s">
        <v>73</v>
      </c>
      <c r="N570" s="145"/>
      <c r="O570" s="87" t="s">
        <v>14219</v>
      </c>
      <c r="P570" s="87">
        <v>1083007505</v>
      </c>
      <c r="Q570" s="150">
        <v>33</v>
      </c>
      <c r="R570" s="169">
        <v>44943</v>
      </c>
      <c r="S570" s="248">
        <v>5363267343</v>
      </c>
      <c r="T570" s="169">
        <v>44994</v>
      </c>
      <c r="U570" s="566">
        <f>L570</f>
        <v>8587000</v>
      </c>
      <c r="V570" s="86" t="s">
        <v>70</v>
      </c>
      <c r="W570" s="143">
        <v>85449357</v>
      </c>
      <c r="X570" s="87" t="s">
        <v>11662</v>
      </c>
      <c r="Y570" s="145"/>
      <c r="Z570" s="201">
        <v>44994</v>
      </c>
      <c r="AA570" s="201">
        <v>44994</v>
      </c>
      <c r="AB570" s="201" t="s">
        <v>80</v>
      </c>
      <c r="AC570" s="201">
        <v>45084</v>
      </c>
      <c r="AD570" s="150">
        <f t="shared" si="42"/>
        <v>90</v>
      </c>
      <c r="AE570" s="150">
        <v>1</v>
      </c>
      <c r="AF570" s="567">
        <v>2146000</v>
      </c>
      <c r="AG570" s="150">
        <v>1</v>
      </c>
      <c r="AH570" s="201">
        <v>45107</v>
      </c>
      <c r="AI570" s="150">
        <f t="shared" si="38"/>
        <v>23</v>
      </c>
      <c r="AJ570" s="143">
        <v>0</v>
      </c>
      <c r="AK570" s="248">
        <v>0</v>
      </c>
      <c r="AL570" s="86" t="s">
        <v>80</v>
      </c>
      <c r="AM570" s="150">
        <v>0</v>
      </c>
      <c r="AN570" s="169" t="s">
        <v>80</v>
      </c>
      <c r="AO570" s="169" t="s">
        <v>80</v>
      </c>
      <c r="AP570" s="150">
        <f t="shared" si="41"/>
        <v>0</v>
      </c>
      <c r="AQ570" s="252">
        <f>+L570+AF570-AK570</f>
        <v>10733000</v>
      </c>
      <c r="AR570" s="86" t="s">
        <v>115</v>
      </c>
      <c r="AS570" s="143">
        <v>0</v>
      </c>
      <c r="AT570" s="203" t="s">
        <v>80</v>
      </c>
      <c r="AU570" s="248">
        <v>10733000</v>
      </c>
      <c r="AV570" s="364">
        <f t="shared" si="39"/>
        <v>0</v>
      </c>
      <c r="AW570" s="133">
        <f t="shared" si="40"/>
        <v>1</v>
      </c>
      <c r="AX570" s="156" t="s">
        <v>80</v>
      </c>
      <c r="AY570" s="86" t="s">
        <v>800</v>
      </c>
      <c r="AZ570" s="145" t="s">
        <v>14220</v>
      </c>
      <c r="BA570" s="81" t="s">
        <v>71</v>
      </c>
      <c r="BB570" s="81" t="s">
        <v>71</v>
      </c>
    </row>
    <row r="571" spans="2:54" s="296" customFormat="1" ht="15" customHeight="1" x14ac:dyDescent="0.2">
      <c r="B571" s="247">
        <v>2023</v>
      </c>
      <c r="C571" s="81">
        <v>891780111</v>
      </c>
      <c r="D571" s="82" t="s">
        <v>68</v>
      </c>
      <c r="E571" s="144" t="s">
        <v>14221</v>
      </c>
      <c r="F571" s="145" t="s">
        <v>14222</v>
      </c>
      <c r="G571" s="138">
        <v>0</v>
      </c>
      <c r="H571" s="145"/>
      <c r="I571" s="86" t="s">
        <v>78</v>
      </c>
      <c r="J571" s="81" t="s">
        <v>1527</v>
      </c>
      <c r="K571" s="141" t="s">
        <v>14223</v>
      </c>
      <c r="L571" s="248">
        <v>7113000</v>
      </c>
      <c r="M571" s="81" t="s">
        <v>73</v>
      </c>
      <c r="N571" s="145"/>
      <c r="O571" s="87" t="s">
        <v>14224</v>
      </c>
      <c r="P571" s="87">
        <v>1082968870</v>
      </c>
      <c r="Q571" s="150">
        <v>33</v>
      </c>
      <c r="R571" s="169">
        <v>44943</v>
      </c>
      <c r="S571" s="248">
        <v>5363267343</v>
      </c>
      <c r="T571" s="169">
        <v>44995</v>
      </c>
      <c r="U571" s="566">
        <f>L571</f>
        <v>7113000</v>
      </c>
      <c r="V571" s="86" t="s">
        <v>70</v>
      </c>
      <c r="W571" s="143">
        <v>57426272</v>
      </c>
      <c r="X571" s="87" t="s">
        <v>14225</v>
      </c>
      <c r="Y571" s="145"/>
      <c r="Z571" s="201">
        <v>44995</v>
      </c>
      <c r="AA571" s="201">
        <v>44995</v>
      </c>
      <c r="AB571" s="201" t="s">
        <v>80</v>
      </c>
      <c r="AC571" s="201">
        <v>45084</v>
      </c>
      <c r="AD571" s="150">
        <f t="shared" si="42"/>
        <v>89</v>
      </c>
      <c r="AE571" s="150">
        <v>1</v>
      </c>
      <c r="AF571" s="567">
        <v>1687000</v>
      </c>
      <c r="AG571" s="150">
        <v>1</v>
      </c>
      <c r="AH571" s="201">
        <v>45107</v>
      </c>
      <c r="AI571" s="150">
        <f t="shared" si="38"/>
        <v>23</v>
      </c>
      <c r="AJ571" s="143">
        <v>0</v>
      </c>
      <c r="AK571" s="248">
        <v>0</v>
      </c>
      <c r="AL571" s="86" t="s">
        <v>80</v>
      </c>
      <c r="AM571" s="150">
        <v>0</v>
      </c>
      <c r="AN571" s="169" t="s">
        <v>80</v>
      </c>
      <c r="AO571" s="169" t="s">
        <v>80</v>
      </c>
      <c r="AP571" s="150">
        <f t="shared" si="41"/>
        <v>0</v>
      </c>
      <c r="AQ571" s="252">
        <f>+L571+AF571-AK571</f>
        <v>8800000</v>
      </c>
      <c r="AR571" s="86" t="s">
        <v>115</v>
      </c>
      <c r="AS571" s="143">
        <v>0</v>
      </c>
      <c r="AT571" s="203" t="s">
        <v>80</v>
      </c>
      <c r="AU571" s="248">
        <v>8800000</v>
      </c>
      <c r="AV571" s="364">
        <f t="shared" si="39"/>
        <v>0</v>
      </c>
      <c r="AW571" s="133">
        <f t="shared" si="40"/>
        <v>1</v>
      </c>
      <c r="AX571" s="156" t="s">
        <v>80</v>
      </c>
      <c r="AY571" s="86" t="s">
        <v>800</v>
      </c>
      <c r="AZ571" s="145" t="s">
        <v>14226</v>
      </c>
      <c r="BA571" s="81" t="s">
        <v>71</v>
      </c>
      <c r="BB571" s="81" t="s">
        <v>71</v>
      </c>
    </row>
    <row r="572" spans="2:54" s="296" customFormat="1" ht="15" customHeight="1" x14ac:dyDescent="0.2">
      <c r="B572" s="247">
        <v>2023</v>
      </c>
      <c r="C572" s="81">
        <v>891780111</v>
      </c>
      <c r="D572" s="82" t="s">
        <v>68</v>
      </c>
      <c r="E572" s="144" t="s">
        <v>14227</v>
      </c>
      <c r="F572" s="145" t="s">
        <v>14228</v>
      </c>
      <c r="G572" s="138">
        <v>0</v>
      </c>
      <c r="H572" s="145"/>
      <c r="I572" s="86" t="s">
        <v>78</v>
      </c>
      <c r="J572" s="81" t="s">
        <v>1527</v>
      </c>
      <c r="K572" s="141" t="s">
        <v>14229</v>
      </c>
      <c r="L572" s="248">
        <v>7667000</v>
      </c>
      <c r="M572" s="81" t="s">
        <v>73</v>
      </c>
      <c r="N572" s="145"/>
      <c r="O572" s="87" t="s">
        <v>14230</v>
      </c>
      <c r="P572" s="87">
        <v>1083042613</v>
      </c>
      <c r="Q572" s="150">
        <v>33</v>
      </c>
      <c r="R572" s="169">
        <v>44943</v>
      </c>
      <c r="S572" s="248">
        <v>5363267343</v>
      </c>
      <c r="T572" s="169">
        <v>44998</v>
      </c>
      <c r="U572" s="566">
        <f>L572</f>
        <v>7667000</v>
      </c>
      <c r="V572" s="86" t="s">
        <v>70</v>
      </c>
      <c r="W572" s="143">
        <v>84452087</v>
      </c>
      <c r="X572" s="87" t="s">
        <v>11722</v>
      </c>
      <c r="Y572" s="145"/>
      <c r="Z572" s="201">
        <v>44998</v>
      </c>
      <c r="AA572" s="201">
        <v>44998</v>
      </c>
      <c r="AB572" s="201" t="s">
        <v>80</v>
      </c>
      <c r="AC572" s="201">
        <v>45084</v>
      </c>
      <c r="AD572" s="150">
        <f t="shared" si="42"/>
        <v>86</v>
      </c>
      <c r="AE572" s="150">
        <v>0</v>
      </c>
      <c r="AF572" s="567">
        <v>0</v>
      </c>
      <c r="AG572" s="150">
        <v>0</v>
      </c>
      <c r="AH572" s="156" t="s">
        <v>80</v>
      </c>
      <c r="AI572" s="150">
        <f t="shared" si="38"/>
        <v>0</v>
      </c>
      <c r="AJ572" s="143">
        <v>0</v>
      </c>
      <c r="AK572" s="248">
        <v>0</v>
      </c>
      <c r="AL572" s="86" t="s">
        <v>80</v>
      </c>
      <c r="AM572" s="150">
        <v>0</v>
      </c>
      <c r="AN572" s="169" t="s">
        <v>80</v>
      </c>
      <c r="AO572" s="169" t="s">
        <v>80</v>
      </c>
      <c r="AP572" s="150">
        <f t="shared" si="41"/>
        <v>0</v>
      </c>
      <c r="AQ572" s="252">
        <f>+L572+AF572-AK572</f>
        <v>7667000</v>
      </c>
      <c r="AR572" s="86" t="s">
        <v>115</v>
      </c>
      <c r="AS572" s="143">
        <v>0</v>
      </c>
      <c r="AT572" s="203" t="s">
        <v>80</v>
      </c>
      <c r="AU572" s="248">
        <v>7667000</v>
      </c>
      <c r="AV572" s="364">
        <f t="shared" si="39"/>
        <v>0</v>
      </c>
      <c r="AW572" s="133">
        <f t="shared" si="40"/>
        <v>1</v>
      </c>
      <c r="AX572" s="156" t="s">
        <v>80</v>
      </c>
      <c r="AY572" s="86" t="s">
        <v>800</v>
      </c>
      <c r="AZ572" s="145" t="s">
        <v>14231</v>
      </c>
      <c r="BA572" s="81" t="s">
        <v>71</v>
      </c>
      <c r="BB572" s="81" t="s">
        <v>71</v>
      </c>
    </row>
    <row r="573" spans="2:54" s="296" customFormat="1" ht="15" customHeight="1" x14ac:dyDescent="0.2">
      <c r="B573" s="247">
        <v>2023</v>
      </c>
      <c r="C573" s="81">
        <v>891780111</v>
      </c>
      <c r="D573" s="82" t="s">
        <v>68</v>
      </c>
      <c r="E573" s="144" t="s">
        <v>14232</v>
      </c>
      <c r="F573" s="145" t="s">
        <v>14233</v>
      </c>
      <c r="G573" s="138">
        <v>0</v>
      </c>
      <c r="H573" s="145"/>
      <c r="I573" s="86" t="s">
        <v>78</v>
      </c>
      <c r="J573" s="81" t="s">
        <v>1527</v>
      </c>
      <c r="K573" s="141" t="s">
        <v>14234</v>
      </c>
      <c r="L573" s="248">
        <v>10200000</v>
      </c>
      <c r="M573" s="81" t="s">
        <v>73</v>
      </c>
      <c r="N573" s="145"/>
      <c r="O573" s="87" t="s">
        <v>14235</v>
      </c>
      <c r="P573" s="87">
        <v>1082926432</v>
      </c>
      <c r="Q573" s="150">
        <v>33</v>
      </c>
      <c r="R573" s="169">
        <v>44943</v>
      </c>
      <c r="S573" s="248">
        <v>5363267343</v>
      </c>
      <c r="T573" s="169">
        <v>44998</v>
      </c>
      <c r="U573" s="566">
        <f>L573</f>
        <v>10200000</v>
      </c>
      <c r="V573" s="86" t="s">
        <v>70</v>
      </c>
      <c r="W573" s="143">
        <v>21400608</v>
      </c>
      <c r="X573" s="87" t="s">
        <v>14019</v>
      </c>
      <c r="Y573" s="145"/>
      <c r="Z573" s="201">
        <v>44998</v>
      </c>
      <c r="AA573" s="201">
        <v>44998</v>
      </c>
      <c r="AB573" s="201" t="s">
        <v>80</v>
      </c>
      <c r="AC573" s="201">
        <v>45084</v>
      </c>
      <c r="AD573" s="150">
        <f t="shared" si="42"/>
        <v>86</v>
      </c>
      <c r="AE573" s="150">
        <v>1</v>
      </c>
      <c r="AF573" s="567">
        <v>2607000</v>
      </c>
      <c r="AG573" s="150">
        <v>1</v>
      </c>
      <c r="AH573" s="201">
        <v>45107</v>
      </c>
      <c r="AI573" s="150">
        <f t="shared" si="38"/>
        <v>23</v>
      </c>
      <c r="AJ573" s="143">
        <v>0</v>
      </c>
      <c r="AK573" s="248">
        <v>0</v>
      </c>
      <c r="AL573" s="86" t="s">
        <v>80</v>
      </c>
      <c r="AM573" s="150">
        <v>0</v>
      </c>
      <c r="AN573" s="169" t="s">
        <v>80</v>
      </c>
      <c r="AO573" s="169" t="s">
        <v>80</v>
      </c>
      <c r="AP573" s="150">
        <f t="shared" si="41"/>
        <v>0</v>
      </c>
      <c r="AQ573" s="252">
        <f>+L573+AF573-AK573</f>
        <v>12807000</v>
      </c>
      <c r="AR573" s="86" t="s">
        <v>115</v>
      </c>
      <c r="AS573" s="143">
        <v>0</v>
      </c>
      <c r="AT573" s="203" t="s">
        <v>80</v>
      </c>
      <c r="AU573" s="248">
        <v>12807000</v>
      </c>
      <c r="AV573" s="364">
        <f t="shared" si="39"/>
        <v>0</v>
      </c>
      <c r="AW573" s="133">
        <f t="shared" si="40"/>
        <v>1</v>
      </c>
      <c r="AX573" s="156" t="s">
        <v>80</v>
      </c>
      <c r="AY573" s="86" t="s">
        <v>800</v>
      </c>
      <c r="AZ573" s="145" t="s">
        <v>14236</v>
      </c>
      <c r="BA573" s="81" t="s">
        <v>71</v>
      </c>
      <c r="BB573" s="81" t="s">
        <v>71</v>
      </c>
    </row>
    <row r="574" spans="2:54" s="296" customFormat="1" ht="15" customHeight="1" x14ac:dyDescent="0.2">
      <c r="B574" s="247">
        <v>2023</v>
      </c>
      <c r="C574" s="81">
        <v>891780111</v>
      </c>
      <c r="D574" s="82" t="s">
        <v>68</v>
      </c>
      <c r="E574" s="144" t="s">
        <v>14237</v>
      </c>
      <c r="F574" s="145" t="s">
        <v>14238</v>
      </c>
      <c r="G574" s="138">
        <v>0</v>
      </c>
      <c r="H574" s="145"/>
      <c r="I574" s="86" t="s">
        <v>78</v>
      </c>
      <c r="J574" s="81" t="s">
        <v>12415</v>
      </c>
      <c r="K574" s="141" t="s">
        <v>14239</v>
      </c>
      <c r="L574" s="248">
        <v>12400000</v>
      </c>
      <c r="M574" s="81" t="s">
        <v>73</v>
      </c>
      <c r="N574" s="145"/>
      <c r="O574" s="87" t="s">
        <v>14240</v>
      </c>
      <c r="P574" s="87">
        <v>1104871354</v>
      </c>
      <c r="Q574" s="150">
        <v>678</v>
      </c>
      <c r="R574" s="169">
        <v>44998</v>
      </c>
      <c r="S574" s="248">
        <v>12400000</v>
      </c>
      <c r="T574" s="169">
        <v>44998</v>
      </c>
      <c r="U574" s="566">
        <f>L574</f>
        <v>12400000</v>
      </c>
      <c r="V574" s="86" t="s">
        <v>70</v>
      </c>
      <c r="W574" s="143">
        <v>85471791</v>
      </c>
      <c r="X574" s="87" t="s">
        <v>12429</v>
      </c>
      <c r="Y574" s="145"/>
      <c r="Z574" s="201">
        <v>44998</v>
      </c>
      <c r="AA574" s="201">
        <v>44998</v>
      </c>
      <c r="AB574" s="201" t="s">
        <v>80</v>
      </c>
      <c r="AC574" s="201">
        <v>45107</v>
      </c>
      <c r="AD574" s="150">
        <f t="shared" si="42"/>
        <v>109</v>
      </c>
      <c r="AE574" s="150">
        <v>0</v>
      </c>
      <c r="AF574" s="567">
        <v>0</v>
      </c>
      <c r="AG574" s="150">
        <v>0</v>
      </c>
      <c r="AH574" s="156" t="s">
        <v>80</v>
      </c>
      <c r="AI574" s="150">
        <f t="shared" si="38"/>
        <v>0</v>
      </c>
      <c r="AJ574" s="143">
        <v>0</v>
      </c>
      <c r="AK574" s="248">
        <v>0</v>
      </c>
      <c r="AL574" s="86" t="s">
        <v>80</v>
      </c>
      <c r="AM574" s="150">
        <v>0</v>
      </c>
      <c r="AN574" s="169" t="s">
        <v>80</v>
      </c>
      <c r="AO574" s="169" t="s">
        <v>80</v>
      </c>
      <c r="AP574" s="150">
        <f t="shared" si="41"/>
        <v>0</v>
      </c>
      <c r="AQ574" s="252">
        <f>+L574+AF574-AK574</f>
        <v>12400000</v>
      </c>
      <c r="AR574" s="86" t="s">
        <v>115</v>
      </c>
      <c r="AS574" s="143">
        <v>0</v>
      </c>
      <c r="AT574" s="203" t="s">
        <v>80</v>
      </c>
      <c r="AU574" s="248">
        <v>12400000</v>
      </c>
      <c r="AV574" s="364">
        <f t="shared" si="39"/>
        <v>0</v>
      </c>
      <c r="AW574" s="133">
        <f t="shared" si="40"/>
        <v>1</v>
      </c>
      <c r="AX574" s="156" t="s">
        <v>80</v>
      </c>
      <c r="AY574" s="86" t="s">
        <v>800</v>
      </c>
      <c r="AZ574" s="145" t="s">
        <v>14241</v>
      </c>
      <c r="BA574" s="81" t="s">
        <v>71</v>
      </c>
      <c r="BB574" s="81" t="s">
        <v>71</v>
      </c>
    </row>
    <row r="575" spans="2:54" s="296" customFormat="1" ht="15" customHeight="1" x14ac:dyDescent="0.2">
      <c r="B575" s="247">
        <v>2023</v>
      </c>
      <c r="C575" s="81">
        <v>891780111</v>
      </c>
      <c r="D575" s="82" t="s">
        <v>68</v>
      </c>
      <c r="E575" s="144" t="s">
        <v>14242</v>
      </c>
      <c r="F575" s="145" t="s">
        <v>14243</v>
      </c>
      <c r="G575" s="568">
        <v>0</v>
      </c>
      <c r="H575" s="145"/>
      <c r="I575" s="86" t="s">
        <v>78</v>
      </c>
      <c r="J575" s="317" t="s">
        <v>1527</v>
      </c>
      <c r="K575" s="569" t="s">
        <v>14244</v>
      </c>
      <c r="L575" s="570">
        <v>12933000</v>
      </c>
      <c r="M575" s="81" t="s">
        <v>73</v>
      </c>
      <c r="N575" s="145"/>
      <c r="O575" s="482" t="s">
        <v>14245</v>
      </c>
      <c r="P575" s="482">
        <v>85474255</v>
      </c>
      <c r="Q575" s="150">
        <v>33</v>
      </c>
      <c r="R575" s="169">
        <v>44943</v>
      </c>
      <c r="S575" s="570">
        <v>5363267343</v>
      </c>
      <c r="T575" s="169">
        <v>45000</v>
      </c>
      <c r="U575" s="566">
        <f>L575</f>
        <v>12933000</v>
      </c>
      <c r="V575" s="86" t="s">
        <v>70</v>
      </c>
      <c r="W575" s="481">
        <v>85154788</v>
      </c>
      <c r="X575" s="482" t="s">
        <v>14094</v>
      </c>
      <c r="Y575" s="145"/>
      <c r="Z575" s="472">
        <v>45000</v>
      </c>
      <c r="AA575" s="472">
        <v>45000</v>
      </c>
      <c r="AB575" s="201" t="s">
        <v>80</v>
      </c>
      <c r="AC575" s="472">
        <v>45084</v>
      </c>
      <c r="AD575" s="150">
        <f t="shared" si="42"/>
        <v>84</v>
      </c>
      <c r="AE575" s="359">
        <v>0</v>
      </c>
      <c r="AF575" s="571">
        <v>0</v>
      </c>
      <c r="AG575" s="359">
        <v>0</v>
      </c>
      <c r="AH575" s="156" t="s">
        <v>80</v>
      </c>
      <c r="AI575" s="150">
        <f t="shared" si="38"/>
        <v>0</v>
      </c>
      <c r="AJ575" s="143">
        <v>0</v>
      </c>
      <c r="AK575" s="248">
        <v>0</v>
      </c>
      <c r="AL575" s="86" t="s">
        <v>80</v>
      </c>
      <c r="AM575" s="150">
        <v>0</v>
      </c>
      <c r="AN575" s="169" t="s">
        <v>80</v>
      </c>
      <c r="AO575" s="169" t="s">
        <v>80</v>
      </c>
      <c r="AP575" s="150">
        <f t="shared" si="41"/>
        <v>0</v>
      </c>
      <c r="AQ575" s="252">
        <f>+L575+AF575-AK575</f>
        <v>12933000</v>
      </c>
      <c r="AR575" s="86" t="s">
        <v>115</v>
      </c>
      <c r="AS575" s="143">
        <v>0</v>
      </c>
      <c r="AT575" s="203" t="s">
        <v>80</v>
      </c>
      <c r="AU575" s="248">
        <v>12933000</v>
      </c>
      <c r="AV575" s="364">
        <f t="shared" si="39"/>
        <v>0</v>
      </c>
      <c r="AW575" s="133">
        <f t="shared" si="40"/>
        <v>1</v>
      </c>
      <c r="AX575" s="156" t="s">
        <v>80</v>
      </c>
      <c r="AY575" s="86" t="s">
        <v>800</v>
      </c>
      <c r="AZ575" s="145" t="s">
        <v>14246</v>
      </c>
      <c r="BA575" s="81" t="s">
        <v>71</v>
      </c>
      <c r="BB575" s="81" t="s">
        <v>71</v>
      </c>
    </row>
    <row r="576" spans="2:54" s="296" customFormat="1" ht="15" customHeight="1" x14ac:dyDescent="0.2">
      <c r="B576" s="247">
        <v>2023</v>
      </c>
      <c r="C576" s="81">
        <v>891780111</v>
      </c>
      <c r="D576" s="82" t="s">
        <v>68</v>
      </c>
      <c r="E576" s="144" t="s">
        <v>14247</v>
      </c>
      <c r="F576" s="145" t="s">
        <v>14248</v>
      </c>
      <c r="G576" s="568">
        <v>0</v>
      </c>
      <c r="H576" s="145"/>
      <c r="I576" s="86" t="s">
        <v>78</v>
      </c>
      <c r="J576" s="317" t="s">
        <v>1527</v>
      </c>
      <c r="K576" s="569" t="s">
        <v>14249</v>
      </c>
      <c r="L576" s="570">
        <v>8213000</v>
      </c>
      <c r="M576" s="81" t="s">
        <v>73</v>
      </c>
      <c r="N576" s="145"/>
      <c r="O576" s="482" t="s">
        <v>14250</v>
      </c>
      <c r="P576" s="482">
        <v>1082945799</v>
      </c>
      <c r="Q576" s="150">
        <v>33</v>
      </c>
      <c r="R576" s="169">
        <v>44943</v>
      </c>
      <c r="S576" s="570">
        <v>5363267343</v>
      </c>
      <c r="T576" s="169">
        <v>45000</v>
      </c>
      <c r="U576" s="566">
        <f>L576</f>
        <v>8213000</v>
      </c>
      <c r="V576" s="86" t="s">
        <v>70</v>
      </c>
      <c r="W576" s="481">
        <v>41947381</v>
      </c>
      <c r="X576" s="482" t="s">
        <v>11521</v>
      </c>
      <c r="Y576" s="145"/>
      <c r="Z576" s="472">
        <v>45000</v>
      </c>
      <c r="AA576" s="472">
        <v>45000</v>
      </c>
      <c r="AB576" s="201" t="s">
        <v>80</v>
      </c>
      <c r="AC576" s="472">
        <v>45084</v>
      </c>
      <c r="AD576" s="150">
        <f t="shared" si="42"/>
        <v>84</v>
      </c>
      <c r="AE576" s="359">
        <v>0</v>
      </c>
      <c r="AF576" s="571">
        <v>0</v>
      </c>
      <c r="AG576" s="359">
        <v>0</v>
      </c>
      <c r="AH576" s="156" t="s">
        <v>80</v>
      </c>
      <c r="AI576" s="150">
        <f t="shared" si="38"/>
        <v>0</v>
      </c>
      <c r="AJ576" s="143">
        <v>0</v>
      </c>
      <c r="AK576" s="248">
        <v>0</v>
      </c>
      <c r="AL576" s="86" t="s">
        <v>80</v>
      </c>
      <c r="AM576" s="150">
        <v>0</v>
      </c>
      <c r="AN576" s="169" t="s">
        <v>80</v>
      </c>
      <c r="AO576" s="169" t="s">
        <v>80</v>
      </c>
      <c r="AP576" s="150">
        <f t="shared" si="41"/>
        <v>0</v>
      </c>
      <c r="AQ576" s="252">
        <f>+L576+AF576-AK576</f>
        <v>8213000</v>
      </c>
      <c r="AR576" s="86" t="s">
        <v>115</v>
      </c>
      <c r="AS576" s="143">
        <v>0</v>
      </c>
      <c r="AT576" s="203" t="s">
        <v>80</v>
      </c>
      <c r="AU576" s="248">
        <v>8213000</v>
      </c>
      <c r="AV576" s="364">
        <f t="shared" si="39"/>
        <v>0</v>
      </c>
      <c r="AW576" s="133">
        <f t="shared" si="40"/>
        <v>1</v>
      </c>
      <c r="AX576" s="156" t="s">
        <v>80</v>
      </c>
      <c r="AY576" s="86" t="s">
        <v>800</v>
      </c>
      <c r="AZ576" s="145" t="s">
        <v>14251</v>
      </c>
      <c r="BA576" s="81" t="s">
        <v>71</v>
      </c>
      <c r="BB576" s="81" t="s">
        <v>71</v>
      </c>
    </row>
    <row r="577" spans="2:54" s="296" customFormat="1" ht="15" customHeight="1" x14ac:dyDescent="0.2">
      <c r="B577" s="247">
        <v>2023</v>
      </c>
      <c r="C577" s="81">
        <v>891780111</v>
      </c>
      <c r="D577" s="82" t="s">
        <v>68</v>
      </c>
      <c r="E577" s="144" t="s">
        <v>14252</v>
      </c>
      <c r="F577" s="145" t="s">
        <v>14253</v>
      </c>
      <c r="G577" s="568">
        <v>0</v>
      </c>
      <c r="H577" s="145"/>
      <c r="I577" s="86" t="s">
        <v>78</v>
      </c>
      <c r="J577" s="317" t="s">
        <v>1527</v>
      </c>
      <c r="K577" s="569" t="s">
        <v>14254</v>
      </c>
      <c r="L577" s="570">
        <v>6747000</v>
      </c>
      <c r="M577" s="81" t="s">
        <v>73</v>
      </c>
      <c r="N577" s="145"/>
      <c r="O577" s="482" t="s">
        <v>14255</v>
      </c>
      <c r="P577" s="482">
        <v>1082957906</v>
      </c>
      <c r="Q577" s="150">
        <v>33</v>
      </c>
      <c r="R577" s="169">
        <v>44943</v>
      </c>
      <c r="S577" s="570">
        <v>5363267343</v>
      </c>
      <c r="T577" s="169">
        <v>45000</v>
      </c>
      <c r="U577" s="566">
        <f>L577</f>
        <v>6747000</v>
      </c>
      <c r="V577" s="86" t="s">
        <v>70</v>
      </c>
      <c r="W577" s="481">
        <v>36557666</v>
      </c>
      <c r="X577" s="482" t="s">
        <v>9555</v>
      </c>
      <c r="Y577" s="145"/>
      <c r="Z577" s="472">
        <v>45000</v>
      </c>
      <c r="AA577" s="472">
        <v>45000</v>
      </c>
      <c r="AB577" s="201" t="s">
        <v>80</v>
      </c>
      <c r="AC577" s="472">
        <v>45084</v>
      </c>
      <c r="AD577" s="150">
        <f t="shared" si="42"/>
        <v>84</v>
      </c>
      <c r="AE577" s="359">
        <v>0</v>
      </c>
      <c r="AF577" s="571">
        <v>0</v>
      </c>
      <c r="AG577" s="359">
        <v>0</v>
      </c>
      <c r="AH577" s="156" t="s">
        <v>80</v>
      </c>
      <c r="AI577" s="150">
        <f t="shared" si="38"/>
        <v>0</v>
      </c>
      <c r="AJ577" s="143">
        <v>1</v>
      </c>
      <c r="AK577" s="248">
        <v>1540000</v>
      </c>
      <c r="AL577" s="156">
        <v>45064</v>
      </c>
      <c r="AM577" s="150">
        <v>0</v>
      </c>
      <c r="AN577" s="169" t="s">
        <v>80</v>
      </c>
      <c r="AO577" s="169" t="s">
        <v>80</v>
      </c>
      <c r="AP577" s="150">
        <f t="shared" si="41"/>
        <v>0</v>
      </c>
      <c r="AQ577" s="252">
        <f>+L577+AF577-AK577</f>
        <v>5207000</v>
      </c>
      <c r="AR577" s="86" t="s">
        <v>115</v>
      </c>
      <c r="AS577" s="143">
        <v>0</v>
      </c>
      <c r="AT577" s="203" t="s">
        <v>80</v>
      </c>
      <c r="AU577" s="248">
        <v>5207000</v>
      </c>
      <c r="AV577" s="364">
        <f t="shared" si="39"/>
        <v>0</v>
      </c>
      <c r="AW577" s="133">
        <f t="shared" si="40"/>
        <v>1</v>
      </c>
      <c r="AX577" s="156">
        <v>45083</v>
      </c>
      <c r="AY577" s="86" t="s">
        <v>253</v>
      </c>
      <c r="AZ577" s="145" t="s">
        <v>14256</v>
      </c>
      <c r="BA577" s="81" t="s">
        <v>71</v>
      </c>
      <c r="BB577" s="81" t="s">
        <v>71</v>
      </c>
    </row>
    <row r="578" spans="2:54" s="296" customFormat="1" ht="15" customHeight="1" x14ac:dyDescent="0.2">
      <c r="B578" s="247">
        <v>2023</v>
      </c>
      <c r="C578" s="81">
        <v>891780111</v>
      </c>
      <c r="D578" s="82" t="s">
        <v>68</v>
      </c>
      <c r="E578" s="144" t="s">
        <v>14257</v>
      </c>
      <c r="F578" s="145" t="s">
        <v>14258</v>
      </c>
      <c r="G578" s="568">
        <v>0</v>
      </c>
      <c r="H578" s="145"/>
      <c r="I578" s="86" t="s">
        <v>78</v>
      </c>
      <c r="J578" s="317" t="s">
        <v>1527</v>
      </c>
      <c r="K578" s="569" t="s">
        <v>14259</v>
      </c>
      <c r="L578" s="570">
        <v>8083000</v>
      </c>
      <c r="M578" s="81" t="s">
        <v>73</v>
      </c>
      <c r="N578" s="145"/>
      <c r="O578" s="482" t="s">
        <v>14260</v>
      </c>
      <c r="P578" s="482">
        <v>1066095376</v>
      </c>
      <c r="Q578" s="150">
        <v>33</v>
      </c>
      <c r="R578" s="169">
        <v>44943</v>
      </c>
      <c r="S578" s="570">
        <v>5363267343</v>
      </c>
      <c r="T578" s="169">
        <v>45001</v>
      </c>
      <c r="U578" s="566">
        <f>L578</f>
        <v>8083000</v>
      </c>
      <c r="V578" s="86" t="s">
        <v>70</v>
      </c>
      <c r="W578" s="481">
        <v>36557666</v>
      </c>
      <c r="X578" s="482" t="s">
        <v>9555</v>
      </c>
      <c r="Y578" s="145"/>
      <c r="Z578" s="472">
        <v>45001</v>
      </c>
      <c r="AA578" s="472">
        <v>45001</v>
      </c>
      <c r="AB578" s="201" t="s">
        <v>80</v>
      </c>
      <c r="AC578" s="472">
        <v>45084</v>
      </c>
      <c r="AD578" s="150">
        <f t="shared" si="42"/>
        <v>83</v>
      </c>
      <c r="AE578" s="359">
        <v>1</v>
      </c>
      <c r="AF578" s="571">
        <v>1917000</v>
      </c>
      <c r="AG578" s="359">
        <v>1</v>
      </c>
      <c r="AH578" s="201">
        <v>45107</v>
      </c>
      <c r="AI578" s="150">
        <f t="shared" si="38"/>
        <v>23</v>
      </c>
      <c r="AJ578" s="143">
        <v>0</v>
      </c>
      <c r="AK578" s="248">
        <v>0</v>
      </c>
      <c r="AL578" s="86" t="s">
        <v>80</v>
      </c>
      <c r="AM578" s="150">
        <v>0</v>
      </c>
      <c r="AN578" s="169" t="s">
        <v>80</v>
      </c>
      <c r="AO578" s="169" t="s">
        <v>80</v>
      </c>
      <c r="AP578" s="150">
        <f t="shared" si="41"/>
        <v>0</v>
      </c>
      <c r="AQ578" s="252">
        <f>+L578+AF578-AK578</f>
        <v>10000000</v>
      </c>
      <c r="AR578" s="86" t="s">
        <v>115</v>
      </c>
      <c r="AS578" s="143">
        <v>0</v>
      </c>
      <c r="AT578" s="203" t="s">
        <v>80</v>
      </c>
      <c r="AU578" s="248">
        <v>10000000</v>
      </c>
      <c r="AV578" s="364">
        <f t="shared" si="39"/>
        <v>0</v>
      </c>
      <c r="AW578" s="133">
        <f t="shared" si="40"/>
        <v>1</v>
      </c>
      <c r="AX578" s="201" t="s">
        <v>80</v>
      </c>
      <c r="AY578" s="86" t="s">
        <v>800</v>
      </c>
      <c r="AZ578" s="145" t="s">
        <v>14261</v>
      </c>
      <c r="BA578" s="81" t="s">
        <v>71</v>
      </c>
      <c r="BB578" s="81" t="s">
        <v>71</v>
      </c>
    </row>
    <row r="579" spans="2:54" s="296" customFormat="1" ht="15" customHeight="1" x14ac:dyDescent="0.2">
      <c r="B579" s="247">
        <v>2023</v>
      </c>
      <c r="C579" s="81">
        <v>891780111</v>
      </c>
      <c r="D579" s="82" t="s">
        <v>68</v>
      </c>
      <c r="E579" s="144" t="s">
        <v>14262</v>
      </c>
      <c r="F579" s="145" t="s">
        <v>14263</v>
      </c>
      <c r="G579" s="568">
        <v>0</v>
      </c>
      <c r="H579" s="145"/>
      <c r="I579" s="86" t="s">
        <v>78</v>
      </c>
      <c r="J579" s="317" t="s">
        <v>1527</v>
      </c>
      <c r="K579" s="569" t="s">
        <v>14264</v>
      </c>
      <c r="L579" s="570">
        <v>18107000</v>
      </c>
      <c r="M579" s="81" t="s">
        <v>73</v>
      </c>
      <c r="N579" s="145"/>
      <c r="O579" s="482" t="s">
        <v>14265</v>
      </c>
      <c r="P579" s="482">
        <v>26670062</v>
      </c>
      <c r="Q579" s="150">
        <v>33</v>
      </c>
      <c r="R579" s="169">
        <v>44943</v>
      </c>
      <c r="S579" s="570">
        <v>5363267343</v>
      </c>
      <c r="T579" s="169">
        <v>45001</v>
      </c>
      <c r="U579" s="566">
        <f>L579</f>
        <v>18107000</v>
      </c>
      <c r="V579" s="86" t="s">
        <v>70</v>
      </c>
      <c r="W579" s="481">
        <v>84452087</v>
      </c>
      <c r="X579" s="482" t="s">
        <v>11722</v>
      </c>
      <c r="Y579" s="145"/>
      <c r="Z579" s="472">
        <v>45001</v>
      </c>
      <c r="AA579" s="472">
        <v>45001</v>
      </c>
      <c r="AB579" s="201" t="s">
        <v>80</v>
      </c>
      <c r="AC579" s="472">
        <v>45084</v>
      </c>
      <c r="AD579" s="150">
        <f t="shared" si="42"/>
        <v>83</v>
      </c>
      <c r="AE579" s="359">
        <v>1</v>
      </c>
      <c r="AF579" s="571">
        <v>4293000</v>
      </c>
      <c r="AG579" s="359">
        <v>1</v>
      </c>
      <c r="AH579" s="201">
        <v>45107</v>
      </c>
      <c r="AI579" s="150">
        <f t="shared" si="38"/>
        <v>23</v>
      </c>
      <c r="AJ579" s="143">
        <v>0</v>
      </c>
      <c r="AK579" s="248">
        <v>0</v>
      </c>
      <c r="AL579" s="86" t="s">
        <v>80</v>
      </c>
      <c r="AM579" s="150">
        <v>0</v>
      </c>
      <c r="AN579" s="169" t="s">
        <v>80</v>
      </c>
      <c r="AO579" s="169" t="s">
        <v>80</v>
      </c>
      <c r="AP579" s="150">
        <f t="shared" si="41"/>
        <v>0</v>
      </c>
      <c r="AQ579" s="252">
        <f>+L579+AF579-AK579</f>
        <v>22400000</v>
      </c>
      <c r="AR579" s="86" t="s">
        <v>115</v>
      </c>
      <c r="AS579" s="143">
        <v>0</v>
      </c>
      <c r="AT579" s="203" t="s">
        <v>80</v>
      </c>
      <c r="AU579" s="248">
        <v>22400000</v>
      </c>
      <c r="AV579" s="364">
        <f t="shared" si="39"/>
        <v>0</v>
      </c>
      <c r="AW579" s="133">
        <f t="shared" si="40"/>
        <v>1</v>
      </c>
      <c r="AX579" s="201" t="s">
        <v>80</v>
      </c>
      <c r="AY579" s="86" t="s">
        <v>800</v>
      </c>
      <c r="AZ579" s="145" t="s">
        <v>14266</v>
      </c>
      <c r="BA579" s="81" t="s">
        <v>71</v>
      </c>
      <c r="BB579" s="81" t="s">
        <v>71</v>
      </c>
    </row>
    <row r="580" spans="2:54" s="296" customFormat="1" ht="15" customHeight="1" x14ac:dyDescent="0.2">
      <c r="B580" s="247">
        <v>2023</v>
      </c>
      <c r="C580" s="81">
        <v>891780111</v>
      </c>
      <c r="D580" s="82" t="s">
        <v>68</v>
      </c>
      <c r="E580" s="144" t="s">
        <v>14267</v>
      </c>
      <c r="F580" s="145" t="s">
        <v>14268</v>
      </c>
      <c r="G580" s="568">
        <v>0</v>
      </c>
      <c r="H580" s="145"/>
      <c r="I580" s="86" t="s">
        <v>78</v>
      </c>
      <c r="J580" s="317" t="s">
        <v>1527</v>
      </c>
      <c r="K580" s="569" t="s">
        <v>14269</v>
      </c>
      <c r="L580" s="570">
        <v>7933000</v>
      </c>
      <c r="M580" s="81" t="s">
        <v>73</v>
      </c>
      <c r="N580" s="145"/>
      <c r="O580" s="482" t="s">
        <v>14270</v>
      </c>
      <c r="P580" s="482">
        <v>57444678</v>
      </c>
      <c r="Q580" s="150">
        <v>33</v>
      </c>
      <c r="R580" s="169">
        <v>44943</v>
      </c>
      <c r="S580" s="570">
        <v>5363267343</v>
      </c>
      <c r="T580" s="169">
        <v>45001</v>
      </c>
      <c r="U580" s="566">
        <f>L580</f>
        <v>7933000</v>
      </c>
      <c r="V580" s="86" t="s">
        <v>70</v>
      </c>
      <c r="W580" s="481">
        <v>32770239</v>
      </c>
      <c r="X580" s="482" t="s">
        <v>9161</v>
      </c>
      <c r="Y580" s="145"/>
      <c r="Z580" s="472">
        <v>45001</v>
      </c>
      <c r="AA580" s="472">
        <v>45001</v>
      </c>
      <c r="AB580" s="201" t="s">
        <v>80</v>
      </c>
      <c r="AC580" s="472">
        <v>45084</v>
      </c>
      <c r="AD580" s="150">
        <f t="shared" si="42"/>
        <v>83</v>
      </c>
      <c r="AE580" s="359">
        <v>1</v>
      </c>
      <c r="AF580" s="571">
        <v>2147000</v>
      </c>
      <c r="AG580" s="359">
        <v>1</v>
      </c>
      <c r="AH580" s="201">
        <v>45107</v>
      </c>
      <c r="AI580" s="150">
        <f t="shared" si="38"/>
        <v>23</v>
      </c>
      <c r="AJ580" s="143">
        <v>0</v>
      </c>
      <c r="AK580" s="248">
        <v>0</v>
      </c>
      <c r="AL580" s="86" t="s">
        <v>80</v>
      </c>
      <c r="AM580" s="150">
        <v>0</v>
      </c>
      <c r="AN580" s="169" t="s">
        <v>80</v>
      </c>
      <c r="AO580" s="169" t="s">
        <v>80</v>
      </c>
      <c r="AP580" s="150">
        <f t="shared" si="41"/>
        <v>0</v>
      </c>
      <c r="AQ580" s="252">
        <f>+L580+AF580-AK580</f>
        <v>10080000</v>
      </c>
      <c r="AR580" s="86" t="s">
        <v>115</v>
      </c>
      <c r="AS580" s="143">
        <v>0</v>
      </c>
      <c r="AT580" s="203" t="s">
        <v>80</v>
      </c>
      <c r="AU580" s="248">
        <v>10080000</v>
      </c>
      <c r="AV580" s="364">
        <f t="shared" si="39"/>
        <v>0</v>
      </c>
      <c r="AW580" s="133">
        <f t="shared" si="40"/>
        <v>1</v>
      </c>
      <c r="AX580" s="201" t="s">
        <v>80</v>
      </c>
      <c r="AY580" s="86" t="s">
        <v>800</v>
      </c>
      <c r="AZ580" s="145" t="s">
        <v>14271</v>
      </c>
      <c r="BA580" s="81" t="s">
        <v>71</v>
      </c>
      <c r="BB580" s="81" t="s">
        <v>71</v>
      </c>
    </row>
    <row r="581" spans="2:54" s="296" customFormat="1" ht="15" customHeight="1" x14ac:dyDescent="0.2">
      <c r="B581" s="247">
        <v>2023</v>
      </c>
      <c r="C581" s="81">
        <v>891780111</v>
      </c>
      <c r="D581" s="82" t="s">
        <v>68</v>
      </c>
      <c r="E581" s="144" t="s">
        <v>14272</v>
      </c>
      <c r="F581" s="145" t="s">
        <v>14273</v>
      </c>
      <c r="G581" s="568">
        <v>0</v>
      </c>
      <c r="H581" s="145"/>
      <c r="I581" s="86" t="s">
        <v>78</v>
      </c>
      <c r="J581" s="317" t="s">
        <v>1527</v>
      </c>
      <c r="K581" s="569" t="s">
        <v>13288</v>
      </c>
      <c r="L581" s="570">
        <v>7113000</v>
      </c>
      <c r="M581" s="81" t="s">
        <v>73</v>
      </c>
      <c r="N581" s="145"/>
      <c r="O581" s="482" t="s">
        <v>14274</v>
      </c>
      <c r="P581" s="482">
        <v>39016494</v>
      </c>
      <c r="Q581" s="150">
        <v>33</v>
      </c>
      <c r="R581" s="169">
        <v>44943</v>
      </c>
      <c r="S581" s="570">
        <v>5363267343</v>
      </c>
      <c r="T581" s="169">
        <v>45001</v>
      </c>
      <c r="U581" s="566">
        <f>L581</f>
        <v>7113000</v>
      </c>
      <c r="V581" s="86" t="s">
        <v>70</v>
      </c>
      <c r="W581" s="481">
        <v>85152695</v>
      </c>
      <c r="X581" s="482" t="s">
        <v>12193</v>
      </c>
      <c r="Y581" s="145"/>
      <c r="Z581" s="472">
        <v>45001</v>
      </c>
      <c r="AA581" s="472">
        <v>45001</v>
      </c>
      <c r="AB581" s="201" t="s">
        <v>80</v>
      </c>
      <c r="AC581" s="472">
        <v>45084</v>
      </c>
      <c r="AD581" s="150">
        <f t="shared" si="42"/>
        <v>83</v>
      </c>
      <c r="AE581" s="359">
        <v>0</v>
      </c>
      <c r="AF581" s="571">
        <v>0</v>
      </c>
      <c r="AG581" s="359">
        <v>0</v>
      </c>
      <c r="AH581" s="156" t="s">
        <v>80</v>
      </c>
      <c r="AI581" s="150">
        <f t="shared" si="38"/>
        <v>0</v>
      </c>
      <c r="AJ581" s="143">
        <v>0</v>
      </c>
      <c r="AK581" s="248">
        <v>0</v>
      </c>
      <c r="AL581" s="86" t="s">
        <v>80</v>
      </c>
      <c r="AM581" s="150">
        <v>0</v>
      </c>
      <c r="AN581" s="169" t="s">
        <v>80</v>
      </c>
      <c r="AO581" s="169" t="s">
        <v>80</v>
      </c>
      <c r="AP581" s="150">
        <f t="shared" si="41"/>
        <v>0</v>
      </c>
      <c r="AQ581" s="252">
        <f>+L581+AF581-AK581</f>
        <v>7113000</v>
      </c>
      <c r="AR581" s="86" t="s">
        <v>115</v>
      </c>
      <c r="AS581" s="143">
        <v>0</v>
      </c>
      <c r="AT581" s="203" t="s">
        <v>80</v>
      </c>
      <c r="AU581" s="248">
        <v>7113000</v>
      </c>
      <c r="AV581" s="364">
        <f t="shared" si="39"/>
        <v>0</v>
      </c>
      <c r="AW581" s="133">
        <f t="shared" si="40"/>
        <v>1</v>
      </c>
      <c r="AX581" s="201" t="s">
        <v>80</v>
      </c>
      <c r="AY581" s="86" t="s">
        <v>800</v>
      </c>
      <c r="AZ581" s="145" t="s">
        <v>14275</v>
      </c>
      <c r="BA581" s="81" t="s">
        <v>71</v>
      </c>
      <c r="BB581" s="81" t="s">
        <v>71</v>
      </c>
    </row>
    <row r="582" spans="2:54" s="296" customFormat="1" ht="15" customHeight="1" x14ac:dyDescent="0.2">
      <c r="B582" s="247">
        <v>2023</v>
      </c>
      <c r="C582" s="81">
        <v>891780111</v>
      </c>
      <c r="D582" s="82" t="s">
        <v>68</v>
      </c>
      <c r="E582" s="144" t="s">
        <v>14276</v>
      </c>
      <c r="F582" s="145" t="s">
        <v>14277</v>
      </c>
      <c r="G582" s="568">
        <v>0</v>
      </c>
      <c r="H582" s="145"/>
      <c r="I582" s="86" t="s">
        <v>78</v>
      </c>
      <c r="J582" s="317" t="s">
        <v>1527</v>
      </c>
      <c r="K582" s="569" t="s">
        <v>14278</v>
      </c>
      <c r="L582" s="570">
        <v>7933000</v>
      </c>
      <c r="M582" s="81" t="s">
        <v>73</v>
      </c>
      <c r="N582" s="145"/>
      <c r="O582" s="482" t="s">
        <v>14279</v>
      </c>
      <c r="P582" s="482">
        <v>1081907898</v>
      </c>
      <c r="Q582" s="150">
        <v>33</v>
      </c>
      <c r="R582" s="169">
        <v>44943</v>
      </c>
      <c r="S582" s="570">
        <v>5363267343</v>
      </c>
      <c r="T582" s="169">
        <v>45001</v>
      </c>
      <c r="U582" s="566">
        <f>L582</f>
        <v>7933000</v>
      </c>
      <c r="V582" s="86" t="s">
        <v>70</v>
      </c>
      <c r="W582" s="481">
        <v>1082943047</v>
      </c>
      <c r="X582" s="482" t="s">
        <v>14280</v>
      </c>
      <c r="Y582" s="145"/>
      <c r="Z582" s="472">
        <v>45001</v>
      </c>
      <c r="AA582" s="472">
        <v>45001</v>
      </c>
      <c r="AB582" s="201" t="s">
        <v>80</v>
      </c>
      <c r="AC582" s="472">
        <v>45084</v>
      </c>
      <c r="AD582" s="150">
        <f t="shared" si="42"/>
        <v>83</v>
      </c>
      <c r="AE582" s="359">
        <v>0</v>
      </c>
      <c r="AF582" s="571">
        <v>0</v>
      </c>
      <c r="AG582" s="359">
        <v>0</v>
      </c>
      <c r="AH582" s="156" t="s">
        <v>80</v>
      </c>
      <c r="AI582" s="150">
        <f t="shared" si="38"/>
        <v>0</v>
      </c>
      <c r="AJ582" s="143">
        <v>0</v>
      </c>
      <c r="AK582" s="248">
        <v>0</v>
      </c>
      <c r="AL582" s="86" t="s">
        <v>80</v>
      </c>
      <c r="AM582" s="150">
        <v>0</v>
      </c>
      <c r="AN582" s="169" t="s">
        <v>80</v>
      </c>
      <c r="AO582" s="169" t="s">
        <v>80</v>
      </c>
      <c r="AP582" s="150">
        <f t="shared" si="41"/>
        <v>0</v>
      </c>
      <c r="AQ582" s="252">
        <f>+L582+AF582-AK582</f>
        <v>7933000</v>
      </c>
      <c r="AR582" s="86" t="s">
        <v>115</v>
      </c>
      <c r="AS582" s="143">
        <v>0</v>
      </c>
      <c r="AT582" s="203" t="s">
        <v>80</v>
      </c>
      <c r="AU582" s="248">
        <v>7933000</v>
      </c>
      <c r="AV582" s="364">
        <f t="shared" si="39"/>
        <v>0</v>
      </c>
      <c r="AW582" s="133">
        <f t="shared" si="40"/>
        <v>1</v>
      </c>
      <c r="AX582" s="201" t="s">
        <v>80</v>
      </c>
      <c r="AY582" s="86" t="s">
        <v>800</v>
      </c>
      <c r="AZ582" s="145" t="s">
        <v>14281</v>
      </c>
      <c r="BA582" s="81" t="s">
        <v>71</v>
      </c>
      <c r="BB582" s="81" t="s">
        <v>71</v>
      </c>
    </row>
    <row r="583" spans="2:54" s="296" customFormat="1" ht="15" customHeight="1" x14ac:dyDescent="0.2">
      <c r="B583" s="247">
        <v>2023</v>
      </c>
      <c r="C583" s="81">
        <v>891780111</v>
      </c>
      <c r="D583" s="82" t="s">
        <v>68</v>
      </c>
      <c r="E583" s="144" t="s">
        <v>14282</v>
      </c>
      <c r="F583" s="145" t="s">
        <v>14283</v>
      </c>
      <c r="G583" s="568">
        <v>0</v>
      </c>
      <c r="H583" s="145"/>
      <c r="I583" s="86" t="s">
        <v>78</v>
      </c>
      <c r="J583" s="317" t="s">
        <v>1527</v>
      </c>
      <c r="K583" s="569" t="s">
        <v>14284</v>
      </c>
      <c r="L583" s="570">
        <v>7933000</v>
      </c>
      <c r="M583" s="81" t="s">
        <v>73</v>
      </c>
      <c r="N583" s="145"/>
      <c r="O583" s="482" t="s">
        <v>1887</v>
      </c>
      <c r="P583" s="482">
        <v>1221970531</v>
      </c>
      <c r="Q583" s="150">
        <v>33</v>
      </c>
      <c r="R583" s="169">
        <v>44943</v>
      </c>
      <c r="S583" s="570">
        <v>5363267343</v>
      </c>
      <c r="T583" s="169">
        <v>45001</v>
      </c>
      <c r="U583" s="566">
        <f>L583</f>
        <v>7933000</v>
      </c>
      <c r="V583" s="86" t="s">
        <v>70</v>
      </c>
      <c r="W583" s="481">
        <v>1082943047</v>
      </c>
      <c r="X583" s="482" t="s">
        <v>14280</v>
      </c>
      <c r="Y583" s="145"/>
      <c r="Z583" s="472">
        <v>45001</v>
      </c>
      <c r="AA583" s="472">
        <v>45001</v>
      </c>
      <c r="AB583" s="201" t="s">
        <v>80</v>
      </c>
      <c r="AC583" s="472">
        <v>45084</v>
      </c>
      <c r="AD583" s="150">
        <f t="shared" si="42"/>
        <v>83</v>
      </c>
      <c r="AE583" s="359">
        <v>0</v>
      </c>
      <c r="AF583" s="571">
        <v>0</v>
      </c>
      <c r="AG583" s="359">
        <v>0</v>
      </c>
      <c r="AH583" s="156" t="s">
        <v>80</v>
      </c>
      <c r="AI583" s="150">
        <f t="shared" ref="AI583:AI646" si="43">+IF(AH583="1800-01-01",0,AH583-AC583)</f>
        <v>0</v>
      </c>
      <c r="AJ583" s="143">
        <v>0</v>
      </c>
      <c r="AK583" s="248">
        <v>0</v>
      </c>
      <c r="AL583" s="86" t="s">
        <v>80</v>
      </c>
      <c r="AM583" s="150">
        <v>0</v>
      </c>
      <c r="AN583" s="169" t="s">
        <v>80</v>
      </c>
      <c r="AO583" s="169" t="s">
        <v>80</v>
      </c>
      <c r="AP583" s="150">
        <f t="shared" si="41"/>
        <v>0</v>
      </c>
      <c r="AQ583" s="252">
        <f>+L583+AF583-AK583</f>
        <v>7933000</v>
      </c>
      <c r="AR583" s="86" t="s">
        <v>115</v>
      </c>
      <c r="AS583" s="143">
        <v>0</v>
      </c>
      <c r="AT583" s="203" t="s">
        <v>80</v>
      </c>
      <c r="AU583" s="248">
        <v>7933000</v>
      </c>
      <c r="AV583" s="364">
        <f t="shared" ref="AV583:AV646" si="44">AQ583-AU583</f>
        <v>0</v>
      </c>
      <c r="AW583" s="133">
        <f t="shared" ref="AW583:AW646" si="45">+AU583/AQ583</f>
        <v>1</v>
      </c>
      <c r="AX583" s="201" t="s">
        <v>80</v>
      </c>
      <c r="AY583" s="86" t="s">
        <v>800</v>
      </c>
      <c r="AZ583" s="145" t="s">
        <v>14285</v>
      </c>
      <c r="BA583" s="81" t="s">
        <v>71</v>
      </c>
      <c r="BB583" s="81" t="s">
        <v>71</v>
      </c>
    </row>
    <row r="584" spans="2:54" s="296" customFormat="1" ht="15" customHeight="1" x14ac:dyDescent="0.2">
      <c r="B584" s="247">
        <v>2023</v>
      </c>
      <c r="C584" s="81">
        <v>891780111</v>
      </c>
      <c r="D584" s="82" t="s">
        <v>68</v>
      </c>
      <c r="E584" s="144" t="s">
        <v>14286</v>
      </c>
      <c r="F584" s="145" t="s">
        <v>14287</v>
      </c>
      <c r="G584" s="568">
        <v>0</v>
      </c>
      <c r="H584" s="145"/>
      <c r="I584" s="86" t="s">
        <v>78</v>
      </c>
      <c r="J584" s="317" t="s">
        <v>1527</v>
      </c>
      <c r="K584" s="569" t="s">
        <v>14288</v>
      </c>
      <c r="L584" s="570">
        <v>7653000</v>
      </c>
      <c r="M584" s="81" t="s">
        <v>73</v>
      </c>
      <c r="N584" s="145"/>
      <c r="O584" s="482" t="s">
        <v>13194</v>
      </c>
      <c r="P584" s="482">
        <v>57466453</v>
      </c>
      <c r="Q584" s="150">
        <v>33</v>
      </c>
      <c r="R584" s="169">
        <v>44943</v>
      </c>
      <c r="S584" s="570">
        <v>5363267343</v>
      </c>
      <c r="T584" s="169">
        <v>45002</v>
      </c>
      <c r="U584" s="566">
        <f>L584</f>
        <v>7653000</v>
      </c>
      <c r="V584" s="86" t="s">
        <v>70</v>
      </c>
      <c r="W584" s="481">
        <v>36557666</v>
      </c>
      <c r="X584" s="482" t="s">
        <v>9555</v>
      </c>
      <c r="Y584" s="145"/>
      <c r="Z584" s="472">
        <v>45002</v>
      </c>
      <c r="AA584" s="472">
        <v>45002</v>
      </c>
      <c r="AB584" s="201" t="s">
        <v>80</v>
      </c>
      <c r="AC584" s="472">
        <v>45084</v>
      </c>
      <c r="AD584" s="150">
        <f t="shared" si="42"/>
        <v>82</v>
      </c>
      <c r="AE584" s="359">
        <v>1</v>
      </c>
      <c r="AF584" s="571">
        <v>2147000</v>
      </c>
      <c r="AG584" s="359">
        <v>1</v>
      </c>
      <c r="AH584" s="201">
        <v>45107</v>
      </c>
      <c r="AI584" s="150">
        <f t="shared" si="43"/>
        <v>23</v>
      </c>
      <c r="AJ584" s="143">
        <v>0</v>
      </c>
      <c r="AK584" s="248">
        <v>0</v>
      </c>
      <c r="AL584" s="86" t="s">
        <v>80</v>
      </c>
      <c r="AM584" s="150">
        <v>0</v>
      </c>
      <c r="AN584" s="169" t="s">
        <v>80</v>
      </c>
      <c r="AO584" s="169" t="s">
        <v>80</v>
      </c>
      <c r="AP584" s="150">
        <f t="shared" ref="AP584:AP647" si="46">IFERROR(+IF(AN584="1800-01-01",0,AO584-AN584),0)</f>
        <v>0</v>
      </c>
      <c r="AQ584" s="252">
        <f>+L584+AF584-AK584</f>
        <v>9800000</v>
      </c>
      <c r="AR584" s="86" t="s">
        <v>115</v>
      </c>
      <c r="AS584" s="143">
        <v>0</v>
      </c>
      <c r="AT584" s="203" t="s">
        <v>80</v>
      </c>
      <c r="AU584" s="248">
        <v>9800000</v>
      </c>
      <c r="AV584" s="364">
        <f t="shared" si="44"/>
        <v>0</v>
      </c>
      <c r="AW584" s="133">
        <f t="shared" si="45"/>
        <v>1</v>
      </c>
      <c r="AX584" s="201" t="s">
        <v>80</v>
      </c>
      <c r="AY584" s="86" t="s">
        <v>800</v>
      </c>
      <c r="AZ584" s="145" t="s">
        <v>14289</v>
      </c>
      <c r="BA584" s="81" t="s">
        <v>71</v>
      </c>
      <c r="BB584" s="81" t="s">
        <v>71</v>
      </c>
    </row>
    <row r="585" spans="2:54" s="296" customFormat="1" ht="15" customHeight="1" x14ac:dyDescent="0.2">
      <c r="B585" s="247">
        <v>2023</v>
      </c>
      <c r="C585" s="81">
        <v>891780111</v>
      </c>
      <c r="D585" s="82" t="s">
        <v>68</v>
      </c>
      <c r="E585" s="144" t="s">
        <v>14290</v>
      </c>
      <c r="F585" s="145" t="s">
        <v>14291</v>
      </c>
      <c r="G585" s="138">
        <v>0</v>
      </c>
      <c r="H585" s="145"/>
      <c r="I585" s="86" t="s">
        <v>78</v>
      </c>
      <c r="J585" s="81" t="s">
        <v>1527</v>
      </c>
      <c r="K585" s="141" t="s">
        <v>14284</v>
      </c>
      <c r="L585" s="248">
        <v>7933000</v>
      </c>
      <c r="M585" s="81" t="s">
        <v>73</v>
      </c>
      <c r="N585" s="145"/>
      <c r="O585" s="87" t="s">
        <v>14292</v>
      </c>
      <c r="P585" s="87">
        <v>1085230612</v>
      </c>
      <c r="Q585" s="150">
        <v>33</v>
      </c>
      <c r="R585" s="169">
        <v>44943</v>
      </c>
      <c r="S585" s="248">
        <v>5363267343</v>
      </c>
      <c r="T585" s="169">
        <v>45002</v>
      </c>
      <c r="U585" s="566">
        <f>L585</f>
        <v>7933000</v>
      </c>
      <c r="V585" s="86" t="s">
        <v>70</v>
      </c>
      <c r="W585" s="143">
        <v>57290542</v>
      </c>
      <c r="X585" s="87" t="s">
        <v>9009</v>
      </c>
      <c r="Y585" s="145"/>
      <c r="Z585" s="201">
        <v>45002</v>
      </c>
      <c r="AA585" s="201">
        <v>45002</v>
      </c>
      <c r="AB585" s="201" t="s">
        <v>80</v>
      </c>
      <c r="AC585" s="201">
        <v>45084</v>
      </c>
      <c r="AD585" s="150">
        <f t="shared" si="42"/>
        <v>82</v>
      </c>
      <c r="AE585" s="150">
        <v>1</v>
      </c>
      <c r="AF585" s="567">
        <v>2147000</v>
      </c>
      <c r="AG585" s="150">
        <v>1</v>
      </c>
      <c r="AH585" s="201">
        <v>45107</v>
      </c>
      <c r="AI585" s="150">
        <f t="shared" si="43"/>
        <v>23</v>
      </c>
      <c r="AJ585" s="143">
        <v>0</v>
      </c>
      <c r="AK585" s="248">
        <v>0</v>
      </c>
      <c r="AL585" s="86" t="s">
        <v>80</v>
      </c>
      <c r="AM585" s="150">
        <v>0</v>
      </c>
      <c r="AN585" s="169" t="s">
        <v>80</v>
      </c>
      <c r="AO585" s="169" t="s">
        <v>80</v>
      </c>
      <c r="AP585" s="150">
        <f t="shared" si="46"/>
        <v>0</v>
      </c>
      <c r="AQ585" s="252">
        <f>+L585+AF585-AK585</f>
        <v>10080000</v>
      </c>
      <c r="AR585" s="86" t="s">
        <v>115</v>
      </c>
      <c r="AS585" s="143">
        <v>0</v>
      </c>
      <c r="AT585" s="203" t="s">
        <v>80</v>
      </c>
      <c r="AU585" s="248">
        <v>10080000</v>
      </c>
      <c r="AV585" s="364">
        <f t="shared" si="44"/>
        <v>0</v>
      </c>
      <c r="AW585" s="133">
        <f t="shared" si="45"/>
        <v>1</v>
      </c>
      <c r="AX585" s="201" t="s">
        <v>80</v>
      </c>
      <c r="AY585" s="86" t="s">
        <v>800</v>
      </c>
      <c r="AZ585" s="145" t="s">
        <v>14293</v>
      </c>
      <c r="BA585" s="81" t="s">
        <v>71</v>
      </c>
      <c r="BB585" s="81" t="s">
        <v>71</v>
      </c>
    </row>
    <row r="586" spans="2:54" s="296" customFormat="1" ht="15" customHeight="1" x14ac:dyDescent="0.2">
      <c r="B586" s="247">
        <v>2023</v>
      </c>
      <c r="C586" s="81">
        <v>891780111</v>
      </c>
      <c r="D586" s="82" t="s">
        <v>68</v>
      </c>
      <c r="E586" s="144" t="s">
        <v>14294</v>
      </c>
      <c r="F586" s="145" t="s">
        <v>14295</v>
      </c>
      <c r="G586" s="138">
        <v>0</v>
      </c>
      <c r="H586" s="145"/>
      <c r="I586" s="86" t="s">
        <v>78</v>
      </c>
      <c r="J586" s="81" t="s">
        <v>1527</v>
      </c>
      <c r="K586" s="141" t="s">
        <v>14296</v>
      </c>
      <c r="L586" s="248">
        <v>8473000</v>
      </c>
      <c r="M586" s="81" t="s">
        <v>73</v>
      </c>
      <c r="N586" s="145"/>
      <c r="O586" s="87" t="s">
        <v>14297</v>
      </c>
      <c r="P586" s="87">
        <v>57442581</v>
      </c>
      <c r="Q586" s="150">
        <v>33</v>
      </c>
      <c r="R586" s="169">
        <v>44943</v>
      </c>
      <c r="S586" s="248">
        <v>5363267343</v>
      </c>
      <c r="T586" s="169">
        <v>45006</v>
      </c>
      <c r="U586" s="566">
        <f>L586</f>
        <v>8473000</v>
      </c>
      <c r="V586" s="86" t="s">
        <v>70</v>
      </c>
      <c r="W586" s="143">
        <v>93400727</v>
      </c>
      <c r="X586" s="87" t="s">
        <v>11494</v>
      </c>
      <c r="Y586" s="145"/>
      <c r="Z586" s="201">
        <v>45006</v>
      </c>
      <c r="AA586" s="201">
        <v>45006</v>
      </c>
      <c r="AB586" s="201" t="s">
        <v>80</v>
      </c>
      <c r="AC586" s="201">
        <v>45084</v>
      </c>
      <c r="AD586" s="150">
        <f t="shared" si="42"/>
        <v>78</v>
      </c>
      <c r="AE586" s="150">
        <v>1</v>
      </c>
      <c r="AF586" s="567">
        <v>2377000</v>
      </c>
      <c r="AG586" s="150">
        <v>1</v>
      </c>
      <c r="AH586" s="201">
        <v>45107</v>
      </c>
      <c r="AI586" s="150">
        <f t="shared" si="43"/>
        <v>23</v>
      </c>
      <c r="AJ586" s="143">
        <v>0</v>
      </c>
      <c r="AK586" s="248">
        <v>0</v>
      </c>
      <c r="AL586" s="86" t="s">
        <v>80</v>
      </c>
      <c r="AM586" s="150">
        <v>0</v>
      </c>
      <c r="AN586" s="169" t="s">
        <v>80</v>
      </c>
      <c r="AO586" s="169" t="s">
        <v>80</v>
      </c>
      <c r="AP586" s="150">
        <f t="shared" si="46"/>
        <v>0</v>
      </c>
      <c r="AQ586" s="252">
        <f>+L586+AF586-AK586</f>
        <v>10850000</v>
      </c>
      <c r="AR586" s="86" t="s">
        <v>115</v>
      </c>
      <c r="AS586" s="143">
        <v>0</v>
      </c>
      <c r="AT586" s="203" t="s">
        <v>80</v>
      </c>
      <c r="AU586" s="248">
        <v>10850000</v>
      </c>
      <c r="AV586" s="364">
        <f t="shared" si="44"/>
        <v>0</v>
      </c>
      <c r="AW586" s="133">
        <f t="shared" si="45"/>
        <v>1</v>
      </c>
      <c r="AX586" s="201" t="s">
        <v>80</v>
      </c>
      <c r="AY586" s="86" t="s">
        <v>800</v>
      </c>
      <c r="AZ586" s="145" t="s">
        <v>14298</v>
      </c>
      <c r="BA586" s="81" t="s">
        <v>71</v>
      </c>
      <c r="BB586" s="81" t="s">
        <v>71</v>
      </c>
    </row>
    <row r="587" spans="2:54" s="296" customFormat="1" ht="15" customHeight="1" x14ac:dyDescent="0.2">
      <c r="B587" s="247">
        <v>2023</v>
      </c>
      <c r="C587" s="81">
        <v>891780111</v>
      </c>
      <c r="D587" s="82" t="s">
        <v>68</v>
      </c>
      <c r="E587" s="144" t="s">
        <v>14299</v>
      </c>
      <c r="F587" s="145" t="s">
        <v>14300</v>
      </c>
      <c r="G587" s="138">
        <v>0</v>
      </c>
      <c r="H587" s="145"/>
      <c r="I587" s="86" t="s">
        <v>78</v>
      </c>
      <c r="J587" s="81" t="s">
        <v>1527</v>
      </c>
      <c r="K587" s="141" t="s">
        <v>14301</v>
      </c>
      <c r="L587" s="248">
        <v>8213000</v>
      </c>
      <c r="M587" s="81" t="s">
        <v>73</v>
      </c>
      <c r="N587" s="145"/>
      <c r="O587" s="87" t="s">
        <v>14302</v>
      </c>
      <c r="P587" s="87">
        <v>39143698</v>
      </c>
      <c r="Q587" s="150">
        <v>33</v>
      </c>
      <c r="R587" s="169">
        <v>44943</v>
      </c>
      <c r="S587" s="248">
        <v>5363267343</v>
      </c>
      <c r="T587" s="169">
        <v>45008</v>
      </c>
      <c r="U587" s="566">
        <f>L587</f>
        <v>8213000</v>
      </c>
      <c r="V587" s="86" t="s">
        <v>70</v>
      </c>
      <c r="W587" s="143">
        <v>30766322</v>
      </c>
      <c r="X587" s="87" t="s">
        <v>12962</v>
      </c>
      <c r="Y587" s="145"/>
      <c r="Z587" s="201">
        <v>45008</v>
      </c>
      <c r="AA587" s="201">
        <v>45008</v>
      </c>
      <c r="AB587" s="201" t="s">
        <v>80</v>
      </c>
      <c r="AC587" s="201">
        <v>45084</v>
      </c>
      <c r="AD587" s="150">
        <f t="shared" si="42"/>
        <v>76</v>
      </c>
      <c r="AE587" s="150">
        <v>1</v>
      </c>
      <c r="AF587" s="567">
        <v>2147000</v>
      </c>
      <c r="AG587" s="150">
        <v>1</v>
      </c>
      <c r="AH587" s="201">
        <v>45107</v>
      </c>
      <c r="AI587" s="150">
        <f t="shared" si="43"/>
        <v>23</v>
      </c>
      <c r="AJ587" s="143">
        <v>0</v>
      </c>
      <c r="AK587" s="248">
        <v>0</v>
      </c>
      <c r="AL587" s="86" t="s">
        <v>80</v>
      </c>
      <c r="AM587" s="150">
        <v>0</v>
      </c>
      <c r="AN587" s="169" t="s">
        <v>80</v>
      </c>
      <c r="AO587" s="169" t="s">
        <v>80</v>
      </c>
      <c r="AP587" s="150">
        <f t="shared" si="46"/>
        <v>0</v>
      </c>
      <c r="AQ587" s="252">
        <f>+L587+AF587-AK587</f>
        <v>10360000</v>
      </c>
      <c r="AR587" s="86" t="s">
        <v>115</v>
      </c>
      <c r="AS587" s="143">
        <v>0</v>
      </c>
      <c r="AT587" s="203" t="s">
        <v>80</v>
      </c>
      <c r="AU587" s="248">
        <v>10360000</v>
      </c>
      <c r="AV587" s="364">
        <f t="shared" si="44"/>
        <v>0</v>
      </c>
      <c r="AW587" s="133">
        <f t="shared" si="45"/>
        <v>1</v>
      </c>
      <c r="AX587" s="201" t="s">
        <v>80</v>
      </c>
      <c r="AY587" s="86" t="s">
        <v>800</v>
      </c>
      <c r="AZ587" s="145" t="s">
        <v>14303</v>
      </c>
      <c r="BA587" s="81" t="s">
        <v>71</v>
      </c>
      <c r="BB587" s="81" t="s">
        <v>71</v>
      </c>
    </row>
    <row r="588" spans="2:54" s="296" customFormat="1" ht="15" customHeight="1" x14ac:dyDescent="0.2">
      <c r="B588" s="247">
        <v>2023</v>
      </c>
      <c r="C588" s="81">
        <v>891780111</v>
      </c>
      <c r="D588" s="82" t="s">
        <v>68</v>
      </c>
      <c r="E588" s="144" t="s">
        <v>14304</v>
      </c>
      <c r="F588" s="145" t="s">
        <v>14305</v>
      </c>
      <c r="G588" s="568">
        <v>0</v>
      </c>
      <c r="H588" s="145"/>
      <c r="I588" s="86" t="s">
        <v>78</v>
      </c>
      <c r="J588" s="317" t="s">
        <v>1527</v>
      </c>
      <c r="K588" s="569" t="s">
        <v>14306</v>
      </c>
      <c r="L588" s="570">
        <v>5193000</v>
      </c>
      <c r="M588" s="81" t="s">
        <v>73</v>
      </c>
      <c r="N588" s="145"/>
      <c r="O588" s="482" t="s">
        <v>14307</v>
      </c>
      <c r="P588" s="482">
        <v>1065134989</v>
      </c>
      <c r="Q588" s="150">
        <v>33</v>
      </c>
      <c r="R588" s="169">
        <v>44943</v>
      </c>
      <c r="S588" s="570">
        <v>5363267343</v>
      </c>
      <c r="T588" s="169">
        <v>45009</v>
      </c>
      <c r="U588" s="566">
        <f>L588</f>
        <v>5193000</v>
      </c>
      <c r="V588" s="86" t="s">
        <v>70</v>
      </c>
      <c r="W588" s="481">
        <v>2536172</v>
      </c>
      <c r="X588" s="482" t="s">
        <v>14308</v>
      </c>
      <c r="Y588" s="145"/>
      <c r="Z588" s="472">
        <v>45009</v>
      </c>
      <c r="AA588" s="472">
        <v>45009</v>
      </c>
      <c r="AB588" s="201" t="s">
        <v>80</v>
      </c>
      <c r="AC588" s="472">
        <v>45084</v>
      </c>
      <c r="AD588" s="150">
        <f t="shared" si="42"/>
        <v>75</v>
      </c>
      <c r="AE588" s="359">
        <v>1</v>
      </c>
      <c r="AF588" s="571">
        <v>1457000</v>
      </c>
      <c r="AG588" s="359">
        <v>1</v>
      </c>
      <c r="AH588" s="201">
        <v>45107</v>
      </c>
      <c r="AI588" s="150">
        <f t="shared" si="43"/>
        <v>23</v>
      </c>
      <c r="AJ588" s="143">
        <v>0</v>
      </c>
      <c r="AK588" s="248">
        <v>0</v>
      </c>
      <c r="AL588" s="86" t="s">
        <v>80</v>
      </c>
      <c r="AM588" s="150">
        <v>0</v>
      </c>
      <c r="AN588" s="169" t="s">
        <v>80</v>
      </c>
      <c r="AO588" s="169" t="s">
        <v>80</v>
      </c>
      <c r="AP588" s="150">
        <f t="shared" si="46"/>
        <v>0</v>
      </c>
      <c r="AQ588" s="252">
        <f>+L588+AF588-AK588</f>
        <v>6650000</v>
      </c>
      <c r="AR588" s="86" t="s">
        <v>115</v>
      </c>
      <c r="AS588" s="143">
        <v>0</v>
      </c>
      <c r="AT588" s="203" t="s">
        <v>80</v>
      </c>
      <c r="AU588" s="248">
        <v>6650000</v>
      </c>
      <c r="AV588" s="364">
        <f t="shared" si="44"/>
        <v>0</v>
      </c>
      <c r="AW588" s="133">
        <f t="shared" si="45"/>
        <v>1</v>
      </c>
      <c r="AX588" s="201" t="s">
        <v>80</v>
      </c>
      <c r="AY588" s="86" t="s">
        <v>800</v>
      </c>
      <c r="AZ588" s="145" t="s">
        <v>14309</v>
      </c>
      <c r="BA588" s="81" t="s">
        <v>71</v>
      </c>
      <c r="BB588" s="81" t="s">
        <v>71</v>
      </c>
    </row>
    <row r="589" spans="2:54" s="296" customFormat="1" ht="15" customHeight="1" x14ac:dyDescent="0.2">
      <c r="B589" s="247">
        <v>2023</v>
      </c>
      <c r="C589" s="81">
        <v>891780111</v>
      </c>
      <c r="D589" s="82" t="s">
        <v>68</v>
      </c>
      <c r="E589" s="144" t="s">
        <v>14310</v>
      </c>
      <c r="F589" s="145" t="s">
        <v>14311</v>
      </c>
      <c r="G589" s="568">
        <v>0</v>
      </c>
      <c r="H589" s="145"/>
      <c r="I589" s="86" t="s">
        <v>78</v>
      </c>
      <c r="J589" s="317" t="s">
        <v>1527</v>
      </c>
      <c r="K589" s="569" t="s">
        <v>14312</v>
      </c>
      <c r="L589" s="570">
        <v>8473000</v>
      </c>
      <c r="M589" s="81" t="s">
        <v>73</v>
      </c>
      <c r="N589" s="145"/>
      <c r="O589" s="482" t="s">
        <v>14313</v>
      </c>
      <c r="P589" s="482">
        <v>17805883</v>
      </c>
      <c r="Q589" s="150">
        <v>33</v>
      </c>
      <c r="R589" s="169">
        <v>44943</v>
      </c>
      <c r="S589" s="570">
        <v>5363267343</v>
      </c>
      <c r="T589" s="169">
        <v>45009</v>
      </c>
      <c r="U589" s="566">
        <f>L589</f>
        <v>8473000</v>
      </c>
      <c r="V589" s="86" t="s">
        <v>70</v>
      </c>
      <c r="W589" s="481">
        <v>85449357</v>
      </c>
      <c r="X589" s="482" t="s">
        <v>11662</v>
      </c>
      <c r="Y589" s="145"/>
      <c r="Z589" s="472">
        <v>45009</v>
      </c>
      <c r="AA589" s="472">
        <v>45009</v>
      </c>
      <c r="AB589" s="201" t="s">
        <v>80</v>
      </c>
      <c r="AC589" s="472">
        <v>45084</v>
      </c>
      <c r="AD589" s="150">
        <f t="shared" si="42"/>
        <v>75</v>
      </c>
      <c r="AE589" s="359">
        <v>1</v>
      </c>
      <c r="AF589" s="571">
        <v>2377000</v>
      </c>
      <c r="AG589" s="359">
        <v>1</v>
      </c>
      <c r="AH589" s="201">
        <v>45107</v>
      </c>
      <c r="AI589" s="150">
        <f t="shared" si="43"/>
        <v>23</v>
      </c>
      <c r="AJ589" s="143">
        <v>0</v>
      </c>
      <c r="AK589" s="248">
        <v>0</v>
      </c>
      <c r="AL589" s="86" t="s">
        <v>80</v>
      </c>
      <c r="AM589" s="150">
        <v>0</v>
      </c>
      <c r="AN589" s="169" t="s">
        <v>80</v>
      </c>
      <c r="AO589" s="169" t="s">
        <v>80</v>
      </c>
      <c r="AP589" s="150">
        <f t="shared" si="46"/>
        <v>0</v>
      </c>
      <c r="AQ589" s="252">
        <f>+L589+AF589-AK589</f>
        <v>10850000</v>
      </c>
      <c r="AR589" s="86" t="s">
        <v>115</v>
      </c>
      <c r="AS589" s="143">
        <v>0</v>
      </c>
      <c r="AT589" s="203" t="s">
        <v>80</v>
      </c>
      <c r="AU589" s="248">
        <v>10850000</v>
      </c>
      <c r="AV589" s="364">
        <f t="shared" si="44"/>
        <v>0</v>
      </c>
      <c r="AW589" s="133">
        <f t="shared" si="45"/>
        <v>1</v>
      </c>
      <c r="AX589" s="201" t="s">
        <v>80</v>
      </c>
      <c r="AY589" s="86" t="s">
        <v>800</v>
      </c>
      <c r="AZ589" s="145" t="s">
        <v>14314</v>
      </c>
      <c r="BA589" s="81" t="s">
        <v>71</v>
      </c>
      <c r="BB589" s="81" t="s">
        <v>71</v>
      </c>
    </row>
    <row r="590" spans="2:54" s="296" customFormat="1" ht="15" customHeight="1" x14ac:dyDescent="0.2">
      <c r="B590" s="247">
        <v>2023</v>
      </c>
      <c r="C590" s="81">
        <v>891780111</v>
      </c>
      <c r="D590" s="82" t="s">
        <v>68</v>
      </c>
      <c r="E590" s="144" t="s">
        <v>14315</v>
      </c>
      <c r="F590" s="145" t="s">
        <v>14316</v>
      </c>
      <c r="G590" s="568">
        <v>0</v>
      </c>
      <c r="H590" s="145"/>
      <c r="I590" s="86" t="s">
        <v>78</v>
      </c>
      <c r="J590" s="317" t="s">
        <v>120</v>
      </c>
      <c r="K590" s="569" t="s">
        <v>14317</v>
      </c>
      <c r="L590" s="570">
        <v>14393000</v>
      </c>
      <c r="M590" s="81" t="s">
        <v>73</v>
      </c>
      <c r="N590" s="145"/>
      <c r="O590" s="482" t="s">
        <v>14318</v>
      </c>
      <c r="P590" s="482">
        <v>7600549</v>
      </c>
      <c r="Q590" s="150">
        <v>508</v>
      </c>
      <c r="R590" s="169">
        <v>44984</v>
      </c>
      <c r="S590" s="575">
        <v>173192000</v>
      </c>
      <c r="T590" s="169">
        <v>45012</v>
      </c>
      <c r="U590" s="566">
        <f>L590</f>
        <v>14393000</v>
      </c>
      <c r="V590" s="86" t="s">
        <v>70</v>
      </c>
      <c r="W590" s="481">
        <v>72175281</v>
      </c>
      <c r="X590" s="482" t="s">
        <v>10639</v>
      </c>
      <c r="Y590" s="145"/>
      <c r="Z590" s="472">
        <v>45012</v>
      </c>
      <c r="AA590" s="472">
        <v>45012</v>
      </c>
      <c r="AB590" s="201" t="s">
        <v>80</v>
      </c>
      <c r="AC590" s="472">
        <v>45084</v>
      </c>
      <c r="AD590" s="150">
        <f t="shared" si="42"/>
        <v>72</v>
      </c>
      <c r="AE590" s="359">
        <v>1</v>
      </c>
      <c r="AF590" s="571">
        <v>2607000</v>
      </c>
      <c r="AG590" s="359">
        <v>1</v>
      </c>
      <c r="AH590" s="201">
        <v>45107</v>
      </c>
      <c r="AI590" s="150">
        <f t="shared" si="43"/>
        <v>23</v>
      </c>
      <c r="AJ590" s="143">
        <v>0</v>
      </c>
      <c r="AK590" s="248">
        <v>0</v>
      </c>
      <c r="AL590" s="86" t="s">
        <v>80</v>
      </c>
      <c r="AM590" s="150">
        <v>0</v>
      </c>
      <c r="AN590" s="169" t="s">
        <v>80</v>
      </c>
      <c r="AO590" s="169" t="s">
        <v>80</v>
      </c>
      <c r="AP590" s="150">
        <f t="shared" si="46"/>
        <v>0</v>
      </c>
      <c r="AQ590" s="252">
        <f>+L590+AF590-AK590</f>
        <v>17000000</v>
      </c>
      <c r="AR590" s="86" t="s">
        <v>115</v>
      </c>
      <c r="AS590" s="143">
        <v>0</v>
      </c>
      <c r="AT590" s="203" t="s">
        <v>80</v>
      </c>
      <c r="AU590" s="248">
        <v>17000000</v>
      </c>
      <c r="AV590" s="364">
        <f t="shared" si="44"/>
        <v>0</v>
      </c>
      <c r="AW590" s="133">
        <f t="shared" si="45"/>
        <v>1</v>
      </c>
      <c r="AX590" s="201" t="s">
        <v>80</v>
      </c>
      <c r="AY590" s="86" t="s">
        <v>800</v>
      </c>
      <c r="AZ590" s="145" t="s">
        <v>14319</v>
      </c>
      <c r="BA590" s="81" t="s">
        <v>71</v>
      </c>
      <c r="BB590" s="81" t="s">
        <v>71</v>
      </c>
    </row>
    <row r="591" spans="2:54" s="296" customFormat="1" ht="15" customHeight="1" x14ac:dyDescent="0.2">
      <c r="B591" s="247">
        <v>2023</v>
      </c>
      <c r="C591" s="81">
        <v>891780111</v>
      </c>
      <c r="D591" s="82" t="s">
        <v>68</v>
      </c>
      <c r="E591" s="144" t="s">
        <v>14320</v>
      </c>
      <c r="F591" s="145" t="s">
        <v>14321</v>
      </c>
      <c r="G591" s="568">
        <v>0</v>
      </c>
      <c r="H591" s="145"/>
      <c r="I591" s="86" t="s">
        <v>78</v>
      </c>
      <c r="J591" s="317" t="s">
        <v>120</v>
      </c>
      <c r="K591" s="569" t="s">
        <v>14322</v>
      </c>
      <c r="L591" s="570">
        <v>5667000</v>
      </c>
      <c r="M591" s="81" t="s">
        <v>73</v>
      </c>
      <c r="N591" s="145"/>
      <c r="O591" s="482" t="s">
        <v>14323</v>
      </c>
      <c r="P591" s="482">
        <v>1193329492</v>
      </c>
      <c r="Q591" s="150">
        <v>352</v>
      </c>
      <c r="R591" s="169">
        <v>44970</v>
      </c>
      <c r="S591" s="575">
        <v>32000000</v>
      </c>
      <c r="T591" s="169">
        <v>45016</v>
      </c>
      <c r="U591" s="566">
        <f>L591</f>
        <v>5667000</v>
      </c>
      <c r="V591" s="86" t="s">
        <v>70</v>
      </c>
      <c r="W591" s="481">
        <v>1082868728</v>
      </c>
      <c r="X591" s="482" t="s">
        <v>10958</v>
      </c>
      <c r="Y591" s="145"/>
      <c r="Z591" s="472">
        <v>45016</v>
      </c>
      <c r="AA591" s="472">
        <v>45026</v>
      </c>
      <c r="AB591" s="201" t="s">
        <v>80</v>
      </c>
      <c r="AC591" s="472">
        <v>45084</v>
      </c>
      <c r="AD591" s="150">
        <f t="shared" si="42"/>
        <v>58</v>
      </c>
      <c r="AE591" s="359">
        <v>0</v>
      </c>
      <c r="AF591" s="571">
        <v>0</v>
      </c>
      <c r="AG591" s="359">
        <v>0</v>
      </c>
      <c r="AH591" s="156" t="s">
        <v>80</v>
      </c>
      <c r="AI591" s="150">
        <f t="shared" si="43"/>
        <v>0</v>
      </c>
      <c r="AJ591" s="143">
        <v>0</v>
      </c>
      <c r="AK591" s="248">
        <v>0</v>
      </c>
      <c r="AL591" s="86" t="s">
        <v>80</v>
      </c>
      <c r="AM591" s="150">
        <v>0</v>
      </c>
      <c r="AN591" s="169" t="s">
        <v>80</v>
      </c>
      <c r="AO591" s="169" t="s">
        <v>80</v>
      </c>
      <c r="AP591" s="150">
        <f t="shared" si="46"/>
        <v>0</v>
      </c>
      <c r="AQ591" s="252">
        <f>+L591+AF591-AK591</f>
        <v>5667000</v>
      </c>
      <c r="AR591" s="86" t="s">
        <v>115</v>
      </c>
      <c r="AS591" s="143">
        <v>0</v>
      </c>
      <c r="AT591" s="203" t="s">
        <v>80</v>
      </c>
      <c r="AU591" s="248">
        <v>5667000</v>
      </c>
      <c r="AV591" s="364">
        <f t="shared" si="44"/>
        <v>0</v>
      </c>
      <c r="AW591" s="133">
        <f t="shared" si="45"/>
        <v>1</v>
      </c>
      <c r="AX591" s="201" t="s">
        <v>80</v>
      </c>
      <c r="AY591" s="86" t="s">
        <v>800</v>
      </c>
      <c r="AZ591" s="145" t="s">
        <v>14324</v>
      </c>
      <c r="BA591" s="81" t="s">
        <v>71</v>
      </c>
      <c r="BB591" s="81" t="s">
        <v>71</v>
      </c>
    </row>
    <row r="592" spans="2:54" s="296" customFormat="1" ht="15" customHeight="1" x14ac:dyDescent="0.2">
      <c r="B592" s="247">
        <v>2023</v>
      </c>
      <c r="C592" s="81">
        <v>891780111</v>
      </c>
      <c r="D592" s="82" t="s">
        <v>68</v>
      </c>
      <c r="E592" s="144" t="s">
        <v>14325</v>
      </c>
      <c r="F592" s="145" t="s">
        <v>14326</v>
      </c>
      <c r="G592" s="568">
        <v>0</v>
      </c>
      <c r="H592" s="145"/>
      <c r="I592" s="86" t="s">
        <v>78</v>
      </c>
      <c r="J592" s="317" t="s">
        <v>1527</v>
      </c>
      <c r="K592" s="569" t="s">
        <v>14327</v>
      </c>
      <c r="L592" s="570">
        <v>6253000</v>
      </c>
      <c r="M592" s="81" t="s">
        <v>73</v>
      </c>
      <c r="N592" s="145"/>
      <c r="O592" s="482" t="s">
        <v>14328</v>
      </c>
      <c r="P592" s="482">
        <v>1082952750</v>
      </c>
      <c r="Q592" s="150">
        <v>33</v>
      </c>
      <c r="R592" s="169">
        <v>44943</v>
      </c>
      <c r="S592" s="570">
        <v>5363267343</v>
      </c>
      <c r="T592" s="169">
        <v>45016</v>
      </c>
      <c r="U592" s="566">
        <f>L592</f>
        <v>6253000</v>
      </c>
      <c r="V592" s="86" t="s">
        <v>70</v>
      </c>
      <c r="W592" s="481">
        <v>36557666</v>
      </c>
      <c r="X592" s="482" t="s">
        <v>9555</v>
      </c>
      <c r="Y592" s="145"/>
      <c r="Z592" s="472">
        <v>45016</v>
      </c>
      <c r="AA592" s="472">
        <v>45026</v>
      </c>
      <c r="AB592" s="201" t="s">
        <v>80</v>
      </c>
      <c r="AC592" s="472">
        <v>45084</v>
      </c>
      <c r="AD592" s="150">
        <f t="shared" si="42"/>
        <v>58</v>
      </c>
      <c r="AE592" s="359">
        <v>1</v>
      </c>
      <c r="AF592" s="571">
        <v>2147000</v>
      </c>
      <c r="AG592" s="359">
        <v>1</v>
      </c>
      <c r="AH592" s="201">
        <v>45107</v>
      </c>
      <c r="AI592" s="150">
        <f t="shared" si="43"/>
        <v>23</v>
      </c>
      <c r="AJ592" s="143">
        <v>0</v>
      </c>
      <c r="AK592" s="248">
        <v>0</v>
      </c>
      <c r="AL592" s="86" t="s">
        <v>80</v>
      </c>
      <c r="AM592" s="150">
        <v>0</v>
      </c>
      <c r="AN592" s="169" t="s">
        <v>80</v>
      </c>
      <c r="AO592" s="169" t="s">
        <v>80</v>
      </c>
      <c r="AP592" s="150">
        <f t="shared" si="46"/>
        <v>0</v>
      </c>
      <c r="AQ592" s="252">
        <f>+L592+AF592-AK592</f>
        <v>8400000</v>
      </c>
      <c r="AR592" s="86" t="s">
        <v>115</v>
      </c>
      <c r="AS592" s="143">
        <v>0</v>
      </c>
      <c r="AT592" s="203" t="s">
        <v>80</v>
      </c>
      <c r="AU592" s="248">
        <v>8400000</v>
      </c>
      <c r="AV592" s="364">
        <f t="shared" si="44"/>
        <v>0</v>
      </c>
      <c r="AW592" s="133">
        <f t="shared" si="45"/>
        <v>1</v>
      </c>
      <c r="AX592" s="201" t="s">
        <v>80</v>
      </c>
      <c r="AY592" s="86" t="s">
        <v>800</v>
      </c>
      <c r="AZ592" s="145" t="s">
        <v>14329</v>
      </c>
      <c r="BA592" s="81" t="s">
        <v>71</v>
      </c>
      <c r="BB592" s="81" t="s">
        <v>71</v>
      </c>
    </row>
    <row r="593" spans="2:54" s="296" customFormat="1" ht="15" customHeight="1" x14ac:dyDescent="0.2">
      <c r="B593" s="247">
        <v>2023</v>
      </c>
      <c r="C593" s="81">
        <v>891780111</v>
      </c>
      <c r="D593" s="82" t="s">
        <v>68</v>
      </c>
      <c r="E593" s="144" t="s">
        <v>14330</v>
      </c>
      <c r="F593" s="145" t="s">
        <v>14331</v>
      </c>
      <c r="G593" s="568">
        <v>0</v>
      </c>
      <c r="H593" s="145"/>
      <c r="I593" s="86" t="s">
        <v>78</v>
      </c>
      <c r="J593" s="317" t="s">
        <v>1527</v>
      </c>
      <c r="K593" s="569" t="s">
        <v>14332</v>
      </c>
      <c r="L593" s="570">
        <v>13400000</v>
      </c>
      <c r="M593" s="81" t="s">
        <v>73</v>
      </c>
      <c r="N593" s="145"/>
      <c r="O593" s="482" t="s">
        <v>14333</v>
      </c>
      <c r="P593" s="482">
        <v>1045698561</v>
      </c>
      <c r="Q593" s="150">
        <v>33</v>
      </c>
      <c r="R593" s="169">
        <v>44943</v>
      </c>
      <c r="S593" s="570">
        <v>5363267343</v>
      </c>
      <c r="T593" s="169">
        <v>45016</v>
      </c>
      <c r="U593" s="566">
        <f>L593</f>
        <v>13400000</v>
      </c>
      <c r="V593" s="86" t="s">
        <v>70</v>
      </c>
      <c r="W593" s="481">
        <v>12621405</v>
      </c>
      <c r="X593" s="482" t="s">
        <v>14334</v>
      </c>
      <c r="Y593" s="145"/>
      <c r="Z593" s="472">
        <v>45016</v>
      </c>
      <c r="AA593" s="472">
        <v>45026</v>
      </c>
      <c r="AB593" s="201" t="s">
        <v>80</v>
      </c>
      <c r="AC593" s="472">
        <v>45084</v>
      </c>
      <c r="AD593" s="150">
        <f t="shared" si="42"/>
        <v>58</v>
      </c>
      <c r="AE593" s="359">
        <v>1</v>
      </c>
      <c r="AF593" s="571">
        <v>4600000</v>
      </c>
      <c r="AG593" s="359">
        <v>1</v>
      </c>
      <c r="AH593" s="201">
        <v>45107</v>
      </c>
      <c r="AI593" s="150">
        <f t="shared" si="43"/>
        <v>23</v>
      </c>
      <c r="AJ593" s="143">
        <v>0</v>
      </c>
      <c r="AK593" s="248">
        <v>0</v>
      </c>
      <c r="AL593" s="86" t="s">
        <v>80</v>
      </c>
      <c r="AM593" s="150">
        <v>0</v>
      </c>
      <c r="AN593" s="169" t="s">
        <v>80</v>
      </c>
      <c r="AO593" s="169" t="s">
        <v>80</v>
      </c>
      <c r="AP593" s="150">
        <f t="shared" si="46"/>
        <v>0</v>
      </c>
      <c r="AQ593" s="252">
        <f>+L593+AF593-AK593</f>
        <v>18000000</v>
      </c>
      <c r="AR593" s="86" t="s">
        <v>115</v>
      </c>
      <c r="AS593" s="143">
        <v>0</v>
      </c>
      <c r="AT593" s="203" t="s">
        <v>80</v>
      </c>
      <c r="AU593" s="248">
        <v>18000000</v>
      </c>
      <c r="AV593" s="364">
        <f t="shared" si="44"/>
        <v>0</v>
      </c>
      <c r="AW593" s="133">
        <f t="shared" si="45"/>
        <v>1</v>
      </c>
      <c r="AX593" s="201" t="s">
        <v>80</v>
      </c>
      <c r="AY593" s="86" t="s">
        <v>800</v>
      </c>
      <c r="AZ593" s="145" t="s">
        <v>14335</v>
      </c>
      <c r="BA593" s="81" t="s">
        <v>71</v>
      </c>
      <c r="BB593" s="81" t="s">
        <v>71</v>
      </c>
    </row>
    <row r="594" spans="2:54" s="296" customFormat="1" ht="15" customHeight="1" x14ac:dyDescent="0.2">
      <c r="B594" s="247">
        <v>2023</v>
      </c>
      <c r="C594" s="81">
        <v>891780111</v>
      </c>
      <c r="D594" s="82" t="s">
        <v>68</v>
      </c>
      <c r="E594" s="144" t="s">
        <v>14336</v>
      </c>
      <c r="F594" s="145" t="s">
        <v>14337</v>
      </c>
      <c r="G594" s="568">
        <v>0</v>
      </c>
      <c r="H594" s="145"/>
      <c r="I594" s="86" t="s">
        <v>78</v>
      </c>
      <c r="J594" s="317" t="s">
        <v>1527</v>
      </c>
      <c r="K594" s="569" t="s">
        <v>14338</v>
      </c>
      <c r="L594" s="570">
        <v>6253000</v>
      </c>
      <c r="M594" s="81" t="s">
        <v>73</v>
      </c>
      <c r="N594" s="145"/>
      <c r="O594" s="482" t="s">
        <v>14339</v>
      </c>
      <c r="P594" s="482">
        <v>1082999140</v>
      </c>
      <c r="Q594" s="150">
        <v>33</v>
      </c>
      <c r="R594" s="169">
        <v>44943</v>
      </c>
      <c r="S594" s="570">
        <v>5363267343</v>
      </c>
      <c r="T594" s="169">
        <v>45030</v>
      </c>
      <c r="U594" s="566">
        <f>L594</f>
        <v>6253000</v>
      </c>
      <c r="V594" s="86" t="s">
        <v>70</v>
      </c>
      <c r="W594" s="481">
        <v>15443332</v>
      </c>
      <c r="X594" s="482" t="s">
        <v>9540</v>
      </c>
      <c r="Y594" s="145"/>
      <c r="Z594" s="472">
        <v>45030</v>
      </c>
      <c r="AA594" s="472">
        <v>45030</v>
      </c>
      <c r="AB594" s="201" t="s">
        <v>80</v>
      </c>
      <c r="AC594" s="472">
        <v>45084</v>
      </c>
      <c r="AD594" s="150">
        <f t="shared" si="42"/>
        <v>54</v>
      </c>
      <c r="AE594" s="359">
        <v>1</v>
      </c>
      <c r="AF594" s="571">
        <v>2147000</v>
      </c>
      <c r="AG594" s="359">
        <v>1</v>
      </c>
      <c r="AH594" s="201">
        <v>45107</v>
      </c>
      <c r="AI594" s="150">
        <f t="shared" si="43"/>
        <v>23</v>
      </c>
      <c r="AJ594" s="143">
        <v>0</v>
      </c>
      <c r="AK594" s="248">
        <v>0</v>
      </c>
      <c r="AL594" s="86" t="s">
        <v>80</v>
      </c>
      <c r="AM594" s="150">
        <v>0</v>
      </c>
      <c r="AN594" s="169" t="s">
        <v>80</v>
      </c>
      <c r="AO594" s="169" t="s">
        <v>80</v>
      </c>
      <c r="AP594" s="150">
        <f t="shared" si="46"/>
        <v>0</v>
      </c>
      <c r="AQ594" s="252">
        <f>+L594+AF594-AK594</f>
        <v>8400000</v>
      </c>
      <c r="AR594" s="86" t="s">
        <v>115</v>
      </c>
      <c r="AS594" s="143">
        <v>0</v>
      </c>
      <c r="AT594" s="203" t="s">
        <v>80</v>
      </c>
      <c r="AU594" s="248">
        <v>8400000</v>
      </c>
      <c r="AV594" s="364">
        <f t="shared" si="44"/>
        <v>0</v>
      </c>
      <c r="AW594" s="133">
        <f t="shared" si="45"/>
        <v>1</v>
      </c>
      <c r="AX594" s="201" t="s">
        <v>80</v>
      </c>
      <c r="AY594" s="86" t="s">
        <v>800</v>
      </c>
      <c r="AZ594" s="145" t="s">
        <v>14340</v>
      </c>
      <c r="BA594" s="81" t="s">
        <v>71</v>
      </c>
      <c r="BB594" s="81" t="s">
        <v>71</v>
      </c>
    </row>
    <row r="595" spans="2:54" s="296" customFormat="1" ht="15" customHeight="1" x14ac:dyDescent="0.2">
      <c r="B595" s="247">
        <v>2023</v>
      </c>
      <c r="C595" s="81">
        <v>891780111</v>
      </c>
      <c r="D595" s="82" t="s">
        <v>68</v>
      </c>
      <c r="E595" s="144" t="s">
        <v>14341</v>
      </c>
      <c r="F595" s="145" t="s">
        <v>14342</v>
      </c>
      <c r="G595" s="568">
        <v>0</v>
      </c>
      <c r="H595" s="145"/>
      <c r="I595" s="86" t="s">
        <v>78</v>
      </c>
      <c r="J595" s="317" t="s">
        <v>1527</v>
      </c>
      <c r="K595" s="569" t="s">
        <v>14343</v>
      </c>
      <c r="L595" s="570">
        <v>4760000</v>
      </c>
      <c r="M595" s="81" t="s">
        <v>73</v>
      </c>
      <c r="N595" s="145"/>
      <c r="O595" s="482" t="s">
        <v>14344</v>
      </c>
      <c r="P595" s="482">
        <v>1103117987</v>
      </c>
      <c r="Q595" s="150">
        <v>33</v>
      </c>
      <c r="R595" s="169">
        <v>44943</v>
      </c>
      <c r="S595" s="570">
        <v>5363267343</v>
      </c>
      <c r="T595" s="169">
        <v>45034</v>
      </c>
      <c r="U595" s="566">
        <f>L595</f>
        <v>4760000</v>
      </c>
      <c r="V595" s="86" t="s">
        <v>70</v>
      </c>
      <c r="W595" s="481">
        <v>1082863147</v>
      </c>
      <c r="X595" s="482" t="s">
        <v>13176</v>
      </c>
      <c r="Y595" s="145"/>
      <c r="Z595" s="472">
        <v>45034</v>
      </c>
      <c r="AA595" s="472">
        <v>45034</v>
      </c>
      <c r="AB595" s="201" t="s">
        <v>80</v>
      </c>
      <c r="AC595" s="472">
        <v>45084</v>
      </c>
      <c r="AD595" s="150">
        <f t="shared" si="42"/>
        <v>50</v>
      </c>
      <c r="AE595" s="359">
        <v>1</v>
      </c>
      <c r="AF595" s="571">
        <v>2147000</v>
      </c>
      <c r="AG595" s="359">
        <v>1</v>
      </c>
      <c r="AH595" s="201">
        <v>45107</v>
      </c>
      <c r="AI595" s="150">
        <f t="shared" si="43"/>
        <v>23</v>
      </c>
      <c r="AJ595" s="143">
        <v>0</v>
      </c>
      <c r="AK595" s="248">
        <v>0</v>
      </c>
      <c r="AL595" s="86" t="s">
        <v>80</v>
      </c>
      <c r="AM595" s="150">
        <v>0</v>
      </c>
      <c r="AN595" s="169" t="s">
        <v>80</v>
      </c>
      <c r="AO595" s="169" t="s">
        <v>80</v>
      </c>
      <c r="AP595" s="150">
        <f t="shared" si="46"/>
        <v>0</v>
      </c>
      <c r="AQ595" s="252">
        <f>+L595+AF595-AK595</f>
        <v>6907000</v>
      </c>
      <c r="AR595" s="86" t="s">
        <v>115</v>
      </c>
      <c r="AS595" s="143">
        <v>0</v>
      </c>
      <c r="AT595" s="203" t="s">
        <v>80</v>
      </c>
      <c r="AU595" s="248">
        <v>6907000</v>
      </c>
      <c r="AV595" s="364">
        <f t="shared" si="44"/>
        <v>0</v>
      </c>
      <c r="AW595" s="133">
        <f t="shared" si="45"/>
        <v>1</v>
      </c>
      <c r="AX595" s="201" t="s">
        <v>80</v>
      </c>
      <c r="AY595" s="86" t="s">
        <v>800</v>
      </c>
      <c r="AZ595" s="145" t="s">
        <v>14345</v>
      </c>
      <c r="BA595" s="81" t="s">
        <v>71</v>
      </c>
      <c r="BB595" s="81" t="s">
        <v>71</v>
      </c>
    </row>
    <row r="596" spans="2:54" s="296" customFormat="1" ht="15" customHeight="1" x14ac:dyDescent="0.2">
      <c r="B596" s="247">
        <v>2023</v>
      </c>
      <c r="C596" s="81">
        <v>891780111</v>
      </c>
      <c r="D596" s="82" t="s">
        <v>68</v>
      </c>
      <c r="E596" s="144" t="s">
        <v>14346</v>
      </c>
      <c r="F596" s="145" t="s">
        <v>14347</v>
      </c>
      <c r="G596" s="568">
        <v>0</v>
      </c>
      <c r="H596" s="145"/>
      <c r="I596" s="86" t="s">
        <v>78</v>
      </c>
      <c r="J596" s="317" t="s">
        <v>1527</v>
      </c>
      <c r="K596" s="569" t="s">
        <v>14348</v>
      </c>
      <c r="L596" s="570">
        <v>6253000</v>
      </c>
      <c r="M596" s="81" t="s">
        <v>73</v>
      </c>
      <c r="N596" s="145"/>
      <c r="O596" s="482" t="s">
        <v>14349</v>
      </c>
      <c r="P596" s="482">
        <v>36668619</v>
      </c>
      <c r="Q596" s="150">
        <v>33</v>
      </c>
      <c r="R596" s="169">
        <v>44943</v>
      </c>
      <c r="S596" s="570">
        <v>5363267343</v>
      </c>
      <c r="T596" s="169">
        <v>45034</v>
      </c>
      <c r="U596" s="566">
        <f>L596</f>
        <v>6253000</v>
      </c>
      <c r="V596" s="86" t="s">
        <v>70</v>
      </c>
      <c r="W596" s="481">
        <v>85154788</v>
      </c>
      <c r="X596" s="482" t="s">
        <v>14094</v>
      </c>
      <c r="Y596" s="145"/>
      <c r="Z596" s="472">
        <v>45034</v>
      </c>
      <c r="AA596" s="472">
        <v>45034</v>
      </c>
      <c r="AB596" s="201" t="s">
        <v>80</v>
      </c>
      <c r="AC596" s="472">
        <v>45084</v>
      </c>
      <c r="AD596" s="150">
        <f t="shared" si="42"/>
        <v>50</v>
      </c>
      <c r="AE596" s="359">
        <v>0</v>
      </c>
      <c r="AF596" s="571">
        <v>0</v>
      </c>
      <c r="AG596" s="359">
        <v>0</v>
      </c>
      <c r="AH596" s="156" t="s">
        <v>80</v>
      </c>
      <c r="AI596" s="150">
        <f t="shared" si="43"/>
        <v>0</v>
      </c>
      <c r="AJ596" s="143">
        <v>0</v>
      </c>
      <c r="AK596" s="248">
        <v>0</v>
      </c>
      <c r="AL596" s="86" t="s">
        <v>80</v>
      </c>
      <c r="AM596" s="150">
        <v>0</v>
      </c>
      <c r="AN596" s="169" t="s">
        <v>80</v>
      </c>
      <c r="AO596" s="169" t="s">
        <v>80</v>
      </c>
      <c r="AP596" s="150">
        <f t="shared" si="46"/>
        <v>0</v>
      </c>
      <c r="AQ596" s="252">
        <f>+L596+AF596-AK596</f>
        <v>6253000</v>
      </c>
      <c r="AR596" s="86" t="s">
        <v>115</v>
      </c>
      <c r="AS596" s="143">
        <v>0</v>
      </c>
      <c r="AT596" s="203" t="s">
        <v>80</v>
      </c>
      <c r="AU596" s="248">
        <v>6253000</v>
      </c>
      <c r="AV596" s="364">
        <f t="shared" si="44"/>
        <v>0</v>
      </c>
      <c r="AW596" s="133">
        <f t="shared" si="45"/>
        <v>1</v>
      </c>
      <c r="AX596" s="201" t="s">
        <v>80</v>
      </c>
      <c r="AY596" s="86" t="s">
        <v>800</v>
      </c>
      <c r="AZ596" s="145" t="s">
        <v>14350</v>
      </c>
      <c r="BA596" s="81" t="s">
        <v>71</v>
      </c>
      <c r="BB596" s="81" t="s">
        <v>71</v>
      </c>
    </row>
    <row r="597" spans="2:54" s="296" customFormat="1" ht="15" customHeight="1" x14ac:dyDescent="0.2">
      <c r="B597" s="247">
        <v>2023</v>
      </c>
      <c r="C597" s="81">
        <v>891780111</v>
      </c>
      <c r="D597" s="82" t="s">
        <v>68</v>
      </c>
      <c r="E597" s="144" t="s">
        <v>14351</v>
      </c>
      <c r="F597" s="145" t="s">
        <v>14352</v>
      </c>
      <c r="G597" s="568">
        <v>0</v>
      </c>
      <c r="H597" s="145"/>
      <c r="I597" s="86" t="s">
        <v>78</v>
      </c>
      <c r="J597" s="317" t="s">
        <v>1527</v>
      </c>
      <c r="K597" s="569" t="s">
        <v>14353</v>
      </c>
      <c r="L597" s="570">
        <v>4913000</v>
      </c>
      <c r="M597" s="81" t="s">
        <v>73</v>
      </c>
      <c r="N597" s="145"/>
      <c r="O597" s="482" t="s">
        <v>14354</v>
      </c>
      <c r="P597" s="482">
        <v>1083026685</v>
      </c>
      <c r="Q597" s="150">
        <v>33</v>
      </c>
      <c r="R597" s="169">
        <v>44943</v>
      </c>
      <c r="S597" s="570">
        <v>5363267343</v>
      </c>
      <c r="T597" s="169">
        <v>45034</v>
      </c>
      <c r="U597" s="566">
        <f>L597</f>
        <v>4913000</v>
      </c>
      <c r="V597" s="86" t="s">
        <v>70</v>
      </c>
      <c r="W597" s="481">
        <v>1082868728</v>
      </c>
      <c r="X597" s="482" t="s">
        <v>10958</v>
      </c>
      <c r="Y597" s="145"/>
      <c r="Z597" s="472">
        <v>45034</v>
      </c>
      <c r="AA597" s="472">
        <v>45034</v>
      </c>
      <c r="AB597" s="201" t="s">
        <v>80</v>
      </c>
      <c r="AC597" s="472">
        <v>45084</v>
      </c>
      <c r="AD597" s="150">
        <f t="shared" si="42"/>
        <v>50</v>
      </c>
      <c r="AE597" s="359">
        <v>2</v>
      </c>
      <c r="AF597" s="571">
        <v>1173000</v>
      </c>
      <c r="AG597" s="359">
        <v>2</v>
      </c>
      <c r="AH597" s="201">
        <v>45093</v>
      </c>
      <c r="AI597" s="150">
        <f t="shared" si="43"/>
        <v>9</v>
      </c>
      <c r="AJ597" s="143">
        <v>0</v>
      </c>
      <c r="AK597" s="248">
        <v>0</v>
      </c>
      <c r="AL597" s="86" t="s">
        <v>80</v>
      </c>
      <c r="AM597" s="150">
        <v>0</v>
      </c>
      <c r="AN597" s="169" t="s">
        <v>80</v>
      </c>
      <c r="AO597" s="169" t="s">
        <v>80</v>
      </c>
      <c r="AP597" s="150">
        <f t="shared" si="46"/>
        <v>0</v>
      </c>
      <c r="AQ597" s="252">
        <f>+L597+AF597-AK597</f>
        <v>6086000</v>
      </c>
      <c r="AR597" s="86" t="s">
        <v>115</v>
      </c>
      <c r="AS597" s="143">
        <v>0</v>
      </c>
      <c r="AT597" s="203" t="s">
        <v>80</v>
      </c>
      <c r="AU597" s="248">
        <v>6086000</v>
      </c>
      <c r="AV597" s="364">
        <f t="shared" si="44"/>
        <v>0</v>
      </c>
      <c r="AW597" s="133">
        <f t="shared" si="45"/>
        <v>1</v>
      </c>
      <c r="AX597" s="201" t="s">
        <v>80</v>
      </c>
      <c r="AY597" s="86" t="s">
        <v>800</v>
      </c>
      <c r="AZ597" s="145" t="s">
        <v>14355</v>
      </c>
      <c r="BA597" s="81" t="s">
        <v>71</v>
      </c>
      <c r="BB597" s="81" t="s">
        <v>71</v>
      </c>
    </row>
    <row r="598" spans="2:54" s="296" customFormat="1" ht="15" customHeight="1" x14ac:dyDescent="0.2">
      <c r="B598" s="247">
        <v>2023</v>
      </c>
      <c r="C598" s="81">
        <v>891780111</v>
      </c>
      <c r="D598" s="82" t="s">
        <v>68</v>
      </c>
      <c r="E598" s="144" t="s">
        <v>14356</v>
      </c>
      <c r="F598" s="145" t="s">
        <v>14357</v>
      </c>
      <c r="G598" s="568">
        <v>0</v>
      </c>
      <c r="H598" s="145"/>
      <c r="I598" s="86" t="s">
        <v>78</v>
      </c>
      <c r="J598" s="317" t="s">
        <v>1527</v>
      </c>
      <c r="K598" s="569" t="s">
        <v>14358</v>
      </c>
      <c r="L598" s="570">
        <v>4500000</v>
      </c>
      <c r="M598" s="81" t="s">
        <v>73</v>
      </c>
      <c r="N598" s="145"/>
      <c r="O598" s="482" t="s">
        <v>13035</v>
      </c>
      <c r="P598" s="482">
        <v>1082969436</v>
      </c>
      <c r="Q598" s="150">
        <v>33</v>
      </c>
      <c r="R598" s="169">
        <v>44943</v>
      </c>
      <c r="S598" s="570">
        <v>5363267343</v>
      </c>
      <c r="T598" s="169">
        <v>45034</v>
      </c>
      <c r="U598" s="566">
        <f>L598</f>
        <v>4500000</v>
      </c>
      <c r="V598" s="86" t="s">
        <v>70</v>
      </c>
      <c r="W598" s="481">
        <v>36564011</v>
      </c>
      <c r="X598" s="482" t="s">
        <v>9795</v>
      </c>
      <c r="Y598" s="145"/>
      <c r="Z598" s="472">
        <v>45034</v>
      </c>
      <c r="AA598" s="472">
        <v>45034</v>
      </c>
      <c r="AB598" s="201" t="s">
        <v>80</v>
      </c>
      <c r="AC598" s="472">
        <v>45084</v>
      </c>
      <c r="AD598" s="150">
        <f t="shared" si="42"/>
        <v>50</v>
      </c>
      <c r="AE598" s="359">
        <v>1</v>
      </c>
      <c r="AF598" s="571">
        <v>1917000</v>
      </c>
      <c r="AG598" s="359">
        <v>1</v>
      </c>
      <c r="AH598" s="201">
        <v>45107</v>
      </c>
      <c r="AI598" s="150">
        <f t="shared" si="43"/>
        <v>23</v>
      </c>
      <c r="AJ598" s="143">
        <v>0</v>
      </c>
      <c r="AK598" s="248">
        <v>0</v>
      </c>
      <c r="AL598" s="86" t="s">
        <v>80</v>
      </c>
      <c r="AM598" s="150">
        <v>0</v>
      </c>
      <c r="AN598" s="169" t="s">
        <v>80</v>
      </c>
      <c r="AO598" s="169" t="s">
        <v>80</v>
      </c>
      <c r="AP598" s="150">
        <f t="shared" si="46"/>
        <v>0</v>
      </c>
      <c r="AQ598" s="252">
        <f>+L598+AF598-AK598</f>
        <v>6417000</v>
      </c>
      <c r="AR598" s="86" t="s">
        <v>115</v>
      </c>
      <c r="AS598" s="143">
        <v>0</v>
      </c>
      <c r="AT598" s="203" t="s">
        <v>80</v>
      </c>
      <c r="AU598" s="248">
        <v>6417000</v>
      </c>
      <c r="AV598" s="364">
        <f t="shared" si="44"/>
        <v>0</v>
      </c>
      <c r="AW598" s="133">
        <f t="shared" si="45"/>
        <v>1</v>
      </c>
      <c r="AX598" s="201" t="s">
        <v>80</v>
      </c>
      <c r="AY598" s="86" t="s">
        <v>800</v>
      </c>
      <c r="AZ598" s="145" t="s">
        <v>14359</v>
      </c>
      <c r="BA598" s="81" t="s">
        <v>71</v>
      </c>
      <c r="BB598" s="81" t="s">
        <v>71</v>
      </c>
    </row>
    <row r="599" spans="2:54" s="296" customFormat="1" ht="15" customHeight="1" x14ac:dyDescent="0.2">
      <c r="B599" s="247">
        <v>2023</v>
      </c>
      <c r="C599" s="81">
        <v>891780111</v>
      </c>
      <c r="D599" s="82" t="s">
        <v>68</v>
      </c>
      <c r="E599" s="144" t="s">
        <v>14360</v>
      </c>
      <c r="F599" s="145" t="s">
        <v>14361</v>
      </c>
      <c r="G599" s="568">
        <v>0</v>
      </c>
      <c r="H599" s="145"/>
      <c r="I599" s="86" t="s">
        <v>78</v>
      </c>
      <c r="J599" s="317" t="s">
        <v>1527</v>
      </c>
      <c r="K599" s="569" t="s">
        <v>14269</v>
      </c>
      <c r="L599" s="570">
        <v>5227000</v>
      </c>
      <c r="M599" s="81" t="s">
        <v>73</v>
      </c>
      <c r="N599" s="145"/>
      <c r="O599" s="482" t="s">
        <v>14362</v>
      </c>
      <c r="P599" s="482">
        <v>1083045066</v>
      </c>
      <c r="Q599" s="150">
        <v>33</v>
      </c>
      <c r="R599" s="169">
        <v>44943</v>
      </c>
      <c r="S599" s="570">
        <v>5363267343</v>
      </c>
      <c r="T599" s="169">
        <v>45035</v>
      </c>
      <c r="U599" s="566">
        <f>L599</f>
        <v>5227000</v>
      </c>
      <c r="V599" s="86" t="s">
        <v>70</v>
      </c>
      <c r="W599" s="481">
        <v>32770239</v>
      </c>
      <c r="X599" s="482" t="s">
        <v>9161</v>
      </c>
      <c r="Y599" s="145"/>
      <c r="Z599" s="472">
        <v>45035</v>
      </c>
      <c r="AA599" s="472">
        <v>45035</v>
      </c>
      <c r="AB599" s="201" t="s">
        <v>80</v>
      </c>
      <c r="AC599" s="472">
        <v>45084</v>
      </c>
      <c r="AD599" s="150">
        <f t="shared" si="42"/>
        <v>49</v>
      </c>
      <c r="AE599" s="359">
        <v>1</v>
      </c>
      <c r="AF599" s="571">
        <v>2146000</v>
      </c>
      <c r="AG599" s="359">
        <v>1</v>
      </c>
      <c r="AH599" s="201">
        <v>45107</v>
      </c>
      <c r="AI599" s="150">
        <f t="shared" si="43"/>
        <v>23</v>
      </c>
      <c r="AJ599" s="143">
        <v>0</v>
      </c>
      <c r="AK599" s="248">
        <v>0</v>
      </c>
      <c r="AL599" s="86" t="s">
        <v>80</v>
      </c>
      <c r="AM599" s="150">
        <v>0</v>
      </c>
      <c r="AN599" s="169" t="s">
        <v>80</v>
      </c>
      <c r="AO599" s="169" t="s">
        <v>80</v>
      </c>
      <c r="AP599" s="150">
        <f t="shared" si="46"/>
        <v>0</v>
      </c>
      <c r="AQ599" s="252">
        <f>+L599+AF599-AK599</f>
        <v>7373000</v>
      </c>
      <c r="AR599" s="86" t="s">
        <v>115</v>
      </c>
      <c r="AS599" s="143">
        <v>0</v>
      </c>
      <c r="AT599" s="203" t="s">
        <v>80</v>
      </c>
      <c r="AU599" s="248">
        <v>7373000</v>
      </c>
      <c r="AV599" s="364">
        <f t="shared" si="44"/>
        <v>0</v>
      </c>
      <c r="AW599" s="133">
        <f t="shared" si="45"/>
        <v>1</v>
      </c>
      <c r="AX599" s="201" t="s">
        <v>80</v>
      </c>
      <c r="AY599" s="86" t="s">
        <v>800</v>
      </c>
      <c r="AZ599" s="145" t="s">
        <v>14363</v>
      </c>
      <c r="BA599" s="81" t="s">
        <v>71</v>
      </c>
      <c r="BB599" s="81" t="s">
        <v>71</v>
      </c>
    </row>
    <row r="600" spans="2:54" s="296" customFormat="1" ht="15" customHeight="1" x14ac:dyDescent="0.2">
      <c r="B600" s="247">
        <v>2023</v>
      </c>
      <c r="C600" s="81">
        <v>891780111</v>
      </c>
      <c r="D600" s="82" t="s">
        <v>68</v>
      </c>
      <c r="E600" s="144" t="s">
        <v>14364</v>
      </c>
      <c r="F600" s="145" t="s">
        <v>14365</v>
      </c>
      <c r="G600" s="138">
        <v>0</v>
      </c>
      <c r="H600" s="145"/>
      <c r="I600" s="86" t="s">
        <v>78</v>
      </c>
      <c r="J600" s="81" t="s">
        <v>1527</v>
      </c>
      <c r="K600" s="141" t="s">
        <v>14366</v>
      </c>
      <c r="L600" s="248">
        <v>6253000</v>
      </c>
      <c r="M600" s="81" t="s">
        <v>73</v>
      </c>
      <c r="N600" s="145"/>
      <c r="O600" s="87" t="s">
        <v>14367</v>
      </c>
      <c r="P600" s="87">
        <v>1083038004</v>
      </c>
      <c r="Q600" s="150">
        <v>33</v>
      </c>
      <c r="R600" s="169">
        <v>44943</v>
      </c>
      <c r="S600" s="248">
        <v>5363267343</v>
      </c>
      <c r="T600" s="169">
        <v>45040</v>
      </c>
      <c r="U600" s="566">
        <f>L600</f>
        <v>6253000</v>
      </c>
      <c r="V600" s="86" t="s">
        <v>70</v>
      </c>
      <c r="W600" s="143">
        <v>12621405</v>
      </c>
      <c r="X600" s="87" t="s">
        <v>14334</v>
      </c>
      <c r="Y600" s="145"/>
      <c r="Z600" s="201">
        <v>45040</v>
      </c>
      <c r="AA600" s="201">
        <v>45040</v>
      </c>
      <c r="AB600" s="201" t="s">
        <v>80</v>
      </c>
      <c r="AC600" s="201">
        <v>45107</v>
      </c>
      <c r="AD600" s="150">
        <f t="shared" si="42"/>
        <v>67</v>
      </c>
      <c r="AE600" s="150">
        <v>0</v>
      </c>
      <c r="AF600" s="567">
        <v>0</v>
      </c>
      <c r="AG600" s="150">
        <v>0</v>
      </c>
      <c r="AH600" s="156" t="s">
        <v>80</v>
      </c>
      <c r="AI600" s="150">
        <f t="shared" si="43"/>
        <v>0</v>
      </c>
      <c r="AJ600" s="143">
        <v>0</v>
      </c>
      <c r="AK600" s="248">
        <v>0</v>
      </c>
      <c r="AL600" s="86" t="s">
        <v>80</v>
      </c>
      <c r="AM600" s="150">
        <v>0</v>
      </c>
      <c r="AN600" s="169" t="s">
        <v>80</v>
      </c>
      <c r="AO600" s="169" t="s">
        <v>80</v>
      </c>
      <c r="AP600" s="150">
        <f t="shared" si="46"/>
        <v>0</v>
      </c>
      <c r="AQ600" s="252">
        <f>+L600+AF600-AK600</f>
        <v>6253000</v>
      </c>
      <c r="AR600" s="86" t="s">
        <v>115</v>
      </c>
      <c r="AS600" s="143">
        <v>0</v>
      </c>
      <c r="AT600" s="203" t="s">
        <v>80</v>
      </c>
      <c r="AU600" s="248">
        <v>6253000</v>
      </c>
      <c r="AV600" s="364">
        <f t="shared" si="44"/>
        <v>0</v>
      </c>
      <c r="AW600" s="133">
        <f t="shared" si="45"/>
        <v>1</v>
      </c>
      <c r="AX600" s="201" t="s">
        <v>80</v>
      </c>
      <c r="AY600" s="86" t="s">
        <v>800</v>
      </c>
      <c r="AZ600" s="145" t="s">
        <v>14368</v>
      </c>
      <c r="BA600" s="81" t="s">
        <v>71</v>
      </c>
      <c r="BB600" s="81" t="s">
        <v>71</v>
      </c>
    </row>
    <row r="601" spans="2:54" s="296" customFormat="1" ht="15" customHeight="1" x14ac:dyDescent="0.2">
      <c r="B601" s="247">
        <v>2023</v>
      </c>
      <c r="C601" s="81">
        <v>891780111</v>
      </c>
      <c r="D601" s="82" t="s">
        <v>68</v>
      </c>
      <c r="E601" s="144" t="s">
        <v>14369</v>
      </c>
      <c r="F601" s="145" t="s">
        <v>14370</v>
      </c>
      <c r="G601" s="138">
        <v>0</v>
      </c>
      <c r="H601" s="145"/>
      <c r="I601" s="86" t="s">
        <v>78</v>
      </c>
      <c r="J601" s="81" t="s">
        <v>1527</v>
      </c>
      <c r="K601" s="141" t="s">
        <v>14371</v>
      </c>
      <c r="L601" s="248">
        <v>10050000</v>
      </c>
      <c r="M601" s="81" t="s">
        <v>73</v>
      </c>
      <c r="N601" s="145"/>
      <c r="O601" s="87" t="s">
        <v>14372</v>
      </c>
      <c r="P601" s="87">
        <v>1082924263</v>
      </c>
      <c r="Q601" s="150">
        <v>33</v>
      </c>
      <c r="R601" s="169">
        <v>44943</v>
      </c>
      <c r="S601" s="248">
        <v>5363267343</v>
      </c>
      <c r="T601" s="169">
        <v>45041</v>
      </c>
      <c r="U601" s="566">
        <f>L601</f>
        <v>10050000</v>
      </c>
      <c r="V601" s="86" t="s">
        <v>70</v>
      </c>
      <c r="W601" s="143">
        <v>93400727</v>
      </c>
      <c r="X601" s="87" t="s">
        <v>11494</v>
      </c>
      <c r="Y601" s="145"/>
      <c r="Z601" s="201">
        <v>45041</v>
      </c>
      <c r="AA601" s="201">
        <v>45041</v>
      </c>
      <c r="AB601" s="201" t="s">
        <v>80</v>
      </c>
      <c r="AC601" s="201">
        <v>45107</v>
      </c>
      <c r="AD601" s="150">
        <f t="shared" si="42"/>
        <v>66</v>
      </c>
      <c r="AE601" s="150">
        <v>0</v>
      </c>
      <c r="AF601" s="567">
        <v>0</v>
      </c>
      <c r="AG601" s="150">
        <v>0</v>
      </c>
      <c r="AH601" s="156" t="s">
        <v>80</v>
      </c>
      <c r="AI601" s="150">
        <f t="shared" si="43"/>
        <v>0</v>
      </c>
      <c r="AJ601" s="143">
        <v>0</v>
      </c>
      <c r="AK601" s="248">
        <v>0</v>
      </c>
      <c r="AL601" s="86" t="s">
        <v>80</v>
      </c>
      <c r="AM601" s="150">
        <v>0</v>
      </c>
      <c r="AN601" s="169" t="s">
        <v>80</v>
      </c>
      <c r="AO601" s="169" t="s">
        <v>80</v>
      </c>
      <c r="AP601" s="150">
        <f t="shared" si="46"/>
        <v>0</v>
      </c>
      <c r="AQ601" s="252">
        <f>+L601+AF601-AK601</f>
        <v>10050000</v>
      </c>
      <c r="AR601" s="86" t="s">
        <v>115</v>
      </c>
      <c r="AS601" s="143">
        <v>0</v>
      </c>
      <c r="AT601" s="203" t="s">
        <v>80</v>
      </c>
      <c r="AU601" s="248">
        <v>10050000</v>
      </c>
      <c r="AV601" s="364">
        <f t="shared" si="44"/>
        <v>0</v>
      </c>
      <c r="AW601" s="133">
        <f t="shared" si="45"/>
        <v>1</v>
      </c>
      <c r="AX601" s="201" t="s">
        <v>80</v>
      </c>
      <c r="AY601" s="86" t="s">
        <v>800</v>
      </c>
      <c r="AZ601" s="145" t="s">
        <v>14373</v>
      </c>
      <c r="BA601" s="81" t="s">
        <v>71</v>
      </c>
      <c r="BB601" s="81" t="s">
        <v>71</v>
      </c>
    </row>
    <row r="602" spans="2:54" s="296" customFormat="1" ht="15" customHeight="1" x14ac:dyDescent="0.2">
      <c r="B602" s="247">
        <v>2023</v>
      </c>
      <c r="C602" s="81">
        <v>891780111</v>
      </c>
      <c r="D602" s="82" t="s">
        <v>68</v>
      </c>
      <c r="E602" s="144" t="s">
        <v>14374</v>
      </c>
      <c r="F602" s="145" t="s">
        <v>14375</v>
      </c>
      <c r="G602" s="138">
        <v>0</v>
      </c>
      <c r="H602" s="145"/>
      <c r="I602" s="86" t="s">
        <v>78</v>
      </c>
      <c r="J602" s="81" t="s">
        <v>1527</v>
      </c>
      <c r="K602" s="141" t="s">
        <v>12829</v>
      </c>
      <c r="L602" s="248">
        <v>2343000</v>
      </c>
      <c r="M602" s="81" t="s">
        <v>73</v>
      </c>
      <c r="N602" s="145"/>
      <c r="O602" s="87" t="s">
        <v>14376</v>
      </c>
      <c r="P602" s="87">
        <v>7634703</v>
      </c>
      <c r="Q602" s="150">
        <v>33</v>
      </c>
      <c r="R602" s="169">
        <v>44943</v>
      </c>
      <c r="S602" s="248">
        <v>5363267343</v>
      </c>
      <c r="T602" s="169">
        <v>45048</v>
      </c>
      <c r="U602" s="566">
        <f>L602</f>
        <v>2343000</v>
      </c>
      <c r="V602" s="86" t="s">
        <v>70</v>
      </c>
      <c r="W602" s="143">
        <v>7633817</v>
      </c>
      <c r="X602" s="87" t="s">
        <v>10035</v>
      </c>
      <c r="Y602" s="145"/>
      <c r="Z602" s="201">
        <v>45048</v>
      </c>
      <c r="AA602" s="201">
        <v>45048</v>
      </c>
      <c r="AB602" s="201" t="s">
        <v>80</v>
      </c>
      <c r="AC602" s="201">
        <v>45084</v>
      </c>
      <c r="AD602" s="150">
        <f t="shared" si="42"/>
        <v>36</v>
      </c>
      <c r="AE602" s="150">
        <v>0</v>
      </c>
      <c r="AF602" s="567">
        <v>0</v>
      </c>
      <c r="AG602" s="150">
        <v>0</v>
      </c>
      <c r="AH602" s="156" t="s">
        <v>80</v>
      </c>
      <c r="AI602" s="150">
        <f t="shared" si="43"/>
        <v>0</v>
      </c>
      <c r="AJ602" s="143">
        <v>0</v>
      </c>
      <c r="AK602" s="248">
        <v>0</v>
      </c>
      <c r="AL602" s="86" t="s">
        <v>80</v>
      </c>
      <c r="AM602" s="150">
        <v>0</v>
      </c>
      <c r="AN602" s="169" t="s">
        <v>80</v>
      </c>
      <c r="AO602" s="169" t="s">
        <v>80</v>
      </c>
      <c r="AP602" s="150">
        <f t="shared" si="46"/>
        <v>0</v>
      </c>
      <c r="AQ602" s="252">
        <f>+L602+AF602-AK602</f>
        <v>2343000</v>
      </c>
      <c r="AR602" s="86" t="s">
        <v>115</v>
      </c>
      <c r="AS602" s="143">
        <v>0</v>
      </c>
      <c r="AT602" s="203" t="s">
        <v>80</v>
      </c>
      <c r="AU602" s="248">
        <v>2343000</v>
      </c>
      <c r="AV602" s="364">
        <f t="shared" si="44"/>
        <v>0</v>
      </c>
      <c r="AW602" s="133">
        <f t="shared" si="45"/>
        <v>1</v>
      </c>
      <c r="AX602" s="201" t="s">
        <v>80</v>
      </c>
      <c r="AY602" s="86" t="s">
        <v>800</v>
      </c>
      <c r="AZ602" s="145" t="s">
        <v>14377</v>
      </c>
      <c r="BA602" s="81" t="s">
        <v>71</v>
      </c>
      <c r="BB602" s="81" t="s">
        <v>71</v>
      </c>
    </row>
    <row r="603" spans="2:54" s="296" customFormat="1" ht="15" customHeight="1" x14ac:dyDescent="0.2">
      <c r="B603" s="247">
        <v>2023</v>
      </c>
      <c r="C603" s="81">
        <v>891780111</v>
      </c>
      <c r="D603" s="82" t="s">
        <v>68</v>
      </c>
      <c r="E603" s="144" t="s">
        <v>14378</v>
      </c>
      <c r="F603" s="145" t="s">
        <v>14379</v>
      </c>
      <c r="G603" s="138">
        <v>0</v>
      </c>
      <c r="H603" s="145"/>
      <c r="I603" s="86" t="s">
        <v>78</v>
      </c>
      <c r="J603" s="81" t="s">
        <v>1527</v>
      </c>
      <c r="K603" s="141" t="s">
        <v>14380</v>
      </c>
      <c r="L603" s="248">
        <v>2850000</v>
      </c>
      <c r="M603" s="81" t="s">
        <v>73</v>
      </c>
      <c r="N603" s="145"/>
      <c r="O603" s="87" t="s">
        <v>14381</v>
      </c>
      <c r="P603" s="87">
        <v>1082965670</v>
      </c>
      <c r="Q603" s="150">
        <v>33</v>
      </c>
      <c r="R603" s="169">
        <v>44943</v>
      </c>
      <c r="S603" s="248">
        <v>5363267343</v>
      </c>
      <c r="T603" s="169">
        <v>45048</v>
      </c>
      <c r="U603" s="566">
        <f>L603</f>
        <v>2850000</v>
      </c>
      <c r="V603" s="86" t="s">
        <v>70</v>
      </c>
      <c r="W603" s="143">
        <v>85459497</v>
      </c>
      <c r="X603" s="87" t="s">
        <v>9253</v>
      </c>
      <c r="Y603" s="145"/>
      <c r="Z603" s="201">
        <v>45048</v>
      </c>
      <c r="AA603" s="201">
        <v>45048</v>
      </c>
      <c r="AB603" s="201" t="s">
        <v>80</v>
      </c>
      <c r="AC603" s="201">
        <v>45092</v>
      </c>
      <c r="AD603" s="150">
        <f t="shared" si="42"/>
        <v>44</v>
      </c>
      <c r="AE603" s="150">
        <v>0</v>
      </c>
      <c r="AF603" s="567">
        <v>0</v>
      </c>
      <c r="AG603" s="150">
        <v>0</v>
      </c>
      <c r="AH603" s="156" t="s">
        <v>80</v>
      </c>
      <c r="AI603" s="150">
        <f t="shared" si="43"/>
        <v>0</v>
      </c>
      <c r="AJ603" s="143">
        <v>0</v>
      </c>
      <c r="AK603" s="248">
        <v>0</v>
      </c>
      <c r="AL603" s="86" t="s">
        <v>80</v>
      </c>
      <c r="AM603" s="150">
        <v>0</v>
      </c>
      <c r="AN603" s="169" t="s">
        <v>80</v>
      </c>
      <c r="AO603" s="169" t="s">
        <v>80</v>
      </c>
      <c r="AP603" s="150">
        <f t="shared" si="46"/>
        <v>0</v>
      </c>
      <c r="AQ603" s="252">
        <f>+L603+AF603-AK603</f>
        <v>2850000</v>
      </c>
      <c r="AR603" s="86" t="s">
        <v>115</v>
      </c>
      <c r="AS603" s="143">
        <v>0</v>
      </c>
      <c r="AT603" s="203" t="s">
        <v>80</v>
      </c>
      <c r="AU603" s="248">
        <v>2850000</v>
      </c>
      <c r="AV603" s="364">
        <f t="shared" si="44"/>
        <v>0</v>
      </c>
      <c r="AW603" s="133">
        <f t="shared" si="45"/>
        <v>1</v>
      </c>
      <c r="AX603" s="201" t="s">
        <v>80</v>
      </c>
      <c r="AY603" s="86" t="s">
        <v>800</v>
      </c>
      <c r="AZ603" s="145" t="s">
        <v>14382</v>
      </c>
      <c r="BA603" s="81" t="s">
        <v>71</v>
      </c>
      <c r="BB603" s="81" t="s">
        <v>71</v>
      </c>
    </row>
    <row r="604" spans="2:54" s="296" customFormat="1" ht="15" customHeight="1" x14ac:dyDescent="0.2">
      <c r="B604" s="247">
        <v>2023</v>
      </c>
      <c r="C604" s="81">
        <v>891780111</v>
      </c>
      <c r="D604" s="82" t="s">
        <v>68</v>
      </c>
      <c r="E604" s="144" t="s">
        <v>14383</v>
      </c>
      <c r="F604" s="145" t="s">
        <v>14384</v>
      </c>
      <c r="G604" s="138">
        <v>0</v>
      </c>
      <c r="H604" s="145"/>
      <c r="I604" s="86" t="s">
        <v>78</v>
      </c>
      <c r="J604" s="81" t="s">
        <v>1527</v>
      </c>
      <c r="K604" s="141" t="s">
        <v>12777</v>
      </c>
      <c r="L604" s="248">
        <v>3800000</v>
      </c>
      <c r="M604" s="81" t="s">
        <v>73</v>
      </c>
      <c r="N604" s="145"/>
      <c r="O604" s="87" t="s">
        <v>14385</v>
      </c>
      <c r="P604" s="87">
        <v>1007934124</v>
      </c>
      <c r="Q604" s="150">
        <v>33</v>
      </c>
      <c r="R604" s="169">
        <v>44943</v>
      </c>
      <c r="S604" s="248">
        <v>5363267343</v>
      </c>
      <c r="T604" s="169">
        <v>45049</v>
      </c>
      <c r="U604" s="566">
        <f>L604</f>
        <v>3800000</v>
      </c>
      <c r="V604" s="86" t="s">
        <v>70</v>
      </c>
      <c r="W604" s="143">
        <v>85459497</v>
      </c>
      <c r="X604" s="87" t="s">
        <v>9253</v>
      </c>
      <c r="Y604" s="145"/>
      <c r="Z604" s="201">
        <v>45049</v>
      </c>
      <c r="AA604" s="201">
        <v>45049</v>
      </c>
      <c r="AB604" s="201" t="s">
        <v>80</v>
      </c>
      <c r="AC604" s="201">
        <v>45107</v>
      </c>
      <c r="AD604" s="150">
        <f t="shared" si="42"/>
        <v>58</v>
      </c>
      <c r="AE604" s="150">
        <v>0</v>
      </c>
      <c r="AF604" s="567">
        <v>0</v>
      </c>
      <c r="AG604" s="150">
        <v>0</v>
      </c>
      <c r="AH604" s="156" t="s">
        <v>80</v>
      </c>
      <c r="AI604" s="150">
        <f t="shared" si="43"/>
        <v>0</v>
      </c>
      <c r="AJ604" s="143">
        <v>0</v>
      </c>
      <c r="AK604" s="248">
        <v>0</v>
      </c>
      <c r="AL604" s="86" t="s">
        <v>80</v>
      </c>
      <c r="AM604" s="150">
        <v>0</v>
      </c>
      <c r="AN604" s="169" t="s">
        <v>80</v>
      </c>
      <c r="AO604" s="169" t="s">
        <v>80</v>
      </c>
      <c r="AP604" s="150">
        <f t="shared" si="46"/>
        <v>0</v>
      </c>
      <c r="AQ604" s="252">
        <f>+L604+AF604-AK604</f>
        <v>3800000</v>
      </c>
      <c r="AR604" s="86" t="s">
        <v>115</v>
      </c>
      <c r="AS604" s="143">
        <v>0</v>
      </c>
      <c r="AT604" s="203" t="s">
        <v>80</v>
      </c>
      <c r="AU604" s="248">
        <v>3800000</v>
      </c>
      <c r="AV604" s="364">
        <f t="shared" si="44"/>
        <v>0</v>
      </c>
      <c r="AW604" s="133">
        <f t="shared" si="45"/>
        <v>1</v>
      </c>
      <c r="AX604" s="201" t="s">
        <v>80</v>
      </c>
      <c r="AY604" s="86" t="s">
        <v>800</v>
      </c>
      <c r="AZ604" s="145" t="s">
        <v>14386</v>
      </c>
      <c r="BA604" s="81" t="s">
        <v>71</v>
      </c>
      <c r="BB604" s="81" t="s">
        <v>71</v>
      </c>
    </row>
    <row r="605" spans="2:54" s="296" customFormat="1" ht="15" customHeight="1" x14ac:dyDescent="0.2">
      <c r="B605" s="247">
        <v>2023</v>
      </c>
      <c r="C605" s="81">
        <v>891780111</v>
      </c>
      <c r="D605" s="82" t="s">
        <v>68</v>
      </c>
      <c r="E605" s="144" t="s">
        <v>14387</v>
      </c>
      <c r="F605" s="145" t="s">
        <v>14388</v>
      </c>
      <c r="G605" s="138">
        <v>0</v>
      </c>
      <c r="H605" s="145"/>
      <c r="I605" s="86" t="s">
        <v>78</v>
      </c>
      <c r="J605" s="81" t="s">
        <v>1527</v>
      </c>
      <c r="K605" s="141" t="s">
        <v>14389</v>
      </c>
      <c r="L605" s="248">
        <v>7000000</v>
      </c>
      <c r="M605" s="81" t="s">
        <v>73</v>
      </c>
      <c r="N605" s="145"/>
      <c r="O605" s="87" t="s">
        <v>14390</v>
      </c>
      <c r="P605" s="87">
        <v>57291189</v>
      </c>
      <c r="Q605" s="150">
        <v>33</v>
      </c>
      <c r="R605" s="169">
        <v>44943</v>
      </c>
      <c r="S605" s="248">
        <v>5363267343</v>
      </c>
      <c r="T605" s="169">
        <v>45050</v>
      </c>
      <c r="U605" s="566">
        <f>L605</f>
        <v>7000000</v>
      </c>
      <c r="V605" s="86" t="s">
        <v>70</v>
      </c>
      <c r="W605" s="143">
        <v>2467697</v>
      </c>
      <c r="X605" s="87" t="s">
        <v>14391</v>
      </c>
      <c r="Y605" s="145"/>
      <c r="Z605" s="201">
        <v>45050</v>
      </c>
      <c r="AA605" s="201">
        <v>45050</v>
      </c>
      <c r="AB605" s="201" t="s">
        <v>80</v>
      </c>
      <c r="AC605" s="201">
        <v>45107</v>
      </c>
      <c r="AD605" s="150">
        <f t="shared" si="42"/>
        <v>57</v>
      </c>
      <c r="AE605" s="150">
        <v>0</v>
      </c>
      <c r="AF605" s="567">
        <v>0</v>
      </c>
      <c r="AG605" s="150">
        <v>0</v>
      </c>
      <c r="AH605" s="156" t="s">
        <v>80</v>
      </c>
      <c r="AI605" s="150">
        <f t="shared" si="43"/>
        <v>0</v>
      </c>
      <c r="AJ605" s="143">
        <v>0</v>
      </c>
      <c r="AK605" s="248">
        <v>0</v>
      </c>
      <c r="AL605" s="86" t="s">
        <v>80</v>
      </c>
      <c r="AM605" s="150">
        <v>0</v>
      </c>
      <c r="AN605" s="169" t="s">
        <v>80</v>
      </c>
      <c r="AO605" s="169" t="s">
        <v>80</v>
      </c>
      <c r="AP605" s="150">
        <f t="shared" si="46"/>
        <v>0</v>
      </c>
      <c r="AQ605" s="252">
        <f>+L605+AF605-AK605</f>
        <v>7000000</v>
      </c>
      <c r="AR605" s="86" t="s">
        <v>115</v>
      </c>
      <c r="AS605" s="143">
        <v>0</v>
      </c>
      <c r="AT605" s="203" t="s">
        <v>80</v>
      </c>
      <c r="AU605" s="248">
        <v>7000000</v>
      </c>
      <c r="AV605" s="364">
        <f t="shared" si="44"/>
        <v>0</v>
      </c>
      <c r="AW605" s="133">
        <f t="shared" si="45"/>
        <v>1</v>
      </c>
      <c r="AX605" s="201" t="s">
        <v>80</v>
      </c>
      <c r="AY605" s="86" t="s">
        <v>800</v>
      </c>
      <c r="AZ605" s="145" t="s">
        <v>14392</v>
      </c>
      <c r="BA605" s="81" t="s">
        <v>71</v>
      </c>
      <c r="BB605" s="81" t="s">
        <v>71</v>
      </c>
    </row>
    <row r="606" spans="2:54" s="296" customFormat="1" ht="15" customHeight="1" x14ac:dyDescent="0.2">
      <c r="B606" s="247">
        <v>2023</v>
      </c>
      <c r="C606" s="81">
        <v>891780111</v>
      </c>
      <c r="D606" s="82" t="s">
        <v>68</v>
      </c>
      <c r="E606" s="144" t="s">
        <v>14393</v>
      </c>
      <c r="F606" s="145" t="s">
        <v>14394</v>
      </c>
      <c r="G606" s="138">
        <v>0</v>
      </c>
      <c r="H606" s="145"/>
      <c r="I606" s="86" t="s">
        <v>78</v>
      </c>
      <c r="J606" s="81" t="s">
        <v>1527</v>
      </c>
      <c r="K606" s="141" t="s">
        <v>14395</v>
      </c>
      <c r="L606" s="248">
        <v>5227000</v>
      </c>
      <c r="M606" s="81" t="s">
        <v>73</v>
      </c>
      <c r="N606" s="145"/>
      <c r="O606" s="87" t="s">
        <v>14396</v>
      </c>
      <c r="P606" s="87">
        <v>1082984161</v>
      </c>
      <c r="Q606" s="150">
        <v>33</v>
      </c>
      <c r="R606" s="169">
        <v>44943</v>
      </c>
      <c r="S606" s="248">
        <v>5363267343</v>
      </c>
      <c r="T606" s="169">
        <v>45054</v>
      </c>
      <c r="U606" s="566">
        <f>L606</f>
        <v>5227000</v>
      </c>
      <c r="V606" s="86" t="s">
        <v>70</v>
      </c>
      <c r="W606" s="143">
        <v>36718996</v>
      </c>
      <c r="X606" s="87" t="s">
        <v>11828</v>
      </c>
      <c r="Y606" s="145"/>
      <c r="Z606" s="201">
        <v>45054</v>
      </c>
      <c r="AA606" s="201">
        <v>45054</v>
      </c>
      <c r="AB606" s="201" t="s">
        <v>80</v>
      </c>
      <c r="AC606" s="201">
        <v>45107</v>
      </c>
      <c r="AD606" s="150">
        <f t="shared" si="42"/>
        <v>53</v>
      </c>
      <c r="AE606" s="150">
        <v>0</v>
      </c>
      <c r="AF606" s="567">
        <v>0</v>
      </c>
      <c r="AG606" s="150">
        <v>0</v>
      </c>
      <c r="AH606" s="156" t="s">
        <v>80</v>
      </c>
      <c r="AI606" s="150">
        <f t="shared" si="43"/>
        <v>0</v>
      </c>
      <c r="AJ606" s="143">
        <v>0</v>
      </c>
      <c r="AK606" s="248">
        <v>0</v>
      </c>
      <c r="AL606" s="86" t="s">
        <v>80</v>
      </c>
      <c r="AM606" s="150">
        <v>0</v>
      </c>
      <c r="AN606" s="169" t="s">
        <v>80</v>
      </c>
      <c r="AO606" s="169" t="s">
        <v>80</v>
      </c>
      <c r="AP606" s="150">
        <f t="shared" si="46"/>
        <v>0</v>
      </c>
      <c r="AQ606" s="252">
        <f>+L606+AF606-AK606</f>
        <v>5227000</v>
      </c>
      <c r="AR606" s="86" t="s">
        <v>115</v>
      </c>
      <c r="AS606" s="143">
        <v>0</v>
      </c>
      <c r="AT606" s="203" t="s">
        <v>80</v>
      </c>
      <c r="AU606" s="248">
        <v>5227000</v>
      </c>
      <c r="AV606" s="364">
        <f t="shared" si="44"/>
        <v>0</v>
      </c>
      <c r="AW606" s="133">
        <f t="shared" si="45"/>
        <v>1</v>
      </c>
      <c r="AX606" s="201" t="s">
        <v>80</v>
      </c>
      <c r="AY606" s="86" t="s">
        <v>800</v>
      </c>
      <c r="AZ606" s="145" t="s">
        <v>14397</v>
      </c>
      <c r="BA606" s="81" t="s">
        <v>71</v>
      </c>
      <c r="BB606" s="81" t="s">
        <v>71</v>
      </c>
    </row>
    <row r="607" spans="2:54" s="296" customFormat="1" ht="15" customHeight="1" x14ac:dyDescent="0.2">
      <c r="B607" s="247">
        <v>2023</v>
      </c>
      <c r="C607" s="81">
        <v>891780111</v>
      </c>
      <c r="D607" s="82" t="s">
        <v>68</v>
      </c>
      <c r="E607" s="144" t="s">
        <v>14398</v>
      </c>
      <c r="F607" s="145" t="s">
        <v>14399</v>
      </c>
      <c r="G607" s="568">
        <v>0</v>
      </c>
      <c r="H607" s="145"/>
      <c r="I607" s="86" t="s">
        <v>78</v>
      </c>
      <c r="J607" s="317" t="s">
        <v>1527</v>
      </c>
      <c r="K607" s="569" t="s">
        <v>14400</v>
      </c>
      <c r="L607" s="570">
        <v>2590000</v>
      </c>
      <c r="M607" s="81" t="s">
        <v>73</v>
      </c>
      <c r="N607" s="145"/>
      <c r="O607" s="482" t="s">
        <v>14401</v>
      </c>
      <c r="P607" s="482">
        <v>1083029243</v>
      </c>
      <c r="Q607" s="150">
        <v>33</v>
      </c>
      <c r="R607" s="169">
        <v>44943</v>
      </c>
      <c r="S607" s="570">
        <v>5363267343</v>
      </c>
      <c r="T607" s="169">
        <v>45054</v>
      </c>
      <c r="U607" s="566">
        <f>L607</f>
        <v>2590000</v>
      </c>
      <c r="V607" s="86" t="s">
        <v>70</v>
      </c>
      <c r="W607" s="481">
        <v>36726018</v>
      </c>
      <c r="X607" s="482" t="s">
        <v>12797</v>
      </c>
      <c r="Y607" s="145"/>
      <c r="Z607" s="472">
        <v>45054</v>
      </c>
      <c r="AA607" s="472">
        <v>45054</v>
      </c>
      <c r="AB607" s="201" t="s">
        <v>80</v>
      </c>
      <c r="AC607" s="472">
        <v>45084</v>
      </c>
      <c r="AD607" s="150">
        <f t="shared" si="42"/>
        <v>30</v>
      </c>
      <c r="AE607" s="359">
        <v>0</v>
      </c>
      <c r="AF607" s="571">
        <v>0</v>
      </c>
      <c r="AG607" s="359">
        <v>0</v>
      </c>
      <c r="AH607" s="156" t="s">
        <v>80</v>
      </c>
      <c r="AI607" s="150">
        <f t="shared" si="43"/>
        <v>0</v>
      </c>
      <c r="AJ607" s="143">
        <v>0</v>
      </c>
      <c r="AK607" s="248">
        <v>0</v>
      </c>
      <c r="AL607" s="86" t="s">
        <v>80</v>
      </c>
      <c r="AM607" s="150">
        <v>0</v>
      </c>
      <c r="AN607" s="169" t="s">
        <v>80</v>
      </c>
      <c r="AO607" s="169" t="s">
        <v>80</v>
      </c>
      <c r="AP607" s="150">
        <f t="shared" si="46"/>
        <v>0</v>
      </c>
      <c r="AQ607" s="252">
        <f>+L607+AF607-AK607</f>
        <v>2590000</v>
      </c>
      <c r="AR607" s="86" t="s">
        <v>115</v>
      </c>
      <c r="AS607" s="143">
        <v>0</v>
      </c>
      <c r="AT607" s="203" t="s">
        <v>80</v>
      </c>
      <c r="AU607" s="248">
        <v>2590000</v>
      </c>
      <c r="AV607" s="364">
        <f t="shared" si="44"/>
        <v>0</v>
      </c>
      <c r="AW607" s="133">
        <f t="shared" si="45"/>
        <v>1</v>
      </c>
      <c r="AX607" s="201" t="s">
        <v>80</v>
      </c>
      <c r="AY607" s="86" t="s">
        <v>800</v>
      </c>
      <c r="AZ607" s="145" t="s">
        <v>14402</v>
      </c>
      <c r="BA607" s="81" t="s">
        <v>71</v>
      </c>
      <c r="BB607" s="81" t="s">
        <v>71</v>
      </c>
    </row>
    <row r="608" spans="2:54" s="296" customFormat="1" ht="15" customHeight="1" x14ac:dyDescent="0.2">
      <c r="B608" s="247">
        <v>2023</v>
      </c>
      <c r="C608" s="81">
        <v>891780111</v>
      </c>
      <c r="D608" s="82" t="s">
        <v>68</v>
      </c>
      <c r="E608" s="144" t="s">
        <v>14403</v>
      </c>
      <c r="F608" s="145" t="s">
        <v>14404</v>
      </c>
      <c r="G608" s="568">
        <v>0</v>
      </c>
      <c r="H608" s="145"/>
      <c r="I608" s="86" t="s">
        <v>78</v>
      </c>
      <c r="J608" s="317" t="s">
        <v>1527</v>
      </c>
      <c r="K608" s="569" t="s">
        <v>14405</v>
      </c>
      <c r="L608" s="570">
        <v>3823000</v>
      </c>
      <c r="M608" s="81" t="s">
        <v>73</v>
      </c>
      <c r="N608" s="145"/>
      <c r="O608" s="482" t="s">
        <v>14406</v>
      </c>
      <c r="P608" s="482">
        <v>57299487</v>
      </c>
      <c r="Q608" s="150">
        <v>33</v>
      </c>
      <c r="R608" s="169">
        <v>44943</v>
      </c>
      <c r="S608" s="570">
        <v>5363267343</v>
      </c>
      <c r="T608" s="169">
        <v>45055</v>
      </c>
      <c r="U608" s="566">
        <f>L608</f>
        <v>3823000</v>
      </c>
      <c r="V608" s="86" t="s">
        <v>70</v>
      </c>
      <c r="W608" s="481">
        <v>72175281</v>
      </c>
      <c r="X608" s="482" t="s">
        <v>10639</v>
      </c>
      <c r="Y608" s="145"/>
      <c r="Z608" s="472">
        <v>45055</v>
      </c>
      <c r="AA608" s="472">
        <v>45055</v>
      </c>
      <c r="AB608" s="201" t="s">
        <v>80</v>
      </c>
      <c r="AC608" s="472">
        <v>45084</v>
      </c>
      <c r="AD608" s="150">
        <f t="shared" si="42"/>
        <v>29</v>
      </c>
      <c r="AE608" s="359">
        <v>0</v>
      </c>
      <c r="AF608" s="571">
        <v>0</v>
      </c>
      <c r="AG608" s="359">
        <v>0</v>
      </c>
      <c r="AH608" s="156" t="s">
        <v>80</v>
      </c>
      <c r="AI608" s="150">
        <f t="shared" si="43"/>
        <v>0</v>
      </c>
      <c r="AJ608" s="143">
        <v>0</v>
      </c>
      <c r="AK608" s="248">
        <v>0</v>
      </c>
      <c r="AL608" s="86" t="s">
        <v>80</v>
      </c>
      <c r="AM608" s="150">
        <v>0</v>
      </c>
      <c r="AN608" s="169" t="s">
        <v>80</v>
      </c>
      <c r="AO608" s="169" t="s">
        <v>80</v>
      </c>
      <c r="AP608" s="150">
        <f t="shared" si="46"/>
        <v>0</v>
      </c>
      <c r="AQ608" s="252">
        <f>+L608+AF608-AK608</f>
        <v>3823000</v>
      </c>
      <c r="AR608" s="86" t="s">
        <v>115</v>
      </c>
      <c r="AS608" s="143">
        <v>0</v>
      </c>
      <c r="AT608" s="203" t="s">
        <v>80</v>
      </c>
      <c r="AU608" s="248">
        <v>3823000</v>
      </c>
      <c r="AV608" s="364">
        <f t="shared" si="44"/>
        <v>0</v>
      </c>
      <c r="AW608" s="133">
        <f t="shared" si="45"/>
        <v>1</v>
      </c>
      <c r="AX608" s="201" t="s">
        <v>80</v>
      </c>
      <c r="AY608" s="86" t="s">
        <v>800</v>
      </c>
      <c r="AZ608" s="145" t="s">
        <v>14407</v>
      </c>
      <c r="BA608" s="81" t="s">
        <v>71</v>
      </c>
      <c r="BB608" s="81" t="s">
        <v>71</v>
      </c>
    </row>
    <row r="609" spans="2:54" s="296" customFormat="1" ht="15" customHeight="1" x14ac:dyDescent="0.2">
      <c r="B609" s="247">
        <v>2023</v>
      </c>
      <c r="C609" s="81">
        <v>891780111</v>
      </c>
      <c r="D609" s="82" t="s">
        <v>68</v>
      </c>
      <c r="E609" s="144" t="s">
        <v>14408</v>
      </c>
      <c r="F609" s="145" t="s">
        <v>14409</v>
      </c>
      <c r="G609" s="568">
        <v>0</v>
      </c>
      <c r="H609" s="145"/>
      <c r="I609" s="86" t="s">
        <v>78</v>
      </c>
      <c r="J609" s="317" t="s">
        <v>1527</v>
      </c>
      <c r="K609" s="569" t="s">
        <v>14410</v>
      </c>
      <c r="L609" s="570">
        <v>6630000</v>
      </c>
      <c r="M609" s="81" t="s">
        <v>73</v>
      </c>
      <c r="N609" s="145"/>
      <c r="O609" s="482" t="s">
        <v>14411</v>
      </c>
      <c r="P609" s="482">
        <v>7604732</v>
      </c>
      <c r="Q609" s="150">
        <v>33</v>
      </c>
      <c r="R609" s="169">
        <v>44943</v>
      </c>
      <c r="S609" s="570">
        <v>5363267343</v>
      </c>
      <c r="T609" s="169">
        <v>45055</v>
      </c>
      <c r="U609" s="566">
        <f>L609</f>
        <v>6630000</v>
      </c>
      <c r="V609" s="86" t="s">
        <v>70</v>
      </c>
      <c r="W609" s="481">
        <v>39058006</v>
      </c>
      <c r="X609" s="482" t="s">
        <v>11844</v>
      </c>
      <c r="Y609" s="145"/>
      <c r="Z609" s="472">
        <v>45055</v>
      </c>
      <c r="AA609" s="472">
        <v>45056</v>
      </c>
      <c r="AB609" s="201" t="s">
        <v>80</v>
      </c>
      <c r="AC609" s="472">
        <v>45107</v>
      </c>
      <c r="AD609" s="150">
        <f t="shared" si="42"/>
        <v>51</v>
      </c>
      <c r="AE609" s="359">
        <v>0</v>
      </c>
      <c r="AF609" s="571">
        <v>0</v>
      </c>
      <c r="AG609" s="359">
        <v>0</v>
      </c>
      <c r="AH609" s="156" t="s">
        <v>80</v>
      </c>
      <c r="AI609" s="150">
        <f t="shared" si="43"/>
        <v>0</v>
      </c>
      <c r="AJ609" s="143">
        <v>0</v>
      </c>
      <c r="AK609" s="248">
        <v>0</v>
      </c>
      <c r="AL609" s="86" t="s">
        <v>80</v>
      </c>
      <c r="AM609" s="150">
        <v>0</v>
      </c>
      <c r="AN609" s="169" t="s">
        <v>80</v>
      </c>
      <c r="AO609" s="169" t="s">
        <v>80</v>
      </c>
      <c r="AP609" s="150">
        <f t="shared" si="46"/>
        <v>0</v>
      </c>
      <c r="AQ609" s="252">
        <f>+L609+AF609-AK609</f>
        <v>6630000</v>
      </c>
      <c r="AR609" s="86" t="s">
        <v>115</v>
      </c>
      <c r="AS609" s="143">
        <v>0</v>
      </c>
      <c r="AT609" s="203" t="s">
        <v>80</v>
      </c>
      <c r="AU609" s="248">
        <v>6630000</v>
      </c>
      <c r="AV609" s="364">
        <f t="shared" si="44"/>
        <v>0</v>
      </c>
      <c r="AW609" s="133">
        <f t="shared" si="45"/>
        <v>1</v>
      </c>
      <c r="AX609" s="201" t="s">
        <v>80</v>
      </c>
      <c r="AY609" s="86" t="s">
        <v>800</v>
      </c>
      <c r="AZ609" s="145" t="s">
        <v>14412</v>
      </c>
      <c r="BA609" s="81" t="s">
        <v>71</v>
      </c>
      <c r="BB609" s="81" t="s">
        <v>71</v>
      </c>
    </row>
    <row r="610" spans="2:54" s="296" customFormat="1" ht="15" customHeight="1" x14ac:dyDescent="0.2">
      <c r="B610" s="247">
        <v>2023</v>
      </c>
      <c r="C610" s="81">
        <v>891780111</v>
      </c>
      <c r="D610" s="82" t="s">
        <v>68</v>
      </c>
      <c r="E610" s="144" t="s">
        <v>14413</v>
      </c>
      <c r="F610" s="145" t="s">
        <v>14414</v>
      </c>
      <c r="G610" s="568">
        <v>0</v>
      </c>
      <c r="H610" s="145"/>
      <c r="I610" s="86" t="s">
        <v>78</v>
      </c>
      <c r="J610" s="317" t="s">
        <v>1527</v>
      </c>
      <c r="K610" s="569" t="s">
        <v>14415</v>
      </c>
      <c r="L610" s="570">
        <v>5477000</v>
      </c>
      <c r="M610" s="81" t="s">
        <v>73</v>
      </c>
      <c r="N610" s="145"/>
      <c r="O610" s="482" t="s">
        <v>14416</v>
      </c>
      <c r="P610" s="482">
        <v>1151184718</v>
      </c>
      <c r="Q610" s="150">
        <v>33</v>
      </c>
      <c r="R610" s="169">
        <v>44943</v>
      </c>
      <c r="S610" s="570">
        <v>5363267343</v>
      </c>
      <c r="T610" s="169">
        <v>45056</v>
      </c>
      <c r="U610" s="566">
        <f>L610</f>
        <v>5477000</v>
      </c>
      <c r="V610" s="86" t="s">
        <v>70</v>
      </c>
      <c r="W610" s="481">
        <v>1082976788</v>
      </c>
      <c r="X610" s="482" t="s">
        <v>9561</v>
      </c>
      <c r="Y610" s="145"/>
      <c r="Z610" s="472">
        <v>45056</v>
      </c>
      <c r="AA610" s="472">
        <v>45056</v>
      </c>
      <c r="AB610" s="201" t="s">
        <v>80</v>
      </c>
      <c r="AC610" s="472">
        <v>45107</v>
      </c>
      <c r="AD610" s="150">
        <f t="shared" si="42"/>
        <v>51</v>
      </c>
      <c r="AE610" s="359">
        <v>0</v>
      </c>
      <c r="AF610" s="571">
        <v>0</v>
      </c>
      <c r="AG610" s="359">
        <v>0</v>
      </c>
      <c r="AH610" s="156" t="s">
        <v>80</v>
      </c>
      <c r="AI610" s="150">
        <f t="shared" si="43"/>
        <v>0</v>
      </c>
      <c r="AJ610" s="143">
        <v>0</v>
      </c>
      <c r="AK610" s="248">
        <v>0</v>
      </c>
      <c r="AL610" s="86" t="s">
        <v>80</v>
      </c>
      <c r="AM610" s="150">
        <v>0</v>
      </c>
      <c r="AN610" s="169" t="s">
        <v>80</v>
      </c>
      <c r="AO610" s="169" t="s">
        <v>80</v>
      </c>
      <c r="AP610" s="150">
        <f t="shared" si="46"/>
        <v>0</v>
      </c>
      <c r="AQ610" s="252">
        <f>+L610+AF610-AK610</f>
        <v>5477000</v>
      </c>
      <c r="AR610" s="86" t="s">
        <v>115</v>
      </c>
      <c r="AS610" s="143">
        <v>0</v>
      </c>
      <c r="AT610" s="203" t="s">
        <v>80</v>
      </c>
      <c r="AU610" s="248">
        <v>5477000</v>
      </c>
      <c r="AV610" s="364">
        <f t="shared" si="44"/>
        <v>0</v>
      </c>
      <c r="AW610" s="133">
        <f t="shared" si="45"/>
        <v>1</v>
      </c>
      <c r="AX610" s="201" t="s">
        <v>80</v>
      </c>
      <c r="AY610" s="86" t="s">
        <v>800</v>
      </c>
      <c r="AZ610" s="145" t="s">
        <v>14417</v>
      </c>
      <c r="BA610" s="81" t="s">
        <v>71</v>
      </c>
      <c r="BB610" s="81" t="s">
        <v>71</v>
      </c>
    </row>
    <row r="611" spans="2:54" s="296" customFormat="1" ht="15" customHeight="1" x14ac:dyDescent="0.2">
      <c r="B611" s="247">
        <v>2023</v>
      </c>
      <c r="C611" s="81">
        <v>891780111</v>
      </c>
      <c r="D611" s="82" t="s">
        <v>68</v>
      </c>
      <c r="E611" s="144" t="s">
        <v>14418</v>
      </c>
      <c r="F611" s="145" t="s">
        <v>14419</v>
      </c>
      <c r="G611" s="568">
        <v>0</v>
      </c>
      <c r="H611" s="145"/>
      <c r="I611" s="86" t="s">
        <v>78</v>
      </c>
      <c r="J611" s="317" t="s">
        <v>1527</v>
      </c>
      <c r="K611" s="569" t="s">
        <v>14420</v>
      </c>
      <c r="L611" s="570">
        <v>2913000</v>
      </c>
      <c r="M611" s="81" t="s">
        <v>73</v>
      </c>
      <c r="N611" s="145"/>
      <c r="O611" s="482" t="s">
        <v>14421</v>
      </c>
      <c r="P611" s="482">
        <v>49746297</v>
      </c>
      <c r="Q611" s="150">
        <v>33</v>
      </c>
      <c r="R611" s="169">
        <v>44943</v>
      </c>
      <c r="S611" s="570">
        <v>5363267343</v>
      </c>
      <c r="T611" s="169">
        <v>45056</v>
      </c>
      <c r="U611" s="566">
        <f>L611</f>
        <v>2913000</v>
      </c>
      <c r="V611" s="86" t="s">
        <v>70</v>
      </c>
      <c r="W611" s="481">
        <v>36564011</v>
      </c>
      <c r="X611" s="482" t="s">
        <v>9795</v>
      </c>
      <c r="Y611" s="145"/>
      <c r="Z611" s="472">
        <v>45056</v>
      </c>
      <c r="AA611" s="472">
        <v>45056</v>
      </c>
      <c r="AB611" s="201" t="s">
        <v>80</v>
      </c>
      <c r="AC611" s="472">
        <v>45093</v>
      </c>
      <c r="AD611" s="150">
        <f t="shared" si="42"/>
        <v>37</v>
      </c>
      <c r="AE611" s="359">
        <v>1</v>
      </c>
      <c r="AF611" s="571">
        <v>887000</v>
      </c>
      <c r="AG611" s="359">
        <v>1</v>
      </c>
      <c r="AH611" s="201">
        <v>45107</v>
      </c>
      <c r="AI611" s="150">
        <f t="shared" si="43"/>
        <v>14</v>
      </c>
      <c r="AJ611" s="143">
        <v>0</v>
      </c>
      <c r="AK611" s="248">
        <v>0</v>
      </c>
      <c r="AL611" s="86" t="s">
        <v>80</v>
      </c>
      <c r="AM611" s="150">
        <v>0</v>
      </c>
      <c r="AN611" s="169" t="s">
        <v>80</v>
      </c>
      <c r="AO611" s="169" t="s">
        <v>80</v>
      </c>
      <c r="AP611" s="150">
        <f t="shared" si="46"/>
        <v>0</v>
      </c>
      <c r="AQ611" s="252">
        <f>+L611+AF611-AK611</f>
        <v>3800000</v>
      </c>
      <c r="AR611" s="86" t="s">
        <v>115</v>
      </c>
      <c r="AS611" s="143">
        <v>0</v>
      </c>
      <c r="AT611" s="203" t="s">
        <v>80</v>
      </c>
      <c r="AU611" s="248">
        <v>3800000</v>
      </c>
      <c r="AV611" s="364">
        <f t="shared" si="44"/>
        <v>0</v>
      </c>
      <c r="AW611" s="133">
        <f t="shared" si="45"/>
        <v>1</v>
      </c>
      <c r="AX611" s="201" t="s">
        <v>80</v>
      </c>
      <c r="AY611" s="86" t="s">
        <v>800</v>
      </c>
      <c r="AZ611" s="145" t="s">
        <v>14422</v>
      </c>
      <c r="BA611" s="81" t="s">
        <v>71</v>
      </c>
      <c r="BB611" s="81" t="s">
        <v>71</v>
      </c>
    </row>
    <row r="612" spans="2:54" s="296" customFormat="1" ht="15" customHeight="1" x14ac:dyDescent="0.2">
      <c r="B612" s="247">
        <v>2023</v>
      </c>
      <c r="C612" s="81">
        <v>891780111</v>
      </c>
      <c r="D612" s="82" t="s">
        <v>68</v>
      </c>
      <c r="E612" s="144" t="s">
        <v>14423</v>
      </c>
      <c r="F612" s="145" t="s">
        <v>14424</v>
      </c>
      <c r="G612" s="568">
        <v>0</v>
      </c>
      <c r="H612" s="145"/>
      <c r="I612" s="86" t="s">
        <v>78</v>
      </c>
      <c r="J612" s="317" t="s">
        <v>1527</v>
      </c>
      <c r="K612" s="569" t="s">
        <v>14425</v>
      </c>
      <c r="L612" s="570">
        <v>6800000</v>
      </c>
      <c r="M612" s="81" t="s">
        <v>73</v>
      </c>
      <c r="N612" s="145"/>
      <c r="O612" s="482" t="s">
        <v>1872</v>
      </c>
      <c r="P612" s="482">
        <v>43760150</v>
      </c>
      <c r="Q612" s="150">
        <v>33</v>
      </c>
      <c r="R612" s="169">
        <v>44943</v>
      </c>
      <c r="S612" s="570">
        <v>5363267343</v>
      </c>
      <c r="T612" s="169">
        <v>45056</v>
      </c>
      <c r="U612" s="566">
        <f>L612</f>
        <v>6800000</v>
      </c>
      <c r="V612" s="86" t="s">
        <v>70</v>
      </c>
      <c r="W612" s="481">
        <v>93400727</v>
      </c>
      <c r="X612" s="482" t="s">
        <v>11494</v>
      </c>
      <c r="Y612" s="145"/>
      <c r="Z612" s="472">
        <v>45056</v>
      </c>
      <c r="AA612" s="472">
        <v>45056</v>
      </c>
      <c r="AB612" s="201" t="s">
        <v>80</v>
      </c>
      <c r="AC612" s="472">
        <v>45107</v>
      </c>
      <c r="AD612" s="150">
        <f t="shared" si="42"/>
        <v>51</v>
      </c>
      <c r="AE612" s="359">
        <v>0</v>
      </c>
      <c r="AF612" s="571">
        <v>0</v>
      </c>
      <c r="AG612" s="359">
        <v>0</v>
      </c>
      <c r="AH612" s="156" t="s">
        <v>80</v>
      </c>
      <c r="AI612" s="150">
        <f t="shared" si="43"/>
        <v>0</v>
      </c>
      <c r="AJ612" s="143">
        <v>0</v>
      </c>
      <c r="AK612" s="248">
        <v>0</v>
      </c>
      <c r="AL612" s="86" t="s">
        <v>80</v>
      </c>
      <c r="AM612" s="150">
        <v>0</v>
      </c>
      <c r="AN612" s="169" t="s">
        <v>80</v>
      </c>
      <c r="AO612" s="169" t="s">
        <v>80</v>
      </c>
      <c r="AP612" s="150">
        <f t="shared" si="46"/>
        <v>0</v>
      </c>
      <c r="AQ612" s="252">
        <f>+L612+AF612-AK612</f>
        <v>6800000</v>
      </c>
      <c r="AR612" s="86" t="s">
        <v>115</v>
      </c>
      <c r="AS612" s="143">
        <v>0</v>
      </c>
      <c r="AT612" s="203" t="s">
        <v>80</v>
      </c>
      <c r="AU612" s="248">
        <v>6800000</v>
      </c>
      <c r="AV612" s="364">
        <f t="shared" si="44"/>
        <v>0</v>
      </c>
      <c r="AW612" s="133">
        <f t="shared" si="45"/>
        <v>1</v>
      </c>
      <c r="AX612" s="201" t="s">
        <v>80</v>
      </c>
      <c r="AY612" s="86" t="s">
        <v>800</v>
      </c>
      <c r="AZ612" s="145" t="s">
        <v>14426</v>
      </c>
      <c r="BA612" s="81" t="s">
        <v>71</v>
      </c>
      <c r="BB612" s="81" t="s">
        <v>71</v>
      </c>
    </row>
    <row r="613" spans="2:54" s="296" customFormat="1" ht="15" customHeight="1" x14ac:dyDescent="0.2">
      <c r="B613" s="247">
        <v>2023</v>
      </c>
      <c r="C613" s="81">
        <v>891780111</v>
      </c>
      <c r="D613" s="82" t="s">
        <v>68</v>
      </c>
      <c r="E613" s="144" t="s">
        <v>14427</v>
      </c>
      <c r="F613" s="145" t="s">
        <v>14428</v>
      </c>
      <c r="G613" s="568">
        <v>0</v>
      </c>
      <c r="H613" s="145"/>
      <c r="I613" s="86" t="s">
        <v>78</v>
      </c>
      <c r="J613" s="317" t="s">
        <v>12415</v>
      </c>
      <c r="K613" s="569" t="s">
        <v>14429</v>
      </c>
      <c r="L613" s="570">
        <v>7583000</v>
      </c>
      <c r="M613" s="81" t="s">
        <v>73</v>
      </c>
      <c r="N613" s="145"/>
      <c r="O613" s="482" t="s">
        <v>13937</v>
      </c>
      <c r="P613" s="482">
        <v>1082983016</v>
      </c>
      <c r="Q613" s="150">
        <v>1094</v>
      </c>
      <c r="R613" s="169">
        <v>45057</v>
      </c>
      <c r="S613" s="575">
        <v>274049000</v>
      </c>
      <c r="T613" s="169">
        <v>45062</v>
      </c>
      <c r="U613" s="566">
        <f>L613</f>
        <v>7583000</v>
      </c>
      <c r="V613" s="86" t="s">
        <v>70</v>
      </c>
      <c r="W613" s="481">
        <v>1192791759</v>
      </c>
      <c r="X613" s="482" t="s">
        <v>11782</v>
      </c>
      <c r="Y613" s="145"/>
      <c r="Z613" s="472">
        <v>45062</v>
      </c>
      <c r="AA613" s="472">
        <v>45062</v>
      </c>
      <c r="AB613" s="201" t="s">
        <v>80</v>
      </c>
      <c r="AC613" s="472">
        <v>45107</v>
      </c>
      <c r="AD613" s="150">
        <f t="shared" si="42"/>
        <v>45</v>
      </c>
      <c r="AE613" s="359">
        <v>0</v>
      </c>
      <c r="AF613" s="571">
        <v>0</v>
      </c>
      <c r="AG613" s="359">
        <v>0</v>
      </c>
      <c r="AH613" s="156" t="s">
        <v>80</v>
      </c>
      <c r="AI613" s="150">
        <f t="shared" si="43"/>
        <v>0</v>
      </c>
      <c r="AJ613" s="143">
        <v>0</v>
      </c>
      <c r="AK613" s="248">
        <v>0</v>
      </c>
      <c r="AL613" s="86" t="s">
        <v>80</v>
      </c>
      <c r="AM613" s="150">
        <v>0</v>
      </c>
      <c r="AN613" s="169" t="s">
        <v>80</v>
      </c>
      <c r="AO613" s="169" t="s">
        <v>80</v>
      </c>
      <c r="AP613" s="150">
        <f t="shared" si="46"/>
        <v>0</v>
      </c>
      <c r="AQ613" s="252">
        <f>+L613+AF613-AK613</f>
        <v>7583000</v>
      </c>
      <c r="AR613" s="86" t="s">
        <v>115</v>
      </c>
      <c r="AS613" s="143">
        <v>0</v>
      </c>
      <c r="AT613" s="203" t="s">
        <v>80</v>
      </c>
      <c r="AU613" s="248">
        <v>7583000</v>
      </c>
      <c r="AV613" s="364">
        <f t="shared" si="44"/>
        <v>0</v>
      </c>
      <c r="AW613" s="133">
        <f t="shared" si="45"/>
        <v>1</v>
      </c>
      <c r="AX613" s="201" t="s">
        <v>80</v>
      </c>
      <c r="AY613" s="86" t="s">
        <v>800</v>
      </c>
      <c r="AZ613" s="145" t="s">
        <v>14430</v>
      </c>
      <c r="BA613" s="81" t="s">
        <v>71</v>
      </c>
      <c r="BB613" s="81" t="s">
        <v>71</v>
      </c>
    </row>
    <row r="614" spans="2:54" s="296" customFormat="1" ht="15" customHeight="1" x14ac:dyDescent="0.2">
      <c r="B614" s="247">
        <v>2023</v>
      </c>
      <c r="C614" s="81">
        <v>891780111</v>
      </c>
      <c r="D614" s="82" t="s">
        <v>68</v>
      </c>
      <c r="E614" s="144" t="s">
        <v>14431</v>
      </c>
      <c r="F614" s="145" t="s">
        <v>14432</v>
      </c>
      <c r="G614" s="568">
        <v>0</v>
      </c>
      <c r="H614" s="145"/>
      <c r="I614" s="86" t="s">
        <v>78</v>
      </c>
      <c r="J614" s="317" t="s">
        <v>12415</v>
      </c>
      <c r="K614" s="569" t="s">
        <v>14433</v>
      </c>
      <c r="L614" s="570">
        <v>7583000</v>
      </c>
      <c r="M614" s="81" t="s">
        <v>73</v>
      </c>
      <c r="N614" s="145"/>
      <c r="O614" s="482" t="s">
        <v>14434</v>
      </c>
      <c r="P614" s="482">
        <v>1081823159</v>
      </c>
      <c r="Q614" s="150">
        <v>1094</v>
      </c>
      <c r="R614" s="169">
        <v>45057</v>
      </c>
      <c r="S614" s="575">
        <v>274049000</v>
      </c>
      <c r="T614" s="169">
        <v>45062</v>
      </c>
      <c r="U614" s="566">
        <f>L614</f>
        <v>7583000</v>
      </c>
      <c r="V614" s="86" t="s">
        <v>70</v>
      </c>
      <c r="W614" s="481">
        <v>1192791759</v>
      </c>
      <c r="X614" s="482" t="s">
        <v>11782</v>
      </c>
      <c r="Y614" s="145"/>
      <c r="Z614" s="472">
        <v>45062</v>
      </c>
      <c r="AA614" s="472">
        <v>45062</v>
      </c>
      <c r="AB614" s="201" t="s">
        <v>80</v>
      </c>
      <c r="AC614" s="472">
        <v>45107</v>
      </c>
      <c r="AD614" s="150">
        <f t="shared" si="42"/>
        <v>45</v>
      </c>
      <c r="AE614" s="359">
        <v>0</v>
      </c>
      <c r="AF614" s="571">
        <v>0</v>
      </c>
      <c r="AG614" s="359">
        <v>0</v>
      </c>
      <c r="AH614" s="156" t="s">
        <v>80</v>
      </c>
      <c r="AI614" s="150">
        <f t="shared" si="43"/>
        <v>0</v>
      </c>
      <c r="AJ614" s="143">
        <v>0</v>
      </c>
      <c r="AK614" s="248">
        <v>0</v>
      </c>
      <c r="AL614" s="86" t="s">
        <v>80</v>
      </c>
      <c r="AM614" s="150">
        <v>0</v>
      </c>
      <c r="AN614" s="169" t="s">
        <v>80</v>
      </c>
      <c r="AO614" s="169" t="s">
        <v>80</v>
      </c>
      <c r="AP614" s="150">
        <f t="shared" si="46"/>
        <v>0</v>
      </c>
      <c r="AQ614" s="252">
        <f>+L614+AF614-AK614</f>
        <v>7583000</v>
      </c>
      <c r="AR614" s="86" t="s">
        <v>115</v>
      </c>
      <c r="AS614" s="143">
        <v>0</v>
      </c>
      <c r="AT614" s="203" t="s">
        <v>80</v>
      </c>
      <c r="AU614" s="248">
        <v>7583000</v>
      </c>
      <c r="AV614" s="364">
        <f t="shared" si="44"/>
        <v>0</v>
      </c>
      <c r="AW614" s="133">
        <f t="shared" si="45"/>
        <v>1</v>
      </c>
      <c r="AX614" s="201" t="s">
        <v>80</v>
      </c>
      <c r="AY614" s="86" t="s">
        <v>800</v>
      </c>
      <c r="AZ614" s="145" t="s">
        <v>14435</v>
      </c>
      <c r="BA614" s="81" t="s">
        <v>71</v>
      </c>
      <c r="BB614" s="81" t="s">
        <v>71</v>
      </c>
    </row>
    <row r="615" spans="2:54" s="296" customFormat="1" ht="15" customHeight="1" x14ac:dyDescent="0.2">
      <c r="B615" s="247">
        <v>2023</v>
      </c>
      <c r="C615" s="81">
        <v>891780111</v>
      </c>
      <c r="D615" s="82" t="s">
        <v>68</v>
      </c>
      <c r="E615" s="144" t="s">
        <v>14436</v>
      </c>
      <c r="F615" s="145" t="s">
        <v>14437</v>
      </c>
      <c r="G615" s="568">
        <v>0</v>
      </c>
      <c r="H615" s="145"/>
      <c r="I615" s="86" t="s">
        <v>78</v>
      </c>
      <c r="J615" s="317" t="s">
        <v>12415</v>
      </c>
      <c r="K615" s="569" t="s">
        <v>14438</v>
      </c>
      <c r="L615" s="570">
        <v>7583000</v>
      </c>
      <c r="M615" s="81" t="s">
        <v>73</v>
      </c>
      <c r="N615" s="145"/>
      <c r="O615" s="482" t="s">
        <v>13974</v>
      </c>
      <c r="P615" s="482">
        <v>7602961</v>
      </c>
      <c r="Q615" s="150">
        <v>1094</v>
      </c>
      <c r="R615" s="169">
        <v>45057</v>
      </c>
      <c r="S615" s="575">
        <v>274049000</v>
      </c>
      <c r="T615" s="169">
        <v>45064</v>
      </c>
      <c r="U615" s="566">
        <f>L615</f>
        <v>7583000</v>
      </c>
      <c r="V615" s="86" t="s">
        <v>70</v>
      </c>
      <c r="W615" s="481">
        <v>1192791759</v>
      </c>
      <c r="X615" s="482" t="s">
        <v>11782</v>
      </c>
      <c r="Y615" s="145"/>
      <c r="Z615" s="472">
        <v>45064</v>
      </c>
      <c r="AA615" s="472">
        <v>45064</v>
      </c>
      <c r="AB615" s="201" t="s">
        <v>80</v>
      </c>
      <c r="AC615" s="472">
        <v>45107</v>
      </c>
      <c r="AD615" s="150">
        <f t="shared" si="42"/>
        <v>43</v>
      </c>
      <c r="AE615" s="359">
        <v>0</v>
      </c>
      <c r="AF615" s="571">
        <v>0</v>
      </c>
      <c r="AG615" s="359">
        <v>0</v>
      </c>
      <c r="AH615" s="156" t="s">
        <v>80</v>
      </c>
      <c r="AI615" s="150">
        <f t="shared" si="43"/>
        <v>0</v>
      </c>
      <c r="AJ615" s="143">
        <v>0</v>
      </c>
      <c r="AK615" s="248">
        <v>0</v>
      </c>
      <c r="AL615" s="86" t="s">
        <v>80</v>
      </c>
      <c r="AM615" s="150">
        <v>0</v>
      </c>
      <c r="AN615" s="169" t="s">
        <v>80</v>
      </c>
      <c r="AO615" s="169" t="s">
        <v>80</v>
      </c>
      <c r="AP615" s="150">
        <f t="shared" si="46"/>
        <v>0</v>
      </c>
      <c r="AQ615" s="252">
        <f>+L615+AF615-AK615</f>
        <v>7583000</v>
      </c>
      <c r="AR615" s="86" t="s">
        <v>115</v>
      </c>
      <c r="AS615" s="143">
        <v>0</v>
      </c>
      <c r="AT615" s="203" t="s">
        <v>80</v>
      </c>
      <c r="AU615" s="248">
        <v>7583000</v>
      </c>
      <c r="AV615" s="364">
        <f t="shared" si="44"/>
        <v>0</v>
      </c>
      <c r="AW615" s="133">
        <f t="shared" si="45"/>
        <v>1</v>
      </c>
      <c r="AX615" s="201" t="s">
        <v>80</v>
      </c>
      <c r="AY615" s="86" t="s">
        <v>800</v>
      </c>
      <c r="AZ615" s="145" t="s">
        <v>14439</v>
      </c>
      <c r="BA615" s="81" t="s">
        <v>71</v>
      </c>
      <c r="BB615" s="81" t="s">
        <v>71</v>
      </c>
    </row>
    <row r="616" spans="2:54" s="296" customFormat="1" ht="15" customHeight="1" x14ac:dyDescent="0.2">
      <c r="B616" s="247">
        <v>2023</v>
      </c>
      <c r="C616" s="81">
        <v>891780111</v>
      </c>
      <c r="D616" s="82" t="s">
        <v>68</v>
      </c>
      <c r="E616" s="144" t="s">
        <v>14440</v>
      </c>
      <c r="F616" s="145" t="s">
        <v>14441</v>
      </c>
      <c r="G616" s="568">
        <v>0</v>
      </c>
      <c r="H616" s="145"/>
      <c r="I616" s="86" t="s">
        <v>78</v>
      </c>
      <c r="J616" s="317" t="s">
        <v>1527</v>
      </c>
      <c r="K616" s="569" t="s">
        <v>14442</v>
      </c>
      <c r="L616" s="570">
        <v>3800000</v>
      </c>
      <c r="M616" s="81" t="s">
        <v>73</v>
      </c>
      <c r="N616" s="145"/>
      <c r="O616" s="482" t="s">
        <v>14443</v>
      </c>
      <c r="P616" s="482">
        <v>1082944952</v>
      </c>
      <c r="Q616" s="150">
        <v>33</v>
      </c>
      <c r="R616" s="169">
        <v>44943</v>
      </c>
      <c r="S616" s="570">
        <v>5363267343</v>
      </c>
      <c r="T616" s="169">
        <v>45078</v>
      </c>
      <c r="U616" s="566">
        <f>L616</f>
        <v>3800000</v>
      </c>
      <c r="V616" s="86" t="s">
        <v>70</v>
      </c>
      <c r="W616" s="481">
        <v>85459497</v>
      </c>
      <c r="X616" s="482" t="s">
        <v>9253</v>
      </c>
      <c r="Y616" s="145"/>
      <c r="Z616" s="472">
        <v>45078</v>
      </c>
      <c r="AA616" s="472">
        <v>45078</v>
      </c>
      <c r="AB616" s="201" t="s">
        <v>80</v>
      </c>
      <c r="AC616" s="472">
        <v>45138</v>
      </c>
      <c r="AD616" s="150">
        <f t="shared" si="42"/>
        <v>60</v>
      </c>
      <c r="AE616" s="359">
        <v>0</v>
      </c>
      <c r="AF616" s="571">
        <v>0</v>
      </c>
      <c r="AG616" s="359">
        <v>0</v>
      </c>
      <c r="AH616" s="156" t="s">
        <v>80</v>
      </c>
      <c r="AI616" s="150">
        <f t="shared" si="43"/>
        <v>0</v>
      </c>
      <c r="AJ616" s="143">
        <v>0</v>
      </c>
      <c r="AK616" s="248">
        <v>0</v>
      </c>
      <c r="AL616" s="86" t="s">
        <v>80</v>
      </c>
      <c r="AM616" s="150">
        <v>0</v>
      </c>
      <c r="AN616" s="169" t="s">
        <v>80</v>
      </c>
      <c r="AO616" s="169" t="s">
        <v>80</v>
      </c>
      <c r="AP616" s="150">
        <f t="shared" si="46"/>
        <v>0</v>
      </c>
      <c r="AQ616" s="252">
        <f>+L616+AF616-AK616</f>
        <v>3800000</v>
      </c>
      <c r="AR616" s="86" t="s">
        <v>115</v>
      </c>
      <c r="AS616" s="143">
        <v>0</v>
      </c>
      <c r="AT616" s="203" t="s">
        <v>80</v>
      </c>
      <c r="AU616" s="248">
        <v>3800000</v>
      </c>
      <c r="AV616" s="364">
        <f t="shared" si="44"/>
        <v>0</v>
      </c>
      <c r="AW616" s="133">
        <f t="shared" si="45"/>
        <v>1</v>
      </c>
      <c r="AX616" s="201" t="s">
        <v>80</v>
      </c>
      <c r="AY616" s="86" t="s">
        <v>800</v>
      </c>
      <c r="AZ616" s="145" t="s">
        <v>14444</v>
      </c>
      <c r="BA616" s="81" t="s">
        <v>71</v>
      </c>
      <c r="BB616" s="81" t="s">
        <v>71</v>
      </c>
    </row>
    <row r="617" spans="2:54" s="296" customFormat="1" ht="15" customHeight="1" x14ac:dyDescent="0.2">
      <c r="B617" s="247">
        <v>2023</v>
      </c>
      <c r="C617" s="81">
        <v>891780111</v>
      </c>
      <c r="D617" s="82" t="s">
        <v>68</v>
      </c>
      <c r="E617" s="144" t="s">
        <v>14445</v>
      </c>
      <c r="F617" s="145" t="s">
        <v>14446</v>
      </c>
      <c r="G617" s="568">
        <v>0</v>
      </c>
      <c r="H617" s="145"/>
      <c r="I617" s="86" t="s">
        <v>78</v>
      </c>
      <c r="J617" s="317" t="s">
        <v>12415</v>
      </c>
      <c r="K617" s="569" t="s">
        <v>14447</v>
      </c>
      <c r="L617" s="570">
        <v>3200000</v>
      </c>
      <c r="M617" s="81" t="s">
        <v>73</v>
      </c>
      <c r="N617" s="145"/>
      <c r="O617" s="482" t="s">
        <v>6896</v>
      </c>
      <c r="P617" s="482">
        <v>1015432527</v>
      </c>
      <c r="Q617" s="150">
        <v>1155</v>
      </c>
      <c r="R617" s="169">
        <v>45064</v>
      </c>
      <c r="S617" s="575">
        <v>23800000</v>
      </c>
      <c r="T617" s="169">
        <v>45078</v>
      </c>
      <c r="U617" s="566">
        <f>L617</f>
        <v>3200000</v>
      </c>
      <c r="V617" s="86" t="s">
        <v>70</v>
      </c>
      <c r="W617" s="481">
        <v>15443332</v>
      </c>
      <c r="X617" s="482" t="s">
        <v>9540</v>
      </c>
      <c r="Y617" s="145"/>
      <c r="Z617" s="472">
        <v>45078</v>
      </c>
      <c r="AA617" s="472">
        <v>45078</v>
      </c>
      <c r="AB617" s="201" t="s">
        <v>80</v>
      </c>
      <c r="AC617" s="472">
        <v>45138</v>
      </c>
      <c r="AD617" s="150">
        <f t="shared" si="42"/>
        <v>60</v>
      </c>
      <c r="AE617" s="359">
        <v>0</v>
      </c>
      <c r="AF617" s="571">
        <v>0</v>
      </c>
      <c r="AG617" s="359">
        <v>0</v>
      </c>
      <c r="AH617" s="156" t="s">
        <v>80</v>
      </c>
      <c r="AI617" s="150">
        <f t="shared" si="43"/>
        <v>0</v>
      </c>
      <c r="AJ617" s="143">
        <v>0</v>
      </c>
      <c r="AK617" s="248">
        <v>0</v>
      </c>
      <c r="AL617" s="86" t="s">
        <v>80</v>
      </c>
      <c r="AM617" s="150">
        <v>0</v>
      </c>
      <c r="AN617" s="169" t="s">
        <v>80</v>
      </c>
      <c r="AO617" s="169" t="s">
        <v>80</v>
      </c>
      <c r="AP617" s="150">
        <f t="shared" si="46"/>
        <v>0</v>
      </c>
      <c r="AQ617" s="252">
        <f>+L617+AF617-AK617</f>
        <v>3200000</v>
      </c>
      <c r="AR617" s="86" t="s">
        <v>115</v>
      </c>
      <c r="AS617" s="143">
        <v>0</v>
      </c>
      <c r="AT617" s="203" t="s">
        <v>80</v>
      </c>
      <c r="AU617" s="248">
        <v>3200000</v>
      </c>
      <c r="AV617" s="364">
        <f t="shared" si="44"/>
        <v>0</v>
      </c>
      <c r="AW617" s="133">
        <f t="shared" si="45"/>
        <v>1</v>
      </c>
      <c r="AX617" s="201" t="s">
        <v>80</v>
      </c>
      <c r="AY617" s="86" t="s">
        <v>800</v>
      </c>
      <c r="AZ617" s="145" t="s">
        <v>14448</v>
      </c>
      <c r="BA617" s="81" t="s">
        <v>71</v>
      </c>
      <c r="BB617" s="81" t="s">
        <v>71</v>
      </c>
    </row>
    <row r="618" spans="2:54" s="296" customFormat="1" ht="15" customHeight="1" x14ac:dyDescent="0.2">
      <c r="B618" s="247">
        <v>2023</v>
      </c>
      <c r="C618" s="81">
        <v>891780111</v>
      </c>
      <c r="D618" s="82" t="s">
        <v>68</v>
      </c>
      <c r="E618" s="144" t="s">
        <v>14449</v>
      </c>
      <c r="F618" s="145" t="s">
        <v>14450</v>
      </c>
      <c r="G618" s="568">
        <v>0</v>
      </c>
      <c r="H618" s="145"/>
      <c r="I618" s="86" t="s">
        <v>78</v>
      </c>
      <c r="J618" s="317" t="s">
        <v>12415</v>
      </c>
      <c r="K618" s="569" t="s">
        <v>14451</v>
      </c>
      <c r="L618" s="570">
        <v>7800000</v>
      </c>
      <c r="M618" s="81" t="s">
        <v>73</v>
      </c>
      <c r="N618" s="145"/>
      <c r="O618" s="482" t="s">
        <v>14452</v>
      </c>
      <c r="P618" s="482">
        <v>80057321</v>
      </c>
      <c r="Q618" s="150">
        <v>1155</v>
      </c>
      <c r="R618" s="169">
        <v>45064</v>
      </c>
      <c r="S618" s="575">
        <v>23800000</v>
      </c>
      <c r="T618" s="169">
        <v>45078</v>
      </c>
      <c r="U618" s="566">
        <f>L618</f>
        <v>7800000</v>
      </c>
      <c r="V618" s="86" t="s">
        <v>70</v>
      </c>
      <c r="W618" s="481">
        <v>15443332</v>
      </c>
      <c r="X618" s="482" t="s">
        <v>9540</v>
      </c>
      <c r="Y618" s="145"/>
      <c r="Z618" s="472">
        <v>45078</v>
      </c>
      <c r="AA618" s="472">
        <v>45078</v>
      </c>
      <c r="AB618" s="201" t="s">
        <v>80</v>
      </c>
      <c r="AC618" s="472">
        <v>45138</v>
      </c>
      <c r="AD618" s="150">
        <f t="shared" si="42"/>
        <v>60</v>
      </c>
      <c r="AE618" s="359">
        <v>0</v>
      </c>
      <c r="AF618" s="571">
        <v>0</v>
      </c>
      <c r="AG618" s="359">
        <v>0</v>
      </c>
      <c r="AH618" s="156" t="s">
        <v>80</v>
      </c>
      <c r="AI618" s="150">
        <f t="shared" si="43"/>
        <v>0</v>
      </c>
      <c r="AJ618" s="143">
        <v>0</v>
      </c>
      <c r="AK618" s="248">
        <v>0</v>
      </c>
      <c r="AL618" s="86" t="s">
        <v>80</v>
      </c>
      <c r="AM618" s="150">
        <v>0</v>
      </c>
      <c r="AN618" s="169" t="s">
        <v>80</v>
      </c>
      <c r="AO618" s="169" t="s">
        <v>80</v>
      </c>
      <c r="AP618" s="150">
        <f t="shared" si="46"/>
        <v>0</v>
      </c>
      <c r="AQ618" s="252">
        <f>+L618+AF618-AK618</f>
        <v>7800000</v>
      </c>
      <c r="AR618" s="86" t="s">
        <v>115</v>
      </c>
      <c r="AS618" s="143">
        <v>0</v>
      </c>
      <c r="AT618" s="203" t="s">
        <v>80</v>
      </c>
      <c r="AU618" s="248">
        <v>7800000</v>
      </c>
      <c r="AV618" s="364">
        <f t="shared" si="44"/>
        <v>0</v>
      </c>
      <c r="AW618" s="133">
        <f t="shared" si="45"/>
        <v>1</v>
      </c>
      <c r="AX618" s="201" t="s">
        <v>80</v>
      </c>
      <c r="AY618" s="86" t="s">
        <v>800</v>
      </c>
      <c r="AZ618" s="145" t="s">
        <v>14453</v>
      </c>
      <c r="BA618" s="81" t="s">
        <v>71</v>
      </c>
      <c r="BB618" s="81" t="s">
        <v>71</v>
      </c>
    </row>
    <row r="619" spans="2:54" s="296" customFormat="1" ht="15" customHeight="1" x14ac:dyDescent="0.2">
      <c r="B619" s="247">
        <v>2023</v>
      </c>
      <c r="C619" s="81">
        <v>891780111</v>
      </c>
      <c r="D619" s="82" t="s">
        <v>68</v>
      </c>
      <c r="E619" s="144" t="s">
        <v>14454</v>
      </c>
      <c r="F619" s="145" t="s">
        <v>14455</v>
      </c>
      <c r="G619" s="138">
        <v>0</v>
      </c>
      <c r="H619" s="145"/>
      <c r="I619" s="86" t="s">
        <v>78</v>
      </c>
      <c r="J619" s="81" t="s">
        <v>1527</v>
      </c>
      <c r="K619" s="141" t="s">
        <v>14456</v>
      </c>
      <c r="L619" s="248">
        <v>2400000</v>
      </c>
      <c r="M619" s="81" t="s">
        <v>73</v>
      </c>
      <c r="N619" s="145"/>
      <c r="O619" s="87" t="s">
        <v>14457</v>
      </c>
      <c r="P619" s="87">
        <v>1082976921</v>
      </c>
      <c r="Q619" s="150">
        <v>1228</v>
      </c>
      <c r="R619" s="169">
        <v>45077</v>
      </c>
      <c r="S619" s="248">
        <v>12000000</v>
      </c>
      <c r="T619" s="169">
        <v>45079</v>
      </c>
      <c r="U619" s="566">
        <f>L619</f>
        <v>2400000</v>
      </c>
      <c r="V619" s="86" t="s">
        <v>70</v>
      </c>
      <c r="W619" s="143">
        <v>36726018</v>
      </c>
      <c r="X619" s="87" t="s">
        <v>12797</v>
      </c>
      <c r="Y619" s="145"/>
      <c r="Z619" s="201">
        <v>45079</v>
      </c>
      <c r="AA619" s="201">
        <v>45079</v>
      </c>
      <c r="AB619" s="201" t="s">
        <v>80</v>
      </c>
      <c r="AC619" s="201">
        <v>45086</v>
      </c>
      <c r="AD619" s="150">
        <f t="shared" ref="AD619:AD682" si="47">+IF(AB619="1800-01-01",AC619-AA619,AC619-AB619)</f>
        <v>7</v>
      </c>
      <c r="AE619" s="150">
        <v>0</v>
      </c>
      <c r="AF619" s="567">
        <v>0</v>
      </c>
      <c r="AG619" s="150">
        <v>0</v>
      </c>
      <c r="AH619" s="156" t="s">
        <v>80</v>
      </c>
      <c r="AI619" s="150">
        <f t="shared" si="43"/>
        <v>0</v>
      </c>
      <c r="AJ619" s="143">
        <v>0</v>
      </c>
      <c r="AK619" s="248">
        <v>0</v>
      </c>
      <c r="AL619" s="86" t="s">
        <v>80</v>
      </c>
      <c r="AM619" s="150">
        <v>0</v>
      </c>
      <c r="AN619" s="169" t="s">
        <v>80</v>
      </c>
      <c r="AO619" s="169" t="s">
        <v>80</v>
      </c>
      <c r="AP619" s="150">
        <f t="shared" si="46"/>
        <v>0</v>
      </c>
      <c r="AQ619" s="252">
        <f>+L619+AF619-AK619</f>
        <v>2400000</v>
      </c>
      <c r="AR619" s="86" t="s">
        <v>115</v>
      </c>
      <c r="AS619" s="143">
        <v>0</v>
      </c>
      <c r="AT619" s="203" t="s">
        <v>80</v>
      </c>
      <c r="AU619" s="248">
        <v>2400000</v>
      </c>
      <c r="AV619" s="364">
        <f t="shared" si="44"/>
        <v>0</v>
      </c>
      <c r="AW619" s="133">
        <f t="shared" si="45"/>
        <v>1</v>
      </c>
      <c r="AX619" s="201" t="s">
        <v>80</v>
      </c>
      <c r="AY619" s="86" t="s">
        <v>800</v>
      </c>
      <c r="AZ619" s="145" t="s">
        <v>14458</v>
      </c>
      <c r="BA619" s="81" t="s">
        <v>71</v>
      </c>
      <c r="BB619" s="81" t="s">
        <v>71</v>
      </c>
    </row>
    <row r="620" spans="2:54" s="296" customFormat="1" ht="15" customHeight="1" x14ac:dyDescent="0.2">
      <c r="B620" s="247">
        <v>2023</v>
      </c>
      <c r="C620" s="81">
        <v>891780111</v>
      </c>
      <c r="D620" s="82" t="s">
        <v>68</v>
      </c>
      <c r="E620" s="144" t="s">
        <v>14459</v>
      </c>
      <c r="F620" s="145" t="s">
        <v>14460</v>
      </c>
      <c r="G620" s="138">
        <v>0</v>
      </c>
      <c r="H620" s="145"/>
      <c r="I620" s="86" t="s">
        <v>78</v>
      </c>
      <c r="J620" s="81" t="s">
        <v>1527</v>
      </c>
      <c r="K620" s="141" t="s">
        <v>14456</v>
      </c>
      <c r="L620" s="248">
        <v>2400000</v>
      </c>
      <c r="M620" s="81" t="s">
        <v>73</v>
      </c>
      <c r="N620" s="145"/>
      <c r="O620" s="87" t="s">
        <v>5902</v>
      </c>
      <c r="P620" s="87">
        <v>1082947495</v>
      </c>
      <c r="Q620" s="150">
        <v>1228</v>
      </c>
      <c r="R620" s="169">
        <v>45077</v>
      </c>
      <c r="S620" s="248">
        <v>12000000</v>
      </c>
      <c r="T620" s="169">
        <v>45082</v>
      </c>
      <c r="U620" s="566">
        <f>L620</f>
        <v>2400000</v>
      </c>
      <c r="V620" s="86" t="s">
        <v>70</v>
      </c>
      <c r="W620" s="143">
        <v>36726018</v>
      </c>
      <c r="X620" s="87" t="s">
        <v>12797</v>
      </c>
      <c r="Y620" s="145"/>
      <c r="Z620" s="201">
        <v>45082</v>
      </c>
      <c r="AA620" s="201">
        <v>45082</v>
      </c>
      <c r="AB620" s="201" t="s">
        <v>80</v>
      </c>
      <c r="AC620" s="201">
        <v>45086</v>
      </c>
      <c r="AD620" s="150">
        <f t="shared" si="47"/>
        <v>4</v>
      </c>
      <c r="AE620" s="150">
        <v>0</v>
      </c>
      <c r="AF620" s="567">
        <v>0</v>
      </c>
      <c r="AG620" s="150">
        <v>0</v>
      </c>
      <c r="AH620" s="156" t="s">
        <v>80</v>
      </c>
      <c r="AI620" s="150">
        <f t="shared" si="43"/>
        <v>0</v>
      </c>
      <c r="AJ620" s="143">
        <v>0</v>
      </c>
      <c r="AK620" s="248">
        <v>0</v>
      </c>
      <c r="AL620" s="86" t="s">
        <v>80</v>
      </c>
      <c r="AM620" s="150">
        <v>0</v>
      </c>
      <c r="AN620" s="169" t="s">
        <v>80</v>
      </c>
      <c r="AO620" s="169" t="s">
        <v>80</v>
      </c>
      <c r="AP620" s="150">
        <f t="shared" si="46"/>
        <v>0</v>
      </c>
      <c r="AQ620" s="252">
        <f>+L620+AF620-AK620</f>
        <v>2400000</v>
      </c>
      <c r="AR620" s="86" t="s">
        <v>115</v>
      </c>
      <c r="AS620" s="143">
        <v>0</v>
      </c>
      <c r="AT620" s="203" t="s">
        <v>80</v>
      </c>
      <c r="AU620" s="248">
        <v>2400000</v>
      </c>
      <c r="AV620" s="364">
        <f t="shared" si="44"/>
        <v>0</v>
      </c>
      <c r="AW620" s="133">
        <f t="shared" si="45"/>
        <v>1</v>
      </c>
      <c r="AX620" s="201" t="s">
        <v>80</v>
      </c>
      <c r="AY620" s="86" t="s">
        <v>800</v>
      </c>
      <c r="AZ620" s="145" t="s">
        <v>14461</v>
      </c>
      <c r="BA620" s="81" t="s">
        <v>71</v>
      </c>
      <c r="BB620" s="81" t="s">
        <v>71</v>
      </c>
    </row>
    <row r="621" spans="2:54" s="296" customFormat="1" ht="15" customHeight="1" x14ac:dyDescent="0.2">
      <c r="B621" s="247">
        <v>2023</v>
      </c>
      <c r="C621" s="81">
        <v>891780111</v>
      </c>
      <c r="D621" s="82" t="s">
        <v>68</v>
      </c>
      <c r="E621" s="144" t="s">
        <v>14462</v>
      </c>
      <c r="F621" s="145" t="s">
        <v>14463</v>
      </c>
      <c r="G621" s="138">
        <v>0</v>
      </c>
      <c r="H621" s="145"/>
      <c r="I621" s="86" t="s">
        <v>78</v>
      </c>
      <c r="J621" s="81" t="s">
        <v>1527</v>
      </c>
      <c r="K621" s="141" t="s">
        <v>14456</v>
      </c>
      <c r="L621" s="248">
        <v>2400000</v>
      </c>
      <c r="M621" s="81" t="s">
        <v>73</v>
      </c>
      <c r="N621" s="145"/>
      <c r="O621" s="87" t="s">
        <v>11539</v>
      </c>
      <c r="P621" s="87">
        <v>63549864</v>
      </c>
      <c r="Q621" s="150">
        <v>1228</v>
      </c>
      <c r="R621" s="169">
        <v>45077</v>
      </c>
      <c r="S621" s="248">
        <v>12000000</v>
      </c>
      <c r="T621" s="169">
        <v>45082</v>
      </c>
      <c r="U621" s="566">
        <f>L621</f>
        <v>2400000</v>
      </c>
      <c r="V621" s="86" t="s">
        <v>70</v>
      </c>
      <c r="W621" s="143">
        <v>36726018</v>
      </c>
      <c r="X621" s="87" t="s">
        <v>12797</v>
      </c>
      <c r="Y621" s="145"/>
      <c r="Z621" s="201">
        <v>45082</v>
      </c>
      <c r="AA621" s="201">
        <v>45082</v>
      </c>
      <c r="AB621" s="201" t="s">
        <v>80</v>
      </c>
      <c r="AC621" s="201">
        <v>45086</v>
      </c>
      <c r="AD621" s="150">
        <f t="shared" si="47"/>
        <v>4</v>
      </c>
      <c r="AE621" s="150">
        <v>0</v>
      </c>
      <c r="AF621" s="567">
        <v>0</v>
      </c>
      <c r="AG621" s="150">
        <v>0</v>
      </c>
      <c r="AH621" s="156" t="s">
        <v>80</v>
      </c>
      <c r="AI621" s="150">
        <f t="shared" si="43"/>
        <v>0</v>
      </c>
      <c r="AJ621" s="143">
        <v>0</v>
      </c>
      <c r="AK621" s="248">
        <v>0</v>
      </c>
      <c r="AL621" s="86" t="s">
        <v>80</v>
      </c>
      <c r="AM621" s="150">
        <v>0</v>
      </c>
      <c r="AN621" s="169" t="s">
        <v>80</v>
      </c>
      <c r="AO621" s="169" t="s">
        <v>80</v>
      </c>
      <c r="AP621" s="150">
        <f t="shared" si="46"/>
        <v>0</v>
      </c>
      <c r="AQ621" s="252">
        <f>+L621+AF621-AK621</f>
        <v>2400000</v>
      </c>
      <c r="AR621" s="86" t="s">
        <v>115</v>
      </c>
      <c r="AS621" s="143">
        <v>0</v>
      </c>
      <c r="AT621" s="203" t="s">
        <v>80</v>
      </c>
      <c r="AU621" s="248">
        <v>2400000</v>
      </c>
      <c r="AV621" s="364">
        <f t="shared" si="44"/>
        <v>0</v>
      </c>
      <c r="AW621" s="133">
        <f t="shared" si="45"/>
        <v>1</v>
      </c>
      <c r="AX621" s="201" t="s">
        <v>80</v>
      </c>
      <c r="AY621" s="86" t="s">
        <v>800</v>
      </c>
      <c r="AZ621" s="145" t="s">
        <v>14464</v>
      </c>
      <c r="BA621" s="81" t="s">
        <v>71</v>
      </c>
      <c r="BB621" s="81" t="s">
        <v>71</v>
      </c>
    </row>
    <row r="622" spans="2:54" s="296" customFormat="1" ht="15" customHeight="1" x14ac:dyDescent="0.2">
      <c r="B622" s="247">
        <v>2023</v>
      </c>
      <c r="C622" s="81">
        <v>891780111</v>
      </c>
      <c r="D622" s="82" t="s">
        <v>68</v>
      </c>
      <c r="E622" s="144" t="s">
        <v>14465</v>
      </c>
      <c r="F622" s="145" t="s">
        <v>14466</v>
      </c>
      <c r="G622" s="138">
        <v>0</v>
      </c>
      <c r="H622" s="145"/>
      <c r="I622" s="86" t="s">
        <v>78</v>
      </c>
      <c r="J622" s="81" t="s">
        <v>1527</v>
      </c>
      <c r="K622" s="141" t="s">
        <v>14456</v>
      </c>
      <c r="L622" s="248">
        <v>2400000</v>
      </c>
      <c r="M622" s="81" t="s">
        <v>73</v>
      </c>
      <c r="N622" s="145"/>
      <c r="O622" s="87" t="s">
        <v>14467</v>
      </c>
      <c r="P622" s="87">
        <v>1082914400</v>
      </c>
      <c r="Q622" s="150">
        <v>1228</v>
      </c>
      <c r="R622" s="169">
        <v>45077</v>
      </c>
      <c r="S622" s="248">
        <v>12000000</v>
      </c>
      <c r="T622" s="169">
        <v>45082</v>
      </c>
      <c r="U622" s="566">
        <f>L622</f>
        <v>2400000</v>
      </c>
      <c r="V622" s="86" t="s">
        <v>70</v>
      </c>
      <c r="W622" s="143">
        <v>36726018</v>
      </c>
      <c r="X622" s="87" t="s">
        <v>12797</v>
      </c>
      <c r="Y622" s="145"/>
      <c r="Z622" s="201">
        <v>45082</v>
      </c>
      <c r="AA622" s="201">
        <v>45082</v>
      </c>
      <c r="AB622" s="201" t="s">
        <v>80</v>
      </c>
      <c r="AC622" s="201">
        <v>45086</v>
      </c>
      <c r="AD622" s="150">
        <f t="shared" si="47"/>
        <v>4</v>
      </c>
      <c r="AE622" s="150">
        <v>0</v>
      </c>
      <c r="AF622" s="567">
        <v>0</v>
      </c>
      <c r="AG622" s="150">
        <v>0</v>
      </c>
      <c r="AH622" s="156" t="s">
        <v>80</v>
      </c>
      <c r="AI622" s="150">
        <f t="shared" si="43"/>
        <v>0</v>
      </c>
      <c r="AJ622" s="143">
        <v>0</v>
      </c>
      <c r="AK622" s="248">
        <v>0</v>
      </c>
      <c r="AL622" s="86" t="s">
        <v>80</v>
      </c>
      <c r="AM622" s="150">
        <v>0</v>
      </c>
      <c r="AN622" s="169" t="s">
        <v>80</v>
      </c>
      <c r="AO622" s="169" t="s">
        <v>80</v>
      </c>
      <c r="AP622" s="150">
        <f t="shared" si="46"/>
        <v>0</v>
      </c>
      <c r="AQ622" s="252">
        <f>+L622+AF622-AK622</f>
        <v>2400000</v>
      </c>
      <c r="AR622" s="86" t="s">
        <v>115</v>
      </c>
      <c r="AS622" s="143">
        <v>0</v>
      </c>
      <c r="AT622" s="203" t="s">
        <v>80</v>
      </c>
      <c r="AU622" s="248">
        <v>2400000</v>
      </c>
      <c r="AV622" s="364">
        <f t="shared" si="44"/>
        <v>0</v>
      </c>
      <c r="AW622" s="133">
        <f t="shared" si="45"/>
        <v>1</v>
      </c>
      <c r="AX622" s="201" t="s">
        <v>80</v>
      </c>
      <c r="AY622" s="86" t="s">
        <v>800</v>
      </c>
      <c r="AZ622" s="145" t="s">
        <v>14468</v>
      </c>
      <c r="BA622" s="81" t="s">
        <v>71</v>
      </c>
      <c r="BB622" s="81" t="s">
        <v>71</v>
      </c>
    </row>
    <row r="623" spans="2:54" s="296" customFormat="1" ht="15" customHeight="1" x14ac:dyDescent="0.2">
      <c r="B623" s="247">
        <v>2023</v>
      </c>
      <c r="C623" s="81">
        <v>891780111</v>
      </c>
      <c r="D623" s="82" t="s">
        <v>68</v>
      </c>
      <c r="E623" s="144" t="s">
        <v>14469</v>
      </c>
      <c r="F623" s="145" t="s">
        <v>14470</v>
      </c>
      <c r="G623" s="138">
        <v>0</v>
      </c>
      <c r="H623" s="145"/>
      <c r="I623" s="86" t="s">
        <v>78</v>
      </c>
      <c r="J623" s="81" t="s">
        <v>1527</v>
      </c>
      <c r="K623" s="141" t="s">
        <v>14456</v>
      </c>
      <c r="L623" s="248">
        <v>2400000</v>
      </c>
      <c r="M623" s="81" t="s">
        <v>73</v>
      </c>
      <c r="N623" s="145"/>
      <c r="O623" s="87" t="s">
        <v>14471</v>
      </c>
      <c r="P623" s="87">
        <v>1083032147</v>
      </c>
      <c r="Q623" s="150">
        <v>1228</v>
      </c>
      <c r="R623" s="169">
        <v>45077</v>
      </c>
      <c r="S623" s="248">
        <v>12000000</v>
      </c>
      <c r="T623" s="169">
        <v>45082</v>
      </c>
      <c r="U623" s="566">
        <f>L623</f>
        <v>2400000</v>
      </c>
      <c r="V623" s="86" t="s">
        <v>70</v>
      </c>
      <c r="W623" s="143">
        <v>36726018</v>
      </c>
      <c r="X623" s="87" t="s">
        <v>12797</v>
      </c>
      <c r="Y623" s="145"/>
      <c r="Z623" s="201">
        <v>45082</v>
      </c>
      <c r="AA623" s="201">
        <v>45082</v>
      </c>
      <c r="AB623" s="201" t="s">
        <v>80</v>
      </c>
      <c r="AC623" s="201">
        <v>45086</v>
      </c>
      <c r="AD623" s="150">
        <f t="shared" si="47"/>
        <v>4</v>
      </c>
      <c r="AE623" s="150">
        <v>0</v>
      </c>
      <c r="AF623" s="567">
        <v>0</v>
      </c>
      <c r="AG623" s="150">
        <v>0</v>
      </c>
      <c r="AH623" s="156" t="s">
        <v>80</v>
      </c>
      <c r="AI623" s="150">
        <f t="shared" si="43"/>
        <v>0</v>
      </c>
      <c r="AJ623" s="143">
        <v>0</v>
      </c>
      <c r="AK623" s="248">
        <v>0</v>
      </c>
      <c r="AL623" s="86" t="s">
        <v>80</v>
      </c>
      <c r="AM623" s="150">
        <v>0</v>
      </c>
      <c r="AN623" s="169" t="s">
        <v>80</v>
      </c>
      <c r="AO623" s="169" t="s">
        <v>80</v>
      </c>
      <c r="AP623" s="150">
        <f t="shared" si="46"/>
        <v>0</v>
      </c>
      <c r="AQ623" s="252">
        <f>+L623+AF623-AK623</f>
        <v>2400000</v>
      </c>
      <c r="AR623" s="86" t="s">
        <v>115</v>
      </c>
      <c r="AS623" s="143">
        <v>0</v>
      </c>
      <c r="AT623" s="203" t="s">
        <v>80</v>
      </c>
      <c r="AU623" s="248">
        <v>2400000</v>
      </c>
      <c r="AV623" s="364">
        <f t="shared" si="44"/>
        <v>0</v>
      </c>
      <c r="AW623" s="133">
        <f t="shared" si="45"/>
        <v>1</v>
      </c>
      <c r="AX623" s="201" t="s">
        <v>80</v>
      </c>
      <c r="AY623" s="86" t="s">
        <v>800</v>
      </c>
      <c r="AZ623" s="145" t="s">
        <v>14472</v>
      </c>
      <c r="BA623" s="81" t="s">
        <v>71</v>
      </c>
      <c r="BB623" s="81" t="s">
        <v>71</v>
      </c>
    </row>
    <row r="624" spans="2:54" s="296" customFormat="1" ht="15" customHeight="1" x14ac:dyDescent="0.2">
      <c r="B624" s="247">
        <v>2023</v>
      </c>
      <c r="C624" s="81">
        <v>891780111</v>
      </c>
      <c r="D624" s="82" t="s">
        <v>68</v>
      </c>
      <c r="E624" s="144" t="s">
        <v>14473</v>
      </c>
      <c r="F624" s="145" t="s">
        <v>14474</v>
      </c>
      <c r="G624" s="568">
        <v>0</v>
      </c>
      <c r="H624" s="145"/>
      <c r="I624" s="86" t="s">
        <v>78</v>
      </c>
      <c r="J624" s="317" t="s">
        <v>1527</v>
      </c>
      <c r="K624" s="569" t="s">
        <v>14475</v>
      </c>
      <c r="L624" s="570">
        <v>5200000</v>
      </c>
      <c r="M624" s="81" t="s">
        <v>73</v>
      </c>
      <c r="N624" s="145"/>
      <c r="O624" s="482" t="s">
        <v>13675</v>
      </c>
      <c r="P624" s="482">
        <v>1083020916</v>
      </c>
      <c r="Q624" s="150">
        <v>33</v>
      </c>
      <c r="R624" s="169">
        <v>44943</v>
      </c>
      <c r="S624" s="570">
        <v>5363267343</v>
      </c>
      <c r="T624" s="169">
        <v>45086</v>
      </c>
      <c r="U624" s="566">
        <f>L624</f>
        <v>5200000</v>
      </c>
      <c r="V624" s="86" t="s">
        <v>70</v>
      </c>
      <c r="W624" s="481">
        <v>7631392</v>
      </c>
      <c r="X624" s="482" t="s">
        <v>11762</v>
      </c>
      <c r="Y624" s="145"/>
      <c r="Z624" s="472">
        <v>45086</v>
      </c>
      <c r="AA624" s="472">
        <v>45086</v>
      </c>
      <c r="AB624" s="201" t="s">
        <v>80</v>
      </c>
      <c r="AC624" s="472">
        <v>45138</v>
      </c>
      <c r="AD624" s="150">
        <f t="shared" si="47"/>
        <v>52</v>
      </c>
      <c r="AE624" s="359">
        <v>0</v>
      </c>
      <c r="AF624" s="571">
        <v>0</v>
      </c>
      <c r="AG624" s="359">
        <v>0</v>
      </c>
      <c r="AH624" s="156" t="s">
        <v>80</v>
      </c>
      <c r="AI624" s="150">
        <f t="shared" si="43"/>
        <v>0</v>
      </c>
      <c r="AJ624" s="143">
        <v>0</v>
      </c>
      <c r="AK624" s="248">
        <v>0</v>
      </c>
      <c r="AL624" s="86" t="s">
        <v>80</v>
      </c>
      <c r="AM624" s="150">
        <v>0</v>
      </c>
      <c r="AN624" s="169" t="s">
        <v>80</v>
      </c>
      <c r="AO624" s="169" t="s">
        <v>80</v>
      </c>
      <c r="AP624" s="150">
        <f t="shared" si="46"/>
        <v>0</v>
      </c>
      <c r="AQ624" s="252">
        <f>+L624+AF624-AK624</f>
        <v>5200000</v>
      </c>
      <c r="AR624" s="86" t="s">
        <v>115</v>
      </c>
      <c r="AS624" s="143">
        <v>0</v>
      </c>
      <c r="AT624" s="203" t="s">
        <v>80</v>
      </c>
      <c r="AU624" s="248">
        <v>5200000</v>
      </c>
      <c r="AV624" s="364">
        <f t="shared" si="44"/>
        <v>0</v>
      </c>
      <c r="AW624" s="133">
        <f t="shared" si="45"/>
        <v>1</v>
      </c>
      <c r="AX624" s="201" t="s">
        <v>80</v>
      </c>
      <c r="AY624" s="86" t="s">
        <v>800</v>
      </c>
      <c r="AZ624" s="145" t="s">
        <v>14476</v>
      </c>
      <c r="BA624" s="81" t="s">
        <v>71</v>
      </c>
      <c r="BB624" s="81" t="s">
        <v>71</v>
      </c>
    </row>
    <row r="625" spans="2:54" s="296" customFormat="1" ht="15" customHeight="1" x14ac:dyDescent="0.2">
      <c r="B625" s="247">
        <v>2023</v>
      </c>
      <c r="C625" s="81">
        <v>891780111</v>
      </c>
      <c r="D625" s="82" t="s">
        <v>68</v>
      </c>
      <c r="E625" s="144" t="s">
        <v>14477</v>
      </c>
      <c r="F625" s="145" t="s">
        <v>14478</v>
      </c>
      <c r="G625" s="568">
        <v>0</v>
      </c>
      <c r="H625" s="145"/>
      <c r="I625" s="86" t="s">
        <v>78</v>
      </c>
      <c r="J625" s="317" t="s">
        <v>1527</v>
      </c>
      <c r="K625" s="569" t="s">
        <v>14479</v>
      </c>
      <c r="L625" s="570">
        <v>5200000</v>
      </c>
      <c r="M625" s="81" t="s">
        <v>73</v>
      </c>
      <c r="N625" s="145"/>
      <c r="O625" s="482" t="s">
        <v>13805</v>
      </c>
      <c r="P625" s="482">
        <v>1083029737</v>
      </c>
      <c r="Q625" s="150">
        <v>33</v>
      </c>
      <c r="R625" s="169">
        <v>44943</v>
      </c>
      <c r="S625" s="570">
        <v>5363267343</v>
      </c>
      <c r="T625" s="169">
        <v>45086</v>
      </c>
      <c r="U625" s="566">
        <f>L625</f>
        <v>5200000</v>
      </c>
      <c r="V625" s="86" t="s">
        <v>70</v>
      </c>
      <c r="W625" s="481">
        <v>7631392</v>
      </c>
      <c r="X625" s="482" t="s">
        <v>11762</v>
      </c>
      <c r="Y625" s="145"/>
      <c r="Z625" s="472">
        <v>45086</v>
      </c>
      <c r="AA625" s="472">
        <v>45086</v>
      </c>
      <c r="AB625" s="201" t="s">
        <v>80</v>
      </c>
      <c r="AC625" s="472">
        <v>45138</v>
      </c>
      <c r="AD625" s="150">
        <f t="shared" si="47"/>
        <v>52</v>
      </c>
      <c r="AE625" s="359">
        <v>0</v>
      </c>
      <c r="AF625" s="571">
        <v>0</v>
      </c>
      <c r="AG625" s="359">
        <v>0</v>
      </c>
      <c r="AH625" s="156" t="s">
        <v>80</v>
      </c>
      <c r="AI625" s="150">
        <f t="shared" si="43"/>
        <v>0</v>
      </c>
      <c r="AJ625" s="143">
        <v>0</v>
      </c>
      <c r="AK625" s="248">
        <v>0</v>
      </c>
      <c r="AL625" s="86" t="s">
        <v>80</v>
      </c>
      <c r="AM625" s="150">
        <v>0</v>
      </c>
      <c r="AN625" s="169" t="s">
        <v>80</v>
      </c>
      <c r="AO625" s="169" t="s">
        <v>80</v>
      </c>
      <c r="AP625" s="150">
        <f t="shared" si="46"/>
        <v>0</v>
      </c>
      <c r="AQ625" s="252">
        <f>+L625+AF625-AK625</f>
        <v>5200000</v>
      </c>
      <c r="AR625" s="86" t="s">
        <v>115</v>
      </c>
      <c r="AS625" s="143">
        <v>0</v>
      </c>
      <c r="AT625" s="203" t="s">
        <v>80</v>
      </c>
      <c r="AU625" s="248">
        <v>5200000</v>
      </c>
      <c r="AV625" s="364">
        <f t="shared" si="44"/>
        <v>0</v>
      </c>
      <c r="AW625" s="133">
        <f t="shared" si="45"/>
        <v>1</v>
      </c>
      <c r="AX625" s="201" t="s">
        <v>80</v>
      </c>
      <c r="AY625" s="86" t="s">
        <v>800</v>
      </c>
      <c r="AZ625" s="145" t="s">
        <v>14480</v>
      </c>
      <c r="BA625" s="81" t="s">
        <v>71</v>
      </c>
      <c r="BB625" s="81" t="s">
        <v>71</v>
      </c>
    </row>
    <row r="626" spans="2:54" s="296" customFormat="1" ht="15" customHeight="1" x14ac:dyDescent="0.2">
      <c r="B626" s="247">
        <v>2023</v>
      </c>
      <c r="C626" s="81">
        <v>891780111</v>
      </c>
      <c r="D626" s="82" t="s">
        <v>68</v>
      </c>
      <c r="E626" s="144" t="s">
        <v>14481</v>
      </c>
      <c r="F626" s="145" t="s">
        <v>14482</v>
      </c>
      <c r="G626" s="568">
        <v>0</v>
      </c>
      <c r="H626" s="145"/>
      <c r="I626" s="86" t="s">
        <v>78</v>
      </c>
      <c r="J626" s="317" t="s">
        <v>12415</v>
      </c>
      <c r="K626" s="569" t="s">
        <v>13655</v>
      </c>
      <c r="L626" s="570">
        <v>8000000</v>
      </c>
      <c r="M626" s="81" t="s">
        <v>73</v>
      </c>
      <c r="N626" s="145"/>
      <c r="O626" s="482" t="s">
        <v>14483</v>
      </c>
      <c r="P626" s="482">
        <v>1082937823</v>
      </c>
      <c r="Q626" s="150">
        <v>1094</v>
      </c>
      <c r="R626" s="169">
        <v>45057</v>
      </c>
      <c r="S626" s="575">
        <v>274049000</v>
      </c>
      <c r="T626" s="169">
        <v>45086</v>
      </c>
      <c r="U626" s="566">
        <f>L626</f>
        <v>8000000</v>
      </c>
      <c r="V626" s="86" t="s">
        <v>70</v>
      </c>
      <c r="W626" s="481">
        <v>1192791759</v>
      </c>
      <c r="X626" s="482" t="s">
        <v>11782</v>
      </c>
      <c r="Y626" s="145"/>
      <c r="Z626" s="472">
        <v>45086</v>
      </c>
      <c r="AA626" s="472">
        <v>45086</v>
      </c>
      <c r="AB626" s="201" t="s">
        <v>80</v>
      </c>
      <c r="AC626" s="472">
        <v>45138</v>
      </c>
      <c r="AD626" s="150">
        <f t="shared" si="47"/>
        <v>52</v>
      </c>
      <c r="AE626" s="359">
        <v>0</v>
      </c>
      <c r="AF626" s="571">
        <v>0</v>
      </c>
      <c r="AG626" s="359">
        <v>0</v>
      </c>
      <c r="AH626" s="156" t="s">
        <v>80</v>
      </c>
      <c r="AI626" s="150">
        <f t="shared" si="43"/>
        <v>0</v>
      </c>
      <c r="AJ626" s="143">
        <v>0</v>
      </c>
      <c r="AK626" s="248">
        <v>0</v>
      </c>
      <c r="AL626" s="86" t="s">
        <v>80</v>
      </c>
      <c r="AM626" s="150">
        <v>0</v>
      </c>
      <c r="AN626" s="169" t="s">
        <v>80</v>
      </c>
      <c r="AO626" s="169" t="s">
        <v>80</v>
      </c>
      <c r="AP626" s="150">
        <f t="shared" si="46"/>
        <v>0</v>
      </c>
      <c r="AQ626" s="252">
        <f>+L626+AF626-AK626</f>
        <v>8000000</v>
      </c>
      <c r="AR626" s="86" t="s">
        <v>115</v>
      </c>
      <c r="AS626" s="143">
        <v>0</v>
      </c>
      <c r="AT626" s="203" t="s">
        <v>80</v>
      </c>
      <c r="AU626" s="248">
        <v>8000000</v>
      </c>
      <c r="AV626" s="364">
        <f t="shared" si="44"/>
        <v>0</v>
      </c>
      <c r="AW626" s="133">
        <f t="shared" si="45"/>
        <v>1</v>
      </c>
      <c r="AX626" s="201" t="s">
        <v>80</v>
      </c>
      <c r="AY626" s="86" t="s">
        <v>800</v>
      </c>
      <c r="AZ626" s="145" t="s">
        <v>14484</v>
      </c>
      <c r="BA626" s="81" t="s">
        <v>71</v>
      </c>
      <c r="BB626" s="81" t="s">
        <v>71</v>
      </c>
    </row>
    <row r="627" spans="2:54" s="296" customFormat="1" ht="15" customHeight="1" x14ac:dyDescent="0.2">
      <c r="B627" s="247">
        <v>2023</v>
      </c>
      <c r="C627" s="81">
        <v>891780111</v>
      </c>
      <c r="D627" s="82" t="s">
        <v>68</v>
      </c>
      <c r="E627" s="144" t="s">
        <v>14485</v>
      </c>
      <c r="F627" s="145" t="s">
        <v>14486</v>
      </c>
      <c r="G627" s="568">
        <v>0</v>
      </c>
      <c r="H627" s="145"/>
      <c r="I627" s="86" t="s">
        <v>78</v>
      </c>
      <c r="J627" s="317" t="s">
        <v>1527</v>
      </c>
      <c r="K627" s="569" t="s">
        <v>14487</v>
      </c>
      <c r="L627" s="570">
        <v>3800000</v>
      </c>
      <c r="M627" s="81" t="s">
        <v>73</v>
      </c>
      <c r="N627" s="145"/>
      <c r="O627" s="482" t="s">
        <v>12517</v>
      </c>
      <c r="P627" s="482">
        <v>1004346785</v>
      </c>
      <c r="Q627" s="150">
        <v>33</v>
      </c>
      <c r="R627" s="169">
        <v>44943</v>
      </c>
      <c r="S627" s="570">
        <v>5363267343</v>
      </c>
      <c r="T627" s="169">
        <v>45086</v>
      </c>
      <c r="U627" s="566">
        <f>L627</f>
        <v>3800000</v>
      </c>
      <c r="V627" s="86" t="s">
        <v>70</v>
      </c>
      <c r="W627" s="481">
        <v>7631392</v>
      </c>
      <c r="X627" s="482" t="s">
        <v>11762</v>
      </c>
      <c r="Y627" s="145"/>
      <c r="Z627" s="472">
        <v>45086</v>
      </c>
      <c r="AA627" s="472">
        <v>45086</v>
      </c>
      <c r="AB627" s="201" t="s">
        <v>80</v>
      </c>
      <c r="AC627" s="472">
        <v>45138</v>
      </c>
      <c r="AD627" s="150">
        <f t="shared" si="47"/>
        <v>52</v>
      </c>
      <c r="AE627" s="359">
        <v>0</v>
      </c>
      <c r="AF627" s="571">
        <v>0</v>
      </c>
      <c r="AG627" s="359">
        <v>0</v>
      </c>
      <c r="AH627" s="156" t="s">
        <v>80</v>
      </c>
      <c r="AI627" s="150">
        <f t="shared" si="43"/>
        <v>0</v>
      </c>
      <c r="AJ627" s="143">
        <v>0</v>
      </c>
      <c r="AK627" s="248">
        <v>0</v>
      </c>
      <c r="AL627" s="86" t="s">
        <v>80</v>
      </c>
      <c r="AM627" s="150">
        <v>0</v>
      </c>
      <c r="AN627" s="169" t="s">
        <v>80</v>
      </c>
      <c r="AO627" s="169" t="s">
        <v>80</v>
      </c>
      <c r="AP627" s="150">
        <f t="shared" si="46"/>
        <v>0</v>
      </c>
      <c r="AQ627" s="252">
        <f>+L627+AF627-AK627</f>
        <v>3800000</v>
      </c>
      <c r="AR627" s="86" t="s">
        <v>115</v>
      </c>
      <c r="AS627" s="143">
        <v>0</v>
      </c>
      <c r="AT627" s="203" t="s">
        <v>80</v>
      </c>
      <c r="AU627" s="248">
        <v>3800000</v>
      </c>
      <c r="AV627" s="364">
        <f t="shared" si="44"/>
        <v>0</v>
      </c>
      <c r="AW627" s="133">
        <f t="shared" si="45"/>
        <v>1</v>
      </c>
      <c r="AX627" s="201" t="s">
        <v>80</v>
      </c>
      <c r="AY627" s="86" t="s">
        <v>800</v>
      </c>
      <c r="AZ627" s="145" t="s">
        <v>14488</v>
      </c>
      <c r="BA627" s="81" t="s">
        <v>71</v>
      </c>
      <c r="BB627" s="81" t="s">
        <v>71</v>
      </c>
    </row>
    <row r="628" spans="2:54" s="296" customFormat="1" ht="15" customHeight="1" x14ac:dyDescent="0.2">
      <c r="B628" s="247">
        <v>2023</v>
      </c>
      <c r="C628" s="81">
        <v>891780111</v>
      </c>
      <c r="D628" s="82" t="s">
        <v>68</v>
      </c>
      <c r="E628" s="144" t="s">
        <v>14489</v>
      </c>
      <c r="F628" s="145" t="s">
        <v>14490</v>
      </c>
      <c r="G628" s="568">
        <v>0</v>
      </c>
      <c r="H628" s="145"/>
      <c r="I628" s="86" t="s">
        <v>78</v>
      </c>
      <c r="J628" s="317" t="s">
        <v>12415</v>
      </c>
      <c r="K628" s="569" t="s">
        <v>14491</v>
      </c>
      <c r="L628" s="570">
        <v>9000000</v>
      </c>
      <c r="M628" s="81" t="s">
        <v>73</v>
      </c>
      <c r="N628" s="145"/>
      <c r="O628" s="482" t="s">
        <v>13680</v>
      </c>
      <c r="P628" s="482">
        <v>1082982258</v>
      </c>
      <c r="Q628" s="150">
        <v>1094</v>
      </c>
      <c r="R628" s="169">
        <v>45057</v>
      </c>
      <c r="S628" s="575">
        <v>274049000</v>
      </c>
      <c r="T628" s="169">
        <v>45091</v>
      </c>
      <c r="U628" s="566">
        <f>L628</f>
        <v>9000000</v>
      </c>
      <c r="V628" s="86" t="s">
        <v>70</v>
      </c>
      <c r="W628" s="481">
        <v>1192791759</v>
      </c>
      <c r="X628" s="482" t="s">
        <v>11782</v>
      </c>
      <c r="Y628" s="145"/>
      <c r="Z628" s="472">
        <v>45091</v>
      </c>
      <c r="AA628" s="472">
        <v>45091</v>
      </c>
      <c r="AB628" s="201" t="s">
        <v>80</v>
      </c>
      <c r="AC628" s="472">
        <v>45138</v>
      </c>
      <c r="AD628" s="150">
        <f t="shared" si="47"/>
        <v>47</v>
      </c>
      <c r="AE628" s="359">
        <v>0</v>
      </c>
      <c r="AF628" s="571">
        <v>0</v>
      </c>
      <c r="AG628" s="359">
        <v>0</v>
      </c>
      <c r="AH628" s="156" t="s">
        <v>80</v>
      </c>
      <c r="AI628" s="150">
        <f t="shared" si="43"/>
        <v>0</v>
      </c>
      <c r="AJ628" s="143">
        <v>0</v>
      </c>
      <c r="AK628" s="248">
        <v>0</v>
      </c>
      <c r="AL628" s="86" t="s">
        <v>80</v>
      </c>
      <c r="AM628" s="150">
        <v>0</v>
      </c>
      <c r="AN628" s="169" t="s">
        <v>80</v>
      </c>
      <c r="AO628" s="169" t="s">
        <v>80</v>
      </c>
      <c r="AP628" s="150">
        <f t="shared" si="46"/>
        <v>0</v>
      </c>
      <c r="AQ628" s="252">
        <f>+L628+AF628-AK628</f>
        <v>9000000</v>
      </c>
      <c r="AR628" s="86" t="s">
        <v>115</v>
      </c>
      <c r="AS628" s="143">
        <v>0</v>
      </c>
      <c r="AT628" s="203" t="s">
        <v>80</v>
      </c>
      <c r="AU628" s="248">
        <v>9000000</v>
      </c>
      <c r="AV628" s="364">
        <f t="shared" si="44"/>
        <v>0</v>
      </c>
      <c r="AW628" s="133">
        <f t="shared" si="45"/>
        <v>1</v>
      </c>
      <c r="AX628" s="201" t="s">
        <v>80</v>
      </c>
      <c r="AY628" s="86" t="s">
        <v>800</v>
      </c>
      <c r="AZ628" s="145" t="s">
        <v>14492</v>
      </c>
      <c r="BA628" s="81" t="s">
        <v>71</v>
      </c>
      <c r="BB628" s="81" t="s">
        <v>71</v>
      </c>
    </row>
    <row r="629" spans="2:54" s="296" customFormat="1" ht="15" customHeight="1" x14ac:dyDescent="0.2">
      <c r="B629" s="247">
        <v>2023</v>
      </c>
      <c r="C629" s="81">
        <v>891780111</v>
      </c>
      <c r="D629" s="82" t="s">
        <v>68</v>
      </c>
      <c r="E629" s="144" t="s">
        <v>14493</v>
      </c>
      <c r="F629" s="145" t="s">
        <v>14494</v>
      </c>
      <c r="G629" s="568">
        <v>0</v>
      </c>
      <c r="H629" s="145"/>
      <c r="I629" s="86" t="s">
        <v>78</v>
      </c>
      <c r="J629" s="317" t="s">
        <v>1527</v>
      </c>
      <c r="K629" s="569" t="s">
        <v>14495</v>
      </c>
      <c r="L629" s="570">
        <v>3800000</v>
      </c>
      <c r="M629" s="81" t="s">
        <v>73</v>
      </c>
      <c r="N629" s="145"/>
      <c r="O629" s="482" t="s">
        <v>14496</v>
      </c>
      <c r="P629" s="482">
        <v>1082966872</v>
      </c>
      <c r="Q629" s="150">
        <v>33</v>
      </c>
      <c r="R629" s="169">
        <v>44943</v>
      </c>
      <c r="S629" s="570">
        <v>5363267343</v>
      </c>
      <c r="T629" s="169">
        <v>45091</v>
      </c>
      <c r="U629" s="566">
        <f>L629</f>
        <v>3800000</v>
      </c>
      <c r="V629" s="86" t="s">
        <v>70</v>
      </c>
      <c r="W629" s="481">
        <v>36564011</v>
      </c>
      <c r="X629" s="482" t="s">
        <v>9795</v>
      </c>
      <c r="Y629" s="145"/>
      <c r="Z629" s="472">
        <v>45091</v>
      </c>
      <c r="AA629" s="472">
        <v>45091</v>
      </c>
      <c r="AB629" s="201" t="s">
        <v>80</v>
      </c>
      <c r="AC629" s="472">
        <v>45138</v>
      </c>
      <c r="AD629" s="150">
        <f t="shared" si="47"/>
        <v>47</v>
      </c>
      <c r="AE629" s="359">
        <v>0</v>
      </c>
      <c r="AF629" s="571">
        <v>0</v>
      </c>
      <c r="AG629" s="359">
        <v>0</v>
      </c>
      <c r="AH629" s="156" t="s">
        <v>80</v>
      </c>
      <c r="AI629" s="150">
        <f t="shared" si="43"/>
        <v>0</v>
      </c>
      <c r="AJ629" s="143">
        <v>0</v>
      </c>
      <c r="AK629" s="248">
        <v>0</v>
      </c>
      <c r="AL629" s="86" t="s">
        <v>80</v>
      </c>
      <c r="AM629" s="150">
        <v>0</v>
      </c>
      <c r="AN629" s="169" t="s">
        <v>80</v>
      </c>
      <c r="AO629" s="169" t="s">
        <v>80</v>
      </c>
      <c r="AP629" s="150">
        <f t="shared" si="46"/>
        <v>0</v>
      </c>
      <c r="AQ629" s="252">
        <f>+L629+AF629-AK629</f>
        <v>3800000</v>
      </c>
      <c r="AR629" s="86" t="s">
        <v>115</v>
      </c>
      <c r="AS629" s="143">
        <v>0</v>
      </c>
      <c r="AT629" s="203" t="s">
        <v>80</v>
      </c>
      <c r="AU629" s="248">
        <v>3800000</v>
      </c>
      <c r="AV629" s="364">
        <f t="shared" si="44"/>
        <v>0</v>
      </c>
      <c r="AW629" s="133">
        <f t="shared" si="45"/>
        <v>1</v>
      </c>
      <c r="AX629" s="201" t="s">
        <v>80</v>
      </c>
      <c r="AY629" s="86" t="s">
        <v>800</v>
      </c>
      <c r="AZ629" s="145" t="s">
        <v>14497</v>
      </c>
      <c r="BA629" s="81" t="s">
        <v>71</v>
      </c>
      <c r="BB629" s="81" t="s">
        <v>71</v>
      </c>
    </row>
    <row r="630" spans="2:54" s="296" customFormat="1" ht="15" customHeight="1" x14ac:dyDescent="0.2">
      <c r="B630" s="247">
        <v>2023</v>
      </c>
      <c r="C630" s="81">
        <v>891780111</v>
      </c>
      <c r="D630" s="82" t="s">
        <v>68</v>
      </c>
      <c r="E630" s="144" t="s">
        <v>14498</v>
      </c>
      <c r="F630" s="145" t="s">
        <v>14499</v>
      </c>
      <c r="G630" s="138">
        <v>0</v>
      </c>
      <c r="H630" s="145"/>
      <c r="I630" s="86" t="s">
        <v>78</v>
      </c>
      <c r="J630" s="81" t="s">
        <v>1527</v>
      </c>
      <c r="K630" s="141" t="s">
        <v>14500</v>
      </c>
      <c r="L630" s="248">
        <v>1447000</v>
      </c>
      <c r="M630" s="81" t="s">
        <v>73</v>
      </c>
      <c r="N630" s="145"/>
      <c r="O630" s="87" t="s">
        <v>11781</v>
      </c>
      <c r="P630" s="87">
        <v>1082410248</v>
      </c>
      <c r="Q630" s="150">
        <v>33</v>
      </c>
      <c r="R630" s="169">
        <v>44943</v>
      </c>
      <c r="S630" s="248">
        <v>5363267343</v>
      </c>
      <c r="T630" s="169">
        <v>45098</v>
      </c>
      <c r="U630" s="566">
        <f>L630</f>
        <v>1447000</v>
      </c>
      <c r="V630" s="86" t="s">
        <v>70</v>
      </c>
      <c r="W630" s="143">
        <v>1192791759</v>
      </c>
      <c r="X630" s="87" t="s">
        <v>11782</v>
      </c>
      <c r="Y630" s="145"/>
      <c r="Z630" s="201">
        <v>45098</v>
      </c>
      <c r="AA630" s="201">
        <v>45098</v>
      </c>
      <c r="AB630" s="201" t="s">
        <v>80</v>
      </c>
      <c r="AC630" s="201">
        <v>45107</v>
      </c>
      <c r="AD630" s="150">
        <f t="shared" si="47"/>
        <v>9</v>
      </c>
      <c r="AE630" s="150">
        <v>0</v>
      </c>
      <c r="AF630" s="567">
        <v>0</v>
      </c>
      <c r="AG630" s="150">
        <v>0</v>
      </c>
      <c r="AH630" s="156" t="s">
        <v>80</v>
      </c>
      <c r="AI630" s="150">
        <f t="shared" si="43"/>
        <v>0</v>
      </c>
      <c r="AJ630" s="143">
        <v>0</v>
      </c>
      <c r="AK630" s="248">
        <v>0</v>
      </c>
      <c r="AL630" s="86" t="s">
        <v>80</v>
      </c>
      <c r="AM630" s="150">
        <v>0</v>
      </c>
      <c r="AN630" s="169" t="s">
        <v>80</v>
      </c>
      <c r="AO630" s="169" t="s">
        <v>80</v>
      </c>
      <c r="AP630" s="150">
        <f t="shared" si="46"/>
        <v>0</v>
      </c>
      <c r="AQ630" s="252">
        <f>+L630+AF630-AK630</f>
        <v>1447000</v>
      </c>
      <c r="AR630" s="86" t="s">
        <v>115</v>
      </c>
      <c r="AS630" s="143">
        <v>0</v>
      </c>
      <c r="AT630" s="203" t="s">
        <v>80</v>
      </c>
      <c r="AU630" s="248">
        <v>1447000</v>
      </c>
      <c r="AV630" s="364">
        <f t="shared" si="44"/>
        <v>0</v>
      </c>
      <c r="AW630" s="133">
        <f t="shared" si="45"/>
        <v>1</v>
      </c>
      <c r="AX630" s="201" t="s">
        <v>80</v>
      </c>
      <c r="AY630" s="86" t="s">
        <v>800</v>
      </c>
      <c r="AZ630" s="145" t="s">
        <v>14501</v>
      </c>
      <c r="BA630" s="81" t="s">
        <v>71</v>
      </c>
      <c r="BB630" s="81" t="s">
        <v>71</v>
      </c>
    </row>
    <row r="631" spans="2:54" s="296" customFormat="1" ht="15" customHeight="1" x14ac:dyDescent="0.2">
      <c r="B631" s="247">
        <v>2023</v>
      </c>
      <c r="C631" s="81">
        <v>891780111</v>
      </c>
      <c r="D631" s="82" t="s">
        <v>68</v>
      </c>
      <c r="E631" s="144" t="s">
        <v>14502</v>
      </c>
      <c r="F631" s="145" t="s">
        <v>14503</v>
      </c>
      <c r="G631" s="138">
        <v>0</v>
      </c>
      <c r="H631" s="145"/>
      <c r="I631" s="86" t="s">
        <v>78</v>
      </c>
      <c r="J631" s="81" t="s">
        <v>1527</v>
      </c>
      <c r="K631" s="141" t="s">
        <v>14504</v>
      </c>
      <c r="L631" s="248">
        <v>7750000</v>
      </c>
      <c r="M631" s="81" t="s">
        <v>73</v>
      </c>
      <c r="N631" s="145"/>
      <c r="O631" s="87" t="s">
        <v>14505</v>
      </c>
      <c r="P631" s="87">
        <v>7144506</v>
      </c>
      <c r="Q631" s="150">
        <v>33</v>
      </c>
      <c r="R631" s="169">
        <v>44943</v>
      </c>
      <c r="S631" s="248">
        <v>5363267343</v>
      </c>
      <c r="T631" s="169">
        <v>45099</v>
      </c>
      <c r="U631" s="566">
        <f>L631</f>
        <v>7750000</v>
      </c>
      <c r="V631" s="86" t="s">
        <v>70</v>
      </c>
      <c r="W631" s="143">
        <v>85449357</v>
      </c>
      <c r="X631" s="87" t="s">
        <v>11662</v>
      </c>
      <c r="Y631" s="145"/>
      <c r="Z631" s="201">
        <v>45099</v>
      </c>
      <c r="AA631" s="201">
        <v>45099</v>
      </c>
      <c r="AB631" s="201" t="s">
        <v>80</v>
      </c>
      <c r="AC631" s="201">
        <v>45169</v>
      </c>
      <c r="AD631" s="150">
        <f t="shared" si="47"/>
        <v>70</v>
      </c>
      <c r="AE631" s="150">
        <v>0</v>
      </c>
      <c r="AF631" s="567">
        <v>0</v>
      </c>
      <c r="AG631" s="150">
        <v>0</v>
      </c>
      <c r="AH631" s="156" t="s">
        <v>80</v>
      </c>
      <c r="AI631" s="150">
        <f t="shared" si="43"/>
        <v>0</v>
      </c>
      <c r="AJ631" s="143">
        <v>0</v>
      </c>
      <c r="AK631" s="248">
        <v>0</v>
      </c>
      <c r="AL631" s="86" t="s">
        <v>80</v>
      </c>
      <c r="AM631" s="150">
        <v>0</v>
      </c>
      <c r="AN631" s="169" t="s">
        <v>80</v>
      </c>
      <c r="AO631" s="169" t="s">
        <v>80</v>
      </c>
      <c r="AP631" s="150">
        <f t="shared" si="46"/>
        <v>0</v>
      </c>
      <c r="AQ631" s="252">
        <f>+L631+AF631-AK631</f>
        <v>7750000</v>
      </c>
      <c r="AR631" s="86" t="s">
        <v>115</v>
      </c>
      <c r="AS631" s="143">
        <v>0</v>
      </c>
      <c r="AT631" s="203" t="s">
        <v>80</v>
      </c>
      <c r="AU631" s="248">
        <v>7750000</v>
      </c>
      <c r="AV631" s="364">
        <f t="shared" si="44"/>
        <v>0</v>
      </c>
      <c r="AW631" s="133">
        <f t="shared" si="45"/>
        <v>1</v>
      </c>
      <c r="AX631" s="201" t="s">
        <v>80</v>
      </c>
      <c r="AY631" s="86" t="s">
        <v>800</v>
      </c>
      <c r="AZ631" s="145" t="s">
        <v>14506</v>
      </c>
      <c r="BA631" s="81" t="s">
        <v>71</v>
      </c>
      <c r="BB631" s="81" t="s">
        <v>71</v>
      </c>
    </row>
    <row r="632" spans="2:54" s="296" customFormat="1" ht="15" customHeight="1" x14ac:dyDescent="0.2">
      <c r="B632" s="247">
        <v>2023</v>
      </c>
      <c r="C632" s="81">
        <v>891780111</v>
      </c>
      <c r="D632" s="82" t="s">
        <v>68</v>
      </c>
      <c r="E632" s="144" t="s">
        <v>14507</v>
      </c>
      <c r="F632" s="145" t="s">
        <v>14508</v>
      </c>
      <c r="G632" s="138">
        <v>0</v>
      </c>
      <c r="H632" s="145"/>
      <c r="I632" s="86" t="s">
        <v>78</v>
      </c>
      <c r="J632" s="81" t="s">
        <v>12415</v>
      </c>
      <c r="K632" s="141" t="s">
        <v>14509</v>
      </c>
      <c r="L632" s="248">
        <v>9000000</v>
      </c>
      <c r="M632" s="81" t="s">
        <v>73</v>
      </c>
      <c r="N632" s="145"/>
      <c r="O632" s="87" t="s">
        <v>14510</v>
      </c>
      <c r="P632" s="87">
        <v>79738530</v>
      </c>
      <c r="Q632" s="150">
        <v>1155</v>
      </c>
      <c r="R632" s="169">
        <v>45064</v>
      </c>
      <c r="S632" s="252">
        <v>23800000</v>
      </c>
      <c r="T632" s="169">
        <v>45099</v>
      </c>
      <c r="U632" s="566">
        <f>L632</f>
        <v>9000000</v>
      </c>
      <c r="V632" s="86" t="s">
        <v>70</v>
      </c>
      <c r="W632" s="143">
        <v>15443332</v>
      </c>
      <c r="X632" s="87" t="s">
        <v>9540</v>
      </c>
      <c r="Y632" s="145"/>
      <c r="Z632" s="201">
        <v>45099</v>
      </c>
      <c r="AA632" s="201">
        <v>45099</v>
      </c>
      <c r="AB632" s="201" t="s">
        <v>80</v>
      </c>
      <c r="AC632" s="201">
        <v>45153</v>
      </c>
      <c r="AD632" s="150">
        <f t="shared" si="47"/>
        <v>54</v>
      </c>
      <c r="AE632" s="150">
        <v>0</v>
      </c>
      <c r="AF632" s="567">
        <v>0</v>
      </c>
      <c r="AG632" s="150">
        <v>0</v>
      </c>
      <c r="AH632" s="156" t="s">
        <v>80</v>
      </c>
      <c r="AI632" s="150">
        <f t="shared" si="43"/>
        <v>0</v>
      </c>
      <c r="AJ632" s="143">
        <v>1</v>
      </c>
      <c r="AK632" s="248">
        <v>0</v>
      </c>
      <c r="AL632" s="156">
        <v>45142</v>
      </c>
      <c r="AM632" s="150">
        <v>0</v>
      </c>
      <c r="AN632" s="169" t="s">
        <v>80</v>
      </c>
      <c r="AO632" s="169" t="s">
        <v>80</v>
      </c>
      <c r="AP632" s="150">
        <f t="shared" si="46"/>
        <v>0</v>
      </c>
      <c r="AQ632" s="252">
        <f>+L632+AF632-AK632</f>
        <v>9000000</v>
      </c>
      <c r="AR632" s="86" t="s">
        <v>115</v>
      </c>
      <c r="AS632" s="143">
        <v>0</v>
      </c>
      <c r="AT632" s="203" t="s">
        <v>80</v>
      </c>
      <c r="AU632" s="248">
        <v>9000000</v>
      </c>
      <c r="AV632" s="364">
        <f t="shared" si="44"/>
        <v>0</v>
      </c>
      <c r="AW632" s="133">
        <f t="shared" si="45"/>
        <v>1</v>
      </c>
      <c r="AX632" s="201" t="s">
        <v>80</v>
      </c>
      <c r="AY632" s="86" t="s">
        <v>253</v>
      </c>
      <c r="AZ632" s="145" t="s">
        <v>14511</v>
      </c>
      <c r="BA632" s="81" t="s">
        <v>71</v>
      </c>
      <c r="BB632" s="81" t="s">
        <v>71</v>
      </c>
    </row>
    <row r="633" spans="2:54" s="296" customFormat="1" ht="15" customHeight="1" x14ac:dyDescent="0.2">
      <c r="B633" s="247">
        <v>2023</v>
      </c>
      <c r="C633" s="81">
        <v>891780111</v>
      </c>
      <c r="D633" s="82" t="s">
        <v>68</v>
      </c>
      <c r="E633" s="144" t="s">
        <v>14512</v>
      </c>
      <c r="F633" s="145" t="s">
        <v>14513</v>
      </c>
      <c r="G633" s="138">
        <v>0</v>
      </c>
      <c r="H633" s="145"/>
      <c r="I633" s="86" t="s">
        <v>78</v>
      </c>
      <c r="J633" s="81" t="s">
        <v>1527</v>
      </c>
      <c r="K633" s="141" t="s">
        <v>14514</v>
      </c>
      <c r="L633" s="248">
        <v>5300000</v>
      </c>
      <c r="M633" s="81" t="s">
        <v>73</v>
      </c>
      <c r="N633" s="145"/>
      <c r="O633" s="87" t="s">
        <v>14515</v>
      </c>
      <c r="P633" s="87">
        <v>1082981978</v>
      </c>
      <c r="Q633" s="150">
        <v>1431</v>
      </c>
      <c r="R633" s="169">
        <v>45104</v>
      </c>
      <c r="S633" s="248">
        <v>6000000</v>
      </c>
      <c r="T633" s="169">
        <v>45107</v>
      </c>
      <c r="U633" s="566">
        <f>L633</f>
        <v>5300000</v>
      </c>
      <c r="V633" s="86" t="s">
        <v>70</v>
      </c>
      <c r="W633" s="143">
        <v>26668285</v>
      </c>
      <c r="X633" s="87" t="s">
        <v>9520</v>
      </c>
      <c r="Y633" s="145"/>
      <c r="Z633" s="201">
        <v>45104</v>
      </c>
      <c r="AA633" s="201">
        <v>45111</v>
      </c>
      <c r="AB633" s="201" t="s">
        <v>80</v>
      </c>
      <c r="AC633" s="201">
        <v>45169</v>
      </c>
      <c r="AD633" s="150">
        <f t="shared" si="47"/>
        <v>58</v>
      </c>
      <c r="AE633" s="150">
        <v>0</v>
      </c>
      <c r="AF633" s="567">
        <v>0</v>
      </c>
      <c r="AG633" s="150">
        <v>0</v>
      </c>
      <c r="AH633" s="156" t="s">
        <v>80</v>
      </c>
      <c r="AI633" s="150">
        <f t="shared" si="43"/>
        <v>0</v>
      </c>
      <c r="AJ633" s="143">
        <v>0</v>
      </c>
      <c r="AK633" s="248">
        <v>0</v>
      </c>
      <c r="AL633" s="86" t="s">
        <v>80</v>
      </c>
      <c r="AM633" s="150">
        <v>0</v>
      </c>
      <c r="AN633" s="169" t="s">
        <v>80</v>
      </c>
      <c r="AO633" s="169" t="s">
        <v>80</v>
      </c>
      <c r="AP633" s="150">
        <f t="shared" si="46"/>
        <v>0</v>
      </c>
      <c r="AQ633" s="252">
        <f>+L633+AF633-AK633</f>
        <v>5300000</v>
      </c>
      <c r="AR633" s="86" t="s">
        <v>115</v>
      </c>
      <c r="AS633" s="143">
        <v>0</v>
      </c>
      <c r="AT633" s="203" t="s">
        <v>80</v>
      </c>
      <c r="AU633" s="248">
        <v>5300000</v>
      </c>
      <c r="AV633" s="364">
        <f t="shared" si="44"/>
        <v>0</v>
      </c>
      <c r="AW633" s="133">
        <f t="shared" si="45"/>
        <v>1</v>
      </c>
      <c r="AX633" s="201" t="s">
        <v>80</v>
      </c>
      <c r="AY633" s="86" t="s">
        <v>800</v>
      </c>
      <c r="AZ633" s="145" t="s">
        <v>14516</v>
      </c>
      <c r="BA633" s="81" t="s">
        <v>71</v>
      </c>
      <c r="BB633" s="81" t="s">
        <v>71</v>
      </c>
    </row>
    <row r="634" spans="2:54" s="296" customFormat="1" ht="15" customHeight="1" x14ac:dyDescent="0.2">
      <c r="B634" s="247">
        <v>2023</v>
      </c>
      <c r="C634" s="81">
        <v>891780111</v>
      </c>
      <c r="D634" s="82" t="s">
        <v>68</v>
      </c>
      <c r="E634" s="144" t="s">
        <v>14517</v>
      </c>
      <c r="F634" s="145" t="s">
        <v>14518</v>
      </c>
      <c r="G634" s="138">
        <v>0</v>
      </c>
      <c r="H634" s="145"/>
      <c r="I634" s="86" t="s">
        <v>78</v>
      </c>
      <c r="J634" s="81" t="s">
        <v>1527</v>
      </c>
      <c r="K634" s="141" t="s">
        <v>14519</v>
      </c>
      <c r="L634" s="248">
        <v>17500000</v>
      </c>
      <c r="M634" s="81" t="s">
        <v>73</v>
      </c>
      <c r="N634" s="145"/>
      <c r="O634" s="87" t="s">
        <v>14520</v>
      </c>
      <c r="P634" s="87">
        <v>1083002889</v>
      </c>
      <c r="Q634" s="150">
        <v>1458</v>
      </c>
      <c r="R634" s="169">
        <v>45112</v>
      </c>
      <c r="S634" s="252">
        <v>2321600000</v>
      </c>
      <c r="T634" s="169">
        <v>45112</v>
      </c>
      <c r="U634" s="566">
        <f>L634</f>
        <v>17500000</v>
      </c>
      <c r="V634" s="86" t="s">
        <v>70</v>
      </c>
      <c r="W634" s="143">
        <v>16497424</v>
      </c>
      <c r="X634" s="87" t="s">
        <v>6722</v>
      </c>
      <c r="Y634" s="145"/>
      <c r="Z634" s="201">
        <v>45112</v>
      </c>
      <c r="AA634" s="201">
        <v>45112</v>
      </c>
      <c r="AB634" s="201" t="s">
        <v>80</v>
      </c>
      <c r="AC634" s="201">
        <v>45260</v>
      </c>
      <c r="AD634" s="150">
        <f t="shared" si="47"/>
        <v>148</v>
      </c>
      <c r="AE634" s="150">
        <v>0</v>
      </c>
      <c r="AF634" s="567">
        <v>0</v>
      </c>
      <c r="AG634" s="150">
        <v>0</v>
      </c>
      <c r="AH634" s="156" t="s">
        <v>80</v>
      </c>
      <c r="AI634" s="150">
        <f t="shared" si="43"/>
        <v>0</v>
      </c>
      <c r="AJ634" s="143">
        <v>0</v>
      </c>
      <c r="AK634" s="248">
        <v>0</v>
      </c>
      <c r="AL634" s="86" t="s">
        <v>80</v>
      </c>
      <c r="AM634" s="150">
        <v>0</v>
      </c>
      <c r="AN634" s="169" t="s">
        <v>80</v>
      </c>
      <c r="AO634" s="169" t="s">
        <v>80</v>
      </c>
      <c r="AP634" s="150">
        <f t="shared" si="46"/>
        <v>0</v>
      </c>
      <c r="AQ634" s="252">
        <f>+L634+AF634-AK634</f>
        <v>17500000</v>
      </c>
      <c r="AR634" s="86" t="s">
        <v>115</v>
      </c>
      <c r="AS634" s="143">
        <v>0</v>
      </c>
      <c r="AT634" s="203" t="s">
        <v>80</v>
      </c>
      <c r="AU634" s="248">
        <v>14000000</v>
      </c>
      <c r="AV634" s="364">
        <f t="shared" si="44"/>
        <v>3500000</v>
      </c>
      <c r="AW634" s="133">
        <f t="shared" si="45"/>
        <v>0.8</v>
      </c>
      <c r="AX634" s="201" t="s">
        <v>80</v>
      </c>
      <c r="AY634" s="86" t="s">
        <v>72</v>
      </c>
      <c r="AZ634" s="145" t="s">
        <v>14521</v>
      </c>
      <c r="BA634" s="81" t="s">
        <v>71</v>
      </c>
      <c r="BB634" s="81" t="s">
        <v>71</v>
      </c>
    </row>
    <row r="635" spans="2:54" s="296" customFormat="1" ht="15" customHeight="1" x14ac:dyDescent="0.2">
      <c r="B635" s="247">
        <v>2023</v>
      </c>
      <c r="C635" s="81">
        <v>891780111</v>
      </c>
      <c r="D635" s="82" t="s">
        <v>68</v>
      </c>
      <c r="E635" s="144" t="s">
        <v>14522</v>
      </c>
      <c r="F635" s="145" t="s">
        <v>14523</v>
      </c>
      <c r="G635" s="138">
        <v>0</v>
      </c>
      <c r="H635" s="145"/>
      <c r="I635" s="86" t="s">
        <v>78</v>
      </c>
      <c r="J635" s="81" t="s">
        <v>1527</v>
      </c>
      <c r="K635" s="141" t="s">
        <v>14524</v>
      </c>
      <c r="L635" s="248">
        <v>18500000</v>
      </c>
      <c r="M635" s="81" t="s">
        <v>73</v>
      </c>
      <c r="N635" s="145"/>
      <c r="O635" s="87" t="s">
        <v>12130</v>
      </c>
      <c r="P635" s="87">
        <v>1082889745</v>
      </c>
      <c r="Q635" s="150">
        <v>1458</v>
      </c>
      <c r="R635" s="169">
        <v>45112</v>
      </c>
      <c r="S635" s="252">
        <v>2321600000</v>
      </c>
      <c r="T635" s="169">
        <v>45112</v>
      </c>
      <c r="U635" s="566">
        <f>L635</f>
        <v>18500000</v>
      </c>
      <c r="V635" s="86" t="s">
        <v>70</v>
      </c>
      <c r="W635" s="143">
        <v>36718996</v>
      </c>
      <c r="X635" s="87" t="s">
        <v>11828</v>
      </c>
      <c r="Y635" s="145"/>
      <c r="Z635" s="201">
        <v>45112</v>
      </c>
      <c r="AA635" s="201">
        <v>45112</v>
      </c>
      <c r="AB635" s="201" t="s">
        <v>80</v>
      </c>
      <c r="AC635" s="201">
        <v>45260</v>
      </c>
      <c r="AD635" s="150">
        <f t="shared" si="47"/>
        <v>148</v>
      </c>
      <c r="AE635" s="150">
        <v>0</v>
      </c>
      <c r="AF635" s="567">
        <v>0</v>
      </c>
      <c r="AG635" s="150">
        <v>0</v>
      </c>
      <c r="AH635" s="156" t="s">
        <v>80</v>
      </c>
      <c r="AI635" s="150">
        <f t="shared" si="43"/>
        <v>0</v>
      </c>
      <c r="AJ635" s="143">
        <v>0</v>
      </c>
      <c r="AK635" s="248">
        <v>0</v>
      </c>
      <c r="AL635" s="86" t="s">
        <v>80</v>
      </c>
      <c r="AM635" s="150">
        <v>0</v>
      </c>
      <c r="AN635" s="169" t="s">
        <v>80</v>
      </c>
      <c r="AO635" s="169" t="s">
        <v>80</v>
      </c>
      <c r="AP635" s="150">
        <f t="shared" si="46"/>
        <v>0</v>
      </c>
      <c r="AQ635" s="252">
        <f>+L635+AF635-AK635</f>
        <v>18500000</v>
      </c>
      <c r="AR635" s="86" t="s">
        <v>115</v>
      </c>
      <c r="AS635" s="143">
        <v>0</v>
      </c>
      <c r="AT635" s="203" t="s">
        <v>80</v>
      </c>
      <c r="AU635" s="248">
        <v>14800000</v>
      </c>
      <c r="AV635" s="364">
        <f t="shared" si="44"/>
        <v>3700000</v>
      </c>
      <c r="AW635" s="133">
        <f t="shared" si="45"/>
        <v>0.8</v>
      </c>
      <c r="AX635" s="201" t="s">
        <v>80</v>
      </c>
      <c r="AY635" s="86" t="s">
        <v>72</v>
      </c>
      <c r="AZ635" s="145" t="s">
        <v>14525</v>
      </c>
      <c r="BA635" s="81" t="s">
        <v>71</v>
      </c>
      <c r="BB635" s="81" t="s">
        <v>71</v>
      </c>
    </row>
    <row r="636" spans="2:54" s="296" customFormat="1" ht="15" customHeight="1" x14ac:dyDescent="0.2">
      <c r="B636" s="247">
        <v>2023</v>
      </c>
      <c r="C636" s="81">
        <v>891780111</v>
      </c>
      <c r="D636" s="82" t="s">
        <v>68</v>
      </c>
      <c r="E636" s="144" t="s">
        <v>14526</v>
      </c>
      <c r="F636" s="145" t="s">
        <v>14527</v>
      </c>
      <c r="G636" s="138">
        <v>0</v>
      </c>
      <c r="H636" s="145"/>
      <c r="I636" s="86" t="s">
        <v>78</v>
      </c>
      <c r="J636" s="81" t="s">
        <v>1527</v>
      </c>
      <c r="K636" s="141" t="s">
        <v>14528</v>
      </c>
      <c r="L636" s="248">
        <v>17500000</v>
      </c>
      <c r="M636" s="81" t="s">
        <v>73</v>
      </c>
      <c r="N636" s="145"/>
      <c r="O636" s="87" t="s">
        <v>11499</v>
      </c>
      <c r="P636" s="87">
        <v>1083019267</v>
      </c>
      <c r="Q636" s="150">
        <v>1458</v>
      </c>
      <c r="R636" s="169">
        <v>45112</v>
      </c>
      <c r="S636" s="252">
        <v>2321600000</v>
      </c>
      <c r="T636" s="169">
        <v>45112</v>
      </c>
      <c r="U636" s="566">
        <f>L636</f>
        <v>17500000</v>
      </c>
      <c r="V636" s="86" t="s">
        <v>70</v>
      </c>
      <c r="W636" s="143">
        <v>12621405</v>
      </c>
      <c r="X636" s="87" t="s">
        <v>14334</v>
      </c>
      <c r="Y636" s="145"/>
      <c r="Z636" s="201">
        <v>45112</v>
      </c>
      <c r="AA636" s="201">
        <v>45112</v>
      </c>
      <c r="AB636" s="201" t="s">
        <v>80</v>
      </c>
      <c r="AC636" s="201">
        <v>45260</v>
      </c>
      <c r="AD636" s="150">
        <f t="shared" si="47"/>
        <v>148</v>
      </c>
      <c r="AE636" s="150">
        <v>0</v>
      </c>
      <c r="AF636" s="567">
        <v>0</v>
      </c>
      <c r="AG636" s="150">
        <v>0</v>
      </c>
      <c r="AH636" s="156" t="s">
        <v>80</v>
      </c>
      <c r="AI636" s="150">
        <f t="shared" si="43"/>
        <v>0</v>
      </c>
      <c r="AJ636" s="143">
        <v>0</v>
      </c>
      <c r="AK636" s="248">
        <v>0</v>
      </c>
      <c r="AL636" s="86" t="s">
        <v>80</v>
      </c>
      <c r="AM636" s="150">
        <v>0</v>
      </c>
      <c r="AN636" s="169" t="s">
        <v>80</v>
      </c>
      <c r="AO636" s="169" t="s">
        <v>80</v>
      </c>
      <c r="AP636" s="150">
        <f t="shared" si="46"/>
        <v>0</v>
      </c>
      <c r="AQ636" s="252">
        <f>+L636+AF636-AK636</f>
        <v>17500000</v>
      </c>
      <c r="AR636" s="86" t="s">
        <v>115</v>
      </c>
      <c r="AS636" s="143">
        <v>0</v>
      </c>
      <c r="AT636" s="203" t="s">
        <v>80</v>
      </c>
      <c r="AU636" s="248">
        <v>14000000</v>
      </c>
      <c r="AV636" s="364">
        <f t="shared" si="44"/>
        <v>3500000</v>
      </c>
      <c r="AW636" s="133">
        <f t="shared" si="45"/>
        <v>0.8</v>
      </c>
      <c r="AX636" s="201" t="s">
        <v>80</v>
      </c>
      <c r="AY636" s="86" t="s">
        <v>72</v>
      </c>
      <c r="AZ636" s="145" t="s">
        <v>14529</v>
      </c>
      <c r="BA636" s="81" t="s">
        <v>71</v>
      </c>
      <c r="BB636" s="81" t="s">
        <v>71</v>
      </c>
    </row>
    <row r="637" spans="2:54" s="296" customFormat="1" ht="15" customHeight="1" x14ac:dyDescent="0.2">
      <c r="B637" s="247">
        <v>2023</v>
      </c>
      <c r="C637" s="81">
        <v>891780111</v>
      </c>
      <c r="D637" s="82" t="s">
        <v>68</v>
      </c>
      <c r="E637" s="144" t="s">
        <v>14530</v>
      </c>
      <c r="F637" s="145" t="s">
        <v>14531</v>
      </c>
      <c r="G637" s="138">
        <v>0</v>
      </c>
      <c r="H637" s="145"/>
      <c r="I637" s="86" t="s">
        <v>78</v>
      </c>
      <c r="J637" s="81" t="s">
        <v>1527</v>
      </c>
      <c r="K637" s="141" t="s">
        <v>14532</v>
      </c>
      <c r="L637" s="248">
        <v>14000000</v>
      </c>
      <c r="M637" s="81" t="s">
        <v>73</v>
      </c>
      <c r="N637" s="145"/>
      <c r="O637" s="87" t="s">
        <v>11802</v>
      </c>
      <c r="P637" s="87">
        <v>57461973</v>
      </c>
      <c r="Q637" s="150">
        <v>1458</v>
      </c>
      <c r="R637" s="169">
        <v>45112</v>
      </c>
      <c r="S637" s="252">
        <v>2321600000</v>
      </c>
      <c r="T637" s="169">
        <v>45112</v>
      </c>
      <c r="U637" s="566">
        <f>L637</f>
        <v>14000000</v>
      </c>
      <c r="V637" s="86" t="s">
        <v>70</v>
      </c>
      <c r="W637" s="143">
        <v>85460625</v>
      </c>
      <c r="X637" s="87" t="s">
        <v>11803</v>
      </c>
      <c r="Y637" s="145"/>
      <c r="Z637" s="201">
        <v>45112</v>
      </c>
      <c r="AA637" s="201">
        <v>45112</v>
      </c>
      <c r="AB637" s="201" t="s">
        <v>80</v>
      </c>
      <c r="AC637" s="201">
        <v>45260</v>
      </c>
      <c r="AD637" s="150">
        <f t="shared" si="47"/>
        <v>148</v>
      </c>
      <c r="AE637" s="150">
        <v>0</v>
      </c>
      <c r="AF637" s="567">
        <v>0</v>
      </c>
      <c r="AG637" s="150">
        <v>0</v>
      </c>
      <c r="AH637" s="156" t="s">
        <v>80</v>
      </c>
      <c r="AI637" s="150">
        <f t="shared" si="43"/>
        <v>0</v>
      </c>
      <c r="AJ637" s="143">
        <v>0</v>
      </c>
      <c r="AK637" s="248">
        <v>0</v>
      </c>
      <c r="AL637" s="86" t="s">
        <v>80</v>
      </c>
      <c r="AM637" s="150">
        <v>0</v>
      </c>
      <c r="AN637" s="169" t="s">
        <v>80</v>
      </c>
      <c r="AO637" s="169" t="s">
        <v>80</v>
      </c>
      <c r="AP637" s="150">
        <f t="shared" si="46"/>
        <v>0</v>
      </c>
      <c r="AQ637" s="252">
        <f>+L637+AF637-AK637</f>
        <v>14000000</v>
      </c>
      <c r="AR637" s="86" t="s">
        <v>115</v>
      </c>
      <c r="AS637" s="143">
        <v>0</v>
      </c>
      <c r="AT637" s="203" t="s">
        <v>80</v>
      </c>
      <c r="AU637" s="248">
        <v>11200000</v>
      </c>
      <c r="AV637" s="364">
        <f t="shared" si="44"/>
        <v>2800000</v>
      </c>
      <c r="AW637" s="133">
        <f t="shared" si="45"/>
        <v>0.8</v>
      </c>
      <c r="AX637" s="201" t="s">
        <v>80</v>
      </c>
      <c r="AY637" s="86" t="s">
        <v>72</v>
      </c>
      <c r="AZ637" s="145" t="s">
        <v>14533</v>
      </c>
      <c r="BA637" s="81" t="s">
        <v>71</v>
      </c>
      <c r="BB637" s="81" t="s">
        <v>71</v>
      </c>
    </row>
    <row r="638" spans="2:54" s="296" customFormat="1" ht="15" customHeight="1" x14ac:dyDescent="0.2">
      <c r="B638" s="247">
        <v>2023</v>
      </c>
      <c r="C638" s="81">
        <v>891780111</v>
      </c>
      <c r="D638" s="82" t="s">
        <v>68</v>
      </c>
      <c r="E638" s="144" t="s">
        <v>14534</v>
      </c>
      <c r="F638" s="145" t="s">
        <v>14535</v>
      </c>
      <c r="G638" s="138">
        <v>0</v>
      </c>
      <c r="H638" s="145"/>
      <c r="I638" s="86" t="s">
        <v>78</v>
      </c>
      <c r="J638" s="81" t="s">
        <v>1527</v>
      </c>
      <c r="K638" s="141" t="s">
        <v>14536</v>
      </c>
      <c r="L638" s="248">
        <v>18000000</v>
      </c>
      <c r="M638" s="81" t="s">
        <v>73</v>
      </c>
      <c r="N638" s="145"/>
      <c r="O638" s="87" t="s">
        <v>12267</v>
      </c>
      <c r="P638" s="87">
        <v>85151294</v>
      </c>
      <c r="Q638" s="150">
        <v>1458</v>
      </c>
      <c r="R638" s="169">
        <v>45112</v>
      </c>
      <c r="S638" s="252">
        <v>2321600000</v>
      </c>
      <c r="T638" s="169">
        <v>45112</v>
      </c>
      <c r="U638" s="566">
        <f>L638</f>
        <v>18000000</v>
      </c>
      <c r="V638" s="86" t="s">
        <v>70</v>
      </c>
      <c r="W638" s="143">
        <v>84452087</v>
      </c>
      <c r="X638" s="87" t="s">
        <v>11722</v>
      </c>
      <c r="Y638" s="145"/>
      <c r="Z638" s="201">
        <v>45112</v>
      </c>
      <c r="AA638" s="201">
        <v>45112</v>
      </c>
      <c r="AB638" s="201" t="s">
        <v>80</v>
      </c>
      <c r="AC638" s="201">
        <v>45260</v>
      </c>
      <c r="AD638" s="150">
        <f t="shared" si="47"/>
        <v>148</v>
      </c>
      <c r="AE638" s="150">
        <v>0</v>
      </c>
      <c r="AF638" s="567">
        <v>0</v>
      </c>
      <c r="AG638" s="150">
        <v>0</v>
      </c>
      <c r="AH638" s="156" t="s">
        <v>80</v>
      </c>
      <c r="AI638" s="150">
        <f t="shared" si="43"/>
        <v>0</v>
      </c>
      <c r="AJ638" s="143">
        <v>0</v>
      </c>
      <c r="AK638" s="248">
        <v>0</v>
      </c>
      <c r="AL638" s="86" t="s">
        <v>80</v>
      </c>
      <c r="AM638" s="150">
        <v>0</v>
      </c>
      <c r="AN638" s="169" t="s">
        <v>80</v>
      </c>
      <c r="AO638" s="169" t="s">
        <v>80</v>
      </c>
      <c r="AP638" s="150">
        <f t="shared" si="46"/>
        <v>0</v>
      </c>
      <c r="AQ638" s="252">
        <f>+L638+AF638-AK638</f>
        <v>18000000</v>
      </c>
      <c r="AR638" s="86" t="s">
        <v>115</v>
      </c>
      <c r="AS638" s="143">
        <v>0</v>
      </c>
      <c r="AT638" s="203" t="s">
        <v>80</v>
      </c>
      <c r="AU638" s="248">
        <v>14400000</v>
      </c>
      <c r="AV638" s="364">
        <f t="shared" si="44"/>
        <v>3600000</v>
      </c>
      <c r="AW638" s="133">
        <f t="shared" si="45"/>
        <v>0.8</v>
      </c>
      <c r="AX638" s="201" t="s">
        <v>80</v>
      </c>
      <c r="AY638" s="86" t="s">
        <v>72</v>
      </c>
      <c r="AZ638" s="145" t="s">
        <v>14537</v>
      </c>
      <c r="BA638" s="81" t="s">
        <v>71</v>
      </c>
      <c r="BB638" s="81" t="s">
        <v>71</v>
      </c>
    </row>
    <row r="639" spans="2:54" s="296" customFormat="1" ht="15" customHeight="1" x14ac:dyDescent="0.2">
      <c r="B639" s="247">
        <v>2023</v>
      </c>
      <c r="C639" s="81">
        <v>891780111</v>
      </c>
      <c r="D639" s="82" t="s">
        <v>68</v>
      </c>
      <c r="E639" s="144" t="s">
        <v>14538</v>
      </c>
      <c r="F639" s="145" t="s">
        <v>14539</v>
      </c>
      <c r="G639" s="138">
        <v>0</v>
      </c>
      <c r="H639" s="145"/>
      <c r="I639" s="86" t="s">
        <v>78</v>
      </c>
      <c r="J639" s="81" t="s">
        <v>1527</v>
      </c>
      <c r="K639" s="141" t="s">
        <v>14540</v>
      </c>
      <c r="L639" s="248">
        <v>12500000</v>
      </c>
      <c r="M639" s="81" t="s">
        <v>73</v>
      </c>
      <c r="N639" s="145"/>
      <c r="O639" s="87" t="s">
        <v>12034</v>
      </c>
      <c r="P639" s="87">
        <v>1082941024</v>
      </c>
      <c r="Q639" s="150">
        <v>1458</v>
      </c>
      <c r="R639" s="169">
        <v>45112</v>
      </c>
      <c r="S639" s="252">
        <v>2321600000</v>
      </c>
      <c r="T639" s="169">
        <v>45112</v>
      </c>
      <c r="U639" s="566">
        <f>L639</f>
        <v>12500000</v>
      </c>
      <c r="V639" s="86" t="s">
        <v>70</v>
      </c>
      <c r="W639" s="143">
        <v>12621405</v>
      </c>
      <c r="X639" s="87" t="s">
        <v>14334</v>
      </c>
      <c r="Y639" s="145"/>
      <c r="Z639" s="201">
        <v>45112</v>
      </c>
      <c r="AA639" s="201">
        <v>45112</v>
      </c>
      <c r="AB639" s="201" t="s">
        <v>80</v>
      </c>
      <c r="AC639" s="201">
        <v>45260</v>
      </c>
      <c r="AD639" s="150">
        <f t="shared" si="47"/>
        <v>148</v>
      </c>
      <c r="AE639" s="150">
        <v>0</v>
      </c>
      <c r="AF639" s="567">
        <v>0</v>
      </c>
      <c r="AG639" s="150">
        <v>0</v>
      </c>
      <c r="AH639" s="156" t="s">
        <v>80</v>
      </c>
      <c r="AI639" s="150">
        <f t="shared" si="43"/>
        <v>0</v>
      </c>
      <c r="AJ639" s="143">
        <v>0</v>
      </c>
      <c r="AK639" s="248">
        <v>0</v>
      </c>
      <c r="AL639" s="86" t="s">
        <v>80</v>
      </c>
      <c r="AM639" s="150">
        <v>1</v>
      </c>
      <c r="AN639" s="169">
        <v>45160</v>
      </c>
      <c r="AO639" s="169">
        <v>45184</v>
      </c>
      <c r="AP639" s="150">
        <f t="shared" si="46"/>
        <v>24</v>
      </c>
      <c r="AQ639" s="252">
        <f>+L639+AF639-AK639</f>
        <v>12500000</v>
      </c>
      <c r="AR639" s="86" t="s">
        <v>115</v>
      </c>
      <c r="AS639" s="143">
        <v>0</v>
      </c>
      <c r="AT639" s="203" t="s">
        <v>80</v>
      </c>
      <c r="AU639" s="248">
        <v>8083000</v>
      </c>
      <c r="AV639" s="364">
        <f t="shared" si="44"/>
        <v>4417000</v>
      </c>
      <c r="AW639" s="133">
        <f t="shared" si="45"/>
        <v>0.64663999999999999</v>
      </c>
      <c r="AX639" s="201" t="s">
        <v>80</v>
      </c>
      <c r="AY639" s="86" t="s">
        <v>72</v>
      </c>
      <c r="AZ639" s="145" t="s">
        <v>14541</v>
      </c>
      <c r="BA639" s="81" t="s">
        <v>71</v>
      </c>
      <c r="BB639" s="81" t="s">
        <v>71</v>
      </c>
    </row>
    <row r="640" spans="2:54" s="296" customFormat="1" ht="15" customHeight="1" x14ac:dyDescent="0.2">
      <c r="B640" s="247">
        <v>2023</v>
      </c>
      <c r="C640" s="81">
        <v>891780111</v>
      </c>
      <c r="D640" s="82" t="s">
        <v>68</v>
      </c>
      <c r="E640" s="144" t="s">
        <v>14542</v>
      </c>
      <c r="F640" s="145" t="s">
        <v>14543</v>
      </c>
      <c r="G640" s="138">
        <v>0</v>
      </c>
      <c r="H640" s="145"/>
      <c r="I640" s="86" t="s">
        <v>78</v>
      </c>
      <c r="J640" s="81" t="s">
        <v>1527</v>
      </c>
      <c r="K640" s="141" t="s">
        <v>14544</v>
      </c>
      <c r="L640" s="248">
        <v>12500000</v>
      </c>
      <c r="M640" s="81" t="s">
        <v>73</v>
      </c>
      <c r="N640" s="145"/>
      <c r="O640" s="87" t="s">
        <v>14182</v>
      </c>
      <c r="P640" s="87">
        <v>1043020726</v>
      </c>
      <c r="Q640" s="150">
        <v>1458</v>
      </c>
      <c r="R640" s="169">
        <v>45112</v>
      </c>
      <c r="S640" s="252">
        <v>2321600000</v>
      </c>
      <c r="T640" s="169">
        <v>45112</v>
      </c>
      <c r="U640" s="566">
        <f>L640</f>
        <v>12500000</v>
      </c>
      <c r="V640" s="86" t="s">
        <v>70</v>
      </c>
      <c r="W640" s="143">
        <v>84452087</v>
      </c>
      <c r="X640" s="87" t="s">
        <v>11722</v>
      </c>
      <c r="Y640" s="145"/>
      <c r="Z640" s="201">
        <v>45112</v>
      </c>
      <c r="AA640" s="201">
        <v>45112</v>
      </c>
      <c r="AB640" s="201" t="s">
        <v>80</v>
      </c>
      <c r="AC640" s="201">
        <v>45260</v>
      </c>
      <c r="AD640" s="150">
        <f t="shared" si="47"/>
        <v>148</v>
      </c>
      <c r="AE640" s="150">
        <v>0</v>
      </c>
      <c r="AF640" s="567">
        <v>0</v>
      </c>
      <c r="AG640" s="150">
        <v>0</v>
      </c>
      <c r="AH640" s="156" t="s">
        <v>80</v>
      </c>
      <c r="AI640" s="150">
        <f t="shared" si="43"/>
        <v>0</v>
      </c>
      <c r="AJ640" s="143">
        <v>0</v>
      </c>
      <c r="AK640" s="248">
        <v>0</v>
      </c>
      <c r="AL640" s="86" t="s">
        <v>80</v>
      </c>
      <c r="AM640" s="150">
        <v>0</v>
      </c>
      <c r="AN640" s="169" t="s">
        <v>80</v>
      </c>
      <c r="AO640" s="169" t="s">
        <v>80</v>
      </c>
      <c r="AP640" s="150">
        <f t="shared" si="46"/>
        <v>0</v>
      </c>
      <c r="AQ640" s="252">
        <f>+L640+AF640-AK640</f>
        <v>12500000</v>
      </c>
      <c r="AR640" s="86" t="s">
        <v>115</v>
      </c>
      <c r="AS640" s="143">
        <v>0</v>
      </c>
      <c r="AT640" s="203" t="s">
        <v>80</v>
      </c>
      <c r="AU640" s="248">
        <v>10000000</v>
      </c>
      <c r="AV640" s="364">
        <f t="shared" si="44"/>
        <v>2500000</v>
      </c>
      <c r="AW640" s="133">
        <f t="shared" si="45"/>
        <v>0.8</v>
      </c>
      <c r="AX640" s="201" t="s">
        <v>80</v>
      </c>
      <c r="AY640" s="86" t="s">
        <v>72</v>
      </c>
      <c r="AZ640" s="145" t="s">
        <v>14545</v>
      </c>
      <c r="BA640" s="81" t="s">
        <v>71</v>
      </c>
      <c r="BB640" s="81" t="s">
        <v>71</v>
      </c>
    </row>
    <row r="641" spans="2:54" s="296" customFormat="1" ht="15" customHeight="1" x14ac:dyDescent="0.2">
      <c r="B641" s="247">
        <v>2023</v>
      </c>
      <c r="C641" s="81">
        <v>891780111</v>
      </c>
      <c r="D641" s="82" t="s">
        <v>68</v>
      </c>
      <c r="E641" s="144" t="s">
        <v>14546</v>
      </c>
      <c r="F641" s="145" t="s">
        <v>14547</v>
      </c>
      <c r="G641" s="138">
        <v>0</v>
      </c>
      <c r="H641" s="145"/>
      <c r="I641" s="86" t="s">
        <v>78</v>
      </c>
      <c r="J641" s="81" t="s">
        <v>1527</v>
      </c>
      <c r="K641" s="141" t="s">
        <v>14548</v>
      </c>
      <c r="L641" s="248">
        <v>18500000</v>
      </c>
      <c r="M641" s="81" t="s">
        <v>73</v>
      </c>
      <c r="N641" s="145"/>
      <c r="O641" s="87" t="s">
        <v>8998</v>
      </c>
      <c r="P641" s="87">
        <v>80865227</v>
      </c>
      <c r="Q641" s="150">
        <v>1458</v>
      </c>
      <c r="R641" s="169">
        <v>45112</v>
      </c>
      <c r="S641" s="252">
        <v>2321600000</v>
      </c>
      <c r="T641" s="169">
        <v>45112</v>
      </c>
      <c r="U641" s="566">
        <f>L641</f>
        <v>18500000</v>
      </c>
      <c r="V641" s="86" t="s">
        <v>70</v>
      </c>
      <c r="W641" s="481">
        <v>1082976788</v>
      </c>
      <c r="X641" s="87" t="s">
        <v>9561</v>
      </c>
      <c r="Y641" s="145"/>
      <c r="Z641" s="201">
        <v>45112</v>
      </c>
      <c r="AA641" s="201">
        <v>45112</v>
      </c>
      <c r="AB641" s="201" t="s">
        <v>80</v>
      </c>
      <c r="AC641" s="201">
        <v>45260</v>
      </c>
      <c r="AD641" s="150">
        <f t="shared" si="47"/>
        <v>148</v>
      </c>
      <c r="AE641" s="150">
        <v>0</v>
      </c>
      <c r="AF641" s="567">
        <v>0</v>
      </c>
      <c r="AG641" s="150">
        <v>0</v>
      </c>
      <c r="AH641" s="156" t="s">
        <v>80</v>
      </c>
      <c r="AI641" s="150">
        <f t="shared" si="43"/>
        <v>0</v>
      </c>
      <c r="AJ641" s="143">
        <v>0</v>
      </c>
      <c r="AK641" s="248">
        <v>0</v>
      </c>
      <c r="AL641" s="86" t="s">
        <v>80</v>
      </c>
      <c r="AM641" s="150">
        <v>0</v>
      </c>
      <c r="AN641" s="169" t="s">
        <v>80</v>
      </c>
      <c r="AO641" s="169" t="s">
        <v>80</v>
      </c>
      <c r="AP641" s="150">
        <f t="shared" si="46"/>
        <v>0</v>
      </c>
      <c r="AQ641" s="252">
        <f>+L641+AF641-AK641</f>
        <v>18500000</v>
      </c>
      <c r="AR641" s="86" t="s">
        <v>115</v>
      </c>
      <c r="AS641" s="143">
        <v>0</v>
      </c>
      <c r="AT641" s="203" t="s">
        <v>80</v>
      </c>
      <c r="AU641" s="248">
        <v>14800000</v>
      </c>
      <c r="AV641" s="364">
        <f t="shared" si="44"/>
        <v>3700000</v>
      </c>
      <c r="AW641" s="133">
        <f t="shared" si="45"/>
        <v>0.8</v>
      </c>
      <c r="AX641" s="201" t="s">
        <v>80</v>
      </c>
      <c r="AY641" s="86" t="s">
        <v>72</v>
      </c>
      <c r="AZ641" s="145" t="s">
        <v>14549</v>
      </c>
      <c r="BA641" s="81" t="s">
        <v>71</v>
      </c>
      <c r="BB641" s="81" t="s">
        <v>71</v>
      </c>
    </row>
    <row r="642" spans="2:54" s="296" customFormat="1" ht="15" customHeight="1" x14ac:dyDescent="0.2">
      <c r="B642" s="247">
        <v>2023</v>
      </c>
      <c r="C642" s="81">
        <v>891780111</v>
      </c>
      <c r="D642" s="82" t="s">
        <v>68</v>
      </c>
      <c r="E642" s="144" t="s">
        <v>14550</v>
      </c>
      <c r="F642" s="145" t="s">
        <v>14551</v>
      </c>
      <c r="G642" s="138">
        <v>0</v>
      </c>
      <c r="H642" s="145"/>
      <c r="I642" s="86" t="s">
        <v>78</v>
      </c>
      <c r="J642" s="81" t="s">
        <v>1527</v>
      </c>
      <c r="K642" s="141" t="s">
        <v>14552</v>
      </c>
      <c r="L642" s="248">
        <v>15500000</v>
      </c>
      <c r="M642" s="81" t="s">
        <v>73</v>
      </c>
      <c r="N642" s="145"/>
      <c r="O642" s="87" t="s">
        <v>14416</v>
      </c>
      <c r="P642" s="87">
        <v>1151184718</v>
      </c>
      <c r="Q642" s="150">
        <v>1458</v>
      </c>
      <c r="R642" s="169">
        <v>45112</v>
      </c>
      <c r="S642" s="252">
        <v>2321600000</v>
      </c>
      <c r="T642" s="169">
        <v>45112</v>
      </c>
      <c r="U642" s="566">
        <f>L642</f>
        <v>15500000</v>
      </c>
      <c r="V642" s="86" t="s">
        <v>70</v>
      </c>
      <c r="W642" s="481">
        <v>1082976788</v>
      </c>
      <c r="X642" s="87" t="s">
        <v>9561</v>
      </c>
      <c r="Y642" s="145"/>
      <c r="Z642" s="201">
        <v>45112</v>
      </c>
      <c r="AA642" s="201">
        <v>45112</v>
      </c>
      <c r="AB642" s="201" t="s">
        <v>80</v>
      </c>
      <c r="AC642" s="201">
        <v>45260</v>
      </c>
      <c r="AD642" s="150">
        <f t="shared" si="47"/>
        <v>148</v>
      </c>
      <c r="AE642" s="150">
        <v>0</v>
      </c>
      <c r="AF642" s="567">
        <v>0</v>
      </c>
      <c r="AG642" s="150">
        <v>0</v>
      </c>
      <c r="AH642" s="156" t="s">
        <v>80</v>
      </c>
      <c r="AI642" s="150">
        <f t="shared" si="43"/>
        <v>0</v>
      </c>
      <c r="AJ642" s="143">
        <v>0</v>
      </c>
      <c r="AK642" s="248">
        <v>0</v>
      </c>
      <c r="AL642" s="86" t="s">
        <v>80</v>
      </c>
      <c r="AM642" s="150">
        <v>0</v>
      </c>
      <c r="AN642" s="169" t="s">
        <v>80</v>
      </c>
      <c r="AO642" s="169" t="s">
        <v>80</v>
      </c>
      <c r="AP642" s="150">
        <f t="shared" si="46"/>
        <v>0</v>
      </c>
      <c r="AQ642" s="252">
        <f>+L642+AF642-AK642</f>
        <v>15500000</v>
      </c>
      <c r="AR642" s="86" t="s">
        <v>115</v>
      </c>
      <c r="AS642" s="143">
        <v>0</v>
      </c>
      <c r="AT642" s="203" t="s">
        <v>80</v>
      </c>
      <c r="AU642" s="248">
        <v>12400000</v>
      </c>
      <c r="AV642" s="364">
        <f t="shared" si="44"/>
        <v>3100000</v>
      </c>
      <c r="AW642" s="133">
        <f t="shared" si="45"/>
        <v>0.8</v>
      </c>
      <c r="AX642" s="201" t="s">
        <v>80</v>
      </c>
      <c r="AY642" s="86" t="s">
        <v>72</v>
      </c>
      <c r="AZ642" s="145" t="s">
        <v>14553</v>
      </c>
      <c r="BA642" s="81" t="s">
        <v>71</v>
      </c>
      <c r="BB642" s="81" t="s">
        <v>71</v>
      </c>
    </row>
    <row r="643" spans="2:54" s="296" customFormat="1" ht="15" customHeight="1" x14ac:dyDescent="0.2">
      <c r="B643" s="247">
        <v>2023</v>
      </c>
      <c r="C643" s="81">
        <v>891780111</v>
      </c>
      <c r="D643" s="82" t="s">
        <v>68</v>
      </c>
      <c r="E643" s="144" t="s">
        <v>14554</v>
      </c>
      <c r="F643" s="145" t="s">
        <v>14555</v>
      </c>
      <c r="G643" s="138">
        <v>0</v>
      </c>
      <c r="H643" s="145"/>
      <c r="I643" s="86" t="s">
        <v>78</v>
      </c>
      <c r="J643" s="81" t="s">
        <v>1527</v>
      </c>
      <c r="K643" s="141" t="s">
        <v>14556</v>
      </c>
      <c r="L643" s="248">
        <v>9500000</v>
      </c>
      <c r="M643" s="81" t="s">
        <v>73</v>
      </c>
      <c r="N643" s="145"/>
      <c r="O643" s="87" t="s">
        <v>13405</v>
      </c>
      <c r="P643" s="87">
        <v>1082841112</v>
      </c>
      <c r="Q643" s="150">
        <v>1458</v>
      </c>
      <c r="R643" s="169">
        <v>45112</v>
      </c>
      <c r="S643" s="252">
        <v>2321600000</v>
      </c>
      <c r="T643" s="169">
        <v>45112</v>
      </c>
      <c r="U643" s="566">
        <f>L643</f>
        <v>9500000</v>
      </c>
      <c r="V643" s="86" t="s">
        <v>70</v>
      </c>
      <c r="W643" s="143">
        <v>57297693</v>
      </c>
      <c r="X643" s="87" t="s">
        <v>14557</v>
      </c>
      <c r="Y643" s="145"/>
      <c r="Z643" s="201">
        <v>45112</v>
      </c>
      <c r="AA643" s="201">
        <v>45112</v>
      </c>
      <c r="AB643" s="201" t="s">
        <v>80</v>
      </c>
      <c r="AC643" s="201">
        <v>45260</v>
      </c>
      <c r="AD643" s="150">
        <f t="shared" si="47"/>
        <v>148</v>
      </c>
      <c r="AE643" s="150">
        <v>0</v>
      </c>
      <c r="AF643" s="567">
        <v>0</v>
      </c>
      <c r="AG643" s="150">
        <v>0</v>
      </c>
      <c r="AH643" s="156" t="s">
        <v>80</v>
      </c>
      <c r="AI643" s="150">
        <f t="shared" si="43"/>
        <v>0</v>
      </c>
      <c r="AJ643" s="143">
        <v>0</v>
      </c>
      <c r="AK643" s="248">
        <v>0</v>
      </c>
      <c r="AL643" s="86" t="s">
        <v>80</v>
      </c>
      <c r="AM643" s="150">
        <v>0</v>
      </c>
      <c r="AN643" s="169" t="s">
        <v>80</v>
      </c>
      <c r="AO643" s="169" t="s">
        <v>80</v>
      </c>
      <c r="AP643" s="150">
        <f t="shared" si="46"/>
        <v>0</v>
      </c>
      <c r="AQ643" s="252">
        <f>+L643+AF643-AK643</f>
        <v>9500000</v>
      </c>
      <c r="AR643" s="86" t="s">
        <v>115</v>
      </c>
      <c r="AS643" s="143">
        <v>0</v>
      </c>
      <c r="AT643" s="203" t="s">
        <v>80</v>
      </c>
      <c r="AU643" s="248">
        <v>7600000</v>
      </c>
      <c r="AV643" s="364">
        <f t="shared" si="44"/>
        <v>1900000</v>
      </c>
      <c r="AW643" s="133">
        <f t="shared" si="45"/>
        <v>0.8</v>
      </c>
      <c r="AX643" s="201" t="s">
        <v>80</v>
      </c>
      <c r="AY643" s="86" t="s">
        <v>72</v>
      </c>
      <c r="AZ643" s="145" t="s">
        <v>14558</v>
      </c>
      <c r="BA643" s="81" t="s">
        <v>71</v>
      </c>
      <c r="BB643" s="81" t="s">
        <v>71</v>
      </c>
    </row>
    <row r="644" spans="2:54" s="296" customFormat="1" ht="15" customHeight="1" x14ac:dyDescent="0.2">
      <c r="B644" s="247">
        <v>2023</v>
      </c>
      <c r="C644" s="81">
        <v>891780111</v>
      </c>
      <c r="D644" s="82" t="s">
        <v>68</v>
      </c>
      <c r="E644" s="144" t="s">
        <v>14559</v>
      </c>
      <c r="F644" s="145" t="s">
        <v>14560</v>
      </c>
      <c r="G644" s="138">
        <v>0</v>
      </c>
      <c r="H644" s="145"/>
      <c r="I644" s="86" t="s">
        <v>78</v>
      </c>
      <c r="J644" s="81" t="s">
        <v>1527</v>
      </c>
      <c r="K644" s="141" t="s">
        <v>14561</v>
      </c>
      <c r="L644" s="248">
        <v>11000000</v>
      </c>
      <c r="M644" s="81" t="s">
        <v>73</v>
      </c>
      <c r="N644" s="145"/>
      <c r="O644" s="87" t="s">
        <v>12673</v>
      </c>
      <c r="P644" s="87">
        <v>1082974742</v>
      </c>
      <c r="Q644" s="150">
        <v>1458</v>
      </c>
      <c r="R644" s="169">
        <v>45112</v>
      </c>
      <c r="S644" s="252">
        <v>2321600000</v>
      </c>
      <c r="T644" s="169">
        <v>45112</v>
      </c>
      <c r="U644" s="566">
        <f>L644</f>
        <v>11000000</v>
      </c>
      <c r="V644" s="86" t="s">
        <v>70</v>
      </c>
      <c r="W644" s="143">
        <v>57297693</v>
      </c>
      <c r="X644" s="87" t="s">
        <v>14557</v>
      </c>
      <c r="Y644" s="145"/>
      <c r="Z644" s="201">
        <v>45112</v>
      </c>
      <c r="AA644" s="201">
        <v>45112</v>
      </c>
      <c r="AB644" s="201" t="s">
        <v>80</v>
      </c>
      <c r="AC644" s="201">
        <v>45260</v>
      </c>
      <c r="AD644" s="150">
        <f t="shared" si="47"/>
        <v>148</v>
      </c>
      <c r="AE644" s="150">
        <v>0</v>
      </c>
      <c r="AF644" s="567">
        <v>0</v>
      </c>
      <c r="AG644" s="150">
        <v>0</v>
      </c>
      <c r="AH644" s="156" t="s">
        <v>80</v>
      </c>
      <c r="AI644" s="150">
        <f t="shared" si="43"/>
        <v>0</v>
      </c>
      <c r="AJ644" s="143">
        <v>0</v>
      </c>
      <c r="AK644" s="248">
        <v>0</v>
      </c>
      <c r="AL644" s="86" t="s">
        <v>80</v>
      </c>
      <c r="AM644" s="150">
        <v>0</v>
      </c>
      <c r="AN644" s="169" t="s">
        <v>80</v>
      </c>
      <c r="AO644" s="169" t="s">
        <v>80</v>
      </c>
      <c r="AP644" s="150">
        <f t="shared" si="46"/>
        <v>0</v>
      </c>
      <c r="AQ644" s="252">
        <f>+L644+AF644-AK644</f>
        <v>11000000</v>
      </c>
      <c r="AR644" s="86" t="s">
        <v>115</v>
      </c>
      <c r="AS644" s="143">
        <v>0</v>
      </c>
      <c r="AT644" s="203" t="s">
        <v>80</v>
      </c>
      <c r="AU644" s="248">
        <v>8800000</v>
      </c>
      <c r="AV644" s="364">
        <f t="shared" si="44"/>
        <v>2200000</v>
      </c>
      <c r="AW644" s="133">
        <f t="shared" si="45"/>
        <v>0.8</v>
      </c>
      <c r="AX644" s="201" t="s">
        <v>80</v>
      </c>
      <c r="AY644" s="86" t="s">
        <v>72</v>
      </c>
      <c r="AZ644" s="145" t="s">
        <v>14562</v>
      </c>
      <c r="BA644" s="81" t="s">
        <v>71</v>
      </c>
      <c r="BB644" s="81" t="s">
        <v>71</v>
      </c>
    </row>
    <row r="645" spans="2:54" s="296" customFormat="1" ht="15" customHeight="1" x14ac:dyDescent="0.2">
      <c r="B645" s="247">
        <v>2023</v>
      </c>
      <c r="C645" s="81">
        <v>891780111</v>
      </c>
      <c r="D645" s="82" t="s">
        <v>68</v>
      </c>
      <c r="E645" s="144" t="s">
        <v>14563</v>
      </c>
      <c r="F645" s="145" t="s">
        <v>14564</v>
      </c>
      <c r="G645" s="138">
        <v>0</v>
      </c>
      <c r="H645" s="145"/>
      <c r="I645" s="86" t="s">
        <v>78</v>
      </c>
      <c r="J645" s="81" t="s">
        <v>1527</v>
      </c>
      <c r="K645" s="141" t="s">
        <v>14565</v>
      </c>
      <c r="L645" s="248">
        <v>7000000</v>
      </c>
      <c r="M645" s="81" t="s">
        <v>73</v>
      </c>
      <c r="N645" s="145"/>
      <c r="O645" s="87" t="s">
        <v>11493</v>
      </c>
      <c r="P645" s="87">
        <v>1098731749</v>
      </c>
      <c r="Q645" s="150">
        <v>1458</v>
      </c>
      <c r="R645" s="169">
        <v>45112</v>
      </c>
      <c r="S645" s="252">
        <v>2321600000</v>
      </c>
      <c r="T645" s="169">
        <v>45112</v>
      </c>
      <c r="U645" s="566">
        <f>L645</f>
        <v>7000000</v>
      </c>
      <c r="V645" s="86" t="s">
        <v>70</v>
      </c>
      <c r="W645" s="143">
        <v>93400727</v>
      </c>
      <c r="X645" s="87" t="s">
        <v>11494</v>
      </c>
      <c r="Y645" s="145"/>
      <c r="Z645" s="201">
        <v>45112</v>
      </c>
      <c r="AA645" s="201">
        <v>45112</v>
      </c>
      <c r="AB645" s="201" t="s">
        <v>80</v>
      </c>
      <c r="AC645" s="201">
        <v>45169</v>
      </c>
      <c r="AD645" s="150">
        <f t="shared" si="47"/>
        <v>57</v>
      </c>
      <c r="AE645" s="150">
        <v>0</v>
      </c>
      <c r="AF645" s="567">
        <v>0</v>
      </c>
      <c r="AG645" s="150">
        <v>0</v>
      </c>
      <c r="AH645" s="156" t="s">
        <v>80</v>
      </c>
      <c r="AI645" s="150">
        <f t="shared" si="43"/>
        <v>0</v>
      </c>
      <c r="AJ645" s="143">
        <v>0</v>
      </c>
      <c r="AK645" s="248">
        <v>0</v>
      </c>
      <c r="AL645" s="86" t="s">
        <v>80</v>
      </c>
      <c r="AM645" s="150">
        <v>0</v>
      </c>
      <c r="AN645" s="169" t="s">
        <v>80</v>
      </c>
      <c r="AO645" s="169" t="s">
        <v>80</v>
      </c>
      <c r="AP645" s="150">
        <f t="shared" si="46"/>
        <v>0</v>
      </c>
      <c r="AQ645" s="252">
        <f>+L645+AF645-AK645</f>
        <v>7000000</v>
      </c>
      <c r="AR645" s="86" t="s">
        <v>115</v>
      </c>
      <c r="AS645" s="143">
        <v>0</v>
      </c>
      <c r="AT645" s="203" t="s">
        <v>80</v>
      </c>
      <c r="AU645" s="248">
        <v>7000000</v>
      </c>
      <c r="AV645" s="364">
        <f t="shared" si="44"/>
        <v>0</v>
      </c>
      <c r="AW645" s="133">
        <f t="shared" si="45"/>
        <v>1</v>
      </c>
      <c r="AX645" s="201" t="s">
        <v>80</v>
      </c>
      <c r="AY645" s="86" t="s">
        <v>800</v>
      </c>
      <c r="AZ645" s="145" t="s">
        <v>14566</v>
      </c>
      <c r="BA645" s="81" t="s">
        <v>71</v>
      </c>
      <c r="BB645" s="81" t="s">
        <v>71</v>
      </c>
    </row>
    <row r="646" spans="2:54" s="296" customFormat="1" ht="15" customHeight="1" x14ac:dyDescent="0.2">
      <c r="B646" s="247">
        <v>2023</v>
      </c>
      <c r="C646" s="81">
        <v>891780111</v>
      </c>
      <c r="D646" s="82" t="s">
        <v>68</v>
      </c>
      <c r="E646" s="144" t="s">
        <v>14567</v>
      </c>
      <c r="F646" s="145" t="s">
        <v>14568</v>
      </c>
      <c r="G646" s="138">
        <v>0</v>
      </c>
      <c r="H646" s="145"/>
      <c r="I646" s="86" t="s">
        <v>78</v>
      </c>
      <c r="J646" s="81" t="s">
        <v>1527</v>
      </c>
      <c r="K646" s="141" t="s">
        <v>14569</v>
      </c>
      <c r="L646" s="248">
        <v>14000000</v>
      </c>
      <c r="M646" s="81" t="s">
        <v>73</v>
      </c>
      <c r="N646" s="145"/>
      <c r="O646" s="87" t="s">
        <v>3782</v>
      </c>
      <c r="P646" s="87">
        <v>1082927274</v>
      </c>
      <c r="Q646" s="150">
        <v>1458</v>
      </c>
      <c r="R646" s="169">
        <v>45112</v>
      </c>
      <c r="S646" s="252">
        <v>2321600000</v>
      </c>
      <c r="T646" s="169">
        <v>45112</v>
      </c>
      <c r="U646" s="566">
        <f>L646</f>
        <v>14000000</v>
      </c>
      <c r="V646" s="86" t="s">
        <v>70</v>
      </c>
      <c r="W646" s="143">
        <v>57297693</v>
      </c>
      <c r="X646" s="87" t="s">
        <v>14557</v>
      </c>
      <c r="Y646" s="145"/>
      <c r="Z646" s="201">
        <v>45112</v>
      </c>
      <c r="AA646" s="201">
        <v>45112</v>
      </c>
      <c r="AB646" s="201" t="s">
        <v>80</v>
      </c>
      <c r="AC646" s="201">
        <v>45260</v>
      </c>
      <c r="AD646" s="150">
        <f t="shared" si="47"/>
        <v>148</v>
      </c>
      <c r="AE646" s="150">
        <v>0</v>
      </c>
      <c r="AF646" s="567">
        <v>0</v>
      </c>
      <c r="AG646" s="150">
        <v>0</v>
      </c>
      <c r="AH646" s="156" t="s">
        <v>80</v>
      </c>
      <c r="AI646" s="150">
        <f t="shared" si="43"/>
        <v>0</v>
      </c>
      <c r="AJ646" s="143">
        <v>0</v>
      </c>
      <c r="AK646" s="248">
        <v>0</v>
      </c>
      <c r="AL646" s="86" t="s">
        <v>80</v>
      </c>
      <c r="AM646" s="150">
        <v>0</v>
      </c>
      <c r="AN646" s="169" t="s">
        <v>80</v>
      </c>
      <c r="AO646" s="169" t="s">
        <v>80</v>
      </c>
      <c r="AP646" s="150">
        <f t="shared" si="46"/>
        <v>0</v>
      </c>
      <c r="AQ646" s="252">
        <f>+L646+AF646-AK646</f>
        <v>14000000</v>
      </c>
      <c r="AR646" s="86" t="s">
        <v>115</v>
      </c>
      <c r="AS646" s="143">
        <v>0</v>
      </c>
      <c r="AT646" s="203" t="s">
        <v>80</v>
      </c>
      <c r="AU646" s="248">
        <v>11200000</v>
      </c>
      <c r="AV646" s="364">
        <f t="shared" si="44"/>
        <v>2800000</v>
      </c>
      <c r="AW646" s="133">
        <f t="shared" si="45"/>
        <v>0.8</v>
      </c>
      <c r="AX646" s="201" t="s">
        <v>80</v>
      </c>
      <c r="AY646" s="86" t="s">
        <v>72</v>
      </c>
      <c r="AZ646" s="145" t="s">
        <v>14570</v>
      </c>
      <c r="BA646" s="81" t="s">
        <v>71</v>
      </c>
      <c r="BB646" s="81" t="s">
        <v>71</v>
      </c>
    </row>
    <row r="647" spans="2:54" s="296" customFormat="1" ht="15" customHeight="1" x14ac:dyDescent="0.2">
      <c r="B647" s="247">
        <v>2023</v>
      </c>
      <c r="C647" s="81">
        <v>891780111</v>
      </c>
      <c r="D647" s="82" t="s">
        <v>68</v>
      </c>
      <c r="E647" s="144" t="s">
        <v>14571</v>
      </c>
      <c r="F647" s="145" t="s">
        <v>14572</v>
      </c>
      <c r="G647" s="138">
        <v>0</v>
      </c>
      <c r="H647" s="145"/>
      <c r="I647" s="86" t="s">
        <v>78</v>
      </c>
      <c r="J647" s="81" t="s">
        <v>1527</v>
      </c>
      <c r="K647" s="141" t="s">
        <v>14573</v>
      </c>
      <c r="L647" s="248">
        <v>3600000</v>
      </c>
      <c r="M647" s="81" t="s">
        <v>73</v>
      </c>
      <c r="N647" s="145"/>
      <c r="O647" s="87" t="s">
        <v>11539</v>
      </c>
      <c r="P647" s="87">
        <v>63549864</v>
      </c>
      <c r="Q647" s="150">
        <v>1459</v>
      </c>
      <c r="R647" s="169">
        <v>45112</v>
      </c>
      <c r="S647" s="252">
        <v>64000000</v>
      </c>
      <c r="T647" s="169">
        <v>45112</v>
      </c>
      <c r="U647" s="566">
        <f>L647</f>
        <v>3600000</v>
      </c>
      <c r="V647" s="86" t="s">
        <v>70</v>
      </c>
      <c r="W647" s="143">
        <v>41947381</v>
      </c>
      <c r="X647" s="87" t="s">
        <v>11521</v>
      </c>
      <c r="Y647" s="145"/>
      <c r="Z647" s="201">
        <v>45112</v>
      </c>
      <c r="AA647" s="201">
        <v>45118</v>
      </c>
      <c r="AB647" s="201" t="s">
        <v>80</v>
      </c>
      <c r="AC647" s="201">
        <v>45138</v>
      </c>
      <c r="AD647" s="150">
        <f t="shared" si="47"/>
        <v>20</v>
      </c>
      <c r="AE647" s="150">
        <v>0</v>
      </c>
      <c r="AF647" s="567">
        <v>0</v>
      </c>
      <c r="AG647" s="150">
        <v>0</v>
      </c>
      <c r="AH647" s="156" t="s">
        <v>80</v>
      </c>
      <c r="AI647" s="150">
        <f t="shared" ref="AI647:AI710" si="48">+IF(AH647="1800-01-01",0,AH647-AC647)</f>
        <v>0</v>
      </c>
      <c r="AJ647" s="143">
        <v>0</v>
      </c>
      <c r="AK647" s="248">
        <v>0</v>
      </c>
      <c r="AL647" s="86" t="s">
        <v>80</v>
      </c>
      <c r="AM647" s="150">
        <v>0</v>
      </c>
      <c r="AN647" s="169" t="s">
        <v>80</v>
      </c>
      <c r="AO647" s="169" t="s">
        <v>80</v>
      </c>
      <c r="AP647" s="150">
        <f t="shared" si="46"/>
        <v>0</v>
      </c>
      <c r="AQ647" s="252">
        <f>+L647+AF647-AK647</f>
        <v>3600000</v>
      </c>
      <c r="AR647" s="86" t="s">
        <v>115</v>
      </c>
      <c r="AS647" s="143">
        <v>0</v>
      </c>
      <c r="AT647" s="203" t="s">
        <v>80</v>
      </c>
      <c r="AU647" s="248">
        <v>3600000</v>
      </c>
      <c r="AV647" s="364">
        <f t="shared" ref="AV647:AV710" si="49">AQ647-AU647</f>
        <v>0</v>
      </c>
      <c r="AW647" s="133">
        <f t="shared" ref="AW647:AW710" si="50">+AU647/AQ647</f>
        <v>1</v>
      </c>
      <c r="AX647" s="201" t="s">
        <v>80</v>
      </c>
      <c r="AY647" s="86" t="s">
        <v>800</v>
      </c>
      <c r="AZ647" s="145" t="s">
        <v>14574</v>
      </c>
      <c r="BA647" s="81" t="s">
        <v>71</v>
      </c>
      <c r="BB647" s="81" t="s">
        <v>71</v>
      </c>
    </row>
    <row r="648" spans="2:54" s="296" customFormat="1" ht="15" customHeight="1" x14ac:dyDescent="0.2">
      <c r="B648" s="247">
        <v>2023</v>
      </c>
      <c r="C648" s="81">
        <v>891780111</v>
      </c>
      <c r="D648" s="82" t="s">
        <v>68</v>
      </c>
      <c r="E648" s="144" t="s">
        <v>14575</v>
      </c>
      <c r="F648" s="145" t="s">
        <v>14576</v>
      </c>
      <c r="G648" s="138">
        <v>0</v>
      </c>
      <c r="H648" s="145"/>
      <c r="I648" s="86" t="s">
        <v>78</v>
      </c>
      <c r="J648" s="81" t="s">
        <v>1527</v>
      </c>
      <c r="K648" s="141" t="s">
        <v>14577</v>
      </c>
      <c r="L648" s="248">
        <v>3800000</v>
      </c>
      <c r="M648" s="81" t="s">
        <v>73</v>
      </c>
      <c r="N648" s="145"/>
      <c r="O648" s="87" t="s">
        <v>11591</v>
      </c>
      <c r="P648" s="87">
        <v>1082984559</v>
      </c>
      <c r="Q648" s="150">
        <v>1459</v>
      </c>
      <c r="R648" s="169">
        <v>45112</v>
      </c>
      <c r="S648" s="252">
        <v>64000000</v>
      </c>
      <c r="T648" s="169">
        <v>45112</v>
      </c>
      <c r="U648" s="566">
        <f>L648</f>
        <v>3800000</v>
      </c>
      <c r="V648" s="86" t="s">
        <v>70</v>
      </c>
      <c r="W648" s="143">
        <v>41947381</v>
      </c>
      <c r="X648" s="87" t="s">
        <v>11521</v>
      </c>
      <c r="Y648" s="145"/>
      <c r="Z648" s="201">
        <v>45112</v>
      </c>
      <c r="AA648" s="201">
        <v>45114</v>
      </c>
      <c r="AB648" s="201" t="s">
        <v>80</v>
      </c>
      <c r="AC648" s="201">
        <v>45138</v>
      </c>
      <c r="AD648" s="150">
        <f t="shared" si="47"/>
        <v>24</v>
      </c>
      <c r="AE648" s="150">
        <v>0</v>
      </c>
      <c r="AF648" s="567">
        <v>0</v>
      </c>
      <c r="AG648" s="150">
        <v>0</v>
      </c>
      <c r="AH648" s="156" t="s">
        <v>80</v>
      </c>
      <c r="AI648" s="150">
        <f t="shared" si="48"/>
        <v>0</v>
      </c>
      <c r="AJ648" s="143">
        <v>0</v>
      </c>
      <c r="AK648" s="248">
        <v>0</v>
      </c>
      <c r="AL648" s="86" t="s">
        <v>80</v>
      </c>
      <c r="AM648" s="150">
        <v>0</v>
      </c>
      <c r="AN648" s="169" t="s">
        <v>80</v>
      </c>
      <c r="AO648" s="169" t="s">
        <v>80</v>
      </c>
      <c r="AP648" s="150">
        <f t="shared" ref="AP648:AP711" si="51">IFERROR(+IF(AN648="1800-01-01",0,AO648-AN648),0)</f>
        <v>0</v>
      </c>
      <c r="AQ648" s="252">
        <f>+L648+AF648-AK648</f>
        <v>3800000</v>
      </c>
      <c r="AR648" s="86" t="s">
        <v>115</v>
      </c>
      <c r="AS648" s="143">
        <v>0</v>
      </c>
      <c r="AT648" s="203" t="s">
        <v>80</v>
      </c>
      <c r="AU648" s="248">
        <v>3800000</v>
      </c>
      <c r="AV648" s="364">
        <f t="shared" si="49"/>
        <v>0</v>
      </c>
      <c r="AW648" s="133">
        <f t="shared" si="50"/>
        <v>1</v>
      </c>
      <c r="AX648" s="201" t="s">
        <v>80</v>
      </c>
      <c r="AY648" s="86" t="s">
        <v>800</v>
      </c>
      <c r="AZ648" s="145" t="s">
        <v>14578</v>
      </c>
      <c r="BA648" s="81" t="s">
        <v>71</v>
      </c>
      <c r="BB648" s="81" t="s">
        <v>71</v>
      </c>
    </row>
    <row r="649" spans="2:54" s="296" customFormat="1" ht="15" customHeight="1" x14ac:dyDescent="0.2">
      <c r="B649" s="247">
        <v>2023</v>
      </c>
      <c r="C649" s="81">
        <v>891780111</v>
      </c>
      <c r="D649" s="82" t="s">
        <v>68</v>
      </c>
      <c r="E649" s="144" t="s">
        <v>14579</v>
      </c>
      <c r="F649" s="145" t="s">
        <v>14580</v>
      </c>
      <c r="G649" s="138">
        <v>0</v>
      </c>
      <c r="H649" s="145"/>
      <c r="I649" s="86" t="s">
        <v>78</v>
      </c>
      <c r="J649" s="81" t="s">
        <v>1527</v>
      </c>
      <c r="K649" s="141" t="s">
        <v>14581</v>
      </c>
      <c r="L649" s="248">
        <v>17500000</v>
      </c>
      <c r="M649" s="81" t="s">
        <v>73</v>
      </c>
      <c r="N649" s="145"/>
      <c r="O649" s="87" t="s">
        <v>14390</v>
      </c>
      <c r="P649" s="87">
        <v>57291189</v>
      </c>
      <c r="Q649" s="150">
        <v>1458</v>
      </c>
      <c r="R649" s="169">
        <v>45112</v>
      </c>
      <c r="S649" s="252">
        <v>2321600000</v>
      </c>
      <c r="T649" s="169">
        <v>45112</v>
      </c>
      <c r="U649" s="566">
        <f>L649</f>
        <v>17500000</v>
      </c>
      <c r="V649" s="86" t="s">
        <v>70</v>
      </c>
      <c r="W649" s="143">
        <v>2467697</v>
      </c>
      <c r="X649" s="87" t="s">
        <v>14391</v>
      </c>
      <c r="Y649" s="145"/>
      <c r="Z649" s="201">
        <v>45112</v>
      </c>
      <c r="AA649" s="201">
        <v>45112</v>
      </c>
      <c r="AB649" s="201" t="s">
        <v>80</v>
      </c>
      <c r="AC649" s="201">
        <v>45260</v>
      </c>
      <c r="AD649" s="150">
        <f t="shared" si="47"/>
        <v>148</v>
      </c>
      <c r="AE649" s="150">
        <v>0</v>
      </c>
      <c r="AF649" s="567">
        <v>0</v>
      </c>
      <c r="AG649" s="150">
        <v>0</v>
      </c>
      <c r="AH649" s="156" t="s">
        <v>80</v>
      </c>
      <c r="AI649" s="150">
        <f t="shared" si="48"/>
        <v>0</v>
      </c>
      <c r="AJ649" s="143">
        <v>0</v>
      </c>
      <c r="AK649" s="248">
        <v>0</v>
      </c>
      <c r="AL649" s="86" t="s">
        <v>80</v>
      </c>
      <c r="AM649" s="150">
        <v>0</v>
      </c>
      <c r="AN649" s="169" t="s">
        <v>80</v>
      </c>
      <c r="AO649" s="169" t="s">
        <v>80</v>
      </c>
      <c r="AP649" s="150">
        <f t="shared" si="51"/>
        <v>0</v>
      </c>
      <c r="AQ649" s="252">
        <f>+L649+AF649-AK649</f>
        <v>17500000</v>
      </c>
      <c r="AR649" s="86" t="s">
        <v>115</v>
      </c>
      <c r="AS649" s="143">
        <v>0</v>
      </c>
      <c r="AT649" s="203" t="s">
        <v>80</v>
      </c>
      <c r="AU649" s="248">
        <v>14000000</v>
      </c>
      <c r="AV649" s="364">
        <f t="shared" si="49"/>
        <v>3500000</v>
      </c>
      <c r="AW649" s="133">
        <f t="shared" si="50"/>
        <v>0.8</v>
      </c>
      <c r="AX649" s="201" t="s">
        <v>80</v>
      </c>
      <c r="AY649" s="86" t="s">
        <v>72</v>
      </c>
      <c r="AZ649" s="145" t="s">
        <v>14582</v>
      </c>
      <c r="BA649" s="81" t="s">
        <v>71</v>
      </c>
      <c r="BB649" s="81" t="s">
        <v>71</v>
      </c>
    </row>
    <row r="650" spans="2:54" s="296" customFormat="1" ht="15" customHeight="1" x14ac:dyDescent="0.2">
      <c r="B650" s="247">
        <v>2023</v>
      </c>
      <c r="C650" s="81">
        <v>891780111</v>
      </c>
      <c r="D650" s="82" t="s">
        <v>68</v>
      </c>
      <c r="E650" s="144" t="s">
        <v>14583</v>
      </c>
      <c r="F650" s="145" t="s">
        <v>14584</v>
      </c>
      <c r="G650" s="138">
        <v>0</v>
      </c>
      <c r="H650" s="145"/>
      <c r="I650" s="86" t="s">
        <v>78</v>
      </c>
      <c r="J650" s="81" t="s">
        <v>1527</v>
      </c>
      <c r="K650" s="141" t="s">
        <v>14585</v>
      </c>
      <c r="L650" s="248">
        <v>15500000</v>
      </c>
      <c r="M650" s="81" t="s">
        <v>73</v>
      </c>
      <c r="N650" s="145"/>
      <c r="O650" s="87" t="s">
        <v>13646</v>
      </c>
      <c r="P650" s="87">
        <v>1082931831</v>
      </c>
      <c r="Q650" s="150">
        <v>1458</v>
      </c>
      <c r="R650" s="169">
        <v>45112</v>
      </c>
      <c r="S650" s="252">
        <v>2321600000</v>
      </c>
      <c r="T650" s="169">
        <v>45112</v>
      </c>
      <c r="U650" s="566">
        <f>L650</f>
        <v>15500000</v>
      </c>
      <c r="V650" s="86" t="s">
        <v>70</v>
      </c>
      <c r="W650" s="143">
        <v>93400727</v>
      </c>
      <c r="X650" s="87" t="s">
        <v>11494</v>
      </c>
      <c r="Y650" s="145"/>
      <c r="Z650" s="201">
        <v>45112</v>
      </c>
      <c r="AA650" s="201">
        <v>45112</v>
      </c>
      <c r="AB650" s="201" t="s">
        <v>80</v>
      </c>
      <c r="AC650" s="201">
        <v>45260</v>
      </c>
      <c r="AD650" s="150">
        <f t="shared" si="47"/>
        <v>148</v>
      </c>
      <c r="AE650" s="150">
        <v>0</v>
      </c>
      <c r="AF650" s="567">
        <v>0</v>
      </c>
      <c r="AG650" s="150">
        <v>0</v>
      </c>
      <c r="AH650" s="156" t="s">
        <v>80</v>
      </c>
      <c r="AI650" s="150">
        <f t="shared" si="48"/>
        <v>0</v>
      </c>
      <c r="AJ650" s="143">
        <v>0</v>
      </c>
      <c r="AK650" s="248">
        <v>0</v>
      </c>
      <c r="AL650" s="86" t="s">
        <v>80</v>
      </c>
      <c r="AM650" s="150">
        <v>0</v>
      </c>
      <c r="AN650" s="169" t="s">
        <v>80</v>
      </c>
      <c r="AO650" s="169" t="s">
        <v>80</v>
      </c>
      <c r="AP650" s="150">
        <f t="shared" si="51"/>
        <v>0</v>
      </c>
      <c r="AQ650" s="252">
        <f>+L650+AF650-AK650</f>
        <v>15500000</v>
      </c>
      <c r="AR650" s="86" t="s">
        <v>115</v>
      </c>
      <c r="AS650" s="143">
        <v>0</v>
      </c>
      <c r="AT650" s="203" t="s">
        <v>80</v>
      </c>
      <c r="AU650" s="248">
        <v>12400000</v>
      </c>
      <c r="AV650" s="364">
        <f t="shared" si="49"/>
        <v>3100000</v>
      </c>
      <c r="AW650" s="133">
        <f t="shared" si="50"/>
        <v>0.8</v>
      </c>
      <c r="AX650" s="201" t="s">
        <v>80</v>
      </c>
      <c r="AY650" s="86" t="s">
        <v>72</v>
      </c>
      <c r="AZ650" s="145" t="s">
        <v>14586</v>
      </c>
      <c r="BA650" s="81" t="s">
        <v>71</v>
      </c>
      <c r="BB650" s="81" t="s">
        <v>71</v>
      </c>
    </row>
    <row r="651" spans="2:54" s="296" customFormat="1" ht="15" customHeight="1" x14ac:dyDescent="0.2">
      <c r="B651" s="247">
        <v>2023</v>
      </c>
      <c r="C651" s="81">
        <v>891780111</v>
      </c>
      <c r="D651" s="82" t="s">
        <v>68</v>
      </c>
      <c r="E651" s="144" t="s">
        <v>14587</v>
      </c>
      <c r="F651" s="145" t="s">
        <v>14588</v>
      </c>
      <c r="G651" s="568">
        <v>0</v>
      </c>
      <c r="H651" s="480"/>
      <c r="I651" s="319" t="s">
        <v>78</v>
      </c>
      <c r="J651" s="317" t="s">
        <v>1527</v>
      </c>
      <c r="K651" s="569" t="s">
        <v>14589</v>
      </c>
      <c r="L651" s="570">
        <v>25000000</v>
      </c>
      <c r="M651" s="81" t="s">
        <v>73</v>
      </c>
      <c r="N651" s="145"/>
      <c r="O651" s="482" t="s">
        <v>11482</v>
      </c>
      <c r="P651" s="482">
        <v>1082841776</v>
      </c>
      <c r="Q651" s="359">
        <v>1458</v>
      </c>
      <c r="R651" s="169">
        <v>45112</v>
      </c>
      <c r="S651" s="575">
        <v>2321600000</v>
      </c>
      <c r="T651" s="169">
        <v>45112</v>
      </c>
      <c r="U651" s="566">
        <f>L651</f>
        <v>25000000</v>
      </c>
      <c r="V651" s="86" t="s">
        <v>70</v>
      </c>
      <c r="W651" s="481">
        <v>12621405</v>
      </c>
      <c r="X651" s="482" t="s">
        <v>14334</v>
      </c>
      <c r="Y651" s="145"/>
      <c r="Z651" s="472">
        <v>45112</v>
      </c>
      <c r="AA651" s="472">
        <v>45112</v>
      </c>
      <c r="AB651" s="201" t="s">
        <v>80</v>
      </c>
      <c r="AC651" s="472">
        <v>45260</v>
      </c>
      <c r="AD651" s="150">
        <f t="shared" si="47"/>
        <v>148</v>
      </c>
      <c r="AE651" s="359">
        <v>0</v>
      </c>
      <c r="AF651" s="571">
        <v>0</v>
      </c>
      <c r="AG651" s="359">
        <v>0</v>
      </c>
      <c r="AH651" s="156" t="s">
        <v>80</v>
      </c>
      <c r="AI651" s="150">
        <f t="shared" si="48"/>
        <v>0</v>
      </c>
      <c r="AJ651" s="143">
        <v>0</v>
      </c>
      <c r="AK651" s="248">
        <v>0</v>
      </c>
      <c r="AL651" s="86" t="s">
        <v>80</v>
      </c>
      <c r="AM651" s="150">
        <v>0</v>
      </c>
      <c r="AN651" s="169" t="s">
        <v>80</v>
      </c>
      <c r="AO651" s="169" t="s">
        <v>80</v>
      </c>
      <c r="AP651" s="150">
        <f t="shared" si="51"/>
        <v>0</v>
      </c>
      <c r="AQ651" s="252">
        <f>+L651+AF651-AK651</f>
        <v>25000000</v>
      </c>
      <c r="AR651" s="86" t="s">
        <v>115</v>
      </c>
      <c r="AS651" s="143">
        <v>0</v>
      </c>
      <c r="AT651" s="203" t="s">
        <v>80</v>
      </c>
      <c r="AU651" s="248">
        <v>20000000</v>
      </c>
      <c r="AV651" s="364">
        <f t="shared" si="49"/>
        <v>5000000</v>
      </c>
      <c r="AW651" s="133">
        <f t="shared" si="50"/>
        <v>0.8</v>
      </c>
      <c r="AX651" s="201" t="s">
        <v>80</v>
      </c>
      <c r="AY651" s="86" t="s">
        <v>72</v>
      </c>
      <c r="AZ651" s="145" t="s">
        <v>14590</v>
      </c>
      <c r="BA651" s="81" t="s">
        <v>71</v>
      </c>
      <c r="BB651" s="81" t="s">
        <v>71</v>
      </c>
    </row>
    <row r="652" spans="2:54" s="296" customFormat="1" ht="15" customHeight="1" x14ac:dyDescent="0.2">
      <c r="B652" s="247">
        <v>2023</v>
      </c>
      <c r="C652" s="81">
        <v>891780111</v>
      </c>
      <c r="D652" s="82" t="s">
        <v>68</v>
      </c>
      <c r="E652" s="144" t="s">
        <v>14591</v>
      </c>
      <c r="F652" s="145" t="s">
        <v>14592</v>
      </c>
      <c r="G652" s="138">
        <v>0</v>
      </c>
      <c r="H652" s="145"/>
      <c r="I652" s="86" t="s">
        <v>78</v>
      </c>
      <c r="J652" s="81" t="s">
        <v>1527</v>
      </c>
      <c r="K652" s="141" t="s">
        <v>14593</v>
      </c>
      <c r="L652" s="248">
        <v>12500000</v>
      </c>
      <c r="M652" s="81" t="s">
        <v>73</v>
      </c>
      <c r="N652" s="145"/>
      <c r="O652" s="87" t="s">
        <v>13627</v>
      </c>
      <c r="P652" s="87">
        <v>52769336</v>
      </c>
      <c r="Q652" s="150">
        <v>1458</v>
      </c>
      <c r="R652" s="169">
        <v>45112</v>
      </c>
      <c r="S652" s="252">
        <v>2321600000</v>
      </c>
      <c r="T652" s="169">
        <v>45112</v>
      </c>
      <c r="U652" s="566">
        <f>L652</f>
        <v>12500000</v>
      </c>
      <c r="V652" s="86" t="s">
        <v>70</v>
      </c>
      <c r="W652" s="143">
        <v>93400727</v>
      </c>
      <c r="X652" s="87" t="s">
        <v>11494</v>
      </c>
      <c r="Y652" s="145"/>
      <c r="Z652" s="201">
        <v>45112</v>
      </c>
      <c r="AA652" s="201">
        <v>45112</v>
      </c>
      <c r="AB652" s="201" t="s">
        <v>80</v>
      </c>
      <c r="AC652" s="201">
        <v>45260</v>
      </c>
      <c r="AD652" s="150">
        <f t="shared" si="47"/>
        <v>148</v>
      </c>
      <c r="AE652" s="150">
        <v>0</v>
      </c>
      <c r="AF652" s="567">
        <v>0</v>
      </c>
      <c r="AG652" s="150">
        <v>0</v>
      </c>
      <c r="AH652" s="156" t="s">
        <v>80</v>
      </c>
      <c r="AI652" s="150">
        <f t="shared" si="48"/>
        <v>0</v>
      </c>
      <c r="AJ652" s="143">
        <v>0</v>
      </c>
      <c r="AK652" s="248">
        <v>0</v>
      </c>
      <c r="AL652" s="86" t="s">
        <v>80</v>
      </c>
      <c r="AM652" s="150">
        <v>0</v>
      </c>
      <c r="AN652" s="169" t="s">
        <v>80</v>
      </c>
      <c r="AO652" s="169" t="s">
        <v>80</v>
      </c>
      <c r="AP652" s="150">
        <f t="shared" si="51"/>
        <v>0</v>
      </c>
      <c r="AQ652" s="252">
        <f>+L652+AF652-AK652</f>
        <v>12500000</v>
      </c>
      <c r="AR652" s="86" t="s">
        <v>115</v>
      </c>
      <c r="AS652" s="143">
        <v>0</v>
      </c>
      <c r="AT652" s="203" t="s">
        <v>80</v>
      </c>
      <c r="AU652" s="248">
        <v>10000000</v>
      </c>
      <c r="AV652" s="364">
        <f t="shared" si="49"/>
        <v>2500000</v>
      </c>
      <c r="AW652" s="133">
        <f t="shared" si="50"/>
        <v>0.8</v>
      </c>
      <c r="AX652" s="201" t="s">
        <v>80</v>
      </c>
      <c r="AY652" s="86" t="s">
        <v>72</v>
      </c>
      <c r="AZ652" s="145" t="s">
        <v>14594</v>
      </c>
      <c r="BA652" s="81" t="s">
        <v>71</v>
      </c>
      <c r="BB652" s="81" t="s">
        <v>71</v>
      </c>
    </row>
    <row r="653" spans="2:54" s="296" customFormat="1" ht="15" customHeight="1" x14ac:dyDescent="0.2">
      <c r="B653" s="247">
        <v>2023</v>
      </c>
      <c r="C653" s="81">
        <v>891780111</v>
      </c>
      <c r="D653" s="82" t="s">
        <v>68</v>
      </c>
      <c r="E653" s="144" t="s">
        <v>14595</v>
      </c>
      <c r="F653" s="145" t="s">
        <v>14596</v>
      </c>
      <c r="G653" s="138">
        <v>0</v>
      </c>
      <c r="H653" s="145"/>
      <c r="I653" s="86" t="s">
        <v>78</v>
      </c>
      <c r="J653" s="81" t="s">
        <v>1527</v>
      </c>
      <c r="K653" s="141" t="s">
        <v>14597</v>
      </c>
      <c r="L653" s="248">
        <v>11000000</v>
      </c>
      <c r="M653" s="81" t="s">
        <v>73</v>
      </c>
      <c r="N653" s="145"/>
      <c r="O653" s="87" t="s">
        <v>4196</v>
      </c>
      <c r="P653" s="87">
        <v>1042457246</v>
      </c>
      <c r="Q653" s="150">
        <v>1458</v>
      </c>
      <c r="R653" s="169">
        <v>45112</v>
      </c>
      <c r="S653" s="252">
        <v>2321600000</v>
      </c>
      <c r="T653" s="169">
        <v>45112</v>
      </c>
      <c r="U653" s="566">
        <f>L653</f>
        <v>11000000</v>
      </c>
      <c r="V653" s="86" t="s">
        <v>70</v>
      </c>
      <c r="W653" s="143">
        <v>93400727</v>
      </c>
      <c r="X653" s="87" t="s">
        <v>11494</v>
      </c>
      <c r="Y653" s="145"/>
      <c r="Z653" s="201">
        <v>45112</v>
      </c>
      <c r="AA653" s="201">
        <v>45112</v>
      </c>
      <c r="AB653" s="201" t="s">
        <v>80</v>
      </c>
      <c r="AC653" s="201">
        <v>45260</v>
      </c>
      <c r="AD653" s="150">
        <f t="shared" si="47"/>
        <v>148</v>
      </c>
      <c r="AE653" s="150">
        <v>0</v>
      </c>
      <c r="AF653" s="567">
        <v>0</v>
      </c>
      <c r="AG653" s="150">
        <v>0</v>
      </c>
      <c r="AH653" s="156" t="s">
        <v>80</v>
      </c>
      <c r="AI653" s="150">
        <f t="shared" si="48"/>
        <v>0</v>
      </c>
      <c r="AJ653" s="143">
        <v>1</v>
      </c>
      <c r="AK653" s="248">
        <v>8800000</v>
      </c>
      <c r="AL653" s="156">
        <v>45140</v>
      </c>
      <c r="AM653" s="150">
        <v>0</v>
      </c>
      <c r="AN653" s="169" t="s">
        <v>80</v>
      </c>
      <c r="AO653" s="169" t="s">
        <v>80</v>
      </c>
      <c r="AP653" s="150">
        <f t="shared" si="51"/>
        <v>0</v>
      </c>
      <c r="AQ653" s="252">
        <f>+L653+AF653-AK653</f>
        <v>2200000</v>
      </c>
      <c r="AR653" s="86" t="s">
        <v>115</v>
      </c>
      <c r="AS653" s="143">
        <v>0</v>
      </c>
      <c r="AT653" s="203" t="s">
        <v>80</v>
      </c>
      <c r="AU653" s="248">
        <v>2200000</v>
      </c>
      <c r="AV653" s="364">
        <f t="shared" si="49"/>
        <v>0</v>
      </c>
      <c r="AW653" s="133">
        <f t="shared" si="50"/>
        <v>1</v>
      </c>
      <c r="AX653" s="201">
        <v>45180</v>
      </c>
      <c r="AY653" s="86" t="s">
        <v>253</v>
      </c>
      <c r="AZ653" s="145" t="s">
        <v>14598</v>
      </c>
      <c r="BA653" s="81" t="s">
        <v>71</v>
      </c>
      <c r="BB653" s="81" t="s">
        <v>71</v>
      </c>
    </row>
    <row r="654" spans="2:54" s="296" customFormat="1" ht="15" customHeight="1" x14ac:dyDescent="0.2">
      <c r="B654" s="247">
        <v>2023</v>
      </c>
      <c r="C654" s="81">
        <v>891780111</v>
      </c>
      <c r="D654" s="82" t="s">
        <v>68</v>
      </c>
      <c r="E654" s="144" t="s">
        <v>14599</v>
      </c>
      <c r="F654" s="145" t="s">
        <v>14600</v>
      </c>
      <c r="G654" s="138">
        <v>0</v>
      </c>
      <c r="H654" s="145"/>
      <c r="I654" s="86" t="s">
        <v>78</v>
      </c>
      <c r="J654" s="81" t="s">
        <v>1527</v>
      </c>
      <c r="K654" s="141" t="s">
        <v>14601</v>
      </c>
      <c r="L654" s="248">
        <v>15500000</v>
      </c>
      <c r="M654" s="81" t="s">
        <v>73</v>
      </c>
      <c r="N654" s="145"/>
      <c r="O654" s="87" t="s">
        <v>11472</v>
      </c>
      <c r="P654" s="87">
        <v>1082911157</v>
      </c>
      <c r="Q654" s="150">
        <v>1458</v>
      </c>
      <c r="R654" s="169">
        <v>45112</v>
      </c>
      <c r="S654" s="252">
        <v>2321600000</v>
      </c>
      <c r="T654" s="169">
        <v>45112</v>
      </c>
      <c r="U654" s="566">
        <f>L654</f>
        <v>15500000</v>
      </c>
      <c r="V654" s="86" t="s">
        <v>70</v>
      </c>
      <c r="W654" s="143">
        <v>12621405</v>
      </c>
      <c r="X654" s="87" t="s">
        <v>14334</v>
      </c>
      <c r="Y654" s="145"/>
      <c r="Z654" s="201">
        <v>45112</v>
      </c>
      <c r="AA654" s="201">
        <v>45112</v>
      </c>
      <c r="AB654" s="201" t="s">
        <v>80</v>
      </c>
      <c r="AC654" s="201">
        <v>45260</v>
      </c>
      <c r="AD654" s="150">
        <f t="shared" si="47"/>
        <v>148</v>
      </c>
      <c r="AE654" s="150">
        <v>0</v>
      </c>
      <c r="AF654" s="567">
        <v>0</v>
      </c>
      <c r="AG654" s="150">
        <v>0</v>
      </c>
      <c r="AH654" s="156" t="s">
        <v>80</v>
      </c>
      <c r="AI654" s="150">
        <f t="shared" si="48"/>
        <v>0</v>
      </c>
      <c r="AJ654" s="143">
        <v>0</v>
      </c>
      <c r="AK654" s="248">
        <v>0</v>
      </c>
      <c r="AL654" s="86" t="s">
        <v>80</v>
      </c>
      <c r="AM654" s="150">
        <v>0</v>
      </c>
      <c r="AN654" s="169" t="s">
        <v>80</v>
      </c>
      <c r="AO654" s="169" t="s">
        <v>80</v>
      </c>
      <c r="AP654" s="150">
        <f t="shared" si="51"/>
        <v>0</v>
      </c>
      <c r="AQ654" s="252">
        <f>+L654+AF654-AK654</f>
        <v>15500000</v>
      </c>
      <c r="AR654" s="86" t="s">
        <v>115</v>
      </c>
      <c r="AS654" s="143">
        <v>0</v>
      </c>
      <c r="AT654" s="203" t="s">
        <v>80</v>
      </c>
      <c r="AU654" s="248">
        <v>12400000</v>
      </c>
      <c r="AV654" s="364">
        <f t="shared" si="49"/>
        <v>3100000</v>
      </c>
      <c r="AW654" s="133">
        <f t="shared" si="50"/>
        <v>0.8</v>
      </c>
      <c r="AX654" s="201" t="s">
        <v>80</v>
      </c>
      <c r="AY654" s="86" t="s">
        <v>72</v>
      </c>
      <c r="AZ654" s="145" t="s">
        <v>14602</v>
      </c>
      <c r="BA654" s="81" t="s">
        <v>71</v>
      </c>
      <c r="BB654" s="81" t="s">
        <v>71</v>
      </c>
    </row>
    <row r="655" spans="2:54" s="296" customFormat="1" ht="15" customHeight="1" x14ac:dyDescent="0.2">
      <c r="B655" s="247">
        <v>2023</v>
      </c>
      <c r="C655" s="81">
        <v>891780111</v>
      </c>
      <c r="D655" s="82" t="s">
        <v>68</v>
      </c>
      <c r="E655" s="144" t="s">
        <v>14603</v>
      </c>
      <c r="F655" s="145" t="s">
        <v>14604</v>
      </c>
      <c r="G655" s="138">
        <v>0</v>
      </c>
      <c r="H655" s="145"/>
      <c r="I655" s="86" t="s">
        <v>78</v>
      </c>
      <c r="J655" s="81" t="s">
        <v>1527</v>
      </c>
      <c r="K655" s="141" t="s">
        <v>14605</v>
      </c>
      <c r="L655" s="248">
        <v>17000000</v>
      </c>
      <c r="M655" s="81" t="s">
        <v>73</v>
      </c>
      <c r="N655" s="145"/>
      <c r="O655" s="87" t="s">
        <v>1872</v>
      </c>
      <c r="P655" s="87">
        <v>43760150</v>
      </c>
      <c r="Q655" s="150">
        <v>1458</v>
      </c>
      <c r="R655" s="169">
        <v>45112</v>
      </c>
      <c r="S655" s="252">
        <v>2321600000</v>
      </c>
      <c r="T655" s="169">
        <v>45112</v>
      </c>
      <c r="U655" s="566">
        <f>L655</f>
        <v>17000000</v>
      </c>
      <c r="V655" s="86" t="s">
        <v>70</v>
      </c>
      <c r="W655" s="143">
        <v>93400727</v>
      </c>
      <c r="X655" s="87" t="s">
        <v>11494</v>
      </c>
      <c r="Y655" s="145"/>
      <c r="Z655" s="201">
        <v>45112</v>
      </c>
      <c r="AA655" s="201">
        <v>45112</v>
      </c>
      <c r="AB655" s="201" t="s">
        <v>80</v>
      </c>
      <c r="AC655" s="201">
        <v>45260</v>
      </c>
      <c r="AD655" s="150">
        <f t="shared" si="47"/>
        <v>148</v>
      </c>
      <c r="AE655" s="150">
        <v>0</v>
      </c>
      <c r="AF655" s="567">
        <v>0</v>
      </c>
      <c r="AG655" s="150">
        <v>0</v>
      </c>
      <c r="AH655" s="156" t="s">
        <v>80</v>
      </c>
      <c r="AI655" s="150">
        <f t="shared" si="48"/>
        <v>0</v>
      </c>
      <c r="AJ655" s="143">
        <v>0</v>
      </c>
      <c r="AK655" s="248">
        <v>0</v>
      </c>
      <c r="AL655" s="86" t="s">
        <v>80</v>
      </c>
      <c r="AM655" s="150">
        <v>0</v>
      </c>
      <c r="AN655" s="169" t="s">
        <v>80</v>
      </c>
      <c r="AO655" s="169" t="s">
        <v>80</v>
      </c>
      <c r="AP655" s="150">
        <f t="shared" si="51"/>
        <v>0</v>
      </c>
      <c r="AQ655" s="252">
        <f>+L655+AF655-AK655</f>
        <v>17000000</v>
      </c>
      <c r="AR655" s="86" t="s">
        <v>115</v>
      </c>
      <c r="AS655" s="143">
        <v>0</v>
      </c>
      <c r="AT655" s="203" t="s">
        <v>80</v>
      </c>
      <c r="AU655" s="248">
        <v>13600000</v>
      </c>
      <c r="AV655" s="364">
        <f t="shared" si="49"/>
        <v>3400000</v>
      </c>
      <c r="AW655" s="133">
        <f t="shared" si="50"/>
        <v>0.8</v>
      </c>
      <c r="AX655" s="201" t="s">
        <v>80</v>
      </c>
      <c r="AY655" s="86" t="s">
        <v>72</v>
      </c>
      <c r="AZ655" s="145" t="s">
        <v>14606</v>
      </c>
      <c r="BA655" s="81" t="s">
        <v>71</v>
      </c>
      <c r="BB655" s="81" t="s">
        <v>71</v>
      </c>
    </row>
    <row r="656" spans="2:54" s="296" customFormat="1" ht="15" customHeight="1" x14ac:dyDescent="0.2">
      <c r="B656" s="247">
        <v>2023</v>
      </c>
      <c r="C656" s="81">
        <v>891780111</v>
      </c>
      <c r="D656" s="82" t="s">
        <v>68</v>
      </c>
      <c r="E656" s="144" t="s">
        <v>14607</v>
      </c>
      <c r="F656" s="145" t="s">
        <v>14608</v>
      </c>
      <c r="G656" s="138">
        <v>0</v>
      </c>
      <c r="H656" s="145"/>
      <c r="I656" s="86" t="s">
        <v>78</v>
      </c>
      <c r="J656" s="81" t="s">
        <v>1527</v>
      </c>
      <c r="K656" s="141" t="s">
        <v>14609</v>
      </c>
      <c r="L656" s="248">
        <v>15500000</v>
      </c>
      <c r="M656" s="81" t="s">
        <v>73</v>
      </c>
      <c r="N656" s="145"/>
      <c r="O656" s="87" t="s">
        <v>11892</v>
      </c>
      <c r="P656" s="87">
        <v>26671855</v>
      </c>
      <c r="Q656" s="150">
        <v>1458</v>
      </c>
      <c r="R656" s="169">
        <v>45112</v>
      </c>
      <c r="S656" s="252">
        <v>2321600000</v>
      </c>
      <c r="T656" s="169">
        <v>45112</v>
      </c>
      <c r="U656" s="566">
        <f>L656</f>
        <v>15500000</v>
      </c>
      <c r="V656" s="86" t="s">
        <v>70</v>
      </c>
      <c r="W656" s="143">
        <v>39058006</v>
      </c>
      <c r="X656" s="87" t="s">
        <v>11844</v>
      </c>
      <c r="Y656" s="145"/>
      <c r="Z656" s="201">
        <v>45112</v>
      </c>
      <c r="AA656" s="201">
        <v>45112</v>
      </c>
      <c r="AB656" s="201" t="s">
        <v>80</v>
      </c>
      <c r="AC656" s="201">
        <v>45260</v>
      </c>
      <c r="AD656" s="150">
        <f t="shared" si="47"/>
        <v>148</v>
      </c>
      <c r="AE656" s="150">
        <v>0</v>
      </c>
      <c r="AF656" s="567">
        <v>0</v>
      </c>
      <c r="AG656" s="150">
        <v>0</v>
      </c>
      <c r="AH656" s="156" t="s">
        <v>80</v>
      </c>
      <c r="AI656" s="150">
        <f t="shared" si="48"/>
        <v>0</v>
      </c>
      <c r="AJ656" s="143">
        <v>0</v>
      </c>
      <c r="AK656" s="248">
        <v>0</v>
      </c>
      <c r="AL656" s="86" t="s">
        <v>80</v>
      </c>
      <c r="AM656" s="150">
        <v>0</v>
      </c>
      <c r="AN656" s="169" t="s">
        <v>80</v>
      </c>
      <c r="AO656" s="169" t="s">
        <v>80</v>
      </c>
      <c r="AP656" s="150">
        <f t="shared" si="51"/>
        <v>0</v>
      </c>
      <c r="AQ656" s="252">
        <f>+L656+AF656-AK656</f>
        <v>15500000</v>
      </c>
      <c r="AR656" s="86" t="s">
        <v>115</v>
      </c>
      <c r="AS656" s="143">
        <v>0</v>
      </c>
      <c r="AT656" s="203" t="s">
        <v>80</v>
      </c>
      <c r="AU656" s="248">
        <v>12400000</v>
      </c>
      <c r="AV656" s="364">
        <f t="shared" si="49"/>
        <v>3100000</v>
      </c>
      <c r="AW656" s="133">
        <f t="shared" si="50"/>
        <v>0.8</v>
      </c>
      <c r="AX656" s="201" t="s">
        <v>80</v>
      </c>
      <c r="AY656" s="86" t="s">
        <v>72</v>
      </c>
      <c r="AZ656" s="145" t="s">
        <v>14610</v>
      </c>
      <c r="BA656" s="81" t="s">
        <v>71</v>
      </c>
      <c r="BB656" s="81" t="s">
        <v>71</v>
      </c>
    </row>
    <row r="657" spans="2:54" s="296" customFormat="1" ht="15" customHeight="1" x14ac:dyDescent="0.2">
      <c r="B657" s="247">
        <v>2023</v>
      </c>
      <c r="C657" s="81">
        <v>891780111</v>
      </c>
      <c r="D657" s="82" t="s">
        <v>68</v>
      </c>
      <c r="E657" s="144" t="s">
        <v>14611</v>
      </c>
      <c r="F657" s="145" t="s">
        <v>14612</v>
      </c>
      <c r="G657" s="138">
        <v>0</v>
      </c>
      <c r="H657" s="145"/>
      <c r="I657" s="86" t="s">
        <v>78</v>
      </c>
      <c r="J657" s="81" t="s">
        <v>1527</v>
      </c>
      <c r="K657" s="141" t="s">
        <v>14613</v>
      </c>
      <c r="L657" s="248">
        <v>14000000</v>
      </c>
      <c r="M657" s="81" t="s">
        <v>73</v>
      </c>
      <c r="N657" s="145"/>
      <c r="O657" s="87" t="s">
        <v>14396</v>
      </c>
      <c r="P657" s="87">
        <v>1082984161</v>
      </c>
      <c r="Q657" s="150">
        <v>1458</v>
      </c>
      <c r="R657" s="169">
        <v>45112</v>
      </c>
      <c r="S657" s="252">
        <v>2321600000</v>
      </c>
      <c r="T657" s="169">
        <v>45113</v>
      </c>
      <c r="U657" s="566">
        <f>L657</f>
        <v>14000000</v>
      </c>
      <c r="V657" s="86" t="s">
        <v>70</v>
      </c>
      <c r="W657" s="143">
        <v>36718996</v>
      </c>
      <c r="X657" s="87" t="s">
        <v>14614</v>
      </c>
      <c r="Y657" s="145"/>
      <c r="Z657" s="201">
        <v>45113</v>
      </c>
      <c r="AA657" s="201">
        <v>45113</v>
      </c>
      <c r="AB657" s="201" t="s">
        <v>80</v>
      </c>
      <c r="AC657" s="201">
        <v>45260</v>
      </c>
      <c r="AD657" s="150">
        <f t="shared" si="47"/>
        <v>147</v>
      </c>
      <c r="AE657" s="150">
        <v>0</v>
      </c>
      <c r="AF657" s="567">
        <v>0</v>
      </c>
      <c r="AG657" s="150">
        <v>0</v>
      </c>
      <c r="AH657" s="156" t="s">
        <v>80</v>
      </c>
      <c r="AI657" s="150">
        <f t="shared" si="48"/>
        <v>0</v>
      </c>
      <c r="AJ657" s="143">
        <v>0</v>
      </c>
      <c r="AK657" s="248">
        <v>0</v>
      </c>
      <c r="AL657" s="86" t="s">
        <v>80</v>
      </c>
      <c r="AM657" s="150">
        <v>0</v>
      </c>
      <c r="AN657" s="169" t="s">
        <v>80</v>
      </c>
      <c r="AO657" s="169" t="s">
        <v>80</v>
      </c>
      <c r="AP657" s="150">
        <f t="shared" si="51"/>
        <v>0</v>
      </c>
      <c r="AQ657" s="252">
        <f>+L657+AF657-AK657</f>
        <v>14000000</v>
      </c>
      <c r="AR657" s="86" t="s">
        <v>115</v>
      </c>
      <c r="AS657" s="143">
        <v>0</v>
      </c>
      <c r="AT657" s="203" t="s">
        <v>80</v>
      </c>
      <c r="AU657" s="248">
        <v>11200000</v>
      </c>
      <c r="AV657" s="364">
        <f t="shared" si="49"/>
        <v>2800000</v>
      </c>
      <c r="AW657" s="133">
        <f t="shared" si="50"/>
        <v>0.8</v>
      </c>
      <c r="AX657" s="201" t="s">
        <v>80</v>
      </c>
      <c r="AY657" s="86" t="s">
        <v>72</v>
      </c>
      <c r="AZ657" s="145" t="s">
        <v>14615</v>
      </c>
      <c r="BA657" s="81" t="s">
        <v>71</v>
      </c>
      <c r="BB657" s="81" t="s">
        <v>71</v>
      </c>
    </row>
    <row r="658" spans="2:54" s="296" customFormat="1" ht="15" customHeight="1" x14ac:dyDescent="0.2">
      <c r="B658" s="247">
        <v>2023</v>
      </c>
      <c r="C658" s="81">
        <v>891780111</v>
      </c>
      <c r="D658" s="82" t="s">
        <v>68</v>
      </c>
      <c r="E658" s="144" t="s">
        <v>14616</v>
      </c>
      <c r="F658" s="145" t="s">
        <v>14617</v>
      </c>
      <c r="G658" s="138">
        <v>0</v>
      </c>
      <c r="H658" s="145"/>
      <c r="I658" s="86" t="s">
        <v>78</v>
      </c>
      <c r="J658" s="81" t="s">
        <v>1527</v>
      </c>
      <c r="K658" s="141" t="s">
        <v>14618</v>
      </c>
      <c r="L658" s="248">
        <v>19500000</v>
      </c>
      <c r="M658" s="81" t="s">
        <v>73</v>
      </c>
      <c r="N658" s="145"/>
      <c r="O658" s="87" t="s">
        <v>14205</v>
      </c>
      <c r="P658" s="87">
        <v>1116800838</v>
      </c>
      <c r="Q658" s="150">
        <v>1458</v>
      </c>
      <c r="R658" s="169">
        <v>45112</v>
      </c>
      <c r="S658" s="252">
        <v>2321600000</v>
      </c>
      <c r="T658" s="169">
        <v>45113</v>
      </c>
      <c r="U658" s="566">
        <f>L658</f>
        <v>19500000</v>
      </c>
      <c r="V658" s="86" t="s">
        <v>70</v>
      </c>
      <c r="W658" s="143">
        <v>39058006</v>
      </c>
      <c r="X658" s="87" t="s">
        <v>11844</v>
      </c>
      <c r="Y658" s="145"/>
      <c r="Z658" s="201">
        <v>45113</v>
      </c>
      <c r="AA658" s="201">
        <v>45113</v>
      </c>
      <c r="AB658" s="201" t="s">
        <v>80</v>
      </c>
      <c r="AC658" s="201">
        <v>45260</v>
      </c>
      <c r="AD658" s="150">
        <f t="shared" si="47"/>
        <v>147</v>
      </c>
      <c r="AE658" s="150">
        <v>0</v>
      </c>
      <c r="AF658" s="567">
        <v>0</v>
      </c>
      <c r="AG658" s="150">
        <v>0</v>
      </c>
      <c r="AH658" s="156" t="s">
        <v>80</v>
      </c>
      <c r="AI658" s="150">
        <f t="shared" si="48"/>
        <v>0</v>
      </c>
      <c r="AJ658" s="143">
        <v>0</v>
      </c>
      <c r="AK658" s="248">
        <v>0</v>
      </c>
      <c r="AL658" s="86" t="s">
        <v>80</v>
      </c>
      <c r="AM658" s="150">
        <v>0</v>
      </c>
      <c r="AN658" s="169" t="s">
        <v>80</v>
      </c>
      <c r="AO658" s="169" t="s">
        <v>80</v>
      </c>
      <c r="AP658" s="150">
        <f t="shared" si="51"/>
        <v>0</v>
      </c>
      <c r="AQ658" s="252">
        <f>+L658+AF658-AK658</f>
        <v>19500000</v>
      </c>
      <c r="AR658" s="86" t="s">
        <v>115</v>
      </c>
      <c r="AS658" s="143">
        <v>0</v>
      </c>
      <c r="AT658" s="203" t="s">
        <v>80</v>
      </c>
      <c r="AU658" s="248">
        <v>15600000</v>
      </c>
      <c r="AV658" s="364">
        <f t="shared" si="49"/>
        <v>3900000</v>
      </c>
      <c r="AW658" s="133">
        <f t="shared" si="50"/>
        <v>0.8</v>
      </c>
      <c r="AX658" s="201" t="s">
        <v>80</v>
      </c>
      <c r="AY658" s="86" t="s">
        <v>72</v>
      </c>
      <c r="AZ658" s="145" t="s">
        <v>14619</v>
      </c>
      <c r="BA658" s="81" t="s">
        <v>71</v>
      </c>
      <c r="BB658" s="81" t="s">
        <v>71</v>
      </c>
    </row>
    <row r="659" spans="2:54" s="296" customFormat="1" ht="15" customHeight="1" x14ac:dyDescent="0.2">
      <c r="B659" s="247">
        <v>2023</v>
      </c>
      <c r="C659" s="81">
        <v>891780111</v>
      </c>
      <c r="D659" s="82" t="s">
        <v>68</v>
      </c>
      <c r="E659" s="144" t="s">
        <v>14620</v>
      </c>
      <c r="F659" s="145" t="s">
        <v>14621</v>
      </c>
      <c r="G659" s="138">
        <v>0</v>
      </c>
      <c r="H659" s="145"/>
      <c r="I659" s="86" t="s">
        <v>78</v>
      </c>
      <c r="J659" s="81" t="s">
        <v>1527</v>
      </c>
      <c r="K659" s="141" t="s">
        <v>14622</v>
      </c>
      <c r="L659" s="248">
        <v>30500000</v>
      </c>
      <c r="M659" s="81" t="s">
        <v>73</v>
      </c>
      <c r="N659" s="145"/>
      <c r="O659" s="87" t="s">
        <v>12125</v>
      </c>
      <c r="P659" s="87">
        <v>36724902</v>
      </c>
      <c r="Q659" s="150">
        <v>1458</v>
      </c>
      <c r="R659" s="169">
        <v>45112</v>
      </c>
      <c r="S659" s="252">
        <v>2321600000</v>
      </c>
      <c r="T659" s="169">
        <v>45113</v>
      </c>
      <c r="U659" s="566">
        <f>L659</f>
        <v>30500000</v>
      </c>
      <c r="V659" s="86" t="s">
        <v>70</v>
      </c>
      <c r="W659" s="143">
        <v>12621405</v>
      </c>
      <c r="X659" s="87" t="s">
        <v>14334</v>
      </c>
      <c r="Y659" s="145"/>
      <c r="Z659" s="201">
        <v>45113</v>
      </c>
      <c r="AA659" s="201">
        <v>45113</v>
      </c>
      <c r="AB659" s="201" t="s">
        <v>80</v>
      </c>
      <c r="AC659" s="201">
        <v>45260</v>
      </c>
      <c r="AD659" s="150">
        <f t="shared" si="47"/>
        <v>147</v>
      </c>
      <c r="AE659" s="150">
        <v>0</v>
      </c>
      <c r="AF659" s="567">
        <v>0</v>
      </c>
      <c r="AG659" s="150">
        <v>0</v>
      </c>
      <c r="AH659" s="156" t="s">
        <v>80</v>
      </c>
      <c r="AI659" s="150">
        <f t="shared" si="48"/>
        <v>0</v>
      </c>
      <c r="AJ659" s="143">
        <v>0</v>
      </c>
      <c r="AK659" s="248">
        <v>0</v>
      </c>
      <c r="AL659" s="86" t="s">
        <v>80</v>
      </c>
      <c r="AM659" s="150">
        <v>0</v>
      </c>
      <c r="AN659" s="169" t="s">
        <v>80</v>
      </c>
      <c r="AO659" s="169" t="s">
        <v>80</v>
      </c>
      <c r="AP659" s="150">
        <f t="shared" si="51"/>
        <v>0</v>
      </c>
      <c r="AQ659" s="252">
        <f>+L659+AF659-AK659</f>
        <v>30500000</v>
      </c>
      <c r="AR659" s="86" t="s">
        <v>115</v>
      </c>
      <c r="AS659" s="143">
        <v>0</v>
      </c>
      <c r="AT659" s="203" t="s">
        <v>80</v>
      </c>
      <c r="AU659" s="248">
        <v>30500000</v>
      </c>
      <c r="AV659" s="364">
        <f t="shared" si="49"/>
        <v>0</v>
      </c>
      <c r="AW659" s="133">
        <f t="shared" si="50"/>
        <v>1</v>
      </c>
      <c r="AX659" s="201" t="s">
        <v>80</v>
      </c>
      <c r="AY659" s="86" t="s">
        <v>800</v>
      </c>
      <c r="AZ659" s="145" t="s">
        <v>14623</v>
      </c>
      <c r="BA659" s="81" t="s">
        <v>71</v>
      </c>
      <c r="BB659" s="81" t="s">
        <v>71</v>
      </c>
    </row>
    <row r="660" spans="2:54" s="296" customFormat="1" ht="15" customHeight="1" x14ac:dyDescent="0.2">
      <c r="B660" s="247">
        <v>2023</v>
      </c>
      <c r="C660" s="81">
        <v>891780111</v>
      </c>
      <c r="D660" s="82" t="s">
        <v>68</v>
      </c>
      <c r="E660" s="144" t="s">
        <v>14624</v>
      </c>
      <c r="F660" s="145" t="s">
        <v>14625</v>
      </c>
      <c r="G660" s="138">
        <v>0</v>
      </c>
      <c r="H660" s="145"/>
      <c r="I660" s="86" t="s">
        <v>78</v>
      </c>
      <c r="J660" s="81" t="s">
        <v>12415</v>
      </c>
      <c r="K660" s="141" t="s">
        <v>14626</v>
      </c>
      <c r="L660" s="248">
        <v>17500000</v>
      </c>
      <c r="M660" s="81" t="s">
        <v>73</v>
      </c>
      <c r="N660" s="145"/>
      <c r="O660" s="87" t="s">
        <v>13670</v>
      </c>
      <c r="P660" s="87">
        <v>1081823159</v>
      </c>
      <c r="Q660" s="150">
        <v>1094</v>
      </c>
      <c r="R660" s="169">
        <v>45057</v>
      </c>
      <c r="S660" s="252">
        <v>274049000</v>
      </c>
      <c r="T660" s="169">
        <v>45113</v>
      </c>
      <c r="U660" s="566">
        <f>L660</f>
        <v>17500000</v>
      </c>
      <c r="V660" s="86" t="s">
        <v>70</v>
      </c>
      <c r="W660" s="143">
        <v>1192791759</v>
      </c>
      <c r="X660" s="87" t="s">
        <v>11782</v>
      </c>
      <c r="Y660" s="145"/>
      <c r="Z660" s="201">
        <v>45113</v>
      </c>
      <c r="AA660" s="201">
        <v>45113</v>
      </c>
      <c r="AB660" s="201" t="s">
        <v>80</v>
      </c>
      <c r="AC660" s="201">
        <v>45260</v>
      </c>
      <c r="AD660" s="150">
        <f t="shared" si="47"/>
        <v>147</v>
      </c>
      <c r="AE660" s="150">
        <v>0</v>
      </c>
      <c r="AF660" s="567">
        <v>0</v>
      </c>
      <c r="AG660" s="150">
        <v>0</v>
      </c>
      <c r="AH660" s="156" t="s">
        <v>80</v>
      </c>
      <c r="AI660" s="150">
        <f t="shared" si="48"/>
        <v>0</v>
      </c>
      <c r="AJ660" s="143">
        <v>0</v>
      </c>
      <c r="AK660" s="248">
        <v>0</v>
      </c>
      <c r="AL660" s="86" t="s">
        <v>80</v>
      </c>
      <c r="AM660" s="150">
        <v>0</v>
      </c>
      <c r="AN660" s="169" t="s">
        <v>80</v>
      </c>
      <c r="AO660" s="169" t="s">
        <v>80</v>
      </c>
      <c r="AP660" s="150">
        <f t="shared" si="51"/>
        <v>0</v>
      </c>
      <c r="AQ660" s="252">
        <f>+L660+AF660-AK660</f>
        <v>17500000</v>
      </c>
      <c r="AR660" s="86" t="s">
        <v>115</v>
      </c>
      <c r="AS660" s="143">
        <v>0</v>
      </c>
      <c r="AT660" s="203" t="s">
        <v>80</v>
      </c>
      <c r="AU660" s="248">
        <v>14000000</v>
      </c>
      <c r="AV660" s="364">
        <f t="shared" si="49"/>
        <v>3500000</v>
      </c>
      <c r="AW660" s="133">
        <f t="shared" si="50"/>
        <v>0.8</v>
      </c>
      <c r="AX660" s="201" t="s">
        <v>80</v>
      </c>
      <c r="AY660" s="86" t="s">
        <v>72</v>
      </c>
      <c r="AZ660" s="145" t="s">
        <v>14627</v>
      </c>
      <c r="BA660" s="81" t="s">
        <v>71</v>
      </c>
      <c r="BB660" s="81" t="s">
        <v>71</v>
      </c>
    </row>
    <row r="661" spans="2:54" s="296" customFormat="1" ht="15" customHeight="1" x14ac:dyDescent="0.2">
      <c r="B661" s="247">
        <v>2023</v>
      </c>
      <c r="C661" s="81">
        <v>891780111</v>
      </c>
      <c r="D661" s="82" t="s">
        <v>68</v>
      </c>
      <c r="E661" s="144" t="s">
        <v>14628</v>
      </c>
      <c r="F661" s="145" t="s">
        <v>14629</v>
      </c>
      <c r="G661" s="138">
        <v>0</v>
      </c>
      <c r="H661" s="145"/>
      <c r="I661" s="86" t="s">
        <v>78</v>
      </c>
      <c r="J661" s="81" t="s">
        <v>1527</v>
      </c>
      <c r="K661" s="141" t="s">
        <v>14630</v>
      </c>
      <c r="L661" s="248">
        <v>17000000</v>
      </c>
      <c r="M661" s="81" t="s">
        <v>73</v>
      </c>
      <c r="N661" s="145"/>
      <c r="O661" s="87" t="s">
        <v>13351</v>
      </c>
      <c r="P661" s="87">
        <v>1083021976</v>
      </c>
      <c r="Q661" s="150">
        <v>1458</v>
      </c>
      <c r="R661" s="169">
        <v>45112</v>
      </c>
      <c r="S661" s="252">
        <v>2321600000</v>
      </c>
      <c r="T661" s="169">
        <v>45113</v>
      </c>
      <c r="U661" s="566">
        <f>L661</f>
        <v>17000000</v>
      </c>
      <c r="V661" s="86" t="s">
        <v>70</v>
      </c>
      <c r="W661" s="143">
        <v>12621405</v>
      </c>
      <c r="X661" s="87" t="s">
        <v>14334</v>
      </c>
      <c r="Y661" s="145"/>
      <c r="Z661" s="201">
        <v>45113</v>
      </c>
      <c r="AA661" s="201">
        <v>45113</v>
      </c>
      <c r="AB661" s="201" t="s">
        <v>80</v>
      </c>
      <c r="AC661" s="201">
        <v>45260</v>
      </c>
      <c r="AD661" s="150">
        <f t="shared" si="47"/>
        <v>147</v>
      </c>
      <c r="AE661" s="150">
        <v>0</v>
      </c>
      <c r="AF661" s="567">
        <v>0</v>
      </c>
      <c r="AG661" s="150">
        <v>0</v>
      </c>
      <c r="AH661" s="156" t="s">
        <v>80</v>
      </c>
      <c r="AI661" s="150">
        <f t="shared" si="48"/>
        <v>0</v>
      </c>
      <c r="AJ661" s="143">
        <v>0</v>
      </c>
      <c r="AK661" s="248">
        <v>0</v>
      </c>
      <c r="AL661" s="86" t="s">
        <v>80</v>
      </c>
      <c r="AM661" s="150">
        <v>0</v>
      </c>
      <c r="AN661" s="169" t="s">
        <v>80</v>
      </c>
      <c r="AO661" s="169" t="s">
        <v>80</v>
      </c>
      <c r="AP661" s="150">
        <f t="shared" si="51"/>
        <v>0</v>
      </c>
      <c r="AQ661" s="252">
        <f>+L661+AF661-AK661</f>
        <v>17000000</v>
      </c>
      <c r="AR661" s="86" t="s">
        <v>115</v>
      </c>
      <c r="AS661" s="143">
        <v>0</v>
      </c>
      <c r="AT661" s="203" t="s">
        <v>80</v>
      </c>
      <c r="AU661" s="248">
        <v>13600000</v>
      </c>
      <c r="AV661" s="364">
        <f t="shared" si="49"/>
        <v>3400000</v>
      </c>
      <c r="AW661" s="133">
        <f t="shared" si="50"/>
        <v>0.8</v>
      </c>
      <c r="AX661" s="201" t="s">
        <v>80</v>
      </c>
      <c r="AY661" s="86" t="s">
        <v>72</v>
      </c>
      <c r="AZ661" s="145" t="s">
        <v>14631</v>
      </c>
      <c r="BA661" s="81" t="s">
        <v>71</v>
      </c>
      <c r="BB661" s="81" t="s">
        <v>71</v>
      </c>
    </row>
    <row r="662" spans="2:54" s="296" customFormat="1" ht="15" customHeight="1" x14ac:dyDescent="0.2">
      <c r="B662" s="247">
        <v>2023</v>
      </c>
      <c r="C662" s="81">
        <v>891780111</v>
      </c>
      <c r="D662" s="82" t="s">
        <v>68</v>
      </c>
      <c r="E662" s="144" t="s">
        <v>14632</v>
      </c>
      <c r="F662" s="145" t="s">
        <v>14633</v>
      </c>
      <c r="G662" s="138">
        <v>0</v>
      </c>
      <c r="H662" s="145"/>
      <c r="I662" s="86" t="s">
        <v>78</v>
      </c>
      <c r="J662" s="81" t="s">
        <v>12415</v>
      </c>
      <c r="K662" s="141" t="s">
        <v>14634</v>
      </c>
      <c r="L662" s="248">
        <v>17500000</v>
      </c>
      <c r="M662" s="81" t="s">
        <v>73</v>
      </c>
      <c r="N662" s="145"/>
      <c r="O662" s="87" t="s">
        <v>13974</v>
      </c>
      <c r="P662" s="87">
        <v>7602961</v>
      </c>
      <c r="Q662" s="150">
        <v>1094</v>
      </c>
      <c r="R662" s="169">
        <v>45057</v>
      </c>
      <c r="S662" s="252">
        <v>274049000</v>
      </c>
      <c r="T662" s="169">
        <v>45113</v>
      </c>
      <c r="U662" s="566">
        <f>L662</f>
        <v>17500000</v>
      </c>
      <c r="V662" s="86" t="s">
        <v>70</v>
      </c>
      <c r="W662" s="143">
        <v>1192791759</v>
      </c>
      <c r="X662" s="87" t="s">
        <v>11782</v>
      </c>
      <c r="Y662" s="145"/>
      <c r="Z662" s="201">
        <v>45113</v>
      </c>
      <c r="AA662" s="201">
        <v>45113</v>
      </c>
      <c r="AB662" s="201" t="s">
        <v>80</v>
      </c>
      <c r="AC662" s="201">
        <v>45260</v>
      </c>
      <c r="AD662" s="150">
        <f t="shared" si="47"/>
        <v>147</v>
      </c>
      <c r="AE662" s="150">
        <v>0</v>
      </c>
      <c r="AF662" s="567">
        <v>0</v>
      </c>
      <c r="AG662" s="150">
        <v>0</v>
      </c>
      <c r="AH662" s="156" t="s">
        <v>80</v>
      </c>
      <c r="AI662" s="150">
        <f t="shared" si="48"/>
        <v>0</v>
      </c>
      <c r="AJ662" s="143">
        <v>0</v>
      </c>
      <c r="AK662" s="248">
        <v>0</v>
      </c>
      <c r="AL662" s="86" t="s">
        <v>80</v>
      </c>
      <c r="AM662" s="150">
        <v>0</v>
      </c>
      <c r="AN662" s="169" t="s">
        <v>80</v>
      </c>
      <c r="AO662" s="169" t="s">
        <v>80</v>
      </c>
      <c r="AP662" s="150">
        <f t="shared" si="51"/>
        <v>0</v>
      </c>
      <c r="AQ662" s="252">
        <f>+L662+AF662-AK662</f>
        <v>17500000</v>
      </c>
      <c r="AR662" s="86" t="s">
        <v>115</v>
      </c>
      <c r="AS662" s="143">
        <v>0</v>
      </c>
      <c r="AT662" s="203" t="s">
        <v>80</v>
      </c>
      <c r="AU662" s="248">
        <v>14000000</v>
      </c>
      <c r="AV662" s="364">
        <f t="shared" si="49"/>
        <v>3500000</v>
      </c>
      <c r="AW662" s="133">
        <f t="shared" si="50"/>
        <v>0.8</v>
      </c>
      <c r="AX662" s="201" t="s">
        <v>80</v>
      </c>
      <c r="AY662" s="86" t="s">
        <v>72</v>
      </c>
      <c r="AZ662" s="145" t="s">
        <v>14635</v>
      </c>
      <c r="BA662" s="81" t="s">
        <v>71</v>
      </c>
      <c r="BB662" s="81" t="s">
        <v>71</v>
      </c>
    </row>
    <row r="663" spans="2:54" s="296" customFormat="1" ht="15" customHeight="1" x14ac:dyDescent="0.2">
      <c r="B663" s="247">
        <v>2023</v>
      </c>
      <c r="C663" s="81">
        <v>891780111</v>
      </c>
      <c r="D663" s="82" t="s">
        <v>68</v>
      </c>
      <c r="E663" s="144" t="s">
        <v>14636</v>
      </c>
      <c r="F663" s="145" t="s">
        <v>14637</v>
      </c>
      <c r="G663" s="138">
        <v>0</v>
      </c>
      <c r="H663" s="145"/>
      <c r="I663" s="86" t="s">
        <v>78</v>
      </c>
      <c r="J663" s="81" t="s">
        <v>1527</v>
      </c>
      <c r="K663" s="141" t="s">
        <v>14638</v>
      </c>
      <c r="L663" s="248">
        <v>3800000</v>
      </c>
      <c r="M663" s="81" t="s">
        <v>73</v>
      </c>
      <c r="N663" s="145"/>
      <c r="O663" s="87" t="s">
        <v>11586</v>
      </c>
      <c r="P663" s="87">
        <v>1103111491</v>
      </c>
      <c r="Q663" s="150">
        <v>1459</v>
      </c>
      <c r="R663" s="169">
        <v>45112</v>
      </c>
      <c r="S663" s="252">
        <v>64000000</v>
      </c>
      <c r="T663" s="169">
        <v>45113</v>
      </c>
      <c r="U663" s="566">
        <f>L663</f>
        <v>3800000</v>
      </c>
      <c r="V663" s="86" t="s">
        <v>70</v>
      </c>
      <c r="W663" s="143">
        <v>41947381</v>
      </c>
      <c r="X663" s="87" t="s">
        <v>11521</v>
      </c>
      <c r="Y663" s="145"/>
      <c r="Z663" s="201">
        <v>45113</v>
      </c>
      <c r="AA663" s="201">
        <v>45114</v>
      </c>
      <c r="AB663" s="201" t="s">
        <v>80</v>
      </c>
      <c r="AC663" s="201">
        <v>45138</v>
      </c>
      <c r="AD663" s="150">
        <f t="shared" si="47"/>
        <v>24</v>
      </c>
      <c r="AE663" s="150">
        <v>0</v>
      </c>
      <c r="AF663" s="567">
        <v>0</v>
      </c>
      <c r="AG663" s="150">
        <v>0</v>
      </c>
      <c r="AH663" s="156" t="s">
        <v>80</v>
      </c>
      <c r="AI663" s="150">
        <f t="shared" si="48"/>
        <v>0</v>
      </c>
      <c r="AJ663" s="143">
        <v>0</v>
      </c>
      <c r="AK663" s="248">
        <v>0</v>
      </c>
      <c r="AL663" s="86" t="s">
        <v>80</v>
      </c>
      <c r="AM663" s="150">
        <v>0</v>
      </c>
      <c r="AN663" s="169" t="s">
        <v>80</v>
      </c>
      <c r="AO663" s="169" t="s">
        <v>80</v>
      </c>
      <c r="AP663" s="150">
        <f t="shared" si="51"/>
        <v>0</v>
      </c>
      <c r="AQ663" s="252">
        <f>+L663+AF663-AK663</f>
        <v>3800000</v>
      </c>
      <c r="AR663" s="86" t="s">
        <v>115</v>
      </c>
      <c r="AS663" s="143">
        <v>0</v>
      </c>
      <c r="AT663" s="203" t="s">
        <v>80</v>
      </c>
      <c r="AU663" s="248">
        <v>3800000</v>
      </c>
      <c r="AV663" s="364">
        <f t="shared" si="49"/>
        <v>0</v>
      </c>
      <c r="AW663" s="133">
        <f t="shared" si="50"/>
        <v>1</v>
      </c>
      <c r="AX663" s="201" t="s">
        <v>80</v>
      </c>
      <c r="AY663" s="86" t="s">
        <v>800</v>
      </c>
      <c r="AZ663" s="145" t="s">
        <v>14639</v>
      </c>
      <c r="BA663" s="81" t="s">
        <v>71</v>
      </c>
      <c r="BB663" s="81" t="s">
        <v>71</v>
      </c>
    </row>
    <row r="664" spans="2:54" s="296" customFormat="1" ht="15" customHeight="1" x14ac:dyDescent="0.2">
      <c r="B664" s="247">
        <v>2023</v>
      </c>
      <c r="C664" s="81">
        <v>891780111</v>
      </c>
      <c r="D664" s="82" t="s">
        <v>68</v>
      </c>
      <c r="E664" s="144" t="s">
        <v>14640</v>
      </c>
      <c r="F664" s="145" t="s">
        <v>14641</v>
      </c>
      <c r="G664" s="138">
        <v>0</v>
      </c>
      <c r="H664" s="145"/>
      <c r="I664" s="86" t="s">
        <v>78</v>
      </c>
      <c r="J664" s="81" t="s">
        <v>1527</v>
      </c>
      <c r="K664" s="141" t="s">
        <v>14642</v>
      </c>
      <c r="L664" s="248">
        <v>3600000</v>
      </c>
      <c r="M664" s="81" t="s">
        <v>73</v>
      </c>
      <c r="N664" s="145"/>
      <c r="O664" s="87" t="s">
        <v>11547</v>
      </c>
      <c r="P664" s="87">
        <v>57466769</v>
      </c>
      <c r="Q664" s="150">
        <v>1459</v>
      </c>
      <c r="R664" s="169">
        <v>45112</v>
      </c>
      <c r="S664" s="252">
        <v>64000000</v>
      </c>
      <c r="T664" s="169">
        <v>45113</v>
      </c>
      <c r="U664" s="566">
        <f>L664</f>
        <v>3600000</v>
      </c>
      <c r="V664" s="86" t="s">
        <v>70</v>
      </c>
      <c r="W664" s="143">
        <v>41947381</v>
      </c>
      <c r="X664" s="87" t="s">
        <v>11521</v>
      </c>
      <c r="Y664" s="145"/>
      <c r="Z664" s="201">
        <v>45113</v>
      </c>
      <c r="AA664" s="201">
        <v>45118</v>
      </c>
      <c r="AB664" s="201" t="s">
        <v>80</v>
      </c>
      <c r="AC664" s="201">
        <v>45138</v>
      </c>
      <c r="AD664" s="150">
        <f t="shared" si="47"/>
        <v>20</v>
      </c>
      <c r="AE664" s="150">
        <v>0</v>
      </c>
      <c r="AF664" s="567">
        <v>0</v>
      </c>
      <c r="AG664" s="150">
        <v>0</v>
      </c>
      <c r="AH664" s="156" t="s">
        <v>80</v>
      </c>
      <c r="AI664" s="150">
        <f t="shared" si="48"/>
        <v>0</v>
      </c>
      <c r="AJ664" s="143">
        <v>0</v>
      </c>
      <c r="AK664" s="248">
        <v>0</v>
      </c>
      <c r="AL664" s="86" t="s">
        <v>80</v>
      </c>
      <c r="AM664" s="150">
        <v>0</v>
      </c>
      <c r="AN664" s="169" t="s">
        <v>80</v>
      </c>
      <c r="AO664" s="169" t="s">
        <v>80</v>
      </c>
      <c r="AP664" s="150">
        <f t="shared" si="51"/>
        <v>0</v>
      </c>
      <c r="AQ664" s="252">
        <f>+L664+AF664-AK664</f>
        <v>3600000</v>
      </c>
      <c r="AR664" s="86" t="s">
        <v>115</v>
      </c>
      <c r="AS664" s="143">
        <v>0</v>
      </c>
      <c r="AT664" s="203" t="s">
        <v>80</v>
      </c>
      <c r="AU664" s="248">
        <v>3600000</v>
      </c>
      <c r="AV664" s="364">
        <f t="shared" si="49"/>
        <v>0</v>
      </c>
      <c r="AW664" s="133">
        <f t="shared" si="50"/>
        <v>1</v>
      </c>
      <c r="AX664" s="201" t="s">
        <v>80</v>
      </c>
      <c r="AY664" s="86" t="s">
        <v>800</v>
      </c>
      <c r="AZ664" s="145" t="s">
        <v>14643</v>
      </c>
      <c r="BA664" s="81" t="s">
        <v>71</v>
      </c>
      <c r="BB664" s="81" t="s">
        <v>71</v>
      </c>
    </row>
    <row r="665" spans="2:54" s="296" customFormat="1" ht="15" customHeight="1" x14ac:dyDescent="0.2">
      <c r="B665" s="247">
        <v>2023</v>
      </c>
      <c r="C665" s="81">
        <v>891780111</v>
      </c>
      <c r="D665" s="82" t="s">
        <v>68</v>
      </c>
      <c r="E665" s="144" t="s">
        <v>14644</v>
      </c>
      <c r="F665" s="145" t="s">
        <v>14645</v>
      </c>
      <c r="G665" s="138">
        <v>0</v>
      </c>
      <c r="H665" s="145"/>
      <c r="I665" s="86" t="s">
        <v>78</v>
      </c>
      <c r="J665" s="81" t="s">
        <v>1527</v>
      </c>
      <c r="K665" s="141" t="s">
        <v>14646</v>
      </c>
      <c r="L665" s="248">
        <v>2700000</v>
      </c>
      <c r="M665" s="81" t="s">
        <v>73</v>
      </c>
      <c r="N665" s="145"/>
      <c r="O665" s="87" t="s">
        <v>5902</v>
      </c>
      <c r="P665" s="87">
        <v>1082947495</v>
      </c>
      <c r="Q665" s="150">
        <v>1459</v>
      </c>
      <c r="R665" s="169">
        <v>45112</v>
      </c>
      <c r="S665" s="252">
        <v>64000000</v>
      </c>
      <c r="T665" s="169">
        <v>45113</v>
      </c>
      <c r="U665" s="566">
        <f>L665</f>
        <v>2700000</v>
      </c>
      <c r="V665" s="86" t="s">
        <v>70</v>
      </c>
      <c r="W665" s="143">
        <v>41947381</v>
      </c>
      <c r="X665" s="87" t="s">
        <v>11521</v>
      </c>
      <c r="Y665" s="145"/>
      <c r="Z665" s="201">
        <v>45113</v>
      </c>
      <c r="AA665" s="201">
        <v>45118</v>
      </c>
      <c r="AB665" s="201" t="s">
        <v>80</v>
      </c>
      <c r="AC665" s="201">
        <v>45131</v>
      </c>
      <c r="AD665" s="150">
        <f t="shared" si="47"/>
        <v>13</v>
      </c>
      <c r="AE665" s="150">
        <v>0</v>
      </c>
      <c r="AF665" s="567">
        <v>0</v>
      </c>
      <c r="AG665" s="150">
        <v>0</v>
      </c>
      <c r="AH665" s="156" t="s">
        <v>80</v>
      </c>
      <c r="AI665" s="150">
        <f t="shared" si="48"/>
        <v>0</v>
      </c>
      <c r="AJ665" s="143">
        <v>0</v>
      </c>
      <c r="AK665" s="248">
        <v>0</v>
      </c>
      <c r="AL665" s="86" t="s">
        <v>80</v>
      </c>
      <c r="AM665" s="150">
        <v>0</v>
      </c>
      <c r="AN665" s="169" t="s">
        <v>80</v>
      </c>
      <c r="AO665" s="169" t="s">
        <v>80</v>
      </c>
      <c r="AP665" s="150">
        <f t="shared" si="51"/>
        <v>0</v>
      </c>
      <c r="AQ665" s="252">
        <f>+L665+AF665-AK665</f>
        <v>2700000</v>
      </c>
      <c r="AR665" s="86" t="s">
        <v>115</v>
      </c>
      <c r="AS665" s="143">
        <v>0</v>
      </c>
      <c r="AT665" s="203" t="s">
        <v>80</v>
      </c>
      <c r="AU665" s="248">
        <v>2700000</v>
      </c>
      <c r="AV665" s="364">
        <f t="shared" si="49"/>
        <v>0</v>
      </c>
      <c r="AW665" s="133">
        <f t="shared" si="50"/>
        <v>1</v>
      </c>
      <c r="AX665" s="201" t="s">
        <v>80</v>
      </c>
      <c r="AY665" s="86" t="s">
        <v>800</v>
      </c>
      <c r="AZ665" s="145" t="s">
        <v>14647</v>
      </c>
      <c r="BA665" s="81" t="s">
        <v>71</v>
      </c>
      <c r="BB665" s="81" t="s">
        <v>71</v>
      </c>
    </row>
    <row r="666" spans="2:54" s="296" customFormat="1" ht="15" customHeight="1" x14ac:dyDescent="0.2">
      <c r="B666" s="247">
        <v>2023</v>
      </c>
      <c r="C666" s="81">
        <v>891780111</v>
      </c>
      <c r="D666" s="82" t="s">
        <v>68</v>
      </c>
      <c r="E666" s="144" t="s">
        <v>14648</v>
      </c>
      <c r="F666" s="145" t="s">
        <v>14649</v>
      </c>
      <c r="G666" s="138">
        <v>0</v>
      </c>
      <c r="H666" s="145"/>
      <c r="I666" s="86" t="s">
        <v>78</v>
      </c>
      <c r="J666" s="81" t="s">
        <v>1527</v>
      </c>
      <c r="K666" s="141" t="s">
        <v>14650</v>
      </c>
      <c r="L666" s="248">
        <v>11000000</v>
      </c>
      <c r="M666" s="81" t="s">
        <v>73</v>
      </c>
      <c r="N666" s="145"/>
      <c r="O666" s="87" t="s">
        <v>13464</v>
      </c>
      <c r="P666" s="87">
        <v>85467592</v>
      </c>
      <c r="Q666" s="150">
        <v>1458</v>
      </c>
      <c r="R666" s="169">
        <v>45112</v>
      </c>
      <c r="S666" s="252">
        <v>2321600000</v>
      </c>
      <c r="T666" s="169">
        <v>45113</v>
      </c>
      <c r="U666" s="566">
        <f>L666</f>
        <v>11000000</v>
      </c>
      <c r="V666" s="86" t="s">
        <v>70</v>
      </c>
      <c r="W666" s="143">
        <v>57297693</v>
      </c>
      <c r="X666" s="87" t="s">
        <v>14557</v>
      </c>
      <c r="Y666" s="145"/>
      <c r="Z666" s="201">
        <v>45113</v>
      </c>
      <c r="AA666" s="201">
        <v>45113</v>
      </c>
      <c r="AB666" s="201" t="s">
        <v>80</v>
      </c>
      <c r="AC666" s="201">
        <v>45260</v>
      </c>
      <c r="AD666" s="150">
        <f t="shared" si="47"/>
        <v>147</v>
      </c>
      <c r="AE666" s="150">
        <v>0</v>
      </c>
      <c r="AF666" s="567">
        <v>0</v>
      </c>
      <c r="AG666" s="150">
        <v>0</v>
      </c>
      <c r="AH666" s="156" t="s">
        <v>80</v>
      </c>
      <c r="AI666" s="150">
        <f t="shared" si="48"/>
        <v>0</v>
      </c>
      <c r="AJ666" s="143">
        <v>0</v>
      </c>
      <c r="AK666" s="248">
        <v>0</v>
      </c>
      <c r="AL666" s="86" t="s">
        <v>80</v>
      </c>
      <c r="AM666" s="150">
        <v>0</v>
      </c>
      <c r="AN666" s="169" t="s">
        <v>80</v>
      </c>
      <c r="AO666" s="169" t="s">
        <v>80</v>
      </c>
      <c r="AP666" s="150">
        <f t="shared" si="51"/>
        <v>0</v>
      </c>
      <c r="AQ666" s="252">
        <f>+L666+AF666-AK666</f>
        <v>11000000</v>
      </c>
      <c r="AR666" s="86" t="s">
        <v>115</v>
      </c>
      <c r="AS666" s="143">
        <v>0</v>
      </c>
      <c r="AT666" s="203" t="s">
        <v>80</v>
      </c>
      <c r="AU666" s="574">
        <v>6600000</v>
      </c>
      <c r="AV666" s="364">
        <f t="shared" si="49"/>
        <v>4400000</v>
      </c>
      <c r="AW666" s="133">
        <f t="shared" si="50"/>
        <v>0.6</v>
      </c>
      <c r="AX666" s="201" t="s">
        <v>80</v>
      </c>
      <c r="AY666" s="86" t="s">
        <v>72</v>
      </c>
      <c r="AZ666" s="145" t="s">
        <v>14651</v>
      </c>
      <c r="BA666" s="81" t="s">
        <v>71</v>
      </c>
      <c r="BB666" s="81" t="s">
        <v>71</v>
      </c>
    </row>
    <row r="667" spans="2:54" s="296" customFormat="1" ht="15" customHeight="1" x14ac:dyDescent="0.2">
      <c r="B667" s="247">
        <v>2023</v>
      </c>
      <c r="C667" s="81">
        <v>891780111</v>
      </c>
      <c r="D667" s="82" t="s">
        <v>68</v>
      </c>
      <c r="E667" s="144" t="s">
        <v>14652</v>
      </c>
      <c r="F667" s="145" t="s">
        <v>14653</v>
      </c>
      <c r="G667" s="138">
        <v>0</v>
      </c>
      <c r="H667" s="145"/>
      <c r="I667" s="86" t="s">
        <v>78</v>
      </c>
      <c r="J667" s="81" t="s">
        <v>1527</v>
      </c>
      <c r="K667" s="141" t="s">
        <v>14654</v>
      </c>
      <c r="L667" s="248">
        <v>3800000</v>
      </c>
      <c r="M667" s="81" t="s">
        <v>73</v>
      </c>
      <c r="N667" s="145"/>
      <c r="O667" s="87" t="s">
        <v>1332</v>
      </c>
      <c r="P667" s="87">
        <v>1143379940</v>
      </c>
      <c r="Q667" s="150">
        <v>1459</v>
      </c>
      <c r="R667" s="169">
        <v>45112</v>
      </c>
      <c r="S667" s="252">
        <v>64000000</v>
      </c>
      <c r="T667" s="169">
        <v>45113</v>
      </c>
      <c r="U667" s="566">
        <f>L667</f>
        <v>3800000</v>
      </c>
      <c r="V667" s="86" t="s">
        <v>70</v>
      </c>
      <c r="W667" s="143">
        <v>41947381</v>
      </c>
      <c r="X667" s="87" t="s">
        <v>11521</v>
      </c>
      <c r="Y667" s="145"/>
      <c r="Z667" s="201">
        <v>45113</v>
      </c>
      <c r="AA667" s="201">
        <v>45114</v>
      </c>
      <c r="AB667" s="201" t="s">
        <v>80</v>
      </c>
      <c r="AC667" s="201">
        <v>45138</v>
      </c>
      <c r="AD667" s="150">
        <f t="shared" si="47"/>
        <v>24</v>
      </c>
      <c r="AE667" s="150">
        <v>0</v>
      </c>
      <c r="AF667" s="567">
        <v>0</v>
      </c>
      <c r="AG667" s="150">
        <v>0</v>
      </c>
      <c r="AH667" s="156" t="s">
        <v>80</v>
      </c>
      <c r="AI667" s="150">
        <f t="shared" si="48"/>
        <v>0</v>
      </c>
      <c r="AJ667" s="143">
        <v>0</v>
      </c>
      <c r="AK667" s="248">
        <v>0</v>
      </c>
      <c r="AL667" s="86" t="s">
        <v>80</v>
      </c>
      <c r="AM667" s="150">
        <v>0</v>
      </c>
      <c r="AN667" s="169" t="s">
        <v>80</v>
      </c>
      <c r="AO667" s="169" t="s">
        <v>80</v>
      </c>
      <c r="AP667" s="150">
        <f t="shared" si="51"/>
        <v>0</v>
      </c>
      <c r="AQ667" s="252">
        <f>+L667+AF667-AK667</f>
        <v>3800000</v>
      </c>
      <c r="AR667" s="86" t="s">
        <v>115</v>
      </c>
      <c r="AS667" s="143">
        <v>0</v>
      </c>
      <c r="AT667" s="203" t="s">
        <v>80</v>
      </c>
      <c r="AU667" s="248">
        <v>3800000</v>
      </c>
      <c r="AV667" s="364">
        <f t="shared" si="49"/>
        <v>0</v>
      </c>
      <c r="AW667" s="133">
        <f t="shared" si="50"/>
        <v>1</v>
      </c>
      <c r="AX667" s="201" t="s">
        <v>80</v>
      </c>
      <c r="AY667" s="86" t="s">
        <v>800</v>
      </c>
      <c r="AZ667" s="145" t="s">
        <v>14655</v>
      </c>
      <c r="BA667" s="81" t="s">
        <v>71</v>
      </c>
      <c r="BB667" s="81" t="s">
        <v>71</v>
      </c>
    </row>
    <row r="668" spans="2:54" s="296" customFormat="1" ht="15" customHeight="1" x14ac:dyDescent="0.2">
      <c r="B668" s="247">
        <v>2023</v>
      </c>
      <c r="C668" s="81">
        <v>891780111</v>
      </c>
      <c r="D668" s="82" t="s">
        <v>68</v>
      </c>
      <c r="E668" s="144" t="s">
        <v>14656</v>
      </c>
      <c r="F668" s="145" t="s">
        <v>14657</v>
      </c>
      <c r="G668" s="138">
        <v>0</v>
      </c>
      <c r="H668" s="145"/>
      <c r="I668" s="86" t="s">
        <v>78</v>
      </c>
      <c r="J668" s="81" t="s">
        <v>1527</v>
      </c>
      <c r="K668" s="141" t="s">
        <v>14658</v>
      </c>
      <c r="L668" s="248">
        <v>11000000</v>
      </c>
      <c r="M668" s="81" t="s">
        <v>73</v>
      </c>
      <c r="N668" s="145"/>
      <c r="O668" s="87" t="s">
        <v>12316</v>
      </c>
      <c r="P668" s="87">
        <v>9091645</v>
      </c>
      <c r="Q668" s="150">
        <v>1458</v>
      </c>
      <c r="R668" s="169">
        <v>45112</v>
      </c>
      <c r="S668" s="252">
        <v>2321600000</v>
      </c>
      <c r="T668" s="169">
        <v>45113</v>
      </c>
      <c r="U668" s="566">
        <f>L668</f>
        <v>11000000</v>
      </c>
      <c r="V668" s="86" t="s">
        <v>70</v>
      </c>
      <c r="W668" s="143">
        <v>36557666</v>
      </c>
      <c r="X668" s="87" t="s">
        <v>9555</v>
      </c>
      <c r="Y668" s="145"/>
      <c r="Z668" s="201">
        <v>45113</v>
      </c>
      <c r="AA668" s="201">
        <v>45113</v>
      </c>
      <c r="AB668" s="201" t="s">
        <v>80</v>
      </c>
      <c r="AC668" s="201">
        <v>45260</v>
      </c>
      <c r="AD668" s="150">
        <f t="shared" si="47"/>
        <v>147</v>
      </c>
      <c r="AE668" s="150">
        <v>0</v>
      </c>
      <c r="AF668" s="567">
        <v>0</v>
      </c>
      <c r="AG668" s="150">
        <v>0</v>
      </c>
      <c r="AH668" s="156" t="s">
        <v>80</v>
      </c>
      <c r="AI668" s="150">
        <f t="shared" si="48"/>
        <v>0</v>
      </c>
      <c r="AJ668" s="143">
        <v>0</v>
      </c>
      <c r="AK668" s="248">
        <v>0</v>
      </c>
      <c r="AL668" s="86" t="s">
        <v>80</v>
      </c>
      <c r="AM668" s="150">
        <v>0</v>
      </c>
      <c r="AN668" s="169" t="s">
        <v>80</v>
      </c>
      <c r="AO668" s="169" t="s">
        <v>80</v>
      </c>
      <c r="AP668" s="150">
        <f t="shared" si="51"/>
        <v>0</v>
      </c>
      <c r="AQ668" s="252">
        <f>+L668+AF668-AK668</f>
        <v>11000000</v>
      </c>
      <c r="AR668" s="86" t="s">
        <v>115</v>
      </c>
      <c r="AS668" s="143">
        <v>0</v>
      </c>
      <c r="AT668" s="203" t="s">
        <v>80</v>
      </c>
      <c r="AU668" s="574">
        <v>8800000</v>
      </c>
      <c r="AV668" s="364">
        <f t="shared" si="49"/>
        <v>2200000</v>
      </c>
      <c r="AW668" s="133">
        <f t="shared" si="50"/>
        <v>0.8</v>
      </c>
      <c r="AX668" s="201" t="s">
        <v>80</v>
      </c>
      <c r="AY668" s="86" t="s">
        <v>72</v>
      </c>
      <c r="AZ668" s="145" t="s">
        <v>14659</v>
      </c>
      <c r="BA668" s="81" t="s">
        <v>71</v>
      </c>
      <c r="BB668" s="81" t="s">
        <v>71</v>
      </c>
    </row>
    <row r="669" spans="2:54" s="296" customFormat="1" ht="15" customHeight="1" x14ac:dyDescent="0.2">
      <c r="B669" s="247">
        <v>2023</v>
      </c>
      <c r="C669" s="81">
        <v>891780111</v>
      </c>
      <c r="D669" s="82" t="s">
        <v>68</v>
      </c>
      <c r="E669" s="144" t="s">
        <v>14660</v>
      </c>
      <c r="F669" s="145" t="s">
        <v>14661</v>
      </c>
      <c r="G669" s="138">
        <v>0</v>
      </c>
      <c r="H669" s="145"/>
      <c r="I669" s="86" t="s">
        <v>78</v>
      </c>
      <c r="J669" s="81" t="s">
        <v>1527</v>
      </c>
      <c r="K669" s="141" t="s">
        <v>14662</v>
      </c>
      <c r="L669" s="248">
        <v>21000000</v>
      </c>
      <c r="M669" s="81" t="s">
        <v>73</v>
      </c>
      <c r="N669" s="145"/>
      <c r="O669" s="87" t="s">
        <v>14163</v>
      </c>
      <c r="P669" s="87">
        <v>7634885</v>
      </c>
      <c r="Q669" s="150">
        <v>1458</v>
      </c>
      <c r="R669" s="169">
        <v>45112</v>
      </c>
      <c r="S669" s="252">
        <v>2321600000</v>
      </c>
      <c r="T669" s="169">
        <v>45113</v>
      </c>
      <c r="U669" s="566">
        <f>L669</f>
        <v>21000000</v>
      </c>
      <c r="V669" s="86" t="s">
        <v>70</v>
      </c>
      <c r="W669" s="143">
        <v>84452087</v>
      </c>
      <c r="X669" s="87" t="s">
        <v>11722</v>
      </c>
      <c r="Y669" s="145"/>
      <c r="Z669" s="201">
        <v>45113</v>
      </c>
      <c r="AA669" s="201">
        <v>45113</v>
      </c>
      <c r="AB669" s="201" t="s">
        <v>80</v>
      </c>
      <c r="AC669" s="201">
        <v>45260</v>
      </c>
      <c r="AD669" s="150">
        <f t="shared" si="47"/>
        <v>147</v>
      </c>
      <c r="AE669" s="150">
        <v>0</v>
      </c>
      <c r="AF669" s="567">
        <v>0</v>
      </c>
      <c r="AG669" s="150">
        <v>0</v>
      </c>
      <c r="AH669" s="156" t="s">
        <v>80</v>
      </c>
      <c r="AI669" s="150">
        <f t="shared" si="48"/>
        <v>0</v>
      </c>
      <c r="AJ669" s="143">
        <v>0</v>
      </c>
      <c r="AK669" s="248">
        <v>0</v>
      </c>
      <c r="AL669" s="86" t="s">
        <v>80</v>
      </c>
      <c r="AM669" s="150">
        <v>0</v>
      </c>
      <c r="AN669" s="169" t="s">
        <v>80</v>
      </c>
      <c r="AO669" s="169" t="s">
        <v>80</v>
      </c>
      <c r="AP669" s="150">
        <f t="shared" si="51"/>
        <v>0</v>
      </c>
      <c r="AQ669" s="252">
        <f>+L669+AF669-AK669</f>
        <v>21000000</v>
      </c>
      <c r="AR669" s="86" t="s">
        <v>115</v>
      </c>
      <c r="AS669" s="143">
        <v>0</v>
      </c>
      <c r="AT669" s="203" t="s">
        <v>80</v>
      </c>
      <c r="AU669" s="574">
        <v>16800000</v>
      </c>
      <c r="AV669" s="364">
        <f t="shared" si="49"/>
        <v>4200000</v>
      </c>
      <c r="AW669" s="133">
        <f t="shared" si="50"/>
        <v>0.8</v>
      </c>
      <c r="AX669" s="201" t="s">
        <v>80</v>
      </c>
      <c r="AY669" s="86" t="s">
        <v>72</v>
      </c>
      <c r="AZ669" s="145" t="s">
        <v>14663</v>
      </c>
      <c r="BA669" s="81" t="s">
        <v>71</v>
      </c>
      <c r="BB669" s="81" t="s">
        <v>71</v>
      </c>
    </row>
    <row r="670" spans="2:54" s="296" customFormat="1" ht="15" customHeight="1" x14ac:dyDescent="0.2">
      <c r="B670" s="247">
        <v>2023</v>
      </c>
      <c r="C670" s="81">
        <v>891780111</v>
      </c>
      <c r="D670" s="82" t="s">
        <v>68</v>
      </c>
      <c r="E670" s="144" t="s">
        <v>14664</v>
      </c>
      <c r="F670" s="145" t="s">
        <v>14665</v>
      </c>
      <c r="G670" s="138">
        <v>0</v>
      </c>
      <c r="H670" s="145"/>
      <c r="I670" s="86" t="s">
        <v>78</v>
      </c>
      <c r="J670" s="81" t="s">
        <v>1527</v>
      </c>
      <c r="K670" s="141" t="s">
        <v>14666</v>
      </c>
      <c r="L670" s="248">
        <v>11000000</v>
      </c>
      <c r="M670" s="81" t="s">
        <v>73</v>
      </c>
      <c r="N670" s="145"/>
      <c r="O670" s="87" t="s">
        <v>14667</v>
      </c>
      <c r="P670" s="87">
        <v>57434888</v>
      </c>
      <c r="Q670" s="150">
        <v>1458</v>
      </c>
      <c r="R670" s="169">
        <v>45112</v>
      </c>
      <c r="S670" s="252">
        <v>2321600000</v>
      </c>
      <c r="T670" s="169">
        <v>45113</v>
      </c>
      <c r="U670" s="566">
        <f>L670</f>
        <v>11000000</v>
      </c>
      <c r="V670" s="86" t="s">
        <v>70</v>
      </c>
      <c r="W670" s="481">
        <v>1082976788</v>
      </c>
      <c r="X670" s="87" t="s">
        <v>9561</v>
      </c>
      <c r="Y670" s="145"/>
      <c r="Z670" s="201">
        <v>45113</v>
      </c>
      <c r="AA670" s="201">
        <v>45113</v>
      </c>
      <c r="AB670" s="201" t="s">
        <v>80</v>
      </c>
      <c r="AC670" s="201">
        <v>45260</v>
      </c>
      <c r="AD670" s="150">
        <f t="shared" si="47"/>
        <v>147</v>
      </c>
      <c r="AE670" s="150">
        <v>0</v>
      </c>
      <c r="AF670" s="567">
        <v>0</v>
      </c>
      <c r="AG670" s="150">
        <v>0</v>
      </c>
      <c r="AH670" s="156" t="s">
        <v>80</v>
      </c>
      <c r="AI670" s="150">
        <f t="shared" si="48"/>
        <v>0</v>
      </c>
      <c r="AJ670" s="143">
        <v>0</v>
      </c>
      <c r="AK670" s="248">
        <v>0</v>
      </c>
      <c r="AL670" s="86" t="s">
        <v>80</v>
      </c>
      <c r="AM670" s="150">
        <v>0</v>
      </c>
      <c r="AN670" s="169" t="s">
        <v>80</v>
      </c>
      <c r="AO670" s="169" t="s">
        <v>80</v>
      </c>
      <c r="AP670" s="150">
        <f t="shared" si="51"/>
        <v>0</v>
      </c>
      <c r="AQ670" s="252">
        <f>+L670+AF670-AK670</f>
        <v>11000000</v>
      </c>
      <c r="AR670" s="86" t="s">
        <v>115</v>
      </c>
      <c r="AS670" s="143">
        <v>0</v>
      </c>
      <c r="AT670" s="203" t="s">
        <v>80</v>
      </c>
      <c r="AU670" s="574">
        <v>8800000</v>
      </c>
      <c r="AV670" s="364">
        <f t="shared" si="49"/>
        <v>2200000</v>
      </c>
      <c r="AW670" s="133">
        <f t="shared" si="50"/>
        <v>0.8</v>
      </c>
      <c r="AX670" s="201" t="s">
        <v>80</v>
      </c>
      <c r="AY670" s="86" t="s">
        <v>72</v>
      </c>
      <c r="AZ670" s="145" t="s">
        <v>14668</v>
      </c>
      <c r="BA670" s="81" t="s">
        <v>71</v>
      </c>
      <c r="BB670" s="81" t="s">
        <v>71</v>
      </c>
    </row>
    <row r="671" spans="2:54" s="296" customFormat="1" ht="15" customHeight="1" x14ac:dyDescent="0.2">
      <c r="B671" s="247">
        <v>2023</v>
      </c>
      <c r="C671" s="81">
        <v>891780111</v>
      </c>
      <c r="D671" s="82" t="s">
        <v>68</v>
      </c>
      <c r="E671" s="144" t="s">
        <v>14669</v>
      </c>
      <c r="F671" s="145" t="s">
        <v>14670</v>
      </c>
      <c r="G671" s="138">
        <v>0</v>
      </c>
      <c r="H671" s="145"/>
      <c r="I671" s="86" t="s">
        <v>78</v>
      </c>
      <c r="J671" s="81" t="s">
        <v>1527</v>
      </c>
      <c r="K671" s="141" t="s">
        <v>14671</v>
      </c>
      <c r="L671" s="248">
        <v>14000000</v>
      </c>
      <c r="M671" s="81" t="s">
        <v>73</v>
      </c>
      <c r="N671" s="145"/>
      <c r="O671" s="87" t="s">
        <v>14672</v>
      </c>
      <c r="P671" s="87">
        <v>1143139441</v>
      </c>
      <c r="Q671" s="150">
        <v>1458</v>
      </c>
      <c r="R671" s="169">
        <v>45112</v>
      </c>
      <c r="S671" s="252">
        <v>2321600000</v>
      </c>
      <c r="T671" s="169">
        <v>45113</v>
      </c>
      <c r="U671" s="566">
        <f>L671</f>
        <v>14000000</v>
      </c>
      <c r="V671" s="86" t="s">
        <v>70</v>
      </c>
      <c r="W671" s="143">
        <v>84452087</v>
      </c>
      <c r="X671" s="87" t="s">
        <v>11722</v>
      </c>
      <c r="Y671" s="145"/>
      <c r="Z671" s="201">
        <v>45113</v>
      </c>
      <c r="AA671" s="201">
        <v>45113</v>
      </c>
      <c r="AB671" s="201" t="s">
        <v>80</v>
      </c>
      <c r="AC671" s="201">
        <v>45260</v>
      </c>
      <c r="AD671" s="150">
        <f t="shared" si="47"/>
        <v>147</v>
      </c>
      <c r="AE671" s="150">
        <v>0</v>
      </c>
      <c r="AF671" s="567">
        <v>0</v>
      </c>
      <c r="AG671" s="150">
        <v>0</v>
      </c>
      <c r="AH671" s="156" t="s">
        <v>80</v>
      </c>
      <c r="AI671" s="150">
        <f t="shared" si="48"/>
        <v>0</v>
      </c>
      <c r="AJ671" s="143">
        <v>0</v>
      </c>
      <c r="AK671" s="248">
        <v>0</v>
      </c>
      <c r="AL671" s="86" t="s">
        <v>80</v>
      </c>
      <c r="AM671" s="150">
        <v>0</v>
      </c>
      <c r="AN671" s="169" t="s">
        <v>80</v>
      </c>
      <c r="AO671" s="169" t="s">
        <v>80</v>
      </c>
      <c r="AP671" s="150">
        <f t="shared" si="51"/>
        <v>0</v>
      </c>
      <c r="AQ671" s="252">
        <f>+L671+AF671-AK671</f>
        <v>14000000</v>
      </c>
      <c r="AR671" s="86" t="s">
        <v>115</v>
      </c>
      <c r="AS671" s="143">
        <v>0</v>
      </c>
      <c r="AT671" s="203" t="s">
        <v>80</v>
      </c>
      <c r="AU671" s="574">
        <v>11200000</v>
      </c>
      <c r="AV671" s="364">
        <f t="shared" si="49"/>
        <v>2800000</v>
      </c>
      <c r="AW671" s="133">
        <f t="shared" si="50"/>
        <v>0.8</v>
      </c>
      <c r="AX671" s="201" t="s">
        <v>80</v>
      </c>
      <c r="AY671" s="86" t="s">
        <v>72</v>
      </c>
      <c r="AZ671" s="145" t="s">
        <v>14673</v>
      </c>
      <c r="BA671" s="81" t="s">
        <v>71</v>
      </c>
      <c r="BB671" s="81" t="s">
        <v>71</v>
      </c>
    </row>
    <row r="672" spans="2:54" s="296" customFormat="1" ht="15" customHeight="1" x14ac:dyDescent="0.2">
      <c r="B672" s="247">
        <v>2023</v>
      </c>
      <c r="C672" s="81">
        <v>891780111</v>
      </c>
      <c r="D672" s="82" t="s">
        <v>68</v>
      </c>
      <c r="E672" s="144" t="s">
        <v>14674</v>
      </c>
      <c r="F672" s="145" t="s">
        <v>14675</v>
      </c>
      <c r="G672" s="138">
        <v>0</v>
      </c>
      <c r="H672" s="145"/>
      <c r="I672" s="86" t="s">
        <v>78</v>
      </c>
      <c r="J672" s="81" t="s">
        <v>1527</v>
      </c>
      <c r="K672" s="141" t="s">
        <v>14569</v>
      </c>
      <c r="L672" s="248">
        <v>14000000</v>
      </c>
      <c r="M672" s="81" t="s">
        <v>73</v>
      </c>
      <c r="N672" s="145"/>
      <c r="O672" s="87" t="s">
        <v>11970</v>
      </c>
      <c r="P672" s="87">
        <v>7602221</v>
      </c>
      <c r="Q672" s="150">
        <v>1458</v>
      </c>
      <c r="R672" s="169">
        <v>45112</v>
      </c>
      <c r="S672" s="252">
        <v>2321600000</v>
      </c>
      <c r="T672" s="169">
        <v>45113</v>
      </c>
      <c r="U672" s="566">
        <f>L672</f>
        <v>14000000</v>
      </c>
      <c r="V672" s="86" t="s">
        <v>70</v>
      </c>
      <c r="W672" s="143">
        <v>57297693</v>
      </c>
      <c r="X672" s="87" t="s">
        <v>14557</v>
      </c>
      <c r="Y672" s="145"/>
      <c r="Z672" s="201">
        <v>45113</v>
      </c>
      <c r="AA672" s="201">
        <v>45113</v>
      </c>
      <c r="AB672" s="201" t="s">
        <v>80</v>
      </c>
      <c r="AC672" s="201">
        <v>45260</v>
      </c>
      <c r="AD672" s="150">
        <f t="shared" si="47"/>
        <v>147</v>
      </c>
      <c r="AE672" s="150">
        <v>0</v>
      </c>
      <c r="AF672" s="567">
        <v>0</v>
      </c>
      <c r="AG672" s="150">
        <v>0</v>
      </c>
      <c r="AH672" s="156" t="s">
        <v>80</v>
      </c>
      <c r="AI672" s="150">
        <f t="shared" si="48"/>
        <v>0</v>
      </c>
      <c r="AJ672" s="143">
        <v>0</v>
      </c>
      <c r="AK672" s="248">
        <v>0</v>
      </c>
      <c r="AL672" s="86" t="s">
        <v>80</v>
      </c>
      <c r="AM672" s="150">
        <v>0</v>
      </c>
      <c r="AN672" s="169" t="s">
        <v>80</v>
      </c>
      <c r="AO672" s="169" t="s">
        <v>80</v>
      </c>
      <c r="AP672" s="150">
        <f t="shared" si="51"/>
        <v>0</v>
      </c>
      <c r="AQ672" s="252">
        <f>+L672+AF672-AK672</f>
        <v>14000000</v>
      </c>
      <c r="AR672" s="86" t="s">
        <v>115</v>
      </c>
      <c r="AS672" s="143">
        <v>0</v>
      </c>
      <c r="AT672" s="203" t="s">
        <v>80</v>
      </c>
      <c r="AU672" s="574">
        <v>11200000</v>
      </c>
      <c r="AV672" s="364">
        <f t="shared" si="49"/>
        <v>2800000</v>
      </c>
      <c r="AW672" s="133">
        <f t="shared" si="50"/>
        <v>0.8</v>
      </c>
      <c r="AX672" s="201" t="s">
        <v>80</v>
      </c>
      <c r="AY672" s="86" t="s">
        <v>72</v>
      </c>
      <c r="AZ672" s="145" t="s">
        <v>14676</v>
      </c>
      <c r="BA672" s="81" t="s">
        <v>71</v>
      </c>
      <c r="BB672" s="81" t="s">
        <v>71</v>
      </c>
    </row>
    <row r="673" spans="2:54" s="296" customFormat="1" ht="15" customHeight="1" x14ac:dyDescent="0.2">
      <c r="B673" s="247">
        <v>2023</v>
      </c>
      <c r="C673" s="81">
        <v>891780111</v>
      </c>
      <c r="D673" s="82" t="s">
        <v>68</v>
      </c>
      <c r="E673" s="144" t="s">
        <v>14677</v>
      </c>
      <c r="F673" s="145" t="s">
        <v>14678</v>
      </c>
      <c r="G673" s="138">
        <v>0</v>
      </c>
      <c r="H673" s="145"/>
      <c r="I673" s="86" t="s">
        <v>78</v>
      </c>
      <c r="J673" s="81" t="s">
        <v>12415</v>
      </c>
      <c r="K673" s="141" t="s">
        <v>14679</v>
      </c>
      <c r="L673" s="248">
        <v>5000000</v>
      </c>
      <c r="M673" s="81" t="s">
        <v>73</v>
      </c>
      <c r="N673" s="145"/>
      <c r="O673" s="87" t="s">
        <v>14680</v>
      </c>
      <c r="P673" s="87">
        <v>1221977218</v>
      </c>
      <c r="Q673" s="150">
        <v>97</v>
      </c>
      <c r="R673" s="169">
        <v>44950</v>
      </c>
      <c r="S673" s="248">
        <v>1089907678</v>
      </c>
      <c r="T673" s="169">
        <v>45113</v>
      </c>
      <c r="U673" s="566">
        <f>L673</f>
        <v>5000000</v>
      </c>
      <c r="V673" s="86" t="s">
        <v>70</v>
      </c>
      <c r="W673" s="143">
        <v>85471791</v>
      </c>
      <c r="X673" s="87" t="s">
        <v>12429</v>
      </c>
      <c r="Y673" s="145"/>
      <c r="Z673" s="201">
        <v>45113</v>
      </c>
      <c r="AA673" s="201">
        <v>45113</v>
      </c>
      <c r="AB673" s="201" t="s">
        <v>80</v>
      </c>
      <c r="AC673" s="201">
        <v>45169</v>
      </c>
      <c r="AD673" s="150">
        <f t="shared" si="47"/>
        <v>56</v>
      </c>
      <c r="AE673" s="150">
        <v>0</v>
      </c>
      <c r="AF673" s="567">
        <v>0</v>
      </c>
      <c r="AG673" s="150">
        <v>0</v>
      </c>
      <c r="AH673" s="156" t="s">
        <v>80</v>
      </c>
      <c r="AI673" s="150">
        <f t="shared" si="48"/>
        <v>0</v>
      </c>
      <c r="AJ673" s="143">
        <v>0</v>
      </c>
      <c r="AK673" s="248">
        <v>0</v>
      </c>
      <c r="AL673" s="86" t="s">
        <v>80</v>
      </c>
      <c r="AM673" s="150">
        <v>0</v>
      </c>
      <c r="AN673" s="169" t="s">
        <v>80</v>
      </c>
      <c r="AO673" s="169" t="s">
        <v>80</v>
      </c>
      <c r="AP673" s="150">
        <f t="shared" si="51"/>
        <v>0</v>
      </c>
      <c r="AQ673" s="252">
        <f>+L673+AF673-AK673</f>
        <v>5000000</v>
      </c>
      <c r="AR673" s="86" t="s">
        <v>115</v>
      </c>
      <c r="AS673" s="143">
        <v>0</v>
      </c>
      <c r="AT673" s="203" t="s">
        <v>80</v>
      </c>
      <c r="AU673" s="574">
        <v>5000000</v>
      </c>
      <c r="AV673" s="364">
        <f t="shared" si="49"/>
        <v>0</v>
      </c>
      <c r="AW673" s="133">
        <f t="shared" si="50"/>
        <v>1</v>
      </c>
      <c r="AX673" s="201" t="s">
        <v>80</v>
      </c>
      <c r="AY673" s="86" t="s">
        <v>800</v>
      </c>
      <c r="AZ673" s="145" t="s">
        <v>14681</v>
      </c>
      <c r="BA673" s="81" t="s">
        <v>71</v>
      </c>
      <c r="BB673" s="81" t="s">
        <v>71</v>
      </c>
    </row>
    <row r="674" spans="2:54" s="296" customFormat="1" ht="15" customHeight="1" x14ac:dyDescent="0.2">
      <c r="B674" s="247">
        <v>2023</v>
      </c>
      <c r="C674" s="81">
        <v>891780111</v>
      </c>
      <c r="D674" s="82" t="s">
        <v>68</v>
      </c>
      <c r="E674" s="144" t="s">
        <v>14682</v>
      </c>
      <c r="F674" s="145" t="s">
        <v>14683</v>
      </c>
      <c r="G674" s="138">
        <v>0</v>
      </c>
      <c r="H674" s="145"/>
      <c r="I674" s="86" t="s">
        <v>78</v>
      </c>
      <c r="J674" s="81" t="s">
        <v>1527</v>
      </c>
      <c r="K674" s="141" t="s">
        <v>14684</v>
      </c>
      <c r="L674" s="248">
        <v>3600000</v>
      </c>
      <c r="M674" s="81" t="s">
        <v>73</v>
      </c>
      <c r="N674" s="145"/>
      <c r="O674" s="87" t="s">
        <v>11568</v>
      </c>
      <c r="P674" s="87">
        <v>36669052</v>
      </c>
      <c r="Q674" s="150">
        <v>1459</v>
      </c>
      <c r="R674" s="169">
        <v>45112</v>
      </c>
      <c r="S674" s="252">
        <v>64000000</v>
      </c>
      <c r="T674" s="169">
        <v>45113</v>
      </c>
      <c r="U674" s="566">
        <f>L674</f>
        <v>3600000</v>
      </c>
      <c r="V674" s="86" t="s">
        <v>70</v>
      </c>
      <c r="W674" s="143">
        <v>41947381</v>
      </c>
      <c r="X674" s="87" t="s">
        <v>11521</v>
      </c>
      <c r="Y674" s="145"/>
      <c r="Z674" s="201">
        <v>45113</v>
      </c>
      <c r="AA674" s="201">
        <v>45118</v>
      </c>
      <c r="AB674" s="201" t="s">
        <v>80</v>
      </c>
      <c r="AC674" s="201">
        <v>45138</v>
      </c>
      <c r="AD674" s="150">
        <f t="shared" si="47"/>
        <v>20</v>
      </c>
      <c r="AE674" s="150">
        <v>0</v>
      </c>
      <c r="AF674" s="567">
        <v>0</v>
      </c>
      <c r="AG674" s="150">
        <v>0</v>
      </c>
      <c r="AH674" s="156" t="s">
        <v>80</v>
      </c>
      <c r="AI674" s="150">
        <f t="shared" si="48"/>
        <v>0</v>
      </c>
      <c r="AJ674" s="143">
        <v>0</v>
      </c>
      <c r="AK674" s="248">
        <v>0</v>
      </c>
      <c r="AL674" s="86" t="s">
        <v>80</v>
      </c>
      <c r="AM674" s="150">
        <v>0</v>
      </c>
      <c r="AN674" s="169" t="s">
        <v>80</v>
      </c>
      <c r="AO674" s="169" t="s">
        <v>80</v>
      </c>
      <c r="AP674" s="150">
        <f t="shared" si="51"/>
        <v>0</v>
      </c>
      <c r="AQ674" s="252">
        <f>+L674+AF674-AK674</f>
        <v>3600000</v>
      </c>
      <c r="AR674" s="86" t="s">
        <v>115</v>
      </c>
      <c r="AS674" s="143">
        <v>0</v>
      </c>
      <c r="AT674" s="203" t="s">
        <v>80</v>
      </c>
      <c r="AU674" s="248">
        <v>3600000</v>
      </c>
      <c r="AV674" s="364">
        <f t="shared" si="49"/>
        <v>0</v>
      </c>
      <c r="AW674" s="133">
        <f t="shared" si="50"/>
        <v>1</v>
      </c>
      <c r="AX674" s="201" t="s">
        <v>80</v>
      </c>
      <c r="AY674" s="86" t="s">
        <v>800</v>
      </c>
      <c r="AZ674" s="145" t="s">
        <v>14685</v>
      </c>
      <c r="BA674" s="81" t="s">
        <v>71</v>
      </c>
      <c r="BB674" s="81" t="s">
        <v>71</v>
      </c>
    </row>
    <row r="675" spans="2:54" s="296" customFormat="1" ht="15" customHeight="1" x14ac:dyDescent="0.2">
      <c r="B675" s="247">
        <v>2023</v>
      </c>
      <c r="C675" s="81">
        <v>891780111</v>
      </c>
      <c r="D675" s="82" t="s">
        <v>68</v>
      </c>
      <c r="E675" s="144" t="s">
        <v>14686</v>
      </c>
      <c r="F675" s="145" t="s">
        <v>14687</v>
      </c>
      <c r="G675" s="138">
        <v>0</v>
      </c>
      <c r="H675" s="145"/>
      <c r="I675" s="86" t="s">
        <v>78</v>
      </c>
      <c r="J675" s="81" t="s">
        <v>1527</v>
      </c>
      <c r="K675" s="141" t="s">
        <v>14688</v>
      </c>
      <c r="L675" s="248">
        <v>30500000</v>
      </c>
      <c r="M675" s="81" t="s">
        <v>73</v>
      </c>
      <c r="N675" s="145"/>
      <c r="O675" s="87" t="s">
        <v>11683</v>
      </c>
      <c r="P675" s="87">
        <v>12564024</v>
      </c>
      <c r="Q675" s="150">
        <v>1458</v>
      </c>
      <c r="R675" s="169">
        <v>45112</v>
      </c>
      <c r="S675" s="252">
        <v>2321600000</v>
      </c>
      <c r="T675" s="169">
        <v>45113</v>
      </c>
      <c r="U675" s="566">
        <f>L675</f>
        <v>30500000</v>
      </c>
      <c r="V675" s="86" t="s">
        <v>70</v>
      </c>
      <c r="W675" s="143">
        <v>12621405</v>
      </c>
      <c r="X675" s="87" t="s">
        <v>14334</v>
      </c>
      <c r="Y675" s="145"/>
      <c r="Z675" s="201">
        <v>45113</v>
      </c>
      <c r="AA675" s="201">
        <v>45113</v>
      </c>
      <c r="AB675" s="201" t="s">
        <v>80</v>
      </c>
      <c r="AC675" s="201">
        <v>45260</v>
      </c>
      <c r="AD675" s="150">
        <f t="shared" si="47"/>
        <v>147</v>
      </c>
      <c r="AE675" s="150">
        <v>0</v>
      </c>
      <c r="AF675" s="567">
        <v>0</v>
      </c>
      <c r="AG675" s="150">
        <v>0</v>
      </c>
      <c r="AH675" s="156" t="s">
        <v>80</v>
      </c>
      <c r="AI675" s="150">
        <f t="shared" si="48"/>
        <v>0</v>
      </c>
      <c r="AJ675" s="143">
        <v>0</v>
      </c>
      <c r="AK675" s="248">
        <v>0</v>
      </c>
      <c r="AL675" s="86" t="s">
        <v>80</v>
      </c>
      <c r="AM675" s="150">
        <v>0</v>
      </c>
      <c r="AN675" s="169" t="s">
        <v>80</v>
      </c>
      <c r="AO675" s="169" t="s">
        <v>80</v>
      </c>
      <c r="AP675" s="150">
        <f t="shared" si="51"/>
        <v>0</v>
      </c>
      <c r="AQ675" s="252">
        <f>+L675+AF675-AK675</f>
        <v>30500000</v>
      </c>
      <c r="AR675" s="86" t="s">
        <v>115</v>
      </c>
      <c r="AS675" s="143">
        <v>0</v>
      </c>
      <c r="AT675" s="203" t="s">
        <v>80</v>
      </c>
      <c r="AU675" s="574">
        <v>24400000</v>
      </c>
      <c r="AV675" s="364">
        <f t="shared" si="49"/>
        <v>6100000</v>
      </c>
      <c r="AW675" s="133">
        <f t="shared" si="50"/>
        <v>0.8</v>
      </c>
      <c r="AX675" s="201" t="s">
        <v>80</v>
      </c>
      <c r="AY675" s="86" t="s">
        <v>72</v>
      </c>
      <c r="AZ675" s="145" t="s">
        <v>14689</v>
      </c>
      <c r="BA675" s="81" t="s">
        <v>71</v>
      </c>
      <c r="BB675" s="81" t="s">
        <v>71</v>
      </c>
    </row>
    <row r="676" spans="2:54" s="296" customFormat="1" ht="15" customHeight="1" x14ac:dyDescent="0.2">
      <c r="B676" s="247">
        <v>2023</v>
      </c>
      <c r="C676" s="81">
        <v>891780111</v>
      </c>
      <c r="D676" s="82" t="s">
        <v>68</v>
      </c>
      <c r="E676" s="144" t="s">
        <v>14690</v>
      </c>
      <c r="F676" s="145" t="s">
        <v>14691</v>
      </c>
      <c r="G676" s="138">
        <v>0</v>
      </c>
      <c r="H676" s="145"/>
      <c r="I676" s="86" t="s">
        <v>78</v>
      </c>
      <c r="J676" s="81" t="s">
        <v>1527</v>
      </c>
      <c r="K676" s="141" t="s">
        <v>14692</v>
      </c>
      <c r="L676" s="248">
        <v>9500000</v>
      </c>
      <c r="M676" s="81" t="s">
        <v>73</v>
      </c>
      <c r="N676" s="145"/>
      <c r="O676" s="87" t="s">
        <v>11672</v>
      </c>
      <c r="P676" s="87">
        <v>36548123</v>
      </c>
      <c r="Q676" s="150">
        <v>1458</v>
      </c>
      <c r="R676" s="169">
        <v>45112</v>
      </c>
      <c r="S676" s="252">
        <v>2321600000</v>
      </c>
      <c r="T676" s="169">
        <v>45113</v>
      </c>
      <c r="U676" s="566">
        <f>L676</f>
        <v>9500000</v>
      </c>
      <c r="V676" s="86" t="s">
        <v>70</v>
      </c>
      <c r="W676" s="143">
        <v>57400977</v>
      </c>
      <c r="X676" s="87" t="s">
        <v>11673</v>
      </c>
      <c r="Y676" s="145"/>
      <c r="Z676" s="201">
        <v>45113</v>
      </c>
      <c r="AA676" s="201">
        <v>45113</v>
      </c>
      <c r="AB676" s="201" t="s">
        <v>80</v>
      </c>
      <c r="AC676" s="201">
        <v>45260</v>
      </c>
      <c r="AD676" s="150">
        <f t="shared" si="47"/>
        <v>147</v>
      </c>
      <c r="AE676" s="150">
        <v>0</v>
      </c>
      <c r="AF676" s="567">
        <v>0</v>
      </c>
      <c r="AG676" s="150">
        <v>0</v>
      </c>
      <c r="AH676" s="156" t="s">
        <v>80</v>
      </c>
      <c r="AI676" s="150">
        <f t="shared" si="48"/>
        <v>0</v>
      </c>
      <c r="AJ676" s="143">
        <v>0</v>
      </c>
      <c r="AK676" s="248">
        <v>0</v>
      </c>
      <c r="AL676" s="86" t="s">
        <v>80</v>
      </c>
      <c r="AM676" s="150">
        <v>0</v>
      </c>
      <c r="AN676" s="169" t="s">
        <v>80</v>
      </c>
      <c r="AO676" s="169" t="s">
        <v>80</v>
      </c>
      <c r="AP676" s="150">
        <f t="shared" si="51"/>
        <v>0</v>
      </c>
      <c r="AQ676" s="252">
        <f>+L676+AF676-AK676</f>
        <v>9500000</v>
      </c>
      <c r="AR676" s="86" t="s">
        <v>115</v>
      </c>
      <c r="AS676" s="143">
        <v>0</v>
      </c>
      <c r="AT676" s="203" t="s">
        <v>80</v>
      </c>
      <c r="AU676" s="574">
        <v>7600000</v>
      </c>
      <c r="AV676" s="364">
        <f t="shared" si="49"/>
        <v>1900000</v>
      </c>
      <c r="AW676" s="133">
        <f t="shared" si="50"/>
        <v>0.8</v>
      </c>
      <c r="AX676" s="201" t="s">
        <v>80</v>
      </c>
      <c r="AY676" s="86" t="s">
        <v>72</v>
      </c>
      <c r="AZ676" s="145" t="s">
        <v>14693</v>
      </c>
      <c r="BA676" s="81" t="s">
        <v>71</v>
      </c>
      <c r="BB676" s="81" t="s">
        <v>71</v>
      </c>
    </row>
    <row r="677" spans="2:54" s="296" customFormat="1" ht="15" customHeight="1" x14ac:dyDescent="0.2">
      <c r="B677" s="247">
        <v>2023</v>
      </c>
      <c r="C677" s="81">
        <v>891780111</v>
      </c>
      <c r="D677" s="82" t="s">
        <v>68</v>
      </c>
      <c r="E677" s="144" t="s">
        <v>14694</v>
      </c>
      <c r="F677" s="145" t="s">
        <v>14695</v>
      </c>
      <c r="G677" s="138">
        <v>0</v>
      </c>
      <c r="H677" s="145"/>
      <c r="I677" s="86" t="s">
        <v>78</v>
      </c>
      <c r="J677" s="81" t="s">
        <v>1527</v>
      </c>
      <c r="K677" s="141" t="s">
        <v>14696</v>
      </c>
      <c r="L677" s="248">
        <v>14850000</v>
      </c>
      <c r="M677" s="81" t="s">
        <v>73</v>
      </c>
      <c r="N677" s="145"/>
      <c r="O677" s="87" t="s">
        <v>11737</v>
      </c>
      <c r="P677" s="87">
        <v>57465032</v>
      </c>
      <c r="Q677" s="150">
        <v>1458</v>
      </c>
      <c r="R677" s="169">
        <v>45112</v>
      </c>
      <c r="S677" s="252">
        <v>2321600000</v>
      </c>
      <c r="T677" s="169">
        <v>45113</v>
      </c>
      <c r="U677" s="566">
        <f>L677</f>
        <v>14850000</v>
      </c>
      <c r="V677" s="86" t="s">
        <v>70</v>
      </c>
      <c r="W677" s="143">
        <v>57400977</v>
      </c>
      <c r="X677" s="87" t="s">
        <v>11673</v>
      </c>
      <c r="Y677" s="145"/>
      <c r="Z677" s="201">
        <v>45113</v>
      </c>
      <c r="AA677" s="201">
        <v>45113</v>
      </c>
      <c r="AB677" s="201" t="s">
        <v>80</v>
      </c>
      <c r="AC677" s="201">
        <v>45260</v>
      </c>
      <c r="AD677" s="150">
        <f t="shared" si="47"/>
        <v>147</v>
      </c>
      <c r="AE677" s="150">
        <v>0</v>
      </c>
      <c r="AF677" s="567">
        <v>0</v>
      </c>
      <c r="AG677" s="150">
        <v>0</v>
      </c>
      <c r="AH677" s="156" t="s">
        <v>80</v>
      </c>
      <c r="AI677" s="150">
        <f t="shared" si="48"/>
        <v>0</v>
      </c>
      <c r="AJ677" s="143">
        <v>0</v>
      </c>
      <c r="AK677" s="248">
        <v>0</v>
      </c>
      <c r="AL677" s="86" t="s">
        <v>80</v>
      </c>
      <c r="AM677" s="150">
        <v>0</v>
      </c>
      <c r="AN677" s="169" t="s">
        <v>80</v>
      </c>
      <c r="AO677" s="169" t="s">
        <v>80</v>
      </c>
      <c r="AP677" s="150">
        <f t="shared" si="51"/>
        <v>0</v>
      </c>
      <c r="AQ677" s="252">
        <f>+L677+AF677-AK677</f>
        <v>14850000</v>
      </c>
      <c r="AR677" s="86" t="s">
        <v>115</v>
      </c>
      <c r="AS677" s="143">
        <v>0</v>
      </c>
      <c r="AT677" s="203" t="s">
        <v>80</v>
      </c>
      <c r="AU677" s="574">
        <v>14850000</v>
      </c>
      <c r="AV677" s="364">
        <f t="shared" si="49"/>
        <v>0</v>
      </c>
      <c r="AW677" s="133">
        <f t="shared" si="50"/>
        <v>1</v>
      </c>
      <c r="AX677" s="201" t="s">
        <v>80</v>
      </c>
      <c r="AY677" s="86" t="s">
        <v>800</v>
      </c>
      <c r="AZ677" s="145" t="s">
        <v>14697</v>
      </c>
      <c r="BA677" s="81" t="s">
        <v>71</v>
      </c>
      <c r="BB677" s="81" t="s">
        <v>71</v>
      </c>
    </row>
    <row r="678" spans="2:54" s="296" customFormat="1" ht="15" customHeight="1" x14ac:dyDescent="0.2">
      <c r="B678" s="247">
        <v>2023</v>
      </c>
      <c r="C678" s="81">
        <v>891780111</v>
      </c>
      <c r="D678" s="82" t="s">
        <v>68</v>
      </c>
      <c r="E678" s="144" t="s">
        <v>14698</v>
      </c>
      <c r="F678" s="145" t="s">
        <v>14699</v>
      </c>
      <c r="G678" s="138">
        <v>0</v>
      </c>
      <c r="H678" s="145"/>
      <c r="I678" s="86" t="s">
        <v>78</v>
      </c>
      <c r="J678" s="81" t="s">
        <v>1527</v>
      </c>
      <c r="K678" s="141" t="s">
        <v>14700</v>
      </c>
      <c r="L678" s="248">
        <v>9500000</v>
      </c>
      <c r="M678" s="81" t="s">
        <v>73</v>
      </c>
      <c r="N678" s="145"/>
      <c r="O678" s="87" t="s">
        <v>12782</v>
      </c>
      <c r="P678" s="87">
        <v>84455698</v>
      </c>
      <c r="Q678" s="150">
        <v>1458</v>
      </c>
      <c r="R678" s="169">
        <v>45112</v>
      </c>
      <c r="S678" s="252">
        <v>2321600000</v>
      </c>
      <c r="T678" s="169">
        <v>45113</v>
      </c>
      <c r="U678" s="566">
        <f>L678</f>
        <v>9500000</v>
      </c>
      <c r="V678" s="86" t="s">
        <v>70</v>
      </c>
      <c r="W678" s="143">
        <v>85459497</v>
      </c>
      <c r="X678" s="87" t="s">
        <v>9253</v>
      </c>
      <c r="Y678" s="145"/>
      <c r="Z678" s="201">
        <v>45113</v>
      </c>
      <c r="AA678" s="201">
        <v>45113</v>
      </c>
      <c r="AB678" s="201" t="s">
        <v>80</v>
      </c>
      <c r="AC678" s="201">
        <v>45260</v>
      </c>
      <c r="AD678" s="150">
        <f t="shared" si="47"/>
        <v>147</v>
      </c>
      <c r="AE678" s="150">
        <v>0</v>
      </c>
      <c r="AF678" s="567">
        <v>0</v>
      </c>
      <c r="AG678" s="150">
        <v>0</v>
      </c>
      <c r="AH678" s="156" t="s">
        <v>80</v>
      </c>
      <c r="AI678" s="150">
        <f t="shared" si="48"/>
        <v>0</v>
      </c>
      <c r="AJ678" s="143">
        <v>0</v>
      </c>
      <c r="AK678" s="248">
        <v>0</v>
      </c>
      <c r="AL678" s="86" t="s">
        <v>80</v>
      </c>
      <c r="AM678" s="150">
        <v>0</v>
      </c>
      <c r="AN678" s="169" t="s">
        <v>80</v>
      </c>
      <c r="AO678" s="169" t="s">
        <v>80</v>
      </c>
      <c r="AP678" s="150">
        <f t="shared" si="51"/>
        <v>0</v>
      </c>
      <c r="AQ678" s="252">
        <f>+L678+AF678-AK678</f>
        <v>9500000</v>
      </c>
      <c r="AR678" s="86" t="s">
        <v>115</v>
      </c>
      <c r="AS678" s="143">
        <v>0</v>
      </c>
      <c r="AT678" s="203" t="s">
        <v>80</v>
      </c>
      <c r="AU678" s="574">
        <v>7600000</v>
      </c>
      <c r="AV678" s="364">
        <f t="shared" si="49"/>
        <v>1900000</v>
      </c>
      <c r="AW678" s="133">
        <f t="shared" si="50"/>
        <v>0.8</v>
      </c>
      <c r="AX678" s="201" t="s">
        <v>80</v>
      </c>
      <c r="AY678" s="86" t="s">
        <v>72</v>
      </c>
      <c r="AZ678" s="145" t="s">
        <v>14701</v>
      </c>
      <c r="BA678" s="81" t="s">
        <v>71</v>
      </c>
      <c r="BB678" s="81" t="s">
        <v>71</v>
      </c>
    </row>
    <row r="679" spans="2:54" s="296" customFormat="1" ht="15" customHeight="1" x14ac:dyDescent="0.2">
      <c r="B679" s="247">
        <v>2023</v>
      </c>
      <c r="C679" s="81">
        <v>891780111</v>
      </c>
      <c r="D679" s="82" t="s">
        <v>68</v>
      </c>
      <c r="E679" s="144" t="s">
        <v>14702</v>
      </c>
      <c r="F679" s="145" t="s">
        <v>14703</v>
      </c>
      <c r="G679" s="138">
        <v>0</v>
      </c>
      <c r="H679" s="145"/>
      <c r="I679" s="86" t="s">
        <v>78</v>
      </c>
      <c r="J679" s="81" t="s">
        <v>1527</v>
      </c>
      <c r="K679" s="141" t="s">
        <v>14704</v>
      </c>
      <c r="L679" s="248">
        <v>12500000</v>
      </c>
      <c r="M679" s="81" t="s">
        <v>73</v>
      </c>
      <c r="N679" s="145"/>
      <c r="O679" s="87" t="s">
        <v>12155</v>
      </c>
      <c r="P679" s="87">
        <v>7144425</v>
      </c>
      <c r="Q679" s="150">
        <v>1458</v>
      </c>
      <c r="R679" s="169">
        <v>45112</v>
      </c>
      <c r="S679" s="252">
        <v>2321600000</v>
      </c>
      <c r="T679" s="169">
        <v>45113</v>
      </c>
      <c r="U679" s="566">
        <f>L679</f>
        <v>12500000</v>
      </c>
      <c r="V679" s="86" t="s">
        <v>70</v>
      </c>
      <c r="W679" s="143">
        <v>57297693</v>
      </c>
      <c r="X679" s="87" t="s">
        <v>14557</v>
      </c>
      <c r="Y679" s="145"/>
      <c r="Z679" s="201">
        <v>45113</v>
      </c>
      <c r="AA679" s="201">
        <v>45113</v>
      </c>
      <c r="AB679" s="201" t="s">
        <v>80</v>
      </c>
      <c r="AC679" s="201">
        <v>45260</v>
      </c>
      <c r="AD679" s="150">
        <f t="shared" si="47"/>
        <v>147</v>
      </c>
      <c r="AE679" s="150">
        <v>0</v>
      </c>
      <c r="AF679" s="567">
        <v>0</v>
      </c>
      <c r="AG679" s="150">
        <v>0</v>
      </c>
      <c r="AH679" s="156" t="s">
        <v>80</v>
      </c>
      <c r="AI679" s="150">
        <f t="shared" si="48"/>
        <v>0</v>
      </c>
      <c r="AJ679" s="143">
        <v>0</v>
      </c>
      <c r="AK679" s="248">
        <v>0</v>
      </c>
      <c r="AL679" s="86" t="s">
        <v>80</v>
      </c>
      <c r="AM679" s="150">
        <v>0</v>
      </c>
      <c r="AN679" s="169" t="s">
        <v>80</v>
      </c>
      <c r="AO679" s="169" t="s">
        <v>80</v>
      </c>
      <c r="AP679" s="150">
        <f t="shared" si="51"/>
        <v>0</v>
      </c>
      <c r="AQ679" s="252">
        <f>+L679+AF679-AK679</f>
        <v>12500000</v>
      </c>
      <c r="AR679" s="86" t="s">
        <v>115</v>
      </c>
      <c r="AS679" s="143">
        <v>0</v>
      </c>
      <c r="AT679" s="203" t="s">
        <v>80</v>
      </c>
      <c r="AU679" s="574">
        <v>10000000</v>
      </c>
      <c r="AV679" s="364">
        <f t="shared" si="49"/>
        <v>2500000</v>
      </c>
      <c r="AW679" s="133">
        <f t="shared" si="50"/>
        <v>0.8</v>
      </c>
      <c r="AX679" s="201" t="s">
        <v>80</v>
      </c>
      <c r="AY679" s="86" t="s">
        <v>72</v>
      </c>
      <c r="AZ679" s="145" t="s">
        <v>14705</v>
      </c>
      <c r="BA679" s="81" t="s">
        <v>71</v>
      </c>
      <c r="BB679" s="81" t="s">
        <v>71</v>
      </c>
    </row>
    <row r="680" spans="2:54" s="296" customFormat="1" ht="15" customHeight="1" x14ac:dyDescent="0.2">
      <c r="B680" s="247">
        <v>2023</v>
      </c>
      <c r="C680" s="81">
        <v>891780111</v>
      </c>
      <c r="D680" s="82" t="s">
        <v>68</v>
      </c>
      <c r="E680" s="144" t="s">
        <v>14706</v>
      </c>
      <c r="F680" s="145" t="s">
        <v>14707</v>
      </c>
      <c r="G680" s="138">
        <v>0</v>
      </c>
      <c r="H680" s="145"/>
      <c r="I680" s="86" t="s">
        <v>78</v>
      </c>
      <c r="J680" s="81" t="s">
        <v>1527</v>
      </c>
      <c r="K680" s="141" t="s">
        <v>14700</v>
      </c>
      <c r="L680" s="248">
        <v>9500000</v>
      </c>
      <c r="M680" s="81" t="s">
        <v>73</v>
      </c>
      <c r="N680" s="145"/>
      <c r="O680" s="87" t="s">
        <v>12163</v>
      </c>
      <c r="P680" s="87">
        <v>12637472</v>
      </c>
      <c r="Q680" s="150">
        <v>1458</v>
      </c>
      <c r="R680" s="169">
        <v>45112</v>
      </c>
      <c r="S680" s="252">
        <v>2321600000</v>
      </c>
      <c r="T680" s="169">
        <v>45113</v>
      </c>
      <c r="U680" s="566">
        <f>L680</f>
        <v>9500000</v>
      </c>
      <c r="V680" s="86" t="s">
        <v>70</v>
      </c>
      <c r="W680" s="143">
        <v>85459497</v>
      </c>
      <c r="X680" s="87" t="s">
        <v>9253</v>
      </c>
      <c r="Y680" s="145"/>
      <c r="Z680" s="201">
        <v>45113</v>
      </c>
      <c r="AA680" s="201">
        <v>45113</v>
      </c>
      <c r="AB680" s="201" t="s">
        <v>80</v>
      </c>
      <c r="AC680" s="201">
        <v>45260</v>
      </c>
      <c r="AD680" s="150">
        <f t="shared" si="47"/>
        <v>147</v>
      </c>
      <c r="AE680" s="150">
        <v>0</v>
      </c>
      <c r="AF680" s="567">
        <v>0</v>
      </c>
      <c r="AG680" s="150">
        <v>0</v>
      </c>
      <c r="AH680" s="156" t="s">
        <v>80</v>
      </c>
      <c r="AI680" s="150">
        <f t="shared" si="48"/>
        <v>0</v>
      </c>
      <c r="AJ680" s="143">
        <v>0</v>
      </c>
      <c r="AK680" s="248">
        <v>0</v>
      </c>
      <c r="AL680" s="86" t="s">
        <v>80</v>
      </c>
      <c r="AM680" s="150">
        <v>0</v>
      </c>
      <c r="AN680" s="169" t="s">
        <v>80</v>
      </c>
      <c r="AO680" s="169" t="s">
        <v>80</v>
      </c>
      <c r="AP680" s="150">
        <f t="shared" si="51"/>
        <v>0</v>
      </c>
      <c r="AQ680" s="252">
        <f>+L680+AF680-AK680</f>
        <v>9500000</v>
      </c>
      <c r="AR680" s="86" t="s">
        <v>115</v>
      </c>
      <c r="AS680" s="143">
        <v>0</v>
      </c>
      <c r="AT680" s="203" t="s">
        <v>80</v>
      </c>
      <c r="AU680" s="574">
        <v>7600000</v>
      </c>
      <c r="AV680" s="364">
        <f t="shared" si="49"/>
        <v>1900000</v>
      </c>
      <c r="AW680" s="133">
        <f t="shared" si="50"/>
        <v>0.8</v>
      </c>
      <c r="AX680" s="201" t="s">
        <v>80</v>
      </c>
      <c r="AY680" s="86" t="s">
        <v>72</v>
      </c>
      <c r="AZ680" s="145" t="s">
        <v>14708</v>
      </c>
      <c r="BA680" s="81" t="s">
        <v>71</v>
      </c>
      <c r="BB680" s="81" t="s">
        <v>71</v>
      </c>
    </row>
    <row r="681" spans="2:54" s="296" customFormat="1" ht="15" customHeight="1" x14ac:dyDescent="0.2">
      <c r="B681" s="247">
        <v>2023</v>
      </c>
      <c r="C681" s="81">
        <v>891780111</v>
      </c>
      <c r="D681" s="82" t="s">
        <v>68</v>
      </c>
      <c r="E681" s="144" t="s">
        <v>14709</v>
      </c>
      <c r="F681" s="145" t="s">
        <v>14710</v>
      </c>
      <c r="G681" s="138">
        <v>0</v>
      </c>
      <c r="H681" s="145"/>
      <c r="I681" s="86" t="s">
        <v>78</v>
      </c>
      <c r="J681" s="81" t="s">
        <v>1527</v>
      </c>
      <c r="K681" s="141" t="s">
        <v>14711</v>
      </c>
      <c r="L681" s="248">
        <v>12500000</v>
      </c>
      <c r="M681" s="81" t="s">
        <v>73</v>
      </c>
      <c r="N681" s="145"/>
      <c r="O681" s="87" t="s">
        <v>13185</v>
      </c>
      <c r="P681" s="87">
        <v>1084789581</v>
      </c>
      <c r="Q681" s="150">
        <v>1458</v>
      </c>
      <c r="R681" s="169">
        <v>45112</v>
      </c>
      <c r="S681" s="252">
        <v>2321600000</v>
      </c>
      <c r="T681" s="169">
        <v>45113</v>
      </c>
      <c r="U681" s="566">
        <f>L681</f>
        <v>12500000</v>
      </c>
      <c r="V681" s="86" t="s">
        <v>70</v>
      </c>
      <c r="W681" s="143">
        <v>72004252</v>
      </c>
      <c r="X681" s="87" t="s">
        <v>12089</v>
      </c>
      <c r="Y681" s="145"/>
      <c r="Z681" s="201">
        <v>45113</v>
      </c>
      <c r="AA681" s="201">
        <v>45113</v>
      </c>
      <c r="AB681" s="201" t="s">
        <v>80</v>
      </c>
      <c r="AC681" s="201">
        <v>45260</v>
      </c>
      <c r="AD681" s="150">
        <f t="shared" si="47"/>
        <v>147</v>
      </c>
      <c r="AE681" s="150">
        <v>0</v>
      </c>
      <c r="AF681" s="567">
        <v>0</v>
      </c>
      <c r="AG681" s="150">
        <v>0</v>
      </c>
      <c r="AH681" s="156" t="s">
        <v>80</v>
      </c>
      <c r="AI681" s="150">
        <f t="shared" si="48"/>
        <v>0</v>
      </c>
      <c r="AJ681" s="143">
        <v>0</v>
      </c>
      <c r="AK681" s="248">
        <v>0</v>
      </c>
      <c r="AL681" s="86" t="s">
        <v>80</v>
      </c>
      <c r="AM681" s="150">
        <v>0</v>
      </c>
      <c r="AN681" s="169" t="s">
        <v>80</v>
      </c>
      <c r="AO681" s="169" t="s">
        <v>80</v>
      </c>
      <c r="AP681" s="150">
        <f t="shared" si="51"/>
        <v>0</v>
      </c>
      <c r="AQ681" s="252">
        <f>+L681+AF681-AK681</f>
        <v>12500000</v>
      </c>
      <c r="AR681" s="86" t="s">
        <v>115</v>
      </c>
      <c r="AS681" s="143">
        <v>0</v>
      </c>
      <c r="AT681" s="203" t="s">
        <v>80</v>
      </c>
      <c r="AU681" s="574">
        <v>12500000</v>
      </c>
      <c r="AV681" s="364">
        <f t="shared" si="49"/>
        <v>0</v>
      </c>
      <c r="AW681" s="133">
        <f t="shared" si="50"/>
        <v>1</v>
      </c>
      <c r="AX681" s="201" t="s">
        <v>80</v>
      </c>
      <c r="AY681" s="86" t="s">
        <v>800</v>
      </c>
      <c r="AZ681" s="145" t="s">
        <v>14712</v>
      </c>
      <c r="BA681" s="81" t="s">
        <v>71</v>
      </c>
      <c r="BB681" s="81" t="s">
        <v>71</v>
      </c>
    </row>
    <row r="682" spans="2:54" s="296" customFormat="1" ht="15" customHeight="1" x14ac:dyDescent="0.2">
      <c r="B682" s="247">
        <v>2023</v>
      </c>
      <c r="C682" s="81">
        <v>891780111</v>
      </c>
      <c r="D682" s="82" t="s">
        <v>68</v>
      </c>
      <c r="E682" s="144" t="s">
        <v>14713</v>
      </c>
      <c r="F682" s="145" t="s">
        <v>14714</v>
      </c>
      <c r="G682" s="138">
        <v>0</v>
      </c>
      <c r="H682" s="145"/>
      <c r="I682" s="86" t="s">
        <v>78</v>
      </c>
      <c r="J682" s="81" t="s">
        <v>1527</v>
      </c>
      <c r="K682" s="141" t="s">
        <v>14715</v>
      </c>
      <c r="L682" s="248">
        <v>12500000</v>
      </c>
      <c r="M682" s="81" t="s">
        <v>73</v>
      </c>
      <c r="N682" s="145"/>
      <c r="O682" s="87" t="s">
        <v>13415</v>
      </c>
      <c r="P682" s="87">
        <v>1084789302</v>
      </c>
      <c r="Q682" s="150">
        <v>1458</v>
      </c>
      <c r="R682" s="169">
        <v>45112</v>
      </c>
      <c r="S682" s="252">
        <v>2321600000</v>
      </c>
      <c r="T682" s="169">
        <v>45113</v>
      </c>
      <c r="U682" s="566">
        <f>L682</f>
        <v>12500000</v>
      </c>
      <c r="V682" s="86" t="s">
        <v>70</v>
      </c>
      <c r="W682" s="143">
        <v>72004252</v>
      </c>
      <c r="X682" s="87" t="s">
        <v>12089</v>
      </c>
      <c r="Y682" s="145"/>
      <c r="Z682" s="201">
        <v>45113</v>
      </c>
      <c r="AA682" s="201">
        <v>45113</v>
      </c>
      <c r="AB682" s="201" t="s">
        <v>80</v>
      </c>
      <c r="AC682" s="201">
        <v>45260</v>
      </c>
      <c r="AD682" s="150">
        <f t="shared" si="47"/>
        <v>147</v>
      </c>
      <c r="AE682" s="150">
        <v>0</v>
      </c>
      <c r="AF682" s="567">
        <v>0</v>
      </c>
      <c r="AG682" s="150">
        <v>0</v>
      </c>
      <c r="AH682" s="156" t="s">
        <v>80</v>
      </c>
      <c r="AI682" s="150">
        <f t="shared" si="48"/>
        <v>0</v>
      </c>
      <c r="AJ682" s="143">
        <v>0</v>
      </c>
      <c r="AK682" s="248">
        <v>0</v>
      </c>
      <c r="AL682" s="86" t="s">
        <v>80</v>
      </c>
      <c r="AM682" s="150">
        <v>0</v>
      </c>
      <c r="AN682" s="169" t="s">
        <v>80</v>
      </c>
      <c r="AO682" s="169" t="s">
        <v>80</v>
      </c>
      <c r="AP682" s="150">
        <f t="shared" si="51"/>
        <v>0</v>
      </c>
      <c r="AQ682" s="252">
        <f>+L682+AF682-AK682</f>
        <v>12500000</v>
      </c>
      <c r="AR682" s="86" t="s">
        <v>115</v>
      </c>
      <c r="AS682" s="143">
        <v>0</v>
      </c>
      <c r="AT682" s="203" t="s">
        <v>80</v>
      </c>
      <c r="AU682" s="574">
        <v>10000000</v>
      </c>
      <c r="AV682" s="364">
        <f t="shared" si="49"/>
        <v>2500000</v>
      </c>
      <c r="AW682" s="133">
        <f t="shared" si="50"/>
        <v>0.8</v>
      </c>
      <c r="AX682" s="201" t="s">
        <v>80</v>
      </c>
      <c r="AY682" s="86" t="s">
        <v>72</v>
      </c>
      <c r="AZ682" s="145" t="s">
        <v>14716</v>
      </c>
      <c r="BA682" s="81" t="s">
        <v>71</v>
      </c>
      <c r="BB682" s="81" t="s">
        <v>71</v>
      </c>
    </row>
    <row r="683" spans="2:54" s="296" customFormat="1" ht="15" customHeight="1" x14ac:dyDescent="0.2">
      <c r="B683" s="247">
        <v>2023</v>
      </c>
      <c r="C683" s="81">
        <v>891780111</v>
      </c>
      <c r="D683" s="82" t="s">
        <v>68</v>
      </c>
      <c r="E683" s="144" t="s">
        <v>14717</v>
      </c>
      <c r="F683" s="145" t="s">
        <v>14718</v>
      </c>
      <c r="G683" s="138">
        <v>0</v>
      </c>
      <c r="H683" s="145"/>
      <c r="I683" s="86" t="s">
        <v>78</v>
      </c>
      <c r="J683" s="81" t="s">
        <v>1527</v>
      </c>
      <c r="K683" s="141" t="s">
        <v>14719</v>
      </c>
      <c r="L683" s="248">
        <v>15500000</v>
      </c>
      <c r="M683" s="81" t="s">
        <v>73</v>
      </c>
      <c r="N683" s="145"/>
      <c r="O683" s="87" t="s">
        <v>12758</v>
      </c>
      <c r="P683" s="87">
        <v>75035405</v>
      </c>
      <c r="Q683" s="150">
        <v>1458</v>
      </c>
      <c r="R683" s="169">
        <v>45112</v>
      </c>
      <c r="S683" s="252">
        <v>2321600000</v>
      </c>
      <c r="T683" s="169">
        <v>45113</v>
      </c>
      <c r="U683" s="566">
        <f>L683</f>
        <v>15500000</v>
      </c>
      <c r="V683" s="86" t="s">
        <v>70</v>
      </c>
      <c r="W683" s="143">
        <v>85152695</v>
      </c>
      <c r="X683" s="87" t="s">
        <v>14720</v>
      </c>
      <c r="Y683" s="145"/>
      <c r="Z683" s="201">
        <v>45113</v>
      </c>
      <c r="AA683" s="201">
        <v>45113</v>
      </c>
      <c r="AB683" s="201" t="s">
        <v>80</v>
      </c>
      <c r="AC683" s="201">
        <v>45260</v>
      </c>
      <c r="AD683" s="150">
        <f t="shared" ref="AD683:AD746" si="52">+IF(AB683="1800-01-01",AC683-AA683,AC683-AB683)</f>
        <v>147</v>
      </c>
      <c r="AE683" s="150">
        <v>0</v>
      </c>
      <c r="AF683" s="567">
        <v>0</v>
      </c>
      <c r="AG683" s="150">
        <v>0</v>
      </c>
      <c r="AH683" s="156" t="s">
        <v>80</v>
      </c>
      <c r="AI683" s="150">
        <f t="shared" si="48"/>
        <v>0</v>
      </c>
      <c r="AJ683" s="143">
        <v>0</v>
      </c>
      <c r="AK683" s="248">
        <v>0</v>
      </c>
      <c r="AL683" s="86" t="s">
        <v>80</v>
      </c>
      <c r="AM683" s="150">
        <v>0</v>
      </c>
      <c r="AN683" s="169" t="s">
        <v>80</v>
      </c>
      <c r="AO683" s="169" t="s">
        <v>80</v>
      </c>
      <c r="AP683" s="150">
        <f t="shared" si="51"/>
        <v>0</v>
      </c>
      <c r="AQ683" s="252">
        <f>+L683+AF683-AK683</f>
        <v>15500000</v>
      </c>
      <c r="AR683" s="86" t="s">
        <v>115</v>
      </c>
      <c r="AS683" s="143">
        <v>0</v>
      </c>
      <c r="AT683" s="203" t="s">
        <v>80</v>
      </c>
      <c r="AU683" s="574">
        <v>12400000</v>
      </c>
      <c r="AV683" s="364">
        <f t="shared" si="49"/>
        <v>3100000</v>
      </c>
      <c r="AW683" s="133">
        <f t="shared" si="50"/>
        <v>0.8</v>
      </c>
      <c r="AX683" s="201" t="s">
        <v>80</v>
      </c>
      <c r="AY683" s="86" t="s">
        <v>72</v>
      </c>
      <c r="AZ683" s="145" t="s">
        <v>14721</v>
      </c>
      <c r="BA683" s="81" t="s">
        <v>71</v>
      </c>
      <c r="BB683" s="81" t="s">
        <v>71</v>
      </c>
    </row>
    <row r="684" spans="2:54" s="296" customFormat="1" ht="15" customHeight="1" x14ac:dyDescent="0.2">
      <c r="B684" s="247">
        <v>2023</v>
      </c>
      <c r="C684" s="81">
        <v>891780111</v>
      </c>
      <c r="D684" s="82" t="s">
        <v>68</v>
      </c>
      <c r="E684" s="144" t="s">
        <v>14722</v>
      </c>
      <c r="F684" s="145" t="s">
        <v>14723</v>
      </c>
      <c r="G684" s="138">
        <v>0</v>
      </c>
      <c r="H684" s="145"/>
      <c r="I684" s="86" t="s">
        <v>78</v>
      </c>
      <c r="J684" s="81" t="s">
        <v>1527</v>
      </c>
      <c r="K684" s="141" t="s">
        <v>14724</v>
      </c>
      <c r="L684" s="248">
        <v>14000000</v>
      </c>
      <c r="M684" s="81" t="s">
        <v>73</v>
      </c>
      <c r="N684" s="145"/>
      <c r="O684" s="87" t="s">
        <v>14367</v>
      </c>
      <c r="P684" s="87">
        <v>1083038004</v>
      </c>
      <c r="Q684" s="150">
        <v>1458</v>
      </c>
      <c r="R684" s="169">
        <v>45112</v>
      </c>
      <c r="S684" s="252">
        <v>2321600000</v>
      </c>
      <c r="T684" s="169">
        <v>45113</v>
      </c>
      <c r="U684" s="566">
        <f>L684</f>
        <v>14000000</v>
      </c>
      <c r="V684" s="86" t="s">
        <v>70</v>
      </c>
      <c r="W684" s="143">
        <v>93400727</v>
      </c>
      <c r="X684" s="87" t="s">
        <v>11494</v>
      </c>
      <c r="Y684" s="145"/>
      <c r="Z684" s="201">
        <v>45113</v>
      </c>
      <c r="AA684" s="201">
        <v>45113</v>
      </c>
      <c r="AB684" s="201" t="s">
        <v>80</v>
      </c>
      <c r="AC684" s="201">
        <v>45260</v>
      </c>
      <c r="AD684" s="150">
        <f t="shared" si="52"/>
        <v>147</v>
      </c>
      <c r="AE684" s="150">
        <v>0</v>
      </c>
      <c r="AF684" s="567">
        <v>0</v>
      </c>
      <c r="AG684" s="150">
        <v>0</v>
      </c>
      <c r="AH684" s="156" t="s">
        <v>80</v>
      </c>
      <c r="AI684" s="150">
        <f t="shared" si="48"/>
        <v>0</v>
      </c>
      <c r="AJ684" s="143">
        <v>0</v>
      </c>
      <c r="AK684" s="248">
        <v>0</v>
      </c>
      <c r="AL684" s="86" t="s">
        <v>80</v>
      </c>
      <c r="AM684" s="150">
        <v>0</v>
      </c>
      <c r="AN684" s="169" t="s">
        <v>80</v>
      </c>
      <c r="AO684" s="169" t="s">
        <v>80</v>
      </c>
      <c r="AP684" s="150">
        <f t="shared" si="51"/>
        <v>0</v>
      </c>
      <c r="AQ684" s="252">
        <f>+L684+AF684-AK684</f>
        <v>14000000</v>
      </c>
      <c r="AR684" s="86" t="s">
        <v>115</v>
      </c>
      <c r="AS684" s="143">
        <v>0</v>
      </c>
      <c r="AT684" s="203" t="s">
        <v>80</v>
      </c>
      <c r="AU684" s="574">
        <v>11200000</v>
      </c>
      <c r="AV684" s="364">
        <f t="shared" si="49"/>
        <v>2800000</v>
      </c>
      <c r="AW684" s="133">
        <f t="shared" si="50"/>
        <v>0.8</v>
      </c>
      <c r="AX684" s="201" t="s">
        <v>80</v>
      </c>
      <c r="AY684" s="86" t="s">
        <v>72</v>
      </c>
      <c r="AZ684" s="145" t="s">
        <v>14725</v>
      </c>
      <c r="BA684" s="81" t="s">
        <v>71</v>
      </c>
      <c r="BB684" s="81" t="s">
        <v>71</v>
      </c>
    </row>
    <row r="685" spans="2:54" s="296" customFormat="1" ht="15" customHeight="1" x14ac:dyDescent="0.2">
      <c r="B685" s="247">
        <v>2023</v>
      </c>
      <c r="C685" s="81">
        <v>891780111</v>
      </c>
      <c r="D685" s="82" t="s">
        <v>68</v>
      </c>
      <c r="E685" s="144" t="s">
        <v>14726</v>
      </c>
      <c r="F685" s="145" t="s">
        <v>14727</v>
      </c>
      <c r="G685" s="138">
        <v>0</v>
      </c>
      <c r="H685" s="145"/>
      <c r="I685" s="86" t="s">
        <v>78</v>
      </c>
      <c r="J685" s="81" t="s">
        <v>1527</v>
      </c>
      <c r="K685" s="141" t="s">
        <v>14728</v>
      </c>
      <c r="L685" s="248">
        <v>11000000</v>
      </c>
      <c r="M685" s="81" t="s">
        <v>73</v>
      </c>
      <c r="N685" s="145"/>
      <c r="O685" s="87" t="s">
        <v>11727</v>
      </c>
      <c r="P685" s="87">
        <v>1082958221</v>
      </c>
      <c r="Q685" s="150">
        <v>1458</v>
      </c>
      <c r="R685" s="169">
        <v>45112</v>
      </c>
      <c r="S685" s="252">
        <v>2321600000</v>
      </c>
      <c r="T685" s="169">
        <v>45113</v>
      </c>
      <c r="U685" s="566">
        <f>L685</f>
        <v>11000000</v>
      </c>
      <c r="V685" s="86" t="s">
        <v>70</v>
      </c>
      <c r="W685" s="143">
        <v>57400977</v>
      </c>
      <c r="X685" s="87" t="s">
        <v>11673</v>
      </c>
      <c r="Y685" s="145"/>
      <c r="Z685" s="201">
        <v>45113</v>
      </c>
      <c r="AA685" s="201">
        <v>45113</v>
      </c>
      <c r="AB685" s="201" t="s">
        <v>80</v>
      </c>
      <c r="AC685" s="201">
        <v>45260</v>
      </c>
      <c r="AD685" s="150">
        <f t="shared" si="52"/>
        <v>147</v>
      </c>
      <c r="AE685" s="150">
        <v>0</v>
      </c>
      <c r="AF685" s="567">
        <v>0</v>
      </c>
      <c r="AG685" s="150">
        <v>0</v>
      </c>
      <c r="AH685" s="156" t="s">
        <v>80</v>
      </c>
      <c r="AI685" s="150">
        <f t="shared" si="48"/>
        <v>0</v>
      </c>
      <c r="AJ685" s="143">
        <v>0</v>
      </c>
      <c r="AK685" s="248">
        <v>0</v>
      </c>
      <c r="AL685" s="86" t="s">
        <v>80</v>
      </c>
      <c r="AM685" s="150">
        <v>0</v>
      </c>
      <c r="AN685" s="169" t="s">
        <v>80</v>
      </c>
      <c r="AO685" s="169" t="s">
        <v>80</v>
      </c>
      <c r="AP685" s="150">
        <f t="shared" si="51"/>
        <v>0</v>
      </c>
      <c r="AQ685" s="252">
        <f>+L685+AF685-AK685</f>
        <v>11000000</v>
      </c>
      <c r="AR685" s="86" t="s">
        <v>115</v>
      </c>
      <c r="AS685" s="143">
        <v>0</v>
      </c>
      <c r="AT685" s="203" t="s">
        <v>80</v>
      </c>
      <c r="AU685" s="574">
        <v>8800000</v>
      </c>
      <c r="AV685" s="364">
        <f t="shared" si="49"/>
        <v>2200000</v>
      </c>
      <c r="AW685" s="133">
        <f t="shared" si="50"/>
        <v>0.8</v>
      </c>
      <c r="AX685" s="201" t="s">
        <v>80</v>
      </c>
      <c r="AY685" s="86" t="s">
        <v>72</v>
      </c>
      <c r="AZ685" s="145" t="s">
        <v>14729</v>
      </c>
      <c r="BA685" s="81" t="s">
        <v>71</v>
      </c>
      <c r="BB685" s="81" t="s">
        <v>71</v>
      </c>
    </row>
    <row r="686" spans="2:54" s="296" customFormat="1" ht="15" customHeight="1" x14ac:dyDescent="0.2">
      <c r="B686" s="247">
        <v>2023</v>
      </c>
      <c r="C686" s="81">
        <v>891780111</v>
      </c>
      <c r="D686" s="82" t="s">
        <v>68</v>
      </c>
      <c r="E686" s="144" t="s">
        <v>14730</v>
      </c>
      <c r="F686" s="145" t="s">
        <v>14731</v>
      </c>
      <c r="G686" s="138">
        <v>0</v>
      </c>
      <c r="H686" s="145"/>
      <c r="I686" s="86" t="s">
        <v>78</v>
      </c>
      <c r="J686" s="81" t="s">
        <v>1527</v>
      </c>
      <c r="K686" s="141" t="s">
        <v>14732</v>
      </c>
      <c r="L686" s="248">
        <v>14000000</v>
      </c>
      <c r="M686" s="81" t="s">
        <v>73</v>
      </c>
      <c r="N686" s="145"/>
      <c r="O686" s="87" t="s">
        <v>12272</v>
      </c>
      <c r="P686" s="87">
        <v>57441673</v>
      </c>
      <c r="Q686" s="150">
        <v>1458</v>
      </c>
      <c r="R686" s="169">
        <v>45112</v>
      </c>
      <c r="S686" s="252">
        <v>2321600000</v>
      </c>
      <c r="T686" s="169">
        <v>45113</v>
      </c>
      <c r="U686" s="566">
        <f>L686</f>
        <v>14000000</v>
      </c>
      <c r="V686" s="86" t="s">
        <v>70</v>
      </c>
      <c r="W686" s="143">
        <v>57400977</v>
      </c>
      <c r="X686" s="87" t="s">
        <v>11673</v>
      </c>
      <c r="Y686" s="145"/>
      <c r="Z686" s="201">
        <v>45113</v>
      </c>
      <c r="AA686" s="201">
        <v>45113</v>
      </c>
      <c r="AB686" s="201" t="s">
        <v>80</v>
      </c>
      <c r="AC686" s="201">
        <v>45260</v>
      </c>
      <c r="AD686" s="150">
        <f t="shared" si="52"/>
        <v>147</v>
      </c>
      <c r="AE686" s="150">
        <v>0</v>
      </c>
      <c r="AF686" s="567">
        <v>0</v>
      </c>
      <c r="AG686" s="150">
        <v>0</v>
      </c>
      <c r="AH686" s="156" t="s">
        <v>80</v>
      </c>
      <c r="AI686" s="150">
        <f t="shared" si="48"/>
        <v>0</v>
      </c>
      <c r="AJ686" s="143">
        <v>0</v>
      </c>
      <c r="AK686" s="248">
        <v>0</v>
      </c>
      <c r="AL686" s="86" t="s">
        <v>80</v>
      </c>
      <c r="AM686" s="150">
        <v>0</v>
      </c>
      <c r="AN686" s="169" t="s">
        <v>80</v>
      </c>
      <c r="AO686" s="169" t="s">
        <v>80</v>
      </c>
      <c r="AP686" s="150">
        <f t="shared" si="51"/>
        <v>0</v>
      </c>
      <c r="AQ686" s="252">
        <f>+L686+AF686-AK686</f>
        <v>14000000</v>
      </c>
      <c r="AR686" s="86" t="s">
        <v>115</v>
      </c>
      <c r="AS686" s="143">
        <v>0</v>
      </c>
      <c r="AT686" s="203" t="s">
        <v>80</v>
      </c>
      <c r="AU686" s="574">
        <v>11200000</v>
      </c>
      <c r="AV686" s="364">
        <f t="shared" si="49"/>
        <v>2800000</v>
      </c>
      <c r="AW686" s="133">
        <f t="shared" si="50"/>
        <v>0.8</v>
      </c>
      <c r="AX686" s="201" t="s">
        <v>80</v>
      </c>
      <c r="AY686" s="86" t="s">
        <v>72</v>
      </c>
      <c r="AZ686" s="145" t="s">
        <v>14733</v>
      </c>
      <c r="BA686" s="81" t="s">
        <v>71</v>
      </c>
      <c r="BB686" s="81" t="s">
        <v>71</v>
      </c>
    </row>
    <row r="687" spans="2:54" s="296" customFormat="1" ht="15" customHeight="1" x14ac:dyDescent="0.2">
      <c r="B687" s="247">
        <v>2023</v>
      </c>
      <c r="C687" s="81">
        <v>891780111</v>
      </c>
      <c r="D687" s="82" t="s">
        <v>68</v>
      </c>
      <c r="E687" s="144" t="s">
        <v>14734</v>
      </c>
      <c r="F687" s="145" t="s">
        <v>14735</v>
      </c>
      <c r="G687" s="138">
        <v>0</v>
      </c>
      <c r="H687" s="145"/>
      <c r="I687" s="86" t="s">
        <v>78</v>
      </c>
      <c r="J687" s="81" t="s">
        <v>1527</v>
      </c>
      <c r="K687" s="141" t="s">
        <v>14736</v>
      </c>
      <c r="L687" s="248">
        <v>17000000</v>
      </c>
      <c r="M687" s="81" t="s">
        <v>73</v>
      </c>
      <c r="N687" s="145"/>
      <c r="O687" s="87" t="s">
        <v>11999</v>
      </c>
      <c r="P687" s="87">
        <v>1082968283</v>
      </c>
      <c r="Q687" s="150">
        <v>1458</v>
      </c>
      <c r="R687" s="169">
        <v>45112</v>
      </c>
      <c r="S687" s="252">
        <v>2321600000</v>
      </c>
      <c r="T687" s="169">
        <v>45113</v>
      </c>
      <c r="U687" s="566">
        <f>L687</f>
        <v>17000000</v>
      </c>
      <c r="V687" s="86" t="s">
        <v>70</v>
      </c>
      <c r="W687" s="143">
        <v>12621405</v>
      </c>
      <c r="X687" s="87" t="s">
        <v>14334</v>
      </c>
      <c r="Y687" s="145"/>
      <c r="Z687" s="201">
        <v>45113</v>
      </c>
      <c r="AA687" s="201">
        <v>45113</v>
      </c>
      <c r="AB687" s="201" t="s">
        <v>80</v>
      </c>
      <c r="AC687" s="201">
        <v>45260</v>
      </c>
      <c r="AD687" s="150">
        <f t="shared" si="52"/>
        <v>147</v>
      </c>
      <c r="AE687" s="150">
        <v>1</v>
      </c>
      <c r="AF687" s="567">
        <v>1000000</v>
      </c>
      <c r="AG687" s="150">
        <v>0</v>
      </c>
      <c r="AH687" s="156" t="s">
        <v>80</v>
      </c>
      <c r="AI687" s="150">
        <f t="shared" si="48"/>
        <v>0</v>
      </c>
      <c r="AJ687" s="143">
        <v>0</v>
      </c>
      <c r="AK687" s="248">
        <v>0</v>
      </c>
      <c r="AL687" s="86" t="s">
        <v>80</v>
      </c>
      <c r="AM687" s="150">
        <v>0</v>
      </c>
      <c r="AN687" s="169" t="s">
        <v>80</v>
      </c>
      <c r="AO687" s="169" t="s">
        <v>80</v>
      </c>
      <c r="AP687" s="150">
        <f t="shared" si="51"/>
        <v>0</v>
      </c>
      <c r="AQ687" s="252">
        <f>+L687+AF687-AK687</f>
        <v>18000000</v>
      </c>
      <c r="AR687" s="86" t="s">
        <v>115</v>
      </c>
      <c r="AS687" s="143">
        <v>0</v>
      </c>
      <c r="AT687" s="203" t="s">
        <v>80</v>
      </c>
      <c r="AU687" s="574">
        <v>14100000</v>
      </c>
      <c r="AV687" s="364">
        <f t="shared" si="49"/>
        <v>3900000</v>
      </c>
      <c r="AW687" s="133">
        <f t="shared" si="50"/>
        <v>0.78333333333333333</v>
      </c>
      <c r="AX687" s="201" t="s">
        <v>80</v>
      </c>
      <c r="AY687" s="86" t="s">
        <v>72</v>
      </c>
      <c r="AZ687" s="145" t="s">
        <v>14737</v>
      </c>
      <c r="BA687" s="81" t="s">
        <v>71</v>
      </c>
      <c r="BB687" s="81" t="s">
        <v>71</v>
      </c>
    </row>
    <row r="688" spans="2:54" s="296" customFormat="1" ht="15" customHeight="1" x14ac:dyDescent="0.2">
      <c r="B688" s="247">
        <v>2023</v>
      </c>
      <c r="C688" s="81">
        <v>891780111</v>
      </c>
      <c r="D688" s="82" t="s">
        <v>68</v>
      </c>
      <c r="E688" s="144" t="s">
        <v>14738</v>
      </c>
      <c r="F688" s="145" t="s">
        <v>14739</v>
      </c>
      <c r="G688" s="138">
        <v>0</v>
      </c>
      <c r="H688" s="145"/>
      <c r="I688" s="86" t="s">
        <v>78</v>
      </c>
      <c r="J688" s="81" t="s">
        <v>1527</v>
      </c>
      <c r="K688" s="141" t="s">
        <v>14740</v>
      </c>
      <c r="L688" s="248">
        <v>17000000</v>
      </c>
      <c r="M688" s="81" t="s">
        <v>73</v>
      </c>
      <c r="N688" s="145"/>
      <c r="O688" s="87" t="s">
        <v>12053</v>
      </c>
      <c r="P688" s="87">
        <v>1082926372</v>
      </c>
      <c r="Q688" s="150">
        <v>1458</v>
      </c>
      <c r="R688" s="169">
        <v>45112</v>
      </c>
      <c r="S688" s="252">
        <v>2321600000</v>
      </c>
      <c r="T688" s="169">
        <v>45113</v>
      </c>
      <c r="U688" s="566">
        <f>L688</f>
        <v>17000000</v>
      </c>
      <c r="V688" s="86" t="s">
        <v>70</v>
      </c>
      <c r="W688" s="143">
        <v>12621405</v>
      </c>
      <c r="X688" s="87" t="s">
        <v>14334</v>
      </c>
      <c r="Y688" s="145"/>
      <c r="Z688" s="201">
        <v>45113</v>
      </c>
      <c r="AA688" s="201">
        <v>45113</v>
      </c>
      <c r="AB688" s="201" t="s">
        <v>80</v>
      </c>
      <c r="AC688" s="201">
        <v>45260</v>
      </c>
      <c r="AD688" s="150">
        <f t="shared" si="52"/>
        <v>147</v>
      </c>
      <c r="AE688" s="150">
        <v>0</v>
      </c>
      <c r="AF688" s="567">
        <v>0</v>
      </c>
      <c r="AG688" s="150">
        <v>0</v>
      </c>
      <c r="AH688" s="156" t="s">
        <v>80</v>
      </c>
      <c r="AI688" s="150">
        <f t="shared" si="48"/>
        <v>0</v>
      </c>
      <c r="AJ688" s="143">
        <v>0</v>
      </c>
      <c r="AK688" s="248">
        <v>0</v>
      </c>
      <c r="AL688" s="86" t="s">
        <v>80</v>
      </c>
      <c r="AM688" s="150">
        <v>0</v>
      </c>
      <c r="AN688" s="169" t="s">
        <v>80</v>
      </c>
      <c r="AO688" s="169" t="s">
        <v>80</v>
      </c>
      <c r="AP688" s="150">
        <f t="shared" si="51"/>
        <v>0</v>
      </c>
      <c r="AQ688" s="252">
        <f>+L688+AF688-AK688</f>
        <v>17000000</v>
      </c>
      <c r="AR688" s="86" t="s">
        <v>115</v>
      </c>
      <c r="AS688" s="143">
        <v>0</v>
      </c>
      <c r="AT688" s="203" t="s">
        <v>80</v>
      </c>
      <c r="AU688" s="574">
        <v>13600000</v>
      </c>
      <c r="AV688" s="364">
        <f t="shared" si="49"/>
        <v>3400000</v>
      </c>
      <c r="AW688" s="133">
        <f t="shared" si="50"/>
        <v>0.8</v>
      </c>
      <c r="AX688" s="201" t="s">
        <v>80</v>
      </c>
      <c r="AY688" s="86" t="s">
        <v>72</v>
      </c>
      <c r="AZ688" s="145" t="s">
        <v>14741</v>
      </c>
      <c r="BA688" s="81" t="s">
        <v>71</v>
      </c>
      <c r="BB688" s="81" t="s">
        <v>71</v>
      </c>
    </row>
    <row r="689" spans="2:54" s="296" customFormat="1" ht="15" customHeight="1" x14ac:dyDescent="0.2">
      <c r="B689" s="247">
        <v>2023</v>
      </c>
      <c r="C689" s="81">
        <v>891780111</v>
      </c>
      <c r="D689" s="82" t="s">
        <v>68</v>
      </c>
      <c r="E689" s="144" t="s">
        <v>14742</v>
      </c>
      <c r="F689" s="145" t="s">
        <v>14743</v>
      </c>
      <c r="G689" s="138">
        <v>0</v>
      </c>
      <c r="H689" s="145"/>
      <c r="I689" s="86" t="s">
        <v>78</v>
      </c>
      <c r="J689" s="81" t="s">
        <v>1527</v>
      </c>
      <c r="K689" s="141" t="s">
        <v>14744</v>
      </c>
      <c r="L689" s="248">
        <v>30500000</v>
      </c>
      <c r="M689" s="81" t="s">
        <v>73</v>
      </c>
      <c r="N689" s="145"/>
      <c r="O689" s="87" t="s">
        <v>12371</v>
      </c>
      <c r="P689" s="87">
        <v>7603745</v>
      </c>
      <c r="Q689" s="150">
        <v>1458</v>
      </c>
      <c r="R689" s="169">
        <v>45112</v>
      </c>
      <c r="S689" s="252">
        <v>2321600000</v>
      </c>
      <c r="T689" s="169">
        <v>45113</v>
      </c>
      <c r="U689" s="566">
        <f>L689</f>
        <v>30500000</v>
      </c>
      <c r="V689" s="86" t="s">
        <v>70</v>
      </c>
      <c r="W689" s="143">
        <v>12621405</v>
      </c>
      <c r="X689" s="87" t="s">
        <v>14334</v>
      </c>
      <c r="Y689" s="145"/>
      <c r="Z689" s="201">
        <v>45113</v>
      </c>
      <c r="AA689" s="201">
        <v>45113</v>
      </c>
      <c r="AB689" s="201" t="s">
        <v>80</v>
      </c>
      <c r="AC689" s="201">
        <v>45260</v>
      </c>
      <c r="AD689" s="150">
        <f t="shared" si="52"/>
        <v>147</v>
      </c>
      <c r="AE689" s="150">
        <v>0</v>
      </c>
      <c r="AF689" s="567">
        <v>0</v>
      </c>
      <c r="AG689" s="150">
        <v>0</v>
      </c>
      <c r="AH689" s="156" t="s">
        <v>80</v>
      </c>
      <c r="AI689" s="150">
        <f t="shared" si="48"/>
        <v>0</v>
      </c>
      <c r="AJ689" s="143">
        <v>0</v>
      </c>
      <c r="AK689" s="248">
        <v>0</v>
      </c>
      <c r="AL689" s="86" t="s">
        <v>80</v>
      </c>
      <c r="AM689" s="150">
        <v>0</v>
      </c>
      <c r="AN689" s="169" t="s">
        <v>80</v>
      </c>
      <c r="AO689" s="169" t="s">
        <v>80</v>
      </c>
      <c r="AP689" s="150">
        <f t="shared" si="51"/>
        <v>0</v>
      </c>
      <c r="AQ689" s="252">
        <f>+L689+AF689-AK689</f>
        <v>30500000</v>
      </c>
      <c r="AR689" s="86" t="s">
        <v>115</v>
      </c>
      <c r="AS689" s="143">
        <v>0</v>
      </c>
      <c r="AT689" s="203" t="s">
        <v>80</v>
      </c>
      <c r="AU689" s="574">
        <v>24400000</v>
      </c>
      <c r="AV689" s="364">
        <f t="shared" si="49"/>
        <v>6100000</v>
      </c>
      <c r="AW689" s="133">
        <f t="shared" si="50"/>
        <v>0.8</v>
      </c>
      <c r="AX689" s="201" t="s">
        <v>80</v>
      </c>
      <c r="AY689" s="86" t="s">
        <v>72</v>
      </c>
      <c r="AZ689" s="145" t="s">
        <v>14745</v>
      </c>
      <c r="BA689" s="81" t="s">
        <v>71</v>
      </c>
      <c r="BB689" s="81" t="s">
        <v>71</v>
      </c>
    </row>
    <row r="690" spans="2:54" s="296" customFormat="1" ht="15" customHeight="1" x14ac:dyDescent="0.2">
      <c r="B690" s="247">
        <v>2023</v>
      </c>
      <c r="C690" s="81">
        <v>891780111</v>
      </c>
      <c r="D690" s="82" t="s">
        <v>68</v>
      </c>
      <c r="E690" s="144" t="s">
        <v>14746</v>
      </c>
      <c r="F690" s="145" t="s">
        <v>14747</v>
      </c>
      <c r="G690" s="138">
        <v>0</v>
      </c>
      <c r="H690" s="145"/>
      <c r="I690" s="86" t="s">
        <v>78</v>
      </c>
      <c r="J690" s="81" t="s">
        <v>1527</v>
      </c>
      <c r="K690" s="141" t="s">
        <v>14748</v>
      </c>
      <c r="L690" s="248">
        <v>3800000</v>
      </c>
      <c r="M690" s="81" t="s">
        <v>73</v>
      </c>
      <c r="N690" s="145"/>
      <c r="O690" s="87" t="s">
        <v>11577</v>
      </c>
      <c r="P690" s="87">
        <v>1082886955</v>
      </c>
      <c r="Q690" s="150">
        <v>1459</v>
      </c>
      <c r="R690" s="169">
        <v>45112</v>
      </c>
      <c r="S690" s="252">
        <v>64000000</v>
      </c>
      <c r="T690" s="169">
        <v>45113</v>
      </c>
      <c r="U690" s="566">
        <f>L690</f>
        <v>3800000</v>
      </c>
      <c r="V690" s="86" t="s">
        <v>70</v>
      </c>
      <c r="W690" s="143">
        <v>41947381</v>
      </c>
      <c r="X690" s="87" t="s">
        <v>11521</v>
      </c>
      <c r="Y690" s="145"/>
      <c r="Z690" s="201">
        <v>45113</v>
      </c>
      <c r="AA690" s="201">
        <v>45114</v>
      </c>
      <c r="AB690" s="201" t="s">
        <v>80</v>
      </c>
      <c r="AC690" s="201">
        <v>45138</v>
      </c>
      <c r="AD690" s="150">
        <f t="shared" si="52"/>
        <v>24</v>
      </c>
      <c r="AE690" s="150">
        <v>0</v>
      </c>
      <c r="AF690" s="567">
        <v>0</v>
      </c>
      <c r="AG690" s="150">
        <v>0</v>
      </c>
      <c r="AH690" s="156" t="s">
        <v>80</v>
      </c>
      <c r="AI690" s="150">
        <f t="shared" si="48"/>
        <v>0</v>
      </c>
      <c r="AJ690" s="143">
        <v>0</v>
      </c>
      <c r="AK690" s="248">
        <v>0</v>
      </c>
      <c r="AL690" s="86" t="s">
        <v>80</v>
      </c>
      <c r="AM690" s="150">
        <v>0</v>
      </c>
      <c r="AN690" s="169" t="s">
        <v>80</v>
      </c>
      <c r="AO690" s="169" t="s">
        <v>80</v>
      </c>
      <c r="AP690" s="150">
        <f t="shared" si="51"/>
        <v>0</v>
      </c>
      <c r="AQ690" s="252">
        <f>+L690+AF690-AK690</f>
        <v>3800000</v>
      </c>
      <c r="AR690" s="86" t="s">
        <v>115</v>
      </c>
      <c r="AS690" s="143">
        <v>0</v>
      </c>
      <c r="AT690" s="203" t="s">
        <v>80</v>
      </c>
      <c r="AU690" s="248">
        <v>3800000</v>
      </c>
      <c r="AV690" s="364">
        <f t="shared" si="49"/>
        <v>0</v>
      </c>
      <c r="AW690" s="133">
        <f t="shared" si="50"/>
        <v>1</v>
      </c>
      <c r="AX690" s="201" t="s">
        <v>80</v>
      </c>
      <c r="AY690" s="86" t="s">
        <v>800</v>
      </c>
      <c r="AZ690" s="145" t="s">
        <v>14749</v>
      </c>
      <c r="BA690" s="81" t="s">
        <v>71</v>
      </c>
      <c r="BB690" s="81" t="s">
        <v>71</v>
      </c>
    </row>
    <row r="691" spans="2:54" s="296" customFormat="1" ht="15" customHeight="1" x14ac:dyDescent="0.2">
      <c r="B691" s="247">
        <v>2023</v>
      </c>
      <c r="C691" s="81">
        <v>891780111</v>
      </c>
      <c r="D691" s="82" t="s">
        <v>68</v>
      </c>
      <c r="E691" s="144" t="s">
        <v>14750</v>
      </c>
      <c r="F691" s="145" t="s">
        <v>14751</v>
      </c>
      <c r="G691" s="138">
        <v>0</v>
      </c>
      <c r="H691" s="145"/>
      <c r="I691" s="86" t="s">
        <v>78</v>
      </c>
      <c r="J691" s="81" t="s">
        <v>1527</v>
      </c>
      <c r="K691" s="141" t="s">
        <v>14752</v>
      </c>
      <c r="L691" s="248">
        <v>15500000</v>
      </c>
      <c r="M691" s="81" t="s">
        <v>73</v>
      </c>
      <c r="N691" s="145"/>
      <c r="O691" s="87" t="s">
        <v>12063</v>
      </c>
      <c r="P691" s="87">
        <v>7601915</v>
      </c>
      <c r="Q691" s="150">
        <v>1458</v>
      </c>
      <c r="R691" s="169">
        <v>45112</v>
      </c>
      <c r="S691" s="252">
        <v>2321600000</v>
      </c>
      <c r="T691" s="169">
        <v>45113</v>
      </c>
      <c r="U691" s="566">
        <f>L691</f>
        <v>15500000</v>
      </c>
      <c r="V691" s="86" t="s">
        <v>70</v>
      </c>
      <c r="W691" s="143">
        <v>39058006</v>
      </c>
      <c r="X691" s="87" t="s">
        <v>11844</v>
      </c>
      <c r="Y691" s="145"/>
      <c r="Z691" s="201">
        <v>45113</v>
      </c>
      <c r="AA691" s="201">
        <v>45113</v>
      </c>
      <c r="AB691" s="201" t="s">
        <v>80</v>
      </c>
      <c r="AC691" s="201">
        <v>45260</v>
      </c>
      <c r="AD691" s="150">
        <f t="shared" si="52"/>
        <v>147</v>
      </c>
      <c r="AE691" s="150">
        <v>0</v>
      </c>
      <c r="AF691" s="567">
        <v>0</v>
      </c>
      <c r="AG691" s="150">
        <v>0</v>
      </c>
      <c r="AH691" s="156" t="s">
        <v>80</v>
      </c>
      <c r="AI691" s="150">
        <f t="shared" si="48"/>
        <v>0</v>
      </c>
      <c r="AJ691" s="143">
        <v>0</v>
      </c>
      <c r="AK691" s="248">
        <v>0</v>
      </c>
      <c r="AL691" s="86" t="s">
        <v>80</v>
      </c>
      <c r="AM691" s="150">
        <v>0</v>
      </c>
      <c r="AN691" s="169" t="s">
        <v>80</v>
      </c>
      <c r="AO691" s="169" t="s">
        <v>80</v>
      </c>
      <c r="AP691" s="150">
        <f t="shared" si="51"/>
        <v>0</v>
      </c>
      <c r="AQ691" s="252">
        <f>+L691+AF691-AK691</f>
        <v>15500000</v>
      </c>
      <c r="AR691" s="86" t="s">
        <v>115</v>
      </c>
      <c r="AS691" s="143">
        <v>0</v>
      </c>
      <c r="AT691" s="203" t="s">
        <v>80</v>
      </c>
      <c r="AU691" s="248">
        <v>12400000</v>
      </c>
      <c r="AV691" s="364">
        <f t="shared" si="49"/>
        <v>3100000</v>
      </c>
      <c r="AW691" s="133">
        <f t="shared" si="50"/>
        <v>0.8</v>
      </c>
      <c r="AX691" s="201" t="s">
        <v>80</v>
      </c>
      <c r="AY691" s="86" t="s">
        <v>72</v>
      </c>
      <c r="AZ691" s="145" t="s">
        <v>14753</v>
      </c>
      <c r="BA691" s="81" t="s">
        <v>71</v>
      </c>
      <c r="BB691" s="81" t="s">
        <v>71</v>
      </c>
    </row>
    <row r="692" spans="2:54" s="296" customFormat="1" ht="15" customHeight="1" x14ac:dyDescent="0.2">
      <c r="B692" s="247">
        <v>2023</v>
      </c>
      <c r="C692" s="81">
        <v>891780111</v>
      </c>
      <c r="D692" s="82" t="s">
        <v>68</v>
      </c>
      <c r="E692" s="144" t="s">
        <v>14754</v>
      </c>
      <c r="F692" s="145" t="s">
        <v>14755</v>
      </c>
      <c r="G692" s="138">
        <v>0</v>
      </c>
      <c r="H692" s="145"/>
      <c r="I692" s="86" t="s">
        <v>78</v>
      </c>
      <c r="J692" s="81" t="s">
        <v>1527</v>
      </c>
      <c r="K692" s="141" t="s">
        <v>14756</v>
      </c>
      <c r="L692" s="248">
        <v>15500000</v>
      </c>
      <c r="M692" s="81" t="s">
        <v>73</v>
      </c>
      <c r="N692" s="145"/>
      <c r="O692" s="87" t="s">
        <v>11843</v>
      </c>
      <c r="P692" s="87">
        <v>7602309</v>
      </c>
      <c r="Q692" s="150">
        <v>1458</v>
      </c>
      <c r="R692" s="169">
        <v>45112</v>
      </c>
      <c r="S692" s="252">
        <v>2321600000</v>
      </c>
      <c r="T692" s="169">
        <v>45113</v>
      </c>
      <c r="U692" s="566">
        <f>L692</f>
        <v>15500000</v>
      </c>
      <c r="V692" s="86" t="s">
        <v>70</v>
      </c>
      <c r="W692" s="143">
        <v>39058006</v>
      </c>
      <c r="X692" s="87" t="s">
        <v>11844</v>
      </c>
      <c r="Y692" s="145"/>
      <c r="Z692" s="201">
        <v>45113</v>
      </c>
      <c r="AA692" s="201">
        <v>45113</v>
      </c>
      <c r="AB692" s="201" t="s">
        <v>80</v>
      </c>
      <c r="AC692" s="201">
        <v>45260</v>
      </c>
      <c r="AD692" s="150">
        <f t="shared" si="52"/>
        <v>147</v>
      </c>
      <c r="AE692" s="150">
        <v>0</v>
      </c>
      <c r="AF692" s="567">
        <v>0</v>
      </c>
      <c r="AG692" s="150">
        <v>0</v>
      </c>
      <c r="AH692" s="156" t="s">
        <v>80</v>
      </c>
      <c r="AI692" s="150">
        <f t="shared" si="48"/>
        <v>0</v>
      </c>
      <c r="AJ692" s="143">
        <v>0</v>
      </c>
      <c r="AK692" s="248">
        <v>0</v>
      </c>
      <c r="AL692" s="86" t="s">
        <v>80</v>
      </c>
      <c r="AM692" s="150">
        <v>0</v>
      </c>
      <c r="AN692" s="169" t="s">
        <v>80</v>
      </c>
      <c r="AO692" s="169" t="s">
        <v>80</v>
      </c>
      <c r="AP692" s="150">
        <f t="shared" si="51"/>
        <v>0</v>
      </c>
      <c r="AQ692" s="252">
        <f>+L692+AF692-AK692</f>
        <v>15500000</v>
      </c>
      <c r="AR692" s="86" t="s">
        <v>115</v>
      </c>
      <c r="AS692" s="143">
        <v>0</v>
      </c>
      <c r="AT692" s="203" t="s">
        <v>80</v>
      </c>
      <c r="AU692" s="248">
        <v>12400000</v>
      </c>
      <c r="AV692" s="364">
        <f t="shared" si="49"/>
        <v>3100000</v>
      </c>
      <c r="AW692" s="133">
        <f t="shared" si="50"/>
        <v>0.8</v>
      </c>
      <c r="AX692" s="201" t="s">
        <v>80</v>
      </c>
      <c r="AY692" s="86" t="s">
        <v>72</v>
      </c>
      <c r="AZ692" s="145" t="s">
        <v>14757</v>
      </c>
      <c r="BA692" s="81" t="s">
        <v>71</v>
      </c>
      <c r="BB692" s="81" t="s">
        <v>71</v>
      </c>
    </row>
    <row r="693" spans="2:54" s="296" customFormat="1" ht="15" customHeight="1" x14ac:dyDescent="0.2">
      <c r="B693" s="247">
        <v>2023</v>
      </c>
      <c r="C693" s="81">
        <v>891780111</v>
      </c>
      <c r="D693" s="82" t="s">
        <v>68</v>
      </c>
      <c r="E693" s="144" t="s">
        <v>14758</v>
      </c>
      <c r="F693" s="145" t="s">
        <v>14759</v>
      </c>
      <c r="G693" s="138">
        <v>0</v>
      </c>
      <c r="H693" s="145"/>
      <c r="I693" s="86" t="s">
        <v>78</v>
      </c>
      <c r="J693" s="81" t="s">
        <v>1527</v>
      </c>
      <c r="K693" s="141" t="s">
        <v>14760</v>
      </c>
      <c r="L693" s="248">
        <v>20000000</v>
      </c>
      <c r="M693" s="81" t="s">
        <v>73</v>
      </c>
      <c r="N693" s="145"/>
      <c r="O693" s="87" t="s">
        <v>12396</v>
      </c>
      <c r="P693" s="87">
        <v>85460949</v>
      </c>
      <c r="Q693" s="150">
        <v>1458</v>
      </c>
      <c r="R693" s="169">
        <v>45112</v>
      </c>
      <c r="S693" s="252">
        <v>2321600000</v>
      </c>
      <c r="T693" s="169">
        <v>45113</v>
      </c>
      <c r="U693" s="566">
        <f>L693</f>
        <v>20000000</v>
      </c>
      <c r="V693" s="86" t="s">
        <v>70</v>
      </c>
      <c r="W693" s="143">
        <v>12621405</v>
      </c>
      <c r="X693" s="87" t="s">
        <v>14334</v>
      </c>
      <c r="Y693" s="145"/>
      <c r="Z693" s="201">
        <v>45113</v>
      </c>
      <c r="AA693" s="201">
        <v>45113</v>
      </c>
      <c r="AB693" s="201" t="s">
        <v>80</v>
      </c>
      <c r="AC693" s="201">
        <v>45260</v>
      </c>
      <c r="AD693" s="150">
        <f t="shared" si="52"/>
        <v>147</v>
      </c>
      <c r="AE693" s="150">
        <v>1</v>
      </c>
      <c r="AF693" s="567">
        <v>1400000</v>
      </c>
      <c r="AG693" s="150">
        <v>0</v>
      </c>
      <c r="AH693" s="156" t="s">
        <v>80</v>
      </c>
      <c r="AI693" s="150">
        <f t="shared" si="48"/>
        <v>0</v>
      </c>
      <c r="AJ693" s="143">
        <v>0</v>
      </c>
      <c r="AK693" s="248">
        <v>0</v>
      </c>
      <c r="AL693" s="86" t="s">
        <v>80</v>
      </c>
      <c r="AM693" s="150">
        <v>0</v>
      </c>
      <c r="AN693" s="169" t="s">
        <v>80</v>
      </c>
      <c r="AO693" s="169" t="s">
        <v>80</v>
      </c>
      <c r="AP693" s="150">
        <f t="shared" si="51"/>
        <v>0</v>
      </c>
      <c r="AQ693" s="252">
        <f>+L693+AF693-AK693</f>
        <v>21400000</v>
      </c>
      <c r="AR693" s="86" t="s">
        <v>115</v>
      </c>
      <c r="AS693" s="143">
        <v>0</v>
      </c>
      <c r="AT693" s="203" t="s">
        <v>80</v>
      </c>
      <c r="AU693" s="248">
        <v>16700000</v>
      </c>
      <c r="AV693" s="364">
        <f t="shared" si="49"/>
        <v>4700000</v>
      </c>
      <c r="AW693" s="133">
        <f t="shared" si="50"/>
        <v>0.78037383177570097</v>
      </c>
      <c r="AX693" s="201" t="s">
        <v>80</v>
      </c>
      <c r="AY693" s="86" t="s">
        <v>72</v>
      </c>
      <c r="AZ693" s="145" t="s">
        <v>14761</v>
      </c>
      <c r="BA693" s="81" t="s">
        <v>71</v>
      </c>
      <c r="BB693" s="81" t="s">
        <v>71</v>
      </c>
    </row>
    <row r="694" spans="2:54" s="296" customFormat="1" ht="15" customHeight="1" x14ac:dyDescent="0.2">
      <c r="B694" s="247">
        <v>2023</v>
      </c>
      <c r="C694" s="81">
        <v>891780111</v>
      </c>
      <c r="D694" s="82" t="s">
        <v>68</v>
      </c>
      <c r="E694" s="144" t="s">
        <v>14762</v>
      </c>
      <c r="F694" s="145" t="s">
        <v>14763</v>
      </c>
      <c r="G694" s="138">
        <v>0</v>
      </c>
      <c r="H694" s="145"/>
      <c r="I694" s="86" t="s">
        <v>78</v>
      </c>
      <c r="J694" s="81" t="s">
        <v>1527</v>
      </c>
      <c r="K694" s="141" t="s">
        <v>14764</v>
      </c>
      <c r="L694" s="248">
        <v>17000000</v>
      </c>
      <c r="M694" s="81" t="s">
        <v>73</v>
      </c>
      <c r="N694" s="145"/>
      <c r="O694" s="87" t="s">
        <v>12252</v>
      </c>
      <c r="P694" s="87">
        <v>57295586</v>
      </c>
      <c r="Q694" s="150">
        <v>1458</v>
      </c>
      <c r="R694" s="169">
        <v>45112</v>
      </c>
      <c r="S694" s="252">
        <v>2321600000</v>
      </c>
      <c r="T694" s="169">
        <v>45114</v>
      </c>
      <c r="U694" s="566">
        <f>L694</f>
        <v>17000000</v>
      </c>
      <c r="V694" s="86" t="s">
        <v>70</v>
      </c>
      <c r="W694" s="143">
        <v>1082889541</v>
      </c>
      <c r="X694" s="87" t="s">
        <v>9998</v>
      </c>
      <c r="Y694" s="145"/>
      <c r="Z694" s="201">
        <v>45114</v>
      </c>
      <c r="AA694" s="201">
        <v>45114</v>
      </c>
      <c r="AB694" s="201" t="s">
        <v>80</v>
      </c>
      <c r="AC694" s="201">
        <v>45260</v>
      </c>
      <c r="AD694" s="150">
        <f t="shared" si="52"/>
        <v>146</v>
      </c>
      <c r="AE694" s="150">
        <v>0</v>
      </c>
      <c r="AF694" s="567">
        <v>0</v>
      </c>
      <c r="AG694" s="150">
        <v>0</v>
      </c>
      <c r="AH694" s="156" t="s">
        <v>80</v>
      </c>
      <c r="AI694" s="150">
        <f t="shared" si="48"/>
        <v>0</v>
      </c>
      <c r="AJ694" s="143">
        <v>0</v>
      </c>
      <c r="AK694" s="248">
        <v>0</v>
      </c>
      <c r="AL694" s="86" t="s">
        <v>80</v>
      </c>
      <c r="AM694" s="150">
        <v>0</v>
      </c>
      <c r="AN694" s="169" t="s">
        <v>80</v>
      </c>
      <c r="AO694" s="169" t="s">
        <v>80</v>
      </c>
      <c r="AP694" s="150">
        <f t="shared" si="51"/>
        <v>0</v>
      </c>
      <c r="AQ694" s="252">
        <f>+L694+AF694-AK694</f>
        <v>17000000</v>
      </c>
      <c r="AR694" s="86" t="s">
        <v>115</v>
      </c>
      <c r="AS694" s="143">
        <v>0</v>
      </c>
      <c r="AT694" s="203" t="s">
        <v>80</v>
      </c>
      <c r="AU694" s="248">
        <v>13600000</v>
      </c>
      <c r="AV694" s="364">
        <f t="shared" si="49"/>
        <v>3400000</v>
      </c>
      <c r="AW694" s="133">
        <f t="shared" si="50"/>
        <v>0.8</v>
      </c>
      <c r="AX694" s="201" t="s">
        <v>80</v>
      </c>
      <c r="AY694" s="86" t="s">
        <v>72</v>
      </c>
      <c r="AZ694" s="145" t="s">
        <v>14765</v>
      </c>
      <c r="BA694" s="81" t="s">
        <v>71</v>
      </c>
      <c r="BB694" s="81" t="s">
        <v>71</v>
      </c>
    </row>
    <row r="695" spans="2:54" s="296" customFormat="1" ht="15" customHeight="1" x14ac:dyDescent="0.2">
      <c r="B695" s="247">
        <v>2023</v>
      </c>
      <c r="C695" s="81">
        <v>891780111</v>
      </c>
      <c r="D695" s="82" t="s">
        <v>68</v>
      </c>
      <c r="E695" s="144" t="s">
        <v>14766</v>
      </c>
      <c r="F695" s="145" t="s">
        <v>14767</v>
      </c>
      <c r="G695" s="138">
        <v>0</v>
      </c>
      <c r="H695" s="145"/>
      <c r="I695" s="86" t="s">
        <v>78</v>
      </c>
      <c r="J695" s="81" t="s">
        <v>1527</v>
      </c>
      <c r="K695" s="141" t="s">
        <v>14768</v>
      </c>
      <c r="L695" s="248">
        <v>14000000</v>
      </c>
      <c r="M695" s="81" t="s">
        <v>73</v>
      </c>
      <c r="N695" s="145"/>
      <c r="O695" s="87" t="s">
        <v>12222</v>
      </c>
      <c r="P695" s="87">
        <v>57461182</v>
      </c>
      <c r="Q695" s="150">
        <v>1458</v>
      </c>
      <c r="R695" s="169">
        <v>45112</v>
      </c>
      <c r="S695" s="252">
        <v>2321600000</v>
      </c>
      <c r="T695" s="169">
        <v>45114</v>
      </c>
      <c r="U695" s="566">
        <f>L695</f>
        <v>14000000</v>
      </c>
      <c r="V695" s="86" t="s">
        <v>70</v>
      </c>
      <c r="W695" s="143">
        <v>1082889541</v>
      </c>
      <c r="X695" s="87" t="s">
        <v>9998</v>
      </c>
      <c r="Y695" s="145"/>
      <c r="Z695" s="201">
        <v>45114</v>
      </c>
      <c r="AA695" s="201">
        <v>45114</v>
      </c>
      <c r="AB695" s="201" t="s">
        <v>80</v>
      </c>
      <c r="AC695" s="201">
        <v>45260</v>
      </c>
      <c r="AD695" s="150">
        <f t="shared" si="52"/>
        <v>146</v>
      </c>
      <c r="AE695" s="150">
        <v>0</v>
      </c>
      <c r="AF695" s="567">
        <v>0</v>
      </c>
      <c r="AG695" s="150">
        <v>0</v>
      </c>
      <c r="AH695" s="156" t="s">
        <v>80</v>
      </c>
      <c r="AI695" s="150">
        <f t="shared" si="48"/>
        <v>0</v>
      </c>
      <c r="AJ695" s="143">
        <v>0</v>
      </c>
      <c r="AK695" s="248">
        <v>0</v>
      </c>
      <c r="AL695" s="86" t="s">
        <v>80</v>
      </c>
      <c r="AM695" s="150">
        <v>0</v>
      </c>
      <c r="AN695" s="169" t="s">
        <v>80</v>
      </c>
      <c r="AO695" s="169" t="s">
        <v>80</v>
      </c>
      <c r="AP695" s="150">
        <f t="shared" si="51"/>
        <v>0</v>
      </c>
      <c r="AQ695" s="252">
        <f>+L695+AF695-AK695</f>
        <v>14000000</v>
      </c>
      <c r="AR695" s="86" t="s">
        <v>115</v>
      </c>
      <c r="AS695" s="143">
        <v>0</v>
      </c>
      <c r="AT695" s="203" t="s">
        <v>80</v>
      </c>
      <c r="AU695" s="248">
        <v>11200000</v>
      </c>
      <c r="AV695" s="364">
        <f t="shared" si="49"/>
        <v>2800000</v>
      </c>
      <c r="AW695" s="133">
        <f t="shared" si="50"/>
        <v>0.8</v>
      </c>
      <c r="AX695" s="201" t="s">
        <v>80</v>
      </c>
      <c r="AY695" s="86" t="s">
        <v>72</v>
      </c>
      <c r="AZ695" s="145" t="s">
        <v>14769</v>
      </c>
      <c r="BA695" s="81" t="s">
        <v>71</v>
      </c>
      <c r="BB695" s="81" t="s">
        <v>71</v>
      </c>
    </row>
    <row r="696" spans="2:54" s="296" customFormat="1" ht="15" customHeight="1" x14ac:dyDescent="0.2">
      <c r="B696" s="247">
        <v>2023</v>
      </c>
      <c r="C696" s="81">
        <v>891780111</v>
      </c>
      <c r="D696" s="82" t="s">
        <v>68</v>
      </c>
      <c r="E696" s="144" t="s">
        <v>14770</v>
      </c>
      <c r="F696" s="145" t="s">
        <v>14771</v>
      </c>
      <c r="G696" s="138">
        <v>0</v>
      </c>
      <c r="H696" s="145"/>
      <c r="I696" s="86" t="s">
        <v>78</v>
      </c>
      <c r="J696" s="81" t="s">
        <v>1527</v>
      </c>
      <c r="K696" s="141" t="s">
        <v>14772</v>
      </c>
      <c r="L696" s="248">
        <v>12500000</v>
      </c>
      <c r="M696" s="81" t="s">
        <v>73</v>
      </c>
      <c r="N696" s="145"/>
      <c r="O696" s="87" t="s">
        <v>11755</v>
      </c>
      <c r="P696" s="87">
        <v>35117743</v>
      </c>
      <c r="Q696" s="150">
        <v>1458</v>
      </c>
      <c r="R696" s="169">
        <v>45112</v>
      </c>
      <c r="S696" s="252">
        <v>2321600000</v>
      </c>
      <c r="T696" s="169">
        <v>45114</v>
      </c>
      <c r="U696" s="566">
        <f>L696</f>
        <v>12500000</v>
      </c>
      <c r="V696" s="86" t="s">
        <v>70</v>
      </c>
      <c r="W696" s="143">
        <v>85465146</v>
      </c>
      <c r="X696" s="87" t="s">
        <v>11756</v>
      </c>
      <c r="Y696" s="145"/>
      <c r="Z696" s="201">
        <v>45114</v>
      </c>
      <c r="AA696" s="201">
        <v>45114</v>
      </c>
      <c r="AB696" s="201" t="s">
        <v>80</v>
      </c>
      <c r="AC696" s="201">
        <v>45260</v>
      </c>
      <c r="AD696" s="150">
        <f t="shared" si="52"/>
        <v>146</v>
      </c>
      <c r="AE696" s="150">
        <v>0</v>
      </c>
      <c r="AF696" s="567">
        <v>0</v>
      </c>
      <c r="AG696" s="150">
        <v>0</v>
      </c>
      <c r="AH696" s="156" t="s">
        <v>80</v>
      </c>
      <c r="AI696" s="150">
        <f t="shared" si="48"/>
        <v>0</v>
      </c>
      <c r="AJ696" s="143">
        <v>0</v>
      </c>
      <c r="AK696" s="248">
        <v>0</v>
      </c>
      <c r="AL696" s="86" t="s">
        <v>80</v>
      </c>
      <c r="AM696" s="150">
        <v>0</v>
      </c>
      <c r="AN696" s="169" t="s">
        <v>80</v>
      </c>
      <c r="AO696" s="169" t="s">
        <v>80</v>
      </c>
      <c r="AP696" s="150">
        <f t="shared" si="51"/>
        <v>0</v>
      </c>
      <c r="AQ696" s="252">
        <f>+L696+AF696-AK696</f>
        <v>12500000</v>
      </c>
      <c r="AR696" s="86" t="s">
        <v>115</v>
      </c>
      <c r="AS696" s="143">
        <v>0</v>
      </c>
      <c r="AT696" s="203" t="s">
        <v>80</v>
      </c>
      <c r="AU696" s="248">
        <v>10000000</v>
      </c>
      <c r="AV696" s="364">
        <f t="shared" si="49"/>
        <v>2500000</v>
      </c>
      <c r="AW696" s="133">
        <f t="shared" si="50"/>
        <v>0.8</v>
      </c>
      <c r="AX696" s="201" t="s">
        <v>80</v>
      </c>
      <c r="AY696" s="86" t="s">
        <v>72</v>
      </c>
      <c r="AZ696" s="145" t="s">
        <v>14773</v>
      </c>
      <c r="BA696" s="81" t="s">
        <v>71</v>
      </c>
      <c r="BB696" s="81" t="s">
        <v>71</v>
      </c>
    </row>
    <row r="697" spans="2:54" s="296" customFormat="1" ht="15" customHeight="1" x14ac:dyDescent="0.2">
      <c r="B697" s="247">
        <v>2023</v>
      </c>
      <c r="C697" s="81">
        <v>891780111</v>
      </c>
      <c r="D697" s="82" t="s">
        <v>68</v>
      </c>
      <c r="E697" s="144" t="s">
        <v>14774</v>
      </c>
      <c r="F697" s="145" t="s">
        <v>14775</v>
      </c>
      <c r="G697" s="138">
        <v>0</v>
      </c>
      <c r="H697" s="145"/>
      <c r="I697" s="86" t="s">
        <v>78</v>
      </c>
      <c r="J697" s="81" t="s">
        <v>1527</v>
      </c>
      <c r="K697" s="141" t="s">
        <v>14776</v>
      </c>
      <c r="L697" s="248">
        <v>28000000</v>
      </c>
      <c r="M697" s="81" t="s">
        <v>73</v>
      </c>
      <c r="N697" s="145"/>
      <c r="O697" s="87" t="s">
        <v>11767</v>
      </c>
      <c r="P697" s="87">
        <v>19601307</v>
      </c>
      <c r="Q697" s="150">
        <v>1458</v>
      </c>
      <c r="R697" s="169">
        <v>45112</v>
      </c>
      <c r="S697" s="252">
        <v>2321600000</v>
      </c>
      <c r="T697" s="169">
        <v>45114</v>
      </c>
      <c r="U697" s="566">
        <f>L697</f>
        <v>28000000</v>
      </c>
      <c r="V697" s="86" t="s">
        <v>70</v>
      </c>
      <c r="W697" s="143">
        <v>85465146</v>
      </c>
      <c r="X697" s="87" t="s">
        <v>11756</v>
      </c>
      <c r="Y697" s="145"/>
      <c r="Z697" s="201">
        <v>45114</v>
      </c>
      <c r="AA697" s="201">
        <v>45114</v>
      </c>
      <c r="AB697" s="201" t="s">
        <v>80</v>
      </c>
      <c r="AC697" s="201">
        <v>45260</v>
      </c>
      <c r="AD697" s="150">
        <f t="shared" si="52"/>
        <v>146</v>
      </c>
      <c r="AE697" s="150">
        <v>0</v>
      </c>
      <c r="AF697" s="567">
        <v>0</v>
      </c>
      <c r="AG697" s="150">
        <v>0</v>
      </c>
      <c r="AH697" s="156" t="s">
        <v>80</v>
      </c>
      <c r="AI697" s="150">
        <f t="shared" si="48"/>
        <v>0</v>
      </c>
      <c r="AJ697" s="143">
        <v>0</v>
      </c>
      <c r="AK697" s="248">
        <v>0</v>
      </c>
      <c r="AL697" s="86" t="s">
        <v>80</v>
      </c>
      <c r="AM697" s="150">
        <v>0</v>
      </c>
      <c r="AN697" s="169" t="s">
        <v>80</v>
      </c>
      <c r="AO697" s="169" t="s">
        <v>80</v>
      </c>
      <c r="AP697" s="150">
        <f t="shared" si="51"/>
        <v>0</v>
      </c>
      <c r="AQ697" s="252">
        <f>+L697+AF697-AK697</f>
        <v>28000000</v>
      </c>
      <c r="AR697" s="86" t="s">
        <v>115</v>
      </c>
      <c r="AS697" s="143">
        <v>0</v>
      </c>
      <c r="AT697" s="203" t="s">
        <v>80</v>
      </c>
      <c r="AU697" s="248">
        <v>22400000</v>
      </c>
      <c r="AV697" s="364">
        <f t="shared" si="49"/>
        <v>5600000</v>
      </c>
      <c r="AW697" s="133">
        <f t="shared" si="50"/>
        <v>0.8</v>
      </c>
      <c r="AX697" s="201" t="s">
        <v>80</v>
      </c>
      <c r="AY697" s="86" t="s">
        <v>72</v>
      </c>
      <c r="AZ697" s="145" t="s">
        <v>14777</v>
      </c>
      <c r="BA697" s="81" t="s">
        <v>71</v>
      </c>
      <c r="BB697" s="81" t="s">
        <v>71</v>
      </c>
    </row>
    <row r="698" spans="2:54" s="296" customFormat="1" ht="15" customHeight="1" x14ac:dyDescent="0.2">
      <c r="B698" s="247">
        <v>2023</v>
      </c>
      <c r="C698" s="81">
        <v>891780111</v>
      </c>
      <c r="D698" s="82" t="s">
        <v>68</v>
      </c>
      <c r="E698" s="144" t="s">
        <v>14778</v>
      </c>
      <c r="F698" s="145" t="s">
        <v>14779</v>
      </c>
      <c r="G698" s="138">
        <v>0</v>
      </c>
      <c r="H698" s="145"/>
      <c r="I698" s="86" t="s">
        <v>78</v>
      </c>
      <c r="J698" s="81" t="s">
        <v>1527</v>
      </c>
      <c r="K698" s="141" t="s">
        <v>14780</v>
      </c>
      <c r="L698" s="248">
        <v>14000000</v>
      </c>
      <c r="M698" s="81" t="s">
        <v>73</v>
      </c>
      <c r="N698" s="145"/>
      <c r="O698" s="87" t="s">
        <v>11808</v>
      </c>
      <c r="P698" s="87">
        <v>1083567834</v>
      </c>
      <c r="Q698" s="150">
        <v>1458</v>
      </c>
      <c r="R698" s="169">
        <v>45112</v>
      </c>
      <c r="S698" s="252">
        <v>2321600000</v>
      </c>
      <c r="T698" s="169">
        <v>45114</v>
      </c>
      <c r="U698" s="566">
        <f>L698</f>
        <v>14000000</v>
      </c>
      <c r="V698" s="86" t="s">
        <v>70</v>
      </c>
      <c r="W698" s="143">
        <v>85465146</v>
      </c>
      <c r="X698" s="87" t="s">
        <v>11756</v>
      </c>
      <c r="Y698" s="145"/>
      <c r="Z698" s="201">
        <v>45114</v>
      </c>
      <c r="AA698" s="201">
        <v>45114</v>
      </c>
      <c r="AB698" s="201" t="s">
        <v>80</v>
      </c>
      <c r="AC698" s="201">
        <v>45260</v>
      </c>
      <c r="AD698" s="150">
        <f t="shared" si="52"/>
        <v>146</v>
      </c>
      <c r="AE698" s="150">
        <v>0</v>
      </c>
      <c r="AF698" s="567">
        <v>0</v>
      </c>
      <c r="AG698" s="150">
        <v>0</v>
      </c>
      <c r="AH698" s="156" t="s">
        <v>80</v>
      </c>
      <c r="AI698" s="150">
        <f t="shared" si="48"/>
        <v>0</v>
      </c>
      <c r="AJ698" s="143">
        <v>0</v>
      </c>
      <c r="AK698" s="248">
        <v>0</v>
      </c>
      <c r="AL698" s="86" t="s">
        <v>80</v>
      </c>
      <c r="AM698" s="150">
        <v>0</v>
      </c>
      <c r="AN698" s="169" t="s">
        <v>80</v>
      </c>
      <c r="AO698" s="169" t="s">
        <v>80</v>
      </c>
      <c r="AP698" s="150">
        <f t="shared" si="51"/>
        <v>0</v>
      </c>
      <c r="AQ698" s="252">
        <f>+L698+AF698-AK698</f>
        <v>14000000</v>
      </c>
      <c r="AR698" s="86" t="s">
        <v>115</v>
      </c>
      <c r="AS698" s="143">
        <v>0</v>
      </c>
      <c r="AT698" s="203" t="s">
        <v>80</v>
      </c>
      <c r="AU698" s="248">
        <v>11200000</v>
      </c>
      <c r="AV698" s="364">
        <f t="shared" si="49"/>
        <v>2800000</v>
      </c>
      <c r="AW698" s="133">
        <f t="shared" si="50"/>
        <v>0.8</v>
      </c>
      <c r="AX698" s="201" t="s">
        <v>80</v>
      </c>
      <c r="AY698" s="86" t="s">
        <v>72</v>
      </c>
      <c r="AZ698" s="145" t="s">
        <v>14781</v>
      </c>
      <c r="BA698" s="81" t="s">
        <v>71</v>
      </c>
      <c r="BB698" s="81" t="s">
        <v>71</v>
      </c>
    </row>
    <row r="699" spans="2:54" s="296" customFormat="1" ht="15" customHeight="1" x14ac:dyDescent="0.2">
      <c r="B699" s="247">
        <v>2023</v>
      </c>
      <c r="C699" s="81">
        <v>891780111</v>
      </c>
      <c r="D699" s="82" t="s">
        <v>68</v>
      </c>
      <c r="E699" s="144" t="s">
        <v>14782</v>
      </c>
      <c r="F699" s="145" t="s">
        <v>14783</v>
      </c>
      <c r="G699" s="138">
        <v>0</v>
      </c>
      <c r="H699" s="145"/>
      <c r="I699" s="86" t="s">
        <v>78</v>
      </c>
      <c r="J699" s="81" t="s">
        <v>1527</v>
      </c>
      <c r="K699" s="141" t="s">
        <v>14784</v>
      </c>
      <c r="L699" s="248">
        <v>15500000</v>
      </c>
      <c r="M699" s="81" t="s">
        <v>73</v>
      </c>
      <c r="N699" s="145"/>
      <c r="O699" s="87" t="s">
        <v>11849</v>
      </c>
      <c r="P699" s="87">
        <v>7634396</v>
      </c>
      <c r="Q699" s="150">
        <v>1458</v>
      </c>
      <c r="R699" s="169">
        <v>45112</v>
      </c>
      <c r="S699" s="252">
        <v>2321600000</v>
      </c>
      <c r="T699" s="169">
        <v>45114</v>
      </c>
      <c r="U699" s="566">
        <f>L699</f>
        <v>15500000</v>
      </c>
      <c r="V699" s="86" t="s">
        <v>70</v>
      </c>
      <c r="W699" s="143">
        <v>85465146</v>
      </c>
      <c r="X699" s="87" t="s">
        <v>11756</v>
      </c>
      <c r="Y699" s="145"/>
      <c r="Z699" s="201">
        <v>45114</v>
      </c>
      <c r="AA699" s="201">
        <v>45114</v>
      </c>
      <c r="AB699" s="201" t="s">
        <v>80</v>
      </c>
      <c r="AC699" s="201">
        <v>45260</v>
      </c>
      <c r="AD699" s="150">
        <f t="shared" si="52"/>
        <v>146</v>
      </c>
      <c r="AE699" s="150">
        <v>0</v>
      </c>
      <c r="AF699" s="567">
        <v>0</v>
      </c>
      <c r="AG699" s="150">
        <v>0</v>
      </c>
      <c r="AH699" s="156" t="s">
        <v>80</v>
      </c>
      <c r="AI699" s="150">
        <f t="shared" si="48"/>
        <v>0</v>
      </c>
      <c r="AJ699" s="143">
        <v>0</v>
      </c>
      <c r="AK699" s="248">
        <v>0</v>
      </c>
      <c r="AL699" s="86" t="s">
        <v>80</v>
      </c>
      <c r="AM699" s="150">
        <v>0</v>
      </c>
      <c r="AN699" s="169" t="s">
        <v>80</v>
      </c>
      <c r="AO699" s="169" t="s">
        <v>80</v>
      </c>
      <c r="AP699" s="150">
        <f t="shared" si="51"/>
        <v>0</v>
      </c>
      <c r="AQ699" s="252">
        <f>+L699+AF699-AK699</f>
        <v>15500000</v>
      </c>
      <c r="AR699" s="86" t="s">
        <v>115</v>
      </c>
      <c r="AS699" s="143">
        <v>0</v>
      </c>
      <c r="AT699" s="203" t="s">
        <v>80</v>
      </c>
      <c r="AU699" s="248">
        <v>12400000</v>
      </c>
      <c r="AV699" s="364">
        <f t="shared" si="49"/>
        <v>3100000</v>
      </c>
      <c r="AW699" s="133">
        <f t="shared" si="50"/>
        <v>0.8</v>
      </c>
      <c r="AX699" s="201" t="s">
        <v>80</v>
      </c>
      <c r="AY699" s="86" t="s">
        <v>72</v>
      </c>
      <c r="AZ699" s="145" t="s">
        <v>14785</v>
      </c>
      <c r="BA699" s="81" t="s">
        <v>71</v>
      </c>
      <c r="BB699" s="81" t="s">
        <v>71</v>
      </c>
    </row>
    <row r="700" spans="2:54" s="296" customFormat="1" ht="15" customHeight="1" x14ac:dyDescent="0.2">
      <c r="B700" s="247">
        <v>2023</v>
      </c>
      <c r="C700" s="81">
        <v>891780111</v>
      </c>
      <c r="D700" s="82" t="s">
        <v>68</v>
      </c>
      <c r="E700" s="144" t="s">
        <v>14786</v>
      </c>
      <c r="F700" s="145" t="s">
        <v>14787</v>
      </c>
      <c r="G700" s="138">
        <v>0</v>
      </c>
      <c r="H700" s="145"/>
      <c r="I700" s="86" t="s">
        <v>78</v>
      </c>
      <c r="J700" s="81" t="s">
        <v>1527</v>
      </c>
      <c r="K700" s="141" t="s">
        <v>14788</v>
      </c>
      <c r="L700" s="248">
        <v>14000000</v>
      </c>
      <c r="M700" s="81" t="s">
        <v>73</v>
      </c>
      <c r="N700" s="145"/>
      <c r="O700" s="87" t="s">
        <v>11921</v>
      </c>
      <c r="P700" s="87">
        <v>1082872335</v>
      </c>
      <c r="Q700" s="150">
        <v>1458</v>
      </c>
      <c r="R700" s="169">
        <v>45112</v>
      </c>
      <c r="S700" s="252">
        <v>2321600000</v>
      </c>
      <c r="T700" s="169">
        <v>45114</v>
      </c>
      <c r="U700" s="566">
        <f>L700</f>
        <v>14000000</v>
      </c>
      <c r="V700" s="86" t="s">
        <v>70</v>
      </c>
      <c r="W700" s="143">
        <v>85465146</v>
      </c>
      <c r="X700" s="87" t="s">
        <v>11756</v>
      </c>
      <c r="Y700" s="145"/>
      <c r="Z700" s="201">
        <v>45114</v>
      </c>
      <c r="AA700" s="201">
        <v>45114</v>
      </c>
      <c r="AB700" s="201" t="s">
        <v>80</v>
      </c>
      <c r="AC700" s="201">
        <v>45260</v>
      </c>
      <c r="AD700" s="150">
        <f t="shared" si="52"/>
        <v>146</v>
      </c>
      <c r="AE700" s="150">
        <v>0</v>
      </c>
      <c r="AF700" s="567">
        <v>0</v>
      </c>
      <c r="AG700" s="150">
        <v>0</v>
      </c>
      <c r="AH700" s="156" t="s">
        <v>80</v>
      </c>
      <c r="AI700" s="150">
        <f t="shared" si="48"/>
        <v>0</v>
      </c>
      <c r="AJ700" s="143">
        <v>0</v>
      </c>
      <c r="AK700" s="248">
        <v>0</v>
      </c>
      <c r="AL700" s="86" t="s">
        <v>80</v>
      </c>
      <c r="AM700" s="150">
        <v>0</v>
      </c>
      <c r="AN700" s="169" t="s">
        <v>80</v>
      </c>
      <c r="AO700" s="169" t="s">
        <v>80</v>
      </c>
      <c r="AP700" s="150">
        <f t="shared" si="51"/>
        <v>0</v>
      </c>
      <c r="AQ700" s="252">
        <f>+L700+AF700-AK700</f>
        <v>14000000</v>
      </c>
      <c r="AR700" s="86" t="s">
        <v>115</v>
      </c>
      <c r="AS700" s="143">
        <v>0</v>
      </c>
      <c r="AT700" s="203" t="s">
        <v>80</v>
      </c>
      <c r="AU700" s="248">
        <v>11200000</v>
      </c>
      <c r="AV700" s="364">
        <f t="shared" si="49"/>
        <v>2800000</v>
      </c>
      <c r="AW700" s="133">
        <f t="shared" si="50"/>
        <v>0.8</v>
      </c>
      <c r="AX700" s="201" t="s">
        <v>80</v>
      </c>
      <c r="AY700" s="86" t="s">
        <v>72</v>
      </c>
      <c r="AZ700" s="145" t="s">
        <v>14789</v>
      </c>
      <c r="BA700" s="81" t="s">
        <v>71</v>
      </c>
      <c r="BB700" s="81" t="s">
        <v>71</v>
      </c>
    </row>
    <row r="701" spans="2:54" s="296" customFormat="1" ht="15" customHeight="1" x14ac:dyDescent="0.2">
      <c r="B701" s="247">
        <v>2023</v>
      </c>
      <c r="C701" s="81">
        <v>891780111</v>
      </c>
      <c r="D701" s="82" t="s">
        <v>68</v>
      </c>
      <c r="E701" s="144" t="s">
        <v>14790</v>
      </c>
      <c r="F701" s="145" t="s">
        <v>14791</v>
      </c>
      <c r="G701" s="138">
        <v>0</v>
      </c>
      <c r="H701" s="145"/>
      <c r="I701" s="86" t="s">
        <v>78</v>
      </c>
      <c r="J701" s="81" t="s">
        <v>1527</v>
      </c>
      <c r="K701" s="141" t="s">
        <v>14792</v>
      </c>
      <c r="L701" s="248">
        <v>11000000</v>
      </c>
      <c r="M701" s="81" t="s">
        <v>73</v>
      </c>
      <c r="N701" s="145"/>
      <c r="O701" s="87" t="s">
        <v>11859</v>
      </c>
      <c r="P701" s="87">
        <v>1082972337</v>
      </c>
      <c r="Q701" s="150">
        <v>1458</v>
      </c>
      <c r="R701" s="169">
        <v>45112</v>
      </c>
      <c r="S701" s="252">
        <v>2321600000</v>
      </c>
      <c r="T701" s="169">
        <v>45114</v>
      </c>
      <c r="U701" s="566">
        <f>L701</f>
        <v>11000000</v>
      </c>
      <c r="V701" s="86" t="s">
        <v>70</v>
      </c>
      <c r="W701" s="143">
        <v>85465146</v>
      </c>
      <c r="X701" s="87" t="s">
        <v>11756</v>
      </c>
      <c r="Y701" s="145"/>
      <c r="Z701" s="201">
        <v>45114</v>
      </c>
      <c r="AA701" s="201">
        <v>45114</v>
      </c>
      <c r="AB701" s="201" t="s">
        <v>80</v>
      </c>
      <c r="AC701" s="201">
        <v>45260</v>
      </c>
      <c r="AD701" s="150">
        <f t="shared" si="52"/>
        <v>146</v>
      </c>
      <c r="AE701" s="150">
        <v>0</v>
      </c>
      <c r="AF701" s="567">
        <v>0</v>
      </c>
      <c r="AG701" s="150">
        <v>0</v>
      </c>
      <c r="AH701" s="156" t="s">
        <v>80</v>
      </c>
      <c r="AI701" s="150">
        <f t="shared" si="48"/>
        <v>0</v>
      </c>
      <c r="AJ701" s="143">
        <v>0</v>
      </c>
      <c r="AK701" s="248">
        <v>0</v>
      </c>
      <c r="AL701" s="86" t="s">
        <v>80</v>
      </c>
      <c r="AM701" s="150">
        <v>0</v>
      </c>
      <c r="AN701" s="169" t="s">
        <v>80</v>
      </c>
      <c r="AO701" s="169" t="s">
        <v>80</v>
      </c>
      <c r="AP701" s="150">
        <f t="shared" si="51"/>
        <v>0</v>
      </c>
      <c r="AQ701" s="252">
        <f>+L701+AF701-AK701</f>
        <v>11000000</v>
      </c>
      <c r="AR701" s="86" t="s">
        <v>115</v>
      </c>
      <c r="AS701" s="143">
        <v>0</v>
      </c>
      <c r="AT701" s="203" t="s">
        <v>80</v>
      </c>
      <c r="AU701" s="248">
        <v>8800000</v>
      </c>
      <c r="AV701" s="364">
        <f t="shared" si="49"/>
        <v>2200000</v>
      </c>
      <c r="AW701" s="133">
        <f t="shared" si="50"/>
        <v>0.8</v>
      </c>
      <c r="AX701" s="201" t="s">
        <v>80</v>
      </c>
      <c r="AY701" s="86" t="s">
        <v>72</v>
      </c>
      <c r="AZ701" s="145" t="s">
        <v>14793</v>
      </c>
      <c r="BA701" s="81" t="s">
        <v>71</v>
      </c>
      <c r="BB701" s="81" t="s">
        <v>71</v>
      </c>
    </row>
    <row r="702" spans="2:54" s="296" customFormat="1" ht="15" customHeight="1" x14ac:dyDescent="0.2">
      <c r="B702" s="247">
        <v>2023</v>
      </c>
      <c r="C702" s="81">
        <v>891780111</v>
      </c>
      <c r="D702" s="82" t="s">
        <v>68</v>
      </c>
      <c r="E702" s="144" t="s">
        <v>14794</v>
      </c>
      <c r="F702" s="145" t="s">
        <v>14795</v>
      </c>
      <c r="G702" s="138">
        <v>0</v>
      </c>
      <c r="H702" s="145"/>
      <c r="I702" s="86" t="s">
        <v>78</v>
      </c>
      <c r="J702" s="81" t="s">
        <v>1527</v>
      </c>
      <c r="K702" s="141" t="s">
        <v>14796</v>
      </c>
      <c r="L702" s="248">
        <v>9500000</v>
      </c>
      <c r="M702" s="81" t="s">
        <v>73</v>
      </c>
      <c r="N702" s="145"/>
      <c r="O702" s="87" t="s">
        <v>11936</v>
      </c>
      <c r="P702" s="87">
        <v>1083023147</v>
      </c>
      <c r="Q702" s="150">
        <v>1458</v>
      </c>
      <c r="R702" s="169">
        <v>45112</v>
      </c>
      <c r="S702" s="252">
        <v>2321600000</v>
      </c>
      <c r="T702" s="169">
        <v>45114</v>
      </c>
      <c r="U702" s="566">
        <f>L702</f>
        <v>9500000</v>
      </c>
      <c r="V702" s="86" t="s">
        <v>70</v>
      </c>
      <c r="W702" s="143">
        <v>93400727</v>
      </c>
      <c r="X702" s="87" t="s">
        <v>11494</v>
      </c>
      <c r="Y702" s="145"/>
      <c r="Z702" s="201">
        <v>45114</v>
      </c>
      <c r="AA702" s="201">
        <v>45114</v>
      </c>
      <c r="AB702" s="201" t="s">
        <v>80</v>
      </c>
      <c r="AC702" s="201">
        <v>45260</v>
      </c>
      <c r="AD702" s="150">
        <f t="shared" si="52"/>
        <v>146</v>
      </c>
      <c r="AE702" s="150">
        <v>0</v>
      </c>
      <c r="AF702" s="567">
        <v>0</v>
      </c>
      <c r="AG702" s="150">
        <v>0</v>
      </c>
      <c r="AH702" s="156" t="s">
        <v>80</v>
      </c>
      <c r="AI702" s="150">
        <f t="shared" si="48"/>
        <v>0</v>
      </c>
      <c r="AJ702" s="143">
        <v>0</v>
      </c>
      <c r="AK702" s="248">
        <v>0</v>
      </c>
      <c r="AL702" s="86" t="s">
        <v>80</v>
      </c>
      <c r="AM702" s="150">
        <v>0</v>
      </c>
      <c r="AN702" s="169" t="s">
        <v>80</v>
      </c>
      <c r="AO702" s="169" t="s">
        <v>80</v>
      </c>
      <c r="AP702" s="150">
        <f t="shared" si="51"/>
        <v>0</v>
      </c>
      <c r="AQ702" s="252">
        <f>+L702+AF702-AK702</f>
        <v>9500000</v>
      </c>
      <c r="AR702" s="86" t="s">
        <v>115</v>
      </c>
      <c r="AS702" s="143">
        <v>0</v>
      </c>
      <c r="AT702" s="203" t="s">
        <v>80</v>
      </c>
      <c r="AU702" s="248">
        <v>7600000</v>
      </c>
      <c r="AV702" s="364">
        <f t="shared" si="49"/>
        <v>1900000</v>
      </c>
      <c r="AW702" s="133">
        <f t="shared" si="50"/>
        <v>0.8</v>
      </c>
      <c r="AX702" s="201" t="s">
        <v>80</v>
      </c>
      <c r="AY702" s="86" t="s">
        <v>72</v>
      </c>
      <c r="AZ702" s="145" t="s">
        <v>14797</v>
      </c>
      <c r="BA702" s="81" t="s">
        <v>71</v>
      </c>
      <c r="BB702" s="81" t="s">
        <v>71</v>
      </c>
    </row>
    <row r="703" spans="2:54" s="296" customFormat="1" ht="15" customHeight="1" x14ac:dyDescent="0.2">
      <c r="B703" s="247">
        <v>2023</v>
      </c>
      <c r="C703" s="81">
        <v>891780111</v>
      </c>
      <c r="D703" s="82" t="s">
        <v>68</v>
      </c>
      <c r="E703" s="144" t="s">
        <v>14798</v>
      </c>
      <c r="F703" s="145" t="s">
        <v>14799</v>
      </c>
      <c r="G703" s="138">
        <v>0</v>
      </c>
      <c r="H703" s="145"/>
      <c r="I703" s="86" t="s">
        <v>78</v>
      </c>
      <c r="J703" s="81" t="s">
        <v>1527</v>
      </c>
      <c r="K703" s="141" t="s">
        <v>14800</v>
      </c>
      <c r="L703" s="248">
        <v>19250000</v>
      </c>
      <c r="M703" s="81" t="s">
        <v>73</v>
      </c>
      <c r="N703" s="145"/>
      <c r="O703" s="87" t="s">
        <v>11797</v>
      </c>
      <c r="P703" s="87">
        <v>1082882287</v>
      </c>
      <c r="Q703" s="150">
        <v>1458</v>
      </c>
      <c r="R703" s="169">
        <v>45112</v>
      </c>
      <c r="S703" s="252">
        <v>2321600000</v>
      </c>
      <c r="T703" s="169">
        <v>45114</v>
      </c>
      <c r="U703" s="566">
        <f>L703</f>
        <v>19250000</v>
      </c>
      <c r="V703" s="86" t="s">
        <v>70</v>
      </c>
      <c r="W703" s="143">
        <v>12621405</v>
      </c>
      <c r="X703" s="87" t="s">
        <v>14334</v>
      </c>
      <c r="Y703" s="145"/>
      <c r="Z703" s="201">
        <v>45114</v>
      </c>
      <c r="AA703" s="201">
        <v>45114</v>
      </c>
      <c r="AB703" s="201" t="s">
        <v>80</v>
      </c>
      <c r="AC703" s="201">
        <v>45260</v>
      </c>
      <c r="AD703" s="150">
        <f t="shared" si="52"/>
        <v>146</v>
      </c>
      <c r="AE703" s="150">
        <v>0</v>
      </c>
      <c r="AF703" s="567">
        <v>0</v>
      </c>
      <c r="AG703" s="150">
        <v>0</v>
      </c>
      <c r="AH703" s="156" t="s">
        <v>80</v>
      </c>
      <c r="AI703" s="150">
        <f t="shared" si="48"/>
        <v>0</v>
      </c>
      <c r="AJ703" s="143">
        <v>0</v>
      </c>
      <c r="AK703" s="248">
        <v>0</v>
      </c>
      <c r="AL703" s="86" t="s">
        <v>80</v>
      </c>
      <c r="AM703" s="150">
        <v>0</v>
      </c>
      <c r="AN703" s="169" t="s">
        <v>80</v>
      </c>
      <c r="AO703" s="169" t="s">
        <v>80</v>
      </c>
      <c r="AP703" s="150">
        <f t="shared" si="51"/>
        <v>0</v>
      </c>
      <c r="AQ703" s="252">
        <f>+L703+AF703-AK703</f>
        <v>19250000</v>
      </c>
      <c r="AR703" s="86" t="s">
        <v>115</v>
      </c>
      <c r="AS703" s="143">
        <v>0</v>
      </c>
      <c r="AT703" s="203" t="s">
        <v>80</v>
      </c>
      <c r="AU703" s="248">
        <v>15400000</v>
      </c>
      <c r="AV703" s="364">
        <f t="shared" si="49"/>
        <v>3850000</v>
      </c>
      <c r="AW703" s="133">
        <f t="shared" si="50"/>
        <v>0.8</v>
      </c>
      <c r="AX703" s="201" t="s">
        <v>80</v>
      </c>
      <c r="AY703" s="86" t="s">
        <v>72</v>
      </c>
      <c r="AZ703" s="145" t="s">
        <v>14801</v>
      </c>
      <c r="BA703" s="81" t="s">
        <v>71</v>
      </c>
      <c r="BB703" s="81" t="s">
        <v>71</v>
      </c>
    </row>
    <row r="704" spans="2:54" s="296" customFormat="1" ht="15" customHeight="1" x14ac:dyDescent="0.2">
      <c r="B704" s="247">
        <v>2023</v>
      </c>
      <c r="C704" s="81">
        <v>891780111</v>
      </c>
      <c r="D704" s="82" t="s">
        <v>68</v>
      </c>
      <c r="E704" s="144" t="s">
        <v>14802</v>
      </c>
      <c r="F704" s="145" t="s">
        <v>14803</v>
      </c>
      <c r="G704" s="138">
        <v>0</v>
      </c>
      <c r="H704" s="145"/>
      <c r="I704" s="86" t="s">
        <v>78</v>
      </c>
      <c r="J704" s="81" t="s">
        <v>1527</v>
      </c>
      <c r="K704" s="141" t="s">
        <v>14804</v>
      </c>
      <c r="L704" s="248">
        <v>17000000</v>
      </c>
      <c r="M704" s="81" t="s">
        <v>73</v>
      </c>
      <c r="N704" s="145"/>
      <c r="O704" s="87" t="s">
        <v>12571</v>
      </c>
      <c r="P704" s="87">
        <v>1082977841</v>
      </c>
      <c r="Q704" s="150">
        <v>1458</v>
      </c>
      <c r="R704" s="169">
        <v>45112</v>
      </c>
      <c r="S704" s="252">
        <v>2321600000</v>
      </c>
      <c r="T704" s="169">
        <v>45114</v>
      </c>
      <c r="U704" s="566">
        <f>L704</f>
        <v>17000000</v>
      </c>
      <c r="V704" s="86" t="s">
        <v>70</v>
      </c>
      <c r="W704" s="143">
        <v>85460304</v>
      </c>
      <c r="X704" s="87" t="s">
        <v>12572</v>
      </c>
      <c r="Y704" s="145"/>
      <c r="Z704" s="201">
        <v>45114</v>
      </c>
      <c r="AA704" s="201">
        <v>45114</v>
      </c>
      <c r="AB704" s="201" t="s">
        <v>80</v>
      </c>
      <c r="AC704" s="201">
        <v>45260</v>
      </c>
      <c r="AD704" s="150">
        <f t="shared" si="52"/>
        <v>146</v>
      </c>
      <c r="AE704" s="150">
        <v>0</v>
      </c>
      <c r="AF704" s="567">
        <v>0</v>
      </c>
      <c r="AG704" s="150">
        <v>0</v>
      </c>
      <c r="AH704" s="156" t="s">
        <v>80</v>
      </c>
      <c r="AI704" s="150">
        <f t="shared" si="48"/>
        <v>0</v>
      </c>
      <c r="AJ704" s="143">
        <v>0</v>
      </c>
      <c r="AK704" s="248">
        <v>0</v>
      </c>
      <c r="AL704" s="86" t="s">
        <v>80</v>
      </c>
      <c r="AM704" s="150">
        <v>0</v>
      </c>
      <c r="AN704" s="169" t="s">
        <v>80</v>
      </c>
      <c r="AO704" s="169" t="s">
        <v>80</v>
      </c>
      <c r="AP704" s="150">
        <f t="shared" si="51"/>
        <v>0</v>
      </c>
      <c r="AQ704" s="252">
        <f>+L704+AF704-AK704</f>
        <v>17000000</v>
      </c>
      <c r="AR704" s="86" t="s">
        <v>115</v>
      </c>
      <c r="AS704" s="143">
        <v>0</v>
      </c>
      <c r="AT704" s="203" t="s">
        <v>80</v>
      </c>
      <c r="AU704" s="248">
        <v>13600000</v>
      </c>
      <c r="AV704" s="364">
        <f t="shared" si="49"/>
        <v>3400000</v>
      </c>
      <c r="AW704" s="133">
        <f t="shared" si="50"/>
        <v>0.8</v>
      </c>
      <c r="AX704" s="201" t="s">
        <v>80</v>
      </c>
      <c r="AY704" s="86" t="s">
        <v>72</v>
      </c>
      <c r="AZ704" s="145" t="s">
        <v>14805</v>
      </c>
      <c r="BA704" s="81" t="s">
        <v>71</v>
      </c>
      <c r="BB704" s="81" t="s">
        <v>71</v>
      </c>
    </row>
    <row r="705" spans="2:54" s="296" customFormat="1" ht="15" customHeight="1" x14ac:dyDescent="0.2">
      <c r="B705" s="247">
        <v>2023</v>
      </c>
      <c r="C705" s="81">
        <v>891780111</v>
      </c>
      <c r="D705" s="82" t="s">
        <v>68</v>
      </c>
      <c r="E705" s="144" t="s">
        <v>14806</v>
      </c>
      <c r="F705" s="145" t="s">
        <v>14807</v>
      </c>
      <c r="G705" s="138">
        <v>0</v>
      </c>
      <c r="H705" s="145"/>
      <c r="I705" s="86" t="s">
        <v>78</v>
      </c>
      <c r="J705" s="81" t="s">
        <v>1527</v>
      </c>
      <c r="K705" s="141" t="s">
        <v>14808</v>
      </c>
      <c r="L705" s="248">
        <v>17000000</v>
      </c>
      <c r="M705" s="81" t="s">
        <v>73</v>
      </c>
      <c r="N705" s="145"/>
      <c r="O705" s="87" t="s">
        <v>12596</v>
      </c>
      <c r="P705" s="87">
        <v>1004370372</v>
      </c>
      <c r="Q705" s="150">
        <v>1458</v>
      </c>
      <c r="R705" s="169">
        <v>45112</v>
      </c>
      <c r="S705" s="252">
        <v>2321600000</v>
      </c>
      <c r="T705" s="169">
        <v>45114</v>
      </c>
      <c r="U705" s="566">
        <f>L705</f>
        <v>17000000</v>
      </c>
      <c r="V705" s="86" t="s">
        <v>70</v>
      </c>
      <c r="W705" s="143">
        <v>85460304</v>
      </c>
      <c r="X705" s="87" t="s">
        <v>12572</v>
      </c>
      <c r="Y705" s="145"/>
      <c r="Z705" s="201">
        <v>45114</v>
      </c>
      <c r="AA705" s="201">
        <v>45114</v>
      </c>
      <c r="AB705" s="201" t="s">
        <v>80</v>
      </c>
      <c r="AC705" s="201">
        <v>45260</v>
      </c>
      <c r="AD705" s="150">
        <f t="shared" si="52"/>
        <v>146</v>
      </c>
      <c r="AE705" s="150">
        <v>0</v>
      </c>
      <c r="AF705" s="567">
        <v>0</v>
      </c>
      <c r="AG705" s="150">
        <v>0</v>
      </c>
      <c r="AH705" s="156" t="s">
        <v>80</v>
      </c>
      <c r="AI705" s="150">
        <f t="shared" si="48"/>
        <v>0</v>
      </c>
      <c r="AJ705" s="143">
        <v>0</v>
      </c>
      <c r="AK705" s="248">
        <v>0</v>
      </c>
      <c r="AL705" s="86" t="s">
        <v>80</v>
      </c>
      <c r="AM705" s="150">
        <v>0</v>
      </c>
      <c r="AN705" s="169" t="s">
        <v>80</v>
      </c>
      <c r="AO705" s="169" t="s">
        <v>80</v>
      </c>
      <c r="AP705" s="150">
        <f t="shared" si="51"/>
        <v>0</v>
      </c>
      <c r="AQ705" s="252">
        <f>+L705+AF705-AK705</f>
        <v>17000000</v>
      </c>
      <c r="AR705" s="86" t="s">
        <v>115</v>
      </c>
      <c r="AS705" s="143">
        <v>0</v>
      </c>
      <c r="AT705" s="203" t="s">
        <v>80</v>
      </c>
      <c r="AU705" s="248">
        <v>13600000</v>
      </c>
      <c r="AV705" s="364">
        <f t="shared" si="49"/>
        <v>3400000</v>
      </c>
      <c r="AW705" s="133">
        <f t="shared" si="50"/>
        <v>0.8</v>
      </c>
      <c r="AX705" s="201" t="s">
        <v>80</v>
      </c>
      <c r="AY705" s="86" t="s">
        <v>72</v>
      </c>
      <c r="AZ705" s="145" t="s">
        <v>14809</v>
      </c>
      <c r="BA705" s="81" t="s">
        <v>71</v>
      </c>
      <c r="BB705" s="81" t="s">
        <v>71</v>
      </c>
    </row>
    <row r="706" spans="2:54" s="296" customFormat="1" ht="15" customHeight="1" x14ac:dyDescent="0.2">
      <c r="B706" s="247">
        <v>2023</v>
      </c>
      <c r="C706" s="81">
        <v>891780111</v>
      </c>
      <c r="D706" s="82" t="s">
        <v>68</v>
      </c>
      <c r="E706" s="144" t="s">
        <v>14810</v>
      </c>
      <c r="F706" s="145" t="s">
        <v>14811</v>
      </c>
      <c r="G706" s="138">
        <v>0</v>
      </c>
      <c r="H706" s="145"/>
      <c r="I706" s="86" t="s">
        <v>78</v>
      </c>
      <c r="J706" s="81" t="s">
        <v>1527</v>
      </c>
      <c r="K706" s="141" t="s">
        <v>14812</v>
      </c>
      <c r="L706" s="248">
        <v>17000000</v>
      </c>
      <c r="M706" s="81" t="s">
        <v>73</v>
      </c>
      <c r="N706" s="145"/>
      <c r="O706" s="87" t="s">
        <v>6855</v>
      </c>
      <c r="P706" s="87">
        <v>1083017290</v>
      </c>
      <c r="Q706" s="150">
        <v>1458</v>
      </c>
      <c r="R706" s="169">
        <v>45112</v>
      </c>
      <c r="S706" s="252">
        <v>2321600000</v>
      </c>
      <c r="T706" s="169">
        <v>45114</v>
      </c>
      <c r="U706" s="566">
        <f>L706</f>
        <v>17000000</v>
      </c>
      <c r="V706" s="86" t="s">
        <v>70</v>
      </c>
      <c r="W706" s="143">
        <v>7632607</v>
      </c>
      <c r="X706" s="87" t="s">
        <v>14813</v>
      </c>
      <c r="Y706" s="145"/>
      <c r="Z706" s="201">
        <v>45114</v>
      </c>
      <c r="AA706" s="201">
        <v>45114</v>
      </c>
      <c r="AB706" s="201" t="s">
        <v>80</v>
      </c>
      <c r="AC706" s="201">
        <v>45260</v>
      </c>
      <c r="AD706" s="150">
        <f t="shared" si="52"/>
        <v>146</v>
      </c>
      <c r="AE706" s="150">
        <v>0</v>
      </c>
      <c r="AF706" s="567">
        <v>0</v>
      </c>
      <c r="AG706" s="150">
        <v>0</v>
      </c>
      <c r="AH706" s="156" t="s">
        <v>80</v>
      </c>
      <c r="AI706" s="150">
        <f t="shared" si="48"/>
        <v>0</v>
      </c>
      <c r="AJ706" s="143">
        <v>0</v>
      </c>
      <c r="AK706" s="248">
        <v>0</v>
      </c>
      <c r="AL706" s="86" t="s">
        <v>80</v>
      </c>
      <c r="AM706" s="150">
        <v>0</v>
      </c>
      <c r="AN706" s="169" t="s">
        <v>80</v>
      </c>
      <c r="AO706" s="169" t="s">
        <v>80</v>
      </c>
      <c r="AP706" s="150">
        <f t="shared" si="51"/>
        <v>0</v>
      </c>
      <c r="AQ706" s="252">
        <f>+L706+AF706-AK706</f>
        <v>17000000</v>
      </c>
      <c r="AR706" s="86" t="s">
        <v>115</v>
      </c>
      <c r="AS706" s="143">
        <v>0</v>
      </c>
      <c r="AT706" s="203" t="s">
        <v>80</v>
      </c>
      <c r="AU706" s="248">
        <v>13600000</v>
      </c>
      <c r="AV706" s="364">
        <f t="shared" si="49"/>
        <v>3400000</v>
      </c>
      <c r="AW706" s="133">
        <f t="shared" si="50"/>
        <v>0.8</v>
      </c>
      <c r="AX706" s="201" t="s">
        <v>80</v>
      </c>
      <c r="AY706" s="86" t="s">
        <v>72</v>
      </c>
      <c r="AZ706" s="145" t="s">
        <v>14814</v>
      </c>
      <c r="BA706" s="81" t="s">
        <v>71</v>
      </c>
      <c r="BB706" s="81" t="s">
        <v>71</v>
      </c>
    </row>
    <row r="707" spans="2:54" s="296" customFormat="1" ht="15" customHeight="1" x14ac:dyDescent="0.2">
      <c r="B707" s="247">
        <v>2023</v>
      </c>
      <c r="C707" s="81">
        <v>891780111</v>
      </c>
      <c r="D707" s="82" t="s">
        <v>68</v>
      </c>
      <c r="E707" s="144" t="s">
        <v>14815</v>
      </c>
      <c r="F707" s="145" t="s">
        <v>14816</v>
      </c>
      <c r="G707" s="138">
        <v>0</v>
      </c>
      <c r="H707" s="145"/>
      <c r="I707" s="86" t="s">
        <v>78</v>
      </c>
      <c r="J707" s="81" t="s">
        <v>1527</v>
      </c>
      <c r="K707" s="141" t="s">
        <v>14817</v>
      </c>
      <c r="L707" s="248">
        <v>14000000</v>
      </c>
      <c r="M707" s="81" t="s">
        <v>73</v>
      </c>
      <c r="N707" s="145"/>
      <c r="O707" s="87" t="s">
        <v>12336</v>
      </c>
      <c r="P707" s="87">
        <v>1064804291</v>
      </c>
      <c r="Q707" s="150">
        <v>1458</v>
      </c>
      <c r="R707" s="169">
        <v>45112</v>
      </c>
      <c r="S707" s="252">
        <v>2321600000</v>
      </c>
      <c r="T707" s="169">
        <v>45114</v>
      </c>
      <c r="U707" s="566">
        <f>L707</f>
        <v>14000000</v>
      </c>
      <c r="V707" s="86" t="s">
        <v>70</v>
      </c>
      <c r="W707" s="143">
        <v>85152695</v>
      </c>
      <c r="X707" s="87" t="s">
        <v>14720</v>
      </c>
      <c r="Y707" s="145"/>
      <c r="Z707" s="201">
        <v>45114</v>
      </c>
      <c r="AA707" s="201">
        <v>45114</v>
      </c>
      <c r="AB707" s="201" t="s">
        <v>80</v>
      </c>
      <c r="AC707" s="201">
        <v>45260</v>
      </c>
      <c r="AD707" s="150">
        <f t="shared" si="52"/>
        <v>146</v>
      </c>
      <c r="AE707" s="150">
        <v>0</v>
      </c>
      <c r="AF707" s="567">
        <v>0</v>
      </c>
      <c r="AG707" s="150">
        <v>0</v>
      </c>
      <c r="AH707" s="156" t="s">
        <v>80</v>
      </c>
      <c r="AI707" s="150">
        <f t="shared" si="48"/>
        <v>0</v>
      </c>
      <c r="AJ707" s="143">
        <v>0</v>
      </c>
      <c r="AK707" s="248">
        <v>0</v>
      </c>
      <c r="AL707" s="86" t="s">
        <v>80</v>
      </c>
      <c r="AM707" s="150">
        <v>0</v>
      </c>
      <c r="AN707" s="169" t="s">
        <v>80</v>
      </c>
      <c r="AO707" s="169" t="s">
        <v>80</v>
      </c>
      <c r="AP707" s="150">
        <f t="shared" si="51"/>
        <v>0</v>
      </c>
      <c r="AQ707" s="252">
        <f>+L707+AF707-AK707</f>
        <v>14000000</v>
      </c>
      <c r="AR707" s="86" t="s">
        <v>115</v>
      </c>
      <c r="AS707" s="143">
        <v>0</v>
      </c>
      <c r="AT707" s="203" t="s">
        <v>80</v>
      </c>
      <c r="AU707" s="248">
        <v>11200000</v>
      </c>
      <c r="AV707" s="364">
        <f t="shared" si="49"/>
        <v>2800000</v>
      </c>
      <c r="AW707" s="133">
        <f t="shared" si="50"/>
        <v>0.8</v>
      </c>
      <c r="AX707" s="201" t="s">
        <v>80</v>
      </c>
      <c r="AY707" s="86" t="s">
        <v>72</v>
      </c>
      <c r="AZ707" s="145" t="s">
        <v>14818</v>
      </c>
      <c r="BA707" s="81" t="s">
        <v>71</v>
      </c>
      <c r="BB707" s="81" t="s">
        <v>71</v>
      </c>
    </row>
    <row r="708" spans="2:54" s="296" customFormat="1" ht="15" customHeight="1" x14ac:dyDescent="0.2">
      <c r="B708" s="247">
        <v>2023</v>
      </c>
      <c r="C708" s="81">
        <v>891780111</v>
      </c>
      <c r="D708" s="82" t="s">
        <v>68</v>
      </c>
      <c r="E708" s="144" t="s">
        <v>14819</v>
      </c>
      <c r="F708" s="145" t="s">
        <v>14820</v>
      </c>
      <c r="G708" s="138">
        <v>0</v>
      </c>
      <c r="H708" s="145"/>
      <c r="I708" s="86" t="s">
        <v>78</v>
      </c>
      <c r="J708" s="81" t="s">
        <v>1527</v>
      </c>
      <c r="K708" s="141" t="s">
        <v>14821</v>
      </c>
      <c r="L708" s="248">
        <v>17000000</v>
      </c>
      <c r="M708" s="81" t="s">
        <v>73</v>
      </c>
      <c r="N708" s="145"/>
      <c r="O708" s="87" t="s">
        <v>12192</v>
      </c>
      <c r="P708" s="87">
        <v>1082964829</v>
      </c>
      <c r="Q708" s="150">
        <v>1458</v>
      </c>
      <c r="R708" s="169">
        <v>45112</v>
      </c>
      <c r="S708" s="252">
        <v>2321600000</v>
      </c>
      <c r="T708" s="169">
        <v>45114</v>
      </c>
      <c r="U708" s="566">
        <f>L708</f>
        <v>17000000</v>
      </c>
      <c r="V708" s="86" t="s">
        <v>70</v>
      </c>
      <c r="W708" s="143">
        <v>85152695</v>
      </c>
      <c r="X708" s="87" t="s">
        <v>14720</v>
      </c>
      <c r="Y708" s="145"/>
      <c r="Z708" s="201">
        <v>45114</v>
      </c>
      <c r="AA708" s="201">
        <v>45114</v>
      </c>
      <c r="AB708" s="201" t="s">
        <v>80</v>
      </c>
      <c r="AC708" s="201">
        <v>45260</v>
      </c>
      <c r="AD708" s="150">
        <f t="shared" si="52"/>
        <v>146</v>
      </c>
      <c r="AE708" s="150">
        <v>0</v>
      </c>
      <c r="AF708" s="567">
        <v>0</v>
      </c>
      <c r="AG708" s="150">
        <v>0</v>
      </c>
      <c r="AH708" s="156" t="s">
        <v>80</v>
      </c>
      <c r="AI708" s="150">
        <f t="shared" si="48"/>
        <v>0</v>
      </c>
      <c r="AJ708" s="143">
        <v>0</v>
      </c>
      <c r="AK708" s="248">
        <v>0</v>
      </c>
      <c r="AL708" s="86" t="s">
        <v>80</v>
      </c>
      <c r="AM708" s="150">
        <v>0</v>
      </c>
      <c r="AN708" s="169" t="s">
        <v>80</v>
      </c>
      <c r="AO708" s="169" t="s">
        <v>80</v>
      </c>
      <c r="AP708" s="150">
        <f t="shared" si="51"/>
        <v>0</v>
      </c>
      <c r="AQ708" s="252">
        <f>+L708+AF708-AK708</f>
        <v>17000000</v>
      </c>
      <c r="AR708" s="86" t="s">
        <v>115</v>
      </c>
      <c r="AS708" s="143">
        <v>0</v>
      </c>
      <c r="AT708" s="203" t="s">
        <v>80</v>
      </c>
      <c r="AU708" s="248">
        <v>13600000</v>
      </c>
      <c r="AV708" s="364">
        <f t="shared" si="49"/>
        <v>3400000</v>
      </c>
      <c r="AW708" s="133">
        <f t="shared" si="50"/>
        <v>0.8</v>
      </c>
      <c r="AX708" s="201" t="s">
        <v>80</v>
      </c>
      <c r="AY708" s="86" t="s">
        <v>72</v>
      </c>
      <c r="AZ708" s="145" t="s">
        <v>14822</v>
      </c>
      <c r="BA708" s="81" t="s">
        <v>71</v>
      </c>
      <c r="BB708" s="81" t="s">
        <v>71</v>
      </c>
    </row>
    <row r="709" spans="2:54" s="296" customFormat="1" ht="15" customHeight="1" x14ac:dyDescent="0.2">
      <c r="B709" s="247">
        <v>2023</v>
      </c>
      <c r="C709" s="81">
        <v>891780111</v>
      </c>
      <c r="D709" s="82" t="s">
        <v>68</v>
      </c>
      <c r="E709" s="144" t="s">
        <v>14823</v>
      </c>
      <c r="F709" s="145" t="s">
        <v>14824</v>
      </c>
      <c r="G709" s="138">
        <v>0</v>
      </c>
      <c r="H709" s="145"/>
      <c r="I709" s="86" t="s">
        <v>78</v>
      </c>
      <c r="J709" s="81" t="s">
        <v>1527</v>
      </c>
      <c r="K709" s="141" t="s">
        <v>14825</v>
      </c>
      <c r="L709" s="248">
        <v>15500000</v>
      </c>
      <c r="M709" s="81" t="s">
        <v>73</v>
      </c>
      <c r="N709" s="145"/>
      <c r="O709" s="87" t="s">
        <v>11911</v>
      </c>
      <c r="P709" s="87">
        <v>1004369176</v>
      </c>
      <c r="Q709" s="150">
        <v>1458</v>
      </c>
      <c r="R709" s="169">
        <v>45112</v>
      </c>
      <c r="S709" s="252">
        <v>2321600000</v>
      </c>
      <c r="T709" s="169">
        <v>45114</v>
      </c>
      <c r="U709" s="566">
        <f>L709</f>
        <v>15500000</v>
      </c>
      <c r="V709" s="86" t="s">
        <v>70</v>
      </c>
      <c r="W709" s="143">
        <v>85449357</v>
      </c>
      <c r="X709" s="87" t="s">
        <v>2562</v>
      </c>
      <c r="Y709" s="145"/>
      <c r="Z709" s="201">
        <v>45114</v>
      </c>
      <c r="AA709" s="201">
        <v>45114</v>
      </c>
      <c r="AB709" s="201" t="s">
        <v>80</v>
      </c>
      <c r="AC709" s="201">
        <v>45260</v>
      </c>
      <c r="AD709" s="150">
        <f t="shared" si="52"/>
        <v>146</v>
      </c>
      <c r="AE709" s="150">
        <v>0</v>
      </c>
      <c r="AF709" s="567">
        <v>0</v>
      </c>
      <c r="AG709" s="150">
        <v>0</v>
      </c>
      <c r="AH709" s="156" t="s">
        <v>80</v>
      </c>
      <c r="AI709" s="150">
        <f t="shared" si="48"/>
        <v>0</v>
      </c>
      <c r="AJ709" s="143">
        <v>0</v>
      </c>
      <c r="AK709" s="248">
        <v>0</v>
      </c>
      <c r="AL709" s="86" t="s">
        <v>80</v>
      </c>
      <c r="AM709" s="150">
        <v>0</v>
      </c>
      <c r="AN709" s="169" t="s">
        <v>80</v>
      </c>
      <c r="AO709" s="169" t="s">
        <v>80</v>
      </c>
      <c r="AP709" s="150">
        <f t="shared" si="51"/>
        <v>0</v>
      </c>
      <c r="AQ709" s="252">
        <f>+L709+AF709-AK709</f>
        <v>15500000</v>
      </c>
      <c r="AR709" s="86" t="s">
        <v>115</v>
      </c>
      <c r="AS709" s="143">
        <v>0</v>
      </c>
      <c r="AT709" s="203" t="s">
        <v>80</v>
      </c>
      <c r="AU709" s="248">
        <v>12400000</v>
      </c>
      <c r="AV709" s="364">
        <f t="shared" si="49"/>
        <v>3100000</v>
      </c>
      <c r="AW709" s="133">
        <f t="shared" si="50"/>
        <v>0.8</v>
      </c>
      <c r="AX709" s="201" t="s">
        <v>80</v>
      </c>
      <c r="AY709" s="86" t="s">
        <v>72</v>
      </c>
      <c r="AZ709" s="145" t="s">
        <v>14826</v>
      </c>
      <c r="BA709" s="81" t="s">
        <v>71</v>
      </c>
      <c r="BB709" s="81" t="s">
        <v>71</v>
      </c>
    </row>
    <row r="710" spans="2:54" s="296" customFormat="1" ht="15" customHeight="1" x14ac:dyDescent="0.2">
      <c r="B710" s="247">
        <v>2023</v>
      </c>
      <c r="C710" s="81">
        <v>891780111</v>
      </c>
      <c r="D710" s="82" t="s">
        <v>68</v>
      </c>
      <c r="E710" s="144" t="s">
        <v>14827</v>
      </c>
      <c r="F710" s="145" t="s">
        <v>14828</v>
      </c>
      <c r="G710" s="138">
        <v>0</v>
      </c>
      <c r="H710" s="145"/>
      <c r="I710" s="86" t="s">
        <v>78</v>
      </c>
      <c r="J710" s="81" t="s">
        <v>1527</v>
      </c>
      <c r="K710" s="141" t="s">
        <v>14829</v>
      </c>
      <c r="L710" s="248">
        <v>9500000</v>
      </c>
      <c r="M710" s="81" t="s">
        <v>73</v>
      </c>
      <c r="N710" s="145"/>
      <c r="O710" s="87" t="s">
        <v>14385</v>
      </c>
      <c r="P710" s="87">
        <v>1007934124</v>
      </c>
      <c r="Q710" s="150">
        <v>1458</v>
      </c>
      <c r="R710" s="169">
        <v>45112</v>
      </c>
      <c r="S710" s="252">
        <v>2321600000</v>
      </c>
      <c r="T710" s="169">
        <v>45114</v>
      </c>
      <c r="U710" s="566">
        <f>L710</f>
        <v>9500000</v>
      </c>
      <c r="V710" s="86" t="s">
        <v>70</v>
      </c>
      <c r="W710" s="143">
        <v>85459497</v>
      </c>
      <c r="X710" s="87" t="s">
        <v>9253</v>
      </c>
      <c r="Y710" s="145"/>
      <c r="Z710" s="201">
        <v>45114</v>
      </c>
      <c r="AA710" s="201">
        <v>45114</v>
      </c>
      <c r="AB710" s="201" t="s">
        <v>80</v>
      </c>
      <c r="AC710" s="201">
        <v>45260</v>
      </c>
      <c r="AD710" s="150">
        <f t="shared" si="52"/>
        <v>146</v>
      </c>
      <c r="AE710" s="150">
        <v>0</v>
      </c>
      <c r="AF710" s="567">
        <v>0</v>
      </c>
      <c r="AG710" s="150">
        <v>0</v>
      </c>
      <c r="AH710" s="156" t="s">
        <v>80</v>
      </c>
      <c r="AI710" s="150">
        <f t="shared" si="48"/>
        <v>0</v>
      </c>
      <c r="AJ710" s="143">
        <v>0</v>
      </c>
      <c r="AK710" s="248">
        <v>0</v>
      </c>
      <c r="AL710" s="86" t="s">
        <v>80</v>
      </c>
      <c r="AM710" s="150">
        <v>0</v>
      </c>
      <c r="AN710" s="169" t="s">
        <v>80</v>
      </c>
      <c r="AO710" s="169" t="s">
        <v>80</v>
      </c>
      <c r="AP710" s="150">
        <f t="shared" si="51"/>
        <v>0</v>
      </c>
      <c r="AQ710" s="252">
        <f>+L710+AF710-AK710</f>
        <v>9500000</v>
      </c>
      <c r="AR710" s="86" t="s">
        <v>115</v>
      </c>
      <c r="AS710" s="143">
        <v>0</v>
      </c>
      <c r="AT710" s="203" t="s">
        <v>80</v>
      </c>
      <c r="AU710" s="248">
        <v>5700000</v>
      </c>
      <c r="AV710" s="364">
        <f t="shared" si="49"/>
        <v>3800000</v>
      </c>
      <c r="AW710" s="133">
        <f t="shared" si="50"/>
        <v>0.6</v>
      </c>
      <c r="AX710" s="201" t="s">
        <v>80</v>
      </c>
      <c r="AY710" s="86" t="s">
        <v>72</v>
      </c>
      <c r="AZ710" s="145" t="s">
        <v>14830</v>
      </c>
      <c r="BA710" s="81" t="s">
        <v>71</v>
      </c>
      <c r="BB710" s="81" t="s">
        <v>71</v>
      </c>
    </row>
    <row r="711" spans="2:54" s="296" customFormat="1" ht="15" customHeight="1" x14ac:dyDescent="0.2">
      <c r="B711" s="247">
        <v>2023</v>
      </c>
      <c r="C711" s="81">
        <v>891780111</v>
      </c>
      <c r="D711" s="82" t="s">
        <v>68</v>
      </c>
      <c r="E711" s="144" t="s">
        <v>14831</v>
      </c>
      <c r="F711" s="145" t="s">
        <v>14832</v>
      </c>
      <c r="G711" s="138">
        <v>0</v>
      </c>
      <c r="H711" s="145"/>
      <c r="I711" s="86" t="s">
        <v>78</v>
      </c>
      <c r="J711" s="81" t="s">
        <v>1527</v>
      </c>
      <c r="K711" s="141" t="s">
        <v>14833</v>
      </c>
      <c r="L711" s="248">
        <v>9500000</v>
      </c>
      <c r="M711" s="81" t="s">
        <v>73</v>
      </c>
      <c r="N711" s="145"/>
      <c r="O711" s="87" t="s">
        <v>11706</v>
      </c>
      <c r="P711" s="87">
        <v>7631755</v>
      </c>
      <c r="Q711" s="150">
        <v>1458</v>
      </c>
      <c r="R711" s="169">
        <v>45112</v>
      </c>
      <c r="S711" s="252">
        <v>2321600000</v>
      </c>
      <c r="T711" s="169">
        <v>45114</v>
      </c>
      <c r="U711" s="566">
        <f>L711</f>
        <v>9500000</v>
      </c>
      <c r="V711" s="86" t="s">
        <v>70</v>
      </c>
      <c r="W711" s="143">
        <v>85459497</v>
      </c>
      <c r="X711" s="87" t="s">
        <v>9253</v>
      </c>
      <c r="Y711" s="145"/>
      <c r="Z711" s="201">
        <v>45114</v>
      </c>
      <c r="AA711" s="201">
        <v>45114</v>
      </c>
      <c r="AB711" s="201" t="s">
        <v>80</v>
      </c>
      <c r="AC711" s="201">
        <v>45260</v>
      </c>
      <c r="AD711" s="150">
        <f t="shared" si="52"/>
        <v>146</v>
      </c>
      <c r="AE711" s="150">
        <v>0</v>
      </c>
      <c r="AF711" s="567">
        <v>0</v>
      </c>
      <c r="AG711" s="150">
        <v>0</v>
      </c>
      <c r="AH711" s="156" t="s">
        <v>80</v>
      </c>
      <c r="AI711" s="150">
        <f t="shared" ref="AI711:AI774" si="53">+IF(AH711="1800-01-01",0,AH711-AC711)</f>
        <v>0</v>
      </c>
      <c r="AJ711" s="143">
        <v>0</v>
      </c>
      <c r="AK711" s="248">
        <v>0</v>
      </c>
      <c r="AL711" s="86" t="s">
        <v>80</v>
      </c>
      <c r="AM711" s="150">
        <v>0</v>
      </c>
      <c r="AN711" s="169" t="s">
        <v>80</v>
      </c>
      <c r="AO711" s="169" t="s">
        <v>80</v>
      </c>
      <c r="AP711" s="150">
        <f t="shared" si="51"/>
        <v>0</v>
      </c>
      <c r="AQ711" s="252">
        <f>+L711+AF711-AK711</f>
        <v>9500000</v>
      </c>
      <c r="AR711" s="86" t="s">
        <v>115</v>
      </c>
      <c r="AS711" s="143">
        <v>0</v>
      </c>
      <c r="AT711" s="203" t="s">
        <v>80</v>
      </c>
      <c r="AU711" s="248">
        <v>7600000</v>
      </c>
      <c r="AV711" s="364">
        <f t="shared" ref="AV711:AV774" si="54">AQ711-AU711</f>
        <v>1900000</v>
      </c>
      <c r="AW711" s="133">
        <f t="shared" ref="AW711:AW774" si="55">+AU711/AQ711</f>
        <v>0.8</v>
      </c>
      <c r="AX711" s="201" t="s">
        <v>80</v>
      </c>
      <c r="AY711" s="86" t="s">
        <v>72</v>
      </c>
      <c r="AZ711" s="145" t="s">
        <v>14834</v>
      </c>
      <c r="BA711" s="81" t="s">
        <v>71</v>
      </c>
      <c r="BB711" s="81" t="s">
        <v>71</v>
      </c>
    </row>
    <row r="712" spans="2:54" s="296" customFormat="1" ht="15" customHeight="1" x14ac:dyDescent="0.2">
      <c r="B712" s="247">
        <v>2023</v>
      </c>
      <c r="C712" s="81">
        <v>891780111</v>
      </c>
      <c r="D712" s="82" t="s">
        <v>68</v>
      </c>
      <c r="E712" s="144" t="s">
        <v>14835</v>
      </c>
      <c r="F712" s="145" t="s">
        <v>14836</v>
      </c>
      <c r="G712" s="138">
        <v>0</v>
      </c>
      <c r="H712" s="145"/>
      <c r="I712" s="86" t="s">
        <v>78</v>
      </c>
      <c r="J712" s="81" t="s">
        <v>1527</v>
      </c>
      <c r="K712" s="141" t="s">
        <v>14833</v>
      </c>
      <c r="L712" s="248">
        <v>9500000</v>
      </c>
      <c r="M712" s="81" t="s">
        <v>73</v>
      </c>
      <c r="N712" s="145"/>
      <c r="O712" s="87" t="s">
        <v>11702</v>
      </c>
      <c r="P712" s="87">
        <v>85466757</v>
      </c>
      <c r="Q712" s="150">
        <v>1458</v>
      </c>
      <c r="R712" s="169">
        <v>45112</v>
      </c>
      <c r="S712" s="252">
        <v>2321600000</v>
      </c>
      <c r="T712" s="169">
        <v>45114</v>
      </c>
      <c r="U712" s="566">
        <f>L712</f>
        <v>9500000</v>
      </c>
      <c r="V712" s="86" t="s">
        <v>70</v>
      </c>
      <c r="W712" s="143">
        <v>85459497</v>
      </c>
      <c r="X712" s="87" t="s">
        <v>9253</v>
      </c>
      <c r="Y712" s="145"/>
      <c r="Z712" s="201">
        <v>45114</v>
      </c>
      <c r="AA712" s="201">
        <v>45114</v>
      </c>
      <c r="AB712" s="201" t="s">
        <v>80</v>
      </c>
      <c r="AC712" s="201">
        <v>45260</v>
      </c>
      <c r="AD712" s="150">
        <f t="shared" si="52"/>
        <v>146</v>
      </c>
      <c r="AE712" s="150">
        <v>0</v>
      </c>
      <c r="AF712" s="567">
        <v>0</v>
      </c>
      <c r="AG712" s="150">
        <v>0</v>
      </c>
      <c r="AH712" s="156" t="s">
        <v>80</v>
      </c>
      <c r="AI712" s="150">
        <f t="shared" si="53"/>
        <v>0</v>
      </c>
      <c r="AJ712" s="143">
        <v>0</v>
      </c>
      <c r="AK712" s="248">
        <v>0</v>
      </c>
      <c r="AL712" s="86" t="s">
        <v>80</v>
      </c>
      <c r="AM712" s="150">
        <v>0</v>
      </c>
      <c r="AN712" s="169" t="s">
        <v>80</v>
      </c>
      <c r="AO712" s="169" t="s">
        <v>80</v>
      </c>
      <c r="AP712" s="150">
        <f t="shared" ref="AP712:AP775" si="56">IFERROR(+IF(AN712="1800-01-01",0,AO712-AN712),0)</f>
        <v>0</v>
      </c>
      <c r="AQ712" s="252">
        <f>+L712+AF712-AK712</f>
        <v>9500000</v>
      </c>
      <c r="AR712" s="86" t="s">
        <v>115</v>
      </c>
      <c r="AS712" s="143">
        <v>0</v>
      </c>
      <c r="AT712" s="203" t="s">
        <v>80</v>
      </c>
      <c r="AU712" s="248">
        <v>7600000</v>
      </c>
      <c r="AV712" s="364">
        <f t="shared" si="54"/>
        <v>1900000</v>
      </c>
      <c r="AW712" s="133">
        <f t="shared" si="55"/>
        <v>0.8</v>
      </c>
      <c r="AX712" s="201" t="s">
        <v>80</v>
      </c>
      <c r="AY712" s="86" t="s">
        <v>72</v>
      </c>
      <c r="AZ712" s="145" t="s">
        <v>14837</v>
      </c>
      <c r="BA712" s="81" t="s">
        <v>71</v>
      </c>
      <c r="BB712" s="81" t="s">
        <v>71</v>
      </c>
    </row>
    <row r="713" spans="2:54" s="296" customFormat="1" ht="15" customHeight="1" x14ac:dyDescent="0.2">
      <c r="B713" s="247">
        <v>2023</v>
      </c>
      <c r="C713" s="81">
        <v>891780111</v>
      </c>
      <c r="D713" s="82" t="s">
        <v>68</v>
      </c>
      <c r="E713" s="144" t="s">
        <v>14838</v>
      </c>
      <c r="F713" s="145" t="s">
        <v>14839</v>
      </c>
      <c r="G713" s="138">
        <v>0</v>
      </c>
      <c r="H713" s="145"/>
      <c r="I713" s="86" t="s">
        <v>78</v>
      </c>
      <c r="J713" s="81" t="s">
        <v>1527</v>
      </c>
      <c r="K713" s="141" t="s">
        <v>14840</v>
      </c>
      <c r="L713" s="248">
        <v>15500000</v>
      </c>
      <c r="M713" s="81" t="s">
        <v>73</v>
      </c>
      <c r="N713" s="145"/>
      <c r="O713" s="87" t="s">
        <v>11838</v>
      </c>
      <c r="P713" s="87">
        <v>7634651</v>
      </c>
      <c r="Q713" s="150">
        <v>1458</v>
      </c>
      <c r="R713" s="169">
        <v>45112</v>
      </c>
      <c r="S713" s="252">
        <v>2321600000</v>
      </c>
      <c r="T713" s="169">
        <v>45114</v>
      </c>
      <c r="U713" s="566">
        <f>L713</f>
        <v>15500000</v>
      </c>
      <c r="V713" s="86" t="s">
        <v>70</v>
      </c>
      <c r="W713" s="143">
        <v>85459497</v>
      </c>
      <c r="X713" s="87" t="s">
        <v>9253</v>
      </c>
      <c r="Y713" s="145"/>
      <c r="Z713" s="201">
        <v>45114</v>
      </c>
      <c r="AA713" s="201">
        <v>45114</v>
      </c>
      <c r="AB713" s="201" t="s">
        <v>80</v>
      </c>
      <c r="AC713" s="201">
        <v>45260</v>
      </c>
      <c r="AD713" s="150">
        <f t="shared" si="52"/>
        <v>146</v>
      </c>
      <c r="AE713" s="150">
        <v>0</v>
      </c>
      <c r="AF713" s="567">
        <v>0</v>
      </c>
      <c r="AG713" s="150">
        <v>0</v>
      </c>
      <c r="AH713" s="156" t="s">
        <v>80</v>
      </c>
      <c r="AI713" s="150">
        <f t="shared" si="53"/>
        <v>0</v>
      </c>
      <c r="AJ713" s="143">
        <v>0</v>
      </c>
      <c r="AK713" s="248">
        <v>0</v>
      </c>
      <c r="AL713" s="86" t="s">
        <v>80</v>
      </c>
      <c r="AM713" s="150">
        <v>0</v>
      </c>
      <c r="AN713" s="169" t="s">
        <v>80</v>
      </c>
      <c r="AO713" s="169" t="s">
        <v>80</v>
      </c>
      <c r="AP713" s="150">
        <f t="shared" si="56"/>
        <v>0</v>
      </c>
      <c r="AQ713" s="252">
        <f>+L713+AF713-AK713</f>
        <v>15500000</v>
      </c>
      <c r="AR713" s="86" t="s">
        <v>115</v>
      </c>
      <c r="AS713" s="143">
        <v>0</v>
      </c>
      <c r="AT713" s="203" t="s">
        <v>80</v>
      </c>
      <c r="AU713" s="248">
        <v>12400000</v>
      </c>
      <c r="AV713" s="364">
        <f t="shared" si="54"/>
        <v>3100000</v>
      </c>
      <c r="AW713" s="133">
        <f t="shared" si="55"/>
        <v>0.8</v>
      </c>
      <c r="AX713" s="201" t="s">
        <v>80</v>
      </c>
      <c r="AY713" s="86" t="s">
        <v>72</v>
      </c>
      <c r="AZ713" s="145" t="s">
        <v>14841</v>
      </c>
      <c r="BA713" s="81" t="s">
        <v>71</v>
      </c>
      <c r="BB713" s="81" t="s">
        <v>71</v>
      </c>
    </row>
    <row r="714" spans="2:54" s="296" customFormat="1" ht="15" customHeight="1" x14ac:dyDescent="0.2">
      <c r="B714" s="247">
        <v>2023</v>
      </c>
      <c r="C714" s="81">
        <v>891780111</v>
      </c>
      <c r="D714" s="82" t="s">
        <v>68</v>
      </c>
      <c r="E714" s="144" t="s">
        <v>14842</v>
      </c>
      <c r="F714" s="145" t="s">
        <v>14843</v>
      </c>
      <c r="G714" s="138">
        <v>0</v>
      </c>
      <c r="H714" s="145"/>
      <c r="I714" s="86" t="s">
        <v>78</v>
      </c>
      <c r="J714" s="81" t="s">
        <v>1527</v>
      </c>
      <c r="K714" s="141" t="s">
        <v>14833</v>
      </c>
      <c r="L714" s="248">
        <v>9500000</v>
      </c>
      <c r="M714" s="81" t="s">
        <v>73</v>
      </c>
      <c r="N714" s="145"/>
      <c r="O714" s="87" t="s">
        <v>12202</v>
      </c>
      <c r="P714" s="87">
        <v>85153213</v>
      </c>
      <c r="Q714" s="150">
        <v>1458</v>
      </c>
      <c r="R714" s="169">
        <v>45112</v>
      </c>
      <c r="S714" s="252">
        <v>2321600000</v>
      </c>
      <c r="T714" s="169">
        <v>45114</v>
      </c>
      <c r="U714" s="566">
        <f>L714</f>
        <v>9500000</v>
      </c>
      <c r="V714" s="86" t="s">
        <v>70</v>
      </c>
      <c r="W714" s="143">
        <v>85459497</v>
      </c>
      <c r="X714" s="87" t="s">
        <v>9253</v>
      </c>
      <c r="Y714" s="145"/>
      <c r="Z714" s="201">
        <v>45114</v>
      </c>
      <c r="AA714" s="201">
        <v>45114</v>
      </c>
      <c r="AB714" s="201" t="s">
        <v>80</v>
      </c>
      <c r="AC714" s="201">
        <v>45260</v>
      </c>
      <c r="AD714" s="150">
        <f t="shared" si="52"/>
        <v>146</v>
      </c>
      <c r="AE714" s="150">
        <v>0</v>
      </c>
      <c r="AF714" s="567">
        <v>0</v>
      </c>
      <c r="AG714" s="150">
        <v>0</v>
      </c>
      <c r="AH714" s="156" t="s">
        <v>80</v>
      </c>
      <c r="AI714" s="150">
        <f t="shared" si="53"/>
        <v>0</v>
      </c>
      <c r="AJ714" s="143">
        <v>0</v>
      </c>
      <c r="AK714" s="248">
        <v>0</v>
      </c>
      <c r="AL714" s="86" t="s">
        <v>80</v>
      </c>
      <c r="AM714" s="150">
        <v>0</v>
      </c>
      <c r="AN714" s="169" t="s">
        <v>80</v>
      </c>
      <c r="AO714" s="169" t="s">
        <v>80</v>
      </c>
      <c r="AP714" s="150">
        <f t="shared" si="56"/>
        <v>0</v>
      </c>
      <c r="AQ714" s="252">
        <f>+L714+AF714-AK714</f>
        <v>9500000</v>
      </c>
      <c r="AR714" s="86" t="s">
        <v>115</v>
      </c>
      <c r="AS714" s="143">
        <v>0</v>
      </c>
      <c r="AT714" s="203" t="s">
        <v>80</v>
      </c>
      <c r="AU714" s="248">
        <v>7600000</v>
      </c>
      <c r="AV714" s="364">
        <f t="shared" si="54"/>
        <v>1900000</v>
      </c>
      <c r="AW714" s="133">
        <f t="shared" si="55"/>
        <v>0.8</v>
      </c>
      <c r="AX714" s="201" t="s">
        <v>80</v>
      </c>
      <c r="AY714" s="86" t="s">
        <v>72</v>
      </c>
      <c r="AZ714" s="145" t="s">
        <v>14844</v>
      </c>
      <c r="BA714" s="81" t="s">
        <v>71</v>
      </c>
      <c r="BB714" s="81" t="s">
        <v>71</v>
      </c>
    </row>
    <row r="715" spans="2:54" s="296" customFormat="1" ht="15" customHeight="1" x14ac:dyDescent="0.2">
      <c r="B715" s="247">
        <v>2023</v>
      </c>
      <c r="C715" s="81">
        <v>891780111</v>
      </c>
      <c r="D715" s="82" t="s">
        <v>68</v>
      </c>
      <c r="E715" s="144" t="s">
        <v>14845</v>
      </c>
      <c r="F715" s="145" t="s">
        <v>14846</v>
      </c>
      <c r="G715" s="138">
        <v>0</v>
      </c>
      <c r="H715" s="145"/>
      <c r="I715" s="86" t="s">
        <v>78</v>
      </c>
      <c r="J715" s="81" t="s">
        <v>1527</v>
      </c>
      <c r="K715" s="141" t="s">
        <v>14847</v>
      </c>
      <c r="L715" s="248">
        <v>9500000</v>
      </c>
      <c r="M715" s="81" t="s">
        <v>73</v>
      </c>
      <c r="N715" s="145"/>
      <c r="O715" s="87" t="s">
        <v>12703</v>
      </c>
      <c r="P715" s="87">
        <v>19617471</v>
      </c>
      <c r="Q715" s="150">
        <v>1458</v>
      </c>
      <c r="R715" s="169">
        <v>45112</v>
      </c>
      <c r="S715" s="252">
        <v>2321600000</v>
      </c>
      <c r="T715" s="169">
        <v>45114</v>
      </c>
      <c r="U715" s="566">
        <f>L715</f>
        <v>9500000</v>
      </c>
      <c r="V715" s="86" t="s">
        <v>70</v>
      </c>
      <c r="W715" s="143">
        <v>85459497</v>
      </c>
      <c r="X715" s="87" t="s">
        <v>9253</v>
      </c>
      <c r="Y715" s="145"/>
      <c r="Z715" s="201">
        <v>45114</v>
      </c>
      <c r="AA715" s="201">
        <v>45114</v>
      </c>
      <c r="AB715" s="201" t="s">
        <v>80</v>
      </c>
      <c r="AC715" s="201">
        <v>45260</v>
      </c>
      <c r="AD715" s="150">
        <f t="shared" si="52"/>
        <v>146</v>
      </c>
      <c r="AE715" s="150">
        <v>0</v>
      </c>
      <c r="AF715" s="567">
        <v>0</v>
      </c>
      <c r="AG715" s="150">
        <v>0</v>
      </c>
      <c r="AH715" s="156" t="s">
        <v>80</v>
      </c>
      <c r="AI715" s="150">
        <f t="shared" si="53"/>
        <v>0</v>
      </c>
      <c r="AJ715" s="143">
        <v>0</v>
      </c>
      <c r="AK715" s="248">
        <v>0</v>
      </c>
      <c r="AL715" s="86" t="s">
        <v>80</v>
      </c>
      <c r="AM715" s="150">
        <v>0</v>
      </c>
      <c r="AN715" s="169" t="s">
        <v>80</v>
      </c>
      <c r="AO715" s="169" t="s">
        <v>80</v>
      </c>
      <c r="AP715" s="150">
        <f t="shared" si="56"/>
        <v>0</v>
      </c>
      <c r="AQ715" s="252">
        <f>+L715+AF715-AK715</f>
        <v>9500000</v>
      </c>
      <c r="AR715" s="86" t="s">
        <v>115</v>
      </c>
      <c r="AS715" s="143">
        <v>0</v>
      </c>
      <c r="AT715" s="203" t="s">
        <v>80</v>
      </c>
      <c r="AU715" s="248">
        <v>7600000</v>
      </c>
      <c r="AV715" s="364">
        <f t="shared" si="54"/>
        <v>1900000</v>
      </c>
      <c r="AW715" s="133">
        <f t="shared" si="55"/>
        <v>0.8</v>
      </c>
      <c r="AX715" s="201" t="s">
        <v>80</v>
      </c>
      <c r="AY715" s="86" t="s">
        <v>72</v>
      </c>
      <c r="AZ715" s="145" t="s">
        <v>14848</v>
      </c>
      <c r="BA715" s="81" t="s">
        <v>71</v>
      </c>
      <c r="BB715" s="81" t="s">
        <v>71</v>
      </c>
    </row>
    <row r="716" spans="2:54" s="296" customFormat="1" ht="15" customHeight="1" x14ac:dyDescent="0.2">
      <c r="B716" s="247">
        <v>2023</v>
      </c>
      <c r="C716" s="81">
        <v>891780111</v>
      </c>
      <c r="D716" s="82" t="s">
        <v>68</v>
      </c>
      <c r="E716" s="144" t="s">
        <v>14849</v>
      </c>
      <c r="F716" s="145" t="s">
        <v>14850</v>
      </c>
      <c r="G716" s="138">
        <v>0</v>
      </c>
      <c r="H716" s="145"/>
      <c r="I716" s="86" t="s">
        <v>78</v>
      </c>
      <c r="J716" s="81" t="s">
        <v>1527</v>
      </c>
      <c r="K716" s="141" t="s">
        <v>14833</v>
      </c>
      <c r="L716" s="248">
        <v>9500000</v>
      </c>
      <c r="M716" s="81" t="s">
        <v>73</v>
      </c>
      <c r="N716" s="145"/>
      <c r="O716" s="87" t="s">
        <v>13121</v>
      </c>
      <c r="P716" s="87">
        <v>19612853</v>
      </c>
      <c r="Q716" s="150">
        <v>1458</v>
      </c>
      <c r="R716" s="169">
        <v>45112</v>
      </c>
      <c r="S716" s="252">
        <v>2321600000</v>
      </c>
      <c r="T716" s="169">
        <v>45114</v>
      </c>
      <c r="U716" s="566">
        <f>L716</f>
        <v>9500000</v>
      </c>
      <c r="V716" s="86" t="s">
        <v>70</v>
      </c>
      <c r="W716" s="143">
        <v>85459497</v>
      </c>
      <c r="X716" s="87" t="s">
        <v>9253</v>
      </c>
      <c r="Y716" s="145"/>
      <c r="Z716" s="201">
        <v>45114</v>
      </c>
      <c r="AA716" s="201">
        <v>45114</v>
      </c>
      <c r="AB716" s="201" t="s">
        <v>80</v>
      </c>
      <c r="AC716" s="201">
        <v>45260</v>
      </c>
      <c r="AD716" s="150">
        <f t="shared" si="52"/>
        <v>146</v>
      </c>
      <c r="AE716" s="150">
        <v>0</v>
      </c>
      <c r="AF716" s="567">
        <v>0</v>
      </c>
      <c r="AG716" s="150">
        <v>0</v>
      </c>
      <c r="AH716" s="156" t="s">
        <v>80</v>
      </c>
      <c r="AI716" s="150">
        <f t="shared" si="53"/>
        <v>0</v>
      </c>
      <c r="AJ716" s="143">
        <v>0</v>
      </c>
      <c r="AK716" s="248">
        <v>0</v>
      </c>
      <c r="AL716" s="86" t="s">
        <v>80</v>
      </c>
      <c r="AM716" s="150">
        <v>0</v>
      </c>
      <c r="AN716" s="169" t="s">
        <v>80</v>
      </c>
      <c r="AO716" s="169" t="s">
        <v>80</v>
      </c>
      <c r="AP716" s="150">
        <f t="shared" si="56"/>
        <v>0</v>
      </c>
      <c r="AQ716" s="252">
        <f>+L716+AF716-AK716</f>
        <v>9500000</v>
      </c>
      <c r="AR716" s="86" t="s">
        <v>115</v>
      </c>
      <c r="AS716" s="143">
        <v>0</v>
      </c>
      <c r="AT716" s="203" t="s">
        <v>80</v>
      </c>
      <c r="AU716" s="248">
        <v>7600000</v>
      </c>
      <c r="AV716" s="364">
        <f t="shared" si="54"/>
        <v>1900000</v>
      </c>
      <c r="AW716" s="133">
        <f t="shared" si="55"/>
        <v>0.8</v>
      </c>
      <c r="AX716" s="201" t="s">
        <v>80</v>
      </c>
      <c r="AY716" s="86" t="s">
        <v>72</v>
      </c>
      <c r="AZ716" s="145" t="s">
        <v>14851</v>
      </c>
      <c r="BA716" s="81" t="s">
        <v>71</v>
      </c>
      <c r="BB716" s="81" t="s">
        <v>71</v>
      </c>
    </row>
    <row r="717" spans="2:54" s="296" customFormat="1" ht="15" customHeight="1" x14ac:dyDescent="0.2">
      <c r="B717" s="247">
        <v>2023</v>
      </c>
      <c r="C717" s="81">
        <v>891780111</v>
      </c>
      <c r="D717" s="82" t="s">
        <v>68</v>
      </c>
      <c r="E717" s="144" t="s">
        <v>14852</v>
      </c>
      <c r="F717" s="145" t="s">
        <v>14853</v>
      </c>
      <c r="G717" s="138">
        <v>0</v>
      </c>
      <c r="H717" s="145"/>
      <c r="I717" s="86" t="s">
        <v>78</v>
      </c>
      <c r="J717" s="81" t="s">
        <v>1527</v>
      </c>
      <c r="K717" s="141" t="s">
        <v>14854</v>
      </c>
      <c r="L717" s="248">
        <v>9500000</v>
      </c>
      <c r="M717" s="81" t="s">
        <v>73</v>
      </c>
      <c r="N717" s="145"/>
      <c r="O717" s="87" t="s">
        <v>12019</v>
      </c>
      <c r="P717" s="87">
        <v>1082900551</v>
      </c>
      <c r="Q717" s="150">
        <v>1458</v>
      </c>
      <c r="R717" s="169">
        <v>45112</v>
      </c>
      <c r="S717" s="252">
        <v>2321600000</v>
      </c>
      <c r="T717" s="169">
        <v>45114</v>
      </c>
      <c r="U717" s="566">
        <f>L717</f>
        <v>9500000</v>
      </c>
      <c r="V717" s="86" t="s">
        <v>70</v>
      </c>
      <c r="W717" s="143">
        <v>7631392</v>
      </c>
      <c r="X717" s="87" t="s">
        <v>11762</v>
      </c>
      <c r="Y717" s="145"/>
      <c r="Z717" s="201">
        <v>45114</v>
      </c>
      <c r="AA717" s="201">
        <v>45114</v>
      </c>
      <c r="AB717" s="201" t="s">
        <v>80</v>
      </c>
      <c r="AC717" s="201">
        <v>45260</v>
      </c>
      <c r="AD717" s="150">
        <f t="shared" si="52"/>
        <v>146</v>
      </c>
      <c r="AE717" s="150">
        <v>0</v>
      </c>
      <c r="AF717" s="567">
        <v>0</v>
      </c>
      <c r="AG717" s="150">
        <v>0</v>
      </c>
      <c r="AH717" s="156" t="s">
        <v>80</v>
      </c>
      <c r="AI717" s="150">
        <f t="shared" si="53"/>
        <v>0</v>
      </c>
      <c r="AJ717" s="143">
        <v>0</v>
      </c>
      <c r="AK717" s="248">
        <v>0</v>
      </c>
      <c r="AL717" s="86" t="s">
        <v>80</v>
      </c>
      <c r="AM717" s="150">
        <v>0</v>
      </c>
      <c r="AN717" s="169" t="s">
        <v>80</v>
      </c>
      <c r="AO717" s="169" t="s">
        <v>80</v>
      </c>
      <c r="AP717" s="150">
        <f t="shared" si="56"/>
        <v>0</v>
      </c>
      <c r="AQ717" s="252">
        <f>+L717+AF717-AK717</f>
        <v>9500000</v>
      </c>
      <c r="AR717" s="86" t="s">
        <v>115</v>
      </c>
      <c r="AS717" s="143">
        <v>0</v>
      </c>
      <c r="AT717" s="203" t="s">
        <v>80</v>
      </c>
      <c r="AU717" s="248">
        <v>7600000</v>
      </c>
      <c r="AV717" s="364">
        <f t="shared" si="54"/>
        <v>1900000</v>
      </c>
      <c r="AW717" s="133">
        <f t="shared" si="55"/>
        <v>0.8</v>
      </c>
      <c r="AX717" s="201" t="s">
        <v>80</v>
      </c>
      <c r="AY717" s="86" t="s">
        <v>72</v>
      </c>
      <c r="AZ717" s="145" t="s">
        <v>14855</v>
      </c>
      <c r="BA717" s="81" t="s">
        <v>71</v>
      </c>
      <c r="BB717" s="81" t="s">
        <v>71</v>
      </c>
    </row>
    <row r="718" spans="2:54" s="296" customFormat="1" ht="15" customHeight="1" x14ac:dyDescent="0.2">
      <c r="B718" s="247">
        <v>2023</v>
      </c>
      <c r="C718" s="81">
        <v>891780111</v>
      </c>
      <c r="D718" s="82" t="s">
        <v>68</v>
      </c>
      <c r="E718" s="144" t="s">
        <v>14856</v>
      </c>
      <c r="F718" s="145" t="s">
        <v>14857</v>
      </c>
      <c r="G718" s="138">
        <v>0</v>
      </c>
      <c r="H718" s="145"/>
      <c r="I718" s="86" t="s">
        <v>78</v>
      </c>
      <c r="J718" s="81" t="s">
        <v>1527</v>
      </c>
      <c r="K718" s="141" t="s">
        <v>14858</v>
      </c>
      <c r="L718" s="248">
        <v>3600000</v>
      </c>
      <c r="M718" s="81" t="s">
        <v>73</v>
      </c>
      <c r="N718" s="145"/>
      <c r="O718" s="87" t="s">
        <v>11551</v>
      </c>
      <c r="P718" s="87">
        <v>1083567101</v>
      </c>
      <c r="Q718" s="150">
        <v>1459</v>
      </c>
      <c r="R718" s="169">
        <v>45112</v>
      </c>
      <c r="S718" s="252">
        <v>64000000</v>
      </c>
      <c r="T718" s="169">
        <v>45114</v>
      </c>
      <c r="U718" s="566">
        <f>L718</f>
        <v>3600000</v>
      </c>
      <c r="V718" s="86" t="s">
        <v>70</v>
      </c>
      <c r="W718" s="143">
        <v>41947381</v>
      </c>
      <c r="X718" s="87" t="s">
        <v>11521</v>
      </c>
      <c r="Y718" s="145"/>
      <c r="Z718" s="201">
        <v>45114</v>
      </c>
      <c r="AA718" s="201">
        <v>45118</v>
      </c>
      <c r="AB718" s="201" t="s">
        <v>80</v>
      </c>
      <c r="AC718" s="201">
        <v>45138</v>
      </c>
      <c r="AD718" s="150">
        <f t="shared" si="52"/>
        <v>20</v>
      </c>
      <c r="AE718" s="150">
        <v>0</v>
      </c>
      <c r="AF718" s="567">
        <v>0</v>
      </c>
      <c r="AG718" s="150">
        <v>0</v>
      </c>
      <c r="AH718" s="156" t="s">
        <v>80</v>
      </c>
      <c r="AI718" s="150">
        <f t="shared" si="53"/>
        <v>0</v>
      </c>
      <c r="AJ718" s="143">
        <v>0</v>
      </c>
      <c r="AK718" s="248">
        <v>0</v>
      </c>
      <c r="AL718" s="86" t="s">
        <v>80</v>
      </c>
      <c r="AM718" s="150">
        <v>0</v>
      </c>
      <c r="AN718" s="169" t="s">
        <v>80</v>
      </c>
      <c r="AO718" s="169" t="s">
        <v>80</v>
      </c>
      <c r="AP718" s="150">
        <f t="shared" si="56"/>
        <v>0</v>
      </c>
      <c r="AQ718" s="252">
        <f>+L718+AF718-AK718</f>
        <v>3600000</v>
      </c>
      <c r="AR718" s="86" t="s">
        <v>115</v>
      </c>
      <c r="AS718" s="143">
        <v>0</v>
      </c>
      <c r="AT718" s="203" t="s">
        <v>80</v>
      </c>
      <c r="AU718" s="248">
        <v>3600000</v>
      </c>
      <c r="AV718" s="364">
        <f t="shared" si="54"/>
        <v>0</v>
      </c>
      <c r="AW718" s="133">
        <f t="shared" si="55"/>
        <v>1</v>
      </c>
      <c r="AX718" s="201" t="s">
        <v>80</v>
      </c>
      <c r="AY718" s="86" t="s">
        <v>800</v>
      </c>
      <c r="AZ718" s="145" t="s">
        <v>14859</v>
      </c>
      <c r="BA718" s="81" t="s">
        <v>71</v>
      </c>
      <c r="BB718" s="81" t="s">
        <v>71</v>
      </c>
    </row>
    <row r="719" spans="2:54" s="296" customFormat="1" ht="15" customHeight="1" x14ac:dyDescent="0.2">
      <c r="B719" s="247">
        <v>2023</v>
      </c>
      <c r="C719" s="81">
        <v>891780111</v>
      </c>
      <c r="D719" s="82" t="s">
        <v>68</v>
      </c>
      <c r="E719" s="144" t="s">
        <v>14860</v>
      </c>
      <c r="F719" s="145" t="s">
        <v>14861</v>
      </c>
      <c r="G719" s="138">
        <v>0</v>
      </c>
      <c r="H719" s="145"/>
      <c r="I719" s="86" t="s">
        <v>78</v>
      </c>
      <c r="J719" s="81" t="s">
        <v>1527</v>
      </c>
      <c r="K719" s="141" t="s">
        <v>14862</v>
      </c>
      <c r="L719" s="248">
        <v>9500000</v>
      </c>
      <c r="M719" s="81" t="s">
        <v>73</v>
      </c>
      <c r="N719" s="145"/>
      <c r="O719" s="87" t="s">
        <v>12651</v>
      </c>
      <c r="P719" s="87">
        <v>36668600</v>
      </c>
      <c r="Q719" s="150">
        <v>1458</v>
      </c>
      <c r="R719" s="169">
        <v>45112</v>
      </c>
      <c r="S719" s="252">
        <v>2321600000</v>
      </c>
      <c r="T719" s="169">
        <v>45114</v>
      </c>
      <c r="U719" s="566">
        <f>L719</f>
        <v>9500000</v>
      </c>
      <c r="V719" s="86" t="s">
        <v>70</v>
      </c>
      <c r="W719" s="143">
        <v>7633817</v>
      </c>
      <c r="X719" s="87" t="s">
        <v>10035</v>
      </c>
      <c r="Y719" s="145"/>
      <c r="Z719" s="201">
        <v>45114</v>
      </c>
      <c r="AA719" s="201">
        <v>45114</v>
      </c>
      <c r="AB719" s="201" t="s">
        <v>80</v>
      </c>
      <c r="AC719" s="201">
        <v>45260</v>
      </c>
      <c r="AD719" s="150">
        <f t="shared" si="52"/>
        <v>146</v>
      </c>
      <c r="AE719" s="150">
        <v>0</v>
      </c>
      <c r="AF719" s="567">
        <v>0</v>
      </c>
      <c r="AG719" s="150">
        <v>0</v>
      </c>
      <c r="AH719" s="156" t="s">
        <v>80</v>
      </c>
      <c r="AI719" s="150">
        <f t="shared" si="53"/>
        <v>0</v>
      </c>
      <c r="AJ719" s="143">
        <v>0</v>
      </c>
      <c r="AK719" s="248">
        <v>0</v>
      </c>
      <c r="AL719" s="86" t="s">
        <v>80</v>
      </c>
      <c r="AM719" s="150">
        <v>0</v>
      </c>
      <c r="AN719" s="169" t="s">
        <v>80</v>
      </c>
      <c r="AO719" s="169" t="s">
        <v>80</v>
      </c>
      <c r="AP719" s="150">
        <f t="shared" si="56"/>
        <v>0</v>
      </c>
      <c r="AQ719" s="252">
        <f>+L719+AF719-AK719</f>
        <v>9500000</v>
      </c>
      <c r="AR719" s="86" t="s">
        <v>115</v>
      </c>
      <c r="AS719" s="143">
        <v>0</v>
      </c>
      <c r="AT719" s="203" t="s">
        <v>80</v>
      </c>
      <c r="AU719" s="248">
        <v>7600000</v>
      </c>
      <c r="AV719" s="364">
        <f t="shared" si="54"/>
        <v>1900000</v>
      </c>
      <c r="AW719" s="133">
        <f t="shared" si="55"/>
        <v>0.8</v>
      </c>
      <c r="AX719" s="201" t="s">
        <v>80</v>
      </c>
      <c r="AY719" s="86" t="s">
        <v>72</v>
      </c>
      <c r="AZ719" s="145" t="s">
        <v>14863</v>
      </c>
      <c r="BA719" s="81" t="s">
        <v>71</v>
      </c>
      <c r="BB719" s="81" t="s">
        <v>71</v>
      </c>
    </row>
    <row r="720" spans="2:54" s="296" customFormat="1" ht="15" customHeight="1" x14ac:dyDescent="0.2">
      <c r="B720" s="247">
        <v>2023</v>
      </c>
      <c r="C720" s="81">
        <v>891780111</v>
      </c>
      <c r="D720" s="82" t="s">
        <v>68</v>
      </c>
      <c r="E720" s="144" t="s">
        <v>14864</v>
      </c>
      <c r="F720" s="145" t="s">
        <v>14865</v>
      </c>
      <c r="G720" s="138">
        <v>0</v>
      </c>
      <c r="H720" s="145"/>
      <c r="I720" s="86" t="s">
        <v>78</v>
      </c>
      <c r="J720" s="81" t="s">
        <v>1527</v>
      </c>
      <c r="K720" s="141" t="s">
        <v>14862</v>
      </c>
      <c r="L720" s="248">
        <v>15500000</v>
      </c>
      <c r="M720" s="81" t="s">
        <v>73</v>
      </c>
      <c r="N720" s="145"/>
      <c r="O720" s="87" t="s">
        <v>11897</v>
      </c>
      <c r="P720" s="87">
        <v>1083554776</v>
      </c>
      <c r="Q720" s="150">
        <v>1458</v>
      </c>
      <c r="R720" s="169">
        <v>45112</v>
      </c>
      <c r="S720" s="252">
        <v>2321600000</v>
      </c>
      <c r="T720" s="169">
        <v>45114</v>
      </c>
      <c r="U720" s="566">
        <f>L720</f>
        <v>15500000</v>
      </c>
      <c r="V720" s="86" t="s">
        <v>70</v>
      </c>
      <c r="W720" s="143">
        <v>85465146</v>
      </c>
      <c r="X720" s="87" t="s">
        <v>11756</v>
      </c>
      <c r="Y720" s="145"/>
      <c r="Z720" s="201">
        <v>45114</v>
      </c>
      <c r="AA720" s="201">
        <v>45114</v>
      </c>
      <c r="AB720" s="201" t="s">
        <v>80</v>
      </c>
      <c r="AC720" s="201">
        <v>45260</v>
      </c>
      <c r="AD720" s="150">
        <f t="shared" si="52"/>
        <v>146</v>
      </c>
      <c r="AE720" s="150">
        <v>0</v>
      </c>
      <c r="AF720" s="567">
        <v>0</v>
      </c>
      <c r="AG720" s="150">
        <v>0</v>
      </c>
      <c r="AH720" s="156" t="s">
        <v>80</v>
      </c>
      <c r="AI720" s="150">
        <f t="shared" si="53"/>
        <v>0</v>
      </c>
      <c r="AJ720" s="143">
        <v>0</v>
      </c>
      <c r="AK720" s="248">
        <v>0</v>
      </c>
      <c r="AL720" s="86" t="s">
        <v>80</v>
      </c>
      <c r="AM720" s="150">
        <v>0</v>
      </c>
      <c r="AN720" s="169" t="s">
        <v>80</v>
      </c>
      <c r="AO720" s="169" t="s">
        <v>80</v>
      </c>
      <c r="AP720" s="150">
        <f t="shared" si="56"/>
        <v>0</v>
      </c>
      <c r="AQ720" s="252">
        <f>+L720+AF720-AK720</f>
        <v>15500000</v>
      </c>
      <c r="AR720" s="86" t="s">
        <v>115</v>
      </c>
      <c r="AS720" s="143">
        <v>0</v>
      </c>
      <c r="AT720" s="203" t="s">
        <v>80</v>
      </c>
      <c r="AU720" s="248">
        <v>12400000</v>
      </c>
      <c r="AV720" s="364">
        <f t="shared" si="54"/>
        <v>3100000</v>
      </c>
      <c r="AW720" s="133">
        <f t="shared" si="55"/>
        <v>0.8</v>
      </c>
      <c r="AX720" s="201" t="s">
        <v>80</v>
      </c>
      <c r="AY720" s="86" t="s">
        <v>72</v>
      </c>
      <c r="AZ720" s="145" t="s">
        <v>14866</v>
      </c>
      <c r="BA720" s="81" t="s">
        <v>71</v>
      </c>
      <c r="BB720" s="81" t="s">
        <v>71</v>
      </c>
    </row>
    <row r="721" spans="2:54" s="296" customFormat="1" ht="15" customHeight="1" x14ac:dyDescent="0.2">
      <c r="B721" s="247">
        <v>2023</v>
      </c>
      <c r="C721" s="81">
        <v>891780111</v>
      </c>
      <c r="D721" s="82" t="s">
        <v>68</v>
      </c>
      <c r="E721" s="144" t="s">
        <v>14867</v>
      </c>
      <c r="F721" s="145" t="s">
        <v>14868</v>
      </c>
      <c r="G721" s="138">
        <v>0</v>
      </c>
      <c r="H721" s="145"/>
      <c r="I721" s="86" t="s">
        <v>78</v>
      </c>
      <c r="J721" s="81" t="s">
        <v>1527</v>
      </c>
      <c r="K721" s="141" t="s">
        <v>14869</v>
      </c>
      <c r="L721" s="248">
        <v>15500000</v>
      </c>
      <c r="M721" s="81" t="s">
        <v>73</v>
      </c>
      <c r="N721" s="145"/>
      <c r="O721" s="87" t="s">
        <v>14029</v>
      </c>
      <c r="P721" s="87">
        <v>1066000092</v>
      </c>
      <c r="Q721" s="150">
        <v>1458</v>
      </c>
      <c r="R721" s="169">
        <v>45112</v>
      </c>
      <c r="S721" s="252">
        <v>2321600000</v>
      </c>
      <c r="T721" s="169">
        <v>45114</v>
      </c>
      <c r="U721" s="566">
        <f>L721</f>
        <v>15500000</v>
      </c>
      <c r="V721" s="86" t="s">
        <v>70</v>
      </c>
      <c r="W721" s="143">
        <v>21400608</v>
      </c>
      <c r="X721" s="87" t="s">
        <v>14019</v>
      </c>
      <c r="Y721" s="145"/>
      <c r="Z721" s="201">
        <v>45114</v>
      </c>
      <c r="AA721" s="201">
        <v>45114</v>
      </c>
      <c r="AB721" s="201" t="s">
        <v>80</v>
      </c>
      <c r="AC721" s="201">
        <v>45260</v>
      </c>
      <c r="AD721" s="150">
        <f t="shared" si="52"/>
        <v>146</v>
      </c>
      <c r="AE721" s="150">
        <v>0</v>
      </c>
      <c r="AF721" s="567">
        <v>0</v>
      </c>
      <c r="AG721" s="150">
        <v>0</v>
      </c>
      <c r="AH721" s="156" t="s">
        <v>80</v>
      </c>
      <c r="AI721" s="150">
        <f t="shared" si="53"/>
        <v>0</v>
      </c>
      <c r="AJ721" s="143">
        <v>0</v>
      </c>
      <c r="AK721" s="248">
        <v>0</v>
      </c>
      <c r="AL721" s="86" t="s">
        <v>80</v>
      </c>
      <c r="AM721" s="150">
        <v>0</v>
      </c>
      <c r="AN721" s="169" t="s">
        <v>80</v>
      </c>
      <c r="AO721" s="169" t="s">
        <v>80</v>
      </c>
      <c r="AP721" s="150">
        <f t="shared" si="56"/>
        <v>0</v>
      </c>
      <c r="AQ721" s="252">
        <f>+L721+AF721-AK721</f>
        <v>15500000</v>
      </c>
      <c r="AR721" s="86" t="s">
        <v>115</v>
      </c>
      <c r="AS721" s="143">
        <v>0</v>
      </c>
      <c r="AT721" s="203" t="s">
        <v>80</v>
      </c>
      <c r="AU721" s="248">
        <v>12400000</v>
      </c>
      <c r="AV721" s="364">
        <f t="shared" si="54"/>
        <v>3100000</v>
      </c>
      <c r="AW721" s="133">
        <f t="shared" si="55"/>
        <v>0.8</v>
      </c>
      <c r="AX721" s="201" t="s">
        <v>80</v>
      </c>
      <c r="AY721" s="86" t="s">
        <v>72</v>
      </c>
      <c r="AZ721" s="145" t="s">
        <v>14870</v>
      </c>
      <c r="BA721" s="81" t="s">
        <v>71</v>
      </c>
      <c r="BB721" s="81" t="s">
        <v>71</v>
      </c>
    </row>
    <row r="722" spans="2:54" s="296" customFormat="1" ht="15" customHeight="1" x14ac:dyDescent="0.2">
      <c r="B722" s="247">
        <v>2023</v>
      </c>
      <c r="C722" s="81">
        <v>891780111</v>
      </c>
      <c r="D722" s="82" t="s">
        <v>68</v>
      </c>
      <c r="E722" s="144" t="s">
        <v>14871</v>
      </c>
      <c r="F722" s="145" t="s">
        <v>14872</v>
      </c>
      <c r="G722" s="138">
        <v>0</v>
      </c>
      <c r="H722" s="145"/>
      <c r="I722" s="86" t="s">
        <v>78</v>
      </c>
      <c r="J722" s="81" t="s">
        <v>1527</v>
      </c>
      <c r="K722" s="141" t="s">
        <v>14873</v>
      </c>
      <c r="L722" s="248">
        <v>12500000</v>
      </c>
      <c r="M722" s="81" t="s">
        <v>73</v>
      </c>
      <c r="N722" s="145"/>
      <c r="O722" s="87" t="s">
        <v>14018</v>
      </c>
      <c r="P722" s="87">
        <v>1102880046</v>
      </c>
      <c r="Q722" s="150">
        <v>1458</v>
      </c>
      <c r="R722" s="169">
        <v>45112</v>
      </c>
      <c r="S722" s="252">
        <v>2321600000</v>
      </c>
      <c r="T722" s="169">
        <v>45114</v>
      </c>
      <c r="U722" s="566">
        <f>L722</f>
        <v>12500000</v>
      </c>
      <c r="V722" s="86" t="s">
        <v>70</v>
      </c>
      <c r="W722" s="143">
        <v>21400608</v>
      </c>
      <c r="X722" s="87" t="s">
        <v>14019</v>
      </c>
      <c r="Y722" s="145"/>
      <c r="Z722" s="201">
        <v>45114</v>
      </c>
      <c r="AA722" s="201">
        <v>45114</v>
      </c>
      <c r="AB722" s="201" t="s">
        <v>80</v>
      </c>
      <c r="AC722" s="201">
        <v>45260</v>
      </c>
      <c r="AD722" s="150">
        <f t="shared" si="52"/>
        <v>146</v>
      </c>
      <c r="AE722" s="150">
        <v>0</v>
      </c>
      <c r="AF722" s="567">
        <v>0</v>
      </c>
      <c r="AG722" s="150">
        <v>0</v>
      </c>
      <c r="AH722" s="156" t="s">
        <v>80</v>
      </c>
      <c r="AI722" s="150">
        <f t="shared" si="53"/>
        <v>0</v>
      </c>
      <c r="AJ722" s="143">
        <v>0</v>
      </c>
      <c r="AK722" s="248">
        <v>0</v>
      </c>
      <c r="AL722" s="86" t="s">
        <v>80</v>
      </c>
      <c r="AM722" s="150">
        <v>0</v>
      </c>
      <c r="AN722" s="169" t="s">
        <v>80</v>
      </c>
      <c r="AO722" s="169" t="s">
        <v>80</v>
      </c>
      <c r="AP722" s="150">
        <f t="shared" si="56"/>
        <v>0</v>
      </c>
      <c r="AQ722" s="252">
        <f>+L722+AF722-AK722</f>
        <v>12500000</v>
      </c>
      <c r="AR722" s="86" t="s">
        <v>115</v>
      </c>
      <c r="AS722" s="143">
        <v>0</v>
      </c>
      <c r="AT722" s="203" t="s">
        <v>80</v>
      </c>
      <c r="AU722" s="248">
        <v>10000000</v>
      </c>
      <c r="AV722" s="364">
        <f t="shared" si="54"/>
        <v>2500000</v>
      </c>
      <c r="AW722" s="133">
        <f t="shared" si="55"/>
        <v>0.8</v>
      </c>
      <c r="AX722" s="201" t="s">
        <v>80</v>
      </c>
      <c r="AY722" s="86" t="s">
        <v>72</v>
      </c>
      <c r="AZ722" s="145" t="s">
        <v>14874</v>
      </c>
      <c r="BA722" s="81" t="s">
        <v>71</v>
      </c>
      <c r="BB722" s="81" t="s">
        <v>71</v>
      </c>
    </row>
    <row r="723" spans="2:54" s="296" customFormat="1" ht="15" customHeight="1" x14ac:dyDescent="0.2">
      <c r="B723" s="247">
        <v>2023</v>
      </c>
      <c r="C723" s="81">
        <v>891780111</v>
      </c>
      <c r="D723" s="82" t="s">
        <v>68</v>
      </c>
      <c r="E723" s="144" t="s">
        <v>14875</v>
      </c>
      <c r="F723" s="145" t="s">
        <v>14876</v>
      </c>
      <c r="G723" s="138">
        <v>0</v>
      </c>
      <c r="H723" s="145"/>
      <c r="I723" s="86" t="s">
        <v>78</v>
      </c>
      <c r="J723" s="81" t="s">
        <v>1527</v>
      </c>
      <c r="K723" s="141" t="s">
        <v>14877</v>
      </c>
      <c r="L723" s="248">
        <v>11000000</v>
      </c>
      <c r="M723" s="81" t="s">
        <v>73</v>
      </c>
      <c r="N723" s="145"/>
      <c r="O723" s="87" t="s">
        <v>11926</v>
      </c>
      <c r="P723" s="87">
        <v>1082880869</v>
      </c>
      <c r="Q723" s="150">
        <v>1458</v>
      </c>
      <c r="R723" s="169">
        <v>45112</v>
      </c>
      <c r="S723" s="252">
        <v>2321600000</v>
      </c>
      <c r="T723" s="169">
        <v>45114</v>
      </c>
      <c r="U723" s="566">
        <f>L723</f>
        <v>11000000</v>
      </c>
      <c r="V723" s="86" t="s">
        <v>70</v>
      </c>
      <c r="W723" s="143">
        <v>57444673</v>
      </c>
      <c r="X723" s="87" t="s">
        <v>9982</v>
      </c>
      <c r="Y723" s="145"/>
      <c r="Z723" s="201">
        <v>45114</v>
      </c>
      <c r="AA723" s="201">
        <v>45114</v>
      </c>
      <c r="AB723" s="201" t="s">
        <v>80</v>
      </c>
      <c r="AC723" s="201">
        <v>45260</v>
      </c>
      <c r="AD723" s="150">
        <f t="shared" si="52"/>
        <v>146</v>
      </c>
      <c r="AE723" s="150">
        <v>0</v>
      </c>
      <c r="AF723" s="567">
        <v>0</v>
      </c>
      <c r="AG723" s="150">
        <v>0</v>
      </c>
      <c r="AH723" s="156" t="s">
        <v>80</v>
      </c>
      <c r="AI723" s="150">
        <f t="shared" si="53"/>
        <v>0</v>
      </c>
      <c r="AJ723" s="143">
        <v>0</v>
      </c>
      <c r="AK723" s="248">
        <v>0</v>
      </c>
      <c r="AL723" s="86" t="s">
        <v>80</v>
      </c>
      <c r="AM723" s="150">
        <v>0</v>
      </c>
      <c r="AN723" s="169" t="s">
        <v>80</v>
      </c>
      <c r="AO723" s="169" t="s">
        <v>80</v>
      </c>
      <c r="AP723" s="150">
        <f t="shared" si="56"/>
        <v>0</v>
      </c>
      <c r="AQ723" s="252">
        <f>+L723+AF723-AK723</f>
        <v>11000000</v>
      </c>
      <c r="AR723" s="86" t="s">
        <v>115</v>
      </c>
      <c r="AS723" s="143">
        <v>0</v>
      </c>
      <c r="AT723" s="203" t="s">
        <v>80</v>
      </c>
      <c r="AU723" s="248">
        <v>8800000</v>
      </c>
      <c r="AV723" s="364">
        <f t="shared" si="54"/>
        <v>2200000</v>
      </c>
      <c r="AW723" s="133">
        <f t="shared" si="55"/>
        <v>0.8</v>
      </c>
      <c r="AX723" s="201" t="s">
        <v>80</v>
      </c>
      <c r="AY723" s="86" t="s">
        <v>72</v>
      </c>
      <c r="AZ723" s="145" t="s">
        <v>14878</v>
      </c>
      <c r="BA723" s="81" t="s">
        <v>71</v>
      </c>
      <c r="BB723" s="81" t="s">
        <v>71</v>
      </c>
    </row>
    <row r="724" spans="2:54" s="296" customFormat="1" ht="15" customHeight="1" x14ac:dyDescent="0.2">
      <c r="B724" s="247">
        <v>2023</v>
      </c>
      <c r="C724" s="81">
        <v>891780111</v>
      </c>
      <c r="D724" s="82" t="s">
        <v>68</v>
      </c>
      <c r="E724" s="144" t="s">
        <v>14879</v>
      </c>
      <c r="F724" s="145" t="s">
        <v>14880</v>
      </c>
      <c r="G724" s="138">
        <v>0</v>
      </c>
      <c r="H724" s="145"/>
      <c r="I724" s="86" t="s">
        <v>78</v>
      </c>
      <c r="J724" s="81" t="s">
        <v>1527</v>
      </c>
      <c r="K724" s="141" t="s">
        <v>14881</v>
      </c>
      <c r="L724" s="248">
        <v>9500000</v>
      </c>
      <c r="M724" s="81" t="s">
        <v>73</v>
      </c>
      <c r="N724" s="145"/>
      <c r="O724" s="87" t="s">
        <v>12874</v>
      </c>
      <c r="P724" s="87">
        <v>1082983512</v>
      </c>
      <c r="Q724" s="150">
        <v>1458</v>
      </c>
      <c r="R724" s="169">
        <v>45112</v>
      </c>
      <c r="S724" s="252">
        <v>2321600000</v>
      </c>
      <c r="T724" s="169">
        <v>45114</v>
      </c>
      <c r="U724" s="566">
        <f>L724</f>
        <v>9500000</v>
      </c>
      <c r="V724" s="86" t="s">
        <v>70</v>
      </c>
      <c r="W724" s="143">
        <v>7633817</v>
      </c>
      <c r="X724" s="87" t="s">
        <v>10035</v>
      </c>
      <c r="Y724" s="145"/>
      <c r="Z724" s="201">
        <v>45114</v>
      </c>
      <c r="AA724" s="201">
        <v>45114</v>
      </c>
      <c r="AB724" s="201" t="s">
        <v>80</v>
      </c>
      <c r="AC724" s="201">
        <v>45260</v>
      </c>
      <c r="AD724" s="150">
        <f t="shared" si="52"/>
        <v>146</v>
      </c>
      <c r="AE724" s="150">
        <v>0</v>
      </c>
      <c r="AF724" s="567">
        <v>0</v>
      </c>
      <c r="AG724" s="150">
        <v>0</v>
      </c>
      <c r="AH724" s="156" t="s">
        <v>80</v>
      </c>
      <c r="AI724" s="150">
        <f t="shared" si="53"/>
        <v>0</v>
      </c>
      <c r="AJ724" s="143">
        <v>0</v>
      </c>
      <c r="AK724" s="248">
        <v>0</v>
      </c>
      <c r="AL724" s="86" t="s">
        <v>80</v>
      </c>
      <c r="AM724" s="150">
        <v>0</v>
      </c>
      <c r="AN724" s="169" t="s">
        <v>80</v>
      </c>
      <c r="AO724" s="169" t="s">
        <v>80</v>
      </c>
      <c r="AP724" s="150">
        <f t="shared" si="56"/>
        <v>0</v>
      </c>
      <c r="AQ724" s="252">
        <f>+L724+AF724-AK724</f>
        <v>9500000</v>
      </c>
      <c r="AR724" s="86" t="s">
        <v>115</v>
      </c>
      <c r="AS724" s="143">
        <v>0</v>
      </c>
      <c r="AT724" s="203" t="s">
        <v>80</v>
      </c>
      <c r="AU724" s="248">
        <v>7600000</v>
      </c>
      <c r="AV724" s="364">
        <f t="shared" si="54"/>
        <v>1900000</v>
      </c>
      <c r="AW724" s="133">
        <f t="shared" si="55"/>
        <v>0.8</v>
      </c>
      <c r="AX724" s="201" t="s">
        <v>80</v>
      </c>
      <c r="AY724" s="86" t="s">
        <v>72</v>
      </c>
      <c r="AZ724" s="145" t="s">
        <v>14882</v>
      </c>
      <c r="BA724" s="81" t="s">
        <v>71</v>
      </c>
      <c r="BB724" s="81" t="s">
        <v>71</v>
      </c>
    </row>
    <row r="725" spans="2:54" s="296" customFormat="1" ht="15" customHeight="1" x14ac:dyDescent="0.2">
      <c r="B725" s="247">
        <v>2023</v>
      </c>
      <c r="C725" s="81">
        <v>891780111</v>
      </c>
      <c r="D725" s="82" t="s">
        <v>68</v>
      </c>
      <c r="E725" s="144" t="s">
        <v>14883</v>
      </c>
      <c r="F725" s="145" t="s">
        <v>14884</v>
      </c>
      <c r="G725" s="138">
        <v>0</v>
      </c>
      <c r="H725" s="145"/>
      <c r="I725" s="86" t="s">
        <v>78</v>
      </c>
      <c r="J725" s="81" t="s">
        <v>1527</v>
      </c>
      <c r="K725" s="141" t="s">
        <v>14885</v>
      </c>
      <c r="L725" s="248">
        <v>18500000</v>
      </c>
      <c r="M725" s="81" t="s">
        <v>73</v>
      </c>
      <c r="N725" s="145"/>
      <c r="O725" s="87" t="s">
        <v>14886</v>
      </c>
      <c r="P725" s="87">
        <v>57170631</v>
      </c>
      <c r="Q725" s="150">
        <v>1458</v>
      </c>
      <c r="R725" s="169">
        <v>45112</v>
      </c>
      <c r="S725" s="252">
        <v>2321600000</v>
      </c>
      <c r="T725" s="169">
        <v>45114</v>
      </c>
      <c r="U725" s="566">
        <f>L725</f>
        <v>18500000</v>
      </c>
      <c r="V725" s="86" t="s">
        <v>70</v>
      </c>
      <c r="W725" s="481">
        <v>1082976788</v>
      </c>
      <c r="X725" s="87" t="s">
        <v>9561</v>
      </c>
      <c r="Y725" s="145"/>
      <c r="Z725" s="201">
        <v>45114</v>
      </c>
      <c r="AA725" s="201">
        <v>45114</v>
      </c>
      <c r="AB725" s="201" t="s">
        <v>80</v>
      </c>
      <c r="AC725" s="201">
        <v>45260</v>
      </c>
      <c r="AD725" s="150">
        <f t="shared" si="52"/>
        <v>146</v>
      </c>
      <c r="AE725" s="150">
        <v>0</v>
      </c>
      <c r="AF725" s="567">
        <v>0</v>
      </c>
      <c r="AG725" s="150">
        <v>0</v>
      </c>
      <c r="AH725" s="156" t="s">
        <v>80</v>
      </c>
      <c r="AI725" s="150">
        <f t="shared" si="53"/>
        <v>0</v>
      </c>
      <c r="AJ725" s="143">
        <v>0</v>
      </c>
      <c r="AK725" s="248">
        <v>0</v>
      </c>
      <c r="AL725" s="86" t="s">
        <v>80</v>
      </c>
      <c r="AM725" s="150">
        <v>0</v>
      </c>
      <c r="AN725" s="169" t="s">
        <v>80</v>
      </c>
      <c r="AO725" s="169" t="s">
        <v>80</v>
      </c>
      <c r="AP725" s="150">
        <f t="shared" si="56"/>
        <v>0</v>
      </c>
      <c r="AQ725" s="252">
        <f>+L725+AF725-AK725</f>
        <v>18500000</v>
      </c>
      <c r="AR725" s="86" t="s">
        <v>115</v>
      </c>
      <c r="AS725" s="143">
        <v>0</v>
      </c>
      <c r="AT725" s="203" t="s">
        <v>80</v>
      </c>
      <c r="AU725" s="248">
        <v>14800000</v>
      </c>
      <c r="AV725" s="364">
        <f t="shared" si="54"/>
        <v>3700000</v>
      </c>
      <c r="AW725" s="133">
        <f t="shared" si="55"/>
        <v>0.8</v>
      </c>
      <c r="AX725" s="201" t="s">
        <v>80</v>
      </c>
      <c r="AY725" s="86" t="s">
        <v>72</v>
      </c>
      <c r="AZ725" s="145" t="s">
        <v>14887</v>
      </c>
      <c r="BA725" s="81" t="s">
        <v>71</v>
      </c>
      <c r="BB725" s="81" t="s">
        <v>71</v>
      </c>
    </row>
    <row r="726" spans="2:54" s="296" customFormat="1" ht="15" customHeight="1" x14ac:dyDescent="0.2">
      <c r="B726" s="247">
        <v>2023</v>
      </c>
      <c r="C726" s="81">
        <v>891780111</v>
      </c>
      <c r="D726" s="82" t="s">
        <v>68</v>
      </c>
      <c r="E726" s="144" t="s">
        <v>14888</v>
      </c>
      <c r="F726" s="145" t="s">
        <v>14889</v>
      </c>
      <c r="G726" s="138">
        <v>0</v>
      </c>
      <c r="H726" s="145"/>
      <c r="I726" s="86" t="s">
        <v>78</v>
      </c>
      <c r="J726" s="81" t="s">
        <v>1527</v>
      </c>
      <c r="K726" s="141" t="s">
        <v>14890</v>
      </c>
      <c r="L726" s="248">
        <v>14000000</v>
      </c>
      <c r="M726" s="81" t="s">
        <v>73</v>
      </c>
      <c r="N726" s="145"/>
      <c r="O726" s="87" t="s">
        <v>12508</v>
      </c>
      <c r="P726" s="87">
        <v>57427768</v>
      </c>
      <c r="Q726" s="150">
        <v>1458</v>
      </c>
      <c r="R726" s="169">
        <v>45112</v>
      </c>
      <c r="S726" s="252">
        <v>2321600000</v>
      </c>
      <c r="T726" s="169">
        <v>45114</v>
      </c>
      <c r="U726" s="566">
        <f>L726</f>
        <v>14000000</v>
      </c>
      <c r="V726" s="86" t="s">
        <v>70</v>
      </c>
      <c r="W726" s="143">
        <v>36557666</v>
      </c>
      <c r="X726" s="87" t="s">
        <v>9555</v>
      </c>
      <c r="Y726" s="145"/>
      <c r="Z726" s="201">
        <v>45114</v>
      </c>
      <c r="AA726" s="201">
        <v>45114</v>
      </c>
      <c r="AB726" s="201" t="s">
        <v>80</v>
      </c>
      <c r="AC726" s="201">
        <v>45260</v>
      </c>
      <c r="AD726" s="150">
        <f t="shared" si="52"/>
        <v>146</v>
      </c>
      <c r="AE726" s="150">
        <v>0</v>
      </c>
      <c r="AF726" s="567">
        <v>0</v>
      </c>
      <c r="AG726" s="150">
        <v>0</v>
      </c>
      <c r="AH726" s="156" t="s">
        <v>80</v>
      </c>
      <c r="AI726" s="150">
        <f t="shared" si="53"/>
        <v>0</v>
      </c>
      <c r="AJ726" s="143">
        <v>0</v>
      </c>
      <c r="AK726" s="248">
        <v>0</v>
      </c>
      <c r="AL726" s="86" t="s">
        <v>80</v>
      </c>
      <c r="AM726" s="150">
        <v>0</v>
      </c>
      <c r="AN726" s="169" t="s">
        <v>80</v>
      </c>
      <c r="AO726" s="169" t="s">
        <v>80</v>
      </c>
      <c r="AP726" s="150">
        <f t="shared" si="56"/>
        <v>0</v>
      </c>
      <c r="AQ726" s="252">
        <f>+L726+AF726-AK726</f>
        <v>14000000</v>
      </c>
      <c r="AR726" s="86" t="s">
        <v>115</v>
      </c>
      <c r="AS726" s="143">
        <v>0</v>
      </c>
      <c r="AT726" s="203" t="s">
        <v>80</v>
      </c>
      <c r="AU726" s="248">
        <v>11200000</v>
      </c>
      <c r="AV726" s="364">
        <f t="shared" si="54"/>
        <v>2800000</v>
      </c>
      <c r="AW726" s="133">
        <f t="shared" si="55"/>
        <v>0.8</v>
      </c>
      <c r="AX726" s="201" t="s">
        <v>80</v>
      </c>
      <c r="AY726" s="86" t="s">
        <v>72</v>
      </c>
      <c r="AZ726" s="145" t="s">
        <v>14891</v>
      </c>
      <c r="BA726" s="81" t="s">
        <v>71</v>
      </c>
      <c r="BB726" s="81" t="s">
        <v>71</v>
      </c>
    </row>
    <row r="727" spans="2:54" s="296" customFormat="1" ht="15" customHeight="1" x14ac:dyDescent="0.2">
      <c r="B727" s="247">
        <v>2023</v>
      </c>
      <c r="C727" s="81">
        <v>891780111</v>
      </c>
      <c r="D727" s="82" t="s">
        <v>68</v>
      </c>
      <c r="E727" s="144" t="s">
        <v>14892</v>
      </c>
      <c r="F727" s="145" t="s">
        <v>14893</v>
      </c>
      <c r="G727" s="138">
        <v>0</v>
      </c>
      <c r="H727" s="145"/>
      <c r="I727" s="86" t="s">
        <v>78</v>
      </c>
      <c r="J727" s="81" t="s">
        <v>1527</v>
      </c>
      <c r="K727" s="141" t="s">
        <v>14894</v>
      </c>
      <c r="L727" s="248">
        <v>11000000</v>
      </c>
      <c r="M727" s="81" t="s">
        <v>73</v>
      </c>
      <c r="N727" s="145"/>
      <c r="O727" s="87" t="s">
        <v>12073</v>
      </c>
      <c r="P727" s="87">
        <v>39047351</v>
      </c>
      <c r="Q727" s="150">
        <v>1458</v>
      </c>
      <c r="R727" s="169">
        <v>45112</v>
      </c>
      <c r="S727" s="252">
        <v>2321600000</v>
      </c>
      <c r="T727" s="169">
        <v>45114</v>
      </c>
      <c r="U727" s="566">
        <f>L727</f>
        <v>11000000</v>
      </c>
      <c r="V727" s="86" t="s">
        <v>70</v>
      </c>
      <c r="W727" s="143">
        <v>57441846</v>
      </c>
      <c r="X727" s="87" t="s">
        <v>14895</v>
      </c>
      <c r="Y727" s="145"/>
      <c r="Z727" s="201">
        <v>45114</v>
      </c>
      <c r="AA727" s="201">
        <v>45114</v>
      </c>
      <c r="AB727" s="201" t="s">
        <v>80</v>
      </c>
      <c r="AC727" s="201">
        <v>45260</v>
      </c>
      <c r="AD727" s="150">
        <f t="shared" si="52"/>
        <v>146</v>
      </c>
      <c r="AE727" s="150">
        <v>0</v>
      </c>
      <c r="AF727" s="567">
        <v>0</v>
      </c>
      <c r="AG727" s="150">
        <v>0</v>
      </c>
      <c r="AH727" s="156" t="s">
        <v>80</v>
      </c>
      <c r="AI727" s="150">
        <f t="shared" si="53"/>
        <v>0</v>
      </c>
      <c r="AJ727" s="143">
        <v>0</v>
      </c>
      <c r="AK727" s="248">
        <v>0</v>
      </c>
      <c r="AL727" s="86" t="s">
        <v>80</v>
      </c>
      <c r="AM727" s="150">
        <v>0</v>
      </c>
      <c r="AN727" s="169" t="s">
        <v>80</v>
      </c>
      <c r="AO727" s="169" t="s">
        <v>80</v>
      </c>
      <c r="AP727" s="150">
        <f t="shared" si="56"/>
        <v>0</v>
      </c>
      <c r="AQ727" s="252">
        <f>+L727+AF727-AK727</f>
        <v>11000000</v>
      </c>
      <c r="AR727" s="86" t="s">
        <v>115</v>
      </c>
      <c r="AS727" s="143">
        <v>0</v>
      </c>
      <c r="AT727" s="203" t="s">
        <v>80</v>
      </c>
      <c r="AU727" s="248">
        <v>8800000</v>
      </c>
      <c r="AV727" s="364">
        <f t="shared" si="54"/>
        <v>2200000</v>
      </c>
      <c r="AW727" s="133">
        <f t="shared" si="55"/>
        <v>0.8</v>
      </c>
      <c r="AX727" s="201" t="s">
        <v>80</v>
      </c>
      <c r="AY727" s="86" t="s">
        <v>72</v>
      </c>
      <c r="AZ727" s="145" t="s">
        <v>14896</v>
      </c>
      <c r="BA727" s="81" t="s">
        <v>71</v>
      </c>
      <c r="BB727" s="81" t="s">
        <v>71</v>
      </c>
    </row>
    <row r="728" spans="2:54" s="296" customFormat="1" ht="15" customHeight="1" x14ac:dyDescent="0.2">
      <c r="B728" s="247">
        <v>2023</v>
      </c>
      <c r="C728" s="81">
        <v>891780111</v>
      </c>
      <c r="D728" s="82" t="s">
        <v>68</v>
      </c>
      <c r="E728" s="144" t="s">
        <v>14897</v>
      </c>
      <c r="F728" s="145" t="s">
        <v>14898</v>
      </c>
      <c r="G728" s="138">
        <v>0</v>
      </c>
      <c r="H728" s="145"/>
      <c r="I728" s="86" t="s">
        <v>78</v>
      </c>
      <c r="J728" s="81" t="s">
        <v>1527</v>
      </c>
      <c r="K728" s="141" t="s">
        <v>14899</v>
      </c>
      <c r="L728" s="248">
        <v>14000000</v>
      </c>
      <c r="M728" s="81" t="s">
        <v>73</v>
      </c>
      <c r="N728" s="145"/>
      <c r="O728" s="87" t="s">
        <v>14024</v>
      </c>
      <c r="P728" s="87">
        <v>1083025029</v>
      </c>
      <c r="Q728" s="150">
        <v>1458</v>
      </c>
      <c r="R728" s="169">
        <v>45112</v>
      </c>
      <c r="S728" s="252">
        <v>2321600000</v>
      </c>
      <c r="T728" s="169">
        <v>45114</v>
      </c>
      <c r="U728" s="566">
        <f>L728</f>
        <v>14000000</v>
      </c>
      <c r="V728" s="86" t="s">
        <v>70</v>
      </c>
      <c r="W728" s="143">
        <v>21400608</v>
      </c>
      <c r="X728" s="87" t="s">
        <v>14019</v>
      </c>
      <c r="Y728" s="145"/>
      <c r="Z728" s="201">
        <v>45114</v>
      </c>
      <c r="AA728" s="201">
        <v>45114</v>
      </c>
      <c r="AB728" s="201" t="s">
        <v>80</v>
      </c>
      <c r="AC728" s="201">
        <v>45260</v>
      </c>
      <c r="AD728" s="150">
        <f t="shared" si="52"/>
        <v>146</v>
      </c>
      <c r="AE728" s="150">
        <v>0</v>
      </c>
      <c r="AF728" s="567">
        <v>0</v>
      </c>
      <c r="AG728" s="150">
        <v>0</v>
      </c>
      <c r="AH728" s="156" t="s">
        <v>80</v>
      </c>
      <c r="AI728" s="150">
        <f t="shared" si="53"/>
        <v>0</v>
      </c>
      <c r="AJ728" s="143">
        <v>0</v>
      </c>
      <c r="AK728" s="248">
        <v>0</v>
      </c>
      <c r="AL728" s="86" t="s">
        <v>80</v>
      </c>
      <c r="AM728" s="150">
        <v>0</v>
      </c>
      <c r="AN728" s="169" t="s">
        <v>80</v>
      </c>
      <c r="AO728" s="169" t="s">
        <v>80</v>
      </c>
      <c r="AP728" s="150">
        <f t="shared" si="56"/>
        <v>0</v>
      </c>
      <c r="AQ728" s="252">
        <f>+L728+AF728-AK728</f>
        <v>14000000</v>
      </c>
      <c r="AR728" s="86" t="s">
        <v>115</v>
      </c>
      <c r="AS728" s="143">
        <v>0</v>
      </c>
      <c r="AT728" s="203" t="s">
        <v>80</v>
      </c>
      <c r="AU728" s="248">
        <v>11200000</v>
      </c>
      <c r="AV728" s="364">
        <f t="shared" si="54"/>
        <v>2800000</v>
      </c>
      <c r="AW728" s="133">
        <f t="shared" si="55"/>
        <v>0.8</v>
      </c>
      <c r="AX728" s="201" t="s">
        <v>80</v>
      </c>
      <c r="AY728" s="86" t="s">
        <v>72</v>
      </c>
      <c r="AZ728" s="145" t="s">
        <v>14900</v>
      </c>
      <c r="BA728" s="81" t="s">
        <v>71</v>
      </c>
      <c r="BB728" s="81" t="s">
        <v>71</v>
      </c>
    </row>
    <row r="729" spans="2:54" s="296" customFormat="1" ht="15" customHeight="1" x14ac:dyDescent="0.2">
      <c r="B729" s="247">
        <v>2023</v>
      </c>
      <c r="C729" s="81">
        <v>891780111</v>
      </c>
      <c r="D729" s="82" t="s">
        <v>68</v>
      </c>
      <c r="E729" s="144" t="s">
        <v>14901</v>
      </c>
      <c r="F729" s="145" t="s">
        <v>14902</v>
      </c>
      <c r="G729" s="138">
        <v>0</v>
      </c>
      <c r="H729" s="145"/>
      <c r="I729" s="86" t="s">
        <v>78</v>
      </c>
      <c r="J729" s="81" t="s">
        <v>1527</v>
      </c>
      <c r="K729" s="141" t="s">
        <v>14903</v>
      </c>
      <c r="L729" s="248">
        <v>11000000</v>
      </c>
      <c r="M729" s="81" t="s">
        <v>73</v>
      </c>
      <c r="N729" s="145"/>
      <c r="O729" s="87" t="s">
        <v>12753</v>
      </c>
      <c r="P729" s="87">
        <v>57427809</v>
      </c>
      <c r="Q729" s="150">
        <v>1458</v>
      </c>
      <c r="R729" s="169">
        <v>45112</v>
      </c>
      <c r="S729" s="252">
        <v>2321600000</v>
      </c>
      <c r="T729" s="169">
        <v>45114</v>
      </c>
      <c r="U729" s="566">
        <f>L729</f>
        <v>11000000</v>
      </c>
      <c r="V729" s="86" t="s">
        <v>70</v>
      </c>
      <c r="W729" s="143">
        <v>36557666</v>
      </c>
      <c r="X729" s="87" t="s">
        <v>9555</v>
      </c>
      <c r="Y729" s="145"/>
      <c r="Z729" s="201">
        <v>45114</v>
      </c>
      <c r="AA729" s="201">
        <v>45114</v>
      </c>
      <c r="AB729" s="201" t="s">
        <v>80</v>
      </c>
      <c r="AC729" s="201">
        <v>45260</v>
      </c>
      <c r="AD729" s="150">
        <f t="shared" si="52"/>
        <v>146</v>
      </c>
      <c r="AE729" s="150">
        <v>0</v>
      </c>
      <c r="AF729" s="567">
        <v>0</v>
      </c>
      <c r="AG729" s="150">
        <v>0</v>
      </c>
      <c r="AH729" s="156" t="s">
        <v>80</v>
      </c>
      <c r="AI729" s="150">
        <f t="shared" si="53"/>
        <v>0</v>
      </c>
      <c r="AJ729" s="143">
        <v>0</v>
      </c>
      <c r="AK729" s="248">
        <v>0</v>
      </c>
      <c r="AL729" s="86" t="s">
        <v>80</v>
      </c>
      <c r="AM729" s="150">
        <v>0</v>
      </c>
      <c r="AN729" s="169" t="s">
        <v>80</v>
      </c>
      <c r="AO729" s="169" t="s">
        <v>80</v>
      </c>
      <c r="AP729" s="150">
        <f t="shared" si="56"/>
        <v>0</v>
      </c>
      <c r="AQ729" s="252">
        <f>+L729+AF729-AK729</f>
        <v>11000000</v>
      </c>
      <c r="AR729" s="86" t="s">
        <v>115</v>
      </c>
      <c r="AS729" s="143">
        <v>0</v>
      </c>
      <c r="AT729" s="203" t="s">
        <v>80</v>
      </c>
      <c r="AU729" s="248">
        <v>8800000</v>
      </c>
      <c r="AV729" s="364">
        <f t="shared" si="54"/>
        <v>2200000</v>
      </c>
      <c r="AW729" s="133">
        <f t="shared" si="55"/>
        <v>0.8</v>
      </c>
      <c r="AX729" s="201" t="s">
        <v>80</v>
      </c>
      <c r="AY729" s="86" t="s">
        <v>72</v>
      </c>
      <c r="AZ729" s="145" t="s">
        <v>14904</v>
      </c>
      <c r="BA729" s="81" t="s">
        <v>71</v>
      </c>
      <c r="BB729" s="81" t="s">
        <v>71</v>
      </c>
    </row>
    <row r="730" spans="2:54" s="296" customFormat="1" ht="15" customHeight="1" x14ac:dyDescent="0.2">
      <c r="B730" s="247">
        <v>2023</v>
      </c>
      <c r="C730" s="81">
        <v>891780111</v>
      </c>
      <c r="D730" s="82" t="s">
        <v>68</v>
      </c>
      <c r="E730" s="144" t="s">
        <v>14905</v>
      </c>
      <c r="F730" s="145" t="s">
        <v>14906</v>
      </c>
      <c r="G730" s="138">
        <v>0</v>
      </c>
      <c r="H730" s="145"/>
      <c r="I730" s="86" t="s">
        <v>78</v>
      </c>
      <c r="J730" s="81" t="s">
        <v>1527</v>
      </c>
      <c r="K730" s="141" t="s">
        <v>14833</v>
      </c>
      <c r="L730" s="248">
        <v>9500000</v>
      </c>
      <c r="M730" s="81" t="s">
        <v>73</v>
      </c>
      <c r="N730" s="145"/>
      <c r="O730" s="87" t="s">
        <v>12668</v>
      </c>
      <c r="P730" s="87">
        <v>85465984</v>
      </c>
      <c r="Q730" s="150">
        <v>1458</v>
      </c>
      <c r="R730" s="169">
        <v>45112</v>
      </c>
      <c r="S730" s="252">
        <v>2321600000</v>
      </c>
      <c r="T730" s="169">
        <v>45114</v>
      </c>
      <c r="U730" s="566">
        <f>L730</f>
        <v>9500000</v>
      </c>
      <c r="V730" s="86" t="s">
        <v>70</v>
      </c>
      <c r="W730" s="143">
        <v>85459497</v>
      </c>
      <c r="X730" s="87" t="s">
        <v>9253</v>
      </c>
      <c r="Y730" s="145"/>
      <c r="Z730" s="201">
        <v>45114</v>
      </c>
      <c r="AA730" s="201">
        <v>45114</v>
      </c>
      <c r="AB730" s="201" t="s">
        <v>80</v>
      </c>
      <c r="AC730" s="201">
        <v>45260</v>
      </c>
      <c r="AD730" s="150">
        <f t="shared" si="52"/>
        <v>146</v>
      </c>
      <c r="AE730" s="150">
        <v>0</v>
      </c>
      <c r="AF730" s="567">
        <v>0</v>
      </c>
      <c r="AG730" s="150">
        <v>0</v>
      </c>
      <c r="AH730" s="156" t="s">
        <v>80</v>
      </c>
      <c r="AI730" s="150">
        <f t="shared" si="53"/>
        <v>0</v>
      </c>
      <c r="AJ730" s="143">
        <v>0</v>
      </c>
      <c r="AK730" s="248">
        <v>0</v>
      </c>
      <c r="AL730" s="86" t="s">
        <v>80</v>
      </c>
      <c r="AM730" s="150">
        <v>0</v>
      </c>
      <c r="AN730" s="169" t="s">
        <v>80</v>
      </c>
      <c r="AO730" s="169" t="s">
        <v>80</v>
      </c>
      <c r="AP730" s="150">
        <f t="shared" si="56"/>
        <v>0</v>
      </c>
      <c r="AQ730" s="252">
        <f>+L730+AF730-AK730</f>
        <v>9500000</v>
      </c>
      <c r="AR730" s="86" t="s">
        <v>115</v>
      </c>
      <c r="AS730" s="143">
        <v>0</v>
      </c>
      <c r="AT730" s="203" t="s">
        <v>80</v>
      </c>
      <c r="AU730" s="248">
        <v>7600000</v>
      </c>
      <c r="AV730" s="364">
        <f t="shared" si="54"/>
        <v>1900000</v>
      </c>
      <c r="AW730" s="133">
        <f t="shared" si="55"/>
        <v>0.8</v>
      </c>
      <c r="AX730" s="201" t="s">
        <v>80</v>
      </c>
      <c r="AY730" s="86" t="s">
        <v>72</v>
      </c>
      <c r="AZ730" s="145" t="s">
        <v>14907</v>
      </c>
      <c r="BA730" s="81" t="s">
        <v>71</v>
      </c>
      <c r="BB730" s="81" t="s">
        <v>71</v>
      </c>
    </row>
    <row r="731" spans="2:54" s="296" customFormat="1" ht="15" customHeight="1" x14ac:dyDescent="0.2">
      <c r="B731" s="247">
        <v>2023</v>
      </c>
      <c r="C731" s="81">
        <v>891780111</v>
      </c>
      <c r="D731" s="82" t="s">
        <v>68</v>
      </c>
      <c r="E731" s="144" t="s">
        <v>14908</v>
      </c>
      <c r="F731" s="145" t="s">
        <v>14909</v>
      </c>
      <c r="G731" s="138">
        <v>0</v>
      </c>
      <c r="H731" s="145"/>
      <c r="I731" s="86" t="s">
        <v>78</v>
      </c>
      <c r="J731" s="81" t="s">
        <v>1527</v>
      </c>
      <c r="K731" s="141" t="s">
        <v>14910</v>
      </c>
      <c r="L731" s="248">
        <v>17000000</v>
      </c>
      <c r="M731" s="81" t="s">
        <v>73</v>
      </c>
      <c r="N731" s="145"/>
      <c r="O731" s="87" t="s">
        <v>12356</v>
      </c>
      <c r="P731" s="87">
        <v>1082920567</v>
      </c>
      <c r="Q731" s="150">
        <v>1458</v>
      </c>
      <c r="R731" s="169">
        <v>45112</v>
      </c>
      <c r="S731" s="252">
        <v>2321600000</v>
      </c>
      <c r="T731" s="169">
        <v>45114</v>
      </c>
      <c r="U731" s="566">
        <f>L731</f>
        <v>17000000</v>
      </c>
      <c r="V731" s="86" t="s">
        <v>70</v>
      </c>
      <c r="W731" s="143">
        <v>93400727</v>
      </c>
      <c r="X731" s="87" t="s">
        <v>11494</v>
      </c>
      <c r="Y731" s="145"/>
      <c r="Z731" s="201">
        <v>45114</v>
      </c>
      <c r="AA731" s="201">
        <v>45114</v>
      </c>
      <c r="AB731" s="201" t="s">
        <v>80</v>
      </c>
      <c r="AC731" s="201">
        <v>45260</v>
      </c>
      <c r="AD731" s="150">
        <f t="shared" si="52"/>
        <v>146</v>
      </c>
      <c r="AE731" s="150">
        <v>0</v>
      </c>
      <c r="AF731" s="567">
        <v>0</v>
      </c>
      <c r="AG731" s="150">
        <v>0</v>
      </c>
      <c r="AH731" s="156" t="s">
        <v>80</v>
      </c>
      <c r="AI731" s="150">
        <f t="shared" si="53"/>
        <v>0</v>
      </c>
      <c r="AJ731" s="143">
        <v>0</v>
      </c>
      <c r="AK731" s="248">
        <v>0</v>
      </c>
      <c r="AL731" s="86" t="s">
        <v>80</v>
      </c>
      <c r="AM731" s="150">
        <v>0</v>
      </c>
      <c r="AN731" s="169" t="s">
        <v>80</v>
      </c>
      <c r="AO731" s="169" t="s">
        <v>80</v>
      </c>
      <c r="AP731" s="150">
        <f t="shared" si="56"/>
        <v>0</v>
      </c>
      <c r="AQ731" s="252">
        <f>+L731+AF731-AK731</f>
        <v>17000000</v>
      </c>
      <c r="AR731" s="86" t="s">
        <v>115</v>
      </c>
      <c r="AS731" s="143">
        <v>0</v>
      </c>
      <c r="AT731" s="203" t="s">
        <v>80</v>
      </c>
      <c r="AU731" s="248">
        <v>13600000</v>
      </c>
      <c r="AV731" s="364">
        <f t="shared" si="54"/>
        <v>3400000</v>
      </c>
      <c r="AW731" s="133">
        <f t="shared" si="55"/>
        <v>0.8</v>
      </c>
      <c r="AX731" s="201" t="s">
        <v>80</v>
      </c>
      <c r="AY731" s="86" t="s">
        <v>72</v>
      </c>
      <c r="AZ731" s="145" t="s">
        <v>14911</v>
      </c>
      <c r="BA731" s="81" t="s">
        <v>71</v>
      </c>
      <c r="BB731" s="81" t="s">
        <v>71</v>
      </c>
    </row>
    <row r="732" spans="2:54" s="296" customFormat="1" ht="15" customHeight="1" x14ac:dyDescent="0.2">
      <c r="B732" s="247">
        <v>2023</v>
      </c>
      <c r="C732" s="81">
        <v>891780111</v>
      </c>
      <c r="D732" s="82" t="s">
        <v>68</v>
      </c>
      <c r="E732" s="144" t="s">
        <v>14912</v>
      </c>
      <c r="F732" s="145" t="s">
        <v>14913</v>
      </c>
      <c r="G732" s="138">
        <v>0</v>
      </c>
      <c r="H732" s="145"/>
      <c r="I732" s="86" t="s">
        <v>78</v>
      </c>
      <c r="J732" s="81" t="s">
        <v>1527</v>
      </c>
      <c r="K732" s="141" t="s">
        <v>14914</v>
      </c>
      <c r="L732" s="248">
        <v>15500000</v>
      </c>
      <c r="M732" s="81" t="s">
        <v>73</v>
      </c>
      <c r="N732" s="145"/>
      <c r="O732" s="87" t="s">
        <v>662</v>
      </c>
      <c r="P732" s="87">
        <v>1216968632</v>
      </c>
      <c r="Q732" s="150">
        <v>1458</v>
      </c>
      <c r="R732" s="169">
        <v>45112</v>
      </c>
      <c r="S732" s="252">
        <v>2321600000</v>
      </c>
      <c r="T732" s="169">
        <v>45114</v>
      </c>
      <c r="U732" s="566">
        <f>L732</f>
        <v>15500000</v>
      </c>
      <c r="V732" s="86" t="s">
        <v>70</v>
      </c>
      <c r="W732" s="143">
        <v>7633817</v>
      </c>
      <c r="X732" s="87" t="s">
        <v>10035</v>
      </c>
      <c r="Y732" s="145"/>
      <c r="Z732" s="201">
        <v>45114</v>
      </c>
      <c r="AA732" s="201">
        <v>45114</v>
      </c>
      <c r="AB732" s="201" t="s">
        <v>80</v>
      </c>
      <c r="AC732" s="201">
        <v>45260</v>
      </c>
      <c r="AD732" s="150">
        <f t="shared" si="52"/>
        <v>146</v>
      </c>
      <c r="AE732" s="150">
        <v>0</v>
      </c>
      <c r="AF732" s="567">
        <v>0</v>
      </c>
      <c r="AG732" s="150">
        <v>0</v>
      </c>
      <c r="AH732" s="156" t="s">
        <v>80</v>
      </c>
      <c r="AI732" s="150">
        <f t="shared" si="53"/>
        <v>0</v>
      </c>
      <c r="AJ732" s="143">
        <v>0</v>
      </c>
      <c r="AK732" s="248">
        <v>0</v>
      </c>
      <c r="AL732" s="86" t="s">
        <v>80</v>
      </c>
      <c r="AM732" s="150">
        <v>0</v>
      </c>
      <c r="AN732" s="169" t="s">
        <v>80</v>
      </c>
      <c r="AO732" s="169" t="s">
        <v>80</v>
      </c>
      <c r="AP732" s="150">
        <f t="shared" si="56"/>
        <v>0</v>
      </c>
      <c r="AQ732" s="252">
        <f>+L732+AF732-AK732</f>
        <v>15500000</v>
      </c>
      <c r="AR732" s="86" t="s">
        <v>115</v>
      </c>
      <c r="AS732" s="143">
        <v>0</v>
      </c>
      <c r="AT732" s="203" t="s">
        <v>80</v>
      </c>
      <c r="AU732" s="248">
        <v>12400000</v>
      </c>
      <c r="AV732" s="364">
        <f t="shared" si="54"/>
        <v>3100000</v>
      </c>
      <c r="AW732" s="133">
        <f t="shared" si="55"/>
        <v>0.8</v>
      </c>
      <c r="AX732" s="201" t="s">
        <v>80</v>
      </c>
      <c r="AY732" s="86" t="s">
        <v>72</v>
      </c>
      <c r="AZ732" s="145" t="s">
        <v>14915</v>
      </c>
      <c r="BA732" s="81" t="s">
        <v>71</v>
      </c>
      <c r="BB732" s="81" t="s">
        <v>71</v>
      </c>
    </row>
    <row r="733" spans="2:54" s="296" customFormat="1" ht="15" customHeight="1" x14ac:dyDescent="0.2">
      <c r="B733" s="247">
        <v>2023</v>
      </c>
      <c r="C733" s="81">
        <v>891780111</v>
      </c>
      <c r="D733" s="82" t="s">
        <v>68</v>
      </c>
      <c r="E733" s="144" t="s">
        <v>14916</v>
      </c>
      <c r="F733" s="145" t="s">
        <v>14917</v>
      </c>
      <c r="G733" s="138">
        <v>0</v>
      </c>
      <c r="H733" s="145"/>
      <c r="I733" s="86" t="s">
        <v>78</v>
      </c>
      <c r="J733" s="81" t="s">
        <v>1527</v>
      </c>
      <c r="K733" s="141" t="s">
        <v>14918</v>
      </c>
      <c r="L733" s="248">
        <v>17000000</v>
      </c>
      <c r="M733" s="81" t="s">
        <v>73</v>
      </c>
      <c r="N733" s="145"/>
      <c r="O733" s="87" t="s">
        <v>11716</v>
      </c>
      <c r="P733" s="87">
        <v>1083009761</v>
      </c>
      <c r="Q733" s="150">
        <v>1458</v>
      </c>
      <c r="R733" s="169">
        <v>45112</v>
      </c>
      <c r="S733" s="252">
        <v>2321600000</v>
      </c>
      <c r="T733" s="169">
        <v>45114</v>
      </c>
      <c r="U733" s="566">
        <f>L733</f>
        <v>17000000</v>
      </c>
      <c r="V733" s="86" t="s">
        <v>70</v>
      </c>
      <c r="W733" s="143">
        <v>12621405</v>
      </c>
      <c r="X733" s="87" t="s">
        <v>14334</v>
      </c>
      <c r="Y733" s="145"/>
      <c r="Z733" s="201">
        <v>45114</v>
      </c>
      <c r="AA733" s="201">
        <v>45114</v>
      </c>
      <c r="AB733" s="201" t="s">
        <v>80</v>
      </c>
      <c r="AC733" s="201">
        <v>45260</v>
      </c>
      <c r="AD733" s="150">
        <f t="shared" si="52"/>
        <v>146</v>
      </c>
      <c r="AE733" s="150">
        <v>1</v>
      </c>
      <c r="AF733" s="567">
        <v>1000000</v>
      </c>
      <c r="AG733" s="150">
        <v>0</v>
      </c>
      <c r="AH733" s="156" t="s">
        <v>80</v>
      </c>
      <c r="AI733" s="150">
        <f t="shared" si="53"/>
        <v>0</v>
      </c>
      <c r="AJ733" s="143">
        <v>0</v>
      </c>
      <c r="AK733" s="248">
        <v>0</v>
      </c>
      <c r="AL733" s="86" t="s">
        <v>80</v>
      </c>
      <c r="AM733" s="150">
        <v>0</v>
      </c>
      <c r="AN733" s="169" t="s">
        <v>80</v>
      </c>
      <c r="AO733" s="169" t="s">
        <v>80</v>
      </c>
      <c r="AP733" s="150">
        <f t="shared" si="56"/>
        <v>0</v>
      </c>
      <c r="AQ733" s="252">
        <f>+L733+AF733-AK733</f>
        <v>18000000</v>
      </c>
      <c r="AR733" s="86" t="s">
        <v>115</v>
      </c>
      <c r="AS733" s="143">
        <v>0</v>
      </c>
      <c r="AT733" s="203" t="s">
        <v>80</v>
      </c>
      <c r="AU733" s="248">
        <v>14100000</v>
      </c>
      <c r="AV733" s="364">
        <f t="shared" si="54"/>
        <v>3900000</v>
      </c>
      <c r="AW733" s="133">
        <f t="shared" si="55"/>
        <v>0.78333333333333333</v>
      </c>
      <c r="AX733" s="201" t="s">
        <v>80</v>
      </c>
      <c r="AY733" s="86" t="s">
        <v>72</v>
      </c>
      <c r="AZ733" s="145" t="s">
        <v>14919</v>
      </c>
      <c r="BA733" s="81" t="s">
        <v>71</v>
      </c>
      <c r="BB733" s="81" t="s">
        <v>71</v>
      </c>
    </row>
    <row r="734" spans="2:54" s="296" customFormat="1" ht="15" customHeight="1" x14ac:dyDescent="0.2">
      <c r="B734" s="247">
        <v>2023</v>
      </c>
      <c r="C734" s="81">
        <v>891780111</v>
      </c>
      <c r="D734" s="82" t="s">
        <v>68</v>
      </c>
      <c r="E734" s="144" t="s">
        <v>14920</v>
      </c>
      <c r="F734" s="145" t="s">
        <v>14921</v>
      </c>
      <c r="G734" s="138">
        <v>0</v>
      </c>
      <c r="H734" s="145"/>
      <c r="I734" s="86" t="s">
        <v>78</v>
      </c>
      <c r="J734" s="81" t="s">
        <v>1527</v>
      </c>
      <c r="K734" s="141" t="s">
        <v>14854</v>
      </c>
      <c r="L734" s="248">
        <v>9500000</v>
      </c>
      <c r="M734" s="81" t="s">
        <v>73</v>
      </c>
      <c r="N734" s="145"/>
      <c r="O734" s="87" t="s">
        <v>12376</v>
      </c>
      <c r="P734" s="87">
        <v>39049110</v>
      </c>
      <c r="Q734" s="150">
        <v>1458</v>
      </c>
      <c r="R734" s="169">
        <v>45112</v>
      </c>
      <c r="S734" s="252">
        <v>2321600000</v>
      </c>
      <c r="T734" s="169">
        <v>45117</v>
      </c>
      <c r="U734" s="566">
        <f>L734</f>
        <v>9500000</v>
      </c>
      <c r="V734" s="86" t="s">
        <v>70</v>
      </c>
      <c r="W734" s="143">
        <v>7631392</v>
      </c>
      <c r="X734" s="87" t="s">
        <v>11762</v>
      </c>
      <c r="Y734" s="145"/>
      <c r="Z734" s="201">
        <v>45117</v>
      </c>
      <c r="AA734" s="201">
        <v>45117</v>
      </c>
      <c r="AB734" s="201" t="s">
        <v>80</v>
      </c>
      <c r="AC734" s="201">
        <v>45260</v>
      </c>
      <c r="AD734" s="150">
        <f t="shared" si="52"/>
        <v>143</v>
      </c>
      <c r="AE734" s="150">
        <v>0</v>
      </c>
      <c r="AF734" s="567">
        <v>0</v>
      </c>
      <c r="AG734" s="150">
        <v>0</v>
      </c>
      <c r="AH734" s="156" t="s">
        <v>80</v>
      </c>
      <c r="AI734" s="150">
        <f t="shared" si="53"/>
        <v>0</v>
      </c>
      <c r="AJ734" s="143">
        <v>0</v>
      </c>
      <c r="AK734" s="248">
        <v>0</v>
      </c>
      <c r="AL734" s="86" t="s">
        <v>80</v>
      </c>
      <c r="AM734" s="150">
        <v>0</v>
      </c>
      <c r="AN734" s="169" t="s">
        <v>80</v>
      </c>
      <c r="AO734" s="169" t="s">
        <v>80</v>
      </c>
      <c r="AP734" s="150">
        <f t="shared" si="56"/>
        <v>0</v>
      </c>
      <c r="AQ734" s="252">
        <f>+L734+AF734-AK734</f>
        <v>9500000</v>
      </c>
      <c r="AR734" s="86" t="s">
        <v>115</v>
      </c>
      <c r="AS734" s="143">
        <v>0</v>
      </c>
      <c r="AT734" s="203" t="s">
        <v>80</v>
      </c>
      <c r="AU734" s="248">
        <v>7600000</v>
      </c>
      <c r="AV734" s="364">
        <f t="shared" si="54"/>
        <v>1900000</v>
      </c>
      <c r="AW734" s="133">
        <f t="shared" si="55"/>
        <v>0.8</v>
      </c>
      <c r="AX734" s="201" t="s">
        <v>80</v>
      </c>
      <c r="AY734" s="86" t="s">
        <v>72</v>
      </c>
      <c r="AZ734" s="145" t="s">
        <v>14922</v>
      </c>
      <c r="BA734" s="81" t="s">
        <v>71</v>
      </c>
      <c r="BB734" s="81" t="s">
        <v>71</v>
      </c>
    </row>
    <row r="735" spans="2:54" s="296" customFormat="1" ht="15" customHeight="1" x14ac:dyDescent="0.2">
      <c r="B735" s="247">
        <v>2023</v>
      </c>
      <c r="C735" s="81">
        <v>891780111</v>
      </c>
      <c r="D735" s="82" t="s">
        <v>68</v>
      </c>
      <c r="E735" s="144" t="s">
        <v>14923</v>
      </c>
      <c r="F735" s="145" t="s">
        <v>14924</v>
      </c>
      <c r="G735" s="138">
        <v>0</v>
      </c>
      <c r="H735" s="145"/>
      <c r="I735" s="86" t="s">
        <v>78</v>
      </c>
      <c r="J735" s="81" t="s">
        <v>1527</v>
      </c>
      <c r="K735" s="141" t="s">
        <v>14925</v>
      </c>
      <c r="L735" s="248">
        <v>15500000</v>
      </c>
      <c r="M735" s="81" t="s">
        <v>73</v>
      </c>
      <c r="N735" s="145"/>
      <c r="O735" s="87" t="s">
        <v>11887</v>
      </c>
      <c r="P735" s="87">
        <v>85472349</v>
      </c>
      <c r="Q735" s="150">
        <v>1458</v>
      </c>
      <c r="R735" s="169">
        <v>45112</v>
      </c>
      <c r="S735" s="252">
        <v>2321600000</v>
      </c>
      <c r="T735" s="169">
        <v>45117</v>
      </c>
      <c r="U735" s="566">
        <f>L735</f>
        <v>15500000</v>
      </c>
      <c r="V735" s="86" t="s">
        <v>70</v>
      </c>
      <c r="W735" s="143">
        <v>85449357</v>
      </c>
      <c r="X735" s="87" t="s">
        <v>2562</v>
      </c>
      <c r="Y735" s="145"/>
      <c r="Z735" s="201">
        <v>45117</v>
      </c>
      <c r="AA735" s="201">
        <v>45117</v>
      </c>
      <c r="AB735" s="201" t="s">
        <v>80</v>
      </c>
      <c r="AC735" s="201">
        <v>45260</v>
      </c>
      <c r="AD735" s="150">
        <f t="shared" si="52"/>
        <v>143</v>
      </c>
      <c r="AE735" s="150">
        <v>0</v>
      </c>
      <c r="AF735" s="567">
        <v>0</v>
      </c>
      <c r="AG735" s="150">
        <v>0</v>
      </c>
      <c r="AH735" s="156" t="s">
        <v>80</v>
      </c>
      <c r="AI735" s="150">
        <f t="shared" si="53"/>
        <v>0</v>
      </c>
      <c r="AJ735" s="143">
        <v>0</v>
      </c>
      <c r="AK735" s="248">
        <v>0</v>
      </c>
      <c r="AL735" s="86" t="s">
        <v>80</v>
      </c>
      <c r="AM735" s="150">
        <v>0</v>
      </c>
      <c r="AN735" s="169" t="s">
        <v>80</v>
      </c>
      <c r="AO735" s="169" t="s">
        <v>80</v>
      </c>
      <c r="AP735" s="150">
        <f t="shared" si="56"/>
        <v>0</v>
      </c>
      <c r="AQ735" s="252">
        <f>+L735+AF735-AK735</f>
        <v>15500000</v>
      </c>
      <c r="AR735" s="86" t="s">
        <v>115</v>
      </c>
      <c r="AS735" s="143">
        <v>0</v>
      </c>
      <c r="AT735" s="203" t="s">
        <v>80</v>
      </c>
      <c r="AU735" s="248">
        <v>12400000</v>
      </c>
      <c r="AV735" s="364">
        <f t="shared" si="54"/>
        <v>3100000</v>
      </c>
      <c r="AW735" s="133">
        <f t="shared" si="55"/>
        <v>0.8</v>
      </c>
      <c r="AX735" s="201" t="s">
        <v>80</v>
      </c>
      <c r="AY735" s="86" t="s">
        <v>72</v>
      </c>
      <c r="AZ735" s="145" t="s">
        <v>14926</v>
      </c>
      <c r="BA735" s="81" t="s">
        <v>71</v>
      </c>
      <c r="BB735" s="81" t="s">
        <v>71</v>
      </c>
    </row>
    <row r="736" spans="2:54" s="296" customFormat="1" ht="15" customHeight="1" x14ac:dyDescent="0.2">
      <c r="B736" s="247">
        <v>2023</v>
      </c>
      <c r="C736" s="81">
        <v>891780111</v>
      </c>
      <c r="D736" s="82" t="s">
        <v>68</v>
      </c>
      <c r="E736" s="144" t="s">
        <v>14927</v>
      </c>
      <c r="F736" s="145" t="s">
        <v>14928</v>
      </c>
      <c r="G736" s="138">
        <v>0</v>
      </c>
      <c r="H736" s="145"/>
      <c r="I736" s="86" t="s">
        <v>78</v>
      </c>
      <c r="J736" s="81" t="s">
        <v>1527</v>
      </c>
      <c r="K736" s="141" t="s">
        <v>14929</v>
      </c>
      <c r="L736" s="248">
        <v>17000000</v>
      </c>
      <c r="M736" s="81" t="s">
        <v>73</v>
      </c>
      <c r="N736" s="145"/>
      <c r="O736" s="87" t="s">
        <v>740</v>
      </c>
      <c r="P736" s="87">
        <v>1140877757</v>
      </c>
      <c r="Q736" s="150">
        <v>1458</v>
      </c>
      <c r="R736" s="169">
        <v>45112</v>
      </c>
      <c r="S736" s="252">
        <v>2321600000</v>
      </c>
      <c r="T736" s="169">
        <v>45117</v>
      </c>
      <c r="U736" s="566">
        <f>L736</f>
        <v>17000000</v>
      </c>
      <c r="V736" s="86" t="s">
        <v>70</v>
      </c>
      <c r="W736" s="143">
        <v>85471791</v>
      </c>
      <c r="X736" s="87" t="s">
        <v>12429</v>
      </c>
      <c r="Y736" s="145"/>
      <c r="Z736" s="201">
        <v>45117</v>
      </c>
      <c r="AA736" s="201">
        <v>45117</v>
      </c>
      <c r="AB736" s="201" t="s">
        <v>80</v>
      </c>
      <c r="AC736" s="201">
        <v>45260</v>
      </c>
      <c r="AD736" s="150">
        <f t="shared" si="52"/>
        <v>143</v>
      </c>
      <c r="AE736" s="150">
        <v>0</v>
      </c>
      <c r="AF736" s="567">
        <v>0</v>
      </c>
      <c r="AG736" s="150">
        <v>0</v>
      </c>
      <c r="AH736" s="156" t="s">
        <v>80</v>
      </c>
      <c r="AI736" s="150">
        <f t="shared" si="53"/>
        <v>0</v>
      </c>
      <c r="AJ736" s="143">
        <v>0</v>
      </c>
      <c r="AK736" s="248">
        <v>0</v>
      </c>
      <c r="AL736" s="86" t="s">
        <v>80</v>
      </c>
      <c r="AM736" s="150">
        <v>0</v>
      </c>
      <c r="AN736" s="169" t="s">
        <v>80</v>
      </c>
      <c r="AO736" s="169" t="s">
        <v>80</v>
      </c>
      <c r="AP736" s="150">
        <f t="shared" si="56"/>
        <v>0</v>
      </c>
      <c r="AQ736" s="252">
        <f>+L736+AF736-AK736</f>
        <v>17000000</v>
      </c>
      <c r="AR736" s="86" t="s">
        <v>115</v>
      </c>
      <c r="AS736" s="143">
        <v>0</v>
      </c>
      <c r="AT736" s="203" t="s">
        <v>80</v>
      </c>
      <c r="AU736" s="248">
        <v>13600000</v>
      </c>
      <c r="AV736" s="364">
        <f t="shared" si="54"/>
        <v>3400000</v>
      </c>
      <c r="AW736" s="133">
        <f t="shared" si="55"/>
        <v>0.8</v>
      </c>
      <c r="AX736" s="201" t="s">
        <v>80</v>
      </c>
      <c r="AY736" s="86" t="s">
        <v>72</v>
      </c>
      <c r="AZ736" s="145" t="s">
        <v>14930</v>
      </c>
      <c r="BA736" s="81" t="s">
        <v>71</v>
      </c>
      <c r="BB736" s="81" t="s">
        <v>71</v>
      </c>
    </row>
    <row r="737" spans="2:54" s="296" customFormat="1" ht="15" customHeight="1" x14ac:dyDescent="0.2">
      <c r="B737" s="247">
        <v>2023</v>
      </c>
      <c r="C737" s="81">
        <v>891780111</v>
      </c>
      <c r="D737" s="82" t="s">
        <v>68</v>
      </c>
      <c r="E737" s="144" t="s">
        <v>14931</v>
      </c>
      <c r="F737" s="145" t="s">
        <v>14932</v>
      </c>
      <c r="G737" s="138">
        <v>0</v>
      </c>
      <c r="H737" s="145"/>
      <c r="I737" s="86" t="s">
        <v>78</v>
      </c>
      <c r="J737" s="81" t="s">
        <v>1527</v>
      </c>
      <c r="K737" s="141" t="s">
        <v>14933</v>
      </c>
      <c r="L737" s="248">
        <v>12500000</v>
      </c>
      <c r="M737" s="81" t="s">
        <v>73</v>
      </c>
      <c r="N737" s="145"/>
      <c r="O737" s="87" t="s">
        <v>11956</v>
      </c>
      <c r="P737" s="87">
        <v>57466567</v>
      </c>
      <c r="Q737" s="150">
        <v>1458</v>
      </c>
      <c r="R737" s="169">
        <v>45112</v>
      </c>
      <c r="S737" s="252">
        <v>2321600000</v>
      </c>
      <c r="T737" s="169">
        <v>45117</v>
      </c>
      <c r="U737" s="566">
        <f>L737</f>
        <v>12500000</v>
      </c>
      <c r="V737" s="86" t="s">
        <v>70</v>
      </c>
      <c r="W737" s="143">
        <v>57444673</v>
      </c>
      <c r="X737" s="87" t="s">
        <v>9982</v>
      </c>
      <c r="Y737" s="145"/>
      <c r="Z737" s="201">
        <v>45117</v>
      </c>
      <c r="AA737" s="201">
        <v>45117</v>
      </c>
      <c r="AB737" s="201" t="s">
        <v>80</v>
      </c>
      <c r="AC737" s="201">
        <v>45260</v>
      </c>
      <c r="AD737" s="150">
        <f t="shared" si="52"/>
        <v>143</v>
      </c>
      <c r="AE737" s="150">
        <v>0</v>
      </c>
      <c r="AF737" s="567">
        <v>0</v>
      </c>
      <c r="AG737" s="150">
        <v>0</v>
      </c>
      <c r="AH737" s="156" t="s">
        <v>80</v>
      </c>
      <c r="AI737" s="150">
        <f t="shared" si="53"/>
        <v>0</v>
      </c>
      <c r="AJ737" s="143">
        <v>0</v>
      </c>
      <c r="AK737" s="248">
        <v>0</v>
      </c>
      <c r="AL737" s="86" t="s">
        <v>80</v>
      </c>
      <c r="AM737" s="150">
        <v>0</v>
      </c>
      <c r="AN737" s="169" t="s">
        <v>80</v>
      </c>
      <c r="AO737" s="169" t="s">
        <v>80</v>
      </c>
      <c r="AP737" s="150">
        <f t="shared" si="56"/>
        <v>0</v>
      </c>
      <c r="AQ737" s="252">
        <f>+L737+AF737-AK737</f>
        <v>12500000</v>
      </c>
      <c r="AR737" s="86" t="s">
        <v>115</v>
      </c>
      <c r="AS737" s="143">
        <v>0</v>
      </c>
      <c r="AT737" s="203" t="s">
        <v>80</v>
      </c>
      <c r="AU737" s="248">
        <v>10000000</v>
      </c>
      <c r="AV737" s="364">
        <f t="shared" si="54"/>
        <v>2500000</v>
      </c>
      <c r="AW737" s="133">
        <f t="shared" si="55"/>
        <v>0.8</v>
      </c>
      <c r="AX737" s="201" t="s">
        <v>80</v>
      </c>
      <c r="AY737" s="86" t="s">
        <v>72</v>
      </c>
      <c r="AZ737" s="145" t="s">
        <v>14934</v>
      </c>
      <c r="BA737" s="81" t="s">
        <v>71</v>
      </c>
      <c r="BB737" s="81" t="s">
        <v>71</v>
      </c>
    </row>
    <row r="738" spans="2:54" s="296" customFormat="1" ht="15" customHeight="1" x14ac:dyDescent="0.2">
      <c r="B738" s="247">
        <v>2023</v>
      </c>
      <c r="C738" s="81">
        <v>891780111</v>
      </c>
      <c r="D738" s="82" t="s">
        <v>68</v>
      </c>
      <c r="E738" s="144" t="s">
        <v>14935</v>
      </c>
      <c r="F738" s="145" t="s">
        <v>14936</v>
      </c>
      <c r="G738" s="138">
        <v>0</v>
      </c>
      <c r="H738" s="145"/>
      <c r="I738" s="86" t="s">
        <v>78</v>
      </c>
      <c r="J738" s="81" t="s">
        <v>1527</v>
      </c>
      <c r="K738" s="141" t="s">
        <v>14937</v>
      </c>
      <c r="L738" s="248">
        <v>15500000</v>
      </c>
      <c r="M738" s="81" t="s">
        <v>73</v>
      </c>
      <c r="N738" s="145"/>
      <c r="O738" s="87" t="s">
        <v>13337</v>
      </c>
      <c r="P738" s="87">
        <v>1082941227</v>
      </c>
      <c r="Q738" s="150">
        <v>1458</v>
      </c>
      <c r="R738" s="169">
        <v>45112</v>
      </c>
      <c r="S738" s="252">
        <v>2321600000</v>
      </c>
      <c r="T738" s="169">
        <v>45117</v>
      </c>
      <c r="U738" s="566">
        <f>L738</f>
        <v>15500000</v>
      </c>
      <c r="V738" s="86" t="s">
        <v>70</v>
      </c>
      <c r="W738" s="143">
        <v>85471791</v>
      </c>
      <c r="X738" s="87" t="s">
        <v>12429</v>
      </c>
      <c r="Y738" s="145"/>
      <c r="Z738" s="201">
        <v>45117</v>
      </c>
      <c r="AA738" s="201">
        <v>45117</v>
      </c>
      <c r="AB738" s="201" t="s">
        <v>80</v>
      </c>
      <c r="AC738" s="201">
        <v>45260</v>
      </c>
      <c r="AD738" s="150">
        <f t="shared" si="52"/>
        <v>143</v>
      </c>
      <c r="AE738" s="150">
        <v>1</v>
      </c>
      <c r="AF738" s="567">
        <v>0</v>
      </c>
      <c r="AG738" s="150">
        <v>0</v>
      </c>
      <c r="AH738" s="156" t="s">
        <v>80</v>
      </c>
      <c r="AI738" s="150">
        <f t="shared" si="53"/>
        <v>0</v>
      </c>
      <c r="AJ738" s="143">
        <v>0</v>
      </c>
      <c r="AK738" s="248">
        <v>0</v>
      </c>
      <c r="AL738" s="86" t="s">
        <v>80</v>
      </c>
      <c r="AM738" s="150">
        <v>0</v>
      </c>
      <c r="AN738" s="169" t="s">
        <v>80</v>
      </c>
      <c r="AO738" s="169" t="s">
        <v>80</v>
      </c>
      <c r="AP738" s="150">
        <f t="shared" si="56"/>
        <v>0</v>
      </c>
      <c r="AQ738" s="252">
        <f>+L738+AF738-AK738</f>
        <v>15500000</v>
      </c>
      <c r="AR738" s="86" t="s">
        <v>115</v>
      </c>
      <c r="AS738" s="143">
        <v>0</v>
      </c>
      <c r="AT738" s="203" t="s">
        <v>80</v>
      </c>
      <c r="AU738" s="248">
        <v>12400000</v>
      </c>
      <c r="AV738" s="364">
        <f t="shared" si="54"/>
        <v>3100000</v>
      </c>
      <c r="AW738" s="133">
        <f t="shared" si="55"/>
        <v>0.8</v>
      </c>
      <c r="AX738" s="201" t="s">
        <v>80</v>
      </c>
      <c r="AY738" s="86" t="s">
        <v>72</v>
      </c>
      <c r="AZ738" s="145" t="s">
        <v>14938</v>
      </c>
      <c r="BA738" s="81" t="s">
        <v>71</v>
      </c>
      <c r="BB738" s="81" t="s">
        <v>71</v>
      </c>
    </row>
    <row r="739" spans="2:54" s="296" customFormat="1" ht="15" customHeight="1" x14ac:dyDescent="0.2">
      <c r="B739" s="247">
        <v>2023</v>
      </c>
      <c r="C739" s="81">
        <v>891780111</v>
      </c>
      <c r="D739" s="82" t="s">
        <v>68</v>
      </c>
      <c r="E739" s="144" t="s">
        <v>14939</v>
      </c>
      <c r="F739" s="145" t="s">
        <v>14940</v>
      </c>
      <c r="G739" s="138">
        <v>0</v>
      </c>
      <c r="H739" s="145"/>
      <c r="I739" s="86" t="s">
        <v>78</v>
      </c>
      <c r="J739" s="81" t="s">
        <v>1527</v>
      </c>
      <c r="K739" s="141" t="s">
        <v>14941</v>
      </c>
      <c r="L739" s="248">
        <v>21500000</v>
      </c>
      <c r="M739" s="81" t="s">
        <v>73</v>
      </c>
      <c r="N739" s="145"/>
      <c r="O739" s="87" t="s">
        <v>11693</v>
      </c>
      <c r="P739" s="87">
        <v>18491956</v>
      </c>
      <c r="Q739" s="150">
        <v>1458</v>
      </c>
      <c r="R739" s="169">
        <v>45112</v>
      </c>
      <c r="S739" s="252">
        <v>2321600000</v>
      </c>
      <c r="T739" s="169">
        <v>45117</v>
      </c>
      <c r="U739" s="566">
        <f>L739</f>
        <v>21500000</v>
      </c>
      <c r="V739" s="86" t="s">
        <v>70</v>
      </c>
      <c r="W739" s="143">
        <v>12621405</v>
      </c>
      <c r="X739" s="87" t="s">
        <v>14334</v>
      </c>
      <c r="Y739" s="145"/>
      <c r="Z739" s="201">
        <v>45117</v>
      </c>
      <c r="AA739" s="201">
        <v>45117</v>
      </c>
      <c r="AB739" s="201" t="s">
        <v>80</v>
      </c>
      <c r="AC739" s="201">
        <v>45260</v>
      </c>
      <c r="AD739" s="150">
        <f t="shared" si="52"/>
        <v>143</v>
      </c>
      <c r="AE739" s="150">
        <v>0</v>
      </c>
      <c r="AF739" s="567">
        <v>0</v>
      </c>
      <c r="AG739" s="150">
        <v>0</v>
      </c>
      <c r="AH739" s="156" t="s">
        <v>80</v>
      </c>
      <c r="AI739" s="150">
        <f t="shared" si="53"/>
        <v>0</v>
      </c>
      <c r="AJ739" s="143">
        <v>0</v>
      </c>
      <c r="AK739" s="248">
        <v>0</v>
      </c>
      <c r="AL739" s="86" t="s">
        <v>80</v>
      </c>
      <c r="AM739" s="150">
        <v>0</v>
      </c>
      <c r="AN739" s="169" t="s">
        <v>80</v>
      </c>
      <c r="AO739" s="169" t="s">
        <v>80</v>
      </c>
      <c r="AP739" s="150">
        <f t="shared" si="56"/>
        <v>0</v>
      </c>
      <c r="AQ739" s="252">
        <f>+L739+AF739-AK739</f>
        <v>21500000</v>
      </c>
      <c r="AR739" s="86" t="s">
        <v>115</v>
      </c>
      <c r="AS739" s="143">
        <v>0</v>
      </c>
      <c r="AT739" s="203" t="s">
        <v>80</v>
      </c>
      <c r="AU739" s="248">
        <v>17200000</v>
      </c>
      <c r="AV739" s="364">
        <f t="shared" si="54"/>
        <v>4300000</v>
      </c>
      <c r="AW739" s="133">
        <f t="shared" si="55"/>
        <v>0.8</v>
      </c>
      <c r="AX739" s="201" t="s">
        <v>80</v>
      </c>
      <c r="AY739" s="86" t="s">
        <v>72</v>
      </c>
      <c r="AZ739" s="145" t="s">
        <v>14942</v>
      </c>
      <c r="BA739" s="81" t="s">
        <v>71</v>
      </c>
      <c r="BB739" s="81" t="s">
        <v>71</v>
      </c>
    </row>
    <row r="740" spans="2:54" s="296" customFormat="1" ht="15" customHeight="1" x14ac:dyDescent="0.2">
      <c r="B740" s="247">
        <v>2023</v>
      </c>
      <c r="C740" s="81">
        <v>891780111</v>
      </c>
      <c r="D740" s="82" t="s">
        <v>68</v>
      </c>
      <c r="E740" s="144" t="s">
        <v>14943</v>
      </c>
      <c r="F740" s="145" t="s">
        <v>14944</v>
      </c>
      <c r="G740" s="138">
        <v>0</v>
      </c>
      <c r="H740" s="145"/>
      <c r="I740" s="86" t="s">
        <v>78</v>
      </c>
      <c r="J740" s="81" t="s">
        <v>1527</v>
      </c>
      <c r="K740" s="141" t="s">
        <v>14945</v>
      </c>
      <c r="L740" s="248">
        <v>27000000</v>
      </c>
      <c r="M740" s="81" t="s">
        <v>73</v>
      </c>
      <c r="N740" s="145"/>
      <c r="O740" s="87" t="s">
        <v>12290</v>
      </c>
      <c r="P740" s="87">
        <v>41612964</v>
      </c>
      <c r="Q740" s="150">
        <v>1458</v>
      </c>
      <c r="R740" s="169">
        <v>45112</v>
      </c>
      <c r="S740" s="252">
        <v>2321600000</v>
      </c>
      <c r="T740" s="169">
        <v>45117</v>
      </c>
      <c r="U740" s="566">
        <f>L740</f>
        <v>27000000</v>
      </c>
      <c r="V740" s="86" t="s">
        <v>70</v>
      </c>
      <c r="W740" s="143">
        <v>12621405</v>
      </c>
      <c r="X740" s="87" t="s">
        <v>14334</v>
      </c>
      <c r="Y740" s="145"/>
      <c r="Z740" s="201">
        <v>45117</v>
      </c>
      <c r="AA740" s="201">
        <v>45117</v>
      </c>
      <c r="AB740" s="201" t="s">
        <v>80</v>
      </c>
      <c r="AC740" s="201">
        <v>45260</v>
      </c>
      <c r="AD740" s="150">
        <f t="shared" si="52"/>
        <v>143</v>
      </c>
      <c r="AE740" s="150">
        <v>0</v>
      </c>
      <c r="AF740" s="567">
        <v>0</v>
      </c>
      <c r="AG740" s="150">
        <v>0</v>
      </c>
      <c r="AH740" s="156" t="s">
        <v>80</v>
      </c>
      <c r="AI740" s="150">
        <f t="shared" si="53"/>
        <v>0</v>
      </c>
      <c r="AJ740" s="143">
        <v>0</v>
      </c>
      <c r="AK740" s="248">
        <v>0</v>
      </c>
      <c r="AL740" s="86" t="s">
        <v>80</v>
      </c>
      <c r="AM740" s="150">
        <v>0</v>
      </c>
      <c r="AN740" s="169" t="s">
        <v>80</v>
      </c>
      <c r="AO740" s="169" t="s">
        <v>80</v>
      </c>
      <c r="AP740" s="150">
        <f t="shared" si="56"/>
        <v>0</v>
      </c>
      <c r="AQ740" s="252">
        <f>+L740+AF740-AK740</f>
        <v>27000000</v>
      </c>
      <c r="AR740" s="86" t="s">
        <v>115</v>
      </c>
      <c r="AS740" s="143">
        <v>0</v>
      </c>
      <c r="AT740" s="203" t="s">
        <v>80</v>
      </c>
      <c r="AU740" s="248">
        <v>27000000</v>
      </c>
      <c r="AV740" s="364">
        <f t="shared" si="54"/>
        <v>0</v>
      </c>
      <c r="AW740" s="133">
        <f t="shared" si="55"/>
        <v>1</v>
      </c>
      <c r="AX740" s="201" t="s">
        <v>80</v>
      </c>
      <c r="AY740" s="86" t="s">
        <v>800</v>
      </c>
      <c r="AZ740" s="145" t="s">
        <v>14946</v>
      </c>
      <c r="BA740" s="81" t="s">
        <v>71</v>
      </c>
      <c r="BB740" s="81" t="s">
        <v>71</v>
      </c>
    </row>
    <row r="741" spans="2:54" s="296" customFormat="1" ht="15" customHeight="1" x14ac:dyDescent="0.2">
      <c r="B741" s="247">
        <v>2023</v>
      </c>
      <c r="C741" s="81">
        <v>891780111</v>
      </c>
      <c r="D741" s="82" t="s">
        <v>68</v>
      </c>
      <c r="E741" s="144" t="s">
        <v>14947</v>
      </c>
      <c r="F741" s="145" t="s">
        <v>14948</v>
      </c>
      <c r="G741" s="138">
        <v>0</v>
      </c>
      <c r="H741" s="145"/>
      <c r="I741" s="86" t="s">
        <v>78</v>
      </c>
      <c r="J741" s="81" t="s">
        <v>1527</v>
      </c>
      <c r="K741" s="141" t="s">
        <v>14949</v>
      </c>
      <c r="L741" s="248">
        <v>9500000</v>
      </c>
      <c r="M741" s="81" t="s">
        <v>73</v>
      </c>
      <c r="N741" s="145"/>
      <c r="O741" s="87" t="s">
        <v>12406</v>
      </c>
      <c r="P741" s="87">
        <v>1119816783</v>
      </c>
      <c r="Q741" s="150">
        <v>1458</v>
      </c>
      <c r="R741" s="169">
        <v>45112</v>
      </c>
      <c r="S741" s="252">
        <v>2321600000</v>
      </c>
      <c r="T741" s="169">
        <v>45117</v>
      </c>
      <c r="U741" s="566">
        <f>L741</f>
        <v>9500000</v>
      </c>
      <c r="V741" s="86" t="s">
        <v>70</v>
      </c>
      <c r="W741" s="143">
        <v>7631392</v>
      </c>
      <c r="X741" s="87" t="s">
        <v>11762</v>
      </c>
      <c r="Y741" s="145"/>
      <c r="Z741" s="201">
        <v>45117</v>
      </c>
      <c r="AA741" s="201">
        <v>45117</v>
      </c>
      <c r="AB741" s="201" t="s">
        <v>80</v>
      </c>
      <c r="AC741" s="201">
        <v>45260</v>
      </c>
      <c r="AD741" s="150">
        <f t="shared" si="52"/>
        <v>143</v>
      </c>
      <c r="AE741" s="150">
        <v>0</v>
      </c>
      <c r="AF741" s="567">
        <v>0</v>
      </c>
      <c r="AG741" s="150">
        <v>0</v>
      </c>
      <c r="AH741" s="156" t="s">
        <v>80</v>
      </c>
      <c r="AI741" s="150">
        <f t="shared" si="53"/>
        <v>0</v>
      </c>
      <c r="AJ741" s="143">
        <v>0</v>
      </c>
      <c r="AK741" s="248">
        <v>0</v>
      </c>
      <c r="AL741" s="86" t="s">
        <v>80</v>
      </c>
      <c r="AM741" s="150">
        <v>0</v>
      </c>
      <c r="AN741" s="169" t="s">
        <v>80</v>
      </c>
      <c r="AO741" s="169" t="s">
        <v>80</v>
      </c>
      <c r="AP741" s="150">
        <f t="shared" si="56"/>
        <v>0</v>
      </c>
      <c r="AQ741" s="252">
        <f>+L741+AF741-AK741</f>
        <v>9500000</v>
      </c>
      <c r="AR741" s="86" t="s">
        <v>115</v>
      </c>
      <c r="AS741" s="143">
        <v>0</v>
      </c>
      <c r="AT741" s="203" t="s">
        <v>80</v>
      </c>
      <c r="AU741" s="248">
        <v>7600000</v>
      </c>
      <c r="AV741" s="364">
        <f t="shared" si="54"/>
        <v>1900000</v>
      </c>
      <c r="AW741" s="133">
        <f t="shared" si="55"/>
        <v>0.8</v>
      </c>
      <c r="AX741" s="201" t="s">
        <v>80</v>
      </c>
      <c r="AY741" s="86" t="s">
        <v>72</v>
      </c>
      <c r="AZ741" s="145" t="s">
        <v>14950</v>
      </c>
      <c r="BA741" s="81" t="s">
        <v>71</v>
      </c>
      <c r="BB741" s="81" t="s">
        <v>71</v>
      </c>
    </row>
    <row r="742" spans="2:54" s="296" customFormat="1" ht="15" customHeight="1" x14ac:dyDescent="0.2">
      <c r="B742" s="247">
        <v>2023</v>
      </c>
      <c r="C742" s="81">
        <v>891780111</v>
      </c>
      <c r="D742" s="82" t="s">
        <v>68</v>
      </c>
      <c r="E742" s="144" t="s">
        <v>14951</v>
      </c>
      <c r="F742" s="145" t="s">
        <v>14952</v>
      </c>
      <c r="G742" s="138">
        <v>0</v>
      </c>
      <c r="H742" s="145"/>
      <c r="I742" s="86" t="s">
        <v>78</v>
      </c>
      <c r="J742" s="81" t="s">
        <v>1527</v>
      </c>
      <c r="K742" s="141" t="s">
        <v>14953</v>
      </c>
      <c r="L742" s="248">
        <v>20000000</v>
      </c>
      <c r="M742" s="81" t="s">
        <v>73</v>
      </c>
      <c r="N742" s="145"/>
      <c r="O742" s="87" t="s">
        <v>11678</v>
      </c>
      <c r="P742" s="87">
        <v>1083000350</v>
      </c>
      <c r="Q742" s="150">
        <v>1458</v>
      </c>
      <c r="R742" s="169">
        <v>45112</v>
      </c>
      <c r="S742" s="252">
        <v>2321600000</v>
      </c>
      <c r="T742" s="169">
        <v>45117</v>
      </c>
      <c r="U742" s="566">
        <f>L742</f>
        <v>20000000</v>
      </c>
      <c r="V742" s="86" t="s">
        <v>70</v>
      </c>
      <c r="W742" s="143">
        <v>1082964146</v>
      </c>
      <c r="X742" s="87" t="s">
        <v>14954</v>
      </c>
      <c r="Y742" s="145"/>
      <c r="Z742" s="201">
        <v>45117</v>
      </c>
      <c r="AA742" s="201">
        <v>45117</v>
      </c>
      <c r="AB742" s="201" t="s">
        <v>80</v>
      </c>
      <c r="AC742" s="201">
        <v>45260</v>
      </c>
      <c r="AD742" s="150">
        <f t="shared" si="52"/>
        <v>143</v>
      </c>
      <c r="AE742" s="150">
        <v>0</v>
      </c>
      <c r="AF742" s="567">
        <v>0</v>
      </c>
      <c r="AG742" s="150">
        <v>0</v>
      </c>
      <c r="AH742" s="156" t="s">
        <v>80</v>
      </c>
      <c r="AI742" s="150">
        <f t="shared" si="53"/>
        <v>0</v>
      </c>
      <c r="AJ742" s="143">
        <v>0</v>
      </c>
      <c r="AK742" s="248">
        <v>0</v>
      </c>
      <c r="AL742" s="86" t="s">
        <v>80</v>
      </c>
      <c r="AM742" s="150">
        <v>0</v>
      </c>
      <c r="AN742" s="169" t="s">
        <v>80</v>
      </c>
      <c r="AO742" s="169" t="s">
        <v>80</v>
      </c>
      <c r="AP742" s="150">
        <f t="shared" si="56"/>
        <v>0</v>
      </c>
      <c r="AQ742" s="252">
        <f>+L742+AF742-AK742</f>
        <v>20000000</v>
      </c>
      <c r="AR742" s="86" t="s">
        <v>115</v>
      </c>
      <c r="AS742" s="143">
        <v>0</v>
      </c>
      <c r="AT742" s="203" t="s">
        <v>80</v>
      </c>
      <c r="AU742" s="248">
        <v>16000000</v>
      </c>
      <c r="AV742" s="364">
        <f t="shared" si="54"/>
        <v>4000000</v>
      </c>
      <c r="AW742" s="133">
        <f t="shared" si="55"/>
        <v>0.8</v>
      </c>
      <c r="AX742" s="201" t="s">
        <v>80</v>
      </c>
      <c r="AY742" s="86" t="s">
        <v>72</v>
      </c>
      <c r="AZ742" s="145" t="s">
        <v>14955</v>
      </c>
      <c r="BA742" s="81" t="s">
        <v>71</v>
      </c>
      <c r="BB742" s="81" t="s">
        <v>71</v>
      </c>
    </row>
    <row r="743" spans="2:54" s="296" customFormat="1" ht="15" customHeight="1" x14ac:dyDescent="0.2">
      <c r="B743" s="247">
        <v>2023</v>
      </c>
      <c r="C743" s="81">
        <v>891780111</v>
      </c>
      <c r="D743" s="82" t="s">
        <v>68</v>
      </c>
      <c r="E743" s="144" t="s">
        <v>14956</v>
      </c>
      <c r="F743" s="145" t="s">
        <v>14957</v>
      </c>
      <c r="G743" s="138">
        <v>0</v>
      </c>
      <c r="H743" s="145"/>
      <c r="I743" s="86" t="s">
        <v>78</v>
      </c>
      <c r="J743" s="81" t="s">
        <v>1527</v>
      </c>
      <c r="K743" s="141" t="s">
        <v>14833</v>
      </c>
      <c r="L743" s="248">
        <v>9500000</v>
      </c>
      <c r="M743" s="81" t="s">
        <v>73</v>
      </c>
      <c r="N743" s="145"/>
      <c r="O743" s="87" t="s">
        <v>13527</v>
      </c>
      <c r="P743" s="87">
        <v>85476117</v>
      </c>
      <c r="Q743" s="150">
        <v>1458</v>
      </c>
      <c r="R743" s="169">
        <v>45112</v>
      </c>
      <c r="S743" s="252">
        <v>2321600000</v>
      </c>
      <c r="T743" s="169">
        <v>45117</v>
      </c>
      <c r="U743" s="566">
        <f>L743</f>
        <v>9500000</v>
      </c>
      <c r="V743" s="86" t="s">
        <v>70</v>
      </c>
      <c r="W743" s="143">
        <v>85459497</v>
      </c>
      <c r="X743" s="87" t="s">
        <v>9253</v>
      </c>
      <c r="Y743" s="145"/>
      <c r="Z743" s="201">
        <v>45117</v>
      </c>
      <c r="AA743" s="201">
        <v>45117</v>
      </c>
      <c r="AB743" s="201" t="s">
        <v>80</v>
      </c>
      <c r="AC743" s="201">
        <v>45260</v>
      </c>
      <c r="AD743" s="150">
        <f t="shared" si="52"/>
        <v>143</v>
      </c>
      <c r="AE743" s="150">
        <v>0</v>
      </c>
      <c r="AF743" s="567">
        <v>0</v>
      </c>
      <c r="AG743" s="150">
        <v>0</v>
      </c>
      <c r="AH743" s="156" t="s">
        <v>80</v>
      </c>
      <c r="AI743" s="150">
        <f t="shared" si="53"/>
        <v>0</v>
      </c>
      <c r="AJ743" s="143">
        <v>0</v>
      </c>
      <c r="AK743" s="248">
        <v>0</v>
      </c>
      <c r="AL743" s="86" t="s">
        <v>80</v>
      </c>
      <c r="AM743" s="150">
        <v>0</v>
      </c>
      <c r="AN743" s="169" t="s">
        <v>80</v>
      </c>
      <c r="AO743" s="169" t="s">
        <v>80</v>
      </c>
      <c r="AP743" s="150">
        <f t="shared" si="56"/>
        <v>0</v>
      </c>
      <c r="AQ743" s="252">
        <f>+L743+AF743-AK743</f>
        <v>9500000</v>
      </c>
      <c r="AR743" s="86" t="s">
        <v>115</v>
      </c>
      <c r="AS743" s="143">
        <v>0</v>
      </c>
      <c r="AT743" s="203" t="s">
        <v>80</v>
      </c>
      <c r="AU743" s="248">
        <v>7600000</v>
      </c>
      <c r="AV743" s="364">
        <f t="shared" si="54"/>
        <v>1900000</v>
      </c>
      <c r="AW743" s="133">
        <f t="shared" si="55"/>
        <v>0.8</v>
      </c>
      <c r="AX743" s="201" t="s">
        <v>80</v>
      </c>
      <c r="AY743" s="86" t="s">
        <v>72</v>
      </c>
      <c r="AZ743" s="145" t="s">
        <v>14958</v>
      </c>
      <c r="BA743" s="81" t="s">
        <v>71</v>
      </c>
      <c r="BB743" s="81" t="s">
        <v>71</v>
      </c>
    </row>
    <row r="744" spans="2:54" s="296" customFormat="1" ht="15" customHeight="1" x14ac:dyDescent="0.2">
      <c r="B744" s="247">
        <v>2023</v>
      </c>
      <c r="C744" s="81">
        <v>891780111</v>
      </c>
      <c r="D744" s="82" t="s">
        <v>68</v>
      </c>
      <c r="E744" s="144" t="s">
        <v>14959</v>
      </c>
      <c r="F744" s="145" t="s">
        <v>14960</v>
      </c>
      <c r="G744" s="138">
        <v>0</v>
      </c>
      <c r="H744" s="145"/>
      <c r="I744" s="86" t="s">
        <v>78</v>
      </c>
      <c r="J744" s="81" t="s">
        <v>1527</v>
      </c>
      <c r="K744" s="141" t="s">
        <v>14961</v>
      </c>
      <c r="L744" s="248">
        <v>14000000</v>
      </c>
      <c r="M744" s="81" t="s">
        <v>73</v>
      </c>
      <c r="N744" s="145"/>
      <c r="O744" s="87" t="s">
        <v>12048</v>
      </c>
      <c r="P744" s="87">
        <v>1082952176</v>
      </c>
      <c r="Q744" s="150">
        <v>1458</v>
      </c>
      <c r="R744" s="169">
        <v>45112</v>
      </c>
      <c r="S744" s="252">
        <v>2321600000</v>
      </c>
      <c r="T744" s="169">
        <v>45117</v>
      </c>
      <c r="U744" s="566">
        <f>L744</f>
        <v>14000000</v>
      </c>
      <c r="V744" s="86" t="s">
        <v>70</v>
      </c>
      <c r="W744" s="143">
        <v>85449357</v>
      </c>
      <c r="X744" s="87" t="s">
        <v>11662</v>
      </c>
      <c r="Y744" s="145"/>
      <c r="Z744" s="201">
        <v>45117</v>
      </c>
      <c r="AA744" s="201">
        <v>45117</v>
      </c>
      <c r="AB744" s="201" t="s">
        <v>80</v>
      </c>
      <c r="AC744" s="201">
        <v>45260</v>
      </c>
      <c r="AD744" s="150">
        <f t="shared" si="52"/>
        <v>143</v>
      </c>
      <c r="AE744" s="150">
        <v>0</v>
      </c>
      <c r="AF744" s="567">
        <v>0</v>
      </c>
      <c r="AG744" s="150">
        <v>0</v>
      </c>
      <c r="AH744" s="156" t="s">
        <v>80</v>
      </c>
      <c r="AI744" s="150">
        <f t="shared" si="53"/>
        <v>0</v>
      </c>
      <c r="AJ744" s="143">
        <v>0</v>
      </c>
      <c r="AK744" s="248">
        <v>0</v>
      </c>
      <c r="AL744" s="86" t="s">
        <v>80</v>
      </c>
      <c r="AM744" s="150">
        <v>0</v>
      </c>
      <c r="AN744" s="169" t="s">
        <v>80</v>
      </c>
      <c r="AO744" s="169" t="s">
        <v>80</v>
      </c>
      <c r="AP744" s="150">
        <f t="shared" si="56"/>
        <v>0</v>
      </c>
      <c r="AQ744" s="252">
        <f>+L744+AF744-AK744</f>
        <v>14000000</v>
      </c>
      <c r="AR744" s="86" t="s">
        <v>115</v>
      </c>
      <c r="AS744" s="143">
        <v>0</v>
      </c>
      <c r="AT744" s="203" t="s">
        <v>80</v>
      </c>
      <c r="AU744" s="248">
        <v>11200000</v>
      </c>
      <c r="AV744" s="364">
        <f t="shared" si="54"/>
        <v>2800000</v>
      </c>
      <c r="AW744" s="133">
        <f t="shared" si="55"/>
        <v>0.8</v>
      </c>
      <c r="AX744" s="201" t="s">
        <v>80</v>
      </c>
      <c r="AY744" s="86" t="s">
        <v>72</v>
      </c>
      <c r="AZ744" s="145" t="s">
        <v>14962</v>
      </c>
      <c r="BA744" s="81" t="s">
        <v>71</v>
      </c>
      <c r="BB744" s="81" t="s">
        <v>71</v>
      </c>
    </row>
    <row r="745" spans="2:54" s="296" customFormat="1" ht="15" customHeight="1" x14ac:dyDescent="0.2">
      <c r="B745" s="247">
        <v>2023</v>
      </c>
      <c r="C745" s="81">
        <v>891780111</v>
      </c>
      <c r="D745" s="82" t="s">
        <v>68</v>
      </c>
      <c r="E745" s="144" t="s">
        <v>14963</v>
      </c>
      <c r="F745" s="145" t="s">
        <v>14964</v>
      </c>
      <c r="G745" s="138">
        <v>0</v>
      </c>
      <c r="H745" s="145"/>
      <c r="I745" s="86" t="s">
        <v>78</v>
      </c>
      <c r="J745" s="81" t="s">
        <v>1527</v>
      </c>
      <c r="K745" s="141" t="s">
        <v>14965</v>
      </c>
      <c r="L745" s="248">
        <v>24000000</v>
      </c>
      <c r="M745" s="81" t="s">
        <v>73</v>
      </c>
      <c r="N745" s="145"/>
      <c r="O745" s="87" t="s">
        <v>2548</v>
      </c>
      <c r="P745" s="87">
        <v>7597867</v>
      </c>
      <c r="Q745" s="150">
        <v>1458</v>
      </c>
      <c r="R745" s="169">
        <v>45112</v>
      </c>
      <c r="S745" s="252">
        <v>2321600000</v>
      </c>
      <c r="T745" s="169">
        <v>45117</v>
      </c>
      <c r="U745" s="566">
        <f>L745</f>
        <v>24000000</v>
      </c>
      <c r="V745" s="86" t="s">
        <v>70</v>
      </c>
      <c r="W745" s="143">
        <v>15443332</v>
      </c>
      <c r="X745" s="87" t="s">
        <v>9540</v>
      </c>
      <c r="Y745" s="145"/>
      <c r="Z745" s="201">
        <v>45117</v>
      </c>
      <c r="AA745" s="201">
        <v>45117</v>
      </c>
      <c r="AB745" s="201" t="s">
        <v>80</v>
      </c>
      <c r="AC745" s="201">
        <v>45260</v>
      </c>
      <c r="AD745" s="150">
        <f t="shared" si="52"/>
        <v>143</v>
      </c>
      <c r="AE745" s="150">
        <v>0</v>
      </c>
      <c r="AF745" s="567">
        <v>0</v>
      </c>
      <c r="AG745" s="150">
        <v>0</v>
      </c>
      <c r="AH745" s="156" t="s">
        <v>80</v>
      </c>
      <c r="AI745" s="150">
        <f t="shared" si="53"/>
        <v>0</v>
      </c>
      <c r="AJ745" s="143">
        <v>0</v>
      </c>
      <c r="AK745" s="248">
        <v>0</v>
      </c>
      <c r="AL745" s="86" t="s">
        <v>80</v>
      </c>
      <c r="AM745" s="150">
        <v>0</v>
      </c>
      <c r="AN745" s="169" t="s">
        <v>80</v>
      </c>
      <c r="AO745" s="169" t="s">
        <v>80</v>
      </c>
      <c r="AP745" s="150">
        <f t="shared" si="56"/>
        <v>0</v>
      </c>
      <c r="AQ745" s="252">
        <f>+L745+AF745-AK745</f>
        <v>24000000</v>
      </c>
      <c r="AR745" s="86" t="s">
        <v>115</v>
      </c>
      <c r="AS745" s="143">
        <v>0</v>
      </c>
      <c r="AT745" s="203" t="s">
        <v>80</v>
      </c>
      <c r="AU745" s="248">
        <v>19200000</v>
      </c>
      <c r="AV745" s="364">
        <f t="shared" si="54"/>
        <v>4800000</v>
      </c>
      <c r="AW745" s="133">
        <f t="shared" si="55"/>
        <v>0.8</v>
      </c>
      <c r="AX745" s="201" t="s">
        <v>80</v>
      </c>
      <c r="AY745" s="86" t="s">
        <v>72</v>
      </c>
      <c r="AZ745" s="145" t="s">
        <v>14966</v>
      </c>
      <c r="BA745" s="81" t="s">
        <v>71</v>
      </c>
      <c r="BB745" s="81" t="s">
        <v>71</v>
      </c>
    </row>
    <row r="746" spans="2:54" s="296" customFormat="1" ht="15" customHeight="1" x14ac:dyDescent="0.2">
      <c r="B746" s="247">
        <v>2023</v>
      </c>
      <c r="C746" s="81">
        <v>891780111</v>
      </c>
      <c r="D746" s="82" t="s">
        <v>68</v>
      </c>
      <c r="E746" s="144" t="s">
        <v>14967</v>
      </c>
      <c r="F746" s="145" t="s">
        <v>14968</v>
      </c>
      <c r="G746" s="138">
        <v>0</v>
      </c>
      <c r="H746" s="145"/>
      <c r="I746" s="86" t="s">
        <v>78</v>
      </c>
      <c r="J746" s="81" t="s">
        <v>1527</v>
      </c>
      <c r="K746" s="141" t="s">
        <v>14969</v>
      </c>
      <c r="L746" s="248">
        <v>9500000</v>
      </c>
      <c r="M746" s="81" t="s">
        <v>73</v>
      </c>
      <c r="N746" s="145"/>
      <c r="O746" s="87" t="s">
        <v>12778</v>
      </c>
      <c r="P746" s="87">
        <v>1079941098</v>
      </c>
      <c r="Q746" s="150">
        <v>1458</v>
      </c>
      <c r="R746" s="169">
        <v>45112</v>
      </c>
      <c r="S746" s="252">
        <v>2321600000</v>
      </c>
      <c r="T746" s="169">
        <v>45117</v>
      </c>
      <c r="U746" s="566">
        <f>L746</f>
        <v>9500000</v>
      </c>
      <c r="V746" s="86" t="s">
        <v>70</v>
      </c>
      <c r="W746" s="143">
        <v>85459497</v>
      </c>
      <c r="X746" s="87" t="s">
        <v>9253</v>
      </c>
      <c r="Y746" s="145"/>
      <c r="Z746" s="201">
        <v>45117</v>
      </c>
      <c r="AA746" s="201">
        <v>45117</v>
      </c>
      <c r="AB746" s="201" t="s">
        <v>80</v>
      </c>
      <c r="AC746" s="201">
        <v>45260</v>
      </c>
      <c r="AD746" s="150">
        <f t="shared" si="52"/>
        <v>143</v>
      </c>
      <c r="AE746" s="150">
        <v>0</v>
      </c>
      <c r="AF746" s="567">
        <v>0</v>
      </c>
      <c r="AG746" s="150">
        <v>0</v>
      </c>
      <c r="AH746" s="156" t="s">
        <v>80</v>
      </c>
      <c r="AI746" s="150">
        <f t="shared" si="53"/>
        <v>0</v>
      </c>
      <c r="AJ746" s="143">
        <v>0</v>
      </c>
      <c r="AK746" s="248">
        <v>0</v>
      </c>
      <c r="AL746" s="86" t="s">
        <v>80</v>
      </c>
      <c r="AM746" s="150">
        <v>0</v>
      </c>
      <c r="AN746" s="169" t="s">
        <v>80</v>
      </c>
      <c r="AO746" s="169" t="s">
        <v>80</v>
      </c>
      <c r="AP746" s="150">
        <f t="shared" si="56"/>
        <v>0</v>
      </c>
      <c r="AQ746" s="252">
        <f>+L746+AF746-AK746</f>
        <v>9500000</v>
      </c>
      <c r="AR746" s="86" t="s">
        <v>115</v>
      </c>
      <c r="AS746" s="143">
        <v>0</v>
      </c>
      <c r="AT746" s="203" t="s">
        <v>80</v>
      </c>
      <c r="AU746" s="248">
        <v>7600000</v>
      </c>
      <c r="AV746" s="364">
        <f t="shared" si="54"/>
        <v>1900000</v>
      </c>
      <c r="AW746" s="133">
        <f t="shared" si="55"/>
        <v>0.8</v>
      </c>
      <c r="AX746" s="201" t="s">
        <v>80</v>
      </c>
      <c r="AY746" s="86" t="s">
        <v>72</v>
      </c>
      <c r="AZ746" s="145" t="s">
        <v>14970</v>
      </c>
      <c r="BA746" s="81" t="s">
        <v>71</v>
      </c>
      <c r="BB746" s="81" t="s">
        <v>71</v>
      </c>
    </row>
    <row r="747" spans="2:54" s="296" customFormat="1" ht="15" customHeight="1" x14ac:dyDescent="0.2">
      <c r="B747" s="247">
        <v>2023</v>
      </c>
      <c r="C747" s="81">
        <v>891780111</v>
      </c>
      <c r="D747" s="82" t="s">
        <v>68</v>
      </c>
      <c r="E747" s="144" t="s">
        <v>14971</v>
      </c>
      <c r="F747" s="145" t="s">
        <v>14972</v>
      </c>
      <c r="G747" s="138">
        <v>0</v>
      </c>
      <c r="H747" s="145"/>
      <c r="I747" s="86" t="s">
        <v>78</v>
      </c>
      <c r="J747" s="81" t="s">
        <v>1527</v>
      </c>
      <c r="K747" s="141" t="s">
        <v>14973</v>
      </c>
      <c r="L747" s="248">
        <v>18000000</v>
      </c>
      <c r="M747" s="81" t="s">
        <v>73</v>
      </c>
      <c r="N747" s="145"/>
      <c r="O747" s="87" t="s">
        <v>11661</v>
      </c>
      <c r="P747" s="87">
        <v>85472840</v>
      </c>
      <c r="Q747" s="150">
        <v>1458</v>
      </c>
      <c r="R747" s="169">
        <v>45112</v>
      </c>
      <c r="S747" s="252">
        <v>2321600000</v>
      </c>
      <c r="T747" s="169">
        <v>45117</v>
      </c>
      <c r="U747" s="566">
        <f>L747</f>
        <v>18000000</v>
      </c>
      <c r="V747" s="86" t="s">
        <v>70</v>
      </c>
      <c r="W747" s="143">
        <v>1082964146</v>
      </c>
      <c r="X747" s="87" t="s">
        <v>14954</v>
      </c>
      <c r="Y747" s="145"/>
      <c r="Z747" s="201">
        <v>45117</v>
      </c>
      <c r="AA747" s="201">
        <v>45117</v>
      </c>
      <c r="AB747" s="201" t="s">
        <v>80</v>
      </c>
      <c r="AC747" s="201">
        <v>45260</v>
      </c>
      <c r="AD747" s="150">
        <f t="shared" ref="AD747:AD810" si="57">+IF(AB747="1800-01-01",AC747-AA747,AC747-AB747)</f>
        <v>143</v>
      </c>
      <c r="AE747" s="150">
        <v>0</v>
      </c>
      <c r="AF747" s="567">
        <v>0</v>
      </c>
      <c r="AG747" s="150">
        <v>0</v>
      </c>
      <c r="AH747" s="156" t="s">
        <v>80</v>
      </c>
      <c r="AI747" s="150">
        <f t="shared" si="53"/>
        <v>0</v>
      </c>
      <c r="AJ747" s="143">
        <v>0</v>
      </c>
      <c r="AK747" s="248">
        <v>0</v>
      </c>
      <c r="AL747" s="86" t="s">
        <v>80</v>
      </c>
      <c r="AM747" s="150">
        <v>0</v>
      </c>
      <c r="AN747" s="169" t="s">
        <v>80</v>
      </c>
      <c r="AO747" s="169" t="s">
        <v>80</v>
      </c>
      <c r="AP747" s="150">
        <f t="shared" si="56"/>
        <v>0</v>
      </c>
      <c r="AQ747" s="252">
        <f>+L747+AF747-AK747</f>
        <v>18000000</v>
      </c>
      <c r="AR747" s="86" t="s">
        <v>115</v>
      </c>
      <c r="AS747" s="143">
        <v>0</v>
      </c>
      <c r="AT747" s="203" t="s">
        <v>80</v>
      </c>
      <c r="AU747" s="248">
        <v>14400000</v>
      </c>
      <c r="AV747" s="364">
        <f t="shared" si="54"/>
        <v>3600000</v>
      </c>
      <c r="AW747" s="133">
        <f t="shared" si="55"/>
        <v>0.8</v>
      </c>
      <c r="AX747" s="201" t="s">
        <v>80</v>
      </c>
      <c r="AY747" s="86" t="s">
        <v>72</v>
      </c>
      <c r="AZ747" s="145" t="s">
        <v>14974</v>
      </c>
      <c r="BA747" s="81" t="s">
        <v>71</v>
      </c>
      <c r="BB747" s="81" t="s">
        <v>71</v>
      </c>
    </row>
    <row r="748" spans="2:54" s="296" customFormat="1" ht="15" customHeight="1" x14ac:dyDescent="0.2">
      <c r="B748" s="247">
        <v>2023</v>
      </c>
      <c r="C748" s="81">
        <v>891780111</v>
      </c>
      <c r="D748" s="82" t="s">
        <v>68</v>
      </c>
      <c r="E748" s="144" t="s">
        <v>14975</v>
      </c>
      <c r="F748" s="145" t="s">
        <v>14976</v>
      </c>
      <c r="G748" s="138">
        <v>0</v>
      </c>
      <c r="H748" s="145"/>
      <c r="I748" s="86" t="s">
        <v>78</v>
      </c>
      <c r="J748" s="81" t="s">
        <v>12415</v>
      </c>
      <c r="K748" s="141" t="s">
        <v>14977</v>
      </c>
      <c r="L748" s="248">
        <v>17500000</v>
      </c>
      <c r="M748" s="81" t="s">
        <v>73</v>
      </c>
      <c r="N748" s="145"/>
      <c r="O748" s="87" t="s">
        <v>13937</v>
      </c>
      <c r="P748" s="87">
        <v>1082983016</v>
      </c>
      <c r="Q748" s="150">
        <v>1094</v>
      </c>
      <c r="R748" s="169">
        <v>45057</v>
      </c>
      <c r="S748" s="252">
        <v>274049000</v>
      </c>
      <c r="T748" s="169">
        <v>45117</v>
      </c>
      <c r="U748" s="566">
        <f>L748</f>
        <v>17500000</v>
      </c>
      <c r="V748" s="86" t="s">
        <v>70</v>
      </c>
      <c r="W748" s="143">
        <v>1192791759</v>
      </c>
      <c r="X748" s="87" t="s">
        <v>11782</v>
      </c>
      <c r="Y748" s="145"/>
      <c r="Z748" s="201">
        <v>45117</v>
      </c>
      <c r="AA748" s="201">
        <v>45117</v>
      </c>
      <c r="AB748" s="201" t="s">
        <v>80</v>
      </c>
      <c r="AC748" s="201">
        <v>45260</v>
      </c>
      <c r="AD748" s="150">
        <f t="shared" si="57"/>
        <v>143</v>
      </c>
      <c r="AE748" s="150">
        <v>0</v>
      </c>
      <c r="AF748" s="567">
        <v>0</v>
      </c>
      <c r="AG748" s="150">
        <v>0</v>
      </c>
      <c r="AH748" s="156" t="s">
        <v>80</v>
      </c>
      <c r="AI748" s="150">
        <f t="shared" si="53"/>
        <v>0</v>
      </c>
      <c r="AJ748" s="143">
        <v>0</v>
      </c>
      <c r="AK748" s="248">
        <v>0</v>
      </c>
      <c r="AL748" s="86" t="s">
        <v>80</v>
      </c>
      <c r="AM748" s="150">
        <v>0</v>
      </c>
      <c r="AN748" s="169" t="s">
        <v>80</v>
      </c>
      <c r="AO748" s="169" t="s">
        <v>80</v>
      </c>
      <c r="AP748" s="150">
        <f t="shared" si="56"/>
        <v>0</v>
      </c>
      <c r="AQ748" s="252">
        <f>+L748+AF748-AK748</f>
        <v>17500000</v>
      </c>
      <c r="AR748" s="86" t="s">
        <v>115</v>
      </c>
      <c r="AS748" s="143">
        <v>0</v>
      </c>
      <c r="AT748" s="203" t="s">
        <v>80</v>
      </c>
      <c r="AU748" s="248">
        <v>14000000</v>
      </c>
      <c r="AV748" s="364">
        <f t="shared" si="54"/>
        <v>3500000</v>
      </c>
      <c r="AW748" s="133">
        <f t="shared" si="55"/>
        <v>0.8</v>
      </c>
      <c r="AX748" s="201" t="s">
        <v>80</v>
      </c>
      <c r="AY748" s="86" t="s">
        <v>72</v>
      </c>
      <c r="AZ748" s="145" t="s">
        <v>14978</v>
      </c>
      <c r="BA748" s="81" t="s">
        <v>71</v>
      </c>
      <c r="BB748" s="81" t="s">
        <v>71</v>
      </c>
    </row>
    <row r="749" spans="2:54" s="296" customFormat="1" ht="15" customHeight="1" x14ac:dyDescent="0.2">
      <c r="B749" s="247">
        <v>2023</v>
      </c>
      <c r="C749" s="81">
        <v>891780111</v>
      </c>
      <c r="D749" s="82" t="s">
        <v>68</v>
      </c>
      <c r="E749" s="144" t="s">
        <v>14979</v>
      </c>
      <c r="F749" s="145" t="s">
        <v>14980</v>
      </c>
      <c r="G749" s="138">
        <v>0</v>
      </c>
      <c r="H749" s="145"/>
      <c r="I749" s="86" t="s">
        <v>78</v>
      </c>
      <c r="J749" s="81" t="s">
        <v>1527</v>
      </c>
      <c r="K749" s="141" t="s">
        <v>14981</v>
      </c>
      <c r="L749" s="248">
        <v>14000000</v>
      </c>
      <c r="M749" s="81" t="s">
        <v>73</v>
      </c>
      <c r="N749" s="145"/>
      <c r="O749" s="87" t="s">
        <v>13086</v>
      </c>
      <c r="P749" s="87">
        <v>1020757367</v>
      </c>
      <c r="Q749" s="150">
        <v>1458</v>
      </c>
      <c r="R749" s="169">
        <v>45112</v>
      </c>
      <c r="S749" s="252">
        <v>2321600000</v>
      </c>
      <c r="T749" s="169">
        <v>45117</v>
      </c>
      <c r="U749" s="566">
        <f>L749</f>
        <v>14000000</v>
      </c>
      <c r="V749" s="86" t="s">
        <v>70</v>
      </c>
      <c r="W749" s="143">
        <v>7634027</v>
      </c>
      <c r="X749" s="87" t="s">
        <v>5909</v>
      </c>
      <c r="Y749" s="145"/>
      <c r="Z749" s="201">
        <v>45117</v>
      </c>
      <c r="AA749" s="201">
        <v>45117</v>
      </c>
      <c r="AB749" s="201" t="s">
        <v>80</v>
      </c>
      <c r="AC749" s="201">
        <v>45260</v>
      </c>
      <c r="AD749" s="150">
        <f t="shared" si="57"/>
        <v>143</v>
      </c>
      <c r="AE749" s="150">
        <v>0</v>
      </c>
      <c r="AF749" s="567">
        <v>0</v>
      </c>
      <c r="AG749" s="150">
        <v>0</v>
      </c>
      <c r="AH749" s="156" t="s">
        <v>80</v>
      </c>
      <c r="AI749" s="150">
        <f t="shared" si="53"/>
        <v>0</v>
      </c>
      <c r="AJ749" s="143">
        <v>0</v>
      </c>
      <c r="AK749" s="248">
        <v>0</v>
      </c>
      <c r="AL749" s="86" t="s">
        <v>80</v>
      </c>
      <c r="AM749" s="150">
        <v>0</v>
      </c>
      <c r="AN749" s="169" t="s">
        <v>80</v>
      </c>
      <c r="AO749" s="169" t="s">
        <v>80</v>
      </c>
      <c r="AP749" s="150">
        <f t="shared" si="56"/>
        <v>0</v>
      </c>
      <c r="AQ749" s="252">
        <f>+L749+AF749-AK749</f>
        <v>14000000</v>
      </c>
      <c r="AR749" s="86" t="s">
        <v>115</v>
      </c>
      <c r="AS749" s="143">
        <v>0</v>
      </c>
      <c r="AT749" s="203" t="s">
        <v>80</v>
      </c>
      <c r="AU749" s="248">
        <v>11200000</v>
      </c>
      <c r="AV749" s="364">
        <f t="shared" si="54"/>
        <v>2800000</v>
      </c>
      <c r="AW749" s="133">
        <f t="shared" si="55"/>
        <v>0.8</v>
      </c>
      <c r="AX749" s="201" t="s">
        <v>80</v>
      </c>
      <c r="AY749" s="86" t="s">
        <v>72</v>
      </c>
      <c r="AZ749" s="145" t="s">
        <v>14982</v>
      </c>
      <c r="BA749" s="81" t="s">
        <v>71</v>
      </c>
      <c r="BB749" s="81" t="s">
        <v>71</v>
      </c>
    </row>
    <row r="750" spans="2:54" s="296" customFormat="1" ht="15" customHeight="1" x14ac:dyDescent="0.2">
      <c r="B750" s="247">
        <v>2023</v>
      </c>
      <c r="C750" s="81">
        <v>891780111</v>
      </c>
      <c r="D750" s="82" t="s">
        <v>68</v>
      </c>
      <c r="E750" s="144" t="s">
        <v>14983</v>
      </c>
      <c r="F750" s="145" t="s">
        <v>14984</v>
      </c>
      <c r="G750" s="138">
        <v>0</v>
      </c>
      <c r="H750" s="145"/>
      <c r="I750" s="86" t="s">
        <v>78</v>
      </c>
      <c r="J750" s="81" t="s">
        <v>1527</v>
      </c>
      <c r="K750" s="141" t="s">
        <v>14985</v>
      </c>
      <c r="L750" s="248">
        <v>15500000</v>
      </c>
      <c r="M750" s="81" t="s">
        <v>73</v>
      </c>
      <c r="N750" s="145"/>
      <c r="O750" s="87" t="s">
        <v>11854</v>
      </c>
      <c r="P750" s="87">
        <v>1082941715</v>
      </c>
      <c r="Q750" s="150">
        <v>1458</v>
      </c>
      <c r="R750" s="169">
        <v>45112</v>
      </c>
      <c r="S750" s="252">
        <v>2321600000</v>
      </c>
      <c r="T750" s="169">
        <v>45117</v>
      </c>
      <c r="U750" s="566">
        <f>L750</f>
        <v>15500000</v>
      </c>
      <c r="V750" s="86" t="s">
        <v>70</v>
      </c>
      <c r="W750" s="143">
        <v>85465146</v>
      </c>
      <c r="X750" s="87" t="s">
        <v>11756</v>
      </c>
      <c r="Y750" s="145"/>
      <c r="Z750" s="201">
        <v>45117</v>
      </c>
      <c r="AA750" s="201">
        <v>45117</v>
      </c>
      <c r="AB750" s="201" t="s">
        <v>80</v>
      </c>
      <c r="AC750" s="201">
        <v>45260</v>
      </c>
      <c r="AD750" s="150">
        <f t="shared" si="57"/>
        <v>143</v>
      </c>
      <c r="AE750" s="150">
        <v>0</v>
      </c>
      <c r="AF750" s="567">
        <v>0</v>
      </c>
      <c r="AG750" s="150">
        <v>0</v>
      </c>
      <c r="AH750" s="156" t="s">
        <v>80</v>
      </c>
      <c r="AI750" s="150">
        <f t="shared" si="53"/>
        <v>0</v>
      </c>
      <c r="AJ750" s="143">
        <v>0</v>
      </c>
      <c r="AK750" s="248">
        <v>0</v>
      </c>
      <c r="AL750" s="86" t="s">
        <v>80</v>
      </c>
      <c r="AM750" s="150">
        <v>0</v>
      </c>
      <c r="AN750" s="169" t="s">
        <v>80</v>
      </c>
      <c r="AO750" s="169" t="s">
        <v>80</v>
      </c>
      <c r="AP750" s="150">
        <f t="shared" si="56"/>
        <v>0</v>
      </c>
      <c r="AQ750" s="252">
        <f>+L750+AF750-AK750</f>
        <v>15500000</v>
      </c>
      <c r="AR750" s="86" t="s">
        <v>115</v>
      </c>
      <c r="AS750" s="143">
        <v>0</v>
      </c>
      <c r="AT750" s="203" t="s">
        <v>80</v>
      </c>
      <c r="AU750" s="248">
        <v>12400000</v>
      </c>
      <c r="AV750" s="364">
        <f t="shared" si="54"/>
        <v>3100000</v>
      </c>
      <c r="AW750" s="133">
        <f t="shared" si="55"/>
        <v>0.8</v>
      </c>
      <c r="AX750" s="201" t="s">
        <v>80</v>
      </c>
      <c r="AY750" s="86" t="s">
        <v>72</v>
      </c>
      <c r="AZ750" s="145" t="s">
        <v>14986</v>
      </c>
      <c r="BA750" s="81" t="s">
        <v>71</v>
      </c>
      <c r="BB750" s="81" t="s">
        <v>71</v>
      </c>
    </row>
    <row r="751" spans="2:54" s="296" customFormat="1" ht="15" customHeight="1" x14ac:dyDescent="0.2">
      <c r="B751" s="247">
        <v>2023</v>
      </c>
      <c r="C751" s="81">
        <v>891780111</v>
      </c>
      <c r="D751" s="82" t="s">
        <v>68</v>
      </c>
      <c r="E751" s="144" t="s">
        <v>14987</v>
      </c>
      <c r="F751" s="145" t="s">
        <v>14988</v>
      </c>
      <c r="G751" s="138">
        <v>0</v>
      </c>
      <c r="H751" s="145"/>
      <c r="I751" s="86" t="s">
        <v>78</v>
      </c>
      <c r="J751" s="81" t="s">
        <v>1527</v>
      </c>
      <c r="K751" s="141" t="s">
        <v>14989</v>
      </c>
      <c r="L751" s="248">
        <v>15500000</v>
      </c>
      <c r="M751" s="81" t="s">
        <v>73</v>
      </c>
      <c r="N751" s="145"/>
      <c r="O751" s="87" t="s">
        <v>11994</v>
      </c>
      <c r="P751" s="87">
        <v>84453261</v>
      </c>
      <c r="Q751" s="150">
        <v>1458</v>
      </c>
      <c r="R751" s="169">
        <v>45112</v>
      </c>
      <c r="S751" s="252">
        <v>2321600000</v>
      </c>
      <c r="T751" s="169">
        <v>45117</v>
      </c>
      <c r="U751" s="566">
        <f>L751</f>
        <v>15500000</v>
      </c>
      <c r="V751" s="86" t="s">
        <v>70</v>
      </c>
      <c r="W751" s="143">
        <v>85459497</v>
      </c>
      <c r="X751" s="87" t="s">
        <v>9253</v>
      </c>
      <c r="Y751" s="145"/>
      <c r="Z751" s="201">
        <v>45117</v>
      </c>
      <c r="AA751" s="201">
        <v>45117</v>
      </c>
      <c r="AB751" s="201" t="s">
        <v>80</v>
      </c>
      <c r="AC751" s="201">
        <v>45260</v>
      </c>
      <c r="AD751" s="150">
        <f t="shared" si="57"/>
        <v>143</v>
      </c>
      <c r="AE751" s="150">
        <v>0</v>
      </c>
      <c r="AF751" s="567">
        <v>0</v>
      </c>
      <c r="AG751" s="150">
        <v>0</v>
      </c>
      <c r="AH751" s="156" t="s">
        <v>80</v>
      </c>
      <c r="AI751" s="150">
        <f t="shared" si="53"/>
        <v>0</v>
      </c>
      <c r="AJ751" s="143">
        <v>0</v>
      </c>
      <c r="AK751" s="248">
        <v>0</v>
      </c>
      <c r="AL751" s="86" t="s">
        <v>80</v>
      </c>
      <c r="AM751" s="150">
        <v>0</v>
      </c>
      <c r="AN751" s="169" t="s">
        <v>80</v>
      </c>
      <c r="AO751" s="169" t="s">
        <v>80</v>
      </c>
      <c r="AP751" s="150">
        <f t="shared" si="56"/>
        <v>0</v>
      </c>
      <c r="AQ751" s="252">
        <f>+L751+AF751-AK751</f>
        <v>15500000</v>
      </c>
      <c r="AR751" s="86" t="s">
        <v>115</v>
      </c>
      <c r="AS751" s="143">
        <v>0</v>
      </c>
      <c r="AT751" s="203" t="s">
        <v>80</v>
      </c>
      <c r="AU751" s="248">
        <v>12400000</v>
      </c>
      <c r="AV751" s="364">
        <f t="shared" si="54"/>
        <v>3100000</v>
      </c>
      <c r="AW751" s="133">
        <f t="shared" si="55"/>
        <v>0.8</v>
      </c>
      <c r="AX751" s="201" t="s">
        <v>80</v>
      </c>
      <c r="AY751" s="86" t="s">
        <v>72</v>
      </c>
      <c r="AZ751" s="145" t="s">
        <v>14990</v>
      </c>
      <c r="BA751" s="81" t="s">
        <v>71</v>
      </c>
      <c r="BB751" s="81" t="s">
        <v>71</v>
      </c>
    </row>
    <row r="752" spans="2:54" s="296" customFormat="1" ht="15" customHeight="1" x14ac:dyDescent="0.2">
      <c r="B752" s="247">
        <v>2023</v>
      </c>
      <c r="C752" s="81">
        <v>891780111</v>
      </c>
      <c r="D752" s="82" t="s">
        <v>68</v>
      </c>
      <c r="E752" s="144" t="s">
        <v>14991</v>
      </c>
      <c r="F752" s="145" t="s">
        <v>14992</v>
      </c>
      <c r="G752" s="138">
        <v>0</v>
      </c>
      <c r="H752" s="145"/>
      <c r="I752" s="86" t="s">
        <v>78</v>
      </c>
      <c r="J752" s="81" t="s">
        <v>1527</v>
      </c>
      <c r="K752" s="141" t="s">
        <v>14993</v>
      </c>
      <c r="L752" s="248">
        <v>15500000</v>
      </c>
      <c r="M752" s="81" t="s">
        <v>73</v>
      </c>
      <c r="N752" s="145"/>
      <c r="O752" s="87" t="s">
        <v>12029</v>
      </c>
      <c r="P752" s="87">
        <v>1082990998</v>
      </c>
      <c r="Q752" s="150">
        <v>1458</v>
      </c>
      <c r="R752" s="169">
        <v>45112</v>
      </c>
      <c r="S752" s="252">
        <v>2321600000</v>
      </c>
      <c r="T752" s="169">
        <v>45117</v>
      </c>
      <c r="U752" s="566">
        <f>L752</f>
        <v>15500000</v>
      </c>
      <c r="V752" s="86" t="s">
        <v>70</v>
      </c>
      <c r="W752" s="143">
        <v>57461216</v>
      </c>
      <c r="X752" s="87" t="s">
        <v>11611</v>
      </c>
      <c r="Y752" s="145"/>
      <c r="Z752" s="201">
        <v>45117</v>
      </c>
      <c r="AA752" s="201">
        <v>45117</v>
      </c>
      <c r="AB752" s="201" t="s">
        <v>80</v>
      </c>
      <c r="AC752" s="201">
        <v>45260</v>
      </c>
      <c r="AD752" s="150">
        <f t="shared" si="57"/>
        <v>143</v>
      </c>
      <c r="AE752" s="150">
        <v>0</v>
      </c>
      <c r="AF752" s="567">
        <v>0</v>
      </c>
      <c r="AG752" s="150">
        <v>0</v>
      </c>
      <c r="AH752" s="156" t="s">
        <v>80</v>
      </c>
      <c r="AI752" s="150">
        <f t="shared" si="53"/>
        <v>0</v>
      </c>
      <c r="AJ752" s="143">
        <v>0</v>
      </c>
      <c r="AK752" s="248">
        <v>0</v>
      </c>
      <c r="AL752" s="86" t="s">
        <v>80</v>
      </c>
      <c r="AM752" s="150">
        <v>0</v>
      </c>
      <c r="AN752" s="169" t="s">
        <v>80</v>
      </c>
      <c r="AO752" s="169" t="s">
        <v>80</v>
      </c>
      <c r="AP752" s="150">
        <f t="shared" si="56"/>
        <v>0</v>
      </c>
      <c r="AQ752" s="252">
        <f>+L752+AF752-AK752</f>
        <v>15500000</v>
      </c>
      <c r="AR752" s="86" t="s">
        <v>115</v>
      </c>
      <c r="AS752" s="143">
        <v>0</v>
      </c>
      <c r="AT752" s="203" t="s">
        <v>80</v>
      </c>
      <c r="AU752" s="248">
        <v>12400000</v>
      </c>
      <c r="AV752" s="364">
        <f t="shared" si="54"/>
        <v>3100000</v>
      </c>
      <c r="AW752" s="133">
        <f t="shared" si="55"/>
        <v>0.8</v>
      </c>
      <c r="AX752" s="201" t="s">
        <v>80</v>
      </c>
      <c r="AY752" s="86" t="s">
        <v>72</v>
      </c>
      <c r="AZ752" s="145" t="s">
        <v>14994</v>
      </c>
      <c r="BA752" s="81" t="s">
        <v>71</v>
      </c>
      <c r="BB752" s="81" t="s">
        <v>71</v>
      </c>
    </row>
    <row r="753" spans="2:54" s="296" customFormat="1" ht="15" customHeight="1" x14ac:dyDescent="0.2">
      <c r="B753" s="247">
        <v>2023</v>
      </c>
      <c r="C753" s="81">
        <v>891780111</v>
      </c>
      <c r="D753" s="82" t="s">
        <v>68</v>
      </c>
      <c r="E753" s="144" t="s">
        <v>14995</v>
      </c>
      <c r="F753" s="145" t="s">
        <v>14996</v>
      </c>
      <c r="G753" s="138">
        <v>0</v>
      </c>
      <c r="H753" s="145"/>
      <c r="I753" s="86" t="s">
        <v>78</v>
      </c>
      <c r="J753" s="81" t="s">
        <v>1527</v>
      </c>
      <c r="K753" s="141" t="s">
        <v>14997</v>
      </c>
      <c r="L753" s="248">
        <v>15500000</v>
      </c>
      <c r="M753" s="81" t="s">
        <v>73</v>
      </c>
      <c r="N753" s="145"/>
      <c r="O753" s="87" t="s">
        <v>12207</v>
      </c>
      <c r="P753" s="87">
        <v>85472799</v>
      </c>
      <c r="Q753" s="150">
        <v>1458</v>
      </c>
      <c r="R753" s="169">
        <v>45112</v>
      </c>
      <c r="S753" s="252">
        <v>2321600000</v>
      </c>
      <c r="T753" s="169">
        <v>45117</v>
      </c>
      <c r="U753" s="566">
        <f>L753</f>
        <v>15500000</v>
      </c>
      <c r="V753" s="86" t="s">
        <v>70</v>
      </c>
      <c r="W753" s="143">
        <v>12621405</v>
      </c>
      <c r="X753" s="87" t="s">
        <v>14334</v>
      </c>
      <c r="Y753" s="145"/>
      <c r="Z753" s="201">
        <v>45117</v>
      </c>
      <c r="AA753" s="201">
        <v>45117</v>
      </c>
      <c r="AB753" s="201" t="s">
        <v>80</v>
      </c>
      <c r="AC753" s="201">
        <v>45260</v>
      </c>
      <c r="AD753" s="150">
        <f t="shared" si="57"/>
        <v>143</v>
      </c>
      <c r="AE753" s="150">
        <v>0</v>
      </c>
      <c r="AF753" s="567">
        <v>0</v>
      </c>
      <c r="AG753" s="150">
        <v>0</v>
      </c>
      <c r="AH753" s="156" t="s">
        <v>80</v>
      </c>
      <c r="AI753" s="150">
        <f t="shared" si="53"/>
        <v>0</v>
      </c>
      <c r="AJ753" s="143">
        <v>0</v>
      </c>
      <c r="AK753" s="248">
        <v>0</v>
      </c>
      <c r="AL753" s="86" t="s">
        <v>80</v>
      </c>
      <c r="AM753" s="150">
        <v>0</v>
      </c>
      <c r="AN753" s="169" t="s">
        <v>80</v>
      </c>
      <c r="AO753" s="169" t="s">
        <v>80</v>
      </c>
      <c r="AP753" s="150">
        <f t="shared" si="56"/>
        <v>0</v>
      </c>
      <c r="AQ753" s="252">
        <f>+L753+AF753-AK753</f>
        <v>15500000</v>
      </c>
      <c r="AR753" s="86" t="s">
        <v>115</v>
      </c>
      <c r="AS753" s="143">
        <v>0</v>
      </c>
      <c r="AT753" s="203" t="s">
        <v>80</v>
      </c>
      <c r="AU753" s="248">
        <v>12400000</v>
      </c>
      <c r="AV753" s="364">
        <f t="shared" si="54"/>
        <v>3100000</v>
      </c>
      <c r="AW753" s="133">
        <f t="shared" si="55"/>
        <v>0.8</v>
      </c>
      <c r="AX753" s="201" t="s">
        <v>80</v>
      </c>
      <c r="AY753" s="86" t="s">
        <v>72</v>
      </c>
      <c r="AZ753" s="145" t="s">
        <v>14998</v>
      </c>
      <c r="BA753" s="81" t="s">
        <v>71</v>
      </c>
      <c r="BB753" s="81" t="s">
        <v>71</v>
      </c>
    </row>
    <row r="754" spans="2:54" s="296" customFormat="1" ht="15" customHeight="1" x14ac:dyDescent="0.2">
      <c r="B754" s="247">
        <v>2023</v>
      </c>
      <c r="C754" s="81">
        <v>891780111</v>
      </c>
      <c r="D754" s="82" t="s">
        <v>68</v>
      </c>
      <c r="E754" s="144" t="s">
        <v>14999</v>
      </c>
      <c r="F754" s="145" t="s">
        <v>15000</v>
      </c>
      <c r="G754" s="138">
        <v>0</v>
      </c>
      <c r="H754" s="145"/>
      <c r="I754" s="86" t="s">
        <v>78</v>
      </c>
      <c r="J754" s="81" t="s">
        <v>1527</v>
      </c>
      <c r="K754" s="141" t="s">
        <v>15001</v>
      </c>
      <c r="L754" s="248">
        <v>14000000</v>
      </c>
      <c r="M754" s="81" t="s">
        <v>73</v>
      </c>
      <c r="N754" s="145"/>
      <c r="O754" s="87" t="s">
        <v>11631</v>
      </c>
      <c r="P754" s="87">
        <v>1082949911</v>
      </c>
      <c r="Q754" s="150">
        <v>1458</v>
      </c>
      <c r="R754" s="169">
        <v>45112</v>
      </c>
      <c r="S754" s="252">
        <v>2321600000</v>
      </c>
      <c r="T754" s="169">
        <v>45117</v>
      </c>
      <c r="U754" s="566">
        <f>L754</f>
        <v>14000000</v>
      </c>
      <c r="V754" s="86" t="s">
        <v>70</v>
      </c>
      <c r="W754" s="143">
        <v>57461216</v>
      </c>
      <c r="X754" s="87" t="s">
        <v>11611</v>
      </c>
      <c r="Y754" s="145"/>
      <c r="Z754" s="201">
        <v>45117</v>
      </c>
      <c r="AA754" s="201">
        <v>45117</v>
      </c>
      <c r="AB754" s="201" t="s">
        <v>80</v>
      </c>
      <c r="AC754" s="201">
        <v>45260</v>
      </c>
      <c r="AD754" s="150">
        <f t="shared" si="57"/>
        <v>143</v>
      </c>
      <c r="AE754" s="150">
        <v>0</v>
      </c>
      <c r="AF754" s="567">
        <v>0</v>
      </c>
      <c r="AG754" s="150">
        <v>0</v>
      </c>
      <c r="AH754" s="156" t="s">
        <v>80</v>
      </c>
      <c r="AI754" s="150">
        <f t="shared" si="53"/>
        <v>0</v>
      </c>
      <c r="AJ754" s="143">
        <v>0</v>
      </c>
      <c r="AK754" s="248">
        <v>0</v>
      </c>
      <c r="AL754" s="86" t="s">
        <v>80</v>
      </c>
      <c r="AM754" s="150">
        <v>0</v>
      </c>
      <c r="AN754" s="169" t="s">
        <v>80</v>
      </c>
      <c r="AO754" s="169" t="s">
        <v>80</v>
      </c>
      <c r="AP754" s="150">
        <f t="shared" si="56"/>
        <v>0</v>
      </c>
      <c r="AQ754" s="252">
        <f>+L754+AF754-AK754</f>
        <v>14000000</v>
      </c>
      <c r="AR754" s="86" t="s">
        <v>115</v>
      </c>
      <c r="AS754" s="143">
        <v>0</v>
      </c>
      <c r="AT754" s="203" t="s">
        <v>80</v>
      </c>
      <c r="AU754" s="248">
        <v>11200000</v>
      </c>
      <c r="AV754" s="364">
        <f t="shared" si="54"/>
        <v>2800000</v>
      </c>
      <c r="AW754" s="133">
        <f t="shared" si="55"/>
        <v>0.8</v>
      </c>
      <c r="AX754" s="201" t="s">
        <v>80</v>
      </c>
      <c r="AY754" s="86" t="s">
        <v>72</v>
      </c>
      <c r="AZ754" s="145" t="s">
        <v>15002</v>
      </c>
      <c r="BA754" s="81" t="s">
        <v>71</v>
      </c>
      <c r="BB754" s="81" t="s">
        <v>71</v>
      </c>
    </row>
    <row r="755" spans="2:54" s="296" customFormat="1" ht="15" customHeight="1" x14ac:dyDescent="0.2">
      <c r="B755" s="247">
        <v>2023</v>
      </c>
      <c r="C755" s="81">
        <v>891780111</v>
      </c>
      <c r="D755" s="82" t="s">
        <v>68</v>
      </c>
      <c r="E755" s="144" t="s">
        <v>15003</v>
      </c>
      <c r="F755" s="145" t="s">
        <v>15004</v>
      </c>
      <c r="G755" s="138">
        <v>0</v>
      </c>
      <c r="H755" s="145"/>
      <c r="I755" s="86" t="s">
        <v>78</v>
      </c>
      <c r="J755" s="81" t="s">
        <v>1527</v>
      </c>
      <c r="K755" s="141" t="s">
        <v>14573</v>
      </c>
      <c r="L755" s="248">
        <v>3600000</v>
      </c>
      <c r="M755" s="81" t="s">
        <v>73</v>
      </c>
      <c r="N755" s="145"/>
      <c r="O755" s="87" t="s">
        <v>14471</v>
      </c>
      <c r="P755" s="87">
        <v>1083032147</v>
      </c>
      <c r="Q755" s="150">
        <v>1459</v>
      </c>
      <c r="R755" s="169">
        <v>45112</v>
      </c>
      <c r="S755" s="252">
        <v>64000000</v>
      </c>
      <c r="T755" s="169">
        <v>45117</v>
      </c>
      <c r="U755" s="566">
        <f>L755</f>
        <v>3600000</v>
      </c>
      <c r="V755" s="86" t="s">
        <v>70</v>
      </c>
      <c r="W755" s="143">
        <v>41947381</v>
      </c>
      <c r="X755" s="87" t="s">
        <v>11521</v>
      </c>
      <c r="Y755" s="145"/>
      <c r="Z755" s="201">
        <v>45117</v>
      </c>
      <c r="AA755" s="201">
        <v>45118</v>
      </c>
      <c r="AB755" s="201" t="s">
        <v>80</v>
      </c>
      <c r="AC755" s="201">
        <v>45131</v>
      </c>
      <c r="AD755" s="150">
        <f t="shared" si="57"/>
        <v>13</v>
      </c>
      <c r="AE755" s="150">
        <v>1</v>
      </c>
      <c r="AF755" s="567">
        <v>0</v>
      </c>
      <c r="AG755" s="150">
        <v>1</v>
      </c>
      <c r="AH755" s="201">
        <v>45138</v>
      </c>
      <c r="AI755" s="150">
        <f t="shared" si="53"/>
        <v>7</v>
      </c>
      <c r="AJ755" s="143">
        <v>0</v>
      </c>
      <c r="AK755" s="248">
        <v>0</v>
      </c>
      <c r="AL755" s="86" t="s">
        <v>80</v>
      </c>
      <c r="AM755" s="150">
        <v>0</v>
      </c>
      <c r="AN755" s="169" t="s">
        <v>80</v>
      </c>
      <c r="AO755" s="169" t="s">
        <v>80</v>
      </c>
      <c r="AP755" s="150">
        <f t="shared" si="56"/>
        <v>0</v>
      </c>
      <c r="AQ755" s="252">
        <f>+L755+AF755-AK755</f>
        <v>3600000</v>
      </c>
      <c r="AR755" s="86" t="s">
        <v>115</v>
      </c>
      <c r="AS755" s="143">
        <v>0</v>
      </c>
      <c r="AT755" s="203" t="s">
        <v>80</v>
      </c>
      <c r="AU755" s="248">
        <v>3600000</v>
      </c>
      <c r="AV755" s="364">
        <f t="shared" si="54"/>
        <v>0</v>
      </c>
      <c r="AW755" s="133">
        <f t="shared" si="55"/>
        <v>1</v>
      </c>
      <c r="AX755" s="201" t="s">
        <v>80</v>
      </c>
      <c r="AY755" s="86" t="s">
        <v>800</v>
      </c>
      <c r="AZ755" s="145" t="s">
        <v>15005</v>
      </c>
      <c r="BA755" s="81" t="s">
        <v>71</v>
      </c>
      <c r="BB755" s="81" t="s">
        <v>71</v>
      </c>
    </row>
    <row r="756" spans="2:54" s="296" customFormat="1" ht="15" customHeight="1" x14ac:dyDescent="0.2">
      <c r="B756" s="247">
        <v>2023</v>
      </c>
      <c r="C756" s="81">
        <v>891780111</v>
      </c>
      <c r="D756" s="82" t="s">
        <v>68</v>
      </c>
      <c r="E756" s="144" t="s">
        <v>15006</v>
      </c>
      <c r="F756" s="145" t="s">
        <v>15007</v>
      </c>
      <c r="G756" s="138">
        <v>0</v>
      </c>
      <c r="H756" s="145"/>
      <c r="I756" s="86" t="s">
        <v>78</v>
      </c>
      <c r="J756" s="81" t="s">
        <v>1527</v>
      </c>
      <c r="K756" s="141" t="s">
        <v>15008</v>
      </c>
      <c r="L756" s="248">
        <v>2700000</v>
      </c>
      <c r="M756" s="81" t="s">
        <v>73</v>
      </c>
      <c r="N756" s="145"/>
      <c r="O756" s="87" t="s">
        <v>7115</v>
      </c>
      <c r="P756" s="87">
        <v>40935960</v>
      </c>
      <c r="Q756" s="150">
        <v>1459</v>
      </c>
      <c r="R756" s="169">
        <v>45112</v>
      </c>
      <c r="S756" s="252">
        <v>64000000</v>
      </c>
      <c r="T756" s="169">
        <v>45117</v>
      </c>
      <c r="U756" s="566">
        <f>L756</f>
        <v>2700000</v>
      </c>
      <c r="V756" s="86" t="s">
        <v>70</v>
      </c>
      <c r="W756" s="143">
        <v>41947381</v>
      </c>
      <c r="X756" s="87" t="s">
        <v>11521</v>
      </c>
      <c r="Y756" s="145"/>
      <c r="Z756" s="201">
        <v>45117</v>
      </c>
      <c r="AA756" s="201">
        <v>45118</v>
      </c>
      <c r="AB756" s="201" t="s">
        <v>80</v>
      </c>
      <c r="AC756" s="201">
        <v>45131</v>
      </c>
      <c r="AD756" s="150">
        <f t="shared" si="57"/>
        <v>13</v>
      </c>
      <c r="AE756" s="150">
        <v>0</v>
      </c>
      <c r="AF756" s="567">
        <v>0</v>
      </c>
      <c r="AG756" s="150">
        <v>0</v>
      </c>
      <c r="AH756" s="156" t="s">
        <v>80</v>
      </c>
      <c r="AI756" s="150">
        <f t="shared" si="53"/>
        <v>0</v>
      </c>
      <c r="AJ756" s="143">
        <v>0</v>
      </c>
      <c r="AK756" s="248">
        <v>0</v>
      </c>
      <c r="AL756" s="86" t="s">
        <v>80</v>
      </c>
      <c r="AM756" s="150">
        <v>0</v>
      </c>
      <c r="AN756" s="169" t="s">
        <v>80</v>
      </c>
      <c r="AO756" s="169" t="s">
        <v>80</v>
      </c>
      <c r="AP756" s="150">
        <f t="shared" si="56"/>
        <v>0</v>
      </c>
      <c r="AQ756" s="252">
        <f>+L756+AF756-AK756</f>
        <v>2700000</v>
      </c>
      <c r="AR756" s="86" t="s">
        <v>115</v>
      </c>
      <c r="AS756" s="143">
        <v>0</v>
      </c>
      <c r="AT756" s="203" t="s">
        <v>80</v>
      </c>
      <c r="AU756" s="248">
        <v>2700000</v>
      </c>
      <c r="AV756" s="364">
        <f t="shared" si="54"/>
        <v>0</v>
      </c>
      <c r="AW756" s="133">
        <f t="shared" si="55"/>
        <v>1</v>
      </c>
      <c r="AX756" s="201" t="s">
        <v>80</v>
      </c>
      <c r="AY756" s="86" t="s">
        <v>800</v>
      </c>
      <c r="AZ756" s="145" t="s">
        <v>15009</v>
      </c>
      <c r="BA756" s="81" t="s">
        <v>71</v>
      </c>
      <c r="BB756" s="81" t="s">
        <v>71</v>
      </c>
    </row>
    <row r="757" spans="2:54" s="296" customFormat="1" ht="15" customHeight="1" x14ac:dyDescent="0.2">
      <c r="B757" s="247">
        <v>2023</v>
      </c>
      <c r="C757" s="81">
        <v>891780111</v>
      </c>
      <c r="D757" s="82" t="s">
        <v>68</v>
      </c>
      <c r="E757" s="144" t="s">
        <v>15010</v>
      </c>
      <c r="F757" s="145" t="s">
        <v>15011</v>
      </c>
      <c r="G757" s="138">
        <v>0</v>
      </c>
      <c r="H757" s="145"/>
      <c r="I757" s="86" t="s">
        <v>78</v>
      </c>
      <c r="J757" s="81" t="s">
        <v>1527</v>
      </c>
      <c r="K757" s="141" t="s">
        <v>15008</v>
      </c>
      <c r="L757" s="248">
        <v>2700000</v>
      </c>
      <c r="M757" s="81" t="s">
        <v>73</v>
      </c>
      <c r="N757" s="145"/>
      <c r="O757" s="87" t="s">
        <v>15012</v>
      </c>
      <c r="P757" s="87">
        <v>84457372</v>
      </c>
      <c r="Q757" s="150">
        <v>1459</v>
      </c>
      <c r="R757" s="169">
        <v>45112</v>
      </c>
      <c r="S757" s="252">
        <v>64000000</v>
      </c>
      <c r="T757" s="169">
        <v>45117</v>
      </c>
      <c r="U757" s="566">
        <f>L757</f>
        <v>2700000</v>
      </c>
      <c r="V757" s="86" t="s">
        <v>70</v>
      </c>
      <c r="W757" s="143">
        <v>41947381</v>
      </c>
      <c r="X757" s="87" t="s">
        <v>11521</v>
      </c>
      <c r="Y757" s="145"/>
      <c r="Z757" s="201">
        <v>45117</v>
      </c>
      <c r="AA757" s="201">
        <v>45118</v>
      </c>
      <c r="AB757" s="201" t="s">
        <v>80</v>
      </c>
      <c r="AC757" s="201">
        <v>45131</v>
      </c>
      <c r="AD757" s="150">
        <f t="shared" si="57"/>
        <v>13</v>
      </c>
      <c r="AE757" s="150">
        <v>0</v>
      </c>
      <c r="AF757" s="567">
        <v>0</v>
      </c>
      <c r="AG757" s="150">
        <v>0</v>
      </c>
      <c r="AH757" s="156" t="s">
        <v>80</v>
      </c>
      <c r="AI757" s="150">
        <f t="shared" si="53"/>
        <v>0</v>
      </c>
      <c r="AJ757" s="143">
        <v>0</v>
      </c>
      <c r="AK757" s="248">
        <v>0</v>
      </c>
      <c r="AL757" s="86" t="s">
        <v>80</v>
      </c>
      <c r="AM757" s="150">
        <v>0</v>
      </c>
      <c r="AN757" s="169" t="s">
        <v>80</v>
      </c>
      <c r="AO757" s="169" t="s">
        <v>80</v>
      </c>
      <c r="AP757" s="150">
        <f t="shared" si="56"/>
        <v>0</v>
      </c>
      <c r="AQ757" s="252">
        <f>+L757+AF757-AK757</f>
        <v>2700000</v>
      </c>
      <c r="AR757" s="86" t="s">
        <v>115</v>
      </c>
      <c r="AS757" s="143">
        <v>0</v>
      </c>
      <c r="AT757" s="203" t="s">
        <v>80</v>
      </c>
      <c r="AU757" s="248">
        <v>2700000</v>
      </c>
      <c r="AV757" s="364">
        <f t="shared" si="54"/>
        <v>0</v>
      </c>
      <c r="AW757" s="133">
        <f t="shared" si="55"/>
        <v>1</v>
      </c>
      <c r="AX757" s="201" t="s">
        <v>80</v>
      </c>
      <c r="AY757" s="86" t="s">
        <v>800</v>
      </c>
      <c r="AZ757" s="145" t="s">
        <v>15013</v>
      </c>
      <c r="BA757" s="81" t="s">
        <v>71</v>
      </c>
      <c r="BB757" s="81" t="s">
        <v>71</v>
      </c>
    </row>
    <row r="758" spans="2:54" s="296" customFormat="1" ht="15" customHeight="1" x14ac:dyDescent="0.2">
      <c r="B758" s="247">
        <v>2023</v>
      </c>
      <c r="C758" s="81">
        <v>891780111</v>
      </c>
      <c r="D758" s="82" t="s">
        <v>68</v>
      </c>
      <c r="E758" s="144" t="s">
        <v>15014</v>
      </c>
      <c r="F758" s="145" t="s">
        <v>15015</v>
      </c>
      <c r="G758" s="138">
        <v>0</v>
      </c>
      <c r="H758" s="145"/>
      <c r="I758" s="86" t="s">
        <v>78</v>
      </c>
      <c r="J758" s="81" t="s">
        <v>1527</v>
      </c>
      <c r="K758" s="141" t="s">
        <v>15016</v>
      </c>
      <c r="L758" s="248">
        <v>2700000</v>
      </c>
      <c r="M758" s="81" t="s">
        <v>73</v>
      </c>
      <c r="N758" s="145"/>
      <c r="O758" s="87" t="s">
        <v>11530</v>
      </c>
      <c r="P758" s="87">
        <v>1082905987</v>
      </c>
      <c r="Q758" s="150">
        <v>1459</v>
      </c>
      <c r="R758" s="169">
        <v>45112</v>
      </c>
      <c r="S758" s="252">
        <v>64000000</v>
      </c>
      <c r="T758" s="169">
        <v>45117</v>
      </c>
      <c r="U758" s="566">
        <f>L758</f>
        <v>2700000</v>
      </c>
      <c r="V758" s="86" t="s">
        <v>70</v>
      </c>
      <c r="W758" s="143">
        <v>41947381</v>
      </c>
      <c r="X758" s="87" t="s">
        <v>11521</v>
      </c>
      <c r="Y758" s="145"/>
      <c r="Z758" s="201">
        <v>45117</v>
      </c>
      <c r="AA758" s="201">
        <v>45118</v>
      </c>
      <c r="AB758" s="201" t="s">
        <v>80</v>
      </c>
      <c r="AC758" s="201">
        <v>45131</v>
      </c>
      <c r="AD758" s="150">
        <f t="shared" si="57"/>
        <v>13</v>
      </c>
      <c r="AE758" s="150">
        <v>0</v>
      </c>
      <c r="AF758" s="567">
        <v>0</v>
      </c>
      <c r="AG758" s="150">
        <v>0</v>
      </c>
      <c r="AH758" s="156" t="s">
        <v>80</v>
      </c>
      <c r="AI758" s="150">
        <f t="shared" si="53"/>
        <v>0</v>
      </c>
      <c r="AJ758" s="143">
        <v>0</v>
      </c>
      <c r="AK758" s="248">
        <v>0</v>
      </c>
      <c r="AL758" s="86" t="s">
        <v>80</v>
      </c>
      <c r="AM758" s="150">
        <v>0</v>
      </c>
      <c r="AN758" s="169" t="s">
        <v>80</v>
      </c>
      <c r="AO758" s="169" t="s">
        <v>80</v>
      </c>
      <c r="AP758" s="150">
        <f t="shared" si="56"/>
        <v>0</v>
      </c>
      <c r="AQ758" s="252">
        <f>+L758+AF758-AK758</f>
        <v>2700000</v>
      </c>
      <c r="AR758" s="86" t="s">
        <v>115</v>
      </c>
      <c r="AS758" s="143">
        <v>0</v>
      </c>
      <c r="AT758" s="203" t="s">
        <v>80</v>
      </c>
      <c r="AU758" s="248">
        <v>2700000</v>
      </c>
      <c r="AV758" s="364">
        <f t="shared" si="54"/>
        <v>0</v>
      </c>
      <c r="AW758" s="133">
        <f t="shared" si="55"/>
        <v>1</v>
      </c>
      <c r="AX758" s="201" t="s">
        <v>80</v>
      </c>
      <c r="AY758" s="86" t="s">
        <v>800</v>
      </c>
      <c r="AZ758" s="145" t="s">
        <v>15017</v>
      </c>
      <c r="BA758" s="81" t="s">
        <v>71</v>
      </c>
      <c r="BB758" s="81" t="s">
        <v>71</v>
      </c>
    </row>
    <row r="759" spans="2:54" s="296" customFormat="1" ht="15" customHeight="1" x14ac:dyDescent="0.2">
      <c r="B759" s="247">
        <v>2023</v>
      </c>
      <c r="C759" s="81">
        <v>891780111</v>
      </c>
      <c r="D759" s="82" t="s">
        <v>68</v>
      </c>
      <c r="E759" s="144" t="s">
        <v>15018</v>
      </c>
      <c r="F759" s="145" t="s">
        <v>15019</v>
      </c>
      <c r="G759" s="138">
        <v>0</v>
      </c>
      <c r="H759" s="145"/>
      <c r="I759" s="86" t="s">
        <v>78</v>
      </c>
      <c r="J759" s="81" t="s">
        <v>1527</v>
      </c>
      <c r="K759" s="141" t="s">
        <v>15020</v>
      </c>
      <c r="L759" s="248">
        <v>11000000</v>
      </c>
      <c r="M759" s="81" t="s">
        <v>73</v>
      </c>
      <c r="N759" s="145"/>
      <c r="O759" s="87" t="s">
        <v>11698</v>
      </c>
      <c r="P759" s="87">
        <v>57444371</v>
      </c>
      <c r="Q759" s="150">
        <v>1458</v>
      </c>
      <c r="R759" s="169">
        <v>45112</v>
      </c>
      <c r="S759" s="252">
        <v>2321600000</v>
      </c>
      <c r="T759" s="169">
        <v>45117</v>
      </c>
      <c r="U759" s="566">
        <f>L759</f>
        <v>11000000</v>
      </c>
      <c r="V759" s="86" t="s">
        <v>70</v>
      </c>
      <c r="W759" s="143">
        <v>57400977</v>
      </c>
      <c r="X759" s="87" t="s">
        <v>11673</v>
      </c>
      <c r="Y759" s="145"/>
      <c r="Z759" s="201">
        <v>45117</v>
      </c>
      <c r="AA759" s="201">
        <v>45117</v>
      </c>
      <c r="AB759" s="201" t="s">
        <v>80</v>
      </c>
      <c r="AC759" s="201">
        <v>45260</v>
      </c>
      <c r="AD759" s="150">
        <f t="shared" si="57"/>
        <v>143</v>
      </c>
      <c r="AE759" s="150">
        <v>0</v>
      </c>
      <c r="AF759" s="567">
        <v>0</v>
      </c>
      <c r="AG759" s="150">
        <v>0</v>
      </c>
      <c r="AH759" s="156" t="s">
        <v>80</v>
      </c>
      <c r="AI759" s="150">
        <f t="shared" si="53"/>
        <v>0</v>
      </c>
      <c r="AJ759" s="143">
        <v>0</v>
      </c>
      <c r="AK759" s="248">
        <v>0</v>
      </c>
      <c r="AL759" s="86" t="s">
        <v>80</v>
      </c>
      <c r="AM759" s="150">
        <v>0</v>
      </c>
      <c r="AN759" s="169" t="s">
        <v>80</v>
      </c>
      <c r="AO759" s="169" t="s">
        <v>80</v>
      </c>
      <c r="AP759" s="150">
        <f t="shared" si="56"/>
        <v>0</v>
      </c>
      <c r="AQ759" s="252">
        <f>+L759+AF759-AK759</f>
        <v>11000000</v>
      </c>
      <c r="AR759" s="86" t="s">
        <v>115</v>
      </c>
      <c r="AS759" s="143">
        <v>0</v>
      </c>
      <c r="AT759" s="203" t="s">
        <v>80</v>
      </c>
      <c r="AU759" s="574">
        <v>8800000</v>
      </c>
      <c r="AV759" s="364">
        <f t="shared" si="54"/>
        <v>2200000</v>
      </c>
      <c r="AW759" s="133">
        <f t="shared" si="55"/>
        <v>0.8</v>
      </c>
      <c r="AX759" s="201" t="s">
        <v>80</v>
      </c>
      <c r="AY759" s="86" t="s">
        <v>72</v>
      </c>
      <c r="AZ759" s="145" t="s">
        <v>15021</v>
      </c>
      <c r="BA759" s="81" t="s">
        <v>71</v>
      </c>
      <c r="BB759" s="81" t="s">
        <v>71</v>
      </c>
    </row>
    <row r="760" spans="2:54" s="296" customFormat="1" ht="15" customHeight="1" x14ac:dyDescent="0.2">
      <c r="B760" s="247">
        <v>2023</v>
      </c>
      <c r="C760" s="81">
        <v>891780111</v>
      </c>
      <c r="D760" s="82" t="s">
        <v>68</v>
      </c>
      <c r="E760" s="144" t="s">
        <v>15022</v>
      </c>
      <c r="F760" s="145" t="s">
        <v>15023</v>
      </c>
      <c r="G760" s="138">
        <v>0</v>
      </c>
      <c r="H760" s="145"/>
      <c r="I760" s="86" t="s">
        <v>78</v>
      </c>
      <c r="J760" s="81" t="s">
        <v>1527</v>
      </c>
      <c r="K760" s="141" t="s">
        <v>15024</v>
      </c>
      <c r="L760" s="248">
        <v>20000000</v>
      </c>
      <c r="M760" s="81" t="s">
        <v>73</v>
      </c>
      <c r="N760" s="145"/>
      <c r="O760" s="87" t="s">
        <v>11732</v>
      </c>
      <c r="P760" s="87">
        <v>1082961349</v>
      </c>
      <c r="Q760" s="150">
        <v>1458</v>
      </c>
      <c r="R760" s="169">
        <v>45112</v>
      </c>
      <c r="S760" s="252">
        <v>2321600000</v>
      </c>
      <c r="T760" s="169">
        <v>45117</v>
      </c>
      <c r="U760" s="566">
        <f>L760</f>
        <v>20000000</v>
      </c>
      <c r="V760" s="86" t="s">
        <v>70</v>
      </c>
      <c r="W760" s="143">
        <v>12621405</v>
      </c>
      <c r="X760" s="87" t="s">
        <v>14334</v>
      </c>
      <c r="Y760" s="145"/>
      <c r="Z760" s="201">
        <v>45117</v>
      </c>
      <c r="AA760" s="201">
        <v>45117</v>
      </c>
      <c r="AB760" s="201" t="s">
        <v>80</v>
      </c>
      <c r="AC760" s="201">
        <v>45260</v>
      </c>
      <c r="AD760" s="150">
        <f t="shared" si="57"/>
        <v>143</v>
      </c>
      <c r="AE760" s="150">
        <v>0</v>
      </c>
      <c r="AF760" s="567">
        <v>0</v>
      </c>
      <c r="AG760" s="150">
        <v>0</v>
      </c>
      <c r="AH760" s="156" t="s">
        <v>80</v>
      </c>
      <c r="AI760" s="150">
        <f t="shared" si="53"/>
        <v>0</v>
      </c>
      <c r="AJ760" s="143">
        <v>0</v>
      </c>
      <c r="AK760" s="248">
        <v>0</v>
      </c>
      <c r="AL760" s="86" t="s">
        <v>80</v>
      </c>
      <c r="AM760" s="150">
        <v>0</v>
      </c>
      <c r="AN760" s="169" t="s">
        <v>80</v>
      </c>
      <c r="AO760" s="169" t="s">
        <v>80</v>
      </c>
      <c r="AP760" s="150">
        <f t="shared" si="56"/>
        <v>0</v>
      </c>
      <c r="AQ760" s="252">
        <f>+L760+AF760-AK760</f>
        <v>20000000</v>
      </c>
      <c r="AR760" s="86" t="s">
        <v>115</v>
      </c>
      <c r="AS760" s="143">
        <v>0</v>
      </c>
      <c r="AT760" s="203" t="s">
        <v>80</v>
      </c>
      <c r="AU760" s="574">
        <v>16000000</v>
      </c>
      <c r="AV760" s="364">
        <f t="shared" si="54"/>
        <v>4000000</v>
      </c>
      <c r="AW760" s="133">
        <f t="shared" si="55"/>
        <v>0.8</v>
      </c>
      <c r="AX760" s="201" t="s">
        <v>80</v>
      </c>
      <c r="AY760" s="86" t="s">
        <v>72</v>
      </c>
      <c r="AZ760" s="145" t="s">
        <v>15025</v>
      </c>
      <c r="BA760" s="81" t="s">
        <v>71</v>
      </c>
      <c r="BB760" s="81" t="s">
        <v>71</v>
      </c>
    </row>
    <row r="761" spans="2:54" s="296" customFormat="1" ht="15" customHeight="1" x14ac:dyDescent="0.2">
      <c r="B761" s="247">
        <v>2023</v>
      </c>
      <c r="C761" s="81">
        <v>891780111</v>
      </c>
      <c r="D761" s="82" t="s">
        <v>68</v>
      </c>
      <c r="E761" s="144" t="s">
        <v>15026</v>
      </c>
      <c r="F761" s="145" t="s">
        <v>15027</v>
      </c>
      <c r="G761" s="138">
        <v>0</v>
      </c>
      <c r="H761" s="145"/>
      <c r="I761" s="86" t="s">
        <v>78</v>
      </c>
      <c r="J761" s="81" t="s">
        <v>1527</v>
      </c>
      <c r="K761" s="141" t="s">
        <v>14881</v>
      </c>
      <c r="L761" s="248">
        <v>9500000</v>
      </c>
      <c r="M761" s="81" t="s">
        <v>73</v>
      </c>
      <c r="N761" s="145"/>
      <c r="O761" s="87" t="s">
        <v>12532</v>
      </c>
      <c r="P761" s="87">
        <v>36727735</v>
      </c>
      <c r="Q761" s="150">
        <v>1458</v>
      </c>
      <c r="R761" s="169">
        <v>45112</v>
      </c>
      <c r="S761" s="252">
        <v>2321600000</v>
      </c>
      <c r="T761" s="169">
        <v>45117</v>
      </c>
      <c r="U761" s="566">
        <f>L761</f>
        <v>9500000</v>
      </c>
      <c r="V761" s="86" t="s">
        <v>70</v>
      </c>
      <c r="W761" s="143">
        <v>7633817</v>
      </c>
      <c r="X761" s="87" t="s">
        <v>10035</v>
      </c>
      <c r="Y761" s="145"/>
      <c r="Z761" s="201">
        <v>45117</v>
      </c>
      <c r="AA761" s="201">
        <v>45117</v>
      </c>
      <c r="AB761" s="201" t="s">
        <v>80</v>
      </c>
      <c r="AC761" s="201">
        <v>45260</v>
      </c>
      <c r="AD761" s="150">
        <f t="shared" si="57"/>
        <v>143</v>
      </c>
      <c r="AE761" s="150">
        <v>0</v>
      </c>
      <c r="AF761" s="567">
        <v>0</v>
      </c>
      <c r="AG761" s="150">
        <v>0</v>
      </c>
      <c r="AH761" s="156" t="s">
        <v>80</v>
      </c>
      <c r="AI761" s="150">
        <f t="shared" si="53"/>
        <v>0</v>
      </c>
      <c r="AJ761" s="143">
        <v>0</v>
      </c>
      <c r="AK761" s="248">
        <v>0</v>
      </c>
      <c r="AL761" s="86" t="s">
        <v>80</v>
      </c>
      <c r="AM761" s="150">
        <v>0</v>
      </c>
      <c r="AN761" s="169" t="s">
        <v>80</v>
      </c>
      <c r="AO761" s="169" t="s">
        <v>80</v>
      </c>
      <c r="AP761" s="150">
        <f t="shared" si="56"/>
        <v>0</v>
      </c>
      <c r="AQ761" s="252">
        <f>+L761+AF761-AK761</f>
        <v>9500000</v>
      </c>
      <c r="AR761" s="86" t="s">
        <v>115</v>
      </c>
      <c r="AS761" s="143">
        <v>0</v>
      </c>
      <c r="AT761" s="203" t="s">
        <v>80</v>
      </c>
      <c r="AU761" s="574">
        <v>7600000</v>
      </c>
      <c r="AV761" s="364">
        <f t="shared" si="54"/>
        <v>1900000</v>
      </c>
      <c r="AW761" s="133">
        <f t="shared" si="55"/>
        <v>0.8</v>
      </c>
      <c r="AX761" s="201" t="s">
        <v>80</v>
      </c>
      <c r="AY761" s="86" t="s">
        <v>72</v>
      </c>
      <c r="AZ761" s="145" t="s">
        <v>15028</v>
      </c>
      <c r="BA761" s="81" t="s">
        <v>71</v>
      </c>
      <c r="BB761" s="81" t="s">
        <v>71</v>
      </c>
    </row>
    <row r="762" spans="2:54" s="296" customFormat="1" ht="15" customHeight="1" x14ac:dyDescent="0.2">
      <c r="B762" s="247">
        <v>2023</v>
      </c>
      <c r="C762" s="81">
        <v>891780111</v>
      </c>
      <c r="D762" s="82" t="s">
        <v>68</v>
      </c>
      <c r="E762" s="144" t="s">
        <v>15029</v>
      </c>
      <c r="F762" s="145" t="s">
        <v>15030</v>
      </c>
      <c r="G762" s="138">
        <v>0</v>
      </c>
      <c r="H762" s="145"/>
      <c r="I762" s="86" t="s">
        <v>78</v>
      </c>
      <c r="J762" s="81" t="s">
        <v>1527</v>
      </c>
      <c r="K762" s="141" t="s">
        <v>15031</v>
      </c>
      <c r="L762" s="248">
        <v>9500000</v>
      </c>
      <c r="M762" s="81" t="s">
        <v>73</v>
      </c>
      <c r="N762" s="145"/>
      <c r="O762" s="87" t="s">
        <v>12921</v>
      </c>
      <c r="P762" s="87">
        <v>57298171</v>
      </c>
      <c r="Q762" s="150">
        <v>1458</v>
      </c>
      <c r="R762" s="169">
        <v>45112</v>
      </c>
      <c r="S762" s="252">
        <v>2321600000</v>
      </c>
      <c r="T762" s="169">
        <v>45117</v>
      </c>
      <c r="U762" s="566">
        <f>L762</f>
        <v>9500000</v>
      </c>
      <c r="V762" s="86" t="s">
        <v>70</v>
      </c>
      <c r="W762" s="143">
        <v>7633817</v>
      </c>
      <c r="X762" s="87" t="s">
        <v>10035</v>
      </c>
      <c r="Y762" s="145"/>
      <c r="Z762" s="201">
        <v>45117</v>
      </c>
      <c r="AA762" s="201">
        <v>45117</v>
      </c>
      <c r="AB762" s="201" t="s">
        <v>80</v>
      </c>
      <c r="AC762" s="201">
        <v>45260</v>
      </c>
      <c r="AD762" s="150">
        <f t="shared" si="57"/>
        <v>143</v>
      </c>
      <c r="AE762" s="150">
        <v>0</v>
      </c>
      <c r="AF762" s="567">
        <v>0</v>
      </c>
      <c r="AG762" s="150">
        <v>0</v>
      </c>
      <c r="AH762" s="156" t="s">
        <v>80</v>
      </c>
      <c r="AI762" s="150">
        <f t="shared" si="53"/>
        <v>0</v>
      </c>
      <c r="AJ762" s="143">
        <v>0</v>
      </c>
      <c r="AK762" s="248">
        <v>0</v>
      </c>
      <c r="AL762" s="86" t="s">
        <v>80</v>
      </c>
      <c r="AM762" s="150">
        <v>0</v>
      </c>
      <c r="AN762" s="169" t="s">
        <v>80</v>
      </c>
      <c r="AO762" s="169" t="s">
        <v>80</v>
      </c>
      <c r="AP762" s="150">
        <f t="shared" si="56"/>
        <v>0</v>
      </c>
      <c r="AQ762" s="252">
        <f>+L762+AF762-AK762</f>
        <v>9500000</v>
      </c>
      <c r="AR762" s="86" t="s">
        <v>115</v>
      </c>
      <c r="AS762" s="143">
        <v>0</v>
      </c>
      <c r="AT762" s="203" t="s">
        <v>80</v>
      </c>
      <c r="AU762" s="574">
        <v>7600000</v>
      </c>
      <c r="AV762" s="364">
        <f t="shared" si="54"/>
        <v>1900000</v>
      </c>
      <c r="AW762" s="133">
        <f t="shared" si="55"/>
        <v>0.8</v>
      </c>
      <c r="AX762" s="201" t="s">
        <v>80</v>
      </c>
      <c r="AY762" s="86" t="s">
        <v>72</v>
      </c>
      <c r="AZ762" s="145" t="s">
        <v>15032</v>
      </c>
      <c r="BA762" s="81" t="s">
        <v>71</v>
      </c>
      <c r="BB762" s="81" t="s">
        <v>71</v>
      </c>
    </row>
    <row r="763" spans="2:54" s="296" customFormat="1" ht="15" customHeight="1" x14ac:dyDescent="0.2">
      <c r="B763" s="247">
        <v>2023</v>
      </c>
      <c r="C763" s="81">
        <v>891780111</v>
      </c>
      <c r="D763" s="82" t="s">
        <v>68</v>
      </c>
      <c r="E763" s="144" t="s">
        <v>15033</v>
      </c>
      <c r="F763" s="145" t="s">
        <v>15034</v>
      </c>
      <c r="G763" s="138">
        <v>0</v>
      </c>
      <c r="H763" s="145"/>
      <c r="I763" s="86" t="s">
        <v>78</v>
      </c>
      <c r="J763" s="81" t="s">
        <v>1527</v>
      </c>
      <c r="K763" s="141" t="s">
        <v>15035</v>
      </c>
      <c r="L763" s="248">
        <v>11000000</v>
      </c>
      <c r="M763" s="81" t="s">
        <v>73</v>
      </c>
      <c r="N763" s="145"/>
      <c r="O763" s="87" t="s">
        <v>12187</v>
      </c>
      <c r="P763" s="87">
        <v>36729451</v>
      </c>
      <c r="Q763" s="150">
        <v>1458</v>
      </c>
      <c r="R763" s="169">
        <v>45112</v>
      </c>
      <c r="S763" s="252">
        <v>2321600000</v>
      </c>
      <c r="T763" s="169">
        <v>45117</v>
      </c>
      <c r="U763" s="566">
        <f>L763</f>
        <v>11000000</v>
      </c>
      <c r="V763" s="86" t="s">
        <v>70</v>
      </c>
      <c r="W763" s="143">
        <v>57441846</v>
      </c>
      <c r="X763" s="87" t="s">
        <v>12074</v>
      </c>
      <c r="Y763" s="145"/>
      <c r="Z763" s="201">
        <v>45117</v>
      </c>
      <c r="AA763" s="201">
        <v>45117</v>
      </c>
      <c r="AB763" s="201" t="s">
        <v>80</v>
      </c>
      <c r="AC763" s="201">
        <v>45260</v>
      </c>
      <c r="AD763" s="150">
        <f t="shared" si="57"/>
        <v>143</v>
      </c>
      <c r="AE763" s="150">
        <v>0</v>
      </c>
      <c r="AF763" s="567">
        <v>0</v>
      </c>
      <c r="AG763" s="150">
        <v>0</v>
      </c>
      <c r="AH763" s="156" t="s">
        <v>80</v>
      </c>
      <c r="AI763" s="150">
        <f t="shared" si="53"/>
        <v>0</v>
      </c>
      <c r="AJ763" s="143">
        <v>0</v>
      </c>
      <c r="AK763" s="248">
        <v>0</v>
      </c>
      <c r="AL763" s="86" t="s">
        <v>80</v>
      </c>
      <c r="AM763" s="150">
        <v>0</v>
      </c>
      <c r="AN763" s="169" t="s">
        <v>80</v>
      </c>
      <c r="AO763" s="169" t="s">
        <v>80</v>
      </c>
      <c r="AP763" s="150">
        <f t="shared" si="56"/>
        <v>0</v>
      </c>
      <c r="AQ763" s="252">
        <f>+L763+AF763-AK763</f>
        <v>11000000</v>
      </c>
      <c r="AR763" s="86" t="s">
        <v>115</v>
      </c>
      <c r="AS763" s="143">
        <v>0</v>
      </c>
      <c r="AT763" s="203" t="s">
        <v>80</v>
      </c>
      <c r="AU763" s="574">
        <v>8800000</v>
      </c>
      <c r="AV763" s="364">
        <f t="shared" si="54"/>
        <v>2200000</v>
      </c>
      <c r="AW763" s="133">
        <f t="shared" si="55"/>
        <v>0.8</v>
      </c>
      <c r="AX763" s="201" t="s">
        <v>80</v>
      </c>
      <c r="AY763" s="86" t="s">
        <v>72</v>
      </c>
      <c r="AZ763" s="145" t="s">
        <v>15036</v>
      </c>
      <c r="BA763" s="81" t="s">
        <v>71</v>
      </c>
      <c r="BB763" s="81" t="s">
        <v>71</v>
      </c>
    </row>
    <row r="764" spans="2:54" s="296" customFormat="1" ht="15" customHeight="1" x14ac:dyDescent="0.2">
      <c r="B764" s="247">
        <v>2023</v>
      </c>
      <c r="C764" s="81">
        <v>891780111</v>
      </c>
      <c r="D764" s="82" t="s">
        <v>68</v>
      </c>
      <c r="E764" s="144" t="s">
        <v>15037</v>
      </c>
      <c r="F764" s="145" t="s">
        <v>15038</v>
      </c>
      <c r="G764" s="138">
        <v>0</v>
      </c>
      <c r="H764" s="145"/>
      <c r="I764" s="86" t="s">
        <v>78</v>
      </c>
      <c r="J764" s="81" t="s">
        <v>1527</v>
      </c>
      <c r="K764" s="141" t="s">
        <v>15039</v>
      </c>
      <c r="L764" s="248">
        <v>14000000</v>
      </c>
      <c r="M764" s="81" t="s">
        <v>73</v>
      </c>
      <c r="N764" s="145"/>
      <c r="O764" s="87" t="s">
        <v>12177</v>
      </c>
      <c r="P764" s="87">
        <v>1083465166</v>
      </c>
      <c r="Q764" s="150">
        <v>1458</v>
      </c>
      <c r="R764" s="169">
        <v>45112</v>
      </c>
      <c r="S764" s="252">
        <v>2321600000</v>
      </c>
      <c r="T764" s="169">
        <v>45117</v>
      </c>
      <c r="U764" s="566">
        <f>L764</f>
        <v>14000000</v>
      </c>
      <c r="V764" s="86" t="s">
        <v>70</v>
      </c>
      <c r="W764" s="143">
        <v>57441846</v>
      </c>
      <c r="X764" s="87" t="s">
        <v>12074</v>
      </c>
      <c r="Y764" s="145"/>
      <c r="Z764" s="201">
        <v>45117</v>
      </c>
      <c r="AA764" s="201">
        <v>45117</v>
      </c>
      <c r="AB764" s="201" t="s">
        <v>80</v>
      </c>
      <c r="AC764" s="201">
        <v>45260</v>
      </c>
      <c r="AD764" s="150">
        <f t="shared" si="57"/>
        <v>143</v>
      </c>
      <c r="AE764" s="150">
        <v>0</v>
      </c>
      <c r="AF764" s="567">
        <v>0</v>
      </c>
      <c r="AG764" s="150">
        <v>0</v>
      </c>
      <c r="AH764" s="156" t="s">
        <v>80</v>
      </c>
      <c r="AI764" s="150">
        <f t="shared" si="53"/>
        <v>0</v>
      </c>
      <c r="AJ764" s="143">
        <v>0</v>
      </c>
      <c r="AK764" s="248">
        <v>0</v>
      </c>
      <c r="AL764" s="86" t="s">
        <v>80</v>
      </c>
      <c r="AM764" s="150">
        <v>0</v>
      </c>
      <c r="AN764" s="169" t="s">
        <v>80</v>
      </c>
      <c r="AO764" s="169" t="s">
        <v>80</v>
      </c>
      <c r="AP764" s="150">
        <f t="shared" si="56"/>
        <v>0</v>
      </c>
      <c r="AQ764" s="252">
        <f>+L764+AF764-AK764</f>
        <v>14000000</v>
      </c>
      <c r="AR764" s="86" t="s">
        <v>115</v>
      </c>
      <c r="AS764" s="143">
        <v>0</v>
      </c>
      <c r="AT764" s="203" t="s">
        <v>80</v>
      </c>
      <c r="AU764" s="574">
        <v>11200000</v>
      </c>
      <c r="AV764" s="364">
        <f t="shared" si="54"/>
        <v>2800000</v>
      </c>
      <c r="AW764" s="133">
        <f t="shared" si="55"/>
        <v>0.8</v>
      </c>
      <c r="AX764" s="201" t="s">
        <v>80</v>
      </c>
      <c r="AY764" s="86" t="s">
        <v>72</v>
      </c>
      <c r="AZ764" s="145" t="s">
        <v>15040</v>
      </c>
      <c r="BA764" s="81" t="s">
        <v>71</v>
      </c>
      <c r="BB764" s="81" t="s">
        <v>71</v>
      </c>
    </row>
    <row r="765" spans="2:54" s="296" customFormat="1" ht="15" customHeight="1" x14ac:dyDescent="0.2">
      <c r="B765" s="247">
        <v>2023</v>
      </c>
      <c r="C765" s="81">
        <v>891780111</v>
      </c>
      <c r="D765" s="82" t="s">
        <v>68</v>
      </c>
      <c r="E765" s="144" t="s">
        <v>15041</v>
      </c>
      <c r="F765" s="145" t="s">
        <v>15042</v>
      </c>
      <c r="G765" s="138">
        <v>0</v>
      </c>
      <c r="H765" s="145"/>
      <c r="I765" s="86" t="s">
        <v>78</v>
      </c>
      <c r="J765" s="81" t="s">
        <v>1527</v>
      </c>
      <c r="K765" s="141" t="s">
        <v>15043</v>
      </c>
      <c r="L765" s="248">
        <v>11000000</v>
      </c>
      <c r="M765" s="81" t="s">
        <v>73</v>
      </c>
      <c r="N765" s="145"/>
      <c r="O765" s="87" t="s">
        <v>12198</v>
      </c>
      <c r="P765" s="87">
        <v>84455851</v>
      </c>
      <c r="Q765" s="150">
        <v>1458</v>
      </c>
      <c r="R765" s="169">
        <v>45112</v>
      </c>
      <c r="S765" s="252">
        <v>2321600000</v>
      </c>
      <c r="T765" s="169">
        <v>45117</v>
      </c>
      <c r="U765" s="566">
        <f>L765</f>
        <v>11000000</v>
      </c>
      <c r="V765" s="86" t="s">
        <v>70</v>
      </c>
      <c r="W765" s="143">
        <v>57441846</v>
      </c>
      <c r="X765" s="87" t="s">
        <v>12074</v>
      </c>
      <c r="Y765" s="145"/>
      <c r="Z765" s="201">
        <v>45117</v>
      </c>
      <c r="AA765" s="201">
        <v>45117</v>
      </c>
      <c r="AB765" s="201" t="s">
        <v>80</v>
      </c>
      <c r="AC765" s="201">
        <v>45260</v>
      </c>
      <c r="AD765" s="150">
        <f t="shared" si="57"/>
        <v>143</v>
      </c>
      <c r="AE765" s="150">
        <v>0</v>
      </c>
      <c r="AF765" s="567">
        <v>0</v>
      </c>
      <c r="AG765" s="150">
        <v>0</v>
      </c>
      <c r="AH765" s="156" t="s">
        <v>80</v>
      </c>
      <c r="AI765" s="150">
        <f t="shared" si="53"/>
        <v>0</v>
      </c>
      <c r="AJ765" s="143">
        <v>0</v>
      </c>
      <c r="AK765" s="248">
        <v>0</v>
      </c>
      <c r="AL765" s="86" t="s">
        <v>80</v>
      </c>
      <c r="AM765" s="150">
        <v>0</v>
      </c>
      <c r="AN765" s="169" t="s">
        <v>80</v>
      </c>
      <c r="AO765" s="169" t="s">
        <v>80</v>
      </c>
      <c r="AP765" s="150">
        <f t="shared" si="56"/>
        <v>0</v>
      </c>
      <c r="AQ765" s="252">
        <f>+L765+AF765-AK765</f>
        <v>11000000</v>
      </c>
      <c r="AR765" s="86" t="s">
        <v>115</v>
      </c>
      <c r="AS765" s="143">
        <v>0</v>
      </c>
      <c r="AT765" s="203" t="s">
        <v>80</v>
      </c>
      <c r="AU765" s="574">
        <v>8800000</v>
      </c>
      <c r="AV765" s="364">
        <f t="shared" si="54"/>
        <v>2200000</v>
      </c>
      <c r="AW765" s="133">
        <f t="shared" si="55"/>
        <v>0.8</v>
      </c>
      <c r="AX765" s="201" t="s">
        <v>80</v>
      </c>
      <c r="AY765" s="86" t="s">
        <v>72</v>
      </c>
      <c r="AZ765" s="145" t="s">
        <v>15044</v>
      </c>
      <c r="BA765" s="81" t="s">
        <v>71</v>
      </c>
      <c r="BB765" s="81" t="s">
        <v>71</v>
      </c>
    </row>
    <row r="766" spans="2:54" s="296" customFormat="1" ht="15" customHeight="1" x14ac:dyDescent="0.2">
      <c r="B766" s="247">
        <v>2023</v>
      </c>
      <c r="C766" s="81">
        <v>891780111</v>
      </c>
      <c r="D766" s="82" t="s">
        <v>68</v>
      </c>
      <c r="E766" s="144" t="s">
        <v>15045</v>
      </c>
      <c r="F766" s="145" t="s">
        <v>15046</v>
      </c>
      <c r="G766" s="138">
        <v>0</v>
      </c>
      <c r="H766" s="145"/>
      <c r="I766" s="86" t="s">
        <v>78</v>
      </c>
      <c r="J766" s="81" t="s">
        <v>1527</v>
      </c>
      <c r="K766" s="141" t="s">
        <v>15047</v>
      </c>
      <c r="L766" s="248">
        <v>9500000</v>
      </c>
      <c r="M766" s="81" t="s">
        <v>73</v>
      </c>
      <c r="N766" s="145"/>
      <c r="O766" s="87" t="s">
        <v>12617</v>
      </c>
      <c r="P766" s="87">
        <v>1082963378</v>
      </c>
      <c r="Q766" s="150">
        <v>1458</v>
      </c>
      <c r="R766" s="169">
        <v>45112</v>
      </c>
      <c r="S766" s="252">
        <v>2321600000</v>
      </c>
      <c r="T766" s="169">
        <v>45117</v>
      </c>
      <c r="U766" s="566">
        <f>L766</f>
        <v>9500000</v>
      </c>
      <c r="V766" s="86" t="s">
        <v>70</v>
      </c>
      <c r="W766" s="143">
        <v>7631392</v>
      </c>
      <c r="X766" s="87" t="s">
        <v>11762</v>
      </c>
      <c r="Y766" s="145"/>
      <c r="Z766" s="201">
        <v>45117</v>
      </c>
      <c r="AA766" s="201">
        <v>45117</v>
      </c>
      <c r="AB766" s="201" t="s">
        <v>80</v>
      </c>
      <c r="AC766" s="201">
        <v>45260</v>
      </c>
      <c r="AD766" s="150">
        <f t="shared" si="57"/>
        <v>143</v>
      </c>
      <c r="AE766" s="150">
        <v>0</v>
      </c>
      <c r="AF766" s="567">
        <v>0</v>
      </c>
      <c r="AG766" s="150">
        <v>0</v>
      </c>
      <c r="AH766" s="156" t="s">
        <v>80</v>
      </c>
      <c r="AI766" s="150">
        <f t="shared" si="53"/>
        <v>0</v>
      </c>
      <c r="AJ766" s="143">
        <v>0</v>
      </c>
      <c r="AK766" s="248">
        <v>0</v>
      </c>
      <c r="AL766" s="86" t="s">
        <v>80</v>
      </c>
      <c r="AM766" s="150">
        <v>0</v>
      </c>
      <c r="AN766" s="169" t="s">
        <v>80</v>
      </c>
      <c r="AO766" s="169" t="s">
        <v>80</v>
      </c>
      <c r="AP766" s="150">
        <f t="shared" si="56"/>
        <v>0</v>
      </c>
      <c r="AQ766" s="252">
        <f>+L766+AF766-AK766</f>
        <v>9500000</v>
      </c>
      <c r="AR766" s="86" t="s">
        <v>115</v>
      </c>
      <c r="AS766" s="143">
        <v>0</v>
      </c>
      <c r="AT766" s="203" t="s">
        <v>80</v>
      </c>
      <c r="AU766" s="574">
        <v>7600000</v>
      </c>
      <c r="AV766" s="364">
        <f t="shared" si="54"/>
        <v>1900000</v>
      </c>
      <c r="AW766" s="133">
        <f t="shared" si="55"/>
        <v>0.8</v>
      </c>
      <c r="AX766" s="201" t="s">
        <v>80</v>
      </c>
      <c r="AY766" s="86" t="s">
        <v>72</v>
      </c>
      <c r="AZ766" s="145" t="s">
        <v>15048</v>
      </c>
      <c r="BA766" s="81" t="s">
        <v>71</v>
      </c>
      <c r="BB766" s="81" t="s">
        <v>71</v>
      </c>
    </row>
    <row r="767" spans="2:54" s="296" customFormat="1" ht="15" customHeight="1" x14ac:dyDescent="0.2">
      <c r="B767" s="247">
        <v>2023</v>
      </c>
      <c r="C767" s="81">
        <v>891780111</v>
      </c>
      <c r="D767" s="82" t="s">
        <v>68</v>
      </c>
      <c r="E767" s="144" t="s">
        <v>15049</v>
      </c>
      <c r="F767" s="145" t="s">
        <v>15050</v>
      </c>
      <c r="G767" s="138">
        <v>0</v>
      </c>
      <c r="H767" s="145"/>
      <c r="I767" s="86" t="s">
        <v>78</v>
      </c>
      <c r="J767" s="81" t="s">
        <v>1527</v>
      </c>
      <c r="K767" s="141" t="s">
        <v>14881</v>
      </c>
      <c r="L767" s="248">
        <v>9500000</v>
      </c>
      <c r="M767" s="81" t="s">
        <v>73</v>
      </c>
      <c r="N767" s="145"/>
      <c r="O767" s="87" t="s">
        <v>13030</v>
      </c>
      <c r="P767" s="87">
        <v>85155288</v>
      </c>
      <c r="Q767" s="150">
        <v>1458</v>
      </c>
      <c r="R767" s="169">
        <v>45112</v>
      </c>
      <c r="S767" s="252">
        <v>2321600000</v>
      </c>
      <c r="T767" s="169">
        <v>45117</v>
      </c>
      <c r="U767" s="566">
        <f>L767</f>
        <v>9500000</v>
      </c>
      <c r="V767" s="86" t="s">
        <v>70</v>
      </c>
      <c r="W767" s="143">
        <v>7633817</v>
      </c>
      <c r="X767" s="87" t="s">
        <v>10035</v>
      </c>
      <c r="Y767" s="145"/>
      <c r="Z767" s="201">
        <v>45117</v>
      </c>
      <c r="AA767" s="201">
        <v>45117</v>
      </c>
      <c r="AB767" s="201" t="s">
        <v>80</v>
      </c>
      <c r="AC767" s="201">
        <v>45260</v>
      </c>
      <c r="AD767" s="150">
        <f t="shared" si="57"/>
        <v>143</v>
      </c>
      <c r="AE767" s="150">
        <v>0</v>
      </c>
      <c r="AF767" s="567">
        <v>0</v>
      </c>
      <c r="AG767" s="150">
        <v>0</v>
      </c>
      <c r="AH767" s="156" t="s">
        <v>80</v>
      </c>
      <c r="AI767" s="150">
        <f t="shared" si="53"/>
        <v>0</v>
      </c>
      <c r="AJ767" s="143">
        <v>0</v>
      </c>
      <c r="AK767" s="248">
        <v>0</v>
      </c>
      <c r="AL767" s="86" t="s">
        <v>80</v>
      </c>
      <c r="AM767" s="150">
        <v>0</v>
      </c>
      <c r="AN767" s="169" t="s">
        <v>80</v>
      </c>
      <c r="AO767" s="169" t="s">
        <v>80</v>
      </c>
      <c r="AP767" s="150">
        <f t="shared" si="56"/>
        <v>0</v>
      </c>
      <c r="AQ767" s="252">
        <f>+L767+AF767-AK767</f>
        <v>9500000</v>
      </c>
      <c r="AR767" s="86" t="s">
        <v>115</v>
      </c>
      <c r="AS767" s="143">
        <v>0</v>
      </c>
      <c r="AT767" s="203" t="s">
        <v>80</v>
      </c>
      <c r="AU767" s="574">
        <v>7600000</v>
      </c>
      <c r="AV767" s="364">
        <f t="shared" si="54"/>
        <v>1900000</v>
      </c>
      <c r="AW767" s="133">
        <f t="shared" si="55"/>
        <v>0.8</v>
      </c>
      <c r="AX767" s="201" t="s">
        <v>80</v>
      </c>
      <c r="AY767" s="86" t="s">
        <v>72</v>
      </c>
      <c r="AZ767" s="145" t="s">
        <v>15051</v>
      </c>
      <c r="BA767" s="81" t="s">
        <v>71</v>
      </c>
      <c r="BB767" s="81" t="s">
        <v>71</v>
      </c>
    </row>
    <row r="768" spans="2:54" s="296" customFormat="1" ht="15" customHeight="1" x14ac:dyDescent="0.2">
      <c r="B768" s="247">
        <v>2023</v>
      </c>
      <c r="C768" s="81">
        <v>891780111</v>
      </c>
      <c r="D768" s="82" t="s">
        <v>68</v>
      </c>
      <c r="E768" s="144" t="s">
        <v>15052</v>
      </c>
      <c r="F768" s="145" t="s">
        <v>15053</v>
      </c>
      <c r="G768" s="138">
        <v>0</v>
      </c>
      <c r="H768" s="145"/>
      <c r="I768" s="86" t="s">
        <v>78</v>
      </c>
      <c r="J768" s="81" t="s">
        <v>1527</v>
      </c>
      <c r="K768" s="141" t="s">
        <v>15054</v>
      </c>
      <c r="L768" s="248">
        <v>11000000</v>
      </c>
      <c r="M768" s="81" t="s">
        <v>73</v>
      </c>
      <c r="N768" s="145"/>
      <c r="O768" s="87" t="s">
        <v>13969</v>
      </c>
      <c r="P768" s="87">
        <v>85150692</v>
      </c>
      <c r="Q768" s="150">
        <v>1458</v>
      </c>
      <c r="R768" s="169">
        <v>45112</v>
      </c>
      <c r="S768" s="252">
        <v>2321600000</v>
      </c>
      <c r="T768" s="169">
        <v>45117</v>
      </c>
      <c r="U768" s="566">
        <f>L768</f>
        <v>11000000</v>
      </c>
      <c r="V768" s="86" t="s">
        <v>70</v>
      </c>
      <c r="W768" s="143">
        <v>57297693</v>
      </c>
      <c r="X768" s="87" t="s">
        <v>14557</v>
      </c>
      <c r="Y768" s="145"/>
      <c r="Z768" s="201">
        <v>45117</v>
      </c>
      <c r="AA768" s="201">
        <v>45117</v>
      </c>
      <c r="AB768" s="201" t="s">
        <v>80</v>
      </c>
      <c r="AC768" s="201">
        <v>45260</v>
      </c>
      <c r="AD768" s="150">
        <f t="shared" si="57"/>
        <v>143</v>
      </c>
      <c r="AE768" s="150">
        <v>0</v>
      </c>
      <c r="AF768" s="567">
        <v>0</v>
      </c>
      <c r="AG768" s="150">
        <v>0</v>
      </c>
      <c r="AH768" s="156" t="s">
        <v>80</v>
      </c>
      <c r="AI768" s="150">
        <f t="shared" si="53"/>
        <v>0</v>
      </c>
      <c r="AJ768" s="143">
        <v>0</v>
      </c>
      <c r="AK768" s="248">
        <v>0</v>
      </c>
      <c r="AL768" s="86" t="s">
        <v>80</v>
      </c>
      <c r="AM768" s="150">
        <v>0</v>
      </c>
      <c r="AN768" s="169" t="s">
        <v>80</v>
      </c>
      <c r="AO768" s="169" t="s">
        <v>80</v>
      </c>
      <c r="AP768" s="150">
        <f t="shared" si="56"/>
        <v>0</v>
      </c>
      <c r="AQ768" s="252">
        <f>+L768+AF768-AK768</f>
        <v>11000000</v>
      </c>
      <c r="AR768" s="86" t="s">
        <v>115</v>
      </c>
      <c r="AS768" s="143">
        <v>0</v>
      </c>
      <c r="AT768" s="203" t="s">
        <v>80</v>
      </c>
      <c r="AU768" s="574">
        <v>6600000</v>
      </c>
      <c r="AV768" s="364">
        <f t="shared" si="54"/>
        <v>4400000</v>
      </c>
      <c r="AW768" s="133">
        <f t="shared" si="55"/>
        <v>0.6</v>
      </c>
      <c r="AX768" s="201" t="s">
        <v>80</v>
      </c>
      <c r="AY768" s="86" t="s">
        <v>72</v>
      </c>
      <c r="AZ768" s="145" t="s">
        <v>15055</v>
      </c>
      <c r="BA768" s="81" t="s">
        <v>71</v>
      </c>
      <c r="BB768" s="81" t="s">
        <v>71</v>
      </c>
    </row>
    <row r="769" spans="2:54" s="296" customFormat="1" ht="15" customHeight="1" x14ac:dyDescent="0.2">
      <c r="B769" s="247">
        <v>2023</v>
      </c>
      <c r="C769" s="81">
        <v>891780111</v>
      </c>
      <c r="D769" s="82" t="s">
        <v>68</v>
      </c>
      <c r="E769" s="144" t="s">
        <v>15056</v>
      </c>
      <c r="F769" s="145" t="s">
        <v>15057</v>
      </c>
      <c r="G769" s="138">
        <v>0</v>
      </c>
      <c r="H769" s="145"/>
      <c r="I769" s="86" t="s">
        <v>78</v>
      </c>
      <c r="J769" s="81" t="s">
        <v>1527</v>
      </c>
      <c r="K769" s="141" t="s">
        <v>15008</v>
      </c>
      <c r="L769" s="248">
        <v>3600000</v>
      </c>
      <c r="M769" s="81" t="s">
        <v>73</v>
      </c>
      <c r="N769" s="145"/>
      <c r="O769" s="87" t="s">
        <v>12411</v>
      </c>
      <c r="P769" s="87">
        <v>57293236</v>
      </c>
      <c r="Q769" s="150">
        <v>1459</v>
      </c>
      <c r="R769" s="169">
        <v>45112</v>
      </c>
      <c r="S769" s="252">
        <v>64000000</v>
      </c>
      <c r="T769" s="169">
        <v>45117</v>
      </c>
      <c r="U769" s="566">
        <f>L769</f>
        <v>3600000</v>
      </c>
      <c r="V769" s="86" t="s">
        <v>70</v>
      </c>
      <c r="W769" s="143">
        <v>41947381</v>
      </c>
      <c r="X769" s="87" t="s">
        <v>11521</v>
      </c>
      <c r="Y769" s="145"/>
      <c r="Z769" s="201">
        <v>45117</v>
      </c>
      <c r="AA769" s="201">
        <v>45118</v>
      </c>
      <c r="AB769" s="201" t="s">
        <v>80</v>
      </c>
      <c r="AC769" s="201">
        <v>45138</v>
      </c>
      <c r="AD769" s="150">
        <f t="shared" si="57"/>
        <v>20</v>
      </c>
      <c r="AE769" s="150">
        <v>0</v>
      </c>
      <c r="AF769" s="567">
        <v>0</v>
      </c>
      <c r="AG769" s="150">
        <v>0</v>
      </c>
      <c r="AH769" s="156" t="s">
        <v>80</v>
      </c>
      <c r="AI769" s="150">
        <f t="shared" si="53"/>
        <v>0</v>
      </c>
      <c r="AJ769" s="143">
        <v>0</v>
      </c>
      <c r="AK769" s="248">
        <v>0</v>
      </c>
      <c r="AL769" s="86" t="s">
        <v>80</v>
      </c>
      <c r="AM769" s="150">
        <v>0</v>
      </c>
      <c r="AN769" s="169" t="s">
        <v>80</v>
      </c>
      <c r="AO769" s="169" t="s">
        <v>80</v>
      </c>
      <c r="AP769" s="150">
        <f t="shared" si="56"/>
        <v>0</v>
      </c>
      <c r="AQ769" s="252">
        <f>+L769+AF769-AK769</f>
        <v>3600000</v>
      </c>
      <c r="AR769" s="86" t="s">
        <v>115</v>
      </c>
      <c r="AS769" s="143">
        <v>0</v>
      </c>
      <c r="AT769" s="203" t="s">
        <v>80</v>
      </c>
      <c r="AU769" s="248">
        <v>3600000</v>
      </c>
      <c r="AV769" s="364">
        <f t="shared" si="54"/>
        <v>0</v>
      </c>
      <c r="AW769" s="133">
        <f t="shared" si="55"/>
        <v>1</v>
      </c>
      <c r="AX769" s="201" t="s">
        <v>80</v>
      </c>
      <c r="AY769" s="86" t="s">
        <v>800</v>
      </c>
      <c r="AZ769" s="145" t="s">
        <v>15058</v>
      </c>
      <c r="BA769" s="81" t="s">
        <v>71</v>
      </c>
      <c r="BB769" s="81" t="s">
        <v>71</v>
      </c>
    </row>
    <row r="770" spans="2:54" s="296" customFormat="1" ht="15" customHeight="1" x14ac:dyDescent="0.2">
      <c r="B770" s="247">
        <v>2023</v>
      </c>
      <c r="C770" s="81">
        <v>891780111</v>
      </c>
      <c r="D770" s="82" t="s">
        <v>68</v>
      </c>
      <c r="E770" s="144" t="s">
        <v>15059</v>
      </c>
      <c r="F770" s="145" t="s">
        <v>15060</v>
      </c>
      <c r="G770" s="138">
        <v>0</v>
      </c>
      <c r="H770" s="145"/>
      <c r="I770" s="86" t="s">
        <v>78</v>
      </c>
      <c r="J770" s="81" t="s">
        <v>1527</v>
      </c>
      <c r="K770" s="141" t="s">
        <v>15008</v>
      </c>
      <c r="L770" s="248">
        <v>2700000</v>
      </c>
      <c r="M770" s="81" t="s">
        <v>73</v>
      </c>
      <c r="N770" s="145"/>
      <c r="O770" s="87" t="s">
        <v>11520</v>
      </c>
      <c r="P770" s="87">
        <v>7601477</v>
      </c>
      <c r="Q770" s="150">
        <v>1459</v>
      </c>
      <c r="R770" s="169">
        <v>45112</v>
      </c>
      <c r="S770" s="252">
        <v>64000000</v>
      </c>
      <c r="T770" s="169">
        <v>45117</v>
      </c>
      <c r="U770" s="566">
        <f>L770</f>
        <v>2700000</v>
      </c>
      <c r="V770" s="86" t="s">
        <v>70</v>
      </c>
      <c r="W770" s="143">
        <v>41947381</v>
      </c>
      <c r="X770" s="87" t="s">
        <v>11521</v>
      </c>
      <c r="Y770" s="145"/>
      <c r="Z770" s="201">
        <v>45117</v>
      </c>
      <c r="AA770" s="201">
        <v>45118</v>
      </c>
      <c r="AB770" s="201" t="s">
        <v>80</v>
      </c>
      <c r="AC770" s="201">
        <v>45131</v>
      </c>
      <c r="AD770" s="150">
        <f t="shared" si="57"/>
        <v>13</v>
      </c>
      <c r="AE770" s="150">
        <v>0</v>
      </c>
      <c r="AF770" s="567">
        <v>0</v>
      </c>
      <c r="AG770" s="150">
        <v>0</v>
      </c>
      <c r="AH770" s="156" t="s">
        <v>80</v>
      </c>
      <c r="AI770" s="150">
        <f t="shared" si="53"/>
        <v>0</v>
      </c>
      <c r="AJ770" s="143">
        <v>0</v>
      </c>
      <c r="AK770" s="248">
        <v>0</v>
      </c>
      <c r="AL770" s="86" t="s">
        <v>80</v>
      </c>
      <c r="AM770" s="150">
        <v>0</v>
      </c>
      <c r="AN770" s="169" t="s">
        <v>80</v>
      </c>
      <c r="AO770" s="169" t="s">
        <v>80</v>
      </c>
      <c r="AP770" s="150">
        <f t="shared" si="56"/>
        <v>0</v>
      </c>
      <c r="AQ770" s="252">
        <f>+L770+AF770-AK770</f>
        <v>2700000</v>
      </c>
      <c r="AR770" s="86" t="s">
        <v>115</v>
      </c>
      <c r="AS770" s="143">
        <v>0</v>
      </c>
      <c r="AT770" s="203" t="s">
        <v>80</v>
      </c>
      <c r="AU770" s="248">
        <v>2700000</v>
      </c>
      <c r="AV770" s="364">
        <f t="shared" si="54"/>
        <v>0</v>
      </c>
      <c r="AW770" s="133">
        <f t="shared" si="55"/>
        <v>1</v>
      </c>
      <c r="AX770" s="201" t="s">
        <v>80</v>
      </c>
      <c r="AY770" s="86" t="s">
        <v>800</v>
      </c>
      <c r="AZ770" s="145" t="s">
        <v>15061</v>
      </c>
      <c r="BA770" s="81" t="s">
        <v>71</v>
      </c>
      <c r="BB770" s="81" t="s">
        <v>71</v>
      </c>
    </row>
    <row r="771" spans="2:54" s="296" customFormat="1" ht="15" customHeight="1" x14ac:dyDescent="0.2">
      <c r="B771" s="247">
        <v>2023</v>
      </c>
      <c r="C771" s="81">
        <v>891780111</v>
      </c>
      <c r="D771" s="82" t="s">
        <v>68</v>
      </c>
      <c r="E771" s="144" t="s">
        <v>15062</v>
      </c>
      <c r="F771" s="145" t="s">
        <v>15063</v>
      </c>
      <c r="G771" s="138">
        <v>0</v>
      </c>
      <c r="H771" s="145"/>
      <c r="I771" s="86" t="s">
        <v>78</v>
      </c>
      <c r="J771" s="81" t="s">
        <v>1527</v>
      </c>
      <c r="K771" s="141" t="s">
        <v>15064</v>
      </c>
      <c r="L771" s="248">
        <v>15500000</v>
      </c>
      <c r="M771" s="81" t="s">
        <v>73</v>
      </c>
      <c r="N771" s="145"/>
      <c r="O771" s="87" t="s">
        <v>11616</v>
      </c>
      <c r="P771" s="87">
        <v>7143181</v>
      </c>
      <c r="Q771" s="150">
        <v>1458</v>
      </c>
      <c r="R771" s="169">
        <v>45112</v>
      </c>
      <c r="S771" s="252">
        <v>2321600000</v>
      </c>
      <c r="T771" s="169">
        <v>45117</v>
      </c>
      <c r="U771" s="566">
        <f>L771</f>
        <v>15500000</v>
      </c>
      <c r="V771" s="86" t="s">
        <v>70</v>
      </c>
      <c r="W771" s="143">
        <v>57461216</v>
      </c>
      <c r="X771" s="87" t="s">
        <v>11611</v>
      </c>
      <c r="Y771" s="145"/>
      <c r="Z771" s="201">
        <v>45117</v>
      </c>
      <c r="AA771" s="201">
        <v>45117</v>
      </c>
      <c r="AB771" s="201" t="s">
        <v>80</v>
      </c>
      <c r="AC771" s="201">
        <v>45260</v>
      </c>
      <c r="AD771" s="150">
        <f t="shared" si="57"/>
        <v>143</v>
      </c>
      <c r="AE771" s="150">
        <v>0</v>
      </c>
      <c r="AF771" s="567">
        <v>0</v>
      </c>
      <c r="AG771" s="150">
        <v>0</v>
      </c>
      <c r="AH771" s="156" t="s">
        <v>80</v>
      </c>
      <c r="AI771" s="150">
        <f t="shared" si="53"/>
        <v>0</v>
      </c>
      <c r="AJ771" s="143">
        <v>0</v>
      </c>
      <c r="AK771" s="248">
        <v>0</v>
      </c>
      <c r="AL771" s="86" t="s">
        <v>80</v>
      </c>
      <c r="AM771" s="150">
        <v>0</v>
      </c>
      <c r="AN771" s="169" t="s">
        <v>80</v>
      </c>
      <c r="AO771" s="169" t="s">
        <v>80</v>
      </c>
      <c r="AP771" s="150">
        <f t="shared" si="56"/>
        <v>0</v>
      </c>
      <c r="AQ771" s="252">
        <f>+L771+AF771-AK771</f>
        <v>15500000</v>
      </c>
      <c r="AR771" s="86" t="s">
        <v>115</v>
      </c>
      <c r="AS771" s="143">
        <v>0</v>
      </c>
      <c r="AT771" s="203" t="s">
        <v>80</v>
      </c>
      <c r="AU771" s="574">
        <v>12400000</v>
      </c>
      <c r="AV771" s="364">
        <f t="shared" si="54"/>
        <v>3100000</v>
      </c>
      <c r="AW771" s="133">
        <f t="shared" si="55"/>
        <v>0.8</v>
      </c>
      <c r="AX771" s="201" t="s">
        <v>80</v>
      </c>
      <c r="AY771" s="86" t="s">
        <v>72</v>
      </c>
      <c r="AZ771" s="145" t="s">
        <v>15065</v>
      </c>
      <c r="BA771" s="81" t="s">
        <v>71</v>
      </c>
      <c r="BB771" s="81" t="s">
        <v>71</v>
      </c>
    </row>
    <row r="772" spans="2:54" s="296" customFormat="1" ht="15" customHeight="1" x14ac:dyDescent="0.2">
      <c r="B772" s="247">
        <v>2023</v>
      </c>
      <c r="C772" s="81">
        <v>891780111</v>
      </c>
      <c r="D772" s="82" t="s">
        <v>68</v>
      </c>
      <c r="E772" s="144" t="s">
        <v>15066</v>
      </c>
      <c r="F772" s="145" t="s">
        <v>15067</v>
      </c>
      <c r="G772" s="138">
        <v>0</v>
      </c>
      <c r="H772" s="145"/>
      <c r="I772" s="86" t="s">
        <v>78</v>
      </c>
      <c r="J772" s="81" t="s">
        <v>1527</v>
      </c>
      <c r="K772" s="141" t="s">
        <v>15068</v>
      </c>
      <c r="L772" s="248">
        <v>18500000</v>
      </c>
      <c r="M772" s="81" t="s">
        <v>73</v>
      </c>
      <c r="N772" s="145"/>
      <c r="O772" s="87" t="s">
        <v>13564</v>
      </c>
      <c r="P772" s="87">
        <v>57106762</v>
      </c>
      <c r="Q772" s="150">
        <v>1458</v>
      </c>
      <c r="R772" s="169">
        <v>45112</v>
      </c>
      <c r="S772" s="252">
        <v>2321600000</v>
      </c>
      <c r="T772" s="169">
        <v>45117</v>
      </c>
      <c r="U772" s="566">
        <f>L772</f>
        <v>18500000</v>
      </c>
      <c r="V772" s="86" t="s">
        <v>70</v>
      </c>
      <c r="W772" s="143">
        <v>1082964146</v>
      </c>
      <c r="X772" s="87" t="s">
        <v>14954</v>
      </c>
      <c r="Y772" s="145"/>
      <c r="Z772" s="201">
        <v>45117</v>
      </c>
      <c r="AA772" s="201">
        <v>45117</v>
      </c>
      <c r="AB772" s="201" t="s">
        <v>80</v>
      </c>
      <c r="AC772" s="201">
        <v>45260</v>
      </c>
      <c r="AD772" s="150">
        <f t="shared" si="57"/>
        <v>143</v>
      </c>
      <c r="AE772" s="150">
        <v>0</v>
      </c>
      <c r="AF772" s="567">
        <v>0</v>
      </c>
      <c r="AG772" s="150">
        <v>0</v>
      </c>
      <c r="AH772" s="156" t="s">
        <v>80</v>
      </c>
      <c r="AI772" s="150">
        <f t="shared" si="53"/>
        <v>0</v>
      </c>
      <c r="AJ772" s="143">
        <v>0</v>
      </c>
      <c r="AK772" s="248">
        <v>0</v>
      </c>
      <c r="AL772" s="86" t="s">
        <v>80</v>
      </c>
      <c r="AM772" s="150">
        <v>0</v>
      </c>
      <c r="AN772" s="169" t="s">
        <v>80</v>
      </c>
      <c r="AO772" s="169" t="s">
        <v>80</v>
      </c>
      <c r="AP772" s="150">
        <f t="shared" si="56"/>
        <v>0</v>
      </c>
      <c r="AQ772" s="252">
        <f>+L772+AF772-AK772</f>
        <v>18500000</v>
      </c>
      <c r="AR772" s="86" t="s">
        <v>115</v>
      </c>
      <c r="AS772" s="143">
        <v>0</v>
      </c>
      <c r="AT772" s="203" t="s">
        <v>80</v>
      </c>
      <c r="AU772" s="574">
        <v>18500000</v>
      </c>
      <c r="AV772" s="364">
        <f t="shared" si="54"/>
        <v>0</v>
      </c>
      <c r="AW772" s="133">
        <f t="shared" si="55"/>
        <v>1</v>
      </c>
      <c r="AX772" s="201" t="s">
        <v>80</v>
      </c>
      <c r="AY772" s="86" t="s">
        <v>800</v>
      </c>
      <c r="AZ772" s="145" t="s">
        <v>15069</v>
      </c>
      <c r="BA772" s="81" t="s">
        <v>71</v>
      </c>
      <c r="BB772" s="81" t="s">
        <v>71</v>
      </c>
    </row>
    <row r="773" spans="2:54" s="296" customFormat="1" ht="15" customHeight="1" x14ac:dyDescent="0.2">
      <c r="B773" s="247">
        <v>2023</v>
      </c>
      <c r="C773" s="81">
        <v>891780111</v>
      </c>
      <c r="D773" s="82" t="s">
        <v>68</v>
      </c>
      <c r="E773" s="144" t="s">
        <v>15070</v>
      </c>
      <c r="F773" s="145" t="s">
        <v>15071</v>
      </c>
      <c r="G773" s="138">
        <v>0</v>
      </c>
      <c r="H773" s="145"/>
      <c r="I773" s="86" t="s">
        <v>78</v>
      </c>
      <c r="J773" s="81" t="s">
        <v>1527</v>
      </c>
      <c r="K773" s="141" t="s">
        <v>15072</v>
      </c>
      <c r="L773" s="248">
        <v>12500000</v>
      </c>
      <c r="M773" s="81" t="s">
        <v>73</v>
      </c>
      <c r="N773" s="145"/>
      <c r="O773" s="87" t="s">
        <v>11946</v>
      </c>
      <c r="P773" s="87">
        <v>1148702081</v>
      </c>
      <c r="Q773" s="150">
        <v>1458</v>
      </c>
      <c r="R773" s="169">
        <v>45112</v>
      </c>
      <c r="S773" s="252">
        <v>2321600000</v>
      </c>
      <c r="T773" s="169">
        <v>45117</v>
      </c>
      <c r="U773" s="566">
        <f>L773</f>
        <v>12500000</v>
      </c>
      <c r="V773" s="86" t="s">
        <v>70</v>
      </c>
      <c r="W773" s="143">
        <v>1082964146</v>
      </c>
      <c r="X773" s="87" t="s">
        <v>14954</v>
      </c>
      <c r="Y773" s="145"/>
      <c r="Z773" s="201">
        <v>45117</v>
      </c>
      <c r="AA773" s="201">
        <v>45117</v>
      </c>
      <c r="AB773" s="201" t="s">
        <v>80</v>
      </c>
      <c r="AC773" s="201">
        <v>45260</v>
      </c>
      <c r="AD773" s="150">
        <f t="shared" si="57"/>
        <v>143</v>
      </c>
      <c r="AE773" s="150">
        <v>0</v>
      </c>
      <c r="AF773" s="567">
        <v>0</v>
      </c>
      <c r="AG773" s="150">
        <v>0</v>
      </c>
      <c r="AH773" s="156" t="s">
        <v>80</v>
      </c>
      <c r="AI773" s="150">
        <f t="shared" si="53"/>
        <v>0</v>
      </c>
      <c r="AJ773" s="143">
        <v>0</v>
      </c>
      <c r="AK773" s="248">
        <v>0</v>
      </c>
      <c r="AL773" s="86" t="s">
        <v>80</v>
      </c>
      <c r="AM773" s="150">
        <v>0</v>
      </c>
      <c r="AN773" s="169" t="s">
        <v>80</v>
      </c>
      <c r="AO773" s="169" t="s">
        <v>80</v>
      </c>
      <c r="AP773" s="150">
        <f t="shared" si="56"/>
        <v>0</v>
      </c>
      <c r="AQ773" s="252">
        <f>+L773+AF773-AK773</f>
        <v>12500000</v>
      </c>
      <c r="AR773" s="86" t="s">
        <v>115</v>
      </c>
      <c r="AS773" s="143">
        <v>0</v>
      </c>
      <c r="AT773" s="203" t="s">
        <v>80</v>
      </c>
      <c r="AU773" s="574">
        <v>10000000</v>
      </c>
      <c r="AV773" s="364">
        <f t="shared" si="54"/>
        <v>2500000</v>
      </c>
      <c r="AW773" s="133">
        <f t="shared" si="55"/>
        <v>0.8</v>
      </c>
      <c r="AX773" s="201" t="s">
        <v>80</v>
      </c>
      <c r="AY773" s="86" t="s">
        <v>72</v>
      </c>
      <c r="AZ773" s="145" t="s">
        <v>15073</v>
      </c>
      <c r="BA773" s="81" t="s">
        <v>71</v>
      </c>
      <c r="BB773" s="81" t="s">
        <v>71</v>
      </c>
    </row>
    <row r="774" spans="2:54" s="296" customFormat="1" ht="15" customHeight="1" x14ac:dyDescent="0.2">
      <c r="B774" s="247">
        <v>2023</v>
      </c>
      <c r="C774" s="81">
        <v>891780111</v>
      </c>
      <c r="D774" s="82" t="s">
        <v>68</v>
      </c>
      <c r="E774" s="144" t="s">
        <v>15074</v>
      </c>
      <c r="F774" s="145" t="s">
        <v>15075</v>
      </c>
      <c r="G774" s="138">
        <v>0</v>
      </c>
      <c r="H774" s="145"/>
      <c r="I774" s="86" t="s">
        <v>78</v>
      </c>
      <c r="J774" s="81" t="s">
        <v>1527</v>
      </c>
      <c r="K774" s="141" t="s">
        <v>15076</v>
      </c>
      <c r="L774" s="248">
        <v>12500000</v>
      </c>
      <c r="M774" s="81" t="s">
        <v>73</v>
      </c>
      <c r="N774" s="145"/>
      <c r="O774" s="87" t="s">
        <v>12727</v>
      </c>
      <c r="P774" s="87">
        <v>1082250050</v>
      </c>
      <c r="Q774" s="150">
        <v>1458</v>
      </c>
      <c r="R774" s="169">
        <v>45112</v>
      </c>
      <c r="S774" s="252">
        <v>2321600000</v>
      </c>
      <c r="T774" s="169">
        <v>45117</v>
      </c>
      <c r="U774" s="566">
        <f>L774</f>
        <v>12500000</v>
      </c>
      <c r="V774" s="86" t="s">
        <v>70</v>
      </c>
      <c r="W774" s="143">
        <v>85449357</v>
      </c>
      <c r="X774" s="87" t="s">
        <v>11662</v>
      </c>
      <c r="Y774" s="145"/>
      <c r="Z774" s="201">
        <v>45117</v>
      </c>
      <c r="AA774" s="201">
        <v>45117</v>
      </c>
      <c r="AB774" s="201" t="s">
        <v>80</v>
      </c>
      <c r="AC774" s="201">
        <v>45260</v>
      </c>
      <c r="AD774" s="150">
        <f t="shared" si="57"/>
        <v>143</v>
      </c>
      <c r="AE774" s="150">
        <v>0</v>
      </c>
      <c r="AF774" s="567">
        <v>0</v>
      </c>
      <c r="AG774" s="150">
        <v>0</v>
      </c>
      <c r="AH774" s="156" t="s">
        <v>80</v>
      </c>
      <c r="AI774" s="150">
        <f t="shared" si="53"/>
        <v>0</v>
      </c>
      <c r="AJ774" s="143">
        <v>0</v>
      </c>
      <c r="AK774" s="248">
        <v>0</v>
      </c>
      <c r="AL774" s="86" t="s">
        <v>80</v>
      </c>
      <c r="AM774" s="150">
        <v>0</v>
      </c>
      <c r="AN774" s="169" t="s">
        <v>80</v>
      </c>
      <c r="AO774" s="169" t="s">
        <v>80</v>
      </c>
      <c r="AP774" s="150">
        <f t="shared" si="56"/>
        <v>0</v>
      </c>
      <c r="AQ774" s="252">
        <f>+L774+AF774-AK774</f>
        <v>12500000</v>
      </c>
      <c r="AR774" s="86" t="s">
        <v>115</v>
      </c>
      <c r="AS774" s="143">
        <v>0</v>
      </c>
      <c r="AT774" s="203" t="s">
        <v>80</v>
      </c>
      <c r="AU774" s="574">
        <v>10000000</v>
      </c>
      <c r="AV774" s="364">
        <f t="shared" si="54"/>
        <v>2500000</v>
      </c>
      <c r="AW774" s="133">
        <f t="shared" si="55"/>
        <v>0.8</v>
      </c>
      <c r="AX774" s="201" t="s">
        <v>80</v>
      </c>
      <c r="AY774" s="86" t="s">
        <v>72</v>
      </c>
      <c r="AZ774" s="145" t="s">
        <v>15077</v>
      </c>
      <c r="BA774" s="81" t="s">
        <v>71</v>
      </c>
      <c r="BB774" s="81" t="s">
        <v>71</v>
      </c>
    </row>
    <row r="775" spans="2:54" s="296" customFormat="1" ht="15" customHeight="1" x14ac:dyDescent="0.2">
      <c r="B775" s="247">
        <v>2023</v>
      </c>
      <c r="C775" s="81">
        <v>891780111</v>
      </c>
      <c r="D775" s="82" t="s">
        <v>68</v>
      </c>
      <c r="E775" s="144" t="s">
        <v>15078</v>
      </c>
      <c r="F775" s="145" t="s">
        <v>15079</v>
      </c>
      <c r="G775" s="138">
        <v>0</v>
      </c>
      <c r="H775" s="145"/>
      <c r="I775" s="86" t="s">
        <v>78</v>
      </c>
      <c r="J775" s="81" t="s">
        <v>1527</v>
      </c>
      <c r="K775" s="141" t="s">
        <v>15080</v>
      </c>
      <c r="L775" s="248">
        <v>11000000</v>
      </c>
      <c r="M775" s="81" t="s">
        <v>73</v>
      </c>
      <c r="N775" s="145"/>
      <c r="O775" s="87" t="s">
        <v>9237</v>
      </c>
      <c r="P775" s="87">
        <v>36667908</v>
      </c>
      <c r="Q775" s="150">
        <v>1458</v>
      </c>
      <c r="R775" s="169">
        <v>45112</v>
      </c>
      <c r="S775" s="252">
        <v>2321600000</v>
      </c>
      <c r="T775" s="169">
        <v>45117</v>
      </c>
      <c r="U775" s="566">
        <f>L775</f>
        <v>11000000</v>
      </c>
      <c r="V775" s="86" t="s">
        <v>70</v>
      </c>
      <c r="W775" s="143">
        <v>36694483</v>
      </c>
      <c r="X775" s="87" t="s">
        <v>6807</v>
      </c>
      <c r="Y775" s="145"/>
      <c r="Z775" s="201">
        <v>45117</v>
      </c>
      <c r="AA775" s="201">
        <v>45117</v>
      </c>
      <c r="AB775" s="201" t="s">
        <v>80</v>
      </c>
      <c r="AC775" s="201">
        <v>45260</v>
      </c>
      <c r="AD775" s="150">
        <f t="shared" si="57"/>
        <v>143</v>
      </c>
      <c r="AE775" s="150">
        <v>0</v>
      </c>
      <c r="AF775" s="567">
        <v>0</v>
      </c>
      <c r="AG775" s="150">
        <v>0</v>
      </c>
      <c r="AH775" s="156" t="s">
        <v>80</v>
      </c>
      <c r="AI775" s="150">
        <f t="shared" ref="AI775:AI838" si="58">+IF(AH775="1800-01-01",0,AH775-AC775)</f>
        <v>0</v>
      </c>
      <c r="AJ775" s="143">
        <v>0</v>
      </c>
      <c r="AK775" s="248">
        <v>0</v>
      </c>
      <c r="AL775" s="86" t="s">
        <v>80</v>
      </c>
      <c r="AM775" s="150">
        <v>0</v>
      </c>
      <c r="AN775" s="169" t="s">
        <v>80</v>
      </c>
      <c r="AO775" s="169" t="s">
        <v>80</v>
      </c>
      <c r="AP775" s="150">
        <f t="shared" si="56"/>
        <v>0</v>
      </c>
      <c r="AQ775" s="252">
        <f>+L775+AF775-AK775</f>
        <v>11000000</v>
      </c>
      <c r="AR775" s="86" t="s">
        <v>115</v>
      </c>
      <c r="AS775" s="143">
        <v>0</v>
      </c>
      <c r="AT775" s="203" t="s">
        <v>80</v>
      </c>
      <c r="AU775" s="574">
        <v>8800000</v>
      </c>
      <c r="AV775" s="364">
        <f t="shared" ref="AV775:AV838" si="59">AQ775-AU775</f>
        <v>2200000</v>
      </c>
      <c r="AW775" s="133">
        <f t="shared" ref="AW775:AW838" si="60">+AU775/AQ775</f>
        <v>0.8</v>
      </c>
      <c r="AX775" s="201" t="s">
        <v>80</v>
      </c>
      <c r="AY775" s="86" t="s">
        <v>72</v>
      </c>
      <c r="AZ775" s="145" t="s">
        <v>15081</v>
      </c>
      <c r="BA775" s="81" t="s">
        <v>71</v>
      </c>
      <c r="BB775" s="81" t="s">
        <v>71</v>
      </c>
    </row>
    <row r="776" spans="2:54" s="296" customFormat="1" ht="15" customHeight="1" x14ac:dyDescent="0.2">
      <c r="B776" s="247">
        <v>2023</v>
      </c>
      <c r="C776" s="81">
        <v>891780111</v>
      </c>
      <c r="D776" s="82" t="s">
        <v>68</v>
      </c>
      <c r="E776" s="144" t="s">
        <v>15082</v>
      </c>
      <c r="F776" s="145" t="s">
        <v>15083</v>
      </c>
      <c r="G776" s="138">
        <v>0</v>
      </c>
      <c r="H776" s="145"/>
      <c r="I776" s="86" t="s">
        <v>78</v>
      </c>
      <c r="J776" s="81" t="s">
        <v>1527</v>
      </c>
      <c r="K776" s="141" t="s">
        <v>15008</v>
      </c>
      <c r="L776" s="248">
        <v>2700000</v>
      </c>
      <c r="M776" s="81" t="s">
        <v>73</v>
      </c>
      <c r="N776" s="145"/>
      <c r="O776" s="87" t="s">
        <v>11534</v>
      </c>
      <c r="P776" s="87">
        <v>1082912086</v>
      </c>
      <c r="Q776" s="150">
        <v>1459</v>
      </c>
      <c r="R776" s="169">
        <v>45112</v>
      </c>
      <c r="S776" s="252">
        <v>64000000</v>
      </c>
      <c r="T776" s="169">
        <v>45117</v>
      </c>
      <c r="U776" s="566">
        <f>L776</f>
        <v>2700000</v>
      </c>
      <c r="V776" s="86" t="s">
        <v>70</v>
      </c>
      <c r="W776" s="143">
        <v>41947381</v>
      </c>
      <c r="X776" s="87" t="s">
        <v>11521</v>
      </c>
      <c r="Y776" s="145"/>
      <c r="Z776" s="201">
        <v>45117</v>
      </c>
      <c r="AA776" s="201">
        <v>45118</v>
      </c>
      <c r="AB776" s="201" t="s">
        <v>80</v>
      </c>
      <c r="AC776" s="201">
        <v>45131</v>
      </c>
      <c r="AD776" s="150">
        <f t="shared" si="57"/>
        <v>13</v>
      </c>
      <c r="AE776" s="150">
        <v>0</v>
      </c>
      <c r="AF776" s="567">
        <v>0</v>
      </c>
      <c r="AG776" s="150">
        <v>0</v>
      </c>
      <c r="AH776" s="156" t="s">
        <v>80</v>
      </c>
      <c r="AI776" s="150">
        <f t="shared" si="58"/>
        <v>0</v>
      </c>
      <c r="AJ776" s="143">
        <v>0</v>
      </c>
      <c r="AK776" s="248">
        <v>0</v>
      </c>
      <c r="AL776" s="86" t="s">
        <v>80</v>
      </c>
      <c r="AM776" s="150">
        <v>0</v>
      </c>
      <c r="AN776" s="169" t="s">
        <v>80</v>
      </c>
      <c r="AO776" s="169" t="s">
        <v>80</v>
      </c>
      <c r="AP776" s="150">
        <f t="shared" ref="AP776:AP839" si="61">IFERROR(+IF(AN776="1800-01-01",0,AO776-AN776),0)</f>
        <v>0</v>
      </c>
      <c r="AQ776" s="252">
        <f>+L776+AF776-AK776</f>
        <v>2700000</v>
      </c>
      <c r="AR776" s="86" t="s">
        <v>115</v>
      </c>
      <c r="AS776" s="143">
        <v>0</v>
      </c>
      <c r="AT776" s="203" t="s">
        <v>80</v>
      </c>
      <c r="AU776" s="248">
        <v>2700000</v>
      </c>
      <c r="AV776" s="364">
        <f t="shared" si="59"/>
        <v>0</v>
      </c>
      <c r="AW776" s="133">
        <f t="shared" si="60"/>
        <v>1</v>
      </c>
      <c r="AX776" s="201" t="s">
        <v>80</v>
      </c>
      <c r="AY776" s="86" t="s">
        <v>800</v>
      </c>
      <c r="AZ776" s="145" t="s">
        <v>15084</v>
      </c>
      <c r="BA776" s="81" t="s">
        <v>71</v>
      </c>
      <c r="BB776" s="81" t="s">
        <v>71</v>
      </c>
    </row>
    <row r="777" spans="2:54" s="296" customFormat="1" ht="15" customHeight="1" x14ac:dyDescent="0.2">
      <c r="B777" s="247">
        <v>2023</v>
      </c>
      <c r="C777" s="81">
        <v>891780111</v>
      </c>
      <c r="D777" s="82" t="s">
        <v>68</v>
      </c>
      <c r="E777" s="144" t="s">
        <v>15085</v>
      </c>
      <c r="F777" s="145" t="s">
        <v>15086</v>
      </c>
      <c r="G777" s="138">
        <v>0</v>
      </c>
      <c r="H777" s="145"/>
      <c r="I777" s="86" t="s">
        <v>78</v>
      </c>
      <c r="J777" s="81" t="s">
        <v>1527</v>
      </c>
      <c r="K777" s="141" t="s">
        <v>15087</v>
      </c>
      <c r="L777" s="248">
        <v>11000000</v>
      </c>
      <c r="M777" s="81" t="s">
        <v>73</v>
      </c>
      <c r="N777" s="145"/>
      <c r="O777" s="87" t="s">
        <v>12172</v>
      </c>
      <c r="P777" s="87">
        <v>32801897</v>
      </c>
      <c r="Q777" s="150">
        <v>1458</v>
      </c>
      <c r="R777" s="169">
        <v>45112</v>
      </c>
      <c r="S777" s="252">
        <v>2321600000</v>
      </c>
      <c r="T777" s="169">
        <v>45117</v>
      </c>
      <c r="U777" s="566">
        <f>L777</f>
        <v>11000000</v>
      </c>
      <c r="V777" s="86" t="s">
        <v>70</v>
      </c>
      <c r="W777" s="143">
        <v>57441846</v>
      </c>
      <c r="X777" s="87" t="s">
        <v>12074</v>
      </c>
      <c r="Y777" s="145"/>
      <c r="Z777" s="201">
        <v>45117</v>
      </c>
      <c r="AA777" s="201">
        <v>45117</v>
      </c>
      <c r="AB777" s="201" t="s">
        <v>80</v>
      </c>
      <c r="AC777" s="201">
        <v>45260</v>
      </c>
      <c r="AD777" s="150">
        <f t="shared" si="57"/>
        <v>143</v>
      </c>
      <c r="AE777" s="150">
        <v>0</v>
      </c>
      <c r="AF777" s="567">
        <v>0</v>
      </c>
      <c r="AG777" s="150">
        <v>0</v>
      </c>
      <c r="AH777" s="156" t="s">
        <v>80</v>
      </c>
      <c r="AI777" s="150">
        <f t="shared" si="58"/>
        <v>0</v>
      </c>
      <c r="AJ777" s="143">
        <v>0</v>
      </c>
      <c r="AK777" s="248">
        <v>0</v>
      </c>
      <c r="AL777" s="86" t="s">
        <v>80</v>
      </c>
      <c r="AM777" s="150">
        <v>0</v>
      </c>
      <c r="AN777" s="169" t="s">
        <v>80</v>
      </c>
      <c r="AO777" s="169" t="s">
        <v>80</v>
      </c>
      <c r="AP777" s="150">
        <f t="shared" si="61"/>
        <v>0</v>
      </c>
      <c r="AQ777" s="252">
        <f>+L777+AF777-AK777</f>
        <v>11000000</v>
      </c>
      <c r="AR777" s="86" t="s">
        <v>115</v>
      </c>
      <c r="AS777" s="143">
        <v>0</v>
      </c>
      <c r="AT777" s="203" t="s">
        <v>80</v>
      </c>
      <c r="AU777" s="574">
        <v>8800000</v>
      </c>
      <c r="AV777" s="364">
        <f t="shared" si="59"/>
        <v>2200000</v>
      </c>
      <c r="AW777" s="133">
        <f t="shared" si="60"/>
        <v>0.8</v>
      </c>
      <c r="AX777" s="201" t="s">
        <v>80</v>
      </c>
      <c r="AY777" s="86" t="s">
        <v>72</v>
      </c>
      <c r="AZ777" s="145" t="s">
        <v>15088</v>
      </c>
      <c r="BA777" s="81" t="s">
        <v>71</v>
      </c>
      <c r="BB777" s="81" t="s">
        <v>71</v>
      </c>
    </row>
    <row r="778" spans="2:54" s="296" customFormat="1" ht="15" customHeight="1" x14ac:dyDescent="0.2">
      <c r="B778" s="247">
        <v>2023</v>
      </c>
      <c r="C778" s="81">
        <v>891780111</v>
      </c>
      <c r="D778" s="82" t="s">
        <v>68</v>
      </c>
      <c r="E778" s="144" t="s">
        <v>15089</v>
      </c>
      <c r="F778" s="145" t="s">
        <v>15090</v>
      </c>
      <c r="G778" s="138">
        <v>0</v>
      </c>
      <c r="H778" s="145"/>
      <c r="I778" s="86" t="s">
        <v>78</v>
      </c>
      <c r="J778" s="81" t="s">
        <v>1527</v>
      </c>
      <c r="K778" s="141" t="s">
        <v>15091</v>
      </c>
      <c r="L778" s="248">
        <v>11000000</v>
      </c>
      <c r="M778" s="81" t="s">
        <v>73</v>
      </c>
      <c r="N778" s="145"/>
      <c r="O778" s="87" t="s">
        <v>11776</v>
      </c>
      <c r="P778" s="87">
        <v>57461875</v>
      </c>
      <c r="Q778" s="150">
        <v>1458</v>
      </c>
      <c r="R778" s="169">
        <v>45112</v>
      </c>
      <c r="S778" s="252">
        <v>2321600000</v>
      </c>
      <c r="T778" s="169">
        <v>45117</v>
      </c>
      <c r="U778" s="566">
        <f>L778</f>
        <v>11000000</v>
      </c>
      <c r="V778" s="86" t="s">
        <v>70</v>
      </c>
      <c r="W778" s="143">
        <v>36694483</v>
      </c>
      <c r="X778" s="87" t="s">
        <v>6807</v>
      </c>
      <c r="Y778" s="145"/>
      <c r="Z778" s="201">
        <v>45117</v>
      </c>
      <c r="AA778" s="201">
        <v>45117</v>
      </c>
      <c r="AB778" s="201" t="s">
        <v>80</v>
      </c>
      <c r="AC778" s="201">
        <v>45260</v>
      </c>
      <c r="AD778" s="150">
        <f t="shared" si="57"/>
        <v>143</v>
      </c>
      <c r="AE778" s="150">
        <v>0</v>
      </c>
      <c r="AF778" s="567">
        <v>0</v>
      </c>
      <c r="AG778" s="150">
        <v>0</v>
      </c>
      <c r="AH778" s="156" t="s">
        <v>80</v>
      </c>
      <c r="AI778" s="150">
        <f t="shared" si="58"/>
        <v>0</v>
      </c>
      <c r="AJ778" s="143">
        <v>0</v>
      </c>
      <c r="AK778" s="248">
        <v>0</v>
      </c>
      <c r="AL778" s="86" t="s">
        <v>80</v>
      </c>
      <c r="AM778" s="150">
        <v>0</v>
      </c>
      <c r="AN778" s="169" t="s">
        <v>80</v>
      </c>
      <c r="AO778" s="169" t="s">
        <v>80</v>
      </c>
      <c r="AP778" s="150">
        <f t="shared" si="61"/>
        <v>0</v>
      </c>
      <c r="AQ778" s="252">
        <f>+L778+AF778-AK778</f>
        <v>11000000</v>
      </c>
      <c r="AR778" s="86" t="s">
        <v>115</v>
      </c>
      <c r="AS778" s="143">
        <v>0</v>
      </c>
      <c r="AT778" s="203" t="s">
        <v>80</v>
      </c>
      <c r="AU778" s="574">
        <v>8800000</v>
      </c>
      <c r="AV778" s="364">
        <f t="shared" si="59"/>
        <v>2200000</v>
      </c>
      <c r="AW778" s="133">
        <f t="shared" si="60"/>
        <v>0.8</v>
      </c>
      <c r="AX778" s="201" t="s">
        <v>80</v>
      </c>
      <c r="AY778" s="86" t="s">
        <v>72</v>
      </c>
      <c r="AZ778" s="145" t="s">
        <v>15092</v>
      </c>
      <c r="BA778" s="81" t="s">
        <v>71</v>
      </c>
      <c r="BB778" s="81" t="s">
        <v>71</v>
      </c>
    </row>
    <row r="779" spans="2:54" s="296" customFormat="1" ht="15" customHeight="1" x14ac:dyDescent="0.2">
      <c r="B779" s="247">
        <v>2023</v>
      </c>
      <c r="C779" s="81">
        <v>891780111</v>
      </c>
      <c r="D779" s="82" t="s">
        <v>68</v>
      </c>
      <c r="E779" s="144" t="s">
        <v>15093</v>
      </c>
      <c r="F779" s="145" t="s">
        <v>15094</v>
      </c>
      <c r="G779" s="138">
        <v>0</v>
      </c>
      <c r="H779" s="145"/>
      <c r="I779" s="86" t="s">
        <v>78</v>
      </c>
      <c r="J779" s="81" t="s">
        <v>12415</v>
      </c>
      <c r="K779" s="141" t="s">
        <v>15095</v>
      </c>
      <c r="L779" s="248">
        <v>14300000</v>
      </c>
      <c r="M779" s="81" t="s">
        <v>73</v>
      </c>
      <c r="N779" s="145"/>
      <c r="O779" s="87" t="s">
        <v>11975</v>
      </c>
      <c r="P779" s="87">
        <v>1085045367</v>
      </c>
      <c r="Q779" s="150">
        <v>1489</v>
      </c>
      <c r="R779" s="169">
        <v>45117</v>
      </c>
      <c r="S779" s="252">
        <v>14300000</v>
      </c>
      <c r="T779" s="169">
        <v>45117</v>
      </c>
      <c r="U779" s="566">
        <f>L779</f>
        <v>14300000</v>
      </c>
      <c r="V779" s="86" t="s">
        <v>70</v>
      </c>
      <c r="W779" s="143">
        <v>57461216</v>
      </c>
      <c r="X779" s="87" t="s">
        <v>11611</v>
      </c>
      <c r="Y779" s="145"/>
      <c r="Z779" s="201">
        <v>45117</v>
      </c>
      <c r="AA779" s="201">
        <v>45117</v>
      </c>
      <c r="AB779" s="201" t="s">
        <v>80</v>
      </c>
      <c r="AC779" s="201">
        <v>45260</v>
      </c>
      <c r="AD779" s="150">
        <f t="shared" si="57"/>
        <v>143</v>
      </c>
      <c r="AE779" s="150">
        <v>0</v>
      </c>
      <c r="AF779" s="567">
        <v>0</v>
      </c>
      <c r="AG779" s="150">
        <v>0</v>
      </c>
      <c r="AH779" s="156" t="s">
        <v>80</v>
      </c>
      <c r="AI779" s="150">
        <f t="shared" si="58"/>
        <v>0</v>
      </c>
      <c r="AJ779" s="143">
        <v>0</v>
      </c>
      <c r="AK779" s="248">
        <v>0</v>
      </c>
      <c r="AL779" s="86" t="s">
        <v>80</v>
      </c>
      <c r="AM779" s="150">
        <v>0</v>
      </c>
      <c r="AN779" s="169" t="s">
        <v>80</v>
      </c>
      <c r="AO779" s="169" t="s">
        <v>80</v>
      </c>
      <c r="AP779" s="150">
        <f t="shared" si="61"/>
        <v>0</v>
      </c>
      <c r="AQ779" s="252">
        <f>+L779+AF779-AK779</f>
        <v>14300000</v>
      </c>
      <c r="AR779" s="86" t="s">
        <v>115</v>
      </c>
      <c r="AS779" s="143">
        <v>0</v>
      </c>
      <c r="AT779" s="203" t="s">
        <v>80</v>
      </c>
      <c r="AU779" s="574">
        <v>11440000</v>
      </c>
      <c r="AV779" s="364">
        <f t="shared" si="59"/>
        <v>2860000</v>
      </c>
      <c r="AW779" s="133">
        <f t="shared" si="60"/>
        <v>0.8</v>
      </c>
      <c r="AX779" s="201" t="s">
        <v>80</v>
      </c>
      <c r="AY779" s="86" t="s">
        <v>72</v>
      </c>
      <c r="AZ779" s="145" t="s">
        <v>15096</v>
      </c>
      <c r="BA779" s="81" t="s">
        <v>71</v>
      </c>
      <c r="BB779" s="81" t="s">
        <v>71</v>
      </c>
    </row>
    <row r="780" spans="2:54" s="296" customFormat="1" ht="15" customHeight="1" x14ac:dyDescent="0.2">
      <c r="B780" s="247">
        <v>2023</v>
      </c>
      <c r="C780" s="81">
        <v>891780111</v>
      </c>
      <c r="D780" s="82" t="s">
        <v>68</v>
      </c>
      <c r="E780" s="144" t="s">
        <v>15097</v>
      </c>
      <c r="F780" s="145" t="s">
        <v>15098</v>
      </c>
      <c r="G780" s="138">
        <v>0</v>
      </c>
      <c r="H780" s="145"/>
      <c r="I780" s="86" t="s">
        <v>78</v>
      </c>
      <c r="J780" s="81" t="s">
        <v>1527</v>
      </c>
      <c r="K780" s="141" t="s">
        <v>15099</v>
      </c>
      <c r="L780" s="248">
        <v>3600000</v>
      </c>
      <c r="M780" s="81" t="s">
        <v>73</v>
      </c>
      <c r="N780" s="145"/>
      <c r="O780" s="87" t="s">
        <v>13483</v>
      </c>
      <c r="P780" s="87">
        <v>85155135</v>
      </c>
      <c r="Q780" s="150">
        <v>1459</v>
      </c>
      <c r="R780" s="169">
        <v>45112</v>
      </c>
      <c r="S780" s="252">
        <v>64000000</v>
      </c>
      <c r="T780" s="169">
        <v>45117</v>
      </c>
      <c r="U780" s="566">
        <f>L780</f>
        <v>3600000</v>
      </c>
      <c r="V780" s="86" t="s">
        <v>70</v>
      </c>
      <c r="W780" s="143">
        <v>41947381</v>
      </c>
      <c r="X780" s="87" t="s">
        <v>11521</v>
      </c>
      <c r="Y780" s="145"/>
      <c r="Z780" s="201">
        <v>45117</v>
      </c>
      <c r="AA780" s="201">
        <v>45118</v>
      </c>
      <c r="AB780" s="201" t="s">
        <v>80</v>
      </c>
      <c r="AC780" s="201">
        <v>45131</v>
      </c>
      <c r="AD780" s="150">
        <f t="shared" si="57"/>
        <v>13</v>
      </c>
      <c r="AE780" s="150">
        <v>1</v>
      </c>
      <c r="AF780" s="567">
        <v>0</v>
      </c>
      <c r="AG780" s="150">
        <v>1</v>
      </c>
      <c r="AH780" s="201">
        <v>45138</v>
      </c>
      <c r="AI780" s="150">
        <f t="shared" si="58"/>
        <v>7</v>
      </c>
      <c r="AJ780" s="143">
        <v>0</v>
      </c>
      <c r="AK780" s="248">
        <v>0</v>
      </c>
      <c r="AL780" s="86" t="s">
        <v>80</v>
      </c>
      <c r="AM780" s="150">
        <v>0</v>
      </c>
      <c r="AN780" s="169" t="s">
        <v>80</v>
      </c>
      <c r="AO780" s="169" t="s">
        <v>80</v>
      </c>
      <c r="AP780" s="150">
        <f t="shared" si="61"/>
        <v>0</v>
      </c>
      <c r="AQ780" s="252">
        <f>+L780+AF780-AK780</f>
        <v>3600000</v>
      </c>
      <c r="AR780" s="86" t="s">
        <v>115</v>
      </c>
      <c r="AS780" s="143">
        <v>0</v>
      </c>
      <c r="AT780" s="203" t="s">
        <v>80</v>
      </c>
      <c r="AU780" s="248">
        <v>3600000</v>
      </c>
      <c r="AV780" s="364">
        <f t="shared" si="59"/>
        <v>0</v>
      </c>
      <c r="AW780" s="133">
        <f t="shared" si="60"/>
        <v>1</v>
      </c>
      <c r="AX780" s="201" t="s">
        <v>80</v>
      </c>
      <c r="AY780" s="86" t="s">
        <v>800</v>
      </c>
      <c r="AZ780" s="145" t="s">
        <v>15100</v>
      </c>
      <c r="BA780" s="81" t="s">
        <v>71</v>
      </c>
      <c r="BB780" s="81" t="s">
        <v>71</v>
      </c>
    </row>
    <row r="781" spans="2:54" s="296" customFormat="1" ht="15" customHeight="1" x14ac:dyDescent="0.2">
      <c r="B781" s="247">
        <v>2023</v>
      </c>
      <c r="C781" s="81">
        <v>891780111</v>
      </c>
      <c r="D781" s="82" t="s">
        <v>68</v>
      </c>
      <c r="E781" s="144" t="s">
        <v>15101</v>
      </c>
      <c r="F781" s="145" t="s">
        <v>15102</v>
      </c>
      <c r="G781" s="138">
        <v>0</v>
      </c>
      <c r="H781" s="145"/>
      <c r="I781" s="86" t="s">
        <v>78</v>
      </c>
      <c r="J781" s="81" t="s">
        <v>1527</v>
      </c>
      <c r="K781" s="141" t="s">
        <v>15103</v>
      </c>
      <c r="L781" s="248">
        <v>14000000</v>
      </c>
      <c r="M781" s="81" t="s">
        <v>73</v>
      </c>
      <c r="N781" s="145"/>
      <c r="O781" s="87" t="s">
        <v>11626</v>
      </c>
      <c r="P781" s="87">
        <v>1020750597</v>
      </c>
      <c r="Q781" s="150">
        <v>1458</v>
      </c>
      <c r="R781" s="169">
        <v>45112</v>
      </c>
      <c r="S781" s="252">
        <v>2321600000</v>
      </c>
      <c r="T781" s="169">
        <v>45118</v>
      </c>
      <c r="U781" s="566">
        <f>L781</f>
        <v>14000000</v>
      </c>
      <c r="V781" s="86" t="s">
        <v>70</v>
      </c>
      <c r="W781" s="143">
        <v>57461216</v>
      </c>
      <c r="X781" s="87" t="s">
        <v>11611</v>
      </c>
      <c r="Y781" s="145"/>
      <c r="Z781" s="201">
        <v>45118</v>
      </c>
      <c r="AA781" s="201">
        <v>45118</v>
      </c>
      <c r="AB781" s="201" t="s">
        <v>80</v>
      </c>
      <c r="AC781" s="201">
        <v>45260</v>
      </c>
      <c r="AD781" s="150">
        <f t="shared" si="57"/>
        <v>142</v>
      </c>
      <c r="AE781" s="150">
        <v>0</v>
      </c>
      <c r="AF781" s="567">
        <v>0</v>
      </c>
      <c r="AG781" s="150">
        <v>0</v>
      </c>
      <c r="AH781" s="156" t="s">
        <v>80</v>
      </c>
      <c r="AI781" s="150">
        <f t="shared" si="58"/>
        <v>0</v>
      </c>
      <c r="AJ781" s="143">
        <v>0</v>
      </c>
      <c r="AK781" s="248">
        <v>0</v>
      </c>
      <c r="AL781" s="86" t="s">
        <v>80</v>
      </c>
      <c r="AM781" s="150">
        <v>0</v>
      </c>
      <c r="AN781" s="169" t="s">
        <v>80</v>
      </c>
      <c r="AO781" s="169" t="s">
        <v>80</v>
      </c>
      <c r="AP781" s="150">
        <f t="shared" si="61"/>
        <v>0</v>
      </c>
      <c r="AQ781" s="252">
        <f>+L781+AF781-AK781</f>
        <v>14000000</v>
      </c>
      <c r="AR781" s="86" t="s">
        <v>115</v>
      </c>
      <c r="AS781" s="143">
        <v>0</v>
      </c>
      <c r="AT781" s="203" t="s">
        <v>80</v>
      </c>
      <c r="AU781" s="248">
        <v>11200000</v>
      </c>
      <c r="AV781" s="364">
        <f t="shared" si="59"/>
        <v>2800000</v>
      </c>
      <c r="AW781" s="133">
        <f t="shared" si="60"/>
        <v>0.8</v>
      </c>
      <c r="AX781" s="201" t="s">
        <v>80</v>
      </c>
      <c r="AY781" s="86" t="s">
        <v>72</v>
      </c>
      <c r="AZ781" s="145" t="s">
        <v>15104</v>
      </c>
      <c r="BA781" s="81" t="s">
        <v>71</v>
      </c>
      <c r="BB781" s="81" t="s">
        <v>71</v>
      </c>
    </row>
    <row r="782" spans="2:54" s="296" customFormat="1" ht="15" customHeight="1" x14ac:dyDescent="0.2">
      <c r="B782" s="247">
        <v>2023</v>
      </c>
      <c r="C782" s="81">
        <v>891780111</v>
      </c>
      <c r="D782" s="82" t="s">
        <v>68</v>
      </c>
      <c r="E782" s="144" t="s">
        <v>15105</v>
      </c>
      <c r="F782" s="145" t="s">
        <v>15106</v>
      </c>
      <c r="G782" s="138">
        <v>0</v>
      </c>
      <c r="H782" s="145"/>
      <c r="I782" s="86" t="s">
        <v>78</v>
      </c>
      <c r="J782" s="81" t="s">
        <v>1527</v>
      </c>
      <c r="K782" s="141" t="s">
        <v>15107</v>
      </c>
      <c r="L782" s="248">
        <v>11000000</v>
      </c>
      <c r="M782" s="81" t="s">
        <v>73</v>
      </c>
      <c r="N782" s="145"/>
      <c r="O782" s="87" t="s">
        <v>11787</v>
      </c>
      <c r="P782" s="87">
        <v>1082861716</v>
      </c>
      <c r="Q782" s="150">
        <v>1458</v>
      </c>
      <c r="R782" s="169">
        <v>45112</v>
      </c>
      <c r="S782" s="252">
        <v>2321600000</v>
      </c>
      <c r="T782" s="169">
        <v>45118</v>
      </c>
      <c r="U782" s="566">
        <f>L782</f>
        <v>11000000</v>
      </c>
      <c r="V782" s="86" t="s">
        <v>70</v>
      </c>
      <c r="W782" s="143">
        <v>85449357</v>
      </c>
      <c r="X782" s="87" t="s">
        <v>2562</v>
      </c>
      <c r="Y782" s="145"/>
      <c r="Z782" s="201">
        <v>45118</v>
      </c>
      <c r="AA782" s="201">
        <v>45118</v>
      </c>
      <c r="AB782" s="201" t="s">
        <v>80</v>
      </c>
      <c r="AC782" s="201">
        <v>45260</v>
      </c>
      <c r="AD782" s="150">
        <f t="shared" si="57"/>
        <v>142</v>
      </c>
      <c r="AE782" s="150">
        <v>0</v>
      </c>
      <c r="AF782" s="567">
        <v>0</v>
      </c>
      <c r="AG782" s="150">
        <v>0</v>
      </c>
      <c r="AH782" s="156" t="s">
        <v>80</v>
      </c>
      <c r="AI782" s="150">
        <f t="shared" si="58"/>
        <v>0</v>
      </c>
      <c r="AJ782" s="143">
        <v>0</v>
      </c>
      <c r="AK782" s="248">
        <v>0</v>
      </c>
      <c r="AL782" s="86" t="s">
        <v>80</v>
      </c>
      <c r="AM782" s="150">
        <v>0</v>
      </c>
      <c r="AN782" s="169" t="s">
        <v>80</v>
      </c>
      <c r="AO782" s="169" t="s">
        <v>80</v>
      </c>
      <c r="AP782" s="150">
        <f t="shared" si="61"/>
        <v>0</v>
      </c>
      <c r="AQ782" s="252">
        <f>+L782+AF782-AK782</f>
        <v>11000000</v>
      </c>
      <c r="AR782" s="86" t="s">
        <v>115</v>
      </c>
      <c r="AS782" s="143">
        <v>0</v>
      </c>
      <c r="AT782" s="203" t="s">
        <v>80</v>
      </c>
      <c r="AU782" s="248">
        <v>8800000</v>
      </c>
      <c r="AV782" s="364">
        <f t="shared" si="59"/>
        <v>2200000</v>
      </c>
      <c r="AW782" s="133">
        <f t="shared" si="60"/>
        <v>0.8</v>
      </c>
      <c r="AX782" s="201" t="s">
        <v>80</v>
      </c>
      <c r="AY782" s="86" t="s">
        <v>72</v>
      </c>
      <c r="AZ782" s="145" t="s">
        <v>15108</v>
      </c>
      <c r="BA782" s="81" t="s">
        <v>71</v>
      </c>
      <c r="BB782" s="81" t="s">
        <v>71</v>
      </c>
    </row>
    <row r="783" spans="2:54" s="296" customFormat="1" ht="15" customHeight="1" x14ac:dyDescent="0.2">
      <c r="B783" s="247">
        <v>2023</v>
      </c>
      <c r="C783" s="81">
        <v>891780111</v>
      </c>
      <c r="D783" s="82" t="s">
        <v>68</v>
      </c>
      <c r="E783" s="144" t="s">
        <v>15109</v>
      </c>
      <c r="F783" s="145" t="s">
        <v>15110</v>
      </c>
      <c r="G783" s="138">
        <v>0</v>
      </c>
      <c r="H783" s="145"/>
      <c r="I783" s="86" t="s">
        <v>78</v>
      </c>
      <c r="J783" s="81" t="s">
        <v>1527</v>
      </c>
      <c r="K783" s="141" t="s">
        <v>15111</v>
      </c>
      <c r="L783" s="248">
        <v>9500000</v>
      </c>
      <c r="M783" s="81" t="s">
        <v>73</v>
      </c>
      <c r="N783" s="145"/>
      <c r="O783" s="87" t="s">
        <v>12079</v>
      </c>
      <c r="P783" s="87">
        <v>1082887356</v>
      </c>
      <c r="Q783" s="150">
        <v>1458</v>
      </c>
      <c r="R783" s="169">
        <v>45112</v>
      </c>
      <c r="S783" s="252">
        <v>2321600000</v>
      </c>
      <c r="T783" s="169">
        <v>45118</v>
      </c>
      <c r="U783" s="566">
        <f>L783</f>
        <v>9500000</v>
      </c>
      <c r="V783" s="86" t="s">
        <v>70</v>
      </c>
      <c r="W783" s="143">
        <v>26668285</v>
      </c>
      <c r="X783" s="87" t="s">
        <v>9520</v>
      </c>
      <c r="Y783" s="145"/>
      <c r="Z783" s="201">
        <v>45118</v>
      </c>
      <c r="AA783" s="201">
        <v>45118</v>
      </c>
      <c r="AB783" s="201" t="s">
        <v>80</v>
      </c>
      <c r="AC783" s="201">
        <v>45260</v>
      </c>
      <c r="AD783" s="150">
        <f t="shared" si="57"/>
        <v>142</v>
      </c>
      <c r="AE783" s="150">
        <v>0</v>
      </c>
      <c r="AF783" s="567">
        <v>0</v>
      </c>
      <c r="AG783" s="150">
        <v>0</v>
      </c>
      <c r="AH783" s="156" t="s">
        <v>80</v>
      </c>
      <c r="AI783" s="150">
        <f t="shared" si="58"/>
        <v>0</v>
      </c>
      <c r="AJ783" s="143">
        <v>0</v>
      </c>
      <c r="AK783" s="248">
        <v>0</v>
      </c>
      <c r="AL783" s="86" t="s">
        <v>80</v>
      </c>
      <c r="AM783" s="150">
        <v>0</v>
      </c>
      <c r="AN783" s="169" t="s">
        <v>80</v>
      </c>
      <c r="AO783" s="169" t="s">
        <v>80</v>
      </c>
      <c r="AP783" s="150">
        <f t="shared" si="61"/>
        <v>0</v>
      </c>
      <c r="AQ783" s="252">
        <f>+L783+AF783-AK783</f>
        <v>9500000</v>
      </c>
      <c r="AR783" s="86" t="s">
        <v>115</v>
      </c>
      <c r="AS783" s="143">
        <v>0</v>
      </c>
      <c r="AT783" s="203" t="s">
        <v>80</v>
      </c>
      <c r="AU783" s="248">
        <v>7600000</v>
      </c>
      <c r="AV783" s="364">
        <f t="shared" si="59"/>
        <v>1900000</v>
      </c>
      <c r="AW783" s="133">
        <f t="shared" si="60"/>
        <v>0.8</v>
      </c>
      <c r="AX783" s="201" t="s">
        <v>80</v>
      </c>
      <c r="AY783" s="86" t="s">
        <v>72</v>
      </c>
      <c r="AZ783" s="145" t="s">
        <v>15112</v>
      </c>
      <c r="BA783" s="81" t="s">
        <v>71</v>
      </c>
      <c r="BB783" s="81" t="s">
        <v>71</v>
      </c>
    </row>
    <row r="784" spans="2:54" s="296" customFormat="1" ht="15" customHeight="1" x14ac:dyDescent="0.2">
      <c r="B784" s="247">
        <v>2023</v>
      </c>
      <c r="C784" s="81">
        <v>891780111</v>
      </c>
      <c r="D784" s="82" t="s">
        <v>68</v>
      </c>
      <c r="E784" s="144" t="s">
        <v>15113</v>
      </c>
      <c r="F784" s="145" t="s">
        <v>15114</v>
      </c>
      <c r="G784" s="138">
        <v>0</v>
      </c>
      <c r="H784" s="145"/>
      <c r="I784" s="86" t="s">
        <v>78</v>
      </c>
      <c r="J784" s="81" t="s">
        <v>1527</v>
      </c>
      <c r="K784" s="141" t="s">
        <v>15115</v>
      </c>
      <c r="L784" s="248">
        <v>14000000</v>
      </c>
      <c r="M784" s="81" t="s">
        <v>73</v>
      </c>
      <c r="N784" s="145"/>
      <c r="O784" s="87" t="s">
        <v>13908</v>
      </c>
      <c r="P784" s="87">
        <v>1082983493</v>
      </c>
      <c r="Q784" s="150">
        <v>1458</v>
      </c>
      <c r="R784" s="169">
        <v>45112</v>
      </c>
      <c r="S784" s="252">
        <v>2321600000</v>
      </c>
      <c r="T784" s="169">
        <v>45118</v>
      </c>
      <c r="U784" s="566">
        <f>L784</f>
        <v>14000000</v>
      </c>
      <c r="V784" s="86" t="s">
        <v>70</v>
      </c>
      <c r="W784" s="143">
        <v>36557666</v>
      </c>
      <c r="X784" s="87" t="s">
        <v>9555</v>
      </c>
      <c r="Y784" s="145"/>
      <c r="Z784" s="201">
        <v>45118</v>
      </c>
      <c r="AA784" s="201">
        <v>45118</v>
      </c>
      <c r="AB784" s="201" t="s">
        <v>80</v>
      </c>
      <c r="AC784" s="201">
        <v>45260</v>
      </c>
      <c r="AD784" s="150">
        <f t="shared" si="57"/>
        <v>142</v>
      </c>
      <c r="AE784" s="150">
        <v>0</v>
      </c>
      <c r="AF784" s="567">
        <v>0</v>
      </c>
      <c r="AG784" s="150">
        <v>0</v>
      </c>
      <c r="AH784" s="156" t="s">
        <v>80</v>
      </c>
      <c r="AI784" s="150">
        <f t="shared" si="58"/>
        <v>0</v>
      </c>
      <c r="AJ784" s="143">
        <v>0</v>
      </c>
      <c r="AK784" s="248">
        <v>0</v>
      </c>
      <c r="AL784" s="86" t="s">
        <v>80</v>
      </c>
      <c r="AM784" s="150">
        <v>0</v>
      </c>
      <c r="AN784" s="169" t="s">
        <v>80</v>
      </c>
      <c r="AO784" s="169" t="s">
        <v>80</v>
      </c>
      <c r="AP784" s="150">
        <f t="shared" si="61"/>
        <v>0</v>
      </c>
      <c r="AQ784" s="252">
        <f>+L784+AF784-AK784</f>
        <v>14000000</v>
      </c>
      <c r="AR784" s="86" t="s">
        <v>115</v>
      </c>
      <c r="AS784" s="143">
        <v>0</v>
      </c>
      <c r="AT784" s="203" t="s">
        <v>80</v>
      </c>
      <c r="AU784" s="248">
        <v>11200000</v>
      </c>
      <c r="AV784" s="364">
        <f t="shared" si="59"/>
        <v>2800000</v>
      </c>
      <c r="AW784" s="133">
        <f t="shared" si="60"/>
        <v>0.8</v>
      </c>
      <c r="AX784" s="201" t="s">
        <v>80</v>
      </c>
      <c r="AY784" s="86" t="s">
        <v>72</v>
      </c>
      <c r="AZ784" s="145" t="s">
        <v>15116</v>
      </c>
      <c r="BA784" s="81" t="s">
        <v>71</v>
      </c>
      <c r="BB784" s="81" t="s">
        <v>71</v>
      </c>
    </row>
    <row r="785" spans="2:54" s="296" customFormat="1" ht="15" customHeight="1" x14ac:dyDescent="0.2">
      <c r="B785" s="247">
        <v>2023</v>
      </c>
      <c r="C785" s="81">
        <v>891780111</v>
      </c>
      <c r="D785" s="82" t="s">
        <v>68</v>
      </c>
      <c r="E785" s="144" t="s">
        <v>15117</v>
      </c>
      <c r="F785" s="145" t="s">
        <v>15118</v>
      </c>
      <c r="G785" s="138">
        <v>0</v>
      </c>
      <c r="H785" s="145"/>
      <c r="I785" s="86" t="s">
        <v>78</v>
      </c>
      <c r="J785" s="81" t="s">
        <v>1527</v>
      </c>
      <c r="K785" s="141" t="s">
        <v>15119</v>
      </c>
      <c r="L785" s="248">
        <v>37500000</v>
      </c>
      <c r="M785" s="81" t="s">
        <v>73</v>
      </c>
      <c r="N785" s="145"/>
      <c r="O785" s="87" t="s">
        <v>11750</v>
      </c>
      <c r="P785" s="87">
        <v>84458088</v>
      </c>
      <c r="Q785" s="150">
        <v>1458</v>
      </c>
      <c r="R785" s="169">
        <v>45112</v>
      </c>
      <c r="S785" s="252">
        <v>2321600000</v>
      </c>
      <c r="T785" s="169">
        <v>45118</v>
      </c>
      <c r="U785" s="566">
        <f>L785</f>
        <v>37500000</v>
      </c>
      <c r="V785" s="86" t="s">
        <v>70</v>
      </c>
      <c r="W785" s="143">
        <v>85449357</v>
      </c>
      <c r="X785" s="87" t="s">
        <v>2562</v>
      </c>
      <c r="Y785" s="145"/>
      <c r="Z785" s="201">
        <v>45118</v>
      </c>
      <c r="AA785" s="201">
        <v>45118</v>
      </c>
      <c r="AB785" s="201" t="s">
        <v>80</v>
      </c>
      <c r="AC785" s="201">
        <v>45260</v>
      </c>
      <c r="AD785" s="150">
        <f t="shared" si="57"/>
        <v>142</v>
      </c>
      <c r="AE785" s="150">
        <v>0</v>
      </c>
      <c r="AF785" s="567">
        <v>0</v>
      </c>
      <c r="AG785" s="150">
        <v>0</v>
      </c>
      <c r="AH785" s="156" t="s">
        <v>80</v>
      </c>
      <c r="AI785" s="150">
        <f t="shared" si="58"/>
        <v>0</v>
      </c>
      <c r="AJ785" s="143">
        <v>0</v>
      </c>
      <c r="AK785" s="248">
        <v>0</v>
      </c>
      <c r="AL785" s="86" t="s">
        <v>80</v>
      </c>
      <c r="AM785" s="150">
        <v>0</v>
      </c>
      <c r="AN785" s="169" t="s">
        <v>80</v>
      </c>
      <c r="AO785" s="169" t="s">
        <v>80</v>
      </c>
      <c r="AP785" s="150">
        <f t="shared" si="61"/>
        <v>0</v>
      </c>
      <c r="AQ785" s="252">
        <f>+L785+AF785-AK785</f>
        <v>37500000</v>
      </c>
      <c r="AR785" s="86" t="s">
        <v>115</v>
      </c>
      <c r="AS785" s="143">
        <v>0</v>
      </c>
      <c r="AT785" s="203" t="s">
        <v>80</v>
      </c>
      <c r="AU785" s="248">
        <v>30000000</v>
      </c>
      <c r="AV785" s="364">
        <f t="shared" si="59"/>
        <v>7500000</v>
      </c>
      <c r="AW785" s="133">
        <f t="shared" si="60"/>
        <v>0.8</v>
      </c>
      <c r="AX785" s="201" t="s">
        <v>80</v>
      </c>
      <c r="AY785" s="86" t="s">
        <v>72</v>
      </c>
      <c r="AZ785" s="145" t="s">
        <v>15120</v>
      </c>
      <c r="BA785" s="81" t="s">
        <v>71</v>
      </c>
      <c r="BB785" s="81" t="s">
        <v>71</v>
      </c>
    </row>
    <row r="786" spans="2:54" s="296" customFormat="1" ht="15" customHeight="1" x14ac:dyDescent="0.2">
      <c r="B786" s="247">
        <v>2023</v>
      </c>
      <c r="C786" s="81">
        <v>891780111</v>
      </c>
      <c r="D786" s="82" t="s">
        <v>68</v>
      </c>
      <c r="E786" s="144" t="s">
        <v>15121</v>
      </c>
      <c r="F786" s="145" t="s">
        <v>15122</v>
      </c>
      <c r="G786" s="138">
        <v>0</v>
      </c>
      <c r="H786" s="145"/>
      <c r="I786" s="86" t="s">
        <v>78</v>
      </c>
      <c r="J786" s="81" t="s">
        <v>1527</v>
      </c>
      <c r="K786" s="141" t="s">
        <v>15123</v>
      </c>
      <c r="L786" s="248">
        <v>17000000</v>
      </c>
      <c r="M786" s="81" t="s">
        <v>73</v>
      </c>
      <c r="N786" s="145"/>
      <c r="O786" s="87" t="s">
        <v>5865</v>
      </c>
      <c r="P786" s="87">
        <v>85154107</v>
      </c>
      <c r="Q786" s="150">
        <v>1458</v>
      </c>
      <c r="R786" s="169">
        <v>45112</v>
      </c>
      <c r="S786" s="252">
        <v>2321600000</v>
      </c>
      <c r="T786" s="169">
        <v>45118</v>
      </c>
      <c r="U786" s="566">
        <f>L786</f>
        <v>17000000</v>
      </c>
      <c r="V786" s="86" t="s">
        <v>70</v>
      </c>
      <c r="W786" s="143">
        <v>84452087</v>
      </c>
      <c r="X786" s="87" t="s">
        <v>11722</v>
      </c>
      <c r="Y786" s="145"/>
      <c r="Z786" s="201">
        <v>45118</v>
      </c>
      <c r="AA786" s="201">
        <v>45118</v>
      </c>
      <c r="AB786" s="201" t="s">
        <v>80</v>
      </c>
      <c r="AC786" s="201">
        <v>45260</v>
      </c>
      <c r="AD786" s="150">
        <f t="shared" si="57"/>
        <v>142</v>
      </c>
      <c r="AE786" s="150">
        <v>0</v>
      </c>
      <c r="AF786" s="567">
        <v>0</v>
      </c>
      <c r="AG786" s="150">
        <v>0</v>
      </c>
      <c r="AH786" s="156" t="s">
        <v>80</v>
      </c>
      <c r="AI786" s="150">
        <f t="shared" si="58"/>
        <v>0</v>
      </c>
      <c r="AJ786" s="143">
        <v>0</v>
      </c>
      <c r="AK786" s="248">
        <v>0</v>
      </c>
      <c r="AL786" s="86" t="s">
        <v>80</v>
      </c>
      <c r="AM786" s="150">
        <v>0</v>
      </c>
      <c r="AN786" s="169" t="s">
        <v>80</v>
      </c>
      <c r="AO786" s="169" t="s">
        <v>80</v>
      </c>
      <c r="AP786" s="150">
        <f t="shared" si="61"/>
        <v>0</v>
      </c>
      <c r="AQ786" s="252">
        <f>+L786+AF786-AK786</f>
        <v>17000000</v>
      </c>
      <c r="AR786" s="86" t="s">
        <v>115</v>
      </c>
      <c r="AS786" s="143">
        <v>0</v>
      </c>
      <c r="AT786" s="203" t="s">
        <v>80</v>
      </c>
      <c r="AU786" s="248">
        <v>13600000</v>
      </c>
      <c r="AV786" s="364">
        <f t="shared" si="59"/>
        <v>3400000</v>
      </c>
      <c r="AW786" s="133">
        <f t="shared" si="60"/>
        <v>0.8</v>
      </c>
      <c r="AX786" s="201" t="s">
        <v>80</v>
      </c>
      <c r="AY786" s="86" t="s">
        <v>72</v>
      </c>
      <c r="AZ786" s="145" t="s">
        <v>15124</v>
      </c>
      <c r="BA786" s="81" t="s">
        <v>71</v>
      </c>
      <c r="BB786" s="81" t="s">
        <v>71</v>
      </c>
    </row>
    <row r="787" spans="2:54" s="296" customFormat="1" ht="15" customHeight="1" x14ac:dyDescent="0.2">
      <c r="B787" s="247">
        <v>2023</v>
      </c>
      <c r="C787" s="81">
        <v>891780111</v>
      </c>
      <c r="D787" s="82" t="s">
        <v>68</v>
      </c>
      <c r="E787" s="144" t="s">
        <v>15125</v>
      </c>
      <c r="F787" s="145" t="s">
        <v>15126</v>
      </c>
      <c r="G787" s="138">
        <v>0</v>
      </c>
      <c r="H787" s="145"/>
      <c r="I787" s="86" t="s">
        <v>78</v>
      </c>
      <c r="J787" s="81" t="s">
        <v>1527</v>
      </c>
      <c r="K787" s="141" t="s">
        <v>15127</v>
      </c>
      <c r="L787" s="248">
        <v>9500000</v>
      </c>
      <c r="M787" s="81" t="s">
        <v>73</v>
      </c>
      <c r="N787" s="145"/>
      <c r="O787" s="87" t="s">
        <v>14421</v>
      </c>
      <c r="P787" s="87">
        <v>49746297</v>
      </c>
      <c r="Q787" s="150">
        <v>1458</v>
      </c>
      <c r="R787" s="169">
        <v>45112</v>
      </c>
      <c r="S787" s="252">
        <v>2321600000</v>
      </c>
      <c r="T787" s="169">
        <v>45118</v>
      </c>
      <c r="U787" s="566">
        <f>L787</f>
        <v>9500000</v>
      </c>
      <c r="V787" s="86" t="s">
        <v>70</v>
      </c>
      <c r="W787" s="143">
        <v>36564011</v>
      </c>
      <c r="X787" s="87" t="s">
        <v>9795</v>
      </c>
      <c r="Y787" s="145"/>
      <c r="Z787" s="201">
        <v>45118</v>
      </c>
      <c r="AA787" s="201">
        <v>45118</v>
      </c>
      <c r="AB787" s="201" t="s">
        <v>80</v>
      </c>
      <c r="AC787" s="201">
        <v>45260</v>
      </c>
      <c r="AD787" s="150">
        <f t="shared" si="57"/>
        <v>142</v>
      </c>
      <c r="AE787" s="150">
        <v>0</v>
      </c>
      <c r="AF787" s="567">
        <v>0</v>
      </c>
      <c r="AG787" s="150">
        <v>0</v>
      </c>
      <c r="AH787" s="156" t="s">
        <v>80</v>
      </c>
      <c r="AI787" s="150">
        <f t="shared" si="58"/>
        <v>0</v>
      </c>
      <c r="AJ787" s="143">
        <v>0</v>
      </c>
      <c r="AK787" s="248">
        <v>0</v>
      </c>
      <c r="AL787" s="86" t="s">
        <v>80</v>
      </c>
      <c r="AM787" s="150">
        <v>0</v>
      </c>
      <c r="AN787" s="169" t="s">
        <v>80</v>
      </c>
      <c r="AO787" s="169" t="s">
        <v>80</v>
      </c>
      <c r="AP787" s="150">
        <f t="shared" si="61"/>
        <v>0</v>
      </c>
      <c r="AQ787" s="252">
        <f>+L787+AF787-AK787</f>
        <v>9500000</v>
      </c>
      <c r="AR787" s="86" t="s">
        <v>115</v>
      </c>
      <c r="AS787" s="143">
        <v>0</v>
      </c>
      <c r="AT787" s="203" t="s">
        <v>80</v>
      </c>
      <c r="AU787" s="248">
        <v>7600000</v>
      </c>
      <c r="AV787" s="364">
        <f t="shared" si="59"/>
        <v>1900000</v>
      </c>
      <c r="AW787" s="133">
        <f t="shared" si="60"/>
        <v>0.8</v>
      </c>
      <c r="AX787" s="201" t="s">
        <v>80</v>
      </c>
      <c r="AY787" s="86" t="s">
        <v>72</v>
      </c>
      <c r="AZ787" s="145" t="s">
        <v>15128</v>
      </c>
      <c r="BA787" s="81" t="s">
        <v>71</v>
      </c>
      <c r="BB787" s="81" t="s">
        <v>71</v>
      </c>
    </row>
    <row r="788" spans="2:54" s="296" customFormat="1" ht="15" customHeight="1" x14ac:dyDescent="0.2">
      <c r="B788" s="247">
        <v>2023</v>
      </c>
      <c r="C788" s="81">
        <v>891780111</v>
      </c>
      <c r="D788" s="82" t="s">
        <v>68</v>
      </c>
      <c r="E788" s="144" t="s">
        <v>15129</v>
      </c>
      <c r="F788" s="145" t="s">
        <v>15130</v>
      </c>
      <c r="G788" s="138">
        <v>0</v>
      </c>
      <c r="H788" s="145"/>
      <c r="I788" s="86" t="s">
        <v>78</v>
      </c>
      <c r="J788" s="81" t="s">
        <v>1527</v>
      </c>
      <c r="K788" s="141" t="s">
        <v>15131</v>
      </c>
      <c r="L788" s="248">
        <v>19000000</v>
      </c>
      <c r="M788" s="81" t="s">
        <v>73</v>
      </c>
      <c r="N788" s="145"/>
      <c r="O788" s="87" t="s">
        <v>12014</v>
      </c>
      <c r="P788" s="87">
        <v>1018414715</v>
      </c>
      <c r="Q788" s="150">
        <v>1458</v>
      </c>
      <c r="R788" s="169">
        <v>45112</v>
      </c>
      <c r="S788" s="252">
        <v>2321600000</v>
      </c>
      <c r="T788" s="169">
        <v>45118</v>
      </c>
      <c r="U788" s="566">
        <f>L788</f>
        <v>19000000</v>
      </c>
      <c r="V788" s="86" t="s">
        <v>70</v>
      </c>
      <c r="W788" s="143">
        <v>72175281</v>
      </c>
      <c r="X788" s="87" t="s">
        <v>10639</v>
      </c>
      <c r="Y788" s="145"/>
      <c r="Z788" s="201">
        <v>45118</v>
      </c>
      <c r="AA788" s="201">
        <v>45118</v>
      </c>
      <c r="AB788" s="201" t="s">
        <v>80</v>
      </c>
      <c r="AC788" s="201">
        <v>45260</v>
      </c>
      <c r="AD788" s="150">
        <f t="shared" si="57"/>
        <v>142</v>
      </c>
      <c r="AE788" s="150">
        <v>0</v>
      </c>
      <c r="AF788" s="567">
        <v>0</v>
      </c>
      <c r="AG788" s="150">
        <v>0</v>
      </c>
      <c r="AH788" s="156" t="s">
        <v>80</v>
      </c>
      <c r="AI788" s="150">
        <f t="shared" si="58"/>
        <v>0</v>
      </c>
      <c r="AJ788" s="143">
        <v>0</v>
      </c>
      <c r="AK788" s="248">
        <v>0</v>
      </c>
      <c r="AL788" s="86" t="s">
        <v>80</v>
      </c>
      <c r="AM788" s="150">
        <v>0</v>
      </c>
      <c r="AN788" s="169" t="s">
        <v>80</v>
      </c>
      <c r="AO788" s="169" t="s">
        <v>80</v>
      </c>
      <c r="AP788" s="150">
        <f t="shared" si="61"/>
        <v>0</v>
      </c>
      <c r="AQ788" s="252">
        <f>+L788+AF788-AK788</f>
        <v>19000000</v>
      </c>
      <c r="AR788" s="86" t="s">
        <v>115</v>
      </c>
      <c r="AS788" s="143">
        <v>0</v>
      </c>
      <c r="AT788" s="203" t="s">
        <v>80</v>
      </c>
      <c r="AU788" s="248">
        <v>15200000</v>
      </c>
      <c r="AV788" s="364">
        <f t="shared" si="59"/>
        <v>3800000</v>
      </c>
      <c r="AW788" s="133">
        <f t="shared" si="60"/>
        <v>0.8</v>
      </c>
      <c r="AX788" s="201" t="s">
        <v>80</v>
      </c>
      <c r="AY788" s="86" t="s">
        <v>72</v>
      </c>
      <c r="AZ788" s="145" t="s">
        <v>15132</v>
      </c>
      <c r="BA788" s="81" t="s">
        <v>71</v>
      </c>
      <c r="BB788" s="81" t="s">
        <v>71</v>
      </c>
    </row>
    <row r="789" spans="2:54" s="296" customFormat="1" ht="15" customHeight="1" x14ac:dyDescent="0.2">
      <c r="B789" s="247">
        <v>2023</v>
      </c>
      <c r="C789" s="81">
        <v>891780111</v>
      </c>
      <c r="D789" s="82" t="s">
        <v>68</v>
      </c>
      <c r="E789" s="144" t="s">
        <v>15133</v>
      </c>
      <c r="F789" s="145" t="s">
        <v>15134</v>
      </c>
      <c r="G789" s="138">
        <v>0</v>
      </c>
      <c r="H789" s="145"/>
      <c r="I789" s="86" t="s">
        <v>78</v>
      </c>
      <c r="J789" s="81" t="s">
        <v>1527</v>
      </c>
      <c r="K789" s="141" t="s">
        <v>15135</v>
      </c>
      <c r="L789" s="248">
        <v>33500000</v>
      </c>
      <c r="M789" s="81" t="s">
        <v>73</v>
      </c>
      <c r="N789" s="145"/>
      <c r="O789" s="87" t="s">
        <v>11931</v>
      </c>
      <c r="P789" s="87">
        <v>51937854</v>
      </c>
      <c r="Q789" s="150">
        <v>1458</v>
      </c>
      <c r="R789" s="169">
        <v>45112</v>
      </c>
      <c r="S789" s="252">
        <v>2321600000</v>
      </c>
      <c r="T789" s="169">
        <v>45118</v>
      </c>
      <c r="U789" s="566">
        <f>L789</f>
        <v>33500000</v>
      </c>
      <c r="V789" s="86" t="s">
        <v>70</v>
      </c>
      <c r="W789" s="143">
        <v>72175281</v>
      </c>
      <c r="X789" s="87" t="s">
        <v>10639</v>
      </c>
      <c r="Y789" s="145"/>
      <c r="Z789" s="201">
        <v>45118</v>
      </c>
      <c r="AA789" s="201">
        <v>45118</v>
      </c>
      <c r="AB789" s="201" t="s">
        <v>80</v>
      </c>
      <c r="AC789" s="201">
        <v>45260</v>
      </c>
      <c r="AD789" s="150">
        <f t="shared" si="57"/>
        <v>142</v>
      </c>
      <c r="AE789" s="150">
        <v>0</v>
      </c>
      <c r="AF789" s="567">
        <v>0</v>
      </c>
      <c r="AG789" s="150">
        <v>0</v>
      </c>
      <c r="AH789" s="156" t="s">
        <v>80</v>
      </c>
      <c r="AI789" s="150">
        <f t="shared" si="58"/>
        <v>0</v>
      </c>
      <c r="AJ789" s="143">
        <v>0</v>
      </c>
      <c r="AK789" s="248">
        <v>0</v>
      </c>
      <c r="AL789" s="86" t="s">
        <v>80</v>
      </c>
      <c r="AM789" s="150">
        <v>0</v>
      </c>
      <c r="AN789" s="169" t="s">
        <v>80</v>
      </c>
      <c r="AO789" s="169" t="s">
        <v>80</v>
      </c>
      <c r="AP789" s="150">
        <f t="shared" si="61"/>
        <v>0</v>
      </c>
      <c r="AQ789" s="252">
        <f>+L789+AF789-AK789</f>
        <v>33500000</v>
      </c>
      <c r="AR789" s="86" t="s">
        <v>115</v>
      </c>
      <c r="AS789" s="143">
        <v>0</v>
      </c>
      <c r="AT789" s="203" t="s">
        <v>80</v>
      </c>
      <c r="AU789" s="248">
        <v>26800000</v>
      </c>
      <c r="AV789" s="364">
        <f t="shared" si="59"/>
        <v>6700000</v>
      </c>
      <c r="AW789" s="133">
        <f t="shared" si="60"/>
        <v>0.8</v>
      </c>
      <c r="AX789" s="201" t="s">
        <v>80</v>
      </c>
      <c r="AY789" s="86" t="s">
        <v>72</v>
      </c>
      <c r="AZ789" s="145" t="s">
        <v>15136</v>
      </c>
      <c r="BA789" s="81" t="s">
        <v>71</v>
      </c>
      <c r="BB789" s="81" t="s">
        <v>71</v>
      </c>
    </row>
    <row r="790" spans="2:54" s="296" customFormat="1" ht="15" customHeight="1" x14ac:dyDescent="0.2">
      <c r="B790" s="247">
        <v>2023</v>
      </c>
      <c r="C790" s="81">
        <v>891780111</v>
      </c>
      <c r="D790" s="82" t="s">
        <v>68</v>
      </c>
      <c r="E790" s="144" t="s">
        <v>15137</v>
      </c>
      <c r="F790" s="145" t="s">
        <v>15138</v>
      </c>
      <c r="G790" s="138">
        <v>0</v>
      </c>
      <c r="H790" s="145"/>
      <c r="I790" s="86" t="s">
        <v>78</v>
      </c>
      <c r="J790" s="81" t="s">
        <v>1527</v>
      </c>
      <c r="K790" s="141" t="s">
        <v>15139</v>
      </c>
      <c r="L790" s="248">
        <v>17000000</v>
      </c>
      <c r="M790" s="81" t="s">
        <v>73</v>
      </c>
      <c r="N790" s="145"/>
      <c r="O790" s="87" t="s">
        <v>12321</v>
      </c>
      <c r="P790" s="87">
        <v>1083018313</v>
      </c>
      <c r="Q790" s="150">
        <v>1458</v>
      </c>
      <c r="R790" s="169">
        <v>45112</v>
      </c>
      <c r="S790" s="252">
        <v>2321600000</v>
      </c>
      <c r="T790" s="169">
        <v>45118</v>
      </c>
      <c r="U790" s="566">
        <f>L790</f>
        <v>17000000</v>
      </c>
      <c r="V790" s="86" t="s">
        <v>70</v>
      </c>
      <c r="W790" s="143">
        <v>85152695</v>
      </c>
      <c r="X790" s="87" t="s">
        <v>14720</v>
      </c>
      <c r="Y790" s="145"/>
      <c r="Z790" s="201">
        <v>45118</v>
      </c>
      <c r="AA790" s="201">
        <v>45118</v>
      </c>
      <c r="AB790" s="201" t="s">
        <v>80</v>
      </c>
      <c r="AC790" s="201">
        <v>45260</v>
      </c>
      <c r="AD790" s="150">
        <f t="shared" si="57"/>
        <v>142</v>
      </c>
      <c r="AE790" s="150">
        <v>0</v>
      </c>
      <c r="AF790" s="567">
        <v>0</v>
      </c>
      <c r="AG790" s="150">
        <v>0</v>
      </c>
      <c r="AH790" s="156" t="s">
        <v>80</v>
      </c>
      <c r="AI790" s="150">
        <f t="shared" si="58"/>
        <v>0</v>
      </c>
      <c r="AJ790" s="143">
        <v>1</v>
      </c>
      <c r="AK790" s="248">
        <v>6800000</v>
      </c>
      <c r="AL790" s="156">
        <v>45198</v>
      </c>
      <c r="AM790" s="150">
        <v>0</v>
      </c>
      <c r="AN790" s="169" t="s">
        <v>80</v>
      </c>
      <c r="AO790" s="169" t="s">
        <v>80</v>
      </c>
      <c r="AP790" s="150">
        <f t="shared" si="61"/>
        <v>0</v>
      </c>
      <c r="AQ790" s="252">
        <f>+L790+AF790-AK790</f>
        <v>10200000</v>
      </c>
      <c r="AR790" s="86" t="s">
        <v>115</v>
      </c>
      <c r="AS790" s="143">
        <v>0</v>
      </c>
      <c r="AT790" s="203" t="s">
        <v>80</v>
      </c>
      <c r="AU790" s="248">
        <v>10200000</v>
      </c>
      <c r="AV790" s="364">
        <f t="shared" si="59"/>
        <v>0</v>
      </c>
      <c r="AW790" s="133">
        <f t="shared" si="60"/>
        <v>1</v>
      </c>
      <c r="AX790" s="201">
        <v>45218</v>
      </c>
      <c r="AY790" s="86" t="s">
        <v>253</v>
      </c>
      <c r="AZ790" s="145" t="s">
        <v>15140</v>
      </c>
      <c r="BA790" s="81" t="s">
        <v>71</v>
      </c>
      <c r="BB790" s="81" t="s">
        <v>71</v>
      </c>
    </row>
    <row r="791" spans="2:54" s="296" customFormat="1" ht="15" customHeight="1" x14ac:dyDescent="0.2">
      <c r="B791" s="247">
        <v>2023</v>
      </c>
      <c r="C791" s="81">
        <v>891780111</v>
      </c>
      <c r="D791" s="82" t="s">
        <v>68</v>
      </c>
      <c r="E791" s="144" t="s">
        <v>15141</v>
      </c>
      <c r="F791" s="145" t="s">
        <v>15142</v>
      </c>
      <c r="G791" s="138">
        <v>0</v>
      </c>
      <c r="H791" s="145"/>
      <c r="I791" s="86" t="s">
        <v>78</v>
      </c>
      <c r="J791" s="81" t="s">
        <v>1527</v>
      </c>
      <c r="K791" s="141" t="s">
        <v>15143</v>
      </c>
      <c r="L791" s="248">
        <v>9500000</v>
      </c>
      <c r="M791" s="81" t="s">
        <v>73</v>
      </c>
      <c r="N791" s="145"/>
      <c r="O791" s="87" t="s">
        <v>13913</v>
      </c>
      <c r="P791" s="87">
        <v>1083557779</v>
      </c>
      <c r="Q791" s="150">
        <v>1458</v>
      </c>
      <c r="R791" s="169">
        <v>45112</v>
      </c>
      <c r="S791" s="252">
        <v>2321600000</v>
      </c>
      <c r="T791" s="169">
        <v>45118</v>
      </c>
      <c r="U791" s="566">
        <f>L791</f>
        <v>9500000</v>
      </c>
      <c r="V791" s="86" t="s">
        <v>70</v>
      </c>
      <c r="W791" s="143">
        <v>36726018</v>
      </c>
      <c r="X791" s="87" t="s">
        <v>12797</v>
      </c>
      <c r="Y791" s="145"/>
      <c r="Z791" s="201">
        <v>45118</v>
      </c>
      <c r="AA791" s="201">
        <v>45118</v>
      </c>
      <c r="AB791" s="201" t="s">
        <v>80</v>
      </c>
      <c r="AC791" s="201">
        <v>45260</v>
      </c>
      <c r="AD791" s="150">
        <f t="shared" si="57"/>
        <v>142</v>
      </c>
      <c r="AE791" s="150">
        <v>0</v>
      </c>
      <c r="AF791" s="567">
        <v>0</v>
      </c>
      <c r="AG791" s="150">
        <v>0</v>
      </c>
      <c r="AH791" s="156" t="s">
        <v>80</v>
      </c>
      <c r="AI791" s="150">
        <f t="shared" si="58"/>
        <v>0</v>
      </c>
      <c r="AJ791" s="143">
        <v>0</v>
      </c>
      <c r="AK791" s="248">
        <v>0</v>
      </c>
      <c r="AL791" s="86" t="s">
        <v>80</v>
      </c>
      <c r="AM791" s="150">
        <v>1</v>
      </c>
      <c r="AN791" s="169">
        <v>45209</v>
      </c>
      <c r="AO791" s="169" t="s">
        <v>80</v>
      </c>
      <c r="AP791" s="150">
        <f t="shared" si="61"/>
        <v>0</v>
      </c>
      <c r="AQ791" s="252">
        <f>+L791+AF791-AK791</f>
        <v>9500000</v>
      </c>
      <c r="AR791" s="86" t="s">
        <v>115</v>
      </c>
      <c r="AS791" s="143">
        <v>0</v>
      </c>
      <c r="AT791" s="203" t="s">
        <v>80</v>
      </c>
      <c r="AU791" s="248">
        <v>6333000</v>
      </c>
      <c r="AV791" s="364">
        <f t="shared" si="59"/>
        <v>3167000</v>
      </c>
      <c r="AW791" s="133">
        <f t="shared" si="60"/>
        <v>0.66663157894736846</v>
      </c>
      <c r="AX791" s="201" t="s">
        <v>80</v>
      </c>
      <c r="AY791" s="86" t="s">
        <v>72</v>
      </c>
      <c r="AZ791" s="145" t="s">
        <v>15144</v>
      </c>
      <c r="BA791" s="81" t="s">
        <v>71</v>
      </c>
      <c r="BB791" s="81" t="s">
        <v>71</v>
      </c>
    </row>
    <row r="792" spans="2:54" s="296" customFormat="1" ht="15" customHeight="1" x14ac:dyDescent="0.2">
      <c r="B792" s="247">
        <v>2023</v>
      </c>
      <c r="C792" s="81">
        <v>891780111</v>
      </c>
      <c r="D792" s="82" t="s">
        <v>68</v>
      </c>
      <c r="E792" s="144" t="s">
        <v>15145</v>
      </c>
      <c r="F792" s="145" t="s">
        <v>15146</v>
      </c>
      <c r="G792" s="138">
        <v>0</v>
      </c>
      <c r="H792" s="145"/>
      <c r="I792" s="86" t="s">
        <v>78</v>
      </c>
      <c r="J792" s="81" t="s">
        <v>1527</v>
      </c>
      <c r="K792" s="141" t="s">
        <v>15147</v>
      </c>
      <c r="L792" s="248">
        <v>14000000</v>
      </c>
      <c r="M792" s="81" t="s">
        <v>73</v>
      </c>
      <c r="N792" s="145"/>
      <c r="O792" s="87" t="s">
        <v>14279</v>
      </c>
      <c r="P792" s="87">
        <v>1081907898</v>
      </c>
      <c r="Q792" s="150">
        <v>1458</v>
      </c>
      <c r="R792" s="169">
        <v>45112</v>
      </c>
      <c r="S792" s="252">
        <v>2321600000</v>
      </c>
      <c r="T792" s="169">
        <v>45118</v>
      </c>
      <c r="U792" s="566">
        <f>L792</f>
        <v>14000000</v>
      </c>
      <c r="V792" s="86" t="s">
        <v>70</v>
      </c>
      <c r="W792" s="143">
        <v>1082943047</v>
      </c>
      <c r="X792" s="87" t="s">
        <v>14280</v>
      </c>
      <c r="Y792" s="145"/>
      <c r="Z792" s="201">
        <v>45118</v>
      </c>
      <c r="AA792" s="201">
        <v>45118</v>
      </c>
      <c r="AB792" s="201" t="s">
        <v>80</v>
      </c>
      <c r="AC792" s="201">
        <v>45260</v>
      </c>
      <c r="AD792" s="150">
        <f t="shared" si="57"/>
        <v>142</v>
      </c>
      <c r="AE792" s="150">
        <v>1</v>
      </c>
      <c r="AF792" s="567">
        <v>0</v>
      </c>
      <c r="AG792" s="150">
        <v>0</v>
      </c>
      <c r="AH792" s="156" t="s">
        <v>80</v>
      </c>
      <c r="AI792" s="150">
        <f t="shared" si="58"/>
        <v>0</v>
      </c>
      <c r="AJ792" s="143">
        <v>0</v>
      </c>
      <c r="AK792" s="248">
        <v>0</v>
      </c>
      <c r="AL792" s="86" t="s">
        <v>80</v>
      </c>
      <c r="AM792" s="150">
        <v>0</v>
      </c>
      <c r="AN792" s="169" t="s">
        <v>80</v>
      </c>
      <c r="AO792" s="169" t="s">
        <v>80</v>
      </c>
      <c r="AP792" s="150">
        <f t="shared" si="61"/>
        <v>0</v>
      </c>
      <c r="AQ792" s="252">
        <f>+L792+AF792-AK792</f>
        <v>14000000</v>
      </c>
      <c r="AR792" s="86" t="s">
        <v>115</v>
      </c>
      <c r="AS792" s="143">
        <v>0</v>
      </c>
      <c r="AT792" s="203" t="s">
        <v>80</v>
      </c>
      <c r="AU792" s="248">
        <v>11200000</v>
      </c>
      <c r="AV792" s="364">
        <f t="shared" si="59"/>
        <v>2800000</v>
      </c>
      <c r="AW792" s="133">
        <f t="shared" si="60"/>
        <v>0.8</v>
      </c>
      <c r="AX792" s="201" t="s">
        <v>80</v>
      </c>
      <c r="AY792" s="86" t="s">
        <v>72</v>
      </c>
      <c r="AZ792" s="145" t="s">
        <v>15148</v>
      </c>
      <c r="BA792" s="81" t="s">
        <v>71</v>
      </c>
      <c r="BB792" s="81" t="s">
        <v>71</v>
      </c>
    </row>
    <row r="793" spans="2:54" s="296" customFormat="1" ht="15" customHeight="1" x14ac:dyDescent="0.2">
      <c r="B793" s="247">
        <v>2023</v>
      </c>
      <c r="C793" s="81">
        <v>891780111</v>
      </c>
      <c r="D793" s="82" t="s">
        <v>68</v>
      </c>
      <c r="E793" s="144" t="s">
        <v>15149</v>
      </c>
      <c r="F793" s="145" t="s">
        <v>15150</v>
      </c>
      <c r="G793" s="138">
        <v>0</v>
      </c>
      <c r="H793" s="145"/>
      <c r="I793" s="86" t="s">
        <v>78</v>
      </c>
      <c r="J793" s="81" t="s">
        <v>1527</v>
      </c>
      <c r="K793" s="141" t="s">
        <v>15151</v>
      </c>
      <c r="L793" s="248">
        <v>20000000</v>
      </c>
      <c r="M793" s="81" t="s">
        <v>73</v>
      </c>
      <c r="N793" s="145"/>
      <c r="O793" s="87" t="s">
        <v>13040</v>
      </c>
      <c r="P793" s="87">
        <v>1024505118</v>
      </c>
      <c r="Q793" s="150">
        <v>1458</v>
      </c>
      <c r="R793" s="169">
        <v>45112</v>
      </c>
      <c r="S793" s="252">
        <v>2321600000</v>
      </c>
      <c r="T793" s="169">
        <v>45118</v>
      </c>
      <c r="U793" s="566">
        <f>L793</f>
        <v>20000000</v>
      </c>
      <c r="V793" s="86" t="s">
        <v>70</v>
      </c>
      <c r="W793" s="143">
        <v>7633817</v>
      </c>
      <c r="X793" s="87" t="s">
        <v>10035</v>
      </c>
      <c r="Y793" s="145"/>
      <c r="Z793" s="201">
        <v>45118</v>
      </c>
      <c r="AA793" s="201">
        <v>45118</v>
      </c>
      <c r="AB793" s="201" t="s">
        <v>80</v>
      </c>
      <c r="AC793" s="201">
        <v>45260</v>
      </c>
      <c r="AD793" s="150">
        <f t="shared" si="57"/>
        <v>142</v>
      </c>
      <c r="AE793" s="150">
        <v>0</v>
      </c>
      <c r="AF793" s="567">
        <v>0</v>
      </c>
      <c r="AG793" s="150">
        <v>0</v>
      </c>
      <c r="AH793" s="156" t="s">
        <v>80</v>
      </c>
      <c r="AI793" s="150">
        <f t="shared" si="58"/>
        <v>0</v>
      </c>
      <c r="AJ793" s="143">
        <v>0</v>
      </c>
      <c r="AK793" s="248">
        <v>0</v>
      </c>
      <c r="AL793" s="86" t="s">
        <v>80</v>
      </c>
      <c r="AM793" s="150">
        <v>0</v>
      </c>
      <c r="AN793" s="169" t="s">
        <v>80</v>
      </c>
      <c r="AO793" s="169" t="s">
        <v>80</v>
      </c>
      <c r="AP793" s="150">
        <f t="shared" si="61"/>
        <v>0</v>
      </c>
      <c r="AQ793" s="252">
        <f>+L793+AF793-AK793</f>
        <v>20000000</v>
      </c>
      <c r="AR793" s="86" t="s">
        <v>115</v>
      </c>
      <c r="AS793" s="143">
        <v>0</v>
      </c>
      <c r="AT793" s="203" t="s">
        <v>80</v>
      </c>
      <c r="AU793" s="248">
        <v>16000000</v>
      </c>
      <c r="AV793" s="364">
        <f t="shared" si="59"/>
        <v>4000000</v>
      </c>
      <c r="AW793" s="133">
        <f t="shared" si="60"/>
        <v>0.8</v>
      </c>
      <c r="AX793" s="201" t="s">
        <v>80</v>
      </c>
      <c r="AY793" s="86" t="s">
        <v>72</v>
      </c>
      <c r="AZ793" s="145" t="s">
        <v>15152</v>
      </c>
      <c r="BA793" s="81" t="s">
        <v>71</v>
      </c>
      <c r="BB793" s="81" t="s">
        <v>71</v>
      </c>
    </row>
    <row r="794" spans="2:54" s="296" customFormat="1" ht="15" customHeight="1" x14ac:dyDescent="0.2">
      <c r="B794" s="247">
        <v>2023</v>
      </c>
      <c r="C794" s="81">
        <v>891780111</v>
      </c>
      <c r="D794" s="82" t="s">
        <v>68</v>
      </c>
      <c r="E794" s="144" t="s">
        <v>15153</v>
      </c>
      <c r="F794" s="145" t="s">
        <v>15154</v>
      </c>
      <c r="G794" s="138">
        <v>0</v>
      </c>
      <c r="H794" s="145"/>
      <c r="I794" s="86" t="s">
        <v>78</v>
      </c>
      <c r="J794" s="81" t="s">
        <v>1527</v>
      </c>
      <c r="K794" s="141" t="s">
        <v>15155</v>
      </c>
      <c r="L794" s="248">
        <v>14000000</v>
      </c>
      <c r="M794" s="81" t="s">
        <v>73</v>
      </c>
      <c r="N794" s="145"/>
      <c r="O794" s="87" t="s">
        <v>14270</v>
      </c>
      <c r="P794" s="87">
        <v>57444678</v>
      </c>
      <c r="Q794" s="150">
        <v>1458</v>
      </c>
      <c r="R794" s="169">
        <v>45112</v>
      </c>
      <c r="S794" s="252">
        <v>2321600000</v>
      </c>
      <c r="T794" s="169">
        <v>45118</v>
      </c>
      <c r="U794" s="566">
        <f>L794</f>
        <v>14000000</v>
      </c>
      <c r="V794" s="86" t="s">
        <v>70</v>
      </c>
      <c r="W794" s="143">
        <v>32770239</v>
      </c>
      <c r="X794" s="87" t="s">
        <v>9161</v>
      </c>
      <c r="Y794" s="145"/>
      <c r="Z794" s="201">
        <v>45118</v>
      </c>
      <c r="AA794" s="201">
        <v>45118</v>
      </c>
      <c r="AB794" s="201" t="s">
        <v>80</v>
      </c>
      <c r="AC794" s="201">
        <v>45260</v>
      </c>
      <c r="AD794" s="150">
        <f t="shared" si="57"/>
        <v>142</v>
      </c>
      <c r="AE794" s="150">
        <v>1</v>
      </c>
      <c r="AF794" s="567">
        <v>0</v>
      </c>
      <c r="AG794" s="150">
        <v>0</v>
      </c>
      <c r="AH794" s="156" t="s">
        <v>80</v>
      </c>
      <c r="AI794" s="150">
        <f t="shared" si="58"/>
        <v>0</v>
      </c>
      <c r="AJ794" s="143">
        <v>0</v>
      </c>
      <c r="AK794" s="248">
        <v>0</v>
      </c>
      <c r="AL794" s="86" t="s">
        <v>80</v>
      </c>
      <c r="AM794" s="150">
        <v>0</v>
      </c>
      <c r="AN794" s="169" t="s">
        <v>80</v>
      </c>
      <c r="AO794" s="169" t="s">
        <v>80</v>
      </c>
      <c r="AP794" s="150">
        <f t="shared" si="61"/>
        <v>0</v>
      </c>
      <c r="AQ794" s="252">
        <f>+L794+AF794-AK794</f>
        <v>14000000</v>
      </c>
      <c r="AR794" s="86" t="s">
        <v>115</v>
      </c>
      <c r="AS794" s="143">
        <v>0</v>
      </c>
      <c r="AT794" s="203" t="s">
        <v>80</v>
      </c>
      <c r="AU794" s="248">
        <v>11200000</v>
      </c>
      <c r="AV794" s="364">
        <f t="shared" si="59"/>
        <v>2800000</v>
      </c>
      <c r="AW794" s="133">
        <f t="shared" si="60"/>
        <v>0.8</v>
      </c>
      <c r="AX794" s="201" t="s">
        <v>80</v>
      </c>
      <c r="AY794" s="86" t="s">
        <v>72</v>
      </c>
      <c r="AZ794" s="145" t="s">
        <v>15156</v>
      </c>
      <c r="BA794" s="81" t="s">
        <v>71</v>
      </c>
      <c r="BB794" s="81" t="s">
        <v>71</v>
      </c>
    </row>
    <row r="795" spans="2:54" s="296" customFormat="1" ht="15" customHeight="1" x14ac:dyDescent="0.2">
      <c r="B795" s="247">
        <v>2023</v>
      </c>
      <c r="C795" s="81">
        <v>891780111</v>
      </c>
      <c r="D795" s="82" t="s">
        <v>68</v>
      </c>
      <c r="E795" s="144" t="s">
        <v>15157</v>
      </c>
      <c r="F795" s="145" t="s">
        <v>15158</v>
      </c>
      <c r="G795" s="138">
        <v>0</v>
      </c>
      <c r="H795" s="145"/>
      <c r="I795" s="86" t="s">
        <v>78</v>
      </c>
      <c r="J795" s="81" t="s">
        <v>1527</v>
      </c>
      <c r="K795" s="141" t="s">
        <v>15159</v>
      </c>
      <c r="L795" s="248">
        <v>9500000</v>
      </c>
      <c r="M795" s="81" t="s">
        <v>73</v>
      </c>
      <c r="N795" s="145"/>
      <c r="O795" s="87" t="s">
        <v>11813</v>
      </c>
      <c r="P795" s="87">
        <v>1082915041</v>
      </c>
      <c r="Q795" s="150">
        <v>1458</v>
      </c>
      <c r="R795" s="169">
        <v>45112</v>
      </c>
      <c r="S795" s="252">
        <v>2321600000</v>
      </c>
      <c r="T795" s="169">
        <v>45118</v>
      </c>
      <c r="U795" s="566">
        <f>L795</f>
        <v>9500000</v>
      </c>
      <c r="V795" s="86" t="s">
        <v>70</v>
      </c>
      <c r="W795" s="143">
        <v>57444673</v>
      </c>
      <c r="X795" s="87" t="s">
        <v>9982</v>
      </c>
      <c r="Y795" s="145"/>
      <c r="Z795" s="201">
        <v>45118</v>
      </c>
      <c r="AA795" s="201">
        <v>45118</v>
      </c>
      <c r="AB795" s="201" t="s">
        <v>80</v>
      </c>
      <c r="AC795" s="201">
        <v>45260</v>
      </c>
      <c r="AD795" s="150">
        <f t="shared" si="57"/>
        <v>142</v>
      </c>
      <c r="AE795" s="150">
        <v>0</v>
      </c>
      <c r="AF795" s="567">
        <v>0</v>
      </c>
      <c r="AG795" s="150">
        <v>0</v>
      </c>
      <c r="AH795" s="156" t="s">
        <v>80</v>
      </c>
      <c r="AI795" s="150">
        <f t="shared" si="58"/>
        <v>0</v>
      </c>
      <c r="AJ795" s="143">
        <v>0</v>
      </c>
      <c r="AK795" s="248">
        <v>0</v>
      </c>
      <c r="AL795" s="86" t="s">
        <v>80</v>
      </c>
      <c r="AM795" s="150">
        <v>0</v>
      </c>
      <c r="AN795" s="169" t="s">
        <v>80</v>
      </c>
      <c r="AO795" s="169" t="s">
        <v>80</v>
      </c>
      <c r="AP795" s="150">
        <f t="shared" si="61"/>
        <v>0</v>
      </c>
      <c r="AQ795" s="252">
        <f>+L795+AF795-AK795</f>
        <v>9500000</v>
      </c>
      <c r="AR795" s="86" t="s">
        <v>115</v>
      </c>
      <c r="AS795" s="143">
        <v>0</v>
      </c>
      <c r="AT795" s="203" t="s">
        <v>80</v>
      </c>
      <c r="AU795" s="248">
        <v>7600000</v>
      </c>
      <c r="AV795" s="364">
        <f t="shared" si="59"/>
        <v>1900000</v>
      </c>
      <c r="AW795" s="133">
        <f t="shared" si="60"/>
        <v>0.8</v>
      </c>
      <c r="AX795" s="201" t="s">
        <v>80</v>
      </c>
      <c r="AY795" s="86" t="s">
        <v>72</v>
      </c>
      <c r="AZ795" s="145" t="s">
        <v>15160</v>
      </c>
      <c r="BA795" s="81" t="s">
        <v>71</v>
      </c>
      <c r="BB795" s="81" t="s">
        <v>71</v>
      </c>
    </row>
    <row r="796" spans="2:54" s="296" customFormat="1" ht="15" customHeight="1" x14ac:dyDescent="0.2">
      <c r="B796" s="247">
        <v>2023</v>
      </c>
      <c r="C796" s="81">
        <v>891780111</v>
      </c>
      <c r="D796" s="82" t="s">
        <v>68</v>
      </c>
      <c r="E796" s="144" t="s">
        <v>15161</v>
      </c>
      <c r="F796" s="145" t="s">
        <v>15162</v>
      </c>
      <c r="G796" s="138">
        <v>0</v>
      </c>
      <c r="H796" s="145"/>
      <c r="I796" s="86" t="s">
        <v>78</v>
      </c>
      <c r="J796" s="81" t="s">
        <v>1527</v>
      </c>
      <c r="K796" s="141" t="s">
        <v>15163</v>
      </c>
      <c r="L796" s="248">
        <v>12500000</v>
      </c>
      <c r="M796" s="81" t="s">
        <v>73</v>
      </c>
      <c r="N796" s="145"/>
      <c r="O796" s="87" t="s">
        <v>11510</v>
      </c>
      <c r="P796" s="87">
        <v>1082941397</v>
      </c>
      <c r="Q796" s="150">
        <v>1458</v>
      </c>
      <c r="R796" s="169">
        <v>45112</v>
      </c>
      <c r="S796" s="252">
        <v>2321600000</v>
      </c>
      <c r="T796" s="169">
        <v>45118</v>
      </c>
      <c r="U796" s="566">
        <f>L796</f>
        <v>12500000</v>
      </c>
      <c r="V796" s="86" t="s">
        <v>70</v>
      </c>
      <c r="W796" s="143">
        <v>57435262</v>
      </c>
      <c r="X796" s="87" t="s">
        <v>15164</v>
      </c>
      <c r="Y796" s="145"/>
      <c r="Z796" s="201">
        <v>45118</v>
      </c>
      <c r="AA796" s="201">
        <v>45118</v>
      </c>
      <c r="AB796" s="201" t="s">
        <v>80</v>
      </c>
      <c r="AC796" s="201">
        <v>45260</v>
      </c>
      <c r="AD796" s="150">
        <f t="shared" si="57"/>
        <v>142</v>
      </c>
      <c r="AE796" s="150">
        <v>0</v>
      </c>
      <c r="AF796" s="567">
        <v>0</v>
      </c>
      <c r="AG796" s="150">
        <v>0</v>
      </c>
      <c r="AH796" s="156" t="s">
        <v>80</v>
      </c>
      <c r="AI796" s="150">
        <f t="shared" si="58"/>
        <v>0</v>
      </c>
      <c r="AJ796" s="143">
        <v>0</v>
      </c>
      <c r="AK796" s="248">
        <v>0</v>
      </c>
      <c r="AL796" s="86" t="s">
        <v>80</v>
      </c>
      <c r="AM796" s="150">
        <v>0</v>
      </c>
      <c r="AN796" s="169" t="s">
        <v>80</v>
      </c>
      <c r="AO796" s="169" t="s">
        <v>80</v>
      </c>
      <c r="AP796" s="150">
        <f t="shared" si="61"/>
        <v>0</v>
      </c>
      <c r="AQ796" s="252">
        <f>+L796+AF796-AK796</f>
        <v>12500000</v>
      </c>
      <c r="AR796" s="86" t="s">
        <v>115</v>
      </c>
      <c r="AS796" s="143">
        <v>0</v>
      </c>
      <c r="AT796" s="203" t="s">
        <v>80</v>
      </c>
      <c r="AU796" s="248">
        <v>10000000</v>
      </c>
      <c r="AV796" s="364">
        <f t="shared" si="59"/>
        <v>2500000</v>
      </c>
      <c r="AW796" s="133">
        <f t="shared" si="60"/>
        <v>0.8</v>
      </c>
      <c r="AX796" s="201" t="s">
        <v>80</v>
      </c>
      <c r="AY796" s="86" t="s">
        <v>72</v>
      </c>
      <c r="AZ796" s="145" t="s">
        <v>15165</v>
      </c>
      <c r="BA796" s="81" t="s">
        <v>71</v>
      </c>
      <c r="BB796" s="81" t="s">
        <v>71</v>
      </c>
    </row>
    <row r="797" spans="2:54" s="296" customFormat="1" ht="15" customHeight="1" x14ac:dyDescent="0.2">
      <c r="B797" s="247">
        <v>2023</v>
      </c>
      <c r="C797" s="81">
        <v>891780111</v>
      </c>
      <c r="D797" s="82" t="s">
        <v>68</v>
      </c>
      <c r="E797" s="144" t="s">
        <v>15166</v>
      </c>
      <c r="F797" s="145" t="s">
        <v>15167</v>
      </c>
      <c r="G797" s="138">
        <v>0</v>
      </c>
      <c r="H797" s="145"/>
      <c r="I797" s="86" t="s">
        <v>78</v>
      </c>
      <c r="J797" s="81" t="s">
        <v>1527</v>
      </c>
      <c r="K797" s="141" t="s">
        <v>15168</v>
      </c>
      <c r="L797" s="248">
        <v>14000000</v>
      </c>
      <c r="M797" s="81" t="s">
        <v>73</v>
      </c>
      <c r="N797" s="145"/>
      <c r="O797" s="87" t="s">
        <v>14119</v>
      </c>
      <c r="P797" s="87">
        <v>7631214</v>
      </c>
      <c r="Q797" s="150">
        <v>1458</v>
      </c>
      <c r="R797" s="169">
        <v>45112</v>
      </c>
      <c r="S797" s="252">
        <v>2321600000</v>
      </c>
      <c r="T797" s="169">
        <v>45118</v>
      </c>
      <c r="U797" s="566">
        <f>L797</f>
        <v>14000000</v>
      </c>
      <c r="V797" s="86" t="s">
        <v>70</v>
      </c>
      <c r="W797" s="143">
        <v>85154788</v>
      </c>
      <c r="X797" s="87" t="s">
        <v>14094</v>
      </c>
      <c r="Y797" s="145"/>
      <c r="Z797" s="201">
        <v>45118</v>
      </c>
      <c r="AA797" s="201">
        <v>45118</v>
      </c>
      <c r="AB797" s="201" t="s">
        <v>80</v>
      </c>
      <c r="AC797" s="201">
        <v>45260</v>
      </c>
      <c r="AD797" s="150">
        <f t="shared" si="57"/>
        <v>142</v>
      </c>
      <c r="AE797" s="150">
        <v>0</v>
      </c>
      <c r="AF797" s="567">
        <v>0</v>
      </c>
      <c r="AG797" s="150">
        <v>0</v>
      </c>
      <c r="AH797" s="156" t="s">
        <v>80</v>
      </c>
      <c r="AI797" s="150">
        <f t="shared" si="58"/>
        <v>0</v>
      </c>
      <c r="AJ797" s="143">
        <v>0</v>
      </c>
      <c r="AK797" s="248">
        <v>0</v>
      </c>
      <c r="AL797" s="86" t="s">
        <v>80</v>
      </c>
      <c r="AM797" s="150">
        <v>0</v>
      </c>
      <c r="AN797" s="169" t="s">
        <v>80</v>
      </c>
      <c r="AO797" s="169" t="s">
        <v>80</v>
      </c>
      <c r="AP797" s="150">
        <f t="shared" si="61"/>
        <v>0</v>
      </c>
      <c r="AQ797" s="252">
        <f>+L797+AF797-AK797</f>
        <v>14000000</v>
      </c>
      <c r="AR797" s="86" t="s">
        <v>115</v>
      </c>
      <c r="AS797" s="143">
        <v>0</v>
      </c>
      <c r="AT797" s="203" t="s">
        <v>80</v>
      </c>
      <c r="AU797" s="248">
        <v>11200000</v>
      </c>
      <c r="AV797" s="364">
        <f t="shared" si="59"/>
        <v>2800000</v>
      </c>
      <c r="AW797" s="133">
        <f t="shared" si="60"/>
        <v>0.8</v>
      </c>
      <c r="AX797" s="201" t="s">
        <v>80</v>
      </c>
      <c r="AY797" s="86" t="s">
        <v>72</v>
      </c>
      <c r="AZ797" s="145" t="s">
        <v>15169</v>
      </c>
      <c r="BA797" s="81" t="s">
        <v>71</v>
      </c>
      <c r="BB797" s="81" t="s">
        <v>71</v>
      </c>
    </row>
    <row r="798" spans="2:54" s="296" customFormat="1" ht="15" customHeight="1" x14ac:dyDescent="0.2">
      <c r="B798" s="247">
        <v>2023</v>
      </c>
      <c r="C798" s="81">
        <v>891780111</v>
      </c>
      <c r="D798" s="82" t="s">
        <v>68</v>
      </c>
      <c r="E798" s="144" t="s">
        <v>15170</v>
      </c>
      <c r="F798" s="145" t="s">
        <v>15171</v>
      </c>
      <c r="G798" s="138">
        <v>0</v>
      </c>
      <c r="H798" s="145"/>
      <c r="I798" s="86" t="s">
        <v>78</v>
      </c>
      <c r="J798" s="81" t="s">
        <v>1527</v>
      </c>
      <c r="K798" s="141" t="s">
        <v>15172</v>
      </c>
      <c r="L798" s="248">
        <v>14000000</v>
      </c>
      <c r="M798" s="81" t="s">
        <v>73</v>
      </c>
      <c r="N798" s="145"/>
      <c r="O798" s="87" t="s">
        <v>14349</v>
      </c>
      <c r="P798" s="87">
        <v>36668619</v>
      </c>
      <c r="Q798" s="150">
        <v>1458</v>
      </c>
      <c r="R798" s="169">
        <v>45112</v>
      </c>
      <c r="S798" s="252">
        <v>2321600000</v>
      </c>
      <c r="T798" s="169">
        <v>45118</v>
      </c>
      <c r="U798" s="566">
        <f>L798</f>
        <v>14000000</v>
      </c>
      <c r="V798" s="86" t="s">
        <v>70</v>
      </c>
      <c r="W798" s="143">
        <v>85154788</v>
      </c>
      <c r="X798" s="87" t="s">
        <v>14094</v>
      </c>
      <c r="Y798" s="145"/>
      <c r="Z798" s="201">
        <v>45118</v>
      </c>
      <c r="AA798" s="201">
        <v>45118</v>
      </c>
      <c r="AB798" s="201" t="s">
        <v>80</v>
      </c>
      <c r="AC798" s="201">
        <v>45260</v>
      </c>
      <c r="AD798" s="150">
        <f t="shared" si="57"/>
        <v>142</v>
      </c>
      <c r="AE798" s="150">
        <v>0</v>
      </c>
      <c r="AF798" s="567">
        <v>0</v>
      </c>
      <c r="AG798" s="150">
        <v>0</v>
      </c>
      <c r="AH798" s="156" t="s">
        <v>80</v>
      </c>
      <c r="AI798" s="150">
        <f t="shared" si="58"/>
        <v>0</v>
      </c>
      <c r="AJ798" s="143">
        <v>0</v>
      </c>
      <c r="AK798" s="248">
        <v>0</v>
      </c>
      <c r="AL798" s="86" t="s">
        <v>80</v>
      </c>
      <c r="AM798" s="150">
        <v>0</v>
      </c>
      <c r="AN798" s="169" t="s">
        <v>80</v>
      </c>
      <c r="AO798" s="169" t="s">
        <v>80</v>
      </c>
      <c r="AP798" s="150">
        <f t="shared" si="61"/>
        <v>0</v>
      </c>
      <c r="AQ798" s="252">
        <f>+L798+AF798-AK798</f>
        <v>14000000</v>
      </c>
      <c r="AR798" s="86" t="s">
        <v>115</v>
      </c>
      <c r="AS798" s="143">
        <v>0</v>
      </c>
      <c r="AT798" s="203" t="s">
        <v>80</v>
      </c>
      <c r="AU798" s="248">
        <v>11200000</v>
      </c>
      <c r="AV798" s="364">
        <f t="shared" si="59"/>
        <v>2800000</v>
      </c>
      <c r="AW798" s="133">
        <f t="shared" si="60"/>
        <v>0.8</v>
      </c>
      <c r="AX798" s="201" t="s">
        <v>80</v>
      </c>
      <c r="AY798" s="86" t="s">
        <v>72</v>
      </c>
      <c r="AZ798" s="145" t="s">
        <v>15173</v>
      </c>
      <c r="BA798" s="81" t="s">
        <v>71</v>
      </c>
      <c r="BB798" s="81" t="s">
        <v>71</v>
      </c>
    </row>
    <row r="799" spans="2:54" s="296" customFormat="1" ht="15" customHeight="1" x14ac:dyDescent="0.2">
      <c r="B799" s="247">
        <v>2023</v>
      </c>
      <c r="C799" s="81">
        <v>891780111</v>
      </c>
      <c r="D799" s="82" t="s">
        <v>68</v>
      </c>
      <c r="E799" s="144" t="s">
        <v>15174</v>
      </c>
      <c r="F799" s="145" t="s">
        <v>15175</v>
      </c>
      <c r="G799" s="138">
        <v>0</v>
      </c>
      <c r="H799" s="145"/>
      <c r="I799" s="86" t="s">
        <v>78</v>
      </c>
      <c r="J799" s="81" t="s">
        <v>1527</v>
      </c>
      <c r="K799" s="141" t="s">
        <v>15176</v>
      </c>
      <c r="L799" s="248">
        <v>18500000</v>
      </c>
      <c r="M799" s="81" t="s">
        <v>73</v>
      </c>
      <c r="N799" s="145"/>
      <c r="O799" s="87" t="s">
        <v>11688</v>
      </c>
      <c r="P799" s="87">
        <v>1083553861</v>
      </c>
      <c r="Q799" s="150">
        <v>1458</v>
      </c>
      <c r="R799" s="169">
        <v>45112</v>
      </c>
      <c r="S799" s="252">
        <v>2321600000</v>
      </c>
      <c r="T799" s="169">
        <v>45118</v>
      </c>
      <c r="U799" s="566">
        <f>L799</f>
        <v>18500000</v>
      </c>
      <c r="V799" s="86" t="s">
        <v>70</v>
      </c>
      <c r="W799" s="143">
        <v>1082964146</v>
      </c>
      <c r="X799" s="87" t="s">
        <v>14954</v>
      </c>
      <c r="Y799" s="145"/>
      <c r="Z799" s="201">
        <v>45118</v>
      </c>
      <c r="AA799" s="201">
        <v>45118</v>
      </c>
      <c r="AB799" s="201" t="s">
        <v>80</v>
      </c>
      <c r="AC799" s="201">
        <v>45260</v>
      </c>
      <c r="AD799" s="150">
        <f t="shared" si="57"/>
        <v>142</v>
      </c>
      <c r="AE799" s="150">
        <v>0</v>
      </c>
      <c r="AF799" s="567">
        <v>0</v>
      </c>
      <c r="AG799" s="150">
        <v>0</v>
      </c>
      <c r="AH799" s="156" t="s">
        <v>80</v>
      </c>
      <c r="AI799" s="150">
        <f t="shared" si="58"/>
        <v>0</v>
      </c>
      <c r="AJ799" s="143">
        <v>0</v>
      </c>
      <c r="AK799" s="248">
        <v>0</v>
      </c>
      <c r="AL799" s="86" t="s">
        <v>80</v>
      </c>
      <c r="AM799" s="150">
        <v>0</v>
      </c>
      <c r="AN799" s="169" t="s">
        <v>80</v>
      </c>
      <c r="AO799" s="169" t="s">
        <v>80</v>
      </c>
      <c r="AP799" s="150">
        <f t="shared" si="61"/>
        <v>0</v>
      </c>
      <c r="AQ799" s="252">
        <f>+L799+AF799-AK799</f>
        <v>18500000</v>
      </c>
      <c r="AR799" s="86" t="s">
        <v>115</v>
      </c>
      <c r="AS799" s="143">
        <v>0</v>
      </c>
      <c r="AT799" s="203" t="s">
        <v>80</v>
      </c>
      <c r="AU799" s="248">
        <v>14800000</v>
      </c>
      <c r="AV799" s="364">
        <f t="shared" si="59"/>
        <v>3700000</v>
      </c>
      <c r="AW799" s="133">
        <f t="shared" si="60"/>
        <v>0.8</v>
      </c>
      <c r="AX799" s="201" t="s">
        <v>80</v>
      </c>
      <c r="AY799" s="86" t="s">
        <v>72</v>
      </c>
      <c r="AZ799" s="145" t="s">
        <v>15177</v>
      </c>
      <c r="BA799" s="81" t="s">
        <v>71</v>
      </c>
      <c r="BB799" s="81" t="s">
        <v>71</v>
      </c>
    </row>
    <row r="800" spans="2:54" s="296" customFormat="1" ht="15" customHeight="1" x14ac:dyDescent="0.2">
      <c r="B800" s="247">
        <v>2023</v>
      </c>
      <c r="C800" s="81">
        <v>891780111</v>
      </c>
      <c r="D800" s="82" t="s">
        <v>68</v>
      </c>
      <c r="E800" s="144" t="s">
        <v>15178</v>
      </c>
      <c r="F800" s="145" t="s">
        <v>15179</v>
      </c>
      <c r="G800" s="138">
        <v>0</v>
      </c>
      <c r="H800" s="145"/>
      <c r="I800" s="86" t="s">
        <v>78</v>
      </c>
      <c r="J800" s="81" t="s">
        <v>1527</v>
      </c>
      <c r="K800" s="141" t="s">
        <v>15180</v>
      </c>
      <c r="L800" s="248">
        <v>12500000</v>
      </c>
      <c r="M800" s="81" t="s">
        <v>73</v>
      </c>
      <c r="N800" s="145"/>
      <c r="O800" s="87" t="s">
        <v>12084</v>
      </c>
      <c r="P800" s="87">
        <v>1083006157</v>
      </c>
      <c r="Q800" s="150">
        <v>1458</v>
      </c>
      <c r="R800" s="169">
        <v>45112</v>
      </c>
      <c r="S800" s="252">
        <v>2321600000</v>
      </c>
      <c r="T800" s="169">
        <v>45118</v>
      </c>
      <c r="U800" s="566">
        <f>L800</f>
        <v>12500000</v>
      </c>
      <c r="V800" s="86" t="s">
        <v>70</v>
      </c>
      <c r="W800" s="143">
        <v>1082950841</v>
      </c>
      <c r="X800" s="87" t="s">
        <v>15181</v>
      </c>
      <c r="Y800" s="145"/>
      <c r="Z800" s="201">
        <v>45118</v>
      </c>
      <c r="AA800" s="201">
        <v>45118</v>
      </c>
      <c r="AB800" s="201" t="s">
        <v>80</v>
      </c>
      <c r="AC800" s="201">
        <v>45260</v>
      </c>
      <c r="AD800" s="150">
        <f t="shared" si="57"/>
        <v>142</v>
      </c>
      <c r="AE800" s="150">
        <v>0</v>
      </c>
      <c r="AF800" s="567">
        <v>0</v>
      </c>
      <c r="AG800" s="150">
        <v>0</v>
      </c>
      <c r="AH800" s="156" t="s">
        <v>80</v>
      </c>
      <c r="AI800" s="150">
        <f t="shared" si="58"/>
        <v>0</v>
      </c>
      <c r="AJ800" s="143">
        <v>0</v>
      </c>
      <c r="AK800" s="248">
        <v>0</v>
      </c>
      <c r="AL800" s="86" t="s">
        <v>80</v>
      </c>
      <c r="AM800" s="150">
        <v>0</v>
      </c>
      <c r="AN800" s="169" t="s">
        <v>80</v>
      </c>
      <c r="AO800" s="169" t="s">
        <v>80</v>
      </c>
      <c r="AP800" s="150">
        <f t="shared" si="61"/>
        <v>0</v>
      </c>
      <c r="AQ800" s="252">
        <f>+L800+AF800-AK800</f>
        <v>12500000</v>
      </c>
      <c r="AR800" s="86" t="s">
        <v>115</v>
      </c>
      <c r="AS800" s="143">
        <v>0</v>
      </c>
      <c r="AT800" s="203" t="s">
        <v>80</v>
      </c>
      <c r="AU800" s="248">
        <v>10000000</v>
      </c>
      <c r="AV800" s="364">
        <f t="shared" si="59"/>
        <v>2500000</v>
      </c>
      <c r="AW800" s="133">
        <f t="shared" si="60"/>
        <v>0.8</v>
      </c>
      <c r="AX800" s="201" t="s">
        <v>80</v>
      </c>
      <c r="AY800" s="86" t="s">
        <v>72</v>
      </c>
      <c r="AZ800" s="145" t="s">
        <v>15182</v>
      </c>
      <c r="BA800" s="81" t="s">
        <v>71</v>
      </c>
      <c r="BB800" s="81" t="s">
        <v>71</v>
      </c>
    </row>
    <row r="801" spans="2:54" s="296" customFormat="1" ht="15" customHeight="1" x14ac:dyDescent="0.2">
      <c r="B801" s="247">
        <v>2023</v>
      </c>
      <c r="C801" s="81">
        <v>891780111</v>
      </c>
      <c r="D801" s="82" t="s">
        <v>68</v>
      </c>
      <c r="E801" s="144" t="s">
        <v>15183</v>
      </c>
      <c r="F801" s="145" t="s">
        <v>15184</v>
      </c>
      <c r="G801" s="138">
        <v>0</v>
      </c>
      <c r="H801" s="145"/>
      <c r="I801" s="86" t="s">
        <v>78</v>
      </c>
      <c r="J801" s="81" t="s">
        <v>1527</v>
      </c>
      <c r="K801" s="141" t="s">
        <v>15185</v>
      </c>
      <c r="L801" s="248">
        <v>17500000</v>
      </c>
      <c r="M801" s="81" t="s">
        <v>73</v>
      </c>
      <c r="N801" s="145"/>
      <c r="O801" s="87" t="s">
        <v>13710</v>
      </c>
      <c r="P801" s="87">
        <v>1082909660</v>
      </c>
      <c r="Q801" s="150">
        <v>1458</v>
      </c>
      <c r="R801" s="169">
        <v>45112</v>
      </c>
      <c r="S801" s="252">
        <v>2321600000</v>
      </c>
      <c r="T801" s="169">
        <v>45118</v>
      </c>
      <c r="U801" s="566">
        <f>L801</f>
        <v>17500000</v>
      </c>
      <c r="V801" s="86" t="s">
        <v>70</v>
      </c>
      <c r="W801" s="143">
        <v>7634027</v>
      </c>
      <c r="X801" s="87" t="s">
        <v>5909</v>
      </c>
      <c r="Y801" s="145"/>
      <c r="Z801" s="201">
        <v>45118</v>
      </c>
      <c r="AA801" s="201">
        <v>45118</v>
      </c>
      <c r="AB801" s="201" t="s">
        <v>80</v>
      </c>
      <c r="AC801" s="201">
        <v>45260</v>
      </c>
      <c r="AD801" s="150">
        <f t="shared" si="57"/>
        <v>142</v>
      </c>
      <c r="AE801" s="150">
        <v>0</v>
      </c>
      <c r="AF801" s="567">
        <v>0</v>
      </c>
      <c r="AG801" s="150">
        <v>0</v>
      </c>
      <c r="AH801" s="156" t="s">
        <v>80</v>
      </c>
      <c r="AI801" s="150">
        <f t="shared" si="58"/>
        <v>0</v>
      </c>
      <c r="AJ801" s="143">
        <v>0</v>
      </c>
      <c r="AK801" s="248">
        <v>0</v>
      </c>
      <c r="AL801" s="86" t="s">
        <v>80</v>
      </c>
      <c r="AM801" s="150">
        <v>0</v>
      </c>
      <c r="AN801" s="169" t="s">
        <v>80</v>
      </c>
      <c r="AO801" s="169" t="s">
        <v>80</v>
      </c>
      <c r="AP801" s="150">
        <f t="shared" si="61"/>
        <v>0</v>
      </c>
      <c r="AQ801" s="252">
        <f>+L801+AF801-AK801</f>
        <v>17500000</v>
      </c>
      <c r="AR801" s="86" t="s">
        <v>115</v>
      </c>
      <c r="AS801" s="143">
        <v>0</v>
      </c>
      <c r="AT801" s="203" t="s">
        <v>80</v>
      </c>
      <c r="AU801" s="248">
        <v>14000000</v>
      </c>
      <c r="AV801" s="364">
        <f t="shared" si="59"/>
        <v>3500000</v>
      </c>
      <c r="AW801" s="133">
        <f t="shared" si="60"/>
        <v>0.8</v>
      </c>
      <c r="AX801" s="201" t="s">
        <v>80</v>
      </c>
      <c r="AY801" s="86" t="s">
        <v>72</v>
      </c>
      <c r="AZ801" s="145" t="s">
        <v>15186</v>
      </c>
      <c r="BA801" s="81" t="s">
        <v>71</v>
      </c>
      <c r="BB801" s="81" t="s">
        <v>71</v>
      </c>
    </row>
    <row r="802" spans="2:54" s="296" customFormat="1" ht="15" customHeight="1" x14ac:dyDescent="0.2">
      <c r="B802" s="247">
        <v>2023</v>
      </c>
      <c r="C802" s="81">
        <v>891780111</v>
      </c>
      <c r="D802" s="82" t="s">
        <v>68</v>
      </c>
      <c r="E802" s="144" t="s">
        <v>15187</v>
      </c>
      <c r="F802" s="145" t="s">
        <v>15188</v>
      </c>
      <c r="G802" s="138">
        <v>0</v>
      </c>
      <c r="H802" s="145"/>
      <c r="I802" s="86" t="s">
        <v>78</v>
      </c>
      <c r="J802" s="81" t="s">
        <v>1527</v>
      </c>
      <c r="K802" s="141" t="s">
        <v>14858</v>
      </c>
      <c r="L802" s="248">
        <v>3600000</v>
      </c>
      <c r="M802" s="81" t="s">
        <v>73</v>
      </c>
      <c r="N802" s="145"/>
      <c r="O802" s="87" t="s">
        <v>15189</v>
      </c>
      <c r="P802" s="87">
        <v>1128127123</v>
      </c>
      <c r="Q802" s="150">
        <v>1459</v>
      </c>
      <c r="R802" s="169">
        <v>45112</v>
      </c>
      <c r="S802" s="252">
        <v>64000000</v>
      </c>
      <c r="T802" s="169">
        <v>45118</v>
      </c>
      <c r="U802" s="566">
        <f>L802</f>
        <v>3600000</v>
      </c>
      <c r="V802" s="86" t="s">
        <v>70</v>
      </c>
      <c r="W802" s="143">
        <v>41947381</v>
      </c>
      <c r="X802" s="87" t="s">
        <v>11521</v>
      </c>
      <c r="Y802" s="145"/>
      <c r="Z802" s="201">
        <v>45118</v>
      </c>
      <c r="AA802" s="201">
        <v>45118</v>
      </c>
      <c r="AB802" s="201" t="s">
        <v>80</v>
      </c>
      <c r="AC802" s="201">
        <v>45131</v>
      </c>
      <c r="AD802" s="150">
        <f t="shared" si="57"/>
        <v>13</v>
      </c>
      <c r="AE802" s="150">
        <v>1</v>
      </c>
      <c r="AF802" s="567">
        <v>0</v>
      </c>
      <c r="AG802" s="150">
        <v>1</v>
      </c>
      <c r="AH802" s="201">
        <v>45138</v>
      </c>
      <c r="AI802" s="150">
        <f t="shared" si="58"/>
        <v>7</v>
      </c>
      <c r="AJ802" s="143">
        <v>0</v>
      </c>
      <c r="AK802" s="248">
        <v>0</v>
      </c>
      <c r="AL802" s="86" t="s">
        <v>80</v>
      </c>
      <c r="AM802" s="150">
        <v>0</v>
      </c>
      <c r="AN802" s="169" t="s">
        <v>80</v>
      </c>
      <c r="AO802" s="169" t="s">
        <v>80</v>
      </c>
      <c r="AP802" s="150">
        <f t="shared" si="61"/>
        <v>0</v>
      </c>
      <c r="AQ802" s="252">
        <f>+L802+AF802-AK802</f>
        <v>3600000</v>
      </c>
      <c r="AR802" s="86" t="s">
        <v>115</v>
      </c>
      <c r="AS802" s="143">
        <v>0</v>
      </c>
      <c r="AT802" s="203" t="s">
        <v>80</v>
      </c>
      <c r="AU802" s="248">
        <v>3600000</v>
      </c>
      <c r="AV802" s="364">
        <f t="shared" si="59"/>
        <v>0</v>
      </c>
      <c r="AW802" s="133">
        <f t="shared" si="60"/>
        <v>1</v>
      </c>
      <c r="AX802" s="201" t="s">
        <v>80</v>
      </c>
      <c r="AY802" s="86" t="s">
        <v>800</v>
      </c>
      <c r="AZ802" s="145" t="s">
        <v>15190</v>
      </c>
      <c r="BA802" s="81" t="s">
        <v>71</v>
      </c>
      <c r="BB802" s="81" t="s">
        <v>71</v>
      </c>
    </row>
    <row r="803" spans="2:54" s="296" customFormat="1" ht="15" customHeight="1" x14ac:dyDescent="0.2">
      <c r="B803" s="247">
        <v>2023</v>
      </c>
      <c r="C803" s="81">
        <v>891780111</v>
      </c>
      <c r="D803" s="82" t="s">
        <v>68</v>
      </c>
      <c r="E803" s="144" t="s">
        <v>15191</v>
      </c>
      <c r="F803" s="145" t="s">
        <v>15192</v>
      </c>
      <c r="G803" s="138">
        <v>0</v>
      </c>
      <c r="H803" s="145"/>
      <c r="I803" s="86" t="s">
        <v>78</v>
      </c>
      <c r="J803" s="81" t="s">
        <v>1527</v>
      </c>
      <c r="K803" s="141" t="s">
        <v>15193</v>
      </c>
      <c r="L803" s="248">
        <v>14000000</v>
      </c>
      <c r="M803" s="81" t="s">
        <v>73</v>
      </c>
      <c r="N803" s="145"/>
      <c r="O803" s="87" t="s">
        <v>12058</v>
      </c>
      <c r="P803" s="87">
        <v>1082908421</v>
      </c>
      <c r="Q803" s="150">
        <v>1458</v>
      </c>
      <c r="R803" s="169">
        <v>45112</v>
      </c>
      <c r="S803" s="252">
        <v>2321600000</v>
      </c>
      <c r="T803" s="169">
        <v>45118</v>
      </c>
      <c r="U803" s="566">
        <f>L803</f>
        <v>14000000</v>
      </c>
      <c r="V803" s="86" t="s">
        <v>70</v>
      </c>
      <c r="W803" s="143">
        <v>85449357</v>
      </c>
      <c r="X803" s="87" t="s">
        <v>2562</v>
      </c>
      <c r="Y803" s="145"/>
      <c r="Z803" s="201">
        <v>45118</v>
      </c>
      <c r="AA803" s="201">
        <v>45118</v>
      </c>
      <c r="AB803" s="201" t="s">
        <v>80</v>
      </c>
      <c r="AC803" s="201">
        <v>45260</v>
      </c>
      <c r="AD803" s="150">
        <f t="shared" si="57"/>
        <v>142</v>
      </c>
      <c r="AE803" s="150">
        <v>0</v>
      </c>
      <c r="AF803" s="567">
        <v>0</v>
      </c>
      <c r="AG803" s="150">
        <v>0</v>
      </c>
      <c r="AH803" s="156" t="s">
        <v>80</v>
      </c>
      <c r="AI803" s="150">
        <f t="shared" si="58"/>
        <v>0</v>
      </c>
      <c r="AJ803" s="143">
        <v>0</v>
      </c>
      <c r="AK803" s="248">
        <v>0</v>
      </c>
      <c r="AL803" s="86" t="s">
        <v>80</v>
      </c>
      <c r="AM803" s="150">
        <v>0</v>
      </c>
      <c r="AN803" s="169" t="s">
        <v>80</v>
      </c>
      <c r="AO803" s="169" t="s">
        <v>80</v>
      </c>
      <c r="AP803" s="150">
        <f t="shared" si="61"/>
        <v>0</v>
      </c>
      <c r="AQ803" s="252">
        <f>+L803+AF803-AK803</f>
        <v>14000000</v>
      </c>
      <c r="AR803" s="86" t="s">
        <v>115</v>
      </c>
      <c r="AS803" s="143">
        <v>0</v>
      </c>
      <c r="AT803" s="203" t="s">
        <v>80</v>
      </c>
      <c r="AU803" s="248">
        <v>11200000</v>
      </c>
      <c r="AV803" s="364">
        <f t="shared" si="59"/>
        <v>2800000</v>
      </c>
      <c r="AW803" s="133">
        <f t="shared" si="60"/>
        <v>0.8</v>
      </c>
      <c r="AX803" s="201" t="s">
        <v>80</v>
      </c>
      <c r="AY803" s="86" t="s">
        <v>72</v>
      </c>
      <c r="AZ803" s="145" t="s">
        <v>15194</v>
      </c>
      <c r="BA803" s="81" t="s">
        <v>71</v>
      </c>
      <c r="BB803" s="81" t="s">
        <v>71</v>
      </c>
    </row>
    <row r="804" spans="2:54" s="296" customFormat="1" ht="15" customHeight="1" x14ac:dyDescent="0.2">
      <c r="B804" s="247">
        <v>2023</v>
      </c>
      <c r="C804" s="81">
        <v>891780111</v>
      </c>
      <c r="D804" s="82" t="s">
        <v>68</v>
      </c>
      <c r="E804" s="144" t="s">
        <v>15195</v>
      </c>
      <c r="F804" s="145" t="s">
        <v>15196</v>
      </c>
      <c r="G804" s="138">
        <v>0</v>
      </c>
      <c r="H804" s="145"/>
      <c r="I804" s="86" t="s">
        <v>78</v>
      </c>
      <c r="J804" s="81" t="s">
        <v>1527</v>
      </c>
      <c r="K804" s="141" t="s">
        <v>15197</v>
      </c>
      <c r="L804" s="248">
        <v>12500000</v>
      </c>
      <c r="M804" s="81" t="s">
        <v>73</v>
      </c>
      <c r="N804" s="145"/>
      <c r="O804" s="87" t="s">
        <v>11504</v>
      </c>
      <c r="P804" s="87">
        <v>57428933</v>
      </c>
      <c r="Q804" s="150">
        <v>1458</v>
      </c>
      <c r="R804" s="169">
        <v>45112</v>
      </c>
      <c r="S804" s="252">
        <v>2321600000</v>
      </c>
      <c r="T804" s="169">
        <v>45118</v>
      </c>
      <c r="U804" s="566">
        <f>L804</f>
        <v>12500000</v>
      </c>
      <c r="V804" s="86" t="s">
        <v>70</v>
      </c>
      <c r="W804" s="143">
        <v>57435262</v>
      </c>
      <c r="X804" s="87" t="s">
        <v>15164</v>
      </c>
      <c r="Y804" s="145"/>
      <c r="Z804" s="201">
        <v>45118</v>
      </c>
      <c r="AA804" s="201">
        <v>45118</v>
      </c>
      <c r="AB804" s="201" t="s">
        <v>80</v>
      </c>
      <c r="AC804" s="201">
        <v>45260</v>
      </c>
      <c r="AD804" s="150">
        <f t="shared" si="57"/>
        <v>142</v>
      </c>
      <c r="AE804" s="150">
        <v>0</v>
      </c>
      <c r="AF804" s="567">
        <v>0</v>
      </c>
      <c r="AG804" s="150">
        <v>0</v>
      </c>
      <c r="AH804" s="156" t="s">
        <v>80</v>
      </c>
      <c r="AI804" s="150">
        <f t="shared" si="58"/>
        <v>0</v>
      </c>
      <c r="AJ804" s="143">
        <v>0</v>
      </c>
      <c r="AK804" s="248">
        <v>0</v>
      </c>
      <c r="AL804" s="86" t="s">
        <v>80</v>
      </c>
      <c r="AM804" s="150">
        <v>0</v>
      </c>
      <c r="AN804" s="169" t="s">
        <v>80</v>
      </c>
      <c r="AO804" s="169" t="s">
        <v>80</v>
      </c>
      <c r="AP804" s="150">
        <f t="shared" si="61"/>
        <v>0</v>
      </c>
      <c r="AQ804" s="252">
        <f>+L804+AF804-AK804</f>
        <v>12500000</v>
      </c>
      <c r="AR804" s="86" t="s">
        <v>115</v>
      </c>
      <c r="AS804" s="143">
        <v>0</v>
      </c>
      <c r="AT804" s="203" t="s">
        <v>80</v>
      </c>
      <c r="AU804" s="248">
        <v>10000000</v>
      </c>
      <c r="AV804" s="364">
        <f t="shared" si="59"/>
        <v>2500000</v>
      </c>
      <c r="AW804" s="133">
        <f t="shared" si="60"/>
        <v>0.8</v>
      </c>
      <c r="AX804" s="201" t="s">
        <v>80</v>
      </c>
      <c r="AY804" s="86" t="s">
        <v>72</v>
      </c>
      <c r="AZ804" s="145" t="s">
        <v>15198</v>
      </c>
      <c r="BA804" s="81" t="s">
        <v>71</v>
      </c>
      <c r="BB804" s="81" t="s">
        <v>71</v>
      </c>
    </row>
    <row r="805" spans="2:54" s="296" customFormat="1" ht="15" customHeight="1" x14ac:dyDescent="0.2">
      <c r="B805" s="247">
        <v>2023</v>
      </c>
      <c r="C805" s="81">
        <v>891780111</v>
      </c>
      <c r="D805" s="82" t="s">
        <v>68</v>
      </c>
      <c r="E805" s="144" t="s">
        <v>15199</v>
      </c>
      <c r="F805" s="145" t="s">
        <v>15200</v>
      </c>
      <c r="G805" s="138">
        <v>0</v>
      </c>
      <c r="H805" s="145"/>
      <c r="I805" s="86" t="s">
        <v>78</v>
      </c>
      <c r="J805" s="81" t="s">
        <v>1527</v>
      </c>
      <c r="K805" s="141" t="s">
        <v>15201</v>
      </c>
      <c r="L805" s="248">
        <v>15500000</v>
      </c>
      <c r="M805" s="81" t="s">
        <v>73</v>
      </c>
      <c r="N805" s="145"/>
      <c r="O805" s="87" t="s">
        <v>5403</v>
      </c>
      <c r="P805" s="87">
        <v>26671795</v>
      </c>
      <c r="Q805" s="150">
        <v>1458</v>
      </c>
      <c r="R805" s="169">
        <v>45112</v>
      </c>
      <c r="S805" s="252">
        <v>2321600000</v>
      </c>
      <c r="T805" s="169">
        <v>45118</v>
      </c>
      <c r="U805" s="566">
        <f>L805</f>
        <v>15500000</v>
      </c>
      <c r="V805" s="86" t="s">
        <v>70</v>
      </c>
      <c r="W805" s="143">
        <v>12548945</v>
      </c>
      <c r="X805" s="87" t="s">
        <v>12120</v>
      </c>
      <c r="Y805" s="145"/>
      <c r="Z805" s="201">
        <v>45118</v>
      </c>
      <c r="AA805" s="201">
        <v>45118</v>
      </c>
      <c r="AB805" s="201" t="s">
        <v>80</v>
      </c>
      <c r="AC805" s="201">
        <v>45260</v>
      </c>
      <c r="AD805" s="150">
        <f t="shared" si="57"/>
        <v>142</v>
      </c>
      <c r="AE805" s="150">
        <v>0</v>
      </c>
      <c r="AF805" s="567">
        <v>0</v>
      </c>
      <c r="AG805" s="150">
        <v>0</v>
      </c>
      <c r="AH805" s="156" t="s">
        <v>80</v>
      </c>
      <c r="AI805" s="150">
        <f t="shared" si="58"/>
        <v>0</v>
      </c>
      <c r="AJ805" s="143">
        <v>0</v>
      </c>
      <c r="AK805" s="248">
        <v>0</v>
      </c>
      <c r="AL805" s="86" t="s">
        <v>80</v>
      </c>
      <c r="AM805" s="150">
        <v>0</v>
      </c>
      <c r="AN805" s="169" t="s">
        <v>80</v>
      </c>
      <c r="AO805" s="169" t="s">
        <v>80</v>
      </c>
      <c r="AP805" s="150">
        <f t="shared" si="61"/>
        <v>0</v>
      </c>
      <c r="AQ805" s="252">
        <f>+L805+AF805-AK805</f>
        <v>15500000</v>
      </c>
      <c r="AR805" s="86" t="s">
        <v>115</v>
      </c>
      <c r="AS805" s="143">
        <v>0</v>
      </c>
      <c r="AT805" s="203" t="s">
        <v>80</v>
      </c>
      <c r="AU805" s="248">
        <v>12400000</v>
      </c>
      <c r="AV805" s="364">
        <f t="shared" si="59"/>
        <v>3100000</v>
      </c>
      <c r="AW805" s="133">
        <f t="shared" si="60"/>
        <v>0.8</v>
      </c>
      <c r="AX805" s="201" t="s">
        <v>80</v>
      </c>
      <c r="AY805" s="86" t="s">
        <v>72</v>
      </c>
      <c r="AZ805" s="145" t="s">
        <v>15202</v>
      </c>
      <c r="BA805" s="81" t="s">
        <v>71</v>
      </c>
      <c r="BB805" s="81" t="s">
        <v>71</v>
      </c>
    </row>
    <row r="806" spans="2:54" s="296" customFormat="1" ht="15" customHeight="1" x14ac:dyDescent="0.2">
      <c r="B806" s="247">
        <v>2023</v>
      </c>
      <c r="C806" s="81">
        <v>891780111</v>
      </c>
      <c r="D806" s="82" t="s">
        <v>68</v>
      </c>
      <c r="E806" s="144" t="s">
        <v>15203</v>
      </c>
      <c r="F806" s="145" t="s">
        <v>15204</v>
      </c>
      <c r="G806" s="138">
        <v>0</v>
      </c>
      <c r="H806" s="145"/>
      <c r="I806" s="86" t="s">
        <v>78</v>
      </c>
      <c r="J806" s="81" t="s">
        <v>1527</v>
      </c>
      <c r="K806" s="141" t="s">
        <v>15205</v>
      </c>
      <c r="L806" s="248">
        <v>39000000</v>
      </c>
      <c r="M806" s="81" t="s">
        <v>73</v>
      </c>
      <c r="N806" s="145"/>
      <c r="O806" s="87" t="s">
        <v>11515</v>
      </c>
      <c r="P806" s="87">
        <v>85468614</v>
      </c>
      <c r="Q806" s="150">
        <v>1458</v>
      </c>
      <c r="R806" s="169">
        <v>45112</v>
      </c>
      <c r="S806" s="252">
        <v>2321600000</v>
      </c>
      <c r="T806" s="169">
        <v>45118</v>
      </c>
      <c r="U806" s="566">
        <f>L806</f>
        <v>39000000</v>
      </c>
      <c r="V806" s="86" t="s">
        <v>70</v>
      </c>
      <c r="W806" s="143">
        <v>85455983</v>
      </c>
      <c r="X806" s="87" t="s">
        <v>11488</v>
      </c>
      <c r="Y806" s="145"/>
      <c r="Z806" s="201">
        <v>45118</v>
      </c>
      <c r="AA806" s="201">
        <v>45118</v>
      </c>
      <c r="AB806" s="201" t="s">
        <v>80</v>
      </c>
      <c r="AC806" s="201">
        <v>45260</v>
      </c>
      <c r="AD806" s="150">
        <f t="shared" si="57"/>
        <v>142</v>
      </c>
      <c r="AE806" s="150">
        <v>0</v>
      </c>
      <c r="AF806" s="567">
        <v>0</v>
      </c>
      <c r="AG806" s="150">
        <v>0</v>
      </c>
      <c r="AH806" s="156" t="s">
        <v>80</v>
      </c>
      <c r="AI806" s="150">
        <f t="shared" si="58"/>
        <v>0</v>
      </c>
      <c r="AJ806" s="143">
        <v>0</v>
      </c>
      <c r="AK806" s="248">
        <v>0</v>
      </c>
      <c r="AL806" s="86" t="s">
        <v>80</v>
      </c>
      <c r="AM806" s="150">
        <v>0</v>
      </c>
      <c r="AN806" s="169" t="s">
        <v>80</v>
      </c>
      <c r="AO806" s="169" t="s">
        <v>80</v>
      </c>
      <c r="AP806" s="150">
        <f t="shared" si="61"/>
        <v>0</v>
      </c>
      <c r="AQ806" s="252">
        <f>+L806+AF806-AK806</f>
        <v>39000000</v>
      </c>
      <c r="AR806" s="86" t="s">
        <v>115</v>
      </c>
      <c r="AS806" s="143">
        <v>0</v>
      </c>
      <c r="AT806" s="203" t="s">
        <v>80</v>
      </c>
      <c r="AU806" s="248">
        <v>31200000</v>
      </c>
      <c r="AV806" s="364">
        <f t="shared" si="59"/>
        <v>7800000</v>
      </c>
      <c r="AW806" s="133">
        <f t="shared" si="60"/>
        <v>0.8</v>
      </c>
      <c r="AX806" s="201" t="s">
        <v>80</v>
      </c>
      <c r="AY806" s="86" t="s">
        <v>72</v>
      </c>
      <c r="AZ806" s="145" t="s">
        <v>15206</v>
      </c>
      <c r="BA806" s="81" t="s">
        <v>71</v>
      </c>
      <c r="BB806" s="81" t="s">
        <v>71</v>
      </c>
    </row>
    <row r="807" spans="2:54" s="296" customFormat="1" ht="15" customHeight="1" x14ac:dyDescent="0.2">
      <c r="B807" s="247">
        <v>2023</v>
      </c>
      <c r="C807" s="81">
        <v>891780111</v>
      </c>
      <c r="D807" s="82" t="s">
        <v>68</v>
      </c>
      <c r="E807" s="144" t="s">
        <v>15207</v>
      </c>
      <c r="F807" s="145" t="s">
        <v>15208</v>
      </c>
      <c r="G807" s="138">
        <v>0</v>
      </c>
      <c r="H807" s="145"/>
      <c r="I807" s="86" t="s">
        <v>78</v>
      </c>
      <c r="J807" s="81" t="s">
        <v>1527</v>
      </c>
      <c r="K807" s="141" t="s">
        <v>15209</v>
      </c>
      <c r="L807" s="248">
        <v>25000000</v>
      </c>
      <c r="M807" s="81" t="s">
        <v>73</v>
      </c>
      <c r="N807" s="145"/>
      <c r="O807" s="87" t="s">
        <v>228</v>
      </c>
      <c r="P807" s="87">
        <v>1082939683</v>
      </c>
      <c r="Q807" s="150">
        <v>1458</v>
      </c>
      <c r="R807" s="169">
        <v>45112</v>
      </c>
      <c r="S807" s="252">
        <v>2321600000</v>
      </c>
      <c r="T807" s="169">
        <v>45119</v>
      </c>
      <c r="U807" s="566">
        <f>L807</f>
        <v>25000000</v>
      </c>
      <c r="V807" s="86" t="s">
        <v>70</v>
      </c>
      <c r="W807" s="143">
        <v>85455983</v>
      </c>
      <c r="X807" s="87" t="s">
        <v>11488</v>
      </c>
      <c r="Y807" s="145"/>
      <c r="Z807" s="201">
        <v>45119</v>
      </c>
      <c r="AA807" s="201">
        <v>45119</v>
      </c>
      <c r="AB807" s="201" t="s">
        <v>80</v>
      </c>
      <c r="AC807" s="201">
        <v>45260</v>
      </c>
      <c r="AD807" s="150">
        <f t="shared" si="57"/>
        <v>141</v>
      </c>
      <c r="AE807" s="150">
        <v>0</v>
      </c>
      <c r="AF807" s="567">
        <v>0</v>
      </c>
      <c r="AG807" s="150">
        <v>0</v>
      </c>
      <c r="AH807" s="156" t="s">
        <v>80</v>
      </c>
      <c r="AI807" s="150">
        <f t="shared" si="58"/>
        <v>0</v>
      </c>
      <c r="AJ807" s="143">
        <v>0</v>
      </c>
      <c r="AK807" s="248">
        <v>0</v>
      </c>
      <c r="AL807" s="86" t="s">
        <v>80</v>
      </c>
      <c r="AM807" s="150">
        <v>0</v>
      </c>
      <c r="AN807" s="169" t="s">
        <v>80</v>
      </c>
      <c r="AO807" s="169" t="s">
        <v>80</v>
      </c>
      <c r="AP807" s="150">
        <f t="shared" si="61"/>
        <v>0</v>
      </c>
      <c r="AQ807" s="252">
        <f>+L807+AF807-AK807</f>
        <v>25000000</v>
      </c>
      <c r="AR807" s="86" t="s">
        <v>115</v>
      </c>
      <c r="AS807" s="143">
        <v>0</v>
      </c>
      <c r="AT807" s="203" t="s">
        <v>80</v>
      </c>
      <c r="AU807" s="248">
        <v>25000000</v>
      </c>
      <c r="AV807" s="364">
        <f t="shared" si="59"/>
        <v>0</v>
      </c>
      <c r="AW807" s="133">
        <f t="shared" si="60"/>
        <v>1</v>
      </c>
      <c r="AX807" s="201" t="s">
        <v>80</v>
      </c>
      <c r="AY807" s="86" t="s">
        <v>800</v>
      </c>
      <c r="AZ807" s="145" t="s">
        <v>15210</v>
      </c>
      <c r="BA807" s="81" t="s">
        <v>71</v>
      </c>
      <c r="BB807" s="81" t="s">
        <v>71</v>
      </c>
    </row>
    <row r="808" spans="2:54" s="296" customFormat="1" ht="15" customHeight="1" x14ac:dyDescent="0.2">
      <c r="B808" s="247">
        <v>2023</v>
      </c>
      <c r="C808" s="81">
        <v>891780111</v>
      </c>
      <c r="D808" s="82" t="s">
        <v>68</v>
      </c>
      <c r="E808" s="144" t="s">
        <v>15211</v>
      </c>
      <c r="F808" s="145" t="s">
        <v>15212</v>
      </c>
      <c r="G808" s="138">
        <v>0</v>
      </c>
      <c r="H808" s="145"/>
      <c r="I808" s="86" t="s">
        <v>78</v>
      </c>
      <c r="J808" s="81" t="s">
        <v>1527</v>
      </c>
      <c r="K808" s="141" t="s">
        <v>14965</v>
      </c>
      <c r="L808" s="248">
        <v>15500000</v>
      </c>
      <c r="M808" s="81" t="s">
        <v>73</v>
      </c>
      <c r="N808" s="145"/>
      <c r="O808" s="87" t="s">
        <v>12009</v>
      </c>
      <c r="P808" s="87">
        <v>1065883393</v>
      </c>
      <c r="Q808" s="150">
        <v>1458</v>
      </c>
      <c r="R808" s="169">
        <v>45112</v>
      </c>
      <c r="S808" s="252">
        <v>2321600000</v>
      </c>
      <c r="T808" s="169">
        <v>45119</v>
      </c>
      <c r="U808" s="566">
        <f>L808</f>
        <v>15500000</v>
      </c>
      <c r="V808" s="86" t="s">
        <v>70</v>
      </c>
      <c r="W808" s="143">
        <v>15443332</v>
      </c>
      <c r="X808" s="87" t="s">
        <v>9540</v>
      </c>
      <c r="Y808" s="145"/>
      <c r="Z808" s="201">
        <v>45119</v>
      </c>
      <c r="AA808" s="201">
        <v>45119</v>
      </c>
      <c r="AB808" s="201" t="s">
        <v>80</v>
      </c>
      <c r="AC808" s="201">
        <v>45260</v>
      </c>
      <c r="AD808" s="150">
        <f t="shared" si="57"/>
        <v>141</v>
      </c>
      <c r="AE808" s="150">
        <v>0</v>
      </c>
      <c r="AF808" s="567">
        <v>0</v>
      </c>
      <c r="AG808" s="150">
        <v>0</v>
      </c>
      <c r="AH808" s="156" t="s">
        <v>80</v>
      </c>
      <c r="AI808" s="150">
        <f t="shared" si="58"/>
        <v>0</v>
      </c>
      <c r="AJ808" s="143">
        <v>0</v>
      </c>
      <c r="AK808" s="248">
        <v>0</v>
      </c>
      <c r="AL808" s="86" t="s">
        <v>80</v>
      </c>
      <c r="AM808" s="150">
        <v>0</v>
      </c>
      <c r="AN808" s="169" t="s">
        <v>80</v>
      </c>
      <c r="AO808" s="169" t="s">
        <v>80</v>
      </c>
      <c r="AP808" s="150">
        <f t="shared" si="61"/>
        <v>0</v>
      </c>
      <c r="AQ808" s="252">
        <f>+L808+AF808-AK808</f>
        <v>15500000</v>
      </c>
      <c r="AR808" s="86" t="s">
        <v>115</v>
      </c>
      <c r="AS808" s="143">
        <v>0</v>
      </c>
      <c r="AT808" s="203" t="s">
        <v>80</v>
      </c>
      <c r="AU808" s="248">
        <v>12400000</v>
      </c>
      <c r="AV808" s="364">
        <f t="shared" si="59"/>
        <v>3100000</v>
      </c>
      <c r="AW808" s="133">
        <f t="shared" si="60"/>
        <v>0.8</v>
      </c>
      <c r="AX808" s="201" t="s">
        <v>80</v>
      </c>
      <c r="AY808" s="86" t="s">
        <v>72</v>
      </c>
      <c r="AZ808" s="145" t="s">
        <v>15213</v>
      </c>
      <c r="BA808" s="81" t="s">
        <v>71</v>
      </c>
      <c r="BB808" s="81" t="s">
        <v>71</v>
      </c>
    </row>
    <row r="809" spans="2:54" s="296" customFormat="1" ht="15" customHeight="1" x14ac:dyDescent="0.2">
      <c r="B809" s="247">
        <v>2023</v>
      </c>
      <c r="C809" s="81">
        <v>891780111</v>
      </c>
      <c r="D809" s="82" t="s">
        <v>68</v>
      </c>
      <c r="E809" s="144" t="s">
        <v>15214</v>
      </c>
      <c r="F809" s="145" t="s">
        <v>15215</v>
      </c>
      <c r="G809" s="138">
        <v>0</v>
      </c>
      <c r="H809" s="145"/>
      <c r="I809" s="86" t="s">
        <v>78</v>
      </c>
      <c r="J809" s="81" t="s">
        <v>120</v>
      </c>
      <c r="K809" s="141" t="s">
        <v>15216</v>
      </c>
      <c r="L809" s="248">
        <v>15500000</v>
      </c>
      <c r="M809" s="81" t="s">
        <v>73</v>
      </c>
      <c r="N809" s="145"/>
      <c r="O809" s="87" t="s">
        <v>14149</v>
      </c>
      <c r="P809" s="87">
        <v>1082857989</v>
      </c>
      <c r="Q809" s="150">
        <v>1501</v>
      </c>
      <c r="R809" s="169">
        <v>45118</v>
      </c>
      <c r="S809" s="252">
        <v>106000000</v>
      </c>
      <c r="T809" s="169">
        <v>45119</v>
      </c>
      <c r="U809" s="566">
        <f>L809</f>
        <v>15500000</v>
      </c>
      <c r="V809" s="86" t="s">
        <v>70</v>
      </c>
      <c r="W809" s="143">
        <v>72175281</v>
      </c>
      <c r="X809" s="87" t="s">
        <v>10639</v>
      </c>
      <c r="Y809" s="145"/>
      <c r="Z809" s="201">
        <v>45119</v>
      </c>
      <c r="AA809" s="201">
        <v>45119</v>
      </c>
      <c r="AB809" s="201" t="s">
        <v>80</v>
      </c>
      <c r="AC809" s="201">
        <v>45260</v>
      </c>
      <c r="AD809" s="150">
        <f t="shared" si="57"/>
        <v>141</v>
      </c>
      <c r="AE809" s="150">
        <v>0</v>
      </c>
      <c r="AF809" s="567">
        <v>0</v>
      </c>
      <c r="AG809" s="150">
        <v>0</v>
      </c>
      <c r="AH809" s="156" t="s">
        <v>80</v>
      </c>
      <c r="AI809" s="150">
        <f t="shared" si="58"/>
        <v>0</v>
      </c>
      <c r="AJ809" s="143">
        <v>0</v>
      </c>
      <c r="AK809" s="248">
        <v>0</v>
      </c>
      <c r="AL809" s="86" t="s">
        <v>80</v>
      </c>
      <c r="AM809" s="150">
        <v>0</v>
      </c>
      <c r="AN809" s="169" t="s">
        <v>80</v>
      </c>
      <c r="AO809" s="169" t="s">
        <v>80</v>
      </c>
      <c r="AP809" s="150">
        <f t="shared" si="61"/>
        <v>0</v>
      </c>
      <c r="AQ809" s="252">
        <f>+L809+AF809-AK809</f>
        <v>15500000</v>
      </c>
      <c r="AR809" s="86" t="s">
        <v>115</v>
      </c>
      <c r="AS809" s="143">
        <v>0</v>
      </c>
      <c r="AT809" s="203" t="s">
        <v>80</v>
      </c>
      <c r="AU809" s="248">
        <v>12400000</v>
      </c>
      <c r="AV809" s="364">
        <f t="shared" si="59"/>
        <v>3100000</v>
      </c>
      <c r="AW809" s="133">
        <f t="shared" si="60"/>
        <v>0.8</v>
      </c>
      <c r="AX809" s="201" t="s">
        <v>80</v>
      </c>
      <c r="AY809" s="86" t="s">
        <v>72</v>
      </c>
      <c r="AZ809" s="145" t="s">
        <v>15217</v>
      </c>
      <c r="BA809" s="81" t="s">
        <v>71</v>
      </c>
      <c r="BB809" s="81" t="s">
        <v>71</v>
      </c>
    </row>
    <row r="810" spans="2:54" s="296" customFormat="1" ht="15" customHeight="1" x14ac:dyDescent="0.2">
      <c r="B810" s="247">
        <v>2023</v>
      </c>
      <c r="C810" s="81">
        <v>891780111</v>
      </c>
      <c r="D810" s="82" t="s">
        <v>68</v>
      </c>
      <c r="E810" s="144" t="s">
        <v>15218</v>
      </c>
      <c r="F810" s="145" t="s">
        <v>15219</v>
      </c>
      <c r="G810" s="138">
        <v>0</v>
      </c>
      <c r="H810" s="145"/>
      <c r="I810" s="86" t="s">
        <v>78</v>
      </c>
      <c r="J810" s="81" t="s">
        <v>120</v>
      </c>
      <c r="K810" s="141" t="s">
        <v>15220</v>
      </c>
      <c r="L810" s="248">
        <v>15500000</v>
      </c>
      <c r="M810" s="81" t="s">
        <v>73</v>
      </c>
      <c r="N810" s="145"/>
      <c r="O810" s="87" t="s">
        <v>11605</v>
      </c>
      <c r="P810" s="87">
        <v>85468611</v>
      </c>
      <c r="Q810" s="150">
        <v>1501</v>
      </c>
      <c r="R810" s="169">
        <v>45118</v>
      </c>
      <c r="S810" s="252">
        <v>106000000</v>
      </c>
      <c r="T810" s="169">
        <v>45119</v>
      </c>
      <c r="U810" s="566">
        <f>L810</f>
        <v>15500000</v>
      </c>
      <c r="V810" s="86" t="s">
        <v>70</v>
      </c>
      <c r="W810" s="143">
        <v>72175281</v>
      </c>
      <c r="X810" s="87" t="s">
        <v>10639</v>
      </c>
      <c r="Y810" s="145"/>
      <c r="Z810" s="201">
        <v>45119</v>
      </c>
      <c r="AA810" s="201">
        <v>45119</v>
      </c>
      <c r="AB810" s="201" t="s">
        <v>80</v>
      </c>
      <c r="AC810" s="201">
        <v>45260</v>
      </c>
      <c r="AD810" s="150">
        <f t="shared" si="57"/>
        <v>141</v>
      </c>
      <c r="AE810" s="150">
        <v>0</v>
      </c>
      <c r="AF810" s="567">
        <v>0</v>
      </c>
      <c r="AG810" s="150">
        <v>0</v>
      </c>
      <c r="AH810" s="156" t="s">
        <v>80</v>
      </c>
      <c r="AI810" s="150">
        <f t="shared" si="58"/>
        <v>0</v>
      </c>
      <c r="AJ810" s="143">
        <v>0</v>
      </c>
      <c r="AK810" s="248">
        <v>0</v>
      </c>
      <c r="AL810" s="86" t="s">
        <v>80</v>
      </c>
      <c r="AM810" s="150">
        <v>0</v>
      </c>
      <c r="AN810" s="169" t="s">
        <v>80</v>
      </c>
      <c r="AO810" s="169" t="s">
        <v>80</v>
      </c>
      <c r="AP810" s="150">
        <f t="shared" si="61"/>
        <v>0</v>
      </c>
      <c r="AQ810" s="252">
        <f>+L810+AF810-AK810</f>
        <v>15500000</v>
      </c>
      <c r="AR810" s="86" t="s">
        <v>115</v>
      </c>
      <c r="AS810" s="143">
        <v>0</v>
      </c>
      <c r="AT810" s="203" t="s">
        <v>80</v>
      </c>
      <c r="AU810" s="248">
        <v>12400000</v>
      </c>
      <c r="AV810" s="364">
        <f t="shared" si="59"/>
        <v>3100000</v>
      </c>
      <c r="AW810" s="133">
        <f t="shared" si="60"/>
        <v>0.8</v>
      </c>
      <c r="AX810" s="201" t="s">
        <v>80</v>
      </c>
      <c r="AY810" s="86" t="s">
        <v>72</v>
      </c>
      <c r="AZ810" s="145" t="s">
        <v>15221</v>
      </c>
      <c r="BA810" s="81" t="s">
        <v>71</v>
      </c>
      <c r="BB810" s="81" t="s">
        <v>71</v>
      </c>
    </row>
    <row r="811" spans="2:54" s="296" customFormat="1" ht="15" customHeight="1" x14ac:dyDescent="0.2">
      <c r="B811" s="247">
        <v>2023</v>
      </c>
      <c r="C811" s="81">
        <v>891780111</v>
      </c>
      <c r="D811" s="82" t="s">
        <v>68</v>
      </c>
      <c r="E811" s="144" t="s">
        <v>15222</v>
      </c>
      <c r="F811" s="145" t="s">
        <v>15223</v>
      </c>
      <c r="G811" s="138">
        <v>0</v>
      </c>
      <c r="H811" s="145"/>
      <c r="I811" s="86" t="s">
        <v>78</v>
      </c>
      <c r="J811" s="81" t="s">
        <v>120</v>
      </c>
      <c r="K811" s="141" t="s">
        <v>15224</v>
      </c>
      <c r="L811" s="248">
        <v>15500000</v>
      </c>
      <c r="M811" s="81" t="s">
        <v>73</v>
      </c>
      <c r="N811" s="145"/>
      <c r="O811" s="87" t="s">
        <v>14104</v>
      </c>
      <c r="P811" s="87">
        <v>1083017229</v>
      </c>
      <c r="Q811" s="150">
        <v>1501</v>
      </c>
      <c r="R811" s="169">
        <v>45118</v>
      </c>
      <c r="S811" s="252">
        <v>106000000</v>
      </c>
      <c r="T811" s="169">
        <v>45119</v>
      </c>
      <c r="U811" s="566">
        <f>L811</f>
        <v>15500000</v>
      </c>
      <c r="V811" s="86" t="s">
        <v>70</v>
      </c>
      <c r="W811" s="143">
        <v>72175281</v>
      </c>
      <c r="X811" s="87" t="s">
        <v>10639</v>
      </c>
      <c r="Y811" s="145"/>
      <c r="Z811" s="201">
        <v>45119</v>
      </c>
      <c r="AA811" s="201">
        <v>45119</v>
      </c>
      <c r="AB811" s="201" t="s">
        <v>80</v>
      </c>
      <c r="AC811" s="201">
        <v>45260</v>
      </c>
      <c r="AD811" s="150">
        <f t="shared" ref="AD811:AD874" si="62">+IF(AB811="1800-01-01",AC811-AA811,AC811-AB811)</f>
        <v>141</v>
      </c>
      <c r="AE811" s="150">
        <v>0</v>
      </c>
      <c r="AF811" s="567">
        <v>0</v>
      </c>
      <c r="AG811" s="150">
        <v>0</v>
      </c>
      <c r="AH811" s="156" t="s">
        <v>80</v>
      </c>
      <c r="AI811" s="150">
        <f t="shared" si="58"/>
        <v>0</v>
      </c>
      <c r="AJ811" s="143">
        <v>0</v>
      </c>
      <c r="AK811" s="248">
        <v>0</v>
      </c>
      <c r="AL811" s="86" t="s">
        <v>80</v>
      </c>
      <c r="AM811" s="150">
        <v>0</v>
      </c>
      <c r="AN811" s="169" t="s">
        <v>80</v>
      </c>
      <c r="AO811" s="169" t="s">
        <v>80</v>
      </c>
      <c r="AP811" s="150">
        <f t="shared" si="61"/>
        <v>0</v>
      </c>
      <c r="AQ811" s="252">
        <f>+L811+AF811-AK811</f>
        <v>15500000</v>
      </c>
      <c r="AR811" s="86" t="s">
        <v>115</v>
      </c>
      <c r="AS811" s="143">
        <v>0</v>
      </c>
      <c r="AT811" s="203" t="s">
        <v>80</v>
      </c>
      <c r="AU811" s="248">
        <v>12400000</v>
      </c>
      <c r="AV811" s="364">
        <f t="shared" si="59"/>
        <v>3100000</v>
      </c>
      <c r="AW811" s="133">
        <f t="shared" si="60"/>
        <v>0.8</v>
      </c>
      <c r="AX811" s="201" t="s">
        <v>80</v>
      </c>
      <c r="AY811" s="86" t="s">
        <v>72</v>
      </c>
      <c r="AZ811" s="145" t="s">
        <v>15225</v>
      </c>
      <c r="BA811" s="81" t="s">
        <v>71</v>
      </c>
      <c r="BB811" s="81" t="s">
        <v>71</v>
      </c>
    </row>
    <row r="812" spans="2:54" s="296" customFormat="1" ht="15" customHeight="1" x14ac:dyDescent="0.2">
      <c r="B812" s="247">
        <v>2023</v>
      </c>
      <c r="C812" s="81">
        <v>891780111</v>
      </c>
      <c r="D812" s="82" t="s">
        <v>68</v>
      </c>
      <c r="E812" s="144" t="s">
        <v>15226</v>
      </c>
      <c r="F812" s="145" t="s">
        <v>15227</v>
      </c>
      <c r="G812" s="138">
        <v>0</v>
      </c>
      <c r="H812" s="145"/>
      <c r="I812" s="86" t="s">
        <v>78</v>
      </c>
      <c r="J812" s="81" t="s">
        <v>120</v>
      </c>
      <c r="K812" s="141" t="s">
        <v>15228</v>
      </c>
      <c r="L812" s="248">
        <v>14000000</v>
      </c>
      <c r="M812" s="81" t="s">
        <v>73</v>
      </c>
      <c r="N812" s="145"/>
      <c r="O812" s="87" t="s">
        <v>14109</v>
      </c>
      <c r="P812" s="87">
        <v>1082976463</v>
      </c>
      <c r="Q812" s="150">
        <v>1501</v>
      </c>
      <c r="R812" s="169">
        <v>45118</v>
      </c>
      <c r="S812" s="252">
        <v>106000000</v>
      </c>
      <c r="T812" s="169">
        <v>45119</v>
      </c>
      <c r="U812" s="566">
        <f>L812</f>
        <v>14000000</v>
      </c>
      <c r="V812" s="86" t="s">
        <v>70</v>
      </c>
      <c r="W812" s="143">
        <v>72175281</v>
      </c>
      <c r="X812" s="87" t="s">
        <v>10639</v>
      </c>
      <c r="Y812" s="145"/>
      <c r="Z812" s="201">
        <v>45119</v>
      </c>
      <c r="AA812" s="201">
        <v>45119</v>
      </c>
      <c r="AB812" s="201" t="s">
        <v>80</v>
      </c>
      <c r="AC812" s="201">
        <v>45260</v>
      </c>
      <c r="AD812" s="150">
        <f t="shared" si="62"/>
        <v>141</v>
      </c>
      <c r="AE812" s="150">
        <v>0</v>
      </c>
      <c r="AF812" s="567">
        <v>0</v>
      </c>
      <c r="AG812" s="150">
        <v>0</v>
      </c>
      <c r="AH812" s="156" t="s">
        <v>80</v>
      </c>
      <c r="AI812" s="150">
        <f t="shared" si="58"/>
        <v>0</v>
      </c>
      <c r="AJ812" s="143">
        <v>0</v>
      </c>
      <c r="AK812" s="248">
        <v>0</v>
      </c>
      <c r="AL812" s="86" t="s">
        <v>80</v>
      </c>
      <c r="AM812" s="150">
        <v>0</v>
      </c>
      <c r="AN812" s="169" t="s">
        <v>80</v>
      </c>
      <c r="AO812" s="169" t="s">
        <v>80</v>
      </c>
      <c r="AP812" s="150">
        <f t="shared" si="61"/>
        <v>0</v>
      </c>
      <c r="AQ812" s="252">
        <f>+L812+AF812-AK812</f>
        <v>14000000</v>
      </c>
      <c r="AR812" s="86" t="s">
        <v>115</v>
      </c>
      <c r="AS812" s="143">
        <v>0</v>
      </c>
      <c r="AT812" s="203" t="s">
        <v>80</v>
      </c>
      <c r="AU812" s="248">
        <v>11200000</v>
      </c>
      <c r="AV812" s="364">
        <f t="shared" si="59"/>
        <v>2800000</v>
      </c>
      <c r="AW812" s="133">
        <f t="shared" si="60"/>
        <v>0.8</v>
      </c>
      <c r="AX812" s="201" t="s">
        <v>80</v>
      </c>
      <c r="AY812" s="86" t="s">
        <v>72</v>
      </c>
      <c r="AZ812" s="145" t="s">
        <v>15229</v>
      </c>
      <c r="BA812" s="81" t="s">
        <v>71</v>
      </c>
      <c r="BB812" s="81" t="s">
        <v>71</v>
      </c>
    </row>
    <row r="813" spans="2:54" s="296" customFormat="1" ht="15" customHeight="1" x14ac:dyDescent="0.2">
      <c r="B813" s="247">
        <v>2023</v>
      </c>
      <c r="C813" s="81">
        <v>891780111</v>
      </c>
      <c r="D813" s="82" t="s">
        <v>68</v>
      </c>
      <c r="E813" s="144" t="s">
        <v>15230</v>
      </c>
      <c r="F813" s="145" t="s">
        <v>15231</v>
      </c>
      <c r="G813" s="138">
        <v>0</v>
      </c>
      <c r="H813" s="145"/>
      <c r="I813" s="86" t="s">
        <v>78</v>
      </c>
      <c r="J813" s="81" t="s">
        <v>120</v>
      </c>
      <c r="K813" s="141" t="s">
        <v>15232</v>
      </c>
      <c r="L813" s="248">
        <v>14000000</v>
      </c>
      <c r="M813" s="81" t="s">
        <v>73</v>
      </c>
      <c r="N813" s="145"/>
      <c r="O813" s="87" t="s">
        <v>13160</v>
      </c>
      <c r="P813" s="87">
        <v>1020736975</v>
      </c>
      <c r="Q813" s="150">
        <v>1501</v>
      </c>
      <c r="R813" s="169">
        <v>45118</v>
      </c>
      <c r="S813" s="252">
        <v>106000000</v>
      </c>
      <c r="T813" s="169">
        <v>45119</v>
      </c>
      <c r="U813" s="566">
        <f>L813</f>
        <v>14000000</v>
      </c>
      <c r="V813" s="86" t="s">
        <v>70</v>
      </c>
      <c r="W813" s="143">
        <v>72175281</v>
      </c>
      <c r="X813" s="87" t="s">
        <v>10639</v>
      </c>
      <c r="Y813" s="145"/>
      <c r="Z813" s="201">
        <v>45119</v>
      </c>
      <c r="AA813" s="201">
        <v>45119</v>
      </c>
      <c r="AB813" s="201" t="s">
        <v>80</v>
      </c>
      <c r="AC813" s="201">
        <v>45260</v>
      </c>
      <c r="AD813" s="150">
        <f t="shared" si="62"/>
        <v>141</v>
      </c>
      <c r="AE813" s="150">
        <v>0</v>
      </c>
      <c r="AF813" s="567">
        <v>0</v>
      </c>
      <c r="AG813" s="150">
        <v>0</v>
      </c>
      <c r="AH813" s="156" t="s">
        <v>80</v>
      </c>
      <c r="AI813" s="150">
        <f t="shared" si="58"/>
        <v>0</v>
      </c>
      <c r="AJ813" s="143">
        <v>1</v>
      </c>
      <c r="AK813" s="248">
        <v>8400000</v>
      </c>
      <c r="AL813" s="156">
        <v>45169</v>
      </c>
      <c r="AM813" s="150">
        <v>0</v>
      </c>
      <c r="AN813" s="169" t="s">
        <v>80</v>
      </c>
      <c r="AO813" s="169" t="s">
        <v>80</v>
      </c>
      <c r="AP813" s="150">
        <f t="shared" si="61"/>
        <v>0</v>
      </c>
      <c r="AQ813" s="252">
        <f>+L813+AF813-AK813</f>
        <v>5600000</v>
      </c>
      <c r="AR813" s="86" t="s">
        <v>115</v>
      </c>
      <c r="AS813" s="143">
        <v>0</v>
      </c>
      <c r="AT813" s="203" t="s">
        <v>80</v>
      </c>
      <c r="AU813" s="248">
        <v>5600000</v>
      </c>
      <c r="AV813" s="364">
        <f t="shared" si="59"/>
        <v>0</v>
      </c>
      <c r="AW813" s="133">
        <f t="shared" si="60"/>
        <v>1</v>
      </c>
      <c r="AX813" s="201">
        <v>45181</v>
      </c>
      <c r="AY813" s="86" t="s">
        <v>253</v>
      </c>
      <c r="AZ813" s="145" t="s">
        <v>15233</v>
      </c>
      <c r="BA813" s="81" t="s">
        <v>71</v>
      </c>
      <c r="BB813" s="81" t="s">
        <v>71</v>
      </c>
    </row>
    <row r="814" spans="2:54" s="296" customFormat="1" ht="15" customHeight="1" x14ac:dyDescent="0.2">
      <c r="B814" s="247">
        <v>2023</v>
      </c>
      <c r="C814" s="81">
        <v>891780111</v>
      </c>
      <c r="D814" s="82" t="s">
        <v>68</v>
      </c>
      <c r="E814" s="144" t="s">
        <v>15234</v>
      </c>
      <c r="F814" s="145" t="s">
        <v>15235</v>
      </c>
      <c r="G814" s="138">
        <v>0</v>
      </c>
      <c r="H814" s="145"/>
      <c r="I814" s="86" t="s">
        <v>78</v>
      </c>
      <c r="J814" s="81" t="s">
        <v>120</v>
      </c>
      <c r="K814" s="141" t="s">
        <v>15236</v>
      </c>
      <c r="L814" s="248">
        <v>17000000</v>
      </c>
      <c r="M814" s="81" t="s">
        <v>73</v>
      </c>
      <c r="N814" s="145"/>
      <c r="O814" s="87" t="s">
        <v>14318</v>
      </c>
      <c r="P814" s="87">
        <v>7600549</v>
      </c>
      <c r="Q814" s="150">
        <v>1501</v>
      </c>
      <c r="R814" s="169">
        <v>45118</v>
      </c>
      <c r="S814" s="252">
        <v>106000000</v>
      </c>
      <c r="T814" s="169">
        <v>45119</v>
      </c>
      <c r="U814" s="566">
        <f>L814</f>
        <v>17000000</v>
      </c>
      <c r="V814" s="86" t="s">
        <v>70</v>
      </c>
      <c r="W814" s="143">
        <v>72175281</v>
      </c>
      <c r="X814" s="87" t="s">
        <v>10639</v>
      </c>
      <c r="Y814" s="145"/>
      <c r="Z814" s="201">
        <v>45119</v>
      </c>
      <c r="AA814" s="201">
        <v>45119</v>
      </c>
      <c r="AB814" s="201" t="s">
        <v>80</v>
      </c>
      <c r="AC814" s="201">
        <v>45260</v>
      </c>
      <c r="AD814" s="150">
        <f t="shared" si="62"/>
        <v>141</v>
      </c>
      <c r="AE814" s="150">
        <v>0</v>
      </c>
      <c r="AF814" s="567">
        <v>0</v>
      </c>
      <c r="AG814" s="150">
        <v>0</v>
      </c>
      <c r="AH814" s="156" t="s">
        <v>80</v>
      </c>
      <c r="AI814" s="150">
        <f t="shared" si="58"/>
        <v>0</v>
      </c>
      <c r="AJ814" s="143">
        <v>0</v>
      </c>
      <c r="AK814" s="248">
        <v>0</v>
      </c>
      <c r="AL814" s="86" t="s">
        <v>80</v>
      </c>
      <c r="AM814" s="150">
        <v>0</v>
      </c>
      <c r="AN814" s="169" t="s">
        <v>80</v>
      </c>
      <c r="AO814" s="169" t="s">
        <v>80</v>
      </c>
      <c r="AP814" s="150">
        <f t="shared" si="61"/>
        <v>0</v>
      </c>
      <c r="AQ814" s="252">
        <f>+L814+AF814-AK814</f>
        <v>17000000</v>
      </c>
      <c r="AR814" s="86" t="s">
        <v>115</v>
      </c>
      <c r="AS814" s="143">
        <v>0</v>
      </c>
      <c r="AT814" s="203" t="s">
        <v>80</v>
      </c>
      <c r="AU814" s="248">
        <v>13600000</v>
      </c>
      <c r="AV814" s="364">
        <f t="shared" si="59"/>
        <v>3400000</v>
      </c>
      <c r="AW814" s="133">
        <f t="shared" si="60"/>
        <v>0.8</v>
      </c>
      <c r="AX814" s="201" t="s">
        <v>80</v>
      </c>
      <c r="AY814" s="86" t="s">
        <v>72</v>
      </c>
      <c r="AZ814" s="145" t="s">
        <v>15237</v>
      </c>
      <c r="BA814" s="81" t="s">
        <v>71</v>
      </c>
      <c r="BB814" s="81" t="s">
        <v>71</v>
      </c>
    </row>
    <row r="815" spans="2:54" s="296" customFormat="1" ht="15" customHeight="1" x14ac:dyDescent="0.2">
      <c r="B815" s="247">
        <v>2023</v>
      </c>
      <c r="C815" s="81">
        <v>891780111</v>
      </c>
      <c r="D815" s="82" t="s">
        <v>68</v>
      </c>
      <c r="E815" s="144" t="s">
        <v>15238</v>
      </c>
      <c r="F815" s="145" t="s">
        <v>15239</v>
      </c>
      <c r="G815" s="138">
        <v>0</v>
      </c>
      <c r="H815" s="145"/>
      <c r="I815" s="86" t="s">
        <v>78</v>
      </c>
      <c r="J815" s="81" t="s">
        <v>120</v>
      </c>
      <c r="K815" s="141" t="s">
        <v>15240</v>
      </c>
      <c r="L815" s="248">
        <v>14500000</v>
      </c>
      <c r="M815" s="81" t="s">
        <v>73</v>
      </c>
      <c r="N815" s="145"/>
      <c r="O815" s="87" t="s">
        <v>14059</v>
      </c>
      <c r="P815" s="87">
        <v>1082954069</v>
      </c>
      <c r="Q815" s="150">
        <v>1501</v>
      </c>
      <c r="R815" s="169">
        <v>45118</v>
      </c>
      <c r="S815" s="252">
        <v>106000000</v>
      </c>
      <c r="T815" s="169">
        <v>45119</v>
      </c>
      <c r="U815" s="566">
        <f>L815</f>
        <v>14500000</v>
      </c>
      <c r="V815" s="86" t="s">
        <v>70</v>
      </c>
      <c r="W815" s="143">
        <v>72175281</v>
      </c>
      <c r="X815" s="87" t="s">
        <v>10639</v>
      </c>
      <c r="Y815" s="145"/>
      <c r="Z815" s="201">
        <v>45119</v>
      </c>
      <c r="AA815" s="201">
        <v>45119</v>
      </c>
      <c r="AB815" s="201" t="s">
        <v>80</v>
      </c>
      <c r="AC815" s="201">
        <v>45260</v>
      </c>
      <c r="AD815" s="150">
        <f t="shared" si="62"/>
        <v>141</v>
      </c>
      <c r="AE815" s="150">
        <v>0</v>
      </c>
      <c r="AF815" s="567">
        <v>0</v>
      </c>
      <c r="AG815" s="150">
        <v>0</v>
      </c>
      <c r="AH815" s="156" t="s">
        <v>80</v>
      </c>
      <c r="AI815" s="150">
        <f t="shared" si="58"/>
        <v>0</v>
      </c>
      <c r="AJ815" s="143">
        <v>0</v>
      </c>
      <c r="AK815" s="248">
        <v>0</v>
      </c>
      <c r="AL815" s="86" t="s">
        <v>80</v>
      </c>
      <c r="AM815" s="150">
        <v>0</v>
      </c>
      <c r="AN815" s="169" t="s">
        <v>80</v>
      </c>
      <c r="AO815" s="169" t="s">
        <v>80</v>
      </c>
      <c r="AP815" s="150">
        <f t="shared" si="61"/>
        <v>0</v>
      </c>
      <c r="AQ815" s="252">
        <f>+L815+AF815-AK815</f>
        <v>14500000</v>
      </c>
      <c r="AR815" s="86" t="s">
        <v>115</v>
      </c>
      <c r="AS815" s="143">
        <v>0</v>
      </c>
      <c r="AT815" s="203" t="s">
        <v>80</v>
      </c>
      <c r="AU815" s="248">
        <v>8700000</v>
      </c>
      <c r="AV815" s="364">
        <f t="shared" si="59"/>
        <v>5800000</v>
      </c>
      <c r="AW815" s="133">
        <f t="shared" si="60"/>
        <v>0.6</v>
      </c>
      <c r="AX815" s="201" t="s">
        <v>80</v>
      </c>
      <c r="AY815" s="86" t="s">
        <v>72</v>
      </c>
      <c r="AZ815" s="145" t="s">
        <v>15241</v>
      </c>
      <c r="BA815" s="81" t="s">
        <v>71</v>
      </c>
      <c r="BB815" s="81" t="s">
        <v>71</v>
      </c>
    </row>
    <row r="816" spans="2:54" s="296" customFormat="1" ht="15" customHeight="1" x14ac:dyDescent="0.2">
      <c r="B816" s="247">
        <v>2023</v>
      </c>
      <c r="C816" s="81">
        <v>891780111</v>
      </c>
      <c r="D816" s="82" t="s">
        <v>68</v>
      </c>
      <c r="E816" s="144" t="s">
        <v>15242</v>
      </c>
      <c r="F816" s="145" t="s">
        <v>15243</v>
      </c>
      <c r="G816" s="138">
        <v>0</v>
      </c>
      <c r="H816" s="145"/>
      <c r="I816" s="86" t="s">
        <v>78</v>
      </c>
      <c r="J816" s="81" t="s">
        <v>1527</v>
      </c>
      <c r="K816" s="141" t="s">
        <v>15008</v>
      </c>
      <c r="L816" s="248">
        <v>2700000</v>
      </c>
      <c r="M816" s="81" t="s">
        <v>73</v>
      </c>
      <c r="N816" s="145"/>
      <c r="O816" s="87" t="s">
        <v>15244</v>
      </c>
      <c r="P816" s="87">
        <v>1221963203</v>
      </c>
      <c r="Q816" s="150">
        <v>1459</v>
      </c>
      <c r="R816" s="169">
        <v>45112</v>
      </c>
      <c r="S816" s="252">
        <v>64000000</v>
      </c>
      <c r="T816" s="169">
        <v>45120</v>
      </c>
      <c r="U816" s="566">
        <f>L816</f>
        <v>2700000</v>
      </c>
      <c r="V816" s="86" t="s">
        <v>70</v>
      </c>
      <c r="W816" s="143">
        <v>41947381</v>
      </c>
      <c r="X816" s="87" t="s">
        <v>11521</v>
      </c>
      <c r="Y816" s="145"/>
      <c r="Z816" s="201">
        <v>45120</v>
      </c>
      <c r="AA816" s="201">
        <v>45120</v>
      </c>
      <c r="AB816" s="201" t="s">
        <v>80</v>
      </c>
      <c r="AC816" s="201">
        <v>45131</v>
      </c>
      <c r="AD816" s="150">
        <f t="shared" si="62"/>
        <v>11</v>
      </c>
      <c r="AE816" s="150">
        <v>0</v>
      </c>
      <c r="AF816" s="567">
        <v>0</v>
      </c>
      <c r="AG816" s="150">
        <v>0</v>
      </c>
      <c r="AH816" s="156" t="s">
        <v>80</v>
      </c>
      <c r="AI816" s="150">
        <f t="shared" si="58"/>
        <v>0</v>
      </c>
      <c r="AJ816" s="143">
        <v>0</v>
      </c>
      <c r="AK816" s="248">
        <v>0</v>
      </c>
      <c r="AL816" s="86" t="s">
        <v>80</v>
      </c>
      <c r="AM816" s="150">
        <v>0</v>
      </c>
      <c r="AN816" s="169" t="s">
        <v>80</v>
      </c>
      <c r="AO816" s="169" t="s">
        <v>80</v>
      </c>
      <c r="AP816" s="150">
        <f t="shared" si="61"/>
        <v>0</v>
      </c>
      <c r="AQ816" s="252">
        <f>+L816+AF816-AK816</f>
        <v>2700000</v>
      </c>
      <c r="AR816" s="86" t="s">
        <v>115</v>
      </c>
      <c r="AS816" s="143">
        <v>0</v>
      </c>
      <c r="AT816" s="203" t="s">
        <v>80</v>
      </c>
      <c r="AU816" s="248">
        <v>2700000</v>
      </c>
      <c r="AV816" s="364">
        <f t="shared" si="59"/>
        <v>0</v>
      </c>
      <c r="AW816" s="133">
        <f t="shared" si="60"/>
        <v>1</v>
      </c>
      <c r="AX816" s="201" t="s">
        <v>80</v>
      </c>
      <c r="AY816" s="86" t="s">
        <v>800</v>
      </c>
      <c r="AZ816" s="145" t="s">
        <v>15245</v>
      </c>
      <c r="BA816" s="81" t="s">
        <v>71</v>
      </c>
      <c r="BB816" s="81" t="s">
        <v>71</v>
      </c>
    </row>
    <row r="817" spans="2:54" s="296" customFormat="1" ht="15" customHeight="1" x14ac:dyDescent="0.2">
      <c r="B817" s="247">
        <v>2023</v>
      </c>
      <c r="C817" s="81">
        <v>891780111</v>
      </c>
      <c r="D817" s="82" t="s">
        <v>68</v>
      </c>
      <c r="E817" s="144" t="s">
        <v>15246</v>
      </c>
      <c r="F817" s="145" t="s">
        <v>15247</v>
      </c>
      <c r="G817" s="138">
        <v>0</v>
      </c>
      <c r="H817" s="145"/>
      <c r="I817" s="86" t="s">
        <v>78</v>
      </c>
      <c r="J817" s="81" t="s">
        <v>1527</v>
      </c>
      <c r="K817" s="141" t="s">
        <v>15248</v>
      </c>
      <c r="L817" s="248">
        <v>14000000</v>
      </c>
      <c r="M817" s="81" t="s">
        <v>73</v>
      </c>
      <c r="N817" s="145"/>
      <c r="O817" s="87" t="s">
        <v>14292</v>
      </c>
      <c r="P817" s="87">
        <v>1085230612</v>
      </c>
      <c r="Q817" s="150">
        <v>1458</v>
      </c>
      <c r="R817" s="169">
        <v>45112</v>
      </c>
      <c r="S817" s="252">
        <v>2321600000</v>
      </c>
      <c r="T817" s="169">
        <v>45120</v>
      </c>
      <c r="U817" s="566">
        <f>L817</f>
        <v>14000000</v>
      </c>
      <c r="V817" s="86" t="s">
        <v>70</v>
      </c>
      <c r="W817" s="143">
        <v>57290542</v>
      </c>
      <c r="X817" s="87" t="s">
        <v>9009</v>
      </c>
      <c r="Y817" s="145"/>
      <c r="Z817" s="201">
        <v>45120</v>
      </c>
      <c r="AA817" s="201">
        <v>45120</v>
      </c>
      <c r="AB817" s="201" t="s">
        <v>80</v>
      </c>
      <c r="AC817" s="201">
        <v>45260</v>
      </c>
      <c r="AD817" s="150">
        <f t="shared" si="62"/>
        <v>140</v>
      </c>
      <c r="AE817" s="150">
        <v>1</v>
      </c>
      <c r="AF817" s="567">
        <v>0</v>
      </c>
      <c r="AG817" s="150">
        <v>0</v>
      </c>
      <c r="AH817" s="156" t="s">
        <v>80</v>
      </c>
      <c r="AI817" s="150">
        <f t="shared" si="58"/>
        <v>0</v>
      </c>
      <c r="AJ817" s="143">
        <v>0</v>
      </c>
      <c r="AK817" s="248">
        <v>0</v>
      </c>
      <c r="AL817" s="86" t="s">
        <v>80</v>
      </c>
      <c r="AM817" s="150">
        <v>0</v>
      </c>
      <c r="AN817" s="169" t="s">
        <v>80</v>
      </c>
      <c r="AO817" s="169" t="s">
        <v>80</v>
      </c>
      <c r="AP817" s="150">
        <f t="shared" si="61"/>
        <v>0</v>
      </c>
      <c r="AQ817" s="252">
        <f>+L817+AF817-AK817</f>
        <v>14000000</v>
      </c>
      <c r="AR817" s="86" t="s">
        <v>115</v>
      </c>
      <c r="AS817" s="143">
        <v>0</v>
      </c>
      <c r="AT817" s="203" t="s">
        <v>80</v>
      </c>
      <c r="AU817" s="248">
        <v>11200000</v>
      </c>
      <c r="AV817" s="364">
        <f t="shared" si="59"/>
        <v>2800000</v>
      </c>
      <c r="AW817" s="133">
        <f t="shared" si="60"/>
        <v>0.8</v>
      </c>
      <c r="AX817" s="201" t="s">
        <v>80</v>
      </c>
      <c r="AY817" s="86" t="s">
        <v>72</v>
      </c>
      <c r="AZ817" s="145" t="s">
        <v>15249</v>
      </c>
      <c r="BA817" s="81" t="s">
        <v>71</v>
      </c>
      <c r="BB817" s="81" t="s">
        <v>71</v>
      </c>
    </row>
    <row r="818" spans="2:54" s="296" customFormat="1" ht="15" customHeight="1" x14ac:dyDescent="0.2">
      <c r="B818" s="247">
        <v>2023</v>
      </c>
      <c r="C818" s="81">
        <v>891780111</v>
      </c>
      <c r="D818" s="82" t="s">
        <v>68</v>
      </c>
      <c r="E818" s="144" t="s">
        <v>15250</v>
      </c>
      <c r="F818" s="145" t="s">
        <v>15251</v>
      </c>
      <c r="G818" s="138">
        <v>0</v>
      </c>
      <c r="H818" s="145"/>
      <c r="I818" s="86" t="s">
        <v>78</v>
      </c>
      <c r="J818" s="81" t="s">
        <v>1527</v>
      </c>
      <c r="K818" s="141" t="s">
        <v>15252</v>
      </c>
      <c r="L818" s="248">
        <v>9500000</v>
      </c>
      <c r="M818" s="81" t="s">
        <v>73</v>
      </c>
      <c r="N818" s="145"/>
      <c r="O818" s="87" t="s">
        <v>13961</v>
      </c>
      <c r="P818" s="87">
        <v>5492235</v>
      </c>
      <c r="Q818" s="150">
        <v>1458</v>
      </c>
      <c r="R818" s="169">
        <v>45112</v>
      </c>
      <c r="S818" s="252">
        <v>2321600000</v>
      </c>
      <c r="T818" s="169">
        <v>45121</v>
      </c>
      <c r="U818" s="566">
        <f>L818</f>
        <v>9500000</v>
      </c>
      <c r="V818" s="86" t="s">
        <v>70</v>
      </c>
      <c r="W818" s="143">
        <v>57444673</v>
      </c>
      <c r="X818" s="87" t="s">
        <v>9982</v>
      </c>
      <c r="Y818" s="145"/>
      <c r="Z818" s="201">
        <v>45121</v>
      </c>
      <c r="AA818" s="201">
        <v>45121</v>
      </c>
      <c r="AB818" s="201" t="s">
        <v>80</v>
      </c>
      <c r="AC818" s="201">
        <v>45260</v>
      </c>
      <c r="AD818" s="150">
        <f t="shared" si="62"/>
        <v>139</v>
      </c>
      <c r="AE818" s="150">
        <v>0</v>
      </c>
      <c r="AF818" s="567">
        <v>0</v>
      </c>
      <c r="AG818" s="150">
        <v>0</v>
      </c>
      <c r="AH818" s="156" t="s">
        <v>80</v>
      </c>
      <c r="AI818" s="150">
        <f t="shared" si="58"/>
        <v>0</v>
      </c>
      <c r="AJ818" s="143">
        <v>0</v>
      </c>
      <c r="AK818" s="248">
        <v>0</v>
      </c>
      <c r="AL818" s="86" t="s">
        <v>80</v>
      </c>
      <c r="AM818" s="150">
        <v>0</v>
      </c>
      <c r="AN818" s="169" t="s">
        <v>80</v>
      </c>
      <c r="AO818" s="169" t="s">
        <v>80</v>
      </c>
      <c r="AP818" s="150">
        <f t="shared" si="61"/>
        <v>0</v>
      </c>
      <c r="AQ818" s="252">
        <f>+L818+AF818-AK818</f>
        <v>9500000</v>
      </c>
      <c r="AR818" s="86" t="s">
        <v>115</v>
      </c>
      <c r="AS818" s="143">
        <v>0</v>
      </c>
      <c r="AT818" s="203" t="s">
        <v>80</v>
      </c>
      <c r="AU818" s="248">
        <v>7600000</v>
      </c>
      <c r="AV818" s="364">
        <f t="shared" si="59"/>
        <v>1900000</v>
      </c>
      <c r="AW818" s="133">
        <f t="shared" si="60"/>
        <v>0.8</v>
      </c>
      <c r="AX818" s="201" t="s">
        <v>80</v>
      </c>
      <c r="AY818" s="86" t="s">
        <v>72</v>
      </c>
      <c r="AZ818" s="145" t="s">
        <v>15253</v>
      </c>
      <c r="BA818" s="81" t="s">
        <v>71</v>
      </c>
      <c r="BB818" s="81" t="s">
        <v>71</v>
      </c>
    </row>
    <row r="819" spans="2:54" s="296" customFormat="1" ht="15" customHeight="1" x14ac:dyDescent="0.2">
      <c r="B819" s="247">
        <v>2023</v>
      </c>
      <c r="C819" s="81">
        <v>891780111</v>
      </c>
      <c r="D819" s="82" t="s">
        <v>68</v>
      </c>
      <c r="E819" s="144" t="s">
        <v>15254</v>
      </c>
      <c r="F819" s="145" t="s">
        <v>15255</v>
      </c>
      <c r="G819" s="138">
        <v>0</v>
      </c>
      <c r="H819" s="145"/>
      <c r="I819" s="86" t="s">
        <v>78</v>
      </c>
      <c r="J819" s="81" t="s">
        <v>1527</v>
      </c>
      <c r="K819" s="141" t="s">
        <v>15256</v>
      </c>
      <c r="L819" s="248">
        <v>15867000</v>
      </c>
      <c r="M819" s="81" t="s">
        <v>73</v>
      </c>
      <c r="N819" s="145"/>
      <c r="O819" s="87" t="s">
        <v>13810</v>
      </c>
      <c r="P819" s="87">
        <v>1082908015</v>
      </c>
      <c r="Q819" s="150">
        <v>1458</v>
      </c>
      <c r="R819" s="169">
        <v>45112</v>
      </c>
      <c r="S819" s="252">
        <v>2321600000</v>
      </c>
      <c r="T819" s="169">
        <v>45124</v>
      </c>
      <c r="U819" s="566">
        <f>L819</f>
        <v>15867000</v>
      </c>
      <c r="V819" s="86" t="s">
        <v>70</v>
      </c>
      <c r="W819" s="143">
        <v>7632607</v>
      </c>
      <c r="X819" s="87" t="s">
        <v>14813</v>
      </c>
      <c r="Y819" s="145"/>
      <c r="Z819" s="201">
        <v>45124</v>
      </c>
      <c r="AA819" s="201">
        <v>45124</v>
      </c>
      <c r="AB819" s="201" t="s">
        <v>80</v>
      </c>
      <c r="AC819" s="201">
        <v>45260</v>
      </c>
      <c r="AD819" s="150">
        <f t="shared" si="62"/>
        <v>136</v>
      </c>
      <c r="AE819" s="150">
        <v>0</v>
      </c>
      <c r="AF819" s="567">
        <v>0</v>
      </c>
      <c r="AG819" s="150">
        <v>0</v>
      </c>
      <c r="AH819" s="156" t="s">
        <v>80</v>
      </c>
      <c r="AI819" s="150">
        <f t="shared" si="58"/>
        <v>0</v>
      </c>
      <c r="AJ819" s="143">
        <v>0</v>
      </c>
      <c r="AK819" s="248">
        <v>0</v>
      </c>
      <c r="AL819" s="86" t="s">
        <v>80</v>
      </c>
      <c r="AM819" s="150">
        <v>0</v>
      </c>
      <c r="AN819" s="169" t="s">
        <v>80</v>
      </c>
      <c r="AO819" s="169" t="s">
        <v>80</v>
      </c>
      <c r="AP819" s="150">
        <f t="shared" si="61"/>
        <v>0</v>
      </c>
      <c r="AQ819" s="252">
        <f>+L819+AF819-AK819</f>
        <v>15867000</v>
      </c>
      <c r="AR819" s="86" t="s">
        <v>115</v>
      </c>
      <c r="AS819" s="143">
        <v>0</v>
      </c>
      <c r="AT819" s="203" t="s">
        <v>80</v>
      </c>
      <c r="AU819" s="248">
        <v>12467000</v>
      </c>
      <c r="AV819" s="364">
        <f t="shared" si="59"/>
        <v>3400000</v>
      </c>
      <c r="AW819" s="133">
        <f t="shared" si="60"/>
        <v>0.78571878742043233</v>
      </c>
      <c r="AX819" s="201" t="s">
        <v>80</v>
      </c>
      <c r="AY819" s="86" t="s">
        <v>72</v>
      </c>
      <c r="AZ819" s="145" t="s">
        <v>15257</v>
      </c>
      <c r="BA819" s="81" t="s">
        <v>71</v>
      </c>
      <c r="BB819" s="81" t="s">
        <v>71</v>
      </c>
    </row>
    <row r="820" spans="2:54" s="296" customFormat="1" ht="15" customHeight="1" x14ac:dyDescent="0.2">
      <c r="B820" s="247">
        <v>2023</v>
      </c>
      <c r="C820" s="81">
        <v>891780111</v>
      </c>
      <c r="D820" s="82" t="s">
        <v>68</v>
      </c>
      <c r="E820" s="144" t="s">
        <v>15258</v>
      </c>
      <c r="F820" s="145" t="s">
        <v>15259</v>
      </c>
      <c r="G820" s="138">
        <v>0</v>
      </c>
      <c r="H820" s="145"/>
      <c r="I820" s="86" t="s">
        <v>78</v>
      </c>
      <c r="J820" s="81" t="s">
        <v>1527</v>
      </c>
      <c r="K820" s="141" t="s">
        <v>15260</v>
      </c>
      <c r="L820" s="248">
        <v>14000000</v>
      </c>
      <c r="M820" s="81" t="s">
        <v>73</v>
      </c>
      <c r="N820" s="145"/>
      <c r="O820" s="87" t="s">
        <v>12627</v>
      </c>
      <c r="P820" s="87">
        <v>1082946247</v>
      </c>
      <c r="Q820" s="150">
        <v>1458</v>
      </c>
      <c r="R820" s="169">
        <v>45112</v>
      </c>
      <c r="S820" s="252">
        <v>2321600000</v>
      </c>
      <c r="T820" s="169">
        <v>45124</v>
      </c>
      <c r="U820" s="566">
        <f>L820</f>
        <v>14000000</v>
      </c>
      <c r="V820" s="86" t="s">
        <v>70</v>
      </c>
      <c r="W820" s="143">
        <v>85152695</v>
      </c>
      <c r="X820" s="87" t="s">
        <v>12193</v>
      </c>
      <c r="Y820" s="145"/>
      <c r="Z820" s="201">
        <v>45124</v>
      </c>
      <c r="AA820" s="201">
        <v>45124</v>
      </c>
      <c r="AB820" s="201" t="s">
        <v>80</v>
      </c>
      <c r="AC820" s="201">
        <v>45260</v>
      </c>
      <c r="AD820" s="150">
        <f t="shared" si="62"/>
        <v>136</v>
      </c>
      <c r="AE820" s="150">
        <v>0</v>
      </c>
      <c r="AF820" s="567">
        <v>0</v>
      </c>
      <c r="AG820" s="150">
        <v>0</v>
      </c>
      <c r="AH820" s="156" t="s">
        <v>80</v>
      </c>
      <c r="AI820" s="150">
        <f t="shared" si="58"/>
        <v>0</v>
      </c>
      <c r="AJ820" s="143">
        <v>0</v>
      </c>
      <c r="AK820" s="248">
        <v>0</v>
      </c>
      <c r="AL820" s="86" t="s">
        <v>80</v>
      </c>
      <c r="AM820" s="150">
        <v>0</v>
      </c>
      <c r="AN820" s="169" t="s">
        <v>80</v>
      </c>
      <c r="AO820" s="169" t="s">
        <v>80</v>
      </c>
      <c r="AP820" s="150">
        <f t="shared" si="61"/>
        <v>0</v>
      </c>
      <c r="AQ820" s="252">
        <f>+L820+AF820-AK820</f>
        <v>14000000</v>
      </c>
      <c r="AR820" s="86" t="s">
        <v>115</v>
      </c>
      <c r="AS820" s="143">
        <v>0</v>
      </c>
      <c r="AT820" s="203" t="s">
        <v>80</v>
      </c>
      <c r="AU820" s="248">
        <v>11200000</v>
      </c>
      <c r="AV820" s="364">
        <f t="shared" si="59"/>
        <v>2800000</v>
      </c>
      <c r="AW820" s="133">
        <f t="shared" si="60"/>
        <v>0.8</v>
      </c>
      <c r="AX820" s="201" t="s">
        <v>80</v>
      </c>
      <c r="AY820" s="86" t="s">
        <v>72</v>
      </c>
      <c r="AZ820" s="145" t="s">
        <v>15261</v>
      </c>
      <c r="BA820" s="81" t="s">
        <v>71</v>
      </c>
      <c r="BB820" s="81" t="s">
        <v>71</v>
      </c>
    </row>
    <row r="821" spans="2:54" s="296" customFormat="1" ht="15" customHeight="1" x14ac:dyDescent="0.2">
      <c r="B821" s="247">
        <v>2023</v>
      </c>
      <c r="C821" s="81">
        <v>891780111</v>
      </c>
      <c r="D821" s="82" t="s">
        <v>68</v>
      </c>
      <c r="E821" s="144" t="s">
        <v>15262</v>
      </c>
      <c r="F821" s="145" t="s">
        <v>15263</v>
      </c>
      <c r="G821" s="138">
        <v>0</v>
      </c>
      <c r="H821" s="145"/>
      <c r="I821" s="86" t="s">
        <v>78</v>
      </c>
      <c r="J821" s="81" t="s">
        <v>1527</v>
      </c>
      <c r="K821" s="141" t="s">
        <v>15264</v>
      </c>
      <c r="L821" s="248">
        <v>17000000</v>
      </c>
      <c r="M821" s="81" t="s">
        <v>73</v>
      </c>
      <c r="N821" s="145"/>
      <c r="O821" s="87" t="s">
        <v>14200</v>
      </c>
      <c r="P821" s="87">
        <v>39049050</v>
      </c>
      <c r="Q821" s="150">
        <v>1535</v>
      </c>
      <c r="R821" s="169">
        <v>45125</v>
      </c>
      <c r="S821" s="252">
        <v>1814862000</v>
      </c>
      <c r="T821" s="169">
        <v>45125</v>
      </c>
      <c r="U821" s="566">
        <f>L821</f>
        <v>17000000</v>
      </c>
      <c r="V821" s="86" t="s">
        <v>70</v>
      </c>
      <c r="W821" s="143">
        <v>36557666</v>
      </c>
      <c r="X821" s="87" t="s">
        <v>9555</v>
      </c>
      <c r="Y821" s="145"/>
      <c r="Z821" s="201">
        <v>45125</v>
      </c>
      <c r="AA821" s="201">
        <v>45125</v>
      </c>
      <c r="AB821" s="201" t="s">
        <v>80</v>
      </c>
      <c r="AC821" s="201">
        <v>45260</v>
      </c>
      <c r="AD821" s="150">
        <f t="shared" si="62"/>
        <v>135</v>
      </c>
      <c r="AE821" s="150">
        <v>0</v>
      </c>
      <c r="AF821" s="567">
        <v>0</v>
      </c>
      <c r="AG821" s="150">
        <v>0</v>
      </c>
      <c r="AH821" s="156" t="s">
        <v>80</v>
      </c>
      <c r="AI821" s="150">
        <f t="shared" si="58"/>
        <v>0</v>
      </c>
      <c r="AJ821" s="143">
        <v>0</v>
      </c>
      <c r="AK821" s="248">
        <v>0</v>
      </c>
      <c r="AL821" s="86" t="s">
        <v>80</v>
      </c>
      <c r="AM821" s="150">
        <v>0</v>
      </c>
      <c r="AN821" s="169" t="s">
        <v>80</v>
      </c>
      <c r="AO821" s="169" t="s">
        <v>80</v>
      </c>
      <c r="AP821" s="150">
        <f t="shared" si="61"/>
        <v>0</v>
      </c>
      <c r="AQ821" s="252">
        <f>+L821+AF821-AK821</f>
        <v>17000000</v>
      </c>
      <c r="AR821" s="86" t="s">
        <v>115</v>
      </c>
      <c r="AS821" s="143">
        <v>0</v>
      </c>
      <c r="AT821" s="203" t="s">
        <v>80</v>
      </c>
      <c r="AU821" s="248">
        <v>13600000</v>
      </c>
      <c r="AV821" s="364">
        <f t="shared" si="59"/>
        <v>3400000</v>
      </c>
      <c r="AW821" s="133">
        <f t="shared" si="60"/>
        <v>0.8</v>
      </c>
      <c r="AX821" s="201" t="s">
        <v>80</v>
      </c>
      <c r="AY821" s="86" t="s">
        <v>72</v>
      </c>
      <c r="AZ821" s="145" t="s">
        <v>15265</v>
      </c>
      <c r="BA821" s="81" t="s">
        <v>71</v>
      </c>
      <c r="BB821" s="81" t="s">
        <v>71</v>
      </c>
    </row>
    <row r="822" spans="2:54" s="296" customFormat="1" ht="15" customHeight="1" x14ac:dyDescent="0.2">
      <c r="B822" s="247">
        <v>2023</v>
      </c>
      <c r="C822" s="81">
        <v>891780111</v>
      </c>
      <c r="D822" s="82" t="s">
        <v>68</v>
      </c>
      <c r="E822" s="144" t="s">
        <v>15266</v>
      </c>
      <c r="F822" s="145" t="s">
        <v>15267</v>
      </c>
      <c r="G822" s="138">
        <v>0</v>
      </c>
      <c r="H822" s="145"/>
      <c r="I822" s="86" t="s">
        <v>78</v>
      </c>
      <c r="J822" s="81" t="s">
        <v>1527</v>
      </c>
      <c r="K822" s="141" t="s">
        <v>15268</v>
      </c>
      <c r="L822" s="248">
        <v>20000000</v>
      </c>
      <c r="M822" s="81" t="s">
        <v>73</v>
      </c>
      <c r="N822" s="145"/>
      <c r="O822" s="87" t="s">
        <v>14245</v>
      </c>
      <c r="P822" s="87">
        <v>85474255</v>
      </c>
      <c r="Q822" s="150">
        <v>1535</v>
      </c>
      <c r="R822" s="169">
        <v>45125</v>
      </c>
      <c r="S822" s="252">
        <v>1814862000</v>
      </c>
      <c r="T822" s="169">
        <v>45125</v>
      </c>
      <c r="U822" s="566">
        <f>L822</f>
        <v>20000000</v>
      </c>
      <c r="V822" s="86" t="s">
        <v>70</v>
      </c>
      <c r="W822" s="143">
        <v>85154788</v>
      </c>
      <c r="X822" s="87" t="s">
        <v>14094</v>
      </c>
      <c r="Y822" s="145"/>
      <c r="Z822" s="201">
        <v>45125</v>
      </c>
      <c r="AA822" s="201">
        <v>45125</v>
      </c>
      <c r="AB822" s="201" t="s">
        <v>80</v>
      </c>
      <c r="AC822" s="201">
        <v>45260</v>
      </c>
      <c r="AD822" s="150">
        <f t="shared" si="62"/>
        <v>135</v>
      </c>
      <c r="AE822" s="150">
        <v>0</v>
      </c>
      <c r="AF822" s="567">
        <v>0</v>
      </c>
      <c r="AG822" s="150">
        <v>0</v>
      </c>
      <c r="AH822" s="156" t="s">
        <v>80</v>
      </c>
      <c r="AI822" s="150">
        <f t="shared" si="58"/>
        <v>0</v>
      </c>
      <c r="AJ822" s="143">
        <v>0</v>
      </c>
      <c r="AK822" s="248">
        <v>0</v>
      </c>
      <c r="AL822" s="86" t="s">
        <v>80</v>
      </c>
      <c r="AM822" s="150">
        <v>0</v>
      </c>
      <c r="AN822" s="169" t="s">
        <v>80</v>
      </c>
      <c r="AO822" s="169" t="s">
        <v>80</v>
      </c>
      <c r="AP822" s="150">
        <f t="shared" si="61"/>
        <v>0</v>
      </c>
      <c r="AQ822" s="252">
        <f>+L822+AF822-AK822</f>
        <v>20000000</v>
      </c>
      <c r="AR822" s="86" t="s">
        <v>115</v>
      </c>
      <c r="AS822" s="143">
        <v>0</v>
      </c>
      <c r="AT822" s="203" t="s">
        <v>80</v>
      </c>
      <c r="AU822" s="248">
        <v>16000000</v>
      </c>
      <c r="AV822" s="364">
        <f t="shared" si="59"/>
        <v>4000000</v>
      </c>
      <c r="AW822" s="133">
        <f t="shared" si="60"/>
        <v>0.8</v>
      </c>
      <c r="AX822" s="201" t="s">
        <v>80</v>
      </c>
      <c r="AY822" s="86" t="s">
        <v>72</v>
      </c>
      <c r="AZ822" s="145" t="s">
        <v>15269</v>
      </c>
      <c r="BA822" s="81" t="s">
        <v>71</v>
      </c>
      <c r="BB822" s="81" t="s">
        <v>71</v>
      </c>
    </row>
    <row r="823" spans="2:54" s="296" customFormat="1" ht="15" customHeight="1" x14ac:dyDescent="0.2">
      <c r="B823" s="247">
        <v>2023</v>
      </c>
      <c r="C823" s="81">
        <v>891780111</v>
      </c>
      <c r="D823" s="82" t="s">
        <v>68</v>
      </c>
      <c r="E823" s="144" t="s">
        <v>15270</v>
      </c>
      <c r="F823" s="145" t="s">
        <v>15271</v>
      </c>
      <c r="G823" s="138">
        <v>0</v>
      </c>
      <c r="H823" s="145"/>
      <c r="I823" s="86" t="s">
        <v>78</v>
      </c>
      <c r="J823" s="81" t="s">
        <v>1527</v>
      </c>
      <c r="K823" s="141" t="s">
        <v>15272</v>
      </c>
      <c r="L823" s="248">
        <v>20250000</v>
      </c>
      <c r="M823" s="81" t="s">
        <v>73</v>
      </c>
      <c r="N823" s="145"/>
      <c r="O823" s="87" t="s">
        <v>14372</v>
      </c>
      <c r="P823" s="87">
        <v>1082924263</v>
      </c>
      <c r="Q823" s="150">
        <v>1535</v>
      </c>
      <c r="R823" s="169">
        <v>45125</v>
      </c>
      <c r="S823" s="252">
        <v>1814862000</v>
      </c>
      <c r="T823" s="169">
        <v>45125</v>
      </c>
      <c r="U823" s="566">
        <f>L823</f>
        <v>20250000</v>
      </c>
      <c r="V823" s="86" t="s">
        <v>70</v>
      </c>
      <c r="W823" s="143">
        <v>12621405</v>
      </c>
      <c r="X823" s="87" t="s">
        <v>14334</v>
      </c>
      <c r="Y823" s="145"/>
      <c r="Z823" s="201">
        <v>45125</v>
      </c>
      <c r="AA823" s="201">
        <v>45125</v>
      </c>
      <c r="AB823" s="201" t="s">
        <v>80</v>
      </c>
      <c r="AC823" s="201">
        <v>45260</v>
      </c>
      <c r="AD823" s="150">
        <f t="shared" si="62"/>
        <v>135</v>
      </c>
      <c r="AE823" s="150">
        <v>0</v>
      </c>
      <c r="AF823" s="567">
        <v>0</v>
      </c>
      <c r="AG823" s="150">
        <v>0</v>
      </c>
      <c r="AH823" s="156" t="s">
        <v>80</v>
      </c>
      <c r="AI823" s="150">
        <f t="shared" si="58"/>
        <v>0</v>
      </c>
      <c r="AJ823" s="143">
        <v>0</v>
      </c>
      <c r="AK823" s="248">
        <v>0</v>
      </c>
      <c r="AL823" s="86" t="s">
        <v>80</v>
      </c>
      <c r="AM823" s="150">
        <v>0</v>
      </c>
      <c r="AN823" s="169" t="s">
        <v>80</v>
      </c>
      <c r="AO823" s="169" t="s">
        <v>80</v>
      </c>
      <c r="AP823" s="150">
        <f t="shared" si="61"/>
        <v>0</v>
      </c>
      <c r="AQ823" s="252">
        <f>+L823+AF823-AK823</f>
        <v>20250000</v>
      </c>
      <c r="AR823" s="86" t="s">
        <v>115</v>
      </c>
      <c r="AS823" s="143">
        <v>0</v>
      </c>
      <c r="AT823" s="203" t="s">
        <v>80</v>
      </c>
      <c r="AU823" s="248">
        <v>15750000</v>
      </c>
      <c r="AV823" s="364">
        <f t="shared" si="59"/>
        <v>4500000</v>
      </c>
      <c r="AW823" s="133">
        <f t="shared" si="60"/>
        <v>0.77777777777777779</v>
      </c>
      <c r="AX823" s="201" t="s">
        <v>80</v>
      </c>
      <c r="AY823" s="86" t="s">
        <v>72</v>
      </c>
      <c r="AZ823" s="145" t="s">
        <v>15273</v>
      </c>
      <c r="BA823" s="81" t="s">
        <v>71</v>
      </c>
      <c r="BB823" s="81" t="s">
        <v>71</v>
      </c>
    </row>
    <row r="824" spans="2:54" s="296" customFormat="1" ht="15" customHeight="1" x14ac:dyDescent="0.2">
      <c r="B824" s="247">
        <v>2023</v>
      </c>
      <c r="C824" s="81">
        <v>891780111</v>
      </c>
      <c r="D824" s="82" t="s">
        <v>68</v>
      </c>
      <c r="E824" s="144" t="s">
        <v>15274</v>
      </c>
      <c r="F824" s="145" t="s">
        <v>15275</v>
      </c>
      <c r="G824" s="138">
        <v>0</v>
      </c>
      <c r="H824" s="145"/>
      <c r="I824" s="86" t="s">
        <v>78</v>
      </c>
      <c r="J824" s="81" t="s">
        <v>1527</v>
      </c>
      <c r="K824" s="141" t="s">
        <v>15276</v>
      </c>
      <c r="L824" s="248">
        <v>11250000</v>
      </c>
      <c r="M824" s="81" t="s">
        <v>73</v>
      </c>
      <c r="N824" s="145"/>
      <c r="O824" s="87" t="s">
        <v>15277</v>
      </c>
      <c r="P824" s="87">
        <v>36669007</v>
      </c>
      <c r="Q824" s="150">
        <v>1535</v>
      </c>
      <c r="R824" s="169">
        <v>45125</v>
      </c>
      <c r="S824" s="252">
        <v>1814862000</v>
      </c>
      <c r="T824" s="169">
        <v>45125</v>
      </c>
      <c r="U824" s="566">
        <f>L824</f>
        <v>11250000</v>
      </c>
      <c r="V824" s="86" t="s">
        <v>70</v>
      </c>
      <c r="W824" s="481">
        <v>1082976788</v>
      </c>
      <c r="X824" s="87" t="s">
        <v>9561</v>
      </c>
      <c r="Y824" s="145"/>
      <c r="Z824" s="201">
        <v>45125</v>
      </c>
      <c r="AA824" s="201">
        <v>45125</v>
      </c>
      <c r="AB824" s="201" t="s">
        <v>80</v>
      </c>
      <c r="AC824" s="201">
        <v>45260</v>
      </c>
      <c r="AD824" s="150">
        <f t="shared" si="62"/>
        <v>135</v>
      </c>
      <c r="AE824" s="150">
        <v>0</v>
      </c>
      <c r="AF824" s="567">
        <v>0</v>
      </c>
      <c r="AG824" s="150">
        <v>0</v>
      </c>
      <c r="AH824" s="156" t="s">
        <v>80</v>
      </c>
      <c r="AI824" s="150">
        <f t="shared" si="58"/>
        <v>0</v>
      </c>
      <c r="AJ824" s="143">
        <v>0</v>
      </c>
      <c r="AK824" s="248">
        <v>0</v>
      </c>
      <c r="AL824" s="86" t="s">
        <v>80</v>
      </c>
      <c r="AM824" s="150">
        <v>0</v>
      </c>
      <c r="AN824" s="169" t="s">
        <v>80</v>
      </c>
      <c r="AO824" s="169" t="s">
        <v>80</v>
      </c>
      <c r="AP824" s="150">
        <f t="shared" si="61"/>
        <v>0</v>
      </c>
      <c r="AQ824" s="252">
        <f>+L824+AF824-AK824</f>
        <v>11250000</v>
      </c>
      <c r="AR824" s="86" t="s">
        <v>115</v>
      </c>
      <c r="AS824" s="143">
        <v>0</v>
      </c>
      <c r="AT824" s="203" t="s">
        <v>80</v>
      </c>
      <c r="AU824" s="248">
        <v>8750000</v>
      </c>
      <c r="AV824" s="364">
        <f t="shared" si="59"/>
        <v>2500000</v>
      </c>
      <c r="AW824" s="133">
        <f t="shared" si="60"/>
        <v>0.77777777777777779</v>
      </c>
      <c r="AX824" s="201" t="s">
        <v>80</v>
      </c>
      <c r="AY824" s="86" t="s">
        <v>72</v>
      </c>
      <c r="AZ824" s="145" t="s">
        <v>15278</v>
      </c>
      <c r="BA824" s="81" t="s">
        <v>71</v>
      </c>
      <c r="BB824" s="81" t="s">
        <v>71</v>
      </c>
    </row>
    <row r="825" spans="2:54" s="296" customFormat="1" ht="15" customHeight="1" x14ac:dyDescent="0.2">
      <c r="B825" s="247">
        <v>2023</v>
      </c>
      <c r="C825" s="81">
        <v>891780111</v>
      </c>
      <c r="D825" s="82" t="s">
        <v>68</v>
      </c>
      <c r="E825" s="144" t="s">
        <v>15279</v>
      </c>
      <c r="F825" s="145" t="s">
        <v>15280</v>
      </c>
      <c r="G825" s="138">
        <v>0</v>
      </c>
      <c r="H825" s="145"/>
      <c r="I825" s="86" t="s">
        <v>78</v>
      </c>
      <c r="J825" s="81" t="s">
        <v>1527</v>
      </c>
      <c r="K825" s="141" t="s">
        <v>15281</v>
      </c>
      <c r="L825" s="248">
        <v>16650000</v>
      </c>
      <c r="M825" s="81" t="s">
        <v>73</v>
      </c>
      <c r="N825" s="145"/>
      <c r="O825" s="87" t="s">
        <v>8983</v>
      </c>
      <c r="P825" s="87">
        <v>57442105</v>
      </c>
      <c r="Q825" s="150">
        <v>1535</v>
      </c>
      <c r="R825" s="169">
        <v>45125</v>
      </c>
      <c r="S825" s="252">
        <v>1814862000</v>
      </c>
      <c r="T825" s="169">
        <v>45125</v>
      </c>
      <c r="U825" s="566">
        <f>L825</f>
        <v>16650000</v>
      </c>
      <c r="V825" s="86" t="s">
        <v>70</v>
      </c>
      <c r="W825" s="481">
        <v>1082976788</v>
      </c>
      <c r="X825" s="87" t="s">
        <v>9561</v>
      </c>
      <c r="Y825" s="145"/>
      <c r="Z825" s="201">
        <v>45125</v>
      </c>
      <c r="AA825" s="201">
        <v>45125</v>
      </c>
      <c r="AB825" s="201" t="s">
        <v>80</v>
      </c>
      <c r="AC825" s="201">
        <v>45260</v>
      </c>
      <c r="AD825" s="150">
        <f t="shared" si="62"/>
        <v>135</v>
      </c>
      <c r="AE825" s="150">
        <v>0</v>
      </c>
      <c r="AF825" s="567">
        <v>0</v>
      </c>
      <c r="AG825" s="150">
        <v>0</v>
      </c>
      <c r="AH825" s="156" t="s">
        <v>80</v>
      </c>
      <c r="AI825" s="150">
        <f t="shared" si="58"/>
        <v>0</v>
      </c>
      <c r="AJ825" s="143">
        <v>0</v>
      </c>
      <c r="AK825" s="248">
        <v>0</v>
      </c>
      <c r="AL825" s="86" t="s">
        <v>80</v>
      </c>
      <c r="AM825" s="150">
        <v>0</v>
      </c>
      <c r="AN825" s="169" t="s">
        <v>80</v>
      </c>
      <c r="AO825" s="169" t="s">
        <v>80</v>
      </c>
      <c r="AP825" s="150">
        <f t="shared" si="61"/>
        <v>0</v>
      </c>
      <c r="AQ825" s="252">
        <f>+L825+AF825-AK825</f>
        <v>16650000</v>
      </c>
      <c r="AR825" s="86" t="s">
        <v>115</v>
      </c>
      <c r="AS825" s="143">
        <v>0</v>
      </c>
      <c r="AT825" s="203" t="s">
        <v>80</v>
      </c>
      <c r="AU825" s="248">
        <v>12950000</v>
      </c>
      <c r="AV825" s="364">
        <f t="shared" si="59"/>
        <v>3700000</v>
      </c>
      <c r="AW825" s="133">
        <f t="shared" si="60"/>
        <v>0.77777777777777779</v>
      </c>
      <c r="AX825" s="201" t="s">
        <v>80</v>
      </c>
      <c r="AY825" s="86" t="s">
        <v>72</v>
      </c>
      <c r="AZ825" s="145" t="s">
        <v>15282</v>
      </c>
      <c r="BA825" s="81" t="s">
        <v>71</v>
      </c>
      <c r="BB825" s="81" t="s">
        <v>71</v>
      </c>
    </row>
    <row r="826" spans="2:54" s="296" customFormat="1" ht="15" customHeight="1" x14ac:dyDescent="0.2">
      <c r="B826" s="247">
        <v>2023</v>
      </c>
      <c r="C826" s="81">
        <v>891780111</v>
      </c>
      <c r="D826" s="82" t="s">
        <v>68</v>
      </c>
      <c r="E826" s="144" t="s">
        <v>15283</v>
      </c>
      <c r="F826" s="145" t="s">
        <v>15284</v>
      </c>
      <c r="G826" s="138">
        <v>0</v>
      </c>
      <c r="H826" s="145"/>
      <c r="I826" s="86" t="s">
        <v>78</v>
      </c>
      <c r="J826" s="81" t="s">
        <v>1527</v>
      </c>
      <c r="K826" s="141" t="s">
        <v>15285</v>
      </c>
      <c r="L826" s="248">
        <v>14400000</v>
      </c>
      <c r="M826" s="81" t="s">
        <v>73</v>
      </c>
      <c r="N826" s="145"/>
      <c r="O826" s="87" t="s">
        <v>9072</v>
      </c>
      <c r="P826" s="87">
        <v>84455243</v>
      </c>
      <c r="Q826" s="150">
        <v>1535</v>
      </c>
      <c r="R826" s="169">
        <v>45125</v>
      </c>
      <c r="S826" s="252">
        <v>1814862000</v>
      </c>
      <c r="T826" s="169">
        <v>45125</v>
      </c>
      <c r="U826" s="566">
        <f>L826</f>
        <v>14400000</v>
      </c>
      <c r="V826" s="86" t="s">
        <v>70</v>
      </c>
      <c r="W826" s="481">
        <v>1082976788</v>
      </c>
      <c r="X826" s="87" t="s">
        <v>9561</v>
      </c>
      <c r="Y826" s="145"/>
      <c r="Z826" s="201">
        <v>45125</v>
      </c>
      <c r="AA826" s="201">
        <v>45125</v>
      </c>
      <c r="AB826" s="201" t="s">
        <v>80</v>
      </c>
      <c r="AC826" s="201">
        <v>45260</v>
      </c>
      <c r="AD826" s="150">
        <f t="shared" si="62"/>
        <v>135</v>
      </c>
      <c r="AE826" s="150">
        <v>1</v>
      </c>
      <c r="AF826" s="567">
        <v>2000000</v>
      </c>
      <c r="AG826" s="150">
        <v>0</v>
      </c>
      <c r="AH826" s="156" t="s">
        <v>80</v>
      </c>
      <c r="AI826" s="150">
        <f t="shared" si="58"/>
        <v>0</v>
      </c>
      <c r="AJ826" s="143">
        <v>0</v>
      </c>
      <c r="AK826" s="248">
        <v>0</v>
      </c>
      <c r="AL826" s="86" t="s">
        <v>80</v>
      </c>
      <c r="AM826" s="150">
        <v>0</v>
      </c>
      <c r="AN826" s="169" t="s">
        <v>80</v>
      </c>
      <c r="AO826" s="169" t="s">
        <v>80</v>
      </c>
      <c r="AP826" s="150">
        <f t="shared" si="61"/>
        <v>0</v>
      </c>
      <c r="AQ826" s="252">
        <f>+L826+AF826-AK826</f>
        <v>16400000</v>
      </c>
      <c r="AR826" s="86" t="s">
        <v>115</v>
      </c>
      <c r="AS826" s="143">
        <v>0</v>
      </c>
      <c r="AT826" s="203" t="s">
        <v>80</v>
      </c>
      <c r="AU826" s="248">
        <v>12700000</v>
      </c>
      <c r="AV826" s="364">
        <f t="shared" si="59"/>
        <v>3700000</v>
      </c>
      <c r="AW826" s="133">
        <f t="shared" si="60"/>
        <v>0.77439024390243905</v>
      </c>
      <c r="AX826" s="201" t="s">
        <v>80</v>
      </c>
      <c r="AY826" s="86" t="s">
        <v>72</v>
      </c>
      <c r="AZ826" s="145" t="s">
        <v>15286</v>
      </c>
      <c r="BA826" s="81" t="s">
        <v>71</v>
      </c>
      <c r="BB826" s="81" t="s">
        <v>71</v>
      </c>
    </row>
    <row r="827" spans="2:54" s="296" customFormat="1" ht="15" customHeight="1" x14ac:dyDescent="0.2">
      <c r="B827" s="247">
        <v>2023</v>
      </c>
      <c r="C827" s="81">
        <v>891780111</v>
      </c>
      <c r="D827" s="82" t="s">
        <v>68</v>
      </c>
      <c r="E827" s="144" t="s">
        <v>15287</v>
      </c>
      <c r="F827" s="145" t="s">
        <v>15288</v>
      </c>
      <c r="G827" s="138">
        <v>0</v>
      </c>
      <c r="H827" s="145"/>
      <c r="I827" s="86" t="s">
        <v>78</v>
      </c>
      <c r="J827" s="81" t="s">
        <v>1527</v>
      </c>
      <c r="K827" s="141" t="s">
        <v>15289</v>
      </c>
      <c r="L827" s="248">
        <v>9900000</v>
      </c>
      <c r="M827" s="81" t="s">
        <v>73</v>
      </c>
      <c r="N827" s="145"/>
      <c r="O827" s="87" t="s">
        <v>12748</v>
      </c>
      <c r="P827" s="87">
        <v>57434959</v>
      </c>
      <c r="Q827" s="150">
        <v>1535</v>
      </c>
      <c r="R827" s="169">
        <v>45125</v>
      </c>
      <c r="S827" s="252">
        <v>1814862000</v>
      </c>
      <c r="T827" s="169">
        <v>45125</v>
      </c>
      <c r="U827" s="566">
        <f>L827</f>
        <v>9900000</v>
      </c>
      <c r="V827" s="86" t="s">
        <v>70</v>
      </c>
      <c r="W827" s="143">
        <v>26668285</v>
      </c>
      <c r="X827" s="87" t="s">
        <v>9520</v>
      </c>
      <c r="Y827" s="145"/>
      <c r="Z827" s="201">
        <v>45125</v>
      </c>
      <c r="AA827" s="201">
        <v>45125</v>
      </c>
      <c r="AB827" s="201" t="s">
        <v>80</v>
      </c>
      <c r="AC827" s="201">
        <v>45260</v>
      </c>
      <c r="AD827" s="150">
        <f t="shared" si="62"/>
        <v>135</v>
      </c>
      <c r="AE827" s="150">
        <v>0</v>
      </c>
      <c r="AF827" s="567">
        <v>0</v>
      </c>
      <c r="AG827" s="150">
        <v>0</v>
      </c>
      <c r="AH827" s="156" t="s">
        <v>80</v>
      </c>
      <c r="AI827" s="150">
        <f t="shared" si="58"/>
        <v>0</v>
      </c>
      <c r="AJ827" s="143">
        <v>0</v>
      </c>
      <c r="AK827" s="248">
        <v>0</v>
      </c>
      <c r="AL827" s="86" t="s">
        <v>80</v>
      </c>
      <c r="AM827" s="150">
        <v>0</v>
      </c>
      <c r="AN827" s="169" t="s">
        <v>80</v>
      </c>
      <c r="AO827" s="169" t="s">
        <v>80</v>
      </c>
      <c r="AP827" s="150">
        <f t="shared" si="61"/>
        <v>0</v>
      </c>
      <c r="AQ827" s="252">
        <f>+L827+AF827-AK827</f>
        <v>9900000</v>
      </c>
      <c r="AR827" s="86" t="s">
        <v>115</v>
      </c>
      <c r="AS827" s="143">
        <v>0</v>
      </c>
      <c r="AT827" s="203" t="s">
        <v>80</v>
      </c>
      <c r="AU827" s="248">
        <v>7700000</v>
      </c>
      <c r="AV827" s="364">
        <f t="shared" si="59"/>
        <v>2200000</v>
      </c>
      <c r="AW827" s="133">
        <f t="shared" si="60"/>
        <v>0.77777777777777779</v>
      </c>
      <c r="AX827" s="201" t="s">
        <v>80</v>
      </c>
      <c r="AY827" s="86" t="s">
        <v>72</v>
      </c>
      <c r="AZ827" s="145" t="s">
        <v>15290</v>
      </c>
      <c r="BA827" s="81" t="s">
        <v>71</v>
      </c>
      <c r="BB827" s="81" t="s">
        <v>71</v>
      </c>
    </row>
    <row r="828" spans="2:54" s="296" customFormat="1" ht="15" customHeight="1" x14ac:dyDescent="0.2">
      <c r="B828" s="247">
        <v>2023</v>
      </c>
      <c r="C828" s="81">
        <v>891780111</v>
      </c>
      <c r="D828" s="82" t="s">
        <v>68</v>
      </c>
      <c r="E828" s="144" t="s">
        <v>15291</v>
      </c>
      <c r="F828" s="145" t="s">
        <v>15292</v>
      </c>
      <c r="G828" s="138">
        <v>0</v>
      </c>
      <c r="H828" s="145"/>
      <c r="I828" s="86" t="s">
        <v>78</v>
      </c>
      <c r="J828" s="81" t="s">
        <v>1527</v>
      </c>
      <c r="K828" s="141" t="s">
        <v>15293</v>
      </c>
      <c r="L828" s="248">
        <v>19350000</v>
      </c>
      <c r="M828" s="81" t="s">
        <v>73</v>
      </c>
      <c r="N828" s="145"/>
      <c r="O828" s="87" t="s">
        <v>13574</v>
      </c>
      <c r="P828" s="87">
        <v>57466190</v>
      </c>
      <c r="Q828" s="150">
        <v>1535</v>
      </c>
      <c r="R828" s="169">
        <v>45125</v>
      </c>
      <c r="S828" s="252">
        <v>1814862000</v>
      </c>
      <c r="T828" s="169">
        <v>45125</v>
      </c>
      <c r="U828" s="566">
        <f>L828</f>
        <v>19350000</v>
      </c>
      <c r="V828" s="86" t="s">
        <v>70</v>
      </c>
      <c r="W828" s="143">
        <v>1082964146</v>
      </c>
      <c r="X828" s="87" t="s">
        <v>14954</v>
      </c>
      <c r="Y828" s="145"/>
      <c r="Z828" s="201">
        <v>45125</v>
      </c>
      <c r="AA828" s="201">
        <v>45125</v>
      </c>
      <c r="AB828" s="201" t="s">
        <v>80</v>
      </c>
      <c r="AC828" s="201">
        <v>45260</v>
      </c>
      <c r="AD828" s="150">
        <f t="shared" si="62"/>
        <v>135</v>
      </c>
      <c r="AE828" s="150">
        <v>0</v>
      </c>
      <c r="AF828" s="567">
        <v>0</v>
      </c>
      <c r="AG828" s="150">
        <v>0</v>
      </c>
      <c r="AH828" s="156" t="s">
        <v>80</v>
      </c>
      <c r="AI828" s="150">
        <f t="shared" si="58"/>
        <v>0</v>
      </c>
      <c r="AJ828" s="143">
        <v>0</v>
      </c>
      <c r="AK828" s="248">
        <v>0</v>
      </c>
      <c r="AL828" s="86" t="s">
        <v>80</v>
      </c>
      <c r="AM828" s="150">
        <v>0</v>
      </c>
      <c r="AN828" s="169" t="s">
        <v>80</v>
      </c>
      <c r="AO828" s="169" t="s">
        <v>80</v>
      </c>
      <c r="AP828" s="150">
        <f t="shared" si="61"/>
        <v>0</v>
      </c>
      <c r="AQ828" s="252">
        <f>+L828+AF828-AK828</f>
        <v>19350000</v>
      </c>
      <c r="AR828" s="86" t="s">
        <v>115</v>
      </c>
      <c r="AS828" s="143">
        <v>0</v>
      </c>
      <c r="AT828" s="203" t="s">
        <v>80</v>
      </c>
      <c r="AU828" s="248">
        <v>10750000</v>
      </c>
      <c r="AV828" s="364">
        <f t="shared" si="59"/>
        <v>8600000</v>
      </c>
      <c r="AW828" s="133">
        <f t="shared" si="60"/>
        <v>0.55555555555555558</v>
      </c>
      <c r="AX828" s="201" t="s">
        <v>80</v>
      </c>
      <c r="AY828" s="86" t="s">
        <v>72</v>
      </c>
      <c r="AZ828" s="145" t="s">
        <v>15294</v>
      </c>
      <c r="BA828" s="81" t="s">
        <v>71</v>
      </c>
      <c r="BB828" s="81" t="s">
        <v>71</v>
      </c>
    </row>
    <row r="829" spans="2:54" s="296" customFormat="1" ht="15" customHeight="1" x14ac:dyDescent="0.2">
      <c r="B829" s="247">
        <v>2023</v>
      </c>
      <c r="C829" s="81">
        <v>891780111</v>
      </c>
      <c r="D829" s="82" t="s">
        <v>68</v>
      </c>
      <c r="E829" s="144" t="s">
        <v>15295</v>
      </c>
      <c r="F829" s="145" t="s">
        <v>15296</v>
      </c>
      <c r="G829" s="138">
        <v>0</v>
      </c>
      <c r="H829" s="145"/>
      <c r="I829" s="86" t="s">
        <v>78</v>
      </c>
      <c r="J829" s="81" t="s">
        <v>1527</v>
      </c>
      <c r="K829" s="141" t="s">
        <v>15297</v>
      </c>
      <c r="L829" s="248">
        <v>12600000</v>
      </c>
      <c r="M829" s="81" t="s">
        <v>73</v>
      </c>
      <c r="N829" s="145"/>
      <c r="O829" s="87" t="s">
        <v>15298</v>
      </c>
      <c r="P829" s="87">
        <v>84452171</v>
      </c>
      <c r="Q829" s="150">
        <v>1535</v>
      </c>
      <c r="R829" s="169">
        <v>45125</v>
      </c>
      <c r="S829" s="252">
        <v>1814862000</v>
      </c>
      <c r="T829" s="169">
        <v>45125</v>
      </c>
      <c r="U829" s="566">
        <f>L829</f>
        <v>12600000</v>
      </c>
      <c r="V829" s="86" t="s">
        <v>70</v>
      </c>
      <c r="W829" s="143">
        <v>1082964146</v>
      </c>
      <c r="X829" s="87" t="s">
        <v>14954</v>
      </c>
      <c r="Y829" s="145"/>
      <c r="Z829" s="201">
        <v>45125</v>
      </c>
      <c r="AA829" s="201">
        <v>45125</v>
      </c>
      <c r="AB829" s="201" t="s">
        <v>80</v>
      </c>
      <c r="AC829" s="201">
        <v>45260</v>
      </c>
      <c r="AD829" s="150">
        <f t="shared" si="62"/>
        <v>135</v>
      </c>
      <c r="AE829" s="150">
        <v>0</v>
      </c>
      <c r="AF829" s="567">
        <v>0</v>
      </c>
      <c r="AG829" s="150">
        <v>0</v>
      </c>
      <c r="AH829" s="156" t="s">
        <v>80</v>
      </c>
      <c r="AI829" s="150">
        <f t="shared" si="58"/>
        <v>0</v>
      </c>
      <c r="AJ829" s="143">
        <v>0</v>
      </c>
      <c r="AK829" s="248">
        <v>0</v>
      </c>
      <c r="AL829" s="86" t="s">
        <v>80</v>
      </c>
      <c r="AM829" s="150">
        <v>0</v>
      </c>
      <c r="AN829" s="169" t="s">
        <v>80</v>
      </c>
      <c r="AO829" s="169" t="s">
        <v>80</v>
      </c>
      <c r="AP829" s="150">
        <f t="shared" si="61"/>
        <v>0</v>
      </c>
      <c r="AQ829" s="252">
        <f>+L829+AF829-AK829</f>
        <v>12600000</v>
      </c>
      <c r="AR829" s="86" t="s">
        <v>115</v>
      </c>
      <c r="AS829" s="143">
        <v>0</v>
      </c>
      <c r="AT829" s="203" t="s">
        <v>80</v>
      </c>
      <c r="AU829" s="248">
        <v>9800000</v>
      </c>
      <c r="AV829" s="364">
        <f t="shared" si="59"/>
        <v>2800000</v>
      </c>
      <c r="AW829" s="133">
        <f t="shared" si="60"/>
        <v>0.77777777777777779</v>
      </c>
      <c r="AX829" s="201" t="s">
        <v>80</v>
      </c>
      <c r="AY829" s="86" t="s">
        <v>72</v>
      </c>
      <c r="AZ829" s="145" t="s">
        <v>15299</v>
      </c>
      <c r="BA829" s="81" t="s">
        <v>71</v>
      </c>
      <c r="BB829" s="81" t="s">
        <v>71</v>
      </c>
    </row>
    <row r="830" spans="2:54" s="296" customFormat="1" ht="15" customHeight="1" x14ac:dyDescent="0.2">
      <c r="B830" s="247">
        <v>2023</v>
      </c>
      <c r="C830" s="81">
        <v>891780111</v>
      </c>
      <c r="D830" s="82" t="s">
        <v>68</v>
      </c>
      <c r="E830" s="144" t="s">
        <v>15300</v>
      </c>
      <c r="F830" s="145" t="s">
        <v>15301</v>
      </c>
      <c r="G830" s="138">
        <v>0</v>
      </c>
      <c r="H830" s="145"/>
      <c r="I830" s="86" t="s">
        <v>78</v>
      </c>
      <c r="J830" s="81" t="s">
        <v>1527</v>
      </c>
      <c r="K830" s="141" t="s">
        <v>15293</v>
      </c>
      <c r="L830" s="248">
        <v>18000000</v>
      </c>
      <c r="M830" s="81" t="s">
        <v>73</v>
      </c>
      <c r="N830" s="145"/>
      <c r="O830" s="87" t="s">
        <v>13589</v>
      </c>
      <c r="P830" s="87">
        <v>36535996</v>
      </c>
      <c r="Q830" s="150">
        <v>1535</v>
      </c>
      <c r="R830" s="169">
        <v>45125</v>
      </c>
      <c r="S830" s="252">
        <v>1814862000</v>
      </c>
      <c r="T830" s="169">
        <v>45125</v>
      </c>
      <c r="U830" s="566">
        <f>L830</f>
        <v>18000000</v>
      </c>
      <c r="V830" s="86" t="s">
        <v>70</v>
      </c>
      <c r="W830" s="143">
        <v>1082964146</v>
      </c>
      <c r="X830" s="87" t="s">
        <v>14954</v>
      </c>
      <c r="Y830" s="145"/>
      <c r="Z830" s="201">
        <v>45125</v>
      </c>
      <c r="AA830" s="201">
        <v>45125</v>
      </c>
      <c r="AB830" s="201" t="s">
        <v>80</v>
      </c>
      <c r="AC830" s="201">
        <v>45260</v>
      </c>
      <c r="AD830" s="150">
        <f t="shared" si="62"/>
        <v>135</v>
      </c>
      <c r="AE830" s="150">
        <v>0</v>
      </c>
      <c r="AF830" s="567">
        <v>0</v>
      </c>
      <c r="AG830" s="150">
        <v>0</v>
      </c>
      <c r="AH830" s="156" t="s">
        <v>80</v>
      </c>
      <c r="AI830" s="150">
        <f t="shared" si="58"/>
        <v>0</v>
      </c>
      <c r="AJ830" s="143">
        <v>0</v>
      </c>
      <c r="AK830" s="248">
        <v>0</v>
      </c>
      <c r="AL830" s="86" t="s">
        <v>80</v>
      </c>
      <c r="AM830" s="150">
        <v>0</v>
      </c>
      <c r="AN830" s="169" t="s">
        <v>80</v>
      </c>
      <c r="AO830" s="169" t="s">
        <v>80</v>
      </c>
      <c r="AP830" s="150">
        <f t="shared" si="61"/>
        <v>0</v>
      </c>
      <c r="AQ830" s="252">
        <f>+L830+AF830-AK830</f>
        <v>18000000</v>
      </c>
      <c r="AR830" s="86" t="s">
        <v>115</v>
      </c>
      <c r="AS830" s="143">
        <v>0</v>
      </c>
      <c r="AT830" s="203" t="s">
        <v>80</v>
      </c>
      <c r="AU830" s="248">
        <v>14000000</v>
      </c>
      <c r="AV830" s="364">
        <f t="shared" si="59"/>
        <v>4000000</v>
      </c>
      <c r="AW830" s="133">
        <f t="shared" si="60"/>
        <v>0.77777777777777779</v>
      </c>
      <c r="AX830" s="201" t="s">
        <v>80</v>
      </c>
      <c r="AY830" s="86" t="s">
        <v>72</v>
      </c>
      <c r="AZ830" s="145" t="s">
        <v>15302</v>
      </c>
      <c r="BA830" s="81" t="s">
        <v>71</v>
      </c>
      <c r="BB830" s="81" t="s">
        <v>71</v>
      </c>
    </row>
    <row r="831" spans="2:54" s="296" customFormat="1" ht="15" customHeight="1" x14ac:dyDescent="0.2">
      <c r="B831" s="247">
        <v>2023</v>
      </c>
      <c r="C831" s="81">
        <v>891780111</v>
      </c>
      <c r="D831" s="82" t="s">
        <v>68</v>
      </c>
      <c r="E831" s="144" t="s">
        <v>15303</v>
      </c>
      <c r="F831" s="145" t="s">
        <v>15304</v>
      </c>
      <c r="G831" s="138">
        <v>0</v>
      </c>
      <c r="H831" s="145"/>
      <c r="I831" s="86" t="s">
        <v>78</v>
      </c>
      <c r="J831" s="81" t="s">
        <v>1527</v>
      </c>
      <c r="K831" s="141" t="s">
        <v>15305</v>
      </c>
      <c r="L831" s="248">
        <v>16650000</v>
      </c>
      <c r="M831" s="81" t="s">
        <v>73</v>
      </c>
      <c r="N831" s="145"/>
      <c r="O831" s="87" t="s">
        <v>9041</v>
      </c>
      <c r="P831" s="87">
        <v>57443718</v>
      </c>
      <c r="Q831" s="150">
        <v>1535</v>
      </c>
      <c r="R831" s="169">
        <v>45125</v>
      </c>
      <c r="S831" s="252">
        <v>1814862000</v>
      </c>
      <c r="T831" s="169">
        <v>45125</v>
      </c>
      <c r="U831" s="566">
        <f>L831</f>
        <v>16650000</v>
      </c>
      <c r="V831" s="86" t="s">
        <v>70</v>
      </c>
      <c r="W831" s="481">
        <v>1082976788</v>
      </c>
      <c r="X831" s="87" t="s">
        <v>9561</v>
      </c>
      <c r="Y831" s="145"/>
      <c r="Z831" s="201">
        <v>45125</v>
      </c>
      <c r="AA831" s="201">
        <v>45125</v>
      </c>
      <c r="AB831" s="201" t="s">
        <v>80</v>
      </c>
      <c r="AC831" s="201">
        <v>45260</v>
      </c>
      <c r="AD831" s="150">
        <f t="shared" si="62"/>
        <v>135</v>
      </c>
      <c r="AE831" s="150">
        <v>0</v>
      </c>
      <c r="AF831" s="567">
        <v>0</v>
      </c>
      <c r="AG831" s="150">
        <v>0</v>
      </c>
      <c r="AH831" s="156" t="s">
        <v>80</v>
      </c>
      <c r="AI831" s="150">
        <f t="shared" si="58"/>
        <v>0</v>
      </c>
      <c r="AJ831" s="143">
        <v>0</v>
      </c>
      <c r="AK831" s="248">
        <v>0</v>
      </c>
      <c r="AL831" s="86" t="s">
        <v>80</v>
      </c>
      <c r="AM831" s="150">
        <v>0</v>
      </c>
      <c r="AN831" s="169" t="s">
        <v>80</v>
      </c>
      <c r="AO831" s="169" t="s">
        <v>80</v>
      </c>
      <c r="AP831" s="150">
        <f t="shared" si="61"/>
        <v>0</v>
      </c>
      <c r="AQ831" s="252">
        <f>+L831+AF831-AK831</f>
        <v>16650000</v>
      </c>
      <c r="AR831" s="86" t="s">
        <v>115</v>
      </c>
      <c r="AS831" s="143">
        <v>0</v>
      </c>
      <c r="AT831" s="203" t="s">
        <v>80</v>
      </c>
      <c r="AU831" s="248">
        <v>12950000</v>
      </c>
      <c r="AV831" s="364">
        <f t="shared" si="59"/>
        <v>3700000</v>
      </c>
      <c r="AW831" s="133">
        <f t="shared" si="60"/>
        <v>0.77777777777777779</v>
      </c>
      <c r="AX831" s="201" t="s">
        <v>80</v>
      </c>
      <c r="AY831" s="86" t="s">
        <v>72</v>
      </c>
      <c r="AZ831" s="145" t="s">
        <v>15306</v>
      </c>
      <c r="BA831" s="81" t="s">
        <v>71</v>
      </c>
      <c r="BB831" s="81" t="s">
        <v>71</v>
      </c>
    </row>
    <row r="832" spans="2:54" s="296" customFormat="1" ht="15" customHeight="1" x14ac:dyDescent="0.2">
      <c r="B832" s="247">
        <v>2023</v>
      </c>
      <c r="C832" s="81">
        <v>891780111</v>
      </c>
      <c r="D832" s="82" t="s">
        <v>68</v>
      </c>
      <c r="E832" s="144" t="s">
        <v>15307</v>
      </c>
      <c r="F832" s="145" t="s">
        <v>15308</v>
      </c>
      <c r="G832" s="138">
        <v>0</v>
      </c>
      <c r="H832" s="145"/>
      <c r="I832" s="86" t="s">
        <v>78</v>
      </c>
      <c r="J832" s="81" t="s">
        <v>1527</v>
      </c>
      <c r="K832" s="141" t="s">
        <v>15309</v>
      </c>
      <c r="L832" s="248">
        <v>8550000</v>
      </c>
      <c r="M832" s="81" t="s">
        <v>73</v>
      </c>
      <c r="N832" s="145"/>
      <c r="O832" s="87" t="s">
        <v>12217</v>
      </c>
      <c r="P832" s="87">
        <v>1079916249</v>
      </c>
      <c r="Q832" s="150">
        <v>1535</v>
      </c>
      <c r="R832" s="169">
        <v>45125</v>
      </c>
      <c r="S832" s="252">
        <v>1814862000</v>
      </c>
      <c r="T832" s="169">
        <v>45125</v>
      </c>
      <c r="U832" s="566">
        <f>L832</f>
        <v>8550000</v>
      </c>
      <c r="V832" s="86" t="s">
        <v>70</v>
      </c>
      <c r="W832" s="143">
        <v>26668285</v>
      </c>
      <c r="X832" s="87" t="s">
        <v>9520</v>
      </c>
      <c r="Y832" s="145"/>
      <c r="Z832" s="201">
        <v>45125</v>
      </c>
      <c r="AA832" s="201">
        <v>45125</v>
      </c>
      <c r="AB832" s="201" t="s">
        <v>80</v>
      </c>
      <c r="AC832" s="201">
        <v>45260</v>
      </c>
      <c r="AD832" s="150">
        <f t="shared" si="62"/>
        <v>135</v>
      </c>
      <c r="AE832" s="150">
        <v>0</v>
      </c>
      <c r="AF832" s="567">
        <v>0</v>
      </c>
      <c r="AG832" s="150">
        <v>0</v>
      </c>
      <c r="AH832" s="156" t="s">
        <v>80</v>
      </c>
      <c r="AI832" s="150">
        <f t="shared" si="58"/>
        <v>0</v>
      </c>
      <c r="AJ832" s="143">
        <v>0</v>
      </c>
      <c r="AK832" s="248">
        <v>0</v>
      </c>
      <c r="AL832" s="86" t="s">
        <v>80</v>
      </c>
      <c r="AM832" s="150">
        <v>0</v>
      </c>
      <c r="AN832" s="169" t="s">
        <v>80</v>
      </c>
      <c r="AO832" s="169" t="s">
        <v>80</v>
      </c>
      <c r="AP832" s="150">
        <f t="shared" si="61"/>
        <v>0</v>
      </c>
      <c r="AQ832" s="252">
        <f>+L832+AF832-AK832</f>
        <v>8550000</v>
      </c>
      <c r="AR832" s="86" t="s">
        <v>115</v>
      </c>
      <c r="AS832" s="143">
        <v>0</v>
      </c>
      <c r="AT832" s="203" t="s">
        <v>80</v>
      </c>
      <c r="AU832" s="248">
        <v>6650000</v>
      </c>
      <c r="AV832" s="364">
        <f t="shared" si="59"/>
        <v>1900000</v>
      </c>
      <c r="AW832" s="133">
        <f t="shared" si="60"/>
        <v>0.77777777777777779</v>
      </c>
      <c r="AX832" s="201" t="s">
        <v>80</v>
      </c>
      <c r="AY832" s="86" t="s">
        <v>72</v>
      </c>
      <c r="AZ832" s="145" t="s">
        <v>15310</v>
      </c>
      <c r="BA832" s="81" t="s">
        <v>71</v>
      </c>
      <c r="BB832" s="81" t="s">
        <v>71</v>
      </c>
    </row>
    <row r="833" spans="2:54" s="296" customFormat="1" ht="15" customHeight="1" x14ac:dyDescent="0.2">
      <c r="B833" s="247">
        <v>2023</v>
      </c>
      <c r="C833" s="81">
        <v>891780111</v>
      </c>
      <c r="D833" s="82" t="s">
        <v>68</v>
      </c>
      <c r="E833" s="144" t="s">
        <v>15311</v>
      </c>
      <c r="F833" s="145" t="s">
        <v>15312</v>
      </c>
      <c r="G833" s="138">
        <v>0</v>
      </c>
      <c r="H833" s="145"/>
      <c r="I833" s="86" t="s">
        <v>78</v>
      </c>
      <c r="J833" s="81" t="s">
        <v>1527</v>
      </c>
      <c r="K833" s="141" t="s">
        <v>15176</v>
      </c>
      <c r="L833" s="248">
        <v>13950000</v>
      </c>
      <c r="M833" s="81" t="s">
        <v>73</v>
      </c>
      <c r="N833" s="145"/>
      <c r="O833" s="87" t="s">
        <v>13045</v>
      </c>
      <c r="P833" s="87">
        <v>1083455954</v>
      </c>
      <c r="Q833" s="150">
        <v>1535</v>
      </c>
      <c r="R833" s="169">
        <v>45125</v>
      </c>
      <c r="S833" s="252">
        <v>1814862000</v>
      </c>
      <c r="T833" s="169">
        <v>45125</v>
      </c>
      <c r="U833" s="566">
        <f>L833</f>
        <v>13950000</v>
      </c>
      <c r="V833" s="86" t="s">
        <v>70</v>
      </c>
      <c r="W833" s="143">
        <v>1082964146</v>
      </c>
      <c r="X833" s="87" t="s">
        <v>14954</v>
      </c>
      <c r="Y833" s="145"/>
      <c r="Z833" s="201">
        <v>45125</v>
      </c>
      <c r="AA833" s="201">
        <v>45125</v>
      </c>
      <c r="AB833" s="201" t="s">
        <v>80</v>
      </c>
      <c r="AC833" s="201">
        <v>45260</v>
      </c>
      <c r="AD833" s="150">
        <f t="shared" si="62"/>
        <v>135</v>
      </c>
      <c r="AE833" s="150">
        <v>0</v>
      </c>
      <c r="AF833" s="567">
        <v>0</v>
      </c>
      <c r="AG833" s="150">
        <v>0</v>
      </c>
      <c r="AH833" s="156" t="s">
        <v>80</v>
      </c>
      <c r="AI833" s="150">
        <f t="shared" si="58"/>
        <v>0</v>
      </c>
      <c r="AJ833" s="143">
        <v>0</v>
      </c>
      <c r="AK833" s="248">
        <v>0</v>
      </c>
      <c r="AL833" s="86" t="s">
        <v>80</v>
      </c>
      <c r="AM833" s="150">
        <v>0</v>
      </c>
      <c r="AN833" s="169" t="s">
        <v>80</v>
      </c>
      <c r="AO833" s="169" t="s">
        <v>80</v>
      </c>
      <c r="AP833" s="150">
        <f t="shared" si="61"/>
        <v>0</v>
      </c>
      <c r="AQ833" s="252">
        <f>+L833+AF833-AK833</f>
        <v>13950000</v>
      </c>
      <c r="AR833" s="86" t="s">
        <v>115</v>
      </c>
      <c r="AS833" s="143">
        <v>0</v>
      </c>
      <c r="AT833" s="203" t="s">
        <v>80</v>
      </c>
      <c r="AU833" s="248">
        <v>10850000</v>
      </c>
      <c r="AV833" s="364">
        <f t="shared" si="59"/>
        <v>3100000</v>
      </c>
      <c r="AW833" s="133">
        <f t="shared" si="60"/>
        <v>0.77777777777777779</v>
      </c>
      <c r="AX833" s="201" t="s">
        <v>80</v>
      </c>
      <c r="AY833" s="86" t="s">
        <v>72</v>
      </c>
      <c r="AZ833" s="145" t="s">
        <v>15313</v>
      </c>
      <c r="BA833" s="81" t="s">
        <v>71</v>
      </c>
      <c r="BB833" s="81" t="s">
        <v>71</v>
      </c>
    </row>
    <row r="834" spans="2:54" s="296" customFormat="1" ht="15" customHeight="1" x14ac:dyDescent="0.2">
      <c r="B834" s="247">
        <v>2023</v>
      </c>
      <c r="C834" s="81">
        <v>891780111</v>
      </c>
      <c r="D834" s="82" t="s">
        <v>68</v>
      </c>
      <c r="E834" s="144" t="s">
        <v>15314</v>
      </c>
      <c r="F834" s="145" t="s">
        <v>15315</v>
      </c>
      <c r="G834" s="138">
        <v>0</v>
      </c>
      <c r="H834" s="145"/>
      <c r="I834" s="86" t="s">
        <v>78</v>
      </c>
      <c r="J834" s="81" t="s">
        <v>1527</v>
      </c>
      <c r="K834" s="141" t="s">
        <v>15316</v>
      </c>
      <c r="L834" s="248">
        <v>13950000</v>
      </c>
      <c r="M834" s="81" t="s">
        <v>73</v>
      </c>
      <c r="N834" s="145"/>
      <c r="O834" s="87" t="s">
        <v>13622</v>
      </c>
      <c r="P834" s="87">
        <v>1004360507</v>
      </c>
      <c r="Q834" s="150">
        <v>1535</v>
      </c>
      <c r="R834" s="169">
        <v>45125</v>
      </c>
      <c r="S834" s="252">
        <v>1814862000</v>
      </c>
      <c r="T834" s="169">
        <v>45125</v>
      </c>
      <c r="U834" s="566">
        <f>L834</f>
        <v>13950000</v>
      </c>
      <c r="V834" s="86" t="s">
        <v>70</v>
      </c>
      <c r="W834" s="143">
        <v>1082964146</v>
      </c>
      <c r="X834" s="87" t="s">
        <v>14954</v>
      </c>
      <c r="Y834" s="145"/>
      <c r="Z834" s="201">
        <v>45125</v>
      </c>
      <c r="AA834" s="201">
        <v>45125</v>
      </c>
      <c r="AB834" s="201" t="s">
        <v>80</v>
      </c>
      <c r="AC834" s="201">
        <v>45260</v>
      </c>
      <c r="AD834" s="150">
        <f t="shared" si="62"/>
        <v>135</v>
      </c>
      <c r="AE834" s="150">
        <v>0</v>
      </c>
      <c r="AF834" s="567">
        <v>0</v>
      </c>
      <c r="AG834" s="150">
        <v>0</v>
      </c>
      <c r="AH834" s="156" t="s">
        <v>80</v>
      </c>
      <c r="AI834" s="150">
        <f t="shared" si="58"/>
        <v>0</v>
      </c>
      <c r="AJ834" s="143">
        <v>0</v>
      </c>
      <c r="AK834" s="248">
        <v>0</v>
      </c>
      <c r="AL834" s="86" t="s">
        <v>80</v>
      </c>
      <c r="AM834" s="150">
        <v>0</v>
      </c>
      <c r="AN834" s="169" t="s">
        <v>80</v>
      </c>
      <c r="AO834" s="169" t="s">
        <v>80</v>
      </c>
      <c r="AP834" s="150">
        <f t="shared" si="61"/>
        <v>0</v>
      </c>
      <c r="AQ834" s="252">
        <f>+L834+AF834-AK834</f>
        <v>13950000</v>
      </c>
      <c r="AR834" s="86" t="s">
        <v>115</v>
      </c>
      <c r="AS834" s="143">
        <v>0</v>
      </c>
      <c r="AT834" s="203" t="s">
        <v>80</v>
      </c>
      <c r="AU834" s="248">
        <v>10850000</v>
      </c>
      <c r="AV834" s="364">
        <f t="shared" si="59"/>
        <v>3100000</v>
      </c>
      <c r="AW834" s="133">
        <f t="shared" si="60"/>
        <v>0.77777777777777779</v>
      </c>
      <c r="AX834" s="201" t="s">
        <v>80</v>
      </c>
      <c r="AY834" s="86" t="s">
        <v>72</v>
      </c>
      <c r="AZ834" s="145" t="s">
        <v>15317</v>
      </c>
      <c r="BA834" s="81" t="s">
        <v>71</v>
      </c>
      <c r="BB834" s="81" t="s">
        <v>71</v>
      </c>
    </row>
    <row r="835" spans="2:54" s="296" customFormat="1" ht="15" customHeight="1" x14ac:dyDescent="0.2">
      <c r="B835" s="247">
        <v>2023</v>
      </c>
      <c r="C835" s="81">
        <v>891780111</v>
      </c>
      <c r="D835" s="82" t="s">
        <v>68</v>
      </c>
      <c r="E835" s="144" t="s">
        <v>15318</v>
      </c>
      <c r="F835" s="145" t="s">
        <v>15319</v>
      </c>
      <c r="G835" s="138">
        <v>0</v>
      </c>
      <c r="H835" s="145"/>
      <c r="I835" s="86" t="s">
        <v>78</v>
      </c>
      <c r="J835" s="81" t="s">
        <v>1527</v>
      </c>
      <c r="K835" s="141" t="s">
        <v>15320</v>
      </c>
      <c r="L835" s="248">
        <v>12600000</v>
      </c>
      <c r="M835" s="81" t="s">
        <v>73</v>
      </c>
      <c r="N835" s="145"/>
      <c r="O835" s="87" t="s">
        <v>11721</v>
      </c>
      <c r="P835" s="87">
        <v>36720698</v>
      </c>
      <c r="Q835" s="150">
        <v>1535</v>
      </c>
      <c r="R835" s="169">
        <v>45125</v>
      </c>
      <c r="S835" s="252">
        <v>1814862000</v>
      </c>
      <c r="T835" s="169">
        <v>45125</v>
      </c>
      <c r="U835" s="566">
        <f>L835</f>
        <v>12600000</v>
      </c>
      <c r="V835" s="86" t="s">
        <v>70</v>
      </c>
      <c r="W835" s="143">
        <v>84452087</v>
      </c>
      <c r="X835" s="87" t="s">
        <v>11722</v>
      </c>
      <c r="Y835" s="145"/>
      <c r="Z835" s="201">
        <v>45125</v>
      </c>
      <c r="AA835" s="201">
        <v>45125</v>
      </c>
      <c r="AB835" s="201" t="s">
        <v>80</v>
      </c>
      <c r="AC835" s="201">
        <v>45260</v>
      </c>
      <c r="AD835" s="150">
        <f t="shared" si="62"/>
        <v>135</v>
      </c>
      <c r="AE835" s="150">
        <v>0</v>
      </c>
      <c r="AF835" s="567">
        <v>0</v>
      </c>
      <c r="AG835" s="150">
        <v>0</v>
      </c>
      <c r="AH835" s="156" t="s">
        <v>80</v>
      </c>
      <c r="AI835" s="150">
        <f t="shared" si="58"/>
        <v>0</v>
      </c>
      <c r="AJ835" s="143">
        <v>0</v>
      </c>
      <c r="AK835" s="248">
        <v>0</v>
      </c>
      <c r="AL835" s="86" t="s">
        <v>80</v>
      </c>
      <c r="AM835" s="150">
        <v>0</v>
      </c>
      <c r="AN835" s="169" t="s">
        <v>80</v>
      </c>
      <c r="AO835" s="169" t="s">
        <v>80</v>
      </c>
      <c r="AP835" s="150">
        <f t="shared" si="61"/>
        <v>0</v>
      </c>
      <c r="AQ835" s="252">
        <f>+L835+AF835-AK835</f>
        <v>12600000</v>
      </c>
      <c r="AR835" s="86" t="s">
        <v>115</v>
      </c>
      <c r="AS835" s="143">
        <v>0</v>
      </c>
      <c r="AT835" s="203" t="s">
        <v>80</v>
      </c>
      <c r="AU835" s="248">
        <v>9800000</v>
      </c>
      <c r="AV835" s="364">
        <f t="shared" si="59"/>
        <v>2800000</v>
      </c>
      <c r="AW835" s="133">
        <f t="shared" si="60"/>
        <v>0.77777777777777779</v>
      </c>
      <c r="AX835" s="201" t="s">
        <v>80</v>
      </c>
      <c r="AY835" s="86" t="s">
        <v>72</v>
      </c>
      <c r="AZ835" s="145" t="s">
        <v>15321</v>
      </c>
      <c r="BA835" s="81" t="s">
        <v>71</v>
      </c>
      <c r="BB835" s="81" t="s">
        <v>71</v>
      </c>
    </row>
    <row r="836" spans="2:54" s="296" customFormat="1" ht="15" customHeight="1" x14ac:dyDescent="0.2">
      <c r="B836" s="247">
        <v>2023</v>
      </c>
      <c r="C836" s="81">
        <v>891780111</v>
      </c>
      <c r="D836" s="82" t="s">
        <v>68</v>
      </c>
      <c r="E836" s="144" t="s">
        <v>15322</v>
      </c>
      <c r="F836" s="145" t="s">
        <v>15323</v>
      </c>
      <c r="G836" s="138">
        <v>0</v>
      </c>
      <c r="H836" s="145"/>
      <c r="I836" s="86" t="s">
        <v>78</v>
      </c>
      <c r="J836" s="81" t="s">
        <v>1527</v>
      </c>
      <c r="K836" s="141" t="s">
        <v>15324</v>
      </c>
      <c r="L836" s="248">
        <v>15300000</v>
      </c>
      <c r="M836" s="81" t="s">
        <v>73</v>
      </c>
      <c r="N836" s="145"/>
      <c r="O836" s="87" t="s">
        <v>12849</v>
      </c>
      <c r="P836" s="87">
        <v>1082886956</v>
      </c>
      <c r="Q836" s="150">
        <v>1535</v>
      </c>
      <c r="R836" s="169">
        <v>45125</v>
      </c>
      <c r="S836" s="252">
        <v>1814862000</v>
      </c>
      <c r="T836" s="169">
        <v>45125</v>
      </c>
      <c r="U836" s="566">
        <f>L836</f>
        <v>15300000</v>
      </c>
      <c r="V836" s="86" t="s">
        <v>70</v>
      </c>
      <c r="W836" s="143">
        <v>26668285</v>
      </c>
      <c r="X836" s="87" t="s">
        <v>9520</v>
      </c>
      <c r="Y836" s="145"/>
      <c r="Z836" s="201">
        <v>45125</v>
      </c>
      <c r="AA836" s="201">
        <v>45125</v>
      </c>
      <c r="AB836" s="201" t="s">
        <v>80</v>
      </c>
      <c r="AC836" s="201">
        <v>45260</v>
      </c>
      <c r="AD836" s="150">
        <f t="shared" si="62"/>
        <v>135</v>
      </c>
      <c r="AE836" s="150">
        <v>0</v>
      </c>
      <c r="AF836" s="567">
        <v>0</v>
      </c>
      <c r="AG836" s="150">
        <v>0</v>
      </c>
      <c r="AH836" s="156" t="s">
        <v>80</v>
      </c>
      <c r="AI836" s="150">
        <f t="shared" si="58"/>
        <v>0</v>
      </c>
      <c r="AJ836" s="143">
        <v>0</v>
      </c>
      <c r="AK836" s="248">
        <v>0</v>
      </c>
      <c r="AL836" s="86" t="s">
        <v>80</v>
      </c>
      <c r="AM836" s="150">
        <v>0</v>
      </c>
      <c r="AN836" s="169" t="s">
        <v>80</v>
      </c>
      <c r="AO836" s="169" t="s">
        <v>80</v>
      </c>
      <c r="AP836" s="150">
        <f t="shared" si="61"/>
        <v>0</v>
      </c>
      <c r="AQ836" s="252">
        <f>+L836+AF836-AK836</f>
        <v>15300000</v>
      </c>
      <c r="AR836" s="86" t="s">
        <v>115</v>
      </c>
      <c r="AS836" s="143">
        <v>0</v>
      </c>
      <c r="AT836" s="203" t="s">
        <v>80</v>
      </c>
      <c r="AU836" s="248">
        <v>11900000</v>
      </c>
      <c r="AV836" s="364">
        <f t="shared" si="59"/>
        <v>3400000</v>
      </c>
      <c r="AW836" s="133">
        <f t="shared" si="60"/>
        <v>0.77777777777777779</v>
      </c>
      <c r="AX836" s="201" t="s">
        <v>80</v>
      </c>
      <c r="AY836" s="86" t="s">
        <v>72</v>
      </c>
      <c r="AZ836" s="145" t="s">
        <v>15325</v>
      </c>
      <c r="BA836" s="81" t="s">
        <v>71</v>
      </c>
      <c r="BB836" s="81" t="s">
        <v>71</v>
      </c>
    </row>
    <row r="837" spans="2:54" s="296" customFormat="1" ht="15" customHeight="1" x14ac:dyDescent="0.2">
      <c r="B837" s="247">
        <v>2023</v>
      </c>
      <c r="C837" s="81">
        <v>891780111</v>
      </c>
      <c r="D837" s="82" t="s">
        <v>68</v>
      </c>
      <c r="E837" s="144" t="s">
        <v>15326</v>
      </c>
      <c r="F837" s="145" t="s">
        <v>15327</v>
      </c>
      <c r="G837" s="138">
        <v>0</v>
      </c>
      <c r="H837" s="145"/>
      <c r="I837" s="86" t="s">
        <v>78</v>
      </c>
      <c r="J837" s="81" t="s">
        <v>1527</v>
      </c>
      <c r="K837" s="141" t="s">
        <v>15328</v>
      </c>
      <c r="L837" s="248">
        <v>11250000</v>
      </c>
      <c r="M837" s="81" t="s">
        <v>73</v>
      </c>
      <c r="N837" s="145"/>
      <c r="O837" s="87" t="s">
        <v>13035</v>
      </c>
      <c r="P837" s="87">
        <v>1082969436</v>
      </c>
      <c r="Q837" s="150">
        <v>1535</v>
      </c>
      <c r="R837" s="169">
        <v>45125</v>
      </c>
      <c r="S837" s="252">
        <v>1814862000</v>
      </c>
      <c r="T837" s="169">
        <v>45125</v>
      </c>
      <c r="U837" s="566">
        <f>L837</f>
        <v>11250000</v>
      </c>
      <c r="V837" s="86" t="s">
        <v>70</v>
      </c>
      <c r="W837" s="143">
        <v>36564011</v>
      </c>
      <c r="X837" s="87" t="s">
        <v>9795</v>
      </c>
      <c r="Y837" s="145"/>
      <c r="Z837" s="201">
        <v>45125</v>
      </c>
      <c r="AA837" s="201">
        <v>45125</v>
      </c>
      <c r="AB837" s="201" t="s">
        <v>80</v>
      </c>
      <c r="AC837" s="201">
        <v>45260</v>
      </c>
      <c r="AD837" s="150">
        <f t="shared" si="62"/>
        <v>135</v>
      </c>
      <c r="AE837" s="150">
        <v>0</v>
      </c>
      <c r="AF837" s="567">
        <v>0</v>
      </c>
      <c r="AG837" s="150">
        <v>0</v>
      </c>
      <c r="AH837" s="156" t="s">
        <v>80</v>
      </c>
      <c r="AI837" s="150">
        <f t="shared" si="58"/>
        <v>0</v>
      </c>
      <c r="AJ837" s="143">
        <v>0</v>
      </c>
      <c r="AK837" s="248">
        <v>0</v>
      </c>
      <c r="AL837" s="86" t="s">
        <v>80</v>
      </c>
      <c r="AM837" s="150">
        <v>0</v>
      </c>
      <c r="AN837" s="169" t="s">
        <v>80</v>
      </c>
      <c r="AO837" s="169" t="s">
        <v>80</v>
      </c>
      <c r="AP837" s="150">
        <f t="shared" si="61"/>
        <v>0</v>
      </c>
      <c r="AQ837" s="252">
        <f>+L837+AF837-AK837</f>
        <v>11250000</v>
      </c>
      <c r="AR837" s="86" t="s">
        <v>115</v>
      </c>
      <c r="AS837" s="143">
        <v>0</v>
      </c>
      <c r="AT837" s="203" t="s">
        <v>80</v>
      </c>
      <c r="AU837" s="248">
        <v>8750000</v>
      </c>
      <c r="AV837" s="364">
        <f t="shared" si="59"/>
        <v>2500000</v>
      </c>
      <c r="AW837" s="133">
        <f t="shared" si="60"/>
        <v>0.77777777777777779</v>
      </c>
      <c r="AX837" s="201" t="s">
        <v>80</v>
      </c>
      <c r="AY837" s="86" t="s">
        <v>72</v>
      </c>
      <c r="AZ837" s="145" t="s">
        <v>15329</v>
      </c>
      <c r="BA837" s="81" t="s">
        <v>71</v>
      </c>
      <c r="BB837" s="81" t="s">
        <v>71</v>
      </c>
    </row>
    <row r="838" spans="2:54" s="296" customFormat="1" ht="15" customHeight="1" x14ac:dyDescent="0.2">
      <c r="B838" s="247">
        <v>2023</v>
      </c>
      <c r="C838" s="81">
        <v>891780111</v>
      </c>
      <c r="D838" s="82" t="s">
        <v>68</v>
      </c>
      <c r="E838" s="144" t="s">
        <v>15330</v>
      </c>
      <c r="F838" s="145" t="s">
        <v>15331</v>
      </c>
      <c r="G838" s="138">
        <v>0</v>
      </c>
      <c r="H838" s="145"/>
      <c r="I838" s="86" t="s">
        <v>78</v>
      </c>
      <c r="J838" s="81" t="s">
        <v>1527</v>
      </c>
      <c r="K838" s="141" t="s">
        <v>15332</v>
      </c>
      <c r="L838" s="248">
        <v>8550000</v>
      </c>
      <c r="M838" s="81" t="s">
        <v>73</v>
      </c>
      <c r="N838" s="145"/>
      <c r="O838" s="87" t="s">
        <v>12331</v>
      </c>
      <c r="P838" s="87">
        <v>36555376</v>
      </c>
      <c r="Q838" s="150">
        <v>1535</v>
      </c>
      <c r="R838" s="169">
        <v>45125</v>
      </c>
      <c r="S838" s="252">
        <v>1814862000</v>
      </c>
      <c r="T838" s="169">
        <v>45125</v>
      </c>
      <c r="U838" s="566">
        <f>L838</f>
        <v>8550000</v>
      </c>
      <c r="V838" s="86" t="s">
        <v>70</v>
      </c>
      <c r="W838" s="143">
        <v>36564011</v>
      </c>
      <c r="X838" s="87" t="s">
        <v>9795</v>
      </c>
      <c r="Y838" s="145"/>
      <c r="Z838" s="201">
        <v>45125</v>
      </c>
      <c r="AA838" s="201">
        <v>45125</v>
      </c>
      <c r="AB838" s="201" t="s">
        <v>80</v>
      </c>
      <c r="AC838" s="201">
        <v>45260</v>
      </c>
      <c r="AD838" s="150">
        <f t="shared" si="62"/>
        <v>135</v>
      </c>
      <c r="AE838" s="150">
        <v>0</v>
      </c>
      <c r="AF838" s="567">
        <v>0</v>
      </c>
      <c r="AG838" s="150">
        <v>0</v>
      </c>
      <c r="AH838" s="156" t="s">
        <v>80</v>
      </c>
      <c r="AI838" s="150">
        <f t="shared" si="58"/>
        <v>0</v>
      </c>
      <c r="AJ838" s="143">
        <v>0</v>
      </c>
      <c r="AK838" s="248">
        <v>0</v>
      </c>
      <c r="AL838" s="86" t="s">
        <v>80</v>
      </c>
      <c r="AM838" s="150">
        <v>0</v>
      </c>
      <c r="AN838" s="169" t="s">
        <v>80</v>
      </c>
      <c r="AO838" s="169" t="s">
        <v>80</v>
      </c>
      <c r="AP838" s="150">
        <f t="shared" si="61"/>
        <v>0</v>
      </c>
      <c r="AQ838" s="252">
        <f>+L838+AF838-AK838</f>
        <v>8550000</v>
      </c>
      <c r="AR838" s="86" t="s">
        <v>115</v>
      </c>
      <c r="AS838" s="143">
        <v>0</v>
      </c>
      <c r="AT838" s="203" t="s">
        <v>80</v>
      </c>
      <c r="AU838" s="248">
        <v>6650000</v>
      </c>
      <c r="AV838" s="364">
        <f t="shared" si="59"/>
        <v>1900000</v>
      </c>
      <c r="AW838" s="133">
        <f t="shared" si="60"/>
        <v>0.77777777777777779</v>
      </c>
      <c r="AX838" s="201" t="s">
        <v>80</v>
      </c>
      <c r="AY838" s="86" t="s">
        <v>72</v>
      </c>
      <c r="AZ838" s="145" t="s">
        <v>15333</v>
      </c>
      <c r="BA838" s="81" t="s">
        <v>71</v>
      </c>
      <c r="BB838" s="81" t="s">
        <v>71</v>
      </c>
    </row>
    <row r="839" spans="2:54" s="296" customFormat="1" ht="15" customHeight="1" x14ac:dyDescent="0.2">
      <c r="B839" s="247">
        <v>2023</v>
      </c>
      <c r="C839" s="81">
        <v>891780111</v>
      </c>
      <c r="D839" s="82" t="s">
        <v>68</v>
      </c>
      <c r="E839" s="144" t="s">
        <v>15334</v>
      </c>
      <c r="F839" s="145" t="s">
        <v>15335</v>
      </c>
      <c r="G839" s="138">
        <v>0</v>
      </c>
      <c r="H839" s="145"/>
      <c r="I839" s="86" t="s">
        <v>78</v>
      </c>
      <c r="J839" s="81" t="s">
        <v>1527</v>
      </c>
      <c r="K839" s="141" t="s">
        <v>15336</v>
      </c>
      <c r="L839" s="248">
        <v>13950000</v>
      </c>
      <c r="M839" s="81" t="s">
        <v>73</v>
      </c>
      <c r="N839" s="145"/>
      <c r="O839" s="87" t="s">
        <v>12140</v>
      </c>
      <c r="P839" s="87">
        <v>84450965</v>
      </c>
      <c r="Q839" s="150">
        <v>1535</v>
      </c>
      <c r="R839" s="169">
        <v>45125</v>
      </c>
      <c r="S839" s="252">
        <v>1814862000</v>
      </c>
      <c r="T839" s="169">
        <v>45125</v>
      </c>
      <c r="U839" s="566">
        <f>L839</f>
        <v>13950000</v>
      </c>
      <c r="V839" s="86" t="s">
        <v>70</v>
      </c>
      <c r="W839" s="143">
        <v>26668285</v>
      </c>
      <c r="X839" s="87" t="s">
        <v>9520</v>
      </c>
      <c r="Y839" s="145"/>
      <c r="Z839" s="201">
        <v>45125</v>
      </c>
      <c r="AA839" s="201">
        <v>45125</v>
      </c>
      <c r="AB839" s="201" t="s">
        <v>80</v>
      </c>
      <c r="AC839" s="201">
        <v>45260</v>
      </c>
      <c r="AD839" s="150">
        <f t="shared" si="62"/>
        <v>135</v>
      </c>
      <c r="AE839" s="150">
        <v>0</v>
      </c>
      <c r="AF839" s="567">
        <v>0</v>
      </c>
      <c r="AG839" s="150">
        <v>0</v>
      </c>
      <c r="AH839" s="156" t="s">
        <v>80</v>
      </c>
      <c r="AI839" s="150">
        <f t="shared" ref="AI839:AI902" si="63">+IF(AH839="1800-01-01",0,AH839-AC839)</f>
        <v>0</v>
      </c>
      <c r="AJ839" s="143">
        <v>0</v>
      </c>
      <c r="AK839" s="248">
        <v>0</v>
      </c>
      <c r="AL839" s="86" t="s">
        <v>80</v>
      </c>
      <c r="AM839" s="150">
        <v>0</v>
      </c>
      <c r="AN839" s="169" t="s">
        <v>80</v>
      </c>
      <c r="AO839" s="169" t="s">
        <v>80</v>
      </c>
      <c r="AP839" s="150">
        <f t="shared" si="61"/>
        <v>0</v>
      </c>
      <c r="AQ839" s="252">
        <f>+L839+AF839-AK839</f>
        <v>13950000</v>
      </c>
      <c r="AR839" s="86" t="s">
        <v>115</v>
      </c>
      <c r="AS839" s="143">
        <v>0</v>
      </c>
      <c r="AT839" s="203" t="s">
        <v>80</v>
      </c>
      <c r="AU839" s="248">
        <v>10850000</v>
      </c>
      <c r="AV839" s="364">
        <f t="shared" ref="AV839:AV902" si="64">AQ839-AU839</f>
        <v>3100000</v>
      </c>
      <c r="AW839" s="133">
        <f t="shared" ref="AW839:AW902" si="65">+AU839/AQ839</f>
        <v>0.77777777777777779</v>
      </c>
      <c r="AX839" s="201" t="s">
        <v>80</v>
      </c>
      <c r="AY839" s="86" t="s">
        <v>72</v>
      </c>
      <c r="AZ839" s="145" t="s">
        <v>15337</v>
      </c>
      <c r="BA839" s="81" t="s">
        <v>71</v>
      </c>
      <c r="BB839" s="81" t="s">
        <v>71</v>
      </c>
    </row>
    <row r="840" spans="2:54" s="296" customFormat="1" ht="15" customHeight="1" x14ac:dyDescent="0.2">
      <c r="B840" s="247">
        <v>2023</v>
      </c>
      <c r="C840" s="81">
        <v>891780111</v>
      </c>
      <c r="D840" s="82" t="s">
        <v>68</v>
      </c>
      <c r="E840" s="144" t="s">
        <v>15338</v>
      </c>
      <c r="F840" s="145" t="s">
        <v>15339</v>
      </c>
      <c r="G840" s="138">
        <v>0</v>
      </c>
      <c r="H840" s="145"/>
      <c r="I840" s="86" t="s">
        <v>78</v>
      </c>
      <c r="J840" s="81" t="s">
        <v>1527</v>
      </c>
      <c r="K840" s="141" t="s">
        <v>15340</v>
      </c>
      <c r="L840" s="248">
        <v>11250000</v>
      </c>
      <c r="M840" s="81" t="s">
        <v>73</v>
      </c>
      <c r="N840" s="145"/>
      <c r="O840" s="87" t="s">
        <v>13989</v>
      </c>
      <c r="P840" s="87">
        <v>1082997554</v>
      </c>
      <c r="Q840" s="150">
        <v>1535</v>
      </c>
      <c r="R840" s="169">
        <v>45125</v>
      </c>
      <c r="S840" s="252">
        <v>1814862000</v>
      </c>
      <c r="T840" s="169">
        <v>45125</v>
      </c>
      <c r="U840" s="566">
        <f>L840</f>
        <v>11250000</v>
      </c>
      <c r="V840" s="86" t="s">
        <v>70</v>
      </c>
      <c r="W840" s="143">
        <v>1098669877</v>
      </c>
      <c r="X840" s="87" t="s">
        <v>13990</v>
      </c>
      <c r="Y840" s="145"/>
      <c r="Z840" s="201">
        <v>45125</v>
      </c>
      <c r="AA840" s="201">
        <v>45125</v>
      </c>
      <c r="AB840" s="201" t="s">
        <v>80</v>
      </c>
      <c r="AC840" s="201">
        <v>45260</v>
      </c>
      <c r="AD840" s="150">
        <f t="shared" si="62"/>
        <v>135</v>
      </c>
      <c r="AE840" s="150">
        <v>0</v>
      </c>
      <c r="AF840" s="567">
        <v>0</v>
      </c>
      <c r="AG840" s="150">
        <v>0</v>
      </c>
      <c r="AH840" s="156" t="s">
        <v>80</v>
      </c>
      <c r="AI840" s="150">
        <f t="shared" si="63"/>
        <v>0</v>
      </c>
      <c r="AJ840" s="143">
        <v>0</v>
      </c>
      <c r="AK840" s="248">
        <v>0</v>
      </c>
      <c r="AL840" s="86" t="s">
        <v>80</v>
      </c>
      <c r="AM840" s="150">
        <v>0</v>
      </c>
      <c r="AN840" s="169" t="s">
        <v>80</v>
      </c>
      <c r="AO840" s="169" t="s">
        <v>80</v>
      </c>
      <c r="AP840" s="150">
        <f t="shared" ref="AP840:AP903" si="66">IFERROR(+IF(AN840="1800-01-01",0,AO840-AN840),0)</f>
        <v>0</v>
      </c>
      <c r="AQ840" s="252">
        <f>+L840+AF840-AK840</f>
        <v>11250000</v>
      </c>
      <c r="AR840" s="86" t="s">
        <v>115</v>
      </c>
      <c r="AS840" s="143">
        <v>0</v>
      </c>
      <c r="AT840" s="203" t="s">
        <v>80</v>
      </c>
      <c r="AU840" s="248">
        <v>8750000</v>
      </c>
      <c r="AV840" s="364">
        <f t="shared" si="64"/>
        <v>2500000</v>
      </c>
      <c r="AW840" s="133">
        <f t="shared" si="65"/>
        <v>0.77777777777777779</v>
      </c>
      <c r="AX840" s="201" t="s">
        <v>80</v>
      </c>
      <c r="AY840" s="86" t="s">
        <v>72</v>
      </c>
      <c r="AZ840" s="145" t="s">
        <v>15341</v>
      </c>
      <c r="BA840" s="81" t="s">
        <v>71</v>
      </c>
      <c r="BB840" s="81" t="s">
        <v>71</v>
      </c>
    </row>
    <row r="841" spans="2:54" s="296" customFormat="1" ht="15" customHeight="1" x14ac:dyDescent="0.2">
      <c r="B841" s="247">
        <v>2023</v>
      </c>
      <c r="C841" s="81">
        <v>891780111</v>
      </c>
      <c r="D841" s="82" t="s">
        <v>68</v>
      </c>
      <c r="E841" s="144" t="s">
        <v>15342</v>
      </c>
      <c r="F841" s="145" t="s">
        <v>15343</v>
      </c>
      <c r="G841" s="138">
        <v>0</v>
      </c>
      <c r="H841" s="145"/>
      <c r="I841" s="86" t="s">
        <v>78</v>
      </c>
      <c r="J841" s="81" t="s">
        <v>1527</v>
      </c>
      <c r="K841" s="141" t="s">
        <v>15344</v>
      </c>
      <c r="L841" s="248">
        <v>15300000</v>
      </c>
      <c r="M841" s="81" t="s">
        <v>73</v>
      </c>
      <c r="N841" s="145"/>
      <c r="O841" s="87" t="s">
        <v>12977</v>
      </c>
      <c r="P841" s="87">
        <v>57434436</v>
      </c>
      <c r="Q841" s="150">
        <v>1535</v>
      </c>
      <c r="R841" s="169">
        <v>45125</v>
      </c>
      <c r="S841" s="252">
        <v>1814862000</v>
      </c>
      <c r="T841" s="169">
        <v>45125</v>
      </c>
      <c r="U841" s="566">
        <f>L841</f>
        <v>15300000</v>
      </c>
      <c r="V841" s="86" t="s">
        <v>70</v>
      </c>
      <c r="W841" s="143">
        <v>12621405</v>
      </c>
      <c r="X841" s="87" t="s">
        <v>14334</v>
      </c>
      <c r="Y841" s="145"/>
      <c r="Z841" s="201">
        <v>45125</v>
      </c>
      <c r="AA841" s="201">
        <v>45125</v>
      </c>
      <c r="AB841" s="201" t="s">
        <v>80</v>
      </c>
      <c r="AC841" s="201">
        <v>45260</v>
      </c>
      <c r="AD841" s="150">
        <f t="shared" si="62"/>
        <v>135</v>
      </c>
      <c r="AE841" s="150">
        <v>0</v>
      </c>
      <c r="AF841" s="567">
        <v>0</v>
      </c>
      <c r="AG841" s="150">
        <v>0</v>
      </c>
      <c r="AH841" s="156" t="s">
        <v>80</v>
      </c>
      <c r="AI841" s="150">
        <f t="shared" si="63"/>
        <v>0</v>
      </c>
      <c r="AJ841" s="143">
        <v>0</v>
      </c>
      <c r="AK841" s="248">
        <v>0</v>
      </c>
      <c r="AL841" s="86" t="s">
        <v>80</v>
      </c>
      <c r="AM841" s="150">
        <v>0</v>
      </c>
      <c r="AN841" s="169" t="s">
        <v>80</v>
      </c>
      <c r="AO841" s="169" t="s">
        <v>80</v>
      </c>
      <c r="AP841" s="150">
        <f t="shared" si="66"/>
        <v>0</v>
      </c>
      <c r="AQ841" s="252">
        <f>+L841+AF841-AK841</f>
        <v>15300000</v>
      </c>
      <c r="AR841" s="86" t="s">
        <v>115</v>
      </c>
      <c r="AS841" s="143">
        <v>0</v>
      </c>
      <c r="AT841" s="203" t="s">
        <v>80</v>
      </c>
      <c r="AU841" s="248">
        <v>11900000</v>
      </c>
      <c r="AV841" s="364">
        <f t="shared" si="64"/>
        <v>3400000</v>
      </c>
      <c r="AW841" s="133">
        <f t="shared" si="65"/>
        <v>0.77777777777777779</v>
      </c>
      <c r="AX841" s="201" t="s">
        <v>80</v>
      </c>
      <c r="AY841" s="86" t="s">
        <v>72</v>
      </c>
      <c r="AZ841" s="145" t="s">
        <v>15345</v>
      </c>
      <c r="BA841" s="81" t="s">
        <v>71</v>
      </c>
      <c r="BB841" s="81" t="s">
        <v>71</v>
      </c>
    </row>
    <row r="842" spans="2:54" s="296" customFormat="1" ht="15" customHeight="1" x14ac:dyDescent="0.2">
      <c r="B842" s="247">
        <v>2023</v>
      </c>
      <c r="C842" s="81">
        <v>891780111</v>
      </c>
      <c r="D842" s="82" t="s">
        <v>68</v>
      </c>
      <c r="E842" s="144" t="s">
        <v>15346</v>
      </c>
      <c r="F842" s="145" t="s">
        <v>15347</v>
      </c>
      <c r="G842" s="138">
        <v>0</v>
      </c>
      <c r="H842" s="145"/>
      <c r="I842" s="86" t="s">
        <v>78</v>
      </c>
      <c r="J842" s="81" t="s">
        <v>1527</v>
      </c>
      <c r="K842" s="141" t="s">
        <v>15348</v>
      </c>
      <c r="L842" s="248">
        <v>12600000</v>
      </c>
      <c r="M842" s="81" t="s">
        <v>73</v>
      </c>
      <c r="N842" s="145"/>
      <c r="O842" s="87" t="s">
        <v>14064</v>
      </c>
      <c r="P842" s="87">
        <v>36719605</v>
      </c>
      <c r="Q842" s="150">
        <v>1535</v>
      </c>
      <c r="R842" s="169">
        <v>45125</v>
      </c>
      <c r="S842" s="252">
        <v>1814862000</v>
      </c>
      <c r="T842" s="169">
        <v>45125</v>
      </c>
      <c r="U842" s="566">
        <f>L842</f>
        <v>12600000</v>
      </c>
      <c r="V842" s="86" t="s">
        <v>70</v>
      </c>
      <c r="W842" s="143">
        <v>93400727</v>
      </c>
      <c r="X842" s="87" t="s">
        <v>11494</v>
      </c>
      <c r="Y842" s="145"/>
      <c r="Z842" s="201">
        <v>45125</v>
      </c>
      <c r="AA842" s="201">
        <v>45125</v>
      </c>
      <c r="AB842" s="201" t="s">
        <v>80</v>
      </c>
      <c r="AC842" s="201">
        <v>45260</v>
      </c>
      <c r="AD842" s="150">
        <f t="shared" si="62"/>
        <v>135</v>
      </c>
      <c r="AE842" s="150">
        <v>0</v>
      </c>
      <c r="AF842" s="567">
        <v>0</v>
      </c>
      <c r="AG842" s="150">
        <v>0</v>
      </c>
      <c r="AH842" s="156" t="s">
        <v>80</v>
      </c>
      <c r="AI842" s="150">
        <f t="shared" si="63"/>
        <v>0</v>
      </c>
      <c r="AJ842" s="143">
        <v>0</v>
      </c>
      <c r="AK842" s="248">
        <v>0</v>
      </c>
      <c r="AL842" s="86" t="s">
        <v>80</v>
      </c>
      <c r="AM842" s="150">
        <v>0</v>
      </c>
      <c r="AN842" s="169" t="s">
        <v>80</v>
      </c>
      <c r="AO842" s="169" t="s">
        <v>80</v>
      </c>
      <c r="AP842" s="150">
        <f t="shared" si="66"/>
        <v>0</v>
      </c>
      <c r="AQ842" s="252">
        <f>+L842+AF842-AK842</f>
        <v>12600000</v>
      </c>
      <c r="AR842" s="86" t="s">
        <v>115</v>
      </c>
      <c r="AS842" s="143">
        <v>0</v>
      </c>
      <c r="AT842" s="203" t="s">
        <v>80</v>
      </c>
      <c r="AU842" s="248">
        <v>9800000</v>
      </c>
      <c r="AV842" s="364">
        <f t="shared" si="64"/>
        <v>2800000</v>
      </c>
      <c r="AW842" s="133">
        <f t="shared" si="65"/>
        <v>0.77777777777777779</v>
      </c>
      <c r="AX842" s="201" t="s">
        <v>80</v>
      </c>
      <c r="AY842" s="86" t="s">
        <v>72</v>
      </c>
      <c r="AZ842" s="145" t="s">
        <v>15349</v>
      </c>
      <c r="BA842" s="81" t="s">
        <v>71</v>
      </c>
      <c r="BB842" s="81" t="s">
        <v>71</v>
      </c>
    </row>
    <row r="843" spans="2:54" s="296" customFormat="1" ht="15" customHeight="1" x14ac:dyDescent="0.2">
      <c r="B843" s="247">
        <v>2023</v>
      </c>
      <c r="C843" s="81">
        <v>891780111</v>
      </c>
      <c r="D843" s="82" t="s">
        <v>68</v>
      </c>
      <c r="E843" s="144" t="s">
        <v>15350</v>
      </c>
      <c r="F843" s="145" t="s">
        <v>15351</v>
      </c>
      <c r="G843" s="138">
        <v>0</v>
      </c>
      <c r="H843" s="145"/>
      <c r="I843" s="86" t="s">
        <v>78</v>
      </c>
      <c r="J843" s="81" t="s">
        <v>12415</v>
      </c>
      <c r="K843" s="141" t="s">
        <v>15352</v>
      </c>
      <c r="L843" s="248">
        <v>15500000</v>
      </c>
      <c r="M843" s="81" t="s">
        <v>73</v>
      </c>
      <c r="N843" s="145"/>
      <c r="O843" s="87" t="s">
        <v>14240</v>
      </c>
      <c r="P843" s="87">
        <v>1104871354</v>
      </c>
      <c r="Q843" s="150">
        <v>1503</v>
      </c>
      <c r="R843" s="169">
        <v>45119</v>
      </c>
      <c r="S843" s="252">
        <v>57600000</v>
      </c>
      <c r="T843" s="169">
        <v>45125</v>
      </c>
      <c r="U843" s="566">
        <f>L843</f>
        <v>15500000</v>
      </c>
      <c r="V843" s="86" t="s">
        <v>70</v>
      </c>
      <c r="W843" s="143">
        <v>85471791</v>
      </c>
      <c r="X843" s="87" t="s">
        <v>12429</v>
      </c>
      <c r="Y843" s="145"/>
      <c r="Z843" s="201">
        <v>45125</v>
      </c>
      <c r="AA843" s="201">
        <v>45125</v>
      </c>
      <c r="AB843" s="201" t="s">
        <v>80</v>
      </c>
      <c r="AC843" s="201">
        <v>45278</v>
      </c>
      <c r="AD843" s="150">
        <f t="shared" si="62"/>
        <v>153</v>
      </c>
      <c r="AE843" s="150">
        <v>0</v>
      </c>
      <c r="AF843" s="567">
        <v>0</v>
      </c>
      <c r="AG843" s="150">
        <v>0</v>
      </c>
      <c r="AH843" s="156" t="s">
        <v>80</v>
      </c>
      <c r="AI843" s="150">
        <f t="shared" si="63"/>
        <v>0</v>
      </c>
      <c r="AJ843" s="143">
        <v>0</v>
      </c>
      <c r="AK843" s="248">
        <v>0</v>
      </c>
      <c r="AL843" s="86" t="s">
        <v>80</v>
      </c>
      <c r="AM843" s="150">
        <v>0</v>
      </c>
      <c r="AN843" s="169" t="s">
        <v>80</v>
      </c>
      <c r="AO843" s="169" t="s">
        <v>80</v>
      </c>
      <c r="AP843" s="150">
        <f t="shared" si="66"/>
        <v>0</v>
      </c>
      <c r="AQ843" s="252">
        <f>+L843+AF843-AK843</f>
        <v>15500000</v>
      </c>
      <c r="AR843" s="86" t="s">
        <v>115</v>
      </c>
      <c r="AS843" s="143">
        <v>0</v>
      </c>
      <c r="AT843" s="203" t="s">
        <v>80</v>
      </c>
      <c r="AU843" s="248">
        <v>10540000</v>
      </c>
      <c r="AV843" s="364">
        <f t="shared" si="64"/>
        <v>4960000</v>
      </c>
      <c r="AW843" s="133">
        <f t="shared" si="65"/>
        <v>0.68</v>
      </c>
      <c r="AX843" s="201" t="s">
        <v>80</v>
      </c>
      <c r="AY843" s="86" t="s">
        <v>72</v>
      </c>
      <c r="AZ843" s="145" t="s">
        <v>15353</v>
      </c>
      <c r="BA843" s="81" t="s">
        <v>71</v>
      </c>
      <c r="BB843" s="81" t="s">
        <v>71</v>
      </c>
    </row>
    <row r="844" spans="2:54" s="296" customFormat="1" ht="15" customHeight="1" x14ac:dyDescent="0.2">
      <c r="B844" s="247">
        <v>2023</v>
      </c>
      <c r="C844" s="81">
        <v>891780111</v>
      </c>
      <c r="D844" s="82" t="s">
        <v>68</v>
      </c>
      <c r="E844" s="144" t="s">
        <v>15354</v>
      </c>
      <c r="F844" s="145" t="s">
        <v>15355</v>
      </c>
      <c r="G844" s="138">
        <v>0</v>
      </c>
      <c r="H844" s="145"/>
      <c r="I844" s="86" t="s">
        <v>78</v>
      </c>
      <c r="J844" s="81" t="s">
        <v>1527</v>
      </c>
      <c r="K844" s="141" t="s">
        <v>15356</v>
      </c>
      <c r="L844" s="248">
        <v>13950000</v>
      </c>
      <c r="M844" s="81" t="s">
        <v>73</v>
      </c>
      <c r="N844" s="145"/>
      <c r="O844" s="87" t="s">
        <v>13342</v>
      </c>
      <c r="P844" s="87">
        <v>1083007469</v>
      </c>
      <c r="Q844" s="150">
        <v>1535</v>
      </c>
      <c r="R844" s="169">
        <v>45125</v>
      </c>
      <c r="S844" s="252">
        <v>1814862000</v>
      </c>
      <c r="T844" s="169">
        <v>45126</v>
      </c>
      <c r="U844" s="566">
        <f>L844</f>
        <v>13950000</v>
      </c>
      <c r="V844" s="86" t="s">
        <v>70</v>
      </c>
      <c r="W844" s="143">
        <v>39058006</v>
      </c>
      <c r="X844" s="87" t="s">
        <v>11844</v>
      </c>
      <c r="Y844" s="145"/>
      <c r="Z844" s="201">
        <v>45126</v>
      </c>
      <c r="AA844" s="201">
        <v>45126</v>
      </c>
      <c r="AB844" s="201" t="s">
        <v>80</v>
      </c>
      <c r="AC844" s="201">
        <v>45260</v>
      </c>
      <c r="AD844" s="150">
        <f t="shared" si="62"/>
        <v>134</v>
      </c>
      <c r="AE844" s="150">
        <v>0</v>
      </c>
      <c r="AF844" s="567">
        <v>0</v>
      </c>
      <c r="AG844" s="150">
        <v>0</v>
      </c>
      <c r="AH844" s="156" t="s">
        <v>80</v>
      </c>
      <c r="AI844" s="150">
        <f t="shared" si="63"/>
        <v>0</v>
      </c>
      <c r="AJ844" s="143">
        <v>0</v>
      </c>
      <c r="AK844" s="248">
        <v>0</v>
      </c>
      <c r="AL844" s="86" t="s">
        <v>80</v>
      </c>
      <c r="AM844" s="150">
        <v>0</v>
      </c>
      <c r="AN844" s="169" t="s">
        <v>80</v>
      </c>
      <c r="AO844" s="169" t="s">
        <v>80</v>
      </c>
      <c r="AP844" s="150">
        <f t="shared" si="66"/>
        <v>0</v>
      </c>
      <c r="AQ844" s="252">
        <f>+L844+AF844-AK844</f>
        <v>13950000</v>
      </c>
      <c r="AR844" s="86" t="s">
        <v>115</v>
      </c>
      <c r="AS844" s="143">
        <v>0</v>
      </c>
      <c r="AT844" s="203" t="s">
        <v>80</v>
      </c>
      <c r="AU844" s="248">
        <v>10850000</v>
      </c>
      <c r="AV844" s="364">
        <f t="shared" si="64"/>
        <v>3100000</v>
      </c>
      <c r="AW844" s="133">
        <f t="shared" si="65"/>
        <v>0.77777777777777779</v>
      </c>
      <c r="AX844" s="201" t="s">
        <v>80</v>
      </c>
      <c r="AY844" s="86" t="s">
        <v>72</v>
      </c>
      <c r="AZ844" s="145" t="s">
        <v>15357</v>
      </c>
      <c r="BA844" s="81" t="s">
        <v>71</v>
      </c>
      <c r="BB844" s="81" t="s">
        <v>71</v>
      </c>
    </row>
    <row r="845" spans="2:54" s="296" customFormat="1" ht="15" customHeight="1" x14ac:dyDescent="0.2">
      <c r="B845" s="247">
        <v>2023</v>
      </c>
      <c r="C845" s="81">
        <v>891780111</v>
      </c>
      <c r="D845" s="82" t="s">
        <v>68</v>
      </c>
      <c r="E845" s="144" t="s">
        <v>15358</v>
      </c>
      <c r="F845" s="145" t="s">
        <v>15359</v>
      </c>
      <c r="G845" s="138">
        <v>0</v>
      </c>
      <c r="H845" s="145"/>
      <c r="I845" s="86" t="s">
        <v>78</v>
      </c>
      <c r="J845" s="81" t="s">
        <v>1527</v>
      </c>
      <c r="K845" s="141" t="s">
        <v>15360</v>
      </c>
      <c r="L845" s="248">
        <v>13950000</v>
      </c>
      <c r="M845" s="81" t="s">
        <v>73</v>
      </c>
      <c r="N845" s="145"/>
      <c r="O845" s="87" t="s">
        <v>15361</v>
      </c>
      <c r="P845" s="87">
        <v>85465875</v>
      </c>
      <c r="Q845" s="150">
        <v>1535</v>
      </c>
      <c r="R845" s="169">
        <v>45125</v>
      </c>
      <c r="S845" s="252">
        <v>1814862000</v>
      </c>
      <c r="T845" s="169">
        <v>45126</v>
      </c>
      <c r="U845" s="566">
        <f>L845</f>
        <v>13950000</v>
      </c>
      <c r="V845" s="86" t="s">
        <v>70</v>
      </c>
      <c r="W845" s="143">
        <v>39058006</v>
      </c>
      <c r="X845" s="87" t="s">
        <v>11844</v>
      </c>
      <c r="Y845" s="145"/>
      <c r="Z845" s="201">
        <v>45126</v>
      </c>
      <c r="AA845" s="201">
        <v>45126</v>
      </c>
      <c r="AB845" s="201" t="s">
        <v>80</v>
      </c>
      <c r="AC845" s="201">
        <v>45260</v>
      </c>
      <c r="AD845" s="150">
        <f t="shared" si="62"/>
        <v>134</v>
      </c>
      <c r="AE845" s="150">
        <v>0</v>
      </c>
      <c r="AF845" s="567">
        <v>0</v>
      </c>
      <c r="AG845" s="150">
        <v>0</v>
      </c>
      <c r="AH845" s="156" t="s">
        <v>80</v>
      </c>
      <c r="AI845" s="150">
        <f t="shared" si="63"/>
        <v>0</v>
      </c>
      <c r="AJ845" s="143">
        <v>0</v>
      </c>
      <c r="AK845" s="248">
        <v>0</v>
      </c>
      <c r="AL845" s="86" t="s">
        <v>80</v>
      </c>
      <c r="AM845" s="150">
        <v>0</v>
      </c>
      <c r="AN845" s="169" t="s">
        <v>80</v>
      </c>
      <c r="AO845" s="169" t="s">
        <v>80</v>
      </c>
      <c r="AP845" s="150">
        <f t="shared" si="66"/>
        <v>0</v>
      </c>
      <c r="AQ845" s="252">
        <f>+L845+AF845-AK845</f>
        <v>13950000</v>
      </c>
      <c r="AR845" s="86" t="s">
        <v>115</v>
      </c>
      <c r="AS845" s="143">
        <v>0</v>
      </c>
      <c r="AT845" s="203" t="s">
        <v>80</v>
      </c>
      <c r="AU845" s="248">
        <v>10850000</v>
      </c>
      <c r="AV845" s="364">
        <f t="shared" si="64"/>
        <v>3100000</v>
      </c>
      <c r="AW845" s="133">
        <f t="shared" si="65"/>
        <v>0.77777777777777779</v>
      </c>
      <c r="AX845" s="201" t="s">
        <v>80</v>
      </c>
      <c r="AY845" s="86" t="s">
        <v>72</v>
      </c>
      <c r="AZ845" s="145" t="s">
        <v>15362</v>
      </c>
      <c r="BA845" s="81" t="s">
        <v>71</v>
      </c>
      <c r="BB845" s="81" t="s">
        <v>71</v>
      </c>
    </row>
    <row r="846" spans="2:54" s="296" customFormat="1" ht="15" customHeight="1" x14ac:dyDescent="0.2">
      <c r="B846" s="247">
        <v>2023</v>
      </c>
      <c r="C846" s="81">
        <v>891780111</v>
      </c>
      <c r="D846" s="82" t="s">
        <v>68</v>
      </c>
      <c r="E846" s="144" t="s">
        <v>15363</v>
      </c>
      <c r="F846" s="145" t="s">
        <v>15364</v>
      </c>
      <c r="G846" s="138">
        <v>0</v>
      </c>
      <c r="H846" s="145"/>
      <c r="I846" s="86" t="s">
        <v>78</v>
      </c>
      <c r="J846" s="81" t="s">
        <v>1527</v>
      </c>
      <c r="K846" s="141" t="s">
        <v>15365</v>
      </c>
      <c r="L846" s="248">
        <v>18000000</v>
      </c>
      <c r="M846" s="81" t="s">
        <v>73</v>
      </c>
      <c r="N846" s="145"/>
      <c r="O846" s="87" t="s">
        <v>11711</v>
      </c>
      <c r="P846" s="87">
        <v>39057134</v>
      </c>
      <c r="Q846" s="150">
        <v>1535</v>
      </c>
      <c r="R846" s="169">
        <v>45125</v>
      </c>
      <c r="S846" s="252">
        <v>1814862000</v>
      </c>
      <c r="T846" s="169">
        <v>45126</v>
      </c>
      <c r="U846" s="566">
        <f>L846</f>
        <v>18000000</v>
      </c>
      <c r="V846" s="86" t="s">
        <v>70</v>
      </c>
      <c r="W846" s="143">
        <v>12621405</v>
      </c>
      <c r="X846" s="87" t="s">
        <v>14334</v>
      </c>
      <c r="Y846" s="145"/>
      <c r="Z846" s="201">
        <v>45126</v>
      </c>
      <c r="AA846" s="201">
        <v>45126</v>
      </c>
      <c r="AB846" s="201" t="s">
        <v>80</v>
      </c>
      <c r="AC846" s="201">
        <v>45260</v>
      </c>
      <c r="AD846" s="150">
        <f t="shared" si="62"/>
        <v>134</v>
      </c>
      <c r="AE846" s="150">
        <v>0</v>
      </c>
      <c r="AF846" s="567">
        <v>0</v>
      </c>
      <c r="AG846" s="150">
        <v>0</v>
      </c>
      <c r="AH846" s="156" t="s">
        <v>80</v>
      </c>
      <c r="AI846" s="150">
        <f t="shared" si="63"/>
        <v>0</v>
      </c>
      <c r="AJ846" s="143">
        <v>0</v>
      </c>
      <c r="AK846" s="248">
        <v>0</v>
      </c>
      <c r="AL846" s="86" t="s">
        <v>80</v>
      </c>
      <c r="AM846" s="150">
        <v>0</v>
      </c>
      <c r="AN846" s="169" t="s">
        <v>80</v>
      </c>
      <c r="AO846" s="169" t="s">
        <v>80</v>
      </c>
      <c r="AP846" s="150">
        <f t="shared" si="66"/>
        <v>0</v>
      </c>
      <c r="AQ846" s="252">
        <f>+L846+AF846-AK846</f>
        <v>18000000</v>
      </c>
      <c r="AR846" s="86" t="s">
        <v>115</v>
      </c>
      <c r="AS846" s="143">
        <v>0</v>
      </c>
      <c r="AT846" s="203" t="s">
        <v>80</v>
      </c>
      <c r="AU846" s="248">
        <v>14000000</v>
      </c>
      <c r="AV846" s="364">
        <f t="shared" si="64"/>
        <v>4000000</v>
      </c>
      <c r="AW846" s="133">
        <f t="shared" si="65"/>
        <v>0.77777777777777779</v>
      </c>
      <c r="AX846" s="201" t="s">
        <v>80</v>
      </c>
      <c r="AY846" s="86" t="s">
        <v>72</v>
      </c>
      <c r="AZ846" s="145" t="s">
        <v>15366</v>
      </c>
      <c r="BA846" s="81" t="s">
        <v>71</v>
      </c>
      <c r="BB846" s="81" t="s">
        <v>71</v>
      </c>
    </row>
    <row r="847" spans="2:54" s="296" customFormat="1" ht="15" customHeight="1" x14ac:dyDescent="0.2">
      <c r="B847" s="247">
        <v>2023</v>
      </c>
      <c r="C847" s="81">
        <v>891780111</v>
      </c>
      <c r="D847" s="82" t="s">
        <v>68</v>
      </c>
      <c r="E847" s="144" t="s">
        <v>15367</v>
      </c>
      <c r="F847" s="145" t="s">
        <v>15368</v>
      </c>
      <c r="G847" s="138">
        <v>0</v>
      </c>
      <c r="H847" s="145"/>
      <c r="I847" s="86" t="s">
        <v>78</v>
      </c>
      <c r="J847" s="81" t="s">
        <v>1527</v>
      </c>
      <c r="K847" s="141" t="s">
        <v>15369</v>
      </c>
      <c r="L847" s="248">
        <v>12600000</v>
      </c>
      <c r="M847" s="81" t="s">
        <v>73</v>
      </c>
      <c r="N847" s="145"/>
      <c r="O847" s="87" t="s">
        <v>12094</v>
      </c>
      <c r="P847" s="87">
        <v>1083553499</v>
      </c>
      <c r="Q847" s="150">
        <v>1535</v>
      </c>
      <c r="R847" s="169">
        <v>45125</v>
      </c>
      <c r="S847" s="252">
        <v>1814862000</v>
      </c>
      <c r="T847" s="169">
        <v>45126</v>
      </c>
      <c r="U847" s="566">
        <f>L847</f>
        <v>12600000</v>
      </c>
      <c r="V847" s="86" t="s">
        <v>70</v>
      </c>
      <c r="W847" s="143">
        <v>7144495</v>
      </c>
      <c r="X847" s="87" t="s">
        <v>15370</v>
      </c>
      <c r="Y847" s="145"/>
      <c r="Z847" s="201">
        <v>45126</v>
      </c>
      <c r="AA847" s="201">
        <v>45126</v>
      </c>
      <c r="AB847" s="201" t="s">
        <v>80</v>
      </c>
      <c r="AC847" s="201">
        <v>45260</v>
      </c>
      <c r="AD847" s="150">
        <f t="shared" si="62"/>
        <v>134</v>
      </c>
      <c r="AE847" s="150">
        <v>0</v>
      </c>
      <c r="AF847" s="567">
        <v>0</v>
      </c>
      <c r="AG847" s="150">
        <v>0</v>
      </c>
      <c r="AH847" s="156" t="s">
        <v>80</v>
      </c>
      <c r="AI847" s="150">
        <f t="shared" si="63"/>
        <v>0</v>
      </c>
      <c r="AJ847" s="143">
        <v>0</v>
      </c>
      <c r="AK847" s="248">
        <v>0</v>
      </c>
      <c r="AL847" s="86" t="s">
        <v>80</v>
      </c>
      <c r="AM847" s="150">
        <v>0</v>
      </c>
      <c r="AN847" s="169" t="s">
        <v>80</v>
      </c>
      <c r="AO847" s="169" t="s">
        <v>80</v>
      </c>
      <c r="AP847" s="150">
        <f t="shared" si="66"/>
        <v>0</v>
      </c>
      <c r="AQ847" s="252">
        <f>+L847+AF847-AK847</f>
        <v>12600000</v>
      </c>
      <c r="AR847" s="86" t="s">
        <v>115</v>
      </c>
      <c r="AS847" s="143">
        <v>0</v>
      </c>
      <c r="AT847" s="203" t="s">
        <v>80</v>
      </c>
      <c r="AU847" s="248">
        <v>9800000</v>
      </c>
      <c r="AV847" s="364">
        <f t="shared" si="64"/>
        <v>2800000</v>
      </c>
      <c r="AW847" s="133">
        <f t="shared" si="65"/>
        <v>0.77777777777777779</v>
      </c>
      <c r="AX847" s="201" t="s">
        <v>80</v>
      </c>
      <c r="AY847" s="86" t="s">
        <v>72</v>
      </c>
      <c r="AZ847" s="145" t="s">
        <v>15371</v>
      </c>
      <c r="BA847" s="81" t="s">
        <v>71</v>
      </c>
      <c r="BB847" s="81" t="s">
        <v>71</v>
      </c>
    </row>
    <row r="848" spans="2:54" s="296" customFormat="1" ht="15" customHeight="1" x14ac:dyDescent="0.2">
      <c r="B848" s="247">
        <v>2023</v>
      </c>
      <c r="C848" s="81">
        <v>891780111</v>
      </c>
      <c r="D848" s="82" t="s">
        <v>68</v>
      </c>
      <c r="E848" s="144" t="s">
        <v>15372</v>
      </c>
      <c r="F848" s="145" t="s">
        <v>15373</v>
      </c>
      <c r="G848" s="138">
        <v>0</v>
      </c>
      <c r="H848" s="145"/>
      <c r="I848" s="86" t="s">
        <v>78</v>
      </c>
      <c r="J848" s="81" t="s">
        <v>1527</v>
      </c>
      <c r="K848" s="141" t="s">
        <v>15374</v>
      </c>
      <c r="L848" s="248">
        <v>12600000</v>
      </c>
      <c r="M848" s="81" t="s">
        <v>73</v>
      </c>
      <c r="N848" s="145"/>
      <c r="O848" s="87" t="s">
        <v>12024</v>
      </c>
      <c r="P848" s="87">
        <v>1082921709</v>
      </c>
      <c r="Q848" s="150">
        <v>1535</v>
      </c>
      <c r="R848" s="169">
        <v>45125</v>
      </c>
      <c r="S848" s="252">
        <v>1814862000</v>
      </c>
      <c r="T848" s="169">
        <v>45126</v>
      </c>
      <c r="U848" s="566">
        <f>L848</f>
        <v>12600000</v>
      </c>
      <c r="V848" s="86" t="s">
        <v>70</v>
      </c>
      <c r="W848" s="143">
        <v>72175281</v>
      </c>
      <c r="X848" s="87" t="s">
        <v>10639</v>
      </c>
      <c r="Y848" s="145"/>
      <c r="Z848" s="201">
        <v>45126</v>
      </c>
      <c r="AA848" s="201">
        <v>45126</v>
      </c>
      <c r="AB848" s="201" t="s">
        <v>80</v>
      </c>
      <c r="AC848" s="201">
        <v>45260</v>
      </c>
      <c r="AD848" s="150">
        <f t="shared" si="62"/>
        <v>134</v>
      </c>
      <c r="AE848" s="150">
        <v>0</v>
      </c>
      <c r="AF848" s="567">
        <v>0</v>
      </c>
      <c r="AG848" s="150">
        <v>0</v>
      </c>
      <c r="AH848" s="156" t="s">
        <v>80</v>
      </c>
      <c r="AI848" s="150">
        <f t="shared" si="63"/>
        <v>0</v>
      </c>
      <c r="AJ848" s="143">
        <v>0</v>
      </c>
      <c r="AK848" s="248">
        <v>0</v>
      </c>
      <c r="AL848" s="86" t="s">
        <v>80</v>
      </c>
      <c r="AM848" s="150">
        <v>0</v>
      </c>
      <c r="AN848" s="169" t="s">
        <v>80</v>
      </c>
      <c r="AO848" s="169" t="s">
        <v>80</v>
      </c>
      <c r="AP848" s="150">
        <f t="shared" si="66"/>
        <v>0</v>
      </c>
      <c r="AQ848" s="252">
        <f>+L848+AF848-AK848</f>
        <v>12600000</v>
      </c>
      <c r="AR848" s="86" t="s">
        <v>115</v>
      </c>
      <c r="AS848" s="143">
        <v>0</v>
      </c>
      <c r="AT848" s="203" t="s">
        <v>80</v>
      </c>
      <c r="AU848" s="248">
        <v>9800000</v>
      </c>
      <c r="AV848" s="364">
        <f t="shared" si="64"/>
        <v>2800000</v>
      </c>
      <c r="AW848" s="133">
        <f t="shared" si="65"/>
        <v>0.77777777777777779</v>
      </c>
      <c r="AX848" s="201" t="s">
        <v>80</v>
      </c>
      <c r="AY848" s="86" t="s">
        <v>72</v>
      </c>
      <c r="AZ848" s="145" t="s">
        <v>15375</v>
      </c>
      <c r="BA848" s="81" t="s">
        <v>71</v>
      </c>
      <c r="BB848" s="81" t="s">
        <v>71</v>
      </c>
    </row>
    <row r="849" spans="2:54" s="296" customFormat="1" ht="15" customHeight="1" x14ac:dyDescent="0.2">
      <c r="B849" s="247">
        <v>2023</v>
      </c>
      <c r="C849" s="81">
        <v>891780111</v>
      </c>
      <c r="D849" s="82" t="s">
        <v>68</v>
      </c>
      <c r="E849" s="144" t="s">
        <v>15376</v>
      </c>
      <c r="F849" s="145" t="s">
        <v>15377</v>
      </c>
      <c r="G849" s="138">
        <v>0</v>
      </c>
      <c r="H849" s="145"/>
      <c r="I849" s="86" t="s">
        <v>78</v>
      </c>
      <c r="J849" s="81" t="s">
        <v>1527</v>
      </c>
      <c r="K849" s="141" t="s">
        <v>15378</v>
      </c>
      <c r="L849" s="248">
        <v>12600000</v>
      </c>
      <c r="M849" s="81" t="s">
        <v>73</v>
      </c>
      <c r="N849" s="145"/>
      <c r="O849" s="87" t="s">
        <v>13308</v>
      </c>
      <c r="P849" s="87">
        <v>85373098</v>
      </c>
      <c r="Q849" s="150">
        <v>1535</v>
      </c>
      <c r="R849" s="169">
        <v>45125</v>
      </c>
      <c r="S849" s="252">
        <v>1814862000</v>
      </c>
      <c r="T849" s="169">
        <v>45126</v>
      </c>
      <c r="U849" s="566">
        <f>L849</f>
        <v>12600000</v>
      </c>
      <c r="V849" s="86" t="s">
        <v>70</v>
      </c>
      <c r="W849" s="143">
        <v>72175281</v>
      </c>
      <c r="X849" s="87" t="s">
        <v>10639</v>
      </c>
      <c r="Y849" s="145"/>
      <c r="Z849" s="201">
        <v>45126</v>
      </c>
      <c r="AA849" s="201">
        <v>45126</v>
      </c>
      <c r="AB849" s="201" t="s">
        <v>80</v>
      </c>
      <c r="AC849" s="201">
        <v>45260</v>
      </c>
      <c r="AD849" s="150">
        <f t="shared" si="62"/>
        <v>134</v>
      </c>
      <c r="AE849" s="150">
        <v>0</v>
      </c>
      <c r="AF849" s="567">
        <v>0</v>
      </c>
      <c r="AG849" s="150">
        <v>0</v>
      </c>
      <c r="AH849" s="156" t="s">
        <v>80</v>
      </c>
      <c r="AI849" s="150">
        <f t="shared" si="63"/>
        <v>0</v>
      </c>
      <c r="AJ849" s="143">
        <v>0</v>
      </c>
      <c r="AK849" s="248">
        <v>0</v>
      </c>
      <c r="AL849" s="86" t="s">
        <v>80</v>
      </c>
      <c r="AM849" s="150">
        <v>0</v>
      </c>
      <c r="AN849" s="169" t="s">
        <v>80</v>
      </c>
      <c r="AO849" s="169" t="s">
        <v>80</v>
      </c>
      <c r="AP849" s="150">
        <f t="shared" si="66"/>
        <v>0</v>
      </c>
      <c r="AQ849" s="252">
        <f>+L849+AF849-AK849</f>
        <v>12600000</v>
      </c>
      <c r="AR849" s="86" t="s">
        <v>115</v>
      </c>
      <c r="AS849" s="143">
        <v>0</v>
      </c>
      <c r="AT849" s="203" t="s">
        <v>80</v>
      </c>
      <c r="AU849" s="248">
        <v>9800000</v>
      </c>
      <c r="AV849" s="364">
        <f t="shared" si="64"/>
        <v>2800000</v>
      </c>
      <c r="AW849" s="133">
        <f t="shared" si="65"/>
        <v>0.77777777777777779</v>
      </c>
      <c r="AX849" s="201" t="s">
        <v>80</v>
      </c>
      <c r="AY849" s="86" t="s">
        <v>72</v>
      </c>
      <c r="AZ849" s="145" t="s">
        <v>15379</v>
      </c>
      <c r="BA849" s="81" t="s">
        <v>71</v>
      </c>
      <c r="BB849" s="81" t="s">
        <v>71</v>
      </c>
    </row>
    <row r="850" spans="2:54" s="296" customFormat="1" ht="15" customHeight="1" x14ac:dyDescent="0.2">
      <c r="B850" s="247">
        <v>2023</v>
      </c>
      <c r="C850" s="81">
        <v>891780111</v>
      </c>
      <c r="D850" s="82" t="s">
        <v>68</v>
      </c>
      <c r="E850" s="144" t="s">
        <v>15380</v>
      </c>
      <c r="F850" s="145" t="s">
        <v>15381</v>
      </c>
      <c r="G850" s="138">
        <v>0</v>
      </c>
      <c r="H850" s="145"/>
      <c r="I850" s="86" t="s">
        <v>78</v>
      </c>
      <c r="J850" s="81" t="s">
        <v>1527</v>
      </c>
      <c r="K850" s="141" t="s">
        <v>15382</v>
      </c>
      <c r="L850" s="248">
        <v>13950000</v>
      </c>
      <c r="M850" s="81" t="s">
        <v>73</v>
      </c>
      <c r="N850" s="145"/>
      <c r="O850" s="87" t="s">
        <v>12135</v>
      </c>
      <c r="P850" s="87">
        <v>1082996348</v>
      </c>
      <c r="Q850" s="150">
        <v>1535</v>
      </c>
      <c r="R850" s="169">
        <v>45125</v>
      </c>
      <c r="S850" s="252">
        <v>1814862000</v>
      </c>
      <c r="T850" s="169">
        <v>45126</v>
      </c>
      <c r="U850" s="566">
        <f>L850</f>
        <v>13950000</v>
      </c>
      <c r="V850" s="86" t="s">
        <v>70</v>
      </c>
      <c r="W850" s="143">
        <v>32770239</v>
      </c>
      <c r="X850" s="87" t="s">
        <v>9161</v>
      </c>
      <c r="Y850" s="145"/>
      <c r="Z850" s="201">
        <v>45126</v>
      </c>
      <c r="AA850" s="201">
        <v>45126</v>
      </c>
      <c r="AB850" s="201" t="s">
        <v>80</v>
      </c>
      <c r="AC850" s="201">
        <v>45260</v>
      </c>
      <c r="AD850" s="150">
        <f t="shared" si="62"/>
        <v>134</v>
      </c>
      <c r="AE850" s="150">
        <v>0</v>
      </c>
      <c r="AF850" s="567">
        <v>0</v>
      </c>
      <c r="AG850" s="150">
        <v>0</v>
      </c>
      <c r="AH850" s="156" t="s">
        <v>80</v>
      </c>
      <c r="AI850" s="150">
        <f t="shared" si="63"/>
        <v>0</v>
      </c>
      <c r="AJ850" s="143">
        <v>0</v>
      </c>
      <c r="AK850" s="248">
        <v>0</v>
      </c>
      <c r="AL850" s="86" t="s">
        <v>80</v>
      </c>
      <c r="AM850" s="150">
        <v>0</v>
      </c>
      <c r="AN850" s="169" t="s">
        <v>80</v>
      </c>
      <c r="AO850" s="169" t="s">
        <v>80</v>
      </c>
      <c r="AP850" s="150">
        <f t="shared" si="66"/>
        <v>0</v>
      </c>
      <c r="AQ850" s="252">
        <f>+L850+AF850-AK850</f>
        <v>13950000</v>
      </c>
      <c r="AR850" s="86" t="s">
        <v>115</v>
      </c>
      <c r="AS850" s="143">
        <v>0</v>
      </c>
      <c r="AT850" s="203" t="s">
        <v>80</v>
      </c>
      <c r="AU850" s="248">
        <v>10850000</v>
      </c>
      <c r="AV850" s="364">
        <f t="shared" si="64"/>
        <v>3100000</v>
      </c>
      <c r="AW850" s="133">
        <f t="shared" si="65"/>
        <v>0.77777777777777779</v>
      </c>
      <c r="AX850" s="201" t="s">
        <v>80</v>
      </c>
      <c r="AY850" s="86" t="s">
        <v>72</v>
      </c>
      <c r="AZ850" s="145" t="s">
        <v>15383</v>
      </c>
      <c r="BA850" s="81" t="s">
        <v>71</v>
      </c>
      <c r="BB850" s="81" t="s">
        <v>71</v>
      </c>
    </row>
    <row r="851" spans="2:54" s="296" customFormat="1" ht="15" customHeight="1" x14ac:dyDescent="0.2">
      <c r="B851" s="247">
        <v>2023</v>
      </c>
      <c r="C851" s="81">
        <v>891780111</v>
      </c>
      <c r="D851" s="82" t="s">
        <v>68</v>
      </c>
      <c r="E851" s="144" t="s">
        <v>15384</v>
      </c>
      <c r="F851" s="145" t="s">
        <v>15385</v>
      </c>
      <c r="G851" s="138">
        <v>0</v>
      </c>
      <c r="H851" s="145"/>
      <c r="I851" s="86" t="s">
        <v>78</v>
      </c>
      <c r="J851" s="81" t="s">
        <v>1527</v>
      </c>
      <c r="K851" s="141" t="s">
        <v>15386</v>
      </c>
      <c r="L851" s="248">
        <v>8550000</v>
      </c>
      <c r="M851" s="81" t="s">
        <v>73</v>
      </c>
      <c r="N851" s="145"/>
      <c r="O851" s="87" t="s">
        <v>12341</v>
      </c>
      <c r="P851" s="87">
        <v>1148701328</v>
      </c>
      <c r="Q851" s="150">
        <v>1535</v>
      </c>
      <c r="R851" s="169">
        <v>45125</v>
      </c>
      <c r="S851" s="252">
        <v>1814862000</v>
      </c>
      <c r="T851" s="169">
        <v>45126</v>
      </c>
      <c r="U851" s="566">
        <f>L851</f>
        <v>8550000</v>
      </c>
      <c r="V851" s="86" t="s">
        <v>70</v>
      </c>
      <c r="W851" s="143">
        <v>57297693</v>
      </c>
      <c r="X851" s="87" t="s">
        <v>14557</v>
      </c>
      <c r="Y851" s="145"/>
      <c r="Z851" s="201">
        <v>45126</v>
      </c>
      <c r="AA851" s="201">
        <v>45126</v>
      </c>
      <c r="AB851" s="201" t="s">
        <v>80</v>
      </c>
      <c r="AC851" s="201">
        <v>45260</v>
      </c>
      <c r="AD851" s="150">
        <f t="shared" si="62"/>
        <v>134</v>
      </c>
      <c r="AE851" s="150">
        <v>0</v>
      </c>
      <c r="AF851" s="567">
        <v>0</v>
      </c>
      <c r="AG851" s="150">
        <v>0</v>
      </c>
      <c r="AH851" s="156" t="s">
        <v>80</v>
      </c>
      <c r="AI851" s="150">
        <f t="shared" si="63"/>
        <v>0</v>
      </c>
      <c r="AJ851" s="143">
        <v>0</v>
      </c>
      <c r="AK851" s="248">
        <v>0</v>
      </c>
      <c r="AL851" s="86" t="s">
        <v>80</v>
      </c>
      <c r="AM851" s="150">
        <v>0</v>
      </c>
      <c r="AN851" s="169" t="s">
        <v>80</v>
      </c>
      <c r="AO851" s="169" t="s">
        <v>80</v>
      </c>
      <c r="AP851" s="150">
        <f t="shared" si="66"/>
        <v>0</v>
      </c>
      <c r="AQ851" s="252">
        <f>+L851+AF851-AK851</f>
        <v>8550000</v>
      </c>
      <c r="AR851" s="86" t="s">
        <v>115</v>
      </c>
      <c r="AS851" s="143">
        <v>0</v>
      </c>
      <c r="AT851" s="203" t="s">
        <v>80</v>
      </c>
      <c r="AU851" s="248">
        <v>6650000</v>
      </c>
      <c r="AV851" s="364">
        <f t="shared" si="64"/>
        <v>1900000</v>
      </c>
      <c r="AW851" s="133">
        <f t="shared" si="65"/>
        <v>0.77777777777777779</v>
      </c>
      <c r="AX851" s="201" t="s">
        <v>80</v>
      </c>
      <c r="AY851" s="86" t="s">
        <v>72</v>
      </c>
      <c r="AZ851" s="145" t="s">
        <v>15387</v>
      </c>
      <c r="BA851" s="81" t="s">
        <v>71</v>
      </c>
      <c r="BB851" s="81" t="s">
        <v>71</v>
      </c>
    </row>
    <row r="852" spans="2:54" s="296" customFormat="1" ht="15" customHeight="1" x14ac:dyDescent="0.2">
      <c r="B852" s="247">
        <v>2023</v>
      </c>
      <c r="C852" s="81">
        <v>891780111</v>
      </c>
      <c r="D852" s="82" t="s">
        <v>68</v>
      </c>
      <c r="E852" s="144" t="s">
        <v>15388</v>
      </c>
      <c r="F852" s="145" t="s">
        <v>15389</v>
      </c>
      <c r="G852" s="138">
        <v>0</v>
      </c>
      <c r="H852" s="145"/>
      <c r="I852" s="86" t="s">
        <v>78</v>
      </c>
      <c r="J852" s="81" t="s">
        <v>1527</v>
      </c>
      <c r="K852" s="141" t="s">
        <v>15360</v>
      </c>
      <c r="L852" s="248">
        <v>13950000</v>
      </c>
      <c r="M852" s="81" t="s">
        <v>73</v>
      </c>
      <c r="N852" s="145"/>
      <c r="O852" s="87" t="s">
        <v>14034</v>
      </c>
      <c r="P852" s="87">
        <v>12563787</v>
      </c>
      <c r="Q852" s="150">
        <v>1535</v>
      </c>
      <c r="R852" s="169">
        <v>45125</v>
      </c>
      <c r="S852" s="252">
        <v>1814862000</v>
      </c>
      <c r="T852" s="169">
        <v>45126</v>
      </c>
      <c r="U852" s="566">
        <f>L852</f>
        <v>13950000</v>
      </c>
      <c r="V852" s="86" t="s">
        <v>70</v>
      </c>
      <c r="W852" s="143">
        <v>39058006</v>
      </c>
      <c r="X852" s="87" t="s">
        <v>11844</v>
      </c>
      <c r="Y852" s="145"/>
      <c r="Z852" s="201">
        <v>45126</v>
      </c>
      <c r="AA852" s="201">
        <v>45126</v>
      </c>
      <c r="AB852" s="201" t="s">
        <v>80</v>
      </c>
      <c r="AC852" s="201">
        <v>45260</v>
      </c>
      <c r="AD852" s="150">
        <f t="shared" si="62"/>
        <v>134</v>
      </c>
      <c r="AE852" s="150">
        <v>0</v>
      </c>
      <c r="AF852" s="567">
        <v>0</v>
      </c>
      <c r="AG852" s="150">
        <v>0</v>
      </c>
      <c r="AH852" s="156" t="s">
        <v>80</v>
      </c>
      <c r="AI852" s="150">
        <f t="shared" si="63"/>
        <v>0</v>
      </c>
      <c r="AJ852" s="143">
        <v>0</v>
      </c>
      <c r="AK852" s="248">
        <v>0</v>
      </c>
      <c r="AL852" s="86" t="s">
        <v>80</v>
      </c>
      <c r="AM852" s="150">
        <v>0</v>
      </c>
      <c r="AN852" s="169" t="s">
        <v>80</v>
      </c>
      <c r="AO852" s="169" t="s">
        <v>80</v>
      </c>
      <c r="AP852" s="150">
        <f t="shared" si="66"/>
        <v>0</v>
      </c>
      <c r="AQ852" s="252">
        <f>+L852+AF852-AK852</f>
        <v>13950000</v>
      </c>
      <c r="AR852" s="86" t="s">
        <v>115</v>
      </c>
      <c r="AS852" s="143">
        <v>0</v>
      </c>
      <c r="AT852" s="203" t="s">
        <v>80</v>
      </c>
      <c r="AU852" s="248">
        <v>10850000</v>
      </c>
      <c r="AV852" s="364">
        <f t="shared" si="64"/>
        <v>3100000</v>
      </c>
      <c r="AW852" s="133">
        <f t="shared" si="65"/>
        <v>0.77777777777777779</v>
      </c>
      <c r="AX852" s="201" t="s">
        <v>80</v>
      </c>
      <c r="AY852" s="86" t="s">
        <v>72</v>
      </c>
      <c r="AZ852" s="145" t="s">
        <v>15390</v>
      </c>
      <c r="BA852" s="81" t="s">
        <v>71</v>
      </c>
      <c r="BB852" s="81" t="s">
        <v>71</v>
      </c>
    </row>
    <row r="853" spans="2:54" s="296" customFormat="1" ht="15" customHeight="1" x14ac:dyDescent="0.2">
      <c r="B853" s="247">
        <v>2023</v>
      </c>
      <c r="C853" s="81">
        <v>891780111</v>
      </c>
      <c r="D853" s="82" t="s">
        <v>68</v>
      </c>
      <c r="E853" s="144" t="s">
        <v>15391</v>
      </c>
      <c r="F853" s="145" t="s">
        <v>15392</v>
      </c>
      <c r="G853" s="138">
        <v>0</v>
      </c>
      <c r="H853" s="145"/>
      <c r="I853" s="86" t="s">
        <v>78</v>
      </c>
      <c r="J853" s="81" t="s">
        <v>1527</v>
      </c>
      <c r="K853" s="141" t="s">
        <v>15393</v>
      </c>
      <c r="L853" s="248">
        <v>19350000</v>
      </c>
      <c r="M853" s="81" t="s">
        <v>73</v>
      </c>
      <c r="N853" s="145"/>
      <c r="O853" s="87" t="s">
        <v>13720</v>
      </c>
      <c r="P853" s="87">
        <v>65742222</v>
      </c>
      <c r="Q853" s="150">
        <v>1535</v>
      </c>
      <c r="R853" s="169">
        <v>45125</v>
      </c>
      <c r="S853" s="252">
        <v>1814862000</v>
      </c>
      <c r="T853" s="169">
        <v>45126</v>
      </c>
      <c r="U853" s="566">
        <f>L853</f>
        <v>19350000</v>
      </c>
      <c r="V853" s="86" t="s">
        <v>70</v>
      </c>
      <c r="W853" s="143">
        <v>57461690</v>
      </c>
      <c r="X853" s="87" t="s">
        <v>13721</v>
      </c>
      <c r="Y853" s="145"/>
      <c r="Z853" s="201">
        <v>45126</v>
      </c>
      <c r="AA853" s="201">
        <v>45126</v>
      </c>
      <c r="AB853" s="201" t="s">
        <v>80</v>
      </c>
      <c r="AC853" s="201">
        <v>45260</v>
      </c>
      <c r="AD853" s="150">
        <f t="shared" si="62"/>
        <v>134</v>
      </c>
      <c r="AE853" s="150">
        <v>0</v>
      </c>
      <c r="AF853" s="567">
        <v>0</v>
      </c>
      <c r="AG853" s="150">
        <v>0</v>
      </c>
      <c r="AH853" s="156" t="s">
        <v>80</v>
      </c>
      <c r="AI853" s="150">
        <f t="shared" si="63"/>
        <v>0</v>
      </c>
      <c r="AJ853" s="143">
        <v>0</v>
      </c>
      <c r="AK853" s="248">
        <v>0</v>
      </c>
      <c r="AL853" s="86" t="s">
        <v>80</v>
      </c>
      <c r="AM853" s="150">
        <v>0</v>
      </c>
      <c r="AN853" s="169" t="s">
        <v>80</v>
      </c>
      <c r="AO853" s="169" t="s">
        <v>80</v>
      </c>
      <c r="AP853" s="150">
        <f t="shared" si="66"/>
        <v>0</v>
      </c>
      <c r="AQ853" s="252">
        <f>+L853+AF853-AK853</f>
        <v>19350000</v>
      </c>
      <c r="AR853" s="86" t="s">
        <v>115</v>
      </c>
      <c r="AS853" s="143">
        <v>0</v>
      </c>
      <c r="AT853" s="203" t="s">
        <v>80</v>
      </c>
      <c r="AU853" s="248">
        <v>15050000</v>
      </c>
      <c r="AV853" s="364">
        <f t="shared" si="64"/>
        <v>4300000</v>
      </c>
      <c r="AW853" s="133">
        <f t="shared" si="65"/>
        <v>0.77777777777777779</v>
      </c>
      <c r="AX853" s="201" t="s">
        <v>80</v>
      </c>
      <c r="AY853" s="86" t="s">
        <v>72</v>
      </c>
      <c r="AZ853" s="145" t="s">
        <v>15394</v>
      </c>
      <c r="BA853" s="81" t="s">
        <v>71</v>
      </c>
      <c r="BB853" s="81" t="s">
        <v>71</v>
      </c>
    </row>
    <row r="854" spans="2:54" s="296" customFormat="1" ht="15" customHeight="1" x14ac:dyDescent="0.2">
      <c r="B854" s="247">
        <v>2023</v>
      </c>
      <c r="C854" s="81">
        <v>891780111</v>
      </c>
      <c r="D854" s="82" t="s">
        <v>68</v>
      </c>
      <c r="E854" s="144" t="s">
        <v>15395</v>
      </c>
      <c r="F854" s="145" t="s">
        <v>15396</v>
      </c>
      <c r="G854" s="138">
        <v>0</v>
      </c>
      <c r="H854" s="145"/>
      <c r="I854" s="86" t="s">
        <v>78</v>
      </c>
      <c r="J854" s="81" t="s">
        <v>1527</v>
      </c>
      <c r="K854" s="141" t="s">
        <v>15397</v>
      </c>
      <c r="L854" s="248">
        <v>12600000</v>
      </c>
      <c r="M854" s="81" t="s">
        <v>73</v>
      </c>
      <c r="N854" s="145"/>
      <c r="O854" s="87" t="s">
        <v>12897</v>
      </c>
      <c r="P854" s="87">
        <v>1065612272</v>
      </c>
      <c r="Q854" s="150">
        <v>1535</v>
      </c>
      <c r="R854" s="169">
        <v>45125</v>
      </c>
      <c r="S854" s="252">
        <v>1814862000</v>
      </c>
      <c r="T854" s="169">
        <v>45126</v>
      </c>
      <c r="U854" s="566">
        <f>L854</f>
        <v>12600000</v>
      </c>
      <c r="V854" s="86" t="s">
        <v>70</v>
      </c>
      <c r="W854" s="143">
        <v>26668285</v>
      </c>
      <c r="X854" s="87" t="s">
        <v>9520</v>
      </c>
      <c r="Y854" s="145"/>
      <c r="Z854" s="201">
        <v>45126</v>
      </c>
      <c r="AA854" s="201">
        <v>45126</v>
      </c>
      <c r="AB854" s="201" t="s">
        <v>80</v>
      </c>
      <c r="AC854" s="201">
        <v>45260</v>
      </c>
      <c r="AD854" s="150">
        <f t="shared" si="62"/>
        <v>134</v>
      </c>
      <c r="AE854" s="150">
        <v>0</v>
      </c>
      <c r="AF854" s="567">
        <v>0</v>
      </c>
      <c r="AG854" s="150">
        <v>0</v>
      </c>
      <c r="AH854" s="156" t="s">
        <v>80</v>
      </c>
      <c r="AI854" s="150">
        <f t="shared" si="63"/>
        <v>0</v>
      </c>
      <c r="AJ854" s="143">
        <v>0</v>
      </c>
      <c r="AK854" s="248">
        <v>0</v>
      </c>
      <c r="AL854" s="86" t="s">
        <v>80</v>
      </c>
      <c r="AM854" s="150">
        <v>0</v>
      </c>
      <c r="AN854" s="169" t="s">
        <v>80</v>
      </c>
      <c r="AO854" s="169" t="s">
        <v>80</v>
      </c>
      <c r="AP854" s="150">
        <f t="shared" si="66"/>
        <v>0</v>
      </c>
      <c r="AQ854" s="252">
        <f>+L854+AF854-AK854</f>
        <v>12600000</v>
      </c>
      <c r="AR854" s="86" t="s">
        <v>115</v>
      </c>
      <c r="AS854" s="143">
        <v>0</v>
      </c>
      <c r="AT854" s="203" t="s">
        <v>80</v>
      </c>
      <c r="AU854" s="248">
        <v>9800000</v>
      </c>
      <c r="AV854" s="364">
        <f t="shared" si="64"/>
        <v>2800000</v>
      </c>
      <c r="AW854" s="133">
        <f t="shared" si="65"/>
        <v>0.77777777777777779</v>
      </c>
      <c r="AX854" s="201" t="s">
        <v>80</v>
      </c>
      <c r="AY854" s="86" t="s">
        <v>72</v>
      </c>
      <c r="AZ854" s="145" t="s">
        <v>15398</v>
      </c>
      <c r="BA854" s="81" t="s">
        <v>71</v>
      </c>
      <c r="BB854" s="81" t="s">
        <v>71</v>
      </c>
    </row>
    <row r="855" spans="2:54" s="296" customFormat="1" ht="15" customHeight="1" x14ac:dyDescent="0.2">
      <c r="B855" s="247">
        <v>2023</v>
      </c>
      <c r="C855" s="81">
        <v>891780111</v>
      </c>
      <c r="D855" s="82" t="s">
        <v>68</v>
      </c>
      <c r="E855" s="144" t="s">
        <v>15399</v>
      </c>
      <c r="F855" s="145" t="s">
        <v>15400</v>
      </c>
      <c r="G855" s="138">
        <v>0</v>
      </c>
      <c r="H855" s="145"/>
      <c r="I855" s="86" t="s">
        <v>78</v>
      </c>
      <c r="J855" s="81" t="s">
        <v>1527</v>
      </c>
      <c r="K855" s="141" t="s">
        <v>15401</v>
      </c>
      <c r="L855" s="248">
        <v>9900000</v>
      </c>
      <c r="M855" s="81" t="s">
        <v>73</v>
      </c>
      <c r="N855" s="145"/>
      <c r="O855" s="87" t="s">
        <v>13214</v>
      </c>
      <c r="P855" s="87">
        <v>57438355</v>
      </c>
      <c r="Q855" s="150">
        <v>1535</v>
      </c>
      <c r="R855" s="169">
        <v>45125</v>
      </c>
      <c r="S855" s="252">
        <v>1814862000</v>
      </c>
      <c r="T855" s="169">
        <v>45126</v>
      </c>
      <c r="U855" s="566">
        <f>L855</f>
        <v>9900000</v>
      </c>
      <c r="V855" s="86" t="s">
        <v>70</v>
      </c>
      <c r="W855" s="143">
        <v>85459497</v>
      </c>
      <c r="X855" s="87" t="s">
        <v>9253</v>
      </c>
      <c r="Y855" s="145"/>
      <c r="Z855" s="201">
        <v>45126</v>
      </c>
      <c r="AA855" s="201">
        <v>45126</v>
      </c>
      <c r="AB855" s="201" t="s">
        <v>80</v>
      </c>
      <c r="AC855" s="201">
        <v>45260</v>
      </c>
      <c r="AD855" s="150">
        <f t="shared" si="62"/>
        <v>134</v>
      </c>
      <c r="AE855" s="150">
        <v>0</v>
      </c>
      <c r="AF855" s="567">
        <v>0</v>
      </c>
      <c r="AG855" s="150">
        <v>0</v>
      </c>
      <c r="AH855" s="156" t="s">
        <v>80</v>
      </c>
      <c r="AI855" s="150">
        <f t="shared" si="63"/>
        <v>0</v>
      </c>
      <c r="AJ855" s="143">
        <v>0</v>
      </c>
      <c r="AK855" s="248">
        <v>0</v>
      </c>
      <c r="AL855" s="86" t="s">
        <v>80</v>
      </c>
      <c r="AM855" s="150">
        <v>0</v>
      </c>
      <c r="AN855" s="169" t="s">
        <v>80</v>
      </c>
      <c r="AO855" s="169" t="s">
        <v>80</v>
      </c>
      <c r="AP855" s="150">
        <f t="shared" si="66"/>
        <v>0</v>
      </c>
      <c r="AQ855" s="252">
        <f>+L855+AF855-AK855</f>
        <v>9900000</v>
      </c>
      <c r="AR855" s="86" t="s">
        <v>115</v>
      </c>
      <c r="AS855" s="143">
        <v>0</v>
      </c>
      <c r="AT855" s="203" t="s">
        <v>80</v>
      </c>
      <c r="AU855" s="248">
        <v>7700000</v>
      </c>
      <c r="AV855" s="364">
        <f t="shared" si="64"/>
        <v>2200000</v>
      </c>
      <c r="AW855" s="133">
        <f t="shared" si="65"/>
        <v>0.77777777777777779</v>
      </c>
      <c r="AX855" s="201" t="s">
        <v>80</v>
      </c>
      <c r="AY855" s="86" t="s">
        <v>72</v>
      </c>
      <c r="AZ855" s="145" t="s">
        <v>15402</v>
      </c>
      <c r="BA855" s="81" t="s">
        <v>71</v>
      </c>
      <c r="BB855" s="81" t="s">
        <v>71</v>
      </c>
    </row>
    <row r="856" spans="2:54" s="296" customFormat="1" ht="15" customHeight="1" x14ac:dyDescent="0.2">
      <c r="B856" s="247">
        <v>2023</v>
      </c>
      <c r="C856" s="81">
        <v>891780111</v>
      </c>
      <c r="D856" s="82" t="s">
        <v>68</v>
      </c>
      <c r="E856" s="144" t="s">
        <v>15403</v>
      </c>
      <c r="F856" s="145" t="s">
        <v>15404</v>
      </c>
      <c r="G856" s="138">
        <v>0</v>
      </c>
      <c r="H856" s="145"/>
      <c r="I856" s="86" t="s">
        <v>78</v>
      </c>
      <c r="J856" s="81" t="s">
        <v>1527</v>
      </c>
      <c r="K856" s="141" t="s">
        <v>15405</v>
      </c>
      <c r="L856" s="248">
        <v>12600000</v>
      </c>
      <c r="M856" s="81" t="s">
        <v>73</v>
      </c>
      <c r="N856" s="145"/>
      <c r="O856" s="87" t="s">
        <v>7583</v>
      </c>
      <c r="P856" s="87">
        <v>1098748884</v>
      </c>
      <c r="Q856" s="150">
        <v>1535</v>
      </c>
      <c r="R856" s="169">
        <v>45125</v>
      </c>
      <c r="S856" s="252">
        <v>1814862000</v>
      </c>
      <c r="T856" s="169">
        <v>45126</v>
      </c>
      <c r="U856" s="566">
        <f>L856</f>
        <v>12600000</v>
      </c>
      <c r="V856" s="86" t="s">
        <v>70</v>
      </c>
      <c r="W856" s="143">
        <v>36557666</v>
      </c>
      <c r="X856" s="87" t="s">
        <v>9555</v>
      </c>
      <c r="Y856" s="145"/>
      <c r="Z856" s="201">
        <v>45126</v>
      </c>
      <c r="AA856" s="201">
        <v>45126</v>
      </c>
      <c r="AB856" s="201" t="s">
        <v>80</v>
      </c>
      <c r="AC856" s="201">
        <v>45260</v>
      </c>
      <c r="AD856" s="150">
        <f t="shared" si="62"/>
        <v>134</v>
      </c>
      <c r="AE856" s="150">
        <v>0</v>
      </c>
      <c r="AF856" s="567">
        <v>0</v>
      </c>
      <c r="AG856" s="150">
        <v>0</v>
      </c>
      <c r="AH856" s="156" t="s">
        <v>80</v>
      </c>
      <c r="AI856" s="150">
        <f t="shared" si="63"/>
        <v>0</v>
      </c>
      <c r="AJ856" s="143">
        <v>0</v>
      </c>
      <c r="AK856" s="248">
        <v>0</v>
      </c>
      <c r="AL856" s="86" t="s">
        <v>80</v>
      </c>
      <c r="AM856" s="150">
        <v>0</v>
      </c>
      <c r="AN856" s="169" t="s">
        <v>80</v>
      </c>
      <c r="AO856" s="169" t="s">
        <v>80</v>
      </c>
      <c r="AP856" s="150">
        <f t="shared" si="66"/>
        <v>0</v>
      </c>
      <c r="AQ856" s="252">
        <f>+L856+AF856-AK856</f>
        <v>12600000</v>
      </c>
      <c r="AR856" s="86" t="s">
        <v>115</v>
      </c>
      <c r="AS856" s="143">
        <v>0</v>
      </c>
      <c r="AT856" s="203" t="s">
        <v>80</v>
      </c>
      <c r="AU856" s="248">
        <v>9800000</v>
      </c>
      <c r="AV856" s="364">
        <f t="shared" si="64"/>
        <v>2800000</v>
      </c>
      <c r="AW856" s="133">
        <f t="shared" si="65"/>
        <v>0.77777777777777779</v>
      </c>
      <c r="AX856" s="201" t="s">
        <v>80</v>
      </c>
      <c r="AY856" s="86" t="s">
        <v>72</v>
      </c>
      <c r="AZ856" s="145" t="s">
        <v>15406</v>
      </c>
      <c r="BA856" s="81" t="s">
        <v>71</v>
      </c>
      <c r="BB856" s="81" t="s">
        <v>71</v>
      </c>
    </row>
    <row r="857" spans="2:54" s="296" customFormat="1" ht="15" customHeight="1" x14ac:dyDescent="0.2">
      <c r="B857" s="247">
        <v>2023</v>
      </c>
      <c r="C857" s="81">
        <v>891780111</v>
      </c>
      <c r="D857" s="82" t="s">
        <v>68</v>
      </c>
      <c r="E857" s="144" t="s">
        <v>15407</v>
      </c>
      <c r="F857" s="145" t="s">
        <v>15408</v>
      </c>
      <c r="G857" s="138">
        <v>0</v>
      </c>
      <c r="H857" s="145"/>
      <c r="I857" s="86" t="s">
        <v>78</v>
      </c>
      <c r="J857" s="81" t="s">
        <v>1527</v>
      </c>
      <c r="K857" s="141" t="s">
        <v>15409</v>
      </c>
      <c r="L857" s="248">
        <v>12600000</v>
      </c>
      <c r="M857" s="81" t="s">
        <v>73</v>
      </c>
      <c r="N857" s="145"/>
      <c r="O857" s="87" t="s">
        <v>12145</v>
      </c>
      <c r="P857" s="87">
        <v>1082881245</v>
      </c>
      <c r="Q857" s="150">
        <v>1535</v>
      </c>
      <c r="R857" s="169">
        <v>45125</v>
      </c>
      <c r="S857" s="252">
        <v>1814862000</v>
      </c>
      <c r="T857" s="169">
        <v>45126</v>
      </c>
      <c r="U857" s="566">
        <f>L857</f>
        <v>12600000</v>
      </c>
      <c r="V857" s="86" t="s">
        <v>70</v>
      </c>
      <c r="W857" s="143">
        <v>36557666</v>
      </c>
      <c r="X857" s="87" t="s">
        <v>9555</v>
      </c>
      <c r="Y857" s="145"/>
      <c r="Z857" s="201">
        <v>45126</v>
      </c>
      <c r="AA857" s="201">
        <v>45126</v>
      </c>
      <c r="AB857" s="201" t="s">
        <v>80</v>
      </c>
      <c r="AC857" s="201">
        <v>45260</v>
      </c>
      <c r="AD857" s="150">
        <f t="shared" si="62"/>
        <v>134</v>
      </c>
      <c r="AE857" s="150">
        <v>0</v>
      </c>
      <c r="AF857" s="567">
        <v>0</v>
      </c>
      <c r="AG857" s="150">
        <v>0</v>
      </c>
      <c r="AH857" s="156" t="s">
        <v>80</v>
      </c>
      <c r="AI857" s="150">
        <f t="shared" si="63"/>
        <v>0</v>
      </c>
      <c r="AJ857" s="143">
        <v>0</v>
      </c>
      <c r="AK857" s="248">
        <v>0</v>
      </c>
      <c r="AL857" s="86" t="s">
        <v>80</v>
      </c>
      <c r="AM857" s="150">
        <v>0</v>
      </c>
      <c r="AN857" s="169" t="s">
        <v>80</v>
      </c>
      <c r="AO857" s="169" t="s">
        <v>80</v>
      </c>
      <c r="AP857" s="150">
        <f t="shared" si="66"/>
        <v>0</v>
      </c>
      <c r="AQ857" s="252">
        <f>+L857+AF857-AK857</f>
        <v>12600000</v>
      </c>
      <c r="AR857" s="86" t="s">
        <v>115</v>
      </c>
      <c r="AS857" s="143">
        <v>0</v>
      </c>
      <c r="AT857" s="203" t="s">
        <v>80</v>
      </c>
      <c r="AU857" s="248">
        <v>9800000</v>
      </c>
      <c r="AV857" s="364">
        <f t="shared" si="64"/>
        <v>2800000</v>
      </c>
      <c r="AW857" s="133">
        <f t="shared" si="65"/>
        <v>0.77777777777777779</v>
      </c>
      <c r="AX857" s="201" t="s">
        <v>80</v>
      </c>
      <c r="AY857" s="86" t="s">
        <v>72</v>
      </c>
      <c r="AZ857" s="145" t="s">
        <v>15410</v>
      </c>
      <c r="BA857" s="81" t="s">
        <v>71</v>
      </c>
      <c r="BB857" s="81" t="s">
        <v>71</v>
      </c>
    </row>
    <row r="858" spans="2:54" s="296" customFormat="1" ht="15" customHeight="1" x14ac:dyDescent="0.2">
      <c r="B858" s="247">
        <v>2023</v>
      </c>
      <c r="C858" s="81">
        <v>891780111</v>
      </c>
      <c r="D858" s="82" t="s">
        <v>68</v>
      </c>
      <c r="E858" s="144" t="s">
        <v>15411</v>
      </c>
      <c r="F858" s="145" t="s">
        <v>15412</v>
      </c>
      <c r="G858" s="138">
        <v>0</v>
      </c>
      <c r="H858" s="145"/>
      <c r="I858" s="86" t="s">
        <v>78</v>
      </c>
      <c r="J858" s="81" t="s">
        <v>1527</v>
      </c>
      <c r="K858" s="141" t="s">
        <v>15413</v>
      </c>
      <c r="L858" s="248">
        <v>12600000</v>
      </c>
      <c r="M858" s="81" t="s">
        <v>73</v>
      </c>
      <c r="N858" s="145"/>
      <c r="O858" s="87" t="s">
        <v>12988</v>
      </c>
      <c r="P858" s="87">
        <v>1193225456</v>
      </c>
      <c r="Q858" s="150">
        <v>1535</v>
      </c>
      <c r="R858" s="169">
        <v>45125</v>
      </c>
      <c r="S858" s="252">
        <v>1814862000</v>
      </c>
      <c r="T858" s="169">
        <v>45126</v>
      </c>
      <c r="U858" s="566">
        <f>L858</f>
        <v>12600000</v>
      </c>
      <c r="V858" s="86" t="s">
        <v>70</v>
      </c>
      <c r="W858" s="143">
        <v>36557666</v>
      </c>
      <c r="X858" s="87" t="s">
        <v>9555</v>
      </c>
      <c r="Y858" s="145"/>
      <c r="Z858" s="201">
        <v>45126</v>
      </c>
      <c r="AA858" s="201">
        <v>45126</v>
      </c>
      <c r="AB858" s="201" t="s">
        <v>80</v>
      </c>
      <c r="AC858" s="201">
        <v>45260</v>
      </c>
      <c r="AD858" s="150">
        <f t="shared" si="62"/>
        <v>134</v>
      </c>
      <c r="AE858" s="150">
        <v>0</v>
      </c>
      <c r="AF858" s="567">
        <v>0</v>
      </c>
      <c r="AG858" s="150">
        <v>0</v>
      </c>
      <c r="AH858" s="156" t="s">
        <v>80</v>
      </c>
      <c r="AI858" s="150">
        <f t="shared" si="63"/>
        <v>0</v>
      </c>
      <c r="AJ858" s="143">
        <v>0</v>
      </c>
      <c r="AK858" s="248">
        <v>0</v>
      </c>
      <c r="AL858" s="86" t="s">
        <v>80</v>
      </c>
      <c r="AM858" s="150">
        <v>0</v>
      </c>
      <c r="AN858" s="169" t="s">
        <v>80</v>
      </c>
      <c r="AO858" s="169" t="s">
        <v>80</v>
      </c>
      <c r="AP858" s="150">
        <f t="shared" si="66"/>
        <v>0</v>
      </c>
      <c r="AQ858" s="252">
        <f>+L858+AF858-AK858</f>
        <v>12600000</v>
      </c>
      <c r="AR858" s="86" t="s">
        <v>115</v>
      </c>
      <c r="AS858" s="143">
        <v>0</v>
      </c>
      <c r="AT858" s="203" t="s">
        <v>80</v>
      </c>
      <c r="AU858" s="248">
        <v>9800000</v>
      </c>
      <c r="AV858" s="364">
        <f t="shared" si="64"/>
        <v>2800000</v>
      </c>
      <c r="AW858" s="133">
        <f t="shared" si="65"/>
        <v>0.77777777777777779</v>
      </c>
      <c r="AX858" s="201" t="s">
        <v>80</v>
      </c>
      <c r="AY858" s="86" t="s">
        <v>72</v>
      </c>
      <c r="AZ858" s="145" t="s">
        <v>15414</v>
      </c>
      <c r="BA858" s="81" t="s">
        <v>71</v>
      </c>
      <c r="BB858" s="81" t="s">
        <v>71</v>
      </c>
    </row>
    <row r="859" spans="2:54" s="296" customFormat="1" ht="15" customHeight="1" x14ac:dyDescent="0.2">
      <c r="B859" s="247">
        <v>2023</v>
      </c>
      <c r="C859" s="81">
        <v>891780111</v>
      </c>
      <c r="D859" s="82" t="s">
        <v>68</v>
      </c>
      <c r="E859" s="144" t="s">
        <v>15415</v>
      </c>
      <c r="F859" s="145" t="s">
        <v>15416</v>
      </c>
      <c r="G859" s="138">
        <v>0</v>
      </c>
      <c r="H859" s="145"/>
      <c r="I859" s="86" t="s">
        <v>78</v>
      </c>
      <c r="J859" s="81" t="s">
        <v>1527</v>
      </c>
      <c r="K859" s="141" t="s">
        <v>15417</v>
      </c>
      <c r="L859" s="248">
        <v>9900000</v>
      </c>
      <c r="M859" s="81" t="s">
        <v>73</v>
      </c>
      <c r="N859" s="145"/>
      <c r="O859" s="87" t="s">
        <v>13829</v>
      </c>
      <c r="P859" s="87">
        <v>1082949505</v>
      </c>
      <c r="Q859" s="150">
        <v>1535</v>
      </c>
      <c r="R859" s="169">
        <v>45125</v>
      </c>
      <c r="S859" s="252">
        <v>1814862000</v>
      </c>
      <c r="T859" s="169">
        <v>45126</v>
      </c>
      <c r="U859" s="566">
        <f>L859</f>
        <v>9900000</v>
      </c>
      <c r="V859" s="86" t="s">
        <v>70</v>
      </c>
      <c r="W859" s="143">
        <v>36557666</v>
      </c>
      <c r="X859" s="87" t="s">
        <v>9555</v>
      </c>
      <c r="Y859" s="145"/>
      <c r="Z859" s="201">
        <v>45126</v>
      </c>
      <c r="AA859" s="201">
        <v>45126</v>
      </c>
      <c r="AB859" s="201" t="s">
        <v>80</v>
      </c>
      <c r="AC859" s="201">
        <v>45260</v>
      </c>
      <c r="AD859" s="150">
        <f t="shared" si="62"/>
        <v>134</v>
      </c>
      <c r="AE859" s="150">
        <v>0</v>
      </c>
      <c r="AF859" s="567">
        <v>0</v>
      </c>
      <c r="AG859" s="150">
        <v>0</v>
      </c>
      <c r="AH859" s="156" t="s">
        <v>80</v>
      </c>
      <c r="AI859" s="150">
        <f t="shared" si="63"/>
        <v>0</v>
      </c>
      <c r="AJ859" s="143">
        <v>0</v>
      </c>
      <c r="AK859" s="248">
        <v>0</v>
      </c>
      <c r="AL859" s="86" t="s">
        <v>80</v>
      </c>
      <c r="AM859" s="150">
        <v>0</v>
      </c>
      <c r="AN859" s="169" t="s">
        <v>80</v>
      </c>
      <c r="AO859" s="169" t="s">
        <v>80</v>
      </c>
      <c r="AP859" s="150">
        <f t="shared" si="66"/>
        <v>0</v>
      </c>
      <c r="AQ859" s="252">
        <f>+L859+AF859-AK859</f>
        <v>9900000</v>
      </c>
      <c r="AR859" s="86" t="s">
        <v>115</v>
      </c>
      <c r="AS859" s="143">
        <v>0</v>
      </c>
      <c r="AT859" s="203" t="s">
        <v>80</v>
      </c>
      <c r="AU859" s="248">
        <v>5500000</v>
      </c>
      <c r="AV859" s="364">
        <f t="shared" si="64"/>
        <v>4400000</v>
      </c>
      <c r="AW859" s="133">
        <f t="shared" si="65"/>
        <v>0.55555555555555558</v>
      </c>
      <c r="AX859" s="201" t="s">
        <v>80</v>
      </c>
      <c r="AY859" s="86" t="s">
        <v>72</v>
      </c>
      <c r="AZ859" s="145" t="s">
        <v>15418</v>
      </c>
      <c r="BA859" s="81" t="s">
        <v>71</v>
      </c>
      <c r="BB859" s="81" t="s">
        <v>71</v>
      </c>
    </row>
    <row r="860" spans="2:54" s="296" customFormat="1" ht="15" customHeight="1" x14ac:dyDescent="0.2">
      <c r="B860" s="247">
        <v>2023</v>
      </c>
      <c r="C860" s="81">
        <v>891780111</v>
      </c>
      <c r="D860" s="82" t="s">
        <v>68</v>
      </c>
      <c r="E860" s="144" t="s">
        <v>15419</v>
      </c>
      <c r="F860" s="145" t="s">
        <v>15420</v>
      </c>
      <c r="G860" s="138">
        <v>0</v>
      </c>
      <c r="H860" s="145"/>
      <c r="I860" s="86" t="s">
        <v>78</v>
      </c>
      <c r="J860" s="81" t="s">
        <v>1527</v>
      </c>
      <c r="K860" s="141" t="s">
        <v>15421</v>
      </c>
      <c r="L860" s="248">
        <v>12600000</v>
      </c>
      <c r="M860" s="81" t="s">
        <v>73</v>
      </c>
      <c r="N860" s="145"/>
      <c r="O860" s="87" t="s">
        <v>13228</v>
      </c>
      <c r="P860" s="87">
        <v>1103122639</v>
      </c>
      <c r="Q860" s="150">
        <v>1535</v>
      </c>
      <c r="R860" s="169">
        <v>45125</v>
      </c>
      <c r="S860" s="252">
        <v>1814862000</v>
      </c>
      <c r="T860" s="169">
        <v>45126</v>
      </c>
      <c r="U860" s="566">
        <f>L860</f>
        <v>12600000</v>
      </c>
      <c r="V860" s="86" t="s">
        <v>70</v>
      </c>
      <c r="W860" s="143">
        <v>36557666</v>
      </c>
      <c r="X860" s="87" t="s">
        <v>9555</v>
      </c>
      <c r="Y860" s="145"/>
      <c r="Z860" s="201">
        <v>45126</v>
      </c>
      <c r="AA860" s="201">
        <v>45126</v>
      </c>
      <c r="AB860" s="201" t="s">
        <v>80</v>
      </c>
      <c r="AC860" s="201">
        <v>45260</v>
      </c>
      <c r="AD860" s="150">
        <f t="shared" si="62"/>
        <v>134</v>
      </c>
      <c r="AE860" s="150">
        <v>0</v>
      </c>
      <c r="AF860" s="567">
        <v>0</v>
      </c>
      <c r="AG860" s="150">
        <v>0</v>
      </c>
      <c r="AH860" s="156" t="s">
        <v>80</v>
      </c>
      <c r="AI860" s="150">
        <f t="shared" si="63"/>
        <v>0</v>
      </c>
      <c r="AJ860" s="143">
        <v>0</v>
      </c>
      <c r="AK860" s="248">
        <v>0</v>
      </c>
      <c r="AL860" s="86" t="s">
        <v>80</v>
      </c>
      <c r="AM860" s="150">
        <v>0</v>
      </c>
      <c r="AN860" s="169" t="s">
        <v>80</v>
      </c>
      <c r="AO860" s="169" t="s">
        <v>80</v>
      </c>
      <c r="AP860" s="150">
        <f t="shared" si="66"/>
        <v>0</v>
      </c>
      <c r="AQ860" s="252">
        <f>+L860+AF860-AK860</f>
        <v>12600000</v>
      </c>
      <c r="AR860" s="86" t="s">
        <v>115</v>
      </c>
      <c r="AS860" s="143">
        <v>0</v>
      </c>
      <c r="AT860" s="203" t="s">
        <v>80</v>
      </c>
      <c r="AU860" s="248">
        <v>9800000</v>
      </c>
      <c r="AV860" s="364">
        <f t="shared" si="64"/>
        <v>2800000</v>
      </c>
      <c r="AW860" s="133">
        <f t="shared" si="65"/>
        <v>0.77777777777777779</v>
      </c>
      <c r="AX860" s="201" t="s">
        <v>80</v>
      </c>
      <c r="AY860" s="86" t="s">
        <v>72</v>
      </c>
      <c r="AZ860" s="145" t="s">
        <v>15422</v>
      </c>
      <c r="BA860" s="81" t="s">
        <v>71</v>
      </c>
      <c r="BB860" s="81" t="s">
        <v>71</v>
      </c>
    </row>
    <row r="861" spans="2:54" s="296" customFormat="1" ht="15" customHeight="1" x14ac:dyDescent="0.2">
      <c r="B861" s="247">
        <v>2023</v>
      </c>
      <c r="C861" s="81">
        <v>891780111</v>
      </c>
      <c r="D861" s="82" t="s">
        <v>68</v>
      </c>
      <c r="E861" s="144" t="s">
        <v>15423</v>
      </c>
      <c r="F861" s="145" t="s">
        <v>15424</v>
      </c>
      <c r="G861" s="138">
        <v>0</v>
      </c>
      <c r="H861" s="145"/>
      <c r="I861" s="86" t="s">
        <v>78</v>
      </c>
      <c r="J861" s="81" t="s">
        <v>1527</v>
      </c>
      <c r="K861" s="141" t="s">
        <v>15425</v>
      </c>
      <c r="L861" s="248">
        <v>15750000</v>
      </c>
      <c r="M861" s="81" t="s">
        <v>73</v>
      </c>
      <c r="N861" s="145"/>
      <c r="O861" s="87" t="s">
        <v>13844</v>
      </c>
      <c r="P861" s="87">
        <v>57427903</v>
      </c>
      <c r="Q861" s="150">
        <v>1535</v>
      </c>
      <c r="R861" s="169">
        <v>45125</v>
      </c>
      <c r="S861" s="252">
        <v>1814862000</v>
      </c>
      <c r="T861" s="169">
        <v>45126</v>
      </c>
      <c r="U861" s="566">
        <f>L861</f>
        <v>15750000</v>
      </c>
      <c r="V861" s="86" t="s">
        <v>70</v>
      </c>
      <c r="W861" s="143">
        <v>57441846</v>
      </c>
      <c r="X861" s="87" t="s">
        <v>12074</v>
      </c>
      <c r="Y861" s="145"/>
      <c r="Z861" s="201">
        <v>45126</v>
      </c>
      <c r="AA861" s="201">
        <v>45126</v>
      </c>
      <c r="AB861" s="201" t="s">
        <v>80</v>
      </c>
      <c r="AC861" s="201">
        <v>45260</v>
      </c>
      <c r="AD861" s="150">
        <f t="shared" si="62"/>
        <v>134</v>
      </c>
      <c r="AE861" s="150">
        <v>0</v>
      </c>
      <c r="AF861" s="567">
        <v>0</v>
      </c>
      <c r="AG861" s="150">
        <v>0</v>
      </c>
      <c r="AH861" s="156" t="s">
        <v>80</v>
      </c>
      <c r="AI861" s="150">
        <f t="shared" si="63"/>
        <v>0</v>
      </c>
      <c r="AJ861" s="143">
        <v>0</v>
      </c>
      <c r="AK861" s="248">
        <v>0</v>
      </c>
      <c r="AL861" s="86" t="s">
        <v>80</v>
      </c>
      <c r="AM861" s="150">
        <v>0</v>
      </c>
      <c r="AN861" s="169" t="s">
        <v>80</v>
      </c>
      <c r="AO861" s="169" t="s">
        <v>80</v>
      </c>
      <c r="AP861" s="150">
        <f t="shared" si="66"/>
        <v>0</v>
      </c>
      <c r="AQ861" s="252">
        <f>+L861+AF861-AK861</f>
        <v>15750000</v>
      </c>
      <c r="AR861" s="86" t="s">
        <v>115</v>
      </c>
      <c r="AS861" s="143">
        <v>0</v>
      </c>
      <c r="AT861" s="203" t="s">
        <v>80</v>
      </c>
      <c r="AU861" s="248">
        <v>12250000</v>
      </c>
      <c r="AV861" s="364">
        <f t="shared" si="64"/>
        <v>3500000</v>
      </c>
      <c r="AW861" s="133">
        <f t="shared" si="65"/>
        <v>0.77777777777777779</v>
      </c>
      <c r="AX861" s="201" t="s">
        <v>80</v>
      </c>
      <c r="AY861" s="86" t="s">
        <v>72</v>
      </c>
      <c r="AZ861" s="145" t="s">
        <v>15426</v>
      </c>
      <c r="BA861" s="81" t="s">
        <v>71</v>
      </c>
      <c r="BB861" s="81" t="s">
        <v>71</v>
      </c>
    </row>
    <row r="862" spans="2:54" s="296" customFormat="1" ht="15" customHeight="1" x14ac:dyDescent="0.2">
      <c r="B862" s="247">
        <v>2023</v>
      </c>
      <c r="C862" s="81">
        <v>891780111</v>
      </c>
      <c r="D862" s="82" t="s">
        <v>68</v>
      </c>
      <c r="E862" s="144" t="s">
        <v>15427</v>
      </c>
      <c r="F862" s="145" t="s">
        <v>15428</v>
      </c>
      <c r="G862" s="138">
        <v>0</v>
      </c>
      <c r="H862" s="145"/>
      <c r="I862" s="86" t="s">
        <v>78</v>
      </c>
      <c r="J862" s="81" t="s">
        <v>1527</v>
      </c>
      <c r="K862" s="141" t="s">
        <v>15429</v>
      </c>
      <c r="L862" s="248">
        <v>12600000</v>
      </c>
      <c r="M862" s="81" t="s">
        <v>73</v>
      </c>
      <c r="N862" s="145"/>
      <c r="O862" s="87" t="s">
        <v>13262</v>
      </c>
      <c r="P862" s="87">
        <v>1083024033</v>
      </c>
      <c r="Q862" s="150">
        <v>1535</v>
      </c>
      <c r="R862" s="169">
        <v>45125</v>
      </c>
      <c r="S862" s="252">
        <v>1814862000</v>
      </c>
      <c r="T862" s="169">
        <v>45126</v>
      </c>
      <c r="U862" s="566">
        <f>L862</f>
        <v>12600000</v>
      </c>
      <c r="V862" s="86" t="s">
        <v>70</v>
      </c>
      <c r="W862" s="143">
        <v>36557666</v>
      </c>
      <c r="X862" s="87" t="s">
        <v>9555</v>
      </c>
      <c r="Y862" s="145"/>
      <c r="Z862" s="201">
        <v>45126</v>
      </c>
      <c r="AA862" s="201">
        <v>45126</v>
      </c>
      <c r="AB862" s="201" t="s">
        <v>80</v>
      </c>
      <c r="AC862" s="201">
        <v>45260</v>
      </c>
      <c r="AD862" s="150">
        <f t="shared" si="62"/>
        <v>134</v>
      </c>
      <c r="AE862" s="150">
        <v>0</v>
      </c>
      <c r="AF862" s="567">
        <v>0</v>
      </c>
      <c r="AG862" s="150">
        <v>0</v>
      </c>
      <c r="AH862" s="156" t="s">
        <v>80</v>
      </c>
      <c r="AI862" s="150">
        <f t="shared" si="63"/>
        <v>0</v>
      </c>
      <c r="AJ862" s="143">
        <v>0</v>
      </c>
      <c r="AK862" s="248">
        <v>0</v>
      </c>
      <c r="AL862" s="86" t="s">
        <v>80</v>
      </c>
      <c r="AM862" s="150">
        <v>0</v>
      </c>
      <c r="AN862" s="169" t="s">
        <v>80</v>
      </c>
      <c r="AO862" s="169" t="s">
        <v>80</v>
      </c>
      <c r="AP862" s="150">
        <f t="shared" si="66"/>
        <v>0</v>
      </c>
      <c r="AQ862" s="252">
        <f>+L862+AF862-AK862</f>
        <v>12600000</v>
      </c>
      <c r="AR862" s="86" t="s">
        <v>115</v>
      </c>
      <c r="AS862" s="143">
        <v>0</v>
      </c>
      <c r="AT862" s="203" t="s">
        <v>80</v>
      </c>
      <c r="AU862" s="248">
        <v>9800000</v>
      </c>
      <c r="AV862" s="364">
        <f t="shared" si="64"/>
        <v>2800000</v>
      </c>
      <c r="AW862" s="133">
        <f t="shared" si="65"/>
        <v>0.77777777777777779</v>
      </c>
      <c r="AX862" s="201" t="s">
        <v>80</v>
      </c>
      <c r="AY862" s="86" t="s">
        <v>72</v>
      </c>
      <c r="AZ862" s="145" t="s">
        <v>15430</v>
      </c>
      <c r="BA862" s="81" t="s">
        <v>71</v>
      </c>
      <c r="BB862" s="81" t="s">
        <v>71</v>
      </c>
    </row>
    <row r="863" spans="2:54" s="296" customFormat="1" ht="15" customHeight="1" x14ac:dyDescent="0.2">
      <c r="B863" s="247">
        <v>2023</v>
      </c>
      <c r="C863" s="81">
        <v>891780111</v>
      </c>
      <c r="D863" s="82" t="s">
        <v>68</v>
      </c>
      <c r="E863" s="144" t="s">
        <v>15431</v>
      </c>
      <c r="F863" s="145" t="s">
        <v>15432</v>
      </c>
      <c r="G863" s="138">
        <v>0</v>
      </c>
      <c r="H863" s="145"/>
      <c r="I863" s="86" t="s">
        <v>78</v>
      </c>
      <c r="J863" s="81" t="s">
        <v>1527</v>
      </c>
      <c r="K863" s="141" t="s">
        <v>15433</v>
      </c>
      <c r="L863" s="248">
        <v>8550000</v>
      </c>
      <c r="M863" s="81" t="s">
        <v>73</v>
      </c>
      <c r="N863" s="145"/>
      <c r="O863" s="87" t="s">
        <v>12346</v>
      </c>
      <c r="P863" s="87">
        <v>1083040669</v>
      </c>
      <c r="Q863" s="150">
        <v>1535</v>
      </c>
      <c r="R863" s="169">
        <v>45125</v>
      </c>
      <c r="S863" s="252">
        <v>1814862000</v>
      </c>
      <c r="T863" s="169">
        <v>45126</v>
      </c>
      <c r="U863" s="566">
        <f>L863</f>
        <v>8550000</v>
      </c>
      <c r="V863" s="86" t="s">
        <v>70</v>
      </c>
      <c r="W863" s="143">
        <v>36718996</v>
      </c>
      <c r="X863" s="87" t="s">
        <v>11828</v>
      </c>
      <c r="Y863" s="145"/>
      <c r="Z863" s="201">
        <v>45126</v>
      </c>
      <c r="AA863" s="201">
        <v>45126</v>
      </c>
      <c r="AB863" s="201" t="s">
        <v>80</v>
      </c>
      <c r="AC863" s="201">
        <v>45260</v>
      </c>
      <c r="AD863" s="150">
        <f t="shared" si="62"/>
        <v>134</v>
      </c>
      <c r="AE863" s="150">
        <v>0</v>
      </c>
      <c r="AF863" s="567">
        <v>0</v>
      </c>
      <c r="AG863" s="150">
        <v>0</v>
      </c>
      <c r="AH863" s="156" t="s">
        <v>80</v>
      </c>
      <c r="AI863" s="150">
        <f t="shared" si="63"/>
        <v>0</v>
      </c>
      <c r="AJ863" s="143">
        <v>0</v>
      </c>
      <c r="AK863" s="248">
        <v>0</v>
      </c>
      <c r="AL863" s="86" t="s">
        <v>80</v>
      </c>
      <c r="AM863" s="150">
        <v>0</v>
      </c>
      <c r="AN863" s="169" t="s">
        <v>80</v>
      </c>
      <c r="AO863" s="169" t="s">
        <v>80</v>
      </c>
      <c r="AP863" s="150">
        <f t="shared" si="66"/>
        <v>0</v>
      </c>
      <c r="AQ863" s="252">
        <f>+L863+AF863-AK863</f>
        <v>8550000</v>
      </c>
      <c r="AR863" s="86" t="s">
        <v>115</v>
      </c>
      <c r="AS863" s="143">
        <v>0</v>
      </c>
      <c r="AT863" s="203" t="s">
        <v>80</v>
      </c>
      <c r="AU863" s="248">
        <v>6650000</v>
      </c>
      <c r="AV863" s="364">
        <f t="shared" si="64"/>
        <v>1900000</v>
      </c>
      <c r="AW863" s="133">
        <f t="shared" si="65"/>
        <v>0.77777777777777779</v>
      </c>
      <c r="AX863" s="201" t="s">
        <v>80</v>
      </c>
      <c r="AY863" s="86" t="s">
        <v>72</v>
      </c>
      <c r="AZ863" s="145" t="s">
        <v>15434</v>
      </c>
      <c r="BA863" s="81" t="s">
        <v>71</v>
      </c>
      <c r="BB863" s="81" t="s">
        <v>71</v>
      </c>
    </row>
    <row r="864" spans="2:54" s="296" customFormat="1" ht="15" customHeight="1" x14ac:dyDescent="0.2">
      <c r="B864" s="247">
        <v>2023</v>
      </c>
      <c r="C864" s="81">
        <v>891780111</v>
      </c>
      <c r="D864" s="82" t="s">
        <v>68</v>
      </c>
      <c r="E864" s="144" t="s">
        <v>15435</v>
      </c>
      <c r="F864" s="145" t="s">
        <v>15436</v>
      </c>
      <c r="G864" s="138">
        <v>0</v>
      </c>
      <c r="H864" s="145"/>
      <c r="I864" s="86" t="s">
        <v>78</v>
      </c>
      <c r="J864" s="81" t="s">
        <v>1527</v>
      </c>
      <c r="K864" s="141" t="s">
        <v>15437</v>
      </c>
      <c r="L864" s="248">
        <v>13950000</v>
      </c>
      <c r="M864" s="81" t="s">
        <v>73</v>
      </c>
      <c r="N864" s="145"/>
      <c r="O864" s="87" t="s">
        <v>13313</v>
      </c>
      <c r="P864" s="87">
        <v>1067900773</v>
      </c>
      <c r="Q864" s="150">
        <v>1535</v>
      </c>
      <c r="R864" s="169">
        <v>45125</v>
      </c>
      <c r="S864" s="252">
        <v>1814862000</v>
      </c>
      <c r="T864" s="169">
        <v>45126</v>
      </c>
      <c r="U864" s="566">
        <f>L864</f>
        <v>13950000</v>
      </c>
      <c r="V864" s="86" t="s">
        <v>70</v>
      </c>
      <c r="W864" s="143">
        <v>72175281</v>
      </c>
      <c r="X864" s="87" t="s">
        <v>10639</v>
      </c>
      <c r="Y864" s="145"/>
      <c r="Z864" s="201">
        <v>45126</v>
      </c>
      <c r="AA864" s="201">
        <v>45126</v>
      </c>
      <c r="AB864" s="201" t="s">
        <v>80</v>
      </c>
      <c r="AC864" s="201">
        <v>45260</v>
      </c>
      <c r="AD864" s="150">
        <f t="shared" si="62"/>
        <v>134</v>
      </c>
      <c r="AE864" s="150">
        <v>0</v>
      </c>
      <c r="AF864" s="567">
        <v>0</v>
      </c>
      <c r="AG864" s="150">
        <v>0</v>
      </c>
      <c r="AH864" s="156" t="s">
        <v>80</v>
      </c>
      <c r="AI864" s="150">
        <f t="shared" si="63"/>
        <v>0</v>
      </c>
      <c r="AJ864" s="143">
        <v>0</v>
      </c>
      <c r="AK864" s="248">
        <v>0</v>
      </c>
      <c r="AL864" s="86" t="s">
        <v>80</v>
      </c>
      <c r="AM864" s="150">
        <v>0</v>
      </c>
      <c r="AN864" s="169" t="s">
        <v>80</v>
      </c>
      <c r="AO864" s="169" t="s">
        <v>80</v>
      </c>
      <c r="AP864" s="150">
        <f t="shared" si="66"/>
        <v>0</v>
      </c>
      <c r="AQ864" s="252">
        <f>+L864+AF864-AK864</f>
        <v>13950000</v>
      </c>
      <c r="AR864" s="86" t="s">
        <v>115</v>
      </c>
      <c r="AS864" s="143">
        <v>0</v>
      </c>
      <c r="AT864" s="203" t="s">
        <v>80</v>
      </c>
      <c r="AU864" s="248">
        <v>10850000</v>
      </c>
      <c r="AV864" s="364">
        <f t="shared" si="64"/>
        <v>3100000</v>
      </c>
      <c r="AW864" s="133">
        <f t="shared" si="65"/>
        <v>0.77777777777777779</v>
      </c>
      <c r="AX864" s="201" t="s">
        <v>80</v>
      </c>
      <c r="AY864" s="86" t="s">
        <v>72</v>
      </c>
      <c r="AZ864" s="145" t="s">
        <v>15438</v>
      </c>
      <c r="BA864" s="81" t="s">
        <v>71</v>
      </c>
      <c r="BB864" s="81" t="s">
        <v>71</v>
      </c>
    </row>
    <row r="865" spans="2:54" s="296" customFormat="1" ht="15" customHeight="1" x14ac:dyDescent="0.2">
      <c r="B865" s="247">
        <v>2023</v>
      </c>
      <c r="C865" s="81">
        <v>891780111</v>
      </c>
      <c r="D865" s="82" t="s">
        <v>68</v>
      </c>
      <c r="E865" s="144" t="s">
        <v>15439</v>
      </c>
      <c r="F865" s="145" t="s">
        <v>15440</v>
      </c>
      <c r="G865" s="138">
        <v>0</v>
      </c>
      <c r="H865" s="145"/>
      <c r="I865" s="86" t="s">
        <v>78</v>
      </c>
      <c r="J865" s="81" t="s">
        <v>1527</v>
      </c>
      <c r="K865" s="141" t="s">
        <v>15293</v>
      </c>
      <c r="L865" s="248">
        <v>19350000</v>
      </c>
      <c r="M865" s="81" t="s">
        <v>73</v>
      </c>
      <c r="N865" s="145"/>
      <c r="O865" s="87" t="s">
        <v>13507</v>
      </c>
      <c r="P865" s="87">
        <v>1082935721</v>
      </c>
      <c r="Q865" s="150">
        <v>1535</v>
      </c>
      <c r="R865" s="169">
        <v>45125</v>
      </c>
      <c r="S865" s="252">
        <v>1814862000</v>
      </c>
      <c r="T865" s="169">
        <v>45126</v>
      </c>
      <c r="U865" s="566">
        <f>L865</f>
        <v>19350000</v>
      </c>
      <c r="V865" s="86" t="s">
        <v>70</v>
      </c>
      <c r="W865" s="143">
        <v>1082964146</v>
      </c>
      <c r="X865" s="87" t="s">
        <v>14954</v>
      </c>
      <c r="Y865" s="145"/>
      <c r="Z865" s="201">
        <v>45126</v>
      </c>
      <c r="AA865" s="201">
        <v>45126</v>
      </c>
      <c r="AB865" s="201" t="s">
        <v>80</v>
      </c>
      <c r="AC865" s="201">
        <v>45260</v>
      </c>
      <c r="AD865" s="150">
        <f t="shared" si="62"/>
        <v>134</v>
      </c>
      <c r="AE865" s="150">
        <v>0</v>
      </c>
      <c r="AF865" s="567">
        <v>0</v>
      </c>
      <c r="AG865" s="150">
        <v>0</v>
      </c>
      <c r="AH865" s="156" t="s">
        <v>80</v>
      </c>
      <c r="AI865" s="150">
        <f t="shared" si="63"/>
        <v>0</v>
      </c>
      <c r="AJ865" s="143">
        <v>0</v>
      </c>
      <c r="AK865" s="248">
        <v>0</v>
      </c>
      <c r="AL865" s="86" t="s">
        <v>80</v>
      </c>
      <c r="AM865" s="150">
        <v>0</v>
      </c>
      <c r="AN865" s="169" t="s">
        <v>80</v>
      </c>
      <c r="AO865" s="169" t="s">
        <v>80</v>
      </c>
      <c r="AP865" s="150">
        <f t="shared" si="66"/>
        <v>0</v>
      </c>
      <c r="AQ865" s="252">
        <f>+L865+AF865-AK865</f>
        <v>19350000</v>
      </c>
      <c r="AR865" s="86" t="s">
        <v>115</v>
      </c>
      <c r="AS865" s="143">
        <v>0</v>
      </c>
      <c r="AT865" s="203" t="s">
        <v>80</v>
      </c>
      <c r="AU865" s="248">
        <v>15050000</v>
      </c>
      <c r="AV865" s="364">
        <f t="shared" si="64"/>
        <v>4300000</v>
      </c>
      <c r="AW865" s="133">
        <f t="shared" si="65"/>
        <v>0.77777777777777779</v>
      </c>
      <c r="AX865" s="201" t="s">
        <v>80</v>
      </c>
      <c r="AY865" s="86" t="s">
        <v>72</v>
      </c>
      <c r="AZ865" s="145" t="s">
        <v>15441</v>
      </c>
      <c r="BA865" s="81" t="s">
        <v>71</v>
      </c>
      <c r="BB865" s="81" t="s">
        <v>71</v>
      </c>
    </row>
    <row r="866" spans="2:54" s="296" customFormat="1" ht="15" customHeight="1" x14ac:dyDescent="0.2">
      <c r="B866" s="247">
        <v>2023</v>
      </c>
      <c r="C866" s="81">
        <v>891780111</v>
      </c>
      <c r="D866" s="82" t="s">
        <v>68</v>
      </c>
      <c r="E866" s="144" t="s">
        <v>15442</v>
      </c>
      <c r="F866" s="145" t="s">
        <v>15443</v>
      </c>
      <c r="G866" s="138">
        <v>0</v>
      </c>
      <c r="H866" s="145"/>
      <c r="I866" s="86" t="s">
        <v>78</v>
      </c>
      <c r="J866" s="81" t="s">
        <v>1527</v>
      </c>
      <c r="K866" s="141" t="s">
        <v>15444</v>
      </c>
      <c r="L866" s="248">
        <v>11250000</v>
      </c>
      <c r="M866" s="81" t="s">
        <v>73</v>
      </c>
      <c r="N866" s="145"/>
      <c r="O866" s="87" t="s">
        <v>13512</v>
      </c>
      <c r="P866" s="87">
        <v>36724927</v>
      </c>
      <c r="Q866" s="150">
        <v>1535</v>
      </c>
      <c r="R866" s="169">
        <v>45125</v>
      </c>
      <c r="S866" s="252">
        <v>1814862000</v>
      </c>
      <c r="T866" s="169">
        <v>45126</v>
      </c>
      <c r="U866" s="566">
        <f>L866</f>
        <v>11250000</v>
      </c>
      <c r="V866" s="86" t="s">
        <v>70</v>
      </c>
      <c r="W866" s="143">
        <v>85459497</v>
      </c>
      <c r="X866" s="87" t="s">
        <v>9253</v>
      </c>
      <c r="Y866" s="145"/>
      <c r="Z866" s="201">
        <v>45126</v>
      </c>
      <c r="AA866" s="201">
        <v>45126</v>
      </c>
      <c r="AB866" s="201" t="s">
        <v>80</v>
      </c>
      <c r="AC866" s="201">
        <v>45260</v>
      </c>
      <c r="AD866" s="150">
        <f t="shared" si="62"/>
        <v>134</v>
      </c>
      <c r="AE866" s="150">
        <v>0</v>
      </c>
      <c r="AF866" s="567">
        <v>0</v>
      </c>
      <c r="AG866" s="150">
        <v>0</v>
      </c>
      <c r="AH866" s="156" t="s">
        <v>80</v>
      </c>
      <c r="AI866" s="150">
        <f t="shared" si="63"/>
        <v>0</v>
      </c>
      <c r="AJ866" s="143">
        <v>0</v>
      </c>
      <c r="AK866" s="248">
        <v>0</v>
      </c>
      <c r="AL866" s="86" t="s">
        <v>80</v>
      </c>
      <c r="AM866" s="150">
        <v>0</v>
      </c>
      <c r="AN866" s="169" t="s">
        <v>80</v>
      </c>
      <c r="AO866" s="169" t="s">
        <v>80</v>
      </c>
      <c r="AP866" s="150">
        <f t="shared" si="66"/>
        <v>0</v>
      </c>
      <c r="AQ866" s="252">
        <f>+L866+AF866-AK866</f>
        <v>11250000</v>
      </c>
      <c r="AR866" s="86" t="s">
        <v>115</v>
      </c>
      <c r="AS866" s="143">
        <v>0</v>
      </c>
      <c r="AT866" s="203" t="s">
        <v>80</v>
      </c>
      <c r="AU866" s="248">
        <v>8750000</v>
      </c>
      <c r="AV866" s="364">
        <f t="shared" si="64"/>
        <v>2500000</v>
      </c>
      <c r="AW866" s="133">
        <f t="shared" si="65"/>
        <v>0.77777777777777779</v>
      </c>
      <c r="AX866" s="201" t="s">
        <v>80</v>
      </c>
      <c r="AY866" s="86" t="s">
        <v>72</v>
      </c>
      <c r="AZ866" s="145" t="s">
        <v>15445</v>
      </c>
      <c r="BA866" s="81" t="s">
        <v>71</v>
      </c>
      <c r="BB866" s="81" t="s">
        <v>71</v>
      </c>
    </row>
    <row r="867" spans="2:54" s="296" customFormat="1" ht="15" customHeight="1" x14ac:dyDescent="0.2">
      <c r="B867" s="247">
        <v>2023</v>
      </c>
      <c r="C867" s="81">
        <v>891780111</v>
      </c>
      <c r="D867" s="82" t="s">
        <v>68</v>
      </c>
      <c r="E867" s="144" t="s">
        <v>15446</v>
      </c>
      <c r="F867" s="145" t="s">
        <v>15447</v>
      </c>
      <c r="G867" s="138">
        <v>0</v>
      </c>
      <c r="H867" s="145"/>
      <c r="I867" s="86" t="s">
        <v>78</v>
      </c>
      <c r="J867" s="81" t="s">
        <v>1527</v>
      </c>
      <c r="K867" s="141" t="s">
        <v>15448</v>
      </c>
      <c r="L867" s="248">
        <v>11250000</v>
      </c>
      <c r="M867" s="81" t="s">
        <v>73</v>
      </c>
      <c r="N867" s="145"/>
      <c r="O867" s="87" t="s">
        <v>11833</v>
      </c>
      <c r="P867" s="87">
        <v>1082925612</v>
      </c>
      <c r="Q867" s="150">
        <v>1535</v>
      </c>
      <c r="R867" s="169">
        <v>45125</v>
      </c>
      <c r="S867" s="252">
        <v>1814862000</v>
      </c>
      <c r="T867" s="169">
        <v>45126</v>
      </c>
      <c r="U867" s="566">
        <f>L867</f>
        <v>11250000</v>
      </c>
      <c r="V867" s="86" t="s">
        <v>70</v>
      </c>
      <c r="W867" s="143">
        <v>85465146</v>
      </c>
      <c r="X867" s="87" t="s">
        <v>11756</v>
      </c>
      <c r="Y867" s="145"/>
      <c r="Z867" s="201">
        <v>45126</v>
      </c>
      <c r="AA867" s="201">
        <v>45126</v>
      </c>
      <c r="AB867" s="201" t="s">
        <v>80</v>
      </c>
      <c r="AC867" s="201">
        <v>45260</v>
      </c>
      <c r="AD867" s="150">
        <f t="shared" si="62"/>
        <v>134</v>
      </c>
      <c r="AE867" s="150">
        <v>0</v>
      </c>
      <c r="AF867" s="567">
        <v>0</v>
      </c>
      <c r="AG867" s="150">
        <v>0</v>
      </c>
      <c r="AH867" s="156" t="s">
        <v>80</v>
      </c>
      <c r="AI867" s="150">
        <f t="shared" si="63"/>
        <v>0</v>
      </c>
      <c r="AJ867" s="143">
        <v>0</v>
      </c>
      <c r="AK867" s="248">
        <v>0</v>
      </c>
      <c r="AL867" s="86" t="s">
        <v>80</v>
      </c>
      <c r="AM867" s="150">
        <v>0</v>
      </c>
      <c r="AN867" s="169" t="s">
        <v>80</v>
      </c>
      <c r="AO867" s="169" t="s">
        <v>80</v>
      </c>
      <c r="AP867" s="150">
        <f t="shared" si="66"/>
        <v>0</v>
      </c>
      <c r="AQ867" s="252">
        <f>+L867+AF867-AK867</f>
        <v>11250000</v>
      </c>
      <c r="AR867" s="86" t="s">
        <v>115</v>
      </c>
      <c r="AS867" s="143">
        <v>0</v>
      </c>
      <c r="AT867" s="203" t="s">
        <v>80</v>
      </c>
      <c r="AU867" s="248">
        <v>8750000</v>
      </c>
      <c r="AV867" s="364">
        <f t="shared" si="64"/>
        <v>2500000</v>
      </c>
      <c r="AW867" s="133">
        <f t="shared" si="65"/>
        <v>0.77777777777777779</v>
      </c>
      <c r="AX867" s="201" t="s">
        <v>80</v>
      </c>
      <c r="AY867" s="86" t="s">
        <v>72</v>
      </c>
      <c r="AZ867" s="145" t="s">
        <v>15449</v>
      </c>
      <c r="BA867" s="81" t="s">
        <v>71</v>
      </c>
      <c r="BB867" s="81" t="s">
        <v>71</v>
      </c>
    </row>
    <row r="868" spans="2:54" s="296" customFormat="1" ht="15" customHeight="1" x14ac:dyDescent="0.2">
      <c r="B868" s="247">
        <v>2023</v>
      </c>
      <c r="C868" s="81">
        <v>891780111</v>
      </c>
      <c r="D868" s="82" t="s">
        <v>68</v>
      </c>
      <c r="E868" s="144" t="s">
        <v>15450</v>
      </c>
      <c r="F868" s="145" t="s">
        <v>15451</v>
      </c>
      <c r="G868" s="138">
        <v>0</v>
      </c>
      <c r="H868" s="145"/>
      <c r="I868" s="86" t="s">
        <v>78</v>
      </c>
      <c r="J868" s="81" t="s">
        <v>1527</v>
      </c>
      <c r="K868" s="141" t="s">
        <v>15452</v>
      </c>
      <c r="L868" s="248">
        <v>22500000</v>
      </c>
      <c r="M868" s="81" t="s">
        <v>73</v>
      </c>
      <c r="N868" s="145"/>
      <c r="O868" s="87" t="s">
        <v>11487</v>
      </c>
      <c r="P868" s="87">
        <v>13542773</v>
      </c>
      <c r="Q868" s="150">
        <v>1535</v>
      </c>
      <c r="R868" s="169">
        <v>45125</v>
      </c>
      <c r="S868" s="252">
        <v>1814862000</v>
      </c>
      <c r="T868" s="169">
        <v>45126</v>
      </c>
      <c r="U868" s="566">
        <f>L868</f>
        <v>22500000</v>
      </c>
      <c r="V868" s="86" t="s">
        <v>70</v>
      </c>
      <c r="W868" s="143">
        <v>85455983</v>
      </c>
      <c r="X868" s="87" t="s">
        <v>11488</v>
      </c>
      <c r="Y868" s="145"/>
      <c r="Z868" s="201">
        <v>45126</v>
      </c>
      <c r="AA868" s="201">
        <v>45126</v>
      </c>
      <c r="AB868" s="201" t="s">
        <v>80</v>
      </c>
      <c r="AC868" s="201">
        <v>45260</v>
      </c>
      <c r="AD868" s="150">
        <f t="shared" si="62"/>
        <v>134</v>
      </c>
      <c r="AE868" s="150">
        <v>0</v>
      </c>
      <c r="AF868" s="567">
        <v>0</v>
      </c>
      <c r="AG868" s="150">
        <v>0</v>
      </c>
      <c r="AH868" s="156" t="s">
        <v>80</v>
      </c>
      <c r="AI868" s="150">
        <f t="shared" si="63"/>
        <v>0</v>
      </c>
      <c r="AJ868" s="143">
        <v>0</v>
      </c>
      <c r="AK868" s="248">
        <v>0</v>
      </c>
      <c r="AL868" s="86" t="s">
        <v>80</v>
      </c>
      <c r="AM868" s="150">
        <v>0</v>
      </c>
      <c r="AN868" s="169" t="s">
        <v>80</v>
      </c>
      <c r="AO868" s="169" t="s">
        <v>80</v>
      </c>
      <c r="AP868" s="150">
        <f t="shared" si="66"/>
        <v>0</v>
      </c>
      <c r="AQ868" s="252">
        <f>+L868+AF868-AK868</f>
        <v>22500000</v>
      </c>
      <c r="AR868" s="86" t="s">
        <v>115</v>
      </c>
      <c r="AS868" s="143">
        <v>0</v>
      </c>
      <c r="AT868" s="203" t="s">
        <v>80</v>
      </c>
      <c r="AU868" s="248">
        <v>17500000</v>
      </c>
      <c r="AV868" s="364">
        <f t="shared" si="64"/>
        <v>5000000</v>
      </c>
      <c r="AW868" s="133">
        <f t="shared" si="65"/>
        <v>0.77777777777777779</v>
      </c>
      <c r="AX868" s="201" t="s">
        <v>80</v>
      </c>
      <c r="AY868" s="86" t="s">
        <v>72</v>
      </c>
      <c r="AZ868" s="145" t="s">
        <v>15453</v>
      </c>
      <c r="BA868" s="81" t="s">
        <v>71</v>
      </c>
      <c r="BB868" s="81" t="s">
        <v>71</v>
      </c>
    </row>
    <row r="869" spans="2:54" s="296" customFormat="1" ht="15" customHeight="1" x14ac:dyDescent="0.2">
      <c r="B869" s="247">
        <v>2023</v>
      </c>
      <c r="C869" s="81">
        <v>891780111</v>
      </c>
      <c r="D869" s="82" t="s">
        <v>68</v>
      </c>
      <c r="E869" s="144" t="s">
        <v>15454</v>
      </c>
      <c r="F869" s="145" t="s">
        <v>15455</v>
      </c>
      <c r="G869" s="138">
        <v>0</v>
      </c>
      <c r="H869" s="145"/>
      <c r="I869" s="86" t="s">
        <v>78</v>
      </c>
      <c r="J869" s="81" t="s">
        <v>1527</v>
      </c>
      <c r="K869" s="141" t="s">
        <v>15456</v>
      </c>
      <c r="L869" s="248">
        <v>9314000</v>
      </c>
      <c r="M869" s="81" t="s">
        <v>73</v>
      </c>
      <c r="N869" s="145"/>
      <c r="O869" s="87" t="s">
        <v>13928</v>
      </c>
      <c r="P869" s="87">
        <v>1083033311</v>
      </c>
      <c r="Q869" s="150">
        <v>1535</v>
      </c>
      <c r="R869" s="169">
        <v>45125</v>
      </c>
      <c r="S869" s="252">
        <v>1814862000</v>
      </c>
      <c r="T869" s="169">
        <v>45126</v>
      </c>
      <c r="U869" s="566">
        <f>L869</f>
        <v>9314000</v>
      </c>
      <c r="V869" s="86" t="s">
        <v>70</v>
      </c>
      <c r="W869" s="143">
        <v>1082868728</v>
      </c>
      <c r="X869" s="87" t="s">
        <v>10958</v>
      </c>
      <c r="Y869" s="145"/>
      <c r="Z869" s="201">
        <v>45126</v>
      </c>
      <c r="AA869" s="201">
        <v>45131</v>
      </c>
      <c r="AB869" s="201" t="s">
        <v>80</v>
      </c>
      <c r="AC869" s="201">
        <v>45260</v>
      </c>
      <c r="AD869" s="150">
        <f t="shared" si="62"/>
        <v>129</v>
      </c>
      <c r="AE869" s="150">
        <v>0</v>
      </c>
      <c r="AF869" s="567">
        <v>0</v>
      </c>
      <c r="AG869" s="150">
        <v>0</v>
      </c>
      <c r="AH869" s="156" t="s">
        <v>80</v>
      </c>
      <c r="AI869" s="150">
        <f t="shared" si="63"/>
        <v>0</v>
      </c>
      <c r="AJ869" s="143">
        <v>0</v>
      </c>
      <c r="AK869" s="248">
        <v>0</v>
      </c>
      <c r="AL869" s="86" t="s">
        <v>80</v>
      </c>
      <c r="AM869" s="150">
        <v>0</v>
      </c>
      <c r="AN869" s="169" t="s">
        <v>80</v>
      </c>
      <c r="AO869" s="169" t="s">
        <v>80</v>
      </c>
      <c r="AP869" s="150">
        <f t="shared" si="66"/>
        <v>0</v>
      </c>
      <c r="AQ869" s="252">
        <f>+L869+AF869-AK869</f>
        <v>9314000</v>
      </c>
      <c r="AR869" s="86" t="s">
        <v>115</v>
      </c>
      <c r="AS869" s="143">
        <v>0</v>
      </c>
      <c r="AT869" s="203" t="s">
        <v>80</v>
      </c>
      <c r="AU869" s="248">
        <v>7114000</v>
      </c>
      <c r="AV869" s="364">
        <f t="shared" si="64"/>
        <v>2200000</v>
      </c>
      <c r="AW869" s="133">
        <f t="shared" si="65"/>
        <v>0.76379643547348075</v>
      </c>
      <c r="AX869" s="201" t="s">
        <v>80</v>
      </c>
      <c r="AY869" s="86" t="s">
        <v>72</v>
      </c>
      <c r="AZ869" s="145" t="s">
        <v>15457</v>
      </c>
      <c r="BA869" s="81" t="s">
        <v>71</v>
      </c>
      <c r="BB869" s="81" t="s">
        <v>71</v>
      </c>
    </row>
    <row r="870" spans="2:54" s="296" customFormat="1" ht="15" customHeight="1" x14ac:dyDescent="0.2">
      <c r="B870" s="247">
        <v>2023</v>
      </c>
      <c r="C870" s="81">
        <v>891780111</v>
      </c>
      <c r="D870" s="82" t="s">
        <v>68</v>
      </c>
      <c r="E870" s="144" t="s">
        <v>15458</v>
      </c>
      <c r="F870" s="145" t="s">
        <v>15459</v>
      </c>
      <c r="G870" s="138">
        <v>0</v>
      </c>
      <c r="H870" s="145"/>
      <c r="I870" s="86" t="s">
        <v>78</v>
      </c>
      <c r="J870" s="81" t="s">
        <v>1527</v>
      </c>
      <c r="K870" s="141" t="s">
        <v>15460</v>
      </c>
      <c r="L870" s="248">
        <v>9314000</v>
      </c>
      <c r="M870" s="81" t="s">
        <v>73</v>
      </c>
      <c r="N870" s="145"/>
      <c r="O870" s="87" t="s">
        <v>14354</v>
      </c>
      <c r="P870" s="87">
        <v>1083026685</v>
      </c>
      <c r="Q870" s="150">
        <v>1535</v>
      </c>
      <c r="R870" s="169">
        <v>45125</v>
      </c>
      <c r="S870" s="252">
        <v>1814862000</v>
      </c>
      <c r="T870" s="169">
        <v>45126</v>
      </c>
      <c r="U870" s="566">
        <f>L870</f>
        <v>9314000</v>
      </c>
      <c r="V870" s="86" t="s">
        <v>70</v>
      </c>
      <c r="W870" s="143">
        <v>1082868728</v>
      </c>
      <c r="X870" s="87" t="s">
        <v>10958</v>
      </c>
      <c r="Y870" s="145"/>
      <c r="Z870" s="201">
        <v>45126</v>
      </c>
      <c r="AA870" s="201">
        <v>45131</v>
      </c>
      <c r="AB870" s="201" t="s">
        <v>80</v>
      </c>
      <c r="AC870" s="201">
        <v>45260</v>
      </c>
      <c r="AD870" s="150">
        <f t="shared" si="62"/>
        <v>129</v>
      </c>
      <c r="AE870" s="150">
        <v>0</v>
      </c>
      <c r="AF870" s="567">
        <v>0</v>
      </c>
      <c r="AG870" s="150">
        <v>0</v>
      </c>
      <c r="AH870" s="156" t="s">
        <v>80</v>
      </c>
      <c r="AI870" s="150">
        <f t="shared" si="63"/>
        <v>0</v>
      </c>
      <c r="AJ870" s="143">
        <v>0</v>
      </c>
      <c r="AK870" s="248">
        <v>0</v>
      </c>
      <c r="AL870" s="86" t="s">
        <v>80</v>
      </c>
      <c r="AM870" s="150">
        <v>0</v>
      </c>
      <c r="AN870" s="169" t="s">
        <v>80</v>
      </c>
      <c r="AO870" s="169" t="s">
        <v>80</v>
      </c>
      <c r="AP870" s="150">
        <f t="shared" si="66"/>
        <v>0</v>
      </c>
      <c r="AQ870" s="252">
        <f>+L870+AF870-AK870</f>
        <v>9314000</v>
      </c>
      <c r="AR870" s="86" t="s">
        <v>115</v>
      </c>
      <c r="AS870" s="143">
        <v>0</v>
      </c>
      <c r="AT870" s="203" t="s">
        <v>80</v>
      </c>
      <c r="AU870" s="248">
        <v>7114000</v>
      </c>
      <c r="AV870" s="364">
        <f t="shared" si="64"/>
        <v>2200000</v>
      </c>
      <c r="AW870" s="133">
        <f t="shared" si="65"/>
        <v>0.76379643547348075</v>
      </c>
      <c r="AX870" s="201" t="s">
        <v>80</v>
      </c>
      <c r="AY870" s="86" t="s">
        <v>72</v>
      </c>
      <c r="AZ870" s="145" t="s">
        <v>15461</v>
      </c>
      <c r="BA870" s="81" t="s">
        <v>71</v>
      </c>
      <c r="BB870" s="81" t="s">
        <v>71</v>
      </c>
    </row>
    <row r="871" spans="2:54" s="296" customFormat="1" ht="15" customHeight="1" x14ac:dyDescent="0.2">
      <c r="B871" s="247">
        <v>2023</v>
      </c>
      <c r="C871" s="81">
        <v>891780111</v>
      </c>
      <c r="D871" s="82" t="s">
        <v>68</v>
      </c>
      <c r="E871" s="144" t="s">
        <v>15462</v>
      </c>
      <c r="F871" s="145" t="s">
        <v>15463</v>
      </c>
      <c r="G871" s="138">
        <v>0</v>
      </c>
      <c r="H871" s="145"/>
      <c r="I871" s="86" t="s">
        <v>78</v>
      </c>
      <c r="J871" s="81" t="s">
        <v>1527</v>
      </c>
      <c r="K871" s="141" t="s">
        <v>15464</v>
      </c>
      <c r="L871" s="248">
        <v>11250000</v>
      </c>
      <c r="M871" s="81" t="s">
        <v>73</v>
      </c>
      <c r="N871" s="145"/>
      <c r="O871" s="87" t="s">
        <v>12961</v>
      </c>
      <c r="P871" s="87">
        <v>1082996963</v>
      </c>
      <c r="Q871" s="150">
        <v>1535</v>
      </c>
      <c r="R871" s="169">
        <v>45125</v>
      </c>
      <c r="S871" s="252">
        <v>1814862000</v>
      </c>
      <c r="T871" s="169">
        <v>45126</v>
      </c>
      <c r="U871" s="566">
        <f>L871</f>
        <v>11250000</v>
      </c>
      <c r="V871" s="86" t="s">
        <v>70</v>
      </c>
      <c r="W871" s="143">
        <v>30766322</v>
      </c>
      <c r="X871" s="87" t="s">
        <v>12962</v>
      </c>
      <c r="Y871" s="145"/>
      <c r="Z871" s="201">
        <v>45126</v>
      </c>
      <c r="AA871" s="201">
        <v>45126</v>
      </c>
      <c r="AB871" s="201" t="s">
        <v>80</v>
      </c>
      <c r="AC871" s="201">
        <v>45260</v>
      </c>
      <c r="AD871" s="150">
        <f t="shared" si="62"/>
        <v>134</v>
      </c>
      <c r="AE871" s="150">
        <v>0</v>
      </c>
      <c r="AF871" s="567">
        <v>0</v>
      </c>
      <c r="AG871" s="150">
        <v>0</v>
      </c>
      <c r="AH871" s="156" t="s">
        <v>80</v>
      </c>
      <c r="AI871" s="150">
        <f t="shared" si="63"/>
        <v>0</v>
      </c>
      <c r="AJ871" s="143">
        <v>0</v>
      </c>
      <c r="AK871" s="248">
        <v>0</v>
      </c>
      <c r="AL871" s="86" t="s">
        <v>80</v>
      </c>
      <c r="AM871" s="150">
        <v>0</v>
      </c>
      <c r="AN871" s="169" t="s">
        <v>80</v>
      </c>
      <c r="AO871" s="169" t="s">
        <v>80</v>
      </c>
      <c r="AP871" s="150">
        <f t="shared" si="66"/>
        <v>0</v>
      </c>
      <c r="AQ871" s="252">
        <f>+L871+AF871-AK871</f>
        <v>11250000</v>
      </c>
      <c r="AR871" s="86" t="s">
        <v>115</v>
      </c>
      <c r="AS871" s="143">
        <v>0</v>
      </c>
      <c r="AT871" s="203" t="s">
        <v>80</v>
      </c>
      <c r="AU871" s="248">
        <v>8750000</v>
      </c>
      <c r="AV871" s="364">
        <f t="shared" si="64"/>
        <v>2500000</v>
      </c>
      <c r="AW871" s="133">
        <f t="shared" si="65"/>
        <v>0.77777777777777779</v>
      </c>
      <c r="AX871" s="201" t="s">
        <v>80</v>
      </c>
      <c r="AY871" s="86" t="s">
        <v>72</v>
      </c>
      <c r="AZ871" s="145" t="s">
        <v>15465</v>
      </c>
      <c r="BA871" s="81" t="s">
        <v>71</v>
      </c>
      <c r="BB871" s="81" t="s">
        <v>71</v>
      </c>
    </row>
    <row r="872" spans="2:54" s="296" customFormat="1" ht="15" customHeight="1" x14ac:dyDescent="0.2">
      <c r="B872" s="247">
        <v>2023</v>
      </c>
      <c r="C872" s="81">
        <v>891780111</v>
      </c>
      <c r="D872" s="82" t="s">
        <v>68</v>
      </c>
      <c r="E872" s="144" t="s">
        <v>15466</v>
      </c>
      <c r="F872" s="145" t="s">
        <v>15467</v>
      </c>
      <c r="G872" s="138">
        <v>0</v>
      </c>
      <c r="H872" s="145"/>
      <c r="I872" s="86" t="s">
        <v>78</v>
      </c>
      <c r="J872" s="81" t="s">
        <v>1527</v>
      </c>
      <c r="K872" s="141" t="s">
        <v>15468</v>
      </c>
      <c r="L872" s="248">
        <v>8550000</v>
      </c>
      <c r="M872" s="81" t="s">
        <v>73</v>
      </c>
      <c r="N872" s="145"/>
      <c r="O872" s="87" t="s">
        <v>11742</v>
      </c>
      <c r="P872" s="87">
        <v>1081925361</v>
      </c>
      <c r="Q872" s="150">
        <v>1535</v>
      </c>
      <c r="R872" s="169">
        <v>45125</v>
      </c>
      <c r="S872" s="252">
        <v>1814862000</v>
      </c>
      <c r="T872" s="169">
        <v>45128</v>
      </c>
      <c r="U872" s="566">
        <f>L872</f>
        <v>8550000</v>
      </c>
      <c r="V872" s="86" t="s">
        <v>70</v>
      </c>
      <c r="W872" s="143">
        <v>57444673</v>
      </c>
      <c r="X872" s="87" t="s">
        <v>9982</v>
      </c>
      <c r="Y872" s="145"/>
      <c r="Z872" s="201">
        <v>45128</v>
      </c>
      <c r="AA872" s="201">
        <v>45128</v>
      </c>
      <c r="AB872" s="201" t="s">
        <v>80</v>
      </c>
      <c r="AC872" s="201">
        <v>45260</v>
      </c>
      <c r="AD872" s="150">
        <f t="shared" si="62"/>
        <v>132</v>
      </c>
      <c r="AE872" s="150">
        <v>0</v>
      </c>
      <c r="AF872" s="567">
        <v>0</v>
      </c>
      <c r="AG872" s="150">
        <v>0</v>
      </c>
      <c r="AH872" s="156" t="s">
        <v>80</v>
      </c>
      <c r="AI872" s="150">
        <f t="shared" si="63"/>
        <v>0</v>
      </c>
      <c r="AJ872" s="143">
        <v>0</v>
      </c>
      <c r="AK872" s="248">
        <v>0</v>
      </c>
      <c r="AL872" s="86" t="s">
        <v>80</v>
      </c>
      <c r="AM872" s="150">
        <v>0</v>
      </c>
      <c r="AN872" s="169" t="s">
        <v>80</v>
      </c>
      <c r="AO872" s="169" t="s">
        <v>80</v>
      </c>
      <c r="AP872" s="150">
        <f t="shared" si="66"/>
        <v>0</v>
      </c>
      <c r="AQ872" s="252">
        <f>+L872+AF872-AK872</f>
        <v>8550000</v>
      </c>
      <c r="AR872" s="86" t="s">
        <v>115</v>
      </c>
      <c r="AS872" s="143">
        <v>0</v>
      </c>
      <c r="AT872" s="203" t="s">
        <v>80</v>
      </c>
      <c r="AU872" s="248">
        <v>6650000</v>
      </c>
      <c r="AV872" s="364">
        <f t="shared" si="64"/>
        <v>1900000</v>
      </c>
      <c r="AW872" s="133">
        <f t="shared" si="65"/>
        <v>0.77777777777777779</v>
      </c>
      <c r="AX872" s="201" t="s">
        <v>80</v>
      </c>
      <c r="AY872" s="86" t="s">
        <v>72</v>
      </c>
      <c r="AZ872" s="145" t="s">
        <v>15469</v>
      </c>
      <c r="BA872" s="81" t="s">
        <v>71</v>
      </c>
      <c r="BB872" s="81" t="s">
        <v>71</v>
      </c>
    </row>
    <row r="873" spans="2:54" s="296" customFormat="1" ht="15" customHeight="1" x14ac:dyDescent="0.2">
      <c r="B873" s="247">
        <v>2023</v>
      </c>
      <c r="C873" s="81">
        <v>891780111</v>
      </c>
      <c r="D873" s="82" t="s">
        <v>68</v>
      </c>
      <c r="E873" s="144" t="s">
        <v>15470</v>
      </c>
      <c r="F873" s="145" t="s">
        <v>15471</v>
      </c>
      <c r="G873" s="138">
        <v>0</v>
      </c>
      <c r="H873" s="145"/>
      <c r="I873" s="86" t="s">
        <v>78</v>
      </c>
      <c r="J873" s="81" t="s">
        <v>1527</v>
      </c>
      <c r="K873" s="141" t="s">
        <v>15468</v>
      </c>
      <c r="L873" s="248">
        <v>8550000</v>
      </c>
      <c r="M873" s="81" t="s">
        <v>73</v>
      </c>
      <c r="N873" s="145"/>
      <c r="O873" s="87" t="s">
        <v>11868</v>
      </c>
      <c r="P873" s="87">
        <v>1082977230</v>
      </c>
      <c r="Q873" s="150">
        <v>1535</v>
      </c>
      <c r="R873" s="169">
        <v>45125</v>
      </c>
      <c r="S873" s="252">
        <v>1814862000</v>
      </c>
      <c r="T873" s="169">
        <v>45128</v>
      </c>
      <c r="U873" s="566">
        <f>L873</f>
        <v>8550000</v>
      </c>
      <c r="V873" s="86" t="s">
        <v>70</v>
      </c>
      <c r="W873" s="143">
        <v>57444673</v>
      </c>
      <c r="X873" s="87" t="s">
        <v>9982</v>
      </c>
      <c r="Y873" s="145"/>
      <c r="Z873" s="201">
        <v>45128</v>
      </c>
      <c r="AA873" s="201">
        <v>45128</v>
      </c>
      <c r="AB873" s="201" t="s">
        <v>80</v>
      </c>
      <c r="AC873" s="201">
        <v>45260</v>
      </c>
      <c r="AD873" s="150">
        <f t="shared" si="62"/>
        <v>132</v>
      </c>
      <c r="AE873" s="150">
        <v>0</v>
      </c>
      <c r="AF873" s="567">
        <v>0</v>
      </c>
      <c r="AG873" s="150">
        <v>0</v>
      </c>
      <c r="AH873" s="156" t="s">
        <v>80</v>
      </c>
      <c r="AI873" s="150">
        <f t="shared" si="63"/>
        <v>0</v>
      </c>
      <c r="AJ873" s="143">
        <v>0</v>
      </c>
      <c r="AK873" s="248">
        <v>0</v>
      </c>
      <c r="AL873" s="86" t="s">
        <v>80</v>
      </c>
      <c r="AM873" s="150">
        <v>0</v>
      </c>
      <c r="AN873" s="169" t="s">
        <v>80</v>
      </c>
      <c r="AO873" s="169" t="s">
        <v>80</v>
      </c>
      <c r="AP873" s="150">
        <f t="shared" si="66"/>
        <v>0</v>
      </c>
      <c r="AQ873" s="252">
        <f>+L873+AF873-AK873</f>
        <v>8550000</v>
      </c>
      <c r="AR873" s="86" t="s">
        <v>115</v>
      </c>
      <c r="AS873" s="143">
        <v>0</v>
      </c>
      <c r="AT873" s="203" t="s">
        <v>80</v>
      </c>
      <c r="AU873" s="248">
        <v>6650000</v>
      </c>
      <c r="AV873" s="364">
        <f t="shared" si="64"/>
        <v>1900000</v>
      </c>
      <c r="AW873" s="133">
        <f t="shared" si="65"/>
        <v>0.77777777777777779</v>
      </c>
      <c r="AX873" s="201" t="s">
        <v>80</v>
      </c>
      <c r="AY873" s="86" t="s">
        <v>72</v>
      </c>
      <c r="AZ873" s="145" t="s">
        <v>15472</v>
      </c>
      <c r="BA873" s="81" t="s">
        <v>71</v>
      </c>
      <c r="BB873" s="81" t="s">
        <v>71</v>
      </c>
    </row>
    <row r="874" spans="2:54" s="296" customFormat="1" ht="15" customHeight="1" x14ac:dyDescent="0.2">
      <c r="B874" s="247">
        <v>2023</v>
      </c>
      <c r="C874" s="81">
        <v>891780111</v>
      </c>
      <c r="D874" s="82" t="s">
        <v>68</v>
      </c>
      <c r="E874" s="144" t="s">
        <v>15473</v>
      </c>
      <c r="F874" s="145" t="s">
        <v>15474</v>
      </c>
      <c r="G874" s="138">
        <v>0</v>
      </c>
      <c r="H874" s="145"/>
      <c r="I874" s="86" t="s">
        <v>78</v>
      </c>
      <c r="J874" s="81" t="s">
        <v>1527</v>
      </c>
      <c r="K874" s="141" t="s">
        <v>15475</v>
      </c>
      <c r="L874" s="248">
        <v>12600000</v>
      </c>
      <c r="M874" s="81" t="s">
        <v>73</v>
      </c>
      <c r="N874" s="145"/>
      <c r="O874" s="87" t="s">
        <v>13107</v>
      </c>
      <c r="P874" s="87">
        <v>1050461549</v>
      </c>
      <c r="Q874" s="150">
        <v>1535</v>
      </c>
      <c r="R874" s="169">
        <v>45125</v>
      </c>
      <c r="S874" s="252">
        <v>1814862000</v>
      </c>
      <c r="T874" s="169">
        <v>45128</v>
      </c>
      <c r="U874" s="566">
        <f>L874</f>
        <v>12600000</v>
      </c>
      <c r="V874" s="86" t="s">
        <v>70</v>
      </c>
      <c r="W874" s="143">
        <v>36557666</v>
      </c>
      <c r="X874" s="87" t="s">
        <v>9555</v>
      </c>
      <c r="Y874" s="145"/>
      <c r="Z874" s="201">
        <v>45128</v>
      </c>
      <c r="AA874" s="201">
        <v>45128</v>
      </c>
      <c r="AB874" s="201" t="s">
        <v>80</v>
      </c>
      <c r="AC874" s="201">
        <v>45260</v>
      </c>
      <c r="AD874" s="150">
        <f t="shared" si="62"/>
        <v>132</v>
      </c>
      <c r="AE874" s="150">
        <v>0</v>
      </c>
      <c r="AF874" s="567">
        <v>0</v>
      </c>
      <c r="AG874" s="150">
        <v>0</v>
      </c>
      <c r="AH874" s="156" t="s">
        <v>80</v>
      </c>
      <c r="AI874" s="150">
        <f t="shared" si="63"/>
        <v>0</v>
      </c>
      <c r="AJ874" s="143">
        <v>0</v>
      </c>
      <c r="AK874" s="248">
        <v>0</v>
      </c>
      <c r="AL874" s="86" t="s">
        <v>80</v>
      </c>
      <c r="AM874" s="150">
        <v>0</v>
      </c>
      <c r="AN874" s="169" t="s">
        <v>80</v>
      </c>
      <c r="AO874" s="169" t="s">
        <v>80</v>
      </c>
      <c r="AP874" s="150">
        <f t="shared" si="66"/>
        <v>0</v>
      </c>
      <c r="AQ874" s="252">
        <f>+L874+AF874-AK874</f>
        <v>12600000</v>
      </c>
      <c r="AR874" s="86" t="s">
        <v>115</v>
      </c>
      <c r="AS874" s="143">
        <v>0</v>
      </c>
      <c r="AT874" s="203" t="s">
        <v>80</v>
      </c>
      <c r="AU874" s="248">
        <v>9800000</v>
      </c>
      <c r="AV874" s="364">
        <f t="shared" si="64"/>
        <v>2800000</v>
      </c>
      <c r="AW874" s="133">
        <f t="shared" si="65"/>
        <v>0.77777777777777779</v>
      </c>
      <c r="AX874" s="201" t="s">
        <v>80</v>
      </c>
      <c r="AY874" s="86" t="s">
        <v>72</v>
      </c>
      <c r="AZ874" s="145" t="s">
        <v>15476</v>
      </c>
      <c r="BA874" s="81" t="s">
        <v>71</v>
      </c>
      <c r="BB874" s="81" t="s">
        <v>71</v>
      </c>
    </row>
    <row r="875" spans="2:54" s="296" customFormat="1" ht="15" customHeight="1" x14ac:dyDescent="0.2">
      <c r="B875" s="247">
        <v>2023</v>
      </c>
      <c r="C875" s="81">
        <v>891780111</v>
      </c>
      <c r="D875" s="82" t="s">
        <v>68</v>
      </c>
      <c r="E875" s="144" t="s">
        <v>15477</v>
      </c>
      <c r="F875" s="145" t="s">
        <v>15478</v>
      </c>
      <c r="G875" s="138">
        <v>0</v>
      </c>
      <c r="H875" s="145"/>
      <c r="I875" s="86" t="s">
        <v>78</v>
      </c>
      <c r="J875" s="81" t="s">
        <v>1527</v>
      </c>
      <c r="K875" s="141" t="s">
        <v>15479</v>
      </c>
      <c r="L875" s="248">
        <v>12600000</v>
      </c>
      <c r="M875" s="81" t="s">
        <v>73</v>
      </c>
      <c r="N875" s="145"/>
      <c r="O875" s="87" t="s">
        <v>9082</v>
      </c>
      <c r="P875" s="87">
        <v>1082947568</v>
      </c>
      <c r="Q875" s="150">
        <v>1535</v>
      </c>
      <c r="R875" s="169">
        <v>45125</v>
      </c>
      <c r="S875" s="252">
        <v>1814862000</v>
      </c>
      <c r="T875" s="169">
        <v>45128</v>
      </c>
      <c r="U875" s="566">
        <f>L875</f>
        <v>12600000</v>
      </c>
      <c r="V875" s="86" t="s">
        <v>70</v>
      </c>
      <c r="W875" s="481">
        <v>1082976788</v>
      </c>
      <c r="X875" s="87" t="s">
        <v>9561</v>
      </c>
      <c r="Y875" s="145"/>
      <c r="Z875" s="201">
        <v>45128</v>
      </c>
      <c r="AA875" s="201">
        <v>45128</v>
      </c>
      <c r="AB875" s="201" t="s">
        <v>80</v>
      </c>
      <c r="AC875" s="201">
        <v>45260</v>
      </c>
      <c r="AD875" s="150">
        <f t="shared" ref="AD875:AD938" si="67">+IF(AB875="1800-01-01",AC875-AA875,AC875-AB875)</f>
        <v>132</v>
      </c>
      <c r="AE875" s="150">
        <v>0</v>
      </c>
      <c r="AF875" s="567">
        <v>0</v>
      </c>
      <c r="AG875" s="150">
        <v>0</v>
      </c>
      <c r="AH875" s="156" t="s">
        <v>80</v>
      </c>
      <c r="AI875" s="150">
        <f t="shared" si="63"/>
        <v>0</v>
      </c>
      <c r="AJ875" s="143">
        <v>0</v>
      </c>
      <c r="AK875" s="248">
        <v>0</v>
      </c>
      <c r="AL875" s="86" t="s">
        <v>80</v>
      </c>
      <c r="AM875" s="150">
        <v>0</v>
      </c>
      <c r="AN875" s="169" t="s">
        <v>80</v>
      </c>
      <c r="AO875" s="169" t="s">
        <v>80</v>
      </c>
      <c r="AP875" s="150">
        <f t="shared" si="66"/>
        <v>0</v>
      </c>
      <c r="AQ875" s="252">
        <f>+L875+AF875-AK875</f>
        <v>12600000</v>
      </c>
      <c r="AR875" s="86" t="s">
        <v>115</v>
      </c>
      <c r="AS875" s="143">
        <v>0</v>
      </c>
      <c r="AT875" s="203" t="s">
        <v>80</v>
      </c>
      <c r="AU875" s="248">
        <v>9800000</v>
      </c>
      <c r="AV875" s="364">
        <f t="shared" si="64"/>
        <v>2800000</v>
      </c>
      <c r="AW875" s="133">
        <f t="shared" si="65"/>
        <v>0.77777777777777779</v>
      </c>
      <c r="AX875" s="201" t="s">
        <v>80</v>
      </c>
      <c r="AY875" s="86" t="s">
        <v>72</v>
      </c>
      <c r="AZ875" s="145" t="s">
        <v>15480</v>
      </c>
      <c r="BA875" s="81" t="s">
        <v>71</v>
      </c>
      <c r="BB875" s="81" t="s">
        <v>71</v>
      </c>
    </row>
    <row r="876" spans="2:54" s="296" customFormat="1" ht="15" customHeight="1" x14ac:dyDescent="0.2">
      <c r="B876" s="247">
        <v>2023</v>
      </c>
      <c r="C876" s="81">
        <v>891780111</v>
      </c>
      <c r="D876" s="82" t="s">
        <v>68</v>
      </c>
      <c r="E876" s="144" t="s">
        <v>15481</v>
      </c>
      <c r="F876" s="145" t="s">
        <v>15482</v>
      </c>
      <c r="G876" s="138">
        <v>0</v>
      </c>
      <c r="H876" s="145"/>
      <c r="I876" s="86" t="s">
        <v>78</v>
      </c>
      <c r="J876" s="81" t="s">
        <v>1527</v>
      </c>
      <c r="K876" s="141" t="s">
        <v>15483</v>
      </c>
      <c r="L876" s="248">
        <v>12600000</v>
      </c>
      <c r="M876" s="81" t="s">
        <v>73</v>
      </c>
      <c r="N876" s="145"/>
      <c r="O876" s="87" t="s">
        <v>12386</v>
      </c>
      <c r="P876" s="87">
        <v>57414091</v>
      </c>
      <c r="Q876" s="150">
        <v>1535</v>
      </c>
      <c r="R876" s="169">
        <v>45125</v>
      </c>
      <c r="S876" s="252">
        <v>1814862000</v>
      </c>
      <c r="T876" s="169">
        <v>45128</v>
      </c>
      <c r="U876" s="566">
        <f>L876</f>
        <v>12600000</v>
      </c>
      <c r="V876" s="86" t="s">
        <v>70</v>
      </c>
      <c r="W876" s="143">
        <v>36557666</v>
      </c>
      <c r="X876" s="87" t="s">
        <v>9555</v>
      </c>
      <c r="Y876" s="145"/>
      <c r="Z876" s="201">
        <v>45128</v>
      </c>
      <c r="AA876" s="201">
        <v>45128</v>
      </c>
      <c r="AB876" s="201" t="s">
        <v>80</v>
      </c>
      <c r="AC876" s="201">
        <v>45260</v>
      </c>
      <c r="AD876" s="150">
        <f t="shared" si="67"/>
        <v>132</v>
      </c>
      <c r="AE876" s="150">
        <v>0</v>
      </c>
      <c r="AF876" s="567">
        <v>0</v>
      </c>
      <c r="AG876" s="150">
        <v>0</v>
      </c>
      <c r="AH876" s="156" t="s">
        <v>80</v>
      </c>
      <c r="AI876" s="150">
        <f t="shared" si="63"/>
        <v>0</v>
      </c>
      <c r="AJ876" s="143">
        <v>0</v>
      </c>
      <c r="AK876" s="248">
        <v>0</v>
      </c>
      <c r="AL876" s="86" t="s">
        <v>80</v>
      </c>
      <c r="AM876" s="150">
        <v>0</v>
      </c>
      <c r="AN876" s="169" t="s">
        <v>80</v>
      </c>
      <c r="AO876" s="169" t="s">
        <v>80</v>
      </c>
      <c r="AP876" s="150">
        <f t="shared" si="66"/>
        <v>0</v>
      </c>
      <c r="AQ876" s="252">
        <f>+L876+AF876-AK876</f>
        <v>12600000</v>
      </c>
      <c r="AR876" s="86" t="s">
        <v>115</v>
      </c>
      <c r="AS876" s="143">
        <v>0</v>
      </c>
      <c r="AT876" s="203" t="s">
        <v>80</v>
      </c>
      <c r="AU876" s="248">
        <v>9800000</v>
      </c>
      <c r="AV876" s="364">
        <f t="shared" si="64"/>
        <v>2800000</v>
      </c>
      <c r="AW876" s="133">
        <f t="shared" si="65"/>
        <v>0.77777777777777779</v>
      </c>
      <c r="AX876" s="201" t="s">
        <v>80</v>
      </c>
      <c r="AY876" s="86" t="s">
        <v>72</v>
      </c>
      <c r="AZ876" s="145" t="s">
        <v>15484</v>
      </c>
      <c r="BA876" s="81" t="s">
        <v>71</v>
      </c>
      <c r="BB876" s="81" t="s">
        <v>71</v>
      </c>
    </row>
    <row r="877" spans="2:54" s="296" customFormat="1" ht="15" customHeight="1" x14ac:dyDescent="0.2">
      <c r="B877" s="247">
        <v>2023</v>
      </c>
      <c r="C877" s="81">
        <v>891780111</v>
      </c>
      <c r="D877" s="82" t="s">
        <v>68</v>
      </c>
      <c r="E877" s="144" t="s">
        <v>15485</v>
      </c>
      <c r="F877" s="145" t="s">
        <v>15486</v>
      </c>
      <c r="G877" s="138">
        <v>0</v>
      </c>
      <c r="H877" s="145"/>
      <c r="I877" s="86" t="s">
        <v>78</v>
      </c>
      <c r="J877" s="81" t="s">
        <v>1527</v>
      </c>
      <c r="K877" s="141" t="s">
        <v>15487</v>
      </c>
      <c r="L877" s="248">
        <v>12600000</v>
      </c>
      <c r="M877" s="81" t="s">
        <v>73</v>
      </c>
      <c r="N877" s="145"/>
      <c r="O877" s="87" t="s">
        <v>13661</v>
      </c>
      <c r="P877" s="87">
        <v>12560564</v>
      </c>
      <c r="Q877" s="150">
        <v>1535</v>
      </c>
      <c r="R877" s="169">
        <v>45125</v>
      </c>
      <c r="S877" s="252">
        <v>1814862000</v>
      </c>
      <c r="T877" s="169">
        <v>45128</v>
      </c>
      <c r="U877" s="566">
        <f>L877</f>
        <v>12600000</v>
      </c>
      <c r="V877" s="86" t="s">
        <v>70</v>
      </c>
      <c r="W877" s="143">
        <v>36557666</v>
      </c>
      <c r="X877" s="87" t="s">
        <v>9555</v>
      </c>
      <c r="Y877" s="145"/>
      <c r="Z877" s="201">
        <v>45128</v>
      </c>
      <c r="AA877" s="201">
        <v>45128</v>
      </c>
      <c r="AB877" s="201" t="s">
        <v>80</v>
      </c>
      <c r="AC877" s="201">
        <v>45260</v>
      </c>
      <c r="AD877" s="150">
        <f t="shared" si="67"/>
        <v>132</v>
      </c>
      <c r="AE877" s="150">
        <v>0</v>
      </c>
      <c r="AF877" s="567">
        <v>0</v>
      </c>
      <c r="AG877" s="150">
        <v>0</v>
      </c>
      <c r="AH877" s="156" t="s">
        <v>80</v>
      </c>
      <c r="AI877" s="150">
        <f t="shared" si="63"/>
        <v>0</v>
      </c>
      <c r="AJ877" s="143">
        <v>0</v>
      </c>
      <c r="AK877" s="248">
        <v>0</v>
      </c>
      <c r="AL877" s="86" t="s">
        <v>80</v>
      </c>
      <c r="AM877" s="150">
        <v>0</v>
      </c>
      <c r="AN877" s="169" t="s">
        <v>80</v>
      </c>
      <c r="AO877" s="169" t="s">
        <v>80</v>
      </c>
      <c r="AP877" s="150">
        <f t="shared" si="66"/>
        <v>0</v>
      </c>
      <c r="AQ877" s="252">
        <f>+L877+AF877-AK877</f>
        <v>12600000</v>
      </c>
      <c r="AR877" s="86" t="s">
        <v>115</v>
      </c>
      <c r="AS877" s="143">
        <v>0</v>
      </c>
      <c r="AT877" s="203" t="s">
        <v>80</v>
      </c>
      <c r="AU877" s="248">
        <v>9800000</v>
      </c>
      <c r="AV877" s="364">
        <f t="shared" si="64"/>
        <v>2800000</v>
      </c>
      <c r="AW877" s="133">
        <f t="shared" si="65"/>
        <v>0.77777777777777779</v>
      </c>
      <c r="AX877" s="201" t="s">
        <v>80</v>
      </c>
      <c r="AY877" s="86" t="s">
        <v>72</v>
      </c>
      <c r="AZ877" s="145" t="s">
        <v>15488</v>
      </c>
      <c r="BA877" s="81" t="s">
        <v>71</v>
      </c>
      <c r="BB877" s="81" t="s">
        <v>71</v>
      </c>
    </row>
    <row r="878" spans="2:54" s="296" customFormat="1" ht="15" customHeight="1" x14ac:dyDescent="0.2">
      <c r="B878" s="247">
        <v>2023</v>
      </c>
      <c r="C878" s="81">
        <v>891780111</v>
      </c>
      <c r="D878" s="82" t="s">
        <v>68</v>
      </c>
      <c r="E878" s="144" t="s">
        <v>15489</v>
      </c>
      <c r="F878" s="145" t="s">
        <v>15490</v>
      </c>
      <c r="G878" s="138">
        <v>0</v>
      </c>
      <c r="H878" s="145"/>
      <c r="I878" s="86" t="s">
        <v>78</v>
      </c>
      <c r="J878" s="81" t="s">
        <v>1527</v>
      </c>
      <c r="K878" s="141" t="s">
        <v>15491</v>
      </c>
      <c r="L878" s="248">
        <v>8550000</v>
      </c>
      <c r="M878" s="81" t="s">
        <v>73</v>
      </c>
      <c r="N878" s="145"/>
      <c r="O878" s="87" t="s">
        <v>12956</v>
      </c>
      <c r="P878" s="87">
        <v>9738364</v>
      </c>
      <c r="Q878" s="150">
        <v>1535</v>
      </c>
      <c r="R878" s="169">
        <v>45125</v>
      </c>
      <c r="S878" s="252">
        <v>1814862000</v>
      </c>
      <c r="T878" s="169">
        <v>45128</v>
      </c>
      <c r="U878" s="566">
        <f>L878</f>
        <v>8550000</v>
      </c>
      <c r="V878" s="86" t="s">
        <v>70</v>
      </c>
      <c r="W878" s="143">
        <v>7601831</v>
      </c>
      <c r="X878" s="87" t="s">
        <v>5916</v>
      </c>
      <c r="Y878" s="145"/>
      <c r="Z878" s="201">
        <v>45128</v>
      </c>
      <c r="AA878" s="201">
        <v>45128</v>
      </c>
      <c r="AB878" s="201" t="s">
        <v>80</v>
      </c>
      <c r="AC878" s="201">
        <v>45260</v>
      </c>
      <c r="AD878" s="150">
        <f t="shared" si="67"/>
        <v>132</v>
      </c>
      <c r="AE878" s="150">
        <v>0</v>
      </c>
      <c r="AF878" s="567">
        <v>0</v>
      </c>
      <c r="AG878" s="150">
        <v>0</v>
      </c>
      <c r="AH878" s="156" t="s">
        <v>80</v>
      </c>
      <c r="AI878" s="150">
        <f t="shared" si="63"/>
        <v>0</v>
      </c>
      <c r="AJ878" s="143">
        <v>0</v>
      </c>
      <c r="AK878" s="248">
        <v>0</v>
      </c>
      <c r="AL878" s="86" t="s">
        <v>80</v>
      </c>
      <c r="AM878" s="150">
        <v>0</v>
      </c>
      <c r="AN878" s="169" t="s">
        <v>80</v>
      </c>
      <c r="AO878" s="169" t="s">
        <v>80</v>
      </c>
      <c r="AP878" s="150">
        <f t="shared" si="66"/>
        <v>0</v>
      </c>
      <c r="AQ878" s="252">
        <f>+L878+AF878-AK878</f>
        <v>8550000</v>
      </c>
      <c r="AR878" s="86" t="s">
        <v>115</v>
      </c>
      <c r="AS878" s="143">
        <v>0</v>
      </c>
      <c r="AT878" s="203" t="s">
        <v>80</v>
      </c>
      <c r="AU878" s="248">
        <v>6650000</v>
      </c>
      <c r="AV878" s="364">
        <f t="shared" si="64"/>
        <v>1900000</v>
      </c>
      <c r="AW878" s="133">
        <f t="shared" si="65"/>
        <v>0.77777777777777779</v>
      </c>
      <c r="AX878" s="201" t="s">
        <v>80</v>
      </c>
      <c r="AY878" s="86" t="s">
        <v>72</v>
      </c>
      <c r="AZ878" s="145" t="s">
        <v>15492</v>
      </c>
      <c r="BA878" s="81" t="s">
        <v>71</v>
      </c>
      <c r="BB878" s="81" t="s">
        <v>71</v>
      </c>
    </row>
    <row r="879" spans="2:54" s="296" customFormat="1" ht="15" customHeight="1" x14ac:dyDescent="0.2">
      <c r="B879" s="247">
        <v>2023</v>
      </c>
      <c r="C879" s="81">
        <v>891780111</v>
      </c>
      <c r="D879" s="82" t="s">
        <v>68</v>
      </c>
      <c r="E879" s="144" t="s">
        <v>15493</v>
      </c>
      <c r="F879" s="145" t="s">
        <v>15494</v>
      </c>
      <c r="G879" s="138">
        <v>0</v>
      </c>
      <c r="H879" s="145"/>
      <c r="I879" s="86" t="s">
        <v>78</v>
      </c>
      <c r="J879" s="81" t="s">
        <v>1527</v>
      </c>
      <c r="K879" s="141" t="s">
        <v>15495</v>
      </c>
      <c r="L879" s="248">
        <v>13950000</v>
      </c>
      <c r="M879" s="81" t="s">
        <v>73</v>
      </c>
      <c r="N879" s="145"/>
      <c r="O879" s="87" t="s">
        <v>13774</v>
      </c>
      <c r="P879" s="87">
        <v>1082915137</v>
      </c>
      <c r="Q879" s="150">
        <v>1535</v>
      </c>
      <c r="R879" s="169">
        <v>45125</v>
      </c>
      <c r="S879" s="252">
        <v>1814862000</v>
      </c>
      <c r="T879" s="169">
        <v>45128</v>
      </c>
      <c r="U879" s="566">
        <f>L879</f>
        <v>13950000</v>
      </c>
      <c r="V879" s="86" t="s">
        <v>70</v>
      </c>
      <c r="W879" s="143">
        <v>7601831</v>
      </c>
      <c r="X879" s="87" t="s">
        <v>5916</v>
      </c>
      <c r="Y879" s="145"/>
      <c r="Z879" s="201">
        <v>45128</v>
      </c>
      <c r="AA879" s="201">
        <v>45128</v>
      </c>
      <c r="AB879" s="201" t="s">
        <v>80</v>
      </c>
      <c r="AC879" s="201">
        <v>45260</v>
      </c>
      <c r="AD879" s="150">
        <f t="shared" si="67"/>
        <v>132</v>
      </c>
      <c r="AE879" s="150">
        <v>0</v>
      </c>
      <c r="AF879" s="567">
        <v>0</v>
      </c>
      <c r="AG879" s="150">
        <v>0</v>
      </c>
      <c r="AH879" s="156" t="s">
        <v>80</v>
      </c>
      <c r="AI879" s="150">
        <f t="shared" si="63"/>
        <v>0</v>
      </c>
      <c r="AJ879" s="143">
        <v>0</v>
      </c>
      <c r="AK879" s="248">
        <v>0</v>
      </c>
      <c r="AL879" s="86" t="s">
        <v>80</v>
      </c>
      <c r="AM879" s="150">
        <v>0</v>
      </c>
      <c r="AN879" s="169" t="s">
        <v>80</v>
      </c>
      <c r="AO879" s="169" t="s">
        <v>80</v>
      </c>
      <c r="AP879" s="150">
        <f t="shared" si="66"/>
        <v>0</v>
      </c>
      <c r="AQ879" s="252">
        <f>+L879+AF879-AK879</f>
        <v>13950000</v>
      </c>
      <c r="AR879" s="86" t="s">
        <v>115</v>
      </c>
      <c r="AS879" s="143">
        <v>0</v>
      </c>
      <c r="AT879" s="203" t="s">
        <v>80</v>
      </c>
      <c r="AU879" s="248">
        <v>10850000</v>
      </c>
      <c r="AV879" s="364">
        <f t="shared" si="64"/>
        <v>3100000</v>
      </c>
      <c r="AW879" s="133">
        <f t="shared" si="65"/>
        <v>0.77777777777777779</v>
      </c>
      <c r="AX879" s="201" t="s">
        <v>80</v>
      </c>
      <c r="AY879" s="86" t="s">
        <v>72</v>
      </c>
      <c r="AZ879" s="145" t="s">
        <v>15496</v>
      </c>
      <c r="BA879" s="81" t="s">
        <v>71</v>
      </c>
      <c r="BB879" s="81" t="s">
        <v>71</v>
      </c>
    </row>
    <row r="880" spans="2:54" s="296" customFormat="1" ht="15" customHeight="1" x14ac:dyDescent="0.2">
      <c r="B880" s="247">
        <v>2023</v>
      </c>
      <c r="C880" s="81">
        <v>891780111</v>
      </c>
      <c r="D880" s="82" t="s">
        <v>68</v>
      </c>
      <c r="E880" s="144" t="s">
        <v>15497</v>
      </c>
      <c r="F880" s="145" t="s">
        <v>15498</v>
      </c>
      <c r="G880" s="138">
        <v>0</v>
      </c>
      <c r="H880" s="145"/>
      <c r="I880" s="86" t="s">
        <v>78</v>
      </c>
      <c r="J880" s="81" t="s">
        <v>1527</v>
      </c>
      <c r="K880" s="141" t="s">
        <v>15499</v>
      </c>
      <c r="L880" s="248">
        <v>11250000</v>
      </c>
      <c r="M880" s="81" t="s">
        <v>73</v>
      </c>
      <c r="N880" s="145"/>
      <c r="O880" s="87" t="s">
        <v>12110</v>
      </c>
      <c r="P880" s="87">
        <v>85449538</v>
      </c>
      <c r="Q880" s="150">
        <v>1535</v>
      </c>
      <c r="R880" s="169">
        <v>45125</v>
      </c>
      <c r="S880" s="252">
        <v>1814862000</v>
      </c>
      <c r="T880" s="169">
        <v>45128</v>
      </c>
      <c r="U880" s="566">
        <f>L880</f>
        <v>11250000</v>
      </c>
      <c r="V880" s="86" t="s">
        <v>70</v>
      </c>
      <c r="W880" s="143">
        <v>36557666</v>
      </c>
      <c r="X880" s="87" t="s">
        <v>9555</v>
      </c>
      <c r="Y880" s="145"/>
      <c r="Z880" s="201">
        <v>45128</v>
      </c>
      <c r="AA880" s="201">
        <v>45128</v>
      </c>
      <c r="AB880" s="201" t="s">
        <v>80</v>
      </c>
      <c r="AC880" s="201">
        <v>45260</v>
      </c>
      <c r="AD880" s="150">
        <f t="shared" si="67"/>
        <v>132</v>
      </c>
      <c r="AE880" s="150">
        <v>0</v>
      </c>
      <c r="AF880" s="567">
        <v>0</v>
      </c>
      <c r="AG880" s="150">
        <v>0</v>
      </c>
      <c r="AH880" s="156" t="s">
        <v>80</v>
      </c>
      <c r="AI880" s="150">
        <f t="shared" si="63"/>
        <v>0</v>
      </c>
      <c r="AJ880" s="143">
        <v>0</v>
      </c>
      <c r="AK880" s="248">
        <v>0</v>
      </c>
      <c r="AL880" s="86" t="s">
        <v>80</v>
      </c>
      <c r="AM880" s="150">
        <v>0</v>
      </c>
      <c r="AN880" s="169" t="s">
        <v>80</v>
      </c>
      <c r="AO880" s="169" t="s">
        <v>80</v>
      </c>
      <c r="AP880" s="150">
        <f t="shared" si="66"/>
        <v>0</v>
      </c>
      <c r="AQ880" s="252">
        <f>+L880+AF880-AK880</f>
        <v>11250000</v>
      </c>
      <c r="AR880" s="86" t="s">
        <v>115</v>
      </c>
      <c r="AS880" s="143">
        <v>0</v>
      </c>
      <c r="AT880" s="203" t="s">
        <v>80</v>
      </c>
      <c r="AU880" s="248">
        <v>8750000</v>
      </c>
      <c r="AV880" s="364">
        <f t="shared" si="64"/>
        <v>2500000</v>
      </c>
      <c r="AW880" s="133">
        <f t="shared" si="65"/>
        <v>0.77777777777777779</v>
      </c>
      <c r="AX880" s="201" t="s">
        <v>80</v>
      </c>
      <c r="AY880" s="86" t="s">
        <v>72</v>
      </c>
      <c r="AZ880" s="145" t="s">
        <v>15500</v>
      </c>
      <c r="BA880" s="81" t="s">
        <v>71</v>
      </c>
      <c r="BB880" s="81" t="s">
        <v>71</v>
      </c>
    </row>
    <row r="881" spans="2:54" s="296" customFormat="1" ht="15" customHeight="1" x14ac:dyDescent="0.2">
      <c r="B881" s="247">
        <v>2023</v>
      </c>
      <c r="C881" s="81">
        <v>891780111</v>
      </c>
      <c r="D881" s="82" t="s">
        <v>68</v>
      </c>
      <c r="E881" s="144" t="s">
        <v>15501</v>
      </c>
      <c r="F881" s="145" t="s">
        <v>15502</v>
      </c>
      <c r="G881" s="138">
        <v>0</v>
      </c>
      <c r="H881" s="145"/>
      <c r="I881" s="86" t="s">
        <v>78</v>
      </c>
      <c r="J881" s="81" t="s">
        <v>1527</v>
      </c>
      <c r="K881" s="141" t="s">
        <v>15503</v>
      </c>
      <c r="L881" s="248">
        <v>11250000</v>
      </c>
      <c r="M881" s="81" t="s">
        <v>73</v>
      </c>
      <c r="N881" s="145"/>
      <c r="O881" s="87" t="s">
        <v>13952</v>
      </c>
      <c r="P881" s="87">
        <v>1128149649</v>
      </c>
      <c r="Q881" s="150">
        <v>1535</v>
      </c>
      <c r="R881" s="169">
        <v>45125</v>
      </c>
      <c r="S881" s="252">
        <v>1814862000</v>
      </c>
      <c r="T881" s="169">
        <v>45128</v>
      </c>
      <c r="U881" s="566">
        <f>L881</f>
        <v>11250000</v>
      </c>
      <c r="V881" s="86" t="s">
        <v>70</v>
      </c>
      <c r="W881" s="143">
        <v>57441846</v>
      </c>
      <c r="X881" s="87" t="s">
        <v>12074</v>
      </c>
      <c r="Y881" s="145"/>
      <c r="Z881" s="201">
        <v>45128</v>
      </c>
      <c r="AA881" s="201">
        <v>45128</v>
      </c>
      <c r="AB881" s="201" t="s">
        <v>80</v>
      </c>
      <c r="AC881" s="201">
        <v>45260</v>
      </c>
      <c r="AD881" s="150">
        <f t="shared" si="67"/>
        <v>132</v>
      </c>
      <c r="AE881" s="150">
        <v>0</v>
      </c>
      <c r="AF881" s="567">
        <v>0</v>
      </c>
      <c r="AG881" s="150">
        <v>0</v>
      </c>
      <c r="AH881" s="156" t="s">
        <v>80</v>
      </c>
      <c r="AI881" s="150">
        <f t="shared" si="63"/>
        <v>0</v>
      </c>
      <c r="AJ881" s="143">
        <v>0</v>
      </c>
      <c r="AK881" s="248">
        <v>0</v>
      </c>
      <c r="AL881" s="86" t="s">
        <v>80</v>
      </c>
      <c r="AM881" s="150">
        <v>0</v>
      </c>
      <c r="AN881" s="169" t="s">
        <v>80</v>
      </c>
      <c r="AO881" s="169" t="s">
        <v>80</v>
      </c>
      <c r="AP881" s="150">
        <f t="shared" si="66"/>
        <v>0</v>
      </c>
      <c r="AQ881" s="252">
        <f>+L881+AF881-AK881</f>
        <v>11250000</v>
      </c>
      <c r="AR881" s="86" t="s">
        <v>115</v>
      </c>
      <c r="AS881" s="143">
        <v>0</v>
      </c>
      <c r="AT881" s="203" t="s">
        <v>80</v>
      </c>
      <c r="AU881" s="248">
        <v>8750000</v>
      </c>
      <c r="AV881" s="364">
        <f t="shared" si="64"/>
        <v>2500000</v>
      </c>
      <c r="AW881" s="133">
        <f t="shared" si="65"/>
        <v>0.77777777777777779</v>
      </c>
      <c r="AX881" s="201" t="s">
        <v>80</v>
      </c>
      <c r="AY881" s="86" t="s">
        <v>72</v>
      </c>
      <c r="AZ881" s="145" t="s">
        <v>15504</v>
      </c>
      <c r="BA881" s="81" t="s">
        <v>71</v>
      </c>
      <c r="BB881" s="81" t="s">
        <v>71</v>
      </c>
    </row>
    <row r="882" spans="2:54" s="296" customFormat="1" ht="15" customHeight="1" x14ac:dyDescent="0.2">
      <c r="B882" s="247">
        <v>2023</v>
      </c>
      <c r="C882" s="81">
        <v>891780111</v>
      </c>
      <c r="D882" s="82" t="s">
        <v>68</v>
      </c>
      <c r="E882" s="144" t="s">
        <v>15505</v>
      </c>
      <c r="F882" s="145" t="s">
        <v>15506</v>
      </c>
      <c r="G882" s="138">
        <v>0</v>
      </c>
      <c r="H882" s="145"/>
      <c r="I882" s="86" t="s">
        <v>78</v>
      </c>
      <c r="J882" s="81" t="s">
        <v>1527</v>
      </c>
      <c r="K882" s="141" t="s">
        <v>15507</v>
      </c>
      <c r="L882" s="248">
        <v>15300000</v>
      </c>
      <c r="M882" s="81" t="s">
        <v>73</v>
      </c>
      <c r="N882" s="145"/>
      <c r="O882" s="87" t="s">
        <v>15508</v>
      </c>
      <c r="P882" s="87">
        <v>1083024578</v>
      </c>
      <c r="Q882" s="150">
        <v>1535</v>
      </c>
      <c r="R882" s="169">
        <v>45125</v>
      </c>
      <c r="S882" s="252">
        <v>1814862000</v>
      </c>
      <c r="T882" s="169">
        <v>45128</v>
      </c>
      <c r="U882" s="566">
        <f>L882</f>
        <v>15300000</v>
      </c>
      <c r="V882" s="86" t="s">
        <v>70</v>
      </c>
      <c r="W882" s="143">
        <v>12539351</v>
      </c>
      <c r="X882" s="87" t="s">
        <v>11652</v>
      </c>
      <c r="Y882" s="145"/>
      <c r="Z882" s="201">
        <v>45128</v>
      </c>
      <c r="AA882" s="201">
        <v>45128</v>
      </c>
      <c r="AB882" s="201" t="s">
        <v>80</v>
      </c>
      <c r="AC882" s="201">
        <v>45260</v>
      </c>
      <c r="AD882" s="150">
        <f t="shared" si="67"/>
        <v>132</v>
      </c>
      <c r="AE882" s="150">
        <v>0</v>
      </c>
      <c r="AF882" s="567">
        <v>0</v>
      </c>
      <c r="AG882" s="150">
        <v>0</v>
      </c>
      <c r="AH882" s="156" t="s">
        <v>80</v>
      </c>
      <c r="AI882" s="150">
        <f t="shared" si="63"/>
        <v>0</v>
      </c>
      <c r="AJ882" s="143">
        <v>0</v>
      </c>
      <c r="AK882" s="248">
        <v>0</v>
      </c>
      <c r="AL882" s="86" t="s">
        <v>80</v>
      </c>
      <c r="AM882" s="150">
        <v>0</v>
      </c>
      <c r="AN882" s="169" t="s">
        <v>80</v>
      </c>
      <c r="AO882" s="169" t="s">
        <v>80</v>
      </c>
      <c r="AP882" s="150">
        <f t="shared" si="66"/>
        <v>0</v>
      </c>
      <c r="AQ882" s="252">
        <f>+L882+AF882-AK882</f>
        <v>15300000</v>
      </c>
      <c r="AR882" s="86" t="s">
        <v>115</v>
      </c>
      <c r="AS882" s="143">
        <v>0</v>
      </c>
      <c r="AT882" s="203" t="s">
        <v>80</v>
      </c>
      <c r="AU882" s="248">
        <v>11900000</v>
      </c>
      <c r="AV882" s="364">
        <f t="shared" si="64"/>
        <v>3400000</v>
      </c>
      <c r="AW882" s="133">
        <f t="shared" si="65"/>
        <v>0.77777777777777779</v>
      </c>
      <c r="AX882" s="201" t="s">
        <v>80</v>
      </c>
      <c r="AY882" s="86" t="s">
        <v>72</v>
      </c>
      <c r="AZ882" s="145" t="s">
        <v>15509</v>
      </c>
      <c r="BA882" s="81" t="s">
        <v>71</v>
      </c>
      <c r="BB882" s="81" t="s">
        <v>71</v>
      </c>
    </row>
    <row r="883" spans="2:54" s="296" customFormat="1" ht="15" customHeight="1" x14ac:dyDescent="0.2">
      <c r="B883" s="247">
        <v>2023</v>
      </c>
      <c r="C883" s="81">
        <v>891780111</v>
      </c>
      <c r="D883" s="82" t="s">
        <v>68</v>
      </c>
      <c r="E883" s="144" t="s">
        <v>15510</v>
      </c>
      <c r="F883" s="145" t="s">
        <v>15511</v>
      </c>
      <c r="G883" s="138">
        <v>0</v>
      </c>
      <c r="H883" s="145"/>
      <c r="I883" s="86" t="s">
        <v>78</v>
      </c>
      <c r="J883" s="81" t="s">
        <v>1527</v>
      </c>
      <c r="K883" s="141" t="s">
        <v>15512</v>
      </c>
      <c r="L883" s="248">
        <v>18000000</v>
      </c>
      <c r="M883" s="81" t="s">
        <v>73</v>
      </c>
      <c r="N883" s="145"/>
      <c r="O883" s="87" t="s">
        <v>735</v>
      </c>
      <c r="P883" s="87">
        <v>1083020695</v>
      </c>
      <c r="Q883" s="150">
        <v>1535</v>
      </c>
      <c r="R883" s="169">
        <v>45125</v>
      </c>
      <c r="S883" s="252">
        <v>1814862000</v>
      </c>
      <c r="T883" s="169">
        <v>45128</v>
      </c>
      <c r="U883" s="566">
        <f>L883</f>
        <v>18000000</v>
      </c>
      <c r="V883" s="86" t="s">
        <v>70</v>
      </c>
      <c r="W883" s="143">
        <v>85471791</v>
      </c>
      <c r="X883" s="87" t="s">
        <v>12429</v>
      </c>
      <c r="Y883" s="145"/>
      <c r="Z883" s="201">
        <v>45128</v>
      </c>
      <c r="AA883" s="201">
        <v>45128</v>
      </c>
      <c r="AB883" s="201" t="s">
        <v>80</v>
      </c>
      <c r="AC883" s="201">
        <v>45260</v>
      </c>
      <c r="AD883" s="150">
        <f t="shared" si="67"/>
        <v>132</v>
      </c>
      <c r="AE883" s="150">
        <v>0</v>
      </c>
      <c r="AF883" s="567">
        <v>0</v>
      </c>
      <c r="AG883" s="150">
        <v>0</v>
      </c>
      <c r="AH883" s="156" t="s">
        <v>80</v>
      </c>
      <c r="AI883" s="150">
        <f t="shared" si="63"/>
        <v>0</v>
      </c>
      <c r="AJ883" s="143">
        <v>0</v>
      </c>
      <c r="AK883" s="248">
        <v>0</v>
      </c>
      <c r="AL883" s="86" t="s">
        <v>80</v>
      </c>
      <c r="AM883" s="150">
        <v>0</v>
      </c>
      <c r="AN883" s="169" t="s">
        <v>80</v>
      </c>
      <c r="AO883" s="169" t="s">
        <v>80</v>
      </c>
      <c r="AP883" s="150">
        <f t="shared" si="66"/>
        <v>0</v>
      </c>
      <c r="AQ883" s="252">
        <f>+L883+AF883-AK883</f>
        <v>18000000</v>
      </c>
      <c r="AR883" s="86" t="s">
        <v>115</v>
      </c>
      <c r="AS883" s="143">
        <v>0</v>
      </c>
      <c r="AT883" s="203" t="s">
        <v>80</v>
      </c>
      <c r="AU883" s="248">
        <v>14000000</v>
      </c>
      <c r="AV883" s="364">
        <f t="shared" si="64"/>
        <v>4000000</v>
      </c>
      <c r="AW883" s="133">
        <f t="shared" si="65"/>
        <v>0.77777777777777779</v>
      </c>
      <c r="AX883" s="201" t="s">
        <v>80</v>
      </c>
      <c r="AY883" s="86" t="s">
        <v>72</v>
      </c>
      <c r="AZ883" s="145" t="s">
        <v>15513</v>
      </c>
      <c r="BA883" s="81" t="s">
        <v>71</v>
      </c>
      <c r="BB883" s="81" t="s">
        <v>71</v>
      </c>
    </row>
    <row r="884" spans="2:54" s="296" customFormat="1" ht="15" customHeight="1" x14ac:dyDescent="0.2">
      <c r="B884" s="247">
        <v>2023</v>
      </c>
      <c r="C884" s="81">
        <v>891780111</v>
      </c>
      <c r="D884" s="82" t="s">
        <v>68</v>
      </c>
      <c r="E884" s="144" t="s">
        <v>15514</v>
      </c>
      <c r="F884" s="145" t="s">
        <v>15515</v>
      </c>
      <c r="G884" s="138">
        <v>0</v>
      </c>
      <c r="H884" s="145"/>
      <c r="I884" s="86" t="s">
        <v>78</v>
      </c>
      <c r="J884" s="81" t="s">
        <v>1527</v>
      </c>
      <c r="K884" s="141" t="s">
        <v>15468</v>
      </c>
      <c r="L884" s="248">
        <v>8550000</v>
      </c>
      <c r="M884" s="81" t="s">
        <v>73</v>
      </c>
      <c r="N884" s="145"/>
      <c r="O884" s="87" t="s">
        <v>9935</v>
      </c>
      <c r="P884" s="87">
        <v>1082946321</v>
      </c>
      <c r="Q884" s="150">
        <v>1535</v>
      </c>
      <c r="R884" s="169">
        <v>45125</v>
      </c>
      <c r="S884" s="252">
        <v>1814862000</v>
      </c>
      <c r="T884" s="169">
        <v>45128</v>
      </c>
      <c r="U884" s="566">
        <f>L884</f>
        <v>8550000</v>
      </c>
      <c r="V884" s="86" t="s">
        <v>70</v>
      </c>
      <c r="W884" s="143">
        <v>57444673</v>
      </c>
      <c r="X884" s="87" t="s">
        <v>9982</v>
      </c>
      <c r="Y884" s="145"/>
      <c r="Z884" s="201">
        <v>45128</v>
      </c>
      <c r="AA884" s="201">
        <v>45128</v>
      </c>
      <c r="AB884" s="201" t="s">
        <v>80</v>
      </c>
      <c r="AC884" s="201">
        <v>45260</v>
      </c>
      <c r="AD884" s="150">
        <f t="shared" si="67"/>
        <v>132</v>
      </c>
      <c r="AE884" s="150">
        <v>0</v>
      </c>
      <c r="AF884" s="567">
        <v>0</v>
      </c>
      <c r="AG884" s="150">
        <v>0</v>
      </c>
      <c r="AH884" s="156" t="s">
        <v>80</v>
      </c>
      <c r="AI884" s="150">
        <f t="shared" si="63"/>
        <v>0</v>
      </c>
      <c r="AJ884" s="143">
        <v>0</v>
      </c>
      <c r="AK884" s="248">
        <v>0</v>
      </c>
      <c r="AL884" s="86" t="s">
        <v>80</v>
      </c>
      <c r="AM884" s="150">
        <v>0</v>
      </c>
      <c r="AN884" s="169" t="s">
        <v>80</v>
      </c>
      <c r="AO884" s="169" t="s">
        <v>80</v>
      </c>
      <c r="AP884" s="150">
        <f t="shared" si="66"/>
        <v>0</v>
      </c>
      <c r="AQ884" s="252">
        <f>+L884+AF884-AK884</f>
        <v>8550000</v>
      </c>
      <c r="AR884" s="86" t="s">
        <v>115</v>
      </c>
      <c r="AS884" s="143">
        <v>0</v>
      </c>
      <c r="AT884" s="203" t="s">
        <v>80</v>
      </c>
      <c r="AU884" s="248">
        <v>6650000</v>
      </c>
      <c r="AV884" s="364">
        <f t="shared" si="64"/>
        <v>1900000</v>
      </c>
      <c r="AW884" s="133">
        <f t="shared" si="65"/>
        <v>0.77777777777777779</v>
      </c>
      <c r="AX884" s="201" t="s">
        <v>80</v>
      </c>
      <c r="AY884" s="86" t="s">
        <v>72</v>
      </c>
      <c r="AZ884" s="145" t="s">
        <v>15516</v>
      </c>
      <c r="BA884" s="81" t="s">
        <v>71</v>
      </c>
      <c r="BB884" s="81" t="s">
        <v>71</v>
      </c>
    </row>
    <row r="885" spans="2:54" s="296" customFormat="1" ht="15" customHeight="1" x14ac:dyDescent="0.2">
      <c r="B885" s="247">
        <v>2023</v>
      </c>
      <c r="C885" s="81">
        <v>891780111</v>
      </c>
      <c r="D885" s="82" t="s">
        <v>68</v>
      </c>
      <c r="E885" s="144" t="s">
        <v>15517</v>
      </c>
      <c r="F885" s="145" t="s">
        <v>15518</v>
      </c>
      <c r="G885" s="138">
        <v>0</v>
      </c>
      <c r="H885" s="145"/>
      <c r="I885" s="86" t="s">
        <v>78</v>
      </c>
      <c r="J885" s="81" t="s">
        <v>1527</v>
      </c>
      <c r="K885" s="141" t="s">
        <v>15468</v>
      </c>
      <c r="L885" s="248">
        <v>8550000</v>
      </c>
      <c r="M885" s="81" t="s">
        <v>73</v>
      </c>
      <c r="N885" s="145"/>
      <c r="O885" s="87" t="s">
        <v>13665</v>
      </c>
      <c r="P885" s="87">
        <v>57466963</v>
      </c>
      <c r="Q885" s="150">
        <v>1535</v>
      </c>
      <c r="R885" s="169">
        <v>45125</v>
      </c>
      <c r="S885" s="252">
        <v>1814862000</v>
      </c>
      <c r="T885" s="169">
        <v>45128</v>
      </c>
      <c r="U885" s="566">
        <f>L885</f>
        <v>8550000</v>
      </c>
      <c r="V885" s="86" t="s">
        <v>70</v>
      </c>
      <c r="W885" s="143">
        <v>57444673</v>
      </c>
      <c r="X885" s="87" t="s">
        <v>9982</v>
      </c>
      <c r="Y885" s="145"/>
      <c r="Z885" s="201">
        <v>45128</v>
      </c>
      <c r="AA885" s="201">
        <v>45128</v>
      </c>
      <c r="AB885" s="201" t="s">
        <v>80</v>
      </c>
      <c r="AC885" s="201">
        <v>45260</v>
      </c>
      <c r="AD885" s="150">
        <f t="shared" si="67"/>
        <v>132</v>
      </c>
      <c r="AE885" s="150">
        <v>0</v>
      </c>
      <c r="AF885" s="567">
        <v>0</v>
      </c>
      <c r="AG885" s="150">
        <v>0</v>
      </c>
      <c r="AH885" s="156" t="s">
        <v>80</v>
      </c>
      <c r="AI885" s="150">
        <f t="shared" si="63"/>
        <v>0</v>
      </c>
      <c r="AJ885" s="143">
        <v>0</v>
      </c>
      <c r="AK885" s="248">
        <v>0</v>
      </c>
      <c r="AL885" s="86" t="s">
        <v>80</v>
      </c>
      <c r="AM885" s="150">
        <v>0</v>
      </c>
      <c r="AN885" s="169" t="s">
        <v>80</v>
      </c>
      <c r="AO885" s="169" t="s">
        <v>80</v>
      </c>
      <c r="AP885" s="150">
        <f t="shared" si="66"/>
        <v>0</v>
      </c>
      <c r="AQ885" s="252">
        <f>+L885+AF885-AK885</f>
        <v>8550000</v>
      </c>
      <c r="AR885" s="86" t="s">
        <v>115</v>
      </c>
      <c r="AS885" s="143">
        <v>0</v>
      </c>
      <c r="AT885" s="203" t="s">
        <v>80</v>
      </c>
      <c r="AU885" s="248">
        <v>6650000</v>
      </c>
      <c r="AV885" s="364">
        <f t="shared" si="64"/>
        <v>1900000</v>
      </c>
      <c r="AW885" s="133">
        <f t="shared" si="65"/>
        <v>0.77777777777777779</v>
      </c>
      <c r="AX885" s="201" t="s">
        <v>80</v>
      </c>
      <c r="AY885" s="86" t="s">
        <v>72</v>
      </c>
      <c r="AZ885" s="145" t="s">
        <v>15519</v>
      </c>
      <c r="BA885" s="81" t="s">
        <v>71</v>
      </c>
      <c r="BB885" s="81" t="s">
        <v>71</v>
      </c>
    </row>
    <row r="886" spans="2:54" s="296" customFormat="1" ht="15" customHeight="1" x14ac:dyDescent="0.2">
      <c r="B886" s="247">
        <v>2023</v>
      </c>
      <c r="C886" s="81">
        <v>891780111</v>
      </c>
      <c r="D886" s="82" t="s">
        <v>68</v>
      </c>
      <c r="E886" s="144" t="s">
        <v>15520</v>
      </c>
      <c r="F886" s="145" t="s">
        <v>15521</v>
      </c>
      <c r="G886" s="138">
        <v>0</v>
      </c>
      <c r="H886" s="145"/>
      <c r="I886" s="86" t="s">
        <v>78</v>
      </c>
      <c r="J886" s="81" t="s">
        <v>1527</v>
      </c>
      <c r="K886" s="141" t="s">
        <v>15522</v>
      </c>
      <c r="L886" s="248">
        <v>13950000</v>
      </c>
      <c r="M886" s="81" t="s">
        <v>73</v>
      </c>
      <c r="N886" s="145"/>
      <c r="O886" s="87" t="s">
        <v>14088</v>
      </c>
      <c r="P886" s="87">
        <v>1082985398</v>
      </c>
      <c r="Q886" s="150">
        <v>1535</v>
      </c>
      <c r="R886" s="169">
        <v>45125</v>
      </c>
      <c r="S886" s="252">
        <v>1814862000</v>
      </c>
      <c r="T886" s="169">
        <v>45128</v>
      </c>
      <c r="U886" s="566">
        <f>L886</f>
        <v>13950000</v>
      </c>
      <c r="V886" s="86" t="s">
        <v>70</v>
      </c>
      <c r="W886" s="143">
        <v>72175281</v>
      </c>
      <c r="X886" s="87" t="s">
        <v>10639</v>
      </c>
      <c r="Y886" s="145"/>
      <c r="Z886" s="201">
        <v>45128</v>
      </c>
      <c r="AA886" s="201">
        <v>45128</v>
      </c>
      <c r="AB886" s="201" t="s">
        <v>80</v>
      </c>
      <c r="AC886" s="201">
        <v>45260</v>
      </c>
      <c r="AD886" s="150">
        <f t="shared" si="67"/>
        <v>132</v>
      </c>
      <c r="AE886" s="150">
        <v>0</v>
      </c>
      <c r="AF886" s="567">
        <v>0</v>
      </c>
      <c r="AG886" s="150">
        <v>0</v>
      </c>
      <c r="AH886" s="156" t="s">
        <v>80</v>
      </c>
      <c r="AI886" s="150">
        <f t="shared" si="63"/>
        <v>0</v>
      </c>
      <c r="AJ886" s="143">
        <v>0</v>
      </c>
      <c r="AK886" s="248">
        <v>0</v>
      </c>
      <c r="AL886" s="86" t="s">
        <v>80</v>
      </c>
      <c r="AM886" s="150">
        <v>0</v>
      </c>
      <c r="AN886" s="169" t="s">
        <v>80</v>
      </c>
      <c r="AO886" s="169" t="s">
        <v>80</v>
      </c>
      <c r="AP886" s="150">
        <f t="shared" si="66"/>
        <v>0</v>
      </c>
      <c r="AQ886" s="252">
        <f>+L886+AF886-AK886</f>
        <v>13950000</v>
      </c>
      <c r="AR886" s="86" t="s">
        <v>115</v>
      </c>
      <c r="AS886" s="143">
        <v>0</v>
      </c>
      <c r="AT886" s="203" t="s">
        <v>80</v>
      </c>
      <c r="AU886" s="248">
        <v>10850000</v>
      </c>
      <c r="AV886" s="364">
        <f t="shared" si="64"/>
        <v>3100000</v>
      </c>
      <c r="AW886" s="133">
        <f t="shared" si="65"/>
        <v>0.77777777777777779</v>
      </c>
      <c r="AX886" s="201" t="s">
        <v>80</v>
      </c>
      <c r="AY886" s="86" t="s">
        <v>72</v>
      </c>
      <c r="AZ886" s="145" t="s">
        <v>15523</v>
      </c>
      <c r="BA886" s="81" t="s">
        <v>71</v>
      </c>
      <c r="BB886" s="81" t="s">
        <v>71</v>
      </c>
    </row>
    <row r="887" spans="2:54" s="296" customFormat="1" ht="15" customHeight="1" x14ac:dyDescent="0.2">
      <c r="B887" s="247">
        <v>2023</v>
      </c>
      <c r="C887" s="81">
        <v>891780111</v>
      </c>
      <c r="D887" s="82" t="s">
        <v>68</v>
      </c>
      <c r="E887" s="144" t="s">
        <v>15524</v>
      </c>
      <c r="F887" s="145" t="s">
        <v>15525</v>
      </c>
      <c r="G887" s="138">
        <v>0</v>
      </c>
      <c r="H887" s="145"/>
      <c r="I887" s="86" t="s">
        <v>78</v>
      </c>
      <c r="J887" s="81" t="s">
        <v>1527</v>
      </c>
      <c r="K887" s="141" t="s">
        <v>15526</v>
      </c>
      <c r="L887" s="248">
        <v>27450000</v>
      </c>
      <c r="M887" s="81" t="s">
        <v>73</v>
      </c>
      <c r="N887" s="145"/>
      <c r="O887" s="87" t="s">
        <v>14044</v>
      </c>
      <c r="P887" s="87">
        <v>85450384</v>
      </c>
      <c r="Q887" s="150">
        <v>1535</v>
      </c>
      <c r="R887" s="169">
        <v>45125</v>
      </c>
      <c r="S887" s="252">
        <v>1814862000</v>
      </c>
      <c r="T887" s="169">
        <v>45128</v>
      </c>
      <c r="U887" s="566">
        <f>L887</f>
        <v>27450000</v>
      </c>
      <c r="V887" s="86" t="s">
        <v>70</v>
      </c>
      <c r="W887" s="143">
        <v>85455983</v>
      </c>
      <c r="X887" s="87" t="s">
        <v>11488</v>
      </c>
      <c r="Y887" s="145"/>
      <c r="Z887" s="201">
        <v>45128</v>
      </c>
      <c r="AA887" s="201">
        <v>45128</v>
      </c>
      <c r="AB887" s="201" t="s">
        <v>80</v>
      </c>
      <c r="AC887" s="201">
        <v>45260</v>
      </c>
      <c r="AD887" s="150">
        <f t="shared" si="67"/>
        <v>132</v>
      </c>
      <c r="AE887" s="150">
        <v>0</v>
      </c>
      <c r="AF887" s="567">
        <v>0</v>
      </c>
      <c r="AG887" s="150">
        <v>0</v>
      </c>
      <c r="AH887" s="156" t="s">
        <v>80</v>
      </c>
      <c r="AI887" s="150">
        <f t="shared" si="63"/>
        <v>0</v>
      </c>
      <c r="AJ887" s="143">
        <v>0</v>
      </c>
      <c r="AK887" s="248">
        <v>0</v>
      </c>
      <c r="AL887" s="86" t="s">
        <v>80</v>
      </c>
      <c r="AM887" s="150">
        <v>0</v>
      </c>
      <c r="AN887" s="169" t="s">
        <v>80</v>
      </c>
      <c r="AO887" s="169" t="s">
        <v>80</v>
      </c>
      <c r="AP887" s="150">
        <f t="shared" si="66"/>
        <v>0</v>
      </c>
      <c r="AQ887" s="252">
        <f>+L887+AF887-AK887</f>
        <v>27450000</v>
      </c>
      <c r="AR887" s="86" t="s">
        <v>115</v>
      </c>
      <c r="AS887" s="143">
        <v>0</v>
      </c>
      <c r="AT887" s="203" t="s">
        <v>80</v>
      </c>
      <c r="AU887" s="248">
        <v>21350000</v>
      </c>
      <c r="AV887" s="364">
        <f t="shared" si="64"/>
        <v>6100000</v>
      </c>
      <c r="AW887" s="133">
        <f t="shared" si="65"/>
        <v>0.77777777777777779</v>
      </c>
      <c r="AX887" s="201" t="s">
        <v>80</v>
      </c>
      <c r="AY887" s="86" t="s">
        <v>72</v>
      </c>
      <c r="AZ887" s="145" t="s">
        <v>15527</v>
      </c>
      <c r="BA887" s="81" t="s">
        <v>71</v>
      </c>
      <c r="BB887" s="81" t="s">
        <v>71</v>
      </c>
    </row>
    <row r="888" spans="2:54" s="296" customFormat="1" ht="15" customHeight="1" x14ac:dyDescent="0.2">
      <c r="B888" s="247">
        <v>2023</v>
      </c>
      <c r="C888" s="81">
        <v>891780111</v>
      </c>
      <c r="D888" s="82" t="s">
        <v>68</v>
      </c>
      <c r="E888" s="144" t="s">
        <v>15528</v>
      </c>
      <c r="F888" s="145" t="s">
        <v>15529</v>
      </c>
      <c r="G888" s="138">
        <v>0</v>
      </c>
      <c r="H888" s="145"/>
      <c r="I888" s="86" t="s">
        <v>78</v>
      </c>
      <c r="J888" s="81" t="s">
        <v>1527</v>
      </c>
      <c r="K888" s="141" t="s">
        <v>15530</v>
      </c>
      <c r="L888" s="248">
        <v>9680000</v>
      </c>
      <c r="M888" s="81" t="s">
        <v>73</v>
      </c>
      <c r="N888" s="145"/>
      <c r="O888" s="87" t="s">
        <v>13695</v>
      </c>
      <c r="P888" s="87">
        <v>1083041500</v>
      </c>
      <c r="Q888" s="150">
        <v>1535</v>
      </c>
      <c r="R888" s="169">
        <v>45125</v>
      </c>
      <c r="S888" s="252">
        <v>1814862000</v>
      </c>
      <c r="T888" s="169">
        <v>45128</v>
      </c>
      <c r="U888" s="566">
        <f>L888</f>
        <v>9680000</v>
      </c>
      <c r="V888" s="86" t="s">
        <v>70</v>
      </c>
      <c r="W888" s="143">
        <v>1082868728</v>
      </c>
      <c r="X888" s="87" t="s">
        <v>10958</v>
      </c>
      <c r="Y888" s="145"/>
      <c r="Z888" s="201">
        <v>45128</v>
      </c>
      <c r="AA888" s="201">
        <v>45128</v>
      </c>
      <c r="AB888" s="201" t="s">
        <v>80</v>
      </c>
      <c r="AC888" s="201">
        <v>45260</v>
      </c>
      <c r="AD888" s="150">
        <f t="shared" si="67"/>
        <v>132</v>
      </c>
      <c r="AE888" s="150">
        <v>0</v>
      </c>
      <c r="AF888" s="567">
        <v>0</v>
      </c>
      <c r="AG888" s="150">
        <v>0</v>
      </c>
      <c r="AH888" s="156" t="s">
        <v>80</v>
      </c>
      <c r="AI888" s="150">
        <f t="shared" si="63"/>
        <v>0</v>
      </c>
      <c r="AJ888" s="143">
        <v>0</v>
      </c>
      <c r="AK888" s="248">
        <v>0</v>
      </c>
      <c r="AL888" s="86" t="s">
        <v>80</v>
      </c>
      <c r="AM888" s="150">
        <v>0</v>
      </c>
      <c r="AN888" s="169" t="s">
        <v>80</v>
      </c>
      <c r="AO888" s="169" t="s">
        <v>80</v>
      </c>
      <c r="AP888" s="150">
        <f t="shared" si="66"/>
        <v>0</v>
      </c>
      <c r="AQ888" s="252">
        <f>+L888+AF888-AK888</f>
        <v>9680000</v>
      </c>
      <c r="AR888" s="86" t="s">
        <v>115</v>
      </c>
      <c r="AS888" s="143">
        <v>0</v>
      </c>
      <c r="AT888" s="203" t="s">
        <v>80</v>
      </c>
      <c r="AU888" s="248">
        <v>7480000</v>
      </c>
      <c r="AV888" s="364">
        <f t="shared" si="64"/>
        <v>2200000</v>
      </c>
      <c r="AW888" s="133">
        <f t="shared" si="65"/>
        <v>0.77272727272727271</v>
      </c>
      <c r="AX888" s="201" t="s">
        <v>80</v>
      </c>
      <c r="AY888" s="86" t="s">
        <v>72</v>
      </c>
      <c r="AZ888" s="145" t="s">
        <v>15531</v>
      </c>
      <c r="BA888" s="81" t="s">
        <v>71</v>
      </c>
      <c r="BB888" s="81" t="s">
        <v>71</v>
      </c>
    </row>
    <row r="889" spans="2:54" s="296" customFormat="1" ht="15" customHeight="1" x14ac:dyDescent="0.2">
      <c r="B889" s="247">
        <v>2023</v>
      </c>
      <c r="C889" s="81">
        <v>891780111</v>
      </c>
      <c r="D889" s="82" t="s">
        <v>68</v>
      </c>
      <c r="E889" s="144" t="s">
        <v>15532</v>
      </c>
      <c r="F889" s="145" t="s">
        <v>15533</v>
      </c>
      <c r="G889" s="138">
        <v>0</v>
      </c>
      <c r="H889" s="145"/>
      <c r="I889" s="86" t="s">
        <v>78</v>
      </c>
      <c r="J889" s="81" t="s">
        <v>1527</v>
      </c>
      <c r="K889" s="141" t="s">
        <v>15534</v>
      </c>
      <c r="L889" s="248">
        <v>12320000</v>
      </c>
      <c r="M889" s="81" t="s">
        <v>73</v>
      </c>
      <c r="N889" s="145"/>
      <c r="O889" s="87" t="s">
        <v>12768</v>
      </c>
      <c r="P889" s="87">
        <v>1083045649</v>
      </c>
      <c r="Q889" s="150">
        <v>1535</v>
      </c>
      <c r="R889" s="169">
        <v>45125</v>
      </c>
      <c r="S889" s="252">
        <v>1814862000</v>
      </c>
      <c r="T889" s="169">
        <v>45128</v>
      </c>
      <c r="U889" s="566">
        <f>L889</f>
        <v>12320000</v>
      </c>
      <c r="V889" s="86" t="s">
        <v>70</v>
      </c>
      <c r="W889" s="143">
        <v>1082868728</v>
      </c>
      <c r="X889" s="87" t="s">
        <v>10958</v>
      </c>
      <c r="Y889" s="145"/>
      <c r="Z889" s="201">
        <v>45128</v>
      </c>
      <c r="AA889" s="201">
        <v>45128</v>
      </c>
      <c r="AB889" s="201" t="s">
        <v>80</v>
      </c>
      <c r="AC889" s="201">
        <v>45260</v>
      </c>
      <c r="AD889" s="150">
        <f t="shared" si="67"/>
        <v>132</v>
      </c>
      <c r="AE889" s="150">
        <v>0</v>
      </c>
      <c r="AF889" s="567">
        <v>0</v>
      </c>
      <c r="AG889" s="150">
        <v>0</v>
      </c>
      <c r="AH889" s="156" t="s">
        <v>80</v>
      </c>
      <c r="AI889" s="150">
        <f t="shared" si="63"/>
        <v>0</v>
      </c>
      <c r="AJ889" s="143">
        <v>0</v>
      </c>
      <c r="AK889" s="248">
        <v>0</v>
      </c>
      <c r="AL889" s="86" t="s">
        <v>80</v>
      </c>
      <c r="AM889" s="150">
        <v>0</v>
      </c>
      <c r="AN889" s="169" t="s">
        <v>80</v>
      </c>
      <c r="AO889" s="169" t="s">
        <v>80</v>
      </c>
      <c r="AP889" s="150">
        <f t="shared" si="66"/>
        <v>0</v>
      </c>
      <c r="AQ889" s="252">
        <f>+L889+AF889-AK889</f>
        <v>12320000</v>
      </c>
      <c r="AR889" s="86" t="s">
        <v>115</v>
      </c>
      <c r="AS889" s="143">
        <v>0</v>
      </c>
      <c r="AT889" s="203" t="s">
        <v>80</v>
      </c>
      <c r="AU889" s="248">
        <v>9520000</v>
      </c>
      <c r="AV889" s="364">
        <f t="shared" si="64"/>
        <v>2800000</v>
      </c>
      <c r="AW889" s="133">
        <f t="shared" si="65"/>
        <v>0.77272727272727271</v>
      </c>
      <c r="AX889" s="201" t="s">
        <v>80</v>
      </c>
      <c r="AY889" s="86" t="s">
        <v>72</v>
      </c>
      <c r="AZ889" s="145" t="s">
        <v>15535</v>
      </c>
      <c r="BA889" s="81" t="s">
        <v>71</v>
      </c>
      <c r="BB889" s="81" t="s">
        <v>71</v>
      </c>
    </row>
    <row r="890" spans="2:54" s="296" customFormat="1" ht="15" customHeight="1" x14ac:dyDescent="0.2">
      <c r="B890" s="247">
        <v>2023</v>
      </c>
      <c r="C890" s="81">
        <v>891780111</v>
      </c>
      <c r="D890" s="82" t="s">
        <v>68</v>
      </c>
      <c r="E890" s="144" t="s">
        <v>15536</v>
      </c>
      <c r="F890" s="145" t="s">
        <v>15537</v>
      </c>
      <c r="G890" s="138">
        <v>0</v>
      </c>
      <c r="H890" s="145"/>
      <c r="I890" s="86" t="s">
        <v>78</v>
      </c>
      <c r="J890" s="81" t="s">
        <v>1527</v>
      </c>
      <c r="K890" s="141" t="s">
        <v>15538</v>
      </c>
      <c r="L890" s="248">
        <v>13640000</v>
      </c>
      <c r="M890" s="81" t="s">
        <v>73</v>
      </c>
      <c r="N890" s="145"/>
      <c r="O890" s="87" t="s">
        <v>12099</v>
      </c>
      <c r="P890" s="87">
        <v>1082957435</v>
      </c>
      <c r="Q890" s="150">
        <v>1535</v>
      </c>
      <c r="R890" s="169">
        <v>45125</v>
      </c>
      <c r="S890" s="252">
        <v>1814862000</v>
      </c>
      <c r="T890" s="169">
        <v>45128</v>
      </c>
      <c r="U890" s="566">
        <f>L890</f>
        <v>13640000</v>
      </c>
      <c r="V890" s="86" t="s">
        <v>70</v>
      </c>
      <c r="W890" s="143">
        <v>1082868728</v>
      </c>
      <c r="X890" s="87" t="s">
        <v>10958</v>
      </c>
      <c r="Y890" s="145"/>
      <c r="Z890" s="201">
        <v>45128</v>
      </c>
      <c r="AA890" s="201">
        <v>45128</v>
      </c>
      <c r="AB890" s="201" t="s">
        <v>80</v>
      </c>
      <c r="AC890" s="201">
        <v>45260</v>
      </c>
      <c r="AD890" s="150">
        <f t="shared" si="67"/>
        <v>132</v>
      </c>
      <c r="AE890" s="150">
        <v>0</v>
      </c>
      <c r="AF890" s="567">
        <v>0</v>
      </c>
      <c r="AG890" s="150">
        <v>0</v>
      </c>
      <c r="AH890" s="156" t="s">
        <v>80</v>
      </c>
      <c r="AI890" s="150">
        <f t="shared" si="63"/>
        <v>0</v>
      </c>
      <c r="AJ890" s="143">
        <v>0</v>
      </c>
      <c r="AK890" s="248">
        <v>0</v>
      </c>
      <c r="AL890" s="86" t="s">
        <v>80</v>
      </c>
      <c r="AM890" s="150">
        <v>0</v>
      </c>
      <c r="AN890" s="169" t="s">
        <v>80</v>
      </c>
      <c r="AO890" s="169" t="s">
        <v>80</v>
      </c>
      <c r="AP890" s="150">
        <f t="shared" si="66"/>
        <v>0</v>
      </c>
      <c r="AQ890" s="252">
        <f>+L890+AF890-AK890</f>
        <v>13640000</v>
      </c>
      <c r="AR890" s="86" t="s">
        <v>115</v>
      </c>
      <c r="AS890" s="143">
        <v>0</v>
      </c>
      <c r="AT890" s="203" t="s">
        <v>80</v>
      </c>
      <c r="AU890" s="248">
        <v>10540000</v>
      </c>
      <c r="AV890" s="364">
        <f t="shared" si="64"/>
        <v>3100000</v>
      </c>
      <c r="AW890" s="133">
        <f t="shared" si="65"/>
        <v>0.77272727272727271</v>
      </c>
      <c r="AX890" s="201" t="s">
        <v>80</v>
      </c>
      <c r="AY890" s="86" t="s">
        <v>72</v>
      </c>
      <c r="AZ890" s="145" t="s">
        <v>15539</v>
      </c>
      <c r="BA890" s="81" t="s">
        <v>71</v>
      </c>
      <c r="BB890" s="81" t="s">
        <v>71</v>
      </c>
    </row>
    <row r="891" spans="2:54" s="296" customFormat="1" ht="15" customHeight="1" x14ac:dyDescent="0.2">
      <c r="B891" s="247">
        <v>2023</v>
      </c>
      <c r="C891" s="81">
        <v>891780111</v>
      </c>
      <c r="D891" s="82" t="s">
        <v>68</v>
      </c>
      <c r="E891" s="144" t="s">
        <v>15540</v>
      </c>
      <c r="F891" s="145" t="s">
        <v>15541</v>
      </c>
      <c r="G891" s="138">
        <v>0</v>
      </c>
      <c r="H891" s="145"/>
      <c r="I891" s="86" t="s">
        <v>78</v>
      </c>
      <c r="J891" s="81" t="s">
        <v>1527</v>
      </c>
      <c r="K891" s="141" t="s">
        <v>15542</v>
      </c>
      <c r="L891" s="248">
        <v>9314000</v>
      </c>
      <c r="M891" s="81" t="s">
        <v>73</v>
      </c>
      <c r="N891" s="145"/>
      <c r="O891" s="87" t="s">
        <v>12232</v>
      </c>
      <c r="P891" s="87">
        <v>1082992511</v>
      </c>
      <c r="Q891" s="150">
        <v>1535</v>
      </c>
      <c r="R891" s="169">
        <v>45125</v>
      </c>
      <c r="S891" s="252">
        <v>1814862000</v>
      </c>
      <c r="T891" s="169">
        <v>45128</v>
      </c>
      <c r="U891" s="566">
        <f>L891</f>
        <v>9314000</v>
      </c>
      <c r="V891" s="86" t="s">
        <v>70</v>
      </c>
      <c r="W891" s="143">
        <v>1082868728</v>
      </c>
      <c r="X891" s="87" t="s">
        <v>10958</v>
      </c>
      <c r="Y891" s="145"/>
      <c r="Z891" s="201">
        <v>45128</v>
      </c>
      <c r="AA891" s="201">
        <v>45131</v>
      </c>
      <c r="AB891" s="201" t="s">
        <v>80</v>
      </c>
      <c r="AC891" s="201">
        <v>45260</v>
      </c>
      <c r="AD891" s="150">
        <f t="shared" si="67"/>
        <v>129</v>
      </c>
      <c r="AE891" s="150">
        <v>0</v>
      </c>
      <c r="AF891" s="567">
        <v>0</v>
      </c>
      <c r="AG891" s="150">
        <v>0</v>
      </c>
      <c r="AH891" s="156" t="s">
        <v>80</v>
      </c>
      <c r="AI891" s="150">
        <f t="shared" si="63"/>
        <v>0</v>
      </c>
      <c r="AJ891" s="143">
        <v>0</v>
      </c>
      <c r="AK891" s="248">
        <v>0</v>
      </c>
      <c r="AL891" s="86" t="s">
        <v>80</v>
      </c>
      <c r="AM891" s="150">
        <v>0</v>
      </c>
      <c r="AN891" s="169" t="s">
        <v>80</v>
      </c>
      <c r="AO891" s="169" t="s">
        <v>80</v>
      </c>
      <c r="AP891" s="150">
        <f t="shared" si="66"/>
        <v>0</v>
      </c>
      <c r="AQ891" s="252">
        <f>+L891+AF891-AK891</f>
        <v>9314000</v>
      </c>
      <c r="AR891" s="86" t="s">
        <v>115</v>
      </c>
      <c r="AS891" s="143">
        <v>0</v>
      </c>
      <c r="AT891" s="203" t="s">
        <v>80</v>
      </c>
      <c r="AU891" s="248">
        <v>9314000</v>
      </c>
      <c r="AV891" s="364">
        <f t="shared" si="64"/>
        <v>0</v>
      </c>
      <c r="AW891" s="133">
        <f t="shared" si="65"/>
        <v>1</v>
      </c>
      <c r="AX891" s="201" t="s">
        <v>80</v>
      </c>
      <c r="AY891" s="86" t="s">
        <v>800</v>
      </c>
      <c r="AZ891" s="145" t="s">
        <v>15543</v>
      </c>
      <c r="BA891" s="81" t="s">
        <v>71</v>
      </c>
      <c r="BB891" s="81" t="s">
        <v>71</v>
      </c>
    </row>
    <row r="892" spans="2:54" s="296" customFormat="1" ht="15" customHeight="1" x14ac:dyDescent="0.2">
      <c r="B892" s="247">
        <v>2023</v>
      </c>
      <c r="C892" s="81">
        <v>891780111</v>
      </c>
      <c r="D892" s="82" t="s">
        <v>68</v>
      </c>
      <c r="E892" s="144" t="s">
        <v>15544</v>
      </c>
      <c r="F892" s="145" t="s">
        <v>15545</v>
      </c>
      <c r="G892" s="138">
        <v>0</v>
      </c>
      <c r="H892" s="145"/>
      <c r="I892" s="86" t="s">
        <v>78</v>
      </c>
      <c r="J892" s="81" t="s">
        <v>1527</v>
      </c>
      <c r="K892" s="141" t="s">
        <v>15546</v>
      </c>
      <c r="L892" s="248">
        <v>13950000</v>
      </c>
      <c r="M892" s="81" t="s">
        <v>73</v>
      </c>
      <c r="N892" s="145"/>
      <c r="O892" s="87" t="s">
        <v>14297</v>
      </c>
      <c r="P892" s="87">
        <v>57442581</v>
      </c>
      <c r="Q892" s="150">
        <v>1535</v>
      </c>
      <c r="R892" s="169">
        <v>45125</v>
      </c>
      <c r="S892" s="252">
        <v>1814862000</v>
      </c>
      <c r="T892" s="169">
        <v>45128</v>
      </c>
      <c r="U892" s="566">
        <f>L892</f>
        <v>13950000</v>
      </c>
      <c r="V892" s="86" t="s">
        <v>70</v>
      </c>
      <c r="W892" s="143">
        <v>93400727</v>
      </c>
      <c r="X892" s="87" t="s">
        <v>11494</v>
      </c>
      <c r="Y892" s="145"/>
      <c r="Z892" s="201">
        <v>45128</v>
      </c>
      <c r="AA892" s="201">
        <v>45128</v>
      </c>
      <c r="AB892" s="201" t="s">
        <v>80</v>
      </c>
      <c r="AC892" s="201">
        <v>45260</v>
      </c>
      <c r="AD892" s="150">
        <f t="shared" si="67"/>
        <v>132</v>
      </c>
      <c r="AE892" s="150">
        <v>0</v>
      </c>
      <c r="AF892" s="567">
        <v>0</v>
      </c>
      <c r="AG892" s="150">
        <v>0</v>
      </c>
      <c r="AH892" s="156" t="s">
        <v>80</v>
      </c>
      <c r="AI892" s="150">
        <f t="shared" si="63"/>
        <v>0</v>
      </c>
      <c r="AJ892" s="143">
        <v>0</v>
      </c>
      <c r="AK892" s="248">
        <v>0</v>
      </c>
      <c r="AL892" s="86" t="s">
        <v>80</v>
      </c>
      <c r="AM892" s="150">
        <v>0</v>
      </c>
      <c r="AN892" s="169" t="s">
        <v>80</v>
      </c>
      <c r="AO892" s="169" t="s">
        <v>80</v>
      </c>
      <c r="AP892" s="150">
        <f t="shared" si="66"/>
        <v>0</v>
      </c>
      <c r="AQ892" s="252">
        <f>+L892+AF892-AK892</f>
        <v>13950000</v>
      </c>
      <c r="AR892" s="86" t="s">
        <v>115</v>
      </c>
      <c r="AS892" s="143">
        <v>0</v>
      </c>
      <c r="AT892" s="203" t="s">
        <v>80</v>
      </c>
      <c r="AU892" s="248">
        <v>10850000</v>
      </c>
      <c r="AV892" s="364">
        <f t="shared" si="64"/>
        <v>3100000</v>
      </c>
      <c r="AW892" s="133">
        <f t="shared" si="65"/>
        <v>0.77777777777777779</v>
      </c>
      <c r="AX892" s="201" t="s">
        <v>80</v>
      </c>
      <c r="AY892" s="86" t="s">
        <v>72</v>
      </c>
      <c r="AZ892" s="145" t="s">
        <v>15547</v>
      </c>
      <c r="BA892" s="81" t="s">
        <v>71</v>
      </c>
      <c r="BB892" s="81" t="s">
        <v>71</v>
      </c>
    </row>
    <row r="893" spans="2:54" s="296" customFormat="1" ht="15" customHeight="1" x14ac:dyDescent="0.2">
      <c r="B893" s="247">
        <v>2023</v>
      </c>
      <c r="C893" s="81">
        <v>891780111</v>
      </c>
      <c r="D893" s="82" t="s">
        <v>68</v>
      </c>
      <c r="E893" s="144" t="s">
        <v>15548</v>
      </c>
      <c r="F893" s="145" t="s">
        <v>15549</v>
      </c>
      <c r="G893" s="138">
        <v>0</v>
      </c>
      <c r="H893" s="145"/>
      <c r="I893" s="86" t="s">
        <v>78</v>
      </c>
      <c r="J893" s="81" t="s">
        <v>1527</v>
      </c>
      <c r="K893" s="141" t="s">
        <v>15468</v>
      </c>
      <c r="L893" s="248">
        <v>8550000</v>
      </c>
      <c r="M893" s="81" t="s">
        <v>73</v>
      </c>
      <c r="N893" s="145"/>
      <c r="O893" s="87" t="s">
        <v>11771</v>
      </c>
      <c r="P893" s="87">
        <v>57435172</v>
      </c>
      <c r="Q893" s="150">
        <v>1535</v>
      </c>
      <c r="R893" s="169">
        <v>45125</v>
      </c>
      <c r="S893" s="252">
        <v>1814862000</v>
      </c>
      <c r="T893" s="169">
        <v>45128</v>
      </c>
      <c r="U893" s="566">
        <f>L893</f>
        <v>8550000</v>
      </c>
      <c r="V893" s="86" t="s">
        <v>70</v>
      </c>
      <c r="W893" s="143">
        <v>57444673</v>
      </c>
      <c r="X893" s="87" t="s">
        <v>9982</v>
      </c>
      <c r="Y893" s="145"/>
      <c r="Z893" s="201">
        <v>45128</v>
      </c>
      <c r="AA893" s="201">
        <v>45128</v>
      </c>
      <c r="AB893" s="201" t="s">
        <v>80</v>
      </c>
      <c r="AC893" s="201">
        <v>45260</v>
      </c>
      <c r="AD893" s="150">
        <f t="shared" si="67"/>
        <v>132</v>
      </c>
      <c r="AE893" s="150">
        <v>0</v>
      </c>
      <c r="AF893" s="567">
        <v>0</v>
      </c>
      <c r="AG893" s="150">
        <v>0</v>
      </c>
      <c r="AH893" s="156" t="s">
        <v>80</v>
      </c>
      <c r="AI893" s="150">
        <f t="shared" si="63"/>
        <v>0</v>
      </c>
      <c r="AJ893" s="143">
        <v>0</v>
      </c>
      <c r="AK893" s="248">
        <v>0</v>
      </c>
      <c r="AL893" s="86" t="s">
        <v>80</v>
      </c>
      <c r="AM893" s="150">
        <v>0</v>
      </c>
      <c r="AN893" s="169" t="s">
        <v>80</v>
      </c>
      <c r="AO893" s="169" t="s">
        <v>80</v>
      </c>
      <c r="AP893" s="150">
        <f t="shared" si="66"/>
        <v>0</v>
      </c>
      <c r="AQ893" s="252">
        <f>+L893+AF893-AK893</f>
        <v>8550000</v>
      </c>
      <c r="AR893" s="86" t="s">
        <v>115</v>
      </c>
      <c r="AS893" s="143">
        <v>0</v>
      </c>
      <c r="AT893" s="203" t="s">
        <v>80</v>
      </c>
      <c r="AU893" s="248">
        <v>6650000</v>
      </c>
      <c r="AV893" s="364">
        <f t="shared" si="64"/>
        <v>1900000</v>
      </c>
      <c r="AW893" s="133">
        <f t="shared" si="65"/>
        <v>0.77777777777777779</v>
      </c>
      <c r="AX893" s="201" t="s">
        <v>80</v>
      </c>
      <c r="AY893" s="86" t="s">
        <v>72</v>
      </c>
      <c r="AZ893" s="145" t="s">
        <v>15550</v>
      </c>
      <c r="BA893" s="81" t="s">
        <v>71</v>
      </c>
      <c r="BB893" s="81" t="s">
        <v>71</v>
      </c>
    </row>
    <row r="894" spans="2:54" s="296" customFormat="1" ht="15" customHeight="1" x14ac:dyDescent="0.2">
      <c r="B894" s="247">
        <v>2023</v>
      </c>
      <c r="C894" s="81">
        <v>891780111</v>
      </c>
      <c r="D894" s="82" t="s">
        <v>68</v>
      </c>
      <c r="E894" s="144" t="s">
        <v>15551</v>
      </c>
      <c r="F894" s="145" t="s">
        <v>15552</v>
      </c>
      <c r="G894" s="138">
        <v>0</v>
      </c>
      <c r="H894" s="145"/>
      <c r="I894" s="86" t="s">
        <v>78</v>
      </c>
      <c r="J894" s="81" t="s">
        <v>1527</v>
      </c>
      <c r="K894" s="141" t="s">
        <v>15468</v>
      </c>
      <c r="L894" s="248">
        <v>8550000</v>
      </c>
      <c r="M894" s="81" t="s">
        <v>73</v>
      </c>
      <c r="N894" s="145"/>
      <c r="O894" s="87" t="s">
        <v>12068</v>
      </c>
      <c r="P894" s="87">
        <v>39055352</v>
      </c>
      <c r="Q894" s="150">
        <v>1535</v>
      </c>
      <c r="R894" s="169">
        <v>45125</v>
      </c>
      <c r="S894" s="252">
        <v>1814862000</v>
      </c>
      <c r="T894" s="169">
        <v>45128</v>
      </c>
      <c r="U894" s="566">
        <f>L894</f>
        <v>8550000</v>
      </c>
      <c r="V894" s="86" t="s">
        <v>70</v>
      </c>
      <c r="W894" s="143">
        <v>57444673</v>
      </c>
      <c r="X894" s="87" t="s">
        <v>9982</v>
      </c>
      <c r="Y894" s="145"/>
      <c r="Z894" s="201">
        <v>45128</v>
      </c>
      <c r="AA894" s="201">
        <v>45128</v>
      </c>
      <c r="AB894" s="201" t="s">
        <v>80</v>
      </c>
      <c r="AC894" s="201">
        <v>45260</v>
      </c>
      <c r="AD894" s="150">
        <f t="shared" si="67"/>
        <v>132</v>
      </c>
      <c r="AE894" s="150">
        <v>0</v>
      </c>
      <c r="AF894" s="567">
        <v>0</v>
      </c>
      <c r="AG894" s="150">
        <v>0</v>
      </c>
      <c r="AH894" s="156" t="s">
        <v>80</v>
      </c>
      <c r="AI894" s="150">
        <f t="shared" si="63"/>
        <v>0</v>
      </c>
      <c r="AJ894" s="143">
        <v>0</v>
      </c>
      <c r="AK894" s="248">
        <v>0</v>
      </c>
      <c r="AL894" s="86" t="s">
        <v>80</v>
      </c>
      <c r="AM894" s="150">
        <v>0</v>
      </c>
      <c r="AN894" s="169" t="s">
        <v>80</v>
      </c>
      <c r="AO894" s="169" t="s">
        <v>80</v>
      </c>
      <c r="AP894" s="150">
        <f t="shared" si="66"/>
        <v>0</v>
      </c>
      <c r="AQ894" s="252">
        <f>+L894+AF894-AK894</f>
        <v>8550000</v>
      </c>
      <c r="AR894" s="86" t="s">
        <v>115</v>
      </c>
      <c r="AS894" s="143">
        <v>0</v>
      </c>
      <c r="AT894" s="203" t="s">
        <v>80</v>
      </c>
      <c r="AU894" s="248">
        <v>6650000</v>
      </c>
      <c r="AV894" s="364">
        <f t="shared" si="64"/>
        <v>1900000</v>
      </c>
      <c r="AW894" s="133">
        <f t="shared" si="65"/>
        <v>0.77777777777777779</v>
      </c>
      <c r="AX894" s="201" t="s">
        <v>80</v>
      </c>
      <c r="AY894" s="86" t="s">
        <v>72</v>
      </c>
      <c r="AZ894" s="145" t="s">
        <v>15553</v>
      </c>
      <c r="BA894" s="81" t="s">
        <v>71</v>
      </c>
      <c r="BB894" s="81" t="s">
        <v>71</v>
      </c>
    </row>
    <row r="895" spans="2:54" s="296" customFormat="1" ht="15" customHeight="1" x14ac:dyDescent="0.2">
      <c r="B895" s="247">
        <v>2023</v>
      </c>
      <c r="C895" s="81">
        <v>891780111</v>
      </c>
      <c r="D895" s="82" t="s">
        <v>68</v>
      </c>
      <c r="E895" s="144" t="s">
        <v>15554</v>
      </c>
      <c r="F895" s="145" t="s">
        <v>15555</v>
      </c>
      <c r="G895" s="138">
        <v>0</v>
      </c>
      <c r="H895" s="145"/>
      <c r="I895" s="86" t="s">
        <v>78</v>
      </c>
      <c r="J895" s="81" t="s">
        <v>1527</v>
      </c>
      <c r="K895" s="141" t="s">
        <v>15556</v>
      </c>
      <c r="L895" s="248">
        <v>12600000</v>
      </c>
      <c r="M895" s="81" t="s">
        <v>73</v>
      </c>
      <c r="N895" s="145"/>
      <c r="O895" s="87" t="s">
        <v>11985</v>
      </c>
      <c r="P895" s="87">
        <v>1065836973</v>
      </c>
      <c r="Q895" s="150">
        <v>1535</v>
      </c>
      <c r="R895" s="169">
        <v>45125</v>
      </c>
      <c r="S895" s="252">
        <v>1814862000</v>
      </c>
      <c r="T895" s="169">
        <v>45128</v>
      </c>
      <c r="U895" s="566">
        <f>L895</f>
        <v>12600000</v>
      </c>
      <c r="V895" s="86" t="s">
        <v>70</v>
      </c>
      <c r="W895" s="143">
        <v>57461216</v>
      </c>
      <c r="X895" s="87" t="s">
        <v>11611</v>
      </c>
      <c r="Y895" s="145"/>
      <c r="Z895" s="201">
        <v>45128</v>
      </c>
      <c r="AA895" s="201">
        <v>45128</v>
      </c>
      <c r="AB895" s="201" t="s">
        <v>80</v>
      </c>
      <c r="AC895" s="201">
        <v>45260</v>
      </c>
      <c r="AD895" s="150">
        <f t="shared" si="67"/>
        <v>132</v>
      </c>
      <c r="AE895" s="150">
        <v>0</v>
      </c>
      <c r="AF895" s="567">
        <v>0</v>
      </c>
      <c r="AG895" s="150">
        <v>0</v>
      </c>
      <c r="AH895" s="156" t="s">
        <v>80</v>
      </c>
      <c r="AI895" s="150">
        <f t="shared" si="63"/>
        <v>0</v>
      </c>
      <c r="AJ895" s="143">
        <v>0</v>
      </c>
      <c r="AK895" s="248">
        <v>0</v>
      </c>
      <c r="AL895" s="86" t="s">
        <v>80</v>
      </c>
      <c r="AM895" s="150">
        <v>0</v>
      </c>
      <c r="AN895" s="169" t="s">
        <v>80</v>
      </c>
      <c r="AO895" s="169" t="s">
        <v>80</v>
      </c>
      <c r="AP895" s="150">
        <f t="shared" si="66"/>
        <v>0</v>
      </c>
      <c r="AQ895" s="252">
        <f>+L895+AF895-AK895</f>
        <v>12600000</v>
      </c>
      <c r="AR895" s="86" t="s">
        <v>115</v>
      </c>
      <c r="AS895" s="143">
        <v>0</v>
      </c>
      <c r="AT895" s="203" t="s">
        <v>80</v>
      </c>
      <c r="AU895" s="248">
        <v>9800000</v>
      </c>
      <c r="AV895" s="364">
        <f t="shared" si="64"/>
        <v>2800000</v>
      </c>
      <c r="AW895" s="133">
        <f t="shared" si="65"/>
        <v>0.77777777777777779</v>
      </c>
      <c r="AX895" s="201" t="s">
        <v>80</v>
      </c>
      <c r="AY895" s="86" t="s">
        <v>72</v>
      </c>
      <c r="AZ895" s="145" t="s">
        <v>15557</v>
      </c>
      <c r="BA895" s="81" t="s">
        <v>71</v>
      </c>
      <c r="BB895" s="81" t="s">
        <v>71</v>
      </c>
    </row>
    <row r="896" spans="2:54" s="296" customFormat="1" ht="15" customHeight="1" x14ac:dyDescent="0.2">
      <c r="B896" s="247">
        <v>2023</v>
      </c>
      <c r="C896" s="81">
        <v>891780111</v>
      </c>
      <c r="D896" s="82" t="s">
        <v>68</v>
      </c>
      <c r="E896" s="144" t="s">
        <v>15558</v>
      </c>
      <c r="F896" s="145" t="s">
        <v>15559</v>
      </c>
      <c r="G896" s="138">
        <v>0</v>
      </c>
      <c r="H896" s="145"/>
      <c r="I896" s="86" t="s">
        <v>78</v>
      </c>
      <c r="J896" s="81" t="s">
        <v>1527</v>
      </c>
      <c r="K896" s="141" t="s">
        <v>15560</v>
      </c>
      <c r="L896" s="248">
        <v>13950000</v>
      </c>
      <c r="M896" s="81" t="s">
        <v>73</v>
      </c>
      <c r="N896" s="145"/>
      <c r="O896" s="87" t="s">
        <v>14154</v>
      </c>
      <c r="P896" s="87">
        <v>1082934684</v>
      </c>
      <c r="Q896" s="150">
        <v>1535</v>
      </c>
      <c r="R896" s="169">
        <v>45125</v>
      </c>
      <c r="S896" s="252">
        <v>1814862000</v>
      </c>
      <c r="T896" s="169">
        <v>45128</v>
      </c>
      <c r="U896" s="566">
        <f>L896</f>
        <v>13950000</v>
      </c>
      <c r="V896" s="86" t="s">
        <v>70</v>
      </c>
      <c r="W896" s="143">
        <v>72175281</v>
      </c>
      <c r="X896" s="87" t="s">
        <v>10639</v>
      </c>
      <c r="Y896" s="145"/>
      <c r="Z896" s="201">
        <v>45128</v>
      </c>
      <c r="AA896" s="201">
        <v>45128</v>
      </c>
      <c r="AB896" s="201" t="s">
        <v>80</v>
      </c>
      <c r="AC896" s="201">
        <v>45260</v>
      </c>
      <c r="AD896" s="150">
        <f t="shared" si="67"/>
        <v>132</v>
      </c>
      <c r="AE896" s="150">
        <v>0</v>
      </c>
      <c r="AF896" s="567">
        <v>0</v>
      </c>
      <c r="AG896" s="150">
        <v>0</v>
      </c>
      <c r="AH896" s="156" t="s">
        <v>80</v>
      </c>
      <c r="AI896" s="150">
        <f t="shared" si="63"/>
        <v>0</v>
      </c>
      <c r="AJ896" s="143">
        <v>0</v>
      </c>
      <c r="AK896" s="248">
        <v>0</v>
      </c>
      <c r="AL896" s="86" t="s">
        <v>80</v>
      </c>
      <c r="AM896" s="150">
        <v>0</v>
      </c>
      <c r="AN896" s="169" t="s">
        <v>80</v>
      </c>
      <c r="AO896" s="169" t="s">
        <v>80</v>
      </c>
      <c r="AP896" s="150">
        <f t="shared" si="66"/>
        <v>0</v>
      </c>
      <c r="AQ896" s="252">
        <f>+L896+AF896-AK896</f>
        <v>13950000</v>
      </c>
      <c r="AR896" s="86" t="s">
        <v>115</v>
      </c>
      <c r="AS896" s="143">
        <v>0</v>
      </c>
      <c r="AT896" s="203" t="s">
        <v>80</v>
      </c>
      <c r="AU896" s="248">
        <v>7750000</v>
      </c>
      <c r="AV896" s="364">
        <f t="shared" si="64"/>
        <v>6200000</v>
      </c>
      <c r="AW896" s="133">
        <f t="shared" si="65"/>
        <v>0.55555555555555558</v>
      </c>
      <c r="AX896" s="201" t="s">
        <v>80</v>
      </c>
      <c r="AY896" s="86" t="s">
        <v>72</v>
      </c>
      <c r="AZ896" s="145" t="s">
        <v>15561</v>
      </c>
      <c r="BA896" s="81" t="s">
        <v>71</v>
      </c>
      <c r="BB896" s="81" t="s">
        <v>71</v>
      </c>
    </row>
    <row r="897" spans="2:54" s="296" customFormat="1" ht="15" customHeight="1" x14ac:dyDescent="0.2">
      <c r="B897" s="247">
        <v>2023</v>
      </c>
      <c r="C897" s="81">
        <v>891780111</v>
      </c>
      <c r="D897" s="82" t="s">
        <v>68</v>
      </c>
      <c r="E897" s="144" t="s">
        <v>15562</v>
      </c>
      <c r="F897" s="145" t="s">
        <v>15563</v>
      </c>
      <c r="G897" s="138">
        <v>0</v>
      </c>
      <c r="H897" s="145"/>
      <c r="I897" s="86" t="s">
        <v>78</v>
      </c>
      <c r="J897" s="81" t="s">
        <v>1527</v>
      </c>
      <c r="K897" s="141" t="s">
        <v>15564</v>
      </c>
      <c r="L897" s="248">
        <v>13950000</v>
      </c>
      <c r="M897" s="81" t="s">
        <v>73</v>
      </c>
      <c r="N897" s="145"/>
      <c r="O897" s="87" t="s">
        <v>11818</v>
      </c>
      <c r="P897" s="87">
        <v>1082902423</v>
      </c>
      <c r="Q897" s="150">
        <v>1535</v>
      </c>
      <c r="R897" s="169">
        <v>45125</v>
      </c>
      <c r="S897" s="252">
        <v>1814862000</v>
      </c>
      <c r="T897" s="169">
        <v>45128</v>
      </c>
      <c r="U897" s="566">
        <f>L897</f>
        <v>13950000</v>
      </c>
      <c r="V897" s="86" t="s">
        <v>70</v>
      </c>
      <c r="W897" s="143">
        <v>57461216</v>
      </c>
      <c r="X897" s="87" t="s">
        <v>11611</v>
      </c>
      <c r="Y897" s="145"/>
      <c r="Z897" s="201">
        <v>45128</v>
      </c>
      <c r="AA897" s="201">
        <v>45128</v>
      </c>
      <c r="AB897" s="201" t="s">
        <v>80</v>
      </c>
      <c r="AC897" s="201">
        <v>45260</v>
      </c>
      <c r="AD897" s="150">
        <f t="shared" si="67"/>
        <v>132</v>
      </c>
      <c r="AE897" s="150">
        <v>0</v>
      </c>
      <c r="AF897" s="567">
        <v>0</v>
      </c>
      <c r="AG897" s="150">
        <v>0</v>
      </c>
      <c r="AH897" s="156" t="s">
        <v>80</v>
      </c>
      <c r="AI897" s="150">
        <f t="shared" si="63"/>
        <v>0</v>
      </c>
      <c r="AJ897" s="143">
        <v>0</v>
      </c>
      <c r="AK897" s="248">
        <v>0</v>
      </c>
      <c r="AL897" s="86" t="s">
        <v>80</v>
      </c>
      <c r="AM897" s="150">
        <v>0</v>
      </c>
      <c r="AN897" s="169" t="s">
        <v>80</v>
      </c>
      <c r="AO897" s="169" t="s">
        <v>80</v>
      </c>
      <c r="AP897" s="150">
        <f t="shared" si="66"/>
        <v>0</v>
      </c>
      <c r="AQ897" s="252">
        <f>+L897+AF897-AK897</f>
        <v>13950000</v>
      </c>
      <c r="AR897" s="86" t="s">
        <v>115</v>
      </c>
      <c r="AS897" s="143">
        <v>0</v>
      </c>
      <c r="AT897" s="203" t="s">
        <v>80</v>
      </c>
      <c r="AU897" s="248">
        <v>10850000</v>
      </c>
      <c r="AV897" s="364">
        <f t="shared" si="64"/>
        <v>3100000</v>
      </c>
      <c r="AW897" s="133">
        <f t="shared" si="65"/>
        <v>0.77777777777777779</v>
      </c>
      <c r="AX897" s="201" t="s">
        <v>80</v>
      </c>
      <c r="AY897" s="86" t="s">
        <v>72</v>
      </c>
      <c r="AZ897" s="145" t="s">
        <v>15565</v>
      </c>
      <c r="BA897" s="81" t="s">
        <v>71</v>
      </c>
      <c r="BB897" s="81" t="s">
        <v>71</v>
      </c>
    </row>
    <row r="898" spans="2:54" s="296" customFormat="1" ht="15" customHeight="1" x14ac:dyDescent="0.2">
      <c r="B898" s="247">
        <v>2023</v>
      </c>
      <c r="C898" s="81">
        <v>891780111</v>
      </c>
      <c r="D898" s="82" t="s">
        <v>68</v>
      </c>
      <c r="E898" s="144" t="s">
        <v>15566</v>
      </c>
      <c r="F898" s="145" t="s">
        <v>15567</v>
      </c>
      <c r="G898" s="138">
        <v>0</v>
      </c>
      <c r="H898" s="145"/>
      <c r="I898" s="86" t="s">
        <v>78</v>
      </c>
      <c r="J898" s="81" t="s">
        <v>12415</v>
      </c>
      <c r="K898" s="141" t="s">
        <v>15568</v>
      </c>
      <c r="L898" s="248">
        <v>11600000</v>
      </c>
      <c r="M898" s="81" t="s">
        <v>73</v>
      </c>
      <c r="N898" s="145"/>
      <c r="O898" s="87" t="s">
        <v>13155</v>
      </c>
      <c r="P898" s="87">
        <v>57464899</v>
      </c>
      <c r="Q898" s="150">
        <v>1503</v>
      </c>
      <c r="R898" s="169">
        <v>45119</v>
      </c>
      <c r="S898" s="252">
        <v>57600000</v>
      </c>
      <c r="T898" s="169">
        <v>45128</v>
      </c>
      <c r="U898" s="566">
        <f>L898</f>
        <v>11600000</v>
      </c>
      <c r="V898" s="86" t="s">
        <v>70</v>
      </c>
      <c r="W898" s="143">
        <v>36722626</v>
      </c>
      <c r="X898" s="87" t="s">
        <v>12444</v>
      </c>
      <c r="Y898" s="145"/>
      <c r="Z898" s="201">
        <v>45128</v>
      </c>
      <c r="AA898" s="201">
        <v>45131</v>
      </c>
      <c r="AB898" s="201" t="s">
        <v>80</v>
      </c>
      <c r="AC898" s="201">
        <v>45254</v>
      </c>
      <c r="AD898" s="150">
        <f t="shared" si="67"/>
        <v>123</v>
      </c>
      <c r="AE898" s="150">
        <v>0</v>
      </c>
      <c r="AF898" s="567">
        <v>0</v>
      </c>
      <c r="AG898" s="150">
        <v>0</v>
      </c>
      <c r="AH898" s="156" t="s">
        <v>80</v>
      </c>
      <c r="AI898" s="150">
        <f t="shared" si="63"/>
        <v>0</v>
      </c>
      <c r="AJ898" s="143">
        <v>0</v>
      </c>
      <c r="AK898" s="248">
        <v>0</v>
      </c>
      <c r="AL898" s="86" t="s">
        <v>80</v>
      </c>
      <c r="AM898" s="150">
        <v>0</v>
      </c>
      <c r="AN898" s="169" t="s">
        <v>80</v>
      </c>
      <c r="AO898" s="169" t="s">
        <v>80</v>
      </c>
      <c r="AP898" s="150">
        <f t="shared" si="66"/>
        <v>0</v>
      </c>
      <c r="AQ898" s="252">
        <f>+L898+AF898-AK898</f>
        <v>11600000</v>
      </c>
      <c r="AR898" s="86" t="s">
        <v>115</v>
      </c>
      <c r="AS898" s="143">
        <v>0</v>
      </c>
      <c r="AT898" s="203" t="s">
        <v>80</v>
      </c>
      <c r="AU898" s="248">
        <v>9280000</v>
      </c>
      <c r="AV898" s="364">
        <f t="shared" si="64"/>
        <v>2320000</v>
      </c>
      <c r="AW898" s="133">
        <f t="shared" si="65"/>
        <v>0.8</v>
      </c>
      <c r="AX898" s="201" t="s">
        <v>80</v>
      </c>
      <c r="AY898" s="86" t="s">
        <v>72</v>
      </c>
      <c r="AZ898" s="145" t="s">
        <v>15569</v>
      </c>
      <c r="BA898" s="81" t="s">
        <v>71</v>
      </c>
      <c r="BB898" s="81" t="s">
        <v>71</v>
      </c>
    </row>
    <row r="899" spans="2:54" s="296" customFormat="1" ht="15" customHeight="1" x14ac:dyDescent="0.2">
      <c r="B899" s="247">
        <v>2023</v>
      </c>
      <c r="C899" s="81">
        <v>891780111</v>
      </c>
      <c r="D899" s="82" t="s">
        <v>68</v>
      </c>
      <c r="E899" s="144" t="s">
        <v>15570</v>
      </c>
      <c r="F899" s="145" t="s">
        <v>15571</v>
      </c>
      <c r="G899" s="138">
        <v>0</v>
      </c>
      <c r="H899" s="145"/>
      <c r="I899" s="86" t="s">
        <v>78</v>
      </c>
      <c r="J899" s="81" t="s">
        <v>1527</v>
      </c>
      <c r="K899" s="141" t="s">
        <v>15572</v>
      </c>
      <c r="L899" s="248">
        <v>12600000</v>
      </c>
      <c r="M899" s="81" t="s">
        <v>73</v>
      </c>
      <c r="N899" s="145"/>
      <c r="O899" s="87" t="s">
        <v>235</v>
      </c>
      <c r="P899" s="87">
        <v>1082992753</v>
      </c>
      <c r="Q899" s="150">
        <v>1535</v>
      </c>
      <c r="R899" s="169">
        <v>45125</v>
      </c>
      <c r="S899" s="252">
        <v>1814862000</v>
      </c>
      <c r="T899" s="169">
        <v>45128</v>
      </c>
      <c r="U899" s="566">
        <f>L899</f>
        <v>12600000</v>
      </c>
      <c r="V899" s="86" t="s">
        <v>70</v>
      </c>
      <c r="W899" s="143">
        <v>36718996</v>
      </c>
      <c r="X899" s="87" t="s">
        <v>11828</v>
      </c>
      <c r="Y899" s="145"/>
      <c r="Z899" s="201">
        <v>45128</v>
      </c>
      <c r="AA899" s="201">
        <v>45128</v>
      </c>
      <c r="AB899" s="201" t="s">
        <v>80</v>
      </c>
      <c r="AC899" s="201">
        <v>45260</v>
      </c>
      <c r="AD899" s="150">
        <f t="shared" si="67"/>
        <v>132</v>
      </c>
      <c r="AE899" s="150">
        <v>0</v>
      </c>
      <c r="AF899" s="567">
        <v>0</v>
      </c>
      <c r="AG899" s="150">
        <v>0</v>
      </c>
      <c r="AH899" s="156" t="s">
        <v>80</v>
      </c>
      <c r="AI899" s="150">
        <f t="shared" si="63"/>
        <v>0</v>
      </c>
      <c r="AJ899" s="143">
        <v>0</v>
      </c>
      <c r="AK899" s="248">
        <v>0</v>
      </c>
      <c r="AL899" s="86" t="s">
        <v>80</v>
      </c>
      <c r="AM899" s="150">
        <v>0</v>
      </c>
      <c r="AN899" s="169" t="s">
        <v>80</v>
      </c>
      <c r="AO899" s="169" t="s">
        <v>80</v>
      </c>
      <c r="AP899" s="150">
        <f t="shared" si="66"/>
        <v>0</v>
      </c>
      <c r="AQ899" s="252">
        <f>+L899+AF899-AK899</f>
        <v>12600000</v>
      </c>
      <c r="AR899" s="86" t="s">
        <v>115</v>
      </c>
      <c r="AS899" s="143">
        <v>0</v>
      </c>
      <c r="AT899" s="203" t="s">
        <v>80</v>
      </c>
      <c r="AU899" s="248">
        <v>9800000</v>
      </c>
      <c r="AV899" s="364">
        <f t="shared" si="64"/>
        <v>2800000</v>
      </c>
      <c r="AW899" s="133">
        <f t="shared" si="65"/>
        <v>0.77777777777777779</v>
      </c>
      <c r="AX899" s="201" t="s">
        <v>80</v>
      </c>
      <c r="AY899" s="86" t="s">
        <v>72</v>
      </c>
      <c r="AZ899" s="145" t="s">
        <v>15573</v>
      </c>
      <c r="BA899" s="81" t="s">
        <v>71</v>
      </c>
      <c r="BB899" s="81" t="s">
        <v>71</v>
      </c>
    </row>
    <row r="900" spans="2:54" s="296" customFormat="1" ht="15" customHeight="1" x14ac:dyDescent="0.2">
      <c r="B900" s="247">
        <v>2023</v>
      </c>
      <c r="C900" s="81">
        <v>891780111</v>
      </c>
      <c r="D900" s="82" t="s">
        <v>68</v>
      </c>
      <c r="E900" s="144" t="s">
        <v>15574</v>
      </c>
      <c r="F900" s="145" t="s">
        <v>15575</v>
      </c>
      <c r="G900" s="138">
        <v>0</v>
      </c>
      <c r="H900" s="145"/>
      <c r="I900" s="86" t="s">
        <v>78</v>
      </c>
      <c r="J900" s="81" t="s">
        <v>1527</v>
      </c>
      <c r="K900" s="141" t="s">
        <v>15576</v>
      </c>
      <c r="L900" s="248">
        <v>8550000</v>
      </c>
      <c r="M900" s="81" t="s">
        <v>73</v>
      </c>
      <c r="N900" s="145"/>
      <c r="O900" s="87" t="s">
        <v>13604</v>
      </c>
      <c r="P900" s="87">
        <v>36729283</v>
      </c>
      <c r="Q900" s="150">
        <v>1535</v>
      </c>
      <c r="R900" s="169">
        <v>45125</v>
      </c>
      <c r="S900" s="252">
        <v>1814862000</v>
      </c>
      <c r="T900" s="169">
        <v>45131</v>
      </c>
      <c r="U900" s="566">
        <f>L900</f>
        <v>8550000</v>
      </c>
      <c r="V900" s="86" t="s">
        <v>70</v>
      </c>
      <c r="W900" s="143">
        <v>36718996</v>
      </c>
      <c r="X900" s="87" t="s">
        <v>11828</v>
      </c>
      <c r="Y900" s="145"/>
      <c r="Z900" s="201">
        <v>45131</v>
      </c>
      <c r="AA900" s="201">
        <v>45131</v>
      </c>
      <c r="AB900" s="201" t="s">
        <v>80</v>
      </c>
      <c r="AC900" s="201">
        <v>45260</v>
      </c>
      <c r="AD900" s="150">
        <f t="shared" si="67"/>
        <v>129</v>
      </c>
      <c r="AE900" s="150">
        <v>0</v>
      </c>
      <c r="AF900" s="567">
        <v>0</v>
      </c>
      <c r="AG900" s="150">
        <v>0</v>
      </c>
      <c r="AH900" s="156" t="s">
        <v>80</v>
      </c>
      <c r="AI900" s="150">
        <f t="shared" si="63"/>
        <v>0</v>
      </c>
      <c r="AJ900" s="143">
        <v>0</v>
      </c>
      <c r="AK900" s="248">
        <v>0</v>
      </c>
      <c r="AL900" s="86" t="s">
        <v>80</v>
      </c>
      <c r="AM900" s="150">
        <v>0</v>
      </c>
      <c r="AN900" s="169" t="s">
        <v>80</v>
      </c>
      <c r="AO900" s="169" t="s">
        <v>80</v>
      </c>
      <c r="AP900" s="150">
        <f t="shared" si="66"/>
        <v>0</v>
      </c>
      <c r="AQ900" s="252">
        <f>+L900+AF900-AK900</f>
        <v>8550000</v>
      </c>
      <c r="AR900" s="86" t="s">
        <v>115</v>
      </c>
      <c r="AS900" s="143">
        <v>0</v>
      </c>
      <c r="AT900" s="203" t="s">
        <v>80</v>
      </c>
      <c r="AU900" s="248">
        <v>6650000</v>
      </c>
      <c r="AV900" s="364">
        <f t="shared" si="64"/>
        <v>1900000</v>
      </c>
      <c r="AW900" s="133">
        <f t="shared" si="65"/>
        <v>0.77777777777777779</v>
      </c>
      <c r="AX900" s="201" t="s">
        <v>80</v>
      </c>
      <c r="AY900" s="86" t="s">
        <v>72</v>
      </c>
      <c r="AZ900" s="145" t="s">
        <v>15577</v>
      </c>
      <c r="BA900" s="81" t="s">
        <v>71</v>
      </c>
      <c r="BB900" s="81" t="s">
        <v>71</v>
      </c>
    </row>
    <row r="901" spans="2:54" s="296" customFormat="1" ht="15" customHeight="1" x14ac:dyDescent="0.2">
      <c r="B901" s="247">
        <v>2023</v>
      </c>
      <c r="C901" s="81">
        <v>891780111</v>
      </c>
      <c r="D901" s="82" t="s">
        <v>68</v>
      </c>
      <c r="E901" s="144" t="s">
        <v>15578</v>
      </c>
      <c r="F901" s="145" t="s">
        <v>15579</v>
      </c>
      <c r="G901" s="138">
        <v>0</v>
      </c>
      <c r="H901" s="145"/>
      <c r="I901" s="86" t="s">
        <v>78</v>
      </c>
      <c r="J901" s="81" t="s">
        <v>1527</v>
      </c>
      <c r="K901" s="141" t="s">
        <v>15580</v>
      </c>
      <c r="L901" s="248">
        <v>12600000</v>
      </c>
      <c r="M901" s="81" t="s">
        <v>73</v>
      </c>
      <c r="N901" s="145"/>
      <c r="O901" s="87" t="s">
        <v>13194</v>
      </c>
      <c r="P901" s="87">
        <v>57466453</v>
      </c>
      <c r="Q901" s="150">
        <v>1535</v>
      </c>
      <c r="R901" s="169">
        <v>45125</v>
      </c>
      <c r="S901" s="252">
        <v>1814862000</v>
      </c>
      <c r="T901" s="169">
        <v>45131</v>
      </c>
      <c r="U901" s="566">
        <f>L901</f>
        <v>12600000</v>
      </c>
      <c r="V901" s="86" t="s">
        <v>70</v>
      </c>
      <c r="W901" s="143">
        <v>36557666</v>
      </c>
      <c r="X901" s="87" t="s">
        <v>9555</v>
      </c>
      <c r="Y901" s="145"/>
      <c r="Z901" s="201">
        <v>45131</v>
      </c>
      <c r="AA901" s="201">
        <v>45131</v>
      </c>
      <c r="AB901" s="201" t="s">
        <v>80</v>
      </c>
      <c r="AC901" s="201">
        <v>45260</v>
      </c>
      <c r="AD901" s="150">
        <f t="shared" si="67"/>
        <v>129</v>
      </c>
      <c r="AE901" s="150">
        <v>0</v>
      </c>
      <c r="AF901" s="567">
        <v>0</v>
      </c>
      <c r="AG901" s="150">
        <v>0</v>
      </c>
      <c r="AH901" s="156" t="s">
        <v>80</v>
      </c>
      <c r="AI901" s="150">
        <f t="shared" si="63"/>
        <v>0</v>
      </c>
      <c r="AJ901" s="143">
        <v>0</v>
      </c>
      <c r="AK901" s="248">
        <v>0</v>
      </c>
      <c r="AL901" s="86" t="s">
        <v>80</v>
      </c>
      <c r="AM901" s="150">
        <v>0</v>
      </c>
      <c r="AN901" s="169" t="s">
        <v>80</v>
      </c>
      <c r="AO901" s="169" t="s">
        <v>80</v>
      </c>
      <c r="AP901" s="150">
        <f t="shared" si="66"/>
        <v>0</v>
      </c>
      <c r="AQ901" s="252">
        <f>+L901+AF901-AK901</f>
        <v>12600000</v>
      </c>
      <c r="AR901" s="86" t="s">
        <v>115</v>
      </c>
      <c r="AS901" s="143">
        <v>0</v>
      </c>
      <c r="AT901" s="203" t="s">
        <v>80</v>
      </c>
      <c r="AU901" s="248">
        <v>9800000</v>
      </c>
      <c r="AV901" s="364">
        <f t="shared" si="64"/>
        <v>2800000</v>
      </c>
      <c r="AW901" s="133">
        <f t="shared" si="65"/>
        <v>0.77777777777777779</v>
      </c>
      <c r="AX901" s="201" t="s">
        <v>80</v>
      </c>
      <c r="AY901" s="86" t="s">
        <v>72</v>
      </c>
      <c r="AZ901" s="145" t="s">
        <v>15581</v>
      </c>
      <c r="BA901" s="81" t="s">
        <v>71</v>
      </c>
      <c r="BB901" s="81" t="s">
        <v>71</v>
      </c>
    </row>
    <row r="902" spans="2:54" s="296" customFormat="1" ht="15" customHeight="1" x14ac:dyDescent="0.2">
      <c r="B902" s="247">
        <v>2023</v>
      </c>
      <c r="C902" s="81">
        <v>891780111</v>
      </c>
      <c r="D902" s="82" t="s">
        <v>68</v>
      </c>
      <c r="E902" s="144" t="s">
        <v>15582</v>
      </c>
      <c r="F902" s="145" t="s">
        <v>15583</v>
      </c>
      <c r="G902" s="138">
        <v>0</v>
      </c>
      <c r="H902" s="145"/>
      <c r="I902" s="86" t="s">
        <v>78</v>
      </c>
      <c r="J902" s="81" t="s">
        <v>1527</v>
      </c>
      <c r="K902" s="141" t="s">
        <v>15584</v>
      </c>
      <c r="L902" s="248">
        <v>13950000</v>
      </c>
      <c r="M902" s="81" t="s">
        <v>73</v>
      </c>
      <c r="N902" s="145"/>
      <c r="O902" s="87" t="s">
        <v>12998</v>
      </c>
      <c r="P902" s="87">
        <v>3743095</v>
      </c>
      <c r="Q902" s="150">
        <v>1535</v>
      </c>
      <c r="R902" s="169">
        <v>45125</v>
      </c>
      <c r="S902" s="252">
        <v>1814862000</v>
      </c>
      <c r="T902" s="169">
        <v>45131</v>
      </c>
      <c r="U902" s="566">
        <f>L902</f>
        <v>13950000</v>
      </c>
      <c r="V902" s="86" t="s">
        <v>70</v>
      </c>
      <c r="W902" s="143">
        <v>85468846</v>
      </c>
      <c r="X902" s="87" t="s">
        <v>12983</v>
      </c>
      <c r="Y902" s="145"/>
      <c r="Z902" s="201">
        <v>45131</v>
      </c>
      <c r="AA902" s="201">
        <v>45131</v>
      </c>
      <c r="AB902" s="201" t="s">
        <v>80</v>
      </c>
      <c r="AC902" s="201">
        <v>45260</v>
      </c>
      <c r="AD902" s="150">
        <f t="shared" si="67"/>
        <v>129</v>
      </c>
      <c r="AE902" s="150">
        <v>0</v>
      </c>
      <c r="AF902" s="567">
        <v>0</v>
      </c>
      <c r="AG902" s="150">
        <v>0</v>
      </c>
      <c r="AH902" s="156" t="s">
        <v>80</v>
      </c>
      <c r="AI902" s="150">
        <f t="shared" si="63"/>
        <v>0</v>
      </c>
      <c r="AJ902" s="143">
        <v>0</v>
      </c>
      <c r="AK902" s="248">
        <v>0</v>
      </c>
      <c r="AL902" s="86" t="s">
        <v>80</v>
      </c>
      <c r="AM902" s="150">
        <v>0</v>
      </c>
      <c r="AN902" s="169" t="s">
        <v>80</v>
      </c>
      <c r="AO902" s="169" t="s">
        <v>80</v>
      </c>
      <c r="AP902" s="150">
        <f t="shared" si="66"/>
        <v>0</v>
      </c>
      <c r="AQ902" s="252">
        <f>+L902+AF902-AK902</f>
        <v>13950000</v>
      </c>
      <c r="AR902" s="86" t="s">
        <v>115</v>
      </c>
      <c r="AS902" s="143">
        <v>0</v>
      </c>
      <c r="AT902" s="203" t="s">
        <v>80</v>
      </c>
      <c r="AU902" s="248">
        <v>10850000</v>
      </c>
      <c r="AV902" s="364">
        <f t="shared" si="64"/>
        <v>3100000</v>
      </c>
      <c r="AW902" s="133">
        <f t="shared" si="65"/>
        <v>0.77777777777777779</v>
      </c>
      <c r="AX902" s="201" t="s">
        <v>80</v>
      </c>
      <c r="AY902" s="86" t="s">
        <v>72</v>
      </c>
      <c r="AZ902" s="145" t="s">
        <v>15585</v>
      </c>
      <c r="BA902" s="81" t="s">
        <v>71</v>
      </c>
      <c r="BB902" s="81" t="s">
        <v>71</v>
      </c>
    </row>
    <row r="903" spans="2:54" s="296" customFormat="1" ht="15" customHeight="1" x14ac:dyDescent="0.2">
      <c r="B903" s="247">
        <v>2023</v>
      </c>
      <c r="C903" s="81">
        <v>891780111</v>
      </c>
      <c r="D903" s="82" t="s">
        <v>68</v>
      </c>
      <c r="E903" s="144" t="s">
        <v>15586</v>
      </c>
      <c r="F903" s="145" t="s">
        <v>15587</v>
      </c>
      <c r="G903" s="138">
        <v>0</v>
      </c>
      <c r="H903" s="145"/>
      <c r="I903" s="86" t="s">
        <v>78</v>
      </c>
      <c r="J903" s="81" t="s">
        <v>1527</v>
      </c>
      <c r="K903" s="141" t="s">
        <v>15588</v>
      </c>
      <c r="L903" s="248">
        <v>12600000</v>
      </c>
      <c r="M903" s="81" t="s">
        <v>73</v>
      </c>
      <c r="N903" s="145"/>
      <c r="O903" s="87" t="s">
        <v>1890</v>
      </c>
      <c r="P903" s="87">
        <v>1081928917</v>
      </c>
      <c r="Q903" s="150">
        <v>1535</v>
      </c>
      <c r="R903" s="169">
        <v>45125</v>
      </c>
      <c r="S903" s="252">
        <v>1814862000</v>
      </c>
      <c r="T903" s="169">
        <v>45131</v>
      </c>
      <c r="U903" s="566">
        <f>L903</f>
        <v>12600000</v>
      </c>
      <c r="V903" s="86" t="s">
        <v>70</v>
      </c>
      <c r="W903" s="143">
        <v>36718996</v>
      </c>
      <c r="X903" s="87" t="s">
        <v>11828</v>
      </c>
      <c r="Y903" s="145"/>
      <c r="Z903" s="201">
        <v>45131</v>
      </c>
      <c r="AA903" s="201">
        <v>45131</v>
      </c>
      <c r="AB903" s="201" t="s">
        <v>80</v>
      </c>
      <c r="AC903" s="201">
        <v>45260</v>
      </c>
      <c r="AD903" s="150">
        <f t="shared" si="67"/>
        <v>129</v>
      </c>
      <c r="AE903" s="150">
        <v>0</v>
      </c>
      <c r="AF903" s="567">
        <v>0</v>
      </c>
      <c r="AG903" s="150">
        <v>0</v>
      </c>
      <c r="AH903" s="156" t="s">
        <v>80</v>
      </c>
      <c r="AI903" s="150">
        <f t="shared" ref="AI903:AI966" si="68">+IF(AH903="1800-01-01",0,AH903-AC903)</f>
        <v>0</v>
      </c>
      <c r="AJ903" s="143">
        <v>0</v>
      </c>
      <c r="AK903" s="248">
        <v>0</v>
      </c>
      <c r="AL903" s="86" t="s">
        <v>80</v>
      </c>
      <c r="AM903" s="150">
        <v>0</v>
      </c>
      <c r="AN903" s="169" t="s">
        <v>80</v>
      </c>
      <c r="AO903" s="169" t="s">
        <v>80</v>
      </c>
      <c r="AP903" s="150">
        <f t="shared" si="66"/>
        <v>0</v>
      </c>
      <c r="AQ903" s="252">
        <f>+L903+AF903-AK903</f>
        <v>12600000</v>
      </c>
      <c r="AR903" s="86" t="s">
        <v>115</v>
      </c>
      <c r="AS903" s="143">
        <v>0</v>
      </c>
      <c r="AT903" s="203" t="s">
        <v>80</v>
      </c>
      <c r="AU903" s="248">
        <v>9800000</v>
      </c>
      <c r="AV903" s="364">
        <f t="shared" ref="AV903:AV966" si="69">AQ903-AU903</f>
        <v>2800000</v>
      </c>
      <c r="AW903" s="133">
        <f t="shared" ref="AW903:AW966" si="70">+AU903/AQ903</f>
        <v>0.77777777777777779</v>
      </c>
      <c r="AX903" s="201" t="s">
        <v>80</v>
      </c>
      <c r="AY903" s="86" t="s">
        <v>72</v>
      </c>
      <c r="AZ903" s="145" t="s">
        <v>15589</v>
      </c>
      <c r="BA903" s="81" t="s">
        <v>71</v>
      </c>
      <c r="BB903" s="81" t="s">
        <v>71</v>
      </c>
    </row>
    <row r="904" spans="2:54" s="296" customFormat="1" ht="15" customHeight="1" x14ac:dyDescent="0.2">
      <c r="B904" s="247">
        <v>2023</v>
      </c>
      <c r="C904" s="81">
        <v>891780111</v>
      </c>
      <c r="D904" s="82" t="s">
        <v>68</v>
      </c>
      <c r="E904" s="144" t="s">
        <v>15590</v>
      </c>
      <c r="F904" s="145" t="s">
        <v>15591</v>
      </c>
      <c r="G904" s="138">
        <v>0</v>
      </c>
      <c r="H904" s="145"/>
      <c r="I904" s="86" t="s">
        <v>78</v>
      </c>
      <c r="J904" s="81" t="s">
        <v>1527</v>
      </c>
      <c r="K904" s="141" t="s">
        <v>15592</v>
      </c>
      <c r="L904" s="248">
        <v>12600000</v>
      </c>
      <c r="M904" s="81" t="s">
        <v>73</v>
      </c>
      <c r="N904" s="145"/>
      <c r="O904" s="87" t="s">
        <v>13369</v>
      </c>
      <c r="P904" s="87">
        <v>1083044605</v>
      </c>
      <c r="Q904" s="150">
        <v>1535</v>
      </c>
      <c r="R904" s="169">
        <v>45125</v>
      </c>
      <c r="S904" s="252">
        <v>1814862000</v>
      </c>
      <c r="T904" s="169">
        <v>45131</v>
      </c>
      <c r="U904" s="566">
        <f>L904</f>
        <v>12600000</v>
      </c>
      <c r="V904" s="86" t="s">
        <v>70</v>
      </c>
      <c r="W904" s="143">
        <v>36557666</v>
      </c>
      <c r="X904" s="87" t="s">
        <v>9555</v>
      </c>
      <c r="Y904" s="145"/>
      <c r="Z904" s="201">
        <v>45131</v>
      </c>
      <c r="AA904" s="201">
        <v>45131</v>
      </c>
      <c r="AB904" s="201" t="s">
        <v>80</v>
      </c>
      <c r="AC904" s="201">
        <v>45260</v>
      </c>
      <c r="AD904" s="150">
        <f t="shared" si="67"/>
        <v>129</v>
      </c>
      <c r="AE904" s="150">
        <v>0</v>
      </c>
      <c r="AF904" s="567">
        <v>0</v>
      </c>
      <c r="AG904" s="150">
        <v>0</v>
      </c>
      <c r="AH904" s="156" t="s">
        <v>80</v>
      </c>
      <c r="AI904" s="150">
        <f t="shared" si="68"/>
        <v>0</v>
      </c>
      <c r="AJ904" s="143">
        <v>0</v>
      </c>
      <c r="AK904" s="248">
        <v>0</v>
      </c>
      <c r="AL904" s="86" t="s">
        <v>80</v>
      </c>
      <c r="AM904" s="150">
        <v>0</v>
      </c>
      <c r="AN904" s="169" t="s">
        <v>80</v>
      </c>
      <c r="AO904" s="169" t="s">
        <v>80</v>
      </c>
      <c r="AP904" s="150">
        <f t="shared" ref="AP904:AP967" si="71">IFERROR(+IF(AN904="1800-01-01",0,AO904-AN904),0)</f>
        <v>0</v>
      </c>
      <c r="AQ904" s="252">
        <f>+L904+AF904-AK904</f>
        <v>12600000</v>
      </c>
      <c r="AR904" s="86" t="s">
        <v>115</v>
      </c>
      <c r="AS904" s="143">
        <v>0</v>
      </c>
      <c r="AT904" s="203" t="s">
        <v>80</v>
      </c>
      <c r="AU904" s="248">
        <v>9800000</v>
      </c>
      <c r="AV904" s="364">
        <f t="shared" si="69"/>
        <v>2800000</v>
      </c>
      <c r="AW904" s="133">
        <f t="shared" si="70"/>
        <v>0.77777777777777779</v>
      </c>
      <c r="AX904" s="201" t="s">
        <v>80</v>
      </c>
      <c r="AY904" s="86" t="s">
        <v>72</v>
      </c>
      <c r="AZ904" s="145" t="s">
        <v>15593</v>
      </c>
      <c r="BA904" s="81" t="s">
        <v>71</v>
      </c>
      <c r="BB904" s="81" t="s">
        <v>71</v>
      </c>
    </row>
    <row r="905" spans="2:54" s="296" customFormat="1" ht="15" customHeight="1" x14ac:dyDescent="0.2">
      <c r="B905" s="247">
        <v>2023</v>
      </c>
      <c r="C905" s="81">
        <v>891780111</v>
      </c>
      <c r="D905" s="82" t="s">
        <v>68</v>
      </c>
      <c r="E905" s="144" t="s">
        <v>15594</v>
      </c>
      <c r="F905" s="145" t="s">
        <v>15595</v>
      </c>
      <c r="G905" s="138">
        <v>0</v>
      </c>
      <c r="H905" s="145"/>
      <c r="I905" s="86" t="s">
        <v>78</v>
      </c>
      <c r="J905" s="81" t="s">
        <v>1527</v>
      </c>
      <c r="K905" s="141" t="s">
        <v>15596</v>
      </c>
      <c r="L905" s="248">
        <v>15300000</v>
      </c>
      <c r="M905" s="81" t="s">
        <v>73</v>
      </c>
      <c r="N905" s="145"/>
      <c r="O905" s="87" t="s">
        <v>12262</v>
      </c>
      <c r="P905" s="87">
        <v>85152680</v>
      </c>
      <c r="Q905" s="150">
        <v>1535</v>
      </c>
      <c r="R905" s="169">
        <v>45125</v>
      </c>
      <c r="S905" s="252">
        <v>1814862000</v>
      </c>
      <c r="T905" s="169">
        <v>45131</v>
      </c>
      <c r="U905" s="566">
        <f>L905</f>
        <v>15300000</v>
      </c>
      <c r="V905" s="86" t="s">
        <v>70</v>
      </c>
      <c r="W905" s="143">
        <v>57441846</v>
      </c>
      <c r="X905" s="87" t="s">
        <v>12074</v>
      </c>
      <c r="Y905" s="145"/>
      <c r="Z905" s="201">
        <v>45131</v>
      </c>
      <c r="AA905" s="201">
        <v>45131</v>
      </c>
      <c r="AB905" s="201" t="s">
        <v>80</v>
      </c>
      <c r="AC905" s="201">
        <v>45260</v>
      </c>
      <c r="AD905" s="150">
        <f t="shared" si="67"/>
        <v>129</v>
      </c>
      <c r="AE905" s="150">
        <v>0</v>
      </c>
      <c r="AF905" s="567">
        <v>0</v>
      </c>
      <c r="AG905" s="150">
        <v>0</v>
      </c>
      <c r="AH905" s="156" t="s">
        <v>80</v>
      </c>
      <c r="AI905" s="150">
        <f t="shared" si="68"/>
        <v>0</v>
      </c>
      <c r="AJ905" s="143">
        <v>0</v>
      </c>
      <c r="AK905" s="248">
        <v>0</v>
      </c>
      <c r="AL905" s="86" t="s">
        <v>80</v>
      </c>
      <c r="AM905" s="150">
        <v>0</v>
      </c>
      <c r="AN905" s="169" t="s">
        <v>80</v>
      </c>
      <c r="AO905" s="169" t="s">
        <v>80</v>
      </c>
      <c r="AP905" s="150">
        <f t="shared" si="71"/>
        <v>0</v>
      </c>
      <c r="AQ905" s="252">
        <f>+L905+AF905-AK905</f>
        <v>15300000</v>
      </c>
      <c r="AR905" s="86" t="s">
        <v>115</v>
      </c>
      <c r="AS905" s="143">
        <v>0</v>
      </c>
      <c r="AT905" s="203" t="s">
        <v>80</v>
      </c>
      <c r="AU905" s="248">
        <v>8500000</v>
      </c>
      <c r="AV905" s="364">
        <f t="shared" si="69"/>
        <v>6800000</v>
      </c>
      <c r="AW905" s="133">
        <f t="shared" si="70"/>
        <v>0.55555555555555558</v>
      </c>
      <c r="AX905" s="201" t="s">
        <v>80</v>
      </c>
      <c r="AY905" s="86" t="s">
        <v>72</v>
      </c>
      <c r="AZ905" s="145" t="s">
        <v>15597</v>
      </c>
      <c r="BA905" s="81" t="s">
        <v>71</v>
      </c>
      <c r="BB905" s="81" t="s">
        <v>71</v>
      </c>
    </row>
    <row r="906" spans="2:54" s="296" customFormat="1" ht="15" customHeight="1" x14ac:dyDescent="0.2">
      <c r="B906" s="247">
        <v>2023</v>
      </c>
      <c r="C906" s="81">
        <v>891780111</v>
      </c>
      <c r="D906" s="82" t="s">
        <v>68</v>
      </c>
      <c r="E906" s="144" t="s">
        <v>15598</v>
      </c>
      <c r="F906" s="145" t="s">
        <v>15599</v>
      </c>
      <c r="G906" s="138">
        <v>0</v>
      </c>
      <c r="H906" s="145"/>
      <c r="I906" s="86" t="s">
        <v>78</v>
      </c>
      <c r="J906" s="81" t="s">
        <v>1527</v>
      </c>
      <c r="K906" s="141" t="s">
        <v>15600</v>
      </c>
      <c r="L906" s="248">
        <v>12600000</v>
      </c>
      <c r="M906" s="81" t="s">
        <v>73</v>
      </c>
      <c r="N906" s="145"/>
      <c r="O906" s="87" t="s">
        <v>14302</v>
      </c>
      <c r="P906" s="87">
        <v>39143698</v>
      </c>
      <c r="Q906" s="150">
        <v>1535</v>
      </c>
      <c r="R906" s="169">
        <v>45125</v>
      </c>
      <c r="S906" s="252">
        <v>1814862000</v>
      </c>
      <c r="T906" s="169">
        <v>45131</v>
      </c>
      <c r="U906" s="566">
        <f>L906</f>
        <v>12600000</v>
      </c>
      <c r="V906" s="86" t="s">
        <v>70</v>
      </c>
      <c r="W906" s="143">
        <v>36557666</v>
      </c>
      <c r="X906" s="87" t="s">
        <v>9555</v>
      </c>
      <c r="Y906" s="145"/>
      <c r="Z906" s="201">
        <v>45131</v>
      </c>
      <c r="AA906" s="201">
        <v>45131</v>
      </c>
      <c r="AB906" s="201" t="s">
        <v>80</v>
      </c>
      <c r="AC906" s="201">
        <v>45260</v>
      </c>
      <c r="AD906" s="150">
        <f t="shared" si="67"/>
        <v>129</v>
      </c>
      <c r="AE906" s="150">
        <v>0</v>
      </c>
      <c r="AF906" s="567">
        <v>0</v>
      </c>
      <c r="AG906" s="150">
        <v>0</v>
      </c>
      <c r="AH906" s="156" t="s">
        <v>80</v>
      </c>
      <c r="AI906" s="150">
        <f t="shared" si="68"/>
        <v>0</v>
      </c>
      <c r="AJ906" s="143">
        <v>0</v>
      </c>
      <c r="AK906" s="248">
        <v>0</v>
      </c>
      <c r="AL906" s="86" t="s">
        <v>80</v>
      </c>
      <c r="AM906" s="150">
        <v>0</v>
      </c>
      <c r="AN906" s="169" t="s">
        <v>80</v>
      </c>
      <c r="AO906" s="169" t="s">
        <v>80</v>
      </c>
      <c r="AP906" s="150">
        <f t="shared" si="71"/>
        <v>0</v>
      </c>
      <c r="AQ906" s="252">
        <f>+L906+AF906-AK906</f>
        <v>12600000</v>
      </c>
      <c r="AR906" s="86" t="s">
        <v>115</v>
      </c>
      <c r="AS906" s="143">
        <v>0</v>
      </c>
      <c r="AT906" s="203" t="s">
        <v>80</v>
      </c>
      <c r="AU906" s="248">
        <v>9800000</v>
      </c>
      <c r="AV906" s="364">
        <f t="shared" si="69"/>
        <v>2800000</v>
      </c>
      <c r="AW906" s="133">
        <f t="shared" si="70"/>
        <v>0.77777777777777779</v>
      </c>
      <c r="AX906" s="201" t="s">
        <v>80</v>
      </c>
      <c r="AY906" s="86" t="s">
        <v>72</v>
      </c>
      <c r="AZ906" s="145" t="s">
        <v>15601</v>
      </c>
      <c r="BA906" s="81" t="s">
        <v>71</v>
      </c>
      <c r="BB906" s="81" t="s">
        <v>71</v>
      </c>
    </row>
    <row r="907" spans="2:54" s="296" customFormat="1" ht="15" customHeight="1" x14ac:dyDescent="0.2">
      <c r="B907" s="247">
        <v>2023</v>
      </c>
      <c r="C907" s="81">
        <v>891780111</v>
      </c>
      <c r="D907" s="82" t="s">
        <v>68</v>
      </c>
      <c r="E907" s="144" t="s">
        <v>15602</v>
      </c>
      <c r="F907" s="145" t="s">
        <v>15603</v>
      </c>
      <c r="G907" s="138">
        <v>0</v>
      </c>
      <c r="H907" s="145"/>
      <c r="I907" s="86" t="s">
        <v>78</v>
      </c>
      <c r="J907" s="81" t="s">
        <v>1527</v>
      </c>
      <c r="K907" s="141" t="s">
        <v>15604</v>
      </c>
      <c r="L907" s="248">
        <v>9900000</v>
      </c>
      <c r="M907" s="81" t="s">
        <v>73</v>
      </c>
      <c r="N907" s="145"/>
      <c r="O907" s="87" t="s">
        <v>14009</v>
      </c>
      <c r="P907" s="87">
        <v>36724297</v>
      </c>
      <c r="Q907" s="150">
        <v>1535</v>
      </c>
      <c r="R907" s="169">
        <v>45125</v>
      </c>
      <c r="S907" s="252">
        <v>1814862000</v>
      </c>
      <c r="T907" s="169">
        <v>45131</v>
      </c>
      <c r="U907" s="566">
        <f>L907</f>
        <v>9900000</v>
      </c>
      <c r="V907" s="86" t="s">
        <v>70</v>
      </c>
      <c r="W907" s="143">
        <v>57441846</v>
      </c>
      <c r="X907" s="87" t="s">
        <v>12074</v>
      </c>
      <c r="Y907" s="145"/>
      <c r="Z907" s="201">
        <v>45131</v>
      </c>
      <c r="AA907" s="201">
        <v>45131</v>
      </c>
      <c r="AB907" s="201" t="s">
        <v>80</v>
      </c>
      <c r="AC907" s="201">
        <v>45260</v>
      </c>
      <c r="AD907" s="150">
        <f t="shared" si="67"/>
        <v>129</v>
      </c>
      <c r="AE907" s="150">
        <v>0</v>
      </c>
      <c r="AF907" s="567">
        <v>0</v>
      </c>
      <c r="AG907" s="150">
        <v>0</v>
      </c>
      <c r="AH907" s="156" t="s">
        <v>80</v>
      </c>
      <c r="AI907" s="150">
        <f t="shared" si="68"/>
        <v>0</v>
      </c>
      <c r="AJ907" s="143">
        <v>0</v>
      </c>
      <c r="AK907" s="248">
        <v>0</v>
      </c>
      <c r="AL907" s="86" t="s">
        <v>80</v>
      </c>
      <c r="AM907" s="150">
        <v>0</v>
      </c>
      <c r="AN907" s="169" t="s">
        <v>80</v>
      </c>
      <c r="AO907" s="169" t="s">
        <v>80</v>
      </c>
      <c r="AP907" s="150">
        <f t="shared" si="71"/>
        <v>0</v>
      </c>
      <c r="AQ907" s="252">
        <f>+L907+AF907-AK907</f>
        <v>9900000</v>
      </c>
      <c r="AR907" s="86" t="s">
        <v>115</v>
      </c>
      <c r="AS907" s="143">
        <v>0</v>
      </c>
      <c r="AT907" s="203" t="s">
        <v>80</v>
      </c>
      <c r="AU907" s="248">
        <v>7700000</v>
      </c>
      <c r="AV907" s="364">
        <f t="shared" si="69"/>
        <v>2200000</v>
      </c>
      <c r="AW907" s="133">
        <f t="shared" si="70"/>
        <v>0.77777777777777779</v>
      </c>
      <c r="AX907" s="201" t="s">
        <v>80</v>
      </c>
      <c r="AY907" s="86" t="s">
        <v>72</v>
      </c>
      <c r="AZ907" s="145" t="s">
        <v>15605</v>
      </c>
      <c r="BA907" s="81" t="s">
        <v>71</v>
      </c>
      <c r="BB907" s="81" t="s">
        <v>71</v>
      </c>
    </row>
    <row r="908" spans="2:54" s="296" customFormat="1" ht="15" customHeight="1" x14ac:dyDescent="0.2">
      <c r="B908" s="247">
        <v>2023</v>
      </c>
      <c r="C908" s="81">
        <v>891780111</v>
      </c>
      <c r="D908" s="82" t="s">
        <v>68</v>
      </c>
      <c r="E908" s="144" t="s">
        <v>15606</v>
      </c>
      <c r="F908" s="145" t="s">
        <v>15607</v>
      </c>
      <c r="G908" s="138">
        <v>0</v>
      </c>
      <c r="H908" s="145"/>
      <c r="I908" s="86" t="s">
        <v>78</v>
      </c>
      <c r="J908" s="81" t="s">
        <v>1527</v>
      </c>
      <c r="K908" s="141" t="s">
        <v>15608</v>
      </c>
      <c r="L908" s="248">
        <v>11250000</v>
      </c>
      <c r="M908" s="81" t="s">
        <v>73</v>
      </c>
      <c r="N908" s="145"/>
      <c r="O908" s="87" t="s">
        <v>14260</v>
      </c>
      <c r="P908" s="87">
        <v>1066095376</v>
      </c>
      <c r="Q908" s="150">
        <v>1535</v>
      </c>
      <c r="R908" s="169">
        <v>45125</v>
      </c>
      <c r="S908" s="252">
        <v>1814862000</v>
      </c>
      <c r="T908" s="169">
        <v>45131</v>
      </c>
      <c r="U908" s="566">
        <f>L908</f>
        <v>11250000</v>
      </c>
      <c r="V908" s="86" t="s">
        <v>70</v>
      </c>
      <c r="W908" s="143">
        <v>36557666</v>
      </c>
      <c r="X908" s="87" t="s">
        <v>9555</v>
      </c>
      <c r="Y908" s="145"/>
      <c r="Z908" s="201">
        <v>45131</v>
      </c>
      <c r="AA908" s="201">
        <v>45131</v>
      </c>
      <c r="AB908" s="201" t="s">
        <v>80</v>
      </c>
      <c r="AC908" s="201">
        <v>45260</v>
      </c>
      <c r="AD908" s="150">
        <f t="shared" si="67"/>
        <v>129</v>
      </c>
      <c r="AE908" s="150">
        <v>0</v>
      </c>
      <c r="AF908" s="567">
        <v>0</v>
      </c>
      <c r="AG908" s="150">
        <v>0</v>
      </c>
      <c r="AH908" s="156" t="s">
        <v>80</v>
      </c>
      <c r="AI908" s="150">
        <f t="shared" si="68"/>
        <v>0</v>
      </c>
      <c r="AJ908" s="143">
        <v>0</v>
      </c>
      <c r="AK908" s="248">
        <v>0</v>
      </c>
      <c r="AL908" s="86" t="s">
        <v>80</v>
      </c>
      <c r="AM908" s="150">
        <v>0</v>
      </c>
      <c r="AN908" s="169" t="s">
        <v>80</v>
      </c>
      <c r="AO908" s="169" t="s">
        <v>80</v>
      </c>
      <c r="AP908" s="150">
        <f t="shared" si="71"/>
        <v>0</v>
      </c>
      <c r="AQ908" s="252">
        <f>+L908+AF908-AK908</f>
        <v>11250000</v>
      </c>
      <c r="AR908" s="86" t="s">
        <v>115</v>
      </c>
      <c r="AS908" s="143">
        <v>0</v>
      </c>
      <c r="AT908" s="203" t="s">
        <v>80</v>
      </c>
      <c r="AU908" s="248">
        <v>8750000</v>
      </c>
      <c r="AV908" s="364">
        <f t="shared" si="69"/>
        <v>2500000</v>
      </c>
      <c r="AW908" s="133">
        <f t="shared" si="70"/>
        <v>0.77777777777777779</v>
      </c>
      <c r="AX908" s="201" t="s">
        <v>80</v>
      </c>
      <c r="AY908" s="86" t="s">
        <v>72</v>
      </c>
      <c r="AZ908" s="145" t="s">
        <v>15609</v>
      </c>
      <c r="BA908" s="81" t="s">
        <v>71</v>
      </c>
      <c r="BB908" s="81" t="s">
        <v>71</v>
      </c>
    </row>
    <row r="909" spans="2:54" s="296" customFormat="1" ht="15" customHeight="1" x14ac:dyDescent="0.2">
      <c r="B909" s="247">
        <v>2023</v>
      </c>
      <c r="C909" s="81">
        <v>891780111</v>
      </c>
      <c r="D909" s="82" t="s">
        <v>68</v>
      </c>
      <c r="E909" s="144" t="s">
        <v>15610</v>
      </c>
      <c r="F909" s="145" t="s">
        <v>15611</v>
      </c>
      <c r="G909" s="138">
        <v>0</v>
      </c>
      <c r="H909" s="145"/>
      <c r="I909" s="86" t="s">
        <v>78</v>
      </c>
      <c r="J909" s="81" t="s">
        <v>1527</v>
      </c>
      <c r="K909" s="141" t="s">
        <v>15612</v>
      </c>
      <c r="L909" s="248">
        <v>9900000</v>
      </c>
      <c r="M909" s="81" t="s">
        <v>73</v>
      </c>
      <c r="N909" s="145"/>
      <c r="O909" s="87" t="s">
        <v>12982</v>
      </c>
      <c r="P909" s="87">
        <v>1083554638</v>
      </c>
      <c r="Q909" s="150">
        <v>1535</v>
      </c>
      <c r="R909" s="169">
        <v>45125</v>
      </c>
      <c r="S909" s="252">
        <v>1814862000</v>
      </c>
      <c r="T909" s="169">
        <v>45131</v>
      </c>
      <c r="U909" s="566">
        <f>L909</f>
        <v>9900000</v>
      </c>
      <c r="V909" s="86" t="s">
        <v>70</v>
      </c>
      <c r="W909" s="143">
        <v>85468846</v>
      </c>
      <c r="X909" s="87" t="s">
        <v>12983</v>
      </c>
      <c r="Y909" s="145"/>
      <c r="Z909" s="201">
        <v>45131</v>
      </c>
      <c r="AA909" s="201">
        <v>45131</v>
      </c>
      <c r="AB909" s="201" t="s">
        <v>80</v>
      </c>
      <c r="AC909" s="201">
        <v>45260</v>
      </c>
      <c r="AD909" s="150">
        <f t="shared" si="67"/>
        <v>129</v>
      </c>
      <c r="AE909" s="150">
        <v>0</v>
      </c>
      <c r="AF909" s="567">
        <v>0</v>
      </c>
      <c r="AG909" s="150">
        <v>0</v>
      </c>
      <c r="AH909" s="156" t="s">
        <v>80</v>
      </c>
      <c r="AI909" s="150">
        <f t="shared" si="68"/>
        <v>0</v>
      </c>
      <c r="AJ909" s="143">
        <v>0</v>
      </c>
      <c r="AK909" s="248">
        <v>0</v>
      </c>
      <c r="AL909" s="86" t="s">
        <v>80</v>
      </c>
      <c r="AM909" s="150">
        <v>0</v>
      </c>
      <c r="AN909" s="169" t="s">
        <v>80</v>
      </c>
      <c r="AO909" s="169" t="s">
        <v>80</v>
      </c>
      <c r="AP909" s="150">
        <f t="shared" si="71"/>
        <v>0</v>
      </c>
      <c r="AQ909" s="252">
        <f>+L909+AF909-AK909</f>
        <v>9900000</v>
      </c>
      <c r="AR909" s="86" t="s">
        <v>115</v>
      </c>
      <c r="AS909" s="143">
        <v>0</v>
      </c>
      <c r="AT909" s="203" t="s">
        <v>80</v>
      </c>
      <c r="AU909" s="248">
        <v>5500000</v>
      </c>
      <c r="AV909" s="364">
        <f t="shared" si="69"/>
        <v>4400000</v>
      </c>
      <c r="AW909" s="133">
        <f t="shared" si="70"/>
        <v>0.55555555555555558</v>
      </c>
      <c r="AX909" s="201" t="s">
        <v>80</v>
      </c>
      <c r="AY909" s="86" t="s">
        <v>72</v>
      </c>
      <c r="AZ909" s="145" t="s">
        <v>15613</v>
      </c>
      <c r="BA909" s="81" t="s">
        <v>71</v>
      </c>
      <c r="BB909" s="81" t="s">
        <v>71</v>
      </c>
    </row>
    <row r="910" spans="2:54" s="296" customFormat="1" ht="15" customHeight="1" x14ac:dyDescent="0.2">
      <c r="B910" s="247">
        <v>2023</v>
      </c>
      <c r="C910" s="81">
        <v>891780111</v>
      </c>
      <c r="D910" s="82" t="s">
        <v>68</v>
      </c>
      <c r="E910" s="144" t="s">
        <v>15614</v>
      </c>
      <c r="F910" s="145" t="s">
        <v>15615</v>
      </c>
      <c r="G910" s="138">
        <v>0</v>
      </c>
      <c r="H910" s="145"/>
      <c r="I910" s="86" t="s">
        <v>78</v>
      </c>
      <c r="J910" s="81" t="s">
        <v>1527</v>
      </c>
      <c r="K910" s="141" t="s">
        <v>15616</v>
      </c>
      <c r="L910" s="248">
        <v>12600000</v>
      </c>
      <c r="M910" s="81" t="s">
        <v>73</v>
      </c>
      <c r="N910" s="145"/>
      <c r="O910" s="87" t="s">
        <v>13233</v>
      </c>
      <c r="P910" s="87">
        <v>1083008431</v>
      </c>
      <c r="Q910" s="150">
        <v>1535</v>
      </c>
      <c r="R910" s="169">
        <v>45125</v>
      </c>
      <c r="S910" s="252">
        <v>1814862000</v>
      </c>
      <c r="T910" s="169">
        <v>45131</v>
      </c>
      <c r="U910" s="566">
        <f>L910</f>
        <v>12600000</v>
      </c>
      <c r="V910" s="86" t="s">
        <v>70</v>
      </c>
      <c r="W910" s="143">
        <v>36557666</v>
      </c>
      <c r="X910" s="87" t="s">
        <v>9555</v>
      </c>
      <c r="Y910" s="145"/>
      <c r="Z910" s="201">
        <v>45131</v>
      </c>
      <c r="AA910" s="201">
        <v>45131</v>
      </c>
      <c r="AB910" s="201" t="s">
        <v>80</v>
      </c>
      <c r="AC910" s="201">
        <v>45260</v>
      </c>
      <c r="AD910" s="150">
        <f t="shared" si="67"/>
        <v>129</v>
      </c>
      <c r="AE910" s="150">
        <v>0</v>
      </c>
      <c r="AF910" s="567">
        <v>0</v>
      </c>
      <c r="AG910" s="150">
        <v>0</v>
      </c>
      <c r="AH910" s="156" t="s">
        <v>80</v>
      </c>
      <c r="AI910" s="150">
        <f t="shared" si="68"/>
        <v>0</v>
      </c>
      <c r="AJ910" s="143">
        <v>0</v>
      </c>
      <c r="AK910" s="248">
        <v>0</v>
      </c>
      <c r="AL910" s="86" t="s">
        <v>80</v>
      </c>
      <c r="AM910" s="150">
        <v>0</v>
      </c>
      <c r="AN910" s="169" t="s">
        <v>80</v>
      </c>
      <c r="AO910" s="169" t="s">
        <v>80</v>
      </c>
      <c r="AP910" s="150">
        <f t="shared" si="71"/>
        <v>0</v>
      </c>
      <c r="AQ910" s="252">
        <f>+L910+AF910-AK910</f>
        <v>12600000</v>
      </c>
      <c r="AR910" s="86" t="s">
        <v>115</v>
      </c>
      <c r="AS910" s="143">
        <v>0</v>
      </c>
      <c r="AT910" s="203" t="s">
        <v>80</v>
      </c>
      <c r="AU910" s="248">
        <v>9800000</v>
      </c>
      <c r="AV910" s="364">
        <f t="shared" si="69"/>
        <v>2800000</v>
      </c>
      <c r="AW910" s="133">
        <f t="shared" si="70"/>
        <v>0.77777777777777779</v>
      </c>
      <c r="AX910" s="201" t="s">
        <v>80</v>
      </c>
      <c r="AY910" s="86" t="s">
        <v>72</v>
      </c>
      <c r="AZ910" s="145" t="s">
        <v>15617</v>
      </c>
      <c r="BA910" s="81" t="s">
        <v>71</v>
      </c>
      <c r="BB910" s="81" t="s">
        <v>71</v>
      </c>
    </row>
    <row r="911" spans="2:54" s="296" customFormat="1" ht="15" customHeight="1" x14ac:dyDescent="0.2">
      <c r="B911" s="247">
        <v>2023</v>
      </c>
      <c r="C911" s="81">
        <v>891780111</v>
      </c>
      <c r="D911" s="82" t="s">
        <v>68</v>
      </c>
      <c r="E911" s="144" t="s">
        <v>15618</v>
      </c>
      <c r="F911" s="145" t="s">
        <v>15619</v>
      </c>
      <c r="G911" s="138">
        <v>0</v>
      </c>
      <c r="H911" s="145"/>
      <c r="I911" s="86" t="s">
        <v>78</v>
      </c>
      <c r="J911" s="81" t="s">
        <v>1527</v>
      </c>
      <c r="K911" s="141" t="s">
        <v>15604</v>
      </c>
      <c r="L911" s="248">
        <v>11250000</v>
      </c>
      <c r="M911" s="81" t="s">
        <v>73</v>
      </c>
      <c r="N911" s="145"/>
      <c r="O911" s="87" t="s">
        <v>14004</v>
      </c>
      <c r="P911" s="87">
        <v>49758019</v>
      </c>
      <c r="Q911" s="150">
        <v>1535</v>
      </c>
      <c r="R911" s="169">
        <v>45125</v>
      </c>
      <c r="S911" s="252">
        <v>1814862000</v>
      </c>
      <c r="T911" s="169">
        <v>45131</v>
      </c>
      <c r="U911" s="566">
        <f>L911</f>
        <v>11250000</v>
      </c>
      <c r="V911" s="86" t="s">
        <v>70</v>
      </c>
      <c r="W911" s="143">
        <v>57441846</v>
      </c>
      <c r="X911" s="87" t="s">
        <v>12074</v>
      </c>
      <c r="Y911" s="145"/>
      <c r="Z911" s="201">
        <v>45131</v>
      </c>
      <c r="AA911" s="201">
        <v>45131</v>
      </c>
      <c r="AB911" s="201" t="s">
        <v>80</v>
      </c>
      <c r="AC911" s="201">
        <v>45260</v>
      </c>
      <c r="AD911" s="150">
        <f t="shared" si="67"/>
        <v>129</v>
      </c>
      <c r="AE911" s="150">
        <v>0</v>
      </c>
      <c r="AF911" s="567">
        <v>0</v>
      </c>
      <c r="AG911" s="150">
        <v>0</v>
      </c>
      <c r="AH911" s="156" t="s">
        <v>80</v>
      </c>
      <c r="AI911" s="150">
        <f t="shared" si="68"/>
        <v>0</v>
      </c>
      <c r="AJ911" s="143">
        <v>0</v>
      </c>
      <c r="AK911" s="248">
        <v>0</v>
      </c>
      <c r="AL911" s="86" t="s">
        <v>80</v>
      </c>
      <c r="AM911" s="150">
        <v>0</v>
      </c>
      <c r="AN911" s="169" t="s">
        <v>80</v>
      </c>
      <c r="AO911" s="169" t="s">
        <v>80</v>
      </c>
      <c r="AP911" s="150">
        <f t="shared" si="71"/>
        <v>0</v>
      </c>
      <c r="AQ911" s="252">
        <f>+L911+AF911-AK911</f>
        <v>11250000</v>
      </c>
      <c r="AR911" s="86" t="s">
        <v>115</v>
      </c>
      <c r="AS911" s="143">
        <v>0</v>
      </c>
      <c r="AT911" s="203" t="s">
        <v>80</v>
      </c>
      <c r="AU911" s="248">
        <v>8750000</v>
      </c>
      <c r="AV911" s="364">
        <f t="shared" si="69"/>
        <v>2500000</v>
      </c>
      <c r="AW911" s="133">
        <f t="shared" si="70"/>
        <v>0.77777777777777779</v>
      </c>
      <c r="AX911" s="201" t="s">
        <v>80</v>
      </c>
      <c r="AY911" s="86" t="s">
        <v>72</v>
      </c>
      <c r="AZ911" s="145" t="s">
        <v>15620</v>
      </c>
      <c r="BA911" s="81" t="s">
        <v>71</v>
      </c>
      <c r="BB911" s="81" t="s">
        <v>71</v>
      </c>
    </row>
    <row r="912" spans="2:54" s="296" customFormat="1" ht="15" customHeight="1" x14ac:dyDescent="0.2">
      <c r="B912" s="247">
        <v>2023</v>
      </c>
      <c r="C912" s="81">
        <v>891780111</v>
      </c>
      <c r="D912" s="82" t="s">
        <v>68</v>
      </c>
      <c r="E912" s="144" t="s">
        <v>15621</v>
      </c>
      <c r="F912" s="145" t="s">
        <v>15622</v>
      </c>
      <c r="G912" s="138">
        <v>0</v>
      </c>
      <c r="H912" s="145"/>
      <c r="I912" s="86" t="s">
        <v>78</v>
      </c>
      <c r="J912" s="81" t="s">
        <v>1527</v>
      </c>
      <c r="K912" s="141" t="s">
        <v>15623</v>
      </c>
      <c r="L912" s="248">
        <v>13950000</v>
      </c>
      <c r="M912" s="81" t="s">
        <v>73</v>
      </c>
      <c r="N912" s="145"/>
      <c r="O912" s="87" t="s">
        <v>11667</v>
      </c>
      <c r="P912" s="87">
        <v>1004188433</v>
      </c>
      <c r="Q912" s="150">
        <v>1535</v>
      </c>
      <c r="R912" s="169">
        <v>45125</v>
      </c>
      <c r="S912" s="252">
        <v>1814862000</v>
      </c>
      <c r="T912" s="169">
        <v>45131</v>
      </c>
      <c r="U912" s="566">
        <f>L912</f>
        <v>13950000</v>
      </c>
      <c r="V912" s="86" t="s">
        <v>70</v>
      </c>
      <c r="W912" s="143">
        <v>85471791</v>
      </c>
      <c r="X912" s="87" t="s">
        <v>12429</v>
      </c>
      <c r="Y912" s="145"/>
      <c r="Z912" s="201">
        <v>45131</v>
      </c>
      <c r="AA912" s="201">
        <v>45131</v>
      </c>
      <c r="AB912" s="201" t="s">
        <v>80</v>
      </c>
      <c r="AC912" s="201">
        <v>45260</v>
      </c>
      <c r="AD912" s="150">
        <f t="shared" si="67"/>
        <v>129</v>
      </c>
      <c r="AE912" s="150">
        <v>0</v>
      </c>
      <c r="AF912" s="567">
        <v>0</v>
      </c>
      <c r="AG912" s="150">
        <v>0</v>
      </c>
      <c r="AH912" s="156" t="s">
        <v>80</v>
      </c>
      <c r="AI912" s="150">
        <f t="shared" si="68"/>
        <v>0</v>
      </c>
      <c r="AJ912" s="143">
        <v>1</v>
      </c>
      <c r="AK912" s="248">
        <v>9920000</v>
      </c>
      <c r="AL912" s="156">
        <v>45162</v>
      </c>
      <c r="AM912" s="150">
        <v>0</v>
      </c>
      <c r="AN912" s="169" t="s">
        <v>80</v>
      </c>
      <c r="AO912" s="169" t="s">
        <v>80</v>
      </c>
      <c r="AP912" s="150">
        <f t="shared" si="71"/>
        <v>0</v>
      </c>
      <c r="AQ912" s="252">
        <f>+L912+AF912-AK912</f>
        <v>4030000</v>
      </c>
      <c r="AR912" s="86" t="s">
        <v>115</v>
      </c>
      <c r="AS912" s="143">
        <v>0</v>
      </c>
      <c r="AT912" s="203" t="s">
        <v>80</v>
      </c>
      <c r="AU912" s="248">
        <v>4030000</v>
      </c>
      <c r="AV912" s="364">
        <f t="shared" si="69"/>
        <v>0</v>
      </c>
      <c r="AW912" s="133">
        <f t="shared" si="70"/>
        <v>1</v>
      </c>
      <c r="AX912" s="201">
        <v>45180</v>
      </c>
      <c r="AY912" s="86" t="s">
        <v>253</v>
      </c>
      <c r="AZ912" s="145" t="s">
        <v>15624</v>
      </c>
      <c r="BA912" s="81" t="s">
        <v>71</v>
      </c>
      <c r="BB912" s="81" t="s">
        <v>71</v>
      </c>
    </row>
    <row r="913" spans="2:54" s="296" customFormat="1" ht="15" customHeight="1" x14ac:dyDescent="0.2">
      <c r="B913" s="247">
        <v>2023</v>
      </c>
      <c r="C913" s="81">
        <v>891780111</v>
      </c>
      <c r="D913" s="82" t="s">
        <v>68</v>
      </c>
      <c r="E913" s="144" t="s">
        <v>15625</v>
      </c>
      <c r="F913" s="145" t="s">
        <v>15626</v>
      </c>
      <c r="G913" s="138">
        <v>0</v>
      </c>
      <c r="H913" s="145"/>
      <c r="I913" s="86" t="s">
        <v>78</v>
      </c>
      <c r="J913" s="81" t="s">
        <v>1527</v>
      </c>
      <c r="K913" s="141" t="s">
        <v>15627</v>
      </c>
      <c r="L913" s="248">
        <v>15300000</v>
      </c>
      <c r="M913" s="81" t="s">
        <v>73</v>
      </c>
      <c r="N913" s="145"/>
      <c r="O913" s="87" t="s">
        <v>12912</v>
      </c>
      <c r="P913" s="87">
        <v>22854984</v>
      </c>
      <c r="Q913" s="150">
        <v>1535</v>
      </c>
      <c r="R913" s="169">
        <v>45125</v>
      </c>
      <c r="S913" s="252">
        <v>1814862000</v>
      </c>
      <c r="T913" s="169">
        <v>45131</v>
      </c>
      <c r="U913" s="566">
        <f>L913</f>
        <v>15300000</v>
      </c>
      <c r="V913" s="86" t="s">
        <v>70</v>
      </c>
      <c r="W913" s="143">
        <v>12621405</v>
      </c>
      <c r="X913" s="87" t="s">
        <v>14334</v>
      </c>
      <c r="Y913" s="145"/>
      <c r="Z913" s="201">
        <v>45131</v>
      </c>
      <c r="AA913" s="201">
        <v>45131</v>
      </c>
      <c r="AB913" s="201" t="s">
        <v>80</v>
      </c>
      <c r="AC913" s="201">
        <v>45260</v>
      </c>
      <c r="AD913" s="150">
        <f t="shared" si="67"/>
        <v>129</v>
      </c>
      <c r="AE913" s="150">
        <v>0</v>
      </c>
      <c r="AF913" s="567">
        <v>0</v>
      </c>
      <c r="AG913" s="150">
        <v>0</v>
      </c>
      <c r="AH913" s="156" t="s">
        <v>80</v>
      </c>
      <c r="AI913" s="150">
        <f t="shared" si="68"/>
        <v>0</v>
      </c>
      <c r="AJ913" s="143">
        <v>0</v>
      </c>
      <c r="AK913" s="248">
        <v>0</v>
      </c>
      <c r="AL913" s="86" t="s">
        <v>80</v>
      </c>
      <c r="AM913" s="150">
        <v>0</v>
      </c>
      <c r="AN913" s="169" t="s">
        <v>80</v>
      </c>
      <c r="AO913" s="169" t="s">
        <v>80</v>
      </c>
      <c r="AP913" s="150">
        <f t="shared" si="71"/>
        <v>0</v>
      </c>
      <c r="AQ913" s="252">
        <f>+L913+AF913-AK913</f>
        <v>15300000</v>
      </c>
      <c r="AR913" s="86" t="s">
        <v>115</v>
      </c>
      <c r="AS913" s="143">
        <v>0</v>
      </c>
      <c r="AT913" s="203" t="s">
        <v>80</v>
      </c>
      <c r="AU913" s="248">
        <v>11900000</v>
      </c>
      <c r="AV913" s="364">
        <f t="shared" si="69"/>
        <v>3400000</v>
      </c>
      <c r="AW913" s="133">
        <f t="shared" si="70"/>
        <v>0.77777777777777779</v>
      </c>
      <c r="AX913" s="201" t="s">
        <v>80</v>
      </c>
      <c r="AY913" s="86" t="s">
        <v>72</v>
      </c>
      <c r="AZ913" s="145" t="s">
        <v>15628</v>
      </c>
      <c r="BA913" s="81" t="s">
        <v>71</v>
      </c>
      <c r="BB913" s="81" t="s">
        <v>71</v>
      </c>
    </row>
    <row r="914" spans="2:54" s="296" customFormat="1" ht="15" customHeight="1" x14ac:dyDescent="0.2">
      <c r="B914" s="247">
        <v>2023</v>
      </c>
      <c r="C914" s="81">
        <v>891780111</v>
      </c>
      <c r="D914" s="82" t="s">
        <v>68</v>
      </c>
      <c r="E914" s="144" t="s">
        <v>15629</v>
      </c>
      <c r="F914" s="145" t="s">
        <v>15630</v>
      </c>
      <c r="G914" s="138">
        <v>0</v>
      </c>
      <c r="H914" s="145"/>
      <c r="I914" s="86" t="s">
        <v>78</v>
      </c>
      <c r="J914" s="81" t="s">
        <v>1527</v>
      </c>
      <c r="K914" s="141" t="s">
        <v>15631</v>
      </c>
      <c r="L914" s="248">
        <v>11250000</v>
      </c>
      <c r="M914" s="81" t="s">
        <v>73</v>
      </c>
      <c r="N914" s="145"/>
      <c r="O914" s="87" t="s">
        <v>12708</v>
      </c>
      <c r="P914" s="87">
        <v>1082915040</v>
      </c>
      <c r="Q914" s="150">
        <v>1535</v>
      </c>
      <c r="R914" s="169">
        <v>45125</v>
      </c>
      <c r="S914" s="252">
        <v>1814862000</v>
      </c>
      <c r="T914" s="169">
        <v>45131</v>
      </c>
      <c r="U914" s="566">
        <f>L914</f>
        <v>11250000</v>
      </c>
      <c r="V914" s="86" t="s">
        <v>70</v>
      </c>
      <c r="W914" s="143">
        <v>41947381</v>
      </c>
      <c r="X914" s="87" t="s">
        <v>11521</v>
      </c>
      <c r="Y914" s="145"/>
      <c r="Z914" s="201">
        <v>45131</v>
      </c>
      <c r="AA914" s="201">
        <v>45131</v>
      </c>
      <c r="AB914" s="201" t="s">
        <v>80</v>
      </c>
      <c r="AC914" s="201">
        <v>45260</v>
      </c>
      <c r="AD914" s="150">
        <f t="shared" si="67"/>
        <v>129</v>
      </c>
      <c r="AE914" s="150">
        <v>0</v>
      </c>
      <c r="AF914" s="567">
        <v>0</v>
      </c>
      <c r="AG914" s="150">
        <v>0</v>
      </c>
      <c r="AH914" s="156" t="s">
        <v>80</v>
      </c>
      <c r="AI914" s="150">
        <f t="shared" si="68"/>
        <v>0</v>
      </c>
      <c r="AJ914" s="143">
        <v>0</v>
      </c>
      <c r="AK914" s="248">
        <v>0</v>
      </c>
      <c r="AL914" s="86" t="s">
        <v>80</v>
      </c>
      <c r="AM914" s="150">
        <v>0</v>
      </c>
      <c r="AN914" s="169" t="s">
        <v>80</v>
      </c>
      <c r="AO914" s="169" t="s">
        <v>80</v>
      </c>
      <c r="AP914" s="150">
        <f t="shared" si="71"/>
        <v>0</v>
      </c>
      <c r="AQ914" s="252">
        <f>+L914+AF914-AK914</f>
        <v>11250000</v>
      </c>
      <c r="AR914" s="86" t="s">
        <v>115</v>
      </c>
      <c r="AS914" s="143">
        <v>0</v>
      </c>
      <c r="AT914" s="203" t="s">
        <v>80</v>
      </c>
      <c r="AU914" s="248">
        <v>8750000</v>
      </c>
      <c r="AV914" s="364">
        <f t="shared" si="69"/>
        <v>2500000</v>
      </c>
      <c r="AW914" s="133">
        <f t="shared" si="70"/>
        <v>0.77777777777777779</v>
      </c>
      <c r="AX914" s="201" t="s">
        <v>80</v>
      </c>
      <c r="AY914" s="86" t="s">
        <v>72</v>
      </c>
      <c r="AZ914" s="145" t="s">
        <v>15632</v>
      </c>
      <c r="BA914" s="81" t="s">
        <v>71</v>
      </c>
      <c r="BB914" s="81" t="s">
        <v>71</v>
      </c>
    </row>
    <row r="915" spans="2:54" s="296" customFormat="1" ht="15" customHeight="1" x14ac:dyDescent="0.2">
      <c r="B915" s="247">
        <v>2023</v>
      </c>
      <c r="C915" s="81">
        <v>891780111</v>
      </c>
      <c r="D915" s="82" t="s">
        <v>68</v>
      </c>
      <c r="E915" s="144" t="s">
        <v>15633</v>
      </c>
      <c r="F915" s="145" t="s">
        <v>15634</v>
      </c>
      <c r="G915" s="138">
        <v>0</v>
      </c>
      <c r="H915" s="145"/>
      <c r="I915" s="86" t="s">
        <v>78</v>
      </c>
      <c r="J915" s="81" t="s">
        <v>1527</v>
      </c>
      <c r="K915" s="141" t="s">
        <v>15635</v>
      </c>
      <c r="L915" s="248">
        <v>9900000</v>
      </c>
      <c r="M915" s="81" t="s">
        <v>73</v>
      </c>
      <c r="N915" s="145"/>
      <c r="O915" s="87" t="s">
        <v>13322</v>
      </c>
      <c r="P915" s="87">
        <v>1082902525</v>
      </c>
      <c r="Q915" s="150">
        <v>1535</v>
      </c>
      <c r="R915" s="169">
        <v>45125</v>
      </c>
      <c r="S915" s="252">
        <v>1814862000</v>
      </c>
      <c r="T915" s="169">
        <v>45131</v>
      </c>
      <c r="U915" s="566">
        <f>L915</f>
        <v>9900000</v>
      </c>
      <c r="V915" s="86" t="s">
        <v>70</v>
      </c>
      <c r="W915" s="143">
        <v>36557666</v>
      </c>
      <c r="X915" s="87" t="s">
        <v>9555</v>
      </c>
      <c r="Y915" s="145"/>
      <c r="Z915" s="201">
        <v>45131</v>
      </c>
      <c r="AA915" s="201">
        <v>45131</v>
      </c>
      <c r="AB915" s="201" t="s">
        <v>80</v>
      </c>
      <c r="AC915" s="201">
        <v>45260</v>
      </c>
      <c r="AD915" s="150">
        <f t="shared" si="67"/>
        <v>129</v>
      </c>
      <c r="AE915" s="150">
        <v>0</v>
      </c>
      <c r="AF915" s="567">
        <v>0</v>
      </c>
      <c r="AG915" s="150">
        <v>0</v>
      </c>
      <c r="AH915" s="156" t="s">
        <v>80</v>
      </c>
      <c r="AI915" s="150">
        <f t="shared" si="68"/>
        <v>0</v>
      </c>
      <c r="AJ915" s="143">
        <v>0</v>
      </c>
      <c r="AK915" s="248">
        <v>0</v>
      </c>
      <c r="AL915" s="86" t="s">
        <v>80</v>
      </c>
      <c r="AM915" s="150">
        <v>0</v>
      </c>
      <c r="AN915" s="169" t="s">
        <v>80</v>
      </c>
      <c r="AO915" s="169" t="s">
        <v>80</v>
      </c>
      <c r="AP915" s="150">
        <f t="shared" si="71"/>
        <v>0</v>
      </c>
      <c r="AQ915" s="252">
        <f>+L915+AF915-AK915</f>
        <v>9900000</v>
      </c>
      <c r="AR915" s="86" t="s">
        <v>115</v>
      </c>
      <c r="AS915" s="143">
        <v>0</v>
      </c>
      <c r="AT915" s="203" t="s">
        <v>80</v>
      </c>
      <c r="AU915" s="248">
        <v>7700000</v>
      </c>
      <c r="AV915" s="364">
        <f t="shared" si="69"/>
        <v>2200000</v>
      </c>
      <c r="AW915" s="133">
        <f t="shared" si="70"/>
        <v>0.77777777777777779</v>
      </c>
      <c r="AX915" s="201" t="s">
        <v>80</v>
      </c>
      <c r="AY915" s="86" t="s">
        <v>72</v>
      </c>
      <c r="AZ915" s="145" t="s">
        <v>15636</v>
      </c>
      <c r="BA915" s="81" t="s">
        <v>71</v>
      </c>
      <c r="BB915" s="81" t="s">
        <v>71</v>
      </c>
    </row>
    <row r="916" spans="2:54" s="296" customFormat="1" ht="15" customHeight="1" x14ac:dyDescent="0.2">
      <c r="B916" s="247">
        <v>2023</v>
      </c>
      <c r="C916" s="81">
        <v>891780111</v>
      </c>
      <c r="D916" s="82" t="s">
        <v>68</v>
      </c>
      <c r="E916" s="144" t="s">
        <v>15637</v>
      </c>
      <c r="F916" s="145" t="s">
        <v>15638</v>
      </c>
      <c r="G916" s="138">
        <v>0</v>
      </c>
      <c r="H916" s="145"/>
      <c r="I916" s="86" t="s">
        <v>78</v>
      </c>
      <c r="J916" s="81" t="s">
        <v>1527</v>
      </c>
      <c r="K916" s="141" t="s">
        <v>15584</v>
      </c>
      <c r="L916" s="248">
        <v>12600000</v>
      </c>
      <c r="M916" s="81" t="s">
        <v>73</v>
      </c>
      <c r="N916" s="145"/>
      <c r="O916" s="87" t="s">
        <v>13275</v>
      </c>
      <c r="P916" s="87">
        <v>12541041</v>
      </c>
      <c r="Q916" s="150">
        <v>1535</v>
      </c>
      <c r="R916" s="169">
        <v>45125</v>
      </c>
      <c r="S916" s="252">
        <v>1814862000</v>
      </c>
      <c r="T916" s="169">
        <v>45131</v>
      </c>
      <c r="U916" s="566">
        <f>L916</f>
        <v>12600000</v>
      </c>
      <c r="V916" s="86" t="s">
        <v>70</v>
      </c>
      <c r="W916" s="143">
        <v>85468846</v>
      </c>
      <c r="X916" s="87" t="s">
        <v>12983</v>
      </c>
      <c r="Y916" s="145"/>
      <c r="Z916" s="201">
        <v>45131</v>
      </c>
      <c r="AA916" s="201">
        <v>45131</v>
      </c>
      <c r="AB916" s="201" t="s">
        <v>80</v>
      </c>
      <c r="AC916" s="201">
        <v>45260</v>
      </c>
      <c r="AD916" s="150">
        <f t="shared" si="67"/>
        <v>129</v>
      </c>
      <c r="AE916" s="150">
        <v>0</v>
      </c>
      <c r="AF916" s="567">
        <v>0</v>
      </c>
      <c r="AG916" s="150">
        <v>0</v>
      </c>
      <c r="AH916" s="156" t="s">
        <v>80</v>
      </c>
      <c r="AI916" s="150">
        <f t="shared" si="68"/>
        <v>0</v>
      </c>
      <c r="AJ916" s="143">
        <v>0</v>
      </c>
      <c r="AK916" s="248">
        <v>0</v>
      </c>
      <c r="AL916" s="86" t="s">
        <v>80</v>
      </c>
      <c r="AM916" s="150">
        <v>0</v>
      </c>
      <c r="AN916" s="169" t="s">
        <v>80</v>
      </c>
      <c r="AO916" s="169" t="s">
        <v>80</v>
      </c>
      <c r="AP916" s="150">
        <f t="shared" si="71"/>
        <v>0</v>
      </c>
      <c r="AQ916" s="252">
        <f>+L916+AF916-AK916</f>
        <v>12600000</v>
      </c>
      <c r="AR916" s="86" t="s">
        <v>115</v>
      </c>
      <c r="AS916" s="143">
        <v>0</v>
      </c>
      <c r="AT916" s="203" t="s">
        <v>80</v>
      </c>
      <c r="AU916" s="248">
        <v>9800000</v>
      </c>
      <c r="AV916" s="364">
        <f t="shared" si="69"/>
        <v>2800000</v>
      </c>
      <c r="AW916" s="133">
        <f t="shared" si="70"/>
        <v>0.77777777777777779</v>
      </c>
      <c r="AX916" s="201" t="s">
        <v>80</v>
      </c>
      <c r="AY916" s="86" t="s">
        <v>72</v>
      </c>
      <c r="AZ916" s="145" t="s">
        <v>15639</v>
      </c>
      <c r="BA916" s="81" t="s">
        <v>71</v>
      </c>
      <c r="BB916" s="81" t="s">
        <v>71</v>
      </c>
    </row>
    <row r="917" spans="2:54" s="296" customFormat="1" ht="15" customHeight="1" x14ac:dyDescent="0.2">
      <c r="B917" s="247">
        <v>2023</v>
      </c>
      <c r="C917" s="81">
        <v>891780111</v>
      </c>
      <c r="D917" s="82" t="s">
        <v>68</v>
      </c>
      <c r="E917" s="144" t="s">
        <v>15640</v>
      </c>
      <c r="F917" s="145" t="s">
        <v>15641</v>
      </c>
      <c r="G917" s="138">
        <v>0</v>
      </c>
      <c r="H917" s="145"/>
      <c r="I917" s="86" t="s">
        <v>78</v>
      </c>
      <c r="J917" s="81" t="s">
        <v>1527</v>
      </c>
      <c r="K917" s="141" t="s">
        <v>15584</v>
      </c>
      <c r="L917" s="248">
        <v>12600000</v>
      </c>
      <c r="M917" s="81" t="s">
        <v>73</v>
      </c>
      <c r="N917" s="145"/>
      <c r="O917" s="87" t="s">
        <v>12993</v>
      </c>
      <c r="P917" s="87">
        <v>7601673</v>
      </c>
      <c r="Q917" s="150">
        <v>1535</v>
      </c>
      <c r="R917" s="169">
        <v>45125</v>
      </c>
      <c r="S917" s="252">
        <v>1814862000</v>
      </c>
      <c r="T917" s="169">
        <v>45131</v>
      </c>
      <c r="U917" s="566">
        <f>L917</f>
        <v>12600000</v>
      </c>
      <c r="V917" s="86" t="s">
        <v>70</v>
      </c>
      <c r="W917" s="143">
        <v>85468846</v>
      </c>
      <c r="X917" s="87" t="s">
        <v>12983</v>
      </c>
      <c r="Y917" s="145"/>
      <c r="Z917" s="201">
        <v>45131</v>
      </c>
      <c r="AA917" s="201">
        <v>45131</v>
      </c>
      <c r="AB917" s="201" t="s">
        <v>80</v>
      </c>
      <c r="AC917" s="201">
        <v>45260</v>
      </c>
      <c r="AD917" s="150">
        <f t="shared" si="67"/>
        <v>129</v>
      </c>
      <c r="AE917" s="150">
        <v>0</v>
      </c>
      <c r="AF917" s="567">
        <v>0</v>
      </c>
      <c r="AG917" s="150">
        <v>0</v>
      </c>
      <c r="AH917" s="156" t="s">
        <v>80</v>
      </c>
      <c r="AI917" s="150">
        <f t="shared" si="68"/>
        <v>0</v>
      </c>
      <c r="AJ917" s="143">
        <v>0</v>
      </c>
      <c r="AK917" s="248">
        <v>0</v>
      </c>
      <c r="AL917" s="86" t="s">
        <v>80</v>
      </c>
      <c r="AM917" s="150">
        <v>0</v>
      </c>
      <c r="AN917" s="169" t="s">
        <v>80</v>
      </c>
      <c r="AO917" s="169" t="s">
        <v>80</v>
      </c>
      <c r="AP917" s="150">
        <f t="shared" si="71"/>
        <v>0</v>
      </c>
      <c r="AQ917" s="252">
        <f>+L917+AF917-AK917</f>
        <v>12600000</v>
      </c>
      <c r="AR917" s="86" t="s">
        <v>115</v>
      </c>
      <c r="AS917" s="143">
        <v>0</v>
      </c>
      <c r="AT917" s="203" t="s">
        <v>80</v>
      </c>
      <c r="AU917" s="248">
        <v>9800000</v>
      </c>
      <c r="AV917" s="364">
        <f t="shared" si="69"/>
        <v>2800000</v>
      </c>
      <c r="AW917" s="133">
        <f t="shared" si="70"/>
        <v>0.77777777777777779</v>
      </c>
      <c r="AX917" s="201" t="s">
        <v>80</v>
      </c>
      <c r="AY917" s="86" t="s">
        <v>72</v>
      </c>
      <c r="AZ917" s="145" t="s">
        <v>15642</v>
      </c>
      <c r="BA917" s="81" t="s">
        <v>71</v>
      </c>
      <c r="BB917" s="81" t="s">
        <v>71</v>
      </c>
    </row>
    <row r="918" spans="2:54" s="296" customFormat="1" ht="15" customHeight="1" x14ac:dyDescent="0.2">
      <c r="B918" s="247">
        <v>2023</v>
      </c>
      <c r="C918" s="81">
        <v>891780111</v>
      </c>
      <c r="D918" s="82" t="s">
        <v>68</v>
      </c>
      <c r="E918" s="144" t="s">
        <v>15643</v>
      </c>
      <c r="F918" s="145" t="s">
        <v>15644</v>
      </c>
      <c r="G918" s="138">
        <v>0</v>
      </c>
      <c r="H918" s="145"/>
      <c r="I918" s="86" t="s">
        <v>78</v>
      </c>
      <c r="J918" s="81" t="s">
        <v>1527</v>
      </c>
      <c r="K918" s="141" t="s">
        <v>15645</v>
      </c>
      <c r="L918" s="248">
        <v>25200000</v>
      </c>
      <c r="M918" s="81" t="s">
        <v>73</v>
      </c>
      <c r="N918" s="145"/>
      <c r="O918" s="87" t="s">
        <v>14265</v>
      </c>
      <c r="P918" s="87">
        <v>26670062</v>
      </c>
      <c r="Q918" s="150">
        <v>1535</v>
      </c>
      <c r="R918" s="169">
        <v>45125</v>
      </c>
      <c r="S918" s="252">
        <v>1814862000</v>
      </c>
      <c r="T918" s="169">
        <v>45131</v>
      </c>
      <c r="U918" s="566">
        <f>L918</f>
        <v>25200000</v>
      </c>
      <c r="V918" s="86" t="s">
        <v>70</v>
      </c>
      <c r="W918" s="143">
        <v>84452087</v>
      </c>
      <c r="X918" s="87" t="s">
        <v>11722</v>
      </c>
      <c r="Y918" s="145"/>
      <c r="Z918" s="201">
        <v>45131</v>
      </c>
      <c r="AA918" s="201">
        <v>45131</v>
      </c>
      <c r="AB918" s="201" t="s">
        <v>80</v>
      </c>
      <c r="AC918" s="201">
        <v>45260</v>
      </c>
      <c r="AD918" s="150">
        <f t="shared" si="67"/>
        <v>129</v>
      </c>
      <c r="AE918" s="150">
        <v>0</v>
      </c>
      <c r="AF918" s="567">
        <v>0</v>
      </c>
      <c r="AG918" s="150">
        <v>0</v>
      </c>
      <c r="AH918" s="156" t="s">
        <v>80</v>
      </c>
      <c r="AI918" s="150">
        <f t="shared" si="68"/>
        <v>0</v>
      </c>
      <c r="AJ918" s="143">
        <v>0</v>
      </c>
      <c r="AK918" s="248">
        <v>0</v>
      </c>
      <c r="AL918" s="86" t="s">
        <v>80</v>
      </c>
      <c r="AM918" s="150">
        <v>0</v>
      </c>
      <c r="AN918" s="169" t="s">
        <v>80</v>
      </c>
      <c r="AO918" s="169" t="s">
        <v>80</v>
      </c>
      <c r="AP918" s="150">
        <f t="shared" si="71"/>
        <v>0</v>
      </c>
      <c r="AQ918" s="252">
        <f>+L918+AF918-AK918</f>
        <v>25200000</v>
      </c>
      <c r="AR918" s="86" t="s">
        <v>115</v>
      </c>
      <c r="AS918" s="143">
        <v>0</v>
      </c>
      <c r="AT918" s="203" t="s">
        <v>80</v>
      </c>
      <c r="AU918" s="248">
        <v>19600000</v>
      </c>
      <c r="AV918" s="364">
        <f t="shared" si="69"/>
        <v>5600000</v>
      </c>
      <c r="AW918" s="133">
        <f t="shared" si="70"/>
        <v>0.77777777777777779</v>
      </c>
      <c r="AX918" s="201" t="s">
        <v>80</v>
      </c>
      <c r="AY918" s="86" t="s">
        <v>72</v>
      </c>
      <c r="AZ918" s="145" t="s">
        <v>15646</v>
      </c>
      <c r="BA918" s="81" t="s">
        <v>71</v>
      </c>
      <c r="BB918" s="81" t="s">
        <v>71</v>
      </c>
    </row>
    <row r="919" spans="2:54" s="296" customFormat="1" ht="15" customHeight="1" x14ac:dyDescent="0.2">
      <c r="B919" s="247">
        <v>2023</v>
      </c>
      <c r="C919" s="81">
        <v>891780111</v>
      </c>
      <c r="D919" s="82" t="s">
        <v>68</v>
      </c>
      <c r="E919" s="144" t="s">
        <v>15647</v>
      </c>
      <c r="F919" s="145" t="s">
        <v>15648</v>
      </c>
      <c r="G919" s="138">
        <v>0</v>
      </c>
      <c r="H919" s="145"/>
      <c r="I919" s="86" t="s">
        <v>78</v>
      </c>
      <c r="J919" s="81" t="s">
        <v>1527</v>
      </c>
      <c r="K919" s="141" t="s">
        <v>15649</v>
      </c>
      <c r="L919" s="248">
        <v>12320000</v>
      </c>
      <c r="M919" s="81" t="s">
        <v>73</v>
      </c>
      <c r="N919" s="145"/>
      <c r="O919" s="87" t="s">
        <v>14339</v>
      </c>
      <c r="P919" s="87">
        <v>1082999140</v>
      </c>
      <c r="Q919" s="150">
        <v>1535</v>
      </c>
      <c r="R919" s="169">
        <v>45125</v>
      </c>
      <c r="S919" s="252">
        <v>1814862000</v>
      </c>
      <c r="T919" s="169">
        <v>45131</v>
      </c>
      <c r="U919" s="566">
        <f>L919</f>
        <v>12320000</v>
      </c>
      <c r="V919" s="86" t="s">
        <v>70</v>
      </c>
      <c r="W919" s="143">
        <v>15443332</v>
      </c>
      <c r="X919" s="87" t="s">
        <v>9540</v>
      </c>
      <c r="Y919" s="145"/>
      <c r="Z919" s="201">
        <v>45131</v>
      </c>
      <c r="AA919" s="201">
        <v>45131</v>
      </c>
      <c r="AB919" s="201" t="s">
        <v>80</v>
      </c>
      <c r="AC919" s="201">
        <v>45260</v>
      </c>
      <c r="AD919" s="150">
        <f t="shared" si="67"/>
        <v>129</v>
      </c>
      <c r="AE919" s="150">
        <v>0</v>
      </c>
      <c r="AF919" s="567">
        <v>0</v>
      </c>
      <c r="AG919" s="150">
        <v>0</v>
      </c>
      <c r="AH919" s="156" t="s">
        <v>80</v>
      </c>
      <c r="AI919" s="150">
        <f t="shared" si="68"/>
        <v>0</v>
      </c>
      <c r="AJ919" s="143">
        <v>0</v>
      </c>
      <c r="AK919" s="248">
        <v>0</v>
      </c>
      <c r="AL919" s="86" t="s">
        <v>80</v>
      </c>
      <c r="AM919" s="150">
        <v>0</v>
      </c>
      <c r="AN919" s="169" t="s">
        <v>80</v>
      </c>
      <c r="AO919" s="169" t="s">
        <v>80</v>
      </c>
      <c r="AP919" s="150">
        <f t="shared" si="71"/>
        <v>0</v>
      </c>
      <c r="AQ919" s="252">
        <f>+L919+AF919-AK919</f>
        <v>12320000</v>
      </c>
      <c r="AR919" s="86" t="s">
        <v>115</v>
      </c>
      <c r="AS919" s="143">
        <v>0</v>
      </c>
      <c r="AT919" s="203" t="s">
        <v>80</v>
      </c>
      <c r="AU919" s="248">
        <v>9520000</v>
      </c>
      <c r="AV919" s="364">
        <f t="shared" si="69"/>
        <v>2800000</v>
      </c>
      <c r="AW919" s="133">
        <f t="shared" si="70"/>
        <v>0.77272727272727271</v>
      </c>
      <c r="AX919" s="201" t="s">
        <v>80</v>
      </c>
      <c r="AY919" s="86" t="s">
        <v>72</v>
      </c>
      <c r="AZ919" s="145" t="s">
        <v>15650</v>
      </c>
      <c r="BA919" s="81" t="s">
        <v>71</v>
      </c>
      <c r="BB919" s="81" t="s">
        <v>71</v>
      </c>
    </row>
    <row r="920" spans="2:54" s="296" customFormat="1" ht="15" customHeight="1" x14ac:dyDescent="0.2">
      <c r="B920" s="247">
        <v>2023</v>
      </c>
      <c r="C920" s="81">
        <v>891780111</v>
      </c>
      <c r="D920" s="82" t="s">
        <v>68</v>
      </c>
      <c r="E920" s="144" t="s">
        <v>15651</v>
      </c>
      <c r="F920" s="145" t="s">
        <v>15652</v>
      </c>
      <c r="G920" s="138">
        <v>0</v>
      </c>
      <c r="H920" s="145"/>
      <c r="I920" s="86" t="s">
        <v>78</v>
      </c>
      <c r="J920" s="81" t="s">
        <v>1527</v>
      </c>
      <c r="K920" s="141" t="s">
        <v>15653</v>
      </c>
      <c r="L920" s="248">
        <v>12600000</v>
      </c>
      <c r="M920" s="81" t="s">
        <v>73</v>
      </c>
      <c r="N920" s="145"/>
      <c r="O920" s="87" t="s">
        <v>14134</v>
      </c>
      <c r="P920" s="87">
        <v>1082949085</v>
      </c>
      <c r="Q920" s="150">
        <v>1535</v>
      </c>
      <c r="R920" s="169">
        <v>45125</v>
      </c>
      <c r="S920" s="252">
        <v>1814862000</v>
      </c>
      <c r="T920" s="169">
        <v>45131</v>
      </c>
      <c r="U920" s="566">
        <f>L920</f>
        <v>12600000</v>
      </c>
      <c r="V920" s="86" t="s">
        <v>70</v>
      </c>
      <c r="W920" s="143">
        <v>72175281</v>
      </c>
      <c r="X920" s="87" t="s">
        <v>10639</v>
      </c>
      <c r="Y920" s="145"/>
      <c r="Z920" s="201">
        <v>45131</v>
      </c>
      <c r="AA920" s="201">
        <v>45131</v>
      </c>
      <c r="AB920" s="201" t="s">
        <v>80</v>
      </c>
      <c r="AC920" s="201">
        <v>45260</v>
      </c>
      <c r="AD920" s="150">
        <f t="shared" si="67"/>
        <v>129</v>
      </c>
      <c r="AE920" s="150">
        <v>0</v>
      </c>
      <c r="AF920" s="567">
        <v>0</v>
      </c>
      <c r="AG920" s="150">
        <v>0</v>
      </c>
      <c r="AH920" s="156" t="s">
        <v>80</v>
      </c>
      <c r="AI920" s="150">
        <f t="shared" si="68"/>
        <v>0</v>
      </c>
      <c r="AJ920" s="143">
        <v>0</v>
      </c>
      <c r="AK920" s="248">
        <v>0</v>
      </c>
      <c r="AL920" s="86" t="s">
        <v>80</v>
      </c>
      <c r="AM920" s="150">
        <v>0</v>
      </c>
      <c r="AN920" s="169" t="s">
        <v>80</v>
      </c>
      <c r="AO920" s="169" t="s">
        <v>80</v>
      </c>
      <c r="AP920" s="150">
        <f t="shared" si="71"/>
        <v>0</v>
      </c>
      <c r="AQ920" s="252">
        <f>+L920+AF920-AK920</f>
        <v>12600000</v>
      </c>
      <c r="AR920" s="86" t="s">
        <v>115</v>
      </c>
      <c r="AS920" s="143">
        <v>0</v>
      </c>
      <c r="AT920" s="203" t="s">
        <v>80</v>
      </c>
      <c r="AU920" s="248">
        <v>9800000</v>
      </c>
      <c r="AV920" s="364">
        <f t="shared" si="69"/>
        <v>2800000</v>
      </c>
      <c r="AW920" s="133">
        <f t="shared" si="70"/>
        <v>0.77777777777777779</v>
      </c>
      <c r="AX920" s="201" t="s">
        <v>80</v>
      </c>
      <c r="AY920" s="86" t="s">
        <v>72</v>
      </c>
      <c r="AZ920" s="145" t="s">
        <v>15654</v>
      </c>
      <c r="BA920" s="81" t="s">
        <v>71</v>
      </c>
      <c r="BB920" s="81" t="s">
        <v>71</v>
      </c>
    </row>
    <row r="921" spans="2:54" s="296" customFormat="1" ht="15" customHeight="1" x14ac:dyDescent="0.2">
      <c r="B921" s="247">
        <v>2023</v>
      </c>
      <c r="C921" s="81">
        <v>891780111</v>
      </c>
      <c r="D921" s="82" t="s">
        <v>68</v>
      </c>
      <c r="E921" s="144" t="s">
        <v>15655</v>
      </c>
      <c r="F921" s="145" t="s">
        <v>15656</v>
      </c>
      <c r="G921" s="138">
        <v>0</v>
      </c>
      <c r="H921" s="145"/>
      <c r="I921" s="86" t="s">
        <v>78</v>
      </c>
      <c r="J921" s="81" t="s">
        <v>1527</v>
      </c>
      <c r="K921" s="141" t="s">
        <v>15657</v>
      </c>
      <c r="L921" s="248">
        <v>12600000</v>
      </c>
      <c r="M921" s="81" t="s">
        <v>73</v>
      </c>
      <c r="N921" s="145"/>
      <c r="O921" s="87" t="s">
        <v>15658</v>
      </c>
      <c r="P921" s="87">
        <v>1083039210</v>
      </c>
      <c r="Q921" s="150">
        <v>1535</v>
      </c>
      <c r="R921" s="169">
        <v>45125</v>
      </c>
      <c r="S921" s="252">
        <v>1814862000</v>
      </c>
      <c r="T921" s="169">
        <v>45131</v>
      </c>
      <c r="U921" s="566">
        <f>L921</f>
        <v>12600000</v>
      </c>
      <c r="V921" s="86" t="s">
        <v>70</v>
      </c>
      <c r="W921" s="143">
        <v>72175281</v>
      </c>
      <c r="X921" s="87" t="s">
        <v>10639</v>
      </c>
      <c r="Y921" s="145"/>
      <c r="Z921" s="201">
        <v>45131</v>
      </c>
      <c r="AA921" s="201">
        <v>45131</v>
      </c>
      <c r="AB921" s="201" t="s">
        <v>80</v>
      </c>
      <c r="AC921" s="201">
        <v>45260</v>
      </c>
      <c r="AD921" s="150">
        <f t="shared" si="67"/>
        <v>129</v>
      </c>
      <c r="AE921" s="150">
        <v>0</v>
      </c>
      <c r="AF921" s="567">
        <v>0</v>
      </c>
      <c r="AG921" s="150">
        <v>0</v>
      </c>
      <c r="AH921" s="156" t="s">
        <v>80</v>
      </c>
      <c r="AI921" s="150">
        <f t="shared" si="68"/>
        <v>0</v>
      </c>
      <c r="AJ921" s="143">
        <v>0</v>
      </c>
      <c r="AK921" s="248">
        <v>0</v>
      </c>
      <c r="AL921" s="86" t="s">
        <v>80</v>
      </c>
      <c r="AM921" s="150">
        <v>0</v>
      </c>
      <c r="AN921" s="169" t="s">
        <v>80</v>
      </c>
      <c r="AO921" s="169" t="s">
        <v>80</v>
      </c>
      <c r="AP921" s="150">
        <f t="shared" si="71"/>
        <v>0</v>
      </c>
      <c r="AQ921" s="252">
        <f>+L921+AF921-AK921</f>
        <v>12600000</v>
      </c>
      <c r="AR921" s="86" t="s">
        <v>115</v>
      </c>
      <c r="AS921" s="143">
        <v>0</v>
      </c>
      <c r="AT921" s="203" t="s">
        <v>80</v>
      </c>
      <c r="AU921" s="248">
        <v>9800000</v>
      </c>
      <c r="AV921" s="364">
        <f t="shared" si="69"/>
        <v>2800000</v>
      </c>
      <c r="AW921" s="133">
        <f t="shared" si="70"/>
        <v>0.77777777777777779</v>
      </c>
      <c r="AX921" s="201" t="s">
        <v>80</v>
      </c>
      <c r="AY921" s="86" t="s">
        <v>72</v>
      </c>
      <c r="AZ921" s="145" t="s">
        <v>15659</v>
      </c>
      <c r="BA921" s="81" t="s">
        <v>71</v>
      </c>
      <c r="BB921" s="81" t="s">
        <v>71</v>
      </c>
    </row>
    <row r="922" spans="2:54" s="296" customFormat="1" ht="15" customHeight="1" x14ac:dyDescent="0.2">
      <c r="B922" s="247">
        <v>2023</v>
      </c>
      <c r="C922" s="81">
        <v>891780111</v>
      </c>
      <c r="D922" s="82" t="s">
        <v>68</v>
      </c>
      <c r="E922" s="144" t="s">
        <v>15660</v>
      </c>
      <c r="F922" s="145" t="s">
        <v>15661</v>
      </c>
      <c r="G922" s="138">
        <v>0</v>
      </c>
      <c r="H922" s="145"/>
      <c r="I922" s="86" t="s">
        <v>78</v>
      </c>
      <c r="J922" s="81" t="s">
        <v>1527</v>
      </c>
      <c r="K922" s="141" t="s">
        <v>15662</v>
      </c>
      <c r="L922" s="248">
        <v>12600000</v>
      </c>
      <c r="M922" s="81" t="s">
        <v>73</v>
      </c>
      <c r="N922" s="145"/>
      <c r="O922" s="87" t="s">
        <v>13824</v>
      </c>
      <c r="P922" s="87">
        <v>1095701829</v>
      </c>
      <c r="Q922" s="150">
        <v>1535</v>
      </c>
      <c r="R922" s="169">
        <v>45125</v>
      </c>
      <c r="S922" s="252">
        <v>1814862000</v>
      </c>
      <c r="T922" s="169">
        <v>45131</v>
      </c>
      <c r="U922" s="566">
        <f>L922</f>
        <v>12600000</v>
      </c>
      <c r="V922" s="86" t="s">
        <v>70</v>
      </c>
      <c r="W922" s="143">
        <v>36557666</v>
      </c>
      <c r="X922" s="87" t="s">
        <v>9555</v>
      </c>
      <c r="Y922" s="145"/>
      <c r="Z922" s="201">
        <v>45131</v>
      </c>
      <c r="AA922" s="201">
        <v>45131</v>
      </c>
      <c r="AB922" s="201" t="s">
        <v>80</v>
      </c>
      <c r="AC922" s="201">
        <v>45260</v>
      </c>
      <c r="AD922" s="150">
        <f t="shared" si="67"/>
        <v>129</v>
      </c>
      <c r="AE922" s="150">
        <v>0</v>
      </c>
      <c r="AF922" s="567">
        <v>0</v>
      </c>
      <c r="AG922" s="150">
        <v>0</v>
      </c>
      <c r="AH922" s="156" t="s">
        <v>80</v>
      </c>
      <c r="AI922" s="150">
        <f t="shared" si="68"/>
        <v>0</v>
      </c>
      <c r="AJ922" s="143">
        <v>0</v>
      </c>
      <c r="AK922" s="248">
        <v>0</v>
      </c>
      <c r="AL922" s="86" t="s">
        <v>80</v>
      </c>
      <c r="AM922" s="150">
        <v>0</v>
      </c>
      <c r="AN922" s="169" t="s">
        <v>80</v>
      </c>
      <c r="AO922" s="169" t="s">
        <v>80</v>
      </c>
      <c r="AP922" s="150">
        <f t="shared" si="71"/>
        <v>0</v>
      </c>
      <c r="AQ922" s="252">
        <f>+L922+AF922-AK922</f>
        <v>12600000</v>
      </c>
      <c r="AR922" s="86" t="s">
        <v>115</v>
      </c>
      <c r="AS922" s="143">
        <v>0</v>
      </c>
      <c r="AT922" s="203" t="s">
        <v>80</v>
      </c>
      <c r="AU922" s="248">
        <v>9800000</v>
      </c>
      <c r="AV922" s="364">
        <f t="shared" si="69"/>
        <v>2800000</v>
      </c>
      <c r="AW922" s="133">
        <f t="shared" si="70"/>
        <v>0.77777777777777779</v>
      </c>
      <c r="AX922" s="201" t="s">
        <v>80</v>
      </c>
      <c r="AY922" s="86" t="s">
        <v>72</v>
      </c>
      <c r="AZ922" s="145" t="s">
        <v>15663</v>
      </c>
      <c r="BA922" s="81" t="s">
        <v>71</v>
      </c>
      <c r="BB922" s="81" t="s">
        <v>71</v>
      </c>
    </row>
    <row r="923" spans="2:54" s="296" customFormat="1" ht="15" customHeight="1" x14ac:dyDescent="0.2">
      <c r="B923" s="247">
        <v>2023</v>
      </c>
      <c r="C923" s="81">
        <v>891780111</v>
      </c>
      <c r="D923" s="82" t="s">
        <v>68</v>
      </c>
      <c r="E923" s="144" t="s">
        <v>15664</v>
      </c>
      <c r="F923" s="145" t="s">
        <v>15665</v>
      </c>
      <c r="G923" s="138">
        <v>0</v>
      </c>
      <c r="H923" s="145"/>
      <c r="I923" s="86" t="s">
        <v>78</v>
      </c>
      <c r="J923" s="81" t="s">
        <v>1527</v>
      </c>
      <c r="K923" s="141" t="s">
        <v>15666</v>
      </c>
      <c r="L923" s="248">
        <v>11250000</v>
      </c>
      <c r="M923" s="81" t="s">
        <v>73</v>
      </c>
      <c r="N923" s="145"/>
      <c r="O923" s="87" t="s">
        <v>11792</v>
      </c>
      <c r="P923" s="87">
        <v>85462989</v>
      </c>
      <c r="Q923" s="150">
        <v>1535</v>
      </c>
      <c r="R923" s="169">
        <v>45125</v>
      </c>
      <c r="S923" s="252">
        <v>1814862000</v>
      </c>
      <c r="T923" s="169">
        <v>45131</v>
      </c>
      <c r="U923" s="566">
        <f>L923</f>
        <v>11250000</v>
      </c>
      <c r="V923" s="86" t="s">
        <v>70</v>
      </c>
      <c r="W923" s="143">
        <v>36665858</v>
      </c>
      <c r="X923" s="87" t="s">
        <v>15667</v>
      </c>
      <c r="Y923" s="145"/>
      <c r="Z923" s="201">
        <v>45131</v>
      </c>
      <c r="AA923" s="201">
        <v>45131</v>
      </c>
      <c r="AB923" s="201" t="s">
        <v>80</v>
      </c>
      <c r="AC923" s="201">
        <v>45260</v>
      </c>
      <c r="AD923" s="150">
        <f t="shared" si="67"/>
        <v>129</v>
      </c>
      <c r="AE923" s="150">
        <v>0</v>
      </c>
      <c r="AF923" s="567">
        <v>0</v>
      </c>
      <c r="AG923" s="150">
        <v>0</v>
      </c>
      <c r="AH923" s="156" t="s">
        <v>80</v>
      </c>
      <c r="AI923" s="150">
        <f t="shared" si="68"/>
        <v>0</v>
      </c>
      <c r="AJ923" s="143">
        <v>0</v>
      </c>
      <c r="AK923" s="248">
        <v>0</v>
      </c>
      <c r="AL923" s="86" t="s">
        <v>80</v>
      </c>
      <c r="AM923" s="150">
        <v>0</v>
      </c>
      <c r="AN923" s="169" t="s">
        <v>80</v>
      </c>
      <c r="AO923" s="169" t="s">
        <v>80</v>
      </c>
      <c r="AP923" s="150">
        <f t="shared" si="71"/>
        <v>0</v>
      </c>
      <c r="AQ923" s="252">
        <f>+L923+AF923-AK923</f>
        <v>11250000</v>
      </c>
      <c r="AR923" s="86" t="s">
        <v>115</v>
      </c>
      <c r="AS923" s="143">
        <v>0</v>
      </c>
      <c r="AT923" s="203" t="s">
        <v>80</v>
      </c>
      <c r="AU923" s="248">
        <v>8750000</v>
      </c>
      <c r="AV923" s="364">
        <f t="shared" si="69"/>
        <v>2500000</v>
      </c>
      <c r="AW923" s="133">
        <f t="shared" si="70"/>
        <v>0.77777777777777779</v>
      </c>
      <c r="AX923" s="201" t="s">
        <v>80</v>
      </c>
      <c r="AY923" s="86" t="s">
        <v>72</v>
      </c>
      <c r="AZ923" s="145" t="s">
        <v>15668</v>
      </c>
      <c r="BA923" s="81" t="s">
        <v>71</v>
      </c>
      <c r="BB923" s="81" t="s">
        <v>71</v>
      </c>
    </row>
    <row r="924" spans="2:54" s="296" customFormat="1" ht="15" customHeight="1" x14ac:dyDescent="0.2">
      <c r="B924" s="247">
        <v>2023</v>
      </c>
      <c r="C924" s="81">
        <v>891780111</v>
      </c>
      <c r="D924" s="82" t="s">
        <v>68</v>
      </c>
      <c r="E924" s="144" t="s">
        <v>15669</v>
      </c>
      <c r="F924" s="145" t="s">
        <v>15670</v>
      </c>
      <c r="G924" s="138">
        <v>0</v>
      </c>
      <c r="H924" s="145"/>
      <c r="I924" s="86" t="s">
        <v>78</v>
      </c>
      <c r="J924" s="81" t="s">
        <v>1527</v>
      </c>
      <c r="K924" s="141" t="s">
        <v>15671</v>
      </c>
      <c r="L924" s="248">
        <v>24750000</v>
      </c>
      <c r="M924" s="81" t="s">
        <v>73</v>
      </c>
      <c r="N924" s="145"/>
      <c r="O924" s="87" t="s">
        <v>11621</v>
      </c>
      <c r="P924" s="87">
        <v>1018413783</v>
      </c>
      <c r="Q924" s="150">
        <v>1535</v>
      </c>
      <c r="R924" s="169">
        <v>45125</v>
      </c>
      <c r="S924" s="252">
        <v>1814862000</v>
      </c>
      <c r="T924" s="169">
        <v>45131</v>
      </c>
      <c r="U924" s="566">
        <f>L924</f>
        <v>24750000</v>
      </c>
      <c r="V924" s="86" t="s">
        <v>70</v>
      </c>
      <c r="W924" s="143">
        <v>57461216</v>
      </c>
      <c r="X924" s="87" t="s">
        <v>11611</v>
      </c>
      <c r="Y924" s="145"/>
      <c r="Z924" s="201">
        <v>45131</v>
      </c>
      <c r="AA924" s="201">
        <v>45131</v>
      </c>
      <c r="AB924" s="201" t="s">
        <v>80</v>
      </c>
      <c r="AC924" s="201">
        <v>45260</v>
      </c>
      <c r="AD924" s="150">
        <f t="shared" si="67"/>
        <v>129</v>
      </c>
      <c r="AE924" s="150">
        <v>0</v>
      </c>
      <c r="AF924" s="567">
        <v>0</v>
      </c>
      <c r="AG924" s="150">
        <v>0</v>
      </c>
      <c r="AH924" s="156" t="s">
        <v>80</v>
      </c>
      <c r="AI924" s="150">
        <f t="shared" si="68"/>
        <v>0</v>
      </c>
      <c r="AJ924" s="143">
        <v>0</v>
      </c>
      <c r="AK924" s="248">
        <v>0</v>
      </c>
      <c r="AL924" s="86" t="s">
        <v>80</v>
      </c>
      <c r="AM924" s="150">
        <v>0</v>
      </c>
      <c r="AN924" s="169" t="s">
        <v>80</v>
      </c>
      <c r="AO924" s="169" t="s">
        <v>80</v>
      </c>
      <c r="AP924" s="150">
        <f t="shared" si="71"/>
        <v>0</v>
      </c>
      <c r="AQ924" s="252">
        <f>+L924+AF924-AK924</f>
        <v>24750000</v>
      </c>
      <c r="AR924" s="86" t="s">
        <v>115</v>
      </c>
      <c r="AS924" s="143">
        <v>0</v>
      </c>
      <c r="AT924" s="203" t="s">
        <v>80</v>
      </c>
      <c r="AU924" s="248">
        <v>19250000</v>
      </c>
      <c r="AV924" s="364">
        <f t="shared" si="69"/>
        <v>5500000</v>
      </c>
      <c r="AW924" s="133">
        <f t="shared" si="70"/>
        <v>0.77777777777777779</v>
      </c>
      <c r="AX924" s="201" t="s">
        <v>80</v>
      </c>
      <c r="AY924" s="86" t="s">
        <v>72</v>
      </c>
      <c r="AZ924" s="145" t="s">
        <v>15672</v>
      </c>
      <c r="BA924" s="81" t="s">
        <v>71</v>
      </c>
      <c r="BB924" s="81" t="s">
        <v>71</v>
      </c>
    </row>
    <row r="925" spans="2:54" s="296" customFormat="1" ht="15" customHeight="1" x14ac:dyDescent="0.2">
      <c r="B925" s="247">
        <v>2023</v>
      </c>
      <c r="C925" s="81">
        <v>891780111</v>
      </c>
      <c r="D925" s="82" t="s">
        <v>68</v>
      </c>
      <c r="E925" s="144" t="s">
        <v>15673</v>
      </c>
      <c r="F925" s="145" t="s">
        <v>15674</v>
      </c>
      <c r="G925" s="138">
        <v>0</v>
      </c>
      <c r="H925" s="145"/>
      <c r="I925" s="86" t="s">
        <v>78</v>
      </c>
      <c r="J925" s="81" t="s">
        <v>1527</v>
      </c>
      <c r="K925" s="141" t="s">
        <v>15675</v>
      </c>
      <c r="L925" s="248">
        <v>12600000</v>
      </c>
      <c r="M925" s="81" t="s">
        <v>73</v>
      </c>
      <c r="N925" s="145"/>
      <c r="O925" s="87" t="s">
        <v>13868</v>
      </c>
      <c r="P925" s="87">
        <v>1082961721</v>
      </c>
      <c r="Q925" s="150">
        <v>1535</v>
      </c>
      <c r="R925" s="169">
        <v>45125</v>
      </c>
      <c r="S925" s="252">
        <v>1814862000</v>
      </c>
      <c r="T925" s="169">
        <v>45131</v>
      </c>
      <c r="U925" s="566">
        <f>L925</f>
        <v>12600000</v>
      </c>
      <c r="V925" s="86" t="s">
        <v>70</v>
      </c>
      <c r="W925" s="143">
        <v>36557666</v>
      </c>
      <c r="X925" s="87" t="s">
        <v>9555</v>
      </c>
      <c r="Y925" s="145"/>
      <c r="Z925" s="201">
        <v>45131</v>
      </c>
      <c r="AA925" s="201">
        <v>45131</v>
      </c>
      <c r="AB925" s="201" t="s">
        <v>80</v>
      </c>
      <c r="AC925" s="201">
        <v>45260</v>
      </c>
      <c r="AD925" s="150">
        <f t="shared" si="67"/>
        <v>129</v>
      </c>
      <c r="AE925" s="150">
        <v>0</v>
      </c>
      <c r="AF925" s="567">
        <v>0</v>
      </c>
      <c r="AG925" s="150">
        <v>0</v>
      </c>
      <c r="AH925" s="156" t="s">
        <v>80</v>
      </c>
      <c r="AI925" s="150">
        <f t="shared" si="68"/>
        <v>0</v>
      </c>
      <c r="AJ925" s="143">
        <v>0</v>
      </c>
      <c r="AK925" s="248">
        <v>0</v>
      </c>
      <c r="AL925" s="86" t="s">
        <v>80</v>
      </c>
      <c r="AM925" s="150">
        <v>0</v>
      </c>
      <c r="AN925" s="169" t="s">
        <v>80</v>
      </c>
      <c r="AO925" s="169" t="s">
        <v>80</v>
      </c>
      <c r="AP925" s="150">
        <f t="shared" si="71"/>
        <v>0</v>
      </c>
      <c r="AQ925" s="252">
        <f>+L925+AF925-AK925</f>
        <v>12600000</v>
      </c>
      <c r="AR925" s="86" t="s">
        <v>115</v>
      </c>
      <c r="AS925" s="143">
        <v>0</v>
      </c>
      <c r="AT925" s="203" t="s">
        <v>80</v>
      </c>
      <c r="AU925" s="248">
        <v>9800000</v>
      </c>
      <c r="AV925" s="364">
        <f t="shared" si="69"/>
        <v>2800000</v>
      </c>
      <c r="AW925" s="133">
        <f t="shared" si="70"/>
        <v>0.77777777777777779</v>
      </c>
      <c r="AX925" s="201" t="s">
        <v>80</v>
      </c>
      <c r="AY925" s="86" t="s">
        <v>72</v>
      </c>
      <c r="AZ925" s="145" t="s">
        <v>15676</v>
      </c>
      <c r="BA925" s="81" t="s">
        <v>71</v>
      </c>
      <c r="BB925" s="81" t="s">
        <v>71</v>
      </c>
    </row>
    <row r="926" spans="2:54" s="296" customFormat="1" ht="15" customHeight="1" x14ac:dyDescent="0.2">
      <c r="B926" s="247">
        <v>2023</v>
      </c>
      <c r="C926" s="81">
        <v>891780111</v>
      </c>
      <c r="D926" s="82" t="s">
        <v>68</v>
      </c>
      <c r="E926" s="144" t="s">
        <v>15677</v>
      </c>
      <c r="F926" s="145" t="s">
        <v>15678</v>
      </c>
      <c r="G926" s="138">
        <v>0</v>
      </c>
      <c r="H926" s="145"/>
      <c r="I926" s="86" t="s">
        <v>78</v>
      </c>
      <c r="J926" s="81" t="s">
        <v>1527</v>
      </c>
      <c r="K926" s="141" t="s">
        <v>15679</v>
      </c>
      <c r="L926" s="248">
        <v>9314000</v>
      </c>
      <c r="M926" s="81" t="s">
        <v>73</v>
      </c>
      <c r="N926" s="145"/>
      <c r="O926" s="87" t="s">
        <v>13739</v>
      </c>
      <c r="P926" s="87">
        <v>1082842812</v>
      </c>
      <c r="Q926" s="150">
        <v>1535</v>
      </c>
      <c r="R926" s="169">
        <v>45125</v>
      </c>
      <c r="S926" s="252">
        <v>1814862000</v>
      </c>
      <c r="T926" s="169">
        <v>45131</v>
      </c>
      <c r="U926" s="566">
        <f>L926</f>
        <v>9314000</v>
      </c>
      <c r="V926" s="86" t="s">
        <v>70</v>
      </c>
      <c r="W926" s="143">
        <v>1082868728</v>
      </c>
      <c r="X926" s="87" t="s">
        <v>10958</v>
      </c>
      <c r="Y926" s="145"/>
      <c r="Z926" s="201">
        <v>45131</v>
      </c>
      <c r="AA926" s="201">
        <v>45131</v>
      </c>
      <c r="AB926" s="201" t="s">
        <v>80</v>
      </c>
      <c r="AC926" s="201">
        <v>45260</v>
      </c>
      <c r="AD926" s="150">
        <f t="shared" si="67"/>
        <v>129</v>
      </c>
      <c r="AE926" s="150">
        <v>0</v>
      </c>
      <c r="AF926" s="567">
        <v>0</v>
      </c>
      <c r="AG926" s="150">
        <v>0</v>
      </c>
      <c r="AH926" s="156" t="s">
        <v>80</v>
      </c>
      <c r="AI926" s="150">
        <f t="shared" si="68"/>
        <v>0</v>
      </c>
      <c r="AJ926" s="143">
        <v>0</v>
      </c>
      <c r="AK926" s="248">
        <v>0</v>
      </c>
      <c r="AL926" s="86" t="s">
        <v>80</v>
      </c>
      <c r="AM926" s="150">
        <v>0</v>
      </c>
      <c r="AN926" s="169" t="s">
        <v>80</v>
      </c>
      <c r="AO926" s="169" t="s">
        <v>80</v>
      </c>
      <c r="AP926" s="150">
        <f t="shared" si="71"/>
        <v>0</v>
      </c>
      <c r="AQ926" s="252">
        <f>+L926+AF926-AK926</f>
        <v>9314000</v>
      </c>
      <c r="AR926" s="86" t="s">
        <v>115</v>
      </c>
      <c r="AS926" s="143">
        <v>0</v>
      </c>
      <c r="AT926" s="203" t="s">
        <v>80</v>
      </c>
      <c r="AU926" s="248">
        <v>7114000</v>
      </c>
      <c r="AV926" s="364">
        <f t="shared" si="69"/>
        <v>2200000</v>
      </c>
      <c r="AW926" s="133">
        <f t="shared" si="70"/>
        <v>0.76379643547348075</v>
      </c>
      <c r="AX926" s="201" t="s">
        <v>80</v>
      </c>
      <c r="AY926" s="86" t="s">
        <v>72</v>
      </c>
      <c r="AZ926" s="145" t="s">
        <v>15680</v>
      </c>
      <c r="BA926" s="81" t="s">
        <v>71</v>
      </c>
      <c r="BB926" s="81" t="s">
        <v>71</v>
      </c>
    </row>
    <row r="927" spans="2:54" s="296" customFormat="1" ht="15" customHeight="1" x14ac:dyDescent="0.2">
      <c r="B927" s="247">
        <v>2023</v>
      </c>
      <c r="C927" s="81">
        <v>891780111</v>
      </c>
      <c r="D927" s="82" t="s">
        <v>68</v>
      </c>
      <c r="E927" s="144" t="s">
        <v>15681</v>
      </c>
      <c r="F927" s="145" t="s">
        <v>15682</v>
      </c>
      <c r="G927" s="138">
        <v>0</v>
      </c>
      <c r="H927" s="145"/>
      <c r="I927" s="86" t="s">
        <v>78</v>
      </c>
      <c r="J927" s="81" t="s">
        <v>1527</v>
      </c>
      <c r="K927" s="141" t="s">
        <v>15683</v>
      </c>
      <c r="L927" s="248">
        <v>9900000</v>
      </c>
      <c r="M927" s="81" t="s">
        <v>73</v>
      </c>
      <c r="N927" s="145"/>
      <c r="O927" s="87" t="s">
        <v>13247</v>
      </c>
      <c r="P927" s="87">
        <v>1083005105</v>
      </c>
      <c r="Q927" s="150">
        <v>1535</v>
      </c>
      <c r="R927" s="169">
        <v>45125</v>
      </c>
      <c r="S927" s="252">
        <v>1814862000</v>
      </c>
      <c r="T927" s="169">
        <v>45131</v>
      </c>
      <c r="U927" s="566">
        <f>L927</f>
        <v>9900000</v>
      </c>
      <c r="V927" s="86" t="s">
        <v>70</v>
      </c>
      <c r="W927" s="143">
        <v>36557666</v>
      </c>
      <c r="X927" s="87" t="s">
        <v>9555</v>
      </c>
      <c r="Y927" s="145"/>
      <c r="Z927" s="201">
        <v>45131</v>
      </c>
      <c r="AA927" s="201">
        <v>45131</v>
      </c>
      <c r="AB927" s="201" t="s">
        <v>80</v>
      </c>
      <c r="AC927" s="201">
        <v>45260</v>
      </c>
      <c r="AD927" s="150">
        <f t="shared" si="67"/>
        <v>129</v>
      </c>
      <c r="AE927" s="150">
        <v>0</v>
      </c>
      <c r="AF927" s="567">
        <v>0</v>
      </c>
      <c r="AG927" s="150">
        <v>0</v>
      </c>
      <c r="AH927" s="156" t="s">
        <v>80</v>
      </c>
      <c r="AI927" s="150">
        <f t="shared" si="68"/>
        <v>0</v>
      </c>
      <c r="AJ927" s="143">
        <v>0</v>
      </c>
      <c r="AK927" s="248">
        <v>0</v>
      </c>
      <c r="AL927" s="86" t="s">
        <v>80</v>
      </c>
      <c r="AM927" s="150">
        <v>0</v>
      </c>
      <c r="AN927" s="169" t="s">
        <v>80</v>
      </c>
      <c r="AO927" s="169" t="s">
        <v>80</v>
      </c>
      <c r="AP927" s="150">
        <f t="shared" si="71"/>
        <v>0</v>
      </c>
      <c r="AQ927" s="252">
        <f>+L927+AF927-AK927</f>
        <v>9900000</v>
      </c>
      <c r="AR927" s="86" t="s">
        <v>115</v>
      </c>
      <c r="AS927" s="143">
        <v>0</v>
      </c>
      <c r="AT927" s="203" t="s">
        <v>80</v>
      </c>
      <c r="AU927" s="248">
        <v>7700000</v>
      </c>
      <c r="AV927" s="364">
        <f t="shared" si="69"/>
        <v>2200000</v>
      </c>
      <c r="AW927" s="133">
        <f t="shared" si="70"/>
        <v>0.77777777777777779</v>
      </c>
      <c r="AX927" s="201" t="s">
        <v>80</v>
      </c>
      <c r="AY927" s="86" t="s">
        <v>72</v>
      </c>
      <c r="AZ927" s="145" t="s">
        <v>15684</v>
      </c>
      <c r="BA927" s="81" t="s">
        <v>71</v>
      </c>
      <c r="BB927" s="81" t="s">
        <v>71</v>
      </c>
    </row>
    <row r="928" spans="2:54" s="296" customFormat="1" ht="15" customHeight="1" x14ac:dyDescent="0.2">
      <c r="B928" s="247">
        <v>2023</v>
      </c>
      <c r="C928" s="81">
        <v>891780111</v>
      </c>
      <c r="D928" s="82" t="s">
        <v>68</v>
      </c>
      <c r="E928" s="144" t="s">
        <v>15685</v>
      </c>
      <c r="F928" s="145" t="s">
        <v>15686</v>
      </c>
      <c r="G928" s="138">
        <v>0</v>
      </c>
      <c r="H928" s="145"/>
      <c r="I928" s="86" t="s">
        <v>78</v>
      </c>
      <c r="J928" s="81" t="s">
        <v>1527</v>
      </c>
      <c r="K928" s="141" t="s">
        <v>15687</v>
      </c>
      <c r="L928" s="248">
        <v>9314000</v>
      </c>
      <c r="M928" s="81" t="s">
        <v>73</v>
      </c>
      <c r="N928" s="145"/>
      <c r="O928" s="87" t="s">
        <v>13690</v>
      </c>
      <c r="P928" s="87">
        <v>1083016337</v>
      </c>
      <c r="Q928" s="150">
        <v>1535</v>
      </c>
      <c r="R928" s="169">
        <v>45125</v>
      </c>
      <c r="S928" s="252">
        <v>1814862000</v>
      </c>
      <c r="T928" s="169">
        <v>45131</v>
      </c>
      <c r="U928" s="566">
        <f>L928</f>
        <v>9314000</v>
      </c>
      <c r="V928" s="86" t="s">
        <v>70</v>
      </c>
      <c r="W928" s="143">
        <v>1082868728</v>
      </c>
      <c r="X928" s="87" t="s">
        <v>10958</v>
      </c>
      <c r="Y928" s="145"/>
      <c r="Z928" s="201">
        <v>45131</v>
      </c>
      <c r="AA928" s="201">
        <v>45131</v>
      </c>
      <c r="AB928" s="201" t="s">
        <v>80</v>
      </c>
      <c r="AC928" s="201">
        <v>45260</v>
      </c>
      <c r="AD928" s="150">
        <f t="shared" si="67"/>
        <v>129</v>
      </c>
      <c r="AE928" s="150">
        <v>0</v>
      </c>
      <c r="AF928" s="567">
        <v>0</v>
      </c>
      <c r="AG928" s="150">
        <v>0</v>
      </c>
      <c r="AH928" s="156" t="s">
        <v>80</v>
      </c>
      <c r="AI928" s="150">
        <f t="shared" si="68"/>
        <v>0</v>
      </c>
      <c r="AJ928" s="143">
        <v>0</v>
      </c>
      <c r="AK928" s="248">
        <v>0</v>
      </c>
      <c r="AL928" s="86" t="s">
        <v>80</v>
      </c>
      <c r="AM928" s="150">
        <v>0</v>
      </c>
      <c r="AN928" s="169" t="s">
        <v>80</v>
      </c>
      <c r="AO928" s="169" t="s">
        <v>80</v>
      </c>
      <c r="AP928" s="150">
        <f t="shared" si="71"/>
        <v>0</v>
      </c>
      <c r="AQ928" s="252">
        <f>+L928+AF928-AK928</f>
        <v>9314000</v>
      </c>
      <c r="AR928" s="86" t="s">
        <v>115</v>
      </c>
      <c r="AS928" s="143">
        <v>0</v>
      </c>
      <c r="AT928" s="203" t="s">
        <v>80</v>
      </c>
      <c r="AU928" s="248">
        <v>7114000</v>
      </c>
      <c r="AV928" s="364">
        <f t="shared" si="69"/>
        <v>2200000</v>
      </c>
      <c r="AW928" s="133">
        <f t="shared" si="70"/>
        <v>0.76379643547348075</v>
      </c>
      <c r="AX928" s="201" t="s">
        <v>80</v>
      </c>
      <c r="AY928" s="86" t="s">
        <v>72</v>
      </c>
      <c r="AZ928" s="145" t="s">
        <v>15688</v>
      </c>
      <c r="BA928" s="81" t="s">
        <v>71</v>
      </c>
      <c r="BB928" s="81" t="s">
        <v>71</v>
      </c>
    </row>
    <row r="929" spans="2:54" s="296" customFormat="1" ht="15" customHeight="1" x14ac:dyDescent="0.2">
      <c r="B929" s="247">
        <v>2023</v>
      </c>
      <c r="C929" s="81">
        <v>891780111</v>
      </c>
      <c r="D929" s="82" t="s">
        <v>68</v>
      </c>
      <c r="E929" s="144" t="s">
        <v>15689</v>
      </c>
      <c r="F929" s="145" t="s">
        <v>15690</v>
      </c>
      <c r="G929" s="138">
        <v>0</v>
      </c>
      <c r="H929" s="145"/>
      <c r="I929" s="86" t="s">
        <v>78</v>
      </c>
      <c r="J929" s="81" t="s">
        <v>1527</v>
      </c>
      <c r="K929" s="141" t="s">
        <v>15691</v>
      </c>
      <c r="L929" s="248">
        <v>9314000</v>
      </c>
      <c r="M929" s="81" t="s">
        <v>73</v>
      </c>
      <c r="N929" s="145"/>
      <c r="O929" s="87" t="s">
        <v>13685</v>
      </c>
      <c r="P929" s="87">
        <v>84459987</v>
      </c>
      <c r="Q929" s="150">
        <v>1535</v>
      </c>
      <c r="R929" s="169">
        <v>45125</v>
      </c>
      <c r="S929" s="252">
        <v>1814862000</v>
      </c>
      <c r="T929" s="169">
        <v>45131</v>
      </c>
      <c r="U929" s="566">
        <f>L929</f>
        <v>9314000</v>
      </c>
      <c r="V929" s="86" t="s">
        <v>70</v>
      </c>
      <c r="W929" s="143">
        <v>1082868728</v>
      </c>
      <c r="X929" s="87" t="s">
        <v>10958</v>
      </c>
      <c r="Y929" s="145"/>
      <c r="Z929" s="201">
        <v>45131</v>
      </c>
      <c r="AA929" s="201">
        <v>45131</v>
      </c>
      <c r="AB929" s="201" t="s">
        <v>80</v>
      </c>
      <c r="AC929" s="201">
        <v>45260</v>
      </c>
      <c r="AD929" s="150">
        <f t="shared" si="67"/>
        <v>129</v>
      </c>
      <c r="AE929" s="150">
        <v>0</v>
      </c>
      <c r="AF929" s="567">
        <v>0</v>
      </c>
      <c r="AG929" s="150">
        <v>0</v>
      </c>
      <c r="AH929" s="156" t="s">
        <v>80</v>
      </c>
      <c r="AI929" s="150">
        <f t="shared" si="68"/>
        <v>0</v>
      </c>
      <c r="AJ929" s="143">
        <v>0</v>
      </c>
      <c r="AK929" s="248">
        <v>0</v>
      </c>
      <c r="AL929" s="86" t="s">
        <v>80</v>
      </c>
      <c r="AM929" s="150">
        <v>0</v>
      </c>
      <c r="AN929" s="169" t="s">
        <v>80</v>
      </c>
      <c r="AO929" s="169" t="s">
        <v>80</v>
      </c>
      <c r="AP929" s="150">
        <f t="shared" si="71"/>
        <v>0</v>
      </c>
      <c r="AQ929" s="252">
        <f>+L929+AF929-AK929</f>
        <v>9314000</v>
      </c>
      <c r="AR929" s="86" t="s">
        <v>115</v>
      </c>
      <c r="AS929" s="143">
        <v>0</v>
      </c>
      <c r="AT929" s="203" t="s">
        <v>80</v>
      </c>
      <c r="AU929" s="248">
        <v>7114000</v>
      </c>
      <c r="AV929" s="364">
        <f t="shared" si="69"/>
        <v>2200000</v>
      </c>
      <c r="AW929" s="133">
        <f t="shared" si="70"/>
        <v>0.76379643547348075</v>
      </c>
      <c r="AX929" s="201" t="s">
        <v>80</v>
      </c>
      <c r="AY929" s="86" t="s">
        <v>72</v>
      </c>
      <c r="AZ929" s="145" t="s">
        <v>15692</v>
      </c>
      <c r="BA929" s="81" t="s">
        <v>71</v>
      </c>
      <c r="BB929" s="81" t="s">
        <v>71</v>
      </c>
    </row>
    <row r="930" spans="2:54" s="296" customFormat="1" ht="15" customHeight="1" x14ac:dyDescent="0.2">
      <c r="B930" s="247">
        <v>2023</v>
      </c>
      <c r="C930" s="81">
        <v>891780111</v>
      </c>
      <c r="D930" s="82" t="s">
        <v>68</v>
      </c>
      <c r="E930" s="144" t="s">
        <v>15693</v>
      </c>
      <c r="F930" s="145" t="s">
        <v>15694</v>
      </c>
      <c r="G930" s="138">
        <v>0</v>
      </c>
      <c r="H930" s="145"/>
      <c r="I930" s="86" t="s">
        <v>78</v>
      </c>
      <c r="J930" s="81" t="s">
        <v>1527</v>
      </c>
      <c r="K930" s="141" t="s">
        <v>15695</v>
      </c>
      <c r="L930" s="248">
        <v>13950000</v>
      </c>
      <c r="M930" s="81" t="s">
        <v>73</v>
      </c>
      <c r="N930" s="145"/>
      <c r="O930" s="87" t="s">
        <v>12527</v>
      </c>
      <c r="P930" s="87">
        <v>1216966715</v>
      </c>
      <c r="Q930" s="150">
        <v>1535</v>
      </c>
      <c r="R930" s="169">
        <v>45125</v>
      </c>
      <c r="S930" s="252">
        <v>1814862000</v>
      </c>
      <c r="T930" s="169">
        <v>45131</v>
      </c>
      <c r="U930" s="566">
        <f>L930</f>
        <v>13950000</v>
      </c>
      <c r="V930" s="86" t="s">
        <v>70</v>
      </c>
      <c r="W930" s="143">
        <v>1082889541</v>
      </c>
      <c r="X930" s="87" t="s">
        <v>9998</v>
      </c>
      <c r="Y930" s="145"/>
      <c r="Z930" s="201">
        <v>45131</v>
      </c>
      <c r="AA930" s="201">
        <v>45131</v>
      </c>
      <c r="AB930" s="201" t="s">
        <v>80</v>
      </c>
      <c r="AC930" s="201">
        <v>45260</v>
      </c>
      <c r="AD930" s="150">
        <f t="shared" si="67"/>
        <v>129</v>
      </c>
      <c r="AE930" s="150">
        <v>0</v>
      </c>
      <c r="AF930" s="567">
        <v>0</v>
      </c>
      <c r="AG930" s="150">
        <v>0</v>
      </c>
      <c r="AH930" s="156" t="s">
        <v>80</v>
      </c>
      <c r="AI930" s="150">
        <f t="shared" si="68"/>
        <v>0</v>
      </c>
      <c r="AJ930" s="143">
        <v>0</v>
      </c>
      <c r="AK930" s="248">
        <v>0</v>
      </c>
      <c r="AL930" s="86" t="s">
        <v>80</v>
      </c>
      <c r="AM930" s="150">
        <v>0</v>
      </c>
      <c r="AN930" s="169" t="s">
        <v>80</v>
      </c>
      <c r="AO930" s="169" t="s">
        <v>80</v>
      </c>
      <c r="AP930" s="150">
        <f t="shared" si="71"/>
        <v>0</v>
      </c>
      <c r="AQ930" s="252">
        <f>+L930+AF930-AK930</f>
        <v>13950000</v>
      </c>
      <c r="AR930" s="86" t="s">
        <v>115</v>
      </c>
      <c r="AS930" s="143">
        <v>0</v>
      </c>
      <c r="AT930" s="203" t="s">
        <v>80</v>
      </c>
      <c r="AU930" s="248">
        <v>10850000</v>
      </c>
      <c r="AV930" s="364">
        <f t="shared" si="69"/>
        <v>3100000</v>
      </c>
      <c r="AW930" s="133">
        <f t="shared" si="70"/>
        <v>0.77777777777777779</v>
      </c>
      <c r="AX930" s="201" t="s">
        <v>80</v>
      </c>
      <c r="AY930" s="86" t="s">
        <v>72</v>
      </c>
      <c r="AZ930" s="145" t="s">
        <v>15696</v>
      </c>
      <c r="BA930" s="81" t="s">
        <v>71</v>
      </c>
      <c r="BB930" s="81" t="s">
        <v>71</v>
      </c>
    </row>
    <row r="931" spans="2:54" s="296" customFormat="1" ht="15" customHeight="1" x14ac:dyDescent="0.2">
      <c r="B931" s="247">
        <v>2023</v>
      </c>
      <c r="C931" s="81">
        <v>891780111</v>
      </c>
      <c r="D931" s="82" t="s">
        <v>68</v>
      </c>
      <c r="E931" s="144" t="s">
        <v>15697</v>
      </c>
      <c r="F931" s="145" t="s">
        <v>15698</v>
      </c>
      <c r="G931" s="138">
        <v>0</v>
      </c>
      <c r="H931" s="145"/>
      <c r="I931" s="86" t="s">
        <v>78</v>
      </c>
      <c r="J931" s="81" t="s">
        <v>1527</v>
      </c>
      <c r="K931" s="141" t="s">
        <v>15699</v>
      </c>
      <c r="L931" s="248">
        <v>15300000</v>
      </c>
      <c r="M931" s="81" t="s">
        <v>73</v>
      </c>
      <c r="N931" s="145"/>
      <c r="O931" s="87" t="s">
        <v>12722</v>
      </c>
      <c r="P931" s="87">
        <v>1082951480</v>
      </c>
      <c r="Q931" s="150">
        <v>1535</v>
      </c>
      <c r="R931" s="169">
        <v>45125</v>
      </c>
      <c r="S931" s="252">
        <v>1814862000</v>
      </c>
      <c r="T931" s="169">
        <v>45131</v>
      </c>
      <c r="U931" s="566">
        <f>L931</f>
        <v>15300000</v>
      </c>
      <c r="V931" s="86" t="s">
        <v>70</v>
      </c>
      <c r="W931" s="481">
        <v>1082976788</v>
      </c>
      <c r="X931" s="87" t="s">
        <v>15700</v>
      </c>
      <c r="Y931" s="145"/>
      <c r="Z931" s="201">
        <v>45131</v>
      </c>
      <c r="AA931" s="201">
        <v>45131</v>
      </c>
      <c r="AB931" s="201" t="s">
        <v>80</v>
      </c>
      <c r="AC931" s="201">
        <v>45260</v>
      </c>
      <c r="AD931" s="150">
        <f t="shared" si="67"/>
        <v>129</v>
      </c>
      <c r="AE931" s="150">
        <v>0</v>
      </c>
      <c r="AF931" s="567">
        <v>0</v>
      </c>
      <c r="AG931" s="150">
        <v>0</v>
      </c>
      <c r="AH931" s="156" t="s">
        <v>80</v>
      </c>
      <c r="AI931" s="150">
        <f t="shared" si="68"/>
        <v>0</v>
      </c>
      <c r="AJ931" s="143">
        <v>0</v>
      </c>
      <c r="AK931" s="248">
        <v>0</v>
      </c>
      <c r="AL931" s="86" t="s">
        <v>80</v>
      </c>
      <c r="AM931" s="150">
        <v>0</v>
      </c>
      <c r="AN931" s="169" t="s">
        <v>80</v>
      </c>
      <c r="AO931" s="169" t="s">
        <v>80</v>
      </c>
      <c r="AP931" s="150">
        <f t="shared" si="71"/>
        <v>0</v>
      </c>
      <c r="AQ931" s="252">
        <f>+L931+AF931-AK931</f>
        <v>15300000</v>
      </c>
      <c r="AR931" s="86" t="s">
        <v>115</v>
      </c>
      <c r="AS931" s="143">
        <v>0</v>
      </c>
      <c r="AT931" s="203" t="s">
        <v>80</v>
      </c>
      <c r="AU931" s="248">
        <v>11900000</v>
      </c>
      <c r="AV931" s="364">
        <f t="shared" si="69"/>
        <v>3400000</v>
      </c>
      <c r="AW931" s="133">
        <f t="shared" si="70"/>
        <v>0.77777777777777779</v>
      </c>
      <c r="AX931" s="201" t="s">
        <v>80</v>
      </c>
      <c r="AY931" s="86" t="s">
        <v>72</v>
      </c>
      <c r="AZ931" s="145" t="s">
        <v>15701</v>
      </c>
      <c r="BA931" s="81" t="s">
        <v>71</v>
      </c>
      <c r="BB931" s="81" t="s">
        <v>71</v>
      </c>
    </row>
    <row r="932" spans="2:54" s="296" customFormat="1" ht="15" customHeight="1" x14ac:dyDescent="0.2">
      <c r="B932" s="247">
        <v>2023</v>
      </c>
      <c r="C932" s="81">
        <v>891780111</v>
      </c>
      <c r="D932" s="82" t="s">
        <v>68</v>
      </c>
      <c r="E932" s="144" t="s">
        <v>15702</v>
      </c>
      <c r="F932" s="145" t="s">
        <v>15703</v>
      </c>
      <c r="G932" s="138">
        <v>0</v>
      </c>
      <c r="H932" s="145"/>
      <c r="I932" s="86" t="s">
        <v>78</v>
      </c>
      <c r="J932" s="81" t="s">
        <v>1527</v>
      </c>
      <c r="K932" s="141" t="s">
        <v>15704</v>
      </c>
      <c r="L932" s="248">
        <v>13640000</v>
      </c>
      <c r="M932" s="81" t="s">
        <v>73</v>
      </c>
      <c r="N932" s="145"/>
      <c r="O932" s="87" t="s">
        <v>12391</v>
      </c>
      <c r="P932" s="87">
        <v>1004278346</v>
      </c>
      <c r="Q932" s="150">
        <v>1535</v>
      </c>
      <c r="R932" s="169">
        <v>45125</v>
      </c>
      <c r="S932" s="252">
        <v>1814862000</v>
      </c>
      <c r="T932" s="169">
        <v>45131</v>
      </c>
      <c r="U932" s="566">
        <f>L932</f>
        <v>13640000</v>
      </c>
      <c r="V932" s="86" t="s">
        <v>70</v>
      </c>
      <c r="W932" s="143">
        <v>1082868728</v>
      </c>
      <c r="X932" s="87" t="s">
        <v>10958</v>
      </c>
      <c r="Y932" s="145"/>
      <c r="Z932" s="201">
        <v>45131</v>
      </c>
      <c r="AA932" s="201">
        <v>45131</v>
      </c>
      <c r="AB932" s="201" t="s">
        <v>80</v>
      </c>
      <c r="AC932" s="201">
        <v>45260</v>
      </c>
      <c r="AD932" s="150">
        <f t="shared" si="67"/>
        <v>129</v>
      </c>
      <c r="AE932" s="150">
        <v>0</v>
      </c>
      <c r="AF932" s="567">
        <v>0</v>
      </c>
      <c r="AG932" s="150">
        <v>0</v>
      </c>
      <c r="AH932" s="156" t="s">
        <v>80</v>
      </c>
      <c r="AI932" s="150">
        <f t="shared" si="68"/>
        <v>0</v>
      </c>
      <c r="AJ932" s="143">
        <v>0</v>
      </c>
      <c r="AK932" s="248">
        <v>0</v>
      </c>
      <c r="AL932" s="86" t="s">
        <v>80</v>
      </c>
      <c r="AM932" s="150">
        <v>0</v>
      </c>
      <c r="AN932" s="169" t="s">
        <v>80</v>
      </c>
      <c r="AO932" s="169" t="s">
        <v>80</v>
      </c>
      <c r="AP932" s="150">
        <f t="shared" si="71"/>
        <v>0</v>
      </c>
      <c r="AQ932" s="252">
        <f>+L932+AF932-AK932</f>
        <v>13640000</v>
      </c>
      <c r="AR932" s="86" t="s">
        <v>115</v>
      </c>
      <c r="AS932" s="143">
        <v>0</v>
      </c>
      <c r="AT932" s="203" t="s">
        <v>80</v>
      </c>
      <c r="AU932" s="248">
        <v>10540000</v>
      </c>
      <c r="AV932" s="364">
        <f t="shared" si="69"/>
        <v>3100000</v>
      </c>
      <c r="AW932" s="133">
        <f t="shared" si="70"/>
        <v>0.77272727272727271</v>
      </c>
      <c r="AX932" s="201" t="s">
        <v>80</v>
      </c>
      <c r="AY932" s="86" t="s">
        <v>72</v>
      </c>
      <c r="AZ932" s="145" t="s">
        <v>15705</v>
      </c>
      <c r="BA932" s="81" t="s">
        <v>71</v>
      </c>
      <c r="BB932" s="81" t="s">
        <v>71</v>
      </c>
    </row>
    <row r="933" spans="2:54" s="296" customFormat="1" ht="15" customHeight="1" x14ac:dyDescent="0.2">
      <c r="B933" s="247">
        <v>2023</v>
      </c>
      <c r="C933" s="81">
        <v>891780111</v>
      </c>
      <c r="D933" s="82" t="s">
        <v>68</v>
      </c>
      <c r="E933" s="144" t="s">
        <v>15706</v>
      </c>
      <c r="F933" s="145" t="s">
        <v>15707</v>
      </c>
      <c r="G933" s="138">
        <v>0</v>
      </c>
      <c r="H933" s="145"/>
      <c r="I933" s="86" t="s">
        <v>78</v>
      </c>
      <c r="J933" s="81" t="s">
        <v>1527</v>
      </c>
      <c r="K933" s="141" t="s">
        <v>15708</v>
      </c>
      <c r="L933" s="248">
        <v>11250000</v>
      </c>
      <c r="M933" s="81" t="s">
        <v>73</v>
      </c>
      <c r="N933" s="145"/>
      <c r="O933" s="87" t="s">
        <v>12277</v>
      </c>
      <c r="P933" s="87">
        <v>57462117</v>
      </c>
      <c r="Q933" s="150">
        <v>1535</v>
      </c>
      <c r="R933" s="169">
        <v>45125</v>
      </c>
      <c r="S933" s="252">
        <v>1814862000</v>
      </c>
      <c r="T933" s="169">
        <v>45131</v>
      </c>
      <c r="U933" s="566">
        <f>L933</f>
        <v>11250000</v>
      </c>
      <c r="V933" s="86" t="s">
        <v>70</v>
      </c>
      <c r="W933" s="143">
        <v>26668285</v>
      </c>
      <c r="X933" s="87" t="s">
        <v>9520</v>
      </c>
      <c r="Y933" s="145"/>
      <c r="Z933" s="201">
        <v>45131</v>
      </c>
      <c r="AA933" s="201">
        <v>45131</v>
      </c>
      <c r="AB933" s="201" t="s">
        <v>80</v>
      </c>
      <c r="AC933" s="201">
        <v>45260</v>
      </c>
      <c r="AD933" s="150">
        <f t="shared" si="67"/>
        <v>129</v>
      </c>
      <c r="AE933" s="150">
        <v>0</v>
      </c>
      <c r="AF933" s="567">
        <v>0</v>
      </c>
      <c r="AG933" s="150">
        <v>0</v>
      </c>
      <c r="AH933" s="156" t="s">
        <v>80</v>
      </c>
      <c r="AI933" s="150">
        <f t="shared" si="68"/>
        <v>0</v>
      </c>
      <c r="AJ933" s="143">
        <v>0</v>
      </c>
      <c r="AK933" s="248">
        <v>0</v>
      </c>
      <c r="AL933" s="86" t="s">
        <v>80</v>
      </c>
      <c r="AM933" s="150">
        <v>0</v>
      </c>
      <c r="AN933" s="169" t="s">
        <v>80</v>
      </c>
      <c r="AO933" s="169" t="s">
        <v>80</v>
      </c>
      <c r="AP933" s="150">
        <f t="shared" si="71"/>
        <v>0</v>
      </c>
      <c r="AQ933" s="252">
        <f>+L933+AF933-AK933</f>
        <v>11250000</v>
      </c>
      <c r="AR933" s="86" t="s">
        <v>115</v>
      </c>
      <c r="AS933" s="143">
        <v>0</v>
      </c>
      <c r="AT933" s="203" t="s">
        <v>80</v>
      </c>
      <c r="AU933" s="248">
        <v>8750000</v>
      </c>
      <c r="AV933" s="364">
        <f t="shared" si="69"/>
        <v>2500000</v>
      </c>
      <c r="AW933" s="133">
        <f t="shared" si="70"/>
        <v>0.77777777777777779</v>
      </c>
      <c r="AX933" s="201" t="s">
        <v>80</v>
      </c>
      <c r="AY933" s="86" t="s">
        <v>72</v>
      </c>
      <c r="AZ933" s="145" t="s">
        <v>15709</v>
      </c>
      <c r="BA933" s="81" t="s">
        <v>71</v>
      </c>
      <c r="BB933" s="81" t="s">
        <v>71</v>
      </c>
    </row>
    <row r="934" spans="2:54" s="296" customFormat="1" ht="15" customHeight="1" x14ac:dyDescent="0.2">
      <c r="B934" s="247">
        <v>2023</v>
      </c>
      <c r="C934" s="81">
        <v>891780111</v>
      </c>
      <c r="D934" s="82" t="s">
        <v>68</v>
      </c>
      <c r="E934" s="144" t="s">
        <v>15710</v>
      </c>
      <c r="F934" s="145" t="s">
        <v>15711</v>
      </c>
      <c r="G934" s="138">
        <v>0</v>
      </c>
      <c r="H934" s="145"/>
      <c r="I934" s="86" t="s">
        <v>78</v>
      </c>
      <c r="J934" s="81" t="s">
        <v>1527</v>
      </c>
      <c r="K934" s="141" t="s">
        <v>15468</v>
      </c>
      <c r="L934" s="248">
        <v>8550000</v>
      </c>
      <c r="M934" s="81" t="s">
        <v>73</v>
      </c>
      <c r="N934" s="145"/>
      <c r="O934" s="87" t="s">
        <v>13994</v>
      </c>
      <c r="P934" s="87">
        <v>1083028723</v>
      </c>
      <c r="Q934" s="150">
        <v>1535</v>
      </c>
      <c r="R934" s="169">
        <v>45125</v>
      </c>
      <c r="S934" s="252">
        <v>1814862000</v>
      </c>
      <c r="T934" s="169">
        <v>45132</v>
      </c>
      <c r="U934" s="566">
        <f>L934</f>
        <v>8550000</v>
      </c>
      <c r="V934" s="86" t="s">
        <v>70</v>
      </c>
      <c r="W934" s="143">
        <v>57444673</v>
      </c>
      <c r="X934" s="87" t="s">
        <v>9982</v>
      </c>
      <c r="Y934" s="145"/>
      <c r="Z934" s="201">
        <v>45132</v>
      </c>
      <c r="AA934" s="201">
        <v>45132</v>
      </c>
      <c r="AB934" s="201" t="s">
        <v>80</v>
      </c>
      <c r="AC934" s="201">
        <v>45260</v>
      </c>
      <c r="AD934" s="150">
        <f t="shared" si="67"/>
        <v>128</v>
      </c>
      <c r="AE934" s="150">
        <v>0</v>
      </c>
      <c r="AF934" s="567">
        <v>0</v>
      </c>
      <c r="AG934" s="150">
        <v>0</v>
      </c>
      <c r="AH934" s="156" t="s">
        <v>80</v>
      </c>
      <c r="AI934" s="150">
        <f t="shared" si="68"/>
        <v>0</v>
      </c>
      <c r="AJ934" s="143">
        <v>0</v>
      </c>
      <c r="AK934" s="248">
        <v>0</v>
      </c>
      <c r="AL934" s="86" t="s">
        <v>80</v>
      </c>
      <c r="AM934" s="150">
        <v>0</v>
      </c>
      <c r="AN934" s="169" t="s">
        <v>80</v>
      </c>
      <c r="AO934" s="169" t="s">
        <v>80</v>
      </c>
      <c r="AP934" s="150">
        <f t="shared" si="71"/>
        <v>0</v>
      </c>
      <c r="AQ934" s="252">
        <f>+L934+AF934-AK934</f>
        <v>8550000</v>
      </c>
      <c r="AR934" s="86" t="s">
        <v>115</v>
      </c>
      <c r="AS934" s="143">
        <v>0</v>
      </c>
      <c r="AT934" s="203" t="s">
        <v>80</v>
      </c>
      <c r="AU934" s="248">
        <v>6650000</v>
      </c>
      <c r="AV934" s="364">
        <f t="shared" si="69"/>
        <v>1900000</v>
      </c>
      <c r="AW934" s="133">
        <f t="shared" si="70"/>
        <v>0.77777777777777779</v>
      </c>
      <c r="AX934" s="201" t="s">
        <v>80</v>
      </c>
      <c r="AY934" s="86" t="s">
        <v>72</v>
      </c>
      <c r="AZ934" s="145" t="s">
        <v>15712</v>
      </c>
      <c r="BA934" s="81" t="s">
        <v>71</v>
      </c>
      <c r="BB934" s="81" t="s">
        <v>71</v>
      </c>
    </row>
    <row r="935" spans="2:54" s="296" customFormat="1" ht="15" customHeight="1" x14ac:dyDescent="0.2">
      <c r="B935" s="247">
        <v>2023</v>
      </c>
      <c r="C935" s="81">
        <v>891780111</v>
      </c>
      <c r="D935" s="82" t="s">
        <v>68</v>
      </c>
      <c r="E935" s="144" t="s">
        <v>15713</v>
      </c>
      <c r="F935" s="145" t="s">
        <v>15714</v>
      </c>
      <c r="G935" s="138">
        <v>0</v>
      </c>
      <c r="H935" s="145"/>
      <c r="I935" s="86" t="s">
        <v>78</v>
      </c>
      <c r="J935" s="81" t="s">
        <v>1527</v>
      </c>
      <c r="K935" s="141" t="s">
        <v>15715</v>
      </c>
      <c r="L935" s="248">
        <v>9900000</v>
      </c>
      <c r="M935" s="81" t="s">
        <v>73</v>
      </c>
      <c r="N935" s="145"/>
      <c r="O935" s="87" t="s">
        <v>14224</v>
      </c>
      <c r="P935" s="87">
        <v>1082968870</v>
      </c>
      <c r="Q935" s="150">
        <v>1535</v>
      </c>
      <c r="R935" s="169">
        <v>45125</v>
      </c>
      <c r="S935" s="252">
        <v>1814862000</v>
      </c>
      <c r="T935" s="169">
        <v>45132</v>
      </c>
      <c r="U935" s="566">
        <f>L935</f>
        <v>9900000</v>
      </c>
      <c r="V935" s="86" t="s">
        <v>70</v>
      </c>
      <c r="W935" s="143">
        <v>57426272</v>
      </c>
      <c r="X935" s="87" t="s">
        <v>14225</v>
      </c>
      <c r="Y935" s="145"/>
      <c r="Z935" s="201">
        <v>45132</v>
      </c>
      <c r="AA935" s="201">
        <v>45132</v>
      </c>
      <c r="AB935" s="201" t="s">
        <v>80</v>
      </c>
      <c r="AC935" s="201">
        <v>45260</v>
      </c>
      <c r="AD935" s="150">
        <f t="shared" si="67"/>
        <v>128</v>
      </c>
      <c r="AE935" s="150">
        <v>0</v>
      </c>
      <c r="AF935" s="567">
        <v>0</v>
      </c>
      <c r="AG935" s="150">
        <v>0</v>
      </c>
      <c r="AH935" s="156" t="s">
        <v>80</v>
      </c>
      <c r="AI935" s="150">
        <f t="shared" si="68"/>
        <v>0</v>
      </c>
      <c r="AJ935" s="143">
        <v>0</v>
      </c>
      <c r="AK935" s="248">
        <v>0</v>
      </c>
      <c r="AL935" s="86" t="s">
        <v>80</v>
      </c>
      <c r="AM935" s="150">
        <v>0</v>
      </c>
      <c r="AN935" s="169" t="s">
        <v>80</v>
      </c>
      <c r="AO935" s="169" t="s">
        <v>80</v>
      </c>
      <c r="AP935" s="150">
        <f t="shared" si="71"/>
        <v>0</v>
      </c>
      <c r="AQ935" s="252">
        <f>+L935+AF935-AK935</f>
        <v>9900000</v>
      </c>
      <c r="AR935" s="86" t="s">
        <v>115</v>
      </c>
      <c r="AS935" s="143">
        <v>0</v>
      </c>
      <c r="AT935" s="203" t="s">
        <v>80</v>
      </c>
      <c r="AU935" s="248">
        <v>7700000</v>
      </c>
      <c r="AV935" s="364">
        <f t="shared" si="69"/>
        <v>2200000</v>
      </c>
      <c r="AW935" s="133">
        <f t="shared" si="70"/>
        <v>0.77777777777777779</v>
      </c>
      <c r="AX935" s="201" t="s">
        <v>80</v>
      </c>
      <c r="AY935" s="86" t="s">
        <v>72</v>
      </c>
      <c r="AZ935" s="145" t="s">
        <v>15716</v>
      </c>
      <c r="BA935" s="81" t="s">
        <v>71</v>
      </c>
      <c r="BB935" s="81" t="s">
        <v>71</v>
      </c>
    </row>
    <row r="936" spans="2:54" s="296" customFormat="1" ht="15" customHeight="1" x14ac:dyDescent="0.2">
      <c r="B936" s="247">
        <v>2023</v>
      </c>
      <c r="C936" s="81">
        <v>891780111</v>
      </c>
      <c r="D936" s="82" t="s">
        <v>68</v>
      </c>
      <c r="E936" s="144" t="s">
        <v>15717</v>
      </c>
      <c r="F936" s="145" t="s">
        <v>15718</v>
      </c>
      <c r="G936" s="138">
        <v>0</v>
      </c>
      <c r="H936" s="145"/>
      <c r="I936" s="86" t="s">
        <v>78</v>
      </c>
      <c r="J936" s="81" t="s">
        <v>1527</v>
      </c>
      <c r="K936" s="141" t="s">
        <v>15719</v>
      </c>
      <c r="L936" s="248">
        <v>13950000</v>
      </c>
      <c r="M936" s="81" t="s">
        <v>73</v>
      </c>
      <c r="N936" s="145"/>
      <c r="O936" s="87" t="s">
        <v>14124</v>
      </c>
      <c r="P936" s="87">
        <v>1082925821</v>
      </c>
      <c r="Q936" s="150">
        <v>1535</v>
      </c>
      <c r="R936" s="169">
        <v>45125</v>
      </c>
      <c r="S936" s="252">
        <v>1814862000</v>
      </c>
      <c r="T936" s="169">
        <v>45132</v>
      </c>
      <c r="U936" s="566">
        <f>L936</f>
        <v>13950000</v>
      </c>
      <c r="V936" s="86" t="s">
        <v>70</v>
      </c>
      <c r="W936" s="143">
        <v>72175281</v>
      </c>
      <c r="X936" s="87" t="s">
        <v>10639</v>
      </c>
      <c r="Y936" s="145"/>
      <c r="Z936" s="201">
        <v>45132</v>
      </c>
      <c r="AA936" s="201">
        <v>45132</v>
      </c>
      <c r="AB936" s="201" t="s">
        <v>80</v>
      </c>
      <c r="AC936" s="201">
        <v>45260</v>
      </c>
      <c r="AD936" s="150">
        <f t="shared" si="67"/>
        <v>128</v>
      </c>
      <c r="AE936" s="150">
        <v>0</v>
      </c>
      <c r="AF936" s="567">
        <v>0</v>
      </c>
      <c r="AG936" s="150">
        <v>0</v>
      </c>
      <c r="AH936" s="156" t="s">
        <v>80</v>
      </c>
      <c r="AI936" s="150">
        <f t="shared" si="68"/>
        <v>0</v>
      </c>
      <c r="AJ936" s="143">
        <v>0</v>
      </c>
      <c r="AK936" s="248">
        <v>0</v>
      </c>
      <c r="AL936" s="86" t="s">
        <v>80</v>
      </c>
      <c r="AM936" s="150">
        <v>0</v>
      </c>
      <c r="AN936" s="169" t="s">
        <v>80</v>
      </c>
      <c r="AO936" s="169" t="s">
        <v>80</v>
      </c>
      <c r="AP936" s="150">
        <f t="shared" si="71"/>
        <v>0</v>
      </c>
      <c r="AQ936" s="252">
        <f>+L936+AF936-AK936</f>
        <v>13950000</v>
      </c>
      <c r="AR936" s="86" t="s">
        <v>115</v>
      </c>
      <c r="AS936" s="143">
        <v>0</v>
      </c>
      <c r="AT936" s="203" t="s">
        <v>80</v>
      </c>
      <c r="AU936" s="248">
        <v>10850000</v>
      </c>
      <c r="AV936" s="364">
        <f t="shared" si="69"/>
        <v>3100000</v>
      </c>
      <c r="AW936" s="133">
        <f t="shared" si="70"/>
        <v>0.77777777777777779</v>
      </c>
      <c r="AX936" s="201" t="s">
        <v>80</v>
      </c>
      <c r="AY936" s="86" t="s">
        <v>72</v>
      </c>
      <c r="AZ936" s="145" t="s">
        <v>15720</v>
      </c>
      <c r="BA936" s="81" t="s">
        <v>71</v>
      </c>
      <c r="BB936" s="81" t="s">
        <v>71</v>
      </c>
    </row>
    <row r="937" spans="2:54" s="296" customFormat="1" ht="15" customHeight="1" x14ac:dyDescent="0.2">
      <c r="B937" s="247">
        <v>2023</v>
      </c>
      <c r="C937" s="81">
        <v>891780111</v>
      </c>
      <c r="D937" s="82" t="s">
        <v>68</v>
      </c>
      <c r="E937" s="144" t="s">
        <v>15721</v>
      </c>
      <c r="F937" s="145" t="s">
        <v>15722</v>
      </c>
      <c r="G937" s="138">
        <v>0</v>
      </c>
      <c r="H937" s="145"/>
      <c r="I937" s="86" t="s">
        <v>78</v>
      </c>
      <c r="J937" s="81" t="s">
        <v>1527</v>
      </c>
      <c r="K937" s="141" t="s">
        <v>15723</v>
      </c>
      <c r="L937" s="248">
        <v>9900000</v>
      </c>
      <c r="M937" s="81" t="s">
        <v>73</v>
      </c>
      <c r="N937" s="145"/>
      <c r="O937" s="87" t="s">
        <v>12678</v>
      </c>
      <c r="P937" s="87">
        <v>1082840247</v>
      </c>
      <c r="Q937" s="150">
        <v>1535</v>
      </c>
      <c r="R937" s="169">
        <v>45125</v>
      </c>
      <c r="S937" s="252">
        <v>1814862000</v>
      </c>
      <c r="T937" s="169">
        <v>45132</v>
      </c>
      <c r="U937" s="566">
        <f>L937</f>
        <v>9900000</v>
      </c>
      <c r="V937" s="86" t="s">
        <v>70</v>
      </c>
      <c r="W937" s="143">
        <v>1082889541</v>
      </c>
      <c r="X937" s="87" t="s">
        <v>9998</v>
      </c>
      <c r="Y937" s="145"/>
      <c r="Z937" s="201">
        <v>45132</v>
      </c>
      <c r="AA937" s="201">
        <v>45132</v>
      </c>
      <c r="AB937" s="201" t="s">
        <v>80</v>
      </c>
      <c r="AC937" s="201">
        <v>45260</v>
      </c>
      <c r="AD937" s="150">
        <f t="shared" si="67"/>
        <v>128</v>
      </c>
      <c r="AE937" s="150">
        <v>0</v>
      </c>
      <c r="AF937" s="567">
        <v>0</v>
      </c>
      <c r="AG937" s="150">
        <v>0</v>
      </c>
      <c r="AH937" s="156" t="s">
        <v>80</v>
      </c>
      <c r="AI937" s="150">
        <f t="shared" si="68"/>
        <v>0</v>
      </c>
      <c r="AJ937" s="143">
        <v>0</v>
      </c>
      <c r="AK937" s="248">
        <v>0</v>
      </c>
      <c r="AL937" s="86" t="s">
        <v>80</v>
      </c>
      <c r="AM937" s="150">
        <v>0</v>
      </c>
      <c r="AN937" s="169" t="s">
        <v>80</v>
      </c>
      <c r="AO937" s="169" t="s">
        <v>80</v>
      </c>
      <c r="AP937" s="150">
        <f t="shared" si="71"/>
        <v>0</v>
      </c>
      <c r="AQ937" s="252">
        <f>+L937+AF937-AK937</f>
        <v>9900000</v>
      </c>
      <c r="AR937" s="86" t="s">
        <v>115</v>
      </c>
      <c r="AS937" s="143">
        <v>0</v>
      </c>
      <c r="AT937" s="203" t="s">
        <v>80</v>
      </c>
      <c r="AU937" s="248">
        <v>7700000</v>
      </c>
      <c r="AV937" s="364">
        <f t="shared" si="69"/>
        <v>2200000</v>
      </c>
      <c r="AW937" s="133">
        <f t="shared" si="70"/>
        <v>0.77777777777777779</v>
      </c>
      <c r="AX937" s="201" t="s">
        <v>80</v>
      </c>
      <c r="AY937" s="86" t="s">
        <v>72</v>
      </c>
      <c r="AZ937" s="145" t="s">
        <v>15724</v>
      </c>
      <c r="BA937" s="81" t="s">
        <v>71</v>
      </c>
      <c r="BB937" s="81" t="s">
        <v>71</v>
      </c>
    </row>
    <row r="938" spans="2:54" s="296" customFormat="1" ht="15" customHeight="1" x14ac:dyDescent="0.2">
      <c r="B938" s="247">
        <v>2023</v>
      </c>
      <c r="C938" s="81">
        <v>891780111</v>
      </c>
      <c r="D938" s="82" t="s">
        <v>68</v>
      </c>
      <c r="E938" s="144" t="s">
        <v>15725</v>
      </c>
      <c r="F938" s="145" t="s">
        <v>15726</v>
      </c>
      <c r="G938" s="138">
        <v>0</v>
      </c>
      <c r="H938" s="145"/>
      <c r="I938" s="86" t="s">
        <v>78</v>
      </c>
      <c r="J938" s="81" t="s">
        <v>1527</v>
      </c>
      <c r="K938" s="141" t="s">
        <v>15727</v>
      </c>
      <c r="L938" s="248">
        <v>9900000</v>
      </c>
      <c r="M938" s="81" t="s">
        <v>73</v>
      </c>
      <c r="N938" s="145"/>
      <c r="O938" s="87" t="s">
        <v>12967</v>
      </c>
      <c r="P938" s="87">
        <v>36667921</v>
      </c>
      <c r="Q938" s="150">
        <v>1535</v>
      </c>
      <c r="R938" s="169">
        <v>45125</v>
      </c>
      <c r="S938" s="252">
        <v>1814862000</v>
      </c>
      <c r="T938" s="169">
        <v>45132</v>
      </c>
      <c r="U938" s="566">
        <f>L938</f>
        <v>9900000</v>
      </c>
      <c r="V938" s="86" t="s">
        <v>70</v>
      </c>
      <c r="W938" s="143">
        <v>36557666</v>
      </c>
      <c r="X938" s="87" t="s">
        <v>9555</v>
      </c>
      <c r="Y938" s="145"/>
      <c r="Z938" s="201">
        <v>45132</v>
      </c>
      <c r="AA938" s="201">
        <v>45132</v>
      </c>
      <c r="AB938" s="201" t="s">
        <v>80</v>
      </c>
      <c r="AC938" s="201">
        <v>45260</v>
      </c>
      <c r="AD938" s="150">
        <f t="shared" si="67"/>
        <v>128</v>
      </c>
      <c r="AE938" s="150">
        <v>0</v>
      </c>
      <c r="AF938" s="567">
        <v>0</v>
      </c>
      <c r="AG938" s="150">
        <v>0</v>
      </c>
      <c r="AH938" s="156" t="s">
        <v>80</v>
      </c>
      <c r="AI938" s="150">
        <f t="shared" si="68"/>
        <v>0</v>
      </c>
      <c r="AJ938" s="143">
        <v>0</v>
      </c>
      <c r="AK938" s="248">
        <v>0</v>
      </c>
      <c r="AL938" s="86" t="s">
        <v>80</v>
      </c>
      <c r="AM938" s="150">
        <v>0</v>
      </c>
      <c r="AN938" s="169" t="s">
        <v>80</v>
      </c>
      <c r="AO938" s="169" t="s">
        <v>80</v>
      </c>
      <c r="AP938" s="150">
        <f t="shared" si="71"/>
        <v>0</v>
      </c>
      <c r="AQ938" s="252">
        <f>+L938+AF938-AK938</f>
        <v>9900000</v>
      </c>
      <c r="AR938" s="86" t="s">
        <v>115</v>
      </c>
      <c r="AS938" s="143">
        <v>0</v>
      </c>
      <c r="AT938" s="203" t="s">
        <v>80</v>
      </c>
      <c r="AU938" s="248">
        <v>7700000</v>
      </c>
      <c r="AV938" s="364">
        <f t="shared" si="69"/>
        <v>2200000</v>
      </c>
      <c r="AW938" s="133">
        <f t="shared" si="70"/>
        <v>0.77777777777777779</v>
      </c>
      <c r="AX938" s="201" t="s">
        <v>80</v>
      </c>
      <c r="AY938" s="86" t="s">
        <v>72</v>
      </c>
      <c r="AZ938" s="145" t="s">
        <v>15728</v>
      </c>
      <c r="BA938" s="81" t="s">
        <v>71</v>
      </c>
      <c r="BB938" s="81" t="s">
        <v>71</v>
      </c>
    </row>
    <row r="939" spans="2:54" s="296" customFormat="1" ht="15" customHeight="1" x14ac:dyDescent="0.2">
      <c r="B939" s="247">
        <v>2023</v>
      </c>
      <c r="C939" s="81">
        <v>891780111</v>
      </c>
      <c r="D939" s="82" t="s">
        <v>68</v>
      </c>
      <c r="E939" s="144" t="s">
        <v>15729</v>
      </c>
      <c r="F939" s="145" t="s">
        <v>15730</v>
      </c>
      <c r="G939" s="138">
        <v>0</v>
      </c>
      <c r="H939" s="145"/>
      <c r="I939" s="86" t="s">
        <v>78</v>
      </c>
      <c r="J939" s="81" t="s">
        <v>1527</v>
      </c>
      <c r="K939" s="141" t="s">
        <v>15731</v>
      </c>
      <c r="L939" s="248">
        <v>8550000</v>
      </c>
      <c r="M939" s="81" t="s">
        <v>73</v>
      </c>
      <c r="N939" s="145"/>
      <c r="O939" s="87" t="s">
        <v>13942</v>
      </c>
      <c r="P939" s="87">
        <v>36726629</v>
      </c>
      <c r="Q939" s="150">
        <v>1535</v>
      </c>
      <c r="R939" s="169">
        <v>45125</v>
      </c>
      <c r="S939" s="252">
        <v>1814862000</v>
      </c>
      <c r="T939" s="169">
        <v>45132</v>
      </c>
      <c r="U939" s="566">
        <f>L939</f>
        <v>8550000</v>
      </c>
      <c r="V939" s="86" t="s">
        <v>70</v>
      </c>
      <c r="W939" s="143">
        <v>57441846</v>
      </c>
      <c r="X939" s="87" t="s">
        <v>12074</v>
      </c>
      <c r="Y939" s="145"/>
      <c r="Z939" s="201">
        <v>45132</v>
      </c>
      <c r="AA939" s="201">
        <v>45132</v>
      </c>
      <c r="AB939" s="201" t="s">
        <v>80</v>
      </c>
      <c r="AC939" s="201">
        <v>45260</v>
      </c>
      <c r="AD939" s="150">
        <f t="shared" ref="AD939:AD1002" si="72">+IF(AB939="1800-01-01",AC939-AA939,AC939-AB939)</f>
        <v>128</v>
      </c>
      <c r="AE939" s="150">
        <v>0</v>
      </c>
      <c r="AF939" s="567">
        <v>0</v>
      </c>
      <c r="AG939" s="150">
        <v>0</v>
      </c>
      <c r="AH939" s="156" t="s">
        <v>80</v>
      </c>
      <c r="AI939" s="150">
        <f t="shared" si="68"/>
        <v>0</v>
      </c>
      <c r="AJ939" s="143">
        <v>0</v>
      </c>
      <c r="AK939" s="248">
        <v>0</v>
      </c>
      <c r="AL939" s="86" t="s">
        <v>80</v>
      </c>
      <c r="AM939" s="150">
        <v>0</v>
      </c>
      <c r="AN939" s="169" t="s">
        <v>80</v>
      </c>
      <c r="AO939" s="169" t="s">
        <v>80</v>
      </c>
      <c r="AP939" s="150">
        <f t="shared" si="71"/>
        <v>0</v>
      </c>
      <c r="AQ939" s="252">
        <f>+L939+AF939-AK939</f>
        <v>8550000</v>
      </c>
      <c r="AR939" s="86" t="s">
        <v>115</v>
      </c>
      <c r="AS939" s="143">
        <v>0</v>
      </c>
      <c r="AT939" s="203" t="s">
        <v>80</v>
      </c>
      <c r="AU939" s="248">
        <v>6650000</v>
      </c>
      <c r="AV939" s="364">
        <f t="shared" si="69"/>
        <v>1900000</v>
      </c>
      <c r="AW939" s="133">
        <f t="shared" si="70"/>
        <v>0.77777777777777779</v>
      </c>
      <c r="AX939" s="201" t="s">
        <v>80</v>
      </c>
      <c r="AY939" s="86" t="s">
        <v>72</v>
      </c>
      <c r="AZ939" s="145" t="s">
        <v>15732</v>
      </c>
      <c r="BA939" s="81" t="s">
        <v>71</v>
      </c>
      <c r="BB939" s="81" t="s">
        <v>71</v>
      </c>
    </row>
    <row r="940" spans="2:54" s="296" customFormat="1" ht="15" customHeight="1" x14ac:dyDescent="0.2">
      <c r="B940" s="247">
        <v>2023</v>
      </c>
      <c r="C940" s="81">
        <v>891780111</v>
      </c>
      <c r="D940" s="82" t="s">
        <v>68</v>
      </c>
      <c r="E940" s="144" t="s">
        <v>15733</v>
      </c>
      <c r="F940" s="145" t="s">
        <v>15734</v>
      </c>
      <c r="G940" s="138">
        <v>0</v>
      </c>
      <c r="H940" s="145"/>
      <c r="I940" s="86" t="s">
        <v>78</v>
      </c>
      <c r="J940" s="81" t="s">
        <v>1527</v>
      </c>
      <c r="K940" s="141" t="s">
        <v>15735</v>
      </c>
      <c r="L940" s="248">
        <v>12600000</v>
      </c>
      <c r="M940" s="81" t="s">
        <v>73</v>
      </c>
      <c r="N940" s="145"/>
      <c r="O940" s="87" t="s">
        <v>12611</v>
      </c>
      <c r="P940" s="87">
        <v>1082904561</v>
      </c>
      <c r="Q940" s="150">
        <v>1535</v>
      </c>
      <c r="R940" s="169">
        <v>45125</v>
      </c>
      <c r="S940" s="252">
        <v>1814862000</v>
      </c>
      <c r="T940" s="169">
        <v>45132</v>
      </c>
      <c r="U940" s="566">
        <f>L940</f>
        <v>12600000</v>
      </c>
      <c r="V940" s="86" t="s">
        <v>70</v>
      </c>
      <c r="W940" s="143">
        <v>72255882</v>
      </c>
      <c r="X940" s="87" t="s">
        <v>12612</v>
      </c>
      <c r="Y940" s="145"/>
      <c r="Z940" s="201">
        <v>45132</v>
      </c>
      <c r="AA940" s="201">
        <v>45132</v>
      </c>
      <c r="AB940" s="201" t="s">
        <v>80</v>
      </c>
      <c r="AC940" s="201">
        <v>45260</v>
      </c>
      <c r="AD940" s="150">
        <f t="shared" si="72"/>
        <v>128</v>
      </c>
      <c r="AE940" s="150">
        <v>0</v>
      </c>
      <c r="AF940" s="567">
        <v>0</v>
      </c>
      <c r="AG940" s="150">
        <v>0</v>
      </c>
      <c r="AH940" s="156" t="s">
        <v>80</v>
      </c>
      <c r="AI940" s="150">
        <f t="shared" si="68"/>
        <v>0</v>
      </c>
      <c r="AJ940" s="143">
        <v>0</v>
      </c>
      <c r="AK940" s="248">
        <v>0</v>
      </c>
      <c r="AL940" s="86" t="s">
        <v>80</v>
      </c>
      <c r="AM940" s="150">
        <v>0</v>
      </c>
      <c r="AN940" s="169" t="s">
        <v>80</v>
      </c>
      <c r="AO940" s="169" t="s">
        <v>80</v>
      </c>
      <c r="AP940" s="150">
        <f t="shared" si="71"/>
        <v>0</v>
      </c>
      <c r="AQ940" s="252">
        <f>+L940+AF940-AK940</f>
        <v>12600000</v>
      </c>
      <c r="AR940" s="86" t="s">
        <v>115</v>
      </c>
      <c r="AS940" s="143">
        <v>0</v>
      </c>
      <c r="AT940" s="203" t="s">
        <v>80</v>
      </c>
      <c r="AU940" s="248">
        <v>9800000</v>
      </c>
      <c r="AV940" s="364">
        <f t="shared" si="69"/>
        <v>2800000</v>
      </c>
      <c r="AW940" s="133">
        <f t="shared" si="70"/>
        <v>0.77777777777777779</v>
      </c>
      <c r="AX940" s="201" t="s">
        <v>80</v>
      </c>
      <c r="AY940" s="86" t="s">
        <v>72</v>
      </c>
      <c r="AZ940" s="145" t="s">
        <v>15736</v>
      </c>
      <c r="BA940" s="81" t="s">
        <v>71</v>
      </c>
      <c r="BB940" s="81" t="s">
        <v>71</v>
      </c>
    </row>
    <row r="941" spans="2:54" s="296" customFormat="1" ht="15" customHeight="1" x14ac:dyDescent="0.2">
      <c r="B941" s="247">
        <v>2023</v>
      </c>
      <c r="C941" s="81">
        <v>891780111</v>
      </c>
      <c r="D941" s="82" t="s">
        <v>68</v>
      </c>
      <c r="E941" s="144" t="s">
        <v>15737</v>
      </c>
      <c r="F941" s="145" t="s">
        <v>15738</v>
      </c>
      <c r="G941" s="138">
        <v>0</v>
      </c>
      <c r="H941" s="145"/>
      <c r="I941" s="86" t="s">
        <v>78</v>
      </c>
      <c r="J941" s="81" t="s">
        <v>1527</v>
      </c>
      <c r="K941" s="141" t="s">
        <v>15739</v>
      </c>
      <c r="L941" s="248">
        <v>15300000</v>
      </c>
      <c r="M941" s="81" t="s">
        <v>73</v>
      </c>
      <c r="N941" s="145"/>
      <c r="O941" s="87" t="s">
        <v>13999</v>
      </c>
      <c r="P941" s="87">
        <v>1082934147</v>
      </c>
      <c r="Q941" s="150">
        <v>1535</v>
      </c>
      <c r="R941" s="169">
        <v>45125</v>
      </c>
      <c r="S941" s="252">
        <v>1814862000</v>
      </c>
      <c r="T941" s="169">
        <v>45132</v>
      </c>
      <c r="U941" s="566">
        <f>L941</f>
        <v>15300000</v>
      </c>
      <c r="V941" s="86" t="s">
        <v>70</v>
      </c>
      <c r="W941" s="143">
        <v>12560219</v>
      </c>
      <c r="X941" s="87" t="s">
        <v>10190</v>
      </c>
      <c r="Y941" s="145"/>
      <c r="Z941" s="201">
        <v>45132</v>
      </c>
      <c r="AA941" s="201">
        <v>45132</v>
      </c>
      <c r="AB941" s="201" t="s">
        <v>80</v>
      </c>
      <c r="AC941" s="201">
        <v>45260</v>
      </c>
      <c r="AD941" s="150">
        <f t="shared" si="72"/>
        <v>128</v>
      </c>
      <c r="AE941" s="150">
        <v>0</v>
      </c>
      <c r="AF941" s="567">
        <v>0</v>
      </c>
      <c r="AG941" s="150">
        <v>0</v>
      </c>
      <c r="AH941" s="156" t="s">
        <v>80</v>
      </c>
      <c r="AI941" s="150">
        <f t="shared" si="68"/>
        <v>0</v>
      </c>
      <c r="AJ941" s="143">
        <v>0</v>
      </c>
      <c r="AK941" s="248">
        <v>0</v>
      </c>
      <c r="AL941" s="86" t="s">
        <v>80</v>
      </c>
      <c r="AM941" s="150">
        <v>0</v>
      </c>
      <c r="AN941" s="169" t="s">
        <v>80</v>
      </c>
      <c r="AO941" s="169" t="s">
        <v>80</v>
      </c>
      <c r="AP941" s="150">
        <f t="shared" si="71"/>
        <v>0</v>
      </c>
      <c r="AQ941" s="252">
        <f>+L941+AF941-AK941</f>
        <v>15300000</v>
      </c>
      <c r="AR941" s="86" t="s">
        <v>115</v>
      </c>
      <c r="AS941" s="143">
        <v>0</v>
      </c>
      <c r="AT941" s="203" t="s">
        <v>80</v>
      </c>
      <c r="AU941" s="248">
        <v>11900000</v>
      </c>
      <c r="AV941" s="364">
        <f t="shared" si="69"/>
        <v>3400000</v>
      </c>
      <c r="AW941" s="133">
        <f t="shared" si="70"/>
        <v>0.77777777777777779</v>
      </c>
      <c r="AX941" s="201" t="s">
        <v>80</v>
      </c>
      <c r="AY941" s="86" t="s">
        <v>72</v>
      </c>
      <c r="AZ941" s="145" t="s">
        <v>15740</v>
      </c>
      <c r="BA941" s="81" t="s">
        <v>71</v>
      </c>
      <c r="BB941" s="81" t="s">
        <v>71</v>
      </c>
    </row>
    <row r="942" spans="2:54" s="296" customFormat="1" ht="15" customHeight="1" x14ac:dyDescent="0.2">
      <c r="B942" s="247">
        <v>2023</v>
      </c>
      <c r="C942" s="81">
        <v>891780111</v>
      </c>
      <c r="D942" s="82" t="s">
        <v>68</v>
      </c>
      <c r="E942" s="144" t="s">
        <v>15741</v>
      </c>
      <c r="F942" s="145" t="s">
        <v>15742</v>
      </c>
      <c r="G942" s="138">
        <v>0</v>
      </c>
      <c r="H942" s="145"/>
      <c r="I942" s="86" t="s">
        <v>78</v>
      </c>
      <c r="J942" s="81" t="s">
        <v>1527</v>
      </c>
      <c r="K942" s="141" t="s">
        <v>15743</v>
      </c>
      <c r="L942" s="248">
        <v>10917000</v>
      </c>
      <c r="M942" s="81" t="s">
        <v>73</v>
      </c>
      <c r="N942" s="145"/>
      <c r="O942" s="87" t="s">
        <v>11960</v>
      </c>
      <c r="P942" s="87">
        <v>84451148</v>
      </c>
      <c r="Q942" s="150">
        <v>1535</v>
      </c>
      <c r="R942" s="169">
        <v>45125</v>
      </c>
      <c r="S942" s="252">
        <v>1814862000</v>
      </c>
      <c r="T942" s="169">
        <v>45132</v>
      </c>
      <c r="U942" s="566">
        <f>L942</f>
        <v>10917000</v>
      </c>
      <c r="V942" s="86" t="s">
        <v>70</v>
      </c>
      <c r="W942" s="143">
        <v>85465146</v>
      </c>
      <c r="X942" s="87" t="s">
        <v>11756</v>
      </c>
      <c r="Y942" s="145"/>
      <c r="Z942" s="201">
        <v>45132</v>
      </c>
      <c r="AA942" s="201">
        <v>45132</v>
      </c>
      <c r="AB942" s="201" t="s">
        <v>80</v>
      </c>
      <c r="AC942" s="201">
        <v>45260</v>
      </c>
      <c r="AD942" s="150">
        <f t="shared" si="72"/>
        <v>128</v>
      </c>
      <c r="AE942" s="150">
        <v>0</v>
      </c>
      <c r="AF942" s="567">
        <v>0</v>
      </c>
      <c r="AG942" s="150">
        <v>0</v>
      </c>
      <c r="AH942" s="156" t="s">
        <v>80</v>
      </c>
      <c r="AI942" s="150">
        <f t="shared" si="68"/>
        <v>0</v>
      </c>
      <c r="AJ942" s="143">
        <v>0</v>
      </c>
      <c r="AK942" s="248">
        <v>0</v>
      </c>
      <c r="AL942" s="86" t="s">
        <v>80</v>
      </c>
      <c r="AM942" s="150">
        <v>0</v>
      </c>
      <c r="AN942" s="169" t="s">
        <v>80</v>
      </c>
      <c r="AO942" s="169" t="s">
        <v>80</v>
      </c>
      <c r="AP942" s="150">
        <f t="shared" si="71"/>
        <v>0</v>
      </c>
      <c r="AQ942" s="252">
        <f>+L942+AF942-AK942</f>
        <v>10917000</v>
      </c>
      <c r="AR942" s="86" t="s">
        <v>115</v>
      </c>
      <c r="AS942" s="143">
        <v>0</v>
      </c>
      <c r="AT942" s="203" t="s">
        <v>80</v>
      </c>
      <c r="AU942" s="248">
        <v>8417000</v>
      </c>
      <c r="AV942" s="364">
        <f t="shared" si="69"/>
        <v>2500000</v>
      </c>
      <c r="AW942" s="133">
        <f t="shared" si="70"/>
        <v>0.77099935879820458</v>
      </c>
      <c r="AX942" s="201" t="s">
        <v>80</v>
      </c>
      <c r="AY942" s="86" t="s">
        <v>72</v>
      </c>
      <c r="AZ942" s="145" t="s">
        <v>15744</v>
      </c>
      <c r="BA942" s="81" t="s">
        <v>71</v>
      </c>
      <c r="BB942" s="81" t="s">
        <v>71</v>
      </c>
    </row>
    <row r="943" spans="2:54" s="296" customFormat="1" ht="15" customHeight="1" x14ac:dyDescent="0.2">
      <c r="B943" s="247">
        <v>2023</v>
      </c>
      <c r="C943" s="81">
        <v>891780111</v>
      </c>
      <c r="D943" s="82" t="s">
        <v>68</v>
      </c>
      <c r="E943" s="144" t="s">
        <v>15745</v>
      </c>
      <c r="F943" s="145" t="s">
        <v>15746</v>
      </c>
      <c r="G943" s="138">
        <v>0</v>
      </c>
      <c r="H943" s="145"/>
      <c r="I943" s="86" t="s">
        <v>78</v>
      </c>
      <c r="J943" s="81" t="s">
        <v>1527</v>
      </c>
      <c r="K943" s="141" t="s">
        <v>15747</v>
      </c>
      <c r="L943" s="248">
        <v>9607000</v>
      </c>
      <c r="M943" s="81" t="s">
        <v>73</v>
      </c>
      <c r="N943" s="145"/>
      <c r="O943" s="87" t="s">
        <v>12541</v>
      </c>
      <c r="P943" s="87">
        <v>1084727795</v>
      </c>
      <c r="Q943" s="150">
        <v>1535</v>
      </c>
      <c r="R943" s="169">
        <v>45125</v>
      </c>
      <c r="S943" s="252">
        <v>1814862000</v>
      </c>
      <c r="T943" s="169">
        <v>45132</v>
      </c>
      <c r="U943" s="566">
        <f>L943</f>
        <v>9607000</v>
      </c>
      <c r="V943" s="86" t="s">
        <v>70</v>
      </c>
      <c r="W943" s="143">
        <v>85465146</v>
      </c>
      <c r="X943" s="87" t="s">
        <v>11756</v>
      </c>
      <c r="Y943" s="145"/>
      <c r="Z943" s="201">
        <v>45132</v>
      </c>
      <c r="AA943" s="201">
        <v>45132</v>
      </c>
      <c r="AB943" s="201" t="s">
        <v>80</v>
      </c>
      <c r="AC943" s="201">
        <v>45260</v>
      </c>
      <c r="AD943" s="150">
        <f t="shared" si="72"/>
        <v>128</v>
      </c>
      <c r="AE943" s="150">
        <v>0</v>
      </c>
      <c r="AF943" s="567">
        <v>0</v>
      </c>
      <c r="AG943" s="150">
        <v>0</v>
      </c>
      <c r="AH943" s="156" t="s">
        <v>80</v>
      </c>
      <c r="AI943" s="150">
        <f t="shared" si="68"/>
        <v>0</v>
      </c>
      <c r="AJ943" s="143">
        <v>0</v>
      </c>
      <c r="AK943" s="248">
        <v>0</v>
      </c>
      <c r="AL943" s="86" t="s">
        <v>80</v>
      </c>
      <c r="AM943" s="150">
        <v>0</v>
      </c>
      <c r="AN943" s="169" t="s">
        <v>80</v>
      </c>
      <c r="AO943" s="169" t="s">
        <v>80</v>
      </c>
      <c r="AP943" s="150">
        <f t="shared" si="71"/>
        <v>0</v>
      </c>
      <c r="AQ943" s="252">
        <f>+L943+AF943-AK943</f>
        <v>9607000</v>
      </c>
      <c r="AR943" s="86" t="s">
        <v>115</v>
      </c>
      <c r="AS943" s="143">
        <v>0</v>
      </c>
      <c r="AT943" s="203" t="s">
        <v>80</v>
      </c>
      <c r="AU943" s="248">
        <v>7407000</v>
      </c>
      <c r="AV943" s="364">
        <f t="shared" si="69"/>
        <v>2200000</v>
      </c>
      <c r="AW943" s="133">
        <f t="shared" si="70"/>
        <v>0.77100031227230148</v>
      </c>
      <c r="AX943" s="201" t="s">
        <v>80</v>
      </c>
      <c r="AY943" s="86" t="s">
        <v>72</v>
      </c>
      <c r="AZ943" s="145" t="s">
        <v>15748</v>
      </c>
      <c r="BA943" s="81" t="s">
        <v>71</v>
      </c>
      <c r="BB943" s="81" t="s">
        <v>71</v>
      </c>
    </row>
    <row r="944" spans="2:54" s="296" customFormat="1" ht="15" customHeight="1" x14ac:dyDescent="0.2">
      <c r="B944" s="247">
        <v>2023</v>
      </c>
      <c r="C944" s="81">
        <v>891780111</v>
      </c>
      <c r="D944" s="82" t="s">
        <v>68</v>
      </c>
      <c r="E944" s="144" t="s">
        <v>15749</v>
      </c>
      <c r="F944" s="145" t="s">
        <v>15750</v>
      </c>
      <c r="G944" s="138">
        <v>0</v>
      </c>
      <c r="H944" s="145"/>
      <c r="I944" s="86" t="s">
        <v>78</v>
      </c>
      <c r="J944" s="81" t="s">
        <v>1527</v>
      </c>
      <c r="K944" s="141" t="s">
        <v>15751</v>
      </c>
      <c r="L944" s="248">
        <v>15750000</v>
      </c>
      <c r="M944" s="81" t="s">
        <v>73</v>
      </c>
      <c r="N944" s="145"/>
      <c r="O944" s="87" t="s">
        <v>12698</v>
      </c>
      <c r="P944" s="87">
        <v>1082977003</v>
      </c>
      <c r="Q944" s="150">
        <v>1535</v>
      </c>
      <c r="R944" s="169">
        <v>45125</v>
      </c>
      <c r="S944" s="252">
        <v>1814862000</v>
      </c>
      <c r="T944" s="169">
        <v>45132</v>
      </c>
      <c r="U944" s="566">
        <f>L944</f>
        <v>15750000</v>
      </c>
      <c r="V944" s="86" t="s">
        <v>70</v>
      </c>
      <c r="W944" s="143">
        <v>12539351</v>
      </c>
      <c r="X944" s="87" t="s">
        <v>11652</v>
      </c>
      <c r="Y944" s="145"/>
      <c r="Z944" s="201">
        <v>45132</v>
      </c>
      <c r="AA944" s="201">
        <v>45132</v>
      </c>
      <c r="AB944" s="201" t="s">
        <v>80</v>
      </c>
      <c r="AC944" s="201">
        <v>45260</v>
      </c>
      <c r="AD944" s="150">
        <f t="shared" si="72"/>
        <v>128</v>
      </c>
      <c r="AE944" s="150">
        <v>0</v>
      </c>
      <c r="AF944" s="567">
        <v>0</v>
      </c>
      <c r="AG944" s="150">
        <v>0</v>
      </c>
      <c r="AH944" s="156" t="s">
        <v>80</v>
      </c>
      <c r="AI944" s="150">
        <f t="shared" si="68"/>
        <v>0</v>
      </c>
      <c r="AJ944" s="143">
        <v>0</v>
      </c>
      <c r="AK944" s="248">
        <v>0</v>
      </c>
      <c r="AL944" s="86" t="s">
        <v>80</v>
      </c>
      <c r="AM944" s="150">
        <v>0</v>
      </c>
      <c r="AN944" s="169" t="s">
        <v>80</v>
      </c>
      <c r="AO944" s="169" t="s">
        <v>80</v>
      </c>
      <c r="AP944" s="150">
        <f t="shared" si="71"/>
        <v>0</v>
      </c>
      <c r="AQ944" s="252">
        <f>+L944+AF944-AK944</f>
        <v>15750000</v>
      </c>
      <c r="AR944" s="86" t="s">
        <v>115</v>
      </c>
      <c r="AS944" s="143">
        <v>0</v>
      </c>
      <c r="AT944" s="203" t="s">
        <v>80</v>
      </c>
      <c r="AU944" s="248">
        <v>12250000</v>
      </c>
      <c r="AV944" s="364">
        <f t="shared" si="69"/>
        <v>3500000</v>
      </c>
      <c r="AW944" s="133">
        <f t="shared" si="70"/>
        <v>0.77777777777777779</v>
      </c>
      <c r="AX944" s="201" t="s">
        <v>80</v>
      </c>
      <c r="AY944" s="86" t="s">
        <v>72</v>
      </c>
      <c r="AZ944" s="145" t="s">
        <v>15752</v>
      </c>
      <c r="BA944" s="81" t="s">
        <v>71</v>
      </c>
      <c r="BB944" s="81" t="s">
        <v>71</v>
      </c>
    </row>
    <row r="945" spans="2:54" s="296" customFormat="1" ht="15" customHeight="1" x14ac:dyDescent="0.2">
      <c r="B945" s="247">
        <v>2023</v>
      </c>
      <c r="C945" s="81">
        <v>891780111</v>
      </c>
      <c r="D945" s="82" t="s">
        <v>68</v>
      </c>
      <c r="E945" s="144" t="s">
        <v>15753</v>
      </c>
      <c r="F945" s="145" t="s">
        <v>15754</v>
      </c>
      <c r="G945" s="138">
        <v>0</v>
      </c>
      <c r="H945" s="145"/>
      <c r="I945" s="86" t="s">
        <v>78</v>
      </c>
      <c r="J945" s="81" t="s">
        <v>12415</v>
      </c>
      <c r="K945" s="141" t="s">
        <v>15755</v>
      </c>
      <c r="L945" s="248">
        <v>14500000</v>
      </c>
      <c r="M945" s="81" t="s">
        <v>73</v>
      </c>
      <c r="N945" s="145"/>
      <c r="O945" s="87" t="s">
        <v>13150</v>
      </c>
      <c r="P945" s="87">
        <v>1082981011</v>
      </c>
      <c r="Q945" s="150">
        <v>1503</v>
      </c>
      <c r="R945" s="169">
        <v>45119</v>
      </c>
      <c r="S945" s="252">
        <v>57600000</v>
      </c>
      <c r="T945" s="169">
        <v>45132</v>
      </c>
      <c r="U945" s="566">
        <f>L945</f>
        <v>14500000</v>
      </c>
      <c r="V945" s="86" t="s">
        <v>70</v>
      </c>
      <c r="W945" s="143">
        <v>36722626</v>
      </c>
      <c r="X945" s="87" t="s">
        <v>12444</v>
      </c>
      <c r="Y945" s="145"/>
      <c r="Z945" s="201">
        <v>45132</v>
      </c>
      <c r="AA945" s="201">
        <v>45132</v>
      </c>
      <c r="AB945" s="201" t="s">
        <v>80</v>
      </c>
      <c r="AC945" s="201">
        <v>45278</v>
      </c>
      <c r="AD945" s="150">
        <f t="shared" si="72"/>
        <v>146</v>
      </c>
      <c r="AE945" s="150">
        <v>0</v>
      </c>
      <c r="AF945" s="567">
        <v>0</v>
      </c>
      <c r="AG945" s="150">
        <v>0</v>
      </c>
      <c r="AH945" s="156" t="s">
        <v>80</v>
      </c>
      <c r="AI945" s="150">
        <f t="shared" si="68"/>
        <v>0</v>
      </c>
      <c r="AJ945" s="143">
        <v>0</v>
      </c>
      <c r="AK945" s="248">
        <v>0</v>
      </c>
      <c r="AL945" s="86" t="s">
        <v>80</v>
      </c>
      <c r="AM945" s="150">
        <v>0</v>
      </c>
      <c r="AN945" s="169" t="s">
        <v>80</v>
      </c>
      <c r="AO945" s="169" t="s">
        <v>80</v>
      </c>
      <c r="AP945" s="150">
        <f t="shared" si="71"/>
        <v>0</v>
      </c>
      <c r="AQ945" s="252">
        <f>+L945+AF945-AK945</f>
        <v>14500000</v>
      </c>
      <c r="AR945" s="86" t="s">
        <v>115</v>
      </c>
      <c r="AS945" s="143">
        <v>0</v>
      </c>
      <c r="AT945" s="203" t="s">
        <v>80</v>
      </c>
      <c r="AU945" s="248">
        <v>9860000</v>
      </c>
      <c r="AV945" s="364">
        <f t="shared" si="69"/>
        <v>4640000</v>
      </c>
      <c r="AW945" s="133">
        <f t="shared" si="70"/>
        <v>0.68</v>
      </c>
      <c r="AX945" s="201" t="s">
        <v>80</v>
      </c>
      <c r="AY945" s="86" t="s">
        <v>72</v>
      </c>
      <c r="AZ945" s="145" t="s">
        <v>15756</v>
      </c>
      <c r="BA945" s="81" t="s">
        <v>71</v>
      </c>
      <c r="BB945" s="81" t="s">
        <v>71</v>
      </c>
    </row>
    <row r="946" spans="2:54" s="296" customFormat="1" ht="15" customHeight="1" x14ac:dyDescent="0.2">
      <c r="B946" s="247">
        <v>2023</v>
      </c>
      <c r="C946" s="81">
        <v>891780111</v>
      </c>
      <c r="D946" s="82" t="s">
        <v>68</v>
      </c>
      <c r="E946" s="144" t="s">
        <v>15757</v>
      </c>
      <c r="F946" s="145" t="s">
        <v>15758</v>
      </c>
      <c r="G946" s="138">
        <v>0</v>
      </c>
      <c r="H946" s="145"/>
      <c r="I946" s="86" t="s">
        <v>78</v>
      </c>
      <c r="J946" s="81" t="s">
        <v>1527</v>
      </c>
      <c r="K946" s="141" t="s">
        <v>15759</v>
      </c>
      <c r="L946" s="248">
        <v>12600000</v>
      </c>
      <c r="M946" s="81" t="s">
        <v>73</v>
      </c>
      <c r="N946" s="145"/>
      <c r="O946" s="87" t="s">
        <v>5873</v>
      </c>
      <c r="P946" s="87">
        <v>1122812358</v>
      </c>
      <c r="Q946" s="150">
        <v>1535</v>
      </c>
      <c r="R946" s="169">
        <v>45125</v>
      </c>
      <c r="S946" s="252">
        <v>1814862000</v>
      </c>
      <c r="T946" s="169">
        <v>45132</v>
      </c>
      <c r="U946" s="566">
        <f>L946</f>
        <v>12600000</v>
      </c>
      <c r="V946" s="86" t="s">
        <v>70</v>
      </c>
      <c r="W946" s="143">
        <v>32770239</v>
      </c>
      <c r="X946" s="87" t="s">
        <v>9161</v>
      </c>
      <c r="Y946" s="145"/>
      <c r="Z946" s="201">
        <v>45132</v>
      </c>
      <c r="AA946" s="201">
        <v>45132</v>
      </c>
      <c r="AB946" s="201" t="s">
        <v>80</v>
      </c>
      <c r="AC946" s="201">
        <v>45260</v>
      </c>
      <c r="AD946" s="150">
        <f t="shared" si="72"/>
        <v>128</v>
      </c>
      <c r="AE946" s="150">
        <v>0</v>
      </c>
      <c r="AF946" s="567">
        <v>0</v>
      </c>
      <c r="AG946" s="150">
        <v>0</v>
      </c>
      <c r="AH946" s="156" t="s">
        <v>80</v>
      </c>
      <c r="AI946" s="150">
        <f t="shared" si="68"/>
        <v>0</v>
      </c>
      <c r="AJ946" s="143">
        <v>0</v>
      </c>
      <c r="AK946" s="248">
        <v>0</v>
      </c>
      <c r="AL946" s="86" t="s">
        <v>80</v>
      </c>
      <c r="AM946" s="150">
        <v>0</v>
      </c>
      <c r="AN946" s="169" t="s">
        <v>80</v>
      </c>
      <c r="AO946" s="169" t="s">
        <v>80</v>
      </c>
      <c r="AP946" s="150">
        <f t="shared" si="71"/>
        <v>0</v>
      </c>
      <c r="AQ946" s="252">
        <f>+L946+AF946-AK946</f>
        <v>12600000</v>
      </c>
      <c r="AR946" s="86" t="s">
        <v>115</v>
      </c>
      <c r="AS946" s="143">
        <v>0</v>
      </c>
      <c r="AT946" s="203" t="s">
        <v>80</v>
      </c>
      <c r="AU946" s="248">
        <v>9800000</v>
      </c>
      <c r="AV946" s="364">
        <f t="shared" si="69"/>
        <v>2800000</v>
      </c>
      <c r="AW946" s="133">
        <f t="shared" si="70"/>
        <v>0.77777777777777779</v>
      </c>
      <c r="AX946" s="201" t="s">
        <v>80</v>
      </c>
      <c r="AY946" s="86" t="s">
        <v>72</v>
      </c>
      <c r="AZ946" s="145" t="s">
        <v>15760</v>
      </c>
      <c r="BA946" s="81" t="s">
        <v>71</v>
      </c>
      <c r="BB946" s="81" t="s">
        <v>71</v>
      </c>
    </row>
    <row r="947" spans="2:54" s="296" customFormat="1" ht="15" customHeight="1" x14ac:dyDescent="0.2">
      <c r="B947" s="247">
        <v>2023</v>
      </c>
      <c r="C947" s="81">
        <v>891780111</v>
      </c>
      <c r="D947" s="82" t="s">
        <v>68</v>
      </c>
      <c r="E947" s="144" t="s">
        <v>15761</v>
      </c>
      <c r="F947" s="145" t="s">
        <v>15762</v>
      </c>
      <c r="G947" s="138">
        <v>0</v>
      </c>
      <c r="H947" s="145"/>
      <c r="I947" s="86" t="s">
        <v>78</v>
      </c>
      <c r="J947" s="81" t="s">
        <v>1527</v>
      </c>
      <c r="K947" s="141" t="s">
        <v>15763</v>
      </c>
      <c r="L947" s="248">
        <v>31950000</v>
      </c>
      <c r="M947" s="81" t="s">
        <v>73</v>
      </c>
      <c r="N947" s="145"/>
      <c r="O947" s="87" t="s">
        <v>12713</v>
      </c>
      <c r="P947" s="87">
        <v>79488380</v>
      </c>
      <c r="Q947" s="150">
        <v>1535</v>
      </c>
      <c r="R947" s="169">
        <v>45125</v>
      </c>
      <c r="S947" s="252">
        <v>1814862000</v>
      </c>
      <c r="T947" s="169">
        <v>45132</v>
      </c>
      <c r="U947" s="566">
        <f>L947</f>
        <v>31950000</v>
      </c>
      <c r="V947" s="86" t="s">
        <v>70</v>
      </c>
      <c r="W947" s="143">
        <v>85455983</v>
      </c>
      <c r="X947" s="87" t="s">
        <v>11488</v>
      </c>
      <c r="Y947" s="145"/>
      <c r="Z947" s="201">
        <v>45132</v>
      </c>
      <c r="AA947" s="201">
        <v>45132</v>
      </c>
      <c r="AB947" s="201" t="s">
        <v>80</v>
      </c>
      <c r="AC947" s="201">
        <v>45260</v>
      </c>
      <c r="AD947" s="150">
        <f t="shared" si="72"/>
        <v>128</v>
      </c>
      <c r="AE947" s="150">
        <v>0</v>
      </c>
      <c r="AF947" s="567">
        <v>0</v>
      </c>
      <c r="AG947" s="150">
        <v>0</v>
      </c>
      <c r="AH947" s="156" t="s">
        <v>80</v>
      </c>
      <c r="AI947" s="150">
        <f t="shared" si="68"/>
        <v>0</v>
      </c>
      <c r="AJ947" s="143">
        <v>0</v>
      </c>
      <c r="AK947" s="248">
        <v>0</v>
      </c>
      <c r="AL947" s="86" t="s">
        <v>80</v>
      </c>
      <c r="AM947" s="150">
        <v>0</v>
      </c>
      <c r="AN947" s="169" t="s">
        <v>80</v>
      </c>
      <c r="AO947" s="169" t="s">
        <v>80</v>
      </c>
      <c r="AP947" s="150">
        <f t="shared" si="71"/>
        <v>0</v>
      </c>
      <c r="AQ947" s="252">
        <f>+L947+AF947-AK947</f>
        <v>31950000</v>
      </c>
      <c r="AR947" s="86" t="s">
        <v>115</v>
      </c>
      <c r="AS947" s="143">
        <v>0</v>
      </c>
      <c r="AT947" s="203" t="s">
        <v>80</v>
      </c>
      <c r="AU947" s="248">
        <v>24850000</v>
      </c>
      <c r="AV947" s="364">
        <f t="shared" si="69"/>
        <v>7100000</v>
      </c>
      <c r="AW947" s="133">
        <f t="shared" si="70"/>
        <v>0.77777777777777779</v>
      </c>
      <c r="AX947" s="201" t="s">
        <v>80</v>
      </c>
      <c r="AY947" s="86" t="s">
        <v>72</v>
      </c>
      <c r="AZ947" s="145" t="s">
        <v>15764</v>
      </c>
      <c r="BA947" s="81" t="s">
        <v>71</v>
      </c>
      <c r="BB947" s="81" t="s">
        <v>71</v>
      </c>
    </row>
    <row r="948" spans="2:54" s="296" customFormat="1" ht="15" customHeight="1" x14ac:dyDescent="0.2">
      <c r="B948" s="247">
        <v>2023</v>
      </c>
      <c r="C948" s="81">
        <v>891780111</v>
      </c>
      <c r="D948" s="82" t="s">
        <v>68</v>
      </c>
      <c r="E948" s="144" t="s">
        <v>15765</v>
      </c>
      <c r="F948" s="145" t="s">
        <v>15766</v>
      </c>
      <c r="G948" s="138">
        <v>0</v>
      </c>
      <c r="H948" s="145"/>
      <c r="I948" s="86" t="s">
        <v>78</v>
      </c>
      <c r="J948" s="81" t="s">
        <v>1527</v>
      </c>
      <c r="K948" s="141" t="s">
        <v>15767</v>
      </c>
      <c r="L948" s="248">
        <v>24750000</v>
      </c>
      <c r="M948" s="81" t="s">
        <v>73</v>
      </c>
      <c r="N948" s="145"/>
      <c r="O948" s="87" t="s">
        <v>14168</v>
      </c>
      <c r="P948" s="87">
        <v>85474637</v>
      </c>
      <c r="Q948" s="150">
        <v>1535</v>
      </c>
      <c r="R948" s="169">
        <v>45125</v>
      </c>
      <c r="S948" s="252">
        <v>1814862000</v>
      </c>
      <c r="T948" s="169">
        <v>45132</v>
      </c>
      <c r="U948" s="566">
        <f>L948</f>
        <v>24750000</v>
      </c>
      <c r="V948" s="86" t="s">
        <v>70</v>
      </c>
      <c r="W948" s="143">
        <v>85455983</v>
      </c>
      <c r="X948" s="87" t="s">
        <v>11488</v>
      </c>
      <c r="Y948" s="145"/>
      <c r="Z948" s="201">
        <v>45132</v>
      </c>
      <c r="AA948" s="201">
        <v>45132</v>
      </c>
      <c r="AB948" s="201" t="s">
        <v>80</v>
      </c>
      <c r="AC948" s="201">
        <v>45260</v>
      </c>
      <c r="AD948" s="150">
        <f t="shared" si="72"/>
        <v>128</v>
      </c>
      <c r="AE948" s="150">
        <v>0</v>
      </c>
      <c r="AF948" s="567">
        <v>0</v>
      </c>
      <c r="AG948" s="150">
        <v>0</v>
      </c>
      <c r="AH948" s="156" t="s">
        <v>80</v>
      </c>
      <c r="AI948" s="150">
        <f t="shared" si="68"/>
        <v>0</v>
      </c>
      <c r="AJ948" s="143">
        <v>0</v>
      </c>
      <c r="AK948" s="248">
        <v>0</v>
      </c>
      <c r="AL948" s="86" t="s">
        <v>80</v>
      </c>
      <c r="AM948" s="150">
        <v>0</v>
      </c>
      <c r="AN948" s="169" t="s">
        <v>80</v>
      </c>
      <c r="AO948" s="169" t="s">
        <v>80</v>
      </c>
      <c r="AP948" s="150">
        <f t="shared" si="71"/>
        <v>0</v>
      </c>
      <c r="AQ948" s="252">
        <f>+L948+AF948-AK948</f>
        <v>24750000</v>
      </c>
      <c r="AR948" s="86" t="s">
        <v>115</v>
      </c>
      <c r="AS948" s="143">
        <v>0</v>
      </c>
      <c r="AT948" s="203" t="s">
        <v>80</v>
      </c>
      <c r="AU948" s="248">
        <v>19250000</v>
      </c>
      <c r="AV948" s="364">
        <f t="shared" si="69"/>
        <v>5500000</v>
      </c>
      <c r="AW948" s="133">
        <f t="shared" si="70"/>
        <v>0.77777777777777779</v>
      </c>
      <c r="AX948" s="201" t="s">
        <v>80</v>
      </c>
      <c r="AY948" s="86" t="s">
        <v>72</v>
      </c>
      <c r="AZ948" s="145" t="s">
        <v>15768</v>
      </c>
      <c r="BA948" s="81" t="s">
        <v>71</v>
      </c>
      <c r="BB948" s="81" t="s">
        <v>71</v>
      </c>
    </row>
    <row r="949" spans="2:54" s="296" customFormat="1" ht="15" customHeight="1" x14ac:dyDescent="0.2">
      <c r="B949" s="247">
        <v>2023</v>
      </c>
      <c r="C949" s="81">
        <v>891780111</v>
      </c>
      <c r="D949" s="82" t="s">
        <v>68</v>
      </c>
      <c r="E949" s="144" t="s">
        <v>15769</v>
      </c>
      <c r="F949" s="145" t="s">
        <v>15770</v>
      </c>
      <c r="G949" s="138">
        <v>0</v>
      </c>
      <c r="H949" s="145"/>
      <c r="I949" s="86" t="s">
        <v>78</v>
      </c>
      <c r="J949" s="81" t="s">
        <v>1527</v>
      </c>
      <c r="K949" s="141" t="s">
        <v>15771</v>
      </c>
      <c r="L949" s="248">
        <v>13950000</v>
      </c>
      <c r="M949" s="81" t="s">
        <v>73</v>
      </c>
      <c r="N949" s="145"/>
      <c r="O949" s="87" t="s">
        <v>13612</v>
      </c>
      <c r="P949" s="87">
        <v>1082892888</v>
      </c>
      <c r="Q949" s="150">
        <v>1535</v>
      </c>
      <c r="R949" s="169">
        <v>45125</v>
      </c>
      <c r="S949" s="252">
        <v>1814862000</v>
      </c>
      <c r="T949" s="169">
        <v>45132</v>
      </c>
      <c r="U949" s="566">
        <f>L949</f>
        <v>13950000</v>
      </c>
      <c r="V949" s="86" t="s">
        <v>70</v>
      </c>
      <c r="W949" s="143">
        <v>1082964146</v>
      </c>
      <c r="X949" s="87" t="s">
        <v>14954</v>
      </c>
      <c r="Y949" s="145"/>
      <c r="Z949" s="201">
        <v>45132</v>
      </c>
      <c r="AA949" s="201">
        <v>45132</v>
      </c>
      <c r="AB949" s="201" t="s">
        <v>80</v>
      </c>
      <c r="AC949" s="201">
        <v>45260</v>
      </c>
      <c r="AD949" s="150">
        <f t="shared" si="72"/>
        <v>128</v>
      </c>
      <c r="AE949" s="150">
        <v>0</v>
      </c>
      <c r="AF949" s="567">
        <v>0</v>
      </c>
      <c r="AG949" s="150">
        <v>0</v>
      </c>
      <c r="AH949" s="156" t="s">
        <v>80</v>
      </c>
      <c r="AI949" s="150">
        <f t="shared" si="68"/>
        <v>0</v>
      </c>
      <c r="AJ949" s="143">
        <v>0</v>
      </c>
      <c r="AK949" s="248">
        <v>0</v>
      </c>
      <c r="AL949" s="86" t="s">
        <v>80</v>
      </c>
      <c r="AM949" s="150">
        <v>0</v>
      </c>
      <c r="AN949" s="169" t="s">
        <v>80</v>
      </c>
      <c r="AO949" s="169" t="s">
        <v>80</v>
      </c>
      <c r="AP949" s="150">
        <f t="shared" si="71"/>
        <v>0</v>
      </c>
      <c r="AQ949" s="252">
        <f>+L949+AF949-AK949</f>
        <v>13950000</v>
      </c>
      <c r="AR949" s="86" t="s">
        <v>115</v>
      </c>
      <c r="AS949" s="143">
        <v>0</v>
      </c>
      <c r="AT949" s="203" t="s">
        <v>80</v>
      </c>
      <c r="AU949" s="248">
        <v>10850000</v>
      </c>
      <c r="AV949" s="364">
        <f t="shared" si="69"/>
        <v>3100000</v>
      </c>
      <c r="AW949" s="133">
        <f t="shared" si="70"/>
        <v>0.77777777777777779</v>
      </c>
      <c r="AX949" s="201" t="s">
        <v>80</v>
      </c>
      <c r="AY949" s="86" t="s">
        <v>72</v>
      </c>
      <c r="AZ949" s="145" t="s">
        <v>15772</v>
      </c>
      <c r="BA949" s="81" t="s">
        <v>71</v>
      </c>
      <c r="BB949" s="81" t="s">
        <v>71</v>
      </c>
    </row>
    <row r="950" spans="2:54" s="296" customFormat="1" ht="15" customHeight="1" x14ac:dyDescent="0.2">
      <c r="B950" s="247">
        <v>2023</v>
      </c>
      <c r="C950" s="81">
        <v>891780111</v>
      </c>
      <c r="D950" s="82" t="s">
        <v>68</v>
      </c>
      <c r="E950" s="144" t="s">
        <v>15773</v>
      </c>
      <c r="F950" s="145" t="s">
        <v>15774</v>
      </c>
      <c r="G950" s="138">
        <v>0</v>
      </c>
      <c r="H950" s="145"/>
      <c r="I950" s="86" t="s">
        <v>78</v>
      </c>
      <c r="J950" s="81" t="s">
        <v>1527</v>
      </c>
      <c r="K950" s="141" t="s">
        <v>15775</v>
      </c>
      <c r="L950" s="248">
        <v>8550000</v>
      </c>
      <c r="M950" s="81" t="s">
        <v>73</v>
      </c>
      <c r="N950" s="145"/>
      <c r="O950" s="87" t="s">
        <v>12242</v>
      </c>
      <c r="P950" s="87">
        <v>1083038270</v>
      </c>
      <c r="Q950" s="150">
        <v>1535</v>
      </c>
      <c r="R950" s="169">
        <v>45125</v>
      </c>
      <c r="S950" s="252">
        <v>1814862000</v>
      </c>
      <c r="T950" s="169">
        <v>45132</v>
      </c>
      <c r="U950" s="566">
        <f>L950</f>
        <v>8550000</v>
      </c>
      <c r="V950" s="86" t="s">
        <v>70</v>
      </c>
      <c r="W950" s="143">
        <v>36665858</v>
      </c>
      <c r="X950" s="87" t="s">
        <v>15667</v>
      </c>
      <c r="Y950" s="145"/>
      <c r="Z950" s="201">
        <v>45132</v>
      </c>
      <c r="AA950" s="201">
        <v>45132</v>
      </c>
      <c r="AB950" s="201" t="s">
        <v>80</v>
      </c>
      <c r="AC950" s="201">
        <v>45260</v>
      </c>
      <c r="AD950" s="150">
        <f t="shared" si="72"/>
        <v>128</v>
      </c>
      <c r="AE950" s="150">
        <v>0</v>
      </c>
      <c r="AF950" s="567">
        <v>0</v>
      </c>
      <c r="AG950" s="150">
        <v>0</v>
      </c>
      <c r="AH950" s="156" t="s">
        <v>80</v>
      </c>
      <c r="AI950" s="150">
        <f t="shared" si="68"/>
        <v>0</v>
      </c>
      <c r="AJ950" s="143">
        <v>0</v>
      </c>
      <c r="AK950" s="248">
        <v>0</v>
      </c>
      <c r="AL950" s="86" t="s">
        <v>80</v>
      </c>
      <c r="AM950" s="150">
        <v>0</v>
      </c>
      <c r="AN950" s="169" t="s">
        <v>80</v>
      </c>
      <c r="AO950" s="169" t="s">
        <v>80</v>
      </c>
      <c r="AP950" s="150">
        <f t="shared" si="71"/>
        <v>0</v>
      </c>
      <c r="AQ950" s="252">
        <f>+L950+AF950-AK950</f>
        <v>8550000</v>
      </c>
      <c r="AR950" s="86" t="s">
        <v>115</v>
      </c>
      <c r="AS950" s="143">
        <v>0</v>
      </c>
      <c r="AT950" s="203" t="s">
        <v>80</v>
      </c>
      <c r="AU950" s="248">
        <v>6650000</v>
      </c>
      <c r="AV950" s="364">
        <f t="shared" si="69"/>
        <v>1900000</v>
      </c>
      <c r="AW950" s="133">
        <f t="shared" si="70"/>
        <v>0.77777777777777779</v>
      </c>
      <c r="AX950" s="201" t="s">
        <v>80</v>
      </c>
      <c r="AY950" s="86" t="s">
        <v>72</v>
      </c>
      <c r="AZ950" s="145" t="s">
        <v>15776</v>
      </c>
      <c r="BA950" s="81" t="s">
        <v>71</v>
      </c>
      <c r="BB950" s="81" t="s">
        <v>71</v>
      </c>
    </row>
    <row r="951" spans="2:54" s="296" customFormat="1" ht="15" customHeight="1" x14ac:dyDescent="0.2">
      <c r="B951" s="247">
        <v>2023</v>
      </c>
      <c r="C951" s="81">
        <v>891780111</v>
      </c>
      <c r="D951" s="82" t="s">
        <v>68</v>
      </c>
      <c r="E951" s="144" t="s">
        <v>15777</v>
      </c>
      <c r="F951" s="145" t="s">
        <v>15778</v>
      </c>
      <c r="G951" s="138">
        <v>0</v>
      </c>
      <c r="H951" s="145"/>
      <c r="I951" s="86" t="s">
        <v>78</v>
      </c>
      <c r="J951" s="81" t="s">
        <v>1527</v>
      </c>
      <c r="K951" s="141" t="s">
        <v>15779</v>
      </c>
      <c r="L951" s="248">
        <v>13950000</v>
      </c>
      <c r="M951" s="81" t="s">
        <v>73</v>
      </c>
      <c r="N951" s="145"/>
      <c r="O951" s="87" t="s">
        <v>12693</v>
      </c>
      <c r="P951" s="87">
        <v>57463967</v>
      </c>
      <c r="Q951" s="150">
        <v>1535</v>
      </c>
      <c r="R951" s="169">
        <v>45125</v>
      </c>
      <c r="S951" s="252">
        <v>1814862000</v>
      </c>
      <c r="T951" s="169">
        <v>45132</v>
      </c>
      <c r="U951" s="566">
        <f>L951</f>
        <v>13950000</v>
      </c>
      <c r="V951" s="86" t="s">
        <v>70</v>
      </c>
      <c r="W951" s="143">
        <v>7601831</v>
      </c>
      <c r="X951" s="87" t="s">
        <v>5916</v>
      </c>
      <c r="Y951" s="145"/>
      <c r="Z951" s="201">
        <v>45132</v>
      </c>
      <c r="AA951" s="201">
        <v>45132</v>
      </c>
      <c r="AB951" s="201" t="s">
        <v>80</v>
      </c>
      <c r="AC951" s="201">
        <v>45260</v>
      </c>
      <c r="AD951" s="150">
        <f t="shared" si="72"/>
        <v>128</v>
      </c>
      <c r="AE951" s="150">
        <v>0</v>
      </c>
      <c r="AF951" s="567">
        <v>0</v>
      </c>
      <c r="AG951" s="150">
        <v>0</v>
      </c>
      <c r="AH951" s="156" t="s">
        <v>80</v>
      </c>
      <c r="AI951" s="150">
        <f t="shared" si="68"/>
        <v>0</v>
      </c>
      <c r="AJ951" s="143">
        <v>0</v>
      </c>
      <c r="AK951" s="248">
        <v>0</v>
      </c>
      <c r="AL951" s="86" t="s">
        <v>80</v>
      </c>
      <c r="AM951" s="150">
        <v>0</v>
      </c>
      <c r="AN951" s="169" t="s">
        <v>80</v>
      </c>
      <c r="AO951" s="169" t="s">
        <v>80</v>
      </c>
      <c r="AP951" s="150">
        <f t="shared" si="71"/>
        <v>0</v>
      </c>
      <c r="AQ951" s="252">
        <f>+L951+AF951-AK951</f>
        <v>13950000</v>
      </c>
      <c r="AR951" s="86" t="s">
        <v>115</v>
      </c>
      <c r="AS951" s="143">
        <v>0</v>
      </c>
      <c r="AT951" s="203" t="s">
        <v>80</v>
      </c>
      <c r="AU951" s="248">
        <v>10850000</v>
      </c>
      <c r="AV951" s="364">
        <f t="shared" si="69"/>
        <v>3100000</v>
      </c>
      <c r="AW951" s="133">
        <f t="shared" si="70"/>
        <v>0.77777777777777779</v>
      </c>
      <c r="AX951" s="201" t="s">
        <v>80</v>
      </c>
      <c r="AY951" s="86" t="s">
        <v>72</v>
      </c>
      <c r="AZ951" s="145" t="s">
        <v>15780</v>
      </c>
      <c r="BA951" s="81" t="s">
        <v>71</v>
      </c>
      <c r="BB951" s="81" t="s">
        <v>71</v>
      </c>
    </row>
    <row r="952" spans="2:54" s="296" customFormat="1" ht="15" customHeight="1" x14ac:dyDescent="0.2">
      <c r="B952" s="247">
        <v>2023</v>
      </c>
      <c r="C952" s="81">
        <v>891780111</v>
      </c>
      <c r="D952" s="82" t="s">
        <v>68</v>
      </c>
      <c r="E952" s="144" t="s">
        <v>15781</v>
      </c>
      <c r="F952" s="145" t="s">
        <v>15782</v>
      </c>
      <c r="G952" s="138">
        <v>0</v>
      </c>
      <c r="H952" s="145"/>
      <c r="I952" s="86" t="s">
        <v>78</v>
      </c>
      <c r="J952" s="81" t="s">
        <v>1527</v>
      </c>
      <c r="K952" s="141" t="s">
        <v>15783</v>
      </c>
      <c r="L952" s="248">
        <v>8550000</v>
      </c>
      <c r="M952" s="81" t="s">
        <v>73</v>
      </c>
      <c r="N952" s="145"/>
      <c r="O952" s="87" t="s">
        <v>12591</v>
      </c>
      <c r="P952" s="87">
        <v>19517646</v>
      </c>
      <c r="Q952" s="150">
        <v>1535</v>
      </c>
      <c r="R952" s="169">
        <v>45125</v>
      </c>
      <c r="S952" s="252">
        <v>1814862000</v>
      </c>
      <c r="T952" s="169">
        <v>45132</v>
      </c>
      <c r="U952" s="566">
        <f>L952</f>
        <v>8550000</v>
      </c>
      <c r="V952" s="86" t="s">
        <v>70</v>
      </c>
      <c r="W952" s="143">
        <v>85152695</v>
      </c>
      <c r="X952" s="87" t="s">
        <v>14720</v>
      </c>
      <c r="Y952" s="145"/>
      <c r="Z952" s="201">
        <v>45132</v>
      </c>
      <c r="AA952" s="201">
        <v>45132</v>
      </c>
      <c r="AB952" s="201" t="s">
        <v>80</v>
      </c>
      <c r="AC952" s="201">
        <v>45260</v>
      </c>
      <c r="AD952" s="150">
        <f t="shared" si="72"/>
        <v>128</v>
      </c>
      <c r="AE952" s="150">
        <v>0</v>
      </c>
      <c r="AF952" s="567">
        <v>0</v>
      </c>
      <c r="AG952" s="150">
        <v>0</v>
      </c>
      <c r="AH952" s="156" t="s">
        <v>80</v>
      </c>
      <c r="AI952" s="150">
        <f t="shared" si="68"/>
        <v>0</v>
      </c>
      <c r="AJ952" s="143">
        <v>0</v>
      </c>
      <c r="AK952" s="248">
        <v>0</v>
      </c>
      <c r="AL952" s="86" t="s">
        <v>80</v>
      </c>
      <c r="AM952" s="150">
        <v>0</v>
      </c>
      <c r="AN952" s="169" t="s">
        <v>80</v>
      </c>
      <c r="AO952" s="169" t="s">
        <v>80</v>
      </c>
      <c r="AP952" s="150">
        <f t="shared" si="71"/>
        <v>0</v>
      </c>
      <c r="AQ952" s="252">
        <f>+L952+AF952-AK952</f>
        <v>8550000</v>
      </c>
      <c r="AR952" s="86" t="s">
        <v>115</v>
      </c>
      <c r="AS952" s="143">
        <v>0</v>
      </c>
      <c r="AT952" s="203" t="s">
        <v>80</v>
      </c>
      <c r="AU952" s="248">
        <v>4750000</v>
      </c>
      <c r="AV952" s="364">
        <f t="shared" si="69"/>
        <v>3800000</v>
      </c>
      <c r="AW952" s="133">
        <f t="shared" si="70"/>
        <v>0.55555555555555558</v>
      </c>
      <c r="AX952" s="201" t="s">
        <v>80</v>
      </c>
      <c r="AY952" s="86" t="s">
        <v>72</v>
      </c>
      <c r="AZ952" s="145" t="s">
        <v>15784</v>
      </c>
      <c r="BA952" s="81" t="s">
        <v>71</v>
      </c>
      <c r="BB952" s="81" t="s">
        <v>71</v>
      </c>
    </row>
    <row r="953" spans="2:54" s="296" customFormat="1" ht="15" customHeight="1" x14ac:dyDescent="0.2">
      <c r="B953" s="247">
        <v>2023</v>
      </c>
      <c r="C953" s="81">
        <v>891780111</v>
      </c>
      <c r="D953" s="82" t="s">
        <v>68</v>
      </c>
      <c r="E953" s="144" t="s">
        <v>15785</v>
      </c>
      <c r="F953" s="145" t="s">
        <v>15786</v>
      </c>
      <c r="G953" s="138">
        <v>0</v>
      </c>
      <c r="H953" s="145"/>
      <c r="I953" s="86" t="s">
        <v>78</v>
      </c>
      <c r="J953" s="81" t="s">
        <v>1527</v>
      </c>
      <c r="K953" s="141" t="s">
        <v>15787</v>
      </c>
      <c r="L953" s="248">
        <v>9900000</v>
      </c>
      <c r="M953" s="81" t="s">
        <v>73</v>
      </c>
      <c r="N953" s="145"/>
      <c r="O953" s="87" t="s">
        <v>13165</v>
      </c>
      <c r="P953" s="87">
        <v>1007642968</v>
      </c>
      <c r="Q953" s="150">
        <v>1535</v>
      </c>
      <c r="R953" s="169">
        <v>45125</v>
      </c>
      <c r="S953" s="252">
        <v>1814862000</v>
      </c>
      <c r="T953" s="169">
        <v>45132</v>
      </c>
      <c r="U953" s="566">
        <f>L953</f>
        <v>9900000</v>
      </c>
      <c r="V953" s="86" t="s">
        <v>70</v>
      </c>
      <c r="W953" s="143">
        <v>36557666</v>
      </c>
      <c r="X953" s="87" t="s">
        <v>9555</v>
      </c>
      <c r="Y953" s="145"/>
      <c r="Z953" s="201">
        <v>45132</v>
      </c>
      <c r="AA953" s="201">
        <v>45132</v>
      </c>
      <c r="AB953" s="201" t="s">
        <v>80</v>
      </c>
      <c r="AC953" s="201">
        <v>45260</v>
      </c>
      <c r="AD953" s="150">
        <f t="shared" si="72"/>
        <v>128</v>
      </c>
      <c r="AE953" s="150">
        <v>0</v>
      </c>
      <c r="AF953" s="567">
        <v>0</v>
      </c>
      <c r="AG953" s="150">
        <v>0</v>
      </c>
      <c r="AH953" s="156" t="s">
        <v>80</v>
      </c>
      <c r="AI953" s="150">
        <f t="shared" si="68"/>
        <v>0</v>
      </c>
      <c r="AJ953" s="143">
        <v>0</v>
      </c>
      <c r="AK953" s="248">
        <v>0</v>
      </c>
      <c r="AL953" s="86" t="s">
        <v>80</v>
      </c>
      <c r="AM953" s="150">
        <v>0</v>
      </c>
      <c r="AN953" s="169" t="s">
        <v>80</v>
      </c>
      <c r="AO953" s="169" t="s">
        <v>80</v>
      </c>
      <c r="AP953" s="150">
        <f t="shared" si="71"/>
        <v>0</v>
      </c>
      <c r="AQ953" s="252">
        <f>+L953+AF953-AK953</f>
        <v>9900000</v>
      </c>
      <c r="AR953" s="86" t="s">
        <v>115</v>
      </c>
      <c r="AS953" s="143">
        <v>0</v>
      </c>
      <c r="AT953" s="203" t="s">
        <v>80</v>
      </c>
      <c r="AU953" s="248">
        <v>5500000</v>
      </c>
      <c r="AV953" s="364">
        <f t="shared" si="69"/>
        <v>4400000</v>
      </c>
      <c r="AW953" s="133">
        <f t="shared" si="70"/>
        <v>0.55555555555555558</v>
      </c>
      <c r="AX953" s="201" t="s">
        <v>80</v>
      </c>
      <c r="AY953" s="86" t="s">
        <v>72</v>
      </c>
      <c r="AZ953" s="145" t="s">
        <v>15788</v>
      </c>
      <c r="BA953" s="81" t="s">
        <v>71</v>
      </c>
      <c r="BB953" s="81" t="s">
        <v>71</v>
      </c>
    </row>
    <row r="954" spans="2:54" s="296" customFormat="1" ht="15" customHeight="1" x14ac:dyDescent="0.2">
      <c r="B954" s="247">
        <v>2023</v>
      </c>
      <c r="C954" s="81">
        <v>891780111</v>
      </c>
      <c r="D954" s="82" t="s">
        <v>68</v>
      </c>
      <c r="E954" s="144" t="s">
        <v>15789</v>
      </c>
      <c r="F954" s="145" t="s">
        <v>15790</v>
      </c>
      <c r="G954" s="138">
        <v>0</v>
      </c>
      <c r="H954" s="145"/>
      <c r="I954" s="86" t="s">
        <v>78</v>
      </c>
      <c r="J954" s="81" t="s">
        <v>1527</v>
      </c>
      <c r="K954" s="141" t="s">
        <v>15791</v>
      </c>
      <c r="L954" s="248">
        <v>11250000</v>
      </c>
      <c r="M954" s="81" t="s">
        <v>73</v>
      </c>
      <c r="N954" s="145"/>
      <c r="O954" s="87" t="s">
        <v>13170</v>
      </c>
      <c r="P954" s="87">
        <v>57303000</v>
      </c>
      <c r="Q954" s="150">
        <v>1535</v>
      </c>
      <c r="R954" s="169">
        <v>45125</v>
      </c>
      <c r="S954" s="252">
        <v>1814862000</v>
      </c>
      <c r="T954" s="169">
        <v>45132</v>
      </c>
      <c r="U954" s="566">
        <f>L954</f>
        <v>11250000</v>
      </c>
      <c r="V954" s="86" t="s">
        <v>70</v>
      </c>
      <c r="W954" s="143">
        <v>85471791</v>
      </c>
      <c r="X954" s="87" t="s">
        <v>12429</v>
      </c>
      <c r="Y954" s="145"/>
      <c r="Z954" s="201">
        <v>45132</v>
      </c>
      <c r="AA954" s="201">
        <v>45132</v>
      </c>
      <c r="AB954" s="201" t="s">
        <v>80</v>
      </c>
      <c r="AC954" s="201">
        <v>45260</v>
      </c>
      <c r="AD954" s="150">
        <f t="shared" si="72"/>
        <v>128</v>
      </c>
      <c r="AE954" s="150">
        <v>0</v>
      </c>
      <c r="AF954" s="567">
        <v>0</v>
      </c>
      <c r="AG954" s="150">
        <v>0</v>
      </c>
      <c r="AH954" s="156" t="s">
        <v>80</v>
      </c>
      <c r="AI954" s="150">
        <f t="shared" si="68"/>
        <v>0</v>
      </c>
      <c r="AJ954" s="143">
        <v>0</v>
      </c>
      <c r="AK954" s="248">
        <v>0</v>
      </c>
      <c r="AL954" s="86" t="s">
        <v>80</v>
      </c>
      <c r="AM954" s="150">
        <v>0</v>
      </c>
      <c r="AN954" s="169" t="s">
        <v>80</v>
      </c>
      <c r="AO954" s="169" t="s">
        <v>80</v>
      </c>
      <c r="AP954" s="150">
        <f t="shared" si="71"/>
        <v>0</v>
      </c>
      <c r="AQ954" s="252">
        <f>+L954+AF954-AK954</f>
        <v>11250000</v>
      </c>
      <c r="AR954" s="86" t="s">
        <v>115</v>
      </c>
      <c r="AS954" s="143">
        <v>0</v>
      </c>
      <c r="AT954" s="203" t="s">
        <v>80</v>
      </c>
      <c r="AU954" s="248">
        <v>8750000</v>
      </c>
      <c r="AV954" s="364">
        <f t="shared" si="69"/>
        <v>2500000</v>
      </c>
      <c r="AW954" s="133">
        <f t="shared" si="70"/>
        <v>0.77777777777777779</v>
      </c>
      <c r="AX954" s="201" t="s">
        <v>80</v>
      </c>
      <c r="AY954" s="86" t="s">
        <v>72</v>
      </c>
      <c r="AZ954" s="145" t="s">
        <v>15792</v>
      </c>
      <c r="BA954" s="81" t="s">
        <v>71</v>
      </c>
      <c r="BB954" s="81" t="s">
        <v>71</v>
      </c>
    </row>
    <row r="955" spans="2:54" s="296" customFormat="1" ht="15" customHeight="1" x14ac:dyDescent="0.2">
      <c r="B955" s="247">
        <v>2023</v>
      </c>
      <c r="C955" s="81">
        <v>891780111</v>
      </c>
      <c r="D955" s="82" t="s">
        <v>68</v>
      </c>
      <c r="E955" s="144" t="s">
        <v>15793</v>
      </c>
      <c r="F955" s="145" t="s">
        <v>15794</v>
      </c>
      <c r="G955" s="138">
        <v>0</v>
      </c>
      <c r="H955" s="145"/>
      <c r="I955" s="86" t="s">
        <v>78</v>
      </c>
      <c r="J955" s="81" t="s">
        <v>1527</v>
      </c>
      <c r="K955" s="141" t="s">
        <v>15795</v>
      </c>
      <c r="L955" s="248">
        <v>9900000</v>
      </c>
      <c r="M955" s="81" t="s">
        <v>73</v>
      </c>
      <c r="N955" s="145"/>
      <c r="O955" s="87" t="s">
        <v>12257</v>
      </c>
      <c r="P955" s="87">
        <v>1082948279</v>
      </c>
      <c r="Q955" s="150">
        <v>1535</v>
      </c>
      <c r="R955" s="169">
        <v>45125</v>
      </c>
      <c r="S955" s="252">
        <v>1814862000</v>
      </c>
      <c r="T955" s="169">
        <v>45132</v>
      </c>
      <c r="U955" s="566">
        <f>L955</f>
        <v>9900000</v>
      </c>
      <c r="V955" s="86" t="s">
        <v>70</v>
      </c>
      <c r="W955" s="143">
        <v>36557666</v>
      </c>
      <c r="X955" s="87" t="s">
        <v>9555</v>
      </c>
      <c r="Y955" s="145"/>
      <c r="Z955" s="201">
        <v>45132</v>
      </c>
      <c r="AA955" s="201">
        <v>45132</v>
      </c>
      <c r="AB955" s="201" t="s">
        <v>80</v>
      </c>
      <c r="AC955" s="201">
        <v>45260</v>
      </c>
      <c r="AD955" s="150">
        <f t="shared" si="72"/>
        <v>128</v>
      </c>
      <c r="AE955" s="150">
        <v>0</v>
      </c>
      <c r="AF955" s="567">
        <v>0</v>
      </c>
      <c r="AG955" s="150">
        <v>0</v>
      </c>
      <c r="AH955" s="156" t="s">
        <v>80</v>
      </c>
      <c r="AI955" s="150">
        <f t="shared" si="68"/>
        <v>0</v>
      </c>
      <c r="AJ955" s="143">
        <v>0</v>
      </c>
      <c r="AK955" s="248">
        <v>0</v>
      </c>
      <c r="AL955" s="86" t="s">
        <v>80</v>
      </c>
      <c r="AM955" s="150">
        <v>0</v>
      </c>
      <c r="AN955" s="169" t="s">
        <v>80</v>
      </c>
      <c r="AO955" s="169" t="s">
        <v>80</v>
      </c>
      <c r="AP955" s="150">
        <f t="shared" si="71"/>
        <v>0</v>
      </c>
      <c r="AQ955" s="252">
        <f>+L955+AF955-AK955</f>
        <v>9900000</v>
      </c>
      <c r="AR955" s="86" t="s">
        <v>115</v>
      </c>
      <c r="AS955" s="143">
        <v>0</v>
      </c>
      <c r="AT955" s="203" t="s">
        <v>80</v>
      </c>
      <c r="AU955" s="248">
        <v>5500000</v>
      </c>
      <c r="AV955" s="364">
        <f t="shared" si="69"/>
        <v>4400000</v>
      </c>
      <c r="AW955" s="133">
        <f t="shared" si="70"/>
        <v>0.55555555555555558</v>
      </c>
      <c r="AX955" s="201" t="s">
        <v>80</v>
      </c>
      <c r="AY955" s="86" t="s">
        <v>72</v>
      </c>
      <c r="AZ955" s="145" t="s">
        <v>15796</v>
      </c>
      <c r="BA955" s="81" t="s">
        <v>71</v>
      </c>
      <c r="BB955" s="81" t="s">
        <v>71</v>
      </c>
    </row>
    <row r="956" spans="2:54" s="296" customFormat="1" ht="15" customHeight="1" x14ac:dyDescent="0.2">
      <c r="B956" s="247">
        <v>2023</v>
      </c>
      <c r="C956" s="81">
        <v>891780111</v>
      </c>
      <c r="D956" s="82" t="s">
        <v>68</v>
      </c>
      <c r="E956" s="144" t="s">
        <v>15797</v>
      </c>
      <c r="F956" s="145" t="s">
        <v>15798</v>
      </c>
      <c r="G956" s="138">
        <v>0</v>
      </c>
      <c r="H956" s="145"/>
      <c r="I956" s="86" t="s">
        <v>78</v>
      </c>
      <c r="J956" s="81" t="s">
        <v>1527</v>
      </c>
      <c r="K956" s="141" t="s">
        <v>15799</v>
      </c>
      <c r="L956" s="248">
        <v>9314000</v>
      </c>
      <c r="M956" s="81" t="s">
        <v>73</v>
      </c>
      <c r="N956" s="145"/>
      <c r="O956" s="87" t="s">
        <v>13705</v>
      </c>
      <c r="P956" s="87">
        <v>1082842092</v>
      </c>
      <c r="Q956" s="150">
        <v>1535</v>
      </c>
      <c r="R956" s="169">
        <v>45125</v>
      </c>
      <c r="S956" s="252">
        <v>1814862000</v>
      </c>
      <c r="T956" s="169">
        <v>45132</v>
      </c>
      <c r="U956" s="566">
        <f>L956</f>
        <v>9314000</v>
      </c>
      <c r="V956" s="86" t="s">
        <v>70</v>
      </c>
      <c r="W956" s="143">
        <v>1082868728</v>
      </c>
      <c r="X956" s="87" t="s">
        <v>10958</v>
      </c>
      <c r="Y956" s="145"/>
      <c r="Z956" s="201">
        <v>45132</v>
      </c>
      <c r="AA956" s="201">
        <v>45132</v>
      </c>
      <c r="AB956" s="201" t="s">
        <v>80</v>
      </c>
      <c r="AC956" s="201">
        <v>45260</v>
      </c>
      <c r="AD956" s="150">
        <f t="shared" si="72"/>
        <v>128</v>
      </c>
      <c r="AE956" s="150">
        <v>0</v>
      </c>
      <c r="AF956" s="567">
        <v>0</v>
      </c>
      <c r="AG956" s="150">
        <v>0</v>
      </c>
      <c r="AH956" s="156" t="s">
        <v>80</v>
      </c>
      <c r="AI956" s="150">
        <f t="shared" si="68"/>
        <v>0</v>
      </c>
      <c r="AJ956" s="143">
        <v>0</v>
      </c>
      <c r="AK956" s="248">
        <v>0</v>
      </c>
      <c r="AL956" s="86" t="s">
        <v>80</v>
      </c>
      <c r="AM956" s="150">
        <v>0</v>
      </c>
      <c r="AN956" s="169" t="s">
        <v>80</v>
      </c>
      <c r="AO956" s="169" t="s">
        <v>80</v>
      </c>
      <c r="AP956" s="150">
        <f t="shared" si="71"/>
        <v>0</v>
      </c>
      <c r="AQ956" s="252">
        <f>+L956+AF956-AK956</f>
        <v>9314000</v>
      </c>
      <c r="AR956" s="86" t="s">
        <v>115</v>
      </c>
      <c r="AS956" s="143">
        <v>0</v>
      </c>
      <c r="AT956" s="203" t="s">
        <v>80</v>
      </c>
      <c r="AU956" s="248">
        <v>7114000</v>
      </c>
      <c r="AV956" s="364">
        <f t="shared" si="69"/>
        <v>2200000</v>
      </c>
      <c r="AW956" s="133">
        <f t="shared" si="70"/>
        <v>0.76379643547348075</v>
      </c>
      <c r="AX956" s="201" t="s">
        <v>80</v>
      </c>
      <c r="AY956" s="86" t="s">
        <v>72</v>
      </c>
      <c r="AZ956" s="145" t="s">
        <v>15800</v>
      </c>
      <c r="BA956" s="81" t="s">
        <v>71</v>
      </c>
      <c r="BB956" s="81" t="s">
        <v>71</v>
      </c>
    </row>
    <row r="957" spans="2:54" s="296" customFormat="1" ht="15" customHeight="1" x14ac:dyDescent="0.2">
      <c r="B957" s="247">
        <v>2023</v>
      </c>
      <c r="C957" s="81">
        <v>891780111</v>
      </c>
      <c r="D957" s="82" t="s">
        <v>68</v>
      </c>
      <c r="E957" s="144" t="s">
        <v>15801</v>
      </c>
      <c r="F957" s="145" t="s">
        <v>15802</v>
      </c>
      <c r="G957" s="138">
        <v>0</v>
      </c>
      <c r="H957" s="145"/>
      <c r="I957" s="86" t="s">
        <v>78</v>
      </c>
      <c r="J957" s="81" t="s">
        <v>1527</v>
      </c>
      <c r="K957" s="141" t="s">
        <v>15803</v>
      </c>
      <c r="L957" s="248">
        <v>11250000</v>
      </c>
      <c r="M957" s="81" t="s">
        <v>73</v>
      </c>
      <c r="N957" s="145"/>
      <c r="O957" s="87" t="s">
        <v>13395</v>
      </c>
      <c r="P957" s="87">
        <v>42155216</v>
      </c>
      <c r="Q957" s="150">
        <v>1535</v>
      </c>
      <c r="R957" s="169">
        <v>45125</v>
      </c>
      <c r="S957" s="252">
        <v>1814862000</v>
      </c>
      <c r="T957" s="169">
        <v>45133</v>
      </c>
      <c r="U957" s="566">
        <f>L957</f>
        <v>11250000</v>
      </c>
      <c r="V957" s="86" t="s">
        <v>70</v>
      </c>
      <c r="W957" s="143">
        <v>85471791</v>
      </c>
      <c r="X957" s="87" t="s">
        <v>12429</v>
      </c>
      <c r="Y957" s="145"/>
      <c r="Z957" s="201">
        <v>45133</v>
      </c>
      <c r="AA957" s="201">
        <v>45133</v>
      </c>
      <c r="AB957" s="201" t="s">
        <v>80</v>
      </c>
      <c r="AC957" s="201">
        <v>45260</v>
      </c>
      <c r="AD957" s="150">
        <f t="shared" si="72"/>
        <v>127</v>
      </c>
      <c r="AE957" s="150">
        <v>0</v>
      </c>
      <c r="AF957" s="567">
        <v>0</v>
      </c>
      <c r="AG957" s="150">
        <v>0</v>
      </c>
      <c r="AH957" s="156" t="s">
        <v>80</v>
      </c>
      <c r="AI957" s="150">
        <f t="shared" si="68"/>
        <v>0</v>
      </c>
      <c r="AJ957" s="143">
        <v>0</v>
      </c>
      <c r="AK957" s="248">
        <v>0</v>
      </c>
      <c r="AL957" s="86" t="s">
        <v>80</v>
      </c>
      <c r="AM957" s="150">
        <v>0</v>
      </c>
      <c r="AN957" s="169" t="s">
        <v>80</v>
      </c>
      <c r="AO957" s="169" t="s">
        <v>80</v>
      </c>
      <c r="AP957" s="150">
        <f t="shared" si="71"/>
        <v>0</v>
      </c>
      <c r="AQ957" s="252">
        <f>+L957+AF957-AK957</f>
        <v>11250000</v>
      </c>
      <c r="AR957" s="86" t="s">
        <v>115</v>
      </c>
      <c r="AS957" s="143">
        <v>0</v>
      </c>
      <c r="AT957" s="203" t="s">
        <v>80</v>
      </c>
      <c r="AU957" s="248">
        <v>8750000</v>
      </c>
      <c r="AV957" s="364">
        <f t="shared" si="69"/>
        <v>2500000</v>
      </c>
      <c r="AW957" s="133">
        <f t="shared" si="70"/>
        <v>0.77777777777777779</v>
      </c>
      <c r="AX957" s="201" t="s">
        <v>80</v>
      </c>
      <c r="AY957" s="86" t="s">
        <v>72</v>
      </c>
      <c r="AZ957" s="145" t="s">
        <v>15804</v>
      </c>
      <c r="BA957" s="81" t="s">
        <v>71</v>
      </c>
      <c r="BB957" s="81" t="s">
        <v>71</v>
      </c>
    </row>
    <row r="958" spans="2:54" s="296" customFormat="1" ht="15" customHeight="1" x14ac:dyDescent="0.2">
      <c r="B958" s="247">
        <v>2023</v>
      </c>
      <c r="C958" s="81">
        <v>891780111</v>
      </c>
      <c r="D958" s="82" t="s">
        <v>68</v>
      </c>
      <c r="E958" s="144" t="s">
        <v>15805</v>
      </c>
      <c r="F958" s="145" t="s">
        <v>15806</v>
      </c>
      <c r="G958" s="138">
        <v>0</v>
      </c>
      <c r="H958" s="145"/>
      <c r="I958" s="86" t="s">
        <v>78</v>
      </c>
      <c r="J958" s="81" t="s">
        <v>1527</v>
      </c>
      <c r="K958" s="141" t="s">
        <v>15807</v>
      </c>
      <c r="L958" s="567">
        <f>VLOOKUP(E958,'[4]VALOR DE LA ORDEN'!$A:$B,2,FALSE)</f>
        <v>8000000</v>
      </c>
      <c r="M958" s="81" t="s">
        <v>73</v>
      </c>
      <c r="N958" s="145"/>
      <c r="O958" s="87" t="s">
        <v>14054</v>
      </c>
      <c r="P958" s="87">
        <v>1003241055</v>
      </c>
      <c r="Q958" s="150">
        <v>1535</v>
      </c>
      <c r="R958" s="169">
        <v>45125</v>
      </c>
      <c r="S958" s="252">
        <v>1814862000</v>
      </c>
      <c r="T958" s="169">
        <v>45140</v>
      </c>
      <c r="U958" s="566">
        <f>L958</f>
        <v>8000000</v>
      </c>
      <c r="V958" s="86" t="s">
        <v>70</v>
      </c>
      <c r="W958" s="143">
        <v>1082868728</v>
      </c>
      <c r="X958" s="87" t="s">
        <v>10958</v>
      </c>
      <c r="Y958" s="145"/>
      <c r="Z958" s="201">
        <v>45140</v>
      </c>
      <c r="AA958" s="201">
        <v>45140</v>
      </c>
      <c r="AB958" s="201" t="s">
        <v>80</v>
      </c>
      <c r="AC958" s="201">
        <v>45260</v>
      </c>
      <c r="AD958" s="150">
        <f t="shared" si="72"/>
        <v>120</v>
      </c>
      <c r="AE958" s="150">
        <v>0</v>
      </c>
      <c r="AF958" s="567">
        <v>0</v>
      </c>
      <c r="AG958" s="150">
        <v>0</v>
      </c>
      <c r="AH958" s="156" t="s">
        <v>80</v>
      </c>
      <c r="AI958" s="150">
        <f t="shared" si="68"/>
        <v>0</v>
      </c>
      <c r="AJ958" s="143">
        <v>0</v>
      </c>
      <c r="AK958" s="248">
        <v>0</v>
      </c>
      <c r="AL958" s="86" t="s">
        <v>80</v>
      </c>
      <c r="AM958" s="150">
        <v>0</v>
      </c>
      <c r="AN958" s="169" t="s">
        <v>80</v>
      </c>
      <c r="AO958" s="169" t="s">
        <v>80</v>
      </c>
      <c r="AP958" s="150">
        <f t="shared" si="71"/>
        <v>0</v>
      </c>
      <c r="AQ958" s="252">
        <f>+L958+AF958-AK958</f>
        <v>8000000</v>
      </c>
      <c r="AR958" s="86" t="s">
        <v>115</v>
      </c>
      <c r="AS958" s="143">
        <v>0</v>
      </c>
      <c r="AT958" s="203" t="s">
        <v>80</v>
      </c>
      <c r="AU958" s="248">
        <v>6000000</v>
      </c>
      <c r="AV958" s="364">
        <f t="shared" si="69"/>
        <v>2000000</v>
      </c>
      <c r="AW958" s="133">
        <f t="shared" si="70"/>
        <v>0.75</v>
      </c>
      <c r="AX958" s="201" t="s">
        <v>80</v>
      </c>
      <c r="AY958" s="86" t="s">
        <v>72</v>
      </c>
      <c r="AZ958" s="145" t="s">
        <v>15808</v>
      </c>
      <c r="BA958" s="81" t="s">
        <v>71</v>
      </c>
      <c r="BB958" s="81" t="s">
        <v>71</v>
      </c>
    </row>
    <row r="959" spans="2:54" s="296" customFormat="1" ht="15" customHeight="1" x14ac:dyDescent="0.2">
      <c r="B959" s="247">
        <v>2023</v>
      </c>
      <c r="C959" s="81">
        <v>891780111</v>
      </c>
      <c r="D959" s="82" t="s">
        <v>68</v>
      </c>
      <c r="E959" s="144" t="s">
        <v>15809</v>
      </c>
      <c r="F959" s="145" t="s">
        <v>15810</v>
      </c>
      <c r="G959" s="138">
        <v>0</v>
      </c>
      <c r="H959" s="145"/>
      <c r="I959" s="86" t="s">
        <v>78</v>
      </c>
      <c r="J959" s="81" t="s">
        <v>11187</v>
      </c>
      <c r="K959" s="141" t="s">
        <v>15811</v>
      </c>
      <c r="L959" s="567">
        <f>VLOOKUP(E959,'[4]VALOR DE LA ORDEN'!$A:$B,2,FALSE)</f>
        <v>12400000</v>
      </c>
      <c r="M959" s="81" t="s">
        <v>73</v>
      </c>
      <c r="N959" s="145"/>
      <c r="O959" s="87" t="s">
        <v>15812</v>
      </c>
      <c r="P959" s="87">
        <v>57440427</v>
      </c>
      <c r="Q959" s="150">
        <v>97</v>
      </c>
      <c r="R959" s="169">
        <v>44950</v>
      </c>
      <c r="S959" s="248">
        <v>1089907678</v>
      </c>
      <c r="T959" s="169">
        <v>45140</v>
      </c>
      <c r="U959" s="566">
        <f>L959</f>
        <v>12400000</v>
      </c>
      <c r="V959" s="86" t="s">
        <v>70</v>
      </c>
      <c r="W959" s="143">
        <v>85471791</v>
      </c>
      <c r="X959" s="87" t="s">
        <v>12429</v>
      </c>
      <c r="Y959" s="145"/>
      <c r="Z959" s="201">
        <v>45140</v>
      </c>
      <c r="AA959" s="201">
        <v>45140</v>
      </c>
      <c r="AB959" s="201" t="s">
        <v>80</v>
      </c>
      <c r="AC959" s="201">
        <v>45260</v>
      </c>
      <c r="AD959" s="150">
        <f t="shared" si="72"/>
        <v>120</v>
      </c>
      <c r="AE959" s="150">
        <v>0</v>
      </c>
      <c r="AF959" s="567">
        <v>0</v>
      </c>
      <c r="AG959" s="150">
        <v>0</v>
      </c>
      <c r="AH959" s="156" t="s">
        <v>80</v>
      </c>
      <c r="AI959" s="150">
        <f t="shared" si="68"/>
        <v>0</v>
      </c>
      <c r="AJ959" s="143">
        <v>0</v>
      </c>
      <c r="AK959" s="248">
        <v>0</v>
      </c>
      <c r="AL959" s="86" t="s">
        <v>80</v>
      </c>
      <c r="AM959" s="150">
        <v>0</v>
      </c>
      <c r="AN959" s="169" t="s">
        <v>80</v>
      </c>
      <c r="AO959" s="169" t="s">
        <v>80</v>
      </c>
      <c r="AP959" s="150">
        <f t="shared" si="71"/>
        <v>0</v>
      </c>
      <c r="AQ959" s="252">
        <f>+L959+AF959-AK959</f>
        <v>12400000</v>
      </c>
      <c r="AR959" s="86" t="s">
        <v>115</v>
      </c>
      <c r="AS959" s="143">
        <v>0</v>
      </c>
      <c r="AT959" s="203" t="s">
        <v>80</v>
      </c>
      <c r="AU959" s="248">
        <v>9300000</v>
      </c>
      <c r="AV959" s="364">
        <f t="shared" si="69"/>
        <v>3100000</v>
      </c>
      <c r="AW959" s="133">
        <f t="shared" si="70"/>
        <v>0.75</v>
      </c>
      <c r="AX959" s="201" t="s">
        <v>80</v>
      </c>
      <c r="AY959" s="86" t="s">
        <v>72</v>
      </c>
      <c r="AZ959" s="145" t="s">
        <v>15813</v>
      </c>
      <c r="BA959" s="81" t="s">
        <v>71</v>
      </c>
      <c r="BB959" s="81" t="s">
        <v>71</v>
      </c>
    </row>
    <row r="960" spans="2:54" s="296" customFormat="1" ht="15" customHeight="1" x14ac:dyDescent="0.2">
      <c r="B960" s="247">
        <v>2023</v>
      </c>
      <c r="C960" s="81">
        <v>891780111</v>
      </c>
      <c r="D960" s="82" t="s">
        <v>68</v>
      </c>
      <c r="E960" s="144" t="s">
        <v>15814</v>
      </c>
      <c r="F960" s="145" t="s">
        <v>15815</v>
      </c>
      <c r="G960" s="138">
        <v>0</v>
      </c>
      <c r="H960" s="145"/>
      <c r="I960" s="86" t="s">
        <v>78</v>
      </c>
      <c r="J960" s="81" t="s">
        <v>11187</v>
      </c>
      <c r="K960" s="141" t="s">
        <v>15816</v>
      </c>
      <c r="L960" s="567">
        <f>VLOOKUP(E960,'[4]VALOR DE LA ORDEN'!$A:$B,2,FALSE)</f>
        <v>10800000</v>
      </c>
      <c r="M960" s="81" t="s">
        <v>73</v>
      </c>
      <c r="N960" s="145"/>
      <c r="O960" s="87" t="s">
        <v>12443</v>
      </c>
      <c r="P960" s="87">
        <v>1083021213</v>
      </c>
      <c r="Q960" s="150">
        <v>97</v>
      </c>
      <c r="R960" s="169">
        <v>44950</v>
      </c>
      <c r="S960" s="248">
        <v>1089907678</v>
      </c>
      <c r="T960" s="169">
        <v>45142</v>
      </c>
      <c r="U960" s="566">
        <f>L960</f>
        <v>10800000</v>
      </c>
      <c r="V960" s="86" t="s">
        <v>70</v>
      </c>
      <c r="W960" s="143">
        <v>36722626</v>
      </c>
      <c r="X960" s="87" t="s">
        <v>12444</v>
      </c>
      <c r="Y960" s="145"/>
      <c r="Z960" s="201">
        <v>45142</v>
      </c>
      <c r="AA960" s="201">
        <v>45142</v>
      </c>
      <c r="AB960" s="201" t="s">
        <v>80</v>
      </c>
      <c r="AC960" s="201">
        <v>45260</v>
      </c>
      <c r="AD960" s="150">
        <f t="shared" si="72"/>
        <v>118</v>
      </c>
      <c r="AE960" s="150">
        <v>0</v>
      </c>
      <c r="AF960" s="567">
        <v>0</v>
      </c>
      <c r="AG960" s="150">
        <v>0</v>
      </c>
      <c r="AH960" s="156" t="s">
        <v>80</v>
      </c>
      <c r="AI960" s="150">
        <f t="shared" si="68"/>
        <v>0</v>
      </c>
      <c r="AJ960" s="143">
        <v>0</v>
      </c>
      <c r="AK960" s="248">
        <v>0</v>
      </c>
      <c r="AL960" s="86" t="s">
        <v>80</v>
      </c>
      <c r="AM960" s="150">
        <v>0</v>
      </c>
      <c r="AN960" s="169" t="s">
        <v>80</v>
      </c>
      <c r="AO960" s="169" t="s">
        <v>80</v>
      </c>
      <c r="AP960" s="150">
        <f t="shared" si="71"/>
        <v>0</v>
      </c>
      <c r="AQ960" s="252">
        <f>+L960+AF960-AK960</f>
        <v>10800000</v>
      </c>
      <c r="AR960" s="86" t="s">
        <v>115</v>
      </c>
      <c r="AS960" s="143">
        <v>0</v>
      </c>
      <c r="AT960" s="203" t="s">
        <v>80</v>
      </c>
      <c r="AU960" s="248">
        <v>8100000</v>
      </c>
      <c r="AV960" s="364">
        <f t="shared" si="69"/>
        <v>2700000</v>
      </c>
      <c r="AW960" s="133">
        <f t="shared" si="70"/>
        <v>0.75</v>
      </c>
      <c r="AX960" s="201" t="s">
        <v>80</v>
      </c>
      <c r="AY960" s="86" t="s">
        <v>72</v>
      </c>
      <c r="AZ960" s="145" t="s">
        <v>15817</v>
      </c>
      <c r="BA960" s="81" t="s">
        <v>71</v>
      </c>
      <c r="BB960" s="81" t="s">
        <v>71</v>
      </c>
    </row>
    <row r="961" spans="2:54" s="296" customFormat="1" ht="15" customHeight="1" x14ac:dyDescent="0.2">
      <c r="B961" s="247">
        <v>2023</v>
      </c>
      <c r="C961" s="81">
        <v>891780111</v>
      </c>
      <c r="D961" s="82" t="s">
        <v>68</v>
      </c>
      <c r="E961" s="144" t="s">
        <v>15818</v>
      </c>
      <c r="F961" s="145" t="s">
        <v>15819</v>
      </c>
      <c r="G961" s="138">
        <v>0</v>
      </c>
      <c r="H961" s="145"/>
      <c r="I961" s="86" t="s">
        <v>78</v>
      </c>
      <c r="J961" s="81" t="s">
        <v>11187</v>
      </c>
      <c r="K961" s="141" t="s">
        <v>15820</v>
      </c>
      <c r="L961" s="567">
        <f>VLOOKUP(E961,'[4]VALOR DE LA ORDEN'!$A:$B,2,FALSE)</f>
        <v>8800000</v>
      </c>
      <c r="M961" s="81" t="s">
        <v>73</v>
      </c>
      <c r="N961" s="145"/>
      <c r="O961" s="87" t="s">
        <v>12476</v>
      </c>
      <c r="P961" s="87">
        <v>1221976238</v>
      </c>
      <c r="Q961" s="150">
        <v>97</v>
      </c>
      <c r="R961" s="169">
        <v>44950</v>
      </c>
      <c r="S961" s="248">
        <v>1089907678</v>
      </c>
      <c r="T961" s="169">
        <v>45142</v>
      </c>
      <c r="U961" s="566">
        <f>L961</f>
        <v>8800000</v>
      </c>
      <c r="V961" s="86" t="s">
        <v>70</v>
      </c>
      <c r="W961" s="143">
        <v>36722626</v>
      </c>
      <c r="X961" s="87" t="s">
        <v>12444</v>
      </c>
      <c r="Y961" s="145"/>
      <c r="Z961" s="201">
        <v>45142</v>
      </c>
      <c r="AA961" s="201">
        <v>45142</v>
      </c>
      <c r="AB961" s="201" t="s">
        <v>80</v>
      </c>
      <c r="AC961" s="201">
        <v>45260</v>
      </c>
      <c r="AD961" s="150">
        <f t="shared" si="72"/>
        <v>118</v>
      </c>
      <c r="AE961" s="150">
        <v>0</v>
      </c>
      <c r="AF961" s="567">
        <v>0</v>
      </c>
      <c r="AG961" s="150">
        <v>0</v>
      </c>
      <c r="AH961" s="156" t="s">
        <v>80</v>
      </c>
      <c r="AI961" s="150">
        <f t="shared" si="68"/>
        <v>0</v>
      </c>
      <c r="AJ961" s="143">
        <v>0</v>
      </c>
      <c r="AK961" s="248">
        <v>0</v>
      </c>
      <c r="AL961" s="86" t="s">
        <v>80</v>
      </c>
      <c r="AM961" s="150">
        <v>0</v>
      </c>
      <c r="AN961" s="169" t="s">
        <v>80</v>
      </c>
      <c r="AO961" s="169" t="s">
        <v>80</v>
      </c>
      <c r="AP961" s="150">
        <f t="shared" si="71"/>
        <v>0</v>
      </c>
      <c r="AQ961" s="252">
        <f>+L961+AF961-AK961</f>
        <v>8800000</v>
      </c>
      <c r="AR961" s="86" t="s">
        <v>115</v>
      </c>
      <c r="AS961" s="143">
        <v>0</v>
      </c>
      <c r="AT961" s="203" t="s">
        <v>80</v>
      </c>
      <c r="AU961" s="248">
        <v>6600000</v>
      </c>
      <c r="AV961" s="364">
        <f t="shared" si="69"/>
        <v>2200000</v>
      </c>
      <c r="AW961" s="133">
        <f t="shared" si="70"/>
        <v>0.75</v>
      </c>
      <c r="AX961" s="201" t="s">
        <v>80</v>
      </c>
      <c r="AY961" s="86" t="s">
        <v>72</v>
      </c>
      <c r="AZ961" s="145" t="s">
        <v>15821</v>
      </c>
      <c r="BA961" s="81" t="s">
        <v>71</v>
      </c>
      <c r="BB961" s="81" t="s">
        <v>71</v>
      </c>
    </row>
    <row r="962" spans="2:54" s="296" customFormat="1" ht="15" customHeight="1" x14ac:dyDescent="0.2">
      <c r="B962" s="247">
        <v>2023</v>
      </c>
      <c r="C962" s="81">
        <v>891780111</v>
      </c>
      <c r="D962" s="82" t="s">
        <v>68</v>
      </c>
      <c r="E962" s="144" t="s">
        <v>15822</v>
      </c>
      <c r="F962" s="145" t="s">
        <v>15823</v>
      </c>
      <c r="G962" s="138">
        <v>0</v>
      </c>
      <c r="H962" s="145"/>
      <c r="I962" s="86" t="s">
        <v>78</v>
      </c>
      <c r="J962" s="81" t="s">
        <v>11187</v>
      </c>
      <c r="K962" s="141" t="s">
        <v>15824</v>
      </c>
      <c r="L962" s="567">
        <f>VLOOKUP(E962,'[4]VALOR DE LA ORDEN'!$A:$B,2,FALSE)</f>
        <v>2500000</v>
      </c>
      <c r="M962" s="81" t="s">
        <v>73</v>
      </c>
      <c r="N962" s="145"/>
      <c r="O962" s="87" t="s">
        <v>12467</v>
      </c>
      <c r="P962" s="87">
        <v>4979940</v>
      </c>
      <c r="Q962" s="150">
        <v>97</v>
      </c>
      <c r="R962" s="169">
        <v>44950</v>
      </c>
      <c r="S962" s="248">
        <v>1089907678</v>
      </c>
      <c r="T962" s="169">
        <v>45142</v>
      </c>
      <c r="U962" s="566">
        <f>L962</f>
        <v>2500000</v>
      </c>
      <c r="V962" s="86" t="s">
        <v>70</v>
      </c>
      <c r="W962" s="143">
        <v>36722626</v>
      </c>
      <c r="X962" s="87" t="s">
        <v>12444</v>
      </c>
      <c r="Y962" s="145"/>
      <c r="Z962" s="201">
        <v>45142</v>
      </c>
      <c r="AA962" s="201">
        <v>45142</v>
      </c>
      <c r="AB962" s="201" t="s">
        <v>80</v>
      </c>
      <c r="AC962" s="201">
        <v>45169</v>
      </c>
      <c r="AD962" s="150">
        <f t="shared" si="72"/>
        <v>27</v>
      </c>
      <c r="AE962" s="150">
        <v>0</v>
      </c>
      <c r="AF962" s="567">
        <v>0</v>
      </c>
      <c r="AG962" s="150">
        <v>0</v>
      </c>
      <c r="AH962" s="156" t="s">
        <v>80</v>
      </c>
      <c r="AI962" s="150">
        <f t="shared" si="68"/>
        <v>0</v>
      </c>
      <c r="AJ962" s="143">
        <v>0</v>
      </c>
      <c r="AK962" s="248">
        <v>0</v>
      </c>
      <c r="AL962" s="86" t="s">
        <v>80</v>
      </c>
      <c r="AM962" s="150">
        <v>0</v>
      </c>
      <c r="AN962" s="169" t="s">
        <v>80</v>
      </c>
      <c r="AO962" s="169" t="s">
        <v>80</v>
      </c>
      <c r="AP962" s="150">
        <f t="shared" si="71"/>
        <v>0</v>
      </c>
      <c r="AQ962" s="252">
        <f>+L962+AF962-AK962</f>
        <v>2500000</v>
      </c>
      <c r="AR962" s="86" t="s">
        <v>115</v>
      </c>
      <c r="AS962" s="143">
        <v>0</v>
      </c>
      <c r="AT962" s="203" t="s">
        <v>80</v>
      </c>
      <c r="AU962" s="248">
        <v>2500000</v>
      </c>
      <c r="AV962" s="364">
        <f t="shared" si="69"/>
        <v>0</v>
      </c>
      <c r="AW962" s="133">
        <f t="shared" si="70"/>
        <v>1</v>
      </c>
      <c r="AX962" s="201" t="s">
        <v>80</v>
      </c>
      <c r="AY962" s="86" t="s">
        <v>800</v>
      </c>
      <c r="AZ962" s="145" t="s">
        <v>15825</v>
      </c>
      <c r="BA962" s="81" t="s">
        <v>71</v>
      </c>
      <c r="BB962" s="81" t="s">
        <v>71</v>
      </c>
    </row>
    <row r="963" spans="2:54" s="296" customFormat="1" ht="15" customHeight="1" x14ac:dyDescent="0.2">
      <c r="B963" s="247">
        <v>2023</v>
      </c>
      <c r="C963" s="81">
        <v>891780111</v>
      </c>
      <c r="D963" s="82" t="s">
        <v>68</v>
      </c>
      <c r="E963" s="144" t="s">
        <v>15826</v>
      </c>
      <c r="F963" s="145" t="s">
        <v>15827</v>
      </c>
      <c r="G963" s="138">
        <v>0</v>
      </c>
      <c r="H963" s="145"/>
      <c r="I963" s="86" t="s">
        <v>78</v>
      </c>
      <c r="J963" s="81" t="s">
        <v>11187</v>
      </c>
      <c r="K963" s="141" t="s">
        <v>15828</v>
      </c>
      <c r="L963" s="567">
        <f>VLOOKUP(E963,'[4]VALOR DE LA ORDEN'!$A:$B,2,FALSE)</f>
        <v>10800000</v>
      </c>
      <c r="M963" s="81" t="s">
        <v>73</v>
      </c>
      <c r="N963" s="145"/>
      <c r="O963" s="87" t="s">
        <v>12489</v>
      </c>
      <c r="P963" s="87">
        <v>1084742720</v>
      </c>
      <c r="Q963" s="150">
        <v>97</v>
      </c>
      <c r="R963" s="169">
        <v>44950</v>
      </c>
      <c r="S963" s="248">
        <v>1089907678</v>
      </c>
      <c r="T963" s="169">
        <v>45142</v>
      </c>
      <c r="U963" s="566">
        <f>L963</f>
        <v>10800000</v>
      </c>
      <c r="V963" s="86" t="s">
        <v>70</v>
      </c>
      <c r="W963" s="143">
        <v>72004252</v>
      </c>
      <c r="X963" s="87" t="s">
        <v>12089</v>
      </c>
      <c r="Y963" s="145"/>
      <c r="Z963" s="201">
        <v>45142</v>
      </c>
      <c r="AA963" s="201">
        <v>45142</v>
      </c>
      <c r="AB963" s="201" t="s">
        <v>80</v>
      </c>
      <c r="AC963" s="201">
        <v>45260</v>
      </c>
      <c r="AD963" s="150">
        <f t="shared" si="72"/>
        <v>118</v>
      </c>
      <c r="AE963" s="150">
        <v>0</v>
      </c>
      <c r="AF963" s="567">
        <v>0</v>
      </c>
      <c r="AG963" s="150">
        <v>0</v>
      </c>
      <c r="AH963" s="156" t="s">
        <v>80</v>
      </c>
      <c r="AI963" s="150">
        <f t="shared" si="68"/>
        <v>0</v>
      </c>
      <c r="AJ963" s="143">
        <v>0</v>
      </c>
      <c r="AK963" s="248">
        <v>0</v>
      </c>
      <c r="AL963" s="86" t="s">
        <v>80</v>
      </c>
      <c r="AM963" s="150">
        <v>0</v>
      </c>
      <c r="AN963" s="169" t="s">
        <v>80</v>
      </c>
      <c r="AO963" s="169" t="s">
        <v>80</v>
      </c>
      <c r="AP963" s="150">
        <f t="shared" si="71"/>
        <v>0</v>
      </c>
      <c r="AQ963" s="252">
        <f>+L963+AF963-AK963</f>
        <v>10800000</v>
      </c>
      <c r="AR963" s="86" t="s">
        <v>115</v>
      </c>
      <c r="AS963" s="143">
        <v>0</v>
      </c>
      <c r="AT963" s="203" t="s">
        <v>80</v>
      </c>
      <c r="AU963" s="248">
        <v>8100000</v>
      </c>
      <c r="AV963" s="364">
        <f t="shared" si="69"/>
        <v>2700000</v>
      </c>
      <c r="AW963" s="133">
        <f t="shared" si="70"/>
        <v>0.75</v>
      </c>
      <c r="AX963" s="201" t="s">
        <v>80</v>
      </c>
      <c r="AY963" s="86" t="s">
        <v>72</v>
      </c>
      <c r="AZ963" s="145" t="s">
        <v>15829</v>
      </c>
      <c r="BA963" s="81" t="s">
        <v>71</v>
      </c>
      <c r="BB963" s="81" t="s">
        <v>71</v>
      </c>
    </row>
    <row r="964" spans="2:54" s="296" customFormat="1" ht="15" customHeight="1" x14ac:dyDescent="0.2">
      <c r="B964" s="247">
        <v>2023</v>
      </c>
      <c r="C964" s="81">
        <v>891780111</v>
      </c>
      <c r="D964" s="82" t="s">
        <v>68</v>
      </c>
      <c r="E964" s="144" t="s">
        <v>15830</v>
      </c>
      <c r="F964" s="145" t="s">
        <v>15831</v>
      </c>
      <c r="G964" s="138">
        <v>0</v>
      </c>
      <c r="H964" s="145"/>
      <c r="I964" s="86" t="s">
        <v>78</v>
      </c>
      <c r="J964" s="81" t="s">
        <v>11187</v>
      </c>
      <c r="K964" s="141" t="s">
        <v>15832</v>
      </c>
      <c r="L964" s="567">
        <f>VLOOKUP(E964,'[4]VALOR DE LA ORDEN'!$A:$B,2,FALSE)</f>
        <v>20800000</v>
      </c>
      <c r="M964" s="81" t="s">
        <v>73</v>
      </c>
      <c r="N964" s="145"/>
      <c r="O964" s="87" t="s">
        <v>15833</v>
      </c>
      <c r="P964" s="87">
        <v>85461666</v>
      </c>
      <c r="Q964" s="150">
        <v>97</v>
      </c>
      <c r="R964" s="169">
        <v>44950</v>
      </c>
      <c r="S964" s="248">
        <v>1089907678</v>
      </c>
      <c r="T964" s="169">
        <v>45142</v>
      </c>
      <c r="U964" s="566">
        <f>L964</f>
        <v>20800000</v>
      </c>
      <c r="V964" s="86" t="s">
        <v>70</v>
      </c>
      <c r="W964" s="481">
        <v>72220242</v>
      </c>
      <c r="X964" s="87" t="s">
        <v>6182</v>
      </c>
      <c r="Y964" s="145"/>
      <c r="Z964" s="201">
        <v>45142</v>
      </c>
      <c r="AA964" s="201">
        <v>45142</v>
      </c>
      <c r="AB964" s="201" t="s">
        <v>80</v>
      </c>
      <c r="AC964" s="201">
        <v>45260</v>
      </c>
      <c r="AD964" s="150">
        <f t="shared" si="72"/>
        <v>118</v>
      </c>
      <c r="AE964" s="150">
        <v>0</v>
      </c>
      <c r="AF964" s="567">
        <v>0</v>
      </c>
      <c r="AG964" s="150">
        <v>0</v>
      </c>
      <c r="AH964" s="156" t="s">
        <v>80</v>
      </c>
      <c r="AI964" s="150">
        <f t="shared" si="68"/>
        <v>0</v>
      </c>
      <c r="AJ964" s="143">
        <v>0</v>
      </c>
      <c r="AK964" s="248">
        <v>0</v>
      </c>
      <c r="AL964" s="86" t="s">
        <v>80</v>
      </c>
      <c r="AM964" s="150">
        <v>0</v>
      </c>
      <c r="AN964" s="169" t="s">
        <v>80</v>
      </c>
      <c r="AO964" s="169" t="s">
        <v>80</v>
      </c>
      <c r="AP964" s="150">
        <f t="shared" si="71"/>
        <v>0</v>
      </c>
      <c r="AQ964" s="252">
        <f>+L964+AF964-AK964</f>
        <v>20800000</v>
      </c>
      <c r="AR964" s="86" t="s">
        <v>115</v>
      </c>
      <c r="AS964" s="143">
        <v>0</v>
      </c>
      <c r="AT964" s="203" t="s">
        <v>80</v>
      </c>
      <c r="AU964" s="248">
        <v>15600000</v>
      </c>
      <c r="AV964" s="364">
        <f t="shared" si="69"/>
        <v>5200000</v>
      </c>
      <c r="AW964" s="133">
        <f t="shared" si="70"/>
        <v>0.75</v>
      </c>
      <c r="AX964" s="201" t="s">
        <v>80</v>
      </c>
      <c r="AY964" s="86" t="s">
        <v>72</v>
      </c>
      <c r="AZ964" s="145" t="s">
        <v>15834</v>
      </c>
      <c r="BA964" s="81" t="s">
        <v>71</v>
      </c>
      <c r="BB964" s="81" t="s">
        <v>71</v>
      </c>
    </row>
    <row r="965" spans="2:54" s="296" customFormat="1" ht="15" customHeight="1" x14ac:dyDescent="0.2">
      <c r="B965" s="247">
        <v>2023</v>
      </c>
      <c r="C965" s="81">
        <v>891780111</v>
      </c>
      <c r="D965" s="82" t="s">
        <v>68</v>
      </c>
      <c r="E965" s="144" t="s">
        <v>15835</v>
      </c>
      <c r="F965" s="145" t="s">
        <v>15836</v>
      </c>
      <c r="G965" s="138">
        <v>2021000100084</v>
      </c>
      <c r="H965" s="145"/>
      <c r="I965" s="86" t="s">
        <v>78</v>
      </c>
      <c r="J965" s="81" t="s">
        <v>11187</v>
      </c>
      <c r="K965" s="141" t="s">
        <v>15837</v>
      </c>
      <c r="L965" s="567">
        <f>VLOOKUP(E965,'[4]VALOR DE LA ORDEN'!$A:$B,2,FALSE)</f>
        <v>20000000</v>
      </c>
      <c r="M965" s="81" t="s">
        <v>73</v>
      </c>
      <c r="N965" s="145"/>
      <c r="O965" s="87" t="s">
        <v>15838</v>
      </c>
      <c r="P965" s="87">
        <v>84457585</v>
      </c>
      <c r="Q965" s="150">
        <v>97</v>
      </c>
      <c r="R965" s="169">
        <v>44950</v>
      </c>
      <c r="S965" s="248">
        <v>1089907678</v>
      </c>
      <c r="T965" s="169">
        <v>45142</v>
      </c>
      <c r="U965" s="566">
        <f>L965</f>
        <v>20000000</v>
      </c>
      <c r="V965" s="86" t="s">
        <v>70</v>
      </c>
      <c r="W965" s="143">
        <v>85455983</v>
      </c>
      <c r="X965" s="87" t="s">
        <v>11488</v>
      </c>
      <c r="Y965" s="145"/>
      <c r="Z965" s="201">
        <v>45142</v>
      </c>
      <c r="AA965" s="201">
        <v>45142</v>
      </c>
      <c r="AB965" s="201" t="s">
        <v>80</v>
      </c>
      <c r="AC965" s="201">
        <v>45260</v>
      </c>
      <c r="AD965" s="150">
        <f t="shared" si="72"/>
        <v>118</v>
      </c>
      <c r="AE965" s="150">
        <v>0</v>
      </c>
      <c r="AF965" s="567">
        <v>0</v>
      </c>
      <c r="AG965" s="150">
        <v>0</v>
      </c>
      <c r="AH965" s="156" t="s">
        <v>80</v>
      </c>
      <c r="AI965" s="150">
        <f t="shared" si="68"/>
        <v>0</v>
      </c>
      <c r="AJ965" s="143">
        <v>0</v>
      </c>
      <c r="AK965" s="248">
        <v>0</v>
      </c>
      <c r="AL965" s="86" t="s">
        <v>80</v>
      </c>
      <c r="AM965" s="150">
        <v>0</v>
      </c>
      <c r="AN965" s="169" t="s">
        <v>80</v>
      </c>
      <c r="AO965" s="169" t="s">
        <v>80</v>
      </c>
      <c r="AP965" s="150">
        <f t="shared" si="71"/>
        <v>0</v>
      </c>
      <c r="AQ965" s="252">
        <f>+L965+AF965-AK965</f>
        <v>20000000</v>
      </c>
      <c r="AR965" s="86" t="s">
        <v>115</v>
      </c>
      <c r="AS965" s="143">
        <v>0</v>
      </c>
      <c r="AT965" s="203" t="s">
        <v>80</v>
      </c>
      <c r="AU965" s="248">
        <v>15000000</v>
      </c>
      <c r="AV965" s="364">
        <f t="shared" si="69"/>
        <v>5000000</v>
      </c>
      <c r="AW965" s="133">
        <f t="shared" si="70"/>
        <v>0.75</v>
      </c>
      <c r="AX965" s="201" t="s">
        <v>80</v>
      </c>
      <c r="AY965" s="86" t="s">
        <v>72</v>
      </c>
      <c r="AZ965" s="145" t="s">
        <v>15839</v>
      </c>
      <c r="BA965" s="81" t="s">
        <v>71</v>
      </c>
      <c r="BB965" s="81" t="s">
        <v>71</v>
      </c>
    </row>
    <row r="966" spans="2:54" s="296" customFormat="1" ht="15" customHeight="1" x14ac:dyDescent="0.2">
      <c r="B966" s="247">
        <v>2023</v>
      </c>
      <c r="C966" s="81">
        <v>891780111</v>
      </c>
      <c r="D966" s="82" t="s">
        <v>68</v>
      </c>
      <c r="E966" s="144" t="s">
        <v>15840</v>
      </c>
      <c r="F966" s="145" t="s">
        <v>15841</v>
      </c>
      <c r="G966" s="138">
        <v>0</v>
      </c>
      <c r="H966" s="145"/>
      <c r="I966" s="86" t="s">
        <v>78</v>
      </c>
      <c r="J966" s="81" t="s">
        <v>11187</v>
      </c>
      <c r="K966" s="141" t="s">
        <v>15842</v>
      </c>
      <c r="L966" s="567">
        <f>VLOOKUP(E966,'[4]VALOR DE LA ORDEN'!$A:$B,2,FALSE)</f>
        <v>10000000</v>
      </c>
      <c r="M966" s="81" t="s">
        <v>73</v>
      </c>
      <c r="N966" s="145"/>
      <c r="O966" s="87" t="s">
        <v>12438</v>
      </c>
      <c r="P966" s="87">
        <v>1082925230</v>
      </c>
      <c r="Q966" s="150">
        <v>97</v>
      </c>
      <c r="R966" s="169">
        <v>44950</v>
      </c>
      <c r="S966" s="248">
        <v>1089907678</v>
      </c>
      <c r="T966" s="169">
        <v>45142</v>
      </c>
      <c r="U966" s="566">
        <f>L966</f>
        <v>10000000</v>
      </c>
      <c r="V966" s="86" t="s">
        <v>70</v>
      </c>
      <c r="W966" s="481">
        <v>1082870070</v>
      </c>
      <c r="X966" s="87" t="s">
        <v>12418</v>
      </c>
      <c r="Y966" s="145"/>
      <c r="Z966" s="201">
        <v>45142</v>
      </c>
      <c r="AA966" s="201">
        <v>45142</v>
      </c>
      <c r="AB966" s="201" t="s">
        <v>80</v>
      </c>
      <c r="AC966" s="201">
        <v>45260</v>
      </c>
      <c r="AD966" s="150">
        <f t="shared" si="72"/>
        <v>118</v>
      </c>
      <c r="AE966" s="150">
        <v>0</v>
      </c>
      <c r="AF966" s="567">
        <v>0</v>
      </c>
      <c r="AG966" s="150">
        <v>0</v>
      </c>
      <c r="AH966" s="156" t="s">
        <v>80</v>
      </c>
      <c r="AI966" s="150">
        <f t="shared" si="68"/>
        <v>0</v>
      </c>
      <c r="AJ966" s="143">
        <v>0</v>
      </c>
      <c r="AK966" s="248">
        <v>0</v>
      </c>
      <c r="AL966" s="86" t="s">
        <v>80</v>
      </c>
      <c r="AM966" s="150">
        <v>0</v>
      </c>
      <c r="AN966" s="169" t="s">
        <v>80</v>
      </c>
      <c r="AO966" s="169" t="s">
        <v>80</v>
      </c>
      <c r="AP966" s="150">
        <f t="shared" si="71"/>
        <v>0</v>
      </c>
      <c r="AQ966" s="252">
        <f>+L966+AF966-AK966</f>
        <v>10000000</v>
      </c>
      <c r="AR966" s="86" t="s">
        <v>115</v>
      </c>
      <c r="AS966" s="143">
        <v>0</v>
      </c>
      <c r="AT966" s="203" t="s">
        <v>80</v>
      </c>
      <c r="AU966" s="248">
        <v>7500000</v>
      </c>
      <c r="AV966" s="364">
        <f t="shared" si="69"/>
        <v>2500000</v>
      </c>
      <c r="AW966" s="133">
        <f t="shared" si="70"/>
        <v>0.75</v>
      </c>
      <c r="AX966" s="201" t="s">
        <v>80</v>
      </c>
      <c r="AY966" s="86" t="s">
        <v>72</v>
      </c>
      <c r="AZ966" s="145" t="s">
        <v>15843</v>
      </c>
      <c r="BA966" s="81" t="s">
        <v>71</v>
      </c>
      <c r="BB966" s="81" t="s">
        <v>71</v>
      </c>
    </row>
    <row r="967" spans="2:54" s="296" customFormat="1" ht="15" customHeight="1" x14ac:dyDescent="0.2">
      <c r="B967" s="247">
        <v>2023</v>
      </c>
      <c r="C967" s="81">
        <v>891780111</v>
      </c>
      <c r="D967" s="82" t="s">
        <v>68</v>
      </c>
      <c r="E967" s="144" t="s">
        <v>15844</v>
      </c>
      <c r="F967" s="145" t="s">
        <v>15845</v>
      </c>
      <c r="G967" s="138">
        <v>0</v>
      </c>
      <c r="H967" s="145"/>
      <c r="I967" s="86" t="s">
        <v>78</v>
      </c>
      <c r="J967" s="81" t="s">
        <v>1527</v>
      </c>
      <c r="K967" s="141" t="s">
        <v>15846</v>
      </c>
      <c r="L967" s="567">
        <f>VLOOKUP(E967,'[4]VALOR DE LA ORDEN'!$A:$B,2,FALSE)</f>
        <v>7600000</v>
      </c>
      <c r="M967" s="81" t="s">
        <v>73</v>
      </c>
      <c r="N967" s="145"/>
      <c r="O967" s="87" t="s">
        <v>14307</v>
      </c>
      <c r="P967" s="87">
        <v>1065134989</v>
      </c>
      <c r="Q967" s="150">
        <v>1683</v>
      </c>
      <c r="R967" s="169">
        <v>45142</v>
      </c>
      <c r="S967" s="252">
        <v>1969350000</v>
      </c>
      <c r="T967" s="169">
        <v>45142</v>
      </c>
      <c r="U967" s="566">
        <f>L967</f>
        <v>7600000</v>
      </c>
      <c r="V967" s="86" t="s">
        <v>70</v>
      </c>
      <c r="W967" s="481">
        <v>2536172</v>
      </c>
      <c r="X967" s="87" t="s">
        <v>14308</v>
      </c>
      <c r="Y967" s="145"/>
      <c r="Z967" s="201">
        <v>45142</v>
      </c>
      <c r="AA967" s="201">
        <v>45142</v>
      </c>
      <c r="AB967" s="201" t="s">
        <v>80</v>
      </c>
      <c r="AC967" s="201">
        <v>45260</v>
      </c>
      <c r="AD967" s="150">
        <f t="shared" si="72"/>
        <v>118</v>
      </c>
      <c r="AE967" s="150">
        <v>0</v>
      </c>
      <c r="AF967" s="567">
        <v>0</v>
      </c>
      <c r="AG967" s="150">
        <v>0</v>
      </c>
      <c r="AH967" s="156" t="s">
        <v>80</v>
      </c>
      <c r="AI967" s="150">
        <f t="shared" ref="AI967:AI1030" si="73">+IF(AH967="1800-01-01",0,AH967-AC967)</f>
        <v>0</v>
      </c>
      <c r="AJ967" s="143">
        <v>0</v>
      </c>
      <c r="AK967" s="248">
        <v>0</v>
      </c>
      <c r="AL967" s="86" t="s">
        <v>80</v>
      </c>
      <c r="AM967" s="150">
        <v>0</v>
      </c>
      <c r="AN967" s="169" t="s">
        <v>80</v>
      </c>
      <c r="AO967" s="169" t="s">
        <v>80</v>
      </c>
      <c r="AP967" s="150">
        <f t="shared" si="71"/>
        <v>0</v>
      </c>
      <c r="AQ967" s="252">
        <f>+L967+AF967-AK967</f>
        <v>7600000</v>
      </c>
      <c r="AR967" s="86" t="s">
        <v>115</v>
      </c>
      <c r="AS967" s="143">
        <v>0</v>
      </c>
      <c r="AT967" s="203" t="s">
        <v>80</v>
      </c>
      <c r="AU967" s="248">
        <v>5700000</v>
      </c>
      <c r="AV967" s="364">
        <f t="shared" ref="AV967:AV1030" si="74">AQ967-AU967</f>
        <v>1900000</v>
      </c>
      <c r="AW967" s="133">
        <f t="shared" ref="AW967:AW1030" si="75">+AU967/AQ967</f>
        <v>0.75</v>
      </c>
      <c r="AX967" s="201" t="s">
        <v>80</v>
      </c>
      <c r="AY967" s="86" t="s">
        <v>72</v>
      </c>
      <c r="AZ967" s="145" t="s">
        <v>15847</v>
      </c>
      <c r="BA967" s="81" t="s">
        <v>71</v>
      </c>
      <c r="BB967" s="81" t="s">
        <v>71</v>
      </c>
    </row>
    <row r="968" spans="2:54" s="296" customFormat="1" ht="15" customHeight="1" x14ac:dyDescent="0.2">
      <c r="B968" s="247">
        <v>2023</v>
      </c>
      <c r="C968" s="81">
        <v>891780111</v>
      </c>
      <c r="D968" s="82" t="s">
        <v>68</v>
      </c>
      <c r="E968" s="144" t="s">
        <v>15848</v>
      </c>
      <c r="F968" s="145" t="s">
        <v>15849</v>
      </c>
      <c r="G968" s="138">
        <v>0</v>
      </c>
      <c r="H968" s="145"/>
      <c r="I968" s="86" t="s">
        <v>78</v>
      </c>
      <c r="J968" s="81" t="s">
        <v>1527</v>
      </c>
      <c r="K968" s="141" t="s">
        <v>15850</v>
      </c>
      <c r="L968" s="567">
        <f>VLOOKUP(E968,'[4]VALOR DE LA ORDEN'!$A:$B,2,FALSE)</f>
        <v>11200000</v>
      </c>
      <c r="M968" s="81" t="s">
        <v>73</v>
      </c>
      <c r="N968" s="145"/>
      <c r="O968" s="87" t="s">
        <v>11636</v>
      </c>
      <c r="P968" s="87">
        <v>4981247</v>
      </c>
      <c r="Q968" s="150">
        <v>1683</v>
      </c>
      <c r="R968" s="169">
        <v>45142</v>
      </c>
      <c r="S968" s="252">
        <v>1969350000</v>
      </c>
      <c r="T968" s="169">
        <v>45142</v>
      </c>
      <c r="U968" s="566">
        <f>L968</f>
        <v>11200000</v>
      </c>
      <c r="V968" s="86" t="s">
        <v>70</v>
      </c>
      <c r="W968" s="143">
        <v>57461216</v>
      </c>
      <c r="X968" s="87" t="s">
        <v>11611</v>
      </c>
      <c r="Y968" s="145"/>
      <c r="Z968" s="201">
        <v>45142</v>
      </c>
      <c r="AA968" s="201">
        <v>45142</v>
      </c>
      <c r="AB968" s="201" t="s">
        <v>80</v>
      </c>
      <c r="AC968" s="201">
        <v>45260</v>
      </c>
      <c r="AD968" s="150">
        <f t="shared" si="72"/>
        <v>118</v>
      </c>
      <c r="AE968" s="150">
        <v>0</v>
      </c>
      <c r="AF968" s="567">
        <v>0</v>
      </c>
      <c r="AG968" s="150">
        <v>0</v>
      </c>
      <c r="AH968" s="156" t="s">
        <v>80</v>
      </c>
      <c r="AI968" s="150">
        <f t="shared" si="73"/>
        <v>0</v>
      </c>
      <c r="AJ968" s="143">
        <v>0</v>
      </c>
      <c r="AK968" s="248">
        <v>0</v>
      </c>
      <c r="AL968" s="86" t="s">
        <v>80</v>
      </c>
      <c r="AM968" s="150">
        <v>0</v>
      </c>
      <c r="AN968" s="169" t="s">
        <v>80</v>
      </c>
      <c r="AO968" s="169" t="s">
        <v>80</v>
      </c>
      <c r="AP968" s="150">
        <f t="shared" ref="AP968:AP1031" si="76">IFERROR(+IF(AN968="1800-01-01",0,AO968-AN968),0)</f>
        <v>0</v>
      </c>
      <c r="AQ968" s="252">
        <f>+L968+AF968-AK968</f>
        <v>11200000</v>
      </c>
      <c r="AR968" s="86" t="s">
        <v>115</v>
      </c>
      <c r="AS968" s="143">
        <v>0</v>
      </c>
      <c r="AT968" s="203" t="s">
        <v>80</v>
      </c>
      <c r="AU968" s="248">
        <v>8400000</v>
      </c>
      <c r="AV968" s="364">
        <f t="shared" si="74"/>
        <v>2800000</v>
      </c>
      <c r="AW968" s="133">
        <f t="shared" si="75"/>
        <v>0.75</v>
      </c>
      <c r="AX968" s="201" t="s">
        <v>80</v>
      </c>
      <c r="AY968" s="86" t="s">
        <v>72</v>
      </c>
      <c r="AZ968" s="145" t="s">
        <v>15851</v>
      </c>
      <c r="BA968" s="81" t="s">
        <v>71</v>
      </c>
      <c r="BB968" s="81" t="s">
        <v>71</v>
      </c>
    </row>
    <row r="969" spans="2:54" s="296" customFormat="1" ht="15" customHeight="1" x14ac:dyDescent="0.2">
      <c r="B969" s="247">
        <v>2023</v>
      </c>
      <c r="C969" s="81">
        <v>891780111</v>
      </c>
      <c r="D969" s="82" t="s">
        <v>68</v>
      </c>
      <c r="E969" s="144" t="s">
        <v>15852</v>
      </c>
      <c r="F969" s="145" t="s">
        <v>15853</v>
      </c>
      <c r="G969" s="138">
        <v>0</v>
      </c>
      <c r="H969" s="145"/>
      <c r="I969" s="86" t="s">
        <v>78</v>
      </c>
      <c r="J969" s="81" t="s">
        <v>1527</v>
      </c>
      <c r="K969" s="141" t="s">
        <v>15854</v>
      </c>
      <c r="L969" s="567">
        <f>VLOOKUP(E969,'[4]VALOR DE LA ORDEN'!$A:$B,2,FALSE)</f>
        <v>20000000</v>
      </c>
      <c r="M969" s="81" t="s">
        <v>73</v>
      </c>
      <c r="N969" s="145"/>
      <c r="O969" s="87" t="s">
        <v>8977</v>
      </c>
      <c r="P969" s="87">
        <v>1082845810</v>
      </c>
      <c r="Q969" s="150">
        <v>1683</v>
      </c>
      <c r="R969" s="169">
        <v>45142</v>
      </c>
      <c r="S969" s="252">
        <v>1969350000</v>
      </c>
      <c r="T969" s="169">
        <v>45142</v>
      </c>
      <c r="U969" s="566">
        <f>L969</f>
        <v>20000000</v>
      </c>
      <c r="V969" s="86" t="s">
        <v>70</v>
      </c>
      <c r="W969" s="481">
        <v>1082976788</v>
      </c>
      <c r="X969" s="87" t="s">
        <v>9561</v>
      </c>
      <c r="Y969" s="145"/>
      <c r="Z969" s="201">
        <v>45142</v>
      </c>
      <c r="AA969" s="201">
        <v>45142</v>
      </c>
      <c r="AB969" s="201" t="s">
        <v>80</v>
      </c>
      <c r="AC969" s="201">
        <v>45260</v>
      </c>
      <c r="AD969" s="150">
        <f t="shared" si="72"/>
        <v>118</v>
      </c>
      <c r="AE969" s="150">
        <v>0</v>
      </c>
      <c r="AF969" s="567">
        <v>0</v>
      </c>
      <c r="AG969" s="150">
        <v>0</v>
      </c>
      <c r="AH969" s="156" t="s">
        <v>80</v>
      </c>
      <c r="AI969" s="150">
        <f t="shared" si="73"/>
        <v>0</v>
      </c>
      <c r="AJ969" s="143">
        <v>0</v>
      </c>
      <c r="AK969" s="248">
        <v>0</v>
      </c>
      <c r="AL969" s="86" t="s">
        <v>80</v>
      </c>
      <c r="AM969" s="150">
        <v>0</v>
      </c>
      <c r="AN969" s="169" t="s">
        <v>80</v>
      </c>
      <c r="AO969" s="169" t="s">
        <v>80</v>
      </c>
      <c r="AP969" s="150">
        <f t="shared" si="76"/>
        <v>0</v>
      </c>
      <c r="AQ969" s="252">
        <f>+L969+AF969-AK969</f>
        <v>20000000</v>
      </c>
      <c r="AR969" s="86" t="s">
        <v>115</v>
      </c>
      <c r="AS969" s="143">
        <v>0</v>
      </c>
      <c r="AT969" s="203" t="s">
        <v>80</v>
      </c>
      <c r="AU969" s="248">
        <v>15000000</v>
      </c>
      <c r="AV969" s="364">
        <f t="shared" si="74"/>
        <v>5000000</v>
      </c>
      <c r="AW969" s="133">
        <f t="shared" si="75"/>
        <v>0.75</v>
      </c>
      <c r="AX969" s="201" t="s">
        <v>80</v>
      </c>
      <c r="AY969" s="86" t="s">
        <v>72</v>
      </c>
      <c r="AZ969" s="145" t="s">
        <v>15855</v>
      </c>
      <c r="BA969" s="81" t="s">
        <v>71</v>
      </c>
      <c r="BB969" s="81" t="s">
        <v>71</v>
      </c>
    </row>
    <row r="970" spans="2:54" s="296" customFormat="1" ht="15" customHeight="1" x14ac:dyDescent="0.2">
      <c r="B970" s="247">
        <v>2023</v>
      </c>
      <c r="C970" s="81">
        <v>891780111</v>
      </c>
      <c r="D970" s="82" t="s">
        <v>68</v>
      </c>
      <c r="E970" s="144" t="s">
        <v>15856</v>
      </c>
      <c r="F970" s="145" t="s">
        <v>15857</v>
      </c>
      <c r="G970" s="138">
        <v>0</v>
      </c>
      <c r="H970" s="145"/>
      <c r="I970" s="86" t="s">
        <v>78</v>
      </c>
      <c r="J970" s="81" t="s">
        <v>1527</v>
      </c>
      <c r="K970" s="141" t="s">
        <v>15858</v>
      </c>
      <c r="L970" s="567">
        <f>VLOOKUP(E970,'[4]VALOR DE LA ORDEN'!$A:$B,2,FALSE)</f>
        <v>7600000</v>
      </c>
      <c r="M970" s="81" t="s">
        <v>73</v>
      </c>
      <c r="N970" s="145"/>
      <c r="O970" s="87" t="s">
        <v>12517</v>
      </c>
      <c r="P970" s="87">
        <v>1004346785</v>
      </c>
      <c r="Q970" s="150">
        <v>1683</v>
      </c>
      <c r="R970" s="169">
        <v>45142</v>
      </c>
      <c r="S970" s="252">
        <v>1969350000</v>
      </c>
      <c r="T970" s="169">
        <v>45142</v>
      </c>
      <c r="U970" s="566">
        <f>L970</f>
        <v>7600000</v>
      </c>
      <c r="V970" s="86" t="s">
        <v>70</v>
      </c>
      <c r="W970" s="143">
        <v>7631392</v>
      </c>
      <c r="X970" s="87" t="s">
        <v>11762</v>
      </c>
      <c r="Y970" s="145"/>
      <c r="Z970" s="201">
        <v>45142</v>
      </c>
      <c r="AA970" s="201">
        <v>45142</v>
      </c>
      <c r="AB970" s="201" t="s">
        <v>80</v>
      </c>
      <c r="AC970" s="201">
        <v>45260</v>
      </c>
      <c r="AD970" s="150">
        <f t="shared" si="72"/>
        <v>118</v>
      </c>
      <c r="AE970" s="150">
        <v>0</v>
      </c>
      <c r="AF970" s="567">
        <v>0</v>
      </c>
      <c r="AG970" s="150">
        <v>0</v>
      </c>
      <c r="AH970" s="156" t="s">
        <v>80</v>
      </c>
      <c r="AI970" s="150">
        <f t="shared" si="73"/>
        <v>0</v>
      </c>
      <c r="AJ970" s="143">
        <v>0</v>
      </c>
      <c r="AK970" s="248">
        <v>0</v>
      </c>
      <c r="AL970" s="86" t="s">
        <v>80</v>
      </c>
      <c r="AM970" s="150">
        <v>0</v>
      </c>
      <c r="AN970" s="169" t="s">
        <v>80</v>
      </c>
      <c r="AO970" s="169" t="s">
        <v>80</v>
      </c>
      <c r="AP970" s="150">
        <f t="shared" si="76"/>
        <v>0</v>
      </c>
      <c r="AQ970" s="252">
        <f>+L970+AF970-AK970</f>
        <v>7600000</v>
      </c>
      <c r="AR970" s="86" t="s">
        <v>115</v>
      </c>
      <c r="AS970" s="143">
        <v>0</v>
      </c>
      <c r="AT970" s="203" t="s">
        <v>80</v>
      </c>
      <c r="AU970" s="248">
        <v>5700000</v>
      </c>
      <c r="AV970" s="364">
        <f t="shared" si="74"/>
        <v>1900000</v>
      </c>
      <c r="AW970" s="133">
        <f t="shared" si="75"/>
        <v>0.75</v>
      </c>
      <c r="AX970" s="201" t="s">
        <v>80</v>
      </c>
      <c r="AY970" s="86" t="s">
        <v>72</v>
      </c>
      <c r="AZ970" s="145" t="s">
        <v>15859</v>
      </c>
      <c r="BA970" s="81" t="s">
        <v>71</v>
      </c>
      <c r="BB970" s="81" t="s">
        <v>71</v>
      </c>
    </row>
    <row r="971" spans="2:54" s="296" customFormat="1" ht="15" customHeight="1" x14ac:dyDescent="0.2">
      <c r="B971" s="247">
        <v>2023</v>
      </c>
      <c r="C971" s="81">
        <v>891780111</v>
      </c>
      <c r="D971" s="82" t="s">
        <v>68</v>
      </c>
      <c r="E971" s="144" t="s">
        <v>15860</v>
      </c>
      <c r="F971" s="145" t="s">
        <v>15861</v>
      </c>
      <c r="G971" s="138">
        <v>0</v>
      </c>
      <c r="H971" s="145"/>
      <c r="I971" s="86" t="s">
        <v>78</v>
      </c>
      <c r="J971" s="81" t="s">
        <v>1527</v>
      </c>
      <c r="K971" s="141" t="s">
        <v>15862</v>
      </c>
      <c r="L971" s="567">
        <f>VLOOKUP(E971,'[4]VALOR DE LA ORDEN'!$A:$B,2,FALSE)</f>
        <v>7600000</v>
      </c>
      <c r="M971" s="81" t="s">
        <v>73</v>
      </c>
      <c r="N971" s="145"/>
      <c r="O971" s="87" t="s">
        <v>13021</v>
      </c>
      <c r="P971" s="87">
        <v>1083014226</v>
      </c>
      <c r="Q971" s="150">
        <v>1683</v>
      </c>
      <c r="R971" s="169">
        <v>45142</v>
      </c>
      <c r="S971" s="252">
        <v>1969350000</v>
      </c>
      <c r="T971" s="169">
        <v>45142</v>
      </c>
      <c r="U971" s="566">
        <f>L971</f>
        <v>7600000</v>
      </c>
      <c r="V971" s="86" t="s">
        <v>70</v>
      </c>
      <c r="W971" s="143">
        <v>55301715</v>
      </c>
      <c r="X971" s="87" t="s">
        <v>12936</v>
      </c>
      <c r="Y971" s="145"/>
      <c r="Z971" s="201">
        <v>45142</v>
      </c>
      <c r="AA971" s="201">
        <v>45142</v>
      </c>
      <c r="AB971" s="201" t="s">
        <v>80</v>
      </c>
      <c r="AC971" s="201">
        <v>45260</v>
      </c>
      <c r="AD971" s="150">
        <f t="shared" si="72"/>
        <v>118</v>
      </c>
      <c r="AE971" s="150">
        <v>0</v>
      </c>
      <c r="AF971" s="567">
        <v>0</v>
      </c>
      <c r="AG971" s="150">
        <v>0</v>
      </c>
      <c r="AH971" s="156" t="s">
        <v>80</v>
      </c>
      <c r="AI971" s="150">
        <f t="shared" si="73"/>
        <v>0</v>
      </c>
      <c r="AJ971" s="143">
        <v>0</v>
      </c>
      <c r="AK971" s="248">
        <v>0</v>
      </c>
      <c r="AL971" s="86" t="s">
        <v>80</v>
      </c>
      <c r="AM971" s="150">
        <v>0</v>
      </c>
      <c r="AN971" s="169" t="s">
        <v>80</v>
      </c>
      <c r="AO971" s="169" t="s">
        <v>80</v>
      </c>
      <c r="AP971" s="150">
        <f t="shared" si="76"/>
        <v>0</v>
      </c>
      <c r="AQ971" s="252">
        <f>+L971+AF971-AK971</f>
        <v>7600000</v>
      </c>
      <c r="AR971" s="86" t="s">
        <v>115</v>
      </c>
      <c r="AS971" s="143">
        <v>0</v>
      </c>
      <c r="AT971" s="203" t="s">
        <v>80</v>
      </c>
      <c r="AU971" s="248">
        <v>5700000</v>
      </c>
      <c r="AV971" s="364">
        <f t="shared" si="74"/>
        <v>1900000</v>
      </c>
      <c r="AW971" s="133">
        <f t="shared" si="75"/>
        <v>0.75</v>
      </c>
      <c r="AX971" s="201" t="s">
        <v>80</v>
      </c>
      <c r="AY971" s="86" t="s">
        <v>72</v>
      </c>
      <c r="AZ971" s="145" t="s">
        <v>15863</v>
      </c>
      <c r="BA971" s="81" t="s">
        <v>71</v>
      </c>
      <c r="BB971" s="81" t="s">
        <v>71</v>
      </c>
    </row>
    <row r="972" spans="2:54" s="296" customFormat="1" ht="15" customHeight="1" x14ac:dyDescent="0.2">
      <c r="B972" s="247">
        <v>2023</v>
      </c>
      <c r="C972" s="81">
        <v>891780111</v>
      </c>
      <c r="D972" s="82" t="s">
        <v>68</v>
      </c>
      <c r="E972" s="144" t="s">
        <v>15864</v>
      </c>
      <c r="F972" s="145" t="s">
        <v>15865</v>
      </c>
      <c r="G972" s="138">
        <v>0</v>
      </c>
      <c r="H972" s="145"/>
      <c r="I972" s="86" t="s">
        <v>78</v>
      </c>
      <c r="J972" s="81" t="s">
        <v>1527</v>
      </c>
      <c r="K972" s="141" t="s">
        <v>15866</v>
      </c>
      <c r="L972" s="567">
        <f>VLOOKUP(E972,'[4]VALOR DE LA ORDEN'!$A:$B,2,FALSE)</f>
        <v>11200000</v>
      </c>
      <c r="M972" s="81" t="s">
        <v>73</v>
      </c>
      <c r="N972" s="145"/>
      <c r="O972" s="87" t="s">
        <v>13450</v>
      </c>
      <c r="P972" s="87">
        <v>1082921312</v>
      </c>
      <c r="Q972" s="150">
        <v>1683</v>
      </c>
      <c r="R972" s="169">
        <v>45142</v>
      </c>
      <c r="S972" s="252">
        <v>1969350000</v>
      </c>
      <c r="T972" s="169">
        <v>45142</v>
      </c>
      <c r="U972" s="566">
        <f>L972</f>
        <v>11200000</v>
      </c>
      <c r="V972" s="86" t="s">
        <v>70</v>
      </c>
      <c r="W972" s="143">
        <v>36557666</v>
      </c>
      <c r="X972" s="87" t="s">
        <v>9555</v>
      </c>
      <c r="Y972" s="145"/>
      <c r="Z972" s="201">
        <v>45142</v>
      </c>
      <c r="AA972" s="201">
        <v>45142</v>
      </c>
      <c r="AB972" s="201" t="s">
        <v>80</v>
      </c>
      <c r="AC972" s="201">
        <v>45260</v>
      </c>
      <c r="AD972" s="150">
        <f t="shared" si="72"/>
        <v>118</v>
      </c>
      <c r="AE972" s="150">
        <v>0</v>
      </c>
      <c r="AF972" s="567">
        <v>0</v>
      </c>
      <c r="AG972" s="150">
        <v>0</v>
      </c>
      <c r="AH972" s="156" t="s">
        <v>80</v>
      </c>
      <c r="AI972" s="150">
        <f t="shared" si="73"/>
        <v>0</v>
      </c>
      <c r="AJ972" s="143">
        <v>0</v>
      </c>
      <c r="AK972" s="248">
        <v>0</v>
      </c>
      <c r="AL972" s="86" t="s">
        <v>80</v>
      </c>
      <c r="AM972" s="150">
        <v>0</v>
      </c>
      <c r="AN972" s="169" t="s">
        <v>80</v>
      </c>
      <c r="AO972" s="169" t="s">
        <v>80</v>
      </c>
      <c r="AP972" s="150">
        <f t="shared" si="76"/>
        <v>0</v>
      </c>
      <c r="AQ972" s="252">
        <f>+L972+AF972-AK972</f>
        <v>11200000</v>
      </c>
      <c r="AR972" s="86" t="s">
        <v>115</v>
      </c>
      <c r="AS972" s="143">
        <v>0</v>
      </c>
      <c r="AT972" s="203" t="s">
        <v>80</v>
      </c>
      <c r="AU972" s="248">
        <v>8400000</v>
      </c>
      <c r="AV972" s="364">
        <f t="shared" si="74"/>
        <v>2800000</v>
      </c>
      <c r="AW972" s="133">
        <f t="shared" si="75"/>
        <v>0.75</v>
      </c>
      <c r="AX972" s="201" t="s">
        <v>80</v>
      </c>
      <c r="AY972" s="86" t="s">
        <v>72</v>
      </c>
      <c r="AZ972" s="145" t="s">
        <v>15867</v>
      </c>
      <c r="BA972" s="81" t="s">
        <v>71</v>
      </c>
      <c r="BB972" s="81" t="s">
        <v>71</v>
      </c>
    </row>
    <row r="973" spans="2:54" s="296" customFormat="1" ht="15" customHeight="1" x14ac:dyDescent="0.2">
      <c r="B973" s="247">
        <v>2023</v>
      </c>
      <c r="C973" s="81">
        <v>891780111</v>
      </c>
      <c r="D973" s="82" t="s">
        <v>68</v>
      </c>
      <c r="E973" s="144" t="s">
        <v>15868</v>
      </c>
      <c r="F973" s="145" t="s">
        <v>15869</v>
      </c>
      <c r="G973" s="138">
        <v>0</v>
      </c>
      <c r="H973" s="145"/>
      <c r="I973" s="86" t="s">
        <v>78</v>
      </c>
      <c r="J973" s="81" t="s">
        <v>1527</v>
      </c>
      <c r="K973" s="141" t="s">
        <v>15795</v>
      </c>
      <c r="L973" s="567">
        <f>VLOOKUP(E973,'[4]VALOR DE LA ORDEN'!$A:$B,2,FALSE)</f>
        <v>8800000</v>
      </c>
      <c r="M973" s="81" t="s">
        <v>73</v>
      </c>
      <c r="N973" s="145"/>
      <c r="O973" s="87" t="s">
        <v>15870</v>
      </c>
      <c r="P973" s="87">
        <v>1083031151</v>
      </c>
      <c r="Q973" s="150">
        <v>1683</v>
      </c>
      <c r="R973" s="169">
        <v>45142</v>
      </c>
      <c r="S973" s="252">
        <v>1969350000</v>
      </c>
      <c r="T973" s="169">
        <v>45142</v>
      </c>
      <c r="U973" s="566">
        <f>L973</f>
        <v>8800000</v>
      </c>
      <c r="V973" s="86" t="s">
        <v>70</v>
      </c>
      <c r="W973" s="143">
        <v>36557666</v>
      </c>
      <c r="X973" s="87" t="s">
        <v>9555</v>
      </c>
      <c r="Y973" s="145"/>
      <c r="Z973" s="201">
        <v>45142</v>
      </c>
      <c r="AA973" s="201">
        <v>45142</v>
      </c>
      <c r="AB973" s="201" t="s">
        <v>80</v>
      </c>
      <c r="AC973" s="201">
        <v>45260</v>
      </c>
      <c r="AD973" s="150">
        <f t="shared" si="72"/>
        <v>118</v>
      </c>
      <c r="AE973" s="150">
        <v>0</v>
      </c>
      <c r="AF973" s="567">
        <v>0</v>
      </c>
      <c r="AG973" s="150">
        <v>0</v>
      </c>
      <c r="AH973" s="156" t="s">
        <v>80</v>
      </c>
      <c r="AI973" s="150">
        <f t="shared" si="73"/>
        <v>0</v>
      </c>
      <c r="AJ973" s="143">
        <v>0</v>
      </c>
      <c r="AK973" s="248">
        <v>0</v>
      </c>
      <c r="AL973" s="86" t="s">
        <v>80</v>
      </c>
      <c r="AM973" s="150">
        <v>0</v>
      </c>
      <c r="AN973" s="169" t="s">
        <v>80</v>
      </c>
      <c r="AO973" s="169" t="s">
        <v>80</v>
      </c>
      <c r="AP973" s="150">
        <f t="shared" si="76"/>
        <v>0</v>
      </c>
      <c r="AQ973" s="252">
        <f>+L973+AF973-AK973</f>
        <v>8800000</v>
      </c>
      <c r="AR973" s="86" t="s">
        <v>115</v>
      </c>
      <c r="AS973" s="143">
        <v>0</v>
      </c>
      <c r="AT973" s="203" t="s">
        <v>80</v>
      </c>
      <c r="AU973" s="248">
        <v>6600000</v>
      </c>
      <c r="AV973" s="364">
        <f t="shared" si="74"/>
        <v>2200000</v>
      </c>
      <c r="AW973" s="133">
        <f t="shared" si="75"/>
        <v>0.75</v>
      </c>
      <c r="AX973" s="201" t="s">
        <v>80</v>
      </c>
      <c r="AY973" s="86" t="s">
        <v>72</v>
      </c>
      <c r="AZ973" s="145" t="s">
        <v>15871</v>
      </c>
      <c r="BA973" s="81" t="s">
        <v>71</v>
      </c>
      <c r="BB973" s="81" t="s">
        <v>71</v>
      </c>
    </row>
    <row r="974" spans="2:54" s="296" customFormat="1" ht="15" customHeight="1" x14ac:dyDescent="0.2">
      <c r="B974" s="247">
        <v>2023</v>
      </c>
      <c r="C974" s="81">
        <v>891780111</v>
      </c>
      <c r="D974" s="82" t="s">
        <v>68</v>
      </c>
      <c r="E974" s="144" t="s">
        <v>15872</v>
      </c>
      <c r="F974" s="145" t="s">
        <v>15873</v>
      </c>
      <c r="G974" s="138">
        <v>0</v>
      </c>
      <c r="H974" s="145"/>
      <c r="I974" s="86" t="s">
        <v>78</v>
      </c>
      <c r="J974" s="81" t="s">
        <v>1527</v>
      </c>
      <c r="K974" s="141" t="s">
        <v>15795</v>
      </c>
      <c r="L974" s="567">
        <f>VLOOKUP(E974,'[4]VALOR DE LA ORDEN'!$A:$B,2,FALSE)</f>
        <v>8800000</v>
      </c>
      <c r="M974" s="81" t="s">
        <v>73</v>
      </c>
      <c r="N974" s="145"/>
      <c r="O974" s="87" t="s">
        <v>13420</v>
      </c>
      <c r="P974" s="87">
        <v>36726740</v>
      </c>
      <c r="Q974" s="150">
        <v>1683</v>
      </c>
      <c r="R974" s="169">
        <v>45142</v>
      </c>
      <c r="S974" s="252">
        <v>1969350000</v>
      </c>
      <c r="T974" s="169">
        <v>45142</v>
      </c>
      <c r="U974" s="566">
        <f>L974</f>
        <v>8800000</v>
      </c>
      <c r="V974" s="86" t="s">
        <v>70</v>
      </c>
      <c r="W974" s="143">
        <v>36557666</v>
      </c>
      <c r="X974" s="87" t="s">
        <v>9555</v>
      </c>
      <c r="Y974" s="145"/>
      <c r="Z974" s="201">
        <v>45142</v>
      </c>
      <c r="AA974" s="201">
        <v>45142</v>
      </c>
      <c r="AB974" s="201" t="s">
        <v>80</v>
      </c>
      <c r="AC974" s="201">
        <v>45260</v>
      </c>
      <c r="AD974" s="150">
        <f t="shared" si="72"/>
        <v>118</v>
      </c>
      <c r="AE974" s="150">
        <v>0</v>
      </c>
      <c r="AF974" s="567">
        <v>0</v>
      </c>
      <c r="AG974" s="150">
        <v>0</v>
      </c>
      <c r="AH974" s="156" t="s">
        <v>80</v>
      </c>
      <c r="AI974" s="150">
        <f t="shared" si="73"/>
        <v>0</v>
      </c>
      <c r="AJ974" s="143">
        <v>0</v>
      </c>
      <c r="AK974" s="248">
        <v>0</v>
      </c>
      <c r="AL974" s="86" t="s">
        <v>80</v>
      </c>
      <c r="AM974" s="150">
        <v>0</v>
      </c>
      <c r="AN974" s="169" t="s">
        <v>80</v>
      </c>
      <c r="AO974" s="169" t="s">
        <v>80</v>
      </c>
      <c r="AP974" s="150">
        <f t="shared" si="76"/>
        <v>0</v>
      </c>
      <c r="AQ974" s="252">
        <f>+L974+AF974-AK974</f>
        <v>8800000</v>
      </c>
      <c r="AR974" s="86" t="s">
        <v>115</v>
      </c>
      <c r="AS974" s="143">
        <v>0</v>
      </c>
      <c r="AT974" s="203" t="s">
        <v>80</v>
      </c>
      <c r="AU974" s="248">
        <v>6600000</v>
      </c>
      <c r="AV974" s="364">
        <f t="shared" si="74"/>
        <v>2200000</v>
      </c>
      <c r="AW974" s="133">
        <f t="shared" si="75"/>
        <v>0.75</v>
      </c>
      <c r="AX974" s="201" t="s">
        <v>80</v>
      </c>
      <c r="AY974" s="86" t="s">
        <v>72</v>
      </c>
      <c r="AZ974" s="145" t="s">
        <v>15874</v>
      </c>
      <c r="BA974" s="81" t="s">
        <v>71</v>
      </c>
      <c r="BB974" s="81" t="s">
        <v>71</v>
      </c>
    </row>
    <row r="975" spans="2:54" s="296" customFormat="1" ht="15" customHeight="1" x14ac:dyDescent="0.2">
      <c r="B975" s="247">
        <v>2023</v>
      </c>
      <c r="C975" s="81">
        <v>891780111</v>
      </c>
      <c r="D975" s="82" t="s">
        <v>68</v>
      </c>
      <c r="E975" s="144" t="s">
        <v>15875</v>
      </c>
      <c r="F975" s="145" t="s">
        <v>15876</v>
      </c>
      <c r="G975" s="138">
        <v>0</v>
      </c>
      <c r="H975" s="145"/>
      <c r="I975" s="86" t="s">
        <v>78</v>
      </c>
      <c r="J975" s="81" t="s">
        <v>1527</v>
      </c>
      <c r="K975" s="141" t="s">
        <v>15877</v>
      </c>
      <c r="L975" s="567">
        <f>VLOOKUP(E975,'[4]VALOR DE LA ORDEN'!$A:$B,2,FALSE)</f>
        <v>8800000</v>
      </c>
      <c r="M975" s="81" t="s">
        <v>73</v>
      </c>
      <c r="N975" s="145"/>
      <c r="O975" s="87" t="s">
        <v>13815</v>
      </c>
      <c r="P975" s="87">
        <v>36548858</v>
      </c>
      <c r="Q975" s="150">
        <v>1683</v>
      </c>
      <c r="R975" s="169">
        <v>45142</v>
      </c>
      <c r="S975" s="252">
        <v>1969350000</v>
      </c>
      <c r="T975" s="169">
        <v>45142</v>
      </c>
      <c r="U975" s="566">
        <f>L975</f>
        <v>8800000</v>
      </c>
      <c r="V975" s="86" t="s">
        <v>70</v>
      </c>
      <c r="W975" s="150">
        <v>85465146</v>
      </c>
      <c r="X975" s="87" t="s">
        <v>11756</v>
      </c>
      <c r="Y975" s="145"/>
      <c r="Z975" s="201">
        <v>45142</v>
      </c>
      <c r="AA975" s="201">
        <v>45142</v>
      </c>
      <c r="AB975" s="201" t="s">
        <v>80</v>
      </c>
      <c r="AC975" s="201">
        <v>45260</v>
      </c>
      <c r="AD975" s="150">
        <f t="shared" si="72"/>
        <v>118</v>
      </c>
      <c r="AE975" s="150">
        <v>0</v>
      </c>
      <c r="AF975" s="567">
        <v>0</v>
      </c>
      <c r="AG975" s="150">
        <v>0</v>
      </c>
      <c r="AH975" s="156" t="s">
        <v>80</v>
      </c>
      <c r="AI975" s="150">
        <f t="shared" si="73"/>
        <v>0</v>
      </c>
      <c r="AJ975" s="143">
        <v>0</v>
      </c>
      <c r="AK975" s="248">
        <v>0</v>
      </c>
      <c r="AL975" s="86" t="s">
        <v>80</v>
      </c>
      <c r="AM975" s="150">
        <v>0</v>
      </c>
      <c r="AN975" s="169" t="s">
        <v>80</v>
      </c>
      <c r="AO975" s="169" t="s">
        <v>80</v>
      </c>
      <c r="AP975" s="150">
        <f t="shared" si="76"/>
        <v>0</v>
      </c>
      <c r="AQ975" s="252">
        <f>+L975+AF975-AK975</f>
        <v>8800000</v>
      </c>
      <c r="AR975" s="86" t="s">
        <v>115</v>
      </c>
      <c r="AS975" s="143">
        <v>0</v>
      </c>
      <c r="AT975" s="203" t="s">
        <v>80</v>
      </c>
      <c r="AU975" s="248">
        <v>6600000</v>
      </c>
      <c r="AV975" s="364">
        <f t="shared" si="74"/>
        <v>2200000</v>
      </c>
      <c r="AW975" s="133">
        <f t="shared" si="75"/>
        <v>0.75</v>
      </c>
      <c r="AX975" s="201" t="s">
        <v>80</v>
      </c>
      <c r="AY975" s="86" t="s">
        <v>72</v>
      </c>
      <c r="AZ975" s="145" t="s">
        <v>15878</v>
      </c>
      <c r="BA975" s="81" t="s">
        <v>71</v>
      </c>
      <c r="BB975" s="81" t="s">
        <v>71</v>
      </c>
    </row>
    <row r="976" spans="2:54" s="296" customFormat="1" ht="15" customHeight="1" x14ac:dyDescent="0.2">
      <c r="B976" s="247">
        <v>2023</v>
      </c>
      <c r="C976" s="81">
        <v>891780111</v>
      </c>
      <c r="D976" s="82" t="s">
        <v>68</v>
      </c>
      <c r="E976" s="144" t="s">
        <v>15879</v>
      </c>
      <c r="F976" s="145" t="s">
        <v>15880</v>
      </c>
      <c r="G976" s="138">
        <v>0</v>
      </c>
      <c r="H976" s="145"/>
      <c r="I976" s="86" t="s">
        <v>78</v>
      </c>
      <c r="J976" s="81" t="s">
        <v>1527</v>
      </c>
      <c r="K976" s="141" t="s">
        <v>15881</v>
      </c>
      <c r="L976" s="567">
        <f>VLOOKUP(E976,'[4]VALOR DE LA ORDEN'!$A:$B,2,FALSE)</f>
        <v>11200000</v>
      </c>
      <c r="M976" s="81" t="s">
        <v>73</v>
      </c>
      <c r="N976" s="145"/>
      <c r="O976" s="87" t="s">
        <v>12004</v>
      </c>
      <c r="P976" s="87">
        <v>7628973</v>
      </c>
      <c r="Q976" s="150">
        <v>1683</v>
      </c>
      <c r="R976" s="169">
        <v>45142</v>
      </c>
      <c r="S976" s="252">
        <v>1969350000</v>
      </c>
      <c r="T976" s="169">
        <v>45142</v>
      </c>
      <c r="U976" s="566">
        <f>L976</f>
        <v>11200000</v>
      </c>
      <c r="V976" s="86" t="s">
        <v>70</v>
      </c>
      <c r="W976" s="150">
        <v>85465146</v>
      </c>
      <c r="X976" s="87" t="s">
        <v>11756</v>
      </c>
      <c r="Y976" s="145"/>
      <c r="Z976" s="201">
        <v>45142</v>
      </c>
      <c r="AA976" s="201">
        <v>45142</v>
      </c>
      <c r="AB976" s="201" t="s">
        <v>80</v>
      </c>
      <c r="AC976" s="201">
        <v>45260</v>
      </c>
      <c r="AD976" s="150">
        <f t="shared" si="72"/>
        <v>118</v>
      </c>
      <c r="AE976" s="150">
        <v>0</v>
      </c>
      <c r="AF976" s="567">
        <v>0</v>
      </c>
      <c r="AG976" s="150">
        <v>0</v>
      </c>
      <c r="AH976" s="156" t="s">
        <v>80</v>
      </c>
      <c r="AI976" s="150">
        <f t="shared" si="73"/>
        <v>0</v>
      </c>
      <c r="AJ976" s="143">
        <v>0</v>
      </c>
      <c r="AK976" s="248">
        <v>0</v>
      </c>
      <c r="AL976" s="86" t="s">
        <v>80</v>
      </c>
      <c r="AM976" s="150">
        <v>0</v>
      </c>
      <c r="AN976" s="169" t="s">
        <v>80</v>
      </c>
      <c r="AO976" s="169" t="s">
        <v>80</v>
      </c>
      <c r="AP976" s="150">
        <f t="shared" si="76"/>
        <v>0</v>
      </c>
      <c r="AQ976" s="252">
        <f>+L976+AF976-AK976</f>
        <v>11200000</v>
      </c>
      <c r="AR976" s="86" t="s">
        <v>115</v>
      </c>
      <c r="AS976" s="143">
        <v>0</v>
      </c>
      <c r="AT976" s="203" t="s">
        <v>80</v>
      </c>
      <c r="AU976" s="248">
        <v>8400000</v>
      </c>
      <c r="AV976" s="364">
        <f t="shared" si="74"/>
        <v>2800000</v>
      </c>
      <c r="AW976" s="133">
        <f t="shared" si="75"/>
        <v>0.75</v>
      </c>
      <c r="AX976" s="201" t="s">
        <v>80</v>
      </c>
      <c r="AY976" s="86" t="s">
        <v>72</v>
      </c>
      <c r="AZ976" s="145" t="s">
        <v>15882</v>
      </c>
      <c r="BA976" s="81" t="s">
        <v>71</v>
      </c>
      <c r="BB976" s="81" t="s">
        <v>71</v>
      </c>
    </row>
    <row r="977" spans="2:54" s="296" customFormat="1" ht="15" customHeight="1" x14ac:dyDescent="0.2">
      <c r="B977" s="247">
        <v>2023</v>
      </c>
      <c r="C977" s="81">
        <v>891780111</v>
      </c>
      <c r="D977" s="82" t="s">
        <v>68</v>
      </c>
      <c r="E977" s="144" t="s">
        <v>15883</v>
      </c>
      <c r="F977" s="145" t="s">
        <v>15884</v>
      </c>
      <c r="G977" s="138">
        <v>0</v>
      </c>
      <c r="H977" s="145"/>
      <c r="I977" s="86" t="s">
        <v>78</v>
      </c>
      <c r="J977" s="81" t="s">
        <v>1527</v>
      </c>
      <c r="K977" s="141" t="s">
        <v>15885</v>
      </c>
      <c r="L977" s="567">
        <f>VLOOKUP(E977,'[4]VALOR DE LA ORDEN'!$A:$B,2,FALSE)</f>
        <v>10000000</v>
      </c>
      <c r="M977" s="81" t="s">
        <v>73</v>
      </c>
      <c r="N977" s="145"/>
      <c r="O977" s="87" t="s">
        <v>13898</v>
      </c>
      <c r="P977" s="87">
        <v>4979192</v>
      </c>
      <c r="Q977" s="150">
        <v>1683</v>
      </c>
      <c r="R977" s="169">
        <v>45142</v>
      </c>
      <c r="S977" s="252">
        <v>1969350000</v>
      </c>
      <c r="T977" s="169">
        <v>45142</v>
      </c>
      <c r="U977" s="566">
        <f>L977</f>
        <v>10000000</v>
      </c>
      <c r="V977" s="86" t="s">
        <v>70</v>
      </c>
      <c r="W977" s="150">
        <v>85465146</v>
      </c>
      <c r="X977" s="87" t="s">
        <v>11756</v>
      </c>
      <c r="Y977" s="145"/>
      <c r="Z977" s="201">
        <v>45142</v>
      </c>
      <c r="AA977" s="201">
        <v>45142</v>
      </c>
      <c r="AB977" s="201" t="s">
        <v>80</v>
      </c>
      <c r="AC977" s="201">
        <v>45260</v>
      </c>
      <c r="AD977" s="150">
        <f t="shared" si="72"/>
        <v>118</v>
      </c>
      <c r="AE977" s="150">
        <v>0</v>
      </c>
      <c r="AF977" s="567">
        <v>0</v>
      </c>
      <c r="AG977" s="150">
        <v>0</v>
      </c>
      <c r="AH977" s="156" t="s">
        <v>80</v>
      </c>
      <c r="AI977" s="150">
        <f t="shared" si="73"/>
        <v>0</v>
      </c>
      <c r="AJ977" s="143">
        <v>0</v>
      </c>
      <c r="AK977" s="248">
        <v>0</v>
      </c>
      <c r="AL977" s="86" t="s">
        <v>80</v>
      </c>
      <c r="AM977" s="150">
        <v>0</v>
      </c>
      <c r="AN977" s="169" t="s">
        <v>80</v>
      </c>
      <c r="AO977" s="169" t="s">
        <v>80</v>
      </c>
      <c r="AP977" s="150">
        <f t="shared" si="76"/>
        <v>0</v>
      </c>
      <c r="AQ977" s="252">
        <f>+L977+AF977-AK977</f>
        <v>10000000</v>
      </c>
      <c r="AR977" s="86" t="s">
        <v>115</v>
      </c>
      <c r="AS977" s="143">
        <v>0</v>
      </c>
      <c r="AT977" s="203" t="s">
        <v>80</v>
      </c>
      <c r="AU977" s="248">
        <v>7500000</v>
      </c>
      <c r="AV977" s="364">
        <f t="shared" si="74"/>
        <v>2500000</v>
      </c>
      <c r="AW977" s="133">
        <f t="shared" si="75"/>
        <v>0.75</v>
      </c>
      <c r="AX977" s="201" t="s">
        <v>80</v>
      </c>
      <c r="AY977" s="86" t="s">
        <v>72</v>
      </c>
      <c r="AZ977" s="145" t="s">
        <v>15886</v>
      </c>
      <c r="BA977" s="81" t="s">
        <v>71</v>
      </c>
      <c r="BB977" s="81" t="s">
        <v>71</v>
      </c>
    </row>
    <row r="978" spans="2:54" s="296" customFormat="1" ht="15" customHeight="1" x14ac:dyDescent="0.2">
      <c r="B978" s="247">
        <v>2023</v>
      </c>
      <c r="C978" s="81">
        <v>891780111</v>
      </c>
      <c r="D978" s="82" t="s">
        <v>68</v>
      </c>
      <c r="E978" s="144" t="s">
        <v>15887</v>
      </c>
      <c r="F978" s="145" t="s">
        <v>15888</v>
      </c>
      <c r="G978" s="138">
        <v>0</v>
      </c>
      <c r="H978" s="145"/>
      <c r="I978" s="86" t="s">
        <v>78</v>
      </c>
      <c r="J978" s="81" t="s">
        <v>1527</v>
      </c>
      <c r="K978" s="141" t="s">
        <v>15889</v>
      </c>
      <c r="L978" s="567">
        <f>VLOOKUP(E978,'[4]VALOR DE LA ORDEN'!$A:$B,2,FALSE)</f>
        <v>11200000</v>
      </c>
      <c r="M978" s="81" t="s">
        <v>73</v>
      </c>
      <c r="N978" s="145"/>
      <c r="O978" s="87" t="s">
        <v>13923</v>
      </c>
      <c r="P978" s="87">
        <v>36718392</v>
      </c>
      <c r="Q978" s="150">
        <v>1683</v>
      </c>
      <c r="R978" s="169">
        <v>45142</v>
      </c>
      <c r="S978" s="252">
        <v>1969350000</v>
      </c>
      <c r="T978" s="169">
        <v>45142</v>
      </c>
      <c r="U978" s="566">
        <f>L978</f>
        <v>11200000</v>
      </c>
      <c r="V978" s="86" t="s">
        <v>70</v>
      </c>
      <c r="W978" s="150">
        <v>85465146</v>
      </c>
      <c r="X978" s="87" t="s">
        <v>11756</v>
      </c>
      <c r="Y978" s="145"/>
      <c r="Z978" s="201">
        <v>45142</v>
      </c>
      <c r="AA978" s="201">
        <v>45142</v>
      </c>
      <c r="AB978" s="201" t="s">
        <v>80</v>
      </c>
      <c r="AC978" s="201">
        <v>45260</v>
      </c>
      <c r="AD978" s="150">
        <f t="shared" si="72"/>
        <v>118</v>
      </c>
      <c r="AE978" s="150">
        <v>0</v>
      </c>
      <c r="AF978" s="567">
        <v>0</v>
      </c>
      <c r="AG978" s="150">
        <v>0</v>
      </c>
      <c r="AH978" s="156" t="s">
        <v>80</v>
      </c>
      <c r="AI978" s="150">
        <f t="shared" si="73"/>
        <v>0</v>
      </c>
      <c r="AJ978" s="143">
        <v>0</v>
      </c>
      <c r="AK978" s="248">
        <v>0</v>
      </c>
      <c r="AL978" s="86" t="s">
        <v>80</v>
      </c>
      <c r="AM978" s="150">
        <v>0</v>
      </c>
      <c r="AN978" s="169" t="s">
        <v>80</v>
      </c>
      <c r="AO978" s="169" t="s">
        <v>80</v>
      </c>
      <c r="AP978" s="150">
        <f t="shared" si="76"/>
        <v>0</v>
      </c>
      <c r="AQ978" s="252">
        <f>+L978+AF978-AK978</f>
        <v>11200000</v>
      </c>
      <c r="AR978" s="86" t="s">
        <v>115</v>
      </c>
      <c r="AS978" s="143">
        <v>0</v>
      </c>
      <c r="AT978" s="203" t="s">
        <v>80</v>
      </c>
      <c r="AU978" s="248">
        <v>8400000</v>
      </c>
      <c r="AV978" s="364">
        <f t="shared" si="74"/>
        <v>2800000</v>
      </c>
      <c r="AW978" s="133">
        <f t="shared" si="75"/>
        <v>0.75</v>
      </c>
      <c r="AX978" s="201" t="s">
        <v>80</v>
      </c>
      <c r="AY978" s="86" t="s">
        <v>72</v>
      </c>
      <c r="AZ978" s="145" t="s">
        <v>15890</v>
      </c>
      <c r="BA978" s="81" t="s">
        <v>71</v>
      </c>
      <c r="BB978" s="81" t="s">
        <v>71</v>
      </c>
    </row>
    <row r="979" spans="2:54" s="296" customFormat="1" ht="15" customHeight="1" x14ac:dyDescent="0.2">
      <c r="B979" s="247">
        <v>2023</v>
      </c>
      <c r="C979" s="81">
        <v>891780111</v>
      </c>
      <c r="D979" s="82" t="s">
        <v>68</v>
      </c>
      <c r="E979" s="144" t="s">
        <v>15891</v>
      </c>
      <c r="F979" s="145" t="s">
        <v>15892</v>
      </c>
      <c r="G979" s="138">
        <v>0</v>
      </c>
      <c r="H979" s="145"/>
      <c r="I979" s="86" t="s">
        <v>78</v>
      </c>
      <c r="J979" s="81" t="s">
        <v>1527</v>
      </c>
      <c r="K979" s="141" t="s">
        <v>15893</v>
      </c>
      <c r="L979" s="567">
        <f>VLOOKUP(E979,'[4]VALOR DE LA ORDEN'!$A:$B,2,FALSE)</f>
        <v>7600000</v>
      </c>
      <c r="M979" s="81" t="s">
        <v>73</v>
      </c>
      <c r="N979" s="145"/>
      <c r="O979" s="87" t="s">
        <v>11646</v>
      </c>
      <c r="P979" s="87">
        <v>7144181</v>
      </c>
      <c r="Q979" s="150">
        <v>1683</v>
      </c>
      <c r="R979" s="169">
        <v>45142</v>
      </c>
      <c r="S979" s="252">
        <v>1969350000</v>
      </c>
      <c r="T979" s="169">
        <v>45142</v>
      </c>
      <c r="U979" s="566">
        <f>L979</f>
        <v>7600000</v>
      </c>
      <c r="V979" s="86" t="s">
        <v>70</v>
      </c>
      <c r="W979" s="143">
        <v>85459497</v>
      </c>
      <c r="X979" s="87" t="s">
        <v>9253</v>
      </c>
      <c r="Y979" s="145"/>
      <c r="Z979" s="201">
        <v>45142</v>
      </c>
      <c r="AA979" s="201">
        <v>45142</v>
      </c>
      <c r="AB979" s="201" t="s">
        <v>80</v>
      </c>
      <c r="AC979" s="201">
        <v>45260</v>
      </c>
      <c r="AD979" s="150">
        <f t="shared" si="72"/>
        <v>118</v>
      </c>
      <c r="AE979" s="150">
        <v>0</v>
      </c>
      <c r="AF979" s="567">
        <v>0</v>
      </c>
      <c r="AG979" s="150">
        <v>0</v>
      </c>
      <c r="AH979" s="156" t="s">
        <v>80</v>
      </c>
      <c r="AI979" s="150">
        <f t="shared" si="73"/>
        <v>0</v>
      </c>
      <c r="AJ979" s="143">
        <v>0</v>
      </c>
      <c r="AK979" s="248">
        <v>0</v>
      </c>
      <c r="AL979" s="86" t="s">
        <v>80</v>
      </c>
      <c r="AM979" s="150">
        <v>0</v>
      </c>
      <c r="AN979" s="169" t="s">
        <v>80</v>
      </c>
      <c r="AO979" s="169" t="s">
        <v>80</v>
      </c>
      <c r="AP979" s="150">
        <f t="shared" si="76"/>
        <v>0</v>
      </c>
      <c r="AQ979" s="252">
        <f>+L979+AF979-AK979</f>
        <v>7600000</v>
      </c>
      <c r="AR979" s="86" t="s">
        <v>115</v>
      </c>
      <c r="AS979" s="143">
        <v>0</v>
      </c>
      <c r="AT979" s="203" t="s">
        <v>80</v>
      </c>
      <c r="AU979" s="248">
        <v>5700000</v>
      </c>
      <c r="AV979" s="364">
        <f t="shared" si="74"/>
        <v>1900000</v>
      </c>
      <c r="AW979" s="133">
        <f t="shared" si="75"/>
        <v>0.75</v>
      </c>
      <c r="AX979" s="201" t="s">
        <v>80</v>
      </c>
      <c r="AY979" s="86" t="s">
        <v>72</v>
      </c>
      <c r="AZ979" s="145" t="s">
        <v>15894</v>
      </c>
      <c r="BA979" s="81" t="s">
        <v>71</v>
      </c>
      <c r="BB979" s="81" t="s">
        <v>71</v>
      </c>
    </row>
    <row r="980" spans="2:54" s="296" customFormat="1" ht="15" customHeight="1" x14ac:dyDescent="0.2">
      <c r="B980" s="247">
        <v>2023</v>
      </c>
      <c r="C980" s="81">
        <v>891780111</v>
      </c>
      <c r="D980" s="82" t="s">
        <v>68</v>
      </c>
      <c r="E980" s="144" t="s">
        <v>15895</v>
      </c>
      <c r="F980" s="145" t="s">
        <v>15896</v>
      </c>
      <c r="G980" s="138">
        <v>0</v>
      </c>
      <c r="H980" s="145"/>
      <c r="I980" s="86" t="s">
        <v>78</v>
      </c>
      <c r="J980" s="81" t="s">
        <v>1527</v>
      </c>
      <c r="K980" s="141" t="s">
        <v>15893</v>
      </c>
      <c r="L980" s="567">
        <f>VLOOKUP(E980,'[4]VALOR DE LA ORDEN'!$A:$B,2,FALSE)</f>
        <v>7600000</v>
      </c>
      <c r="M980" s="81" t="s">
        <v>73</v>
      </c>
      <c r="N980" s="145"/>
      <c r="O980" s="87" t="s">
        <v>11656</v>
      </c>
      <c r="P980" s="87">
        <v>85455874</v>
      </c>
      <c r="Q980" s="150">
        <v>1683</v>
      </c>
      <c r="R980" s="169">
        <v>45142</v>
      </c>
      <c r="S980" s="252">
        <v>1969350000</v>
      </c>
      <c r="T980" s="169">
        <v>45142</v>
      </c>
      <c r="U980" s="566">
        <f>L980</f>
        <v>7600000</v>
      </c>
      <c r="V980" s="86" t="s">
        <v>70</v>
      </c>
      <c r="W980" s="143">
        <v>85459497</v>
      </c>
      <c r="X980" s="87" t="s">
        <v>9253</v>
      </c>
      <c r="Y980" s="145"/>
      <c r="Z980" s="201">
        <v>45142</v>
      </c>
      <c r="AA980" s="201">
        <v>45142</v>
      </c>
      <c r="AB980" s="201" t="s">
        <v>80</v>
      </c>
      <c r="AC980" s="201">
        <v>45260</v>
      </c>
      <c r="AD980" s="150">
        <f t="shared" si="72"/>
        <v>118</v>
      </c>
      <c r="AE980" s="150">
        <v>0</v>
      </c>
      <c r="AF980" s="567">
        <v>0</v>
      </c>
      <c r="AG980" s="150">
        <v>0</v>
      </c>
      <c r="AH980" s="156" t="s">
        <v>80</v>
      </c>
      <c r="AI980" s="150">
        <f t="shared" si="73"/>
        <v>0</v>
      </c>
      <c r="AJ980" s="143">
        <v>0</v>
      </c>
      <c r="AK980" s="248">
        <v>0</v>
      </c>
      <c r="AL980" s="86" t="s">
        <v>80</v>
      </c>
      <c r="AM980" s="150">
        <v>0</v>
      </c>
      <c r="AN980" s="169" t="s">
        <v>80</v>
      </c>
      <c r="AO980" s="169" t="s">
        <v>80</v>
      </c>
      <c r="AP980" s="150">
        <f t="shared" si="76"/>
        <v>0</v>
      </c>
      <c r="AQ980" s="252">
        <f>+L980+AF980-AK980</f>
        <v>7600000</v>
      </c>
      <c r="AR980" s="86" t="s">
        <v>115</v>
      </c>
      <c r="AS980" s="143">
        <v>0</v>
      </c>
      <c r="AT980" s="203" t="s">
        <v>80</v>
      </c>
      <c r="AU980" s="248">
        <v>5700000</v>
      </c>
      <c r="AV980" s="364">
        <f t="shared" si="74"/>
        <v>1900000</v>
      </c>
      <c r="AW980" s="133">
        <f t="shared" si="75"/>
        <v>0.75</v>
      </c>
      <c r="AX980" s="201" t="s">
        <v>80</v>
      </c>
      <c r="AY980" s="86" t="s">
        <v>72</v>
      </c>
      <c r="AZ980" s="145" t="s">
        <v>15897</v>
      </c>
      <c r="BA980" s="81" t="s">
        <v>71</v>
      </c>
      <c r="BB980" s="81" t="s">
        <v>71</v>
      </c>
    </row>
    <row r="981" spans="2:54" s="296" customFormat="1" ht="15" customHeight="1" x14ac:dyDescent="0.2">
      <c r="B981" s="247">
        <v>2023</v>
      </c>
      <c r="C981" s="81">
        <v>891780111</v>
      </c>
      <c r="D981" s="82" t="s">
        <v>68</v>
      </c>
      <c r="E981" s="144" t="s">
        <v>15898</v>
      </c>
      <c r="F981" s="145" t="s">
        <v>15899</v>
      </c>
      <c r="G981" s="138">
        <v>0</v>
      </c>
      <c r="H981" s="145"/>
      <c r="I981" s="86" t="s">
        <v>78</v>
      </c>
      <c r="J981" s="81" t="s">
        <v>1527</v>
      </c>
      <c r="K981" s="141" t="s">
        <v>15893</v>
      </c>
      <c r="L981" s="567">
        <f>VLOOKUP(E981,'[4]VALOR DE LA ORDEN'!$A:$B,2,FALSE)</f>
        <v>7600000</v>
      </c>
      <c r="M981" s="81" t="s">
        <v>73</v>
      </c>
      <c r="N981" s="145"/>
      <c r="O981" s="87" t="s">
        <v>13003</v>
      </c>
      <c r="P981" s="87">
        <v>1082991395</v>
      </c>
      <c r="Q981" s="150">
        <v>1683</v>
      </c>
      <c r="R981" s="169">
        <v>45142</v>
      </c>
      <c r="S981" s="252">
        <v>1969350000</v>
      </c>
      <c r="T981" s="169">
        <v>45142</v>
      </c>
      <c r="U981" s="566">
        <f>L981</f>
        <v>7600000</v>
      </c>
      <c r="V981" s="86" t="s">
        <v>70</v>
      </c>
      <c r="W981" s="143">
        <v>85459497</v>
      </c>
      <c r="X981" s="87" t="s">
        <v>9253</v>
      </c>
      <c r="Y981" s="145"/>
      <c r="Z981" s="201">
        <v>45142</v>
      </c>
      <c r="AA981" s="201">
        <v>45142</v>
      </c>
      <c r="AB981" s="201" t="s">
        <v>80</v>
      </c>
      <c r="AC981" s="201">
        <v>45260</v>
      </c>
      <c r="AD981" s="150">
        <f t="shared" si="72"/>
        <v>118</v>
      </c>
      <c r="AE981" s="150">
        <v>0</v>
      </c>
      <c r="AF981" s="567">
        <v>0</v>
      </c>
      <c r="AG981" s="150">
        <v>0</v>
      </c>
      <c r="AH981" s="156" t="s">
        <v>80</v>
      </c>
      <c r="AI981" s="150">
        <f t="shared" si="73"/>
        <v>0</v>
      </c>
      <c r="AJ981" s="143">
        <v>0</v>
      </c>
      <c r="AK981" s="248">
        <v>0</v>
      </c>
      <c r="AL981" s="86" t="s">
        <v>80</v>
      </c>
      <c r="AM981" s="150">
        <v>0</v>
      </c>
      <c r="AN981" s="169" t="s">
        <v>80</v>
      </c>
      <c r="AO981" s="169" t="s">
        <v>80</v>
      </c>
      <c r="AP981" s="150">
        <f t="shared" si="76"/>
        <v>0</v>
      </c>
      <c r="AQ981" s="252">
        <f>+L981+AF981-AK981</f>
        <v>7600000</v>
      </c>
      <c r="AR981" s="86" t="s">
        <v>115</v>
      </c>
      <c r="AS981" s="143">
        <v>0</v>
      </c>
      <c r="AT981" s="203" t="s">
        <v>80</v>
      </c>
      <c r="AU981" s="248">
        <v>5700000</v>
      </c>
      <c r="AV981" s="364">
        <f t="shared" si="74"/>
        <v>1900000</v>
      </c>
      <c r="AW981" s="133">
        <f t="shared" si="75"/>
        <v>0.75</v>
      </c>
      <c r="AX981" s="201" t="s">
        <v>80</v>
      </c>
      <c r="AY981" s="86" t="s">
        <v>72</v>
      </c>
      <c r="AZ981" s="145" t="s">
        <v>15900</v>
      </c>
      <c r="BA981" s="81" t="s">
        <v>71</v>
      </c>
      <c r="BB981" s="81" t="s">
        <v>71</v>
      </c>
    </row>
    <row r="982" spans="2:54" s="296" customFormat="1" ht="15" customHeight="1" x14ac:dyDescent="0.2">
      <c r="B982" s="247">
        <v>2023</v>
      </c>
      <c r="C982" s="81">
        <v>891780111</v>
      </c>
      <c r="D982" s="82" t="s">
        <v>68</v>
      </c>
      <c r="E982" s="144" t="s">
        <v>15901</v>
      </c>
      <c r="F982" s="145" t="s">
        <v>15902</v>
      </c>
      <c r="G982" s="138">
        <v>0</v>
      </c>
      <c r="H982" s="145"/>
      <c r="I982" s="86" t="s">
        <v>78</v>
      </c>
      <c r="J982" s="81" t="s">
        <v>1527</v>
      </c>
      <c r="K982" s="141" t="s">
        <v>15893</v>
      </c>
      <c r="L982" s="567">
        <f>VLOOKUP(E982,'[4]VALOR DE LA ORDEN'!$A:$B,2,FALSE)</f>
        <v>7600000</v>
      </c>
      <c r="M982" s="81" t="s">
        <v>73</v>
      </c>
      <c r="N982" s="145"/>
      <c r="O982" s="87" t="s">
        <v>11864</v>
      </c>
      <c r="P982" s="87">
        <v>84092041</v>
      </c>
      <c r="Q982" s="150">
        <v>1683</v>
      </c>
      <c r="R982" s="169">
        <v>45142</v>
      </c>
      <c r="S982" s="252">
        <v>1969350000</v>
      </c>
      <c r="T982" s="169">
        <v>45142</v>
      </c>
      <c r="U982" s="566">
        <f>L982</f>
        <v>7600000</v>
      </c>
      <c r="V982" s="86" t="s">
        <v>70</v>
      </c>
      <c r="W982" s="143">
        <v>85459497</v>
      </c>
      <c r="X982" s="87" t="s">
        <v>9253</v>
      </c>
      <c r="Y982" s="145"/>
      <c r="Z982" s="201">
        <v>45142</v>
      </c>
      <c r="AA982" s="201">
        <v>45142</v>
      </c>
      <c r="AB982" s="201" t="s">
        <v>80</v>
      </c>
      <c r="AC982" s="201">
        <v>45260</v>
      </c>
      <c r="AD982" s="150">
        <f t="shared" si="72"/>
        <v>118</v>
      </c>
      <c r="AE982" s="150">
        <v>0</v>
      </c>
      <c r="AF982" s="567">
        <v>0</v>
      </c>
      <c r="AG982" s="150">
        <v>0</v>
      </c>
      <c r="AH982" s="156" t="s">
        <v>80</v>
      </c>
      <c r="AI982" s="150">
        <f t="shared" si="73"/>
        <v>0</v>
      </c>
      <c r="AJ982" s="143">
        <v>0</v>
      </c>
      <c r="AK982" s="248">
        <v>0</v>
      </c>
      <c r="AL982" s="86" t="s">
        <v>80</v>
      </c>
      <c r="AM982" s="150">
        <v>0</v>
      </c>
      <c r="AN982" s="169" t="s">
        <v>80</v>
      </c>
      <c r="AO982" s="169" t="s">
        <v>80</v>
      </c>
      <c r="AP982" s="150">
        <f t="shared" si="76"/>
        <v>0</v>
      </c>
      <c r="AQ982" s="252">
        <f>+L982+AF982-AK982</f>
        <v>7600000</v>
      </c>
      <c r="AR982" s="86" t="s">
        <v>115</v>
      </c>
      <c r="AS982" s="143">
        <v>0</v>
      </c>
      <c r="AT982" s="203" t="s">
        <v>80</v>
      </c>
      <c r="AU982" s="248">
        <v>5700000</v>
      </c>
      <c r="AV982" s="364">
        <f t="shared" si="74"/>
        <v>1900000</v>
      </c>
      <c r="AW982" s="133">
        <f t="shared" si="75"/>
        <v>0.75</v>
      </c>
      <c r="AX982" s="201" t="s">
        <v>80</v>
      </c>
      <c r="AY982" s="86" t="s">
        <v>72</v>
      </c>
      <c r="AZ982" s="145" t="s">
        <v>15903</v>
      </c>
      <c r="BA982" s="81" t="s">
        <v>71</v>
      </c>
      <c r="BB982" s="81" t="s">
        <v>71</v>
      </c>
    </row>
    <row r="983" spans="2:54" s="296" customFormat="1" ht="15" customHeight="1" x14ac:dyDescent="0.2">
      <c r="B983" s="247">
        <v>2023</v>
      </c>
      <c r="C983" s="81">
        <v>891780111</v>
      </c>
      <c r="D983" s="82" t="s">
        <v>68</v>
      </c>
      <c r="E983" s="144" t="s">
        <v>15904</v>
      </c>
      <c r="F983" s="145" t="s">
        <v>15905</v>
      </c>
      <c r="G983" s="138">
        <v>0</v>
      </c>
      <c r="H983" s="145"/>
      <c r="I983" s="86" t="s">
        <v>78</v>
      </c>
      <c r="J983" s="81" t="s">
        <v>1527</v>
      </c>
      <c r="K983" s="141" t="s">
        <v>15893</v>
      </c>
      <c r="L983" s="567">
        <f>VLOOKUP(E983,'[4]VALOR DE LA ORDEN'!$A:$B,2,FALSE)</f>
        <v>7600000</v>
      </c>
      <c r="M983" s="81" t="s">
        <v>73</v>
      </c>
      <c r="N983" s="145"/>
      <c r="O983" s="87" t="s">
        <v>13081</v>
      </c>
      <c r="P983" s="87">
        <v>1082944401</v>
      </c>
      <c r="Q983" s="150">
        <v>1683</v>
      </c>
      <c r="R983" s="169">
        <v>45142</v>
      </c>
      <c r="S983" s="252">
        <v>1969350000</v>
      </c>
      <c r="T983" s="169">
        <v>45142</v>
      </c>
      <c r="U983" s="566">
        <f>L983</f>
        <v>7600000</v>
      </c>
      <c r="V983" s="86" t="s">
        <v>70</v>
      </c>
      <c r="W983" s="143">
        <v>85459497</v>
      </c>
      <c r="X983" s="87" t="s">
        <v>9253</v>
      </c>
      <c r="Y983" s="145"/>
      <c r="Z983" s="201">
        <v>45142</v>
      </c>
      <c r="AA983" s="201">
        <v>45142</v>
      </c>
      <c r="AB983" s="201" t="s">
        <v>80</v>
      </c>
      <c r="AC983" s="201">
        <v>45260</v>
      </c>
      <c r="AD983" s="150">
        <f t="shared" si="72"/>
        <v>118</v>
      </c>
      <c r="AE983" s="150">
        <v>0</v>
      </c>
      <c r="AF983" s="567">
        <v>0</v>
      </c>
      <c r="AG983" s="150">
        <v>0</v>
      </c>
      <c r="AH983" s="156" t="s">
        <v>80</v>
      </c>
      <c r="AI983" s="150">
        <f t="shared" si="73"/>
        <v>0</v>
      </c>
      <c r="AJ983" s="143">
        <v>0</v>
      </c>
      <c r="AK983" s="248">
        <v>0</v>
      </c>
      <c r="AL983" s="86" t="s">
        <v>80</v>
      </c>
      <c r="AM983" s="150">
        <v>0</v>
      </c>
      <c r="AN983" s="169" t="s">
        <v>80</v>
      </c>
      <c r="AO983" s="169" t="s">
        <v>80</v>
      </c>
      <c r="AP983" s="150">
        <f t="shared" si="76"/>
        <v>0</v>
      </c>
      <c r="AQ983" s="252">
        <f>+L983+AF983-AK983</f>
        <v>7600000</v>
      </c>
      <c r="AR983" s="86" t="s">
        <v>115</v>
      </c>
      <c r="AS983" s="143">
        <v>0</v>
      </c>
      <c r="AT983" s="203" t="s">
        <v>80</v>
      </c>
      <c r="AU983" s="248">
        <v>5700000</v>
      </c>
      <c r="AV983" s="364">
        <f t="shared" si="74"/>
        <v>1900000</v>
      </c>
      <c r="AW983" s="133">
        <f t="shared" si="75"/>
        <v>0.75</v>
      </c>
      <c r="AX983" s="201" t="s">
        <v>80</v>
      </c>
      <c r="AY983" s="86" t="s">
        <v>72</v>
      </c>
      <c r="AZ983" s="145" t="s">
        <v>15906</v>
      </c>
      <c r="BA983" s="81" t="s">
        <v>71</v>
      </c>
      <c r="BB983" s="81" t="s">
        <v>71</v>
      </c>
    </row>
    <row r="984" spans="2:54" s="296" customFormat="1" ht="15" customHeight="1" x14ac:dyDescent="0.2">
      <c r="B984" s="247">
        <v>2023</v>
      </c>
      <c r="C984" s="81">
        <v>891780111</v>
      </c>
      <c r="D984" s="82" t="s">
        <v>68</v>
      </c>
      <c r="E984" s="144" t="s">
        <v>15907</v>
      </c>
      <c r="F984" s="145" t="s">
        <v>15908</v>
      </c>
      <c r="G984" s="138">
        <v>0</v>
      </c>
      <c r="H984" s="145"/>
      <c r="I984" s="86" t="s">
        <v>78</v>
      </c>
      <c r="J984" s="81" t="s">
        <v>1527</v>
      </c>
      <c r="K984" s="141" t="s">
        <v>15893</v>
      </c>
      <c r="L984" s="567">
        <f>VLOOKUP(E984,'[4]VALOR DE LA ORDEN'!$A:$B,2,FALSE)</f>
        <v>7600000</v>
      </c>
      <c r="M984" s="81" t="s">
        <v>73</v>
      </c>
      <c r="N984" s="145"/>
      <c r="O984" s="87" t="s">
        <v>13252</v>
      </c>
      <c r="P984" s="87">
        <v>1082987415</v>
      </c>
      <c r="Q984" s="150">
        <v>1683</v>
      </c>
      <c r="R984" s="169">
        <v>45142</v>
      </c>
      <c r="S984" s="252">
        <v>1969350000</v>
      </c>
      <c r="T984" s="169">
        <v>45142</v>
      </c>
      <c r="U984" s="566">
        <f>L984</f>
        <v>7600000</v>
      </c>
      <c r="V984" s="86" t="s">
        <v>70</v>
      </c>
      <c r="W984" s="143">
        <v>85459497</v>
      </c>
      <c r="X984" s="87" t="s">
        <v>9253</v>
      </c>
      <c r="Y984" s="145"/>
      <c r="Z984" s="201">
        <v>45142</v>
      </c>
      <c r="AA984" s="201">
        <v>45142</v>
      </c>
      <c r="AB984" s="201" t="s">
        <v>80</v>
      </c>
      <c r="AC984" s="201">
        <v>45260</v>
      </c>
      <c r="AD984" s="150">
        <f t="shared" si="72"/>
        <v>118</v>
      </c>
      <c r="AE984" s="150">
        <v>0</v>
      </c>
      <c r="AF984" s="567">
        <v>0</v>
      </c>
      <c r="AG984" s="150">
        <v>0</v>
      </c>
      <c r="AH984" s="156" t="s">
        <v>80</v>
      </c>
      <c r="AI984" s="150">
        <f t="shared" si="73"/>
        <v>0</v>
      </c>
      <c r="AJ984" s="143">
        <v>0</v>
      </c>
      <c r="AK984" s="248">
        <v>0</v>
      </c>
      <c r="AL984" s="86" t="s">
        <v>80</v>
      </c>
      <c r="AM984" s="150">
        <v>0</v>
      </c>
      <c r="AN984" s="169" t="s">
        <v>80</v>
      </c>
      <c r="AO984" s="169" t="s">
        <v>80</v>
      </c>
      <c r="AP984" s="150">
        <f t="shared" si="76"/>
        <v>0</v>
      </c>
      <c r="AQ984" s="252">
        <f>+L984+AF984-AK984</f>
        <v>7600000</v>
      </c>
      <c r="AR984" s="86" t="s">
        <v>115</v>
      </c>
      <c r="AS984" s="143">
        <v>0</v>
      </c>
      <c r="AT984" s="203" t="s">
        <v>80</v>
      </c>
      <c r="AU984" s="248">
        <v>5700000</v>
      </c>
      <c r="AV984" s="364">
        <f t="shared" si="74"/>
        <v>1900000</v>
      </c>
      <c r="AW984" s="133">
        <f t="shared" si="75"/>
        <v>0.75</v>
      </c>
      <c r="AX984" s="201" t="s">
        <v>80</v>
      </c>
      <c r="AY984" s="86" t="s">
        <v>72</v>
      </c>
      <c r="AZ984" s="145" t="s">
        <v>15909</v>
      </c>
      <c r="BA984" s="81" t="s">
        <v>71</v>
      </c>
      <c r="BB984" s="81" t="s">
        <v>71</v>
      </c>
    </row>
    <row r="985" spans="2:54" s="296" customFormat="1" ht="15" customHeight="1" x14ac:dyDescent="0.2">
      <c r="B985" s="247">
        <v>2023</v>
      </c>
      <c r="C985" s="81">
        <v>891780111</v>
      </c>
      <c r="D985" s="82" t="s">
        <v>68</v>
      </c>
      <c r="E985" s="144" t="s">
        <v>15910</v>
      </c>
      <c r="F985" s="145" t="s">
        <v>15911</v>
      </c>
      <c r="G985" s="138">
        <v>0</v>
      </c>
      <c r="H985" s="145"/>
      <c r="I985" s="86" t="s">
        <v>78</v>
      </c>
      <c r="J985" s="81" t="s">
        <v>1527</v>
      </c>
      <c r="K985" s="141" t="s">
        <v>15912</v>
      </c>
      <c r="L985" s="567">
        <f>VLOOKUP(E985,'[4]VALOR DE LA ORDEN'!$A:$B,2,FALSE)</f>
        <v>13600000</v>
      </c>
      <c r="M985" s="81" t="s">
        <v>73</v>
      </c>
      <c r="N985" s="145"/>
      <c r="O985" s="87" t="s">
        <v>13769</v>
      </c>
      <c r="P985" s="87">
        <v>40935289</v>
      </c>
      <c r="Q985" s="150">
        <v>1683</v>
      </c>
      <c r="R985" s="169">
        <v>45142</v>
      </c>
      <c r="S985" s="252">
        <v>1969350000</v>
      </c>
      <c r="T985" s="169">
        <v>45142</v>
      </c>
      <c r="U985" s="566">
        <f>L985</f>
        <v>13600000</v>
      </c>
      <c r="V985" s="86" t="s">
        <v>70</v>
      </c>
      <c r="W985" s="143">
        <v>15443332</v>
      </c>
      <c r="X985" s="87" t="s">
        <v>9540</v>
      </c>
      <c r="Y985" s="145"/>
      <c r="Z985" s="201">
        <v>45142</v>
      </c>
      <c r="AA985" s="201">
        <v>45142</v>
      </c>
      <c r="AB985" s="201" t="s">
        <v>80</v>
      </c>
      <c r="AC985" s="201">
        <v>45260</v>
      </c>
      <c r="AD985" s="150">
        <f t="shared" si="72"/>
        <v>118</v>
      </c>
      <c r="AE985" s="150">
        <v>0</v>
      </c>
      <c r="AF985" s="567">
        <v>0</v>
      </c>
      <c r="AG985" s="150">
        <v>0</v>
      </c>
      <c r="AH985" s="156" t="s">
        <v>80</v>
      </c>
      <c r="AI985" s="150">
        <f t="shared" si="73"/>
        <v>0</v>
      </c>
      <c r="AJ985" s="143">
        <v>0</v>
      </c>
      <c r="AK985" s="248">
        <v>0</v>
      </c>
      <c r="AL985" s="86" t="s">
        <v>80</v>
      </c>
      <c r="AM985" s="150">
        <v>0</v>
      </c>
      <c r="AN985" s="169" t="s">
        <v>80</v>
      </c>
      <c r="AO985" s="169" t="s">
        <v>80</v>
      </c>
      <c r="AP985" s="150">
        <f t="shared" si="76"/>
        <v>0</v>
      </c>
      <c r="AQ985" s="252">
        <f>+L985+AF985-AK985</f>
        <v>13600000</v>
      </c>
      <c r="AR985" s="86" t="s">
        <v>115</v>
      </c>
      <c r="AS985" s="143">
        <v>0</v>
      </c>
      <c r="AT985" s="203" t="s">
        <v>80</v>
      </c>
      <c r="AU985" s="248">
        <v>10200000</v>
      </c>
      <c r="AV985" s="364">
        <f t="shared" si="74"/>
        <v>3400000</v>
      </c>
      <c r="AW985" s="133">
        <f t="shared" si="75"/>
        <v>0.75</v>
      </c>
      <c r="AX985" s="201" t="s">
        <v>80</v>
      </c>
      <c r="AY985" s="86" t="s">
        <v>72</v>
      </c>
      <c r="AZ985" s="145" t="s">
        <v>15913</v>
      </c>
      <c r="BA985" s="81" t="s">
        <v>71</v>
      </c>
      <c r="BB985" s="81" t="s">
        <v>71</v>
      </c>
    </row>
    <row r="986" spans="2:54" s="296" customFormat="1" ht="15" customHeight="1" x14ac:dyDescent="0.2">
      <c r="B986" s="247">
        <v>2023</v>
      </c>
      <c r="C986" s="81">
        <v>891780111</v>
      </c>
      <c r="D986" s="82" t="s">
        <v>68</v>
      </c>
      <c r="E986" s="144" t="s">
        <v>15914</v>
      </c>
      <c r="F986" s="145" t="s">
        <v>15915</v>
      </c>
      <c r="G986" s="138">
        <v>0</v>
      </c>
      <c r="H986" s="145"/>
      <c r="I986" s="86" t="s">
        <v>78</v>
      </c>
      <c r="J986" s="81" t="s">
        <v>1527</v>
      </c>
      <c r="K986" s="141" t="s">
        <v>15916</v>
      </c>
      <c r="L986" s="567">
        <f>VLOOKUP(E986,'[4]VALOR DE LA ORDEN'!$A:$B,2,FALSE)</f>
        <v>11200000</v>
      </c>
      <c r="M986" s="81" t="s">
        <v>73</v>
      </c>
      <c r="N986" s="145"/>
      <c r="O986" s="87" t="s">
        <v>12227</v>
      </c>
      <c r="P986" s="87">
        <v>84450853</v>
      </c>
      <c r="Q986" s="150">
        <v>1683</v>
      </c>
      <c r="R986" s="169">
        <v>45142</v>
      </c>
      <c r="S986" s="252">
        <v>1969350000</v>
      </c>
      <c r="T986" s="169">
        <v>45142</v>
      </c>
      <c r="U986" s="566">
        <f>L986</f>
        <v>11200000</v>
      </c>
      <c r="V986" s="86" t="s">
        <v>70</v>
      </c>
      <c r="W986" s="143">
        <v>41947381</v>
      </c>
      <c r="X986" s="87" t="s">
        <v>11521</v>
      </c>
      <c r="Y986" s="145"/>
      <c r="Z986" s="201">
        <v>45142</v>
      </c>
      <c r="AA986" s="201">
        <v>45142</v>
      </c>
      <c r="AB986" s="201" t="s">
        <v>80</v>
      </c>
      <c r="AC986" s="201">
        <v>45260</v>
      </c>
      <c r="AD986" s="150">
        <f t="shared" si="72"/>
        <v>118</v>
      </c>
      <c r="AE986" s="150">
        <v>0</v>
      </c>
      <c r="AF986" s="567">
        <v>0</v>
      </c>
      <c r="AG986" s="150">
        <v>0</v>
      </c>
      <c r="AH986" s="156" t="s">
        <v>80</v>
      </c>
      <c r="AI986" s="150">
        <f t="shared" si="73"/>
        <v>0</v>
      </c>
      <c r="AJ986" s="143">
        <v>0</v>
      </c>
      <c r="AK986" s="248">
        <v>0</v>
      </c>
      <c r="AL986" s="86" t="s">
        <v>80</v>
      </c>
      <c r="AM986" s="150">
        <v>0</v>
      </c>
      <c r="AN986" s="169" t="s">
        <v>80</v>
      </c>
      <c r="AO986" s="169" t="s">
        <v>80</v>
      </c>
      <c r="AP986" s="150">
        <f t="shared" si="76"/>
        <v>0</v>
      </c>
      <c r="AQ986" s="252">
        <f>+L986+AF986-AK986</f>
        <v>11200000</v>
      </c>
      <c r="AR986" s="86" t="s">
        <v>115</v>
      </c>
      <c r="AS986" s="143">
        <v>0</v>
      </c>
      <c r="AT986" s="203" t="s">
        <v>80</v>
      </c>
      <c r="AU986" s="248">
        <v>8400000</v>
      </c>
      <c r="AV986" s="364">
        <f t="shared" si="74"/>
        <v>2800000</v>
      </c>
      <c r="AW986" s="133">
        <f t="shared" si="75"/>
        <v>0.75</v>
      </c>
      <c r="AX986" s="201" t="s">
        <v>80</v>
      </c>
      <c r="AY986" s="86" t="s">
        <v>72</v>
      </c>
      <c r="AZ986" s="145" t="s">
        <v>15917</v>
      </c>
      <c r="BA986" s="81" t="s">
        <v>71</v>
      </c>
      <c r="BB986" s="81" t="s">
        <v>71</v>
      </c>
    </row>
    <row r="987" spans="2:54" s="296" customFormat="1" ht="15" customHeight="1" x14ac:dyDescent="0.2">
      <c r="B987" s="247">
        <v>2023</v>
      </c>
      <c r="C987" s="81">
        <v>891780111</v>
      </c>
      <c r="D987" s="82" t="s">
        <v>68</v>
      </c>
      <c r="E987" s="144" t="s">
        <v>15918</v>
      </c>
      <c r="F987" s="145" t="s">
        <v>15919</v>
      </c>
      <c r="G987" s="138">
        <v>0</v>
      </c>
      <c r="H987" s="145"/>
      <c r="I987" s="86" t="s">
        <v>78</v>
      </c>
      <c r="J987" s="81" t="s">
        <v>1527</v>
      </c>
      <c r="K987" s="141" t="s">
        <v>15920</v>
      </c>
      <c r="L987" s="567">
        <f>VLOOKUP(E987,'[4]VALOR DE LA ORDEN'!$A:$B,2,FALSE)</f>
        <v>10000000</v>
      </c>
      <c r="M987" s="81" t="s">
        <v>73</v>
      </c>
      <c r="N987" s="145"/>
      <c r="O987" s="87" t="s">
        <v>14139</v>
      </c>
      <c r="P987" s="87">
        <v>1121301077</v>
      </c>
      <c r="Q987" s="150">
        <v>1683</v>
      </c>
      <c r="R987" s="169">
        <v>45142</v>
      </c>
      <c r="S987" s="252">
        <v>1969350000</v>
      </c>
      <c r="T987" s="169">
        <v>45142</v>
      </c>
      <c r="U987" s="566">
        <f>L987</f>
        <v>10000000</v>
      </c>
      <c r="V987" s="86" t="s">
        <v>70</v>
      </c>
      <c r="W987" s="143">
        <v>72175281</v>
      </c>
      <c r="X987" s="87" t="s">
        <v>10639</v>
      </c>
      <c r="Y987" s="145"/>
      <c r="Z987" s="201">
        <v>45142</v>
      </c>
      <c r="AA987" s="201">
        <v>45142</v>
      </c>
      <c r="AB987" s="201" t="s">
        <v>80</v>
      </c>
      <c r="AC987" s="201">
        <v>45260</v>
      </c>
      <c r="AD987" s="150">
        <f t="shared" si="72"/>
        <v>118</v>
      </c>
      <c r="AE987" s="150">
        <v>0</v>
      </c>
      <c r="AF987" s="567">
        <v>0</v>
      </c>
      <c r="AG987" s="150">
        <v>0</v>
      </c>
      <c r="AH987" s="156" t="s">
        <v>80</v>
      </c>
      <c r="AI987" s="150">
        <f t="shared" si="73"/>
        <v>0</v>
      </c>
      <c r="AJ987" s="143">
        <v>1</v>
      </c>
      <c r="AK987" s="248">
        <v>7500000</v>
      </c>
      <c r="AL987" s="156">
        <v>45169</v>
      </c>
      <c r="AM987" s="150">
        <v>0</v>
      </c>
      <c r="AN987" s="169" t="s">
        <v>80</v>
      </c>
      <c r="AO987" s="169" t="s">
        <v>80</v>
      </c>
      <c r="AP987" s="150">
        <f t="shared" si="76"/>
        <v>0</v>
      </c>
      <c r="AQ987" s="252">
        <f>+L987+AF987-AK987</f>
        <v>2500000</v>
      </c>
      <c r="AR987" s="86" t="s">
        <v>115</v>
      </c>
      <c r="AS987" s="143">
        <v>0</v>
      </c>
      <c r="AT987" s="203" t="s">
        <v>80</v>
      </c>
      <c r="AU987" s="248">
        <v>2500000</v>
      </c>
      <c r="AV987" s="364">
        <f t="shared" si="74"/>
        <v>0</v>
      </c>
      <c r="AW987" s="133">
        <f t="shared" si="75"/>
        <v>1</v>
      </c>
      <c r="AX987" s="201">
        <v>45180</v>
      </c>
      <c r="AY987" s="86" t="s">
        <v>253</v>
      </c>
      <c r="AZ987" s="145" t="s">
        <v>15921</v>
      </c>
      <c r="BA987" s="81" t="s">
        <v>71</v>
      </c>
      <c r="BB987" s="81" t="s">
        <v>71</v>
      </c>
    </row>
    <row r="988" spans="2:54" s="296" customFormat="1" ht="15" customHeight="1" x14ac:dyDescent="0.2">
      <c r="B988" s="247">
        <v>2023</v>
      </c>
      <c r="C988" s="81">
        <v>891780111</v>
      </c>
      <c r="D988" s="82" t="s">
        <v>68</v>
      </c>
      <c r="E988" s="144" t="s">
        <v>15922</v>
      </c>
      <c r="F988" s="145" t="s">
        <v>15923</v>
      </c>
      <c r="G988" s="138">
        <v>0</v>
      </c>
      <c r="H988" s="145"/>
      <c r="I988" s="86" t="s">
        <v>78</v>
      </c>
      <c r="J988" s="81" t="s">
        <v>1527</v>
      </c>
      <c r="K988" s="141" t="s">
        <v>15893</v>
      </c>
      <c r="L988" s="567">
        <f>VLOOKUP(E988,'[4]VALOR DE LA ORDEN'!$A:$B,2,FALSE)</f>
        <v>7600000</v>
      </c>
      <c r="M988" s="81" t="s">
        <v>73</v>
      </c>
      <c r="N988" s="145"/>
      <c r="O988" s="87" t="s">
        <v>13218</v>
      </c>
      <c r="P988" s="87">
        <v>85451015</v>
      </c>
      <c r="Q988" s="150">
        <v>1683</v>
      </c>
      <c r="R988" s="169">
        <v>45142</v>
      </c>
      <c r="S988" s="252">
        <v>1969350000</v>
      </c>
      <c r="T988" s="169">
        <v>45142</v>
      </c>
      <c r="U988" s="566">
        <f>L988</f>
        <v>7600000</v>
      </c>
      <c r="V988" s="86" t="s">
        <v>70</v>
      </c>
      <c r="W988" s="143">
        <v>85459497</v>
      </c>
      <c r="X988" s="87" t="s">
        <v>9253</v>
      </c>
      <c r="Y988" s="145"/>
      <c r="Z988" s="201">
        <v>45142</v>
      </c>
      <c r="AA988" s="201">
        <v>45142</v>
      </c>
      <c r="AB988" s="201" t="s">
        <v>80</v>
      </c>
      <c r="AC988" s="201">
        <v>45260</v>
      </c>
      <c r="AD988" s="150">
        <f t="shared" si="72"/>
        <v>118</v>
      </c>
      <c r="AE988" s="150">
        <v>0</v>
      </c>
      <c r="AF988" s="567">
        <v>0</v>
      </c>
      <c r="AG988" s="150">
        <v>0</v>
      </c>
      <c r="AH988" s="156" t="s">
        <v>80</v>
      </c>
      <c r="AI988" s="150">
        <f t="shared" si="73"/>
        <v>0</v>
      </c>
      <c r="AJ988" s="143">
        <v>0</v>
      </c>
      <c r="AK988" s="248">
        <v>0</v>
      </c>
      <c r="AL988" s="86" t="s">
        <v>80</v>
      </c>
      <c r="AM988" s="150">
        <v>0</v>
      </c>
      <c r="AN988" s="169" t="s">
        <v>80</v>
      </c>
      <c r="AO988" s="169" t="s">
        <v>80</v>
      </c>
      <c r="AP988" s="150">
        <f t="shared" si="76"/>
        <v>0</v>
      </c>
      <c r="AQ988" s="252">
        <f>+L988+AF988-AK988</f>
        <v>7600000</v>
      </c>
      <c r="AR988" s="86" t="s">
        <v>115</v>
      </c>
      <c r="AS988" s="143">
        <v>0</v>
      </c>
      <c r="AT988" s="203" t="s">
        <v>80</v>
      </c>
      <c r="AU988" s="248">
        <v>5700000</v>
      </c>
      <c r="AV988" s="364">
        <f t="shared" si="74"/>
        <v>1900000</v>
      </c>
      <c r="AW988" s="133">
        <f t="shared" si="75"/>
        <v>0.75</v>
      </c>
      <c r="AX988" s="201" t="s">
        <v>80</v>
      </c>
      <c r="AY988" s="86" t="s">
        <v>72</v>
      </c>
      <c r="AZ988" s="145" t="s">
        <v>15924</v>
      </c>
      <c r="BA988" s="81" t="s">
        <v>71</v>
      </c>
      <c r="BB988" s="81" t="s">
        <v>71</v>
      </c>
    </row>
    <row r="989" spans="2:54" s="296" customFormat="1" ht="15" customHeight="1" x14ac:dyDescent="0.2">
      <c r="B989" s="247">
        <v>2023</v>
      </c>
      <c r="C989" s="81">
        <v>891780111</v>
      </c>
      <c r="D989" s="82" t="s">
        <v>68</v>
      </c>
      <c r="E989" s="144" t="s">
        <v>15925</v>
      </c>
      <c r="F989" s="145" t="s">
        <v>15926</v>
      </c>
      <c r="G989" s="138">
        <v>0</v>
      </c>
      <c r="H989" s="145"/>
      <c r="I989" s="86" t="s">
        <v>78</v>
      </c>
      <c r="J989" s="81" t="s">
        <v>1527</v>
      </c>
      <c r="K989" s="141" t="s">
        <v>15893</v>
      </c>
      <c r="L989" s="567">
        <f>VLOOKUP(E989,'[4]VALOR DE LA ORDEN'!$A:$B,2,FALSE)</f>
        <v>7600000</v>
      </c>
      <c r="M989" s="81" t="s">
        <v>73</v>
      </c>
      <c r="N989" s="145"/>
      <c r="O989" s="87" t="s">
        <v>13007</v>
      </c>
      <c r="P989" s="87">
        <v>1083030981</v>
      </c>
      <c r="Q989" s="150">
        <v>1683</v>
      </c>
      <c r="R989" s="169">
        <v>45142</v>
      </c>
      <c r="S989" s="252">
        <v>1969350000</v>
      </c>
      <c r="T989" s="169">
        <v>45142</v>
      </c>
      <c r="U989" s="566">
        <f>L989</f>
        <v>7600000</v>
      </c>
      <c r="V989" s="86" t="s">
        <v>70</v>
      </c>
      <c r="W989" s="143">
        <v>85459497</v>
      </c>
      <c r="X989" s="87" t="s">
        <v>9253</v>
      </c>
      <c r="Y989" s="145"/>
      <c r="Z989" s="201">
        <v>45142</v>
      </c>
      <c r="AA989" s="201">
        <v>45142</v>
      </c>
      <c r="AB989" s="201" t="s">
        <v>80</v>
      </c>
      <c r="AC989" s="201">
        <v>45260</v>
      </c>
      <c r="AD989" s="150">
        <f t="shared" si="72"/>
        <v>118</v>
      </c>
      <c r="AE989" s="150">
        <v>0</v>
      </c>
      <c r="AF989" s="567">
        <v>0</v>
      </c>
      <c r="AG989" s="150">
        <v>0</v>
      </c>
      <c r="AH989" s="156" t="s">
        <v>80</v>
      </c>
      <c r="AI989" s="150">
        <f t="shared" si="73"/>
        <v>0</v>
      </c>
      <c r="AJ989" s="143">
        <v>0</v>
      </c>
      <c r="AK989" s="248">
        <v>0</v>
      </c>
      <c r="AL989" s="86" t="s">
        <v>80</v>
      </c>
      <c r="AM989" s="150">
        <v>0</v>
      </c>
      <c r="AN989" s="169" t="s">
        <v>80</v>
      </c>
      <c r="AO989" s="169" t="s">
        <v>80</v>
      </c>
      <c r="AP989" s="150">
        <f t="shared" si="76"/>
        <v>0</v>
      </c>
      <c r="AQ989" s="252">
        <f>+L989+AF989-AK989</f>
        <v>7600000</v>
      </c>
      <c r="AR989" s="86" t="s">
        <v>115</v>
      </c>
      <c r="AS989" s="143">
        <v>0</v>
      </c>
      <c r="AT989" s="203" t="s">
        <v>80</v>
      </c>
      <c r="AU989" s="248">
        <v>5700000</v>
      </c>
      <c r="AV989" s="364">
        <f t="shared" si="74"/>
        <v>1900000</v>
      </c>
      <c r="AW989" s="133">
        <f t="shared" si="75"/>
        <v>0.75</v>
      </c>
      <c r="AX989" s="201" t="s">
        <v>80</v>
      </c>
      <c r="AY989" s="86" t="s">
        <v>72</v>
      </c>
      <c r="AZ989" s="145" t="s">
        <v>15927</v>
      </c>
      <c r="BA989" s="81" t="s">
        <v>71</v>
      </c>
      <c r="BB989" s="81" t="s">
        <v>71</v>
      </c>
    </row>
    <row r="990" spans="2:54" s="296" customFormat="1" ht="15" customHeight="1" x14ac:dyDescent="0.2">
      <c r="B990" s="247">
        <v>2023</v>
      </c>
      <c r="C990" s="81">
        <v>891780111</v>
      </c>
      <c r="D990" s="82" t="s">
        <v>68</v>
      </c>
      <c r="E990" s="144" t="s">
        <v>15928</v>
      </c>
      <c r="F990" s="145" t="s">
        <v>15929</v>
      </c>
      <c r="G990" s="138">
        <v>0</v>
      </c>
      <c r="H990" s="145"/>
      <c r="I990" s="86" t="s">
        <v>78</v>
      </c>
      <c r="J990" s="81" t="s">
        <v>1527</v>
      </c>
      <c r="K990" s="141" t="s">
        <v>15930</v>
      </c>
      <c r="L990" s="567">
        <f>VLOOKUP(E990,'[4]VALOR DE LA ORDEN'!$A:$B,2,FALSE)</f>
        <v>12400000</v>
      </c>
      <c r="M990" s="81" t="s">
        <v>73</v>
      </c>
      <c r="N990" s="145"/>
      <c r="O990" s="87" t="s">
        <v>14406</v>
      </c>
      <c r="P990" s="87">
        <v>57299487</v>
      </c>
      <c r="Q990" s="150">
        <v>1683</v>
      </c>
      <c r="R990" s="169">
        <v>45142</v>
      </c>
      <c r="S990" s="252">
        <v>1969350000</v>
      </c>
      <c r="T990" s="169">
        <v>45142</v>
      </c>
      <c r="U990" s="566">
        <f>L990</f>
        <v>12400000</v>
      </c>
      <c r="V990" s="86" t="s">
        <v>70</v>
      </c>
      <c r="W990" s="143">
        <v>72175281</v>
      </c>
      <c r="X990" s="87" t="s">
        <v>10639</v>
      </c>
      <c r="Y990" s="145"/>
      <c r="Z990" s="201">
        <v>45142</v>
      </c>
      <c r="AA990" s="201">
        <v>45142</v>
      </c>
      <c r="AB990" s="201" t="s">
        <v>80</v>
      </c>
      <c r="AC990" s="201">
        <v>45260</v>
      </c>
      <c r="AD990" s="150">
        <f t="shared" si="72"/>
        <v>118</v>
      </c>
      <c r="AE990" s="150">
        <v>0</v>
      </c>
      <c r="AF990" s="567">
        <v>0</v>
      </c>
      <c r="AG990" s="150">
        <v>0</v>
      </c>
      <c r="AH990" s="156" t="s">
        <v>80</v>
      </c>
      <c r="AI990" s="150">
        <f t="shared" si="73"/>
        <v>0</v>
      </c>
      <c r="AJ990" s="143">
        <v>0</v>
      </c>
      <c r="AK990" s="248">
        <v>0</v>
      </c>
      <c r="AL990" s="86" t="s">
        <v>80</v>
      </c>
      <c r="AM990" s="150">
        <v>0</v>
      </c>
      <c r="AN990" s="169" t="s">
        <v>80</v>
      </c>
      <c r="AO990" s="169" t="s">
        <v>80</v>
      </c>
      <c r="AP990" s="150">
        <f t="shared" si="76"/>
        <v>0</v>
      </c>
      <c r="AQ990" s="252">
        <f>+L990+AF990-AK990</f>
        <v>12400000</v>
      </c>
      <c r="AR990" s="86" t="s">
        <v>115</v>
      </c>
      <c r="AS990" s="143">
        <v>0</v>
      </c>
      <c r="AT990" s="203" t="s">
        <v>80</v>
      </c>
      <c r="AU990" s="248">
        <v>9300000</v>
      </c>
      <c r="AV990" s="364">
        <f t="shared" si="74"/>
        <v>3100000</v>
      </c>
      <c r="AW990" s="133">
        <f t="shared" si="75"/>
        <v>0.75</v>
      </c>
      <c r="AX990" s="201" t="s">
        <v>80</v>
      </c>
      <c r="AY990" s="86" t="s">
        <v>72</v>
      </c>
      <c r="AZ990" s="145" t="s">
        <v>15931</v>
      </c>
      <c r="BA990" s="81" t="s">
        <v>71</v>
      </c>
      <c r="BB990" s="81" t="s">
        <v>71</v>
      </c>
    </row>
    <row r="991" spans="2:54" s="296" customFormat="1" ht="15" customHeight="1" x14ac:dyDescent="0.2">
      <c r="B991" s="247">
        <v>2023</v>
      </c>
      <c r="C991" s="81">
        <v>891780111</v>
      </c>
      <c r="D991" s="82" t="s">
        <v>68</v>
      </c>
      <c r="E991" s="144" t="s">
        <v>15932</v>
      </c>
      <c r="F991" s="145" t="s">
        <v>15933</v>
      </c>
      <c r="G991" s="138">
        <v>0</v>
      </c>
      <c r="H991" s="145"/>
      <c r="I991" s="86" t="s">
        <v>78</v>
      </c>
      <c r="J991" s="81" t="s">
        <v>1527</v>
      </c>
      <c r="K991" s="141" t="s">
        <v>15893</v>
      </c>
      <c r="L991" s="567">
        <f>VLOOKUP(E991,'[4]VALOR DE LA ORDEN'!$A:$B,2,FALSE)</f>
        <v>7600000</v>
      </c>
      <c r="M991" s="81" t="s">
        <v>73</v>
      </c>
      <c r="N991" s="145"/>
      <c r="O991" s="87" t="s">
        <v>12931</v>
      </c>
      <c r="P991" s="87">
        <v>12550715</v>
      </c>
      <c r="Q991" s="150">
        <v>1683</v>
      </c>
      <c r="R991" s="169">
        <v>45142</v>
      </c>
      <c r="S991" s="252">
        <v>1969350000</v>
      </c>
      <c r="T991" s="169">
        <v>45142</v>
      </c>
      <c r="U991" s="566">
        <f>L991</f>
        <v>7600000</v>
      </c>
      <c r="V991" s="86" t="s">
        <v>70</v>
      </c>
      <c r="W991" s="143">
        <v>85459497</v>
      </c>
      <c r="X991" s="87" t="s">
        <v>9253</v>
      </c>
      <c r="Y991" s="145"/>
      <c r="Z991" s="201">
        <v>45142</v>
      </c>
      <c r="AA991" s="201">
        <v>45142</v>
      </c>
      <c r="AB991" s="201" t="s">
        <v>80</v>
      </c>
      <c r="AC991" s="201">
        <v>45260</v>
      </c>
      <c r="AD991" s="150">
        <f t="shared" si="72"/>
        <v>118</v>
      </c>
      <c r="AE991" s="150">
        <v>0</v>
      </c>
      <c r="AF991" s="567">
        <v>0</v>
      </c>
      <c r="AG991" s="150">
        <v>0</v>
      </c>
      <c r="AH991" s="156" t="s">
        <v>80</v>
      </c>
      <c r="AI991" s="150">
        <f t="shared" si="73"/>
        <v>0</v>
      </c>
      <c r="AJ991" s="143">
        <v>0</v>
      </c>
      <c r="AK991" s="248">
        <v>0</v>
      </c>
      <c r="AL991" s="86" t="s">
        <v>80</v>
      </c>
      <c r="AM991" s="150">
        <v>0</v>
      </c>
      <c r="AN991" s="169" t="s">
        <v>80</v>
      </c>
      <c r="AO991" s="169" t="s">
        <v>80</v>
      </c>
      <c r="AP991" s="150">
        <f t="shared" si="76"/>
        <v>0</v>
      </c>
      <c r="AQ991" s="252">
        <f>+L991+AF991-AK991</f>
        <v>7600000</v>
      </c>
      <c r="AR991" s="86" t="s">
        <v>115</v>
      </c>
      <c r="AS991" s="143">
        <v>0</v>
      </c>
      <c r="AT991" s="203" t="s">
        <v>80</v>
      </c>
      <c r="AU991" s="248">
        <v>5700000</v>
      </c>
      <c r="AV991" s="364">
        <f t="shared" si="74"/>
        <v>1900000</v>
      </c>
      <c r="AW991" s="133">
        <f t="shared" si="75"/>
        <v>0.75</v>
      </c>
      <c r="AX991" s="201" t="s">
        <v>80</v>
      </c>
      <c r="AY991" s="86" t="s">
        <v>72</v>
      </c>
      <c r="AZ991" s="145" t="s">
        <v>15934</v>
      </c>
      <c r="BA991" s="81" t="s">
        <v>71</v>
      </c>
      <c r="BB991" s="81" t="s">
        <v>71</v>
      </c>
    </row>
    <row r="992" spans="2:54" s="296" customFormat="1" ht="15" customHeight="1" x14ac:dyDescent="0.2">
      <c r="B992" s="247">
        <v>2023</v>
      </c>
      <c r="C992" s="81">
        <v>891780111</v>
      </c>
      <c r="D992" s="82" t="s">
        <v>68</v>
      </c>
      <c r="E992" s="144" t="s">
        <v>15935</v>
      </c>
      <c r="F992" s="145" t="s">
        <v>15936</v>
      </c>
      <c r="G992" s="138">
        <v>0</v>
      </c>
      <c r="H992" s="145"/>
      <c r="I992" s="86" t="s">
        <v>78</v>
      </c>
      <c r="J992" s="81" t="s">
        <v>1527</v>
      </c>
      <c r="K992" s="141" t="s">
        <v>15937</v>
      </c>
      <c r="L992" s="567">
        <f>VLOOKUP(E992,'[4]VALOR DE LA ORDEN'!$A:$B,2,FALSE)</f>
        <v>7600000</v>
      </c>
      <c r="M992" s="81" t="s">
        <v>73</v>
      </c>
      <c r="N992" s="145"/>
      <c r="O992" s="87" t="s">
        <v>11822</v>
      </c>
      <c r="P992" s="87">
        <v>1082904580</v>
      </c>
      <c r="Q992" s="150">
        <v>1683</v>
      </c>
      <c r="R992" s="169">
        <v>45142</v>
      </c>
      <c r="S992" s="252">
        <v>1969350000</v>
      </c>
      <c r="T992" s="169">
        <v>45142</v>
      </c>
      <c r="U992" s="566">
        <f>L992</f>
        <v>7600000</v>
      </c>
      <c r="V992" s="86" t="s">
        <v>70</v>
      </c>
      <c r="W992" s="143">
        <v>85459497</v>
      </c>
      <c r="X992" s="87" t="s">
        <v>9253</v>
      </c>
      <c r="Y992" s="145"/>
      <c r="Z992" s="201">
        <v>45142</v>
      </c>
      <c r="AA992" s="201">
        <v>45142</v>
      </c>
      <c r="AB992" s="201" t="s">
        <v>80</v>
      </c>
      <c r="AC992" s="201">
        <v>45260</v>
      </c>
      <c r="AD992" s="150">
        <f t="shared" si="72"/>
        <v>118</v>
      </c>
      <c r="AE992" s="150">
        <v>0</v>
      </c>
      <c r="AF992" s="567">
        <v>0</v>
      </c>
      <c r="AG992" s="150">
        <v>0</v>
      </c>
      <c r="AH992" s="156" t="s">
        <v>80</v>
      </c>
      <c r="AI992" s="150">
        <f t="shared" si="73"/>
        <v>0</v>
      </c>
      <c r="AJ992" s="143">
        <v>0</v>
      </c>
      <c r="AK992" s="248">
        <v>0</v>
      </c>
      <c r="AL992" s="86" t="s">
        <v>80</v>
      </c>
      <c r="AM992" s="150">
        <v>0</v>
      </c>
      <c r="AN992" s="169" t="s">
        <v>80</v>
      </c>
      <c r="AO992" s="169" t="s">
        <v>80</v>
      </c>
      <c r="AP992" s="150">
        <f t="shared" si="76"/>
        <v>0</v>
      </c>
      <c r="AQ992" s="252">
        <f>+L992+AF992-AK992</f>
        <v>7600000</v>
      </c>
      <c r="AR992" s="86" t="s">
        <v>115</v>
      </c>
      <c r="AS992" s="143">
        <v>0</v>
      </c>
      <c r="AT992" s="203" t="s">
        <v>80</v>
      </c>
      <c r="AU992" s="248">
        <v>5700000</v>
      </c>
      <c r="AV992" s="364">
        <f t="shared" si="74"/>
        <v>1900000</v>
      </c>
      <c r="AW992" s="133">
        <f t="shared" si="75"/>
        <v>0.75</v>
      </c>
      <c r="AX992" s="201" t="s">
        <v>80</v>
      </c>
      <c r="AY992" s="86" t="s">
        <v>72</v>
      </c>
      <c r="AZ992" s="145" t="s">
        <v>15938</v>
      </c>
      <c r="BA992" s="81" t="s">
        <v>71</v>
      </c>
      <c r="BB992" s="81" t="s">
        <v>71</v>
      </c>
    </row>
    <row r="993" spans="2:54" s="296" customFormat="1" ht="15" customHeight="1" x14ac:dyDescent="0.2">
      <c r="B993" s="247">
        <v>2023</v>
      </c>
      <c r="C993" s="81">
        <v>891780111</v>
      </c>
      <c r="D993" s="82" t="s">
        <v>68</v>
      </c>
      <c r="E993" s="144" t="s">
        <v>15939</v>
      </c>
      <c r="F993" s="145" t="s">
        <v>15940</v>
      </c>
      <c r="G993" s="138">
        <v>0</v>
      </c>
      <c r="H993" s="145"/>
      <c r="I993" s="86" t="s">
        <v>78</v>
      </c>
      <c r="J993" s="81" t="s">
        <v>1527</v>
      </c>
      <c r="K993" s="141" t="s">
        <v>15941</v>
      </c>
      <c r="L993" s="567">
        <f>VLOOKUP(E993,'[4]VALOR DE LA ORDEN'!$A:$B,2,FALSE)</f>
        <v>10000000</v>
      </c>
      <c r="M993" s="81" t="s">
        <v>73</v>
      </c>
      <c r="N993" s="145"/>
      <c r="O993" s="87" t="s">
        <v>13853</v>
      </c>
      <c r="P993" s="87">
        <v>1082852952</v>
      </c>
      <c r="Q993" s="150">
        <v>1683</v>
      </c>
      <c r="R993" s="169">
        <v>45142</v>
      </c>
      <c r="S993" s="252">
        <v>1969350000</v>
      </c>
      <c r="T993" s="169">
        <v>45142</v>
      </c>
      <c r="U993" s="566">
        <f>L993</f>
        <v>10000000</v>
      </c>
      <c r="V993" s="86" t="s">
        <v>70</v>
      </c>
      <c r="W993" s="150">
        <v>85465146</v>
      </c>
      <c r="X993" s="87" t="s">
        <v>11756</v>
      </c>
      <c r="Y993" s="145"/>
      <c r="Z993" s="201">
        <v>45142</v>
      </c>
      <c r="AA993" s="201">
        <v>45142</v>
      </c>
      <c r="AB993" s="201" t="s">
        <v>80</v>
      </c>
      <c r="AC993" s="201">
        <v>45260</v>
      </c>
      <c r="AD993" s="150">
        <f t="shared" si="72"/>
        <v>118</v>
      </c>
      <c r="AE993" s="150">
        <v>0</v>
      </c>
      <c r="AF993" s="567">
        <v>0</v>
      </c>
      <c r="AG993" s="150">
        <v>0</v>
      </c>
      <c r="AH993" s="156" t="s">
        <v>80</v>
      </c>
      <c r="AI993" s="150">
        <f t="shared" si="73"/>
        <v>0</v>
      </c>
      <c r="AJ993" s="143">
        <v>0</v>
      </c>
      <c r="AK993" s="248">
        <v>0</v>
      </c>
      <c r="AL993" s="86" t="s">
        <v>80</v>
      </c>
      <c r="AM993" s="150">
        <v>0</v>
      </c>
      <c r="AN993" s="169" t="s">
        <v>80</v>
      </c>
      <c r="AO993" s="169" t="s">
        <v>80</v>
      </c>
      <c r="AP993" s="150">
        <f t="shared" si="76"/>
        <v>0</v>
      </c>
      <c r="AQ993" s="252">
        <f>+L993+AF993-AK993</f>
        <v>10000000</v>
      </c>
      <c r="AR993" s="86" t="s">
        <v>115</v>
      </c>
      <c r="AS993" s="143">
        <v>0</v>
      </c>
      <c r="AT993" s="203" t="s">
        <v>80</v>
      </c>
      <c r="AU993" s="248">
        <v>7500000</v>
      </c>
      <c r="AV993" s="364">
        <f t="shared" si="74"/>
        <v>2500000</v>
      </c>
      <c r="AW993" s="133">
        <f t="shared" si="75"/>
        <v>0.75</v>
      </c>
      <c r="AX993" s="201" t="s">
        <v>80</v>
      </c>
      <c r="AY993" s="86" t="s">
        <v>72</v>
      </c>
      <c r="AZ993" s="145" t="s">
        <v>15942</v>
      </c>
      <c r="BA993" s="81" t="s">
        <v>71</v>
      </c>
      <c r="BB993" s="81" t="s">
        <v>71</v>
      </c>
    </row>
    <row r="994" spans="2:54" s="296" customFormat="1" ht="15" customHeight="1" x14ac:dyDescent="0.2">
      <c r="B994" s="247">
        <v>2023</v>
      </c>
      <c r="C994" s="81">
        <v>891780111</v>
      </c>
      <c r="D994" s="82" t="s">
        <v>68</v>
      </c>
      <c r="E994" s="144" t="s">
        <v>15943</v>
      </c>
      <c r="F994" s="145" t="s">
        <v>15944</v>
      </c>
      <c r="G994" s="138">
        <v>0</v>
      </c>
      <c r="H994" s="145"/>
      <c r="I994" s="86" t="s">
        <v>78</v>
      </c>
      <c r="J994" s="81" t="s">
        <v>1527</v>
      </c>
      <c r="K994" s="141" t="s">
        <v>15945</v>
      </c>
      <c r="L994" s="567">
        <f>VLOOKUP(E994,'[4]VALOR DE LA ORDEN'!$A:$B,2,FALSE)</f>
        <v>7600000</v>
      </c>
      <c r="M994" s="81" t="s">
        <v>73</v>
      </c>
      <c r="N994" s="145"/>
      <c r="O994" s="87" t="s">
        <v>13594</v>
      </c>
      <c r="P994" s="87">
        <v>1082882138</v>
      </c>
      <c r="Q994" s="150">
        <v>1683</v>
      </c>
      <c r="R994" s="169">
        <v>45142</v>
      </c>
      <c r="S994" s="252">
        <v>1969350000</v>
      </c>
      <c r="T994" s="169">
        <v>45142</v>
      </c>
      <c r="U994" s="566">
        <f>L994</f>
        <v>7600000</v>
      </c>
      <c r="V994" s="86" t="s">
        <v>70</v>
      </c>
      <c r="W994" s="143">
        <v>45507423</v>
      </c>
      <c r="X994" s="87" t="s">
        <v>12105</v>
      </c>
      <c r="Y994" s="145"/>
      <c r="Z994" s="201">
        <v>45142</v>
      </c>
      <c r="AA994" s="201">
        <v>45142</v>
      </c>
      <c r="AB994" s="201" t="s">
        <v>80</v>
      </c>
      <c r="AC994" s="201">
        <v>45260</v>
      </c>
      <c r="AD994" s="150">
        <f t="shared" si="72"/>
        <v>118</v>
      </c>
      <c r="AE994" s="150">
        <v>0</v>
      </c>
      <c r="AF994" s="567">
        <v>0</v>
      </c>
      <c r="AG994" s="150">
        <v>0</v>
      </c>
      <c r="AH994" s="156" t="s">
        <v>80</v>
      </c>
      <c r="AI994" s="150">
        <f t="shared" si="73"/>
        <v>0</v>
      </c>
      <c r="AJ994" s="143">
        <v>0</v>
      </c>
      <c r="AK994" s="248">
        <v>0</v>
      </c>
      <c r="AL994" s="86" t="s">
        <v>80</v>
      </c>
      <c r="AM994" s="150">
        <v>0</v>
      </c>
      <c r="AN994" s="169" t="s">
        <v>80</v>
      </c>
      <c r="AO994" s="169" t="s">
        <v>80</v>
      </c>
      <c r="AP994" s="150">
        <f t="shared" si="76"/>
        <v>0</v>
      </c>
      <c r="AQ994" s="252">
        <f>+L994+AF994-AK994</f>
        <v>7600000</v>
      </c>
      <c r="AR994" s="86" t="s">
        <v>115</v>
      </c>
      <c r="AS994" s="143">
        <v>0</v>
      </c>
      <c r="AT994" s="203" t="s">
        <v>80</v>
      </c>
      <c r="AU994" s="248">
        <v>5700000</v>
      </c>
      <c r="AV994" s="364">
        <f t="shared" si="74"/>
        <v>1900000</v>
      </c>
      <c r="AW994" s="133">
        <f t="shared" si="75"/>
        <v>0.75</v>
      </c>
      <c r="AX994" s="201" t="s">
        <v>80</v>
      </c>
      <c r="AY994" s="86" t="s">
        <v>72</v>
      </c>
      <c r="AZ994" s="145" t="s">
        <v>15946</v>
      </c>
      <c r="BA994" s="81" t="s">
        <v>71</v>
      </c>
      <c r="BB994" s="81" t="s">
        <v>71</v>
      </c>
    </row>
    <row r="995" spans="2:54" s="296" customFormat="1" ht="15" customHeight="1" x14ac:dyDescent="0.2">
      <c r="B995" s="247">
        <v>2023</v>
      </c>
      <c r="C995" s="81">
        <v>891780111</v>
      </c>
      <c r="D995" s="82" t="s">
        <v>68</v>
      </c>
      <c r="E995" s="144" t="s">
        <v>15947</v>
      </c>
      <c r="F995" s="145" t="s">
        <v>15948</v>
      </c>
      <c r="G995" s="138">
        <v>0</v>
      </c>
      <c r="H995" s="145"/>
      <c r="I995" s="86" t="s">
        <v>78</v>
      </c>
      <c r="J995" s="81" t="s">
        <v>1527</v>
      </c>
      <c r="K995" s="141" t="s">
        <v>15945</v>
      </c>
      <c r="L995" s="567">
        <f>VLOOKUP(E995,'[4]VALOR DE LA ORDEN'!$A:$B,2,FALSE)</f>
        <v>7600000</v>
      </c>
      <c r="M995" s="81" t="s">
        <v>73</v>
      </c>
      <c r="N995" s="145"/>
      <c r="O995" s="87" t="s">
        <v>13734</v>
      </c>
      <c r="P995" s="87">
        <v>1085227404</v>
      </c>
      <c r="Q995" s="150">
        <v>1683</v>
      </c>
      <c r="R995" s="169">
        <v>45142</v>
      </c>
      <c r="S995" s="252">
        <v>1969350000</v>
      </c>
      <c r="T995" s="169">
        <v>45142</v>
      </c>
      <c r="U995" s="566">
        <f>L995</f>
        <v>7600000</v>
      </c>
      <c r="V995" s="86" t="s">
        <v>70</v>
      </c>
      <c r="W995" s="143">
        <v>45507423</v>
      </c>
      <c r="X995" s="87" t="s">
        <v>12105</v>
      </c>
      <c r="Y995" s="145"/>
      <c r="Z995" s="201">
        <v>45142</v>
      </c>
      <c r="AA995" s="201">
        <v>45142</v>
      </c>
      <c r="AB995" s="201" t="s">
        <v>80</v>
      </c>
      <c r="AC995" s="201">
        <v>45260</v>
      </c>
      <c r="AD995" s="150">
        <f t="shared" si="72"/>
        <v>118</v>
      </c>
      <c r="AE995" s="150">
        <v>0</v>
      </c>
      <c r="AF995" s="567">
        <v>0</v>
      </c>
      <c r="AG995" s="150">
        <v>0</v>
      </c>
      <c r="AH995" s="156" t="s">
        <v>80</v>
      </c>
      <c r="AI995" s="150">
        <f t="shared" si="73"/>
        <v>0</v>
      </c>
      <c r="AJ995" s="143">
        <v>0</v>
      </c>
      <c r="AK995" s="248">
        <v>0</v>
      </c>
      <c r="AL995" s="86" t="s">
        <v>80</v>
      </c>
      <c r="AM995" s="150">
        <v>0</v>
      </c>
      <c r="AN995" s="169" t="s">
        <v>80</v>
      </c>
      <c r="AO995" s="169" t="s">
        <v>80</v>
      </c>
      <c r="AP995" s="150">
        <f t="shared" si="76"/>
        <v>0</v>
      </c>
      <c r="AQ995" s="252">
        <f>+L995+AF995-AK995</f>
        <v>7600000</v>
      </c>
      <c r="AR995" s="86" t="s">
        <v>115</v>
      </c>
      <c r="AS995" s="143">
        <v>0</v>
      </c>
      <c r="AT995" s="203" t="s">
        <v>80</v>
      </c>
      <c r="AU995" s="248">
        <v>5700000</v>
      </c>
      <c r="AV995" s="364">
        <f t="shared" si="74"/>
        <v>1900000</v>
      </c>
      <c r="AW995" s="133">
        <f t="shared" si="75"/>
        <v>0.75</v>
      </c>
      <c r="AX995" s="201" t="s">
        <v>80</v>
      </c>
      <c r="AY995" s="86" t="s">
        <v>72</v>
      </c>
      <c r="AZ995" s="145" t="s">
        <v>15949</v>
      </c>
      <c r="BA995" s="81" t="s">
        <v>71</v>
      </c>
      <c r="BB995" s="81" t="s">
        <v>71</v>
      </c>
    </row>
    <row r="996" spans="2:54" s="296" customFormat="1" ht="15" customHeight="1" x14ac:dyDescent="0.2">
      <c r="B996" s="247">
        <v>2023</v>
      </c>
      <c r="C996" s="81">
        <v>891780111</v>
      </c>
      <c r="D996" s="82" t="s">
        <v>68</v>
      </c>
      <c r="E996" s="144" t="s">
        <v>15950</v>
      </c>
      <c r="F996" s="145" t="s">
        <v>15951</v>
      </c>
      <c r="G996" s="138">
        <v>0</v>
      </c>
      <c r="H996" s="145"/>
      <c r="I996" s="86" t="s">
        <v>78</v>
      </c>
      <c r="J996" s="81" t="s">
        <v>1527</v>
      </c>
      <c r="K996" s="141" t="s">
        <v>15952</v>
      </c>
      <c r="L996" s="567">
        <f>VLOOKUP(E996,'[4]VALOR DE LA ORDEN'!$A:$B,2,FALSE)</f>
        <v>7600000</v>
      </c>
      <c r="M996" s="81" t="s">
        <v>73</v>
      </c>
      <c r="N996" s="145"/>
      <c r="O996" s="87" t="s">
        <v>13726</v>
      </c>
      <c r="P996" s="87">
        <v>57430388</v>
      </c>
      <c r="Q996" s="150">
        <v>1683</v>
      </c>
      <c r="R996" s="169">
        <v>45142</v>
      </c>
      <c r="S996" s="252">
        <v>1969350000</v>
      </c>
      <c r="T996" s="169">
        <v>45142</v>
      </c>
      <c r="U996" s="566">
        <f>L996</f>
        <v>7600000</v>
      </c>
      <c r="V996" s="86" t="s">
        <v>70</v>
      </c>
      <c r="W996" s="143">
        <v>45507423</v>
      </c>
      <c r="X996" s="87" t="s">
        <v>12105</v>
      </c>
      <c r="Y996" s="145"/>
      <c r="Z996" s="201">
        <v>45142</v>
      </c>
      <c r="AA996" s="201">
        <v>45142</v>
      </c>
      <c r="AB996" s="201" t="s">
        <v>80</v>
      </c>
      <c r="AC996" s="201">
        <v>45260</v>
      </c>
      <c r="AD996" s="150">
        <f t="shared" si="72"/>
        <v>118</v>
      </c>
      <c r="AE996" s="150">
        <v>0</v>
      </c>
      <c r="AF996" s="567">
        <v>0</v>
      </c>
      <c r="AG996" s="150">
        <v>0</v>
      </c>
      <c r="AH996" s="156" t="s">
        <v>80</v>
      </c>
      <c r="AI996" s="150">
        <f t="shared" si="73"/>
        <v>0</v>
      </c>
      <c r="AJ996" s="143">
        <v>0</v>
      </c>
      <c r="AK996" s="248">
        <v>0</v>
      </c>
      <c r="AL996" s="86" t="s">
        <v>80</v>
      </c>
      <c r="AM996" s="150">
        <v>0</v>
      </c>
      <c r="AN996" s="169" t="s">
        <v>80</v>
      </c>
      <c r="AO996" s="169" t="s">
        <v>80</v>
      </c>
      <c r="AP996" s="150">
        <f t="shared" si="76"/>
        <v>0</v>
      </c>
      <c r="AQ996" s="252">
        <f>+L996+AF996-AK996</f>
        <v>7600000</v>
      </c>
      <c r="AR996" s="86" t="s">
        <v>115</v>
      </c>
      <c r="AS996" s="143">
        <v>0</v>
      </c>
      <c r="AT996" s="203" t="s">
        <v>80</v>
      </c>
      <c r="AU996" s="248">
        <v>5700000</v>
      </c>
      <c r="AV996" s="364">
        <f t="shared" si="74"/>
        <v>1900000</v>
      </c>
      <c r="AW996" s="133">
        <f t="shared" si="75"/>
        <v>0.75</v>
      </c>
      <c r="AX996" s="201" t="s">
        <v>80</v>
      </c>
      <c r="AY996" s="86" t="s">
        <v>72</v>
      </c>
      <c r="AZ996" s="145" t="s">
        <v>15953</v>
      </c>
      <c r="BA996" s="81" t="s">
        <v>71</v>
      </c>
      <c r="BB996" s="81" t="s">
        <v>71</v>
      </c>
    </row>
    <row r="997" spans="2:54" s="296" customFormat="1" ht="15" customHeight="1" x14ac:dyDescent="0.2">
      <c r="B997" s="247">
        <v>2023</v>
      </c>
      <c r="C997" s="81">
        <v>891780111</v>
      </c>
      <c r="D997" s="82" t="s">
        <v>68</v>
      </c>
      <c r="E997" s="144" t="s">
        <v>15954</v>
      </c>
      <c r="F997" s="145" t="s">
        <v>15955</v>
      </c>
      <c r="G997" s="138">
        <v>0</v>
      </c>
      <c r="H997" s="145"/>
      <c r="I997" s="86" t="s">
        <v>78</v>
      </c>
      <c r="J997" s="81" t="s">
        <v>1527</v>
      </c>
      <c r="K997" s="141" t="s">
        <v>15956</v>
      </c>
      <c r="L997" s="567">
        <f>VLOOKUP(E997,'[4]VALOR DE LA ORDEN'!$A:$B,2,FALSE)</f>
        <v>7600000</v>
      </c>
      <c r="M997" s="81" t="s">
        <v>73</v>
      </c>
      <c r="N997" s="145"/>
      <c r="O997" s="87" t="s">
        <v>13579</v>
      </c>
      <c r="P997" s="87">
        <v>36552336</v>
      </c>
      <c r="Q997" s="150">
        <v>1683</v>
      </c>
      <c r="R997" s="169">
        <v>45142</v>
      </c>
      <c r="S997" s="252">
        <v>1969350000</v>
      </c>
      <c r="T997" s="169">
        <v>45142</v>
      </c>
      <c r="U997" s="566">
        <f>L997</f>
        <v>7600000</v>
      </c>
      <c r="V997" s="86" t="s">
        <v>70</v>
      </c>
      <c r="W997" s="143">
        <v>45507423</v>
      </c>
      <c r="X997" s="87" t="s">
        <v>12105</v>
      </c>
      <c r="Y997" s="145"/>
      <c r="Z997" s="201">
        <v>45142</v>
      </c>
      <c r="AA997" s="201">
        <v>45142</v>
      </c>
      <c r="AB997" s="201" t="s">
        <v>80</v>
      </c>
      <c r="AC997" s="201">
        <v>45260</v>
      </c>
      <c r="AD997" s="150">
        <f t="shared" si="72"/>
        <v>118</v>
      </c>
      <c r="AE997" s="150">
        <v>0</v>
      </c>
      <c r="AF997" s="567">
        <v>0</v>
      </c>
      <c r="AG997" s="150">
        <v>0</v>
      </c>
      <c r="AH997" s="156" t="s">
        <v>80</v>
      </c>
      <c r="AI997" s="150">
        <f t="shared" si="73"/>
        <v>0</v>
      </c>
      <c r="AJ997" s="143">
        <v>0</v>
      </c>
      <c r="AK997" s="248">
        <v>0</v>
      </c>
      <c r="AL997" s="86" t="s">
        <v>80</v>
      </c>
      <c r="AM997" s="150">
        <v>0</v>
      </c>
      <c r="AN997" s="169" t="s">
        <v>80</v>
      </c>
      <c r="AO997" s="169" t="s">
        <v>80</v>
      </c>
      <c r="AP997" s="150">
        <f t="shared" si="76"/>
        <v>0</v>
      </c>
      <c r="AQ997" s="252">
        <f>+L997+AF997-AK997</f>
        <v>7600000</v>
      </c>
      <c r="AR997" s="86" t="s">
        <v>115</v>
      </c>
      <c r="AS997" s="143">
        <v>0</v>
      </c>
      <c r="AT997" s="203" t="s">
        <v>80</v>
      </c>
      <c r="AU997" s="248">
        <v>5700000</v>
      </c>
      <c r="AV997" s="364">
        <f t="shared" si="74"/>
        <v>1900000</v>
      </c>
      <c r="AW997" s="133">
        <f t="shared" si="75"/>
        <v>0.75</v>
      </c>
      <c r="AX997" s="201" t="s">
        <v>80</v>
      </c>
      <c r="AY997" s="86" t="s">
        <v>72</v>
      </c>
      <c r="AZ997" s="145" t="s">
        <v>15957</v>
      </c>
      <c r="BA997" s="81" t="s">
        <v>71</v>
      </c>
      <c r="BB997" s="81" t="s">
        <v>71</v>
      </c>
    </row>
    <row r="998" spans="2:54" s="296" customFormat="1" ht="15" customHeight="1" x14ac:dyDescent="0.2">
      <c r="B998" s="247">
        <v>2023</v>
      </c>
      <c r="C998" s="81">
        <v>891780111</v>
      </c>
      <c r="D998" s="82" t="s">
        <v>68</v>
      </c>
      <c r="E998" s="144" t="s">
        <v>15958</v>
      </c>
      <c r="F998" s="145" t="s">
        <v>15959</v>
      </c>
      <c r="G998" s="138">
        <v>0</v>
      </c>
      <c r="H998" s="145"/>
      <c r="I998" s="86" t="s">
        <v>78</v>
      </c>
      <c r="J998" s="81" t="s">
        <v>1527</v>
      </c>
      <c r="K998" s="141" t="s">
        <v>15945</v>
      </c>
      <c r="L998" s="567">
        <f>VLOOKUP(E998,'[4]VALOR DE LA ORDEN'!$A:$B,2,FALSE)</f>
        <v>7600000</v>
      </c>
      <c r="M998" s="81" t="s">
        <v>73</v>
      </c>
      <c r="N998" s="145"/>
      <c r="O998" s="87" t="s">
        <v>13730</v>
      </c>
      <c r="P998" s="87">
        <v>57428677</v>
      </c>
      <c r="Q998" s="150">
        <v>1683</v>
      </c>
      <c r="R998" s="169">
        <v>45142</v>
      </c>
      <c r="S998" s="252">
        <v>1969350000</v>
      </c>
      <c r="T998" s="169">
        <v>45142</v>
      </c>
      <c r="U998" s="566">
        <f>L998</f>
        <v>7600000</v>
      </c>
      <c r="V998" s="86" t="s">
        <v>70</v>
      </c>
      <c r="W998" s="143">
        <v>45507423</v>
      </c>
      <c r="X998" s="87" t="s">
        <v>12105</v>
      </c>
      <c r="Y998" s="145"/>
      <c r="Z998" s="201">
        <v>45142</v>
      </c>
      <c r="AA998" s="201">
        <v>45142</v>
      </c>
      <c r="AB998" s="201" t="s">
        <v>80</v>
      </c>
      <c r="AC998" s="201">
        <v>45260</v>
      </c>
      <c r="AD998" s="150">
        <f t="shared" si="72"/>
        <v>118</v>
      </c>
      <c r="AE998" s="150">
        <v>0</v>
      </c>
      <c r="AF998" s="567">
        <v>0</v>
      </c>
      <c r="AG998" s="150">
        <v>0</v>
      </c>
      <c r="AH998" s="156" t="s">
        <v>80</v>
      </c>
      <c r="AI998" s="150">
        <f t="shared" si="73"/>
        <v>0</v>
      </c>
      <c r="AJ998" s="143">
        <v>0</v>
      </c>
      <c r="AK998" s="248">
        <v>0</v>
      </c>
      <c r="AL998" s="86" t="s">
        <v>80</v>
      </c>
      <c r="AM998" s="150">
        <v>0</v>
      </c>
      <c r="AN998" s="169" t="s">
        <v>80</v>
      </c>
      <c r="AO998" s="169" t="s">
        <v>80</v>
      </c>
      <c r="AP998" s="150">
        <f t="shared" si="76"/>
        <v>0</v>
      </c>
      <c r="AQ998" s="252">
        <f>+L998+AF998-AK998</f>
        <v>7600000</v>
      </c>
      <c r="AR998" s="86" t="s">
        <v>115</v>
      </c>
      <c r="AS998" s="143">
        <v>0</v>
      </c>
      <c r="AT998" s="203" t="s">
        <v>80</v>
      </c>
      <c r="AU998" s="248">
        <v>5700000</v>
      </c>
      <c r="AV998" s="364">
        <f t="shared" si="74"/>
        <v>1900000</v>
      </c>
      <c r="AW998" s="133">
        <f t="shared" si="75"/>
        <v>0.75</v>
      </c>
      <c r="AX998" s="201" t="s">
        <v>80</v>
      </c>
      <c r="AY998" s="86" t="s">
        <v>72</v>
      </c>
      <c r="AZ998" s="145" t="s">
        <v>15960</v>
      </c>
      <c r="BA998" s="81" t="s">
        <v>71</v>
      </c>
      <c r="BB998" s="81" t="s">
        <v>71</v>
      </c>
    </row>
    <row r="999" spans="2:54" s="296" customFormat="1" ht="15" customHeight="1" x14ac:dyDescent="0.2">
      <c r="B999" s="247">
        <v>2023</v>
      </c>
      <c r="C999" s="81">
        <v>891780111</v>
      </c>
      <c r="D999" s="82" t="s">
        <v>68</v>
      </c>
      <c r="E999" s="144" t="s">
        <v>15961</v>
      </c>
      <c r="F999" s="145" t="s">
        <v>15962</v>
      </c>
      <c r="G999" s="138">
        <v>0</v>
      </c>
      <c r="H999" s="145"/>
      <c r="I999" s="86" t="s">
        <v>78</v>
      </c>
      <c r="J999" s="81" t="s">
        <v>1527</v>
      </c>
      <c r="K999" s="141" t="s">
        <v>15963</v>
      </c>
      <c r="L999" s="567">
        <f>VLOOKUP(E999,'[4]VALOR DE LA ORDEN'!$A:$B,2,FALSE)</f>
        <v>11200000</v>
      </c>
      <c r="M999" s="81" t="s">
        <v>73</v>
      </c>
      <c r="N999" s="145"/>
      <c r="O999" s="87" t="s">
        <v>14099</v>
      </c>
      <c r="P999" s="87">
        <v>1082905227</v>
      </c>
      <c r="Q999" s="150">
        <v>1683</v>
      </c>
      <c r="R999" s="169">
        <v>45142</v>
      </c>
      <c r="S999" s="252">
        <v>1969350000</v>
      </c>
      <c r="T999" s="169">
        <v>45142</v>
      </c>
      <c r="U999" s="566">
        <f>L999</f>
        <v>11200000</v>
      </c>
      <c r="V999" s="86" t="s">
        <v>70</v>
      </c>
      <c r="W999" s="143">
        <v>72175281</v>
      </c>
      <c r="X999" s="87" t="s">
        <v>10639</v>
      </c>
      <c r="Y999" s="145"/>
      <c r="Z999" s="201">
        <v>45142</v>
      </c>
      <c r="AA999" s="201">
        <v>45142</v>
      </c>
      <c r="AB999" s="201" t="s">
        <v>80</v>
      </c>
      <c r="AC999" s="201">
        <v>45260</v>
      </c>
      <c r="AD999" s="150">
        <f t="shared" si="72"/>
        <v>118</v>
      </c>
      <c r="AE999" s="150">
        <v>0</v>
      </c>
      <c r="AF999" s="567">
        <v>0</v>
      </c>
      <c r="AG999" s="150">
        <v>0</v>
      </c>
      <c r="AH999" s="156" t="s">
        <v>80</v>
      </c>
      <c r="AI999" s="150">
        <f t="shared" si="73"/>
        <v>0</v>
      </c>
      <c r="AJ999" s="143">
        <v>0</v>
      </c>
      <c r="AK999" s="248">
        <v>0</v>
      </c>
      <c r="AL999" s="86" t="s">
        <v>80</v>
      </c>
      <c r="AM999" s="150">
        <v>0</v>
      </c>
      <c r="AN999" s="169" t="s">
        <v>80</v>
      </c>
      <c r="AO999" s="169" t="s">
        <v>80</v>
      </c>
      <c r="AP999" s="150">
        <f t="shared" si="76"/>
        <v>0</v>
      </c>
      <c r="AQ999" s="252">
        <f>+L999+AF999-AK999</f>
        <v>11200000</v>
      </c>
      <c r="AR999" s="86" t="s">
        <v>115</v>
      </c>
      <c r="AS999" s="143">
        <v>0</v>
      </c>
      <c r="AT999" s="203" t="s">
        <v>80</v>
      </c>
      <c r="AU999" s="248">
        <v>8400000</v>
      </c>
      <c r="AV999" s="364">
        <f t="shared" si="74"/>
        <v>2800000</v>
      </c>
      <c r="AW999" s="133">
        <f t="shared" si="75"/>
        <v>0.75</v>
      </c>
      <c r="AX999" s="201" t="s">
        <v>80</v>
      </c>
      <c r="AY999" s="86" t="s">
        <v>72</v>
      </c>
      <c r="AZ999" s="145" t="s">
        <v>15964</v>
      </c>
      <c r="BA999" s="81" t="s">
        <v>71</v>
      </c>
      <c r="BB999" s="81" t="s">
        <v>71</v>
      </c>
    </row>
    <row r="1000" spans="2:54" s="296" customFormat="1" ht="15" customHeight="1" x14ac:dyDescent="0.2">
      <c r="B1000" s="247">
        <v>2023</v>
      </c>
      <c r="C1000" s="81">
        <v>891780111</v>
      </c>
      <c r="D1000" s="82" t="s">
        <v>68</v>
      </c>
      <c r="E1000" s="144" t="s">
        <v>15965</v>
      </c>
      <c r="F1000" s="145" t="s">
        <v>15966</v>
      </c>
      <c r="G1000" s="138">
        <v>0</v>
      </c>
      <c r="H1000" s="145"/>
      <c r="I1000" s="86" t="s">
        <v>78</v>
      </c>
      <c r="J1000" s="81" t="s">
        <v>1527</v>
      </c>
      <c r="K1000" s="141" t="s">
        <v>15967</v>
      </c>
      <c r="L1000" s="567">
        <f>VLOOKUP(E1000,'[4]VALOR DE LA ORDEN'!$A:$B,2,FALSE)</f>
        <v>8800000</v>
      </c>
      <c r="M1000" s="81" t="s">
        <v>73</v>
      </c>
      <c r="N1000" s="145"/>
      <c r="O1000" s="87" t="s">
        <v>12926</v>
      </c>
      <c r="P1000" s="87">
        <v>93373218</v>
      </c>
      <c r="Q1000" s="150">
        <v>1683</v>
      </c>
      <c r="R1000" s="169">
        <v>45142</v>
      </c>
      <c r="S1000" s="252">
        <v>1969350000</v>
      </c>
      <c r="T1000" s="169">
        <v>45142</v>
      </c>
      <c r="U1000" s="566">
        <f>L1000</f>
        <v>8800000</v>
      </c>
      <c r="V1000" s="86" t="s">
        <v>70</v>
      </c>
      <c r="W1000" s="143">
        <v>85152695</v>
      </c>
      <c r="X1000" s="87" t="s">
        <v>12193</v>
      </c>
      <c r="Y1000" s="145"/>
      <c r="Z1000" s="201">
        <v>45142</v>
      </c>
      <c r="AA1000" s="201">
        <v>45142</v>
      </c>
      <c r="AB1000" s="201" t="s">
        <v>80</v>
      </c>
      <c r="AC1000" s="201">
        <v>45260</v>
      </c>
      <c r="AD1000" s="150">
        <f t="shared" si="72"/>
        <v>118</v>
      </c>
      <c r="AE1000" s="150">
        <v>0</v>
      </c>
      <c r="AF1000" s="567">
        <v>0</v>
      </c>
      <c r="AG1000" s="150">
        <v>0</v>
      </c>
      <c r="AH1000" s="156" t="s">
        <v>80</v>
      </c>
      <c r="AI1000" s="150">
        <f t="shared" si="73"/>
        <v>0</v>
      </c>
      <c r="AJ1000" s="143">
        <v>0</v>
      </c>
      <c r="AK1000" s="248">
        <v>0</v>
      </c>
      <c r="AL1000" s="86" t="s">
        <v>80</v>
      </c>
      <c r="AM1000" s="150">
        <v>0</v>
      </c>
      <c r="AN1000" s="169" t="s">
        <v>80</v>
      </c>
      <c r="AO1000" s="169" t="s">
        <v>80</v>
      </c>
      <c r="AP1000" s="150">
        <f t="shared" si="76"/>
        <v>0</v>
      </c>
      <c r="AQ1000" s="252">
        <f>+L1000+AF1000-AK1000</f>
        <v>8800000</v>
      </c>
      <c r="AR1000" s="86" t="s">
        <v>115</v>
      </c>
      <c r="AS1000" s="143">
        <v>0</v>
      </c>
      <c r="AT1000" s="203" t="s">
        <v>80</v>
      </c>
      <c r="AU1000" s="248">
        <v>6600000</v>
      </c>
      <c r="AV1000" s="364">
        <f t="shared" si="74"/>
        <v>2200000</v>
      </c>
      <c r="AW1000" s="133">
        <f t="shared" si="75"/>
        <v>0.75</v>
      </c>
      <c r="AX1000" s="201" t="s">
        <v>80</v>
      </c>
      <c r="AY1000" s="86" t="s">
        <v>72</v>
      </c>
      <c r="AZ1000" s="145" t="s">
        <v>15968</v>
      </c>
      <c r="BA1000" s="81" t="s">
        <v>71</v>
      </c>
      <c r="BB1000" s="81" t="s">
        <v>71</v>
      </c>
    </row>
    <row r="1001" spans="2:54" s="296" customFormat="1" ht="15" customHeight="1" x14ac:dyDescent="0.2">
      <c r="B1001" s="247">
        <v>2023</v>
      </c>
      <c r="C1001" s="81">
        <v>891780111</v>
      </c>
      <c r="D1001" s="82" t="s">
        <v>68</v>
      </c>
      <c r="E1001" s="144" t="s">
        <v>15969</v>
      </c>
      <c r="F1001" s="145" t="s">
        <v>15970</v>
      </c>
      <c r="G1001" s="138">
        <v>0</v>
      </c>
      <c r="H1001" s="145"/>
      <c r="I1001" s="86" t="s">
        <v>78</v>
      </c>
      <c r="J1001" s="81" t="s">
        <v>1527</v>
      </c>
      <c r="K1001" s="141" t="s">
        <v>15971</v>
      </c>
      <c r="L1001" s="567">
        <f>VLOOKUP(E1001,'[4]VALOR DE LA ORDEN'!$A:$B,2,FALSE)</f>
        <v>7600000</v>
      </c>
      <c r="M1001" s="81" t="s">
        <v>73</v>
      </c>
      <c r="N1001" s="145"/>
      <c r="O1001" s="87" t="s">
        <v>14496</v>
      </c>
      <c r="P1001" s="87">
        <v>1082966872</v>
      </c>
      <c r="Q1001" s="150">
        <v>1683</v>
      </c>
      <c r="R1001" s="169">
        <v>45142</v>
      </c>
      <c r="S1001" s="252">
        <v>1969350000</v>
      </c>
      <c r="T1001" s="169">
        <v>45142</v>
      </c>
      <c r="U1001" s="566">
        <f>L1001</f>
        <v>7600000</v>
      </c>
      <c r="V1001" s="86" t="s">
        <v>70</v>
      </c>
      <c r="W1001" s="143">
        <v>36564011</v>
      </c>
      <c r="X1001" s="87" t="s">
        <v>9795</v>
      </c>
      <c r="Y1001" s="145"/>
      <c r="Z1001" s="201">
        <v>45142</v>
      </c>
      <c r="AA1001" s="201">
        <v>45142</v>
      </c>
      <c r="AB1001" s="201" t="s">
        <v>80</v>
      </c>
      <c r="AC1001" s="201">
        <v>45260</v>
      </c>
      <c r="AD1001" s="150">
        <f t="shared" si="72"/>
        <v>118</v>
      </c>
      <c r="AE1001" s="150">
        <v>0</v>
      </c>
      <c r="AF1001" s="567">
        <v>0</v>
      </c>
      <c r="AG1001" s="150">
        <v>0</v>
      </c>
      <c r="AH1001" s="156" t="s">
        <v>80</v>
      </c>
      <c r="AI1001" s="150">
        <f t="shared" si="73"/>
        <v>0</v>
      </c>
      <c r="AJ1001" s="143">
        <v>0</v>
      </c>
      <c r="AK1001" s="248">
        <v>0</v>
      </c>
      <c r="AL1001" s="86" t="s">
        <v>80</v>
      </c>
      <c r="AM1001" s="150">
        <v>0</v>
      </c>
      <c r="AN1001" s="169" t="s">
        <v>80</v>
      </c>
      <c r="AO1001" s="169" t="s">
        <v>80</v>
      </c>
      <c r="AP1001" s="150">
        <f t="shared" si="76"/>
        <v>0</v>
      </c>
      <c r="AQ1001" s="252">
        <f>+L1001+AF1001-AK1001</f>
        <v>7600000</v>
      </c>
      <c r="AR1001" s="86" t="s">
        <v>115</v>
      </c>
      <c r="AS1001" s="143">
        <v>0</v>
      </c>
      <c r="AT1001" s="203" t="s">
        <v>80</v>
      </c>
      <c r="AU1001" s="248">
        <v>5700000</v>
      </c>
      <c r="AV1001" s="364">
        <f t="shared" si="74"/>
        <v>1900000</v>
      </c>
      <c r="AW1001" s="133">
        <f t="shared" si="75"/>
        <v>0.75</v>
      </c>
      <c r="AX1001" s="201" t="s">
        <v>80</v>
      </c>
      <c r="AY1001" s="86" t="s">
        <v>72</v>
      </c>
      <c r="AZ1001" s="145" t="s">
        <v>15972</v>
      </c>
      <c r="BA1001" s="81" t="s">
        <v>71</v>
      </c>
      <c r="BB1001" s="81" t="s">
        <v>71</v>
      </c>
    </row>
    <row r="1002" spans="2:54" s="296" customFormat="1" ht="15" customHeight="1" x14ac:dyDescent="0.2">
      <c r="B1002" s="247">
        <v>2023</v>
      </c>
      <c r="C1002" s="81">
        <v>891780111</v>
      </c>
      <c r="D1002" s="82" t="s">
        <v>68</v>
      </c>
      <c r="E1002" s="144" t="s">
        <v>15973</v>
      </c>
      <c r="F1002" s="145" t="s">
        <v>15974</v>
      </c>
      <c r="G1002" s="138">
        <v>0</v>
      </c>
      <c r="H1002" s="145"/>
      <c r="I1002" s="86" t="s">
        <v>78</v>
      </c>
      <c r="J1002" s="81" t="s">
        <v>1527</v>
      </c>
      <c r="K1002" s="141" t="s">
        <v>15771</v>
      </c>
      <c r="L1002" s="567">
        <f>VLOOKUP(E1002,'[4]VALOR DE LA ORDEN'!$A:$B,2,FALSE)</f>
        <v>11600000</v>
      </c>
      <c r="M1002" s="81" t="s">
        <v>73</v>
      </c>
      <c r="N1002" s="145"/>
      <c r="O1002" s="87" t="s">
        <v>15975</v>
      </c>
      <c r="P1002" s="87">
        <v>12554536</v>
      </c>
      <c r="Q1002" s="150">
        <v>1683</v>
      </c>
      <c r="R1002" s="169">
        <v>45142</v>
      </c>
      <c r="S1002" s="252">
        <v>1969350000</v>
      </c>
      <c r="T1002" s="169">
        <v>45142</v>
      </c>
      <c r="U1002" s="566">
        <f>L1002</f>
        <v>11600000</v>
      </c>
      <c r="V1002" s="86" t="s">
        <v>70</v>
      </c>
      <c r="W1002" s="143">
        <v>1082964146</v>
      </c>
      <c r="X1002" s="87" t="s">
        <v>14954</v>
      </c>
      <c r="Y1002" s="145"/>
      <c r="Z1002" s="201">
        <v>45142</v>
      </c>
      <c r="AA1002" s="201">
        <v>45142</v>
      </c>
      <c r="AB1002" s="201" t="s">
        <v>80</v>
      </c>
      <c r="AC1002" s="201">
        <v>45260</v>
      </c>
      <c r="AD1002" s="150">
        <f t="shared" si="72"/>
        <v>118</v>
      </c>
      <c r="AE1002" s="150">
        <v>1</v>
      </c>
      <c r="AF1002" s="567">
        <v>600000</v>
      </c>
      <c r="AG1002" s="150">
        <v>0</v>
      </c>
      <c r="AH1002" s="156" t="s">
        <v>80</v>
      </c>
      <c r="AI1002" s="150">
        <f t="shared" si="73"/>
        <v>0</v>
      </c>
      <c r="AJ1002" s="143">
        <v>0</v>
      </c>
      <c r="AK1002" s="248">
        <v>0</v>
      </c>
      <c r="AL1002" s="86" t="s">
        <v>80</v>
      </c>
      <c r="AM1002" s="150">
        <v>0</v>
      </c>
      <c r="AN1002" s="169" t="s">
        <v>80</v>
      </c>
      <c r="AO1002" s="169" t="s">
        <v>80</v>
      </c>
      <c r="AP1002" s="150">
        <f t="shared" si="76"/>
        <v>0</v>
      </c>
      <c r="AQ1002" s="252">
        <f>+L1002+AF1002-AK1002</f>
        <v>12200000</v>
      </c>
      <c r="AR1002" s="86" t="s">
        <v>115</v>
      </c>
      <c r="AS1002" s="143">
        <v>0</v>
      </c>
      <c r="AT1002" s="203" t="s">
        <v>80</v>
      </c>
      <c r="AU1002" s="248">
        <v>9100000</v>
      </c>
      <c r="AV1002" s="364">
        <f t="shared" si="74"/>
        <v>3100000</v>
      </c>
      <c r="AW1002" s="133">
        <f t="shared" si="75"/>
        <v>0.74590163934426235</v>
      </c>
      <c r="AX1002" s="201" t="s">
        <v>80</v>
      </c>
      <c r="AY1002" s="86" t="s">
        <v>72</v>
      </c>
      <c r="AZ1002" s="145" t="s">
        <v>15976</v>
      </c>
      <c r="BA1002" s="81" t="s">
        <v>71</v>
      </c>
      <c r="BB1002" s="81" t="s">
        <v>71</v>
      </c>
    </row>
    <row r="1003" spans="2:54" s="296" customFormat="1" ht="15" customHeight="1" x14ac:dyDescent="0.2">
      <c r="B1003" s="247">
        <v>2023</v>
      </c>
      <c r="C1003" s="81">
        <v>891780111</v>
      </c>
      <c r="D1003" s="82" t="s">
        <v>68</v>
      </c>
      <c r="E1003" s="144" t="s">
        <v>15977</v>
      </c>
      <c r="F1003" s="145" t="s">
        <v>15978</v>
      </c>
      <c r="G1003" s="138">
        <v>0</v>
      </c>
      <c r="H1003" s="145"/>
      <c r="I1003" s="86" t="s">
        <v>78</v>
      </c>
      <c r="J1003" s="81" t="s">
        <v>1527</v>
      </c>
      <c r="K1003" s="141" t="s">
        <v>15979</v>
      </c>
      <c r="L1003" s="567">
        <f>VLOOKUP(E1003,'[4]VALOR DE LA ORDEN'!$A:$B,2,FALSE)</f>
        <v>8800000</v>
      </c>
      <c r="M1003" s="81" t="s">
        <v>73</v>
      </c>
      <c r="N1003" s="145"/>
      <c r="O1003" s="87" t="s">
        <v>13532</v>
      </c>
      <c r="P1003" s="87">
        <v>84452687</v>
      </c>
      <c r="Q1003" s="150">
        <v>1683</v>
      </c>
      <c r="R1003" s="169">
        <v>45142</v>
      </c>
      <c r="S1003" s="252">
        <v>1969350000</v>
      </c>
      <c r="T1003" s="169">
        <v>45142</v>
      </c>
      <c r="U1003" s="566">
        <f>L1003</f>
        <v>8800000</v>
      </c>
      <c r="V1003" s="86" t="s">
        <v>70</v>
      </c>
      <c r="W1003" s="143">
        <v>85152695</v>
      </c>
      <c r="X1003" s="87" t="s">
        <v>12193</v>
      </c>
      <c r="Y1003" s="145"/>
      <c r="Z1003" s="201">
        <v>45142</v>
      </c>
      <c r="AA1003" s="201">
        <v>45142</v>
      </c>
      <c r="AB1003" s="201" t="s">
        <v>80</v>
      </c>
      <c r="AC1003" s="201">
        <v>45260</v>
      </c>
      <c r="AD1003" s="150">
        <f t="shared" ref="AD1003:AD1066" si="77">+IF(AB1003="1800-01-01",AC1003-AA1003,AC1003-AB1003)</f>
        <v>118</v>
      </c>
      <c r="AE1003" s="150">
        <v>0</v>
      </c>
      <c r="AF1003" s="567">
        <v>0</v>
      </c>
      <c r="AG1003" s="150">
        <v>0</v>
      </c>
      <c r="AH1003" s="156" t="s">
        <v>80</v>
      </c>
      <c r="AI1003" s="150">
        <f t="shared" si="73"/>
        <v>0</v>
      </c>
      <c r="AJ1003" s="143">
        <v>0</v>
      </c>
      <c r="AK1003" s="248">
        <v>0</v>
      </c>
      <c r="AL1003" s="86" t="s">
        <v>80</v>
      </c>
      <c r="AM1003" s="150">
        <v>0</v>
      </c>
      <c r="AN1003" s="169" t="s">
        <v>80</v>
      </c>
      <c r="AO1003" s="169" t="s">
        <v>80</v>
      </c>
      <c r="AP1003" s="150">
        <f t="shared" si="76"/>
        <v>0</v>
      </c>
      <c r="AQ1003" s="252">
        <f>+L1003+AF1003-AK1003</f>
        <v>8800000</v>
      </c>
      <c r="AR1003" s="86" t="s">
        <v>115</v>
      </c>
      <c r="AS1003" s="143">
        <v>0</v>
      </c>
      <c r="AT1003" s="203" t="s">
        <v>80</v>
      </c>
      <c r="AU1003" s="248">
        <v>6600000</v>
      </c>
      <c r="AV1003" s="364">
        <f t="shared" si="74"/>
        <v>2200000</v>
      </c>
      <c r="AW1003" s="133">
        <f t="shared" si="75"/>
        <v>0.75</v>
      </c>
      <c r="AX1003" s="201" t="s">
        <v>80</v>
      </c>
      <c r="AY1003" s="86" t="s">
        <v>72</v>
      </c>
      <c r="AZ1003" s="145" t="s">
        <v>15980</v>
      </c>
      <c r="BA1003" s="81" t="s">
        <v>71</v>
      </c>
      <c r="BB1003" s="81" t="s">
        <v>71</v>
      </c>
    </row>
    <row r="1004" spans="2:54" s="296" customFormat="1" ht="15" customHeight="1" x14ac:dyDescent="0.2">
      <c r="B1004" s="247">
        <v>2023</v>
      </c>
      <c r="C1004" s="81">
        <v>891780111</v>
      </c>
      <c r="D1004" s="82" t="s">
        <v>68</v>
      </c>
      <c r="E1004" s="144" t="s">
        <v>15981</v>
      </c>
      <c r="F1004" s="145" t="s">
        <v>15982</v>
      </c>
      <c r="G1004" s="138">
        <v>0</v>
      </c>
      <c r="H1004" s="145"/>
      <c r="I1004" s="86" t="s">
        <v>78</v>
      </c>
      <c r="J1004" s="81" t="s">
        <v>1527</v>
      </c>
      <c r="K1004" s="141" t="s">
        <v>15983</v>
      </c>
      <c r="L1004" s="567">
        <f>VLOOKUP(E1004,'[4]VALOR DE LA ORDEN'!$A:$B,2,FALSE)</f>
        <v>8800000</v>
      </c>
      <c r="M1004" s="81" t="s">
        <v>73</v>
      </c>
      <c r="N1004" s="145"/>
      <c r="O1004" s="87" t="s">
        <v>13584</v>
      </c>
      <c r="P1004" s="87">
        <v>1082941486</v>
      </c>
      <c r="Q1004" s="150">
        <v>1683</v>
      </c>
      <c r="R1004" s="169">
        <v>45142</v>
      </c>
      <c r="S1004" s="252">
        <v>1969350000</v>
      </c>
      <c r="T1004" s="169">
        <v>45142</v>
      </c>
      <c r="U1004" s="566">
        <f>L1004</f>
        <v>8800000</v>
      </c>
      <c r="V1004" s="86" t="s">
        <v>70</v>
      </c>
      <c r="W1004" s="143">
        <v>45507423</v>
      </c>
      <c r="X1004" s="87" t="s">
        <v>12105</v>
      </c>
      <c r="Y1004" s="145"/>
      <c r="Z1004" s="201">
        <v>45142</v>
      </c>
      <c r="AA1004" s="201">
        <v>45142</v>
      </c>
      <c r="AB1004" s="201" t="s">
        <v>80</v>
      </c>
      <c r="AC1004" s="201">
        <v>45260</v>
      </c>
      <c r="AD1004" s="150">
        <f t="shared" si="77"/>
        <v>118</v>
      </c>
      <c r="AE1004" s="150">
        <v>0</v>
      </c>
      <c r="AF1004" s="567">
        <v>0</v>
      </c>
      <c r="AG1004" s="150">
        <v>0</v>
      </c>
      <c r="AH1004" s="156" t="s">
        <v>80</v>
      </c>
      <c r="AI1004" s="150">
        <f t="shared" si="73"/>
        <v>0</v>
      </c>
      <c r="AJ1004" s="143">
        <v>0</v>
      </c>
      <c r="AK1004" s="248">
        <v>0</v>
      </c>
      <c r="AL1004" s="86" t="s">
        <v>80</v>
      </c>
      <c r="AM1004" s="150">
        <v>0</v>
      </c>
      <c r="AN1004" s="169" t="s">
        <v>80</v>
      </c>
      <c r="AO1004" s="169" t="s">
        <v>80</v>
      </c>
      <c r="AP1004" s="150">
        <f t="shared" si="76"/>
        <v>0</v>
      </c>
      <c r="AQ1004" s="252">
        <f>+L1004+AF1004-AK1004</f>
        <v>8800000</v>
      </c>
      <c r="AR1004" s="86" t="s">
        <v>115</v>
      </c>
      <c r="AS1004" s="143">
        <v>0</v>
      </c>
      <c r="AT1004" s="203" t="s">
        <v>80</v>
      </c>
      <c r="AU1004" s="248">
        <v>6600000</v>
      </c>
      <c r="AV1004" s="364">
        <f t="shared" si="74"/>
        <v>2200000</v>
      </c>
      <c r="AW1004" s="133">
        <f t="shared" si="75"/>
        <v>0.75</v>
      </c>
      <c r="AX1004" s="201" t="s">
        <v>80</v>
      </c>
      <c r="AY1004" s="86" t="s">
        <v>72</v>
      </c>
      <c r="AZ1004" s="145" t="s">
        <v>15984</v>
      </c>
      <c r="BA1004" s="81" t="s">
        <v>71</v>
      </c>
      <c r="BB1004" s="81" t="s">
        <v>71</v>
      </c>
    </row>
    <row r="1005" spans="2:54" s="296" customFormat="1" ht="15" customHeight="1" x14ac:dyDescent="0.2">
      <c r="B1005" s="247">
        <v>2023</v>
      </c>
      <c r="C1005" s="81">
        <v>891780111</v>
      </c>
      <c r="D1005" s="82" t="s">
        <v>68</v>
      </c>
      <c r="E1005" s="144" t="s">
        <v>15985</v>
      </c>
      <c r="F1005" s="145" t="s">
        <v>15986</v>
      </c>
      <c r="G1005" s="138">
        <v>0</v>
      </c>
      <c r="H1005" s="145"/>
      <c r="I1005" s="86" t="s">
        <v>78</v>
      </c>
      <c r="J1005" s="81" t="s">
        <v>1527</v>
      </c>
      <c r="K1005" s="141" t="s">
        <v>15987</v>
      </c>
      <c r="L1005" s="567">
        <f>VLOOKUP(E1005,'[4]VALOR DE LA ORDEN'!$A:$B,2,FALSE)</f>
        <v>12400000</v>
      </c>
      <c r="M1005" s="81" t="s">
        <v>73</v>
      </c>
      <c r="N1005" s="145"/>
      <c r="O1005" s="87" t="s">
        <v>13651</v>
      </c>
      <c r="P1005" s="87">
        <v>32896015</v>
      </c>
      <c r="Q1005" s="150">
        <v>1683</v>
      </c>
      <c r="R1005" s="169">
        <v>45142</v>
      </c>
      <c r="S1005" s="252">
        <v>1969350000</v>
      </c>
      <c r="T1005" s="169">
        <v>45142</v>
      </c>
      <c r="U1005" s="566">
        <f>L1005</f>
        <v>12400000</v>
      </c>
      <c r="V1005" s="86" t="s">
        <v>70</v>
      </c>
      <c r="W1005" s="143">
        <v>45507423</v>
      </c>
      <c r="X1005" s="87" t="s">
        <v>12105</v>
      </c>
      <c r="Y1005" s="145"/>
      <c r="Z1005" s="201">
        <v>45142</v>
      </c>
      <c r="AA1005" s="201">
        <v>45142</v>
      </c>
      <c r="AB1005" s="201" t="s">
        <v>80</v>
      </c>
      <c r="AC1005" s="201">
        <v>45260</v>
      </c>
      <c r="AD1005" s="150">
        <f t="shared" si="77"/>
        <v>118</v>
      </c>
      <c r="AE1005" s="150">
        <v>0</v>
      </c>
      <c r="AF1005" s="567">
        <v>0</v>
      </c>
      <c r="AG1005" s="150">
        <v>0</v>
      </c>
      <c r="AH1005" s="156" t="s">
        <v>80</v>
      </c>
      <c r="AI1005" s="150">
        <f t="shared" si="73"/>
        <v>0</v>
      </c>
      <c r="AJ1005" s="143">
        <v>0</v>
      </c>
      <c r="AK1005" s="248">
        <v>0</v>
      </c>
      <c r="AL1005" s="86" t="s">
        <v>80</v>
      </c>
      <c r="AM1005" s="150">
        <v>0</v>
      </c>
      <c r="AN1005" s="169" t="s">
        <v>80</v>
      </c>
      <c r="AO1005" s="169" t="s">
        <v>80</v>
      </c>
      <c r="AP1005" s="150">
        <f t="shared" si="76"/>
        <v>0</v>
      </c>
      <c r="AQ1005" s="252">
        <f>+L1005+AF1005-AK1005</f>
        <v>12400000</v>
      </c>
      <c r="AR1005" s="86" t="s">
        <v>115</v>
      </c>
      <c r="AS1005" s="143">
        <v>0</v>
      </c>
      <c r="AT1005" s="203" t="s">
        <v>80</v>
      </c>
      <c r="AU1005" s="248">
        <v>9300000</v>
      </c>
      <c r="AV1005" s="364">
        <f t="shared" si="74"/>
        <v>3100000</v>
      </c>
      <c r="AW1005" s="133">
        <f t="shared" si="75"/>
        <v>0.75</v>
      </c>
      <c r="AX1005" s="201" t="s">
        <v>80</v>
      </c>
      <c r="AY1005" s="86" t="s">
        <v>72</v>
      </c>
      <c r="AZ1005" s="145" t="s">
        <v>15988</v>
      </c>
      <c r="BA1005" s="81" t="s">
        <v>71</v>
      </c>
      <c r="BB1005" s="81" t="s">
        <v>71</v>
      </c>
    </row>
    <row r="1006" spans="2:54" s="296" customFormat="1" ht="15" customHeight="1" x14ac:dyDescent="0.2">
      <c r="B1006" s="247">
        <v>2023</v>
      </c>
      <c r="C1006" s="81">
        <v>891780111</v>
      </c>
      <c r="D1006" s="82" t="s">
        <v>68</v>
      </c>
      <c r="E1006" s="144" t="s">
        <v>15989</v>
      </c>
      <c r="F1006" s="145" t="s">
        <v>15990</v>
      </c>
      <c r="G1006" s="138">
        <v>0</v>
      </c>
      <c r="H1006" s="145"/>
      <c r="I1006" s="86" t="s">
        <v>78</v>
      </c>
      <c r="J1006" s="81" t="s">
        <v>1527</v>
      </c>
      <c r="K1006" s="141" t="s">
        <v>15991</v>
      </c>
      <c r="L1006" s="567">
        <f>VLOOKUP(E1006,'[4]VALOR DE LA ORDEN'!$A:$B,2,FALSE)</f>
        <v>10000000</v>
      </c>
      <c r="M1006" s="81" t="s">
        <v>73</v>
      </c>
      <c r="N1006" s="145"/>
      <c r="O1006" s="87" t="s">
        <v>12622</v>
      </c>
      <c r="P1006" s="87">
        <v>84454876</v>
      </c>
      <c r="Q1006" s="150">
        <v>1683</v>
      </c>
      <c r="R1006" s="169">
        <v>45142</v>
      </c>
      <c r="S1006" s="252">
        <v>1969350000</v>
      </c>
      <c r="T1006" s="169">
        <v>45142</v>
      </c>
      <c r="U1006" s="566">
        <f>L1006</f>
        <v>10000000</v>
      </c>
      <c r="V1006" s="86" t="s">
        <v>70</v>
      </c>
      <c r="W1006" s="143">
        <v>45507423</v>
      </c>
      <c r="X1006" s="87" t="s">
        <v>12105</v>
      </c>
      <c r="Y1006" s="145"/>
      <c r="Z1006" s="201">
        <v>45142</v>
      </c>
      <c r="AA1006" s="201">
        <v>45142</v>
      </c>
      <c r="AB1006" s="201" t="s">
        <v>80</v>
      </c>
      <c r="AC1006" s="201">
        <v>45260</v>
      </c>
      <c r="AD1006" s="150">
        <f t="shared" si="77"/>
        <v>118</v>
      </c>
      <c r="AE1006" s="150">
        <v>0</v>
      </c>
      <c r="AF1006" s="567">
        <v>0</v>
      </c>
      <c r="AG1006" s="150">
        <v>0</v>
      </c>
      <c r="AH1006" s="156" t="s">
        <v>80</v>
      </c>
      <c r="AI1006" s="150">
        <f t="shared" si="73"/>
        <v>0</v>
      </c>
      <c r="AJ1006" s="143">
        <v>0</v>
      </c>
      <c r="AK1006" s="248">
        <v>0</v>
      </c>
      <c r="AL1006" s="86" t="s">
        <v>80</v>
      </c>
      <c r="AM1006" s="150">
        <v>0</v>
      </c>
      <c r="AN1006" s="169" t="s">
        <v>80</v>
      </c>
      <c r="AO1006" s="169" t="s">
        <v>80</v>
      </c>
      <c r="AP1006" s="150">
        <f t="shared" si="76"/>
        <v>0</v>
      </c>
      <c r="AQ1006" s="252">
        <f>+L1006+AF1006-AK1006</f>
        <v>10000000</v>
      </c>
      <c r="AR1006" s="86" t="s">
        <v>115</v>
      </c>
      <c r="AS1006" s="143">
        <v>0</v>
      </c>
      <c r="AT1006" s="203" t="s">
        <v>80</v>
      </c>
      <c r="AU1006" s="248">
        <v>7500000</v>
      </c>
      <c r="AV1006" s="364">
        <f t="shared" si="74"/>
        <v>2500000</v>
      </c>
      <c r="AW1006" s="133">
        <f t="shared" si="75"/>
        <v>0.75</v>
      </c>
      <c r="AX1006" s="201" t="s">
        <v>80</v>
      </c>
      <c r="AY1006" s="86" t="s">
        <v>72</v>
      </c>
      <c r="AZ1006" s="145" t="s">
        <v>15992</v>
      </c>
      <c r="BA1006" s="81" t="s">
        <v>71</v>
      </c>
      <c r="BB1006" s="81" t="s">
        <v>71</v>
      </c>
    </row>
    <row r="1007" spans="2:54" s="296" customFormat="1" ht="15" customHeight="1" x14ac:dyDescent="0.2">
      <c r="B1007" s="247">
        <v>2023</v>
      </c>
      <c r="C1007" s="81">
        <v>891780111</v>
      </c>
      <c r="D1007" s="82" t="s">
        <v>68</v>
      </c>
      <c r="E1007" s="144" t="s">
        <v>15993</v>
      </c>
      <c r="F1007" s="145" t="s">
        <v>15994</v>
      </c>
      <c r="G1007" s="138">
        <v>0</v>
      </c>
      <c r="H1007" s="145"/>
      <c r="I1007" s="86" t="s">
        <v>78</v>
      </c>
      <c r="J1007" s="81" t="s">
        <v>1527</v>
      </c>
      <c r="K1007" s="141" t="s">
        <v>15956</v>
      </c>
      <c r="L1007" s="567">
        <f>VLOOKUP(E1007,'[4]VALOR DE LA ORDEN'!$A:$B,2,FALSE)</f>
        <v>7600000</v>
      </c>
      <c r="M1007" s="81" t="s">
        <v>73</v>
      </c>
      <c r="N1007" s="145"/>
      <c r="O1007" s="87" t="s">
        <v>13979</v>
      </c>
      <c r="P1007" s="87">
        <v>1082889011</v>
      </c>
      <c r="Q1007" s="150">
        <v>1683</v>
      </c>
      <c r="R1007" s="169">
        <v>45142</v>
      </c>
      <c r="S1007" s="252">
        <v>1969350000</v>
      </c>
      <c r="T1007" s="169">
        <v>45142</v>
      </c>
      <c r="U1007" s="566">
        <f>L1007</f>
        <v>7600000</v>
      </c>
      <c r="V1007" s="86" t="s">
        <v>70</v>
      </c>
      <c r="W1007" s="143">
        <v>45507423</v>
      </c>
      <c r="X1007" s="87" t="s">
        <v>12105</v>
      </c>
      <c r="Y1007" s="145"/>
      <c r="Z1007" s="201">
        <v>45142</v>
      </c>
      <c r="AA1007" s="201">
        <v>45142</v>
      </c>
      <c r="AB1007" s="201" t="s">
        <v>80</v>
      </c>
      <c r="AC1007" s="201">
        <v>45260</v>
      </c>
      <c r="AD1007" s="150">
        <f t="shared" si="77"/>
        <v>118</v>
      </c>
      <c r="AE1007" s="150">
        <v>0</v>
      </c>
      <c r="AF1007" s="567">
        <v>0</v>
      </c>
      <c r="AG1007" s="150">
        <v>0</v>
      </c>
      <c r="AH1007" s="156" t="s">
        <v>80</v>
      </c>
      <c r="AI1007" s="150">
        <f t="shared" si="73"/>
        <v>0</v>
      </c>
      <c r="AJ1007" s="143">
        <v>0</v>
      </c>
      <c r="AK1007" s="248">
        <v>0</v>
      </c>
      <c r="AL1007" s="86" t="s">
        <v>80</v>
      </c>
      <c r="AM1007" s="150">
        <v>0</v>
      </c>
      <c r="AN1007" s="169" t="s">
        <v>80</v>
      </c>
      <c r="AO1007" s="169" t="s">
        <v>80</v>
      </c>
      <c r="AP1007" s="150">
        <f t="shared" si="76"/>
        <v>0</v>
      </c>
      <c r="AQ1007" s="252">
        <f>+L1007+AF1007-AK1007</f>
        <v>7600000</v>
      </c>
      <c r="AR1007" s="86" t="s">
        <v>115</v>
      </c>
      <c r="AS1007" s="143">
        <v>0</v>
      </c>
      <c r="AT1007" s="203" t="s">
        <v>80</v>
      </c>
      <c r="AU1007" s="248">
        <v>5700000</v>
      </c>
      <c r="AV1007" s="364">
        <f t="shared" si="74"/>
        <v>1900000</v>
      </c>
      <c r="AW1007" s="133">
        <f t="shared" si="75"/>
        <v>0.75</v>
      </c>
      <c r="AX1007" s="201" t="s">
        <v>80</v>
      </c>
      <c r="AY1007" s="86" t="s">
        <v>72</v>
      </c>
      <c r="AZ1007" s="145" t="s">
        <v>15995</v>
      </c>
      <c r="BA1007" s="81" t="s">
        <v>71</v>
      </c>
      <c r="BB1007" s="81" t="s">
        <v>71</v>
      </c>
    </row>
    <row r="1008" spans="2:54" s="296" customFormat="1" ht="15" customHeight="1" x14ac:dyDescent="0.2">
      <c r="B1008" s="247">
        <v>2023</v>
      </c>
      <c r="C1008" s="81">
        <v>891780111</v>
      </c>
      <c r="D1008" s="82" t="s">
        <v>68</v>
      </c>
      <c r="E1008" s="144" t="s">
        <v>15996</v>
      </c>
      <c r="F1008" s="145" t="s">
        <v>15997</v>
      </c>
      <c r="G1008" s="138">
        <v>0</v>
      </c>
      <c r="H1008" s="145"/>
      <c r="I1008" s="86" t="s">
        <v>78</v>
      </c>
      <c r="J1008" s="81" t="s">
        <v>1527</v>
      </c>
      <c r="K1008" s="141" t="s">
        <v>15998</v>
      </c>
      <c r="L1008" s="567">
        <f>VLOOKUP(E1008,'[4]VALOR DE LA ORDEN'!$A:$B,2,FALSE)</f>
        <v>8800000</v>
      </c>
      <c r="M1008" s="81" t="s">
        <v>73</v>
      </c>
      <c r="N1008" s="145"/>
      <c r="O1008" s="87" t="s">
        <v>12839</v>
      </c>
      <c r="P1008" s="87">
        <v>1063563098</v>
      </c>
      <c r="Q1008" s="150">
        <v>1683</v>
      </c>
      <c r="R1008" s="169">
        <v>45142</v>
      </c>
      <c r="S1008" s="252">
        <v>1969350000</v>
      </c>
      <c r="T1008" s="169">
        <v>45142</v>
      </c>
      <c r="U1008" s="566">
        <f>L1008</f>
        <v>8800000</v>
      </c>
      <c r="V1008" s="86" t="s">
        <v>70</v>
      </c>
      <c r="W1008" s="143">
        <v>72175281</v>
      </c>
      <c r="X1008" s="87" t="s">
        <v>10639</v>
      </c>
      <c r="Y1008" s="145"/>
      <c r="Z1008" s="201">
        <v>45142</v>
      </c>
      <c r="AA1008" s="201">
        <v>45142</v>
      </c>
      <c r="AB1008" s="201" t="s">
        <v>80</v>
      </c>
      <c r="AC1008" s="201">
        <v>45260</v>
      </c>
      <c r="AD1008" s="150">
        <f t="shared" si="77"/>
        <v>118</v>
      </c>
      <c r="AE1008" s="150">
        <v>0</v>
      </c>
      <c r="AF1008" s="567">
        <v>0</v>
      </c>
      <c r="AG1008" s="150">
        <v>0</v>
      </c>
      <c r="AH1008" s="156" t="s">
        <v>80</v>
      </c>
      <c r="AI1008" s="150">
        <f t="shared" si="73"/>
        <v>0</v>
      </c>
      <c r="AJ1008" s="143">
        <v>0</v>
      </c>
      <c r="AK1008" s="248">
        <v>0</v>
      </c>
      <c r="AL1008" s="86" t="s">
        <v>80</v>
      </c>
      <c r="AM1008" s="150">
        <v>0</v>
      </c>
      <c r="AN1008" s="169" t="s">
        <v>80</v>
      </c>
      <c r="AO1008" s="169" t="s">
        <v>80</v>
      </c>
      <c r="AP1008" s="150">
        <f t="shared" si="76"/>
        <v>0</v>
      </c>
      <c r="AQ1008" s="252">
        <f>+L1008+AF1008-AK1008</f>
        <v>8800000</v>
      </c>
      <c r="AR1008" s="86" t="s">
        <v>115</v>
      </c>
      <c r="AS1008" s="143">
        <v>0</v>
      </c>
      <c r="AT1008" s="203" t="s">
        <v>80</v>
      </c>
      <c r="AU1008" s="248">
        <v>6600000</v>
      </c>
      <c r="AV1008" s="364">
        <f t="shared" si="74"/>
        <v>2200000</v>
      </c>
      <c r="AW1008" s="133">
        <f t="shared" si="75"/>
        <v>0.75</v>
      </c>
      <c r="AX1008" s="201" t="s">
        <v>80</v>
      </c>
      <c r="AY1008" s="86" t="s">
        <v>72</v>
      </c>
      <c r="AZ1008" s="145" t="s">
        <v>15999</v>
      </c>
      <c r="BA1008" s="81" t="s">
        <v>71</v>
      </c>
      <c r="BB1008" s="81" t="s">
        <v>71</v>
      </c>
    </row>
    <row r="1009" spans="2:54" s="296" customFormat="1" ht="15" customHeight="1" x14ac:dyDescent="0.2">
      <c r="B1009" s="247">
        <v>2023</v>
      </c>
      <c r="C1009" s="81">
        <v>891780111</v>
      </c>
      <c r="D1009" s="82" t="s">
        <v>68</v>
      </c>
      <c r="E1009" s="144" t="s">
        <v>16000</v>
      </c>
      <c r="F1009" s="145" t="s">
        <v>16001</v>
      </c>
      <c r="G1009" s="138">
        <v>0</v>
      </c>
      <c r="H1009" s="145"/>
      <c r="I1009" s="86" t="s">
        <v>78</v>
      </c>
      <c r="J1009" s="81" t="s">
        <v>1527</v>
      </c>
      <c r="K1009" s="141" t="s">
        <v>16002</v>
      </c>
      <c r="L1009" s="567">
        <f>VLOOKUP(E1009,'[4]VALOR DE LA ORDEN'!$A:$B,2,FALSE)</f>
        <v>8800000</v>
      </c>
      <c r="M1009" s="81" t="s">
        <v>73</v>
      </c>
      <c r="N1009" s="145"/>
      <c r="O1009" s="87" t="s">
        <v>12902</v>
      </c>
      <c r="P1009" s="87">
        <v>56086232</v>
      </c>
      <c r="Q1009" s="150">
        <v>1683</v>
      </c>
      <c r="R1009" s="169">
        <v>45142</v>
      </c>
      <c r="S1009" s="252">
        <v>1969350000</v>
      </c>
      <c r="T1009" s="169">
        <v>45142</v>
      </c>
      <c r="U1009" s="566">
        <f>L1009</f>
        <v>8800000</v>
      </c>
      <c r="V1009" s="86" t="s">
        <v>70</v>
      </c>
      <c r="W1009" s="143">
        <v>85152695</v>
      </c>
      <c r="X1009" s="87" t="s">
        <v>12193</v>
      </c>
      <c r="Y1009" s="145"/>
      <c r="Z1009" s="201">
        <v>45142</v>
      </c>
      <c r="AA1009" s="201">
        <v>45142</v>
      </c>
      <c r="AB1009" s="201" t="s">
        <v>80</v>
      </c>
      <c r="AC1009" s="201">
        <v>45260</v>
      </c>
      <c r="AD1009" s="150">
        <f t="shared" si="77"/>
        <v>118</v>
      </c>
      <c r="AE1009" s="150">
        <v>0</v>
      </c>
      <c r="AF1009" s="567">
        <v>0</v>
      </c>
      <c r="AG1009" s="150">
        <v>0</v>
      </c>
      <c r="AH1009" s="156" t="s">
        <v>80</v>
      </c>
      <c r="AI1009" s="150">
        <f t="shared" si="73"/>
        <v>0</v>
      </c>
      <c r="AJ1009" s="143">
        <v>0</v>
      </c>
      <c r="AK1009" s="248">
        <v>0</v>
      </c>
      <c r="AL1009" s="86" t="s">
        <v>80</v>
      </c>
      <c r="AM1009" s="150">
        <v>0</v>
      </c>
      <c r="AN1009" s="169" t="s">
        <v>80</v>
      </c>
      <c r="AO1009" s="169" t="s">
        <v>80</v>
      </c>
      <c r="AP1009" s="150">
        <f t="shared" si="76"/>
        <v>0</v>
      </c>
      <c r="AQ1009" s="252">
        <f>+L1009+AF1009-AK1009</f>
        <v>8800000</v>
      </c>
      <c r="AR1009" s="86" t="s">
        <v>115</v>
      </c>
      <c r="AS1009" s="143">
        <v>0</v>
      </c>
      <c r="AT1009" s="203" t="s">
        <v>80</v>
      </c>
      <c r="AU1009" s="248">
        <v>6600000</v>
      </c>
      <c r="AV1009" s="364">
        <f t="shared" si="74"/>
        <v>2200000</v>
      </c>
      <c r="AW1009" s="133">
        <f t="shared" si="75"/>
        <v>0.75</v>
      </c>
      <c r="AX1009" s="201" t="s">
        <v>80</v>
      </c>
      <c r="AY1009" s="86" t="s">
        <v>72</v>
      </c>
      <c r="AZ1009" s="145" t="s">
        <v>16003</v>
      </c>
      <c r="BA1009" s="81" t="s">
        <v>71</v>
      </c>
      <c r="BB1009" s="81" t="s">
        <v>71</v>
      </c>
    </row>
    <row r="1010" spans="2:54" s="296" customFormat="1" ht="15" customHeight="1" x14ac:dyDescent="0.2">
      <c r="B1010" s="247">
        <v>2023</v>
      </c>
      <c r="C1010" s="81">
        <v>891780111</v>
      </c>
      <c r="D1010" s="82" t="s">
        <v>68</v>
      </c>
      <c r="E1010" s="144" t="s">
        <v>16004</v>
      </c>
      <c r="F1010" s="145" t="s">
        <v>16005</v>
      </c>
      <c r="G1010" s="138">
        <v>0</v>
      </c>
      <c r="H1010" s="145"/>
      <c r="I1010" s="86" t="s">
        <v>78</v>
      </c>
      <c r="J1010" s="81" t="s">
        <v>1527</v>
      </c>
      <c r="K1010" s="141" t="s">
        <v>16006</v>
      </c>
      <c r="L1010" s="567">
        <f>VLOOKUP(E1010,'[4]VALOR DE LA ORDEN'!$A:$B,2,FALSE)</f>
        <v>12400000</v>
      </c>
      <c r="M1010" s="81" t="s">
        <v>73</v>
      </c>
      <c r="N1010" s="145"/>
      <c r="O1010" s="87" t="s">
        <v>13289</v>
      </c>
      <c r="P1010" s="87">
        <v>85152633</v>
      </c>
      <c r="Q1010" s="150">
        <v>1683</v>
      </c>
      <c r="R1010" s="169">
        <v>45142</v>
      </c>
      <c r="S1010" s="252">
        <v>1969350000</v>
      </c>
      <c r="T1010" s="169">
        <v>45142</v>
      </c>
      <c r="U1010" s="566">
        <f>L1010</f>
        <v>12400000</v>
      </c>
      <c r="V1010" s="86" t="s">
        <v>70</v>
      </c>
      <c r="W1010" s="143">
        <v>85152695</v>
      </c>
      <c r="X1010" s="87" t="s">
        <v>12193</v>
      </c>
      <c r="Y1010" s="145"/>
      <c r="Z1010" s="201">
        <v>45142</v>
      </c>
      <c r="AA1010" s="201">
        <v>45142</v>
      </c>
      <c r="AB1010" s="201" t="s">
        <v>80</v>
      </c>
      <c r="AC1010" s="201">
        <v>45260</v>
      </c>
      <c r="AD1010" s="150">
        <f t="shared" si="77"/>
        <v>118</v>
      </c>
      <c r="AE1010" s="150">
        <v>0</v>
      </c>
      <c r="AF1010" s="567">
        <v>0</v>
      </c>
      <c r="AG1010" s="150">
        <v>0</v>
      </c>
      <c r="AH1010" s="156" t="s">
        <v>80</v>
      </c>
      <c r="AI1010" s="150">
        <f t="shared" si="73"/>
        <v>0</v>
      </c>
      <c r="AJ1010" s="143">
        <v>0</v>
      </c>
      <c r="AK1010" s="248">
        <v>0</v>
      </c>
      <c r="AL1010" s="86" t="s">
        <v>80</v>
      </c>
      <c r="AM1010" s="150">
        <v>0</v>
      </c>
      <c r="AN1010" s="169" t="s">
        <v>80</v>
      </c>
      <c r="AO1010" s="169" t="s">
        <v>80</v>
      </c>
      <c r="AP1010" s="150">
        <f t="shared" si="76"/>
        <v>0</v>
      </c>
      <c r="AQ1010" s="252">
        <f>+L1010+AF1010-AK1010</f>
        <v>12400000</v>
      </c>
      <c r="AR1010" s="86" t="s">
        <v>115</v>
      </c>
      <c r="AS1010" s="143">
        <v>0</v>
      </c>
      <c r="AT1010" s="203" t="s">
        <v>80</v>
      </c>
      <c r="AU1010" s="248">
        <v>9300000</v>
      </c>
      <c r="AV1010" s="364">
        <f t="shared" si="74"/>
        <v>3100000</v>
      </c>
      <c r="AW1010" s="133">
        <f t="shared" si="75"/>
        <v>0.75</v>
      </c>
      <c r="AX1010" s="201" t="s">
        <v>80</v>
      </c>
      <c r="AY1010" s="86" t="s">
        <v>72</v>
      </c>
      <c r="AZ1010" s="145" t="s">
        <v>16007</v>
      </c>
      <c r="BA1010" s="81" t="s">
        <v>71</v>
      </c>
      <c r="BB1010" s="81" t="s">
        <v>71</v>
      </c>
    </row>
    <row r="1011" spans="2:54" s="296" customFormat="1" ht="15" customHeight="1" x14ac:dyDescent="0.2">
      <c r="B1011" s="247">
        <v>2023</v>
      </c>
      <c r="C1011" s="81">
        <v>891780111</v>
      </c>
      <c r="D1011" s="82" t="s">
        <v>68</v>
      </c>
      <c r="E1011" s="144" t="s">
        <v>16008</v>
      </c>
      <c r="F1011" s="145" t="s">
        <v>16009</v>
      </c>
      <c r="G1011" s="138">
        <v>0</v>
      </c>
      <c r="H1011" s="145"/>
      <c r="I1011" s="86" t="s">
        <v>78</v>
      </c>
      <c r="J1011" s="81" t="s">
        <v>1527</v>
      </c>
      <c r="K1011" s="141" t="s">
        <v>15795</v>
      </c>
      <c r="L1011" s="567">
        <f>VLOOKUP(E1011,'[4]VALOR DE LA ORDEN'!$A:$B,2,FALSE)</f>
        <v>8800000</v>
      </c>
      <c r="M1011" s="81" t="s">
        <v>73</v>
      </c>
      <c r="N1011" s="145"/>
      <c r="O1011" s="87" t="s">
        <v>12972</v>
      </c>
      <c r="P1011" s="87">
        <v>1083042479</v>
      </c>
      <c r="Q1011" s="150">
        <v>1683</v>
      </c>
      <c r="R1011" s="169">
        <v>45142</v>
      </c>
      <c r="S1011" s="252">
        <v>1969350000</v>
      </c>
      <c r="T1011" s="169">
        <v>45142</v>
      </c>
      <c r="U1011" s="566">
        <f>L1011</f>
        <v>8800000</v>
      </c>
      <c r="V1011" s="86" t="s">
        <v>70</v>
      </c>
      <c r="W1011" s="143">
        <v>36557666</v>
      </c>
      <c r="X1011" s="87" t="s">
        <v>9555</v>
      </c>
      <c r="Y1011" s="145"/>
      <c r="Z1011" s="201">
        <v>45142</v>
      </c>
      <c r="AA1011" s="201">
        <v>45142</v>
      </c>
      <c r="AB1011" s="201" t="s">
        <v>80</v>
      </c>
      <c r="AC1011" s="201">
        <v>45260</v>
      </c>
      <c r="AD1011" s="150">
        <f t="shared" si="77"/>
        <v>118</v>
      </c>
      <c r="AE1011" s="150">
        <v>0</v>
      </c>
      <c r="AF1011" s="567">
        <v>0</v>
      </c>
      <c r="AG1011" s="150">
        <v>0</v>
      </c>
      <c r="AH1011" s="156" t="s">
        <v>80</v>
      </c>
      <c r="AI1011" s="150">
        <f t="shared" si="73"/>
        <v>0</v>
      </c>
      <c r="AJ1011" s="143">
        <v>0</v>
      </c>
      <c r="AK1011" s="248">
        <v>0</v>
      </c>
      <c r="AL1011" s="86" t="s">
        <v>80</v>
      </c>
      <c r="AM1011" s="150">
        <v>0</v>
      </c>
      <c r="AN1011" s="169" t="s">
        <v>80</v>
      </c>
      <c r="AO1011" s="169" t="s">
        <v>80</v>
      </c>
      <c r="AP1011" s="150">
        <f t="shared" si="76"/>
        <v>0</v>
      </c>
      <c r="AQ1011" s="252">
        <f>+L1011+AF1011-AK1011</f>
        <v>8800000</v>
      </c>
      <c r="AR1011" s="86" t="s">
        <v>115</v>
      </c>
      <c r="AS1011" s="143">
        <v>0</v>
      </c>
      <c r="AT1011" s="203" t="s">
        <v>80</v>
      </c>
      <c r="AU1011" s="248">
        <v>8800000</v>
      </c>
      <c r="AV1011" s="364">
        <f t="shared" si="74"/>
        <v>0</v>
      </c>
      <c r="AW1011" s="133">
        <f t="shared" si="75"/>
        <v>1</v>
      </c>
      <c r="AX1011" s="201" t="s">
        <v>80</v>
      </c>
      <c r="AY1011" s="86" t="s">
        <v>800</v>
      </c>
      <c r="AZ1011" s="145" t="s">
        <v>16010</v>
      </c>
      <c r="BA1011" s="81" t="s">
        <v>71</v>
      </c>
      <c r="BB1011" s="81" t="s">
        <v>71</v>
      </c>
    </row>
    <row r="1012" spans="2:54" s="296" customFormat="1" ht="15" customHeight="1" x14ac:dyDescent="0.2">
      <c r="B1012" s="247">
        <v>2023</v>
      </c>
      <c r="C1012" s="81">
        <v>891780111</v>
      </c>
      <c r="D1012" s="82" t="s">
        <v>68</v>
      </c>
      <c r="E1012" s="144" t="s">
        <v>16011</v>
      </c>
      <c r="F1012" s="145" t="s">
        <v>16012</v>
      </c>
      <c r="G1012" s="138">
        <v>0</v>
      </c>
      <c r="H1012" s="145"/>
      <c r="I1012" s="86" t="s">
        <v>78</v>
      </c>
      <c r="J1012" s="81" t="s">
        <v>1527</v>
      </c>
      <c r="K1012" s="141" t="s">
        <v>16013</v>
      </c>
      <c r="L1012" s="567">
        <f>VLOOKUP(E1012,'[4]VALOR DE LA ORDEN'!$A:$B,2,FALSE)</f>
        <v>10000000</v>
      </c>
      <c r="M1012" s="81" t="s">
        <v>73</v>
      </c>
      <c r="N1012" s="145"/>
      <c r="O1012" s="87" t="s">
        <v>12892</v>
      </c>
      <c r="P1012" s="87">
        <v>57426227</v>
      </c>
      <c r="Q1012" s="150">
        <v>1683</v>
      </c>
      <c r="R1012" s="169">
        <v>45142</v>
      </c>
      <c r="S1012" s="252">
        <v>1969350000</v>
      </c>
      <c r="T1012" s="169">
        <v>45142</v>
      </c>
      <c r="U1012" s="566">
        <f>L1012</f>
        <v>10000000</v>
      </c>
      <c r="V1012" s="86" t="s">
        <v>70</v>
      </c>
      <c r="W1012" s="143">
        <v>36557666</v>
      </c>
      <c r="X1012" s="87" t="s">
        <v>9555</v>
      </c>
      <c r="Y1012" s="145"/>
      <c r="Z1012" s="201">
        <v>45142</v>
      </c>
      <c r="AA1012" s="201">
        <v>45142</v>
      </c>
      <c r="AB1012" s="201" t="s">
        <v>80</v>
      </c>
      <c r="AC1012" s="201">
        <v>45260</v>
      </c>
      <c r="AD1012" s="150">
        <f t="shared" si="77"/>
        <v>118</v>
      </c>
      <c r="AE1012" s="150">
        <v>0</v>
      </c>
      <c r="AF1012" s="567">
        <v>0</v>
      </c>
      <c r="AG1012" s="150">
        <v>0</v>
      </c>
      <c r="AH1012" s="156" t="s">
        <v>80</v>
      </c>
      <c r="AI1012" s="150">
        <f t="shared" si="73"/>
        <v>0</v>
      </c>
      <c r="AJ1012" s="143">
        <v>0</v>
      </c>
      <c r="AK1012" s="248">
        <v>0</v>
      </c>
      <c r="AL1012" s="86" t="s">
        <v>80</v>
      </c>
      <c r="AM1012" s="150">
        <v>0</v>
      </c>
      <c r="AN1012" s="169" t="s">
        <v>80</v>
      </c>
      <c r="AO1012" s="169" t="s">
        <v>80</v>
      </c>
      <c r="AP1012" s="150">
        <f t="shared" si="76"/>
        <v>0</v>
      </c>
      <c r="AQ1012" s="252">
        <f>+L1012+AF1012-AK1012</f>
        <v>10000000</v>
      </c>
      <c r="AR1012" s="86" t="s">
        <v>115</v>
      </c>
      <c r="AS1012" s="143">
        <v>0</v>
      </c>
      <c r="AT1012" s="203" t="s">
        <v>80</v>
      </c>
      <c r="AU1012" s="248">
        <v>10000000</v>
      </c>
      <c r="AV1012" s="364">
        <f t="shared" si="74"/>
        <v>0</v>
      </c>
      <c r="AW1012" s="133">
        <f t="shared" si="75"/>
        <v>1</v>
      </c>
      <c r="AX1012" s="201" t="s">
        <v>80</v>
      </c>
      <c r="AY1012" s="86" t="s">
        <v>800</v>
      </c>
      <c r="AZ1012" s="145" t="s">
        <v>16014</v>
      </c>
      <c r="BA1012" s="81" t="s">
        <v>71</v>
      </c>
      <c r="BB1012" s="81" t="s">
        <v>71</v>
      </c>
    </row>
    <row r="1013" spans="2:54" s="296" customFormat="1" ht="15" customHeight="1" x14ac:dyDescent="0.2">
      <c r="B1013" s="247">
        <v>2023</v>
      </c>
      <c r="C1013" s="81">
        <v>891780111</v>
      </c>
      <c r="D1013" s="82" t="s">
        <v>68</v>
      </c>
      <c r="E1013" s="144" t="s">
        <v>16015</v>
      </c>
      <c r="F1013" s="145" t="s">
        <v>16016</v>
      </c>
      <c r="G1013" s="138">
        <v>0</v>
      </c>
      <c r="H1013" s="145"/>
      <c r="I1013" s="86" t="s">
        <v>78</v>
      </c>
      <c r="J1013" s="81" t="s">
        <v>1527</v>
      </c>
      <c r="K1013" s="141" t="s">
        <v>16017</v>
      </c>
      <c r="L1013" s="567">
        <f>VLOOKUP(E1013,'[4]VALOR DE LA ORDEN'!$A:$B,2,FALSE)</f>
        <v>11200000</v>
      </c>
      <c r="M1013" s="81" t="s">
        <v>73</v>
      </c>
      <c r="N1013" s="145"/>
      <c r="O1013" s="87" t="s">
        <v>16018</v>
      </c>
      <c r="P1013" s="87">
        <v>1082881528</v>
      </c>
      <c r="Q1013" s="150">
        <v>1683</v>
      </c>
      <c r="R1013" s="169">
        <v>45142</v>
      </c>
      <c r="S1013" s="252">
        <v>1969350000</v>
      </c>
      <c r="T1013" s="169">
        <v>45142</v>
      </c>
      <c r="U1013" s="566">
        <f>L1013</f>
        <v>11200000</v>
      </c>
      <c r="V1013" s="86" t="s">
        <v>70</v>
      </c>
      <c r="W1013" s="143">
        <v>72175281</v>
      </c>
      <c r="X1013" s="87" t="s">
        <v>10639</v>
      </c>
      <c r="Y1013" s="145"/>
      <c r="Z1013" s="201">
        <v>45142</v>
      </c>
      <c r="AA1013" s="201">
        <v>45142</v>
      </c>
      <c r="AB1013" s="201" t="s">
        <v>80</v>
      </c>
      <c r="AC1013" s="201">
        <v>45260</v>
      </c>
      <c r="AD1013" s="150">
        <f t="shared" si="77"/>
        <v>118</v>
      </c>
      <c r="AE1013" s="150">
        <v>0</v>
      </c>
      <c r="AF1013" s="567">
        <v>0</v>
      </c>
      <c r="AG1013" s="150">
        <v>0</v>
      </c>
      <c r="AH1013" s="156" t="s">
        <v>80</v>
      </c>
      <c r="AI1013" s="150">
        <f t="shared" si="73"/>
        <v>0</v>
      </c>
      <c r="AJ1013" s="143">
        <v>0</v>
      </c>
      <c r="AK1013" s="248">
        <v>0</v>
      </c>
      <c r="AL1013" s="86" t="s">
        <v>80</v>
      </c>
      <c r="AM1013" s="150">
        <v>0</v>
      </c>
      <c r="AN1013" s="169" t="s">
        <v>80</v>
      </c>
      <c r="AO1013" s="169" t="s">
        <v>80</v>
      </c>
      <c r="AP1013" s="150">
        <f t="shared" si="76"/>
        <v>0</v>
      </c>
      <c r="AQ1013" s="252">
        <f>+L1013+AF1013-AK1013</f>
        <v>11200000</v>
      </c>
      <c r="AR1013" s="86" t="s">
        <v>115</v>
      </c>
      <c r="AS1013" s="143">
        <v>0</v>
      </c>
      <c r="AT1013" s="203" t="s">
        <v>80</v>
      </c>
      <c r="AU1013" s="248">
        <v>8400000</v>
      </c>
      <c r="AV1013" s="364">
        <f t="shared" si="74"/>
        <v>2800000</v>
      </c>
      <c r="AW1013" s="133">
        <f t="shared" si="75"/>
        <v>0.75</v>
      </c>
      <c r="AX1013" s="201" t="s">
        <v>80</v>
      </c>
      <c r="AY1013" s="86" t="s">
        <v>72</v>
      </c>
      <c r="AZ1013" s="145" t="s">
        <v>16019</v>
      </c>
      <c r="BA1013" s="81" t="s">
        <v>71</v>
      </c>
      <c r="BB1013" s="81" t="s">
        <v>71</v>
      </c>
    </row>
    <row r="1014" spans="2:54" s="296" customFormat="1" ht="15" customHeight="1" x14ac:dyDescent="0.2">
      <c r="B1014" s="247">
        <v>2023</v>
      </c>
      <c r="C1014" s="81">
        <v>891780111</v>
      </c>
      <c r="D1014" s="82" t="s">
        <v>68</v>
      </c>
      <c r="E1014" s="144" t="s">
        <v>16020</v>
      </c>
      <c r="F1014" s="145" t="s">
        <v>16021</v>
      </c>
      <c r="G1014" s="138">
        <v>0</v>
      </c>
      <c r="H1014" s="145"/>
      <c r="I1014" s="86" t="s">
        <v>78</v>
      </c>
      <c r="J1014" s="81" t="s">
        <v>1527</v>
      </c>
      <c r="K1014" s="141" t="s">
        <v>16022</v>
      </c>
      <c r="L1014" s="567">
        <f>VLOOKUP(E1014,'[4]VALOR DE LA ORDEN'!$A:$B,2,FALSE)</f>
        <v>8800000</v>
      </c>
      <c r="M1014" s="81" t="s">
        <v>73</v>
      </c>
      <c r="N1014" s="145"/>
      <c r="O1014" s="87" t="s">
        <v>8988</v>
      </c>
      <c r="P1014" s="87">
        <v>36549178</v>
      </c>
      <c r="Q1014" s="150">
        <v>1683</v>
      </c>
      <c r="R1014" s="169">
        <v>45142</v>
      </c>
      <c r="S1014" s="252">
        <v>1969350000</v>
      </c>
      <c r="T1014" s="169">
        <v>45146</v>
      </c>
      <c r="U1014" s="566">
        <f>L1014</f>
        <v>8800000</v>
      </c>
      <c r="V1014" s="86" t="s">
        <v>70</v>
      </c>
      <c r="W1014" s="481">
        <v>1082976788</v>
      </c>
      <c r="X1014" s="87" t="s">
        <v>9561</v>
      </c>
      <c r="Y1014" s="145"/>
      <c r="Z1014" s="201">
        <v>45146</v>
      </c>
      <c r="AA1014" s="201">
        <v>45146</v>
      </c>
      <c r="AB1014" s="201" t="s">
        <v>80</v>
      </c>
      <c r="AC1014" s="201">
        <v>45260</v>
      </c>
      <c r="AD1014" s="150">
        <f t="shared" si="77"/>
        <v>114</v>
      </c>
      <c r="AE1014" s="150">
        <v>0</v>
      </c>
      <c r="AF1014" s="567">
        <v>0</v>
      </c>
      <c r="AG1014" s="150">
        <v>0</v>
      </c>
      <c r="AH1014" s="156" t="s">
        <v>80</v>
      </c>
      <c r="AI1014" s="150">
        <f t="shared" si="73"/>
        <v>0</v>
      </c>
      <c r="AJ1014" s="143">
        <v>0</v>
      </c>
      <c r="AK1014" s="248">
        <v>0</v>
      </c>
      <c r="AL1014" s="86" t="s">
        <v>80</v>
      </c>
      <c r="AM1014" s="150">
        <v>0</v>
      </c>
      <c r="AN1014" s="169" t="s">
        <v>80</v>
      </c>
      <c r="AO1014" s="169" t="s">
        <v>80</v>
      </c>
      <c r="AP1014" s="150">
        <f t="shared" si="76"/>
        <v>0</v>
      </c>
      <c r="AQ1014" s="252">
        <f>+L1014+AF1014-AK1014</f>
        <v>8800000</v>
      </c>
      <c r="AR1014" s="86" t="s">
        <v>115</v>
      </c>
      <c r="AS1014" s="143">
        <v>0</v>
      </c>
      <c r="AT1014" s="203" t="s">
        <v>80</v>
      </c>
      <c r="AU1014" s="248">
        <v>6600000</v>
      </c>
      <c r="AV1014" s="364">
        <f t="shared" si="74"/>
        <v>2200000</v>
      </c>
      <c r="AW1014" s="133">
        <f t="shared" si="75"/>
        <v>0.75</v>
      </c>
      <c r="AX1014" s="201" t="s">
        <v>80</v>
      </c>
      <c r="AY1014" s="86" t="s">
        <v>72</v>
      </c>
      <c r="AZ1014" s="145" t="s">
        <v>16023</v>
      </c>
      <c r="BA1014" s="81" t="s">
        <v>71</v>
      </c>
      <c r="BB1014" s="81" t="s">
        <v>71</v>
      </c>
    </row>
    <row r="1015" spans="2:54" s="296" customFormat="1" ht="15" customHeight="1" x14ac:dyDescent="0.2">
      <c r="B1015" s="247">
        <v>2023</v>
      </c>
      <c r="C1015" s="81">
        <v>891780111</v>
      </c>
      <c r="D1015" s="82" t="s">
        <v>68</v>
      </c>
      <c r="E1015" s="144" t="s">
        <v>16024</v>
      </c>
      <c r="F1015" s="145" t="s">
        <v>16025</v>
      </c>
      <c r="G1015" s="138">
        <v>0</v>
      </c>
      <c r="H1015" s="145"/>
      <c r="I1015" s="86" t="s">
        <v>78</v>
      </c>
      <c r="J1015" s="81" t="s">
        <v>1527</v>
      </c>
      <c r="K1015" s="141" t="s">
        <v>16026</v>
      </c>
      <c r="L1015" s="567">
        <f>VLOOKUP(E1015,'[4]VALOR DE LA ORDEN'!$A:$B,2,FALSE)</f>
        <v>20400000</v>
      </c>
      <c r="M1015" s="81" t="s">
        <v>73</v>
      </c>
      <c r="N1015" s="145"/>
      <c r="O1015" s="87" t="s">
        <v>12556</v>
      </c>
      <c r="P1015" s="87">
        <v>51807152</v>
      </c>
      <c r="Q1015" s="150">
        <v>1683</v>
      </c>
      <c r="R1015" s="169">
        <v>45142</v>
      </c>
      <c r="S1015" s="252">
        <v>1969350000</v>
      </c>
      <c r="T1015" s="169">
        <v>45146</v>
      </c>
      <c r="U1015" s="566">
        <f>L1015</f>
        <v>20400000</v>
      </c>
      <c r="V1015" s="86" t="s">
        <v>70</v>
      </c>
      <c r="W1015" s="143">
        <v>85449357</v>
      </c>
      <c r="X1015" s="87" t="s">
        <v>11662</v>
      </c>
      <c r="Y1015" s="145"/>
      <c r="Z1015" s="201">
        <v>45146</v>
      </c>
      <c r="AA1015" s="201">
        <v>45146</v>
      </c>
      <c r="AB1015" s="201" t="s">
        <v>80</v>
      </c>
      <c r="AC1015" s="201">
        <v>45260</v>
      </c>
      <c r="AD1015" s="150">
        <f t="shared" si="77"/>
        <v>114</v>
      </c>
      <c r="AE1015" s="150">
        <v>0</v>
      </c>
      <c r="AF1015" s="567">
        <v>0</v>
      </c>
      <c r="AG1015" s="150">
        <v>0</v>
      </c>
      <c r="AH1015" s="156" t="s">
        <v>80</v>
      </c>
      <c r="AI1015" s="150">
        <f t="shared" si="73"/>
        <v>0</v>
      </c>
      <c r="AJ1015" s="143">
        <v>0</v>
      </c>
      <c r="AK1015" s="248">
        <v>0</v>
      </c>
      <c r="AL1015" s="86" t="s">
        <v>80</v>
      </c>
      <c r="AM1015" s="150">
        <v>0</v>
      </c>
      <c r="AN1015" s="169" t="s">
        <v>80</v>
      </c>
      <c r="AO1015" s="169" t="s">
        <v>80</v>
      </c>
      <c r="AP1015" s="150">
        <f t="shared" si="76"/>
        <v>0</v>
      </c>
      <c r="AQ1015" s="252">
        <f>+L1015+AF1015-AK1015</f>
        <v>20400000</v>
      </c>
      <c r="AR1015" s="86" t="s">
        <v>115</v>
      </c>
      <c r="AS1015" s="143">
        <v>0</v>
      </c>
      <c r="AT1015" s="203" t="s">
        <v>80</v>
      </c>
      <c r="AU1015" s="248">
        <v>15300000</v>
      </c>
      <c r="AV1015" s="364">
        <f t="shared" si="74"/>
        <v>5100000</v>
      </c>
      <c r="AW1015" s="133">
        <f t="shared" si="75"/>
        <v>0.75</v>
      </c>
      <c r="AX1015" s="201" t="s">
        <v>80</v>
      </c>
      <c r="AY1015" s="86" t="s">
        <v>72</v>
      </c>
      <c r="AZ1015" s="145" t="s">
        <v>16027</v>
      </c>
      <c r="BA1015" s="81" t="s">
        <v>71</v>
      </c>
      <c r="BB1015" s="81" t="s">
        <v>71</v>
      </c>
    </row>
    <row r="1016" spans="2:54" s="296" customFormat="1" ht="15" customHeight="1" x14ac:dyDescent="0.2">
      <c r="B1016" s="247">
        <v>2023</v>
      </c>
      <c r="C1016" s="81">
        <v>891780111</v>
      </c>
      <c r="D1016" s="82" t="s">
        <v>68</v>
      </c>
      <c r="E1016" s="144" t="s">
        <v>16028</v>
      </c>
      <c r="F1016" s="145" t="s">
        <v>16029</v>
      </c>
      <c r="G1016" s="138">
        <v>0</v>
      </c>
      <c r="H1016" s="145"/>
      <c r="I1016" s="86" t="s">
        <v>78</v>
      </c>
      <c r="J1016" s="81" t="s">
        <v>1527</v>
      </c>
      <c r="K1016" s="141" t="s">
        <v>16030</v>
      </c>
      <c r="L1016" s="567">
        <f>VLOOKUP(E1016,'[4]VALOR DE LA ORDEN'!$A:$B,2,FALSE)</f>
        <v>11200000</v>
      </c>
      <c r="M1016" s="81" t="s">
        <v>73</v>
      </c>
      <c r="N1016" s="145"/>
      <c r="O1016" s="87" t="s">
        <v>13204</v>
      </c>
      <c r="P1016" s="87">
        <v>1100547297</v>
      </c>
      <c r="Q1016" s="150">
        <v>1683</v>
      </c>
      <c r="R1016" s="169">
        <v>45142</v>
      </c>
      <c r="S1016" s="252">
        <v>1969350000</v>
      </c>
      <c r="T1016" s="169">
        <v>45146</v>
      </c>
      <c r="U1016" s="566">
        <f>L1016</f>
        <v>11200000</v>
      </c>
      <c r="V1016" s="86" t="s">
        <v>70</v>
      </c>
      <c r="W1016" s="143">
        <v>12548945</v>
      </c>
      <c r="X1016" s="87" t="s">
        <v>12120</v>
      </c>
      <c r="Y1016" s="145"/>
      <c r="Z1016" s="201">
        <v>45146</v>
      </c>
      <c r="AA1016" s="201">
        <v>45146</v>
      </c>
      <c r="AB1016" s="201" t="s">
        <v>80</v>
      </c>
      <c r="AC1016" s="201">
        <v>45260</v>
      </c>
      <c r="AD1016" s="150">
        <f t="shared" si="77"/>
        <v>114</v>
      </c>
      <c r="AE1016" s="150">
        <v>0</v>
      </c>
      <c r="AF1016" s="567">
        <v>0</v>
      </c>
      <c r="AG1016" s="150">
        <v>0</v>
      </c>
      <c r="AH1016" s="156" t="s">
        <v>80</v>
      </c>
      <c r="AI1016" s="150">
        <f t="shared" si="73"/>
        <v>0</v>
      </c>
      <c r="AJ1016" s="143">
        <v>0</v>
      </c>
      <c r="AK1016" s="248">
        <v>0</v>
      </c>
      <c r="AL1016" s="86" t="s">
        <v>80</v>
      </c>
      <c r="AM1016" s="150">
        <v>0</v>
      </c>
      <c r="AN1016" s="169" t="s">
        <v>80</v>
      </c>
      <c r="AO1016" s="169" t="s">
        <v>80</v>
      </c>
      <c r="AP1016" s="150">
        <f t="shared" si="76"/>
        <v>0</v>
      </c>
      <c r="AQ1016" s="252">
        <f>+L1016+AF1016-AK1016</f>
        <v>11200000</v>
      </c>
      <c r="AR1016" s="86" t="s">
        <v>115</v>
      </c>
      <c r="AS1016" s="143">
        <v>0</v>
      </c>
      <c r="AT1016" s="203" t="s">
        <v>80</v>
      </c>
      <c r="AU1016" s="248">
        <v>8400000</v>
      </c>
      <c r="AV1016" s="364">
        <f t="shared" si="74"/>
        <v>2800000</v>
      </c>
      <c r="AW1016" s="133">
        <f t="shared" si="75"/>
        <v>0.75</v>
      </c>
      <c r="AX1016" s="201" t="s">
        <v>80</v>
      </c>
      <c r="AY1016" s="86" t="s">
        <v>72</v>
      </c>
      <c r="AZ1016" s="145" t="s">
        <v>16031</v>
      </c>
      <c r="BA1016" s="81" t="s">
        <v>71</v>
      </c>
      <c r="BB1016" s="81" t="s">
        <v>71</v>
      </c>
    </row>
    <row r="1017" spans="2:54" s="296" customFormat="1" ht="15" customHeight="1" x14ac:dyDescent="0.2">
      <c r="B1017" s="247">
        <v>2023</v>
      </c>
      <c r="C1017" s="81">
        <v>891780111</v>
      </c>
      <c r="D1017" s="82" t="s">
        <v>68</v>
      </c>
      <c r="E1017" s="144" t="s">
        <v>16032</v>
      </c>
      <c r="F1017" s="145" t="s">
        <v>16033</v>
      </c>
      <c r="G1017" s="138">
        <v>0</v>
      </c>
      <c r="H1017" s="145"/>
      <c r="I1017" s="86" t="s">
        <v>78</v>
      </c>
      <c r="J1017" s="81" t="s">
        <v>1527</v>
      </c>
      <c r="K1017" s="141" t="s">
        <v>16034</v>
      </c>
      <c r="L1017" s="567">
        <f>VLOOKUP(E1017,'[4]VALOR DE LA ORDEN'!$A:$B,2,FALSE)</f>
        <v>10000000</v>
      </c>
      <c r="M1017" s="81" t="s">
        <v>73</v>
      </c>
      <c r="N1017" s="145"/>
      <c r="O1017" s="87" t="s">
        <v>13097</v>
      </c>
      <c r="P1017" s="87">
        <v>57290640</v>
      </c>
      <c r="Q1017" s="150">
        <v>1683</v>
      </c>
      <c r="R1017" s="169">
        <v>45142</v>
      </c>
      <c r="S1017" s="252">
        <v>1969350000</v>
      </c>
      <c r="T1017" s="169">
        <v>45146</v>
      </c>
      <c r="U1017" s="566">
        <f>L1017</f>
        <v>10000000</v>
      </c>
      <c r="V1017" s="86" t="s">
        <v>70</v>
      </c>
      <c r="W1017" s="143">
        <v>57461216</v>
      </c>
      <c r="X1017" s="87" t="s">
        <v>11611</v>
      </c>
      <c r="Y1017" s="145"/>
      <c r="Z1017" s="201">
        <v>45146</v>
      </c>
      <c r="AA1017" s="201">
        <v>45146</v>
      </c>
      <c r="AB1017" s="201" t="s">
        <v>80</v>
      </c>
      <c r="AC1017" s="201">
        <v>45260</v>
      </c>
      <c r="AD1017" s="150">
        <f t="shared" si="77"/>
        <v>114</v>
      </c>
      <c r="AE1017" s="150">
        <v>0</v>
      </c>
      <c r="AF1017" s="567">
        <v>0</v>
      </c>
      <c r="AG1017" s="150">
        <v>0</v>
      </c>
      <c r="AH1017" s="156" t="s">
        <v>80</v>
      </c>
      <c r="AI1017" s="150">
        <f t="shared" si="73"/>
        <v>0</v>
      </c>
      <c r="AJ1017" s="143">
        <v>0</v>
      </c>
      <c r="AK1017" s="248">
        <v>0</v>
      </c>
      <c r="AL1017" s="86" t="s">
        <v>80</v>
      </c>
      <c r="AM1017" s="150">
        <v>0</v>
      </c>
      <c r="AN1017" s="169" t="s">
        <v>80</v>
      </c>
      <c r="AO1017" s="169" t="s">
        <v>80</v>
      </c>
      <c r="AP1017" s="150">
        <f t="shared" si="76"/>
        <v>0</v>
      </c>
      <c r="AQ1017" s="252">
        <f>+L1017+AF1017-AK1017</f>
        <v>10000000</v>
      </c>
      <c r="AR1017" s="86" t="s">
        <v>115</v>
      </c>
      <c r="AS1017" s="143">
        <v>0</v>
      </c>
      <c r="AT1017" s="203" t="s">
        <v>80</v>
      </c>
      <c r="AU1017" s="248">
        <v>7500000</v>
      </c>
      <c r="AV1017" s="364">
        <f t="shared" si="74"/>
        <v>2500000</v>
      </c>
      <c r="AW1017" s="133">
        <f t="shared" si="75"/>
        <v>0.75</v>
      </c>
      <c r="AX1017" s="201" t="s">
        <v>80</v>
      </c>
      <c r="AY1017" s="86" t="s">
        <v>72</v>
      </c>
      <c r="AZ1017" s="145" t="s">
        <v>16035</v>
      </c>
      <c r="BA1017" s="81" t="s">
        <v>71</v>
      </c>
      <c r="BB1017" s="81" t="s">
        <v>71</v>
      </c>
    </row>
    <row r="1018" spans="2:54" s="296" customFormat="1" ht="15" customHeight="1" x14ac:dyDescent="0.2">
      <c r="B1018" s="247">
        <v>2023</v>
      </c>
      <c r="C1018" s="81">
        <v>891780111</v>
      </c>
      <c r="D1018" s="82" t="s">
        <v>68</v>
      </c>
      <c r="E1018" s="144" t="s">
        <v>16036</v>
      </c>
      <c r="F1018" s="145" t="s">
        <v>16037</v>
      </c>
      <c r="G1018" s="138">
        <v>0</v>
      </c>
      <c r="H1018" s="145"/>
      <c r="I1018" s="86" t="s">
        <v>78</v>
      </c>
      <c r="J1018" s="81" t="s">
        <v>1527</v>
      </c>
      <c r="K1018" s="141" t="s">
        <v>16038</v>
      </c>
      <c r="L1018" s="567">
        <f>VLOOKUP(E1018,'[4]VALOR DE LA ORDEN'!$A:$B,2,FALSE)</f>
        <v>7600000</v>
      </c>
      <c r="M1018" s="81" t="s">
        <v>73</v>
      </c>
      <c r="N1018" s="145"/>
      <c r="O1018" s="87" t="s">
        <v>13522</v>
      </c>
      <c r="P1018" s="87">
        <v>1004364827</v>
      </c>
      <c r="Q1018" s="150">
        <v>1683</v>
      </c>
      <c r="R1018" s="169">
        <v>45142</v>
      </c>
      <c r="S1018" s="252">
        <v>1969350000</v>
      </c>
      <c r="T1018" s="169">
        <v>45146</v>
      </c>
      <c r="U1018" s="566">
        <f>L1018</f>
        <v>7600000</v>
      </c>
      <c r="V1018" s="86" t="s">
        <v>70</v>
      </c>
      <c r="W1018" s="143">
        <v>85450705</v>
      </c>
      <c r="X1018" s="87" t="s">
        <v>13380</v>
      </c>
      <c r="Y1018" s="145"/>
      <c r="Z1018" s="201">
        <v>45146</v>
      </c>
      <c r="AA1018" s="201">
        <v>45146</v>
      </c>
      <c r="AB1018" s="201" t="s">
        <v>80</v>
      </c>
      <c r="AC1018" s="201">
        <v>45260</v>
      </c>
      <c r="AD1018" s="150">
        <f t="shared" si="77"/>
        <v>114</v>
      </c>
      <c r="AE1018" s="150">
        <v>0</v>
      </c>
      <c r="AF1018" s="567">
        <v>0</v>
      </c>
      <c r="AG1018" s="150">
        <v>0</v>
      </c>
      <c r="AH1018" s="156" t="s">
        <v>80</v>
      </c>
      <c r="AI1018" s="150">
        <f t="shared" si="73"/>
        <v>0</v>
      </c>
      <c r="AJ1018" s="143">
        <v>0</v>
      </c>
      <c r="AK1018" s="248">
        <v>0</v>
      </c>
      <c r="AL1018" s="86" t="s">
        <v>80</v>
      </c>
      <c r="AM1018" s="150">
        <v>0</v>
      </c>
      <c r="AN1018" s="169" t="s">
        <v>80</v>
      </c>
      <c r="AO1018" s="169" t="s">
        <v>80</v>
      </c>
      <c r="AP1018" s="150">
        <f t="shared" si="76"/>
        <v>0</v>
      </c>
      <c r="AQ1018" s="252">
        <f>+L1018+AF1018-AK1018</f>
        <v>7600000</v>
      </c>
      <c r="AR1018" s="86" t="s">
        <v>115</v>
      </c>
      <c r="AS1018" s="143">
        <v>0</v>
      </c>
      <c r="AT1018" s="203" t="s">
        <v>80</v>
      </c>
      <c r="AU1018" s="248">
        <v>5700000</v>
      </c>
      <c r="AV1018" s="364">
        <f t="shared" si="74"/>
        <v>1900000</v>
      </c>
      <c r="AW1018" s="133">
        <f t="shared" si="75"/>
        <v>0.75</v>
      </c>
      <c r="AX1018" s="201" t="s">
        <v>80</v>
      </c>
      <c r="AY1018" s="86" t="s">
        <v>72</v>
      </c>
      <c r="AZ1018" s="145" t="s">
        <v>16039</v>
      </c>
      <c r="BA1018" s="81" t="s">
        <v>71</v>
      </c>
      <c r="BB1018" s="81" t="s">
        <v>71</v>
      </c>
    </row>
    <row r="1019" spans="2:54" s="296" customFormat="1" ht="15" customHeight="1" x14ac:dyDescent="0.2">
      <c r="B1019" s="247">
        <v>2023</v>
      </c>
      <c r="C1019" s="81">
        <v>891780111</v>
      </c>
      <c r="D1019" s="82" t="s">
        <v>68</v>
      </c>
      <c r="E1019" s="144" t="s">
        <v>16040</v>
      </c>
      <c r="F1019" s="145" t="s">
        <v>16041</v>
      </c>
      <c r="G1019" s="138">
        <v>0</v>
      </c>
      <c r="H1019" s="145"/>
      <c r="I1019" s="86" t="s">
        <v>78</v>
      </c>
      <c r="J1019" s="81" t="s">
        <v>1527</v>
      </c>
      <c r="K1019" s="141" t="s">
        <v>16042</v>
      </c>
      <c r="L1019" s="567">
        <f>VLOOKUP(E1019,'[4]VALOR DE LA ORDEN'!$A:$B,2,FALSE)</f>
        <v>7600000</v>
      </c>
      <c r="M1019" s="81" t="s">
        <v>73</v>
      </c>
      <c r="N1019" s="145"/>
      <c r="O1019" s="87" t="s">
        <v>13379</v>
      </c>
      <c r="P1019" s="87">
        <v>1082876431</v>
      </c>
      <c r="Q1019" s="150">
        <v>1683</v>
      </c>
      <c r="R1019" s="169">
        <v>45142</v>
      </c>
      <c r="S1019" s="252">
        <v>1969350000</v>
      </c>
      <c r="T1019" s="169">
        <v>45146</v>
      </c>
      <c r="U1019" s="566">
        <f>L1019</f>
        <v>7600000</v>
      </c>
      <c r="V1019" s="86" t="s">
        <v>70</v>
      </c>
      <c r="W1019" s="143">
        <v>85450705</v>
      </c>
      <c r="X1019" s="87" t="s">
        <v>13380</v>
      </c>
      <c r="Y1019" s="145"/>
      <c r="Z1019" s="201">
        <v>45146</v>
      </c>
      <c r="AA1019" s="201">
        <v>45146</v>
      </c>
      <c r="AB1019" s="201" t="s">
        <v>80</v>
      </c>
      <c r="AC1019" s="201">
        <v>45260</v>
      </c>
      <c r="AD1019" s="150">
        <f t="shared" si="77"/>
        <v>114</v>
      </c>
      <c r="AE1019" s="150">
        <v>0</v>
      </c>
      <c r="AF1019" s="567">
        <v>0</v>
      </c>
      <c r="AG1019" s="150">
        <v>0</v>
      </c>
      <c r="AH1019" s="156" t="s">
        <v>80</v>
      </c>
      <c r="AI1019" s="150">
        <f t="shared" si="73"/>
        <v>0</v>
      </c>
      <c r="AJ1019" s="143">
        <v>0</v>
      </c>
      <c r="AK1019" s="248">
        <v>0</v>
      </c>
      <c r="AL1019" s="86" t="s">
        <v>80</v>
      </c>
      <c r="AM1019" s="150">
        <v>0</v>
      </c>
      <c r="AN1019" s="169" t="s">
        <v>80</v>
      </c>
      <c r="AO1019" s="169" t="s">
        <v>80</v>
      </c>
      <c r="AP1019" s="150">
        <f t="shared" si="76"/>
        <v>0</v>
      </c>
      <c r="AQ1019" s="252">
        <f>+L1019+AF1019-AK1019</f>
        <v>7600000</v>
      </c>
      <c r="AR1019" s="86" t="s">
        <v>115</v>
      </c>
      <c r="AS1019" s="143">
        <v>0</v>
      </c>
      <c r="AT1019" s="203" t="s">
        <v>80</v>
      </c>
      <c r="AU1019" s="248">
        <v>5700000</v>
      </c>
      <c r="AV1019" s="364">
        <f t="shared" si="74"/>
        <v>1900000</v>
      </c>
      <c r="AW1019" s="133">
        <f t="shared" si="75"/>
        <v>0.75</v>
      </c>
      <c r="AX1019" s="201" t="s">
        <v>80</v>
      </c>
      <c r="AY1019" s="86" t="s">
        <v>72</v>
      </c>
      <c r="AZ1019" s="145" t="s">
        <v>16043</v>
      </c>
      <c r="BA1019" s="81" t="s">
        <v>71</v>
      </c>
      <c r="BB1019" s="81" t="s">
        <v>71</v>
      </c>
    </row>
    <row r="1020" spans="2:54" s="296" customFormat="1" ht="15" customHeight="1" x14ac:dyDescent="0.2">
      <c r="B1020" s="247">
        <v>2023</v>
      </c>
      <c r="C1020" s="81">
        <v>891780111</v>
      </c>
      <c r="D1020" s="82" t="s">
        <v>68</v>
      </c>
      <c r="E1020" s="144" t="s">
        <v>16044</v>
      </c>
      <c r="F1020" s="145" t="s">
        <v>16045</v>
      </c>
      <c r="G1020" s="138">
        <v>0</v>
      </c>
      <c r="H1020" s="145"/>
      <c r="I1020" s="86" t="s">
        <v>78</v>
      </c>
      <c r="J1020" s="81" t="s">
        <v>1527</v>
      </c>
      <c r="K1020" s="141" t="s">
        <v>15991</v>
      </c>
      <c r="L1020" s="567">
        <f>VLOOKUP(E1020,'[4]VALOR DE LA ORDEN'!$A:$B,2,FALSE)</f>
        <v>10000000</v>
      </c>
      <c r="M1020" s="81" t="s">
        <v>73</v>
      </c>
      <c r="N1020" s="145"/>
      <c r="O1020" s="87" t="s">
        <v>12546</v>
      </c>
      <c r="P1020" s="87">
        <v>84456169</v>
      </c>
      <c r="Q1020" s="150">
        <v>1683</v>
      </c>
      <c r="R1020" s="169">
        <v>45142</v>
      </c>
      <c r="S1020" s="252">
        <v>1969350000</v>
      </c>
      <c r="T1020" s="169">
        <v>45146</v>
      </c>
      <c r="U1020" s="566">
        <f>L1020</f>
        <v>10000000</v>
      </c>
      <c r="V1020" s="86" t="s">
        <v>70</v>
      </c>
      <c r="W1020" s="143">
        <v>45507423</v>
      </c>
      <c r="X1020" s="87" t="s">
        <v>12105</v>
      </c>
      <c r="Y1020" s="145"/>
      <c r="Z1020" s="201">
        <v>45146</v>
      </c>
      <c r="AA1020" s="201">
        <v>45146</v>
      </c>
      <c r="AB1020" s="201" t="s">
        <v>80</v>
      </c>
      <c r="AC1020" s="201">
        <v>45260</v>
      </c>
      <c r="AD1020" s="150">
        <f t="shared" si="77"/>
        <v>114</v>
      </c>
      <c r="AE1020" s="150">
        <v>0</v>
      </c>
      <c r="AF1020" s="567">
        <v>0</v>
      </c>
      <c r="AG1020" s="150">
        <v>0</v>
      </c>
      <c r="AH1020" s="156" t="s">
        <v>80</v>
      </c>
      <c r="AI1020" s="150">
        <f t="shared" si="73"/>
        <v>0</v>
      </c>
      <c r="AJ1020" s="143">
        <v>0</v>
      </c>
      <c r="AK1020" s="248">
        <v>0</v>
      </c>
      <c r="AL1020" s="86" t="s">
        <v>80</v>
      </c>
      <c r="AM1020" s="150">
        <v>0</v>
      </c>
      <c r="AN1020" s="169" t="s">
        <v>80</v>
      </c>
      <c r="AO1020" s="169" t="s">
        <v>80</v>
      </c>
      <c r="AP1020" s="150">
        <f t="shared" si="76"/>
        <v>0</v>
      </c>
      <c r="AQ1020" s="252">
        <f>+L1020+AF1020-AK1020</f>
        <v>10000000</v>
      </c>
      <c r="AR1020" s="86" t="s">
        <v>115</v>
      </c>
      <c r="AS1020" s="143">
        <v>0</v>
      </c>
      <c r="AT1020" s="203" t="s">
        <v>80</v>
      </c>
      <c r="AU1020" s="248">
        <v>7500000</v>
      </c>
      <c r="AV1020" s="364">
        <f t="shared" si="74"/>
        <v>2500000</v>
      </c>
      <c r="AW1020" s="133">
        <f t="shared" si="75"/>
        <v>0.75</v>
      </c>
      <c r="AX1020" s="201" t="s">
        <v>80</v>
      </c>
      <c r="AY1020" s="86" t="s">
        <v>72</v>
      </c>
      <c r="AZ1020" s="145" t="s">
        <v>16046</v>
      </c>
      <c r="BA1020" s="81" t="s">
        <v>71</v>
      </c>
      <c r="BB1020" s="81" t="s">
        <v>71</v>
      </c>
    </row>
    <row r="1021" spans="2:54" s="296" customFormat="1" ht="15" customHeight="1" x14ac:dyDescent="0.2">
      <c r="B1021" s="247">
        <v>2023</v>
      </c>
      <c r="C1021" s="81">
        <v>891780111</v>
      </c>
      <c r="D1021" s="82" t="s">
        <v>68</v>
      </c>
      <c r="E1021" s="144" t="s">
        <v>16047</v>
      </c>
      <c r="F1021" s="145" t="s">
        <v>16048</v>
      </c>
      <c r="G1021" s="138">
        <v>0</v>
      </c>
      <c r="H1021" s="145"/>
      <c r="I1021" s="86" t="s">
        <v>78</v>
      </c>
      <c r="J1021" s="81" t="s">
        <v>1527</v>
      </c>
      <c r="K1021" s="141" t="s">
        <v>16049</v>
      </c>
      <c r="L1021" s="567">
        <f>VLOOKUP(E1021,'[4]VALOR DE LA ORDEN'!$A:$B,2,FALSE)</f>
        <v>7600000</v>
      </c>
      <c r="M1021" s="81" t="s">
        <v>73</v>
      </c>
      <c r="N1021" s="145"/>
      <c r="O1021" s="87" t="s">
        <v>13374</v>
      </c>
      <c r="P1021" s="87">
        <v>1082900540</v>
      </c>
      <c r="Q1021" s="150">
        <v>1683</v>
      </c>
      <c r="R1021" s="169">
        <v>45142</v>
      </c>
      <c r="S1021" s="252">
        <v>1969350000</v>
      </c>
      <c r="T1021" s="169">
        <v>45146</v>
      </c>
      <c r="U1021" s="566">
        <f>L1021</f>
        <v>7600000</v>
      </c>
      <c r="V1021" s="86" t="s">
        <v>70</v>
      </c>
      <c r="W1021" s="143">
        <v>45507423</v>
      </c>
      <c r="X1021" s="87" t="s">
        <v>12105</v>
      </c>
      <c r="Y1021" s="145"/>
      <c r="Z1021" s="201">
        <v>45146</v>
      </c>
      <c r="AA1021" s="201">
        <v>45146</v>
      </c>
      <c r="AB1021" s="201" t="s">
        <v>80</v>
      </c>
      <c r="AC1021" s="201">
        <v>45260</v>
      </c>
      <c r="AD1021" s="150">
        <f t="shared" si="77"/>
        <v>114</v>
      </c>
      <c r="AE1021" s="150">
        <v>0</v>
      </c>
      <c r="AF1021" s="567">
        <v>0</v>
      </c>
      <c r="AG1021" s="150">
        <v>0</v>
      </c>
      <c r="AH1021" s="156" t="s">
        <v>80</v>
      </c>
      <c r="AI1021" s="150">
        <f t="shared" si="73"/>
        <v>0</v>
      </c>
      <c r="AJ1021" s="143">
        <v>0</v>
      </c>
      <c r="AK1021" s="248">
        <v>0</v>
      </c>
      <c r="AL1021" s="86" t="s">
        <v>80</v>
      </c>
      <c r="AM1021" s="150">
        <v>0</v>
      </c>
      <c r="AN1021" s="169" t="s">
        <v>80</v>
      </c>
      <c r="AO1021" s="169" t="s">
        <v>80</v>
      </c>
      <c r="AP1021" s="150">
        <f t="shared" si="76"/>
        <v>0</v>
      </c>
      <c r="AQ1021" s="252">
        <f>+L1021+AF1021-AK1021</f>
        <v>7600000</v>
      </c>
      <c r="AR1021" s="86" t="s">
        <v>115</v>
      </c>
      <c r="AS1021" s="143">
        <v>0</v>
      </c>
      <c r="AT1021" s="203" t="s">
        <v>80</v>
      </c>
      <c r="AU1021" s="248">
        <v>5700000</v>
      </c>
      <c r="AV1021" s="364">
        <f t="shared" si="74"/>
        <v>1900000</v>
      </c>
      <c r="AW1021" s="133">
        <f t="shared" si="75"/>
        <v>0.75</v>
      </c>
      <c r="AX1021" s="201" t="s">
        <v>80</v>
      </c>
      <c r="AY1021" s="86" t="s">
        <v>72</v>
      </c>
      <c r="AZ1021" s="145" t="s">
        <v>16050</v>
      </c>
      <c r="BA1021" s="81" t="s">
        <v>71</v>
      </c>
      <c r="BB1021" s="81" t="s">
        <v>71</v>
      </c>
    </row>
    <row r="1022" spans="2:54" s="296" customFormat="1" ht="15" customHeight="1" x14ac:dyDescent="0.2">
      <c r="B1022" s="247">
        <v>2023</v>
      </c>
      <c r="C1022" s="81">
        <v>891780111</v>
      </c>
      <c r="D1022" s="82" t="s">
        <v>68</v>
      </c>
      <c r="E1022" s="144" t="s">
        <v>16051</v>
      </c>
      <c r="F1022" s="145" t="s">
        <v>16052</v>
      </c>
      <c r="G1022" s="138">
        <v>0</v>
      </c>
      <c r="H1022" s="145"/>
      <c r="I1022" s="86" t="s">
        <v>78</v>
      </c>
      <c r="J1022" s="81" t="s">
        <v>1527</v>
      </c>
      <c r="K1022" s="141" t="s">
        <v>16053</v>
      </c>
      <c r="L1022" s="567">
        <f>VLOOKUP(E1022,'[4]VALOR DE LA ORDEN'!$A:$B,2,FALSE)</f>
        <v>7600000</v>
      </c>
      <c r="M1022" s="81" t="s">
        <v>73</v>
      </c>
      <c r="N1022" s="145"/>
      <c r="O1022" s="87" t="s">
        <v>13715</v>
      </c>
      <c r="P1022" s="87">
        <v>57432482</v>
      </c>
      <c r="Q1022" s="150">
        <v>1683</v>
      </c>
      <c r="R1022" s="169">
        <v>45142</v>
      </c>
      <c r="S1022" s="252">
        <v>1969350000</v>
      </c>
      <c r="T1022" s="169">
        <v>45146</v>
      </c>
      <c r="U1022" s="566">
        <f>L1022</f>
        <v>7600000</v>
      </c>
      <c r="V1022" s="86" t="s">
        <v>70</v>
      </c>
      <c r="W1022" s="143">
        <v>45507423</v>
      </c>
      <c r="X1022" s="87" t="s">
        <v>12105</v>
      </c>
      <c r="Y1022" s="145"/>
      <c r="Z1022" s="201">
        <v>45146</v>
      </c>
      <c r="AA1022" s="201">
        <v>45146</v>
      </c>
      <c r="AB1022" s="201" t="s">
        <v>80</v>
      </c>
      <c r="AC1022" s="201">
        <v>45260</v>
      </c>
      <c r="AD1022" s="150">
        <f t="shared" si="77"/>
        <v>114</v>
      </c>
      <c r="AE1022" s="150">
        <v>0</v>
      </c>
      <c r="AF1022" s="567">
        <v>0</v>
      </c>
      <c r="AG1022" s="150">
        <v>0</v>
      </c>
      <c r="AH1022" s="156" t="s">
        <v>80</v>
      </c>
      <c r="AI1022" s="150">
        <f t="shared" si="73"/>
        <v>0</v>
      </c>
      <c r="AJ1022" s="143">
        <v>0</v>
      </c>
      <c r="AK1022" s="248">
        <v>0</v>
      </c>
      <c r="AL1022" s="86" t="s">
        <v>80</v>
      </c>
      <c r="AM1022" s="150">
        <v>0</v>
      </c>
      <c r="AN1022" s="169" t="s">
        <v>80</v>
      </c>
      <c r="AO1022" s="169" t="s">
        <v>80</v>
      </c>
      <c r="AP1022" s="150">
        <f t="shared" si="76"/>
        <v>0</v>
      </c>
      <c r="AQ1022" s="252">
        <f>+L1022+AF1022-AK1022</f>
        <v>7600000</v>
      </c>
      <c r="AR1022" s="86" t="s">
        <v>115</v>
      </c>
      <c r="AS1022" s="143">
        <v>0</v>
      </c>
      <c r="AT1022" s="203" t="s">
        <v>80</v>
      </c>
      <c r="AU1022" s="248">
        <v>5700000</v>
      </c>
      <c r="AV1022" s="364">
        <f t="shared" si="74"/>
        <v>1900000</v>
      </c>
      <c r="AW1022" s="133">
        <f t="shared" si="75"/>
        <v>0.75</v>
      </c>
      <c r="AX1022" s="201" t="s">
        <v>80</v>
      </c>
      <c r="AY1022" s="86" t="s">
        <v>72</v>
      </c>
      <c r="AZ1022" s="145" t="s">
        <v>16054</v>
      </c>
      <c r="BA1022" s="81" t="s">
        <v>71</v>
      </c>
      <c r="BB1022" s="81" t="s">
        <v>71</v>
      </c>
    </row>
    <row r="1023" spans="2:54" s="296" customFormat="1" ht="15" customHeight="1" x14ac:dyDescent="0.2">
      <c r="B1023" s="247">
        <v>2023</v>
      </c>
      <c r="C1023" s="81">
        <v>891780111</v>
      </c>
      <c r="D1023" s="82" t="s">
        <v>68</v>
      </c>
      <c r="E1023" s="144" t="s">
        <v>16055</v>
      </c>
      <c r="F1023" s="145" t="s">
        <v>16056</v>
      </c>
      <c r="G1023" s="138">
        <v>0</v>
      </c>
      <c r="H1023" s="145"/>
      <c r="I1023" s="86" t="s">
        <v>78</v>
      </c>
      <c r="J1023" s="81" t="s">
        <v>1527</v>
      </c>
      <c r="K1023" s="141" t="s">
        <v>16057</v>
      </c>
      <c r="L1023" s="567">
        <f>VLOOKUP(E1023,'[4]VALOR DE LA ORDEN'!$A:$B,2,FALSE)</f>
        <v>7600000</v>
      </c>
      <c r="M1023" s="81" t="s">
        <v>73</v>
      </c>
      <c r="N1023" s="145"/>
      <c r="O1023" s="87" t="s">
        <v>13554</v>
      </c>
      <c r="P1023" s="87">
        <v>36695081</v>
      </c>
      <c r="Q1023" s="150">
        <v>1683</v>
      </c>
      <c r="R1023" s="169">
        <v>45142</v>
      </c>
      <c r="S1023" s="252">
        <v>1969350000</v>
      </c>
      <c r="T1023" s="169">
        <v>45146</v>
      </c>
      <c r="U1023" s="566">
        <f>L1023</f>
        <v>7600000</v>
      </c>
      <c r="V1023" s="86" t="s">
        <v>70</v>
      </c>
      <c r="W1023" s="143">
        <v>45507423</v>
      </c>
      <c r="X1023" s="87" t="s">
        <v>12105</v>
      </c>
      <c r="Y1023" s="145"/>
      <c r="Z1023" s="201">
        <v>45146</v>
      </c>
      <c r="AA1023" s="201">
        <v>45146</v>
      </c>
      <c r="AB1023" s="201" t="s">
        <v>80</v>
      </c>
      <c r="AC1023" s="201">
        <v>45260</v>
      </c>
      <c r="AD1023" s="150">
        <f t="shared" si="77"/>
        <v>114</v>
      </c>
      <c r="AE1023" s="150">
        <v>0</v>
      </c>
      <c r="AF1023" s="567">
        <v>0</v>
      </c>
      <c r="AG1023" s="150">
        <v>0</v>
      </c>
      <c r="AH1023" s="156" t="s">
        <v>80</v>
      </c>
      <c r="AI1023" s="150">
        <f t="shared" si="73"/>
        <v>0</v>
      </c>
      <c r="AJ1023" s="143">
        <v>0</v>
      </c>
      <c r="AK1023" s="248">
        <v>0</v>
      </c>
      <c r="AL1023" s="86" t="s">
        <v>80</v>
      </c>
      <c r="AM1023" s="150">
        <v>0</v>
      </c>
      <c r="AN1023" s="169" t="s">
        <v>80</v>
      </c>
      <c r="AO1023" s="169" t="s">
        <v>80</v>
      </c>
      <c r="AP1023" s="150">
        <f t="shared" si="76"/>
        <v>0</v>
      </c>
      <c r="AQ1023" s="252">
        <f>+L1023+AF1023-AK1023</f>
        <v>7600000</v>
      </c>
      <c r="AR1023" s="86" t="s">
        <v>115</v>
      </c>
      <c r="AS1023" s="143">
        <v>0</v>
      </c>
      <c r="AT1023" s="203" t="s">
        <v>80</v>
      </c>
      <c r="AU1023" s="248">
        <v>5700000</v>
      </c>
      <c r="AV1023" s="364">
        <f t="shared" si="74"/>
        <v>1900000</v>
      </c>
      <c r="AW1023" s="133">
        <f t="shared" si="75"/>
        <v>0.75</v>
      </c>
      <c r="AX1023" s="201" t="s">
        <v>80</v>
      </c>
      <c r="AY1023" s="86" t="s">
        <v>72</v>
      </c>
      <c r="AZ1023" s="145" t="s">
        <v>16058</v>
      </c>
      <c r="BA1023" s="81" t="s">
        <v>71</v>
      </c>
      <c r="BB1023" s="81" t="s">
        <v>71</v>
      </c>
    </row>
    <row r="1024" spans="2:54" s="296" customFormat="1" ht="15" customHeight="1" x14ac:dyDescent="0.2">
      <c r="B1024" s="247">
        <v>2023</v>
      </c>
      <c r="C1024" s="81">
        <v>891780111</v>
      </c>
      <c r="D1024" s="82" t="s">
        <v>68</v>
      </c>
      <c r="E1024" s="144" t="s">
        <v>16059</v>
      </c>
      <c r="F1024" s="145" t="s">
        <v>16060</v>
      </c>
      <c r="G1024" s="138">
        <v>0</v>
      </c>
      <c r="H1024" s="145"/>
      <c r="I1024" s="86" t="s">
        <v>78</v>
      </c>
      <c r="J1024" s="81" t="s">
        <v>1527</v>
      </c>
      <c r="K1024" s="141" t="s">
        <v>16061</v>
      </c>
      <c r="L1024" s="567">
        <f>VLOOKUP(E1024,'[4]VALOR DE LA ORDEN'!$A:$B,2,FALSE)</f>
        <v>8800000</v>
      </c>
      <c r="M1024" s="81" t="s">
        <v>73</v>
      </c>
      <c r="N1024" s="145"/>
      <c r="O1024" s="87" t="s">
        <v>12104</v>
      </c>
      <c r="P1024" s="87">
        <v>36719808</v>
      </c>
      <c r="Q1024" s="150">
        <v>1683</v>
      </c>
      <c r="R1024" s="169">
        <v>45142</v>
      </c>
      <c r="S1024" s="252">
        <v>1969350000</v>
      </c>
      <c r="T1024" s="169">
        <v>45146</v>
      </c>
      <c r="U1024" s="566">
        <f>L1024</f>
        <v>8800000</v>
      </c>
      <c r="V1024" s="86" t="s">
        <v>70</v>
      </c>
      <c r="W1024" s="143">
        <v>45507423</v>
      </c>
      <c r="X1024" s="87" t="s">
        <v>12105</v>
      </c>
      <c r="Y1024" s="145"/>
      <c r="Z1024" s="201">
        <v>45146</v>
      </c>
      <c r="AA1024" s="201">
        <v>45146</v>
      </c>
      <c r="AB1024" s="201" t="s">
        <v>80</v>
      </c>
      <c r="AC1024" s="201">
        <v>45260</v>
      </c>
      <c r="AD1024" s="150">
        <f t="shared" si="77"/>
        <v>114</v>
      </c>
      <c r="AE1024" s="150">
        <v>0</v>
      </c>
      <c r="AF1024" s="567">
        <v>0</v>
      </c>
      <c r="AG1024" s="150">
        <v>0</v>
      </c>
      <c r="AH1024" s="156" t="s">
        <v>80</v>
      </c>
      <c r="AI1024" s="150">
        <f t="shared" si="73"/>
        <v>0</v>
      </c>
      <c r="AJ1024" s="143">
        <v>0</v>
      </c>
      <c r="AK1024" s="248">
        <v>0</v>
      </c>
      <c r="AL1024" s="86" t="s">
        <v>80</v>
      </c>
      <c r="AM1024" s="150">
        <v>0</v>
      </c>
      <c r="AN1024" s="169" t="s">
        <v>80</v>
      </c>
      <c r="AO1024" s="169" t="s">
        <v>80</v>
      </c>
      <c r="AP1024" s="150">
        <f t="shared" si="76"/>
        <v>0</v>
      </c>
      <c r="AQ1024" s="252">
        <f>+L1024+AF1024-AK1024</f>
        <v>8800000</v>
      </c>
      <c r="AR1024" s="86" t="s">
        <v>115</v>
      </c>
      <c r="AS1024" s="143">
        <v>0</v>
      </c>
      <c r="AT1024" s="203" t="s">
        <v>80</v>
      </c>
      <c r="AU1024" s="248">
        <v>6600000</v>
      </c>
      <c r="AV1024" s="364">
        <f t="shared" si="74"/>
        <v>2200000</v>
      </c>
      <c r="AW1024" s="133">
        <f t="shared" si="75"/>
        <v>0.75</v>
      </c>
      <c r="AX1024" s="201" t="s">
        <v>80</v>
      </c>
      <c r="AY1024" s="86" t="s">
        <v>72</v>
      </c>
      <c r="AZ1024" s="145" t="s">
        <v>16062</v>
      </c>
      <c r="BA1024" s="81" t="s">
        <v>71</v>
      </c>
      <c r="BB1024" s="81" t="s">
        <v>71</v>
      </c>
    </row>
    <row r="1025" spans="2:54" s="296" customFormat="1" ht="15" customHeight="1" x14ac:dyDescent="0.2">
      <c r="B1025" s="247">
        <v>2023</v>
      </c>
      <c r="C1025" s="81">
        <v>891780111</v>
      </c>
      <c r="D1025" s="82" t="s">
        <v>68</v>
      </c>
      <c r="E1025" s="144" t="s">
        <v>16063</v>
      </c>
      <c r="F1025" s="145" t="s">
        <v>16064</v>
      </c>
      <c r="G1025" s="138">
        <v>0</v>
      </c>
      <c r="H1025" s="145"/>
      <c r="I1025" s="86" t="s">
        <v>78</v>
      </c>
      <c r="J1025" s="81" t="s">
        <v>1527</v>
      </c>
      <c r="K1025" s="141" t="s">
        <v>16049</v>
      </c>
      <c r="L1025" s="567">
        <f>VLOOKUP(E1025,'[4]VALOR DE LA ORDEN'!$A:$B,2,FALSE)</f>
        <v>7600000</v>
      </c>
      <c r="M1025" s="81" t="s">
        <v>73</v>
      </c>
      <c r="N1025" s="145"/>
      <c r="O1025" s="87" t="s">
        <v>13541</v>
      </c>
      <c r="P1025" s="87">
        <v>50956720</v>
      </c>
      <c r="Q1025" s="150">
        <v>1683</v>
      </c>
      <c r="R1025" s="169">
        <v>45142</v>
      </c>
      <c r="S1025" s="252">
        <v>1969350000</v>
      </c>
      <c r="T1025" s="169">
        <v>45146</v>
      </c>
      <c r="U1025" s="566">
        <f>L1025</f>
        <v>7600000</v>
      </c>
      <c r="V1025" s="86" t="s">
        <v>70</v>
      </c>
      <c r="W1025" s="143">
        <v>45507423</v>
      </c>
      <c r="X1025" s="87" t="s">
        <v>12105</v>
      </c>
      <c r="Y1025" s="145"/>
      <c r="Z1025" s="201">
        <v>45146</v>
      </c>
      <c r="AA1025" s="201">
        <v>45146</v>
      </c>
      <c r="AB1025" s="201" t="s">
        <v>80</v>
      </c>
      <c r="AC1025" s="201">
        <v>45260</v>
      </c>
      <c r="AD1025" s="150">
        <f t="shared" si="77"/>
        <v>114</v>
      </c>
      <c r="AE1025" s="150">
        <v>0</v>
      </c>
      <c r="AF1025" s="567">
        <v>0</v>
      </c>
      <c r="AG1025" s="150">
        <v>0</v>
      </c>
      <c r="AH1025" s="156" t="s">
        <v>80</v>
      </c>
      <c r="AI1025" s="150">
        <f t="shared" si="73"/>
        <v>0</v>
      </c>
      <c r="AJ1025" s="143">
        <v>0</v>
      </c>
      <c r="AK1025" s="248">
        <v>0</v>
      </c>
      <c r="AL1025" s="86" t="s">
        <v>80</v>
      </c>
      <c r="AM1025" s="150">
        <v>0</v>
      </c>
      <c r="AN1025" s="169" t="s">
        <v>80</v>
      </c>
      <c r="AO1025" s="169" t="s">
        <v>80</v>
      </c>
      <c r="AP1025" s="150">
        <f t="shared" si="76"/>
        <v>0</v>
      </c>
      <c r="AQ1025" s="252">
        <f>+L1025+AF1025-AK1025</f>
        <v>7600000</v>
      </c>
      <c r="AR1025" s="86" t="s">
        <v>115</v>
      </c>
      <c r="AS1025" s="143">
        <v>0</v>
      </c>
      <c r="AT1025" s="203" t="s">
        <v>80</v>
      </c>
      <c r="AU1025" s="248">
        <v>5700000</v>
      </c>
      <c r="AV1025" s="364">
        <f t="shared" si="74"/>
        <v>1900000</v>
      </c>
      <c r="AW1025" s="133">
        <f t="shared" si="75"/>
        <v>0.75</v>
      </c>
      <c r="AX1025" s="201" t="s">
        <v>80</v>
      </c>
      <c r="AY1025" s="86" t="s">
        <v>72</v>
      </c>
      <c r="AZ1025" s="145" t="s">
        <v>16065</v>
      </c>
      <c r="BA1025" s="81" t="s">
        <v>71</v>
      </c>
      <c r="BB1025" s="81" t="s">
        <v>71</v>
      </c>
    </row>
    <row r="1026" spans="2:54" s="296" customFormat="1" ht="15" customHeight="1" x14ac:dyDescent="0.2">
      <c r="B1026" s="247">
        <v>2023</v>
      </c>
      <c r="C1026" s="81">
        <v>891780111</v>
      </c>
      <c r="D1026" s="82" t="s">
        <v>68</v>
      </c>
      <c r="E1026" s="144" t="s">
        <v>16066</v>
      </c>
      <c r="F1026" s="145" t="s">
        <v>16067</v>
      </c>
      <c r="G1026" s="138">
        <v>0</v>
      </c>
      <c r="H1026" s="145"/>
      <c r="I1026" s="86" t="s">
        <v>78</v>
      </c>
      <c r="J1026" s="81" t="s">
        <v>1527</v>
      </c>
      <c r="K1026" s="141" t="s">
        <v>15584</v>
      </c>
      <c r="L1026" s="567">
        <f>VLOOKUP(E1026,'[4]VALOR DE LA ORDEN'!$A:$B,2,FALSE)</f>
        <v>8800000</v>
      </c>
      <c r="M1026" s="81" t="s">
        <v>73</v>
      </c>
      <c r="N1026" s="145"/>
      <c r="O1026" s="87" t="s">
        <v>13131</v>
      </c>
      <c r="P1026" s="87">
        <v>1082930536</v>
      </c>
      <c r="Q1026" s="150">
        <v>1683</v>
      </c>
      <c r="R1026" s="169">
        <v>45142</v>
      </c>
      <c r="S1026" s="252">
        <v>1969350000</v>
      </c>
      <c r="T1026" s="169">
        <v>45146</v>
      </c>
      <c r="U1026" s="566">
        <f>L1026</f>
        <v>8800000</v>
      </c>
      <c r="V1026" s="86" t="s">
        <v>70</v>
      </c>
      <c r="W1026" s="143">
        <v>85468846</v>
      </c>
      <c r="X1026" s="87" t="s">
        <v>12983</v>
      </c>
      <c r="Y1026" s="145"/>
      <c r="Z1026" s="201">
        <v>45146</v>
      </c>
      <c r="AA1026" s="201">
        <v>45146</v>
      </c>
      <c r="AB1026" s="201" t="s">
        <v>80</v>
      </c>
      <c r="AC1026" s="201">
        <v>45260</v>
      </c>
      <c r="AD1026" s="150">
        <f t="shared" si="77"/>
        <v>114</v>
      </c>
      <c r="AE1026" s="150">
        <v>0</v>
      </c>
      <c r="AF1026" s="567">
        <v>0</v>
      </c>
      <c r="AG1026" s="150">
        <v>0</v>
      </c>
      <c r="AH1026" s="156" t="s">
        <v>80</v>
      </c>
      <c r="AI1026" s="150">
        <f t="shared" si="73"/>
        <v>0</v>
      </c>
      <c r="AJ1026" s="143">
        <v>0</v>
      </c>
      <c r="AK1026" s="248">
        <v>0</v>
      </c>
      <c r="AL1026" s="86" t="s">
        <v>80</v>
      </c>
      <c r="AM1026" s="150">
        <v>0</v>
      </c>
      <c r="AN1026" s="169" t="s">
        <v>80</v>
      </c>
      <c r="AO1026" s="169" t="s">
        <v>80</v>
      </c>
      <c r="AP1026" s="150">
        <f t="shared" si="76"/>
        <v>0</v>
      </c>
      <c r="AQ1026" s="252">
        <f>+L1026+AF1026-AK1026</f>
        <v>8800000</v>
      </c>
      <c r="AR1026" s="86" t="s">
        <v>115</v>
      </c>
      <c r="AS1026" s="143">
        <v>0</v>
      </c>
      <c r="AT1026" s="203" t="s">
        <v>80</v>
      </c>
      <c r="AU1026" s="248">
        <v>6600000</v>
      </c>
      <c r="AV1026" s="364">
        <f t="shared" si="74"/>
        <v>2200000</v>
      </c>
      <c r="AW1026" s="133">
        <f t="shared" si="75"/>
        <v>0.75</v>
      </c>
      <c r="AX1026" s="201" t="s">
        <v>80</v>
      </c>
      <c r="AY1026" s="86" t="s">
        <v>72</v>
      </c>
      <c r="AZ1026" s="145" t="s">
        <v>16068</v>
      </c>
      <c r="BA1026" s="81" t="s">
        <v>71</v>
      </c>
      <c r="BB1026" s="81" t="s">
        <v>71</v>
      </c>
    </row>
    <row r="1027" spans="2:54" s="296" customFormat="1" ht="15" customHeight="1" x14ac:dyDescent="0.2">
      <c r="B1027" s="247">
        <v>2023</v>
      </c>
      <c r="C1027" s="81">
        <v>891780111</v>
      </c>
      <c r="D1027" s="82" t="s">
        <v>68</v>
      </c>
      <c r="E1027" s="144" t="s">
        <v>16069</v>
      </c>
      <c r="F1027" s="145" t="s">
        <v>16070</v>
      </c>
      <c r="G1027" s="138">
        <v>0</v>
      </c>
      <c r="H1027" s="145"/>
      <c r="I1027" s="86" t="s">
        <v>78</v>
      </c>
      <c r="J1027" s="81" t="s">
        <v>1527</v>
      </c>
      <c r="K1027" s="141" t="s">
        <v>16071</v>
      </c>
      <c r="L1027" s="567">
        <f>VLOOKUP(E1027,'[4]VALOR DE LA ORDEN'!$A:$B,2,FALSE)</f>
        <v>10400000</v>
      </c>
      <c r="M1027" s="81" t="s">
        <v>73</v>
      </c>
      <c r="N1027" s="145"/>
      <c r="O1027" s="87" t="s">
        <v>13805</v>
      </c>
      <c r="P1027" s="87">
        <v>1083029737</v>
      </c>
      <c r="Q1027" s="150">
        <v>1683</v>
      </c>
      <c r="R1027" s="169">
        <v>45142</v>
      </c>
      <c r="S1027" s="252">
        <v>1969350000</v>
      </c>
      <c r="T1027" s="169">
        <v>45146</v>
      </c>
      <c r="U1027" s="566">
        <f>L1027</f>
        <v>10400000</v>
      </c>
      <c r="V1027" s="86" t="s">
        <v>70</v>
      </c>
      <c r="W1027" s="143">
        <v>7631392</v>
      </c>
      <c r="X1027" s="87" t="s">
        <v>11762</v>
      </c>
      <c r="Y1027" s="145"/>
      <c r="Z1027" s="201">
        <v>45146</v>
      </c>
      <c r="AA1027" s="201">
        <v>45146</v>
      </c>
      <c r="AB1027" s="201" t="s">
        <v>80</v>
      </c>
      <c r="AC1027" s="201">
        <v>45260</v>
      </c>
      <c r="AD1027" s="150">
        <f t="shared" si="77"/>
        <v>114</v>
      </c>
      <c r="AE1027" s="150">
        <v>0</v>
      </c>
      <c r="AF1027" s="567">
        <v>0</v>
      </c>
      <c r="AG1027" s="150">
        <v>0</v>
      </c>
      <c r="AH1027" s="156" t="s">
        <v>80</v>
      </c>
      <c r="AI1027" s="150">
        <f t="shared" si="73"/>
        <v>0</v>
      </c>
      <c r="AJ1027" s="143">
        <v>0</v>
      </c>
      <c r="AK1027" s="248">
        <v>0</v>
      </c>
      <c r="AL1027" s="86" t="s">
        <v>80</v>
      </c>
      <c r="AM1027" s="150">
        <v>0</v>
      </c>
      <c r="AN1027" s="169" t="s">
        <v>80</v>
      </c>
      <c r="AO1027" s="169" t="s">
        <v>80</v>
      </c>
      <c r="AP1027" s="150">
        <f t="shared" si="76"/>
        <v>0</v>
      </c>
      <c r="AQ1027" s="252">
        <f>+L1027+AF1027-AK1027</f>
        <v>10400000</v>
      </c>
      <c r="AR1027" s="86" t="s">
        <v>115</v>
      </c>
      <c r="AS1027" s="143">
        <v>0</v>
      </c>
      <c r="AT1027" s="203" t="s">
        <v>80</v>
      </c>
      <c r="AU1027" s="248">
        <v>7800000</v>
      </c>
      <c r="AV1027" s="364">
        <f t="shared" si="74"/>
        <v>2600000</v>
      </c>
      <c r="AW1027" s="133">
        <f t="shared" si="75"/>
        <v>0.75</v>
      </c>
      <c r="AX1027" s="201" t="s">
        <v>80</v>
      </c>
      <c r="AY1027" s="86" t="s">
        <v>72</v>
      </c>
      <c r="AZ1027" s="145" t="s">
        <v>16072</v>
      </c>
      <c r="BA1027" s="81" t="s">
        <v>71</v>
      </c>
      <c r="BB1027" s="81" t="s">
        <v>71</v>
      </c>
    </row>
    <row r="1028" spans="2:54" s="296" customFormat="1" ht="15" customHeight="1" x14ac:dyDescent="0.2">
      <c r="B1028" s="247">
        <v>2023</v>
      </c>
      <c r="C1028" s="81">
        <v>891780111</v>
      </c>
      <c r="D1028" s="82" t="s">
        <v>68</v>
      </c>
      <c r="E1028" s="144" t="s">
        <v>16073</v>
      </c>
      <c r="F1028" s="145" t="s">
        <v>16074</v>
      </c>
      <c r="G1028" s="138">
        <v>0</v>
      </c>
      <c r="H1028" s="145"/>
      <c r="I1028" s="86" t="s">
        <v>78</v>
      </c>
      <c r="J1028" s="81" t="s">
        <v>1527</v>
      </c>
      <c r="K1028" s="141" t="s">
        <v>16075</v>
      </c>
      <c r="L1028" s="567">
        <f>VLOOKUP(E1028,'[4]VALOR DE LA ORDEN'!$A:$B,2,FALSE)</f>
        <v>8800000</v>
      </c>
      <c r="M1028" s="81" t="s">
        <v>73</v>
      </c>
      <c r="N1028" s="145"/>
      <c r="O1028" s="87" t="s">
        <v>13112</v>
      </c>
      <c r="P1028" s="87">
        <v>1082907201</v>
      </c>
      <c r="Q1028" s="150">
        <v>1683</v>
      </c>
      <c r="R1028" s="169">
        <v>45142</v>
      </c>
      <c r="S1028" s="252">
        <v>1969350000</v>
      </c>
      <c r="T1028" s="169">
        <v>45146</v>
      </c>
      <c r="U1028" s="566">
        <f>L1028</f>
        <v>8800000</v>
      </c>
      <c r="V1028" s="86" t="s">
        <v>70</v>
      </c>
      <c r="W1028" s="143">
        <v>85152695</v>
      </c>
      <c r="X1028" s="87" t="s">
        <v>12193</v>
      </c>
      <c r="Y1028" s="145"/>
      <c r="Z1028" s="201">
        <v>45146</v>
      </c>
      <c r="AA1028" s="201">
        <v>45146</v>
      </c>
      <c r="AB1028" s="201" t="s">
        <v>80</v>
      </c>
      <c r="AC1028" s="201">
        <v>45260</v>
      </c>
      <c r="AD1028" s="150">
        <f t="shared" si="77"/>
        <v>114</v>
      </c>
      <c r="AE1028" s="150">
        <v>0</v>
      </c>
      <c r="AF1028" s="567">
        <v>0</v>
      </c>
      <c r="AG1028" s="150">
        <v>0</v>
      </c>
      <c r="AH1028" s="156" t="s">
        <v>80</v>
      </c>
      <c r="AI1028" s="150">
        <f t="shared" si="73"/>
        <v>0</v>
      </c>
      <c r="AJ1028" s="143">
        <v>0</v>
      </c>
      <c r="AK1028" s="248">
        <v>0</v>
      </c>
      <c r="AL1028" s="86" t="s">
        <v>80</v>
      </c>
      <c r="AM1028" s="150">
        <v>0</v>
      </c>
      <c r="AN1028" s="169" t="s">
        <v>80</v>
      </c>
      <c r="AO1028" s="169" t="s">
        <v>80</v>
      </c>
      <c r="AP1028" s="150">
        <f t="shared" si="76"/>
        <v>0</v>
      </c>
      <c r="AQ1028" s="252">
        <f>+L1028+AF1028-AK1028</f>
        <v>8800000</v>
      </c>
      <c r="AR1028" s="86" t="s">
        <v>115</v>
      </c>
      <c r="AS1028" s="143">
        <v>0</v>
      </c>
      <c r="AT1028" s="203" t="s">
        <v>80</v>
      </c>
      <c r="AU1028" s="248">
        <v>6600000</v>
      </c>
      <c r="AV1028" s="364">
        <f t="shared" si="74"/>
        <v>2200000</v>
      </c>
      <c r="AW1028" s="133">
        <f t="shared" si="75"/>
        <v>0.75</v>
      </c>
      <c r="AX1028" s="201" t="s">
        <v>80</v>
      </c>
      <c r="AY1028" s="86" t="s">
        <v>72</v>
      </c>
      <c r="AZ1028" s="145" t="s">
        <v>16076</v>
      </c>
      <c r="BA1028" s="81" t="s">
        <v>71</v>
      </c>
      <c r="BB1028" s="81" t="s">
        <v>71</v>
      </c>
    </row>
    <row r="1029" spans="2:54" s="296" customFormat="1" ht="15" customHeight="1" x14ac:dyDescent="0.2">
      <c r="B1029" s="247">
        <v>2023</v>
      </c>
      <c r="C1029" s="81">
        <v>891780111</v>
      </c>
      <c r="D1029" s="82" t="s">
        <v>68</v>
      </c>
      <c r="E1029" s="144" t="s">
        <v>16077</v>
      </c>
      <c r="F1029" s="145" t="s">
        <v>16078</v>
      </c>
      <c r="G1029" s="138">
        <v>0</v>
      </c>
      <c r="H1029" s="145"/>
      <c r="I1029" s="86" t="s">
        <v>78</v>
      </c>
      <c r="J1029" s="81" t="s">
        <v>1527</v>
      </c>
      <c r="K1029" s="141" t="s">
        <v>15584</v>
      </c>
      <c r="L1029" s="567">
        <f>VLOOKUP(E1029,'[4]VALOR DE LA ORDEN'!$A:$B,2,FALSE)</f>
        <v>8800000</v>
      </c>
      <c r="M1029" s="81" t="s">
        <v>73</v>
      </c>
      <c r="N1029" s="145"/>
      <c r="O1029" s="87" t="s">
        <v>13012</v>
      </c>
      <c r="P1029" s="87">
        <v>36694724</v>
      </c>
      <c r="Q1029" s="150">
        <v>1683</v>
      </c>
      <c r="R1029" s="169">
        <v>45142</v>
      </c>
      <c r="S1029" s="252">
        <v>1969350000</v>
      </c>
      <c r="T1029" s="169">
        <v>45146</v>
      </c>
      <c r="U1029" s="566">
        <f>L1029</f>
        <v>8800000</v>
      </c>
      <c r="V1029" s="86" t="s">
        <v>70</v>
      </c>
      <c r="W1029" s="143">
        <v>85468846</v>
      </c>
      <c r="X1029" s="87" t="s">
        <v>12983</v>
      </c>
      <c r="Y1029" s="145"/>
      <c r="Z1029" s="201">
        <v>45146</v>
      </c>
      <c r="AA1029" s="201">
        <v>45146</v>
      </c>
      <c r="AB1029" s="201" t="s">
        <v>80</v>
      </c>
      <c r="AC1029" s="201">
        <v>45260</v>
      </c>
      <c r="AD1029" s="150">
        <f t="shared" si="77"/>
        <v>114</v>
      </c>
      <c r="AE1029" s="150">
        <v>0</v>
      </c>
      <c r="AF1029" s="567">
        <v>0</v>
      </c>
      <c r="AG1029" s="150">
        <v>0</v>
      </c>
      <c r="AH1029" s="156" t="s">
        <v>80</v>
      </c>
      <c r="AI1029" s="150">
        <f t="shared" si="73"/>
        <v>0</v>
      </c>
      <c r="AJ1029" s="143">
        <v>0</v>
      </c>
      <c r="AK1029" s="248">
        <v>0</v>
      </c>
      <c r="AL1029" s="86" t="s">
        <v>80</v>
      </c>
      <c r="AM1029" s="150">
        <v>0</v>
      </c>
      <c r="AN1029" s="169" t="s">
        <v>80</v>
      </c>
      <c r="AO1029" s="169" t="s">
        <v>80</v>
      </c>
      <c r="AP1029" s="150">
        <f t="shared" si="76"/>
        <v>0</v>
      </c>
      <c r="AQ1029" s="252">
        <f>+L1029+AF1029-AK1029</f>
        <v>8800000</v>
      </c>
      <c r="AR1029" s="86" t="s">
        <v>115</v>
      </c>
      <c r="AS1029" s="143">
        <v>0</v>
      </c>
      <c r="AT1029" s="203" t="s">
        <v>80</v>
      </c>
      <c r="AU1029" s="248">
        <v>6600000</v>
      </c>
      <c r="AV1029" s="364">
        <f t="shared" si="74"/>
        <v>2200000</v>
      </c>
      <c r="AW1029" s="133">
        <f t="shared" si="75"/>
        <v>0.75</v>
      </c>
      <c r="AX1029" s="201" t="s">
        <v>80</v>
      </c>
      <c r="AY1029" s="86" t="s">
        <v>72</v>
      </c>
      <c r="AZ1029" s="145" t="s">
        <v>16079</v>
      </c>
      <c r="BA1029" s="81" t="s">
        <v>71</v>
      </c>
      <c r="BB1029" s="81" t="s">
        <v>71</v>
      </c>
    </row>
    <row r="1030" spans="2:54" s="296" customFormat="1" ht="15" customHeight="1" x14ac:dyDescent="0.2">
      <c r="B1030" s="247">
        <v>2023</v>
      </c>
      <c r="C1030" s="81">
        <v>891780111</v>
      </c>
      <c r="D1030" s="82" t="s">
        <v>68</v>
      </c>
      <c r="E1030" s="144" t="s">
        <v>16080</v>
      </c>
      <c r="F1030" s="145" t="s">
        <v>16081</v>
      </c>
      <c r="G1030" s="138">
        <v>0</v>
      </c>
      <c r="H1030" s="145"/>
      <c r="I1030" s="86" t="s">
        <v>78</v>
      </c>
      <c r="J1030" s="81" t="s">
        <v>1527</v>
      </c>
      <c r="K1030" s="141" t="s">
        <v>16082</v>
      </c>
      <c r="L1030" s="567">
        <f>VLOOKUP(E1030,'[4]VALOR DE LA ORDEN'!$A:$B,2,FALSE)</f>
        <v>8800000</v>
      </c>
      <c r="M1030" s="81" t="s">
        <v>73</v>
      </c>
      <c r="N1030" s="145"/>
      <c r="O1030" s="87" t="s">
        <v>14274</v>
      </c>
      <c r="P1030" s="87">
        <v>39016494</v>
      </c>
      <c r="Q1030" s="150">
        <v>1683</v>
      </c>
      <c r="R1030" s="169">
        <v>45142</v>
      </c>
      <c r="S1030" s="252">
        <v>1969350000</v>
      </c>
      <c r="T1030" s="169">
        <v>45146</v>
      </c>
      <c r="U1030" s="566">
        <f>L1030</f>
        <v>8800000</v>
      </c>
      <c r="V1030" s="86" t="s">
        <v>70</v>
      </c>
      <c r="W1030" s="143">
        <v>85152695</v>
      </c>
      <c r="X1030" s="87" t="s">
        <v>12193</v>
      </c>
      <c r="Y1030" s="145"/>
      <c r="Z1030" s="201">
        <v>45146</v>
      </c>
      <c r="AA1030" s="201">
        <v>45146</v>
      </c>
      <c r="AB1030" s="201" t="s">
        <v>80</v>
      </c>
      <c r="AC1030" s="201">
        <v>45260</v>
      </c>
      <c r="AD1030" s="150">
        <f t="shared" si="77"/>
        <v>114</v>
      </c>
      <c r="AE1030" s="150">
        <v>0</v>
      </c>
      <c r="AF1030" s="567">
        <v>0</v>
      </c>
      <c r="AG1030" s="150">
        <v>0</v>
      </c>
      <c r="AH1030" s="156" t="s">
        <v>80</v>
      </c>
      <c r="AI1030" s="150">
        <f t="shared" si="73"/>
        <v>0</v>
      </c>
      <c r="AJ1030" s="143">
        <v>0</v>
      </c>
      <c r="AK1030" s="248">
        <v>0</v>
      </c>
      <c r="AL1030" s="86" t="s">
        <v>80</v>
      </c>
      <c r="AM1030" s="150">
        <v>0</v>
      </c>
      <c r="AN1030" s="169" t="s">
        <v>80</v>
      </c>
      <c r="AO1030" s="169" t="s">
        <v>80</v>
      </c>
      <c r="AP1030" s="150">
        <f t="shared" si="76"/>
        <v>0</v>
      </c>
      <c r="AQ1030" s="252">
        <f>+L1030+AF1030-AK1030</f>
        <v>8800000</v>
      </c>
      <c r="AR1030" s="86" t="s">
        <v>115</v>
      </c>
      <c r="AS1030" s="143">
        <v>0</v>
      </c>
      <c r="AT1030" s="203" t="s">
        <v>80</v>
      </c>
      <c r="AU1030" s="248">
        <v>6600000</v>
      </c>
      <c r="AV1030" s="364">
        <f t="shared" si="74"/>
        <v>2200000</v>
      </c>
      <c r="AW1030" s="133">
        <f t="shared" si="75"/>
        <v>0.75</v>
      </c>
      <c r="AX1030" s="201" t="s">
        <v>80</v>
      </c>
      <c r="AY1030" s="86" t="s">
        <v>72</v>
      </c>
      <c r="AZ1030" s="145" t="s">
        <v>16083</v>
      </c>
      <c r="BA1030" s="81" t="s">
        <v>71</v>
      </c>
      <c r="BB1030" s="81" t="s">
        <v>71</v>
      </c>
    </row>
    <row r="1031" spans="2:54" s="296" customFormat="1" ht="15" customHeight="1" x14ac:dyDescent="0.2">
      <c r="B1031" s="247">
        <v>2023</v>
      </c>
      <c r="C1031" s="81">
        <v>891780111</v>
      </c>
      <c r="D1031" s="82" t="s">
        <v>68</v>
      </c>
      <c r="E1031" s="144" t="s">
        <v>16084</v>
      </c>
      <c r="F1031" s="145" t="s">
        <v>16085</v>
      </c>
      <c r="G1031" s="138">
        <v>0</v>
      </c>
      <c r="H1031" s="145"/>
      <c r="I1031" s="86" t="s">
        <v>78</v>
      </c>
      <c r="J1031" s="81" t="s">
        <v>1527</v>
      </c>
      <c r="K1031" s="141" t="s">
        <v>15584</v>
      </c>
      <c r="L1031" s="567">
        <f>VLOOKUP(E1031,'[4]VALOR DE LA ORDEN'!$A:$B,2,FALSE)</f>
        <v>8800000</v>
      </c>
      <c r="M1031" s="81" t="s">
        <v>73</v>
      </c>
      <c r="N1031" s="145"/>
      <c r="O1031" s="87" t="s">
        <v>13284</v>
      </c>
      <c r="P1031" s="87">
        <v>1081795063</v>
      </c>
      <c r="Q1031" s="150">
        <v>1683</v>
      </c>
      <c r="R1031" s="169">
        <v>45142</v>
      </c>
      <c r="S1031" s="252">
        <v>1969350000</v>
      </c>
      <c r="T1031" s="169">
        <v>45146</v>
      </c>
      <c r="U1031" s="566">
        <f>L1031</f>
        <v>8800000</v>
      </c>
      <c r="V1031" s="86" t="s">
        <v>70</v>
      </c>
      <c r="W1031" s="143">
        <v>85468846</v>
      </c>
      <c r="X1031" s="87" t="s">
        <v>12983</v>
      </c>
      <c r="Y1031" s="145"/>
      <c r="Z1031" s="201">
        <v>45146</v>
      </c>
      <c r="AA1031" s="201">
        <v>45146</v>
      </c>
      <c r="AB1031" s="201" t="s">
        <v>80</v>
      </c>
      <c r="AC1031" s="201">
        <v>45260</v>
      </c>
      <c r="AD1031" s="150">
        <f t="shared" si="77"/>
        <v>114</v>
      </c>
      <c r="AE1031" s="150">
        <v>0</v>
      </c>
      <c r="AF1031" s="567">
        <v>0</v>
      </c>
      <c r="AG1031" s="150">
        <v>0</v>
      </c>
      <c r="AH1031" s="156" t="s">
        <v>80</v>
      </c>
      <c r="AI1031" s="150">
        <f t="shared" ref="AI1031:AI1094" si="78">+IF(AH1031="1800-01-01",0,AH1031-AC1031)</f>
        <v>0</v>
      </c>
      <c r="AJ1031" s="143">
        <v>0</v>
      </c>
      <c r="AK1031" s="248">
        <v>0</v>
      </c>
      <c r="AL1031" s="86" t="s">
        <v>80</v>
      </c>
      <c r="AM1031" s="150">
        <v>0</v>
      </c>
      <c r="AN1031" s="169" t="s">
        <v>80</v>
      </c>
      <c r="AO1031" s="169" t="s">
        <v>80</v>
      </c>
      <c r="AP1031" s="150">
        <f t="shared" si="76"/>
        <v>0</v>
      </c>
      <c r="AQ1031" s="252">
        <f>+L1031+AF1031-AK1031</f>
        <v>8800000</v>
      </c>
      <c r="AR1031" s="86" t="s">
        <v>115</v>
      </c>
      <c r="AS1031" s="143">
        <v>0</v>
      </c>
      <c r="AT1031" s="203" t="s">
        <v>80</v>
      </c>
      <c r="AU1031" s="248">
        <v>6600000</v>
      </c>
      <c r="AV1031" s="364">
        <f t="shared" ref="AV1031:AV1094" si="79">AQ1031-AU1031</f>
        <v>2200000</v>
      </c>
      <c r="AW1031" s="133">
        <f t="shared" ref="AW1031:AW1094" si="80">+AU1031/AQ1031</f>
        <v>0.75</v>
      </c>
      <c r="AX1031" s="201" t="s">
        <v>80</v>
      </c>
      <c r="AY1031" s="86" t="s">
        <v>72</v>
      </c>
      <c r="AZ1031" s="145" t="s">
        <v>16086</v>
      </c>
      <c r="BA1031" s="81" t="s">
        <v>71</v>
      </c>
      <c r="BB1031" s="81" t="s">
        <v>71</v>
      </c>
    </row>
    <row r="1032" spans="2:54" s="296" customFormat="1" ht="15" customHeight="1" x14ac:dyDescent="0.2">
      <c r="B1032" s="247">
        <v>2023</v>
      </c>
      <c r="C1032" s="81">
        <v>891780111</v>
      </c>
      <c r="D1032" s="82" t="s">
        <v>68</v>
      </c>
      <c r="E1032" s="144" t="s">
        <v>16087</v>
      </c>
      <c r="F1032" s="145" t="s">
        <v>16088</v>
      </c>
      <c r="G1032" s="138">
        <v>0</v>
      </c>
      <c r="H1032" s="145"/>
      <c r="I1032" s="86" t="s">
        <v>78</v>
      </c>
      <c r="J1032" s="81" t="s">
        <v>1527</v>
      </c>
      <c r="K1032" s="141" t="s">
        <v>16089</v>
      </c>
      <c r="L1032" s="567">
        <f>VLOOKUP(E1032,'[4]VALOR DE LA ORDEN'!$A:$B,2,FALSE)</f>
        <v>8800000</v>
      </c>
      <c r="M1032" s="81" t="s">
        <v>73</v>
      </c>
      <c r="N1032" s="145"/>
      <c r="O1032" s="87" t="s">
        <v>12566</v>
      </c>
      <c r="P1032" s="87">
        <v>1082976415</v>
      </c>
      <c r="Q1032" s="150">
        <v>1683</v>
      </c>
      <c r="R1032" s="169">
        <v>45142</v>
      </c>
      <c r="S1032" s="252">
        <v>1969350000</v>
      </c>
      <c r="T1032" s="169">
        <v>45146</v>
      </c>
      <c r="U1032" s="566">
        <f>L1032</f>
        <v>8800000</v>
      </c>
      <c r="V1032" s="86" t="s">
        <v>70</v>
      </c>
      <c r="W1032" s="143">
        <v>85468846</v>
      </c>
      <c r="X1032" s="87" t="s">
        <v>12983</v>
      </c>
      <c r="Y1032" s="145"/>
      <c r="Z1032" s="201">
        <v>45146</v>
      </c>
      <c r="AA1032" s="201">
        <v>45146</v>
      </c>
      <c r="AB1032" s="201" t="s">
        <v>80</v>
      </c>
      <c r="AC1032" s="201">
        <v>45260</v>
      </c>
      <c r="AD1032" s="150">
        <f t="shared" si="77"/>
        <v>114</v>
      </c>
      <c r="AE1032" s="150">
        <v>0</v>
      </c>
      <c r="AF1032" s="567">
        <v>0</v>
      </c>
      <c r="AG1032" s="150">
        <v>0</v>
      </c>
      <c r="AH1032" s="156" t="s">
        <v>80</v>
      </c>
      <c r="AI1032" s="150">
        <f t="shared" si="78"/>
        <v>0</v>
      </c>
      <c r="AJ1032" s="143">
        <v>0</v>
      </c>
      <c r="AK1032" s="248">
        <v>0</v>
      </c>
      <c r="AL1032" s="86" t="s">
        <v>80</v>
      </c>
      <c r="AM1032" s="150">
        <v>0</v>
      </c>
      <c r="AN1032" s="169" t="s">
        <v>80</v>
      </c>
      <c r="AO1032" s="169" t="s">
        <v>80</v>
      </c>
      <c r="AP1032" s="150">
        <f t="shared" ref="AP1032:AP1095" si="81">IFERROR(+IF(AN1032="1800-01-01",0,AO1032-AN1032),0)</f>
        <v>0</v>
      </c>
      <c r="AQ1032" s="252">
        <f>+L1032+AF1032-AK1032</f>
        <v>8800000</v>
      </c>
      <c r="AR1032" s="86" t="s">
        <v>115</v>
      </c>
      <c r="AS1032" s="143">
        <v>0</v>
      </c>
      <c r="AT1032" s="203" t="s">
        <v>80</v>
      </c>
      <c r="AU1032" s="248">
        <v>6600000</v>
      </c>
      <c r="AV1032" s="364">
        <f t="shared" si="79"/>
        <v>2200000</v>
      </c>
      <c r="AW1032" s="133">
        <f t="shared" si="80"/>
        <v>0.75</v>
      </c>
      <c r="AX1032" s="201" t="s">
        <v>80</v>
      </c>
      <c r="AY1032" s="86" t="s">
        <v>72</v>
      </c>
      <c r="AZ1032" s="145" t="s">
        <v>16090</v>
      </c>
      <c r="BA1032" s="81" t="s">
        <v>71</v>
      </c>
      <c r="BB1032" s="81" t="s">
        <v>71</v>
      </c>
    </row>
    <row r="1033" spans="2:54" s="296" customFormat="1" ht="15" customHeight="1" x14ac:dyDescent="0.2">
      <c r="B1033" s="247">
        <v>2023</v>
      </c>
      <c r="C1033" s="81">
        <v>891780111</v>
      </c>
      <c r="D1033" s="82" t="s">
        <v>68</v>
      </c>
      <c r="E1033" s="144" t="s">
        <v>16091</v>
      </c>
      <c r="F1033" s="145" t="s">
        <v>16092</v>
      </c>
      <c r="G1033" s="138">
        <v>0</v>
      </c>
      <c r="H1033" s="145"/>
      <c r="I1033" s="86" t="s">
        <v>78</v>
      </c>
      <c r="J1033" s="81" t="s">
        <v>1527</v>
      </c>
      <c r="K1033" s="141" t="s">
        <v>15945</v>
      </c>
      <c r="L1033" s="567">
        <f>VLOOKUP(E1033,'[4]VALOR DE LA ORDEN'!$A:$B,2,FALSE)</f>
        <v>7600000</v>
      </c>
      <c r="M1033" s="81" t="s">
        <v>73</v>
      </c>
      <c r="N1033" s="145"/>
      <c r="O1033" s="87" t="s">
        <v>12366</v>
      </c>
      <c r="P1033" s="87">
        <v>57437742</v>
      </c>
      <c r="Q1033" s="150">
        <v>1683</v>
      </c>
      <c r="R1033" s="169">
        <v>45142</v>
      </c>
      <c r="S1033" s="252">
        <v>1969350000</v>
      </c>
      <c r="T1033" s="169">
        <v>45146</v>
      </c>
      <c r="U1033" s="566">
        <f>L1033</f>
        <v>7600000</v>
      </c>
      <c r="V1033" s="86" t="s">
        <v>70</v>
      </c>
      <c r="W1033" s="143">
        <v>45507423</v>
      </c>
      <c r="X1033" s="87" t="s">
        <v>12105</v>
      </c>
      <c r="Y1033" s="145"/>
      <c r="Z1033" s="201">
        <v>45146</v>
      </c>
      <c r="AA1033" s="201">
        <v>45146</v>
      </c>
      <c r="AB1033" s="201" t="s">
        <v>80</v>
      </c>
      <c r="AC1033" s="201">
        <v>45260</v>
      </c>
      <c r="AD1033" s="150">
        <f t="shared" si="77"/>
        <v>114</v>
      </c>
      <c r="AE1033" s="150">
        <v>0</v>
      </c>
      <c r="AF1033" s="567">
        <v>0</v>
      </c>
      <c r="AG1033" s="150">
        <v>0</v>
      </c>
      <c r="AH1033" s="156" t="s">
        <v>80</v>
      </c>
      <c r="AI1033" s="150">
        <f t="shared" si="78"/>
        <v>0</v>
      </c>
      <c r="AJ1033" s="143">
        <v>0</v>
      </c>
      <c r="AK1033" s="248">
        <v>0</v>
      </c>
      <c r="AL1033" s="86" t="s">
        <v>80</v>
      </c>
      <c r="AM1033" s="150">
        <v>0</v>
      </c>
      <c r="AN1033" s="169" t="s">
        <v>80</v>
      </c>
      <c r="AO1033" s="169" t="s">
        <v>80</v>
      </c>
      <c r="AP1033" s="150">
        <f t="shared" si="81"/>
        <v>0</v>
      </c>
      <c r="AQ1033" s="252">
        <f>+L1033+AF1033-AK1033</f>
        <v>7600000</v>
      </c>
      <c r="AR1033" s="86" t="s">
        <v>115</v>
      </c>
      <c r="AS1033" s="143">
        <v>0</v>
      </c>
      <c r="AT1033" s="203" t="s">
        <v>80</v>
      </c>
      <c r="AU1033" s="248">
        <v>5700000</v>
      </c>
      <c r="AV1033" s="364">
        <f t="shared" si="79"/>
        <v>1900000</v>
      </c>
      <c r="AW1033" s="133">
        <f t="shared" si="80"/>
        <v>0.75</v>
      </c>
      <c r="AX1033" s="201" t="s">
        <v>80</v>
      </c>
      <c r="AY1033" s="86" t="s">
        <v>72</v>
      </c>
      <c r="AZ1033" s="145" t="s">
        <v>16093</v>
      </c>
      <c r="BA1033" s="81" t="s">
        <v>71</v>
      </c>
      <c r="BB1033" s="81" t="s">
        <v>71</v>
      </c>
    </row>
    <row r="1034" spans="2:54" s="296" customFormat="1" ht="15" customHeight="1" x14ac:dyDescent="0.2">
      <c r="B1034" s="247">
        <v>2023</v>
      </c>
      <c r="C1034" s="81">
        <v>891780111</v>
      </c>
      <c r="D1034" s="82" t="s">
        <v>68</v>
      </c>
      <c r="E1034" s="144" t="s">
        <v>16094</v>
      </c>
      <c r="F1034" s="145" t="s">
        <v>16095</v>
      </c>
      <c r="G1034" s="138">
        <v>0</v>
      </c>
      <c r="H1034" s="145"/>
      <c r="I1034" s="86" t="s">
        <v>78</v>
      </c>
      <c r="J1034" s="81" t="s">
        <v>1527</v>
      </c>
      <c r="K1034" s="141" t="s">
        <v>16096</v>
      </c>
      <c r="L1034" s="567">
        <f>VLOOKUP(E1034,'[4]VALOR DE LA ORDEN'!$A:$B,2,FALSE)</f>
        <v>7600000</v>
      </c>
      <c r="M1034" s="81" t="s">
        <v>73</v>
      </c>
      <c r="N1034" s="145"/>
      <c r="O1034" s="87" t="s">
        <v>12688</v>
      </c>
      <c r="P1034" s="87">
        <v>57443446</v>
      </c>
      <c r="Q1034" s="150">
        <v>1683</v>
      </c>
      <c r="R1034" s="169">
        <v>45142</v>
      </c>
      <c r="S1034" s="252">
        <v>1969350000</v>
      </c>
      <c r="T1034" s="169">
        <v>45146</v>
      </c>
      <c r="U1034" s="566">
        <f>L1034</f>
        <v>7600000</v>
      </c>
      <c r="V1034" s="86" t="s">
        <v>70</v>
      </c>
      <c r="W1034" s="143">
        <v>45507423</v>
      </c>
      <c r="X1034" s="87" t="s">
        <v>12105</v>
      </c>
      <c r="Y1034" s="145"/>
      <c r="Z1034" s="201">
        <v>45146</v>
      </c>
      <c r="AA1034" s="201">
        <v>45146</v>
      </c>
      <c r="AB1034" s="201" t="s">
        <v>80</v>
      </c>
      <c r="AC1034" s="201">
        <v>45260</v>
      </c>
      <c r="AD1034" s="150">
        <f t="shared" si="77"/>
        <v>114</v>
      </c>
      <c r="AE1034" s="150">
        <v>0</v>
      </c>
      <c r="AF1034" s="567">
        <v>0</v>
      </c>
      <c r="AG1034" s="150">
        <v>0</v>
      </c>
      <c r="AH1034" s="156" t="s">
        <v>80</v>
      </c>
      <c r="AI1034" s="150">
        <f t="shared" si="78"/>
        <v>0</v>
      </c>
      <c r="AJ1034" s="143">
        <v>0</v>
      </c>
      <c r="AK1034" s="248">
        <v>0</v>
      </c>
      <c r="AL1034" s="86" t="s">
        <v>80</v>
      </c>
      <c r="AM1034" s="150">
        <v>0</v>
      </c>
      <c r="AN1034" s="169" t="s">
        <v>80</v>
      </c>
      <c r="AO1034" s="169" t="s">
        <v>80</v>
      </c>
      <c r="AP1034" s="150">
        <f t="shared" si="81"/>
        <v>0</v>
      </c>
      <c r="AQ1034" s="252">
        <f>+L1034+AF1034-AK1034</f>
        <v>7600000</v>
      </c>
      <c r="AR1034" s="86" t="s">
        <v>115</v>
      </c>
      <c r="AS1034" s="143">
        <v>0</v>
      </c>
      <c r="AT1034" s="203" t="s">
        <v>80</v>
      </c>
      <c r="AU1034" s="248">
        <v>5700000</v>
      </c>
      <c r="AV1034" s="364">
        <f t="shared" si="79"/>
        <v>1900000</v>
      </c>
      <c r="AW1034" s="133">
        <f t="shared" si="80"/>
        <v>0.75</v>
      </c>
      <c r="AX1034" s="201" t="s">
        <v>80</v>
      </c>
      <c r="AY1034" s="86" t="s">
        <v>72</v>
      </c>
      <c r="AZ1034" s="145" t="s">
        <v>16097</v>
      </c>
      <c r="BA1034" s="81" t="s">
        <v>71</v>
      </c>
      <c r="BB1034" s="81" t="s">
        <v>71</v>
      </c>
    </row>
    <row r="1035" spans="2:54" s="296" customFormat="1" ht="15" customHeight="1" x14ac:dyDescent="0.2">
      <c r="B1035" s="247">
        <v>2023</v>
      </c>
      <c r="C1035" s="81">
        <v>891780111</v>
      </c>
      <c r="D1035" s="82" t="s">
        <v>68</v>
      </c>
      <c r="E1035" s="144" t="s">
        <v>16098</v>
      </c>
      <c r="F1035" s="145" t="s">
        <v>16099</v>
      </c>
      <c r="G1035" s="138">
        <v>0</v>
      </c>
      <c r="H1035" s="145"/>
      <c r="I1035" s="86" t="s">
        <v>78</v>
      </c>
      <c r="J1035" s="81" t="s">
        <v>1527</v>
      </c>
      <c r="K1035" s="141" t="s">
        <v>16100</v>
      </c>
      <c r="L1035" s="567">
        <f>VLOOKUP(E1035,'[4]VALOR DE LA ORDEN'!$A:$B,2,FALSE)</f>
        <v>7600000</v>
      </c>
      <c r="M1035" s="81" t="s">
        <v>73</v>
      </c>
      <c r="N1035" s="145"/>
      <c r="O1035" s="87" t="s">
        <v>13400</v>
      </c>
      <c r="P1035" s="87">
        <v>36506829</v>
      </c>
      <c r="Q1035" s="150">
        <v>1683</v>
      </c>
      <c r="R1035" s="169">
        <v>45142</v>
      </c>
      <c r="S1035" s="252">
        <v>1969350000</v>
      </c>
      <c r="T1035" s="169">
        <v>45146</v>
      </c>
      <c r="U1035" s="566">
        <f>L1035</f>
        <v>7600000</v>
      </c>
      <c r="V1035" s="86" t="s">
        <v>70</v>
      </c>
      <c r="W1035" s="143">
        <v>45507423</v>
      </c>
      <c r="X1035" s="87" t="s">
        <v>12105</v>
      </c>
      <c r="Y1035" s="145"/>
      <c r="Z1035" s="201">
        <v>45146</v>
      </c>
      <c r="AA1035" s="201">
        <v>45146</v>
      </c>
      <c r="AB1035" s="201" t="s">
        <v>80</v>
      </c>
      <c r="AC1035" s="201">
        <v>45260</v>
      </c>
      <c r="AD1035" s="150">
        <f t="shared" si="77"/>
        <v>114</v>
      </c>
      <c r="AE1035" s="150">
        <v>0</v>
      </c>
      <c r="AF1035" s="567">
        <v>0</v>
      </c>
      <c r="AG1035" s="150">
        <v>0</v>
      </c>
      <c r="AH1035" s="156" t="s">
        <v>80</v>
      </c>
      <c r="AI1035" s="150">
        <f t="shared" si="78"/>
        <v>0</v>
      </c>
      <c r="AJ1035" s="143">
        <v>0</v>
      </c>
      <c r="AK1035" s="248">
        <v>0</v>
      </c>
      <c r="AL1035" s="86" t="s">
        <v>80</v>
      </c>
      <c r="AM1035" s="150">
        <v>0</v>
      </c>
      <c r="AN1035" s="169" t="s">
        <v>80</v>
      </c>
      <c r="AO1035" s="169" t="s">
        <v>80</v>
      </c>
      <c r="AP1035" s="150">
        <f t="shared" si="81"/>
        <v>0</v>
      </c>
      <c r="AQ1035" s="252">
        <f>+L1035+AF1035-AK1035</f>
        <v>7600000</v>
      </c>
      <c r="AR1035" s="86" t="s">
        <v>115</v>
      </c>
      <c r="AS1035" s="143">
        <v>0</v>
      </c>
      <c r="AT1035" s="203" t="s">
        <v>80</v>
      </c>
      <c r="AU1035" s="248">
        <v>5700000</v>
      </c>
      <c r="AV1035" s="364">
        <f t="shared" si="79"/>
        <v>1900000</v>
      </c>
      <c r="AW1035" s="133">
        <f t="shared" si="80"/>
        <v>0.75</v>
      </c>
      <c r="AX1035" s="201" t="s">
        <v>80</v>
      </c>
      <c r="AY1035" s="86" t="s">
        <v>72</v>
      </c>
      <c r="AZ1035" s="145" t="s">
        <v>16101</v>
      </c>
      <c r="BA1035" s="81" t="s">
        <v>71</v>
      </c>
      <c r="BB1035" s="81" t="s">
        <v>71</v>
      </c>
    </row>
    <row r="1036" spans="2:54" s="296" customFormat="1" ht="15" customHeight="1" x14ac:dyDescent="0.2">
      <c r="B1036" s="247">
        <v>2023</v>
      </c>
      <c r="C1036" s="81">
        <v>891780111</v>
      </c>
      <c r="D1036" s="82" t="s">
        <v>68</v>
      </c>
      <c r="E1036" s="144" t="s">
        <v>16102</v>
      </c>
      <c r="F1036" s="145" t="s">
        <v>16103</v>
      </c>
      <c r="G1036" s="138">
        <v>0</v>
      </c>
      <c r="H1036" s="145"/>
      <c r="I1036" s="86" t="s">
        <v>78</v>
      </c>
      <c r="J1036" s="81" t="s">
        <v>1527</v>
      </c>
      <c r="K1036" s="141" t="s">
        <v>16104</v>
      </c>
      <c r="L1036" s="567">
        <f>VLOOKUP(E1036,'[4]VALOR DE LA ORDEN'!$A:$B,2,FALSE)</f>
        <v>8800000</v>
      </c>
      <c r="M1036" s="81" t="s">
        <v>73</v>
      </c>
      <c r="N1036" s="145"/>
      <c r="O1036" s="87" t="s">
        <v>16105</v>
      </c>
      <c r="P1036" s="87">
        <v>36695248</v>
      </c>
      <c r="Q1036" s="150">
        <v>1683</v>
      </c>
      <c r="R1036" s="169">
        <v>45142</v>
      </c>
      <c r="S1036" s="252">
        <v>1969350000</v>
      </c>
      <c r="T1036" s="169">
        <v>45146</v>
      </c>
      <c r="U1036" s="566">
        <f>L1036</f>
        <v>8800000</v>
      </c>
      <c r="V1036" s="86" t="s">
        <v>70</v>
      </c>
      <c r="W1036" s="143">
        <v>45507423</v>
      </c>
      <c r="X1036" s="87" t="s">
        <v>12105</v>
      </c>
      <c r="Y1036" s="145"/>
      <c r="Z1036" s="201">
        <v>45146</v>
      </c>
      <c r="AA1036" s="201">
        <v>45146</v>
      </c>
      <c r="AB1036" s="201" t="s">
        <v>80</v>
      </c>
      <c r="AC1036" s="201">
        <v>45260</v>
      </c>
      <c r="AD1036" s="150">
        <f t="shared" si="77"/>
        <v>114</v>
      </c>
      <c r="AE1036" s="150">
        <v>0</v>
      </c>
      <c r="AF1036" s="567">
        <v>0</v>
      </c>
      <c r="AG1036" s="150">
        <v>0</v>
      </c>
      <c r="AH1036" s="156" t="s">
        <v>80</v>
      </c>
      <c r="AI1036" s="150">
        <f t="shared" si="78"/>
        <v>0</v>
      </c>
      <c r="AJ1036" s="143">
        <v>0</v>
      </c>
      <c r="AK1036" s="248">
        <v>0</v>
      </c>
      <c r="AL1036" s="86" t="s">
        <v>80</v>
      </c>
      <c r="AM1036" s="150">
        <v>0</v>
      </c>
      <c r="AN1036" s="169" t="s">
        <v>80</v>
      </c>
      <c r="AO1036" s="169" t="s">
        <v>80</v>
      </c>
      <c r="AP1036" s="150">
        <f t="shared" si="81"/>
        <v>0</v>
      </c>
      <c r="AQ1036" s="252">
        <f>+L1036+AF1036-AK1036</f>
        <v>8800000</v>
      </c>
      <c r="AR1036" s="86" t="s">
        <v>115</v>
      </c>
      <c r="AS1036" s="143">
        <v>0</v>
      </c>
      <c r="AT1036" s="203" t="s">
        <v>80</v>
      </c>
      <c r="AU1036" s="248">
        <v>6600000</v>
      </c>
      <c r="AV1036" s="364">
        <f t="shared" si="79"/>
        <v>2200000</v>
      </c>
      <c r="AW1036" s="133">
        <f t="shared" si="80"/>
        <v>0.75</v>
      </c>
      <c r="AX1036" s="201" t="s">
        <v>80</v>
      </c>
      <c r="AY1036" s="86" t="s">
        <v>72</v>
      </c>
      <c r="AZ1036" s="145" t="s">
        <v>16106</v>
      </c>
      <c r="BA1036" s="81" t="s">
        <v>71</v>
      </c>
      <c r="BB1036" s="81" t="s">
        <v>71</v>
      </c>
    </row>
    <row r="1037" spans="2:54" s="296" customFormat="1" ht="15" customHeight="1" x14ac:dyDescent="0.2">
      <c r="B1037" s="247">
        <v>2023</v>
      </c>
      <c r="C1037" s="81">
        <v>891780111</v>
      </c>
      <c r="D1037" s="82" t="s">
        <v>68</v>
      </c>
      <c r="E1037" s="144" t="s">
        <v>16107</v>
      </c>
      <c r="F1037" s="145" t="s">
        <v>16108</v>
      </c>
      <c r="G1037" s="138">
        <v>0</v>
      </c>
      <c r="H1037" s="145"/>
      <c r="I1037" s="86" t="s">
        <v>78</v>
      </c>
      <c r="J1037" s="81" t="s">
        <v>1527</v>
      </c>
      <c r="K1037" s="141" t="s">
        <v>15945</v>
      </c>
      <c r="L1037" s="567">
        <f>VLOOKUP(E1037,'[4]VALOR DE LA ORDEN'!$A:$B,2,FALSE)</f>
        <v>7600000</v>
      </c>
      <c r="M1037" s="81" t="s">
        <v>73</v>
      </c>
      <c r="N1037" s="145"/>
      <c r="O1037" s="87" t="s">
        <v>13537</v>
      </c>
      <c r="P1037" s="87">
        <v>1082874612</v>
      </c>
      <c r="Q1037" s="150">
        <v>1683</v>
      </c>
      <c r="R1037" s="169">
        <v>45142</v>
      </c>
      <c r="S1037" s="252">
        <v>1969350000</v>
      </c>
      <c r="T1037" s="169">
        <v>45146</v>
      </c>
      <c r="U1037" s="566">
        <f>L1037</f>
        <v>7600000</v>
      </c>
      <c r="V1037" s="86" t="s">
        <v>70</v>
      </c>
      <c r="W1037" s="143">
        <v>45507423</v>
      </c>
      <c r="X1037" s="87" t="s">
        <v>12105</v>
      </c>
      <c r="Y1037" s="145"/>
      <c r="Z1037" s="201">
        <v>45146</v>
      </c>
      <c r="AA1037" s="201">
        <v>45146</v>
      </c>
      <c r="AB1037" s="201" t="s">
        <v>80</v>
      </c>
      <c r="AC1037" s="201">
        <v>45260</v>
      </c>
      <c r="AD1037" s="150">
        <f t="shared" si="77"/>
        <v>114</v>
      </c>
      <c r="AE1037" s="150">
        <v>0</v>
      </c>
      <c r="AF1037" s="567">
        <v>0</v>
      </c>
      <c r="AG1037" s="150">
        <v>0</v>
      </c>
      <c r="AH1037" s="156" t="s">
        <v>80</v>
      </c>
      <c r="AI1037" s="150">
        <f t="shared" si="78"/>
        <v>0</v>
      </c>
      <c r="AJ1037" s="143">
        <v>0</v>
      </c>
      <c r="AK1037" s="248">
        <v>0</v>
      </c>
      <c r="AL1037" s="86" t="s">
        <v>80</v>
      </c>
      <c r="AM1037" s="150">
        <v>0</v>
      </c>
      <c r="AN1037" s="169" t="s">
        <v>80</v>
      </c>
      <c r="AO1037" s="169" t="s">
        <v>80</v>
      </c>
      <c r="AP1037" s="150">
        <f t="shared" si="81"/>
        <v>0</v>
      </c>
      <c r="AQ1037" s="252">
        <f>+L1037+AF1037-AK1037</f>
        <v>7600000</v>
      </c>
      <c r="AR1037" s="86" t="s">
        <v>115</v>
      </c>
      <c r="AS1037" s="143">
        <v>0</v>
      </c>
      <c r="AT1037" s="203" t="s">
        <v>80</v>
      </c>
      <c r="AU1037" s="248">
        <v>5700000</v>
      </c>
      <c r="AV1037" s="364">
        <f t="shared" si="79"/>
        <v>1900000</v>
      </c>
      <c r="AW1037" s="133">
        <f t="shared" si="80"/>
        <v>0.75</v>
      </c>
      <c r="AX1037" s="201" t="s">
        <v>80</v>
      </c>
      <c r="AY1037" s="86" t="s">
        <v>72</v>
      </c>
      <c r="AZ1037" s="145" t="s">
        <v>16109</v>
      </c>
      <c r="BA1037" s="81" t="s">
        <v>71</v>
      </c>
      <c r="BB1037" s="81" t="s">
        <v>71</v>
      </c>
    </row>
    <row r="1038" spans="2:54" s="296" customFormat="1" ht="15" customHeight="1" x14ac:dyDescent="0.2">
      <c r="B1038" s="247">
        <v>2023</v>
      </c>
      <c r="C1038" s="81">
        <v>891780111</v>
      </c>
      <c r="D1038" s="82" t="s">
        <v>68</v>
      </c>
      <c r="E1038" s="144" t="s">
        <v>16110</v>
      </c>
      <c r="F1038" s="145" t="s">
        <v>16111</v>
      </c>
      <c r="G1038" s="138">
        <v>0</v>
      </c>
      <c r="H1038" s="145"/>
      <c r="I1038" s="86" t="s">
        <v>78</v>
      </c>
      <c r="J1038" s="81" t="s">
        <v>1527</v>
      </c>
      <c r="K1038" s="141" t="s">
        <v>16112</v>
      </c>
      <c r="L1038" s="567">
        <f>VLOOKUP(E1038,'[4]VALOR DE LA ORDEN'!$A:$B,2,FALSE)</f>
        <v>14000000</v>
      </c>
      <c r="M1038" s="81" t="s">
        <v>73</v>
      </c>
      <c r="N1038" s="145"/>
      <c r="O1038" s="87" t="s">
        <v>1899</v>
      </c>
      <c r="P1038" s="87">
        <v>1083560113</v>
      </c>
      <c r="Q1038" s="150">
        <v>1683</v>
      </c>
      <c r="R1038" s="169">
        <v>45142</v>
      </c>
      <c r="S1038" s="252">
        <v>1969350000</v>
      </c>
      <c r="T1038" s="169">
        <v>45146</v>
      </c>
      <c r="U1038" s="566">
        <f>L1038</f>
        <v>14000000</v>
      </c>
      <c r="V1038" s="86" t="s">
        <v>70</v>
      </c>
      <c r="W1038" s="143">
        <v>45507423</v>
      </c>
      <c r="X1038" s="87" t="s">
        <v>12105</v>
      </c>
      <c r="Y1038" s="145"/>
      <c r="Z1038" s="201">
        <v>45146</v>
      </c>
      <c r="AA1038" s="201">
        <v>45146</v>
      </c>
      <c r="AB1038" s="201" t="s">
        <v>80</v>
      </c>
      <c r="AC1038" s="201">
        <v>45260</v>
      </c>
      <c r="AD1038" s="150">
        <f t="shared" si="77"/>
        <v>114</v>
      </c>
      <c r="AE1038" s="150">
        <v>0</v>
      </c>
      <c r="AF1038" s="567">
        <v>0</v>
      </c>
      <c r="AG1038" s="150">
        <v>0</v>
      </c>
      <c r="AH1038" s="156" t="s">
        <v>80</v>
      </c>
      <c r="AI1038" s="150">
        <f t="shared" si="78"/>
        <v>0</v>
      </c>
      <c r="AJ1038" s="143">
        <v>0</v>
      </c>
      <c r="AK1038" s="248">
        <v>0</v>
      </c>
      <c r="AL1038" s="86" t="s">
        <v>80</v>
      </c>
      <c r="AM1038" s="150">
        <v>0</v>
      </c>
      <c r="AN1038" s="169" t="s">
        <v>80</v>
      </c>
      <c r="AO1038" s="169" t="s">
        <v>80</v>
      </c>
      <c r="AP1038" s="150">
        <f t="shared" si="81"/>
        <v>0</v>
      </c>
      <c r="AQ1038" s="252">
        <f>+L1038+AF1038-AK1038</f>
        <v>14000000</v>
      </c>
      <c r="AR1038" s="86" t="s">
        <v>115</v>
      </c>
      <c r="AS1038" s="143">
        <v>0</v>
      </c>
      <c r="AT1038" s="203" t="s">
        <v>80</v>
      </c>
      <c r="AU1038" s="248">
        <v>10500000</v>
      </c>
      <c r="AV1038" s="364">
        <f t="shared" si="79"/>
        <v>3500000</v>
      </c>
      <c r="AW1038" s="133">
        <f t="shared" si="80"/>
        <v>0.75</v>
      </c>
      <c r="AX1038" s="201" t="s">
        <v>80</v>
      </c>
      <c r="AY1038" s="86" t="s">
        <v>72</v>
      </c>
      <c r="AZ1038" s="145" t="s">
        <v>16113</v>
      </c>
      <c r="BA1038" s="81" t="s">
        <v>71</v>
      </c>
      <c r="BB1038" s="81" t="s">
        <v>71</v>
      </c>
    </row>
    <row r="1039" spans="2:54" s="296" customFormat="1" ht="15" customHeight="1" x14ac:dyDescent="0.2">
      <c r="B1039" s="247">
        <v>2023</v>
      </c>
      <c r="C1039" s="81">
        <v>891780111</v>
      </c>
      <c r="D1039" s="82" t="s">
        <v>68</v>
      </c>
      <c r="E1039" s="144" t="s">
        <v>16114</v>
      </c>
      <c r="F1039" s="145" t="s">
        <v>16115</v>
      </c>
      <c r="G1039" s="138">
        <v>0</v>
      </c>
      <c r="H1039" s="145"/>
      <c r="I1039" s="86" t="s">
        <v>78</v>
      </c>
      <c r="J1039" s="81" t="s">
        <v>11187</v>
      </c>
      <c r="K1039" s="141" t="s">
        <v>16116</v>
      </c>
      <c r="L1039" s="567">
        <f>VLOOKUP(E1039,'[4]VALOR DE LA ORDEN'!$A:$B,2,FALSE)</f>
        <v>11500000</v>
      </c>
      <c r="M1039" s="81" t="s">
        <v>73</v>
      </c>
      <c r="N1039" s="145"/>
      <c r="O1039" s="87" t="s">
        <v>12454</v>
      </c>
      <c r="P1039" s="87">
        <v>1083014411</v>
      </c>
      <c r="Q1039" s="150">
        <v>97</v>
      </c>
      <c r="R1039" s="169">
        <v>44950</v>
      </c>
      <c r="S1039" s="248">
        <v>1089907678</v>
      </c>
      <c r="T1039" s="169">
        <v>45146</v>
      </c>
      <c r="U1039" s="566">
        <f>L1039</f>
        <v>11500000</v>
      </c>
      <c r="V1039" s="86" t="s">
        <v>70</v>
      </c>
      <c r="W1039" s="481">
        <v>1082870070</v>
      </c>
      <c r="X1039" s="87" t="s">
        <v>12418</v>
      </c>
      <c r="Y1039" s="145"/>
      <c r="Z1039" s="201">
        <v>45146</v>
      </c>
      <c r="AA1039" s="201">
        <v>45146</v>
      </c>
      <c r="AB1039" s="201" t="s">
        <v>80</v>
      </c>
      <c r="AC1039" s="201">
        <v>45260</v>
      </c>
      <c r="AD1039" s="150">
        <f t="shared" si="77"/>
        <v>114</v>
      </c>
      <c r="AE1039" s="150">
        <v>0</v>
      </c>
      <c r="AF1039" s="567">
        <v>0</v>
      </c>
      <c r="AG1039" s="150">
        <v>0</v>
      </c>
      <c r="AH1039" s="156" t="s">
        <v>80</v>
      </c>
      <c r="AI1039" s="150">
        <f t="shared" si="78"/>
        <v>0</v>
      </c>
      <c r="AJ1039" s="143">
        <v>0</v>
      </c>
      <c r="AK1039" s="248">
        <v>0</v>
      </c>
      <c r="AL1039" s="86" t="s">
        <v>80</v>
      </c>
      <c r="AM1039" s="150">
        <v>0</v>
      </c>
      <c r="AN1039" s="169" t="s">
        <v>80</v>
      </c>
      <c r="AO1039" s="169" t="s">
        <v>80</v>
      </c>
      <c r="AP1039" s="150">
        <f t="shared" si="81"/>
        <v>0</v>
      </c>
      <c r="AQ1039" s="252">
        <f>+L1039+AF1039-AK1039</f>
        <v>11500000</v>
      </c>
      <c r="AR1039" s="86" t="s">
        <v>115</v>
      </c>
      <c r="AS1039" s="143">
        <v>0</v>
      </c>
      <c r="AT1039" s="203" t="s">
        <v>80</v>
      </c>
      <c r="AU1039" s="248">
        <v>8625000</v>
      </c>
      <c r="AV1039" s="364">
        <f t="shared" si="79"/>
        <v>2875000</v>
      </c>
      <c r="AW1039" s="133">
        <f t="shared" si="80"/>
        <v>0.75</v>
      </c>
      <c r="AX1039" s="201" t="s">
        <v>80</v>
      </c>
      <c r="AY1039" s="86" t="s">
        <v>72</v>
      </c>
      <c r="AZ1039" s="145" t="s">
        <v>16117</v>
      </c>
      <c r="BA1039" s="81" t="s">
        <v>71</v>
      </c>
      <c r="BB1039" s="81" t="s">
        <v>71</v>
      </c>
    </row>
    <row r="1040" spans="2:54" s="296" customFormat="1" ht="15" customHeight="1" x14ac:dyDescent="0.2">
      <c r="B1040" s="247">
        <v>2023</v>
      </c>
      <c r="C1040" s="81">
        <v>891780111</v>
      </c>
      <c r="D1040" s="82" t="s">
        <v>68</v>
      </c>
      <c r="E1040" s="144" t="s">
        <v>16118</v>
      </c>
      <c r="F1040" s="145" t="s">
        <v>16119</v>
      </c>
      <c r="G1040" s="138">
        <v>0</v>
      </c>
      <c r="H1040" s="145"/>
      <c r="I1040" s="86" t="s">
        <v>78</v>
      </c>
      <c r="J1040" s="81" t="s">
        <v>11187</v>
      </c>
      <c r="K1040" s="141" t="s">
        <v>16120</v>
      </c>
      <c r="L1040" s="567">
        <f>VLOOKUP(E1040,'[4]VALOR DE LA ORDEN'!$A:$B,2,FALSE)</f>
        <v>8000000</v>
      </c>
      <c r="M1040" s="81" t="s">
        <v>73</v>
      </c>
      <c r="N1040" s="145"/>
      <c r="O1040" s="87" t="s">
        <v>1289</v>
      </c>
      <c r="P1040" s="87">
        <v>1082911727</v>
      </c>
      <c r="Q1040" s="150">
        <v>97</v>
      </c>
      <c r="R1040" s="169">
        <v>44950</v>
      </c>
      <c r="S1040" s="248">
        <v>1089907678</v>
      </c>
      <c r="T1040" s="169">
        <v>45146</v>
      </c>
      <c r="U1040" s="566">
        <f>L1040</f>
        <v>8000000</v>
      </c>
      <c r="V1040" s="86" t="s">
        <v>70</v>
      </c>
      <c r="W1040" s="481">
        <v>1082870070</v>
      </c>
      <c r="X1040" s="87" t="s">
        <v>12418</v>
      </c>
      <c r="Y1040" s="145"/>
      <c r="Z1040" s="201">
        <v>45146</v>
      </c>
      <c r="AA1040" s="201">
        <v>45146</v>
      </c>
      <c r="AB1040" s="201" t="s">
        <v>80</v>
      </c>
      <c r="AC1040" s="201">
        <v>45260</v>
      </c>
      <c r="AD1040" s="150">
        <f t="shared" si="77"/>
        <v>114</v>
      </c>
      <c r="AE1040" s="150">
        <v>0</v>
      </c>
      <c r="AF1040" s="567">
        <v>0</v>
      </c>
      <c r="AG1040" s="150">
        <v>0</v>
      </c>
      <c r="AH1040" s="156" t="s">
        <v>80</v>
      </c>
      <c r="AI1040" s="150">
        <f t="shared" si="78"/>
        <v>0</v>
      </c>
      <c r="AJ1040" s="143">
        <v>0</v>
      </c>
      <c r="AK1040" s="248">
        <v>0</v>
      </c>
      <c r="AL1040" s="86" t="s">
        <v>80</v>
      </c>
      <c r="AM1040" s="150">
        <v>0</v>
      </c>
      <c r="AN1040" s="169" t="s">
        <v>80</v>
      </c>
      <c r="AO1040" s="169" t="s">
        <v>80</v>
      </c>
      <c r="AP1040" s="150">
        <f t="shared" si="81"/>
        <v>0</v>
      </c>
      <c r="AQ1040" s="252">
        <f>+L1040+AF1040-AK1040</f>
        <v>8000000</v>
      </c>
      <c r="AR1040" s="86" t="s">
        <v>115</v>
      </c>
      <c r="AS1040" s="143">
        <v>0</v>
      </c>
      <c r="AT1040" s="203" t="s">
        <v>80</v>
      </c>
      <c r="AU1040" s="248">
        <v>2000000</v>
      </c>
      <c r="AV1040" s="364">
        <f t="shared" si="79"/>
        <v>6000000</v>
      </c>
      <c r="AW1040" s="133">
        <f t="shared" si="80"/>
        <v>0.25</v>
      </c>
      <c r="AX1040" s="201" t="s">
        <v>80</v>
      </c>
      <c r="AY1040" s="86" t="s">
        <v>72</v>
      </c>
      <c r="AZ1040" s="145" t="s">
        <v>16121</v>
      </c>
      <c r="BA1040" s="81" t="s">
        <v>71</v>
      </c>
      <c r="BB1040" s="81" t="s">
        <v>71</v>
      </c>
    </row>
    <row r="1041" spans="2:54" s="296" customFormat="1" ht="15" customHeight="1" x14ac:dyDescent="0.2">
      <c r="B1041" s="247">
        <v>2023</v>
      </c>
      <c r="C1041" s="81">
        <v>891780111</v>
      </c>
      <c r="D1041" s="82" t="s">
        <v>68</v>
      </c>
      <c r="E1041" s="144" t="s">
        <v>16122</v>
      </c>
      <c r="F1041" s="145" t="s">
        <v>16123</v>
      </c>
      <c r="G1041" s="138">
        <v>0</v>
      </c>
      <c r="H1041" s="145"/>
      <c r="I1041" s="86" t="s">
        <v>78</v>
      </c>
      <c r="J1041" s="81" t="s">
        <v>11187</v>
      </c>
      <c r="K1041" s="141" t="s">
        <v>16124</v>
      </c>
      <c r="L1041" s="567">
        <f>VLOOKUP(E1041,'[4]VALOR DE LA ORDEN'!$A:$B,2,FALSE)</f>
        <v>13600000</v>
      </c>
      <c r="M1041" s="81" t="s">
        <v>73</v>
      </c>
      <c r="N1041" s="145"/>
      <c r="O1041" s="87" t="s">
        <v>16125</v>
      </c>
      <c r="P1041" s="87">
        <v>1082909211</v>
      </c>
      <c r="Q1041" s="150">
        <v>97</v>
      </c>
      <c r="R1041" s="169">
        <v>44950</v>
      </c>
      <c r="S1041" s="248">
        <v>1089907678</v>
      </c>
      <c r="T1041" s="169">
        <v>45146</v>
      </c>
      <c r="U1041" s="566">
        <f>L1041</f>
        <v>13600000</v>
      </c>
      <c r="V1041" s="86" t="s">
        <v>70</v>
      </c>
      <c r="W1041" s="481">
        <v>1082870070</v>
      </c>
      <c r="X1041" s="87" t="s">
        <v>12418</v>
      </c>
      <c r="Y1041" s="145"/>
      <c r="Z1041" s="201">
        <v>45146</v>
      </c>
      <c r="AA1041" s="201">
        <v>45146</v>
      </c>
      <c r="AB1041" s="201" t="s">
        <v>80</v>
      </c>
      <c r="AC1041" s="201">
        <v>45260</v>
      </c>
      <c r="AD1041" s="150">
        <f t="shared" si="77"/>
        <v>114</v>
      </c>
      <c r="AE1041" s="150">
        <v>0</v>
      </c>
      <c r="AF1041" s="567">
        <v>0</v>
      </c>
      <c r="AG1041" s="150">
        <v>0</v>
      </c>
      <c r="AH1041" s="156" t="s">
        <v>80</v>
      </c>
      <c r="AI1041" s="150">
        <f t="shared" si="78"/>
        <v>0</v>
      </c>
      <c r="AJ1041" s="143">
        <v>0</v>
      </c>
      <c r="AK1041" s="248">
        <v>0</v>
      </c>
      <c r="AL1041" s="86" t="s">
        <v>80</v>
      </c>
      <c r="AM1041" s="150">
        <v>0</v>
      </c>
      <c r="AN1041" s="169" t="s">
        <v>80</v>
      </c>
      <c r="AO1041" s="169" t="s">
        <v>80</v>
      </c>
      <c r="AP1041" s="150">
        <f t="shared" si="81"/>
        <v>0</v>
      </c>
      <c r="AQ1041" s="252">
        <f>+L1041+AF1041-AK1041</f>
        <v>13600000</v>
      </c>
      <c r="AR1041" s="86" t="s">
        <v>115</v>
      </c>
      <c r="AS1041" s="143">
        <v>0</v>
      </c>
      <c r="AT1041" s="203" t="s">
        <v>80</v>
      </c>
      <c r="AU1041" s="248">
        <v>10200000</v>
      </c>
      <c r="AV1041" s="364">
        <f t="shared" si="79"/>
        <v>3400000</v>
      </c>
      <c r="AW1041" s="133">
        <f t="shared" si="80"/>
        <v>0.75</v>
      </c>
      <c r="AX1041" s="201" t="s">
        <v>80</v>
      </c>
      <c r="AY1041" s="86" t="s">
        <v>72</v>
      </c>
      <c r="AZ1041" s="145" t="s">
        <v>16126</v>
      </c>
      <c r="BA1041" s="81" t="s">
        <v>71</v>
      </c>
      <c r="BB1041" s="81" t="s">
        <v>71</v>
      </c>
    </row>
    <row r="1042" spans="2:54" s="296" customFormat="1" ht="15" customHeight="1" x14ac:dyDescent="0.2">
      <c r="B1042" s="247">
        <v>2023</v>
      </c>
      <c r="C1042" s="81">
        <v>891780111</v>
      </c>
      <c r="D1042" s="82" t="s">
        <v>68</v>
      </c>
      <c r="E1042" s="144" t="s">
        <v>16127</v>
      </c>
      <c r="F1042" s="145" t="s">
        <v>16128</v>
      </c>
      <c r="G1042" s="138">
        <v>0</v>
      </c>
      <c r="H1042" s="145"/>
      <c r="I1042" s="86" t="s">
        <v>78</v>
      </c>
      <c r="J1042" s="81" t="s">
        <v>120</v>
      </c>
      <c r="K1042" s="141" t="s">
        <v>16129</v>
      </c>
      <c r="L1042" s="567">
        <f>VLOOKUP(E1042,'[4]VALOR DE LA ORDEN'!$A:$B,2,FALSE)</f>
        <v>8400000</v>
      </c>
      <c r="M1042" s="81" t="s">
        <v>73</v>
      </c>
      <c r="N1042" s="145"/>
      <c r="O1042" s="87" t="s">
        <v>11530</v>
      </c>
      <c r="P1042" s="87">
        <v>1082905987</v>
      </c>
      <c r="Q1042" s="150">
        <v>1684</v>
      </c>
      <c r="R1042" s="169">
        <v>45146</v>
      </c>
      <c r="S1042" s="252">
        <v>67200000</v>
      </c>
      <c r="T1042" s="169">
        <v>45147</v>
      </c>
      <c r="U1042" s="566">
        <f>L1042</f>
        <v>8400000</v>
      </c>
      <c r="V1042" s="86" t="s">
        <v>70</v>
      </c>
      <c r="W1042" s="143">
        <v>36726018</v>
      </c>
      <c r="X1042" s="87" t="s">
        <v>12797</v>
      </c>
      <c r="Y1042" s="145"/>
      <c r="Z1042" s="201">
        <v>45147</v>
      </c>
      <c r="AA1042" s="201">
        <v>45147</v>
      </c>
      <c r="AB1042" s="201" t="s">
        <v>80</v>
      </c>
      <c r="AC1042" s="201">
        <v>45260</v>
      </c>
      <c r="AD1042" s="150">
        <f t="shared" si="77"/>
        <v>113</v>
      </c>
      <c r="AE1042" s="150">
        <v>0</v>
      </c>
      <c r="AF1042" s="567">
        <v>0</v>
      </c>
      <c r="AG1042" s="150">
        <v>0</v>
      </c>
      <c r="AH1042" s="156" t="s">
        <v>80</v>
      </c>
      <c r="AI1042" s="150">
        <f t="shared" si="78"/>
        <v>0</v>
      </c>
      <c r="AJ1042" s="143">
        <v>0</v>
      </c>
      <c r="AK1042" s="248">
        <v>0</v>
      </c>
      <c r="AL1042" s="86" t="s">
        <v>80</v>
      </c>
      <c r="AM1042" s="150">
        <v>0</v>
      </c>
      <c r="AN1042" s="169" t="s">
        <v>80</v>
      </c>
      <c r="AO1042" s="169" t="s">
        <v>80</v>
      </c>
      <c r="AP1042" s="150">
        <f t="shared" si="81"/>
        <v>0</v>
      </c>
      <c r="AQ1042" s="252">
        <f>+L1042+AF1042-AK1042</f>
        <v>8400000</v>
      </c>
      <c r="AR1042" s="86" t="s">
        <v>115</v>
      </c>
      <c r="AS1042" s="143">
        <v>0</v>
      </c>
      <c r="AT1042" s="203" t="s">
        <v>80</v>
      </c>
      <c r="AU1042" s="248">
        <v>6300000</v>
      </c>
      <c r="AV1042" s="364">
        <f t="shared" si="79"/>
        <v>2100000</v>
      </c>
      <c r="AW1042" s="133">
        <f t="shared" si="80"/>
        <v>0.75</v>
      </c>
      <c r="AX1042" s="201" t="s">
        <v>80</v>
      </c>
      <c r="AY1042" s="86" t="s">
        <v>72</v>
      </c>
      <c r="AZ1042" s="145" t="s">
        <v>16130</v>
      </c>
      <c r="BA1042" s="81" t="s">
        <v>71</v>
      </c>
      <c r="BB1042" s="81" t="s">
        <v>71</v>
      </c>
    </row>
    <row r="1043" spans="2:54" s="296" customFormat="1" ht="15" customHeight="1" x14ac:dyDescent="0.2">
      <c r="B1043" s="247">
        <v>2023</v>
      </c>
      <c r="C1043" s="81">
        <v>891780111</v>
      </c>
      <c r="D1043" s="82" t="s">
        <v>68</v>
      </c>
      <c r="E1043" s="144" t="s">
        <v>16131</v>
      </c>
      <c r="F1043" s="145" t="s">
        <v>16132</v>
      </c>
      <c r="G1043" s="138">
        <v>0</v>
      </c>
      <c r="H1043" s="145"/>
      <c r="I1043" s="86" t="s">
        <v>78</v>
      </c>
      <c r="J1043" s="81" t="s">
        <v>120</v>
      </c>
      <c r="K1043" s="141" t="s">
        <v>16133</v>
      </c>
      <c r="L1043" s="567">
        <f>VLOOKUP(E1043,'[4]VALOR DE LA ORDEN'!$A:$B,2,FALSE)</f>
        <v>8400000</v>
      </c>
      <c r="M1043" s="81" t="s">
        <v>73</v>
      </c>
      <c r="N1043" s="145"/>
      <c r="O1043" s="87" t="s">
        <v>11547</v>
      </c>
      <c r="P1043" s="87">
        <v>57466769</v>
      </c>
      <c r="Q1043" s="150">
        <v>1684</v>
      </c>
      <c r="R1043" s="169">
        <v>45146</v>
      </c>
      <c r="S1043" s="252">
        <v>67200000</v>
      </c>
      <c r="T1043" s="169">
        <v>45147</v>
      </c>
      <c r="U1043" s="566">
        <f>L1043</f>
        <v>8400000</v>
      </c>
      <c r="V1043" s="86" t="s">
        <v>70</v>
      </c>
      <c r="W1043" s="143">
        <v>36726018</v>
      </c>
      <c r="X1043" s="87" t="s">
        <v>12797</v>
      </c>
      <c r="Y1043" s="145"/>
      <c r="Z1043" s="201">
        <v>45147</v>
      </c>
      <c r="AA1043" s="201">
        <v>45147</v>
      </c>
      <c r="AB1043" s="201" t="s">
        <v>80</v>
      </c>
      <c r="AC1043" s="201">
        <v>45260</v>
      </c>
      <c r="AD1043" s="150">
        <f t="shared" si="77"/>
        <v>113</v>
      </c>
      <c r="AE1043" s="150">
        <v>0</v>
      </c>
      <c r="AF1043" s="567">
        <v>0</v>
      </c>
      <c r="AG1043" s="150">
        <v>0</v>
      </c>
      <c r="AH1043" s="156" t="s">
        <v>80</v>
      </c>
      <c r="AI1043" s="150">
        <f t="shared" si="78"/>
        <v>0</v>
      </c>
      <c r="AJ1043" s="143">
        <v>0</v>
      </c>
      <c r="AK1043" s="248">
        <v>0</v>
      </c>
      <c r="AL1043" s="86" t="s">
        <v>80</v>
      </c>
      <c r="AM1043" s="150">
        <v>0</v>
      </c>
      <c r="AN1043" s="169" t="s">
        <v>80</v>
      </c>
      <c r="AO1043" s="169" t="s">
        <v>80</v>
      </c>
      <c r="AP1043" s="150">
        <f t="shared" si="81"/>
        <v>0</v>
      </c>
      <c r="AQ1043" s="252">
        <f>+L1043+AF1043-AK1043</f>
        <v>8400000</v>
      </c>
      <c r="AR1043" s="86" t="s">
        <v>115</v>
      </c>
      <c r="AS1043" s="143">
        <v>0</v>
      </c>
      <c r="AT1043" s="203" t="s">
        <v>80</v>
      </c>
      <c r="AU1043" s="248">
        <v>6300000</v>
      </c>
      <c r="AV1043" s="364">
        <f t="shared" si="79"/>
        <v>2100000</v>
      </c>
      <c r="AW1043" s="133">
        <f t="shared" si="80"/>
        <v>0.75</v>
      </c>
      <c r="AX1043" s="201" t="s">
        <v>80</v>
      </c>
      <c r="AY1043" s="86" t="s">
        <v>72</v>
      </c>
      <c r="AZ1043" s="145" t="s">
        <v>16134</v>
      </c>
      <c r="BA1043" s="81" t="s">
        <v>71</v>
      </c>
      <c r="BB1043" s="81" t="s">
        <v>71</v>
      </c>
    </row>
    <row r="1044" spans="2:54" s="296" customFormat="1" ht="15" customHeight="1" x14ac:dyDescent="0.2">
      <c r="B1044" s="247">
        <v>2023</v>
      </c>
      <c r="C1044" s="81">
        <v>891780111</v>
      </c>
      <c r="D1044" s="82" t="s">
        <v>68</v>
      </c>
      <c r="E1044" s="144" t="s">
        <v>16135</v>
      </c>
      <c r="F1044" s="145" t="s">
        <v>16136</v>
      </c>
      <c r="G1044" s="138">
        <v>0</v>
      </c>
      <c r="H1044" s="145"/>
      <c r="I1044" s="86" t="s">
        <v>78</v>
      </c>
      <c r="J1044" s="81" t="s">
        <v>1527</v>
      </c>
      <c r="K1044" s="141" t="s">
        <v>15893</v>
      </c>
      <c r="L1044" s="567">
        <f>VLOOKUP(E1044,'[4]VALOR DE LA ORDEN'!$A:$B,2,FALSE)</f>
        <v>7600000</v>
      </c>
      <c r="M1044" s="81" t="s">
        <v>73</v>
      </c>
      <c r="N1044" s="145"/>
      <c r="O1044" s="87" t="s">
        <v>13199</v>
      </c>
      <c r="P1044" s="87">
        <v>7634610</v>
      </c>
      <c r="Q1044" s="150">
        <v>1683</v>
      </c>
      <c r="R1044" s="169">
        <v>45142</v>
      </c>
      <c r="S1044" s="252">
        <v>1969350000</v>
      </c>
      <c r="T1044" s="169">
        <v>45147</v>
      </c>
      <c r="U1044" s="566">
        <f>L1044</f>
        <v>7600000</v>
      </c>
      <c r="V1044" s="86" t="s">
        <v>70</v>
      </c>
      <c r="W1044" s="143">
        <v>85459497</v>
      </c>
      <c r="X1044" s="87" t="s">
        <v>9253</v>
      </c>
      <c r="Y1044" s="145"/>
      <c r="Z1044" s="201">
        <v>45147</v>
      </c>
      <c r="AA1044" s="201">
        <v>45147</v>
      </c>
      <c r="AB1044" s="201" t="s">
        <v>80</v>
      </c>
      <c r="AC1044" s="201">
        <v>45260</v>
      </c>
      <c r="AD1044" s="150">
        <f t="shared" si="77"/>
        <v>113</v>
      </c>
      <c r="AE1044" s="150">
        <v>0</v>
      </c>
      <c r="AF1044" s="567">
        <v>0</v>
      </c>
      <c r="AG1044" s="150">
        <v>0</v>
      </c>
      <c r="AH1044" s="156" t="s">
        <v>80</v>
      </c>
      <c r="AI1044" s="150">
        <f t="shared" si="78"/>
        <v>0</v>
      </c>
      <c r="AJ1044" s="143">
        <v>0</v>
      </c>
      <c r="AK1044" s="248">
        <v>0</v>
      </c>
      <c r="AL1044" s="86" t="s">
        <v>80</v>
      </c>
      <c r="AM1044" s="150">
        <v>0</v>
      </c>
      <c r="AN1044" s="169" t="s">
        <v>80</v>
      </c>
      <c r="AO1044" s="169" t="s">
        <v>80</v>
      </c>
      <c r="AP1044" s="150">
        <f t="shared" si="81"/>
        <v>0</v>
      </c>
      <c r="AQ1044" s="252">
        <f>+L1044+AF1044-AK1044</f>
        <v>7600000</v>
      </c>
      <c r="AR1044" s="86" t="s">
        <v>115</v>
      </c>
      <c r="AS1044" s="143">
        <v>0</v>
      </c>
      <c r="AT1044" s="203" t="s">
        <v>80</v>
      </c>
      <c r="AU1044" s="248">
        <v>5700000</v>
      </c>
      <c r="AV1044" s="364">
        <f t="shared" si="79"/>
        <v>1900000</v>
      </c>
      <c r="AW1044" s="133">
        <f t="shared" si="80"/>
        <v>0.75</v>
      </c>
      <c r="AX1044" s="201" t="s">
        <v>80</v>
      </c>
      <c r="AY1044" s="86" t="s">
        <v>72</v>
      </c>
      <c r="AZ1044" s="145" t="s">
        <v>16137</v>
      </c>
      <c r="BA1044" s="81" t="s">
        <v>71</v>
      </c>
      <c r="BB1044" s="81" t="s">
        <v>71</v>
      </c>
    </row>
    <row r="1045" spans="2:54" s="296" customFormat="1" ht="15" customHeight="1" x14ac:dyDescent="0.2">
      <c r="B1045" s="247">
        <v>2023</v>
      </c>
      <c r="C1045" s="81">
        <v>891780111</v>
      </c>
      <c r="D1045" s="82" t="s">
        <v>68</v>
      </c>
      <c r="E1045" s="144" t="s">
        <v>16138</v>
      </c>
      <c r="F1045" s="145" t="s">
        <v>16139</v>
      </c>
      <c r="G1045" s="138">
        <v>0</v>
      </c>
      <c r="H1045" s="145"/>
      <c r="I1045" s="86" t="s">
        <v>78</v>
      </c>
      <c r="J1045" s="81" t="s">
        <v>1527</v>
      </c>
      <c r="K1045" s="141" t="s">
        <v>15893</v>
      </c>
      <c r="L1045" s="567">
        <f>VLOOKUP(E1045,'[4]VALOR DE LA ORDEN'!$A:$B,2,FALSE)</f>
        <v>7600000</v>
      </c>
      <c r="M1045" s="81" t="s">
        <v>73</v>
      </c>
      <c r="N1045" s="145"/>
      <c r="O1045" s="87" t="s">
        <v>14443</v>
      </c>
      <c r="P1045" s="87">
        <v>1082944952</v>
      </c>
      <c r="Q1045" s="150">
        <v>1683</v>
      </c>
      <c r="R1045" s="169">
        <v>45142</v>
      </c>
      <c r="S1045" s="252">
        <v>1969350000</v>
      </c>
      <c r="T1045" s="169">
        <v>45147</v>
      </c>
      <c r="U1045" s="566">
        <f>L1045</f>
        <v>7600000</v>
      </c>
      <c r="V1045" s="86" t="s">
        <v>70</v>
      </c>
      <c r="W1045" s="143">
        <v>85459497</v>
      </c>
      <c r="X1045" s="87" t="s">
        <v>9253</v>
      </c>
      <c r="Y1045" s="145"/>
      <c r="Z1045" s="201">
        <v>45147</v>
      </c>
      <c r="AA1045" s="201">
        <v>45147</v>
      </c>
      <c r="AB1045" s="201" t="s">
        <v>80</v>
      </c>
      <c r="AC1045" s="201">
        <v>45260</v>
      </c>
      <c r="AD1045" s="150">
        <f t="shared" si="77"/>
        <v>113</v>
      </c>
      <c r="AE1045" s="150">
        <v>0</v>
      </c>
      <c r="AF1045" s="567">
        <v>0</v>
      </c>
      <c r="AG1045" s="150">
        <v>0</v>
      </c>
      <c r="AH1045" s="156" t="s">
        <v>80</v>
      </c>
      <c r="AI1045" s="150">
        <f t="shared" si="78"/>
        <v>0</v>
      </c>
      <c r="AJ1045" s="143">
        <v>0</v>
      </c>
      <c r="AK1045" s="248">
        <v>0</v>
      </c>
      <c r="AL1045" s="86" t="s">
        <v>80</v>
      </c>
      <c r="AM1045" s="150">
        <v>0</v>
      </c>
      <c r="AN1045" s="169" t="s">
        <v>80</v>
      </c>
      <c r="AO1045" s="169" t="s">
        <v>80</v>
      </c>
      <c r="AP1045" s="150">
        <f t="shared" si="81"/>
        <v>0</v>
      </c>
      <c r="AQ1045" s="252">
        <f>+L1045+AF1045-AK1045</f>
        <v>7600000</v>
      </c>
      <c r="AR1045" s="86" t="s">
        <v>115</v>
      </c>
      <c r="AS1045" s="143">
        <v>0</v>
      </c>
      <c r="AT1045" s="203" t="s">
        <v>80</v>
      </c>
      <c r="AU1045" s="248">
        <v>5700000</v>
      </c>
      <c r="AV1045" s="364">
        <f t="shared" si="79"/>
        <v>1900000</v>
      </c>
      <c r="AW1045" s="133">
        <f t="shared" si="80"/>
        <v>0.75</v>
      </c>
      <c r="AX1045" s="201" t="s">
        <v>80</v>
      </c>
      <c r="AY1045" s="86" t="s">
        <v>72</v>
      </c>
      <c r="AZ1045" s="145" t="s">
        <v>16140</v>
      </c>
      <c r="BA1045" s="81" t="s">
        <v>71</v>
      </c>
      <c r="BB1045" s="81" t="s">
        <v>71</v>
      </c>
    </row>
    <row r="1046" spans="2:54" s="296" customFormat="1" ht="15" customHeight="1" x14ac:dyDescent="0.2">
      <c r="B1046" s="247">
        <v>2023</v>
      </c>
      <c r="C1046" s="81">
        <v>891780111</v>
      </c>
      <c r="D1046" s="82" t="s">
        <v>68</v>
      </c>
      <c r="E1046" s="144" t="s">
        <v>16141</v>
      </c>
      <c r="F1046" s="145" t="s">
        <v>16142</v>
      </c>
      <c r="G1046" s="138">
        <v>0</v>
      </c>
      <c r="H1046" s="145"/>
      <c r="I1046" s="86" t="s">
        <v>78</v>
      </c>
      <c r="J1046" s="81" t="s">
        <v>1527</v>
      </c>
      <c r="K1046" s="141" t="s">
        <v>16143</v>
      </c>
      <c r="L1046" s="567">
        <f>VLOOKUP(E1046,'[4]VALOR DE LA ORDEN'!$A:$B,2,FALSE)</f>
        <v>7600000</v>
      </c>
      <c r="M1046" s="81" t="s">
        <v>73</v>
      </c>
      <c r="N1046" s="145"/>
      <c r="O1046" s="87" t="s">
        <v>12864</v>
      </c>
      <c r="P1046" s="87">
        <v>1082896425</v>
      </c>
      <c r="Q1046" s="150">
        <v>1683</v>
      </c>
      <c r="R1046" s="169">
        <v>45142</v>
      </c>
      <c r="S1046" s="252">
        <v>1969350000</v>
      </c>
      <c r="T1046" s="169">
        <v>45147</v>
      </c>
      <c r="U1046" s="566">
        <f>L1046</f>
        <v>7600000</v>
      </c>
      <c r="V1046" s="86" t="s">
        <v>70</v>
      </c>
      <c r="W1046" s="143">
        <v>7601831</v>
      </c>
      <c r="X1046" s="87" t="s">
        <v>5916</v>
      </c>
      <c r="Y1046" s="145"/>
      <c r="Z1046" s="201">
        <v>45147</v>
      </c>
      <c r="AA1046" s="201">
        <v>45147</v>
      </c>
      <c r="AB1046" s="201" t="s">
        <v>80</v>
      </c>
      <c r="AC1046" s="201">
        <v>45260</v>
      </c>
      <c r="AD1046" s="150">
        <f t="shared" si="77"/>
        <v>113</v>
      </c>
      <c r="AE1046" s="150">
        <v>0</v>
      </c>
      <c r="AF1046" s="567">
        <v>0</v>
      </c>
      <c r="AG1046" s="150">
        <v>0</v>
      </c>
      <c r="AH1046" s="156" t="s">
        <v>80</v>
      </c>
      <c r="AI1046" s="150">
        <f t="shared" si="78"/>
        <v>0</v>
      </c>
      <c r="AJ1046" s="143">
        <v>0</v>
      </c>
      <c r="AK1046" s="248">
        <v>0</v>
      </c>
      <c r="AL1046" s="86" t="s">
        <v>80</v>
      </c>
      <c r="AM1046" s="150">
        <v>0</v>
      </c>
      <c r="AN1046" s="169" t="s">
        <v>80</v>
      </c>
      <c r="AO1046" s="169" t="s">
        <v>80</v>
      </c>
      <c r="AP1046" s="150">
        <f t="shared" si="81"/>
        <v>0</v>
      </c>
      <c r="AQ1046" s="252">
        <f>+L1046+AF1046-AK1046</f>
        <v>7600000</v>
      </c>
      <c r="AR1046" s="86" t="s">
        <v>115</v>
      </c>
      <c r="AS1046" s="143">
        <v>0</v>
      </c>
      <c r="AT1046" s="203" t="s">
        <v>80</v>
      </c>
      <c r="AU1046" s="248">
        <v>5700000</v>
      </c>
      <c r="AV1046" s="364">
        <f t="shared" si="79"/>
        <v>1900000</v>
      </c>
      <c r="AW1046" s="133">
        <f t="shared" si="80"/>
        <v>0.75</v>
      </c>
      <c r="AX1046" s="201" t="s">
        <v>80</v>
      </c>
      <c r="AY1046" s="86" t="s">
        <v>72</v>
      </c>
      <c r="AZ1046" s="145" t="s">
        <v>16144</v>
      </c>
      <c r="BA1046" s="81" t="s">
        <v>71</v>
      </c>
      <c r="BB1046" s="81" t="s">
        <v>71</v>
      </c>
    </row>
    <row r="1047" spans="2:54" s="296" customFormat="1" ht="15" customHeight="1" x14ac:dyDescent="0.2">
      <c r="B1047" s="247">
        <v>2023</v>
      </c>
      <c r="C1047" s="81">
        <v>891780111</v>
      </c>
      <c r="D1047" s="82" t="s">
        <v>68</v>
      </c>
      <c r="E1047" s="144" t="s">
        <v>16145</v>
      </c>
      <c r="F1047" s="145" t="s">
        <v>16146</v>
      </c>
      <c r="G1047" s="138">
        <v>0</v>
      </c>
      <c r="H1047" s="145"/>
      <c r="I1047" s="86" t="s">
        <v>78</v>
      </c>
      <c r="J1047" s="81" t="s">
        <v>1527</v>
      </c>
      <c r="K1047" s="141" t="s">
        <v>16143</v>
      </c>
      <c r="L1047" s="567">
        <f>VLOOKUP(E1047,'[4]VALOR DE LA ORDEN'!$A:$B,2,FALSE)</f>
        <v>7600000</v>
      </c>
      <c r="M1047" s="81" t="s">
        <v>73</v>
      </c>
      <c r="N1047" s="145"/>
      <c r="O1047" s="87" t="s">
        <v>12844</v>
      </c>
      <c r="P1047" s="87">
        <v>1082958463</v>
      </c>
      <c r="Q1047" s="150">
        <v>1683</v>
      </c>
      <c r="R1047" s="169">
        <v>45142</v>
      </c>
      <c r="S1047" s="252">
        <v>1969350000</v>
      </c>
      <c r="T1047" s="169">
        <v>45147</v>
      </c>
      <c r="U1047" s="566">
        <f>L1047</f>
        <v>7600000</v>
      </c>
      <c r="V1047" s="86" t="s">
        <v>70</v>
      </c>
      <c r="W1047" s="143">
        <v>7601831</v>
      </c>
      <c r="X1047" s="87" t="s">
        <v>5916</v>
      </c>
      <c r="Y1047" s="145"/>
      <c r="Z1047" s="201">
        <v>45147</v>
      </c>
      <c r="AA1047" s="201">
        <v>45147</v>
      </c>
      <c r="AB1047" s="201" t="s">
        <v>80</v>
      </c>
      <c r="AC1047" s="201">
        <v>45260</v>
      </c>
      <c r="AD1047" s="150">
        <f t="shared" si="77"/>
        <v>113</v>
      </c>
      <c r="AE1047" s="150">
        <v>0</v>
      </c>
      <c r="AF1047" s="567">
        <v>0</v>
      </c>
      <c r="AG1047" s="150">
        <v>0</v>
      </c>
      <c r="AH1047" s="156" t="s">
        <v>80</v>
      </c>
      <c r="AI1047" s="150">
        <f t="shared" si="78"/>
        <v>0</v>
      </c>
      <c r="AJ1047" s="143">
        <v>0</v>
      </c>
      <c r="AK1047" s="248">
        <v>0</v>
      </c>
      <c r="AL1047" s="86" t="s">
        <v>80</v>
      </c>
      <c r="AM1047" s="150">
        <v>0</v>
      </c>
      <c r="AN1047" s="169" t="s">
        <v>80</v>
      </c>
      <c r="AO1047" s="169" t="s">
        <v>80</v>
      </c>
      <c r="AP1047" s="150">
        <f t="shared" si="81"/>
        <v>0</v>
      </c>
      <c r="AQ1047" s="252">
        <f>+L1047+AF1047-AK1047</f>
        <v>7600000</v>
      </c>
      <c r="AR1047" s="86" t="s">
        <v>115</v>
      </c>
      <c r="AS1047" s="143">
        <v>0</v>
      </c>
      <c r="AT1047" s="203" t="s">
        <v>80</v>
      </c>
      <c r="AU1047" s="248">
        <v>5700000</v>
      </c>
      <c r="AV1047" s="364">
        <f t="shared" si="79"/>
        <v>1900000</v>
      </c>
      <c r="AW1047" s="133">
        <f t="shared" si="80"/>
        <v>0.75</v>
      </c>
      <c r="AX1047" s="201" t="s">
        <v>80</v>
      </c>
      <c r="AY1047" s="86" t="s">
        <v>72</v>
      </c>
      <c r="AZ1047" s="145" t="s">
        <v>16147</v>
      </c>
      <c r="BA1047" s="81" t="s">
        <v>71</v>
      </c>
      <c r="BB1047" s="81" t="s">
        <v>71</v>
      </c>
    </row>
    <row r="1048" spans="2:54" s="296" customFormat="1" ht="15" customHeight="1" x14ac:dyDescent="0.2">
      <c r="B1048" s="247">
        <v>2023</v>
      </c>
      <c r="C1048" s="81">
        <v>891780111</v>
      </c>
      <c r="D1048" s="82" t="s">
        <v>68</v>
      </c>
      <c r="E1048" s="144" t="s">
        <v>16148</v>
      </c>
      <c r="F1048" s="145" t="s">
        <v>16149</v>
      </c>
      <c r="G1048" s="138">
        <v>0</v>
      </c>
      <c r="H1048" s="145"/>
      <c r="I1048" s="86" t="s">
        <v>78</v>
      </c>
      <c r="J1048" s="81" t="s">
        <v>1527</v>
      </c>
      <c r="K1048" s="141" t="s">
        <v>16150</v>
      </c>
      <c r="L1048" s="567">
        <f>VLOOKUP(E1048,'[4]VALOR DE LA ORDEN'!$A:$B,2,FALSE)</f>
        <v>7600000</v>
      </c>
      <c r="M1048" s="81" t="s">
        <v>73</v>
      </c>
      <c r="N1048" s="145"/>
      <c r="O1048" s="87" t="s">
        <v>13947</v>
      </c>
      <c r="P1048" s="87">
        <v>9694501</v>
      </c>
      <c r="Q1048" s="150">
        <v>1683</v>
      </c>
      <c r="R1048" s="169">
        <v>45142</v>
      </c>
      <c r="S1048" s="252">
        <v>1969350000</v>
      </c>
      <c r="T1048" s="169">
        <v>45147</v>
      </c>
      <c r="U1048" s="566">
        <f>L1048</f>
        <v>7600000</v>
      </c>
      <c r="V1048" s="86" t="s">
        <v>70</v>
      </c>
      <c r="W1048" s="143">
        <v>79732773</v>
      </c>
      <c r="X1048" s="87" t="s">
        <v>5914</v>
      </c>
      <c r="Y1048" s="145"/>
      <c r="Z1048" s="201">
        <v>45147</v>
      </c>
      <c r="AA1048" s="201">
        <v>45147</v>
      </c>
      <c r="AB1048" s="201" t="s">
        <v>80</v>
      </c>
      <c r="AC1048" s="201">
        <v>45260</v>
      </c>
      <c r="AD1048" s="150">
        <f t="shared" si="77"/>
        <v>113</v>
      </c>
      <c r="AE1048" s="150">
        <v>0</v>
      </c>
      <c r="AF1048" s="567">
        <v>0</v>
      </c>
      <c r="AG1048" s="150">
        <v>0</v>
      </c>
      <c r="AH1048" s="156" t="s">
        <v>80</v>
      </c>
      <c r="AI1048" s="150">
        <f t="shared" si="78"/>
        <v>0</v>
      </c>
      <c r="AJ1048" s="143">
        <v>0</v>
      </c>
      <c r="AK1048" s="248">
        <v>0</v>
      </c>
      <c r="AL1048" s="86" t="s">
        <v>80</v>
      </c>
      <c r="AM1048" s="150">
        <v>0</v>
      </c>
      <c r="AN1048" s="169" t="s">
        <v>80</v>
      </c>
      <c r="AO1048" s="169" t="s">
        <v>80</v>
      </c>
      <c r="AP1048" s="150">
        <f t="shared" si="81"/>
        <v>0</v>
      </c>
      <c r="AQ1048" s="252">
        <f>+L1048+AF1048-AK1048</f>
        <v>7600000</v>
      </c>
      <c r="AR1048" s="86" t="s">
        <v>115</v>
      </c>
      <c r="AS1048" s="143">
        <v>0</v>
      </c>
      <c r="AT1048" s="203" t="s">
        <v>80</v>
      </c>
      <c r="AU1048" s="248">
        <v>5700000</v>
      </c>
      <c r="AV1048" s="364">
        <f t="shared" si="79"/>
        <v>1900000</v>
      </c>
      <c r="AW1048" s="133">
        <f t="shared" si="80"/>
        <v>0.75</v>
      </c>
      <c r="AX1048" s="201" t="s">
        <v>80</v>
      </c>
      <c r="AY1048" s="86" t="s">
        <v>72</v>
      </c>
      <c r="AZ1048" s="145" t="s">
        <v>16151</v>
      </c>
      <c r="BA1048" s="81" t="s">
        <v>71</v>
      </c>
      <c r="BB1048" s="81" t="s">
        <v>71</v>
      </c>
    </row>
    <row r="1049" spans="2:54" s="296" customFormat="1" ht="15" customHeight="1" x14ac:dyDescent="0.2">
      <c r="B1049" s="247">
        <v>2023</v>
      </c>
      <c r="C1049" s="81">
        <v>891780111</v>
      </c>
      <c r="D1049" s="82" t="s">
        <v>68</v>
      </c>
      <c r="E1049" s="144" t="s">
        <v>16152</v>
      </c>
      <c r="F1049" s="145" t="s">
        <v>16153</v>
      </c>
      <c r="G1049" s="138">
        <v>0</v>
      </c>
      <c r="H1049" s="145"/>
      <c r="I1049" s="86" t="s">
        <v>78</v>
      </c>
      <c r="J1049" s="81" t="s">
        <v>1527</v>
      </c>
      <c r="K1049" s="141" t="s">
        <v>16154</v>
      </c>
      <c r="L1049" s="567">
        <f>VLOOKUP(E1049,'[4]VALOR DE LA ORDEN'!$A:$B,2,FALSE)</f>
        <v>7600000</v>
      </c>
      <c r="M1049" s="81" t="s">
        <v>73</v>
      </c>
      <c r="N1049" s="145"/>
      <c r="O1049" s="87" t="s">
        <v>5329</v>
      </c>
      <c r="P1049" s="87">
        <v>1082976757</v>
      </c>
      <c r="Q1049" s="150">
        <v>1683</v>
      </c>
      <c r="R1049" s="169">
        <v>45142</v>
      </c>
      <c r="S1049" s="252">
        <v>1969350000</v>
      </c>
      <c r="T1049" s="169">
        <v>45147</v>
      </c>
      <c r="U1049" s="566">
        <f>L1049</f>
        <v>7600000</v>
      </c>
      <c r="V1049" s="86" t="s">
        <v>70</v>
      </c>
      <c r="W1049" s="143">
        <v>79732773</v>
      </c>
      <c r="X1049" s="87" t="s">
        <v>5914</v>
      </c>
      <c r="Y1049" s="145"/>
      <c r="Z1049" s="201">
        <v>45147</v>
      </c>
      <c r="AA1049" s="201">
        <v>45147</v>
      </c>
      <c r="AB1049" s="201" t="s">
        <v>80</v>
      </c>
      <c r="AC1049" s="201">
        <v>45260</v>
      </c>
      <c r="AD1049" s="150">
        <f t="shared" si="77"/>
        <v>113</v>
      </c>
      <c r="AE1049" s="150">
        <v>0</v>
      </c>
      <c r="AF1049" s="567">
        <v>0</v>
      </c>
      <c r="AG1049" s="150">
        <v>0</v>
      </c>
      <c r="AH1049" s="156" t="s">
        <v>80</v>
      </c>
      <c r="AI1049" s="150">
        <f t="shared" si="78"/>
        <v>0</v>
      </c>
      <c r="AJ1049" s="143">
        <v>0</v>
      </c>
      <c r="AK1049" s="248">
        <v>0</v>
      </c>
      <c r="AL1049" s="86" t="s">
        <v>80</v>
      </c>
      <c r="AM1049" s="150">
        <v>0</v>
      </c>
      <c r="AN1049" s="169" t="s">
        <v>80</v>
      </c>
      <c r="AO1049" s="169" t="s">
        <v>80</v>
      </c>
      <c r="AP1049" s="150">
        <f t="shared" si="81"/>
        <v>0</v>
      </c>
      <c r="AQ1049" s="252">
        <f>+L1049+AF1049-AK1049</f>
        <v>7600000</v>
      </c>
      <c r="AR1049" s="86" t="s">
        <v>115</v>
      </c>
      <c r="AS1049" s="143">
        <v>0</v>
      </c>
      <c r="AT1049" s="203" t="s">
        <v>80</v>
      </c>
      <c r="AU1049" s="248">
        <v>5700000</v>
      </c>
      <c r="AV1049" s="364">
        <f t="shared" si="79"/>
        <v>1900000</v>
      </c>
      <c r="AW1049" s="133">
        <f t="shared" si="80"/>
        <v>0.75</v>
      </c>
      <c r="AX1049" s="201" t="s">
        <v>80</v>
      </c>
      <c r="AY1049" s="86" t="s">
        <v>72</v>
      </c>
      <c r="AZ1049" s="145" t="s">
        <v>16155</v>
      </c>
      <c r="BA1049" s="81" t="s">
        <v>71</v>
      </c>
      <c r="BB1049" s="81" t="s">
        <v>71</v>
      </c>
    </row>
    <row r="1050" spans="2:54" s="296" customFormat="1" ht="15" customHeight="1" x14ac:dyDescent="0.2">
      <c r="B1050" s="247">
        <v>2023</v>
      </c>
      <c r="C1050" s="81">
        <v>891780111</v>
      </c>
      <c r="D1050" s="82" t="s">
        <v>68</v>
      </c>
      <c r="E1050" s="144" t="s">
        <v>16156</v>
      </c>
      <c r="F1050" s="145" t="s">
        <v>16157</v>
      </c>
      <c r="G1050" s="138">
        <v>0</v>
      </c>
      <c r="H1050" s="145"/>
      <c r="I1050" s="86" t="s">
        <v>78</v>
      </c>
      <c r="J1050" s="81" t="s">
        <v>1527</v>
      </c>
      <c r="K1050" s="141" t="s">
        <v>16158</v>
      </c>
      <c r="L1050" s="567">
        <f>VLOOKUP(E1050,'[4]VALOR DE LA ORDEN'!$A:$B,2,FALSE)</f>
        <v>8800000</v>
      </c>
      <c r="M1050" s="81" t="s">
        <v>73</v>
      </c>
      <c r="N1050" s="145"/>
      <c r="O1050" s="87" t="s">
        <v>12907</v>
      </c>
      <c r="P1050" s="87">
        <v>72258990</v>
      </c>
      <c r="Q1050" s="150">
        <v>1683</v>
      </c>
      <c r="R1050" s="169">
        <v>45142</v>
      </c>
      <c r="S1050" s="252">
        <v>1969350000</v>
      </c>
      <c r="T1050" s="169">
        <v>45147</v>
      </c>
      <c r="U1050" s="566">
        <f>L1050</f>
        <v>8800000</v>
      </c>
      <c r="V1050" s="86" t="s">
        <v>70</v>
      </c>
      <c r="W1050" s="143">
        <v>85152695</v>
      </c>
      <c r="X1050" s="87" t="s">
        <v>12193</v>
      </c>
      <c r="Y1050" s="145"/>
      <c r="Z1050" s="201">
        <v>45147</v>
      </c>
      <c r="AA1050" s="201">
        <v>45147</v>
      </c>
      <c r="AB1050" s="201" t="s">
        <v>80</v>
      </c>
      <c r="AC1050" s="201">
        <v>45260</v>
      </c>
      <c r="AD1050" s="150">
        <f t="shared" si="77"/>
        <v>113</v>
      </c>
      <c r="AE1050" s="150">
        <v>0</v>
      </c>
      <c r="AF1050" s="567">
        <v>0</v>
      </c>
      <c r="AG1050" s="150">
        <v>0</v>
      </c>
      <c r="AH1050" s="156" t="s">
        <v>80</v>
      </c>
      <c r="AI1050" s="150">
        <f t="shared" si="78"/>
        <v>0</v>
      </c>
      <c r="AJ1050" s="143">
        <v>0</v>
      </c>
      <c r="AK1050" s="248">
        <v>0</v>
      </c>
      <c r="AL1050" s="86" t="s">
        <v>80</v>
      </c>
      <c r="AM1050" s="150">
        <v>0</v>
      </c>
      <c r="AN1050" s="169" t="s">
        <v>80</v>
      </c>
      <c r="AO1050" s="169" t="s">
        <v>80</v>
      </c>
      <c r="AP1050" s="150">
        <f t="shared" si="81"/>
        <v>0</v>
      </c>
      <c r="AQ1050" s="252">
        <f>+L1050+AF1050-AK1050</f>
        <v>8800000</v>
      </c>
      <c r="AR1050" s="86" t="s">
        <v>115</v>
      </c>
      <c r="AS1050" s="143">
        <v>0</v>
      </c>
      <c r="AT1050" s="203" t="s">
        <v>80</v>
      </c>
      <c r="AU1050" s="248">
        <v>6600000</v>
      </c>
      <c r="AV1050" s="364">
        <f t="shared" si="79"/>
        <v>2200000</v>
      </c>
      <c r="AW1050" s="133">
        <f t="shared" si="80"/>
        <v>0.75</v>
      </c>
      <c r="AX1050" s="201" t="s">
        <v>80</v>
      </c>
      <c r="AY1050" s="86" t="s">
        <v>72</v>
      </c>
      <c r="AZ1050" s="145" t="s">
        <v>16159</v>
      </c>
      <c r="BA1050" s="81" t="s">
        <v>71</v>
      </c>
      <c r="BB1050" s="81" t="s">
        <v>71</v>
      </c>
    </row>
    <row r="1051" spans="2:54" s="296" customFormat="1" ht="15" customHeight="1" x14ac:dyDescent="0.2">
      <c r="B1051" s="247">
        <v>2023</v>
      </c>
      <c r="C1051" s="81">
        <v>891780111</v>
      </c>
      <c r="D1051" s="82" t="s">
        <v>68</v>
      </c>
      <c r="E1051" s="144" t="s">
        <v>16160</v>
      </c>
      <c r="F1051" s="145" t="s">
        <v>16161</v>
      </c>
      <c r="G1051" s="138">
        <v>0</v>
      </c>
      <c r="H1051" s="145"/>
      <c r="I1051" s="86" t="s">
        <v>78</v>
      </c>
      <c r="J1051" s="81" t="s">
        <v>1527</v>
      </c>
      <c r="K1051" s="141" t="s">
        <v>16162</v>
      </c>
      <c r="L1051" s="567">
        <f>VLOOKUP(E1051,'[4]VALOR DE LA ORDEN'!$A:$B,2,FALSE)</f>
        <v>8800000</v>
      </c>
      <c r="M1051" s="81" t="s">
        <v>73</v>
      </c>
      <c r="N1051" s="145"/>
      <c r="O1051" s="87" t="s">
        <v>13270</v>
      </c>
      <c r="P1051" s="87">
        <v>73076579</v>
      </c>
      <c r="Q1051" s="150">
        <v>1683</v>
      </c>
      <c r="R1051" s="169">
        <v>45142</v>
      </c>
      <c r="S1051" s="252">
        <v>1969350000</v>
      </c>
      <c r="T1051" s="169">
        <v>45147</v>
      </c>
      <c r="U1051" s="566">
        <f>L1051</f>
        <v>8800000</v>
      </c>
      <c r="V1051" s="86" t="s">
        <v>70</v>
      </c>
      <c r="W1051" s="143">
        <v>85152695</v>
      </c>
      <c r="X1051" s="87" t="s">
        <v>12193</v>
      </c>
      <c r="Y1051" s="145"/>
      <c r="Z1051" s="201">
        <v>45147</v>
      </c>
      <c r="AA1051" s="201">
        <v>45147</v>
      </c>
      <c r="AB1051" s="201" t="s">
        <v>80</v>
      </c>
      <c r="AC1051" s="201">
        <v>45260</v>
      </c>
      <c r="AD1051" s="150">
        <f t="shared" si="77"/>
        <v>113</v>
      </c>
      <c r="AE1051" s="150">
        <v>0</v>
      </c>
      <c r="AF1051" s="567">
        <v>0</v>
      </c>
      <c r="AG1051" s="150">
        <v>0</v>
      </c>
      <c r="AH1051" s="156" t="s">
        <v>80</v>
      </c>
      <c r="AI1051" s="150">
        <f t="shared" si="78"/>
        <v>0</v>
      </c>
      <c r="AJ1051" s="143">
        <v>0</v>
      </c>
      <c r="AK1051" s="248">
        <v>0</v>
      </c>
      <c r="AL1051" s="86" t="s">
        <v>80</v>
      </c>
      <c r="AM1051" s="150">
        <v>0</v>
      </c>
      <c r="AN1051" s="169" t="s">
        <v>80</v>
      </c>
      <c r="AO1051" s="169" t="s">
        <v>80</v>
      </c>
      <c r="AP1051" s="150">
        <f t="shared" si="81"/>
        <v>0</v>
      </c>
      <c r="AQ1051" s="252">
        <f>+L1051+AF1051-AK1051</f>
        <v>8800000</v>
      </c>
      <c r="AR1051" s="86" t="s">
        <v>115</v>
      </c>
      <c r="AS1051" s="143">
        <v>0</v>
      </c>
      <c r="AT1051" s="203" t="s">
        <v>80</v>
      </c>
      <c r="AU1051" s="248">
        <v>6600000</v>
      </c>
      <c r="AV1051" s="364">
        <f t="shared" si="79"/>
        <v>2200000</v>
      </c>
      <c r="AW1051" s="133">
        <f t="shared" si="80"/>
        <v>0.75</v>
      </c>
      <c r="AX1051" s="201" t="s">
        <v>80</v>
      </c>
      <c r="AY1051" s="86" t="s">
        <v>72</v>
      </c>
      <c r="AZ1051" s="145" t="s">
        <v>16163</v>
      </c>
      <c r="BA1051" s="81" t="s">
        <v>71</v>
      </c>
      <c r="BB1051" s="81" t="s">
        <v>71</v>
      </c>
    </row>
    <row r="1052" spans="2:54" s="296" customFormat="1" ht="15" customHeight="1" x14ac:dyDescent="0.2">
      <c r="B1052" s="247">
        <v>2023</v>
      </c>
      <c r="C1052" s="81">
        <v>891780111</v>
      </c>
      <c r="D1052" s="82" t="s">
        <v>68</v>
      </c>
      <c r="E1052" s="144" t="s">
        <v>16164</v>
      </c>
      <c r="F1052" s="145" t="s">
        <v>16165</v>
      </c>
      <c r="G1052" s="138">
        <v>0</v>
      </c>
      <c r="H1052" s="145"/>
      <c r="I1052" s="86" t="s">
        <v>78</v>
      </c>
      <c r="J1052" s="81" t="s">
        <v>1527</v>
      </c>
      <c r="K1052" s="141" t="s">
        <v>16166</v>
      </c>
      <c r="L1052" s="567">
        <f>VLOOKUP(E1052,'[4]VALOR DE LA ORDEN'!$A:$B,2,FALSE)</f>
        <v>8800000</v>
      </c>
      <c r="M1052" s="81" t="s">
        <v>73</v>
      </c>
      <c r="N1052" s="145"/>
      <c r="O1052" s="87" t="s">
        <v>13279</v>
      </c>
      <c r="P1052" s="87">
        <v>85152958</v>
      </c>
      <c r="Q1052" s="150">
        <v>1683</v>
      </c>
      <c r="R1052" s="169">
        <v>45142</v>
      </c>
      <c r="S1052" s="252">
        <v>1969350000</v>
      </c>
      <c r="T1052" s="169">
        <v>45147</v>
      </c>
      <c r="U1052" s="566">
        <f>L1052</f>
        <v>8800000</v>
      </c>
      <c r="V1052" s="86" t="s">
        <v>70</v>
      </c>
      <c r="W1052" s="143">
        <v>85152695</v>
      </c>
      <c r="X1052" s="87" t="s">
        <v>12193</v>
      </c>
      <c r="Y1052" s="145"/>
      <c r="Z1052" s="201">
        <v>45147</v>
      </c>
      <c r="AA1052" s="201">
        <v>45147</v>
      </c>
      <c r="AB1052" s="201" t="s">
        <v>80</v>
      </c>
      <c r="AC1052" s="201">
        <v>45260</v>
      </c>
      <c r="AD1052" s="150">
        <f t="shared" si="77"/>
        <v>113</v>
      </c>
      <c r="AE1052" s="150">
        <v>0</v>
      </c>
      <c r="AF1052" s="567">
        <v>0</v>
      </c>
      <c r="AG1052" s="150">
        <v>0</v>
      </c>
      <c r="AH1052" s="156" t="s">
        <v>80</v>
      </c>
      <c r="AI1052" s="150">
        <f t="shared" si="78"/>
        <v>0</v>
      </c>
      <c r="AJ1052" s="143">
        <v>0</v>
      </c>
      <c r="AK1052" s="248">
        <v>0</v>
      </c>
      <c r="AL1052" s="86" t="s">
        <v>80</v>
      </c>
      <c r="AM1052" s="150">
        <v>0</v>
      </c>
      <c r="AN1052" s="169" t="s">
        <v>80</v>
      </c>
      <c r="AO1052" s="169" t="s">
        <v>80</v>
      </c>
      <c r="AP1052" s="150">
        <f t="shared" si="81"/>
        <v>0</v>
      </c>
      <c r="AQ1052" s="252">
        <f>+L1052+AF1052-AK1052</f>
        <v>8800000</v>
      </c>
      <c r="AR1052" s="86" t="s">
        <v>115</v>
      </c>
      <c r="AS1052" s="143">
        <v>0</v>
      </c>
      <c r="AT1052" s="203" t="s">
        <v>80</v>
      </c>
      <c r="AU1052" s="248">
        <v>6600000</v>
      </c>
      <c r="AV1052" s="364">
        <f t="shared" si="79"/>
        <v>2200000</v>
      </c>
      <c r="AW1052" s="133">
        <f t="shared" si="80"/>
        <v>0.75</v>
      </c>
      <c r="AX1052" s="201" t="s">
        <v>80</v>
      </c>
      <c r="AY1052" s="86" t="s">
        <v>72</v>
      </c>
      <c r="AZ1052" s="145" t="s">
        <v>16167</v>
      </c>
      <c r="BA1052" s="81" t="s">
        <v>71</v>
      </c>
      <c r="BB1052" s="81" t="s">
        <v>71</v>
      </c>
    </row>
    <row r="1053" spans="2:54" s="296" customFormat="1" ht="15" customHeight="1" x14ac:dyDescent="0.2">
      <c r="B1053" s="247">
        <v>2023</v>
      </c>
      <c r="C1053" s="81">
        <v>891780111</v>
      </c>
      <c r="D1053" s="82" t="s">
        <v>68</v>
      </c>
      <c r="E1053" s="144" t="s">
        <v>16168</v>
      </c>
      <c r="F1053" s="145" t="s">
        <v>16169</v>
      </c>
      <c r="G1053" s="138">
        <v>0</v>
      </c>
      <c r="H1053" s="145"/>
      <c r="I1053" s="86" t="s">
        <v>78</v>
      </c>
      <c r="J1053" s="81" t="s">
        <v>1527</v>
      </c>
      <c r="K1053" s="141" t="s">
        <v>16170</v>
      </c>
      <c r="L1053" s="567">
        <f>VLOOKUP(E1053,'[4]VALOR DE LA ORDEN'!$A:$B,2,FALSE)</f>
        <v>8800000</v>
      </c>
      <c r="M1053" s="81" t="s">
        <v>73</v>
      </c>
      <c r="N1053" s="145"/>
      <c r="O1053" s="87" t="s">
        <v>12820</v>
      </c>
      <c r="P1053" s="87">
        <v>85449729</v>
      </c>
      <c r="Q1053" s="150">
        <v>1683</v>
      </c>
      <c r="R1053" s="169">
        <v>45142</v>
      </c>
      <c r="S1053" s="252">
        <v>1969350000</v>
      </c>
      <c r="T1053" s="169">
        <v>45147</v>
      </c>
      <c r="U1053" s="566">
        <f>L1053</f>
        <v>8800000</v>
      </c>
      <c r="V1053" s="86" t="s">
        <v>70</v>
      </c>
      <c r="W1053" s="143">
        <v>85152695</v>
      </c>
      <c r="X1053" s="87" t="s">
        <v>12193</v>
      </c>
      <c r="Y1053" s="145"/>
      <c r="Z1053" s="201">
        <v>45147</v>
      </c>
      <c r="AA1053" s="201">
        <v>45147</v>
      </c>
      <c r="AB1053" s="201" t="s">
        <v>80</v>
      </c>
      <c r="AC1053" s="201">
        <v>45260</v>
      </c>
      <c r="AD1053" s="150">
        <f t="shared" si="77"/>
        <v>113</v>
      </c>
      <c r="AE1053" s="150">
        <v>0</v>
      </c>
      <c r="AF1053" s="567">
        <v>0</v>
      </c>
      <c r="AG1053" s="150">
        <v>0</v>
      </c>
      <c r="AH1053" s="156" t="s">
        <v>80</v>
      </c>
      <c r="AI1053" s="150">
        <f t="shared" si="78"/>
        <v>0</v>
      </c>
      <c r="AJ1053" s="143">
        <v>0</v>
      </c>
      <c r="AK1053" s="248">
        <v>0</v>
      </c>
      <c r="AL1053" s="86" t="s">
        <v>80</v>
      </c>
      <c r="AM1053" s="150">
        <v>0</v>
      </c>
      <c r="AN1053" s="169" t="s">
        <v>80</v>
      </c>
      <c r="AO1053" s="169" t="s">
        <v>80</v>
      </c>
      <c r="AP1053" s="150">
        <f t="shared" si="81"/>
        <v>0</v>
      </c>
      <c r="AQ1053" s="252">
        <f>+L1053+AF1053-AK1053</f>
        <v>8800000</v>
      </c>
      <c r="AR1053" s="86" t="s">
        <v>115</v>
      </c>
      <c r="AS1053" s="143">
        <v>0</v>
      </c>
      <c r="AT1053" s="203" t="s">
        <v>80</v>
      </c>
      <c r="AU1053" s="248">
        <v>6600000</v>
      </c>
      <c r="AV1053" s="364">
        <f t="shared" si="79"/>
        <v>2200000</v>
      </c>
      <c r="AW1053" s="133">
        <f t="shared" si="80"/>
        <v>0.75</v>
      </c>
      <c r="AX1053" s="201" t="s">
        <v>80</v>
      </c>
      <c r="AY1053" s="86" t="s">
        <v>72</v>
      </c>
      <c r="AZ1053" s="145" t="s">
        <v>16171</v>
      </c>
      <c r="BA1053" s="81" t="s">
        <v>71</v>
      </c>
      <c r="BB1053" s="81" t="s">
        <v>71</v>
      </c>
    </row>
    <row r="1054" spans="2:54" s="296" customFormat="1" ht="15" customHeight="1" x14ac:dyDescent="0.2">
      <c r="B1054" s="247">
        <v>2023</v>
      </c>
      <c r="C1054" s="81">
        <v>891780111</v>
      </c>
      <c r="D1054" s="82" t="s">
        <v>68</v>
      </c>
      <c r="E1054" s="144" t="s">
        <v>16172</v>
      </c>
      <c r="F1054" s="145" t="s">
        <v>16173</v>
      </c>
      <c r="G1054" s="138">
        <v>0</v>
      </c>
      <c r="H1054" s="145"/>
      <c r="I1054" s="86" t="s">
        <v>78</v>
      </c>
      <c r="J1054" s="81" t="s">
        <v>1527</v>
      </c>
      <c r="K1054" s="141" t="s">
        <v>16174</v>
      </c>
      <c r="L1054" s="567">
        <f>VLOOKUP(E1054,'[4]VALOR DE LA ORDEN'!$A:$B,2,FALSE)</f>
        <v>8800000</v>
      </c>
      <c r="M1054" s="81" t="s">
        <v>73</v>
      </c>
      <c r="N1054" s="145"/>
      <c r="O1054" s="87" t="s">
        <v>13050</v>
      </c>
      <c r="P1054" s="87">
        <v>85464881</v>
      </c>
      <c r="Q1054" s="150">
        <v>1683</v>
      </c>
      <c r="R1054" s="169">
        <v>45142</v>
      </c>
      <c r="S1054" s="252">
        <v>1969350000</v>
      </c>
      <c r="T1054" s="169">
        <v>45147</v>
      </c>
      <c r="U1054" s="566">
        <f>L1054</f>
        <v>8800000</v>
      </c>
      <c r="V1054" s="86" t="s">
        <v>70</v>
      </c>
      <c r="W1054" s="143">
        <v>85152695</v>
      </c>
      <c r="X1054" s="87" t="s">
        <v>12193</v>
      </c>
      <c r="Y1054" s="145"/>
      <c r="Z1054" s="201">
        <v>45147</v>
      </c>
      <c r="AA1054" s="201">
        <v>45147</v>
      </c>
      <c r="AB1054" s="201" t="s">
        <v>80</v>
      </c>
      <c r="AC1054" s="201">
        <v>45260</v>
      </c>
      <c r="AD1054" s="150">
        <f t="shared" si="77"/>
        <v>113</v>
      </c>
      <c r="AE1054" s="150">
        <v>0</v>
      </c>
      <c r="AF1054" s="567">
        <v>0</v>
      </c>
      <c r="AG1054" s="150">
        <v>0</v>
      </c>
      <c r="AH1054" s="156" t="s">
        <v>80</v>
      </c>
      <c r="AI1054" s="150">
        <f t="shared" si="78"/>
        <v>0</v>
      </c>
      <c r="AJ1054" s="143">
        <v>0</v>
      </c>
      <c r="AK1054" s="248">
        <v>0</v>
      </c>
      <c r="AL1054" s="86" t="s">
        <v>80</v>
      </c>
      <c r="AM1054" s="150">
        <v>0</v>
      </c>
      <c r="AN1054" s="169" t="s">
        <v>80</v>
      </c>
      <c r="AO1054" s="169" t="s">
        <v>80</v>
      </c>
      <c r="AP1054" s="150">
        <f t="shared" si="81"/>
        <v>0</v>
      </c>
      <c r="AQ1054" s="252">
        <f>+L1054+AF1054-AK1054</f>
        <v>8800000</v>
      </c>
      <c r="AR1054" s="86" t="s">
        <v>115</v>
      </c>
      <c r="AS1054" s="143">
        <v>0</v>
      </c>
      <c r="AT1054" s="203" t="s">
        <v>80</v>
      </c>
      <c r="AU1054" s="248">
        <v>6600000</v>
      </c>
      <c r="AV1054" s="364">
        <f t="shared" si="79"/>
        <v>2200000</v>
      </c>
      <c r="AW1054" s="133">
        <f t="shared" si="80"/>
        <v>0.75</v>
      </c>
      <c r="AX1054" s="201" t="s">
        <v>80</v>
      </c>
      <c r="AY1054" s="86" t="s">
        <v>72</v>
      </c>
      <c r="AZ1054" s="145" t="s">
        <v>16175</v>
      </c>
      <c r="BA1054" s="81" t="s">
        <v>71</v>
      </c>
      <c r="BB1054" s="81" t="s">
        <v>71</v>
      </c>
    </row>
    <row r="1055" spans="2:54" s="296" customFormat="1" ht="15" customHeight="1" x14ac:dyDescent="0.2">
      <c r="B1055" s="247">
        <v>2023</v>
      </c>
      <c r="C1055" s="81">
        <v>891780111</v>
      </c>
      <c r="D1055" s="82" t="s">
        <v>68</v>
      </c>
      <c r="E1055" s="144" t="s">
        <v>16176</v>
      </c>
      <c r="F1055" s="145" t="s">
        <v>16177</v>
      </c>
      <c r="G1055" s="138">
        <v>0</v>
      </c>
      <c r="H1055" s="145"/>
      <c r="I1055" s="86" t="s">
        <v>78</v>
      </c>
      <c r="J1055" s="81" t="s">
        <v>1527</v>
      </c>
      <c r="K1055" s="141" t="s">
        <v>16178</v>
      </c>
      <c r="L1055" s="567">
        <f>VLOOKUP(E1055,'[4]VALOR DE LA ORDEN'!$A:$B,2,FALSE)</f>
        <v>11200000</v>
      </c>
      <c r="M1055" s="81" t="s">
        <v>73</v>
      </c>
      <c r="N1055" s="145"/>
      <c r="O1055" s="87" t="s">
        <v>13317</v>
      </c>
      <c r="P1055" s="87">
        <v>85475573</v>
      </c>
      <c r="Q1055" s="150">
        <v>1683</v>
      </c>
      <c r="R1055" s="169">
        <v>45142</v>
      </c>
      <c r="S1055" s="252">
        <v>1969350000</v>
      </c>
      <c r="T1055" s="169">
        <v>45147</v>
      </c>
      <c r="U1055" s="566">
        <f>L1055</f>
        <v>11200000</v>
      </c>
      <c r="V1055" s="86" t="s">
        <v>70</v>
      </c>
      <c r="W1055" s="143">
        <v>85152695</v>
      </c>
      <c r="X1055" s="87" t="s">
        <v>12193</v>
      </c>
      <c r="Y1055" s="145"/>
      <c r="Z1055" s="201">
        <v>45147</v>
      </c>
      <c r="AA1055" s="201">
        <v>45147</v>
      </c>
      <c r="AB1055" s="201" t="s">
        <v>80</v>
      </c>
      <c r="AC1055" s="201">
        <v>45260</v>
      </c>
      <c r="AD1055" s="150">
        <f t="shared" si="77"/>
        <v>113</v>
      </c>
      <c r="AE1055" s="150">
        <v>0</v>
      </c>
      <c r="AF1055" s="567">
        <v>0</v>
      </c>
      <c r="AG1055" s="150">
        <v>0</v>
      </c>
      <c r="AH1055" s="156" t="s">
        <v>80</v>
      </c>
      <c r="AI1055" s="150">
        <f t="shared" si="78"/>
        <v>0</v>
      </c>
      <c r="AJ1055" s="143">
        <v>0</v>
      </c>
      <c r="AK1055" s="248">
        <v>0</v>
      </c>
      <c r="AL1055" s="86" t="s">
        <v>80</v>
      </c>
      <c r="AM1055" s="150">
        <v>0</v>
      </c>
      <c r="AN1055" s="169" t="s">
        <v>80</v>
      </c>
      <c r="AO1055" s="169" t="s">
        <v>80</v>
      </c>
      <c r="AP1055" s="150">
        <f t="shared" si="81"/>
        <v>0</v>
      </c>
      <c r="AQ1055" s="252">
        <f>+L1055+AF1055-AK1055</f>
        <v>11200000</v>
      </c>
      <c r="AR1055" s="86" t="s">
        <v>115</v>
      </c>
      <c r="AS1055" s="143">
        <v>0</v>
      </c>
      <c r="AT1055" s="203" t="s">
        <v>80</v>
      </c>
      <c r="AU1055" s="248">
        <v>8400000</v>
      </c>
      <c r="AV1055" s="364">
        <f t="shared" si="79"/>
        <v>2800000</v>
      </c>
      <c r="AW1055" s="133">
        <f t="shared" si="80"/>
        <v>0.75</v>
      </c>
      <c r="AX1055" s="201" t="s">
        <v>80</v>
      </c>
      <c r="AY1055" s="86" t="s">
        <v>72</v>
      </c>
      <c r="AZ1055" s="145" t="s">
        <v>16179</v>
      </c>
      <c r="BA1055" s="81" t="s">
        <v>71</v>
      </c>
      <c r="BB1055" s="81" t="s">
        <v>71</v>
      </c>
    </row>
    <row r="1056" spans="2:54" s="296" customFormat="1" ht="15" customHeight="1" x14ac:dyDescent="0.2">
      <c r="B1056" s="247">
        <v>2023</v>
      </c>
      <c r="C1056" s="81">
        <v>891780111</v>
      </c>
      <c r="D1056" s="82" t="s">
        <v>68</v>
      </c>
      <c r="E1056" s="144" t="s">
        <v>16180</v>
      </c>
      <c r="F1056" s="145" t="s">
        <v>16181</v>
      </c>
      <c r="G1056" s="138">
        <v>0</v>
      </c>
      <c r="H1056" s="145"/>
      <c r="I1056" s="86" t="s">
        <v>78</v>
      </c>
      <c r="J1056" s="81" t="s">
        <v>1527</v>
      </c>
      <c r="K1056" s="141" t="s">
        <v>16182</v>
      </c>
      <c r="L1056" s="567">
        <f>VLOOKUP(E1056,'[4]VALOR DE LA ORDEN'!$A:$B,2,FALSE)</f>
        <v>8800000</v>
      </c>
      <c r="M1056" s="81" t="s">
        <v>73</v>
      </c>
      <c r="N1056" s="145"/>
      <c r="O1056" s="87" t="s">
        <v>13819</v>
      </c>
      <c r="P1056" s="87">
        <v>4763789</v>
      </c>
      <c r="Q1056" s="150">
        <v>1683</v>
      </c>
      <c r="R1056" s="169">
        <v>45142</v>
      </c>
      <c r="S1056" s="252">
        <v>1969350000</v>
      </c>
      <c r="T1056" s="169">
        <v>45147</v>
      </c>
      <c r="U1056" s="566">
        <f>L1056</f>
        <v>8800000</v>
      </c>
      <c r="V1056" s="86" t="s">
        <v>70</v>
      </c>
      <c r="W1056" s="143">
        <v>85152695</v>
      </c>
      <c r="X1056" s="87" t="s">
        <v>12193</v>
      </c>
      <c r="Y1056" s="145"/>
      <c r="Z1056" s="201">
        <v>45147</v>
      </c>
      <c r="AA1056" s="201">
        <v>45147</v>
      </c>
      <c r="AB1056" s="201" t="s">
        <v>80</v>
      </c>
      <c r="AC1056" s="201">
        <v>45260</v>
      </c>
      <c r="AD1056" s="150">
        <f t="shared" si="77"/>
        <v>113</v>
      </c>
      <c r="AE1056" s="150">
        <v>0</v>
      </c>
      <c r="AF1056" s="567">
        <v>0</v>
      </c>
      <c r="AG1056" s="150">
        <v>0</v>
      </c>
      <c r="AH1056" s="156" t="s">
        <v>80</v>
      </c>
      <c r="AI1056" s="150">
        <f t="shared" si="78"/>
        <v>0</v>
      </c>
      <c r="AJ1056" s="143">
        <v>0</v>
      </c>
      <c r="AK1056" s="248">
        <v>0</v>
      </c>
      <c r="AL1056" s="86" t="s">
        <v>80</v>
      </c>
      <c r="AM1056" s="150">
        <v>0</v>
      </c>
      <c r="AN1056" s="169" t="s">
        <v>80</v>
      </c>
      <c r="AO1056" s="169" t="s">
        <v>80</v>
      </c>
      <c r="AP1056" s="150">
        <f t="shared" si="81"/>
        <v>0</v>
      </c>
      <c r="AQ1056" s="252">
        <f>+L1056+AF1056-AK1056</f>
        <v>8800000</v>
      </c>
      <c r="AR1056" s="86" t="s">
        <v>115</v>
      </c>
      <c r="AS1056" s="143">
        <v>0</v>
      </c>
      <c r="AT1056" s="203" t="s">
        <v>80</v>
      </c>
      <c r="AU1056" s="248">
        <v>6600000</v>
      </c>
      <c r="AV1056" s="364">
        <f t="shared" si="79"/>
        <v>2200000</v>
      </c>
      <c r="AW1056" s="133">
        <f t="shared" si="80"/>
        <v>0.75</v>
      </c>
      <c r="AX1056" s="201" t="s">
        <v>80</v>
      </c>
      <c r="AY1056" s="86" t="s">
        <v>72</v>
      </c>
      <c r="AZ1056" s="145" t="s">
        <v>16183</v>
      </c>
      <c r="BA1056" s="81" t="s">
        <v>71</v>
      </c>
      <c r="BB1056" s="81" t="s">
        <v>71</v>
      </c>
    </row>
    <row r="1057" spans="2:54" s="296" customFormat="1" ht="15" customHeight="1" x14ac:dyDescent="0.2">
      <c r="B1057" s="247">
        <v>2023</v>
      </c>
      <c r="C1057" s="81">
        <v>891780111</v>
      </c>
      <c r="D1057" s="82" t="s">
        <v>68</v>
      </c>
      <c r="E1057" s="144" t="s">
        <v>16184</v>
      </c>
      <c r="F1057" s="145" t="s">
        <v>16185</v>
      </c>
      <c r="G1057" s="138">
        <v>0</v>
      </c>
      <c r="H1057" s="145"/>
      <c r="I1057" s="86" t="s">
        <v>78</v>
      </c>
      <c r="J1057" s="81" t="s">
        <v>1527</v>
      </c>
      <c r="K1057" s="141" t="s">
        <v>16178</v>
      </c>
      <c r="L1057" s="567">
        <f>VLOOKUP(E1057,'[4]VALOR DE LA ORDEN'!$A:$B,2,FALSE)</f>
        <v>11200000</v>
      </c>
      <c r="M1057" s="81" t="s">
        <v>73</v>
      </c>
      <c r="N1057" s="145"/>
      <c r="O1057" s="87" t="s">
        <v>13502</v>
      </c>
      <c r="P1057" s="87">
        <v>94504800</v>
      </c>
      <c r="Q1057" s="150">
        <v>1683</v>
      </c>
      <c r="R1057" s="169">
        <v>45142</v>
      </c>
      <c r="S1057" s="252">
        <v>1969350000</v>
      </c>
      <c r="T1057" s="169">
        <v>45147</v>
      </c>
      <c r="U1057" s="566">
        <f>L1057</f>
        <v>11200000</v>
      </c>
      <c r="V1057" s="86" t="s">
        <v>70</v>
      </c>
      <c r="W1057" s="143">
        <v>85152695</v>
      </c>
      <c r="X1057" s="87" t="s">
        <v>12193</v>
      </c>
      <c r="Y1057" s="145"/>
      <c r="Z1057" s="201">
        <v>45147</v>
      </c>
      <c r="AA1057" s="201">
        <v>45147</v>
      </c>
      <c r="AB1057" s="201" t="s">
        <v>80</v>
      </c>
      <c r="AC1057" s="201">
        <v>45260</v>
      </c>
      <c r="AD1057" s="150">
        <f t="shared" si="77"/>
        <v>113</v>
      </c>
      <c r="AE1057" s="150">
        <v>0</v>
      </c>
      <c r="AF1057" s="567">
        <v>0</v>
      </c>
      <c r="AG1057" s="150">
        <v>0</v>
      </c>
      <c r="AH1057" s="156" t="s">
        <v>80</v>
      </c>
      <c r="AI1057" s="150">
        <f t="shared" si="78"/>
        <v>0</v>
      </c>
      <c r="AJ1057" s="143">
        <v>0</v>
      </c>
      <c r="AK1057" s="248">
        <v>0</v>
      </c>
      <c r="AL1057" s="86" t="s">
        <v>80</v>
      </c>
      <c r="AM1057" s="150">
        <v>0</v>
      </c>
      <c r="AN1057" s="169" t="s">
        <v>80</v>
      </c>
      <c r="AO1057" s="169" t="s">
        <v>80</v>
      </c>
      <c r="AP1057" s="150">
        <f t="shared" si="81"/>
        <v>0</v>
      </c>
      <c r="AQ1057" s="252">
        <f>+L1057+AF1057-AK1057</f>
        <v>11200000</v>
      </c>
      <c r="AR1057" s="86" t="s">
        <v>115</v>
      </c>
      <c r="AS1057" s="143">
        <v>0</v>
      </c>
      <c r="AT1057" s="203" t="s">
        <v>80</v>
      </c>
      <c r="AU1057" s="248">
        <v>8400000</v>
      </c>
      <c r="AV1057" s="364">
        <f t="shared" si="79"/>
        <v>2800000</v>
      </c>
      <c r="AW1057" s="133">
        <f t="shared" si="80"/>
        <v>0.75</v>
      </c>
      <c r="AX1057" s="201" t="s">
        <v>80</v>
      </c>
      <c r="AY1057" s="86" t="s">
        <v>72</v>
      </c>
      <c r="AZ1057" s="145" t="s">
        <v>16186</v>
      </c>
      <c r="BA1057" s="81" t="s">
        <v>71</v>
      </c>
      <c r="BB1057" s="81" t="s">
        <v>71</v>
      </c>
    </row>
    <row r="1058" spans="2:54" s="296" customFormat="1" ht="15" customHeight="1" x14ac:dyDescent="0.2">
      <c r="B1058" s="247">
        <v>2023</v>
      </c>
      <c r="C1058" s="81">
        <v>891780111</v>
      </c>
      <c r="D1058" s="82" t="s">
        <v>68</v>
      </c>
      <c r="E1058" s="144" t="s">
        <v>16187</v>
      </c>
      <c r="F1058" s="145" t="s">
        <v>16188</v>
      </c>
      <c r="G1058" s="138">
        <v>0</v>
      </c>
      <c r="H1058" s="145"/>
      <c r="I1058" s="86" t="s">
        <v>78</v>
      </c>
      <c r="J1058" s="81" t="s">
        <v>1527</v>
      </c>
      <c r="K1058" s="141" t="s">
        <v>16189</v>
      </c>
      <c r="L1058" s="567">
        <f>VLOOKUP(E1058,'[4]VALOR DE LA ORDEN'!$A:$B,2,FALSE)</f>
        <v>8800000</v>
      </c>
      <c r="M1058" s="81" t="s">
        <v>73</v>
      </c>
      <c r="N1058" s="145"/>
      <c r="O1058" s="87" t="s">
        <v>12878</v>
      </c>
      <c r="P1058" s="87">
        <v>1082893812</v>
      </c>
      <c r="Q1058" s="150">
        <v>1683</v>
      </c>
      <c r="R1058" s="169">
        <v>45142</v>
      </c>
      <c r="S1058" s="252">
        <v>1969350000</v>
      </c>
      <c r="T1058" s="169">
        <v>45147</v>
      </c>
      <c r="U1058" s="566">
        <f>L1058</f>
        <v>8800000</v>
      </c>
      <c r="V1058" s="86" t="s">
        <v>70</v>
      </c>
      <c r="W1058" s="143">
        <v>85152695</v>
      </c>
      <c r="X1058" s="87" t="s">
        <v>12193</v>
      </c>
      <c r="Y1058" s="145"/>
      <c r="Z1058" s="201">
        <v>45147</v>
      </c>
      <c r="AA1058" s="201">
        <v>45147</v>
      </c>
      <c r="AB1058" s="201" t="s">
        <v>80</v>
      </c>
      <c r="AC1058" s="201">
        <v>45260</v>
      </c>
      <c r="AD1058" s="150">
        <f t="shared" si="77"/>
        <v>113</v>
      </c>
      <c r="AE1058" s="150">
        <v>0</v>
      </c>
      <c r="AF1058" s="567">
        <v>0</v>
      </c>
      <c r="AG1058" s="150">
        <v>0</v>
      </c>
      <c r="AH1058" s="156" t="s">
        <v>80</v>
      </c>
      <c r="AI1058" s="150">
        <f t="shared" si="78"/>
        <v>0</v>
      </c>
      <c r="AJ1058" s="143">
        <v>0</v>
      </c>
      <c r="AK1058" s="248">
        <v>0</v>
      </c>
      <c r="AL1058" s="86" t="s">
        <v>80</v>
      </c>
      <c r="AM1058" s="150">
        <v>0</v>
      </c>
      <c r="AN1058" s="169" t="s">
        <v>80</v>
      </c>
      <c r="AO1058" s="169" t="s">
        <v>80</v>
      </c>
      <c r="AP1058" s="150">
        <f t="shared" si="81"/>
        <v>0</v>
      </c>
      <c r="AQ1058" s="252">
        <f>+L1058+AF1058-AK1058</f>
        <v>8800000</v>
      </c>
      <c r="AR1058" s="86" t="s">
        <v>115</v>
      </c>
      <c r="AS1058" s="143">
        <v>0</v>
      </c>
      <c r="AT1058" s="203" t="s">
        <v>80</v>
      </c>
      <c r="AU1058" s="248">
        <v>6600000</v>
      </c>
      <c r="AV1058" s="364">
        <f t="shared" si="79"/>
        <v>2200000</v>
      </c>
      <c r="AW1058" s="133">
        <f t="shared" si="80"/>
        <v>0.75</v>
      </c>
      <c r="AX1058" s="201" t="s">
        <v>80</v>
      </c>
      <c r="AY1058" s="86" t="s">
        <v>72</v>
      </c>
      <c r="AZ1058" s="145" t="s">
        <v>16190</v>
      </c>
      <c r="BA1058" s="81" t="s">
        <v>71</v>
      </c>
      <c r="BB1058" s="81" t="s">
        <v>71</v>
      </c>
    </row>
    <row r="1059" spans="2:54" s="296" customFormat="1" ht="15" customHeight="1" x14ac:dyDescent="0.2">
      <c r="B1059" s="247">
        <v>2023</v>
      </c>
      <c r="C1059" s="81">
        <v>891780111</v>
      </c>
      <c r="D1059" s="82" t="s">
        <v>68</v>
      </c>
      <c r="E1059" s="144" t="s">
        <v>16191</v>
      </c>
      <c r="F1059" s="145" t="s">
        <v>16192</v>
      </c>
      <c r="G1059" s="138">
        <v>0</v>
      </c>
      <c r="H1059" s="145"/>
      <c r="I1059" s="86" t="s">
        <v>78</v>
      </c>
      <c r="J1059" s="81" t="s">
        <v>1527</v>
      </c>
      <c r="K1059" s="141" t="s">
        <v>15584</v>
      </c>
      <c r="L1059" s="567">
        <f>VLOOKUP(E1059,'[4]VALOR DE LA ORDEN'!$A:$B,2,FALSE)</f>
        <v>10000000</v>
      </c>
      <c r="M1059" s="81" t="s">
        <v>73</v>
      </c>
      <c r="N1059" s="145"/>
      <c r="O1059" s="87" t="s">
        <v>13749</v>
      </c>
      <c r="P1059" s="87">
        <v>1234097322</v>
      </c>
      <c r="Q1059" s="150">
        <v>1683</v>
      </c>
      <c r="R1059" s="169">
        <v>45142</v>
      </c>
      <c r="S1059" s="252">
        <v>1969350000</v>
      </c>
      <c r="T1059" s="169">
        <v>45147</v>
      </c>
      <c r="U1059" s="566">
        <f>L1059</f>
        <v>10000000</v>
      </c>
      <c r="V1059" s="86" t="s">
        <v>70</v>
      </c>
      <c r="W1059" s="143">
        <v>85468846</v>
      </c>
      <c r="X1059" s="87" t="s">
        <v>12983</v>
      </c>
      <c r="Y1059" s="145"/>
      <c r="Z1059" s="201">
        <v>45147</v>
      </c>
      <c r="AA1059" s="201">
        <v>45147</v>
      </c>
      <c r="AB1059" s="201" t="s">
        <v>80</v>
      </c>
      <c r="AC1059" s="201">
        <v>45260</v>
      </c>
      <c r="AD1059" s="150">
        <f t="shared" si="77"/>
        <v>113</v>
      </c>
      <c r="AE1059" s="150">
        <v>0</v>
      </c>
      <c r="AF1059" s="567">
        <v>0</v>
      </c>
      <c r="AG1059" s="150">
        <v>0</v>
      </c>
      <c r="AH1059" s="156" t="s">
        <v>80</v>
      </c>
      <c r="AI1059" s="150">
        <f t="shared" si="78"/>
        <v>0</v>
      </c>
      <c r="AJ1059" s="143">
        <v>0</v>
      </c>
      <c r="AK1059" s="248">
        <v>0</v>
      </c>
      <c r="AL1059" s="86" t="s">
        <v>80</v>
      </c>
      <c r="AM1059" s="150">
        <v>0</v>
      </c>
      <c r="AN1059" s="169" t="s">
        <v>80</v>
      </c>
      <c r="AO1059" s="169" t="s">
        <v>80</v>
      </c>
      <c r="AP1059" s="150">
        <f t="shared" si="81"/>
        <v>0</v>
      </c>
      <c r="AQ1059" s="252">
        <f>+L1059+AF1059-AK1059</f>
        <v>10000000</v>
      </c>
      <c r="AR1059" s="86" t="s">
        <v>115</v>
      </c>
      <c r="AS1059" s="143">
        <v>0</v>
      </c>
      <c r="AT1059" s="203" t="s">
        <v>80</v>
      </c>
      <c r="AU1059" s="248">
        <v>5000000</v>
      </c>
      <c r="AV1059" s="364">
        <f t="shared" si="79"/>
        <v>5000000</v>
      </c>
      <c r="AW1059" s="133">
        <f t="shared" si="80"/>
        <v>0.5</v>
      </c>
      <c r="AX1059" s="201" t="s">
        <v>80</v>
      </c>
      <c r="AY1059" s="86" t="s">
        <v>72</v>
      </c>
      <c r="AZ1059" s="145" t="s">
        <v>16193</v>
      </c>
      <c r="BA1059" s="81" t="s">
        <v>71</v>
      </c>
      <c r="BB1059" s="81" t="s">
        <v>71</v>
      </c>
    </row>
    <row r="1060" spans="2:54" s="296" customFormat="1" ht="15" customHeight="1" x14ac:dyDescent="0.2">
      <c r="B1060" s="247">
        <v>2023</v>
      </c>
      <c r="C1060" s="81">
        <v>891780111</v>
      </c>
      <c r="D1060" s="82" t="s">
        <v>68</v>
      </c>
      <c r="E1060" s="144" t="s">
        <v>16194</v>
      </c>
      <c r="F1060" s="145" t="s">
        <v>16195</v>
      </c>
      <c r="G1060" s="138">
        <v>0</v>
      </c>
      <c r="H1060" s="145"/>
      <c r="I1060" s="86" t="s">
        <v>78</v>
      </c>
      <c r="J1060" s="81" t="s">
        <v>1527</v>
      </c>
      <c r="K1060" s="141" t="s">
        <v>16196</v>
      </c>
      <c r="L1060" s="567">
        <f>VLOOKUP(E1060,'[4]VALOR DE LA ORDEN'!$A:$B,2,FALSE)</f>
        <v>11200000</v>
      </c>
      <c r="M1060" s="81" t="s">
        <v>73</v>
      </c>
      <c r="N1060" s="145"/>
      <c r="O1060" s="87" t="s">
        <v>12742</v>
      </c>
      <c r="P1060" s="87">
        <v>1102864782</v>
      </c>
      <c r="Q1060" s="150">
        <v>1683</v>
      </c>
      <c r="R1060" s="169">
        <v>45142</v>
      </c>
      <c r="S1060" s="252">
        <v>1969350000</v>
      </c>
      <c r="T1060" s="169">
        <v>45147</v>
      </c>
      <c r="U1060" s="566">
        <f>L1060</f>
        <v>11200000</v>
      </c>
      <c r="V1060" s="86" t="s">
        <v>70</v>
      </c>
      <c r="W1060" s="143">
        <v>72221403</v>
      </c>
      <c r="X1060" s="87" t="s">
        <v>12743</v>
      </c>
      <c r="Y1060" s="145"/>
      <c r="Z1060" s="201">
        <v>45147</v>
      </c>
      <c r="AA1060" s="201">
        <v>45147</v>
      </c>
      <c r="AB1060" s="201" t="s">
        <v>80</v>
      </c>
      <c r="AC1060" s="201">
        <v>45260</v>
      </c>
      <c r="AD1060" s="150">
        <f t="shared" si="77"/>
        <v>113</v>
      </c>
      <c r="AE1060" s="150">
        <v>0</v>
      </c>
      <c r="AF1060" s="567">
        <v>0</v>
      </c>
      <c r="AG1060" s="150">
        <v>0</v>
      </c>
      <c r="AH1060" s="156" t="s">
        <v>80</v>
      </c>
      <c r="AI1060" s="150">
        <f t="shared" si="78"/>
        <v>0</v>
      </c>
      <c r="AJ1060" s="143">
        <v>0</v>
      </c>
      <c r="AK1060" s="248">
        <v>0</v>
      </c>
      <c r="AL1060" s="86" t="s">
        <v>80</v>
      </c>
      <c r="AM1060" s="150">
        <v>0</v>
      </c>
      <c r="AN1060" s="169" t="s">
        <v>80</v>
      </c>
      <c r="AO1060" s="169" t="s">
        <v>80</v>
      </c>
      <c r="AP1060" s="150">
        <f t="shared" si="81"/>
        <v>0</v>
      </c>
      <c r="AQ1060" s="252">
        <f>+L1060+AF1060-AK1060</f>
        <v>11200000</v>
      </c>
      <c r="AR1060" s="86" t="s">
        <v>115</v>
      </c>
      <c r="AS1060" s="143">
        <v>0</v>
      </c>
      <c r="AT1060" s="203" t="s">
        <v>80</v>
      </c>
      <c r="AU1060" s="248">
        <v>8400000</v>
      </c>
      <c r="AV1060" s="364">
        <f t="shared" si="79"/>
        <v>2800000</v>
      </c>
      <c r="AW1060" s="133">
        <f t="shared" si="80"/>
        <v>0.75</v>
      </c>
      <c r="AX1060" s="201" t="s">
        <v>80</v>
      </c>
      <c r="AY1060" s="86" t="s">
        <v>72</v>
      </c>
      <c r="AZ1060" s="145" t="s">
        <v>16197</v>
      </c>
      <c r="BA1060" s="81" t="s">
        <v>71</v>
      </c>
      <c r="BB1060" s="81" t="s">
        <v>71</v>
      </c>
    </row>
    <row r="1061" spans="2:54" s="296" customFormat="1" ht="15" customHeight="1" x14ac:dyDescent="0.2">
      <c r="B1061" s="247">
        <v>2023</v>
      </c>
      <c r="C1061" s="81">
        <v>891780111</v>
      </c>
      <c r="D1061" s="82" t="s">
        <v>68</v>
      </c>
      <c r="E1061" s="144" t="s">
        <v>16198</v>
      </c>
      <c r="F1061" s="145" t="s">
        <v>16199</v>
      </c>
      <c r="G1061" s="138">
        <v>0</v>
      </c>
      <c r="H1061" s="145"/>
      <c r="I1061" s="86" t="s">
        <v>78</v>
      </c>
      <c r="J1061" s="81" t="s">
        <v>1527</v>
      </c>
      <c r="K1061" s="141" t="s">
        <v>16200</v>
      </c>
      <c r="L1061" s="567">
        <f>VLOOKUP(E1061,'[4]VALOR DE LA ORDEN'!$A:$B,2,FALSE)</f>
        <v>11200000</v>
      </c>
      <c r="M1061" s="81" t="s">
        <v>73</v>
      </c>
      <c r="N1061" s="145"/>
      <c r="O1061" s="87" t="s">
        <v>13984</v>
      </c>
      <c r="P1061" s="87">
        <v>57432322</v>
      </c>
      <c r="Q1061" s="150">
        <v>1683</v>
      </c>
      <c r="R1061" s="169">
        <v>45142</v>
      </c>
      <c r="S1061" s="252">
        <v>1969350000</v>
      </c>
      <c r="T1061" s="169">
        <v>45147</v>
      </c>
      <c r="U1061" s="566">
        <f>L1061</f>
        <v>11200000</v>
      </c>
      <c r="V1061" s="86" t="s">
        <v>70</v>
      </c>
      <c r="W1061" s="143">
        <v>72221403</v>
      </c>
      <c r="X1061" s="87" t="s">
        <v>12743</v>
      </c>
      <c r="Y1061" s="145"/>
      <c r="Z1061" s="201">
        <v>45147</v>
      </c>
      <c r="AA1061" s="201">
        <v>45147</v>
      </c>
      <c r="AB1061" s="201" t="s">
        <v>80</v>
      </c>
      <c r="AC1061" s="201">
        <v>45260</v>
      </c>
      <c r="AD1061" s="150">
        <f t="shared" si="77"/>
        <v>113</v>
      </c>
      <c r="AE1061" s="150">
        <v>0</v>
      </c>
      <c r="AF1061" s="567">
        <v>0</v>
      </c>
      <c r="AG1061" s="150">
        <v>0</v>
      </c>
      <c r="AH1061" s="156" t="s">
        <v>80</v>
      </c>
      <c r="AI1061" s="150">
        <f t="shared" si="78"/>
        <v>0</v>
      </c>
      <c r="AJ1061" s="143">
        <v>0</v>
      </c>
      <c r="AK1061" s="248">
        <v>0</v>
      </c>
      <c r="AL1061" s="86" t="s">
        <v>80</v>
      </c>
      <c r="AM1061" s="150">
        <v>0</v>
      </c>
      <c r="AN1061" s="169" t="s">
        <v>80</v>
      </c>
      <c r="AO1061" s="169" t="s">
        <v>80</v>
      </c>
      <c r="AP1061" s="150">
        <f t="shared" si="81"/>
        <v>0</v>
      </c>
      <c r="AQ1061" s="252">
        <f>+L1061+AF1061-AK1061</f>
        <v>11200000</v>
      </c>
      <c r="AR1061" s="86" t="s">
        <v>115</v>
      </c>
      <c r="AS1061" s="143">
        <v>0</v>
      </c>
      <c r="AT1061" s="203" t="s">
        <v>80</v>
      </c>
      <c r="AU1061" s="248">
        <v>8400000</v>
      </c>
      <c r="AV1061" s="364">
        <f t="shared" si="79"/>
        <v>2800000</v>
      </c>
      <c r="AW1061" s="133">
        <f t="shared" si="80"/>
        <v>0.75</v>
      </c>
      <c r="AX1061" s="201" t="s">
        <v>80</v>
      </c>
      <c r="AY1061" s="86" t="s">
        <v>72</v>
      </c>
      <c r="AZ1061" s="145" t="s">
        <v>16201</v>
      </c>
      <c r="BA1061" s="81" t="s">
        <v>71</v>
      </c>
      <c r="BB1061" s="81" t="s">
        <v>71</v>
      </c>
    </row>
    <row r="1062" spans="2:54" s="296" customFormat="1" ht="15" customHeight="1" x14ac:dyDescent="0.2">
      <c r="B1062" s="247">
        <v>2023</v>
      </c>
      <c r="C1062" s="81">
        <v>891780111</v>
      </c>
      <c r="D1062" s="82" t="s">
        <v>68</v>
      </c>
      <c r="E1062" s="144" t="s">
        <v>16202</v>
      </c>
      <c r="F1062" s="145" t="s">
        <v>16203</v>
      </c>
      <c r="G1062" s="138">
        <v>0</v>
      </c>
      <c r="H1062" s="145"/>
      <c r="I1062" s="86" t="s">
        <v>78</v>
      </c>
      <c r="J1062" s="81" t="s">
        <v>1527</v>
      </c>
      <c r="K1062" s="141" t="s">
        <v>16204</v>
      </c>
      <c r="L1062" s="567">
        <f>VLOOKUP(E1062,'[4]VALOR DE LA ORDEN'!$A:$B,2,FALSE)</f>
        <v>7600000</v>
      </c>
      <c r="M1062" s="81" t="s">
        <v>73</v>
      </c>
      <c r="N1062" s="145"/>
      <c r="O1062" s="87" t="s">
        <v>13141</v>
      </c>
      <c r="P1062" s="87">
        <v>1082478213</v>
      </c>
      <c r="Q1062" s="150">
        <v>1683</v>
      </c>
      <c r="R1062" s="169">
        <v>45142</v>
      </c>
      <c r="S1062" s="252">
        <v>1969350000</v>
      </c>
      <c r="T1062" s="169">
        <v>45147</v>
      </c>
      <c r="U1062" s="566">
        <f>L1062</f>
        <v>7600000</v>
      </c>
      <c r="V1062" s="86" t="s">
        <v>70</v>
      </c>
      <c r="W1062" s="143">
        <v>7633817</v>
      </c>
      <c r="X1062" s="87" t="s">
        <v>10035</v>
      </c>
      <c r="Y1062" s="145"/>
      <c r="Z1062" s="201">
        <v>45147</v>
      </c>
      <c r="AA1062" s="201">
        <v>45147</v>
      </c>
      <c r="AB1062" s="201" t="s">
        <v>80</v>
      </c>
      <c r="AC1062" s="201">
        <v>45260</v>
      </c>
      <c r="AD1062" s="150">
        <f t="shared" si="77"/>
        <v>113</v>
      </c>
      <c r="AE1062" s="150">
        <v>0</v>
      </c>
      <c r="AF1062" s="567">
        <v>0</v>
      </c>
      <c r="AG1062" s="150">
        <v>0</v>
      </c>
      <c r="AH1062" s="156" t="s">
        <v>80</v>
      </c>
      <c r="AI1062" s="150">
        <f t="shared" si="78"/>
        <v>0</v>
      </c>
      <c r="AJ1062" s="143">
        <v>0</v>
      </c>
      <c r="AK1062" s="248">
        <v>0</v>
      </c>
      <c r="AL1062" s="86" t="s">
        <v>80</v>
      </c>
      <c r="AM1062" s="150">
        <v>0</v>
      </c>
      <c r="AN1062" s="169" t="s">
        <v>80</v>
      </c>
      <c r="AO1062" s="169" t="s">
        <v>80</v>
      </c>
      <c r="AP1062" s="150">
        <f t="shared" si="81"/>
        <v>0</v>
      </c>
      <c r="AQ1062" s="252">
        <f>+L1062+AF1062-AK1062</f>
        <v>7600000</v>
      </c>
      <c r="AR1062" s="86" t="s">
        <v>115</v>
      </c>
      <c r="AS1062" s="143">
        <v>0</v>
      </c>
      <c r="AT1062" s="203" t="s">
        <v>80</v>
      </c>
      <c r="AU1062" s="248">
        <v>5700000</v>
      </c>
      <c r="AV1062" s="364">
        <f t="shared" si="79"/>
        <v>1900000</v>
      </c>
      <c r="AW1062" s="133">
        <f t="shared" si="80"/>
        <v>0.75</v>
      </c>
      <c r="AX1062" s="201" t="s">
        <v>80</v>
      </c>
      <c r="AY1062" s="86" t="s">
        <v>72</v>
      </c>
      <c r="AZ1062" s="145" t="s">
        <v>16205</v>
      </c>
      <c r="BA1062" s="81" t="s">
        <v>71</v>
      </c>
      <c r="BB1062" s="81" t="s">
        <v>71</v>
      </c>
    </row>
    <row r="1063" spans="2:54" s="296" customFormat="1" ht="15" customHeight="1" x14ac:dyDescent="0.2">
      <c r="B1063" s="247">
        <v>2023</v>
      </c>
      <c r="C1063" s="81">
        <v>891780111</v>
      </c>
      <c r="D1063" s="82" t="s">
        <v>68</v>
      </c>
      <c r="E1063" s="144" t="s">
        <v>16206</v>
      </c>
      <c r="F1063" s="145" t="s">
        <v>16207</v>
      </c>
      <c r="G1063" s="138">
        <v>0</v>
      </c>
      <c r="H1063" s="145"/>
      <c r="I1063" s="86" t="s">
        <v>78</v>
      </c>
      <c r="J1063" s="81" t="s">
        <v>1527</v>
      </c>
      <c r="K1063" s="141" t="s">
        <v>16208</v>
      </c>
      <c r="L1063" s="567">
        <f>VLOOKUP(E1063,'[4]VALOR DE LA ORDEN'!$A:$B,2,FALSE)</f>
        <v>7600000</v>
      </c>
      <c r="M1063" s="81" t="s">
        <v>73</v>
      </c>
      <c r="N1063" s="145"/>
      <c r="O1063" s="87" t="s">
        <v>13517</v>
      </c>
      <c r="P1063" s="87">
        <v>36532658</v>
      </c>
      <c r="Q1063" s="150">
        <v>1683</v>
      </c>
      <c r="R1063" s="169">
        <v>45142</v>
      </c>
      <c r="S1063" s="252">
        <v>1969350000</v>
      </c>
      <c r="T1063" s="169">
        <v>45147</v>
      </c>
      <c r="U1063" s="566">
        <f>L1063</f>
        <v>7600000</v>
      </c>
      <c r="V1063" s="86" t="s">
        <v>70</v>
      </c>
      <c r="W1063" s="143">
        <v>7633817</v>
      </c>
      <c r="X1063" s="87" t="s">
        <v>10035</v>
      </c>
      <c r="Y1063" s="145"/>
      <c r="Z1063" s="201">
        <v>45147</v>
      </c>
      <c r="AA1063" s="201">
        <v>45147</v>
      </c>
      <c r="AB1063" s="201" t="s">
        <v>80</v>
      </c>
      <c r="AC1063" s="201">
        <v>45260</v>
      </c>
      <c r="AD1063" s="150">
        <f t="shared" si="77"/>
        <v>113</v>
      </c>
      <c r="AE1063" s="150">
        <v>0</v>
      </c>
      <c r="AF1063" s="567">
        <v>0</v>
      </c>
      <c r="AG1063" s="150">
        <v>0</v>
      </c>
      <c r="AH1063" s="156" t="s">
        <v>80</v>
      </c>
      <c r="AI1063" s="150">
        <f t="shared" si="78"/>
        <v>0</v>
      </c>
      <c r="AJ1063" s="143">
        <v>0</v>
      </c>
      <c r="AK1063" s="248">
        <v>0</v>
      </c>
      <c r="AL1063" s="86" t="s">
        <v>80</v>
      </c>
      <c r="AM1063" s="150">
        <v>0</v>
      </c>
      <c r="AN1063" s="169" t="s">
        <v>80</v>
      </c>
      <c r="AO1063" s="169" t="s">
        <v>80</v>
      </c>
      <c r="AP1063" s="150">
        <f t="shared" si="81"/>
        <v>0</v>
      </c>
      <c r="AQ1063" s="252">
        <f>+L1063+AF1063-AK1063</f>
        <v>7600000</v>
      </c>
      <c r="AR1063" s="86" t="s">
        <v>115</v>
      </c>
      <c r="AS1063" s="143">
        <v>0</v>
      </c>
      <c r="AT1063" s="203" t="s">
        <v>80</v>
      </c>
      <c r="AU1063" s="248">
        <v>5700000</v>
      </c>
      <c r="AV1063" s="364">
        <f t="shared" si="79"/>
        <v>1900000</v>
      </c>
      <c r="AW1063" s="133">
        <f t="shared" si="80"/>
        <v>0.75</v>
      </c>
      <c r="AX1063" s="201" t="s">
        <v>80</v>
      </c>
      <c r="AY1063" s="86" t="s">
        <v>72</v>
      </c>
      <c r="AZ1063" s="145" t="s">
        <v>16209</v>
      </c>
      <c r="BA1063" s="81" t="s">
        <v>71</v>
      </c>
      <c r="BB1063" s="81" t="s">
        <v>71</v>
      </c>
    </row>
    <row r="1064" spans="2:54" s="296" customFormat="1" ht="15" customHeight="1" x14ac:dyDescent="0.2">
      <c r="B1064" s="247">
        <v>2023</v>
      </c>
      <c r="C1064" s="81">
        <v>891780111</v>
      </c>
      <c r="D1064" s="82" t="s">
        <v>68</v>
      </c>
      <c r="E1064" s="144" t="s">
        <v>16210</v>
      </c>
      <c r="F1064" s="145" t="s">
        <v>16211</v>
      </c>
      <c r="G1064" s="138">
        <v>0</v>
      </c>
      <c r="H1064" s="145"/>
      <c r="I1064" s="86" t="s">
        <v>78</v>
      </c>
      <c r="J1064" s="81" t="s">
        <v>1527</v>
      </c>
      <c r="K1064" s="141" t="s">
        <v>16212</v>
      </c>
      <c r="L1064" s="567">
        <f>VLOOKUP(E1064,'[4]VALOR DE LA ORDEN'!$A:$B,2,FALSE)</f>
        <v>7600000</v>
      </c>
      <c r="M1064" s="81" t="s">
        <v>73</v>
      </c>
      <c r="N1064" s="145"/>
      <c r="O1064" s="87" t="s">
        <v>12883</v>
      </c>
      <c r="P1064" s="87">
        <v>84459678</v>
      </c>
      <c r="Q1064" s="150">
        <v>1683</v>
      </c>
      <c r="R1064" s="169">
        <v>45142</v>
      </c>
      <c r="S1064" s="252">
        <v>1969350000</v>
      </c>
      <c r="T1064" s="169">
        <v>45147</v>
      </c>
      <c r="U1064" s="566">
        <f>L1064</f>
        <v>7600000</v>
      </c>
      <c r="V1064" s="86" t="s">
        <v>70</v>
      </c>
      <c r="W1064" s="143">
        <v>7633817</v>
      </c>
      <c r="X1064" s="87" t="s">
        <v>10035</v>
      </c>
      <c r="Y1064" s="145"/>
      <c r="Z1064" s="201">
        <v>45147</v>
      </c>
      <c r="AA1064" s="201">
        <v>45147</v>
      </c>
      <c r="AB1064" s="201" t="s">
        <v>80</v>
      </c>
      <c r="AC1064" s="201">
        <v>45260</v>
      </c>
      <c r="AD1064" s="150">
        <f t="shared" si="77"/>
        <v>113</v>
      </c>
      <c r="AE1064" s="150">
        <v>0</v>
      </c>
      <c r="AF1064" s="567">
        <v>0</v>
      </c>
      <c r="AG1064" s="150">
        <v>0</v>
      </c>
      <c r="AH1064" s="156" t="s">
        <v>80</v>
      </c>
      <c r="AI1064" s="150">
        <f t="shared" si="78"/>
        <v>0</v>
      </c>
      <c r="AJ1064" s="143">
        <v>0</v>
      </c>
      <c r="AK1064" s="248">
        <v>0</v>
      </c>
      <c r="AL1064" s="86" t="s">
        <v>80</v>
      </c>
      <c r="AM1064" s="150">
        <v>0</v>
      </c>
      <c r="AN1064" s="169" t="s">
        <v>80</v>
      </c>
      <c r="AO1064" s="169" t="s">
        <v>80</v>
      </c>
      <c r="AP1064" s="150">
        <f t="shared" si="81"/>
        <v>0</v>
      </c>
      <c r="AQ1064" s="252">
        <f>+L1064+AF1064-AK1064</f>
        <v>7600000</v>
      </c>
      <c r="AR1064" s="86" t="s">
        <v>115</v>
      </c>
      <c r="AS1064" s="143">
        <v>0</v>
      </c>
      <c r="AT1064" s="203" t="s">
        <v>80</v>
      </c>
      <c r="AU1064" s="248">
        <v>5700000</v>
      </c>
      <c r="AV1064" s="364">
        <f t="shared" si="79"/>
        <v>1900000</v>
      </c>
      <c r="AW1064" s="133">
        <f t="shared" si="80"/>
        <v>0.75</v>
      </c>
      <c r="AX1064" s="201" t="s">
        <v>80</v>
      </c>
      <c r="AY1064" s="86" t="s">
        <v>72</v>
      </c>
      <c r="AZ1064" s="145" t="s">
        <v>16213</v>
      </c>
      <c r="BA1064" s="81" t="s">
        <v>71</v>
      </c>
      <c r="BB1064" s="81" t="s">
        <v>71</v>
      </c>
    </row>
    <row r="1065" spans="2:54" s="296" customFormat="1" ht="15" customHeight="1" x14ac:dyDescent="0.2">
      <c r="B1065" s="247">
        <v>2023</v>
      </c>
      <c r="C1065" s="81">
        <v>891780111</v>
      </c>
      <c r="D1065" s="82" t="s">
        <v>68</v>
      </c>
      <c r="E1065" s="144" t="s">
        <v>16214</v>
      </c>
      <c r="F1065" s="145" t="s">
        <v>16215</v>
      </c>
      <c r="G1065" s="138">
        <v>0</v>
      </c>
      <c r="H1065" s="145"/>
      <c r="I1065" s="86" t="s">
        <v>78</v>
      </c>
      <c r="J1065" s="81" t="s">
        <v>1527</v>
      </c>
      <c r="K1065" s="141" t="s">
        <v>16216</v>
      </c>
      <c r="L1065" s="567">
        <f>VLOOKUP(E1065,'[4]VALOR DE LA ORDEN'!$A:$B,2,FALSE)</f>
        <v>7600000</v>
      </c>
      <c r="M1065" s="81" t="s">
        <v>73</v>
      </c>
      <c r="N1065" s="145"/>
      <c r="O1065" s="87" t="s">
        <v>13055</v>
      </c>
      <c r="P1065" s="87">
        <v>36667533</v>
      </c>
      <c r="Q1065" s="150">
        <v>1683</v>
      </c>
      <c r="R1065" s="169">
        <v>45142</v>
      </c>
      <c r="S1065" s="252">
        <v>1969350000</v>
      </c>
      <c r="T1065" s="169">
        <v>45147</v>
      </c>
      <c r="U1065" s="566">
        <f>L1065</f>
        <v>7600000</v>
      </c>
      <c r="V1065" s="86" t="s">
        <v>70</v>
      </c>
      <c r="W1065" s="143">
        <v>7633817</v>
      </c>
      <c r="X1065" s="87" t="s">
        <v>10035</v>
      </c>
      <c r="Y1065" s="145"/>
      <c r="Z1065" s="201">
        <v>45147</v>
      </c>
      <c r="AA1065" s="201">
        <v>45147</v>
      </c>
      <c r="AB1065" s="201" t="s">
        <v>80</v>
      </c>
      <c r="AC1065" s="201">
        <v>45260</v>
      </c>
      <c r="AD1065" s="150">
        <f t="shared" si="77"/>
        <v>113</v>
      </c>
      <c r="AE1065" s="150">
        <v>0</v>
      </c>
      <c r="AF1065" s="567">
        <v>0</v>
      </c>
      <c r="AG1065" s="150">
        <v>0</v>
      </c>
      <c r="AH1065" s="156" t="s">
        <v>80</v>
      </c>
      <c r="AI1065" s="150">
        <f t="shared" si="78"/>
        <v>0</v>
      </c>
      <c r="AJ1065" s="143">
        <v>0</v>
      </c>
      <c r="AK1065" s="248">
        <v>0</v>
      </c>
      <c r="AL1065" s="86" t="s">
        <v>80</v>
      </c>
      <c r="AM1065" s="150">
        <v>0</v>
      </c>
      <c r="AN1065" s="169" t="s">
        <v>80</v>
      </c>
      <c r="AO1065" s="169" t="s">
        <v>80</v>
      </c>
      <c r="AP1065" s="150">
        <f t="shared" si="81"/>
        <v>0</v>
      </c>
      <c r="AQ1065" s="252">
        <f>+L1065+AF1065-AK1065</f>
        <v>7600000</v>
      </c>
      <c r="AR1065" s="86" t="s">
        <v>115</v>
      </c>
      <c r="AS1065" s="143">
        <v>0</v>
      </c>
      <c r="AT1065" s="203" t="s">
        <v>80</v>
      </c>
      <c r="AU1065" s="248">
        <v>5700000</v>
      </c>
      <c r="AV1065" s="364">
        <f t="shared" si="79"/>
        <v>1900000</v>
      </c>
      <c r="AW1065" s="133">
        <f t="shared" si="80"/>
        <v>0.75</v>
      </c>
      <c r="AX1065" s="201" t="s">
        <v>80</v>
      </c>
      <c r="AY1065" s="86" t="s">
        <v>72</v>
      </c>
      <c r="AZ1065" s="145" t="s">
        <v>16217</v>
      </c>
      <c r="BA1065" s="81" t="s">
        <v>71</v>
      </c>
      <c r="BB1065" s="81" t="s">
        <v>71</v>
      </c>
    </row>
    <row r="1066" spans="2:54" s="296" customFormat="1" ht="15" customHeight="1" x14ac:dyDescent="0.2">
      <c r="B1066" s="247">
        <v>2023</v>
      </c>
      <c r="C1066" s="81">
        <v>891780111</v>
      </c>
      <c r="D1066" s="82" t="s">
        <v>68</v>
      </c>
      <c r="E1066" s="144" t="s">
        <v>16218</v>
      </c>
      <c r="F1066" s="145" t="s">
        <v>16219</v>
      </c>
      <c r="G1066" s="138">
        <v>0</v>
      </c>
      <c r="H1066" s="145"/>
      <c r="I1066" s="86" t="s">
        <v>78</v>
      </c>
      <c r="J1066" s="81" t="s">
        <v>1527</v>
      </c>
      <c r="K1066" s="141" t="s">
        <v>16220</v>
      </c>
      <c r="L1066" s="567">
        <f>VLOOKUP(E1066,'[4]VALOR DE LA ORDEN'!$A:$B,2,FALSE)</f>
        <v>7600000</v>
      </c>
      <c r="M1066" s="81" t="s">
        <v>73</v>
      </c>
      <c r="N1066" s="145"/>
      <c r="O1066" s="87" t="s">
        <v>12830</v>
      </c>
      <c r="P1066" s="87">
        <v>85150457</v>
      </c>
      <c r="Q1066" s="150">
        <v>1683</v>
      </c>
      <c r="R1066" s="169">
        <v>45142</v>
      </c>
      <c r="S1066" s="252">
        <v>1969350000</v>
      </c>
      <c r="T1066" s="169">
        <v>45147</v>
      </c>
      <c r="U1066" s="566">
        <f>L1066</f>
        <v>7600000</v>
      </c>
      <c r="V1066" s="86" t="s">
        <v>70</v>
      </c>
      <c r="W1066" s="143">
        <v>7633817</v>
      </c>
      <c r="X1066" s="87" t="s">
        <v>10035</v>
      </c>
      <c r="Y1066" s="145"/>
      <c r="Z1066" s="201">
        <v>45147</v>
      </c>
      <c r="AA1066" s="201">
        <v>45147</v>
      </c>
      <c r="AB1066" s="201" t="s">
        <v>80</v>
      </c>
      <c r="AC1066" s="201">
        <v>45260</v>
      </c>
      <c r="AD1066" s="150">
        <f t="shared" si="77"/>
        <v>113</v>
      </c>
      <c r="AE1066" s="150">
        <v>0</v>
      </c>
      <c r="AF1066" s="567">
        <v>0</v>
      </c>
      <c r="AG1066" s="150">
        <v>0</v>
      </c>
      <c r="AH1066" s="156" t="s">
        <v>80</v>
      </c>
      <c r="AI1066" s="150">
        <f t="shared" si="78"/>
        <v>0</v>
      </c>
      <c r="AJ1066" s="143">
        <v>0</v>
      </c>
      <c r="AK1066" s="248">
        <v>0</v>
      </c>
      <c r="AL1066" s="86" t="s">
        <v>80</v>
      </c>
      <c r="AM1066" s="150">
        <v>0</v>
      </c>
      <c r="AN1066" s="169" t="s">
        <v>80</v>
      </c>
      <c r="AO1066" s="169" t="s">
        <v>80</v>
      </c>
      <c r="AP1066" s="150">
        <f t="shared" si="81"/>
        <v>0</v>
      </c>
      <c r="AQ1066" s="252">
        <f>+L1066+AF1066-AK1066</f>
        <v>7600000</v>
      </c>
      <c r="AR1066" s="86" t="s">
        <v>115</v>
      </c>
      <c r="AS1066" s="143">
        <v>0</v>
      </c>
      <c r="AT1066" s="203" t="s">
        <v>80</v>
      </c>
      <c r="AU1066" s="248">
        <v>5700000</v>
      </c>
      <c r="AV1066" s="364">
        <f t="shared" si="79"/>
        <v>1900000</v>
      </c>
      <c r="AW1066" s="133">
        <f t="shared" si="80"/>
        <v>0.75</v>
      </c>
      <c r="AX1066" s="201" t="s">
        <v>80</v>
      </c>
      <c r="AY1066" s="86" t="s">
        <v>72</v>
      </c>
      <c r="AZ1066" s="145" t="s">
        <v>16221</v>
      </c>
      <c r="BA1066" s="81" t="s">
        <v>71</v>
      </c>
      <c r="BB1066" s="81" t="s">
        <v>71</v>
      </c>
    </row>
    <row r="1067" spans="2:54" s="296" customFormat="1" ht="15" customHeight="1" x14ac:dyDescent="0.2">
      <c r="B1067" s="247">
        <v>2023</v>
      </c>
      <c r="C1067" s="81">
        <v>891780111</v>
      </c>
      <c r="D1067" s="82" t="s">
        <v>68</v>
      </c>
      <c r="E1067" s="144" t="s">
        <v>16222</v>
      </c>
      <c r="F1067" s="145" t="s">
        <v>16223</v>
      </c>
      <c r="G1067" s="138">
        <v>0</v>
      </c>
      <c r="H1067" s="145"/>
      <c r="I1067" s="86" t="s">
        <v>78</v>
      </c>
      <c r="J1067" s="81" t="s">
        <v>1527</v>
      </c>
      <c r="K1067" s="141" t="s">
        <v>16224</v>
      </c>
      <c r="L1067" s="567">
        <f>VLOOKUP(E1067,'[4]VALOR DE LA ORDEN'!$A:$B,2,FALSE)</f>
        <v>7600000</v>
      </c>
      <c r="M1067" s="81" t="s">
        <v>73</v>
      </c>
      <c r="N1067" s="145"/>
      <c r="O1067" s="87" t="s">
        <v>13365</v>
      </c>
      <c r="P1067" s="87">
        <v>1004347619</v>
      </c>
      <c r="Q1067" s="150">
        <v>1683</v>
      </c>
      <c r="R1067" s="169">
        <v>45142</v>
      </c>
      <c r="S1067" s="252">
        <v>1969350000</v>
      </c>
      <c r="T1067" s="169">
        <v>45147</v>
      </c>
      <c r="U1067" s="566">
        <f>L1067</f>
        <v>7600000</v>
      </c>
      <c r="V1067" s="86" t="s">
        <v>70</v>
      </c>
      <c r="W1067" s="143">
        <v>7633817</v>
      </c>
      <c r="X1067" s="87" t="s">
        <v>10035</v>
      </c>
      <c r="Y1067" s="145"/>
      <c r="Z1067" s="201">
        <v>45147</v>
      </c>
      <c r="AA1067" s="201">
        <v>45147</v>
      </c>
      <c r="AB1067" s="201" t="s">
        <v>80</v>
      </c>
      <c r="AC1067" s="201">
        <v>45260</v>
      </c>
      <c r="AD1067" s="150">
        <f t="shared" ref="AD1067:AD1130" si="82">+IF(AB1067="1800-01-01",AC1067-AA1067,AC1067-AB1067)</f>
        <v>113</v>
      </c>
      <c r="AE1067" s="150">
        <v>0</v>
      </c>
      <c r="AF1067" s="567">
        <v>0</v>
      </c>
      <c r="AG1067" s="150">
        <v>0</v>
      </c>
      <c r="AH1067" s="156" t="s">
        <v>80</v>
      </c>
      <c r="AI1067" s="150">
        <f t="shared" si="78"/>
        <v>0</v>
      </c>
      <c r="AJ1067" s="143">
        <v>0</v>
      </c>
      <c r="AK1067" s="248">
        <v>0</v>
      </c>
      <c r="AL1067" s="86" t="s">
        <v>80</v>
      </c>
      <c r="AM1067" s="150">
        <v>0</v>
      </c>
      <c r="AN1067" s="169" t="s">
        <v>80</v>
      </c>
      <c r="AO1067" s="169" t="s">
        <v>80</v>
      </c>
      <c r="AP1067" s="150">
        <f t="shared" si="81"/>
        <v>0</v>
      </c>
      <c r="AQ1067" s="252">
        <f>+L1067+AF1067-AK1067</f>
        <v>7600000</v>
      </c>
      <c r="AR1067" s="86" t="s">
        <v>115</v>
      </c>
      <c r="AS1067" s="143">
        <v>0</v>
      </c>
      <c r="AT1067" s="203" t="s">
        <v>80</v>
      </c>
      <c r="AU1067" s="248">
        <v>5700000</v>
      </c>
      <c r="AV1067" s="364">
        <f t="shared" si="79"/>
        <v>1900000</v>
      </c>
      <c r="AW1067" s="133">
        <f t="shared" si="80"/>
        <v>0.75</v>
      </c>
      <c r="AX1067" s="201" t="s">
        <v>80</v>
      </c>
      <c r="AY1067" s="86" t="s">
        <v>72</v>
      </c>
      <c r="AZ1067" s="145" t="s">
        <v>16225</v>
      </c>
      <c r="BA1067" s="81" t="s">
        <v>71</v>
      </c>
      <c r="BB1067" s="81" t="s">
        <v>71</v>
      </c>
    </row>
    <row r="1068" spans="2:54" s="296" customFormat="1" ht="15" customHeight="1" x14ac:dyDescent="0.2">
      <c r="B1068" s="247">
        <v>2023</v>
      </c>
      <c r="C1068" s="81">
        <v>891780111</v>
      </c>
      <c r="D1068" s="82" t="s">
        <v>68</v>
      </c>
      <c r="E1068" s="144" t="s">
        <v>16226</v>
      </c>
      <c r="F1068" s="145" t="s">
        <v>16227</v>
      </c>
      <c r="G1068" s="138">
        <v>0</v>
      </c>
      <c r="H1068" s="145"/>
      <c r="I1068" s="86" t="s">
        <v>78</v>
      </c>
      <c r="J1068" s="81" t="s">
        <v>1527</v>
      </c>
      <c r="K1068" s="141" t="s">
        <v>16228</v>
      </c>
      <c r="L1068" s="567">
        <f>VLOOKUP(E1068,'[4]VALOR DE LA ORDEN'!$A:$B,2,FALSE)</f>
        <v>13600000</v>
      </c>
      <c r="M1068" s="81" t="s">
        <v>73</v>
      </c>
      <c r="N1068" s="145"/>
      <c r="O1068" s="87" t="s">
        <v>13858</v>
      </c>
      <c r="P1068" s="87">
        <v>1082863010</v>
      </c>
      <c r="Q1068" s="150">
        <v>1683</v>
      </c>
      <c r="R1068" s="169">
        <v>45142</v>
      </c>
      <c r="S1068" s="252">
        <v>1969350000</v>
      </c>
      <c r="T1068" s="169">
        <v>45147</v>
      </c>
      <c r="U1068" s="566">
        <f>L1068</f>
        <v>13600000</v>
      </c>
      <c r="V1068" s="86" t="s">
        <v>70</v>
      </c>
      <c r="W1068" s="143">
        <v>36557666</v>
      </c>
      <c r="X1068" s="87" t="s">
        <v>9555</v>
      </c>
      <c r="Y1068" s="145"/>
      <c r="Z1068" s="201">
        <v>45147</v>
      </c>
      <c r="AA1068" s="201">
        <v>45147</v>
      </c>
      <c r="AB1068" s="201" t="s">
        <v>80</v>
      </c>
      <c r="AC1068" s="201">
        <v>45260</v>
      </c>
      <c r="AD1068" s="150">
        <f t="shared" si="82"/>
        <v>113</v>
      </c>
      <c r="AE1068" s="150">
        <v>0</v>
      </c>
      <c r="AF1068" s="567">
        <v>0</v>
      </c>
      <c r="AG1068" s="150">
        <v>0</v>
      </c>
      <c r="AH1068" s="156" t="s">
        <v>80</v>
      </c>
      <c r="AI1068" s="150">
        <f t="shared" si="78"/>
        <v>0</v>
      </c>
      <c r="AJ1068" s="143">
        <v>0</v>
      </c>
      <c r="AK1068" s="248">
        <v>0</v>
      </c>
      <c r="AL1068" s="86" t="s">
        <v>80</v>
      </c>
      <c r="AM1068" s="150">
        <v>0</v>
      </c>
      <c r="AN1068" s="169" t="s">
        <v>80</v>
      </c>
      <c r="AO1068" s="169" t="s">
        <v>80</v>
      </c>
      <c r="AP1068" s="150">
        <f t="shared" si="81"/>
        <v>0</v>
      </c>
      <c r="AQ1068" s="252">
        <f>+L1068+AF1068-AK1068</f>
        <v>13600000</v>
      </c>
      <c r="AR1068" s="86" t="s">
        <v>115</v>
      </c>
      <c r="AS1068" s="143">
        <v>0</v>
      </c>
      <c r="AT1068" s="203" t="s">
        <v>80</v>
      </c>
      <c r="AU1068" s="248">
        <v>10200000</v>
      </c>
      <c r="AV1068" s="364">
        <f t="shared" si="79"/>
        <v>3400000</v>
      </c>
      <c r="AW1068" s="133">
        <f t="shared" si="80"/>
        <v>0.75</v>
      </c>
      <c r="AX1068" s="201" t="s">
        <v>80</v>
      </c>
      <c r="AY1068" s="86" t="s">
        <v>72</v>
      </c>
      <c r="AZ1068" s="145" t="s">
        <v>16229</v>
      </c>
      <c r="BA1068" s="81" t="s">
        <v>71</v>
      </c>
      <c r="BB1068" s="81" t="s">
        <v>71</v>
      </c>
    </row>
    <row r="1069" spans="2:54" s="296" customFormat="1" ht="15" customHeight="1" x14ac:dyDescent="0.2">
      <c r="B1069" s="247">
        <v>2023</v>
      </c>
      <c r="C1069" s="81">
        <v>891780111</v>
      </c>
      <c r="D1069" s="82" t="s">
        <v>68</v>
      </c>
      <c r="E1069" s="144" t="s">
        <v>16230</v>
      </c>
      <c r="F1069" s="145" t="s">
        <v>16231</v>
      </c>
      <c r="G1069" s="138">
        <v>0</v>
      </c>
      <c r="H1069" s="145"/>
      <c r="I1069" s="86" t="s">
        <v>78</v>
      </c>
      <c r="J1069" s="81" t="s">
        <v>1527</v>
      </c>
      <c r="K1069" s="141" t="s">
        <v>16232</v>
      </c>
      <c r="L1069" s="567">
        <f>VLOOKUP(E1069,'[4]VALOR DE LA ORDEN'!$A:$B,2,FALSE)</f>
        <v>7600000</v>
      </c>
      <c r="M1069" s="81" t="s">
        <v>73</v>
      </c>
      <c r="N1069" s="145"/>
      <c r="O1069" s="87" t="s">
        <v>13549</v>
      </c>
      <c r="P1069" s="87">
        <v>84456714</v>
      </c>
      <c r="Q1069" s="150">
        <v>1683</v>
      </c>
      <c r="R1069" s="169">
        <v>45142</v>
      </c>
      <c r="S1069" s="252">
        <v>1969350000</v>
      </c>
      <c r="T1069" s="169">
        <v>45147</v>
      </c>
      <c r="U1069" s="566">
        <f>L1069</f>
        <v>7600000</v>
      </c>
      <c r="V1069" s="86" t="s">
        <v>70</v>
      </c>
      <c r="W1069" s="143">
        <v>7633817</v>
      </c>
      <c r="X1069" s="87" t="s">
        <v>10035</v>
      </c>
      <c r="Y1069" s="145"/>
      <c r="Z1069" s="201">
        <v>45147</v>
      </c>
      <c r="AA1069" s="201">
        <v>45147</v>
      </c>
      <c r="AB1069" s="201" t="s">
        <v>80</v>
      </c>
      <c r="AC1069" s="201">
        <v>45260</v>
      </c>
      <c r="AD1069" s="150">
        <f t="shared" si="82"/>
        <v>113</v>
      </c>
      <c r="AE1069" s="150">
        <v>0</v>
      </c>
      <c r="AF1069" s="567">
        <v>0</v>
      </c>
      <c r="AG1069" s="150">
        <v>0</v>
      </c>
      <c r="AH1069" s="156" t="s">
        <v>80</v>
      </c>
      <c r="AI1069" s="150">
        <f t="shared" si="78"/>
        <v>0</v>
      </c>
      <c r="AJ1069" s="143">
        <v>0</v>
      </c>
      <c r="AK1069" s="248">
        <v>0</v>
      </c>
      <c r="AL1069" s="86" t="s">
        <v>80</v>
      </c>
      <c r="AM1069" s="150">
        <v>0</v>
      </c>
      <c r="AN1069" s="169" t="s">
        <v>80</v>
      </c>
      <c r="AO1069" s="169" t="s">
        <v>80</v>
      </c>
      <c r="AP1069" s="150">
        <f t="shared" si="81"/>
        <v>0</v>
      </c>
      <c r="AQ1069" s="252">
        <f>+L1069+AF1069-AK1069</f>
        <v>7600000</v>
      </c>
      <c r="AR1069" s="86" t="s">
        <v>115</v>
      </c>
      <c r="AS1069" s="143">
        <v>0</v>
      </c>
      <c r="AT1069" s="203" t="s">
        <v>80</v>
      </c>
      <c r="AU1069" s="248">
        <v>5700000</v>
      </c>
      <c r="AV1069" s="364">
        <f t="shared" si="79"/>
        <v>1900000</v>
      </c>
      <c r="AW1069" s="133">
        <f t="shared" si="80"/>
        <v>0.75</v>
      </c>
      <c r="AX1069" s="201" t="s">
        <v>80</v>
      </c>
      <c r="AY1069" s="86" t="s">
        <v>72</v>
      </c>
      <c r="AZ1069" s="145" t="s">
        <v>16233</v>
      </c>
      <c r="BA1069" s="81" t="s">
        <v>71</v>
      </c>
      <c r="BB1069" s="81" t="s">
        <v>71</v>
      </c>
    </row>
    <row r="1070" spans="2:54" s="296" customFormat="1" ht="15" customHeight="1" x14ac:dyDescent="0.2">
      <c r="B1070" s="247">
        <v>2023</v>
      </c>
      <c r="C1070" s="81">
        <v>891780111</v>
      </c>
      <c r="D1070" s="82" t="s">
        <v>68</v>
      </c>
      <c r="E1070" s="144" t="s">
        <v>16234</v>
      </c>
      <c r="F1070" s="145" t="s">
        <v>16235</v>
      </c>
      <c r="G1070" s="138">
        <v>0</v>
      </c>
      <c r="H1070" s="145"/>
      <c r="I1070" s="86" t="s">
        <v>78</v>
      </c>
      <c r="J1070" s="81" t="s">
        <v>1527</v>
      </c>
      <c r="K1070" s="141" t="s">
        <v>16236</v>
      </c>
      <c r="L1070" s="567">
        <f>VLOOKUP(E1070,'[4]VALOR DE LA ORDEN'!$A:$B,2,FALSE)</f>
        <v>10000000</v>
      </c>
      <c r="M1070" s="81" t="s">
        <v>73</v>
      </c>
      <c r="N1070" s="145"/>
      <c r="O1070" s="87" t="s">
        <v>12737</v>
      </c>
      <c r="P1070" s="87">
        <v>1143451176</v>
      </c>
      <c r="Q1070" s="150">
        <v>1683</v>
      </c>
      <c r="R1070" s="169">
        <v>45142</v>
      </c>
      <c r="S1070" s="252">
        <v>1969350000</v>
      </c>
      <c r="T1070" s="169">
        <v>45147</v>
      </c>
      <c r="U1070" s="566">
        <f>L1070</f>
        <v>10000000</v>
      </c>
      <c r="V1070" s="86" t="s">
        <v>70</v>
      </c>
      <c r="W1070" s="143">
        <v>41947381</v>
      </c>
      <c r="X1070" s="87" t="s">
        <v>11521</v>
      </c>
      <c r="Y1070" s="145"/>
      <c r="Z1070" s="201">
        <v>45147</v>
      </c>
      <c r="AA1070" s="201">
        <v>45147</v>
      </c>
      <c r="AB1070" s="201" t="s">
        <v>80</v>
      </c>
      <c r="AC1070" s="201">
        <v>45260</v>
      </c>
      <c r="AD1070" s="150">
        <f t="shared" si="82"/>
        <v>113</v>
      </c>
      <c r="AE1070" s="150">
        <v>0</v>
      </c>
      <c r="AF1070" s="567">
        <v>0</v>
      </c>
      <c r="AG1070" s="150">
        <v>0</v>
      </c>
      <c r="AH1070" s="156" t="s">
        <v>80</v>
      </c>
      <c r="AI1070" s="150">
        <f t="shared" si="78"/>
        <v>0</v>
      </c>
      <c r="AJ1070" s="143">
        <v>0</v>
      </c>
      <c r="AK1070" s="248">
        <v>0</v>
      </c>
      <c r="AL1070" s="86" t="s">
        <v>80</v>
      </c>
      <c r="AM1070" s="150">
        <v>0</v>
      </c>
      <c r="AN1070" s="169" t="s">
        <v>80</v>
      </c>
      <c r="AO1070" s="169" t="s">
        <v>80</v>
      </c>
      <c r="AP1070" s="150">
        <f t="shared" si="81"/>
        <v>0</v>
      </c>
      <c r="AQ1070" s="252">
        <f>+L1070+AF1070-AK1070</f>
        <v>10000000</v>
      </c>
      <c r="AR1070" s="86" t="s">
        <v>115</v>
      </c>
      <c r="AS1070" s="143">
        <v>0</v>
      </c>
      <c r="AT1070" s="203" t="s">
        <v>80</v>
      </c>
      <c r="AU1070" s="248">
        <v>7500000</v>
      </c>
      <c r="AV1070" s="364">
        <f t="shared" si="79"/>
        <v>2500000</v>
      </c>
      <c r="AW1070" s="133">
        <f t="shared" si="80"/>
        <v>0.75</v>
      </c>
      <c r="AX1070" s="201" t="s">
        <v>80</v>
      </c>
      <c r="AY1070" s="86" t="s">
        <v>72</v>
      </c>
      <c r="AZ1070" s="145" t="s">
        <v>16237</v>
      </c>
      <c r="BA1070" s="81" t="s">
        <v>71</v>
      </c>
      <c r="BB1070" s="81" t="s">
        <v>71</v>
      </c>
    </row>
    <row r="1071" spans="2:54" s="296" customFormat="1" ht="15" customHeight="1" x14ac:dyDescent="0.2">
      <c r="B1071" s="247">
        <v>2023</v>
      </c>
      <c r="C1071" s="81">
        <v>891780111</v>
      </c>
      <c r="D1071" s="82" t="s">
        <v>68</v>
      </c>
      <c r="E1071" s="144" t="s">
        <v>16238</v>
      </c>
      <c r="F1071" s="145" t="s">
        <v>16239</v>
      </c>
      <c r="G1071" s="138">
        <v>0</v>
      </c>
      <c r="H1071" s="145"/>
      <c r="I1071" s="86" t="s">
        <v>78</v>
      </c>
      <c r="J1071" s="81" t="s">
        <v>11187</v>
      </c>
      <c r="K1071" s="141" t="s">
        <v>16240</v>
      </c>
      <c r="L1071" s="567">
        <f>VLOOKUP(E1071,'[4]VALOR DE LA ORDEN'!$A:$B,2,FALSE)</f>
        <v>18000000</v>
      </c>
      <c r="M1071" s="81" t="s">
        <v>73</v>
      </c>
      <c r="N1071" s="145"/>
      <c r="O1071" s="87" t="s">
        <v>13680</v>
      </c>
      <c r="P1071" s="87">
        <v>1082982258</v>
      </c>
      <c r="Q1071" s="150">
        <v>1094</v>
      </c>
      <c r="R1071" s="169">
        <v>45057</v>
      </c>
      <c r="S1071" s="252">
        <v>274049000</v>
      </c>
      <c r="T1071" s="169">
        <v>45147</v>
      </c>
      <c r="U1071" s="566">
        <f>L1071</f>
        <v>18000000</v>
      </c>
      <c r="V1071" s="86" t="s">
        <v>70</v>
      </c>
      <c r="W1071" s="143">
        <v>1192791759</v>
      </c>
      <c r="X1071" s="87" t="s">
        <v>11782</v>
      </c>
      <c r="Y1071" s="145"/>
      <c r="Z1071" s="201">
        <v>45147</v>
      </c>
      <c r="AA1071" s="201">
        <v>45147</v>
      </c>
      <c r="AB1071" s="201" t="s">
        <v>80</v>
      </c>
      <c r="AC1071" s="201">
        <v>45260</v>
      </c>
      <c r="AD1071" s="150">
        <f t="shared" si="82"/>
        <v>113</v>
      </c>
      <c r="AE1071" s="150">
        <v>0</v>
      </c>
      <c r="AF1071" s="567">
        <v>0</v>
      </c>
      <c r="AG1071" s="150">
        <v>0</v>
      </c>
      <c r="AH1071" s="156" t="s">
        <v>80</v>
      </c>
      <c r="AI1071" s="150">
        <f t="shared" si="78"/>
        <v>0</v>
      </c>
      <c r="AJ1071" s="143">
        <v>0</v>
      </c>
      <c r="AK1071" s="248">
        <v>0</v>
      </c>
      <c r="AL1071" s="86" t="s">
        <v>80</v>
      </c>
      <c r="AM1071" s="150">
        <v>0</v>
      </c>
      <c r="AN1071" s="169" t="s">
        <v>80</v>
      </c>
      <c r="AO1071" s="169" t="s">
        <v>80</v>
      </c>
      <c r="AP1071" s="150">
        <f t="shared" si="81"/>
        <v>0</v>
      </c>
      <c r="AQ1071" s="252">
        <f>+L1071+AF1071-AK1071</f>
        <v>18000000</v>
      </c>
      <c r="AR1071" s="86" t="s">
        <v>115</v>
      </c>
      <c r="AS1071" s="143">
        <v>0</v>
      </c>
      <c r="AT1071" s="203" t="s">
        <v>80</v>
      </c>
      <c r="AU1071" s="248">
        <v>13500000</v>
      </c>
      <c r="AV1071" s="364">
        <f t="shared" si="79"/>
        <v>4500000</v>
      </c>
      <c r="AW1071" s="133">
        <f t="shared" si="80"/>
        <v>0.75</v>
      </c>
      <c r="AX1071" s="201" t="s">
        <v>80</v>
      </c>
      <c r="AY1071" s="86" t="s">
        <v>72</v>
      </c>
      <c r="AZ1071" s="145" t="s">
        <v>16241</v>
      </c>
      <c r="BA1071" s="81" t="s">
        <v>71</v>
      </c>
      <c r="BB1071" s="81" t="s">
        <v>71</v>
      </c>
    </row>
    <row r="1072" spans="2:54" s="296" customFormat="1" ht="15" customHeight="1" x14ac:dyDescent="0.2">
      <c r="B1072" s="247">
        <v>2023</v>
      </c>
      <c r="C1072" s="81">
        <v>891780111</v>
      </c>
      <c r="D1072" s="82" t="s">
        <v>68</v>
      </c>
      <c r="E1072" s="144" t="s">
        <v>16242</v>
      </c>
      <c r="F1072" s="145" t="s">
        <v>16243</v>
      </c>
      <c r="G1072" s="138">
        <v>2020000100036</v>
      </c>
      <c r="H1072" s="145"/>
      <c r="I1072" s="86" t="s">
        <v>78</v>
      </c>
      <c r="J1072" s="81" t="s">
        <v>11187</v>
      </c>
      <c r="K1072" s="141" t="s">
        <v>16244</v>
      </c>
      <c r="L1072" s="567">
        <f>VLOOKUP(E1072,'[4]VALOR DE LA ORDEN'!$A:$B,2,FALSE)</f>
        <v>18000000</v>
      </c>
      <c r="M1072" s="81" t="s">
        <v>73</v>
      </c>
      <c r="N1072" s="145"/>
      <c r="O1072" s="87" t="s">
        <v>2149</v>
      </c>
      <c r="P1072" s="87">
        <v>57297436</v>
      </c>
      <c r="Q1072" s="150">
        <v>97</v>
      </c>
      <c r="R1072" s="169">
        <v>44950</v>
      </c>
      <c r="S1072" s="248">
        <v>1089907678</v>
      </c>
      <c r="T1072" s="169">
        <v>45147</v>
      </c>
      <c r="U1072" s="566">
        <f>L1072</f>
        <v>18000000</v>
      </c>
      <c r="V1072" s="86" t="s">
        <v>70</v>
      </c>
      <c r="W1072" s="143">
        <v>85471791</v>
      </c>
      <c r="X1072" s="87" t="s">
        <v>12429</v>
      </c>
      <c r="Y1072" s="145"/>
      <c r="Z1072" s="201">
        <v>45147</v>
      </c>
      <c r="AA1072" s="201">
        <v>45147</v>
      </c>
      <c r="AB1072" s="201" t="s">
        <v>80</v>
      </c>
      <c r="AC1072" s="201">
        <v>45260</v>
      </c>
      <c r="AD1072" s="150">
        <f t="shared" si="82"/>
        <v>113</v>
      </c>
      <c r="AE1072" s="150">
        <v>0</v>
      </c>
      <c r="AF1072" s="567">
        <v>0</v>
      </c>
      <c r="AG1072" s="150">
        <v>0</v>
      </c>
      <c r="AH1072" s="156" t="s">
        <v>80</v>
      </c>
      <c r="AI1072" s="150">
        <f t="shared" si="78"/>
        <v>0</v>
      </c>
      <c r="AJ1072" s="143">
        <v>0</v>
      </c>
      <c r="AK1072" s="248">
        <v>0</v>
      </c>
      <c r="AL1072" s="86" t="s">
        <v>80</v>
      </c>
      <c r="AM1072" s="150">
        <v>0</v>
      </c>
      <c r="AN1072" s="169" t="s">
        <v>80</v>
      </c>
      <c r="AO1072" s="169" t="s">
        <v>80</v>
      </c>
      <c r="AP1072" s="150">
        <f t="shared" si="81"/>
        <v>0</v>
      </c>
      <c r="AQ1072" s="252">
        <f>+L1072+AF1072-AK1072</f>
        <v>18000000</v>
      </c>
      <c r="AR1072" s="86" t="s">
        <v>115</v>
      </c>
      <c r="AS1072" s="143">
        <v>0</v>
      </c>
      <c r="AT1072" s="203" t="s">
        <v>80</v>
      </c>
      <c r="AU1072" s="248">
        <v>13500000</v>
      </c>
      <c r="AV1072" s="364">
        <f t="shared" si="79"/>
        <v>4500000</v>
      </c>
      <c r="AW1072" s="133">
        <f t="shared" si="80"/>
        <v>0.75</v>
      </c>
      <c r="AX1072" s="201" t="s">
        <v>80</v>
      </c>
      <c r="AY1072" s="86" t="s">
        <v>72</v>
      </c>
      <c r="AZ1072" s="145" t="s">
        <v>16245</v>
      </c>
      <c r="BA1072" s="81" t="s">
        <v>71</v>
      </c>
      <c r="BB1072" s="81" t="s">
        <v>71</v>
      </c>
    </row>
    <row r="1073" spans="2:54" s="296" customFormat="1" ht="15" customHeight="1" x14ac:dyDescent="0.2">
      <c r="B1073" s="247">
        <v>2023</v>
      </c>
      <c r="C1073" s="81">
        <v>891780111</v>
      </c>
      <c r="D1073" s="82" t="s">
        <v>68</v>
      </c>
      <c r="E1073" s="144" t="s">
        <v>16246</v>
      </c>
      <c r="F1073" s="145" t="s">
        <v>16247</v>
      </c>
      <c r="G1073" s="138">
        <v>0</v>
      </c>
      <c r="H1073" s="145"/>
      <c r="I1073" s="86" t="s">
        <v>78</v>
      </c>
      <c r="J1073" s="81" t="s">
        <v>11187</v>
      </c>
      <c r="K1073" s="141" t="s">
        <v>16248</v>
      </c>
      <c r="L1073" s="567">
        <f>VLOOKUP(E1073,'[4]VALOR DE LA ORDEN'!$A:$B,2,FALSE)</f>
        <v>16000000</v>
      </c>
      <c r="M1073" s="81" t="s">
        <v>73</v>
      </c>
      <c r="N1073" s="145"/>
      <c r="O1073" s="87" t="s">
        <v>13933</v>
      </c>
      <c r="P1073" s="87">
        <v>1121331196</v>
      </c>
      <c r="Q1073" s="150">
        <v>1503</v>
      </c>
      <c r="R1073" s="169">
        <v>45119</v>
      </c>
      <c r="S1073" s="252">
        <v>57600000</v>
      </c>
      <c r="T1073" s="169">
        <v>45147</v>
      </c>
      <c r="U1073" s="566">
        <f>L1073</f>
        <v>16000000</v>
      </c>
      <c r="V1073" s="86" t="s">
        <v>70</v>
      </c>
      <c r="W1073" s="143">
        <v>85471791</v>
      </c>
      <c r="X1073" s="87" t="s">
        <v>12429</v>
      </c>
      <c r="Y1073" s="145"/>
      <c r="Z1073" s="201">
        <v>45147</v>
      </c>
      <c r="AA1073" s="201">
        <v>45147</v>
      </c>
      <c r="AB1073" s="201" t="s">
        <v>80</v>
      </c>
      <c r="AC1073" s="201">
        <v>45260</v>
      </c>
      <c r="AD1073" s="150">
        <f t="shared" si="82"/>
        <v>113</v>
      </c>
      <c r="AE1073" s="150">
        <v>0</v>
      </c>
      <c r="AF1073" s="567">
        <v>0</v>
      </c>
      <c r="AG1073" s="150">
        <v>0</v>
      </c>
      <c r="AH1073" s="156" t="s">
        <v>80</v>
      </c>
      <c r="AI1073" s="150">
        <f t="shared" si="78"/>
        <v>0</v>
      </c>
      <c r="AJ1073" s="143">
        <v>0</v>
      </c>
      <c r="AK1073" s="248">
        <v>0</v>
      </c>
      <c r="AL1073" s="86" t="s">
        <v>80</v>
      </c>
      <c r="AM1073" s="150">
        <v>0</v>
      </c>
      <c r="AN1073" s="169" t="s">
        <v>80</v>
      </c>
      <c r="AO1073" s="169" t="s">
        <v>80</v>
      </c>
      <c r="AP1073" s="150">
        <f t="shared" si="81"/>
        <v>0</v>
      </c>
      <c r="AQ1073" s="252">
        <f>+L1073+AF1073-AK1073</f>
        <v>16000000</v>
      </c>
      <c r="AR1073" s="86" t="s">
        <v>115</v>
      </c>
      <c r="AS1073" s="143">
        <v>0</v>
      </c>
      <c r="AT1073" s="203" t="s">
        <v>80</v>
      </c>
      <c r="AU1073" s="248">
        <v>12000000</v>
      </c>
      <c r="AV1073" s="364">
        <f t="shared" si="79"/>
        <v>4000000</v>
      </c>
      <c r="AW1073" s="133">
        <f t="shared" si="80"/>
        <v>0.75</v>
      </c>
      <c r="AX1073" s="201" t="s">
        <v>80</v>
      </c>
      <c r="AY1073" s="86" t="s">
        <v>72</v>
      </c>
      <c r="AZ1073" s="145" t="s">
        <v>16249</v>
      </c>
      <c r="BA1073" s="81" t="s">
        <v>71</v>
      </c>
      <c r="BB1073" s="81" t="s">
        <v>71</v>
      </c>
    </row>
    <row r="1074" spans="2:54" s="296" customFormat="1" ht="15" customHeight="1" x14ac:dyDescent="0.2">
      <c r="B1074" s="247">
        <v>2023</v>
      </c>
      <c r="C1074" s="81">
        <v>891780111</v>
      </c>
      <c r="D1074" s="82" t="s">
        <v>68</v>
      </c>
      <c r="E1074" s="144" t="s">
        <v>16250</v>
      </c>
      <c r="F1074" s="145" t="s">
        <v>16251</v>
      </c>
      <c r="G1074" s="138">
        <v>0</v>
      </c>
      <c r="H1074" s="145"/>
      <c r="I1074" s="86" t="s">
        <v>78</v>
      </c>
      <c r="J1074" s="81" t="s">
        <v>11187</v>
      </c>
      <c r="K1074" s="141" t="s">
        <v>16252</v>
      </c>
      <c r="L1074" s="567">
        <f>VLOOKUP(E1074,'[4]VALOR DE LA ORDEN'!$A:$B,2,FALSE)</f>
        <v>14000000</v>
      </c>
      <c r="M1074" s="81" t="s">
        <v>73</v>
      </c>
      <c r="N1074" s="145"/>
      <c r="O1074" s="87" t="s">
        <v>12417</v>
      </c>
      <c r="P1074" s="87">
        <v>1082984896</v>
      </c>
      <c r="Q1074" s="150">
        <v>97</v>
      </c>
      <c r="R1074" s="169">
        <v>44950</v>
      </c>
      <c r="S1074" s="248">
        <v>1089907678</v>
      </c>
      <c r="T1074" s="169">
        <v>45147</v>
      </c>
      <c r="U1074" s="566">
        <f>L1074</f>
        <v>14000000</v>
      </c>
      <c r="V1074" s="86" t="s">
        <v>70</v>
      </c>
      <c r="W1074" s="481">
        <v>1082870070</v>
      </c>
      <c r="X1074" s="87" t="s">
        <v>12418</v>
      </c>
      <c r="Y1074" s="145"/>
      <c r="Z1074" s="201">
        <v>45147</v>
      </c>
      <c r="AA1074" s="201">
        <v>45147</v>
      </c>
      <c r="AB1074" s="201" t="s">
        <v>80</v>
      </c>
      <c r="AC1074" s="201">
        <v>45260</v>
      </c>
      <c r="AD1074" s="150">
        <f t="shared" si="82"/>
        <v>113</v>
      </c>
      <c r="AE1074" s="150">
        <v>0</v>
      </c>
      <c r="AF1074" s="567">
        <v>0</v>
      </c>
      <c r="AG1074" s="150">
        <v>0</v>
      </c>
      <c r="AH1074" s="156" t="s">
        <v>80</v>
      </c>
      <c r="AI1074" s="150">
        <f t="shared" si="78"/>
        <v>0</v>
      </c>
      <c r="AJ1074" s="143">
        <v>0</v>
      </c>
      <c r="AK1074" s="248">
        <v>0</v>
      </c>
      <c r="AL1074" s="86" t="s">
        <v>80</v>
      </c>
      <c r="AM1074" s="150">
        <v>0</v>
      </c>
      <c r="AN1074" s="169" t="s">
        <v>80</v>
      </c>
      <c r="AO1074" s="169" t="s">
        <v>80</v>
      </c>
      <c r="AP1074" s="150">
        <f t="shared" si="81"/>
        <v>0</v>
      </c>
      <c r="AQ1074" s="252">
        <f>+L1074+AF1074-AK1074</f>
        <v>14000000</v>
      </c>
      <c r="AR1074" s="86" t="s">
        <v>115</v>
      </c>
      <c r="AS1074" s="143">
        <v>0</v>
      </c>
      <c r="AT1074" s="203" t="s">
        <v>80</v>
      </c>
      <c r="AU1074" s="248">
        <v>10500000</v>
      </c>
      <c r="AV1074" s="364">
        <f t="shared" si="79"/>
        <v>3500000</v>
      </c>
      <c r="AW1074" s="133">
        <f t="shared" si="80"/>
        <v>0.75</v>
      </c>
      <c r="AX1074" s="201" t="s">
        <v>80</v>
      </c>
      <c r="AY1074" s="86" t="s">
        <v>72</v>
      </c>
      <c r="AZ1074" s="145" t="s">
        <v>16253</v>
      </c>
      <c r="BA1074" s="81" t="s">
        <v>71</v>
      </c>
      <c r="BB1074" s="81" t="s">
        <v>71</v>
      </c>
    </row>
    <row r="1075" spans="2:54" s="296" customFormat="1" ht="15" customHeight="1" x14ac:dyDescent="0.2">
      <c r="B1075" s="247">
        <v>2023</v>
      </c>
      <c r="C1075" s="81">
        <v>891780111</v>
      </c>
      <c r="D1075" s="82" t="s">
        <v>68</v>
      </c>
      <c r="E1075" s="144" t="s">
        <v>16254</v>
      </c>
      <c r="F1075" s="145" t="s">
        <v>16255</v>
      </c>
      <c r="G1075" s="138">
        <v>0</v>
      </c>
      <c r="H1075" s="145"/>
      <c r="I1075" s="86" t="s">
        <v>78</v>
      </c>
      <c r="J1075" s="81" t="s">
        <v>1527</v>
      </c>
      <c r="K1075" s="141" t="s">
        <v>16256</v>
      </c>
      <c r="L1075" s="567">
        <f>VLOOKUP(E1075,'[4]VALOR DE LA ORDEN'!$A:$B,2,FALSE)</f>
        <v>12400000</v>
      </c>
      <c r="M1075" s="81" t="s">
        <v>73</v>
      </c>
      <c r="N1075" s="145"/>
      <c r="O1075" s="87" t="s">
        <v>12237</v>
      </c>
      <c r="P1075" s="87">
        <v>1082851727</v>
      </c>
      <c r="Q1075" s="150">
        <v>1683</v>
      </c>
      <c r="R1075" s="169">
        <v>45142</v>
      </c>
      <c r="S1075" s="252">
        <v>1969350000</v>
      </c>
      <c r="T1075" s="169">
        <v>45148</v>
      </c>
      <c r="U1075" s="566">
        <f>L1075</f>
        <v>12400000</v>
      </c>
      <c r="V1075" s="86" t="s">
        <v>70</v>
      </c>
      <c r="W1075" s="143">
        <v>85449357</v>
      </c>
      <c r="X1075" s="87" t="s">
        <v>11662</v>
      </c>
      <c r="Y1075" s="145"/>
      <c r="Z1075" s="201">
        <v>45148</v>
      </c>
      <c r="AA1075" s="201">
        <v>45148</v>
      </c>
      <c r="AB1075" s="201" t="s">
        <v>80</v>
      </c>
      <c r="AC1075" s="201">
        <v>45260</v>
      </c>
      <c r="AD1075" s="150">
        <f t="shared" si="82"/>
        <v>112</v>
      </c>
      <c r="AE1075" s="150">
        <v>0</v>
      </c>
      <c r="AF1075" s="567">
        <v>0</v>
      </c>
      <c r="AG1075" s="150">
        <v>0</v>
      </c>
      <c r="AH1075" s="156" t="s">
        <v>80</v>
      </c>
      <c r="AI1075" s="150">
        <f t="shared" si="78"/>
        <v>0</v>
      </c>
      <c r="AJ1075" s="143">
        <v>0</v>
      </c>
      <c r="AK1075" s="248">
        <v>0</v>
      </c>
      <c r="AL1075" s="86" t="s">
        <v>80</v>
      </c>
      <c r="AM1075" s="150">
        <v>0</v>
      </c>
      <c r="AN1075" s="169" t="s">
        <v>80</v>
      </c>
      <c r="AO1075" s="169" t="s">
        <v>80</v>
      </c>
      <c r="AP1075" s="150">
        <f t="shared" si="81"/>
        <v>0</v>
      </c>
      <c r="AQ1075" s="252">
        <f>+L1075+AF1075-AK1075</f>
        <v>12400000</v>
      </c>
      <c r="AR1075" s="86" t="s">
        <v>115</v>
      </c>
      <c r="AS1075" s="143">
        <v>0</v>
      </c>
      <c r="AT1075" s="203" t="s">
        <v>80</v>
      </c>
      <c r="AU1075" s="248">
        <v>9300000</v>
      </c>
      <c r="AV1075" s="364">
        <f t="shared" si="79"/>
        <v>3100000</v>
      </c>
      <c r="AW1075" s="133">
        <f t="shared" si="80"/>
        <v>0.75</v>
      </c>
      <c r="AX1075" s="201" t="s">
        <v>80</v>
      </c>
      <c r="AY1075" s="86" t="s">
        <v>72</v>
      </c>
      <c r="AZ1075" s="145" t="s">
        <v>16257</v>
      </c>
      <c r="BA1075" s="81" t="s">
        <v>71</v>
      </c>
      <c r="BB1075" s="81" t="s">
        <v>71</v>
      </c>
    </row>
    <row r="1076" spans="2:54" s="296" customFormat="1" ht="15" customHeight="1" x14ac:dyDescent="0.2">
      <c r="B1076" s="247">
        <v>2023</v>
      </c>
      <c r="C1076" s="81">
        <v>891780111</v>
      </c>
      <c r="D1076" s="82" t="s">
        <v>68</v>
      </c>
      <c r="E1076" s="144" t="s">
        <v>16258</v>
      </c>
      <c r="F1076" s="145" t="s">
        <v>16259</v>
      </c>
      <c r="G1076" s="138">
        <v>0</v>
      </c>
      <c r="H1076" s="145"/>
      <c r="I1076" s="86" t="s">
        <v>78</v>
      </c>
      <c r="J1076" s="81" t="s">
        <v>1527</v>
      </c>
      <c r="K1076" s="141" t="s">
        <v>16260</v>
      </c>
      <c r="L1076" s="567">
        <f>VLOOKUP(E1076,'[4]VALOR DE LA ORDEN'!$A:$B,2,FALSE)</f>
        <v>11200000</v>
      </c>
      <c r="M1076" s="81" t="s">
        <v>73</v>
      </c>
      <c r="N1076" s="145"/>
      <c r="O1076" s="87" t="s">
        <v>14219</v>
      </c>
      <c r="P1076" s="87">
        <v>1083007505</v>
      </c>
      <c r="Q1076" s="150">
        <v>1683</v>
      </c>
      <c r="R1076" s="169">
        <v>45142</v>
      </c>
      <c r="S1076" s="252">
        <v>1969350000</v>
      </c>
      <c r="T1076" s="169">
        <v>45148</v>
      </c>
      <c r="U1076" s="566">
        <f>L1076</f>
        <v>11200000</v>
      </c>
      <c r="V1076" s="86" t="s">
        <v>70</v>
      </c>
      <c r="W1076" s="143">
        <v>85449357</v>
      </c>
      <c r="X1076" s="87" t="s">
        <v>11662</v>
      </c>
      <c r="Y1076" s="145"/>
      <c r="Z1076" s="201">
        <v>45148</v>
      </c>
      <c r="AA1076" s="201">
        <v>45148</v>
      </c>
      <c r="AB1076" s="201" t="s">
        <v>80</v>
      </c>
      <c r="AC1076" s="201">
        <v>45260</v>
      </c>
      <c r="AD1076" s="150">
        <f t="shared" si="82"/>
        <v>112</v>
      </c>
      <c r="AE1076" s="150">
        <v>0</v>
      </c>
      <c r="AF1076" s="567">
        <v>0</v>
      </c>
      <c r="AG1076" s="150">
        <v>0</v>
      </c>
      <c r="AH1076" s="156" t="s">
        <v>80</v>
      </c>
      <c r="AI1076" s="150">
        <f t="shared" si="78"/>
        <v>0</v>
      </c>
      <c r="AJ1076" s="143">
        <v>0</v>
      </c>
      <c r="AK1076" s="248">
        <v>0</v>
      </c>
      <c r="AL1076" s="86" t="s">
        <v>80</v>
      </c>
      <c r="AM1076" s="150">
        <v>0</v>
      </c>
      <c r="AN1076" s="169" t="s">
        <v>80</v>
      </c>
      <c r="AO1076" s="169" t="s">
        <v>80</v>
      </c>
      <c r="AP1076" s="150">
        <f t="shared" si="81"/>
        <v>0</v>
      </c>
      <c r="AQ1076" s="252">
        <f>+L1076+AF1076-AK1076</f>
        <v>11200000</v>
      </c>
      <c r="AR1076" s="86" t="s">
        <v>115</v>
      </c>
      <c r="AS1076" s="143">
        <v>0</v>
      </c>
      <c r="AT1076" s="203" t="s">
        <v>80</v>
      </c>
      <c r="AU1076" s="248">
        <v>8400000</v>
      </c>
      <c r="AV1076" s="364">
        <f t="shared" si="79"/>
        <v>2800000</v>
      </c>
      <c r="AW1076" s="133">
        <f t="shared" si="80"/>
        <v>0.75</v>
      </c>
      <c r="AX1076" s="201" t="s">
        <v>80</v>
      </c>
      <c r="AY1076" s="86" t="s">
        <v>72</v>
      </c>
      <c r="AZ1076" s="145" t="s">
        <v>16261</v>
      </c>
      <c r="BA1076" s="81" t="s">
        <v>71</v>
      </c>
      <c r="BB1076" s="81" t="s">
        <v>71</v>
      </c>
    </row>
    <row r="1077" spans="2:54" s="296" customFormat="1" ht="15" customHeight="1" x14ac:dyDescent="0.2">
      <c r="B1077" s="247">
        <v>2023</v>
      </c>
      <c r="C1077" s="81">
        <v>891780111</v>
      </c>
      <c r="D1077" s="82" t="s">
        <v>68</v>
      </c>
      <c r="E1077" s="144" t="s">
        <v>16262</v>
      </c>
      <c r="F1077" s="145" t="s">
        <v>16263</v>
      </c>
      <c r="G1077" s="138">
        <v>0</v>
      </c>
      <c r="H1077" s="145"/>
      <c r="I1077" s="86" t="s">
        <v>78</v>
      </c>
      <c r="J1077" s="81" t="s">
        <v>1527</v>
      </c>
      <c r="K1077" s="141" t="s">
        <v>16264</v>
      </c>
      <c r="L1077" s="567">
        <f>VLOOKUP(E1077,'[4]VALOR DE LA ORDEN'!$A:$B,2,FALSE)</f>
        <v>11200000</v>
      </c>
      <c r="M1077" s="81" t="s">
        <v>73</v>
      </c>
      <c r="N1077" s="145"/>
      <c r="O1077" s="87" t="s">
        <v>11591</v>
      </c>
      <c r="P1077" s="87">
        <v>1082984559</v>
      </c>
      <c r="Q1077" s="150">
        <v>1683</v>
      </c>
      <c r="R1077" s="169">
        <v>45142</v>
      </c>
      <c r="S1077" s="252">
        <v>1969350000</v>
      </c>
      <c r="T1077" s="169">
        <v>45148</v>
      </c>
      <c r="U1077" s="566">
        <f>L1077</f>
        <v>11200000</v>
      </c>
      <c r="V1077" s="86" t="s">
        <v>70</v>
      </c>
      <c r="W1077" s="143">
        <v>57461216</v>
      </c>
      <c r="X1077" s="87" t="s">
        <v>11611</v>
      </c>
      <c r="Y1077" s="145"/>
      <c r="Z1077" s="201">
        <v>45148</v>
      </c>
      <c r="AA1077" s="201">
        <v>45148</v>
      </c>
      <c r="AB1077" s="201" t="s">
        <v>80</v>
      </c>
      <c r="AC1077" s="201">
        <v>45260</v>
      </c>
      <c r="AD1077" s="150">
        <f t="shared" si="82"/>
        <v>112</v>
      </c>
      <c r="AE1077" s="150">
        <v>0</v>
      </c>
      <c r="AF1077" s="567">
        <v>0</v>
      </c>
      <c r="AG1077" s="150">
        <v>0</v>
      </c>
      <c r="AH1077" s="156" t="s">
        <v>80</v>
      </c>
      <c r="AI1077" s="150">
        <f t="shared" si="78"/>
        <v>0</v>
      </c>
      <c r="AJ1077" s="143">
        <v>0</v>
      </c>
      <c r="AK1077" s="248">
        <v>0</v>
      </c>
      <c r="AL1077" s="86" t="s">
        <v>80</v>
      </c>
      <c r="AM1077" s="150">
        <v>0</v>
      </c>
      <c r="AN1077" s="169" t="s">
        <v>80</v>
      </c>
      <c r="AO1077" s="169" t="s">
        <v>80</v>
      </c>
      <c r="AP1077" s="150">
        <f t="shared" si="81"/>
        <v>0</v>
      </c>
      <c r="AQ1077" s="252">
        <f>+L1077+AF1077-AK1077</f>
        <v>11200000</v>
      </c>
      <c r="AR1077" s="86" t="s">
        <v>115</v>
      </c>
      <c r="AS1077" s="143">
        <v>0</v>
      </c>
      <c r="AT1077" s="203" t="s">
        <v>80</v>
      </c>
      <c r="AU1077" s="248">
        <v>8400000</v>
      </c>
      <c r="AV1077" s="364">
        <f t="shared" si="79"/>
        <v>2800000</v>
      </c>
      <c r="AW1077" s="133">
        <f t="shared" si="80"/>
        <v>0.75</v>
      </c>
      <c r="AX1077" s="201" t="s">
        <v>80</v>
      </c>
      <c r="AY1077" s="86" t="s">
        <v>72</v>
      </c>
      <c r="AZ1077" s="145" t="s">
        <v>16265</v>
      </c>
      <c r="BA1077" s="81" t="s">
        <v>71</v>
      </c>
      <c r="BB1077" s="81" t="s">
        <v>71</v>
      </c>
    </row>
    <row r="1078" spans="2:54" s="296" customFormat="1" ht="15" customHeight="1" x14ac:dyDescent="0.2">
      <c r="B1078" s="247">
        <v>2023</v>
      </c>
      <c r="C1078" s="81">
        <v>891780111</v>
      </c>
      <c r="D1078" s="82" t="s">
        <v>68</v>
      </c>
      <c r="E1078" s="144" t="s">
        <v>16266</v>
      </c>
      <c r="F1078" s="145" t="s">
        <v>16267</v>
      </c>
      <c r="G1078" s="138">
        <v>0</v>
      </c>
      <c r="H1078" s="145"/>
      <c r="I1078" s="86" t="s">
        <v>78</v>
      </c>
      <c r="J1078" s="81" t="s">
        <v>1527</v>
      </c>
      <c r="K1078" s="141" t="s">
        <v>16268</v>
      </c>
      <c r="L1078" s="567">
        <f>VLOOKUP(E1078,'[4]VALOR DE LA ORDEN'!$A:$B,2,FALSE)</f>
        <v>10000000</v>
      </c>
      <c r="M1078" s="81" t="s">
        <v>73</v>
      </c>
      <c r="N1078" s="145"/>
      <c r="O1078" s="87" t="s">
        <v>12859</v>
      </c>
      <c r="P1078" s="87">
        <v>85450183</v>
      </c>
      <c r="Q1078" s="150">
        <v>1683</v>
      </c>
      <c r="R1078" s="169">
        <v>45142</v>
      </c>
      <c r="S1078" s="252">
        <v>1969350000</v>
      </c>
      <c r="T1078" s="169">
        <v>45148</v>
      </c>
      <c r="U1078" s="566">
        <f>L1078</f>
        <v>10000000</v>
      </c>
      <c r="V1078" s="86" t="s">
        <v>70</v>
      </c>
      <c r="W1078" s="143">
        <v>57461216</v>
      </c>
      <c r="X1078" s="87" t="s">
        <v>11611</v>
      </c>
      <c r="Y1078" s="145"/>
      <c r="Z1078" s="201">
        <v>45148</v>
      </c>
      <c r="AA1078" s="201">
        <v>45148</v>
      </c>
      <c r="AB1078" s="201" t="s">
        <v>80</v>
      </c>
      <c r="AC1078" s="201">
        <v>45260</v>
      </c>
      <c r="AD1078" s="150">
        <f t="shared" si="82"/>
        <v>112</v>
      </c>
      <c r="AE1078" s="150">
        <v>0</v>
      </c>
      <c r="AF1078" s="567">
        <v>0</v>
      </c>
      <c r="AG1078" s="150">
        <v>0</v>
      </c>
      <c r="AH1078" s="156" t="s">
        <v>80</v>
      </c>
      <c r="AI1078" s="150">
        <f t="shared" si="78"/>
        <v>0</v>
      </c>
      <c r="AJ1078" s="143">
        <v>0</v>
      </c>
      <c r="AK1078" s="248">
        <v>0</v>
      </c>
      <c r="AL1078" s="86" t="s">
        <v>80</v>
      </c>
      <c r="AM1078" s="150">
        <v>0</v>
      </c>
      <c r="AN1078" s="169" t="s">
        <v>80</v>
      </c>
      <c r="AO1078" s="169" t="s">
        <v>80</v>
      </c>
      <c r="AP1078" s="150">
        <f t="shared" si="81"/>
        <v>0</v>
      </c>
      <c r="AQ1078" s="252">
        <f>+L1078+AF1078-AK1078</f>
        <v>10000000</v>
      </c>
      <c r="AR1078" s="86" t="s">
        <v>115</v>
      </c>
      <c r="AS1078" s="143">
        <v>0</v>
      </c>
      <c r="AT1078" s="203" t="s">
        <v>80</v>
      </c>
      <c r="AU1078" s="248">
        <v>7500000</v>
      </c>
      <c r="AV1078" s="364">
        <f t="shared" si="79"/>
        <v>2500000</v>
      </c>
      <c r="AW1078" s="133">
        <f t="shared" si="80"/>
        <v>0.75</v>
      </c>
      <c r="AX1078" s="201" t="s">
        <v>80</v>
      </c>
      <c r="AY1078" s="86" t="s">
        <v>72</v>
      </c>
      <c r="AZ1078" s="145" t="s">
        <v>16269</v>
      </c>
      <c r="BA1078" s="81" t="s">
        <v>71</v>
      </c>
      <c r="BB1078" s="81" t="s">
        <v>71</v>
      </c>
    </row>
    <row r="1079" spans="2:54" s="296" customFormat="1" ht="15" customHeight="1" x14ac:dyDescent="0.2">
      <c r="B1079" s="247">
        <v>2023</v>
      </c>
      <c r="C1079" s="81">
        <v>891780111</v>
      </c>
      <c r="D1079" s="82" t="s">
        <v>68</v>
      </c>
      <c r="E1079" s="144" t="s">
        <v>16270</v>
      </c>
      <c r="F1079" s="145" t="s">
        <v>16271</v>
      </c>
      <c r="G1079" s="138">
        <v>0</v>
      </c>
      <c r="H1079" s="145"/>
      <c r="I1079" s="86" t="s">
        <v>78</v>
      </c>
      <c r="J1079" s="81" t="s">
        <v>11187</v>
      </c>
      <c r="K1079" s="141" t="s">
        <v>16272</v>
      </c>
      <c r="L1079" s="567">
        <f>VLOOKUP(E1079,'[4]VALOR DE LA ORDEN'!$A:$B,2,FALSE)</f>
        <v>11040000</v>
      </c>
      <c r="M1079" s="81" t="s">
        <v>73</v>
      </c>
      <c r="N1079" s="145"/>
      <c r="O1079" s="87" t="s">
        <v>13801</v>
      </c>
      <c r="P1079" s="87">
        <v>57296345</v>
      </c>
      <c r="Q1079" s="150">
        <v>1708</v>
      </c>
      <c r="R1079" s="169">
        <v>45148</v>
      </c>
      <c r="S1079" s="252">
        <v>22090000</v>
      </c>
      <c r="T1079" s="169">
        <v>45148</v>
      </c>
      <c r="U1079" s="566">
        <f>L1079</f>
        <v>11040000</v>
      </c>
      <c r="V1079" s="86" t="s">
        <v>70</v>
      </c>
      <c r="W1079" s="143">
        <v>57461216</v>
      </c>
      <c r="X1079" s="87" t="s">
        <v>11611</v>
      </c>
      <c r="Y1079" s="145"/>
      <c r="Z1079" s="201">
        <v>45148</v>
      </c>
      <c r="AA1079" s="201">
        <v>45148</v>
      </c>
      <c r="AB1079" s="201" t="s">
        <v>80</v>
      </c>
      <c r="AC1079" s="201">
        <v>45260</v>
      </c>
      <c r="AD1079" s="150">
        <f t="shared" si="82"/>
        <v>112</v>
      </c>
      <c r="AE1079" s="150">
        <v>0</v>
      </c>
      <c r="AF1079" s="567">
        <v>0</v>
      </c>
      <c r="AG1079" s="150">
        <v>0</v>
      </c>
      <c r="AH1079" s="156" t="s">
        <v>80</v>
      </c>
      <c r="AI1079" s="150">
        <f t="shared" si="78"/>
        <v>0</v>
      </c>
      <c r="AJ1079" s="143">
        <v>0</v>
      </c>
      <c r="AK1079" s="248">
        <v>0</v>
      </c>
      <c r="AL1079" s="86" t="s">
        <v>80</v>
      </c>
      <c r="AM1079" s="150">
        <v>0</v>
      </c>
      <c r="AN1079" s="169" t="s">
        <v>80</v>
      </c>
      <c r="AO1079" s="169" t="s">
        <v>80</v>
      </c>
      <c r="AP1079" s="150">
        <f t="shared" si="81"/>
        <v>0</v>
      </c>
      <c r="AQ1079" s="252">
        <f>+L1079+AF1079-AK1079</f>
        <v>11040000</v>
      </c>
      <c r="AR1079" s="86" t="s">
        <v>115</v>
      </c>
      <c r="AS1079" s="143">
        <v>0</v>
      </c>
      <c r="AT1079" s="203" t="s">
        <v>80</v>
      </c>
      <c r="AU1079" s="248">
        <v>8280000</v>
      </c>
      <c r="AV1079" s="364">
        <f t="shared" si="79"/>
        <v>2760000</v>
      </c>
      <c r="AW1079" s="133">
        <f t="shared" si="80"/>
        <v>0.75</v>
      </c>
      <c r="AX1079" s="201" t="s">
        <v>80</v>
      </c>
      <c r="AY1079" s="86" t="s">
        <v>72</v>
      </c>
      <c r="AZ1079" s="145" t="s">
        <v>16273</v>
      </c>
      <c r="BA1079" s="81" t="s">
        <v>71</v>
      </c>
      <c r="BB1079" s="81" t="s">
        <v>71</v>
      </c>
    </row>
    <row r="1080" spans="2:54" s="296" customFormat="1" ht="15" customHeight="1" x14ac:dyDescent="0.2">
      <c r="B1080" s="247">
        <v>2023</v>
      </c>
      <c r="C1080" s="81">
        <v>891780111</v>
      </c>
      <c r="D1080" s="82" t="s">
        <v>68</v>
      </c>
      <c r="E1080" s="144" t="s">
        <v>16274</v>
      </c>
      <c r="F1080" s="145" t="s">
        <v>16275</v>
      </c>
      <c r="G1080" s="138">
        <v>0</v>
      </c>
      <c r="H1080" s="145"/>
      <c r="I1080" s="86" t="s">
        <v>78</v>
      </c>
      <c r="J1080" s="81" t="s">
        <v>1527</v>
      </c>
      <c r="K1080" s="141" t="s">
        <v>16276</v>
      </c>
      <c r="L1080" s="567">
        <f>VLOOKUP(E1080,'[4]VALOR DE LA ORDEN'!$A:$B,2,FALSE)</f>
        <v>10000000</v>
      </c>
      <c r="M1080" s="81" t="s">
        <v>73</v>
      </c>
      <c r="N1080" s="145"/>
      <c r="O1080" s="87" t="s">
        <v>12311</v>
      </c>
      <c r="P1080" s="87">
        <v>79208371</v>
      </c>
      <c r="Q1080" s="150">
        <v>1683</v>
      </c>
      <c r="R1080" s="169">
        <v>45142</v>
      </c>
      <c r="S1080" s="252">
        <v>1969350000</v>
      </c>
      <c r="T1080" s="169">
        <v>45148</v>
      </c>
      <c r="U1080" s="566">
        <f>L1080</f>
        <v>10000000</v>
      </c>
      <c r="V1080" s="86" t="s">
        <v>70</v>
      </c>
      <c r="W1080" s="143">
        <v>36665858</v>
      </c>
      <c r="X1080" s="87" t="s">
        <v>15667</v>
      </c>
      <c r="Y1080" s="145"/>
      <c r="Z1080" s="201">
        <v>45148</v>
      </c>
      <c r="AA1080" s="201">
        <v>45148</v>
      </c>
      <c r="AB1080" s="201" t="s">
        <v>80</v>
      </c>
      <c r="AC1080" s="201">
        <v>45260</v>
      </c>
      <c r="AD1080" s="150">
        <f t="shared" si="82"/>
        <v>112</v>
      </c>
      <c r="AE1080" s="150">
        <v>0</v>
      </c>
      <c r="AF1080" s="567">
        <v>0</v>
      </c>
      <c r="AG1080" s="150">
        <v>0</v>
      </c>
      <c r="AH1080" s="156" t="s">
        <v>80</v>
      </c>
      <c r="AI1080" s="150">
        <f t="shared" si="78"/>
        <v>0</v>
      </c>
      <c r="AJ1080" s="143">
        <v>0</v>
      </c>
      <c r="AK1080" s="248">
        <v>0</v>
      </c>
      <c r="AL1080" s="86" t="s">
        <v>80</v>
      </c>
      <c r="AM1080" s="150">
        <v>0</v>
      </c>
      <c r="AN1080" s="169" t="s">
        <v>80</v>
      </c>
      <c r="AO1080" s="169" t="s">
        <v>80</v>
      </c>
      <c r="AP1080" s="150">
        <f t="shared" si="81"/>
        <v>0</v>
      </c>
      <c r="AQ1080" s="252">
        <f>+L1080+AF1080-AK1080</f>
        <v>10000000</v>
      </c>
      <c r="AR1080" s="86" t="s">
        <v>115</v>
      </c>
      <c r="AS1080" s="143">
        <v>0</v>
      </c>
      <c r="AT1080" s="203" t="s">
        <v>80</v>
      </c>
      <c r="AU1080" s="248">
        <v>7500000</v>
      </c>
      <c r="AV1080" s="364">
        <f t="shared" si="79"/>
        <v>2500000</v>
      </c>
      <c r="AW1080" s="133">
        <f t="shared" si="80"/>
        <v>0.75</v>
      </c>
      <c r="AX1080" s="201" t="s">
        <v>80</v>
      </c>
      <c r="AY1080" s="86" t="s">
        <v>72</v>
      </c>
      <c r="AZ1080" s="145" t="s">
        <v>16277</v>
      </c>
      <c r="BA1080" s="81" t="s">
        <v>71</v>
      </c>
      <c r="BB1080" s="81" t="s">
        <v>71</v>
      </c>
    </row>
    <row r="1081" spans="2:54" s="296" customFormat="1" ht="15" customHeight="1" x14ac:dyDescent="0.2">
      <c r="B1081" s="247">
        <v>2023</v>
      </c>
      <c r="C1081" s="81">
        <v>891780111</v>
      </c>
      <c r="D1081" s="82" t="s">
        <v>68</v>
      </c>
      <c r="E1081" s="144" t="s">
        <v>16278</v>
      </c>
      <c r="F1081" s="145" t="s">
        <v>16279</v>
      </c>
      <c r="G1081" s="138">
        <v>0</v>
      </c>
      <c r="H1081" s="145"/>
      <c r="I1081" s="86" t="s">
        <v>78</v>
      </c>
      <c r="J1081" s="81" t="s">
        <v>1527</v>
      </c>
      <c r="K1081" s="141" t="s">
        <v>16280</v>
      </c>
      <c r="L1081" s="567">
        <f>VLOOKUP(E1081,'[4]VALOR DE LA ORDEN'!$A:$B,2,FALSE)</f>
        <v>7600000</v>
      </c>
      <c r="M1081" s="81" t="s">
        <v>73</v>
      </c>
      <c r="N1081" s="145"/>
      <c r="O1081" s="87" t="s">
        <v>13017</v>
      </c>
      <c r="P1081" s="87">
        <v>1083014325</v>
      </c>
      <c r="Q1081" s="150">
        <v>1683</v>
      </c>
      <c r="R1081" s="169">
        <v>45142</v>
      </c>
      <c r="S1081" s="252">
        <v>1969350000</v>
      </c>
      <c r="T1081" s="169">
        <v>45148</v>
      </c>
      <c r="U1081" s="566">
        <f>L1081</f>
        <v>7600000</v>
      </c>
      <c r="V1081" s="86" t="s">
        <v>70</v>
      </c>
      <c r="W1081" s="143">
        <v>55301715</v>
      </c>
      <c r="X1081" s="87" t="s">
        <v>12936</v>
      </c>
      <c r="Y1081" s="145"/>
      <c r="Z1081" s="201">
        <v>45148</v>
      </c>
      <c r="AA1081" s="201">
        <v>45148</v>
      </c>
      <c r="AB1081" s="201" t="s">
        <v>80</v>
      </c>
      <c r="AC1081" s="201">
        <v>45260</v>
      </c>
      <c r="AD1081" s="150">
        <f t="shared" si="82"/>
        <v>112</v>
      </c>
      <c r="AE1081" s="150">
        <v>0</v>
      </c>
      <c r="AF1081" s="567">
        <v>0</v>
      </c>
      <c r="AG1081" s="150">
        <v>0</v>
      </c>
      <c r="AH1081" s="156" t="s">
        <v>80</v>
      </c>
      <c r="AI1081" s="150">
        <f t="shared" si="78"/>
        <v>0</v>
      </c>
      <c r="AJ1081" s="143">
        <v>0</v>
      </c>
      <c r="AK1081" s="248">
        <v>0</v>
      </c>
      <c r="AL1081" s="86" t="s">
        <v>80</v>
      </c>
      <c r="AM1081" s="150">
        <v>0</v>
      </c>
      <c r="AN1081" s="169" t="s">
        <v>80</v>
      </c>
      <c r="AO1081" s="169" t="s">
        <v>80</v>
      </c>
      <c r="AP1081" s="150">
        <f t="shared" si="81"/>
        <v>0</v>
      </c>
      <c r="AQ1081" s="252">
        <f>+L1081+AF1081-AK1081</f>
        <v>7600000</v>
      </c>
      <c r="AR1081" s="86" t="s">
        <v>115</v>
      </c>
      <c r="AS1081" s="143">
        <v>0</v>
      </c>
      <c r="AT1081" s="203" t="s">
        <v>80</v>
      </c>
      <c r="AU1081" s="248">
        <v>5700000</v>
      </c>
      <c r="AV1081" s="364">
        <f t="shared" si="79"/>
        <v>1900000</v>
      </c>
      <c r="AW1081" s="133">
        <f t="shared" si="80"/>
        <v>0.75</v>
      </c>
      <c r="AX1081" s="201" t="s">
        <v>80</v>
      </c>
      <c r="AY1081" s="86" t="s">
        <v>72</v>
      </c>
      <c r="AZ1081" s="145" t="s">
        <v>16281</v>
      </c>
      <c r="BA1081" s="81" t="s">
        <v>71</v>
      </c>
      <c r="BB1081" s="81" t="s">
        <v>71</v>
      </c>
    </row>
    <row r="1082" spans="2:54" s="296" customFormat="1" ht="15" customHeight="1" x14ac:dyDescent="0.2">
      <c r="B1082" s="247">
        <v>2023</v>
      </c>
      <c r="C1082" s="81">
        <v>891780111</v>
      </c>
      <c r="D1082" s="82" t="s">
        <v>68</v>
      </c>
      <c r="E1082" s="144" t="s">
        <v>16282</v>
      </c>
      <c r="F1082" s="145" t="s">
        <v>16283</v>
      </c>
      <c r="G1082" s="138">
        <v>0</v>
      </c>
      <c r="H1082" s="145"/>
      <c r="I1082" s="86" t="s">
        <v>78</v>
      </c>
      <c r="J1082" s="81" t="s">
        <v>1527</v>
      </c>
      <c r="K1082" s="141" t="s">
        <v>16284</v>
      </c>
      <c r="L1082" s="567">
        <f>VLOOKUP(E1082,'[4]VALOR DE LA ORDEN'!$A:$B,2,FALSE)</f>
        <v>7600000</v>
      </c>
      <c r="M1082" s="81" t="s">
        <v>73</v>
      </c>
      <c r="N1082" s="145"/>
      <c r="O1082" s="87" t="s">
        <v>12941</v>
      </c>
      <c r="P1082" s="87">
        <v>1102848790</v>
      </c>
      <c r="Q1082" s="150">
        <v>1683</v>
      </c>
      <c r="R1082" s="169">
        <v>45142</v>
      </c>
      <c r="S1082" s="252">
        <v>1969350000</v>
      </c>
      <c r="T1082" s="169">
        <v>45148</v>
      </c>
      <c r="U1082" s="566">
        <f>L1082</f>
        <v>7600000</v>
      </c>
      <c r="V1082" s="86" t="s">
        <v>70</v>
      </c>
      <c r="W1082" s="143">
        <v>55301715</v>
      </c>
      <c r="X1082" s="87" t="s">
        <v>12936</v>
      </c>
      <c r="Y1082" s="145"/>
      <c r="Z1082" s="201">
        <v>45148</v>
      </c>
      <c r="AA1082" s="201">
        <v>45148</v>
      </c>
      <c r="AB1082" s="201" t="s">
        <v>80</v>
      </c>
      <c r="AC1082" s="201">
        <v>45260</v>
      </c>
      <c r="AD1082" s="150">
        <f t="shared" si="82"/>
        <v>112</v>
      </c>
      <c r="AE1082" s="150">
        <v>0</v>
      </c>
      <c r="AF1082" s="567">
        <v>0</v>
      </c>
      <c r="AG1082" s="150">
        <v>0</v>
      </c>
      <c r="AH1082" s="156" t="s">
        <v>80</v>
      </c>
      <c r="AI1082" s="150">
        <f t="shared" si="78"/>
        <v>0</v>
      </c>
      <c r="AJ1082" s="143">
        <v>0</v>
      </c>
      <c r="AK1082" s="248">
        <v>0</v>
      </c>
      <c r="AL1082" s="86" t="s">
        <v>80</v>
      </c>
      <c r="AM1082" s="150">
        <v>0</v>
      </c>
      <c r="AN1082" s="169" t="s">
        <v>80</v>
      </c>
      <c r="AO1082" s="169" t="s">
        <v>80</v>
      </c>
      <c r="AP1082" s="150">
        <f t="shared" si="81"/>
        <v>0</v>
      </c>
      <c r="AQ1082" s="252">
        <f>+L1082+AF1082-AK1082</f>
        <v>7600000</v>
      </c>
      <c r="AR1082" s="86" t="s">
        <v>115</v>
      </c>
      <c r="AS1082" s="143">
        <v>0</v>
      </c>
      <c r="AT1082" s="203" t="s">
        <v>80</v>
      </c>
      <c r="AU1082" s="248">
        <v>5700000</v>
      </c>
      <c r="AV1082" s="364">
        <f t="shared" si="79"/>
        <v>1900000</v>
      </c>
      <c r="AW1082" s="133">
        <f t="shared" si="80"/>
        <v>0.75</v>
      </c>
      <c r="AX1082" s="201" t="s">
        <v>80</v>
      </c>
      <c r="AY1082" s="86" t="s">
        <v>72</v>
      </c>
      <c r="AZ1082" s="145" t="s">
        <v>16285</v>
      </c>
      <c r="BA1082" s="81" t="s">
        <v>71</v>
      </c>
      <c r="BB1082" s="81" t="s">
        <v>71</v>
      </c>
    </row>
    <row r="1083" spans="2:54" s="296" customFormat="1" ht="15" customHeight="1" x14ac:dyDescent="0.2">
      <c r="B1083" s="247">
        <v>2023</v>
      </c>
      <c r="C1083" s="81">
        <v>891780111</v>
      </c>
      <c r="D1083" s="82" t="s">
        <v>68</v>
      </c>
      <c r="E1083" s="144" t="s">
        <v>16286</v>
      </c>
      <c r="F1083" s="145" t="s">
        <v>16287</v>
      </c>
      <c r="G1083" s="138">
        <v>0</v>
      </c>
      <c r="H1083" s="145"/>
      <c r="I1083" s="86" t="s">
        <v>78</v>
      </c>
      <c r="J1083" s="81" t="s">
        <v>1527</v>
      </c>
      <c r="K1083" s="141" t="s">
        <v>16288</v>
      </c>
      <c r="L1083" s="567">
        <f>VLOOKUP(E1083,'[4]VALOR DE LA ORDEN'!$A:$B,2,FALSE)</f>
        <v>13600000</v>
      </c>
      <c r="M1083" s="81" t="s">
        <v>73</v>
      </c>
      <c r="N1083" s="145"/>
      <c r="O1083" s="87" t="s">
        <v>11477</v>
      </c>
      <c r="P1083" s="87">
        <v>1015460393</v>
      </c>
      <c r="Q1083" s="150">
        <v>1683</v>
      </c>
      <c r="R1083" s="169">
        <v>45142</v>
      </c>
      <c r="S1083" s="252">
        <v>1969350000</v>
      </c>
      <c r="T1083" s="169">
        <v>45148</v>
      </c>
      <c r="U1083" s="566">
        <f>L1083</f>
        <v>13600000</v>
      </c>
      <c r="V1083" s="86" t="s">
        <v>70</v>
      </c>
      <c r="W1083" s="143">
        <v>12621405</v>
      </c>
      <c r="X1083" s="87" t="s">
        <v>14334</v>
      </c>
      <c r="Y1083" s="145"/>
      <c r="Z1083" s="201">
        <v>45148</v>
      </c>
      <c r="AA1083" s="201">
        <v>45148</v>
      </c>
      <c r="AB1083" s="201" t="s">
        <v>80</v>
      </c>
      <c r="AC1083" s="201">
        <v>45260</v>
      </c>
      <c r="AD1083" s="150">
        <f t="shared" si="82"/>
        <v>112</v>
      </c>
      <c r="AE1083" s="150">
        <v>0</v>
      </c>
      <c r="AF1083" s="567">
        <v>0</v>
      </c>
      <c r="AG1083" s="150">
        <v>0</v>
      </c>
      <c r="AH1083" s="156" t="s">
        <v>80</v>
      </c>
      <c r="AI1083" s="150">
        <f t="shared" si="78"/>
        <v>0</v>
      </c>
      <c r="AJ1083" s="143">
        <v>0</v>
      </c>
      <c r="AK1083" s="248">
        <v>0</v>
      </c>
      <c r="AL1083" s="86" t="s">
        <v>80</v>
      </c>
      <c r="AM1083" s="150">
        <v>0</v>
      </c>
      <c r="AN1083" s="169" t="s">
        <v>80</v>
      </c>
      <c r="AO1083" s="169" t="s">
        <v>80</v>
      </c>
      <c r="AP1083" s="150">
        <f t="shared" si="81"/>
        <v>0</v>
      </c>
      <c r="AQ1083" s="252">
        <f>+L1083+AF1083-AK1083</f>
        <v>13600000</v>
      </c>
      <c r="AR1083" s="86" t="s">
        <v>115</v>
      </c>
      <c r="AS1083" s="143">
        <v>0</v>
      </c>
      <c r="AT1083" s="203" t="s">
        <v>80</v>
      </c>
      <c r="AU1083" s="248">
        <v>10200000</v>
      </c>
      <c r="AV1083" s="364">
        <f t="shared" si="79"/>
        <v>3400000</v>
      </c>
      <c r="AW1083" s="133">
        <f t="shared" si="80"/>
        <v>0.75</v>
      </c>
      <c r="AX1083" s="201" t="s">
        <v>80</v>
      </c>
      <c r="AY1083" s="86" t="s">
        <v>72</v>
      </c>
      <c r="AZ1083" s="145" t="s">
        <v>16289</v>
      </c>
      <c r="BA1083" s="81" t="s">
        <v>71</v>
      </c>
      <c r="BB1083" s="81" t="s">
        <v>71</v>
      </c>
    </row>
    <row r="1084" spans="2:54" s="296" customFormat="1" ht="15" customHeight="1" x14ac:dyDescent="0.2">
      <c r="B1084" s="247">
        <v>2023</v>
      </c>
      <c r="C1084" s="81">
        <v>891780111</v>
      </c>
      <c r="D1084" s="82" t="s">
        <v>68</v>
      </c>
      <c r="E1084" s="144" t="s">
        <v>16290</v>
      </c>
      <c r="F1084" s="145" t="s">
        <v>16291</v>
      </c>
      <c r="G1084" s="138">
        <v>0</v>
      </c>
      <c r="H1084" s="145"/>
      <c r="I1084" s="86" t="s">
        <v>78</v>
      </c>
      <c r="J1084" s="81" t="s">
        <v>1527</v>
      </c>
      <c r="K1084" s="141" t="s">
        <v>16292</v>
      </c>
      <c r="L1084" s="567">
        <f>VLOOKUP(E1084,'[4]VALOR DE LA ORDEN'!$A:$B,2,FALSE)</f>
        <v>7600000</v>
      </c>
      <c r="M1084" s="81" t="s">
        <v>73</v>
      </c>
      <c r="N1084" s="145"/>
      <c r="O1084" s="87" t="s">
        <v>12326</v>
      </c>
      <c r="P1084" s="87">
        <v>1081911437</v>
      </c>
      <c r="Q1084" s="150">
        <v>1683</v>
      </c>
      <c r="R1084" s="169">
        <v>45142</v>
      </c>
      <c r="S1084" s="252">
        <v>1969350000</v>
      </c>
      <c r="T1084" s="169">
        <v>45148</v>
      </c>
      <c r="U1084" s="566">
        <f>L1084</f>
        <v>7600000</v>
      </c>
      <c r="V1084" s="86" t="s">
        <v>70</v>
      </c>
      <c r="W1084" s="143">
        <v>45507423</v>
      </c>
      <c r="X1084" s="87" t="s">
        <v>12105</v>
      </c>
      <c r="Y1084" s="145"/>
      <c r="Z1084" s="201">
        <v>45148</v>
      </c>
      <c r="AA1084" s="201">
        <v>45148</v>
      </c>
      <c r="AB1084" s="201" t="s">
        <v>80</v>
      </c>
      <c r="AC1084" s="201">
        <v>45260</v>
      </c>
      <c r="AD1084" s="150">
        <f t="shared" si="82"/>
        <v>112</v>
      </c>
      <c r="AE1084" s="150">
        <v>0</v>
      </c>
      <c r="AF1084" s="567">
        <v>0</v>
      </c>
      <c r="AG1084" s="150">
        <v>0</v>
      </c>
      <c r="AH1084" s="156" t="s">
        <v>80</v>
      </c>
      <c r="AI1084" s="150">
        <f t="shared" si="78"/>
        <v>0</v>
      </c>
      <c r="AJ1084" s="143">
        <v>0</v>
      </c>
      <c r="AK1084" s="248">
        <v>0</v>
      </c>
      <c r="AL1084" s="86" t="s">
        <v>80</v>
      </c>
      <c r="AM1084" s="150">
        <v>0</v>
      </c>
      <c r="AN1084" s="169" t="s">
        <v>80</v>
      </c>
      <c r="AO1084" s="169" t="s">
        <v>80</v>
      </c>
      <c r="AP1084" s="150">
        <f t="shared" si="81"/>
        <v>0</v>
      </c>
      <c r="AQ1084" s="252">
        <f>+L1084+AF1084-AK1084</f>
        <v>7600000</v>
      </c>
      <c r="AR1084" s="86" t="s">
        <v>115</v>
      </c>
      <c r="AS1084" s="143">
        <v>0</v>
      </c>
      <c r="AT1084" s="203" t="s">
        <v>80</v>
      </c>
      <c r="AU1084" s="248">
        <v>5700000</v>
      </c>
      <c r="AV1084" s="364">
        <f t="shared" si="79"/>
        <v>1900000</v>
      </c>
      <c r="AW1084" s="133">
        <f t="shared" si="80"/>
        <v>0.75</v>
      </c>
      <c r="AX1084" s="201" t="s">
        <v>80</v>
      </c>
      <c r="AY1084" s="86" t="s">
        <v>72</v>
      </c>
      <c r="AZ1084" s="145" t="s">
        <v>16293</v>
      </c>
      <c r="BA1084" s="81" t="s">
        <v>71</v>
      </c>
      <c r="BB1084" s="81" t="s">
        <v>71</v>
      </c>
    </row>
    <row r="1085" spans="2:54" s="296" customFormat="1" ht="15" customHeight="1" x14ac:dyDescent="0.2">
      <c r="B1085" s="247">
        <v>2023</v>
      </c>
      <c r="C1085" s="81">
        <v>891780111</v>
      </c>
      <c r="D1085" s="82" t="s">
        <v>68</v>
      </c>
      <c r="E1085" s="144" t="s">
        <v>16294</v>
      </c>
      <c r="F1085" s="145" t="s">
        <v>16295</v>
      </c>
      <c r="G1085" s="138">
        <v>0</v>
      </c>
      <c r="H1085" s="145"/>
      <c r="I1085" s="86" t="s">
        <v>78</v>
      </c>
      <c r="J1085" s="81" t="s">
        <v>1527</v>
      </c>
      <c r="K1085" s="141" t="s">
        <v>16292</v>
      </c>
      <c r="L1085" s="567">
        <f>VLOOKUP(E1085,'[4]VALOR DE LA ORDEN'!$A:$B,2,FALSE)</f>
        <v>7600000</v>
      </c>
      <c r="M1085" s="81" t="s">
        <v>73</v>
      </c>
      <c r="N1085" s="145"/>
      <c r="O1085" s="87" t="s">
        <v>12732</v>
      </c>
      <c r="P1085" s="87">
        <v>36641670</v>
      </c>
      <c r="Q1085" s="150">
        <v>1683</v>
      </c>
      <c r="R1085" s="169">
        <v>45142</v>
      </c>
      <c r="S1085" s="252">
        <v>1969350000</v>
      </c>
      <c r="T1085" s="169">
        <v>45148</v>
      </c>
      <c r="U1085" s="566">
        <f>L1085</f>
        <v>7600000</v>
      </c>
      <c r="V1085" s="86" t="s">
        <v>70</v>
      </c>
      <c r="W1085" s="143">
        <v>45507423</v>
      </c>
      <c r="X1085" s="87" t="s">
        <v>12105</v>
      </c>
      <c r="Y1085" s="145"/>
      <c r="Z1085" s="201">
        <v>45148</v>
      </c>
      <c r="AA1085" s="201">
        <v>45148</v>
      </c>
      <c r="AB1085" s="201" t="s">
        <v>80</v>
      </c>
      <c r="AC1085" s="201">
        <v>45260</v>
      </c>
      <c r="AD1085" s="150">
        <f t="shared" si="82"/>
        <v>112</v>
      </c>
      <c r="AE1085" s="150">
        <v>0</v>
      </c>
      <c r="AF1085" s="567">
        <v>0</v>
      </c>
      <c r="AG1085" s="150">
        <v>0</v>
      </c>
      <c r="AH1085" s="156" t="s">
        <v>80</v>
      </c>
      <c r="AI1085" s="150">
        <f t="shared" si="78"/>
        <v>0</v>
      </c>
      <c r="AJ1085" s="143">
        <v>0</v>
      </c>
      <c r="AK1085" s="248">
        <v>0</v>
      </c>
      <c r="AL1085" s="86" t="s">
        <v>80</v>
      </c>
      <c r="AM1085" s="150">
        <v>0</v>
      </c>
      <c r="AN1085" s="169" t="s">
        <v>80</v>
      </c>
      <c r="AO1085" s="169" t="s">
        <v>80</v>
      </c>
      <c r="AP1085" s="150">
        <f t="shared" si="81"/>
        <v>0</v>
      </c>
      <c r="AQ1085" s="252">
        <f>+L1085+AF1085-AK1085</f>
        <v>7600000</v>
      </c>
      <c r="AR1085" s="86" t="s">
        <v>115</v>
      </c>
      <c r="AS1085" s="143">
        <v>0</v>
      </c>
      <c r="AT1085" s="203" t="s">
        <v>80</v>
      </c>
      <c r="AU1085" s="248">
        <v>5700000</v>
      </c>
      <c r="AV1085" s="364">
        <f t="shared" si="79"/>
        <v>1900000</v>
      </c>
      <c r="AW1085" s="133">
        <f t="shared" si="80"/>
        <v>0.75</v>
      </c>
      <c r="AX1085" s="201" t="s">
        <v>80</v>
      </c>
      <c r="AY1085" s="86" t="s">
        <v>72</v>
      </c>
      <c r="AZ1085" s="145" t="s">
        <v>16296</v>
      </c>
      <c r="BA1085" s="81" t="s">
        <v>71</v>
      </c>
      <c r="BB1085" s="81" t="s">
        <v>71</v>
      </c>
    </row>
    <row r="1086" spans="2:54" s="296" customFormat="1" ht="15" customHeight="1" x14ac:dyDescent="0.2">
      <c r="B1086" s="247">
        <v>2023</v>
      </c>
      <c r="C1086" s="81">
        <v>891780111</v>
      </c>
      <c r="D1086" s="82" t="s">
        <v>68</v>
      </c>
      <c r="E1086" s="144" t="s">
        <v>16297</v>
      </c>
      <c r="F1086" s="145" t="s">
        <v>16298</v>
      </c>
      <c r="G1086" s="138">
        <v>0</v>
      </c>
      <c r="H1086" s="145"/>
      <c r="I1086" s="86" t="s">
        <v>78</v>
      </c>
      <c r="J1086" s="81" t="s">
        <v>1527</v>
      </c>
      <c r="K1086" s="141" t="s">
        <v>16299</v>
      </c>
      <c r="L1086" s="567">
        <f>VLOOKUP(E1086,'[4]VALOR DE LA ORDEN'!$A:$B,2,FALSE)</f>
        <v>10000000</v>
      </c>
      <c r="M1086" s="81" t="s">
        <v>73</v>
      </c>
      <c r="N1086" s="145"/>
      <c r="O1086" s="87" t="s">
        <v>12815</v>
      </c>
      <c r="P1086" s="87">
        <v>1065632898</v>
      </c>
      <c r="Q1086" s="150">
        <v>1683</v>
      </c>
      <c r="R1086" s="169">
        <v>45142</v>
      </c>
      <c r="S1086" s="252">
        <v>1969350000</v>
      </c>
      <c r="T1086" s="169">
        <v>45148</v>
      </c>
      <c r="U1086" s="566">
        <f>L1086</f>
        <v>10000000</v>
      </c>
      <c r="V1086" s="86" t="s">
        <v>70</v>
      </c>
      <c r="W1086" s="143">
        <v>57461216</v>
      </c>
      <c r="X1086" s="87" t="s">
        <v>11611</v>
      </c>
      <c r="Y1086" s="145"/>
      <c r="Z1086" s="201">
        <v>45148</v>
      </c>
      <c r="AA1086" s="201">
        <v>45148</v>
      </c>
      <c r="AB1086" s="201" t="s">
        <v>80</v>
      </c>
      <c r="AC1086" s="201">
        <v>45260</v>
      </c>
      <c r="AD1086" s="150">
        <f t="shared" si="82"/>
        <v>112</v>
      </c>
      <c r="AE1086" s="150">
        <v>0</v>
      </c>
      <c r="AF1086" s="567">
        <v>0</v>
      </c>
      <c r="AG1086" s="150">
        <v>0</v>
      </c>
      <c r="AH1086" s="156" t="s">
        <v>80</v>
      </c>
      <c r="AI1086" s="150">
        <f t="shared" si="78"/>
        <v>0</v>
      </c>
      <c r="AJ1086" s="143">
        <v>0</v>
      </c>
      <c r="AK1086" s="248">
        <v>0</v>
      </c>
      <c r="AL1086" s="86" t="s">
        <v>80</v>
      </c>
      <c r="AM1086" s="150">
        <v>0</v>
      </c>
      <c r="AN1086" s="169" t="s">
        <v>80</v>
      </c>
      <c r="AO1086" s="169" t="s">
        <v>80</v>
      </c>
      <c r="AP1086" s="150">
        <f t="shared" si="81"/>
        <v>0</v>
      </c>
      <c r="AQ1086" s="252">
        <f>+L1086+AF1086-AK1086</f>
        <v>10000000</v>
      </c>
      <c r="AR1086" s="86" t="s">
        <v>115</v>
      </c>
      <c r="AS1086" s="143">
        <v>0</v>
      </c>
      <c r="AT1086" s="203" t="s">
        <v>80</v>
      </c>
      <c r="AU1086" s="248">
        <v>7500000</v>
      </c>
      <c r="AV1086" s="364">
        <f t="shared" si="79"/>
        <v>2500000</v>
      </c>
      <c r="AW1086" s="133">
        <f t="shared" si="80"/>
        <v>0.75</v>
      </c>
      <c r="AX1086" s="201" t="s">
        <v>80</v>
      </c>
      <c r="AY1086" s="86" t="s">
        <v>72</v>
      </c>
      <c r="AZ1086" s="145" t="s">
        <v>16300</v>
      </c>
      <c r="BA1086" s="81" t="s">
        <v>71</v>
      </c>
      <c r="BB1086" s="81" t="s">
        <v>71</v>
      </c>
    </row>
    <row r="1087" spans="2:54" s="296" customFormat="1" ht="15" customHeight="1" x14ac:dyDescent="0.2">
      <c r="B1087" s="247">
        <v>2023</v>
      </c>
      <c r="C1087" s="81">
        <v>891780111</v>
      </c>
      <c r="D1087" s="82" t="s">
        <v>68</v>
      </c>
      <c r="E1087" s="144" t="s">
        <v>16301</v>
      </c>
      <c r="F1087" s="145" t="s">
        <v>16302</v>
      </c>
      <c r="G1087" s="138">
        <v>0</v>
      </c>
      <c r="H1087" s="145"/>
      <c r="I1087" s="86" t="s">
        <v>78</v>
      </c>
      <c r="J1087" s="81" t="s">
        <v>1527</v>
      </c>
      <c r="K1087" s="141" t="s">
        <v>16303</v>
      </c>
      <c r="L1087" s="567">
        <f>VLOOKUP(E1087,'[4]VALOR DE LA ORDEN'!$A:$B,2,FALSE)</f>
        <v>7600000</v>
      </c>
      <c r="M1087" s="81" t="s">
        <v>73</v>
      </c>
      <c r="N1087" s="145"/>
      <c r="O1087" s="87" t="s">
        <v>13430</v>
      </c>
      <c r="P1087" s="87">
        <v>36726128</v>
      </c>
      <c r="Q1087" s="150">
        <v>1683</v>
      </c>
      <c r="R1087" s="169">
        <v>45142</v>
      </c>
      <c r="S1087" s="252">
        <v>1969350000</v>
      </c>
      <c r="T1087" s="169">
        <v>45148</v>
      </c>
      <c r="U1087" s="566">
        <f>L1087</f>
        <v>7600000</v>
      </c>
      <c r="V1087" s="86" t="s">
        <v>70</v>
      </c>
      <c r="W1087" s="143">
        <v>7633817</v>
      </c>
      <c r="X1087" s="87" t="s">
        <v>10035</v>
      </c>
      <c r="Y1087" s="145"/>
      <c r="Z1087" s="201">
        <v>45148</v>
      </c>
      <c r="AA1087" s="201">
        <v>45148</v>
      </c>
      <c r="AB1087" s="201" t="s">
        <v>80</v>
      </c>
      <c r="AC1087" s="201">
        <v>45260</v>
      </c>
      <c r="AD1087" s="150">
        <f t="shared" si="82"/>
        <v>112</v>
      </c>
      <c r="AE1087" s="150">
        <v>0</v>
      </c>
      <c r="AF1087" s="567">
        <v>0</v>
      </c>
      <c r="AG1087" s="150">
        <v>0</v>
      </c>
      <c r="AH1087" s="156" t="s">
        <v>80</v>
      </c>
      <c r="AI1087" s="150">
        <f t="shared" si="78"/>
        <v>0</v>
      </c>
      <c r="AJ1087" s="143">
        <v>0</v>
      </c>
      <c r="AK1087" s="248">
        <v>0</v>
      </c>
      <c r="AL1087" s="86" t="s">
        <v>80</v>
      </c>
      <c r="AM1087" s="150">
        <v>0</v>
      </c>
      <c r="AN1087" s="169" t="s">
        <v>80</v>
      </c>
      <c r="AO1087" s="169" t="s">
        <v>80</v>
      </c>
      <c r="AP1087" s="150">
        <f t="shared" si="81"/>
        <v>0</v>
      </c>
      <c r="AQ1087" s="252">
        <f>+L1087+AF1087-AK1087</f>
        <v>7600000</v>
      </c>
      <c r="AR1087" s="86" t="s">
        <v>115</v>
      </c>
      <c r="AS1087" s="143">
        <v>0</v>
      </c>
      <c r="AT1087" s="203" t="s">
        <v>80</v>
      </c>
      <c r="AU1087" s="248">
        <v>5700000</v>
      </c>
      <c r="AV1087" s="364">
        <f t="shared" si="79"/>
        <v>1900000</v>
      </c>
      <c r="AW1087" s="133">
        <f t="shared" si="80"/>
        <v>0.75</v>
      </c>
      <c r="AX1087" s="201" t="s">
        <v>80</v>
      </c>
      <c r="AY1087" s="86" t="s">
        <v>72</v>
      </c>
      <c r="AZ1087" s="145" t="s">
        <v>16304</v>
      </c>
      <c r="BA1087" s="81" t="s">
        <v>71</v>
      </c>
      <c r="BB1087" s="81" t="s">
        <v>71</v>
      </c>
    </row>
    <row r="1088" spans="2:54" s="296" customFormat="1" ht="15" customHeight="1" x14ac:dyDescent="0.2">
      <c r="B1088" s="247">
        <v>2023</v>
      </c>
      <c r="C1088" s="81">
        <v>891780111</v>
      </c>
      <c r="D1088" s="82" t="s">
        <v>68</v>
      </c>
      <c r="E1088" s="144" t="s">
        <v>16305</v>
      </c>
      <c r="F1088" s="145" t="s">
        <v>16306</v>
      </c>
      <c r="G1088" s="138">
        <v>0</v>
      </c>
      <c r="H1088" s="145"/>
      <c r="I1088" s="86" t="s">
        <v>78</v>
      </c>
      <c r="J1088" s="81" t="s">
        <v>1527</v>
      </c>
      <c r="K1088" s="141" t="s">
        <v>15795</v>
      </c>
      <c r="L1088" s="567">
        <f>VLOOKUP(E1088,'[4]VALOR DE LA ORDEN'!$A:$B,2,FALSE)</f>
        <v>8800000</v>
      </c>
      <c r="M1088" s="81" t="s">
        <v>73</v>
      </c>
      <c r="N1088" s="145"/>
      <c r="O1088" s="87" t="s">
        <v>13888</v>
      </c>
      <c r="P1088" s="87">
        <v>85477304</v>
      </c>
      <c r="Q1088" s="150">
        <v>1683</v>
      </c>
      <c r="R1088" s="169">
        <v>45142</v>
      </c>
      <c r="S1088" s="252">
        <v>1969350000</v>
      </c>
      <c r="T1088" s="169">
        <v>45148</v>
      </c>
      <c r="U1088" s="566">
        <f>L1088</f>
        <v>8800000</v>
      </c>
      <c r="V1088" s="86" t="s">
        <v>70</v>
      </c>
      <c r="W1088" s="143">
        <v>36557666</v>
      </c>
      <c r="X1088" s="87" t="s">
        <v>9555</v>
      </c>
      <c r="Y1088" s="145"/>
      <c r="Z1088" s="201">
        <v>45148</v>
      </c>
      <c r="AA1088" s="201">
        <v>45148</v>
      </c>
      <c r="AB1088" s="201" t="s">
        <v>80</v>
      </c>
      <c r="AC1088" s="201">
        <v>45260</v>
      </c>
      <c r="AD1088" s="150">
        <f t="shared" si="82"/>
        <v>112</v>
      </c>
      <c r="AE1088" s="150">
        <v>0</v>
      </c>
      <c r="AF1088" s="567">
        <v>0</v>
      </c>
      <c r="AG1088" s="150">
        <v>0</v>
      </c>
      <c r="AH1088" s="156" t="s">
        <v>80</v>
      </c>
      <c r="AI1088" s="150">
        <f t="shared" si="78"/>
        <v>0</v>
      </c>
      <c r="AJ1088" s="143">
        <v>0</v>
      </c>
      <c r="AK1088" s="248">
        <v>0</v>
      </c>
      <c r="AL1088" s="86" t="s">
        <v>80</v>
      </c>
      <c r="AM1088" s="150">
        <v>0</v>
      </c>
      <c r="AN1088" s="169" t="s">
        <v>80</v>
      </c>
      <c r="AO1088" s="169" t="s">
        <v>80</v>
      </c>
      <c r="AP1088" s="150">
        <f t="shared" si="81"/>
        <v>0</v>
      </c>
      <c r="AQ1088" s="252">
        <f>+L1088+AF1088-AK1088</f>
        <v>8800000</v>
      </c>
      <c r="AR1088" s="86" t="s">
        <v>115</v>
      </c>
      <c r="AS1088" s="143">
        <v>0</v>
      </c>
      <c r="AT1088" s="203" t="s">
        <v>80</v>
      </c>
      <c r="AU1088" s="248">
        <v>6600000</v>
      </c>
      <c r="AV1088" s="364">
        <f t="shared" si="79"/>
        <v>2200000</v>
      </c>
      <c r="AW1088" s="133">
        <f t="shared" si="80"/>
        <v>0.75</v>
      </c>
      <c r="AX1088" s="201" t="s">
        <v>80</v>
      </c>
      <c r="AY1088" s="86" t="s">
        <v>72</v>
      </c>
      <c r="AZ1088" s="145" t="s">
        <v>16307</v>
      </c>
      <c r="BA1088" s="81" t="s">
        <v>71</v>
      </c>
      <c r="BB1088" s="81" t="s">
        <v>71</v>
      </c>
    </row>
    <row r="1089" spans="2:54" s="296" customFormat="1" ht="15" customHeight="1" x14ac:dyDescent="0.2">
      <c r="B1089" s="247">
        <v>2023</v>
      </c>
      <c r="C1089" s="81">
        <v>891780111</v>
      </c>
      <c r="D1089" s="82" t="s">
        <v>68</v>
      </c>
      <c r="E1089" s="144" t="s">
        <v>16308</v>
      </c>
      <c r="F1089" s="145" t="s">
        <v>16309</v>
      </c>
      <c r="G1089" s="138">
        <v>0</v>
      </c>
      <c r="H1089" s="145"/>
      <c r="I1089" s="86" t="s">
        <v>78</v>
      </c>
      <c r="J1089" s="81" t="s">
        <v>120</v>
      </c>
      <c r="K1089" s="141" t="s">
        <v>16310</v>
      </c>
      <c r="L1089" s="567">
        <f>VLOOKUP(E1089,'[4]VALOR DE LA ORDEN'!$A:$B,2,FALSE)</f>
        <v>8400000</v>
      </c>
      <c r="M1089" s="81" t="s">
        <v>73</v>
      </c>
      <c r="N1089" s="145"/>
      <c r="O1089" s="87" t="s">
        <v>11551</v>
      </c>
      <c r="P1089" s="87">
        <v>1083567101</v>
      </c>
      <c r="Q1089" s="150">
        <v>1684</v>
      </c>
      <c r="R1089" s="169">
        <v>45146</v>
      </c>
      <c r="S1089" s="252">
        <v>67200000</v>
      </c>
      <c r="T1089" s="169">
        <v>45148</v>
      </c>
      <c r="U1089" s="566">
        <f>L1089</f>
        <v>8400000</v>
      </c>
      <c r="V1089" s="86" t="s">
        <v>70</v>
      </c>
      <c r="W1089" s="143">
        <v>36726018</v>
      </c>
      <c r="X1089" s="87" t="s">
        <v>12797</v>
      </c>
      <c r="Y1089" s="145"/>
      <c r="Z1089" s="201">
        <v>45148</v>
      </c>
      <c r="AA1089" s="201">
        <v>45148</v>
      </c>
      <c r="AB1089" s="201" t="s">
        <v>80</v>
      </c>
      <c r="AC1089" s="201">
        <v>45260</v>
      </c>
      <c r="AD1089" s="150">
        <f t="shared" si="82"/>
        <v>112</v>
      </c>
      <c r="AE1089" s="150">
        <v>0</v>
      </c>
      <c r="AF1089" s="567">
        <v>0</v>
      </c>
      <c r="AG1089" s="150">
        <v>0</v>
      </c>
      <c r="AH1089" s="156" t="s">
        <v>80</v>
      </c>
      <c r="AI1089" s="150">
        <f t="shared" si="78"/>
        <v>0</v>
      </c>
      <c r="AJ1089" s="143">
        <v>0</v>
      </c>
      <c r="AK1089" s="248">
        <v>0</v>
      </c>
      <c r="AL1089" s="86" t="s">
        <v>80</v>
      </c>
      <c r="AM1089" s="150">
        <v>0</v>
      </c>
      <c r="AN1089" s="169" t="s">
        <v>80</v>
      </c>
      <c r="AO1089" s="169" t="s">
        <v>80</v>
      </c>
      <c r="AP1089" s="150">
        <f t="shared" si="81"/>
        <v>0</v>
      </c>
      <c r="AQ1089" s="252">
        <f>+L1089+AF1089-AK1089</f>
        <v>8400000</v>
      </c>
      <c r="AR1089" s="86" t="s">
        <v>115</v>
      </c>
      <c r="AS1089" s="143">
        <v>0</v>
      </c>
      <c r="AT1089" s="203" t="s">
        <v>80</v>
      </c>
      <c r="AU1089" s="248">
        <v>6300000</v>
      </c>
      <c r="AV1089" s="364">
        <f t="shared" si="79"/>
        <v>2100000</v>
      </c>
      <c r="AW1089" s="133">
        <f t="shared" si="80"/>
        <v>0.75</v>
      </c>
      <c r="AX1089" s="201" t="s">
        <v>80</v>
      </c>
      <c r="AY1089" s="86" t="s">
        <v>72</v>
      </c>
      <c r="AZ1089" s="145" t="s">
        <v>16311</v>
      </c>
      <c r="BA1089" s="81" t="s">
        <v>71</v>
      </c>
      <c r="BB1089" s="81" t="s">
        <v>71</v>
      </c>
    </row>
    <row r="1090" spans="2:54" s="296" customFormat="1" ht="15" customHeight="1" x14ac:dyDescent="0.2">
      <c r="B1090" s="247">
        <v>2023</v>
      </c>
      <c r="C1090" s="81">
        <v>891780111</v>
      </c>
      <c r="D1090" s="82" t="s">
        <v>68</v>
      </c>
      <c r="E1090" s="144" t="s">
        <v>16312</v>
      </c>
      <c r="F1090" s="145" t="s">
        <v>16313</v>
      </c>
      <c r="G1090" s="138">
        <v>0</v>
      </c>
      <c r="H1090" s="145"/>
      <c r="I1090" s="86" t="s">
        <v>78</v>
      </c>
      <c r="J1090" s="81" t="s">
        <v>11187</v>
      </c>
      <c r="K1090" s="141" t="s">
        <v>16314</v>
      </c>
      <c r="L1090" s="567">
        <f>VLOOKUP(E1090,'[4]VALOR DE LA ORDEN'!$A:$B,2,FALSE)</f>
        <v>9600000</v>
      </c>
      <c r="M1090" s="81" t="s">
        <v>73</v>
      </c>
      <c r="N1090" s="145"/>
      <c r="O1090" s="87" t="s">
        <v>6432</v>
      </c>
      <c r="P1090" s="87">
        <v>33224219</v>
      </c>
      <c r="Q1090" s="150">
        <v>97</v>
      </c>
      <c r="R1090" s="169">
        <v>44950</v>
      </c>
      <c r="S1090" s="248">
        <v>1089907678</v>
      </c>
      <c r="T1090" s="169">
        <v>45148</v>
      </c>
      <c r="U1090" s="566">
        <f>L1090</f>
        <v>9600000</v>
      </c>
      <c r="V1090" s="86" t="s">
        <v>70</v>
      </c>
      <c r="W1090" s="481">
        <v>1082870070</v>
      </c>
      <c r="X1090" s="87" t="s">
        <v>12418</v>
      </c>
      <c r="Y1090" s="145"/>
      <c r="Z1090" s="201">
        <v>45148</v>
      </c>
      <c r="AA1090" s="201">
        <v>45148</v>
      </c>
      <c r="AB1090" s="201" t="s">
        <v>80</v>
      </c>
      <c r="AC1090" s="201">
        <v>45260</v>
      </c>
      <c r="AD1090" s="150">
        <f t="shared" si="82"/>
        <v>112</v>
      </c>
      <c r="AE1090" s="150">
        <v>0</v>
      </c>
      <c r="AF1090" s="567">
        <v>0</v>
      </c>
      <c r="AG1090" s="150">
        <v>0</v>
      </c>
      <c r="AH1090" s="156" t="s">
        <v>80</v>
      </c>
      <c r="AI1090" s="150">
        <f t="shared" si="78"/>
        <v>0</v>
      </c>
      <c r="AJ1090" s="143">
        <v>0</v>
      </c>
      <c r="AK1090" s="248">
        <v>0</v>
      </c>
      <c r="AL1090" s="86" t="s">
        <v>80</v>
      </c>
      <c r="AM1090" s="150">
        <v>0</v>
      </c>
      <c r="AN1090" s="169" t="s">
        <v>80</v>
      </c>
      <c r="AO1090" s="169" t="s">
        <v>80</v>
      </c>
      <c r="AP1090" s="150">
        <f t="shared" si="81"/>
        <v>0</v>
      </c>
      <c r="AQ1090" s="252">
        <f>+L1090+AF1090-AK1090</f>
        <v>9600000</v>
      </c>
      <c r="AR1090" s="86" t="s">
        <v>115</v>
      </c>
      <c r="AS1090" s="143">
        <v>0</v>
      </c>
      <c r="AT1090" s="203" t="s">
        <v>80</v>
      </c>
      <c r="AU1090" s="248">
        <v>7200000</v>
      </c>
      <c r="AV1090" s="364">
        <f t="shared" si="79"/>
        <v>2400000</v>
      </c>
      <c r="AW1090" s="133">
        <f t="shared" si="80"/>
        <v>0.75</v>
      </c>
      <c r="AX1090" s="201" t="s">
        <v>80</v>
      </c>
      <c r="AY1090" s="86" t="s">
        <v>72</v>
      </c>
      <c r="AZ1090" s="145" t="s">
        <v>16315</v>
      </c>
      <c r="BA1090" s="81" t="s">
        <v>71</v>
      </c>
      <c r="BB1090" s="81" t="s">
        <v>71</v>
      </c>
    </row>
    <row r="1091" spans="2:54" s="296" customFormat="1" ht="15" customHeight="1" x14ac:dyDescent="0.2">
      <c r="B1091" s="247">
        <v>2023</v>
      </c>
      <c r="C1091" s="81">
        <v>891780111</v>
      </c>
      <c r="D1091" s="82" t="s">
        <v>68</v>
      </c>
      <c r="E1091" s="144" t="s">
        <v>16316</v>
      </c>
      <c r="F1091" s="145" t="s">
        <v>16317</v>
      </c>
      <c r="G1091" s="138">
        <v>0</v>
      </c>
      <c r="H1091" s="145"/>
      <c r="I1091" s="86" t="s">
        <v>78</v>
      </c>
      <c r="J1091" s="81" t="s">
        <v>1527</v>
      </c>
      <c r="K1091" s="141" t="s">
        <v>16318</v>
      </c>
      <c r="L1091" s="567">
        <f>VLOOKUP(E1091,'[4]VALOR DE LA ORDEN'!$A:$B,2,FALSE)</f>
        <v>11200000</v>
      </c>
      <c r="M1091" s="81" t="s">
        <v>73</v>
      </c>
      <c r="N1091" s="145"/>
      <c r="O1091" s="87" t="s">
        <v>12854</v>
      </c>
      <c r="P1091" s="87">
        <v>36551666</v>
      </c>
      <c r="Q1091" s="150">
        <v>1683</v>
      </c>
      <c r="R1091" s="169">
        <v>45142</v>
      </c>
      <c r="S1091" s="252">
        <v>1969350000</v>
      </c>
      <c r="T1091" s="169">
        <v>45148</v>
      </c>
      <c r="U1091" s="566">
        <f>L1091</f>
        <v>11200000</v>
      </c>
      <c r="V1091" s="86" t="s">
        <v>70</v>
      </c>
      <c r="W1091" s="143">
        <v>85460625</v>
      </c>
      <c r="X1091" s="87" t="s">
        <v>11803</v>
      </c>
      <c r="Y1091" s="145"/>
      <c r="Z1091" s="201">
        <v>45148</v>
      </c>
      <c r="AA1091" s="201">
        <v>45148</v>
      </c>
      <c r="AB1091" s="201" t="s">
        <v>80</v>
      </c>
      <c r="AC1091" s="201">
        <v>45260</v>
      </c>
      <c r="AD1091" s="150">
        <f t="shared" si="82"/>
        <v>112</v>
      </c>
      <c r="AE1091" s="150">
        <v>0</v>
      </c>
      <c r="AF1091" s="567">
        <v>0</v>
      </c>
      <c r="AG1091" s="150">
        <v>0</v>
      </c>
      <c r="AH1091" s="156" t="s">
        <v>80</v>
      </c>
      <c r="AI1091" s="150">
        <f t="shared" si="78"/>
        <v>0</v>
      </c>
      <c r="AJ1091" s="143">
        <v>0</v>
      </c>
      <c r="AK1091" s="248">
        <v>0</v>
      </c>
      <c r="AL1091" s="86" t="s">
        <v>80</v>
      </c>
      <c r="AM1091" s="150">
        <v>0</v>
      </c>
      <c r="AN1091" s="169" t="s">
        <v>80</v>
      </c>
      <c r="AO1091" s="169" t="s">
        <v>80</v>
      </c>
      <c r="AP1091" s="150">
        <f t="shared" si="81"/>
        <v>0</v>
      </c>
      <c r="AQ1091" s="252">
        <f>+L1091+AF1091-AK1091</f>
        <v>11200000</v>
      </c>
      <c r="AR1091" s="86" t="s">
        <v>115</v>
      </c>
      <c r="AS1091" s="143">
        <v>0</v>
      </c>
      <c r="AT1091" s="203" t="s">
        <v>80</v>
      </c>
      <c r="AU1091" s="248">
        <v>8400000</v>
      </c>
      <c r="AV1091" s="364">
        <f t="shared" si="79"/>
        <v>2800000</v>
      </c>
      <c r="AW1091" s="133">
        <f t="shared" si="80"/>
        <v>0.75</v>
      </c>
      <c r="AX1091" s="201" t="s">
        <v>80</v>
      </c>
      <c r="AY1091" s="86" t="s">
        <v>72</v>
      </c>
      <c r="AZ1091" s="145" t="s">
        <v>16319</v>
      </c>
      <c r="BA1091" s="81" t="s">
        <v>71</v>
      </c>
      <c r="BB1091" s="81" t="s">
        <v>71</v>
      </c>
    </row>
    <row r="1092" spans="2:54" s="296" customFormat="1" ht="15" customHeight="1" x14ac:dyDescent="0.2">
      <c r="B1092" s="247">
        <v>2023</v>
      </c>
      <c r="C1092" s="81">
        <v>891780111</v>
      </c>
      <c r="D1092" s="82" t="s">
        <v>68</v>
      </c>
      <c r="E1092" s="144" t="s">
        <v>16320</v>
      </c>
      <c r="F1092" s="145" t="s">
        <v>16321</v>
      </c>
      <c r="G1092" s="138">
        <v>0</v>
      </c>
      <c r="H1092" s="145"/>
      <c r="I1092" s="86" t="s">
        <v>78</v>
      </c>
      <c r="J1092" s="81" t="s">
        <v>1527</v>
      </c>
      <c r="K1092" s="141" t="s">
        <v>16071</v>
      </c>
      <c r="L1092" s="567">
        <f>VLOOKUP(E1092,'[4]VALOR DE LA ORDEN'!$A:$B,2,FALSE)</f>
        <v>10400000</v>
      </c>
      <c r="M1092" s="81" t="s">
        <v>73</v>
      </c>
      <c r="N1092" s="145"/>
      <c r="O1092" s="87" t="s">
        <v>13675</v>
      </c>
      <c r="P1092" s="87">
        <v>1083020916</v>
      </c>
      <c r="Q1092" s="150">
        <v>1683</v>
      </c>
      <c r="R1092" s="169">
        <v>45142</v>
      </c>
      <c r="S1092" s="252">
        <v>1969350000</v>
      </c>
      <c r="T1092" s="169">
        <v>45148</v>
      </c>
      <c r="U1092" s="566">
        <f>L1092</f>
        <v>10400000</v>
      </c>
      <c r="V1092" s="86" t="s">
        <v>70</v>
      </c>
      <c r="W1092" s="143">
        <v>7631392</v>
      </c>
      <c r="X1092" s="87" t="s">
        <v>11762</v>
      </c>
      <c r="Y1092" s="145"/>
      <c r="Z1092" s="201">
        <v>45148</v>
      </c>
      <c r="AA1092" s="201">
        <v>45148</v>
      </c>
      <c r="AB1092" s="201" t="s">
        <v>80</v>
      </c>
      <c r="AC1092" s="201">
        <v>45260</v>
      </c>
      <c r="AD1092" s="150">
        <f t="shared" si="82"/>
        <v>112</v>
      </c>
      <c r="AE1092" s="150">
        <v>0</v>
      </c>
      <c r="AF1092" s="567">
        <v>0</v>
      </c>
      <c r="AG1092" s="150">
        <v>0</v>
      </c>
      <c r="AH1092" s="156" t="s">
        <v>80</v>
      </c>
      <c r="AI1092" s="150">
        <f t="shared" si="78"/>
        <v>0</v>
      </c>
      <c r="AJ1092" s="143">
        <v>0</v>
      </c>
      <c r="AK1092" s="248">
        <v>0</v>
      </c>
      <c r="AL1092" s="86" t="s">
        <v>80</v>
      </c>
      <c r="AM1092" s="150">
        <v>0</v>
      </c>
      <c r="AN1092" s="169" t="s">
        <v>80</v>
      </c>
      <c r="AO1092" s="169" t="s">
        <v>80</v>
      </c>
      <c r="AP1092" s="150">
        <f t="shared" si="81"/>
        <v>0</v>
      </c>
      <c r="AQ1092" s="252">
        <f>+L1092+AF1092-AK1092</f>
        <v>10400000</v>
      </c>
      <c r="AR1092" s="86" t="s">
        <v>115</v>
      </c>
      <c r="AS1092" s="143">
        <v>0</v>
      </c>
      <c r="AT1092" s="203" t="s">
        <v>80</v>
      </c>
      <c r="AU1092" s="248">
        <v>7800000</v>
      </c>
      <c r="AV1092" s="364">
        <f t="shared" si="79"/>
        <v>2600000</v>
      </c>
      <c r="AW1092" s="133">
        <f t="shared" si="80"/>
        <v>0.75</v>
      </c>
      <c r="AX1092" s="201" t="s">
        <v>80</v>
      </c>
      <c r="AY1092" s="86" t="s">
        <v>72</v>
      </c>
      <c r="AZ1092" s="145" t="s">
        <v>16322</v>
      </c>
      <c r="BA1092" s="81" t="s">
        <v>71</v>
      </c>
      <c r="BB1092" s="81" t="s">
        <v>71</v>
      </c>
    </row>
    <row r="1093" spans="2:54" s="296" customFormat="1" ht="15" customHeight="1" x14ac:dyDescent="0.2">
      <c r="B1093" s="247">
        <v>2023</v>
      </c>
      <c r="C1093" s="81">
        <v>891780111</v>
      </c>
      <c r="D1093" s="82" t="s">
        <v>68</v>
      </c>
      <c r="E1093" s="144" t="s">
        <v>16323</v>
      </c>
      <c r="F1093" s="145" t="s">
        <v>16324</v>
      </c>
      <c r="G1093" s="138">
        <v>0</v>
      </c>
      <c r="H1093" s="145"/>
      <c r="I1093" s="86" t="s">
        <v>78</v>
      </c>
      <c r="J1093" s="81" t="s">
        <v>1527</v>
      </c>
      <c r="K1093" s="141" t="s">
        <v>16325</v>
      </c>
      <c r="L1093" s="567">
        <f>VLOOKUP(E1093,'[4]VALOR DE LA ORDEN'!$A:$B,2,FALSE)</f>
        <v>11200000</v>
      </c>
      <c r="M1093" s="81" t="s">
        <v>73</v>
      </c>
      <c r="N1093" s="145"/>
      <c r="O1093" s="87" t="s">
        <v>12606</v>
      </c>
      <c r="P1093" s="87">
        <v>1082973181</v>
      </c>
      <c r="Q1093" s="150">
        <v>1683</v>
      </c>
      <c r="R1093" s="169">
        <v>45142</v>
      </c>
      <c r="S1093" s="252">
        <v>1969350000</v>
      </c>
      <c r="T1093" s="169">
        <v>45148</v>
      </c>
      <c r="U1093" s="566">
        <f>L1093</f>
        <v>11200000</v>
      </c>
      <c r="V1093" s="86" t="s">
        <v>70</v>
      </c>
      <c r="W1093" s="143">
        <v>12548945</v>
      </c>
      <c r="X1093" s="87" t="s">
        <v>12120</v>
      </c>
      <c r="Y1093" s="145"/>
      <c r="Z1093" s="201">
        <v>45148</v>
      </c>
      <c r="AA1093" s="201">
        <v>45148</v>
      </c>
      <c r="AB1093" s="201" t="s">
        <v>80</v>
      </c>
      <c r="AC1093" s="201">
        <v>45260</v>
      </c>
      <c r="AD1093" s="150">
        <f t="shared" si="82"/>
        <v>112</v>
      </c>
      <c r="AE1093" s="150">
        <v>0</v>
      </c>
      <c r="AF1093" s="567">
        <v>0</v>
      </c>
      <c r="AG1093" s="150">
        <v>0</v>
      </c>
      <c r="AH1093" s="156" t="s">
        <v>80</v>
      </c>
      <c r="AI1093" s="150">
        <f t="shared" si="78"/>
        <v>0</v>
      </c>
      <c r="AJ1093" s="143">
        <v>0</v>
      </c>
      <c r="AK1093" s="248">
        <v>0</v>
      </c>
      <c r="AL1093" s="86" t="s">
        <v>80</v>
      </c>
      <c r="AM1093" s="150">
        <v>0</v>
      </c>
      <c r="AN1093" s="169" t="s">
        <v>80</v>
      </c>
      <c r="AO1093" s="169" t="s">
        <v>80</v>
      </c>
      <c r="AP1093" s="150">
        <f t="shared" si="81"/>
        <v>0</v>
      </c>
      <c r="AQ1093" s="252">
        <f>+L1093+AF1093-AK1093</f>
        <v>11200000</v>
      </c>
      <c r="AR1093" s="86" t="s">
        <v>115</v>
      </c>
      <c r="AS1093" s="143">
        <v>0</v>
      </c>
      <c r="AT1093" s="203" t="s">
        <v>80</v>
      </c>
      <c r="AU1093" s="248">
        <v>8400000</v>
      </c>
      <c r="AV1093" s="364">
        <f t="shared" si="79"/>
        <v>2800000</v>
      </c>
      <c r="AW1093" s="133">
        <f t="shared" si="80"/>
        <v>0.75</v>
      </c>
      <c r="AX1093" s="201" t="s">
        <v>80</v>
      </c>
      <c r="AY1093" s="86" t="s">
        <v>72</v>
      </c>
      <c r="AZ1093" s="145" t="s">
        <v>16326</v>
      </c>
      <c r="BA1093" s="81" t="s">
        <v>71</v>
      </c>
      <c r="BB1093" s="81" t="s">
        <v>71</v>
      </c>
    </row>
    <row r="1094" spans="2:54" s="296" customFormat="1" ht="15" customHeight="1" x14ac:dyDescent="0.2">
      <c r="B1094" s="247">
        <v>2023</v>
      </c>
      <c r="C1094" s="81">
        <v>891780111</v>
      </c>
      <c r="D1094" s="82" t="s">
        <v>68</v>
      </c>
      <c r="E1094" s="144" t="s">
        <v>16327</v>
      </c>
      <c r="F1094" s="145" t="s">
        <v>16328</v>
      </c>
      <c r="G1094" s="138">
        <v>0</v>
      </c>
      <c r="H1094" s="145"/>
      <c r="I1094" s="86" t="s">
        <v>78</v>
      </c>
      <c r="J1094" s="81" t="s">
        <v>1527</v>
      </c>
      <c r="K1094" s="141" t="s">
        <v>16329</v>
      </c>
      <c r="L1094" s="567">
        <f>VLOOKUP(E1094,'[4]VALOR DE LA ORDEN'!$A:$B,2,FALSE)</f>
        <v>7600000</v>
      </c>
      <c r="M1094" s="81" t="s">
        <v>73</v>
      </c>
      <c r="N1094" s="145"/>
      <c r="O1094" s="87" t="s">
        <v>13469</v>
      </c>
      <c r="P1094" s="87">
        <v>1082915107</v>
      </c>
      <c r="Q1094" s="150">
        <v>1683</v>
      </c>
      <c r="R1094" s="169">
        <v>45142</v>
      </c>
      <c r="S1094" s="252">
        <v>1969350000</v>
      </c>
      <c r="T1094" s="169">
        <v>45148</v>
      </c>
      <c r="U1094" s="566">
        <f>L1094</f>
        <v>7600000</v>
      </c>
      <c r="V1094" s="86" t="s">
        <v>70</v>
      </c>
      <c r="W1094" s="143">
        <v>30766322</v>
      </c>
      <c r="X1094" s="87" t="s">
        <v>12962</v>
      </c>
      <c r="Y1094" s="145"/>
      <c r="Z1094" s="201">
        <v>45148</v>
      </c>
      <c r="AA1094" s="201">
        <v>45148</v>
      </c>
      <c r="AB1094" s="201" t="s">
        <v>80</v>
      </c>
      <c r="AC1094" s="201">
        <v>45260</v>
      </c>
      <c r="AD1094" s="150">
        <f t="shared" si="82"/>
        <v>112</v>
      </c>
      <c r="AE1094" s="150">
        <v>0</v>
      </c>
      <c r="AF1094" s="567">
        <v>0</v>
      </c>
      <c r="AG1094" s="150">
        <v>0</v>
      </c>
      <c r="AH1094" s="156" t="s">
        <v>80</v>
      </c>
      <c r="AI1094" s="150">
        <f t="shared" si="78"/>
        <v>0</v>
      </c>
      <c r="AJ1094" s="143">
        <v>1</v>
      </c>
      <c r="AK1094" s="248">
        <v>5546000</v>
      </c>
      <c r="AL1094" s="156">
        <v>45161</v>
      </c>
      <c r="AM1094" s="150">
        <v>0</v>
      </c>
      <c r="AN1094" s="169" t="s">
        <v>80</v>
      </c>
      <c r="AO1094" s="169" t="s">
        <v>80</v>
      </c>
      <c r="AP1094" s="150">
        <f t="shared" si="81"/>
        <v>0</v>
      </c>
      <c r="AQ1094" s="252">
        <f>+L1094+AF1094-AK1094</f>
        <v>2054000</v>
      </c>
      <c r="AR1094" s="86" t="s">
        <v>115</v>
      </c>
      <c r="AS1094" s="143">
        <v>0</v>
      </c>
      <c r="AT1094" s="203" t="s">
        <v>80</v>
      </c>
      <c r="AU1094" s="248">
        <v>1394000</v>
      </c>
      <c r="AV1094" s="364">
        <f t="shared" si="79"/>
        <v>660000</v>
      </c>
      <c r="AW1094" s="133">
        <f t="shared" si="80"/>
        <v>0.67867575462512175</v>
      </c>
      <c r="AX1094" s="201">
        <v>45180</v>
      </c>
      <c r="AY1094" s="86" t="s">
        <v>253</v>
      </c>
      <c r="AZ1094" s="145" t="s">
        <v>16330</v>
      </c>
      <c r="BA1094" s="81" t="s">
        <v>71</v>
      </c>
      <c r="BB1094" s="81" t="s">
        <v>71</v>
      </c>
    </row>
    <row r="1095" spans="2:54" s="296" customFormat="1" ht="15" customHeight="1" x14ac:dyDescent="0.2">
      <c r="B1095" s="247">
        <v>2023</v>
      </c>
      <c r="C1095" s="81">
        <v>891780111</v>
      </c>
      <c r="D1095" s="82" t="s">
        <v>68</v>
      </c>
      <c r="E1095" s="144" t="s">
        <v>16331</v>
      </c>
      <c r="F1095" s="145" t="s">
        <v>16332</v>
      </c>
      <c r="G1095" s="138">
        <v>0</v>
      </c>
      <c r="H1095" s="145"/>
      <c r="I1095" s="86" t="s">
        <v>78</v>
      </c>
      <c r="J1095" s="81" t="s">
        <v>1527</v>
      </c>
      <c r="K1095" s="141" t="s">
        <v>16260</v>
      </c>
      <c r="L1095" s="567">
        <f>VLOOKUP(E1095,'[4]VALOR DE LA ORDEN'!$A:$B,2,FALSE)</f>
        <v>11200000</v>
      </c>
      <c r="M1095" s="81" t="s">
        <v>73</v>
      </c>
      <c r="N1095" s="145"/>
      <c r="O1095" s="87" t="s">
        <v>14195</v>
      </c>
      <c r="P1095" s="87">
        <v>57290378</v>
      </c>
      <c r="Q1095" s="150">
        <v>1683</v>
      </c>
      <c r="R1095" s="169">
        <v>45142</v>
      </c>
      <c r="S1095" s="252">
        <v>1969350000</v>
      </c>
      <c r="T1095" s="169">
        <v>45148</v>
      </c>
      <c r="U1095" s="566">
        <f>L1095</f>
        <v>11200000</v>
      </c>
      <c r="V1095" s="86" t="s">
        <v>70</v>
      </c>
      <c r="W1095" s="143">
        <v>85449357</v>
      </c>
      <c r="X1095" s="87" t="s">
        <v>11662</v>
      </c>
      <c r="Y1095" s="145"/>
      <c r="Z1095" s="201">
        <v>45148</v>
      </c>
      <c r="AA1095" s="201">
        <v>45148</v>
      </c>
      <c r="AB1095" s="201" t="s">
        <v>80</v>
      </c>
      <c r="AC1095" s="201">
        <v>45260</v>
      </c>
      <c r="AD1095" s="150">
        <f t="shared" si="82"/>
        <v>112</v>
      </c>
      <c r="AE1095" s="150">
        <v>0</v>
      </c>
      <c r="AF1095" s="567">
        <v>0</v>
      </c>
      <c r="AG1095" s="150">
        <v>0</v>
      </c>
      <c r="AH1095" s="156" t="s">
        <v>80</v>
      </c>
      <c r="AI1095" s="150">
        <f t="shared" ref="AI1095:AI1158" si="83">+IF(AH1095="1800-01-01",0,AH1095-AC1095)</f>
        <v>0</v>
      </c>
      <c r="AJ1095" s="143">
        <v>0</v>
      </c>
      <c r="AK1095" s="248">
        <v>0</v>
      </c>
      <c r="AL1095" s="86" t="s">
        <v>80</v>
      </c>
      <c r="AM1095" s="150">
        <v>0</v>
      </c>
      <c r="AN1095" s="169" t="s">
        <v>80</v>
      </c>
      <c r="AO1095" s="169" t="s">
        <v>80</v>
      </c>
      <c r="AP1095" s="150">
        <f t="shared" si="81"/>
        <v>0</v>
      </c>
      <c r="AQ1095" s="252">
        <f>+L1095+AF1095-AK1095</f>
        <v>11200000</v>
      </c>
      <c r="AR1095" s="86" t="s">
        <v>115</v>
      </c>
      <c r="AS1095" s="143">
        <v>0</v>
      </c>
      <c r="AT1095" s="203" t="s">
        <v>80</v>
      </c>
      <c r="AU1095" s="248">
        <v>8400000</v>
      </c>
      <c r="AV1095" s="364">
        <f t="shared" ref="AV1095:AV1158" si="84">AQ1095-AU1095</f>
        <v>2800000</v>
      </c>
      <c r="AW1095" s="133">
        <f t="shared" ref="AW1095:AW1158" si="85">+AU1095/AQ1095</f>
        <v>0.75</v>
      </c>
      <c r="AX1095" s="201" t="s">
        <v>80</v>
      </c>
      <c r="AY1095" s="86" t="s">
        <v>72</v>
      </c>
      <c r="AZ1095" s="145" t="s">
        <v>16333</v>
      </c>
      <c r="BA1095" s="81" t="s">
        <v>71</v>
      </c>
      <c r="BB1095" s="81" t="s">
        <v>71</v>
      </c>
    </row>
    <row r="1096" spans="2:54" s="296" customFormat="1" ht="15" customHeight="1" x14ac:dyDescent="0.2">
      <c r="B1096" s="247">
        <v>2023</v>
      </c>
      <c r="C1096" s="81">
        <v>891780111</v>
      </c>
      <c r="D1096" s="82" t="s">
        <v>68</v>
      </c>
      <c r="E1096" s="144" t="s">
        <v>16334</v>
      </c>
      <c r="F1096" s="145" t="s">
        <v>16335</v>
      </c>
      <c r="G1096" s="138">
        <v>0</v>
      </c>
      <c r="H1096" s="145"/>
      <c r="I1096" s="86" t="s">
        <v>78</v>
      </c>
      <c r="J1096" s="81" t="s">
        <v>1527</v>
      </c>
      <c r="K1096" s="141" t="s">
        <v>16336</v>
      </c>
      <c r="L1096" s="567">
        <f>VLOOKUP(E1096,'[4]VALOR DE LA ORDEN'!$A:$B,2,FALSE)</f>
        <v>7600000</v>
      </c>
      <c r="M1096" s="81" t="s">
        <v>73</v>
      </c>
      <c r="N1096" s="145"/>
      <c r="O1096" s="87" t="s">
        <v>12887</v>
      </c>
      <c r="P1096" s="87">
        <v>1082954479</v>
      </c>
      <c r="Q1096" s="150">
        <v>1683</v>
      </c>
      <c r="R1096" s="169">
        <v>45142</v>
      </c>
      <c r="S1096" s="252">
        <v>1969350000</v>
      </c>
      <c r="T1096" s="169">
        <v>45148</v>
      </c>
      <c r="U1096" s="566">
        <f>L1096</f>
        <v>7600000</v>
      </c>
      <c r="V1096" s="86" t="s">
        <v>70</v>
      </c>
      <c r="W1096" s="143">
        <v>26668285</v>
      </c>
      <c r="X1096" s="87" t="s">
        <v>9520</v>
      </c>
      <c r="Y1096" s="145"/>
      <c r="Z1096" s="201">
        <v>45148</v>
      </c>
      <c r="AA1096" s="201">
        <v>45148</v>
      </c>
      <c r="AB1096" s="201" t="s">
        <v>80</v>
      </c>
      <c r="AC1096" s="201">
        <v>45260</v>
      </c>
      <c r="AD1096" s="150">
        <f t="shared" si="82"/>
        <v>112</v>
      </c>
      <c r="AE1096" s="150">
        <v>0</v>
      </c>
      <c r="AF1096" s="567">
        <v>0</v>
      </c>
      <c r="AG1096" s="150">
        <v>0</v>
      </c>
      <c r="AH1096" s="156" t="s">
        <v>80</v>
      </c>
      <c r="AI1096" s="150">
        <f t="shared" si="83"/>
        <v>0</v>
      </c>
      <c r="AJ1096" s="143">
        <v>0</v>
      </c>
      <c r="AK1096" s="248">
        <v>0</v>
      </c>
      <c r="AL1096" s="86" t="s">
        <v>80</v>
      </c>
      <c r="AM1096" s="150">
        <v>0</v>
      </c>
      <c r="AN1096" s="169" t="s">
        <v>80</v>
      </c>
      <c r="AO1096" s="169" t="s">
        <v>80</v>
      </c>
      <c r="AP1096" s="150">
        <f t="shared" ref="AP1096:AP1159" si="86">IFERROR(+IF(AN1096="1800-01-01",0,AO1096-AN1096),0)</f>
        <v>0</v>
      </c>
      <c r="AQ1096" s="252">
        <f>+L1096+AF1096-AK1096</f>
        <v>7600000</v>
      </c>
      <c r="AR1096" s="86" t="s">
        <v>115</v>
      </c>
      <c r="AS1096" s="143">
        <v>0</v>
      </c>
      <c r="AT1096" s="203" t="s">
        <v>80</v>
      </c>
      <c r="AU1096" s="248">
        <v>5700000</v>
      </c>
      <c r="AV1096" s="364">
        <f t="shared" si="84"/>
        <v>1900000</v>
      </c>
      <c r="AW1096" s="133">
        <f t="shared" si="85"/>
        <v>0.75</v>
      </c>
      <c r="AX1096" s="201" t="s">
        <v>80</v>
      </c>
      <c r="AY1096" s="86" t="s">
        <v>72</v>
      </c>
      <c r="AZ1096" s="145" t="s">
        <v>16337</v>
      </c>
      <c r="BA1096" s="81" t="s">
        <v>71</v>
      </c>
      <c r="BB1096" s="81" t="s">
        <v>71</v>
      </c>
    </row>
    <row r="1097" spans="2:54" s="296" customFormat="1" ht="15" customHeight="1" x14ac:dyDescent="0.2">
      <c r="B1097" s="247">
        <v>2023</v>
      </c>
      <c r="C1097" s="81">
        <v>891780111</v>
      </c>
      <c r="D1097" s="82" t="s">
        <v>68</v>
      </c>
      <c r="E1097" s="144" t="s">
        <v>16338</v>
      </c>
      <c r="F1097" s="145" t="s">
        <v>16339</v>
      </c>
      <c r="G1097" s="138">
        <v>0</v>
      </c>
      <c r="H1097" s="145"/>
      <c r="I1097" s="86" t="s">
        <v>78</v>
      </c>
      <c r="J1097" s="81" t="s">
        <v>11187</v>
      </c>
      <c r="K1097" s="141" t="s">
        <v>16340</v>
      </c>
      <c r="L1097" s="567">
        <f>VLOOKUP(E1097,'[4]VALOR DE LA ORDEN'!$A:$B,2,FALSE)</f>
        <v>16000000</v>
      </c>
      <c r="M1097" s="81" t="s">
        <v>73</v>
      </c>
      <c r="N1097" s="145"/>
      <c r="O1097" s="87" t="s">
        <v>13656</v>
      </c>
      <c r="P1097" s="87">
        <v>1082937823</v>
      </c>
      <c r="Q1097" s="150">
        <v>1094</v>
      </c>
      <c r="R1097" s="169">
        <v>45057</v>
      </c>
      <c r="S1097" s="252">
        <v>274049000</v>
      </c>
      <c r="T1097" s="169">
        <v>45148</v>
      </c>
      <c r="U1097" s="566">
        <f>L1097</f>
        <v>16000000</v>
      </c>
      <c r="V1097" s="86" t="s">
        <v>70</v>
      </c>
      <c r="W1097" s="143">
        <v>1192791759</v>
      </c>
      <c r="X1097" s="87" t="s">
        <v>11782</v>
      </c>
      <c r="Y1097" s="145"/>
      <c r="Z1097" s="201">
        <v>45148</v>
      </c>
      <c r="AA1097" s="201">
        <v>45148</v>
      </c>
      <c r="AB1097" s="201" t="s">
        <v>80</v>
      </c>
      <c r="AC1097" s="201">
        <v>45260</v>
      </c>
      <c r="AD1097" s="150">
        <f t="shared" si="82"/>
        <v>112</v>
      </c>
      <c r="AE1097" s="150">
        <v>0</v>
      </c>
      <c r="AF1097" s="567">
        <v>0</v>
      </c>
      <c r="AG1097" s="150">
        <v>0</v>
      </c>
      <c r="AH1097" s="156" t="s">
        <v>80</v>
      </c>
      <c r="AI1097" s="150">
        <f t="shared" si="83"/>
        <v>0</v>
      </c>
      <c r="AJ1097" s="143">
        <v>0</v>
      </c>
      <c r="AK1097" s="248">
        <v>0</v>
      </c>
      <c r="AL1097" s="86" t="s">
        <v>80</v>
      </c>
      <c r="AM1097" s="150">
        <v>0</v>
      </c>
      <c r="AN1097" s="169" t="s">
        <v>80</v>
      </c>
      <c r="AO1097" s="169" t="s">
        <v>80</v>
      </c>
      <c r="AP1097" s="150">
        <f t="shared" si="86"/>
        <v>0</v>
      </c>
      <c r="AQ1097" s="252">
        <f>+L1097+AF1097-AK1097</f>
        <v>16000000</v>
      </c>
      <c r="AR1097" s="86" t="s">
        <v>115</v>
      </c>
      <c r="AS1097" s="143">
        <v>0</v>
      </c>
      <c r="AT1097" s="203" t="s">
        <v>80</v>
      </c>
      <c r="AU1097" s="248">
        <v>12000000</v>
      </c>
      <c r="AV1097" s="364">
        <f t="shared" si="84"/>
        <v>4000000</v>
      </c>
      <c r="AW1097" s="133">
        <f t="shared" si="85"/>
        <v>0.75</v>
      </c>
      <c r="AX1097" s="201" t="s">
        <v>80</v>
      </c>
      <c r="AY1097" s="86" t="s">
        <v>72</v>
      </c>
      <c r="AZ1097" s="145" t="s">
        <v>16341</v>
      </c>
      <c r="BA1097" s="81" t="s">
        <v>71</v>
      </c>
      <c r="BB1097" s="81" t="s">
        <v>71</v>
      </c>
    </row>
    <row r="1098" spans="2:54" s="296" customFormat="1" ht="15" customHeight="1" x14ac:dyDescent="0.2">
      <c r="B1098" s="247">
        <v>2023</v>
      </c>
      <c r="C1098" s="81">
        <v>891780111</v>
      </c>
      <c r="D1098" s="82" t="s">
        <v>68</v>
      </c>
      <c r="E1098" s="144" t="s">
        <v>16342</v>
      </c>
      <c r="F1098" s="145" t="s">
        <v>16343</v>
      </c>
      <c r="G1098" s="138">
        <v>0</v>
      </c>
      <c r="H1098" s="145"/>
      <c r="I1098" s="86" t="s">
        <v>78</v>
      </c>
      <c r="J1098" s="81" t="s">
        <v>1527</v>
      </c>
      <c r="K1098" s="141" t="s">
        <v>16344</v>
      </c>
      <c r="L1098" s="567">
        <f>VLOOKUP(E1098,'[4]VALOR DE LA ORDEN'!$A:$B,2,FALSE)</f>
        <v>12400000</v>
      </c>
      <c r="M1098" s="81" t="s">
        <v>73</v>
      </c>
      <c r="N1098" s="145"/>
      <c r="O1098" s="87" t="s">
        <v>11980</v>
      </c>
      <c r="P1098" s="87">
        <v>1084739561</v>
      </c>
      <c r="Q1098" s="150">
        <v>1683</v>
      </c>
      <c r="R1098" s="169">
        <v>45142</v>
      </c>
      <c r="S1098" s="252">
        <v>1969350000</v>
      </c>
      <c r="T1098" s="169">
        <v>45148</v>
      </c>
      <c r="U1098" s="566">
        <f>L1098</f>
        <v>12400000</v>
      </c>
      <c r="V1098" s="86" t="s">
        <v>70</v>
      </c>
      <c r="W1098" s="143">
        <v>1192791759</v>
      </c>
      <c r="X1098" s="87" t="s">
        <v>11782</v>
      </c>
      <c r="Y1098" s="145"/>
      <c r="Z1098" s="201">
        <v>45148</v>
      </c>
      <c r="AA1098" s="201">
        <v>45148</v>
      </c>
      <c r="AB1098" s="201" t="s">
        <v>80</v>
      </c>
      <c r="AC1098" s="201">
        <v>45260</v>
      </c>
      <c r="AD1098" s="150">
        <f t="shared" si="82"/>
        <v>112</v>
      </c>
      <c r="AE1098" s="150">
        <v>0</v>
      </c>
      <c r="AF1098" s="567">
        <v>0</v>
      </c>
      <c r="AG1098" s="150">
        <v>0</v>
      </c>
      <c r="AH1098" s="156" t="s">
        <v>80</v>
      </c>
      <c r="AI1098" s="150">
        <f t="shared" si="83"/>
        <v>0</v>
      </c>
      <c r="AJ1098" s="143">
        <v>0</v>
      </c>
      <c r="AK1098" s="248">
        <v>0</v>
      </c>
      <c r="AL1098" s="86" t="s">
        <v>80</v>
      </c>
      <c r="AM1098" s="150">
        <v>0</v>
      </c>
      <c r="AN1098" s="169" t="s">
        <v>80</v>
      </c>
      <c r="AO1098" s="169" t="s">
        <v>80</v>
      </c>
      <c r="AP1098" s="150">
        <f t="shared" si="86"/>
        <v>0</v>
      </c>
      <c r="AQ1098" s="252">
        <f>+L1098+AF1098-AK1098</f>
        <v>12400000</v>
      </c>
      <c r="AR1098" s="86" t="s">
        <v>115</v>
      </c>
      <c r="AS1098" s="143">
        <v>0</v>
      </c>
      <c r="AT1098" s="203" t="s">
        <v>80</v>
      </c>
      <c r="AU1098" s="248">
        <v>6200000</v>
      </c>
      <c r="AV1098" s="364">
        <f t="shared" si="84"/>
        <v>6200000</v>
      </c>
      <c r="AW1098" s="133">
        <f t="shared" si="85"/>
        <v>0.5</v>
      </c>
      <c r="AX1098" s="201" t="s">
        <v>80</v>
      </c>
      <c r="AY1098" s="86" t="s">
        <v>72</v>
      </c>
      <c r="AZ1098" s="145" t="s">
        <v>16345</v>
      </c>
      <c r="BA1098" s="81" t="s">
        <v>71</v>
      </c>
      <c r="BB1098" s="81" t="s">
        <v>71</v>
      </c>
    </row>
    <row r="1099" spans="2:54" s="296" customFormat="1" ht="15" customHeight="1" x14ac:dyDescent="0.2">
      <c r="B1099" s="247">
        <v>2023</v>
      </c>
      <c r="C1099" s="81">
        <v>891780111</v>
      </c>
      <c r="D1099" s="82" t="s">
        <v>68</v>
      </c>
      <c r="E1099" s="144" t="s">
        <v>16346</v>
      </c>
      <c r="F1099" s="145" t="s">
        <v>16347</v>
      </c>
      <c r="G1099" s="138">
        <v>0</v>
      </c>
      <c r="H1099" s="145"/>
      <c r="I1099" s="86" t="s">
        <v>78</v>
      </c>
      <c r="J1099" s="81" t="s">
        <v>1527</v>
      </c>
      <c r="K1099" s="141" t="s">
        <v>16348</v>
      </c>
      <c r="L1099" s="567">
        <f>VLOOKUP(E1099,'[4]VALOR DE LA ORDEN'!$A:$B,2,FALSE)</f>
        <v>11200000</v>
      </c>
      <c r="M1099" s="81" t="s">
        <v>73</v>
      </c>
      <c r="N1099" s="145"/>
      <c r="O1099" s="87" t="s">
        <v>1332</v>
      </c>
      <c r="P1099" s="87">
        <v>1143379940</v>
      </c>
      <c r="Q1099" s="150">
        <v>1683</v>
      </c>
      <c r="R1099" s="169">
        <v>45142</v>
      </c>
      <c r="S1099" s="252">
        <v>1969350000</v>
      </c>
      <c r="T1099" s="169">
        <v>45148</v>
      </c>
      <c r="U1099" s="566">
        <f>L1099</f>
        <v>11200000</v>
      </c>
      <c r="V1099" s="86" t="s">
        <v>70</v>
      </c>
      <c r="W1099" s="143">
        <v>57461216</v>
      </c>
      <c r="X1099" s="87" t="s">
        <v>11611</v>
      </c>
      <c r="Y1099" s="145"/>
      <c r="Z1099" s="201">
        <v>45148</v>
      </c>
      <c r="AA1099" s="201">
        <v>45148</v>
      </c>
      <c r="AB1099" s="201" t="s">
        <v>80</v>
      </c>
      <c r="AC1099" s="201">
        <v>45260</v>
      </c>
      <c r="AD1099" s="150">
        <f t="shared" si="82"/>
        <v>112</v>
      </c>
      <c r="AE1099" s="150">
        <v>0</v>
      </c>
      <c r="AF1099" s="567">
        <v>0</v>
      </c>
      <c r="AG1099" s="150">
        <v>0</v>
      </c>
      <c r="AH1099" s="156" t="s">
        <v>80</v>
      </c>
      <c r="AI1099" s="150">
        <f t="shared" si="83"/>
        <v>0</v>
      </c>
      <c r="AJ1099" s="143">
        <v>0</v>
      </c>
      <c r="AK1099" s="248">
        <v>0</v>
      </c>
      <c r="AL1099" s="86" t="s">
        <v>80</v>
      </c>
      <c r="AM1099" s="150">
        <v>0</v>
      </c>
      <c r="AN1099" s="169" t="s">
        <v>80</v>
      </c>
      <c r="AO1099" s="169" t="s">
        <v>80</v>
      </c>
      <c r="AP1099" s="150">
        <f t="shared" si="86"/>
        <v>0</v>
      </c>
      <c r="AQ1099" s="252">
        <f>+L1099+AF1099-AK1099</f>
        <v>11200000</v>
      </c>
      <c r="AR1099" s="86" t="s">
        <v>115</v>
      </c>
      <c r="AS1099" s="143">
        <v>0</v>
      </c>
      <c r="AT1099" s="203" t="s">
        <v>80</v>
      </c>
      <c r="AU1099" s="248">
        <v>8400000</v>
      </c>
      <c r="AV1099" s="364">
        <f t="shared" si="84"/>
        <v>2800000</v>
      </c>
      <c r="AW1099" s="133">
        <f t="shared" si="85"/>
        <v>0.75</v>
      </c>
      <c r="AX1099" s="201" t="s">
        <v>80</v>
      </c>
      <c r="AY1099" s="86" t="s">
        <v>72</v>
      </c>
      <c r="AZ1099" s="145" t="s">
        <v>16349</v>
      </c>
      <c r="BA1099" s="81" t="s">
        <v>71</v>
      </c>
      <c r="BB1099" s="81" t="s">
        <v>71</v>
      </c>
    </row>
    <row r="1100" spans="2:54" s="297" customFormat="1" ht="15" customHeight="1" x14ac:dyDescent="0.2">
      <c r="B1100" s="316">
        <v>2023</v>
      </c>
      <c r="C1100" s="317">
        <v>891780111</v>
      </c>
      <c r="D1100" s="318" t="s">
        <v>68</v>
      </c>
      <c r="E1100" s="484" t="s">
        <v>16350</v>
      </c>
      <c r="F1100" s="480" t="s">
        <v>16351</v>
      </c>
      <c r="G1100" s="568">
        <v>0</v>
      </c>
      <c r="H1100" s="480"/>
      <c r="I1100" s="319" t="s">
        <v>78</v>
      </c>
      <c r="J1100" s="317" t="s">
        <v>1527</v>
      </c>
      <c r="K1100" s="569" t="s">
        <v>16352</v>
      </c>
      <c r="L1100" s="571">
        <f>VLOOKUP(E1100,'[4]VALOR DE LA ORDEN'!$A:$B,2,FALSE)</f>
        <v>11200000</v>
      </c>
      <c r="M1100" s="317" t="s">
        <v>73</v>
      </c>
      <c r="N1100" s="480"/>
      <c r="O1100" s="482" t="s">
        <v>1861</v>
      </c>
      <c r="P1100" s="482">
        <v>1082920511</v>
      </c>
      <c r="Q1100" s="359">
        <v>1683</v>
      </c>
      <c r="R1100" s="576">
        <v>45142</v>
      </c>
      <c r="S1100" s="575">
        <v>1969350000</v>
      </c>
      <c r="T1100" s="576">
        <v>45148</v>
      </c>
      <c r="U1100" s="577">
        <f>L1100</f>
        <v>11200000</v>
      </c>
      <c r="V1100" s="319" t="s">
        <v>70</v>
      </c>
      <c r="W1100" s="359">
        <v>57428039</v>
      </c>
      <c r="X1100" s="482" t="s">
        <v>16353</v>
      </c>
      <c r="Y1100" s="480"/>
      <c r="Z1100" s="472">
        <v>45148</v>
      </c>
      <c r="AA1100" s="472">
        <v>45148</v>
      </c>
      <c r="AB1100" s="472" t="s">
        <v>80</v>
      </c>
      <c r="AC1100" s="472">
        <v>45260</v>
      </c>
      <c r="AD1100" s="359">
        <f t="shared" si="82"/>
        <v>112</v>
      </c>
      <c r="AE1100" s="359">
        <v>0</v>
      </c>
      <c r="AF1100" s="571">
        <v>0</v>
      </c>
      <c r="AG1100" s="359">
        <v>0</v>
      </c>
      <c r="AH1100" s="578" t="s">
        <v>80</v>
      </c>
      <c r="AI1100" s="359">
        <f t="shared" si="83"/>
        <v>0</v>
      </c>
      <c r="AJ1100" s="481">
        <v>1</v>
      </c>
      <c r="AK1100" s="570">
        <v>7840000</v>
      </c>
      <c r="AL1100" s="578">
        <v>45176</v>
      </c>
      <c r="AM1100" s="359">
        <v>0</v>
      </c>
      <c r="AN1100" s="576" t="s">
        <v>80</v>
      </c>
      <c r="AO1100" s="576" t="s">
        <v>80</v>
      </c>
      <c r="AP1100" s="359">
        <f t="shared" si="86"/>
        <v>0</v>
      </c>
      <c r="AQ1100" s="575">
        <f>+L1100+AF1100-AK1100</f>
        <v>3360000</v>
      </c>
      <c r="AR1100" s="319" t="s">
        <v>115</v>
      </c>
      <c r="AS1100" s="481">
        <v>0</v>
      </c>
      <c r="AT1100" s="315" t="s">
        <v>80</v>
      </c>
      <c r="AU1100" s="570">
        <v>3360000</v>
      </c>
      <c r="AV1100" s="573">
        <f t="shared" si="84"/>
        <v>0</v>
      </c>
      <c r="AW1100" s="488">
        <f t="shared" si="85"/>
        <v>1</v>
      </c>
      <c r="AX1100" s="472">
        <v>45223</v>
      </c>
      <c r="AY1100" s="319" t="s">
        <v>253</v>
      </c>
      <c r="AZ1100" s="480" t="s">
        <v>16354</v>
      </c>
      <c r="BA1100" s="317" t="s">
        <v>71</v>
      </c>
      <c r="BB1100" s="317" t="s">
        <v>71</v>
      </c>
    </row>
    <row r="1101" spans="2:54" s="296" customFormat="1" ht="15" customHeight="1" x14ac:dyDescent="0.2">
      <c r="B1101" s="247">
        <v>2023</v>
      </c>
      <c r="C1101" s="81">
        <v>891780111</v>
      </c>
      <c r="D1101" s="82" t="s">
        <v>68</v>
      </c>
      <c r="E1101" s="144" t="s">
        <v>16355</v>
      </c>
      <c r="F1101" s="145" t="s">
        <v>16356</v>
      </c>
      <c r="G1101" s="138">
        <v>0</v>
      </c>
      <c r="H1101" s="145"/>
      <c r="I1101" s="86" t="s">
        <v>78</v>
      </c>
      <c r="J1101" s="81" t="s">
        <v>1527</v>
      </c>
      <c r="K1101" s="141" t="s">
        <v>16357</v>
      </c>
      <c r="L1101" s="567">
        <f>VLOOKUP(E1101,'[4]VALOR DE LA ORDEN'!$A:$B,2,FALSE)</f>
        <v>28000000</v>
      </c>
      <c r="M1101" s="81" t="s">
        <v>73</v>
      </c>
      <c r="N1101" s="145"/>
      <c r="O1101" s="87" t="s">
        <v>16358</v>
      </c>
      <c r="P1101" s="87">
        <v>37511267</v>
      </c>
      <c r="Q1101" s="150">
        <v>1683</v>
      </c>
      <c r="R1101" s="169">
        <v>45142</v>
      </c>
      <c r="S1101" s="252">
        <v>1969350000</v>
      </c>
      <c r="T1101" s="169">
        <v>45148</v>
      </c>
      <c r="U1101" s="566">
        <f>L1101</f>
        <v>28000000</v>
      </c>
      <c r="V1101" s="86" t="s">
        <v>70</v>
      </c>
      <c r="W1101" s="481">
        <v>1082976788</v>
      </c>
      <c r="X1101" s="87" t="s">
        <v>9561</v>
      </c>
      <c r="Y1101" s="145"/>
      <c r="Z1101" s="201">
        <v>45148</v>
      </c>
      <c r="AA1101" s="201">
        <v>45148</v>
      </c>
      <c r="AB1101" s="201" t="s">
        <v>80</v>
      </c>
      <c r="AC1101" s="201">
        <v>45260</v>
      </c>
      <c r="AD1101" s="150">
        <f t="shared" si="82"/>
        <v>112</v>
      </c>
      <c r="AE1101" s="150">
        <v>0</v>
      </c>
      <c r="AF1101" s="567">
        <v>0</v>
      </c>
      <c r="AG1101" s="150">
        <v>0</v>
      </c>
      <c r="AH1101" s="156" t="s">
        <v>80</v>
      </c>
      <c r="AI1101" s="150">
        <f t="shared" si="83"/>
        <v>0</v>
      </c>
      <c r="AJ1101" s="143">
        <v>0</v>
      </c>
      <c r="AK1101" s="248">
        <v>0</v>
      </c>
      <c r="AL1101" s="86" t="s">
        <v>80</v>
      </c>
      <c r="AM1101" s="150">
        <v>0</v>
      </c>
      <c r="AN1101" s="169" t="s">
        <v>80</v>
      </c>
      <c r="AO1101" s="169" t="s">
        <v>80</v>
      </c>
      <c r="AP1101" s="150">
        <f t="shared" si="86"/>
        <v>0</v>
      </c>
      <c r="AQ1101" s="252">
        <f>+L1101+AF1101-AK1101</f>
        <v>28000000</v>
      </c>
      <c r="AR1101" s="86" t="s">
        <v>115</v>
      </c>
      <c r="AS1101" s="143">
        <v>0</v>
      </c>
      <c r="AT1101" s="203" t="s">
        <v>80</v>
      </c>
      <c r="AU1101" s="248">
        <v>21000000</v>
      </c>
      <c r="AV1101" s="364">
        <f t="shared" si="84"/>
        <v>7000000</v>
      </c>
      <c r="AW1101" s="133">
        <f t="shared" si="85"/>
        <v>0.75</v>
      </c>
      <c r="AX1101" s="201" t="s">
        <v>80</v>
      </c>
      <c r="AY1101" s="86" t="s">
        <v>72</v>
      </c>
      <c r="AZ1101" s="145" t="s">
        <v>16359</v>
      </c>
      <c r="BA1101" s="81" t="s">
        <v>71</v>
      </c>
      <c r="BB1101" s="81" t="s">
        <v>71</v>
      </c>
    </row>
    <row r="1102" spans="2:54" s="296" customFormat="1" ht="15" customHeight="1" x14ac:dyDescent="0.2">
      <c r="B1102" s="247">
        <v>2023</v>
      </c>
      <c r="C1102" s="81">
        <v>891780111</v>
      </c>
      <c r="D1102" s="82" t="s">
        <v>68</v>
      </c>
      <c r="E1102" s="144" t="s">
        <v>16360</v>
      </c>
      <c r="F1102" s="145" t="s">
        <v>16361</v>
      </c>
      <c r="G1102" s="138">
        <v>0</v>
      </c>
      <c r="H1102" s="145"/>
      <c r="I1102" s="86" t="s">
        <v>78</v>
      </c>
      <c r="J1102" s="81" t="s">
        <v>1527</v>
      </c>
      <c r="K1102" s="141" t="s">
        <v>16352</v>
      </c>
      <c r="L1102" s="567">
        <f>VLOOKUP(E1102,'[4]VALOR DE LA ORDEN'!$A:$B,2,FALSE)</f>
        <v>11200000</v>
      </c>
      <c r="M1102" s="81" t="s">
        <v>73</v>
      </c>
      <c r="N1102" s="145"/>
      <c r="O1102" s="87" t="s">
        <v>14362</v>
      </c>
      <c r="P1102" s="87">
        <v>1083045066</v>
      </c>
      <c r="Q1102" s="150">
        <v>1683</v>
      </c>
      <c r="R1102" s="169">
        <v>45142</v>
      </c>
      <c r="S1102" s="252">
        <v>1969350000</v>
      </c>
      <c r="T1102" s="169">
        <v>45148</v>
      </c>
      <c r="U1102" s="566">
        <f>L1102</f>
        <v>11200000</v>
      </c>
      <c r="V1102" s="86" t="s">
        <v>70</v>
      </c>
      <c r="W1102" s="150">
        <v>57428039</v>
      </c>
      <c r="X1102" s="87" t="s">
        <v>16353</v>
      </c>
      <c r="Y1102" s="145"/>
      <c r="Z1102" s="201">
        <v>45148</v>
      </c>
      <c r="AA1102" s="201">
        <v>45148</v>
      </c>
      <c r="AB1102" s="201" t="s">
        <v>80</v>
      </c>
      <c r="AC1102" s="201">
        <v>45260</v>
      </c>
      <c r="AD1102" s="150">
        <f t="shared" si="82"/>
        <v>112</v>
      </c>
      <c r="AE1102" s="150">
        <v>0</v>
      </c>
      <c r="AF1102" s="567">
        <v>0</v>
      </c>
      <c r="AG1102" s="150">
        <v>0</v>
      </c>
      <c r="AH1102" s="156" t="s">
        <v>80</v>
      </c>
      <c r="AI1102" s="150">
        <f t="shared" si="83"/>
        <v>0</v>
      </c>
      <c r="AJ1102" s="143">
        <v>0</v>
      </c>
      <c r="AK1102" s="248">
        <v>0</v>
      </c>
      <c r="AL1102" s="86" t="s">
        <v>80</v>
      </c>
      <c r="AM1102" s="150">
        <v>0</v>
      </c>
      <c r="AN1102" s="169" t="s">
        <v>80</v>
      </c>
      <c r="AO1102" s="169" t="s">
        <v>80</v>
      </c>
      <c r="AP1102" s="150">
        <f t="shared" si="86"/>
        <v>0</v>
      </c>
      <c r="AQ1102" s="252">
        <f>+L1102+AF1102-AK1102</f>
        <v>11200000</v>
      </c>
      <c r="AR1102" s="86" t="s">
        <v>115</v>
      </c>
      <c r="AS1102" s="143">
        <v>0</v>
      </c>
      <c r="AT1102" s="203" t="s">
        <v>80</v>
      </c>
      <c r="AU1102" s="248">
        <v>8400000</v>
      </c>
      <c r="AV1102" s="364">
        <f t="shared" si="84"/>
        <v>2800000</v>
      </c>
      <c r="AW1102" s="133">
        <f t="shared" si="85"/>
        <v>0.75</v>
      </c>
      <c r="AX1102" s="201" t="s">
        <v>80</v>
      </c>
      <c r="AY1102" s="86" t="s">
        <v>72</v>
      </c>
      <c r="AZ1102" s="145" t="s">
        <v>16362</v>
      </c>
      <c r="BA1102" s="81" t="s">
        <v>71</v>
      </c>
      <c r="BB1102" s="81" t="s">
        <v>71</v>
      </c>
    </row>
    <row r="1103" spans="2:54" s="296" customFormat="1" ht="15" customHeight="1" x14ac:dyDescent="0.2">
      <c r="B1103" s="247">
        <v>2023</v>
      </c>
      <c r="C1103" s="81">
        <v>891780111</v>
      </c>
      <c r="D1103" s="82" t="s">
        <v>68</v>
      </c>
      <c r="E1103" s="144" t="s">
        <v>16363</v>
      </c>
      <c r="F1103" s="145" t="s">
        <v>16364</v>
      </c>
      <c r="G1103" s="138">
        <v>0</v>
      </c>
      <c r="H1103" s="145"/>
      <c r="I1103" s="86" t="s">
        <v>78</v>
      </c>
      <c r="J1103" s="81" t="s">
        <v>1527</v>
      </c>
      <c r="K1103" s="141" t="s">
        <v>16365</v>
      </c>
      <c r="L1103" s="567">
        <f>VLOOKUP(E1103,'[4]VALOR DE LA ORDEN'!$A:$B,2,FALSE)</f>
        <v>12400000</v>
      </c>
      <c r="M1103" s="81" t="s">
        <v>73</v>
      </c>
      <c r="N1103" s="145"/>
      <c r="O1103" s="87" t="s">
        <v>11882</v>
      </c>
      <c r="P1103" s="87">
        <v>1081820476</v>
      </c>
      <c r="Q1103" s="150">
        <v>1683</v>
      </c>
      <c r="R1103" s="169">
        <v>45142</v>
      </c>
      <c r="S1103" s="252">
        <v>1969350000</v>
      </c>
      <c r="T1103" s="169">
        <v>45148</v>
      </c>
      <c r="U1103" s="566">
        <f>L1103</f>
        <v>12400000</v>
      </c>
      <c r="V1103" s="86" t="s">
        <v>70</v>
      </c>
      <c r="W1103" s="143">
        <v>1192791759</v>
      </c>
      <c r="X1103" s="87" t="s">
        <v>11782</v>
      </c>
      <c r="Y1103" s="145"/>
      <c r="Z1103" s="201">
        <v>45148</v>
      </c>
      <c r="AA1103" s="201">
        <v>45148</v>
      </c>
      <c r="AB1103" s="201" t="s">
        <v>80</v>
      </c>
      <c r="AC1103" s="201">
        <v>45260</v>
      </c>
      <c r="AD1103" s="150">
        <f t="shared" si="82"/>
        <v>112</v>
      </c>
      <c r="AE1103" s="150">
        <v>0</v>
      </c>
      <c r="AF1103" s="567">
        <v>0</v>
      </c>
      <c r="AG1103" s="150">
        <v>0</v>
      </c>
      <c r="AH1103" s="156" t="s">
        <v>80</v>
      </c>
      <c r="AI1103" s="150">
        <f t="shared" si="83"/>
        <v>0</v>
      </c>
      <c r="AJ1103" s="143">
        <v>0</v>
      </c>
      <c r="AK1103" s="248">
        <v>0</v>
      </c>
      <c r="AL1103" s="86" t="s">
        <v>80</v>
      </c>
      <c r="AM1103" s="150">
        <v>0</v>
      </c>
      <c r="AN1103" s="169" t="s">
        <v>80</v>
      </c>
      <c r="AO1103" s="169" t="s">
        <v>80</v>
      </c>
      <c r="AP1103" s="150">
        <f t="shared" si="86"/>
        <v>0</v>
      </c>
      <c r="AQ1103" s="252">
        <f>+L1103+AF1103-AK1103</f>
        <v>12400000</v>
      </c>
      <c r="AR1103" s="86" t="s">
        <v>115</v>
      </c>
      <c r="AS1103" s="143">
        <v>0</v>
      </c>
      <c r="AT1103" s="203" t="s">
        <v>80</v>
      </c>
      <c r="AU1103" s="248">
        <v>9300000</v>
      </c>
      <c r="AV1103" s="364">
        <f t="shared" si="84"/>
        <v>3100000</v>
      </c>
      <c r="AW1103" s="133">
        <f t="shared" si="85"/>
        <v>0.75</v>
      </c>
      <c r="AX1103" s="201" t="s">
        <v>80</v>
      </c>
      <c r="AY1103" s="86" t="s">
        <v>72</v>
      </c>
      <c r="AZ1103" s="145" t="s">
        <v>16366</v>
      </c>
      <c r="BA1103" s="81" t="s">
        <v>71</v>
      </c>
      <c r="BB1103" s="81" t="s">
        <v>71</v>
      </c>
    </row>
    <row r="1104" spans="2:54" s="296" customFormat="1" ht="15" customHeight="1" x14ac:dyDescent="0.2">
      <c r="B1104" s="247">
        <v>2023</v>
      </c>
      <c r="C1104" s="81">
        <v>891780111</v>
      </c>
      <c r="D1104" s="82" t="s">
        <v>68</v>
      </c>
      <c r="E1104" s="144" t="s">
        <v>16367</v>
      </c>
      <c r="F1104" s="145" t="s">
        <v>16368</v>
      </c>
      <c r="G1104" s="138">
        <v>0</v>
      </c>
      <c r="H1104" s="145"/>
      <c r="I1104" s="86" t="s">
        <v>78</v>
      </c>
      <c r="J1104" s="81" t="s">
        <v>11187</v>
      </c>
      <c r="K1104" s="141" t="s">
        <v>16369</v>
      </c>
      <c r="L1104" s="567">
        <f>VLOOKUP(E1104,'[4]VALOR DE LA ORDEN'!$A:$B,2,FALSE)</f>
        <v>14000000</v>
      </c>
      <c r="M1104" s="81" t="s">
        <v>73</v>
      </c>
      <c r="N1104" s="145"/>
      <c r="O1104" s="87" t="s">
        <v>12499</v>
      </c>
      <c r="P1104" s="87">
        <v>1143224044</v>
      </c>
      <c r="Q1104" s="150">
        <v>97</v>
      </c>
      <c r="R1104" s="169">
        <v>44950</v>
      </c>
      <c r="S1104" s="248">
        <v>1089907678</v>
      </c>
      <c r="T1104" s="169">
        <v>45148</v>
      </c>
      <c r="U1104" s="566">
        <f>L1104</f>
        <v>14000000</v>
      </c>
      <c r="V1104" s="86" t="s">
        <v>70</v>
      </c>
      <c r="W1104" s="481">
        <v>1082870070</v>
      </c>
      <c r="X1104" s="87" t="s">
        <v>12418</v>
      </c>
      <c r="Y1104" s="145"/>
      <c r="Z1104" s="201">
        <v>45148</v>
      </c>
      <c r="AA1104" s="201">
        <v>45148</v>
      </c>
      <c r="AB1104" s="201" t="s">
        <v>80</v>
      </c>
      <c r="AC1104" s="201">
        <v>45260</v>
      </c>
      <c r="AD1104" s="150">
        <f t="shared" si="82"/>
        <v>112</v>
      </c>
      <c r="AE1104" s="150">
        <v>0</v>
      </c>
      <c r="AF1104" s="567">
        <v>0</v>
      </c>
      <c r="AG1104" s="150">
        <v>0</v>
      </c>
      <c r="AH1104" s="156" t="s">
        <v>80</v>
      </c>
      <c r="AI1104" s="150">
        <f t="shared" si="83"/>
        <v>0</v>
      </c>
      <c r="AJ1104" s="143">
        <v>0</v>
      </c>
      <c r="AK1104" s="248">
        <v>0</v>
      </c>
      <c r="AL1104" s="86" t="s">
        <v>80</v>
      </c>
      <c r="AM1104" s="150">
        <v>0</v>
      </c>
      <c r="AN1104" s="169" t="s">
        <v>80</v>
      </c>
      <c r="AO1104" s="169" t="s">
        <v>80</v>
      </c>
      <c r="AP1104" s="150">
        <f t="shared" si="86"/>
        <v>0</v>
      </c>
      <c r="AQ1104" s="252">
        <f>+L1104+AF1104-AK1104</f>
        <v>14000000</v>
      </c>
      <c r="AR1104" s="86" t="s">
        <v>115</v>
      </c>
      <c r="AS1104" s="143">
        <v>0</v>
      </c>
      <c r="AT1104" s="203" t="s">
        <v>80</v>
      </c>
      <c r="AU1104" s="248">
        <v>10500000</v>
      </c>
      <c r="AV1104" s="364">
        <f t="shared" si="84"/>
        <v>3500000</v>
      </c>
      <c r="AW1104" s="133">
        <f t="shared" si="85"/>
        <v>0.75</v>
      </c>
      <c r="AX1104" s="201" t="s">
        <v>80</v>
      </c>
      <c r="AY1104" s="86" t="s">
        <v>72</v>
      </c>
      <c r="AZ1104" s="145" t="s">
        <v>16370</v>
      </c>
      <c r="BA1104" s="81" t="s">
        <v>71</v>
      </c>
      <c r="BB1104" s="81" t="s">
        <v>71</v>
      </c>
    </row>
    <row r="1105" spans="2:54" s="296" customFormat="1" ht="15" customHeight="1" x14ac:dyDescent="0.2">
      <c r="B1105" s="247">
        <v>2023</v>
      </c>
      <c r="C1105" s="81">
        <v>891780111</v>
      </c>
      <c r="D1105" s="82" t="s">
        <v>68</v>
      </c>
      <c r="E1105" s="144" t="s">
        <v>16371</v>
      </c>
      <c r="F1105" s="145" t="s">
        <v>16372</v>
      </c>
      <c r="G1105" s="138">
        <v>0</v>
      </c>
      <c r="H1105" s="145"/>
      <c r="I1105" s="86" t="s">
        <v>78</v>
      </c>
      <c r="J1105" s="81" t="s">
        <v>1527</v>
      </c>
      <c r="K1105" s="141" t="s">
        <v>15795</v>
      </c>
      <c r="L1105" s="567">
        <f>VLOOKUP(E1105,'[4]VALOR DE LA ORDEN'!$A:$B,2,FALSE)</f>
        <v>8800000</v>
      </c>
      <c r="M1105" s="81" t="s">
        <v>73</v>
      </c>
      <c r="N1105" s="145"/>
      <c r="O1105" s="87" t="s">
        <v>16373</v>
      </c>
      <c r="P1105" s="87">
        <v>1082925224</v>
      </c>
      <c r="Q1105" s="150">
        <v>1683</v>
      </c>
      <c r="R1105" s="169">
        <v>45142</v>
      </c>
      <c r="S1105" s="252">
        <v>1969350000</v>
      </c>
      <c r="T1105" s="169">
        <v>45149</v>
      </c>
      <c r="U1105" s="566">
        <f>L1105</f>
        <v>8800000</v>
      </c>
      <c r="V1105" s="86" t="s">
        <v>70</v>
      </c>
      <c r="W1105" s="143">
        <v>36557666</v>
      </c>
      <c r="X1105" s="87" t="s">
        <v>9555</v>
      </c>
      <c r="Y1105" s="145"/>
      <c r="Z1105" s="201">
        <v>45149</v>
      </c>
      <c r="AA1105" s="201">
        <v>45149</v>
      </c>
      <c r="AB1105" s="201" t="s">
        <v>80</v>
      </c>
      <c r="AC1105" s="201">
        <v>45260</v>
      </c>
      <c r="AD1105" s="150">
        <f t="shared" si="82"/>
        <v>111</v>
      </c>
      <c r="AE1105" s="150">
        <v>0</v>
      </c>
      <c r="AF1105" s="567">
        <v>0</v>
      </c>
      <c r="AG1105" s="150">
        <v>0</v>
      </c>
      <c r="AH1105" s="156" t="s">
        <v>80</v>
      </c>
      <c r="AI1105" s="150">
        <f t="shared" si="83"/>
        <v>0</v>
      </c>
      <c r="AJ1105" s="143">
        <v>0</v>
      </c>
      <c r="AK1105" s="248">
        <v>0</v>
      </c>
      <c r="AL1105" s="86" t="s">
        <v>80</v>
      </c>
      <c r="AM1105" s="150">
        <v>0</v>
      </c>
      <c r="AN1105" s="169" t="s">
        <v>80</v>
      </c>
      <c r="AO1105" s="169" t="s">
        <v>80</v>
      </c>
      <c r="AP1105" s="150">
        <f t="shared" si="86"/>
        <v>0</v>
      </c>
      <c r="AQ1105" s="252">
        <f>+L1105+AF1105-AK1105</f>
        <v>8800000</v>
      </c>
      <c r="AR1105" s="86" t="s">
        <v>115</v>
      </c>
      <c r="AS1105" s="143">
        <v>0</v>
      </c>
      <c r="AT1105" s="203" t="s">
        <v>80</v>
      </c>
      <c r="AU1105" s="248">
        <v>6600000</v>
      </c>
      <c r="AV1105" s="364">
        <f t="shared" si="84"/>
        <v>2200000</v>
      </c>
      <c r="AW1105" s="133">
        <f t="shared" si="85"/>
        <v>0.75</v>
      </c>
      <c r="AX1105" s="201" t="s">
        <v>80</v>
      </c>
      <c r="AY1105" s="86" t="s">
        <v>72</v>
      </c>
      <c r="AZ1105" s="145" t="s">
        <v>16374</v>
      </c>
      <c r="BA1105" s="81" t="s">
        <v>71</v>
      </c>
      <c r="BB1105" s="81" t="s">
        <v>71</v>
      </c>
    </row>
    <row r="1106" spans="2:54" s="296" customFormat="1" ht="15" customHeight="1" x14ac:dyDescent="0.2">
      <c r="B1106" s="247">
        <v>2023</v>
      </c>
      <c r="C1106" s="81">
        <v>891780111</v>
      </c>
      <c r="D1106" s="82" t="s">
        <v>68</v>
      </c>
      <c r="E1106" s="144" t="s">
        <v>16375</v>
      </c>
      <c r="F1106" s="145" t="s">
        <v>16376</v>
      </c>
      <c r="G1106" s="138">
        <v>0</v>
      </c>
      <c r="H1106" s="145"/>
      <c r="I1106" s="86" t="s">
        <v>78</v>
      </c>
      <c r="J1106" s="81" t="s">
        <v>1527</v>
      </c>
      <c r="K1106" s="141" t="s">
        <v>14658</v>
      </c>
      <c r="L1106" s="567">
        <f>VLOOKUP(E1106,'[4]VALOR DE LA ORDEN'!$A:$B,2,FALSE)</f>
        <v>8800000</v>
      </c>
      <c r="M1106" s="81" t="s">
        <v>73</v>
      </c>
      <c r="N1106" s="145"/>
      <c r="O1106" s="87" t="s">
        <v>16377</v>
      </c>
      <c r="P1106" s="87">
        <v>1007537880</v>
      </c>
      <c r="Q1106" s="150">
        <v>1683</v>
      </c>
      <c r="R1106" s="169">
        <v>45142</v>
      </c>
      <c r="S1106" s="252">
        <v>1969350000</v>
      </c>
      <c r="T1106" s="169">
        <v>45149</v>
      </c>
      <c r="U1106" s="566">
        <f>L1106</f>
        <v>8800000</v>
      </c>
      <c r="V1106" s="86" t="s">
        <v>70</v>
      </c>
      <c r="W1106" s="143">
        <v>36557666</v>
      </c>
      <c r="X1106" s="87" t="s">
        <v>9555</v>
      </c>
      <c r="Y1106" s="145"/>
      <c r="Z1106" s="201">
        <v>45149</v>
      </c>
      <c r="AA1106" s="201">
        <v>45149</v>
      </c>
      <c r="AB1106" s="201" t="s">
        <v>80</v>
      </c>
      <c r="AC1106" s="201">
        <v>45260</v>
      </c>
      <c r="AD1106" s="150">
        <f t="shared" si="82"/>
        <v>111</v>
      </c>
      <c r="AE1106" s="150">
        <v>0</v>
      </c>
      <c r="AF1106" s="567">
        <v>0</v>
      </c>
      <c r="AG1106" s="150">
        <v>0</v>
      </c>
      <c r="AH1106" s="156" t="s">
        <v>80</v>
      </c>
      <c r="AI1106" s="150">
        <f t="shared" si="83"/>
        <v>0</v>
      </c>
      <c r="AJ1106" s="143">
        <v>0</v>
      </c>
      <c r="AK1106" s="248">
        <v>0</v>
      </c>
      <c r="AL1106" s="86" t="s">
        <v>80</v>
      </c>
      <c r="AM1106" s="150">
        <v>0</v>
      </c>
      <c r="AN1106" s="169" t="s">
        <v>80</v>
      </c>
      <c r="AO1106" s="169" t="s">
        <v>80</v>
      </c>
      <c r="AP1106" s="150">
        <f t="shared" si="86"/>
        <v>0</v>
      </c>
      <c r="AQ1106" s="252">
        <f>+L1106+AF1106-AK1106</f>
        <v>8800000</v>
      </c>
      <c r="AR1106" s="86" t="s">
        <v>115</v>
      </c>
      <c r="AS1106" s="143">
        <v>0</v>
      </c>
      <c r="AT1106" s="203" t="s">
        <v>80</v>
      </c>
      <c r="AU1106" s="248">
        <v>6600000</v>
      </c>
      <c r="AV1106" s="364">
        <f t="shared" si="84"/>
        <v>2200000</v>
      </c>
      <c r="AW1106" s="133">
        <f t="shared" si="85"/>
        <v>0.75</v>
      </c>
      <c r="AX1106" s="201" t="s">
        <v>80</v>
      </c>
      <c r="AY1106" s="86" t="s">
        <v>72</v>
      </c>
      <c r="AZ1106" s="145" t="s">
        <v>16378</v>
      </c>
      <c r="BA1106" s="81" t="s">
        <v>71</v>
      </c>
      <c r="BB1106" s="81" t="s">
        <v>71</v>
      </c>
    </row>
    <row r="1107" spans="2:54" s="296" customFormat="1" ht="15" customHeight="1" x14ac:dyDescent="0.2">
      <c r="B1107" s="247">
        <v>2023</v>
      </c>
      <c r="C1107" s="81">
        <v>891780111</v>
      </c>
      <c r="D1107" s="82" t="s">
        <v>68</v>
      </c>
      <c r="E1107" s="144" t="s">
        <v>16379</v>
      </c>
      <c r="F1107" s="145" t="s">
        <v>16380</v>
      </c>
      <c r="G1107" s="138">
        <v>0</v>
      </c>
      <c r="H1107" s="145"/>
      <c r="I1107" s="86" t="s">
        <v>78</v>
      </c>
      <c r="J1107" s="81" t="s">
        <v>1527</v>
      </c>
      <c r="K1107" s="141" t="s">
        <v>16381</v>
      </c>
      <c r="L1107" s="567">
        <f>VLOOKUP(E1107,'[4]VALOR DE LA ORDEN'!$A:$B,2,FALSE)</f>
        <v>8800000</v>
      </c>
      <c r="M1107" s="81" t="s">
        <v>73</v>
      </c>
      <c r="N1107" s="145"/>
      <c r="O1107" s="87" t="s">
        <v>13863</v>
      </c>
      <c r="P1107" s="87">
        <v>57443455</v>
      </c>
      <c r="Q1107" s="150">
        <v>1683</v>
      </c>
      <c r="R1107" s="169">
        <v>45142</v>
      </c>
      <c r="S1107" s="252">
        <v>1969350000</v>
      </c>
      <c r="T1107" s="169">
        <v>45149</v>
      </c>
      <c r="U1107" s="566">
        <f>L1107</f>
        <v>8800000</v>
      </c>
      <c r="V1107" s="86" t="s">
        <v>70</v>
      </c>
      <c r="W1107" s="143">
        <v>36557666</v>
      </c>
      <c r="X1107" s="87" t="s">
        <v>9555</v>
      </c>
      <c r="Y1107" s="145"/>
      <c r="Z1107" s="201">
        <v>45149</v>
      </c>
      <c r="AA1107" s="201">
        <v>45149</v>
      </c>
      <c r="AB1107" s="201" t="s">
        <v>80</v>
      </c>
      <c r="AC1107" s="201">
        <v>45260</v>
      </c>
      <c r="AD1107" s="150">
        <f t="shared" si="82"/>
        <v>111</v>
      </c>
      <c r="AE1107" s="150">
        <v>0</v>
      </c>
      <c r="AF1107" s="567">
        <v>0</v>
      </c>
      <c r="AG1107" s="150">
        <v>0</v>
      </c>
      <c r="AH1107" s="156" t="s">
        <v>80</v>
      </c>
      <c r="AI1107" s="150">
        <f t="shared" si="83"/>
        <v>0</v>
      </c>
      <c r="AJ1107" s="143">
        <v>0</v>
      </c>
      <c r="AK1107" s="248">
        <v>0</v>
      </c>
      <c r="AL1107" s="86" t="s">
        <v>80</v>
      </c>
      <c r="AM1107" s="150">
        <v>0</v>
      </c>
      <c r="AN1107" s="169" t="s">
        <v>80</v>
      </c>
      <c r="AO1107" s="169" t="s">
        <v>80</v>
      </c>
      <c r="AP1107" s="150">
        <f t="shared" si="86"/>
        <v>0</v>
      </c>
      <c r="AQ1107" s="252">
        <f>+L1107+AF1107-AK1107</f>
        <v>8800000</v>
      </c>
      <c r="AR1107" s="86" t="s">
        <v>115</v>
      </c>
      <c r="AS1107" s="143">
        <v>0</v>
      </c>
      <c r="AT1107" s="203" t="s">
        <v>80</v>
      </c>
      <c r="AU1107" s="248">
        <v>6600000</v>
      </c>
      <c r="AV1107" s="364">
        <f t="shared" si="84"/>
        <v>2200000</v>
      </c>
      <c r="AW1107" s="133">
        <f t="shared" si="85"/>
        <v>0.75</v>
      </c>
      <c r="AX1107" s="201" t="s">
        <v>80</v>
      </c>
      <c r="AY1107" s="86" t="s">
        <v>72</v>
      </c>
      <c r="AZ1107" s="145" t="s">
        <v>16382</v>
      </c>
      <c r="BA1107" s="81" t="s">
        <v>71</v>
      </c>
      <c r="BB1107" s="81" t="s">
        <v>71</v>
      </c>
    </row>
    <row r="1108" spans="2:54" s="296" customFormat="1" ht="15" customHeight="1" x14ac:dyDescent="0.2">
      <c r="B1108" s="247">
        <v>2023</v>
      </c>
      <c r="C1108" s="81">
        <v>891780111</v>
      </c>
      <c r="D1108" s="82" t="s">
        <v>68</v>
      </c>
      <c r="E1108" s="144" t="s">
        <v>16383</v>
      </c>
      <c r="F1108" s="145" t="s">
        <v>16384</v>
      </c>
      <c r="G1108" s="138">
        <v>0</v>
      </c>
      <c r="H1108" s="145"/>
      <c r="I1108" s="86" t="s">
        <v>78</v>
      </c>
      <c r="J1108" s="81" t="s">
        <v>1527</v>
      </c>
      <c r="K1108" s="141" t="s">
        <v>16385</v>
      </c>
      <c r="L1108" s="567">
        <f>VLOOKUP(E1108,'[4]VALOR DE LA ORDEN'!$A:$B,2,FALSE)</f>
        <v>18000000</v>
      </c>
      <c r="M1108" s="81" t="s">
        <v>73</v>
      </c>
      <c r="N1108" s="145"/>
      <c r="O1108" s="87" t="s">
        <v>9465</v>
      </c>
      <c r="P1108" s="87">
        <v>7143983</v>
      </c>
      <c r="Q1108" s="150">
        <v>1683</v>
      </c>
      <c r="R1108" s="169">
        <v>45142</v>
      </c>
      <c r="S1108" s="252">
        <v>1969350000</v>
      </c>
      <c r="T1108" s="169">
        <v>45149</v>
      </c>
      <c r="U1108" s="566">
        <f>L1108</f>
        <v>18000000</v>
      </c>
      <c r="V1108" s="86" t="s">
        <v>70</v>
      </c>
      <c r="W1108" s="481">
        <v>1082976788</v>
      </c>
      <c r="X1108" s="87" t="s">
        <v>9561</v>
      </c>
      <c r="Y1108" s="145"/>
      <c r="Z1108" s="201">
        <v>45149</v>
      </c>
      <c r="AA1108" s="201">
        <v>45149</v>
      </c>
      <c r="AB1108" s="201" t="s">
        <v>80</v>
      </c>
      <c r="AC1108" s="201">
        <v>45260</v>
      </c>
      <c r="AD1108" s="150">
        <f t="shared" si="82"/>
        <v>111</v>
      </c>
      <c r="AE1108" s="150">
        <v>0</v>
      </c>
      <c r="AF1108" s="567">
        <v>0</v>
      </c>
      <c r="AG1108" s="150">
        <v>0</v>
      </c>
      <c r="AH1108" s="156" t="s">
        <v>80</v>
      </c>
      <c r="AI1108" s="150">
        <f t="shared" si="83"/>
        <v>0</v>
      </c>
      <c r="AJ1108" s="143">
        <v>0</v>
      </c>
      <c r="AK1108" s="248">
        <v>0</v>
      </c>
      <c r="AL1108" s="86" t="s">
        <v>80</v>
      </c>
      <c r="AM1108" s="150">
        <v>0</v>
      </c>
      <c r="AN1108" s="169" t="s">
        <v>80</v>
      </c>
      <c r="AO1108" s="169" t="s">
        <v>80</v>
      </c>
      <c r="AP1108" s="150">
        <f t="shared" si="86"/>
        <v>0</v>
      </c>
      <c r="AQ1108" s="252">
        <f>+L1108+AF1108-AK1108</f>
        <v>18000000</v>
      </c>
      <c r="AR1108" s="86" t="s">
        <v>115</v>
      </c>
      <c r="AS1108" s="143">
        <v>0</v>
      </c>
      <c r="AT1108" s="203" t="s">
        <v>80</v>
      </c>
      <c r="AU1108" s="248">
        <v>13500000</v>
      </c>
      <c r="AV1108" s="364">
        <f t="shared" si="84"/>
        <v>4500000</v>
      </c>
      <c r="AW1108" s="133">
        <f t="shared" si="85"/>
        <v>0.75</v>
      </c>
      <c r="AX1108" s="201" t="s">
        <v>80</v>
      </c>
      <c r="AY1108" s="86" t="s">
        <v>72</v>
      </c>
      <c r="AZ1108" s="145" t="s">
        <v>16386</v>
      </c>
      <c r="BA1108" s="81" t="s">
        <v>71</v>
      </c>
      <c r="BB1108" s="81" t="s">
        <v>71</v>
      </c>
    </row>
    <row r="1109" spans="2:54" s="296" customFormat="1" ht="15" customHeight="1" x14ac:dyDescent="0.2">
      <c r="B1109" s="247">
        <v>2023</v>
      </c>
      <c r="C1109" s="81">
        <v>891780111</v>
      </c>
      <c r="D1109" s="82" t="s">
        <v>68</v>
      </c>
      <c r="E1109" s="144" t="s">
        <v>16387</v>
      </c>
      <c r="F1109" s="145" t="s">
        <v>16388</v>
      </c>
      <c r="G1109" s="138">
        <v>0</v>
      </c>
      <c r="H1109" s="145"/>
      <c r="I1109" s="86" t="s">
        <v>78</v>
      </c>
      <c r="J1109" s="81" t="s">
        <v>1527</v>
      </c>
      <c r="K1109" s="141" t="s">
        <v>16389</v>
      </c>
      <c r="L1109" s="567">
        <f>VLOOKUP(E1109,'[4]VALOR DE LA ORDEN'!$A:$B,2,FALSE)</f>
        <v>8800000</v>
      </c>
      <c r="M1109" s="81" t="s">
        <v>73</v>
      </c>
      <c r="N1109" s="145"/>
      <c r="O1109" s="87" t="s">
        <v>13893</v>
      </c>
      <c r="P1109" s="87">
        <v>73376946</v>
      </c>
      <c r="Q1109" s="150">
        <v>1683</v>
      </c>
      <c r="R1109" s="169">
        <v>45142</v>
      </c>
      <c r="S1109" s="252">
        <v>1969350000</v>
      </c>
      <c r="T1109" s="169">
        <v>45149</v>
      </c>
      <c r="U1109" s="566">
        <f>L1109</f>
        <v>8800000</v>
      </c>
      <c r="V1109" s="86" t="s">
        <v>70</v>
      </c>
      <c r="W1109" s="143">
        <v>85152695</v>
      </c>
      <c r="X1109" s="87" t="s">
        <v>12193</v>
      </c>
      <c r="Y1109" s="145"/>
      <c r="Z1109" s="201">
        <v>45149</v>
      </c>
      <c r="AA1109" s="201">
        <v>45149</v>
      </c>
      <c r="AB1109" s="201" t="s">
        <v>80</v>
      </c>
      <c r="AC1109" s="201">
        <v>45260</v>
      </c>
      <c r="AD1109" s="150">
        <f t="shared" si="82"/>
        <v>111</v>
      </c>
      <c r="AE1109" s="150">
        <v>0</v>
      </c>
      <c r="AF1109" s="567">
        <v>0</v>
      </c>
      <c r="AG1109" s="150">
        <v>0</v>
      </c>
      <c r="AH1109" s="156" t="s">
        <v>80</v>
      </c>
      <c r="AI1109" s="150">
        <f t="shared" si="83"/>
        <v>0</v>
      </c>
      <c r="AJ1109" s="143">
        <v>0</v>
      </c>
      <c r="AK1109" s="248">
        <v>0</v>
      </c>
      <c r="AL1109" s="86" t="s">
        <v>80</v>
      </c>
      <c r="AM1109" s="150">
        <v>0</v>
      </c>
      <c r="AN1109" s="169" t="s">
        <v>80</v>
      </c>
      <c r="AO1109" s="169" t="s">
        <v>80</v>
      </c>
      <c r="AP1109" s="150">
        <f t="shared" si="86"/>
        <v>0</v>
      </c>
      <c r="AQ1109" s="252">
        <f>+L1109+AF1109-AK1109</f>
        <v>8800000</v>
      </c>
      <c r="AR1109" s="86" t="s">
        <v>115</v>
      </c>
      <c r="AS1109" s="143">
        <v>0</v>
      </c>
      <c r="AT1109" s="203" t="s">
        <v>80</v>
      </c>
      <c r="AU1109" s="248">
        <v>6600000</v>
      </c>
      <c r="AV1109" s="364">
        <f t="shared" si="84"/>
        <v>2200000</v>
      </c>
      <c r="AW1109" s="133">
        <f t="shared" si="85"/>
        <v>0.75</v>
      </c>
      <c r="AX1109" s="201" t="s">
        <v>80</v>
      </c>
      <c r="AY1109" s="86" t="s">
        <v>72</v>
      </c>
      <c r="AZ1109" s="145" t="s">
        <v>16390</v>
      </c>
      <c r="BA1109" s="81" t="s">
        <v>71</v>
      </c>
      <c r="BB1109" s="81" t="s">
        <v>71</v>
      </c>
    </row>
    <row r="1110" spans="2:54" s="296" customFormat="1" ht="15" customHeight="1" x14ac:dyDescent="0.2">
      <c r="B1110" s="247">
        <v>2023</v>
      </c>
      <c r="C1110" s="81">
        <v>891780111</v>
      </c>
      <c r="D1110" s="82" t="s">
        <v>68</v>
      </c>
      <c r="E1110" s="144" t="s">
        <v>16391</v>
      </c>
      <c r="F1110" s="145" t="s">
        <v>16392</v>
      </c>
      <c r="G1110" s="138">
        <v>0</v>
      </c>
      <c r="H1110" s="145"/>
      <c r="I1110" s="86" t="s">
        <v>78</v>
      </c>
      <c r="J1110" s="81" t="s">
        <v>1527</v>
      </c>
      <c r="K1110" s="141" t="s">
        <v>16393</v>
      </c>
      <c r="L1110" s="567">
        <f>VLOOKUP(E1110,'[4]VALOR DE LA ORDEN'!$A:$B,2,FALSE)</f>
        <v>8800000</v>
      </c>
      <c r="M1110" s="81" t="s">
        <v>73</v>
      </c>
      <c r="N1110" s="145"/>
      <c r="O1110" s="87" t="s">
        <v>13478</v>
      </c>
      <c r="P1110" s="87">
        <v>1235240254</v>
      </c>
      <c r="Q1110" s="150">
        <v>1683</v>
      </c>
      <c r="R1110" s="169">
        <v>45142</v>
      </c>
      <c r="S1110" s="252">
        <v>1969350000</v>
      </c>
      <c r="T1110" s="169">
        <v>45149</v>
      </c>
      <c r="U1110" s="566">
        <f>L1110</f>
        <v>8800000</v>
      </c>
      <c r="V1110" s="86" t="s">
        <v>70</v>
      </c>
      <c r="W1110" s="143">
        <v>85152695</v>
      </c>
      <c r="X1110" s="87" t="s">
        <v>12193</v>
      </c>
      <c r="Y1110" s="145"/>
      <c r="Z1110" s="201">
        <v>45149</v>
      </c>
      <c r="AA1110" s="201">
        <v>45149</v>
      </c>
      <c r="AB1110" s="201" t="s">
        <v>80</v>
      </c>
      <c r="AC1110" s="201">
        <v>45260</v>
      </c>
      <c r="AD1110" s="150">
        <f t="shared" si="82"/>
        <v>111</v>
      </c>
      <c r="AE1110" s="150">
        <v>0</v>
      </c>
      <c r="AF1110" s="567">
        <v>0</v>
      </c>
      <c r="AG1110" s="150">
        <v>0</v>
      </c>
      <c r="AH1110" s="156" t="s">
        <v>80</v>
      </c>
      <c r="AI1110" s="150">
        <f t="shared" si="83"/>
        <v>0</v>
      </c>
      <c r="AJ1110" s="143">
        <v>0</v>
      </c>
      <c r="AK1110" s="248">
        <v>0</v>
      </c>
      <c r="AL1110" s="86" t="s">
        <v>80</v>
      </c>
      <c r="AM1110" s="150">
        <v>0</v>
      </c>
      <c r="AN1110" s="169" t="s">
        <v>80</v>
      </c>
      <c r="AO1110" s="169" t="s">
        <v>80</v>
      </c>
      <c r="AP1110" s="150">
        <f t="shared" si="86"/>
        <v>0</v>
      </c>
      <c r="AQ1110" s="252">
        <f>+L1110+AF1110-AK1110</f>
        <v>8800000</v>
      </c>
      <c r="AR1110" s="86" t="s">
        <v>115</v>
      </c>
      <c r="AS1110" s="143">
        <v>0</v>
      </c>
      <c r="AT1110" s="203" t="s">
        <v>80</v>
      </c>
      <c r="AU1110" s="248">
        <v>6600000</v>
      </c>
      <c r="AV1110" s="364">
        <f t="shared" si="84"/>
        <v>2200000</v>
      </c>
      <c r="AW1110" s="133">
        <f t="shared" si="85"/>
        <v>0.75</v>
      </c>
      <c r="AX1110" s="201" t="s">
        <v>80</v>
      </c>
      <c r="AY1110" s="86" t="s">
        <v>72</v>
      </c>
      <c r="AZ1110" s="145" t="s">
        <v>16394</v>
      </c>
      <c r="BA1110" s="81" t="s">
        <v>71</v>
      </c>
      <c r="BB1110" s="81" t="s">
        <v>71</v>
      </c>
    </row>
    <row r="1111" spans="2:54" s="296" customFormat="1" ht="15" customHeight="1" x14ac:dyDescent="0.2">
      <c r="B1111" s="247">
        <v>2023</v>
      </c>
      <c r="C1111" s="81">
        <v>891780111</v>
      </c>
      <c r="D1111" s="82" t="s">
        <v>68</v>
      </c>
      <c r="E1111" s="144" t="s">
        <v>16395</v>
      </c>
      <c r="F1111" s="145" t="s">
        <v>16396</v>
      </c>
      <c r="G1111" s="138">
        <v>0</v>
      </c>
      <c r="H1111" s="145"/>
      <c r="I1111" s="86" t="s">
        <v>78</v>
      </c>
      <c r="J1111" s="81" t="s">
        <v>1527</v>
      </c>
      <c r="K1111" s="141" t="s">
        <v>16397</v>
      </c>
      <c r="L1111" s="567">
        <f>VLOOKUP(E1111,'[4]VALOR DE LA ORDEN'!$A:$B,2,FALSE)</f>
        <v>8800000</v>
      </c>
      <c r="M1111" s="81" t="s">
        <v>73</v>
      </c>
      <c r="N1111" s="145"/>
      <c r="O1111" s="87" t="s">
        <v>13425</v>
      </c>
      <c r="P1111" s="87">
        <v>85153365</v>
      </c>
      <c r="Q1111" s="150">
        <v>1683</v>
      </c>
      <c r="R1111" s="169">
        <v>45142</v>
      </c>
      <c r="S1111" s="252">
        <v>1969350000</v>
      </c>
      <c r="T1111" s="169">
        <v>45149</v>
      </c>
      <c r="U1111" s="566">
        <f>L1111</f>
        <v>8800000</v>
      </c>
      <c r="V1111" s="86" t="s">
        <v>70</v>
      </c>
      <c r="W1111" s="143">
        <v>85152695</v>
      </c>
      <c r="X1111" s="87" t="s">
        <v>12193</v>
      </c>
      <c r="Y1111" s="145"/>
      <c r="Z1111" s="201">
        <v>45149</v>
      </c>
      <c r="AA1111" s="201">
        <v>45149</v>
      </c>
      <c r="AB1111" s="201" t="s">
        <v>80</v>
      </c>
      <c r="AC1111" s="201">
        <v>45260</v>
      </c>
      <c r="AD1111" s="150">
        <f t="shared" si="82"/>
        <v>111</v>
      </c>
      <c r="AE1111" s="150">
        <v>0</v>
      </c>
      <c r="AF1111" s="567">
        <v>0</v>
      </c>
      <c r="AG1111" s="150">
        <v>0</v>
      </c>
      <c r="AH1111" s="156" t="s">
        <v>80</v>
      </c>
      <c r="AI1111" s="150">
        <f t="shared" si="83"/>
        <v>0</v>
      </c>
      <c r="AJ1111" s="143">
        <v>0</v>
      </c>
      <c r="AK1111" s="248">
        <v>0</v>
      </c>
      <c r="AL1111" s="86" t="s">
        <v>80</v>
      </c>
      <c r="AM1111" s="150">
        <v>0</v>
      </c>
      <c r="AN1111" s="169" t="s">
        <v>80</v>
      </c>
      <c r="AO1111" s="169" t="s">
        <v>80</v>
      </c>
      <c r="AP1111" s="150">
        <f t="shared" si="86"/>
        <v>0</v>
      </c>
      <c r="AQ1111" s="252">
        <f>+L1111+AF1111-AK1111</f>
        <v>8800000</v>
      </c>
      <c r="AR1111" s="86" t="s">
        <v>115</v>
      </c>
      <c r="AS1111" s="143">
        <v>0</v>
      </c>
      <c r="AT1111" s="203" t="s">
        <v>80</v>
      </c>
      <c r="AU1111" s="248">
        <v>6600000</v>
      </c>
      <c r="AV1111" s="364">
        <f t="shared" si="84"/>
        <v>2200000</v>
      </c>
      <c r="AW1111" s="133">
        <f t="shared" si="85"/>
        <v>0.75</v>
      </c>
      <c r="AX1111" s="201" t="s">
        <v>80</v>
      </c>
      <c r="AY1111" s="86" t="s">
        <v>72</v>
      </c>
      <c r="AZ1111" s="145" t="s">
        <v>16398</v>
      </c>
      <c r="BA1111" s="81" t="s">
        <v>71</v>
      </c>
      <c r="BB1111" s="81" t="s">
        <v>71</v>
      </c>
    </row>
    <row r="1112" spans="2:54" s="296" customFormat="1" ht="15" customHeight="1" x14ac:dyDescent="0.2">
      <c r="B1112" s="247">
        <v>2023</v>
      </c>
      <c r="C1112" s="81">
        <v>891780111</v>
      </c>
      <c r="D1112" s="82" t="s">
        <v>68</v>
      </c>
      <c r="E1112" s="144" t="s">
        <v>16399</v>
      </c>
      <c r="F1112" s="145" t="s">
        <v>16400</v>
      </c>
      <c r="G1112" s="138">
        <v>0</v>
      </c>
      <c r="H1112" s="145"/>
      <c r="I1112" s="86" t="s">
        <v>78</v>
      </c>
      <c r="J1112" s="81" t="s">
        <v>1527</v>
      </c>
      <c r="K1112" s="141" t="s">
        <v>16401</v>
      </c>
      <c r="L1112" s="567">
        <f>VLOOKUP(E1112,'[4]VALOR DE LA ORDEN'!$A:$B,2,FALSE)</f>
        <v>13600000</v>
      </c>
      <c r="M1112" s="81" t="s">
        <v>73</v>
      </c>
      <c r="N1112" s="145"/>
      <c r="O1112" s="87" t="s">
        <v>13488</v>
      </c>
      <c r="P1112" s="87">
        <v>1085038618</v>
      </c>
      <c r="Q1112" s="150">
        <v>1683</v>
      </c>
      <c r="R1112" s="169">
        <v>45142</v>
      </c>
      <c r="S1112" s="252">
        <v>1969350000</v>
      </c>
      <c r="T1112" s="169">
        <v>45149</v>
      </c>
      <c r="U1112" s="566">
        <f>L1112</f>
        <v>13600000</v>
      </c>
      <c r="V1112" s="86" t="s">
        <v>70</v>
      </c>
      <c r="W1112" s="143">
        <v>36718996</v>
      </c>
      <c r="X1112" s="87" t="s">
        <v>11828</v>
      </c>
      <c r="Y1112" s="145"/>
      <c r="Z1112" s="201">
        <v>45149</v>
      </c>
      <c r="AA1112" s="201">
        <v>45149</v>
      </c>
      <c r="AB1112" s="201" t="s">
        <v>80</v>
      </c>
      <c r="AC1112" s="201">
        <v>45260</v>
      </c>
      <c r="AD1112" s="150">
        <f t="shared" si="82"/>
        <v>111</v>
      </c>
      <c r="AE1112" s="150">
        <v>0</v>
      </c>
      <c r="AF1112" s="567">
        <v>0</v>
      </c>
      <c r="AG1112" s="150">
        <v>0</v>
      </c>
      <c r="AH1112" s="156" t="s">
        <v>80</v>
      </c>
      <c r="AI1112" s="150">
        <f t="shared" si="83"/>
        <v>0</v>
      </c>
      <c r="AJ1112" s="143">
        <v>0</v>
      </c>
      <c r="AK1112" s="248">
        <v>0</v>
      </c>
      <c r="AL1112" s="86" t="s">
        <v>80</v>
      </c>
      <c r="AM1112" s="150">
        <v>0</v>
      </c>
      <c r="AN1112" s="169" t="s">
        <v>80</v>
      </c>
      <c r="AO1112" s="169" t="s">
        <v>80</v>
      </c>
      <c r="AP1112" s="150">
        <f t="shared" si="86"/>
        <v>0</v>
      </c>
      <c r="AQ1112" s="252">
        <f>+L1112+AF1112-AK1112</f>
        <v>13600000</v>
      </c>
      <c r="AR1112" s="86" t="s">
        <v>115</v>
      </c>
      <c r="AS1112" s="143">
        <v>0</v>
      </c>
      <c r="AT1112" s="203" t="s">
        <v>80</v>
      </c>
      <c r="AU1112" s="248">
        <v>10200000</v>
      </c>
      <c r="AV1112" s="364">
        <f t="shared" si="84"/>
        <v>3400000</v>
      </c>
      <c r="AW1112" s="133">
        <f t="shared" si="85"/>
        <v>0.75</v>
      </c>
      <c r="AX1112" s="201" t="s">
        <v>80</v>
      </c>
      <c r="AY1112" s="86" t="s">
        <v>72</v>
      </c>
      <c r="AZ1112" s="145" t="s">
        <v>16402</v>
      </c>
      <c r="BA1112" s="81" t="s">
        <v>71</v>
      </c>
      <c r="BB1112" s="81" t="s">
        <v>71</v>
      </c>
    </row>
    <row r="1113" spans="2:54" s="296" customFormat="1" ht="15" customHeight="1" x14ac:dyDescent="0.2">
      <c r="B1113" s="247">
        <v>2023</v>
      </c>
      <c r="C1113" s="81">
        <v>891780111</v>
      </c>
      <c r="D1113" s="82" t="s">
        <v>68</v>
      </c>
      <c r="E1113" s="144" t="s">
        <v>16403</v>
      </c>
      <c r="F1113" s="145" t="s">
        <v>16404</v>
      </c>
      <c r="G1113" s="138">
        <v>0</v>
      </c>
      <c r="H1113" s="145"/>
      <c r="I1113" s="86" t="s">
        <v>78</v>
      </c>
      <c r="J1113" s="81" t="s">
        <v>1527</v>
      </c>
      <c r="K1113" s="141" t="s">
        <v>16405</v>
      </c>
      <c r="L1113" s="567">
        <f>VLOOKUP(E1113,'[4]VALOR DE LA ORDEN'!$A:$B,2,FALSE)</f>
        <v>11200000</v>
      </c>
      <c r="M1113" s="81" t="s">
        <v>73</v>
      </c>
      <c r="N1113" s="145"/>
      <c r="O1113" s="87" t="s">
        <v>13493</v>
      </c>
      <c r="P1113" s="87">
        <v>1082953501</v>
      </c>
      <c r="Q1113" s="150">
        <v>1683</v>
      </c>
      <c r="R1113" s="169">
        <v>45142</v>
      </c>
      <c r="S1113" s="252">
        <v>1969350000</v>
      </c>
      <c r="T1113" s="169">
        <v>45149</v>
      </c>
      <c r="U1113" s="566">
        <f>L1113</f>
        <v>11200000</v>
      </c>
      <c r="V1113" s="86" t="s">
        <v>70</v>
      </c>
      <c r="W1113" s="143">
        <v>30766322</v>
      </c>
      <c r="X1113" s="87" t="s">
        <v>12962</v>
      </c>
      <c r="Y1113" s="145"/>
      <c r="Z1113" s="201">
        <v>45149</v>
      </c>
      <c r="AA1113" s="201">
        <v>45149</v>
      </c>
      <c r="AB1113" s="201" t="s">
        <v>80</v>
      </c>
      <c r="AC1113" s="201">
        <v>45260</v>
      </c>
      <c r="AD1113" s="150">
        <f t="shared" si="82"/>
        <v>111</v>
      </c>
      <c r="AE1113" s="150">
        <v>0</v>
      </c>
      <c r="AF1113" s="567">
        <v>0</v>
      </c>
      <c r="AG1113" s="150">
        <v>0</v>
      </c>
      <c r="AH1113" s="156" t="s">
        <v>80</v>
      </c>
      <c r="AI1113" s="150">
        <f t="shared" si="83"/>
        <v>0</v>
      </c>
      <c r="AJ1113" s="143">
        <v>0</v>
      </c>
      <c r="AK1113" s="248">
        <v>0</v>
      </c>
      <c r="AL1113" s="86" t="s">
        <v>80</v>
      </c>
      <c r="AM1113" s="150">
        <v>0</v>
      </c>
      <c r="AN1113" s="169" t="s">
        <v>80</v>
      </c>
      <c r="AO1113" s="169" t="s">
        <v>80</v>
      </c>
      <c r="AP1113" s="150">
        <f t="shared" si="86"/>
        <v>0</v>
      </c>
      <c r="AQ1113" s="252">
        <f>+L1113+AF1113-AK1113</f>
        <v>11200000</v>
      </c>
      <c r="AR1113" s="86" t="s">
        <v>115</v>
      </c>
      <c r="AS1113" s="143">
        <v>0</v>
      </c>
      <c r="AT1113" s="203" t="s">
        <v>80</v>
      </c>
      <c r="AU1113" s="248">
        <v>8400000</v>
      </c>
      <c r="AV1113" s="364">
        <f t="shared" si="84"/>
        <v>2800000</v>
      </c>
      <c r="AW1113" s="133">
        <f t="shared" si="85"/>
        <v>0.75</v>
      </c>
      <c r="AX1113" s="201" t="s">
        <v>80</v>
      </c>
      <c r="AY1113" s="86" t="s">
        <v>72</v>
      </c>
      <c r="AZ1113" s="145" t="s">
        <v>16406</v>
      </c>
      <c r="BA1113" s="81" t="s">
        <v>71</v>
      </c>
      <c r="BB1113" s="81" t="s">
        <v>71</v>
      </c>
    </row>
    <row r="1114" spans="2:54" s="296" customFormat="1" ht="15" customHeight="1" x14ac:dyDescent="0.2">
      <c r="B1114" s="247">
        <v>2023</v>
      </c>
      <c r="C1114" s="81">
        <v>891780111</v>
      </c>
      <c r="D1114" s="82" t="s">
        <v>68</v>
      </c>
      <c r="E1114" s="144" t="s">
        <v>16407</v>
      </c>
      <c r="F1114" s="145" t="s">
        <v>16408</v>
      </c>
      <c r="G1114" s="138">
        <v>0</v>
      </c>
      <c r="H1114" s="145"/>
      <c r="I1114" s="86" t="s">
        <v>78</v>
      </c>
      <c r="J1114" s="81" t="s">
        <v>1527</v>
      </c>
      <c r="K1114" s="141" t="s">
        <v>16409</v>
      </c>
      <c r="L1114" s="567">
        <f>VLOOKUP(E1114,'[4]VALOR DE LA ORDEN'!$A:$B,2,FALSE)</f>
        <v>12400000</v>
      </c>
      <c r="M1114" s="81" t="s">
        <v>73</v>
      </c>
      <c r="N1114" s="145"/>
      <c r="O1114" s="87" t="s">
        <v>14313</v>
      </c>
      <c r="P1114" s="87">
        <v>17805883</v>
      </c>
      <c r="Q1114" s="150">
        <v>1683</v>
      </c>
      <c r="R1114" s="169">
        <v>45142</v>
      </c>
      <c r="S1114" s="252">
        <v>1969350000</v>
      </c>
      <c r="T1114" s="169">
        <v>45149</v>
      </c>
      <c r="U1114" s="566">
        <f>L1114</f>
        <v>12400000</v>
      </c>
      <c r="V1114" s="86" t="s">
        <v>70</v>
      </c>
      <c r="W1114" s="143">
        <v>85449357</v>
      </c>
      <c r="X1114" s="87" t="s">
        <v>11662</v>
      </c>
      <c r="Y1114" s="145"/>
      <c r="Z1114" s="201">
        <v>45149</v>
      </c>
      <c r="AA1114" s="201">
        <v>45149</v>
      </c>
      <c r="AB1114" s="201" t="s">
        <v>80</v>
      </c>
      <c r="AC1114" s="201">
        <v>45260</v>
      </c>
      <c r="AD1114" s="150">
        <f t="shared" si="82"/>
        <v>111</v>
      </c>
      <c r="AE1114" s="150">
        <v>0</v>
      </c>
      <c r="AF1114" s="567">
        <v>0</v>
      </c>
      <c r="AG1114" s="150">
        <v>0</v>
      </c>
      <c r="AH1114" s="156" t="s">
        <v>80</v>
      </c>
      <c r="AI1114" s="150">
        <f t="shared" si="83"/>
        <v>0</v>
      </c>
      <c r="AJ1114" s="143">
        <v>0</v>
      </c>
      <c r="AK1114" s="248">
        <v>0</v>
      </c>
      <c r="AL1114" s="86" t="s">
        <v>80</v>
      </c>
      <c r="AM1114" s="150">
        <v>0</v>
      </c>
      <c r="AN1114" s="169" t="s">
        <v>80</v>
      </c>
      <c r="AO1114" s="169" t="s">
        <v>80</v>
      </c>
      <c r="AP1114" s="150">
        <f t="shared" si="86"/>
        <v>0</v>
      </c>
      <c r="AQ1114" s="252">
        <f>+L1114+AF1114-AK1114</f>
        <v>12400000</v>
      </c>
      <c r="AR1114" s="86" t="s">
        <v>115</v>
      </c>
      <c r="AS1114" s="143">
        <v>0</v>
      </c>
      <c r="AT1114" s="203" t="s">
        <v>80</v>
      </c>
      <c r="AU1114" s="248">
        <v>6200000</v>
      </c>
      <c r="AV1114" s="364">
        <f t="shared" si="84"/>
        <v>6200000</v>
      </c>
      <c r="AW1114" s="133">
        <f t="shared" si="85"/>
        <v>0.5</v>
      </c>
      <c r="AX1114" s="201" t="s">
        <v>80</v>
      </c>
      <c r="AY1114" s="86" t="s">
        <v>72</v>
      </c>
      <c r="AZ1114" s="145" t="s">
        <v>16410</v>
      </c>
      <c r="BA1114" s="81" t="s">
        <v>71</v>
      </c>
      <c r="BB1114" s="81" t="s">
        <v>71</v>
      </c>
    </row>
    <row r="1115" spans="2:54" s="296" customFormat="1" ht="15" customHeight="1" x14ac:dyDescent="0.2">
      <c r="B1115" s="247">
        <v>2023</v>
      </c>
      <c r="C1115" s="81">
        <v>891780111</v>
      </c>
      <c r="D1115" s="82" t="s">
        <v>68</v>
      </c>
      <c r="E1115" s="144" t="s">
        <v>16411</v>
      </c>
      <c r="F1115" s="145" t="s">
        <v>16412</v>
      </c>
      <c r="G1115" s="138">
        <v>0</v>
      </c>
      <c r="H1115" s="145"/>
      <c r="I1115" s="86" t="s">
        <v>78</v>
      </c>
      <c r="J1115" s="81" t="s">
        <v>1527</v>
      </c>
      <c r="K1115" s="141" t="s">
        <v>16413</v>
      </c>
      <c r="L1115" s="567">
        <f>VLOOKUP(E1115,'[4]VALOR DE LA ORDEN'!$A:$B,2,FALSE)</f>
        <v>11200000</v>
      </c>
      <c r="M1115" s="81" t="s">
        <v>73</v>
      </c>
      <c r="N1115" s="145"/>
      <c r="O1115" s="87" t="s">
        <v>14250</v>
      </c>
      <c r="P1115" s="87">
        <v>1082945799</v>
      </c>
      <c r="Q1115" s="150">
        <v>1683</v>
      </c>
      <c r="R1115" s="169">
        <v>45142</v>
      </c>
      <c r="S1115" s="252">
        <v>1969350000</v>
      </c>
      <c r="T1115" s="169">
        <v>45149</v>
      </c>
      <c r="U1115" s="566">
        <f>L1115</f>
        <v>11200000</v>
      </c>
      <c r="V1115" s="86" t="s">
        <v>70</v>
      </c>
      <c r="W1115" s="143">
        <v>41947381</v>
      </c>
      <c r="X1115" s="87" t="s">
        <v>11521</v>
      </c>
      <c r="Y1115" s="145"/>
      <c r="Z1115" s="201">
        <v>45149</v>
      </c>
      <c r="AA1115" s="201">
        <v>45149</v>
      </c>
      <c r="AB1115" s="201" t="s">
        <v>80</v>
      </c>
      <c r="AC1115" s="201">
        <v>45260</v>
      </c>
      <c r="AD1115" s="150">
        <f t="shared" si="82"/>
        <v>111</v>
      </c>
      <c r="AE1115" s="150">
        <v>0</v>
      </c>
      <c r="AF1115" s="567">
        <v>0</v>
      </c>
      <c r="AG1115" s="150">
        <v>0</v>
      </c>
      <c r="AH1115" s="156" t="s">
        <v>80</v>
      </c>
      <c r="AI1115" s="150">
        <f t="shared" si="83"/>
        <v>0</v>
      </c>
      <c r="AJ1115" s="143">
        <v>0</v>
      </c>
      <c r="AK1115" s="248">
        <v>0</v>
      </c>
      <c r="AL1115" s="86" t="s">
        <v>80</v>
      </c>
      <c r="AM1115" s="150">
        <v>0</v>
      </c>
      <c r="AN1115" s="169" t="s">
        <v>80</v>
      </c>
      <c r="AO1115" s="169" t="s">
        <v>80</v>
      </c>
      <c r="AP1115" s="150">
        <f t="shared" si="86"/>
        <v>0</v>
      </c>
      <c r="AQ1115" s="252">
        <f>+L1115+AF1115-AK1115</f>
        <v>11200000</v>
      </c>
      <c r="AR1115" s="86" t="s">
        <v>115</v>
      </c>
      <c r="AS1115" s="143">
        <v>0</v>
      </c>
      <c r="AT1115" s="203" t="s">
        <v>80</v>
      </c>
      <c r="AU1115" s="248">
        <v>8400000</v>
      </c>
      <c r="AV1115" s="364">
        <f t="shared" si="84"/>
        <v>2800000</v>
      </c>
      <c r="AW1115" s="133">
        <f t="shared" si="85"/>
        <v>0.75</v>
      </c>
      <c r="AX1115" s="201" t="s">
        <v>80</v>
      </c>
      <c r="AY1115" s="86" t="s">
        <v>72</v>
      </c>
      <c r="AZ1115" s="145" t="s">
        <v>16414</v>
      </c>
      <c r="BA1115" s="81" t="s">
        <v>71</v>
      </c>
      <c r="BB1115" s="81" t="s">
        <v>71</v>
      </c>
    </row>
    <row r="1116" spans="2:54" s="296" customFormat="1" ht="15" customHeight="1" x14ac:dyDescent="0.2">
      <c r="B1116" s="247">
        <v>2023</v>
      </c>
      <c r="C1116" s="81">
        <v>891780111</v>
      </c>
      <c r="D1116" s="82" t="s">
        <v>68</v>
      </c>
      <c r="E1116" s="144" t="s">
        <v>16415</v>
      </c>
      <c r="F1116" s="145" t="s">
        <v>16416</v>
      </c>
      <c r="G1116" s="138">
        <v>0</v>
      </c>
      <c r="H1116" s="145"/>
      <c r="I1116" s="86" t="s">
        <v>78</v>
      </c>
      <c r="J1116" s="81" t="s">
        <v>1527</v>
      </c>
      <c r="K1116" s="141" t="s">
        <v>16417</v>
      </c>
      <c r="L1116" s="567">
        <f>VLOOKUP(E1116,'[4]VALOR DE LA ORDEN'!$A:$B,2,FALSE)</f>
        <v>13600000</v>
      </c>
      <c r="M1116" s="81" t="s">
        <v>73</v>
      </c>
      <c r="N1116" s="145"/>
      <c r="O1116" s="87" t="s">
        <v>12361</v>
      </c>
      <c r="P1116" s="87">
        <v>36666112</v>
      </c>
      <c r="Q1116" s="150">
        <v>1683</v>
      </c>
      <c r="R1116" s="169">
        <v>45142</v>
      </c>
      <c r="S1116" s="252">
        <v>1969350000</v>
      </c>
      <c r="T1116" s="169">
        <v>45149</v>
      </c>
      <c r="U1116" s="566">
        <f>L1116</f>
        <v>13600000</v>
      </c>
      <c r="V1116" s="86" t="s">
        <v>70</v>
      </c>
      <c r="W1116" s="143">
        <v>26668285</v>
      </c>
      <c r="X1116" s="87" t="s">
        <v>9520</v>
      </c>
      <c r="Y1116" s="145"/>
      <c r="Z1116" s="201">
        <v>45149</v>
      </c>
      <c r="AA1116" s="201">
        <v>45149</v>
      </c>
      <c r="AB1116" s="201" t="s">
        <v>80</v>
      </c>
      <c r="AC1116" s="201">
        <v>45260</v>
      </c>
      <c r="AD1116" s="150">
        <f t="shared" si="82"/>
        <v>111</v>
      </c>
      <c r="AE1116" s="150">
        <v>0</v>
      </c>
      <c r="AF1116" s="567">
        <v>0</v>
      </c>
      <c r="AG1116" s="150">
        <v>0</v>
      </c>
      <c r="AH1116" s="156" t="s">
        <v>80</v>
      </c>
      <c r="AI1116" s="150">
        <f t="shared" si="83"/>
        <v>0</v>
      </c>
      <c r="AJ1116" s="143">
        <v>0</v>
      </c>
      <c r="AK1116" s="248">
        <v>0</v>
      </c>
      <c r="AL1116" s="86" t="s">
        <v>80</v>
      </c>
      <c r="AM1116" s="150">
        <v>0</v>
      </c>
      <c r="AN1116" s="169" t="s">
        <v>80</v>
      </c>
      <c r="AO1116" s="169" t="s">
        <v>80</v>
      </c>
      <c r="AP1116" s="150">
        <f t="shared" si="86"/>
        <v>0</v>
      </c>
      <c r="AQ1116" s="252">
        <f>+L1116+AF1116-AK1116</f>
        <v>13600000</v>
      </c>
      <c r="AR1116" s="86" t="s">
        <v>115</v>
      </c>
      <c r="AS1116" s="143">
        <v>0</v>
      </c>
      <c r="AT1116" s="203" t="s">
        <v>80</v>
      </c>
      <c r="AU1116" s="248">
        <v>10200000</v>
      </c>
      <c r="AV1116" s="364">
        <f t="shared" si="84"/>
        <v>3400000</v>
      </c>
      <c r="AW1116" s="133">
        <f t="shared" si="85"/>
        <v>0.75</v>
      </c>
      <c r="AX1116" s="201" t="s">
        <v>80</v>
      </c>
      <c r="AY1116" s="86" t="s">
        <v>72</v>
      </c>
      <c r="AZ1116" s="145" t="s">
        <v>16418</v>
      </c>
      <c r="BA1116" s="81" t="s">
        <v>71</v>
      </c>
      <c r="BB1116" s="81" t="s">
        <v>71</v>
      </c>
    </row>
    <row r="1117" spans="2:54" s="296" customFormat="1" ht="15" customHeight="1" x14ac:dyDescent="0.2">
      <c r="B1117" s="247">
        <v>2023</v>
      </c>
      <c r="C1117" s="81">
        <v>891780111</v>
      </c>
      <c r="D1117" s="82" t="s">
        <v>68</v>
      </c>
      <c r="E1117" s="144" t="s">
        <v>16419</v>
      </c>
      <c r="F1117" s="145" t="s">
        <v>16420</v>
      </c>
      <c r="G1117" s="138">
        <v>0</v>
      </c>
      <c r="H1117" s="145"/>
      <c r="I1117" s="86" t="s">
        <v>78</v>
      </c>
      <c r="J1117" s="81" t="s">
        <v>1527</v>
      </c>
      <c r="K1117" s="141" t="s">
        <v>16421</v>
      </c>
      <c r="L1117" s="567">
        <f>VLOOKUP(E1117,'[4]VALOR DE LA ORDEN'!$A:$B,2,FALSE)</f>
        <v>13600000</v>
      </c>
      <c r="M1117" s="81" t="s">
        <v>73</v>
      </c>
      <c r="N1117" s="145"/>
      <c r="O1117" s="87" t="s">
        <v>12282</v>
      </c>
      <c r="P1117" s="87">
        <v>57297861</v>
      </c>
      <c r="Q1117" s="150">
        <v>1683</v>
      </c>
      <c r="R1117" s="169">
        <v>45142</v>
      </c>
      <c r="S1117" s="252">
        <v>1969350000</v>
      </c>
      <c r="T1117" s="169">
        <v>45149</v>
      </c>
      <c r="U1117" s="566">
        <f>L1117</f>
        <v>13600000</v>
      </c>
      <c r="V1117" s="86" t="s">
        <v>70</v>
      </c>
      <c r="W1117" s="143">
        <v>85449357</v>
      </c>
      <c r="X1117" s="87" t="s">
        <v>11662</v>
      </c>
      <c r="Y1117" s="145"/>
      <c r="Z1117" s="201">
        <v>45149</v>
      </c>
      <c r="AA1117" s="201">
        <v>45149</v>
      </c>
      <c r="AB1117" s="201" t="s">
        <v>80</v>
      </c>
      <c r="AC1117" s="201">
        <v>45260</v>
      </c>
      <c r="AD1117" s="150">
        <f t="shared" si="82"/>
        <v>111</v>
      </c>
      <c r="AE1117" s="150">
        <v>0</v>
      </c>
      <c r="AF1117" s="567">
        <v>0</v>
      </c>
      <c r="AG1117" s="150">
        <v>0</v>
      </c>
      <c r="AH1117" s="156" t="s">
        <v>80</v>
      </c>
      <c r="AI1117" s="150">
        <f t="shared" si="83"/>
        <v>0</v>
      </c>
      <c r="AJ1117" s="143">
        <v>0</v>
      </c>
      <c r="AK1117" s="248">
        <v>0</v>
      </c>
      <c r="AL1117" s="86" t="s">
        <v>80</v>
      </c>
      <c r="AM1117" s="150">
        <v>0</v>
      </c>
      <c r="AN1117" s="169" t="s">
        <v>80</v>
      </c>
      <c r="AO1117" s="169" t="s">
        <v>80</v>
      </c>
      <c r="AP1117" s="150">
        <f t="shared" si="86"/>
        <v>0</v>
      </c>
      <c r="AQ1117" s="252">
        <f>+L1117+AF1117-AK1117</f>
        <v>13600000</v>
      </c>
      <c r="AR1117" s="86" t="s">
        <v>115</v>
      </c>
      <c r="AS1117" s="143">
        <v>0</v>
      </c>
      <c r="AT1117" s="203" t="s">
        <v>80</v>
      </c>
      <c r="AU1117" s="248">
        <v>13600000</v>
      </c>
      <c r="AV1117" s="364">
        <f t="shared" si="84"/>
        <v>0</v>
      </c>
      <c r="AW1117" s="133">
        <f t="shared" si="85"/>
        <v>1</v>
      </c>
      <c r="AX1117" s="201" t="s">
        <v>80</v>
      </c>
      <c r="AY1117" s="86" t="s">
        <v>800</v>
      </c>
      <c r="AZ1117" s="145" t="s">
        <v>16422</v>
      </c>
      <c r="BA1117" s="81" t="s">
        <v>71</v>
      </c>
      <c r="BB1117" s="81" t="s">
        <v>71</v>
      </c>
    </row>
    <row r="1118" spans="2:54" s="296" customFormat="1" ht="15" customHeight="1" x14ac:dyDescent="0.2">
      <c r="B1118" s="247">
        <v>2023</v>
      </c>
      <c r="C1118" s="81">
        <v>891780111</v>
      </c>
      <c r="D1118" s="82" t="s">
        <v>68</v>
      </c>
      <c r="E1118" s="144" t="s">
        <v>16423</v>
      </c>
      <c r="F1118" s="145" t="s">
        <v>16424</v>
      </c>
      <c r="G1118" s="138">
        <v>0</v>
      </c>
      <c r="H1118" s="145"/>
      <c r="I1118" s="86" t="s">
        <v>78</v>
      </c>
      <c r="J1118" s="81" t="s">
        <v>1527</v>
      </c>
      <c r="K1118" s="141" t="s">
        <v>16425</v>
      </c>
      <c r="L1118" s="567">
        <f>VLOOKUP(E1118,'[4]VALOR DE LA ORDEN'!$A:$B,2,FALSE)</f>
        <v>11200000</v>
      </c>
      <c r="M1118" s="81" t="s">
        <v>73</v>
      </c>
      <c r="N1118" s="145"/>
      <c r="O1118" s="87" t="s">
        <v>14114</v>
      </c>
      <c r="P1118" s="87">
        <v>1081826586</v>
      </c>
      <c r="Q1118" s="150">
        <v>1683</v>
      </c>
      <c r="R1118" s="169">
        <v>45142</v>
      </c>
      <c r="S1118" s="252">
        <v>1969350000</v>
      </c>
      <c r="T1118" s="169">
        <v>45149</v>
      </c>
      <c r="U1118" s="566">
        <f>L1118</f>
        <v>11200000</v>
      </c>
      <c r="V1118" s="86" t="s">
        <v>70</v>
      </c>
      <c r="W1118" s="143">
        <v>72175281</v>
      </c>
      <c r="X1118" s="87" t="s">
        <v>10639</v>
      </c>
      <c r="Y1118" s="145"/>
      <c r="Z1118" s="201">
        <v>45149</v>
      </c>
      <c r="AA1118" s="201">
        <v>45149</v>
      </c>
      <c r="AB1118" s="201" t="s">
        <v>80</v>
      </c>
      <c r="AC1118" s="201">
        <v>45260</v>
      </c>
      <c r="AD1118" s="150">
        <f t="shared" si="82"/>
        <v>111</v>
      </c>
      <c r="AE1118" s="150">
        <v>0</v>
      </c>
      <c r="AF1118" s="567">
        <v>0</v>
      </c>
      <c r="AG1118" s="150">
        <v>0</v>
      </c>
      <c r="AH1118" s="156" t="s">
        <v>80</v>
      </c>
      <c r="AI1118" s="150">
        <f t="shared" si="83"/>
        <v>0</v>
      </c>
      <c r="AJ1118" s="143">
        <v>0</v>
      </c>
      <c r="AK1118" s="248">
        <v>0</v>
      </c>
      <c r="AL1118" s="86" t="s">
        <v>80</v>
      </c>
      <c r="AM1118" s="150">
        <v>0</v>
      </c>
      <c r="AN1118" s="169" t="s">
        <v>80</v>
      </c>
      <c r="AO1118" s="169" t="s">
        <v>80</v>
      </c>
      <c r="AP1118" s="150">
        <f t="shared" si="86"/>
        <v>0</v>
      </c>
      <c r="AQ1118" s="252">
        <f>+L1118+AF1118-AK1118</f>
        <v>11200000</v>
      </c>
      <c r="AR1118" s="86" t="s">
        <v>115</v>
      </c>
      <c r="AS1118" s="143">
        <v>0</v>
      </c>
      <c r="AT1118" s="203" t="s">
        <v>80</v>
      </c>
      <c r="AU1118" s="248">
        <v>8400000</v>
      </c>
      <c r="AV1118" s="364">
        <f t="shared" si="84"/>
        <v>2800000</v>
      </c>
      <c r="AW1118" s="133">
        <f t="shared" si="85"/>
        <v>0.75</v>
      </c>
      <c r="AX1118" s="201" t="s">
        <v>80</v>
      </c>
      <c r="AY1118" s="86" t="s">
        <v>72</v>
      </c>
      <c r="AZ1118" s="145" t="s">
        <v>16426</v>
      </c>
      <c r="BA1118" s="81" t="s">
        <v>71</v>
      </c>
      <c r="BB1118" s="81" t="s">
        <v>71</v>
      </c>
    </row>
    <row r="1119" spans="2:54" s="296" customFormat="1" ht="15" customHeight="1" x14ac:dyDescent="0.2">
      <c r="B1119" s="247">
        <v>2023</v>
      </c>
      <c r="C1119" s="81">
        <v>891780111</v>
      </c>
      <c r="D1119" s="82" t="s">
        <v>68</v>
      </c>
      <c r="E1119" s="144" t="s">
        <v>16427</v>
      </c>
      <c r="F1119" s="145" t="s">
        <v>16428</v>
      </c>
      <c r="G1119" s="138">
        <v>0</v>
      </c>
      <c r="H1119" s="145"/>
      <c r="I1119" s="86" t="s">
        <v>78</v>
      </c>
      <c r="J1119" s="81" t="s">
        <v>1527</v>
      </c>
      <c r="K1119" s="141" t="s">
        <v>16429</v>
      </c>
      <c r="L1119" s="567">
        <f>VLOOKUP(E1119,'[4]VALOR DE LA ORDEN'!$A:$B,2,FALSE)</f>
        <v>7600000</v>
      </c>
      <c r="M1119" s="81" t="s">
        <v>73</v>
      </c>
      <c r="N1119" s="145"/>
      <c r="O1119" s="87" t="s">
        <v>13878</v>
      </c>
      <c r="P1119" s="87">
        <v>1082410646</v>
      </c>
      <c r="Q1119" s="150">
        <v>1683</v>
      </c>
      <c r="R1119" s="169">
        <v>45142</v>
      </c>
      <c r="S1119" s="252">
        <v>1969350000</v>
      </c>
      <c r="T1119" s="169">
        <v>45149</v>
      </c>
      <c r="U1119" s="566">
        <f>L1119</f>
        <v>7600000</v>
      </c>
      <c r="V1119" s="86" t="s">
        <v>70</v>
      </c>
      <c r="W1119" s="143">
        <v>57297693</v>
      </c>
      <c r="X1119" s="87" t="s">
        <v>14557</v>
      </c>
      <c r="Y1119" s="145"/>
      <c r="Z1119" s="201">
        <v>45149</v>
      </c>
      <c r="AA1119" s="201">
        <v>45149</v>
      </c>
      <c r="AB1119" s="201" t="s">
        <v>80</v>
      </c>
      <c r="AC1119" s="201">
        <v>45260</v>
      </c>
      <c r="AD1119" s="150">
        <f t="shared" si="82"/>
        <v>111</v>
      </c>
      <c r="AE1119" s="150">
        <v>0</v>
      </c>
      <c r="AF1119" s="567">
        <v>0</v>
      </c>
      <c r="AG1119" s="150">
        <v>0</v>
      </c>
      <c r="AH1119" s="156" t="s">
        <v>80</v>
      </c>
      <c r="AI1119" s="150">
        <f t="shared" si="83"/>
        <v>0</v>
      </c>
      <c r="AJ1119" s="143">
        <v>0</v>
      </c>
      <c r="AK1119" s="248">
        <v>0</v>
      </c>
      <c r="AL1119" s="86" t="s">
        <v>80</v>
      </c>
      <c r="AM1119" s="150">
        <v>0</v>
      </c>
      <c r="AN1119" s="169" t="s">
        <v>80</v>
      </c>
      <c r="AO1119" s="169" t="s">
        <v>80</v>
      </c>
      <c r="AP1119" s="150">
        <f t="shared" si="86"/>
        <v>0</v>
      </c>
      <c r="AQ1119" s="252">
        <f>+L1119+AF1119-AK1119</f>
        <v>7600000</v>
      </c>
      <c r="AR1119" s="86" t="s">
        <v>115</v>
      </c>
      <c r="AS1119" s="143">
        <v>0</v>
      </c>
      <c r="AT1119" s="203" t="s">
        <v>80</v>
      </c>
      <c r="AU1119" s="248">
        <v>5700000</v>
      </c>
      <c r="AV1119" s="364">
        <f t="shared" si="84"/>
        <v>1900000</v>
      </c>
      <c r="AW1119" s="133">
        <f t="shared" si="85"/>
        <v>0.75</v>
      </c>
      <c r="AX1119" s="201" t="s">
        <v>80</v>
      </c>
      <c r="AY1119" s="86" t="s">
        <v>72</v>
      </c>
      <c r="AZ1119" s="145" t="s">
        <v>16430</v>
      </c>
      <c r="BA1119" s="81" t="s">
        <v>71</v>
      </c>
      <c r="BB1119" s="81" t="s">
        <v>71</v>
      </c>
    </row>
    <row r="1120" spans="2:54" s="296" customFormat="1" ht="15" customHeight="1" x14ac:dyDescent="0.2">
      <c r="B1120" s="247">
        <v>2023</v>
      </c>
      <c r="C1120" s="81">
        <v>891780111</v>
      </c>
      <c r="D1120" s="82" t="s">
        <v>68</v>
      </c>
      <c r="E1120" s="144" t="s">
        <v>16431</v>
      </c>
      <c r="F1120" s="145" t="s">
        <v>16432</v>
      </c>
      <c r="G1120" s="138">
        <v>0</v>
      </c>
      <c r="H1120" s="145"/>
      <c r="I1120" s="86" t="s">
        <v>78</v>
      </c>
      <c r="J1120" s="81" t="s">
        <v>1527</v>
      </c>
      <c r="K1120" s="141" t="s">
        <v>16433</v>
      </c>
      <c r="L1120" s="567">
        <f>VLOOKUP(E1120,'[4]VALOR DE LA ORDEN'!$A:$B,2,FALSE)</f>
        <v>7600000</v>
      </c>
      <c r="M1120" s="81" t="s">
        <v>73</v>
      </c>
      <c r="N1120" s="145"/>
      <c r="O1120" s="87" t="s">
        <v>13599</v>
      </c>
      <c r="P1120" s="87">
        <v>1082903162</v>
      </c>
      <c r="Q1120" s="150">
        <v>1683</v>
      </c>
      <c r="R1120" s="169">
        <v>45142</v>
      </c>
      <c r="S1120" s="252">
        <v>1969350000</v>
      </c>
      <c r="T1120" s="169">
        <v>45149</v>
      </c>
      <c r="U1120" s="566">
        <f>L1120</f>
        <v>7600000</v>
      </c>
      <c r="V1120" s="86" t="s">
        <v>70</v>
      </c>
      <c r="W1120" s="143">
        <v>57297693</v>
      </c>
      <c r="X1120" s="87" t="s">
        <v>14557</v>
      </c>
      <c r="Y1120" s="145"/>
      <c r="Z1120" s="201">
        <v>45149</v>
      </c>
      <c r="AA1120" s="201">
        <v>45149</v>
      </c>
      <c r="AB1120" s="201" t="s">
        <v>80</v>
      </c>
      <c r="AC1120" s="201">
        <v>45260</v>
      </c>
      <c r="AD1120" s="150">
        <f t="shared" si="82"/>
        <v>111</v>
      </c>
      <c r="AE1120" s="150">
        <v>0</v>
      </c>
      <c r="AF1120" s="567">
        <v>0</v>
      </c>
      <c r="AG1120" s="150">
        <v>0</v>
      </c>
      <c r="AH1120" s="156" t="s">
        <v>80</v>
      </c>
      <c r="AI1120" s="150">
        <f t="shared" si="83"/>
        <v>0</v>
      </c>
      <c r="AJ1120" s="143">
        <v>0</v>
      </c>
      <c r="AK1120" s="248">
        <v>0</v>
      </c>
      <c r="AL1120" s="86" t="s">
        <v>80</v>
      </c>
      <c r="AM1120" s="150">
        <v>0</v>
      </c>
      <c r="AN1120" s="169" t="s">
        <v>80</v>
      </c>
      <c r="AO1120" s="169" t="s">
        <v>80</v>
      </c>
      <c r="AP1120" s="150">
        <f t="shared" si="86"/>
        <v>0</v>
      </c>
      <c r="AQ1120" s="252">
        <f>+L1120+AF1120-AK1120</f>
        <v>7600000</v>
      </c>
      <c r="AR1120" s="86" t="s">
        <v>115</v>
      </c>
      <c r="AS1120" s="143">
        <v>0</v>
      </c>
      <c r="AT1120" s="203" t="s">
        <v>80</v>
      </c>
      <c r="AU1120" s="248">
        <v>5700000</v>
      </c>
      <c r="AV1120" s="364">
        <f t="shared" si="84"/>
        <v>1900000</v>
      </c>
      <c r="AW1120" s="133">
        <f t="shared" si="85"/>
        <v>0.75</v>
      </c>
      <c r="AX1120" s="201" t="s">
        <v>80</v>
      </c>
      <c r="AY1120" s="86" t="s">
        <v>72</v>
      </c>
      <c r="AZ1120" s="145" t="s">
        <v>16434</v>
      </c>
      <c r="BA1120" s="81" t="s">
        <v>71</v>
      </c>
      <c r="BB1120" s="81" t="s">
        <v>71</v>
      </c>
    </row>
    <row r="1121" spans="2:54" s="296" customFormat="1" ht="15" customHeight="1" x14ac:dyDescent="0.2">
      <c r="B1121" s="247">
        <v>2023</v>
      </c>
      <c r="C1121" s="81">
        <v>891780111</v>
      </c>
      <c r="D1121" s="82" t="s">
        <v>68</v>
      </c>
      <c r="E1121" s="144" t="s">
        <v>16435</v>
      </c>
      <c r="F1121" s="145" t="s">
        <v>16436</v>
      </c>
      <c r="G1121" s="138">
        <v>0</v>
      </c>
      <c r="H1121" s="145"/>
      <c r="I1121" s="86" t="s">
        <v>78</v>
      </c>
      <c r="J1121" s="81" t="s">
        <v>1527</v>
      </c>
      <c r="K1121" s="141" t="s">
        <v>16437</v>
      </c>
      <c r="L1121" s="567">
        <f>VLOOKUP(E1121,'[4]VALOR DE LA ORDEN'!$A:$B,2,FALSE)</f>
        <v>11200000</v>
      </c>
      <c r="M1121" s="81" t="s">
        <v>73</v>
      </c>
      <c r="N1121" s="145"/>
      <c r="O1121" s="87" t="s">
        <v>14129</v>
      </c>
      <c r="P1121" s="87">
        <v>1007698184</v>
      </c>
      <c r="Q1121" s="150">
        <v>1683</v>
      </c>
      <c r="R1121" s="169">
        <v>45142</v>
      </c>
      <c r="S1121" s="252">
        <v>1969350000</v>
      </c>
      <c r="T1121" s="169">
        <v>45149</v>
      </c>
      <c r="U1121" s="566">
        <f>L1121</f>
        <v>11200000</v>
      </c>
      <c r="V1121" s="86" t="s">
        <v>70</v>
      </c>
      <c r="W1121" s="143">
        <v>72175281</v>
      </c>
      <c r="X1121" s="87" t="s">
        <v>10639</v>
      </c>
      <c r="Y1121" s="145"/>
      <c r="Z1121" s="201">
        <v>45149</v>
      </c>
      <c r="AA1121" s="201">
        <v>45149</v>
      </c>
      <c r="AB1121" s="201" t="s">
        <v>80</v>
      </c>
      <c r="AC1121" s="201">
        <v>45260</v>
      </c>
      <c r="AD1121" s="150">
        <f t="shared" si="82"/>
        <v>111</v>
      </c>
      <c r="AE1121" s="150">
        <v>0</v>
      </c>
      <c r="AF1121" s="567">
        <v>0</v>
      </c>
      <c r="AG1121" s="150">
        <v>0</v>
      </c>
      <c r="AH1121" s="156" t="s">
        <v>80</v>
      </c>
      <c r="AI1121" s="150">
        <f t="shared" si="83"/>
        <v>0</v>
      </c>
      <c r="AJ1121" s="143">
        <v>0</v>
      </c>
      <c r="AK1121" s="248">
        <v>0</v>
      </c>
      <c r="AL1121" s="86" t="s">
        <v>80</v>
      </c>
      <c r="AM1121" s="150">
        <v>0</v>
      </c>
      <c r="AN1121" s="169" t="s">
        <v>80</v>
      </c>
      <c r="AO1121" s="169" t="s">
        <v>80</v>
      </c>
      <c r="AP1121" s="150">
        <f t="shared" si="86"/>
        <v>0</v>
      </c>
      <c r="AQ1121" s="252">
        <f>+L1121+AF1121-AK1121</f>
        <v>11200000</v>
      </c>
      <c r="AR1121" s="86" t="s">
        <v>115</v>
      </c>
      <c r="AS1121" s="143">
        <v>0</v>
      </c>
      <c r="AT1121" s="203" t="s">
        <v>80</v>
      </c>
      <c r="AU1121" s="248">
        <v>8400000</v>
      </c>
      <c r="AV1121" s="364">
        <f t="shared" si="84"/>
        <v>2800000</v>
      </c>
      <c r="AW1121" s="133">
        <f t="shared" si="85"/>
        <v>0.75</v>
      </c>
      <c r="AX1121" s="201" t="s">
        <v>80</v>
      </c>
      <c r="AY1121" s="86" t="s">
        <v>72</v>
      </c>
      <c r="AZ1121" s="145" t="s">
        <v>16438</v>
      </c>
      <c r="BA1121" s="81" t="s">
        <v>71</v>
      </c>
      <c r="BB1121" s="81" t="s">
        <v>71</v>
      </c>
    </row>
    <row r="1122" spans="2:54" s="296" customFormat="1" ht="15" customHeight="1" x14ac:dyDescent="0.2">
      <c r="B1122" s="247">
        <v>2023</v>
      </c>
      <c r="C1122" s="81">
        <v>891780111</v>
      </c>
      <c r="D1122" s="82" t="s">
        <v>68</v>
      </c>
      <c r="E1122" s="144" t="s">
        <v>16439</v>
      </c>
      <c r="F1122" s="145" t="s">
        <v>16440</v>
      </c>
      <c r="G1122" s="138">
        <v>0</v>
      </c>
      <c r="H1122" s="145"/>
      <c r="I1122" s="86" t="s">
        <v>78</v>
      </c>
      <c r="J1122" s="81" t="s">
        <v>1527</v>
      </c>
      <c r="K1122" s="141" t="s">
        <v>16441</v>
      </c>
      <c r="L1122" s="567">
        <f>VLOOKUP(E1122,'[4]VALOR DE LA ORDEN'!$A:$B,2,FALSE)</f>
        <v>8800000</v>
      </c>
      <c r="M1122" s="81" t="s">
        <v>73</v>
      </c>
      <c r="N1122" s="145"/>
      <c r="O1122" s="87" t="s">
        <v>16442</v>
      </c>
      <c r="P1122" s="87">
        <v>1083041732</v>
      </c>
      <c r="Q1122" s="150">
        <v>1683</v>
      </c>
      <c r="R1122" s="169">
        <v>45142</v>
      </c>
      <c r="S1122" s="252">
        <v>1969350000</v>
      </c>
      <c r="T1122" s="169">
        <v>45152</v>
      </c>
      <c r="U1122" s="566">
        <f>L1122</f>
        <v>8800000</v>
      </c>
      <c r="V1122" s="86" t="s">
        <v>70</v>
      </c>
      <c r="W1122" s="143">
        <v>30766322</v>
      </c>
      <c r="X1122" s="87" t="s">
        <v>12962</v>
      </c>
      <c r="Y1122" s="145"/>
      <c r="Z1122" s="201">
        <v>45152</v>
      </c>
      <c r="AA1122" s="201">
        <v>45152</v>
      </c>
      <c r="AB1122" s="201" t="s">
        <v>80</v>
      </c>
      <c r="AC1122" s="201">
        <v>45260</v>
      </c>
      <c r="AD1122" s="150">
        <f t="shared" si="82"/>
        <v>108</v>
      </c>
      <c r="AE1122" s="150">
        <v>0</v>
      </c>
      <c r="AF1122" s="567">
        <v>0</v>
      </c>
      <c r="AG1122" s="150">
        <v>0</v>
      </c>
      <c r="AH1122" s="156" t="s">
        <v>80</v>
      </c>
      <c r="AI1122" s="150">
        <f t="shared" si="83"/>
        <v>0</v>
      </c>
      <c r="AJ1122" s="143">
        <v>0</v>
      </c>
      <c r="AK1122" s="248">
        <v>0</v>
      </c>
      <c r="AL1122" s="86" t="s">
        <v>80</v>
      </c>
      <c r="AM1122" s="150">
        <v>0</v>
      </c>
      <c r="AN1122" s="169" t="s">
        <v>80</v>
      </c>
      <c r="AO1122" s="169" t="s">
        <v>80</v>
      </c>
      <c r="AP1122" s="150">
        <f t="shared" si="86"/>
        <v>0</v>
      </c>
      <c r="AQ1122" s="252">
        <f>+L1122+AF1122-AK1122</f>
        <v>8800000</v>
      </c>
      <c r="AR1122" s="86" t="s">
        <v>115</v>
      </c>
      <c r="AS1122" s="143">
        <v>0</v>
      </c>
      <c r="AT1122" s="203" t="s">
        <v>80</v>
      </c>
      <c r="AU1122" s="248">
        <v>6600000</v>
      </c>
      <c r="AV1122" s="364">
        <f t="shared" si="84"/>
        <v>2200000</v>
      </c>
      <c r="AW1122" s="133">
        <f t="shared" si="85"/>
        <v>0.75</v>
      </c>
      <c r="AX1122" s="201" t="s">
        <v>80</v>
      </c>
      <c r="AY1122" s="86" t="s">
        <v>72</v>
      </c>
      <c r="AZ1122" s="145" t="s">
        <v>16443</v>
      </c>
      <c r="BA1122" s="81" t="s">
        <v>71</v>
      </c>
      <c r="BB1122" s="81" t="s">
        <v>71</v>
      </c>
    </row>
    <row r="1123" spans="2:54" s="296" customFormat="1" ht="15" customHeight="1" x14ac:dyDescent="0.2">
      <c r="B1123" s="247">
        <v>2023</v>
      </c>
      <c r="C1123" s="81">
        <v>891780111</v>
      </c>
      <c r="D1123" s="82" t="s">
        <v>68</v>
      </c>
      <c r="E1123" s="144" t="s">
        <v>16444</v>
      </c>
      <c r="F1123" s="145" t="s">
        <v>16445</v>
      </c>
      <c r="G1123" s="138">
        <v>0</v>
      </c>
      <c r="H1123" s="145"/>
      <c r="I1123" s="86" t="s">
        <v>78</v>
      </c>
      <c r="J1123" s="81" t="s">
        <v>1527</v>
      </c>
      <c r="K1123" s="141" t="s">
        <v>16446</v>
      </c>
      <c r="L1123" s="567">
        <f>VLOOKUP(E1123,'[4]VALOR DE LA ORDEN'!$A:$B,2,FALSE)</f>
        <v>7600000</v>
      </c>
      <c r="M1123" s="81" t="s">
        <v>73</v>
      </c>
      <c r="N1123" s="145"/>
      <c r="O1123" s="87" t="s">
        <v>13440</v>
      </c>
      <c r="P1123" s="87">
        <v>57465377</v>
      </c>
      <c r="Q1123" s="150">
        <v>1683</v>
      </c>
      <c r="R1123" s="169">
        <v>45142</v>
      </c>
      <c r="S1123" s="252">
        <v>1969350000</v>
      </c>
      <c r="T1123" s="169">
        <v>45152</v>
      </c>
      <c r="U1123" s="566">
        <f>L1123</f>
        <v>7600000</v>
      </c>
      <c r="V1123" s="86" t="s">
        <v>70</v>
      </c>
      <c r="W1123" s="143">
        <v>36726018</v>
      </c>
      <c r="X1123" s="87" t="s">
        <v>12797</v>
      </c>
      <c r="Y1123" s="145"/>
      <c r="Z1123" s="201">
        <v>45152</v>
      </c>
      <c r="AA1123" s="201">
        <v>45152</v>
      </c>
      <c r="AB1123" s="201" t="s">
        <v>80</v>
      </c>
      <c r="AC1123" s="201">
        <v>45260</v>
      </c>
      <c r="AD1123" s="150">
        <f t="shared" si="82"/>
        <v>108</v>
      </c>
      <c r="AE1123" s="150">
        <v>0</v>
      </c>
      <c r="AF1123" s="567">
        <v>0</v>
      </c>
      <c r="AG1123" s="150">
        <v>0</v>
      </c>
      <c r="AH1123" s="156" t="s">
        <v>80</v>
      </c>
      <c r="AI1123" s="150">
        <f t="shared" si="83"/>
        <v>0</v>
      </c>
      <c r="AJ1123" s="143">
        <v>0</v>
      </c>
      <c r="AK1123" s="248">
        <v>0</v>
      </c>
      <c r="AL1123" s="86" t="s">
        <v>80</v>
      </c>
      <c r="AM1123" s="150">
        <v>0</v>
      </c>
      <c r="AN1123" s="169" t="s">
        <v>80</v>
      </c>
      <c r="AO1123" s="169" t="s">
        <v>80</v>
      </c>
      <c r="AP1123" s="150">
        <f t="shared" si="86"/>
        <v>0</v>
      </c>
      <c r="AQ1123" s="252">
        <f>+L1123+AF1123-AK1123</f>
        <v>7600000</v>
      </c>
      <c r="AR1123" s="86" t="s">
        <v>115</v>
      </c>
      <c r="AS1123" s="143">
        <v>0</v>
      </c>
      <c r="AT1123" s="203" t="s">
        <v>80</v>
      </c>
      <c r="AU1123" s="248">
        <v>5700000</v>
      </c>
      <c r="AV1123" s="364">
        <f t="shared" si="84"/>
        <v>1900000</v>
      </c>
      <c r="AW1123" s="133">
        <f t="shared" si="85"/>
        <v>0.75</v>
      </c>
      <c r="AX1123" s="201" t="s">
        <v>80</v>
      </c>
      <c r="AY1123" s="86" t="s">
        <v>72</v>
      </c>
      <c r="AZ1123" s="145" t="s">
        <v>16447</v>
      </c>
      <c r="BA1123" s="81" t="s">
        <v>71</v>
      </c>
      <c r="BB1123" s="81" t="s">
        <v>71</v>
      </c>
    </row>
    <row r="1124" spans="2:54" s="296" customFormat="1" ht="15" customHeight="1" x14ac:dyDescent="0.2">
      <c r="B1124" s="247">
        <v>2023</v>
      </c>
      <c r="C1124" s="81">
        <v>891780111</v>
      </c>
      <c r="D1124" s="82" t="s">
        <v>68</v>
      </c>
      <c r="E1124" s="144" t="s">
        <v>16448</v>
      </c>
      <c r="F1124" s="145" t="s">
        <v>16449</v>
      </c>
      <c r="G1124" s="138">
        <v>0</v>
      </c>
      <c r="H1124" s="145"/>
      <c r="I1124" s="86" t="s">
        <v>78</v>
      </c>
      <c r="J1124" s="81" t="s">
        <v>1527</v>
      </c>
      <c r="K1124" s="141" t="s">
        <v>16450</v>
      </c>
      <c r="L1124" s="567">
        <f>VLOOKUP(E1124,'[4]VALOR DE LA ORDEN'!$A:$B,2,FALSE)</f>
        <v>7600000</v>
      </c>
      <c r="M1124" s="81" t="s">
        <v>73</v>
      </c>
      <c r="N1124" s="145"/>
      <c r="O1124" s="87" t="s">
        <v>14039</v>
      </c>
      <c r="P1124" s="87">
        <v>1083026785</v>
      </c>
      <c r="Q1124" s="150">
        <v>1683</v>
      </c>
      <c r="R1124" s="169">
        <v>45142</v>
      </c>
      <c r="S1124" s="252">
        <v>1969350000</v>
      </c>
      <c r="T1124" s="169">
        <v>45152</v>
      </c>
      <c r="U1124" s="566">
        <f>L1124</f>
        <v>7600000</v>
      </c>
      <c r="V1124" s="86" t="s">
        <v>70</v>
      </c>
      <c r="W1124" s="143">
        <v>41947381</v>
      </c>
      <c r="X1124" s="87" t="s">
        <v>11521</v>
      </c>
      <c r="Y1124" s="145"/>
      <c r="Z1124" s="201">
        <v>45152</v>
      </c>
      <c r="AA1124" s="201">
        <v>45152</v>
      </c>
      <c r="AB1124" s="201" t="s">
        <v>80</v>
      </c>
      <c r="AC1124" s="201">
        <v>45260</v>
      </c>
      <c r="AD1124" s="150">
        <f t="shared" si="82"/>
        <v>108</v>
      </c>
      <c r="AE1124" s="150">
        <v>0</v>
      </c>
      <c r="AF1124" s="567">
        <v>0</v>
      </c>
      <c r="AG1124" s="150">
        <v>0</v>
      </c>
      <c r="AH1124" s="156" t="s">
        <v>80</v>
      </c>
      <c r="AI1124" s="150">
        <f t="shared" si="83"/>
        <v>0</v>
      </c>
      <c r="AJ1124" s="143">
        <v>0</v>
      </c>
      <c r="AK1124" s="248">
        <v>0</v>
      </c>
      <c r="AL1124" s="86" t="s">
        <v>80</v>
      </c>
      <c r="AM1124" s="150">
        <v>0</v>
      </c>
      <c r="AN1124" s="169" t="s">
        <v>80</v>
      </c>
      <c r="AO1124" s="169" t="s">
        <v>80</v>
      </c>
      <c r="AP1124" s="150">
        <f t="shared" si="86"/>
        <v>0</v>
      </c>
      <c r="AQ1124" s="252">
        <f>+L1124+AF1124-AK1124</f>
        <v>7600000</v>
      </c>
      <c r="AR1124" s="86" t="s">
        <v>115</v>
      </c>
      <c r="AS1124" s="143">
        <v>0</v>
      </c>
      <c r="AT1124" s="203" t="s">
        <v>80</v>
      </c>
      <c r="AU1124" s="248">
        <v>3800000</v>
      </c>
      <c r="AV1124" s="364">
        <f t="shared" si="84"/>
        <v>3800000</v>
      </c>
      <c r="AW1124" s="133">
        <f t="shared" si="85"/>
        <v>0.5</v>
      </c>
      <c r="AX1124" s="201" t="s">
        <v>80</v>
      </c>
      <c r="AY1124" s="86" t="s">
        <v>72</v>
      </c>
      <c r="AZ1124" s="145" t="s">
        <v>16451</v>
      </c>
      <c r="BA1124" s="81" t="s">
        <v>71</v>
      </c>
      <c r="BB1124" s="81" t="s">
        <v>71</v>
      </c>
    </row>
    <row r="1125" spans="2:54" s="296" customFormat="1" ht="15" customHeight="1" x14ac:dyDescent="0.2">
      <c r="B1125" s="247">
        <v>2023</v>
      </c>
      <c r="C1125" s="81">
        <v>891780111</v>
      </c>
      <c r="D1125" s="82" t="s">
        <v>68</v>
      </c>
      <c r="E1125" s="144" t="s">
        <v>16452</v>
      </c>
      <c r="F1125" s="145" t="s">
        <v>16453</v>
      </c>
      <c r="G1125" s="138">
        <v>0</v>
      </c>
      <c r="H1125" s="145"/>
      <c r="I1125" s="86" t="s">
        <v>78</v>
      </c>
      <c r="J1125" s="81" t="s">
        <v>1527</v>
      </c>
      <c r="K1125" s="141" t="s">
        <v>16454</v>
      </c>
      <c r="L1125" s="567">
        <f>VLOOKUP(E1125,'[4]VALOR DE LA ORDEN'!$A:$B,2,FALSE)</f>
        <v>12400000</v>
      </c>
      <c r="M1125" s="81" t="s">
        <v>73</v>
      </c>
      <c r="N1125" s="145"/>
      <c r="O1125" s="87" t="s">
        <v>12115</v>
      </c>
      <c r="P1125" s="87">
        <v>85155379</v>
      </c>
      <c r="Q1125" s="150">
        <v>1683</v>
      </c>
      <c r="R1125" s="169">
        <v>45142</v>
      </c>
      <c r="S1125" s="252">
        <v>1969350000</v>
      </c>
      <c r="T1125" s="169">
        <v>45152</v>
      </c>
      <c r="U1125" s="566">
        <f>L1125</f>
        <v>12400000</v>
      </c>
      <c r="V1125" s="86" t="s">
        <v>70</v>
      </c>
      <c r="W1125" s="150">
        <v>85465146</v>
      </c>
      <c r="X1125" s="87" t="s">
        <v>11756</v>
      </c>
      <c r="Y1125" s="145"/>
      <c r="Z1125" s="201">
        <v>45152</v>
      </c>
      <c r="AA1125" s="201">
        <v>45152</v>
      </c>
      <c r="AB1125" s="201" t="s">
        <v>80</v>
      </c>
      <c r="AC1125" s="201">
        <v>45260</v>
      </c>
      <c r="AD1125" s="150">
        <f t="shared" si="82"/>
        <v>108</v>
      </c>
      <c r="AE1125" s="150">
        <v>0</v>
      </c>
      <c r="AF1125" s="567">
        <v>0</v>
      </c>
      <c r="AG1125" s="150">
        <v>0</v>
      </c>
      <c r="AH1125" s="156" t="s">
        <v>80</v>
      </c>
      <c r="AI1125" s="150">
        <f t="shared" si="83"/>
        <v>0</v>
      </c>
      <c r="AJ1125" s="143">
        <v>0</v>
      </c>
      <c r="AK1125" s="248">
        <v>0</v>
      </c>
      <c r="AL1125" s="86" t="s">
        <v>80</v>
      </c>
      <c r="AM1125" s="150">
        <v>0</v>
      </c>
      <c r="AN1125" s="169" t="s">
        <v>80</v>
      </c>
      <c r="AO1125" s="169" t="s">
        <v>80</v>
      </c>
      <c r="AP1125" s="150">
        <f t="shared" si="86"/>
        <v>0</v>
      </c>
      <c r="AQ1125" s="252">
        <f>+L1125+AF1125-AK1125</f>
        <v>12400000</v>
      </c>
      <c r="AR1125" s="86" t="s">
        <v>115</v>
      </c>
      <c r="AS1125" s="143">
        <v>0</v>
      </c>
      <c r="AT1125" s="203" t="s">
        <v>80</v>
      </c>
      <c r="AU1125" s="248">
        <v>9300000</v>
      </c>
      <c r="AV1125" s="364">
        <f t="shared" si="84"/>
        <v>3100000</v>
      </c>
      <c r="AW1125" s="133">
        <f t="shared" si="85"/>
        <v>0.75</v>
      </c>
      <c r="AX1125" s="201" t="s">
        <v>80</v>
      </c>
      <c r="AY1125" s="86" t="s">
        <v>72</v>
      </c>
      <c r="AZ1125" s="145" t="s">
        <v>16455</v>
      </c>
      <c r="BA1125" s="81" t="s">
        <v>71</v>
      </c>
      <c r="BB1125" s="81" t="s">
        <v>71</v>
      </c>
    </row>
    <row r="1126" spans="2:54" s="296" customFormat="1" ht="15" customHeight="1" x14ac:dyDescent="0.2">
      <c r="B1126" s="247">
        <v>2023</v>
      </c>
      <c r="C1126" s="81">
        <v>891780111</v>
      </c>
      <c r="D1126" s="82" t="s">
        <v>68</v>
      </c>
      <c r="E1126" s="144" t="s">
        <v>16456</v>
      </c>
      <c r="F1126" s="145" t="s">
        <v>16457</v>
      </c>
      <c r="G1126" s="138">
        <v>0</v>
      </c>
      <c r="H1126" s="145"/>
      <c r="I1126" s="86" t="s">
        <v>78</v>
      </c>
      <c r="J1126" s="81" t="s">
        <v>1527</v>
      </c>
      <c r="K1126" s="141" t="s">
        <v>16232</v>
      </c>
      <c r="L1126" s="567">
        <f>VLOOKUP(E1126,'[4]VALOR DE LA ORDEN'!$A:$B,2,FALSE)</f>
        <v>7600000</v>
      </c>
      <c r="M1126" s="81" t="s">
        <v>73</v>
      </c>
      <c r="N1126" s="145"/>
      <c r="O1126" s="87" t="s">
        <v>14186</v>
      </c>
      <c r="P1126" s="87">
        <v>1082888690</v>
      </c>
      <c r="Q1126" s="150">
        <v>1683</v>
      </c>
      <c r="R1126" s="169">
        <v>45142</v>
      </c>
      <c r="S1126" s="252">
        <v>1969350000</v>
      </c>
      <c r="T1126" s="169">
        <v>45152</v>
      </c>
      <c r="U1126" s="566">
        <f>L1126</f>
        <v>7600000</v>
      </c>
      <c r="V1126" s="86" t="s">
        <v>70</v>
      </c>
      <c r="W1126" s="143">
        <v>7633817</v>
      </c>
      <c r="X1126" s="87" t="s">
        <v>10035</v>
      </c>
      <c r="Y1126" s="145"/>
      <c r="Z1126" s="201">
        <v>45152</v>
      </c>
      <c r="AA1126" s="201">
        <v>45152</v>
      </c>
      <c r="AB1126" s="201" t="s">
        <v>80</v>
      </c>
      <c r="AC1126" s="201">
        <v>45260</v>
      </c>
      <c r="AD1126" s="150">
        <f t="shared" si="82"/>
        <v>108</v>
      </c>
      <c r="AE1126" s="150">
        <v>0</v>
      </c>
      <c r="AF1126" s="567">
        <v>0</v>
      </c>
      <c r="AG1126" s="150">
        <v>0</v>
      </c>
      <c r="AH1126" s="156" t="s">
        <v>80</v>
      </c>
      <c r="AI1126" s="150">
        <f t="shared" si="83"/>
        <v>0</v>
      </c>
      <c r="AJ1126" s="143">
        <v>0</v>
      </c>
      <c r="AK1126" s="248">
        <v>0</v>
      </c>
      <c r="AL1126" s="86" t="s">
        <v>80</v>
      </c>
      <c r="AM1126" s="150">
        <v>0</v>
      </c>
      <c r="AN1126" s="169" t="s">
        <v>80</v>
      </c>
      <c r="AO1126" s="169" t="s">
        <v>80</v>
      </c>
      <c r="AP1126" s="150">
        <f t="shared" si="86"/>
        <v>0</v>
      </c>
      <c r="AQ1126" s="252">
        <f>+L1126+AF1126-AK1126</f>
        <v>7600000</v>
      </c>
      <c r="AR1126" s="86" t="s">
        <v>115</v>
      </c>
      <c r="AS1126" s="143">
        <v>0</v>
      </c>
      <c r="AT1126" s="203" t="s">
        <v>80</v>
      </c>
      <c r="AU1126" s="248">
        <v>5700000</v>
      </c>
      <c r="AV1126" s="364">
        <f t="shared" si="84"/>
        <v>1900000</v>
      </c>
      <c r="AW1126" s="133">
        <f t="shared" si="85"/>
        <v>0.75</v>
      </c>
      <c r="AX1126" s="201" t="s">
        <v>80</v>
      </c>
      <c r="AY1126" s="86" t="s">
        <v>72</v>
      </c>
      <c r="AZ1126" s="145" t="s">
        <v>16458</v>
      </c>
      <c r="BA1126" s="81" t="s">
        <v>71</v>
      </c>
      <c r="BB1126" s="81" t="s">
        <v>71</v>
      </c>
    </row>
    <row r="1127" spans="2:54" s="296" customFormat="1" ht="15" customHeight="1" x14ac:dyDescent="0.2">
      <c r="B1127" s="247">
        <v>2023</v>
      </c>
      <c r="C1127" s="81">
        <v>891780111</v>
      </c>
      <c r="D1127" s="82" t="s">
        <v>68</v>
      </c>
      <c r="E1127" s="144" t="s">
        <v>16459</v>
      </c>
      <c r="F1127" s="145" t="s">
        <v>16460</v>
      </c>
      <c r="G1127" s="138">
        <v>0</v>
      </c>
      <c r="H1127" s="145"/>
      <c r="I1127" s="86" t="s">
        <v>78</v>
      </c>
      <c r="J1127" s="81" t="s">
        <v>1527</v>
      </c>
      <c r="K1127" s="141" t="s">
        <v>16461</v>
      </c>
      <c r="L1127" s="567">
        <f>VLOOKUP(E1127,'[4]VALOR DE LA ORDEN'!$A:$B,2,FALSE)</f>
        <v>8800000</v>
      </c>
      <c r="M1127" s="81" t="s">
        <v>73</v>
      </c>
      <c r="N1127" s="145"/>
      <c r="O1127" s="87" t="s">
        <v>13208</v>
      </c>
      <c r="P1127" s="87">
        <v>1082476913</v>
      </c>
      <c r="Q1127" s="150">
        <v>1683</v>
      </c>
      <c r="R1127" s="169">
        <v>45142</v>
      </c>
      <c r="S1127" s="252">
        <v>1969350000</v>
      </c>
      <c r="T1127" s="169">
        <v>45152</v>
      </c>
      <c r="U1127" s="566">
        <f>L1127</f>
        <v>8800000</v>
      </c>
      <c r="V1127" s="86" t="s">
        <v>70</v>
      </c>
      <c r="W1127" s="143">
        <v>1083432808</v>
      </c>
      <c r="X1127" s="87" t="s">
        <v>13209</v>
      </c>
      <c r="Y1127" s="145"/>
      <c r="Z1127" s="201">
        <v>45152</v>
      </c>
      <c r="AA1127" s="201">
        <v>45152</v>
      </c>
      <c r="AB1127" s="201" t="s">
        <v>80</v>
      </c>
      <c r="AC1127" s="201">
        <v>45260</v>
      </c>
      <c r="AD1127" s="150">
        <f t="shared" si="82"/>
        <v>108</v>
      </c>
      <c r="AE1127" s="150">
        <v>0</v>
      </c>
      <c r="AF1127" s="567">
        <v>0</v>
      </c>
      <c r="AG1127" s="150">
        <v>0</v>
      </c>
      <c r="AH1127" s="156" t="s">
        <v>80</v>
      </c>
      <c r="AI1127" s="150">
        <f t="shared" si="83"/>
        <v>0</v>
      </c>
      <c r="AJ1127" s="143">
        <v>0</v>
      </c>
      <c r="AK1127" s="248">
        <v>0</v>
      </c>
      <c r="AL1127" s="86" t="s">
        <v>80</v>
      </c>
      <c r="AM1127" s="150">
        <v>0</v>
      </c>
      <c r="AN1127" s="169" t="s">
        <v>80</v>
      </c>
      <c r="AO1127" s="169" t="s">
        <v>80</v>
      </c>
      <c r="AP1127" s="150">
        <f t="shared" si="86"/>
        <v>0</v>
      </c>
      <c r="AQ1127" s="252">
        <f>+L1127+AF1127-AK1127</f>
        <v>8800000</v>
      </c>
      <c r="AR1127" s="86" t="s">
        <v>115</v>
      </c>
      <c r="AS1127" s="143">
        <v>0</v>
      </c>
      <c r="AT1127" s="203" t="s">
        <v>80</v>
      </c>
      <c r="AU1127" s="248">
        <v>6600000</v>
      </c>
      <c r="AV1127" s="364">
        <f t="shared" si="84"/>
        <v>2200000</v>
      </c>
      <c r="AW1127" s="133">
        <f t="shared" si="85"/>
        <v>0.75</v>
      </c>
      <c r="AX1127" s="201" t="s">
        <v>80</v>
      </c>
      <c r="AY1127" s="86" t="s">
        <v>72</v>
      </c>
      <c r="AZ1127" s="145" t="s">
        <v>16462</v>
      </c>
      <c r="BA1127" s="81" t="s">
        <v>71</v>
      </c>
      <c r="BB1127" s="81" t="s">
        <v>71</v>
      </c>
    </row>
    <row r="1128" spans="2:54" s="296" customFormat="1" ht="15" customHeight="1" x14ac:dyDescent="0.2">
      <c r="B1128" s="247">
        <v>2023</v>
      </c>
      <c r="C1128" s="81">
        <v>891780111</v>
      </c>
      <c r="D1128" s="82" t="s">
        <v>68</v>
      </c>
      <c r="E1128" s="144" t="s">
        <v>16463</v>
      </c>
      <c r="F1128" s="145" t="s">
        <v>16464</v>
      </c>
      <c r="G1128" s="138">
        <v>0</v>
      </c>
      <c r="H1128" s="145"/>
      <c r="I1128" s="86" t="s">
        <v>78</v>
      </c>
      <c r="J1128" s="81" t="s">
        <v>1527</v>
      </c>
      <c r="K1128" s="141" t="s">
        <v>16465</v>
      </c>
      <c r="L1128" s="567">
        <f>VLOOKUP(E1128,'[4]VALOR DE LA ORDEN'!$A:$B,2,FALSE)</f>
        <v>12400000</v>
      </c>
      <c r="M1128" s="81" t="s">
        <v>73</v>
      </c>
      <c r="N1128" s="145"/>
      <c r="O1128" s="87" t="s">
        <v>11902</v>
      </c>
      <c r="P1128" s="87">
        <v>1143142377</v>
      </c>
      <c r="Q1128" s="150">
        <v>1683</v>
      </c>
      <c r="R1128" s="169">
        <v>45142</v>
      </c>
      <c r="S1128" s="252">
        <v>1969350000</v>
      </c>
      <c r="T1128" s="169">
        <v>45152</v>
      </c>
      <c r="U1128" s="566">
        <f>L1128</f>
        <v>12400000</v>
      </c>
      <c r="V1128" s="86" t="s">
        <v>70</v>
      </c>
      <c r="W1128" s="143">
        <v>1192791759</v>
      </c>
      <c r="X1128" s="87" t="s">
        <v>11782</v>
      </c>
      <c r="Y1128" s="145"/>
      <c r="Z1128" s="201">
        <v>45152</v>
      </c>
      <c r="AA1128" s="201">
        <v>45152</v>
      </c>
      <c r="AB1128" s="201" t="s">
        <v>80</v>
      </c>
      <c r="AC1128" s="201">
        <v>45260</v>
      </c>
      <c r="AD1128" s="150">
        <f t="shared" si="82"/>
        <v>108</v>
      </c>
      <c r="AE1128" s="150">
        <v>0</v>
      </c>
      <c r="AF1128" s="567">
        <v>0</v>
      </c>
      <c r="AG1128" s="150">
        <v>0</v>
      </c>
      <c r="AH1128" s="156" t="s">
        <v>80</v>
      </c>
      <c r="AI1128" s="150">
        <f t="shared" si="83"/>
        <v>0</v>
      </c>
      <c r="AJ1128" s="143">
        <v>0</v>
      </c>
      <c r="AK1128" s="248">
        <v>0</v>
      </c>
      <c r="AL1128" s="86" t="s">
        <v>80</v>
      </c>
      <c r="AM1128" s="150">
        <v>0</v>
      </c>
      <c r="AN1128" s="169" t="s">
        <v>80</v>
      </c>
      <c r="AO1128" s="169" t="s">
        <v>80</v>
      </c>
      <c r="AP1128" s="150">
        <f t="shared" si="86"/>
        <v>0</v>
      </c>
      <c r="AQ1128" s="252">
        <f>+L1128+AF1128-AK1128</f>
        <v>12400000</v>
      </c>
      <c r="AR1128" s="86" t="s">
        <v>115</v>
      </c>
      <c r="AS1128" s="143">
        <v>0</v>
      </c>
      <c r="AT1128" s="203" t="s">
        <v>80</v>
      </c>
      <c r="AU1128" s="248">
        <v>9300000</v>
      </c>
      <c r="AV1128" s="364">
        <f t="shared" si="84"/>
        <v>3100000</v>
      </c>
      <c r="AW1128" s="133">
        <f t="shared" si="85"/>
        <v>0.75</v>
      </c>
      <c r="AX1128" s="201" t="s">
        <v>80</v>
      </c>
      <c r="AY1128" s="86" t="s">
        <v>72</v>
      </c>
      <c r="AZ1128" s="145" t="s">
        <v>16466</v>
      </c>
      <c r="BA1128" s="81" t="s">
        <v>71</v>
      </c>
      <c r="BB1128" s="81" t="s">
        <v>71</v>
      </c>
    </row>
    <row r="1129" spans="2:54" s="296" customFormat="1" ht="15" customHeight="1" x14ac:dyDescent="0.2">
      <c r="B1129" s="247">
        <v>2023</v>
      </c>
      <c r="C1129" s="81">
        <v>891780111</v>
      </c>
      <c r="D1129" s="82" t="s">
        <v>68</v>
      </c>
      <c r="E1129" s="144" t="s">
        <v>16467</v>
      </c>
      <c r="F1129" s="145" t="s">
        <v>16468</v>
      </c>
      <c r="G1129" s="138">
        <v>0</v>
      </c>
      <c r="H1129" s="145"/>
      <c r="I1129" s="86" t="s">
        <v>78</v>
      </c>
      <c r="J1129" s="81" t="s">
        <v>11187</v>
      </c>
      <c r="K1129" s="141" t="s">
        <v>16116</v>
      </c>
      <c r="L1129" s="567">
        <f>VLOOKUP(E1129,'[4]VALOR DE LA ORDEN'!$A:$B,2,FALSE)</f>
        <v>11500000</v>
      </c>
      <c r="M1129" s="81" t="s">
        <v>73</v>
      </c>
      <c r="N1129" s="145"/>
      <c r="O1129" s="87" t="s">
        <v>1273</v>
      </c>
      <c r="P1129" s="87">
        <v>1082941708</v>
      </c>
      <c r="Q1129" s="150">
        <v>97</v>
      </c>
      <c r="R1129" s="169">
        <v>44950</v>
      </c>
      <c r="S1129" s="248">
        <v>1089907678</v>
      </c>
      <c r="T1129" s="169">
        <v>45152</v>
      </c>
      <c r="U1129" s="566">
        <f>L1129</f>
        <v>11500000</v>
      </c>
      <c r="V1129" s="86" t="s">
        <v>70</v>
      </c>
      <c r="W1129" s="481">
        <v>1082870070</v>
      </c>
      <c r="X1129" s="87" t="s">
        <v>12418</v>
      </c>
      <c r="Y1129" s="145"/>
      <c r="Z1129" s="201">
        <v>45152</v>
      </c>
      <c r="AA1129" s="201">
        <v>45152</v>
      </c>
      <c r="AB1129" s="201" t="s">
        <v>80</v>
      </c>
      <c r="AC1129" s="201">
        <v>45260</v>
      </c>
      <c r="AD1129" s="150">
        <f t="shared" si="82"/>
        <v>108</v>
      </c>
      <c r="AE1129" s="150">
        <v>0</v>
      </c>
      <c r="AF1129" s="567">
        <v>0</v>
      </c>
      <c r="AG1129" s="150">
        <v>0</v>
      </c>
      <c r="AH1129" s="156" t="s">
        <v>80</v>
      </c>
      <c r="AI1129" s="150">
        <f t="shared" si="83"/>
        <v>0</v>
      </c>
      <c r="AJ1129" s="143">
        <v>0</v>
      </c>
      <c r="AK1129" s="248">
        <v>0</v>
      </c>
      <c r="AL1129" s="86" t="s">
        <v>80</v>
      </c>
      <c r="AM1129" s="150">
        <v>0</v>
      </c>
      <c r="AN1129" s="169" t="s">
        <v>80</v>
      </c>
      <c r="AO1129" s="169" t="s">
        <v>80</v>
      </c>
      <c r="AP1129" s="150">
        <f t="shared" si="86"/>
        <v>0</v>
      </c>
      <c r="AQ1129" s="252">
        <f>+L1129+AF1129-AK1129</f>
        <v>11500000</v>
      </c>
      <c r="AR1129" s="86" t="s">
        <v>115</v>
      </c>
      <c r="AS1129" s="143">
        <v>0</v>
      </c>
      <c r="AT1129" s="203" t="s">
        <v>80</v>
      </c>
      <c r="AU1129" s="248">
        <v>8625000</v>
      </c>
      <c r="AV1129" s="364">
        <f t="shared" si="84"/>
        <v>2875000</v>
      </c>
      <c r="AW1129" s="133">
        <f t="shared" si="85"/>
        <v>0.75</v>
      </c>
      <c r="AX1129" s="201" t="s">
        <v>80</v>
      </c>
      <c r="AY1129" s="86" t="s">
        <v>72</v>
      </c>
      <c r="AZ1129" s="145" t="s">
        <v>16469</v>
      </c>
      <c r="BA1129" s="81" t="s">
        <v>71</v>
      </c>
      <c r="BB1129" s="81" t="s">
        <v>71</v>
      </c>
    </row>
    <row r="1130" spans="2:54" s="296" customFormat="1" ht="15" customHeight="1" x14ac:dyDescent="0.2">
      <c r="B1130" s="247">
        <v>2023</v>
      </c>
      <c r="C1130" s="81">
        <v>891780111</v>
      </c>
      <c r="D1130" s="82" t="s">
        <v>68</v>
      </c>
      <c r="E1130" s="144" t="s">
        <v>16470</v>
      </c>
      <c r="F1130" s="145" t="s">
        <v>16471</v>
      </c>
      <c r="G1130" s="138">
        <v>0</v>
      </c>
      <c r="H1130" s="145"/>
      <c r="I1130" s="86" t="s">
        <v>78</v>
      </c>
      <c r="J1130" s="81" t="s">
        <v>11187</v>
      </c>
      <c r="K1130" s="141" t="s">
        <v>16472</v>
      </c>
      <c r="L1130" s="567">
        <f>VLOOKUP(E1130,'[4]VALOR DE LA ORDEN'!$A:$B,2,FALSE)</f>
        <v>10000000</v>
      </c>
      <c r="M1130" s="81" t="s">
        <v>73</v>
      </c>
      <c r="N1130" s="145"/>
      <c r="O1130" s="87" t="s">
        <v>1282</v>
      </c>
      <c r="P1130" s="87">
        <v>1052983008</v>
      </c>
      <c r="Q1130" s="150">
        <v>97</v>
      </c>
      <c r="R1130" s="169">
        <v>44950</v>
      </c>
      <c r="S1130" s="248">
        <v>1089907678</v>
      </c>
      <c r="T1130" s="169">
        <v>45152</v>
      </c>
      <c r="U1130" s="566">
        <f>L1130</f>
        <v>10000000</v>
      </c>
      <c r="V1130" s="86" t="s">
        <v>70</v>
      </c>
      <c r="W1130" s="481">
        <v>1082870070</v>
      </c>
      <c r="X1130" s="87" t="s">
        <v>12418</v>
      </c>
      <c r="Y1130" s="145"/>
      <c r="Z1130" s="201">
        <v>45152</v>
      </c>
      <c r="AA1130" s="201">
        <v>45152</v>
      </c>
      <c r="AB1130" s="201" t="s">
        <v>80</v>
      </c>
      <c r="AC1130" s="201">
        <v>45260</v>
      </c>
      <c r="AD1130" s="150">
        <f t="shared" si="82"/>
        <v>108</v>
      </c>
      <c r="AE1130" s="150">
        <v>0</v>
      </c>
      <c r="AF1130" s="567">
        <v>0</v>
      </c>
      <c r="AG1130" s="150">
        <v>0</v>
      </c>
      <c r="AH1130" s="156" t="s">
        <v>80</v>
      </c>
      <c r="AI1130" s="150">
        <f t="shared" si="83"/>
        <v>0</v>
      </c>
      <c r="AJ1130" s="143">
        <v>0</v>
      </c>
      <c r="AK1130" s="248">
        <v>0</v>
      </c>
      <c r="AL1130" s="86" t="s">
        <v>80</v>
      </c>
      <c r="AM1130" s="150">
        <v>0</v>
      </c>
      <c r="AN1130" s="169" t="s">
        <v>80</v>
      </c>
      <c r="AO1130" s="169" t="s">
        <v>80</v>
      </c>
      <c r="AP1130" s="150">
        <f t="shared" si="86"/>
        <v>0</v>
      </c>
      <c r="AQ1130" s="252">
        <f>+L1130+AF1130-AK1130</f>
        <v>10000000</v>
      </c>
      <c r="AR1130" s="86" t="s">
        <v>115</v>
      </c>
      <c r="AS1130" s="143">
        <v>0</v>
      </c>
      <c r="AT1130" s="203" t="s">
        <v>80</v>
      </c>
      <c r="AU1130" s="248">
        <v>7500000</v>
      </c>
      <c r="AV1130" s="364">
        <f t="shared" si="84"/>
        <v>2500000</v>
      </c>
      <c r="AW1130" s="133">
        <f t="shared" si="85"/>
        <v>0.75</v>
      </c>
      <c r="AX1130" s="201" t="s">
        <v>80</v>
      </c>
      <c r="AY1130" s="86" t="s">
        <v>72</v>
      </c>
      <c r="AZ1130" s="145" t="s">
        <v>16473</v>
      </c>
      <c r="BA1130" s="81" t="s">
        <v>71</v>
      </c>
      <c r="BB1130" s="81" t="s">
        <v>71</v>
      </c>
    </row>
    <row r="1131" spans="2:54" s="296" customFormat="1" ht="15" customHeight="1" x14ac:dyDescent="0.2">
      <c r="B1131" s="247">
        <v>2023</v>
      </c>
      <c r="C1131" s="81">
        <v>891780111</v>
      </c>
      <c r="D1131" s="82" t="s">
        <v>68</v>
      </c>
      <c r="E1131" s="144" t="s">
        <v>16474</v>
      </c>
      <c r="F1131" s="145" t="s">
        <v>16475</v>
      </c>
      <c r="G1131" s="138">
        <v>0</v>
      </c>
      <c r="H1131" s="145"/>
      <c r="I1131" s="86" t="s">
        <v>78</v>
      </c>
      <c r="J1131" s="81" t="s">
        <v>1527</v>
      </c>
      <c r="K1131" s="141" t="s">
        <v>16476</v>
      </c>
      <c r="L1131" s="567">
        <f>VLOOKUP(E1131,'[4]VALOR DE LA ORDEN'!$A:$B,2,FALSE)</f>
        <v>10000000</v>
      </c>
      <c r="M1131" s="81" t="s">
        <v>73</v>
      </c>
      <c r="N1131" s="145"/>
      <c r="O1131" s="87" t="s">
        <v>13903</v>
      </c>
      <c r="P1131" s="87">
        <v>1019025176</v>
      </c>
      <c r="Q1131" s="150">
        <v>1683</v>
      </c>
      <c r="R1131" s="169">
        <v>45142</v>
      </c>
      <c r="S1131" s="252">
        <v>1969350000</v>
      </c>
      <c r="T1131" s="169">
        <v>45152</v>
      </c>
      <c r="U1131" s="566">
        <f>L1131</f>
        <v>10000000</v>
      </c>
      <c r="V1131" s="86" t="s">
        <v>70</v>
      </c>
      <c r="W1131" s="143">
        <v>7144175</v>
      </c>
      <c r="X1131" s="87" t="s">
        <v>9036</v>
      </c>
      <c r="Y1131" s="145"/>
      <c r="Z1131" s="201">
        <v>45152</v>
      </c>
      <c r="AA1131" s="201">
        <v>45152</v>
      </c>
      <c r="AB1131" s="201" t="s">
        <v>80</v>
      </c>
      <c r="AC1131" s="201">
        <v>45260</v>
      </c>
      <c r="AD1131" s="150">
        <f t="shared" ref="AD1131:AD1189" si="87">+IF(AB1131="1800-01-01",AC1131-AA1131,AC1131-AB1131)</f>
        <v>108</v>
      </c>
      <c r="AE1131" s="150">
        <v>0</v>
      </c>
      <c r="AF1131" s="567">
        <v>0</v>
      </c>
      <c r="AG1131" s="150">
        <v>0</v>
      </c>
      <c r="AH1131" s="156" t="s">
        <v>80</v>
      </c>
      <c r="AI1131" s="150">
        <f t="shared" si="83"/>
        <v>0</v>
      </c>
      <c r="AJ1131" s="143">
        <v>0</v>
      </c>
      <c r="AK1131" s="248">
        <v>0</v>
      </c>
      <c r="AL1131" s="86" t="s">
        <v>80</v>
      </c>
      <c r="AM1131" s="150">
        <v>0</v>
      </c>
      <c r="AN1131" s="169" t="s">
        <v>80</v>
      </c>
      <c r="AO1131" s="169" t="s">
        <v>80</v>
      </c>
      <c r="AP1131" s="150">
        <f t="shared" si="86"/>
        <v>0</v>
      </c>
      <c r="AQ1131" s="252">
        <f>+L1131+AF1131-AK1131</f>
        <v>10000000</v>
      </c>
      <c r="AR1131" s="86" t="s">
        <v>115</v>
      </c>
      <c r="AS1131" s="143">
        <v>0</v>
      </c>
      <c r="AT1131" s="203" t="s">
        <v>80</v>
      </c>
      <c r="AU1131" s="248">
        <v>7500000</v>
      </c>
      <c r="AV1131" s="364">
        <f t="shared" si="84"/>
        <v>2500000</v>
      </c>
      <c r="AW1131" s="133">
        <f t="shared" si="85"/>
        <v>0.75</v>
      </c>
      <c r="AX1131" s="201" t="s">
        <v>80</v>
      </c>
      <c r="AY1131" s="86" t="s">
        <v>72</v>
      </c>
      <c r="AZ1131" s="145" t="s">
        <v>16477</v>
      </c>
      <c r="BA1131" s="81" t="s">
        <v>71</v>
      </c>
      <c r="BB1131" s="81" t="s">
        <v>71</v>
      </c>
    </row>
    <row r="1132" spans="2:54" s="296" customFormat="1" ht="15" customHeight="1" x14ac:dyDescent="0.2">
      <c r="B1132" s="247">
        <v>2023</v>
      </c>
      <c r="C1132" s="81">
        <v>891780111</v>
      </c>
      <c r="D1132" s="82" t="s">
        <v>68</v>
      </c>
      <c r="E1132" s="144" t="s">
        <v>16478</v>
      </c>
      <c r="F1132" s="145" t="s">
        <v>16479</v>
      </c>
      <c r="G1132" s="138">
        <v>0</v>
      </c>
      <c r="H1132" s="145"/>
      <c r="I1132" s="86" t="s">
        <v>78</v>
      </c>
      <c r="J1132" s="81" t="s">
        <v>1527</v>
      </c>
      <c r="K1132" s="141" t="s">
        <v>16480</v>
      </c>
      <c r="L1132" s="567">
        <f>VLOOKUP(E1132,'[4]VALOR DE LA ORDEN'!$A:$B,2,FALSE)</f>
        <v>12400000</v>
      </c>
      <c r="M1132" s="81" t="s">
        <v>73</v>
      </c>
      <c r="N1132" s="145"/>
      <c r="O1132" s="87" t="s">
        <v>16481</v>
      </c>
      <c r="P1132" s="87">
        <v>1082866445</v>
      </c>
      <c r="Q1132" s="150">
        <v>1683</v>
      </c>
      <c r="R1132" s="169">
        <v>45142</v>
      </c>
      <c r="S1132" s="252">
        <v>1969350000</v>
      </c>
      <c r="T1132" s="169">
        <v>45152</v>
      </c>
      <c r="U1132" s="566">
        <f>L1132</f>
        <v>12400000</v>
      </c>
      <c r="V1132" s="86" t="s">
        <v>70</v>
      </c>
      <c r="W1132" s="143">
        <v>45507423</v>
      </c>
      <c r="X1132" s="87" t="s">
        <v>12105</v>
      </c>
      <c r="Y1132" s="145"/>
      <c r="Z1132" s="201">
        <v>45152</v>
      </c>
      <c r="AA1132" s="201">
        <v>45152</v>
      </c>
      <c r="AB1132" s="201" t="s">
        <v>80</v>
      </c>
      <c r="AC1132" s="201">
        <v>45260</v>
      </c>
      <c r="AD1132" s="150">
        <f t="shared" si="87"/>
        <v>108</v>
      </c>
      <c r="AE1132" s="150">
        <v>0</v>
      </c>
      <c r="AF1132" s="567">
        <v>0</v>
      </c>
      <c r="AG1132" s="150">
        <v>0</v>
      </c>
      <c r="AH1132" s="156" t="s">
        <v>80</v>
      </c>
      <c r="AI1132" s="150">
        <f t="shared" si="83"/>
        <v>0</v>
      </c>
      <c r="AJ1132" s="143">
        <v>0</v>
      </c>
      <c r="AK1132" s="248">
        <v>0</v>
      </c>
      <c r="AL1132" s="86" t="s">
        <v>80</v>
      </c>
      <c r="AM1132" s="150">
        <v>0</v>
      </c>
      <c r="AN1132" s="169" t="s">
        <v>80</v>
      </c>
      <c r="AO1132" s="169" t="s">
        <v>80</v>
      </c>
      <c r="AP1132" s="150">
        <f t="shared" si="86"/>
        <v>0</v>
      </c>
      <c r="AQ1132" s="252">
        <f>+L1132+AF1132-AK1132</f>
        <v>12400000</v>
      </c>
      <c r="AR1132" s="86" t="s">
        <v>115</v>
      </c>
      <c r="AS1132" s="143">
        <v>0</v>
      </c>
      <c r="AT1132" s="203" t="s">
        <v>80</v>
      </c>
      <c r="AU1132" s="248">
        <v>9300000</v>
      </c>
      <c r="AV1132" s="364">
        <f t="shared" si="84"/>
        <v>3100000</v>
      </c>
      <c r="AW1132" s="133">
        <f t="shared" si="85"/>
        <v>0.75</v>
      </c>
      <c r="AX1132" s="201" t="s">
        <v>80</v>
      </c>
      <c r="AY1132" s="86" t="s">
        <v>72</v>
      </c>
      <c r="AZ1132" s="145" t="s">
        <v>16482</v>
      </c>
      <c r="BA1132" s="81" t="s">
        <v>71</v>
      </c>
      <c r="BB1132" s="81" t="s">
        <v>71</v>
      </c>
    </row>
    <row r="1133" spans="2:54" s="296" customFormat="1" ht="15" customHeight="1" x14ac:dyDescent="0.2">
      <c r="B1133" s="247">
        <v>2023</v>
      </c>
      <c r="C1133" s="81">
        <v>891780111</v>
      </c>
      <c r="D1133" s="82" t="s">
        <v>68</v>
      </c>
      <c r="E1133" s="144" t="s">
        <v>16483</v>
      </c>
      <c r="F1133" s="145" t="s">
        <v>16484</v>
      </c>
      <c r="G1133" s="138">
        <v>0</v>
      </c>
      <c r="H1133" s="145"/>
      <c r="I1133" s="86" t="s">
        <v>78</v>
      </c>
      <c r="J1133" s="81" t="s">
        <v>1527</v>
      </c>
      <c r="K1133" s="141" t="s">
        <v>16485</v>
      </c>
      <c r="L1133" s="567">
        <f>VLOOKUP(E1133,'[4]VALOR DE LA ORDEN'!$A:$B,2,FALSE)</f>
        <v>12400000</v>
      </c>
      <c r="M1133" s="81" t="s">
        <v>73</v>
      </c>
      <c r="N1133" s="145"/>
      <c r="O1133" s="87" t="s">
        <v>16486</v>
      </c>
      <c r="P1133" s="87">
        <v>36697703</v>
      </c>
      <c r="Q1133" s="150">
        <v>1683</v>
      </c>
      <c r="R1133" s="169">
        <v>45142</v>
      </c>
      <c r="S1133" s="252">
        <v>1969350000</v>
      </c>
      <c r="T1133" s="169">
        <v>45152</v>
      </c>
      <c r="U1133" s="566">
        <f>L1133</f>
        <v>12400000</v>
      </c>
      <c r="V1133" s="86" t="s">
        <v>70</v>
      </c>
      <c r="W1133" s="143">
        <v>45507423</v>
      </c>
      <c r="X1133" s="87" t="s">
        <v>12105</v>
      </c>
      <c r="Y1133" s="145"/>
      <c r="Z1133" s="201">
        <v>45152</v>
      </c>
      <c r="AA1133" s="201">
        <v>45152</v>
      </c>
      <c r="AB1133" s="201" t="s">
        <v>80</v>
      </c>
      <c r="AC1133" s="201">
        <v>45260</v>
      </c>
      <c r="AD1133" s="150">
        <f t="shared" si="87"/>
        <v>108</v>
      </c>
      <c r="AE1133" s="150">
        <v>0</v>
      </c>
      <c r="AF1133" s="567">
        <v>0</v>
      </c>
      <c r="AG1133" s="150">
        <v>0</v>
      </c>
      <c r="AH1133" s="156" t="s">
        <v>80</v>
      </c>
      <c r="AI1133" s="150">
        <f t="shared" si="83"/>
        <v>0</v>
      </c>
      <c r="AJ1133" s="143">
        <v>0</v>
      </c>
      <c r="AK1133" s="248">
        <v>0</v>
      </c>
      <c r="AL1133" s="86" t="s">
        <v>80</v>
      </c>
      <c r="AM1133" s="150">
        <v>0</v>
      </c>
      <c r="AN1133" s="169" t="s">
        <v>80</v>
      </c>
      <c r="AO1133" s="169" t="s">
        <v>80</v>
      </c>
      <c r="AP1133" s="150">
        <f t="shared" si="86"/>
        <v>0</v>
      </c>
      <c r="AQ1133" s="252">
        <f>+L1133+AF1133-AK1133</f>
        <v>12400000</v>
      </c>
      <c r="AR1133" s="86" t="s">
        <v>115</v>
      </c>
      <c r="AS1133" s="143">
        <v>0</v>
      </c>
      <c r="AT1133" s="203" t="s">
        <v>80</v>
      </c>
      <c r="AU1133" s="248">
        <v>9300000</v>
      </c>
      <c r="AV1133" s="364">
        <f t="shared" si="84"/>
        <v>3100000</v>
      </c>
      <c r="AW1133" s="133">
        <f t="shared" si="85"/>
        <v>0.75</v>
      </c>
      <c r="AX1133" s="201" t="s">
        <v>80</v>
      </c>
      <c r="AY1133" s="86" t="s">
        <v>72</v>
      </c>
      <c r="AZ1133" s="145" t="s">
        <v>16487</v>
      </c>
      <c r="BA1133" s="81" t="s">
        <v>71</v>
      </c>
      <c r="BB1133" s="81" t="s">
        <v>71</v>
      </c>
    </row>
    <row r="1134" spans="2:54" s="296" customFormat="1" ht="15" customHeight="1" x14ac:dyDescent="0.2">
      <c r="B1134" s="247">
        <v>2023</v>
      </c>
      <c r="C1134" s="81">
        <v>891780111</v>
      </c>
      <c r="D1134" s="82" t="s">
        <v>68</v>
      </c>
      <c r="E1134" s="144" t="s">
        <v>16488</v>
      </c>
      <c r="F1134" s="145" t="s">
        <v>16489</v>
      </c>
      <c r="G1134" s="138">
        <v>0</v>
      </c>
      <c r="H1134" s="145"/>
      <c r="I1134" s="86" t="s">
        <v>78</v>
      </c>
      <c r="J1134" s="81" t="s">
        <v>1527</v>
      </c>
      <c r="K1134" s="141" t="s">
        <v>16490</v>
      </c>
      <c r="L1134" s="567">
        <f>VLOOKUP(E1134,'[4]VALOR DE LA ORDEN'!$A:$B,2,FALSE)</f>
        <v>8800000</v>
      </c>
      <c r="M1134" s="81" t="s">
        <v>73</v>
      </c>
      <c r="N1134" s="145"/>
      <c r="O1134" s="87" t="s">
        <v>13839</v>
      </c>
      <c r="P1134" s="87">
        <v>32208778</v>
      </c>
      <c r="Q1134" s="150">
        <v>1683</v>
      </c>
      <c r="R1134" s="169">
        <v>45142</v>
      </c>
      <c r="S1134" s="252">
        <v>1969350000</v>
      </c>
      <c r="T1134" s="169">
        <v>45152</v>
      </c>
      <c r="U1134" s="566">
        <f>L1134</f>
        <v>8800000</v>
      </c>
      <c r="V1134" s="86" t="s">
        <v>70</v>
      </c>
      <c r="W1134" s="143">
        <v>85152695</v>
      </c>
      <c r="X1134" s="87" t="s">
        <v>12193</v>
      </c>
      <c r="Y1134" s="145"/>
      <c r="Z1134" s="201">
        <v>45152</v>
      </c>
      <c r="AA1134" s="201">
        <v>45152</v>
      </c>
      <c r="AB1134" s="201" t="s">
        <v>80</v>
      </c>
      <c r="AC1134" s="201">
        <v>45260</v>
      </c>
      <c r="AD1134" s="150">
        <f t="shared" si="87"/>
        <v>108</v>
      </c>
      <c r="AE1134" s="150">
        <v>0</v>
      </c>
      <c r="AF1134" s="567">
        <v>0</v>
      </c>
      <c r="AG1134" s="150">
        <v>0</v>
      </c>
      <c r="AH1134" s="156" t="s">
        <v>80</v>
      </c>
      <c r="AI1134" s="150">
        <f t="shared" si="83"/>
        <v>0</v>
      </c>
      <c r="AJ1134" s="143">
        <v>0</v>
      </c>
      <c r="AK1134" s="248">
        <v>0</v>
      </c>
      <c r="AL1134" s="86" t="s">
        <v>80</v>
      </c>
      <c r="AM1134" s="150">
        <v>0</v>
      </c>
      <c r="AN1134" s="169" t="s">
        <v>80</v>
      </c>
      <c r="AO1134" s="169" t="s">
        <v>80</v>
      </c>
      <c r="AP1134" s="150">
        <f t="shared" si="86"/>
        <v>0</v>
      </c>
      <c r="AQ1134" s="252">
        <f>+L1134+AF1134-AK1134</f>
        <v>8800000</v>
      </c>
      <c r="AR1134" s="86" t="s">
        <v>115</v>
      </c>
      <c r="AS1134" s="143">
        <v>0</v>
      </c>
      <c r="AT1134" s="203" t="s">
        <v>80</v>
      </c>
      <c r="AU1134" s="248">
        <v>6600000</v>
      </c>
      <c r="AV1134" s="364">
        <f t="shared" si="84"/>
        <v>2200000</v>
      </c>
      <c r="AW1134" s="133">
        <f t="shared" si="85"/>
        <v>0.75</v>
      </c>
      <c r="AX1134" s="201" t="s">
        <v>80</v>
      </c>
      <c r="AY1134" s="86" t="s">
        <v>72</v>
      </c>
      <c r="AZ1134" s="145" t="s">
        <v>16491</v>
      </c>
      <c r="BA1134" s="81" t="s">
        <v>71</v>
      </c>
      <c r="BB1134" s="81" t="s">
        <v>71</v>
      </c>
    </row>
    <row r="1135" spans="2:54" s="296" customFormat="1" ht="15" customHeight="1" x14ac:dyDescent="0.2">
      <c r="B1135" s="247">
        <v>2023</v>
      </c>
      <c r="C1135" s="81">
        <v>891780111</v>
      </c>
      <c r="D1135" s="82" t="s">
        <v>68</v>
      </c>
      <c r="E1135" s="144" t="s">
        <v>16492</v>
      </c>
      <c r="F1135" s="145" t="s">
        <v>16493</v>
      </c>
      <c r="G1135" s="138">
        <v>0</v>
      </c>
      <c r="H1135" s="145"/>
      <c r="I1135" s="86" t="s">
        <v>78</v>
      </c>
      <c r="J1135" s="81" t="s">
        <v>1527</v>
      </c>
      <c r="K1135" s="141" t="s">
        <v>16494</v>
      </c>
      <c r="L1135" s="567">
        <f>VLOOKUP(E1135,'[4]VALOR DE LA ORDEN'!$A:$B,2,FALSE)</f>
        <v>20800000</v>
      </c>
      <c r="M1135" s="81" t="s">
        <v>73</v>
      </c>
      <c r="N1135" s="145"/>
      <c r="O1135" s="87" t="s">
        <v>11781</v>
      </c>
      <c r="P1135" s="87">
        <v>1082410248</v>
      </c>
      <c r="Q1135" s="150">
        <v>1683</v>
      </c>
      <c r="R1135" s="169">
        <v>45142</v>
      </c>
      <c r="S1135" s="252">
        <v>1969350000</v>
      </c>
      <c r="T1135" s="169">
        <v>45152</v>
      </c>
      <c r="U1135" s="566">
        <f>L1135</f>
        <v>20800000</v>
      </c>
      <c r="V1135" s="86" t="s">
        <v>70</v>
      </c>
      <c r="W1135" s="143">
        <v>1192791759</v>
      </c>
      <c r="X1135" s="87" t="s">
        <v>11782</v>
      </c>
      <c r="Y1135" s="145"/>
      <c r="Z1135" s="201">
        <v>45152</v>
      </c>
      <c r="AA1135" s="201">
        <v>45152</v>
      </c>
      <c r="AB1135" s="201" t="s">
        <v>80</v>
      </c>
      <c r="AC1135" s="201">
        <v>45260</v>
      </c>
      <c r="AD1135" s="150">
        <f t="shared" si="87"/>
        <v>108</v>
      </c>
      <c r="AE1135" s="150">
        <v>0</v>
      </c>
      <c r="AF1135" s="567">
        <v>0</v>
      </c>
      <c r="AG1135" s="150">
        <v>0</v>
      </c>
      <c r="AH1135" s="156" t="s">
        <v>80</v>
      </c>
      <c r="AI1135" s="150">
        <f t="shared" si="83"/>
        <v>0</v>
      </c>
      <c r="AJ1135" s="143">
        <v>0</v>
      </c>
      <c r="AK1135" s="248">
        <v>0</v>
      </c>
      <c r="AL1135" s="86" t="s">
        <v>80</v>
      </c>
      <c r="AM1135" s="150">
        <v>0</v>
      </c>
      <c r="AN1135" s="169" t="s">
        <v>80</v>
      </c>
      <c r="AO1135" s="169" t="s">
        <v>80</v>
      </c>
      <c r="AP1135" s="150">
        <f t="shared" si="86"/>
        <v>0</v>
      </c>
      <c r="AQ1135" s="252">
        <f>+L1135+AF1135-AK1135</f>
        <v>20800000</v>
      </c>
      <c r="AR1135" s="86" t="s">
        <v>115</v>
      </c>
      <c r="AS1135" s="143">
        <v>0</v>
      </c>
      <c r="AT1135" s="203" t="s">
        <v>80</v>
      </c>
      <c r="AU1135" s="248">
        <v>15300000</v>
      </c>
      <c r="AV1135" s="364">
        <f t="shared" si="84"/>
        <v>5500000</v>
      </c>
      <c r="AW1135" s="133">
        <f t="shared" si="85"/>
        <v>0.73557692307692313</v>
      </c>
      <c r="AX1135" s="201" t="s">
        <v>80</v>
      </c>
      <c r="AY1135" s="86" t="s">
        <v>72</v>
      </c>
      <c r="AZ1135" s="145" t="s">
        <v>16495</v>
      </c>
      <c r="BA1135" s="81" t="s">
        <v>71</v>
      </c>
      <c r="BB1135" s="81" t="s">
        <v>71</v>
      </c>
    </row>
    <row r="1136" spans="2:54" s="296" customFormat="1" ht="15" customHeight="1" x14ac:dyDescent="0.2">
      <c r="B1136" s="247">
        <v>2023</v>
      </c>
      <c r="C1136" s="81">
        <v>891780111</v>
      </c>
      <c r="D1136" s="82" t="s">
        <v>68</v>
      </c>
      <c r="E1136" s="144" t="s">
        <v>16496</v>
      </c>
      <c r="F1136" s="145" t="s">
        <v>16497</v>
      </c>
      <c r="G1136" s="138">
        <v>0</v>
      </c>
      <c r="H1136" s="145"/>
      <c r="I1136" s="86" t="s">
        <v>78</v>
      </c>
      <c r="J1136" s="81" t="s">
        <v>1527</v>
      </c>
      <c r="K1136" s="141" t="s">
        <v>16498</v>
      </c>
      <c r="L1136" s="567">
        <f>VLOOKUP(E1136,'[4]VALOR DE LA ORDEN'!$A:$B,2,FALSE)</f>
        <v>12400000</v>
      </c>
      <c r="M1136" s="81" t="s">
        <v>73</v>
      </c>
      <c r="N1136" s="145"/>
      <c r="O1136" s="87" t="s">
        <v>11916</v>
      </c>
      <c r="P1136" s="87">
        <v>1081826881</v>
      </c>
      <c r="Q1136" s="150">
        <v>1683</v>
      </c>
      <c r="R1136" s="169">
        <v>45142</v>
      </c>
      <c r="S1136" s="252">
        <v>1969350000</v>
      </c>
      <c r="T1136" s="169">
        <v>45152</v>
      </c>
      <c r="U1136" s="566">
        <f>L1136</f>
        <v>12400000</v>
      </c>
      <c r="V1136" s="86" t="s">
        <v>70</v>
      </c>
      <c r="W1136" s="143">
        <v>1192791759</v>
      </c>
      <c r="X1136" s="87" t="s">
        <v>11782</v>
      </c>
      <c r="Y1136" s="145"/>
      <c r="Z1136" s="201">
        <v>45152</v>
      </c>
      <c r="AA1136" s="201">
        <v>45152</v>
      </c>
      <c r="AB1136" s="201" t="s">
        <v>80</v>
      </c>
      <c r="AC1136" s="201">
        <v>45260</v>
      </c>
      <c r="AD1136" s="150">
        <f t="shared" si="87"/>
        <v>108</v>
      </c>
      <c r="AE1136" s="150">
        <v>0</v>
      </c>
      <c r="AF1136" s="567">
        <v>0</v>
      </c>
      <c r="AG1136" s="150">
        <v>0</v>
      </c>
      <c r="AH1136" s="156" t="s">
        <v>80</v>
      </c>
      <c r="AI1136" s="150">
        <f t="shared" si="83"/>
        <v>0</v>
      </c>
      <c r="AJ1136" s="143">
        <v>0</v>
      </c>
      <c r="AK1136" s="248">
        <v>0</v>
      </c>
      <c r="AL1136" s="86" t="s">
        <v>80</v>
      </c>
      <c r="AM1136" s="150">
        <v>0</v>
      </c>
      <c r="AN1136" s="169" t="s">
        <v>80</v>
      </c>
      <c r="AO1136" s="169" t="s">
        <v>80</v>
      </c>
      <c r="AP1136" s="150">
        <f t="shared" si="86"/>
        <v>0</v>
      </c>
      <c r="AQ1136" s="252">
        <f>+L1136+AF1136-AK1136</f>
        <v>12400000</v>
      </c>
      <c r="AR1136" s="86" t="s">
        <v>115</v>
      </c>
      <c r="AS1136" s="143">
        <v>0</v>
      </c>
      <c r="AT1136" s="203" t="s">
        <v>80</v>
      </c>
      <c r="AU1136" s="248">
        <v>9300000</v>
      </c>
      <c r="AV1136" s="364">
        <f t="shared" si="84"/>
        <v>3100000</v>
      </c>
      <c r="AW1136" s="133">
        <f t="shared" si="85"/>
        <v>0.75</v>
      </c>
      <c r="AX1136" s="201" t="s">
        <v>80</v>
      </c>
      <c r="AY1136" s="86" t="s">
        <v>72</v>
      </c>
      <c r="AZ1136" s="145" t="s">
        <v>16499</v>
      </c>
      <c r="BA1136" s="81" t="s">
        <v>71</v>
      </c>
      <c r="BB1136" s="81" t="s">
        <v>71</v>
      </c>
    </row>
    <row r="1137" spans="2:54" s="296" customFormat="1" ht="15" customHeight="1" x14ac:dyDescent="0.2">
      <c r="B1137" s="247">
        <v>2023</v>
      </c>
      <c r="C1137" s="81">
        <v>891780111</v>
      </c>
      <c r="D1137" s="82" t="s">
        <v>68</v>
      </c>
      <c r="E1137" s="144" t="s">
        <v>16500</v>
      </c>
      <c r="F1137" s="145" t="s">
        <v>16501</v>
      </c>
      <c r="G1137" s="138">
        <v>0</v>
      </c>
      <c r="H1137" s="145"/>
      <c r="I1137" s="86" t="s">
        <v>78</v>
      </c>
      <c r="J1137" s="81" t="s">
        <v>1527</v>
      </c>
      <c r="K1137" s="141" t="s">
        <v>16502</v>
      </c>
      <c r="L1137" s="567">
        <f>VLOOKUP(E1137,'[4]VALOR DE LA ORDEN'!$A:$B,2,FALSE)</f>
        <v>8750000</v>
      </c>
      <c r="M1137" s="81" t="s">
        <v>73</v>
      </c>
      <c r="N1137" s="145"/>
      <c r="O1137" s="87" t="s">
        <v>16503</v>
      </c>
      <c r="P1137" s="87">
        <v>1083565949</v>
      </c>
      <c r="Q1137" s="150">
        <v>1458</v>
      </c>
      <c r="R1137" s="169">
        <v>45112</v>
      </c>
      <c r="S1137" s="252">
        <v>2321600000</v>
      </c>
      <c r="T1137" s="169">
        <v>45152</v>
      </c>
      <c r="U1137" s="566">
        <f>L1137</f>
        <v>8750000</v>
      </c>
      <c r="V1137" s="86" t="s">
        <v>70</v>
      </c>
      <c r="W1137" s="481">
        <v>1082976788</v>
      </c>
      <c r="X1137" s="87" t="s">
        <v>9561</v>
      </c>
      <c r="Y1137" s="145"/>
      <c r="Z1137" s="201">
        <v>45152</v>
      </c>
      <c r="AA1137" s="201">
        <v>45153</v>
      </c>
      <c r="AB1137" s="201" t="s">
        <v>80</v>
      </c>
      <c r="AC1137" s="201">
        <v>45260</v>
      </c>
      <c r="AD1137" s="150">
        <f t="shared" si="87"/>
        <v>107</v>
      </c>
      <c r="AE1137" s="150">
        <v>0</v>
      </c>
      <c r="AF1137" s="567">
        <v>0</v>
      </c>
      <c r="AG1137" s="150">
        <v>0</v>
      </c>
      <c r="AH1137" s="156" t="s">
        <v>80</v>
      </c>
      <c r="AI1137" s="150">
        <f t="shared" si="83"/>
        <v>0</v>
      </c>
      <c r="AJ1137" s="143">
        <v>0</v>
      </c>
      <c r="AK1137" s="248">
        <v>0</v>
      </c>
      <c r="AL1137" s="86" t="s">
        <v>80</v>
      </c>
      <c r="AM1137" s="150">
        <v>0</v>
      </c>
      <c r="AN1137" s="169" t="s">
        <v>80</v>
      </c>
      <c r="AO1137" s="169" t="s">
        <v>80</v>
      </c>
      <c r="AP1137" s="150">
        <f t="shared" si="86"/>
        <v>0</v>
      </c>
      <c r="AQ1137" s="252">
        <f>+L1137+AF1137-AK1137</f>
        <v>8750000</v>
      </c>
      <c r="AR1137" s="86" t="s">
        <v>115</v>
      </c>
      <c r="AS1137" s="143">
        <v>0</v>
      </c>
      <c r="AT1137" s="203" t="s">
        <v>80</v>
      </c>
      <c r="AU1137" s="248">
        <v>6250000</v>
      </c>
      <c r="AV1137" s="364">
        <f t="shared" si="84"/>
        <v>2500000</v>
      </c>
      <c r="AW1137" s="133">
        <f t="shared" si="85"/>
        <v>0.7142857142857143</v>
      </c>
      <c r="AX1137" s="201" t="s">
        <v>80</v>
      </c>
      <c r="AY1137" s="86" t="s">
        <v>72</v>
      </c>
      <c r="AZ1137" s="145" t="s">
        <v>16504</v>
      </c>
      <c r="BA1137" s="81" t="s">
        <v>71</v>
      </c>
      <c r="BB1137" s="81" t="s">
        <v>71</v>
      </c>
    </row>
    <row r="1138" spans="2:54" s="296" customFormat="1" ht="15" customHeight="1" x14ac:dyDescent="0.2">
      <c r="B1138" s="247">
        <v>2023</v>
      </c>
      <c r="C1138" s="81">
        <v>891780111</v>
      </c>
      <c r="D1138" s="82" t="s">
        <v>68</v>
      </c>
      <c r="E1138" s="144" t="s">
        <v>16505</v>
      </c>
      <c r="F1138" s="145" t="s">
        <v>16506</v>
      </c>
      <c r="G1138" s="138">
        <v>0</v>
      </c>
      <c r="H1138" s="145"/>
      <c r="I1138" s="86" t="s">
        <v>78</v>
      </c>
      <c r="J1138" s="81" t="s">
        <v>1527</v>
      </c>
      <c r="K1138" s="141" t="s">
        <v>16507</v>
      </c>
      <c r="L1138" s="567">
        <f>VLOOKUP(E1138,'[4]VALOR DE LA ORDEN'!$A:$B,2,FALSE)</f>
        <v>24000000</v>
      </c>
      <c r="M1138" s="81" t="s">
        <v>73</v>
      </c>
      <c r="N1138" s="145"/>
      <c r="O1138" s="87" t="s">
        <v>14333</v>
      </c>
      <c r="P1138" s="87">
        <v>1045698561</v>
      </c>
      <c r="Q1138" s="150">
        <v>1683</v>
      </c>
      <c r="R1138" s="169">
        <v>45142</v>
      </c>
      <c r="S1138" s="252">
        <v>1969350000</v>
      </c>
      <c r="T1138" s="169">
        <v>45152</v>
      </c>
      <c r="U1138" s="566">
        <f>L1138</f>
        <v>24000000</v>
      </c>
      <c r="V1138" s="86" t="s">
        <v>70</v>
      </c>
      <c r="W1138" s="143">
        <v>12621405</v>
      </c>
      <c r="X1138" s="87" t="s">
        <v>14334</v>
      </c>
      <c r="Y1138" s="145"/>
      <c r="Z1138" s="201">
        <v>45152</v>
      </c>
      <c r="AA1138" s="201">
        <v>45152</v>
      </c>
      <c r="AB1138" s="201" t="s">
        <v>80</v>
      </c>
      <c r="AC1138" s="201">
        <v>45260</v>
      </c>
      <c r="AD1138" s="150">
        <f t="shared" si="87"/>
        <v>108</v>
      </c>
      <c r="AE1138" s="150">
        <v>0</v>
      </c>
      <c r="AF1138" s="567">
        <v>0</v>
      </c>
      <c r="AG1138" s="150">
        <v>0</v>
      </c>
      <c r="AH1138" s="156" t="s">
        <v>80</v>
      </c>
      <c r="AI1138" s="150">
        <f t="shared" si="83"/>
        <v>0</v>
      </c>
      <c r="AJ1138" s="143">
        <v>0</v>
      </c>
      <c r="AK1138" s="248">
        <v>0</v>
      </c>
      <c r="AL1138" s="86" t="s">
        <v>80</v>
      </c>
      <c r="AM1138" s="150">
        <v>0</v>
      </c>
      <c r="AN1138" s="169" t="s">
        <v>80</v>
      </c>
      <c r="AO1138" s="169" t="s">
        <v>80</v>
      </c>
      <c r="AP1138" s="150">
        <f t="shared" si="86"/>
        <v>0</v>
      </c>
      <c r="AQ1138" s="252">
        <f>+L1138+AF1138-AK1138</f>
        <v>24000000</v>
      </c>
      <c r="AR1138" s="86" t="s">
        <v>115</v>
      </c>
      <c r="AS1138" s="143">
        <v>0</v>
      </c>
      <c r="AT1138" s="203" t="s">
        <v>80</v>
      </c>
      <c r="AU1138" s="248">
        <v>18000000</v>
      </c>
      <c r="AV1138" s="364">
        <f t="shared" si="84"/>
        <v>6000000</v>
      </c>
      <c r="AW1138" s="133">
        <f t="shared" si="85"/>
        <v>0.75</v>
      </c>
      <c r="AX1138" s="201" t="s">
        <v>80</v>
      </c>
      <c r="AY1138" s="86" t="s">
        <v>72</v>
      </c>
      <c r="AZ1138" s="145" t="s">
        <v>16508</v>
      </c>
      <c r="BA1138" s="81" t="s">
        <v>71</v>
      </c>
      <c r="BB1138" s="81" t="s">
        <v>71</v>
      </c>
    </row>
    <row r="1139" spans="2:54" s="296" customFormat="1" ht="15" customHeight="1" x14ac:dyDescent="0.2">
      <c r="B1139" s="247">
        <v>2023</v>
      </c>
      <c r="C1139" s="81">
        <v>891780111</v>
      </c>
      <c r="D1139" s="82" t="s">
        <v>68</v>
      </c>
      <c r="E1139" s="144" t="s">
        <v>16509</v>
      </c>
      <c r="F1139" s="517" t="s">
        <v>16510</v>
      </c>
      <c r="G1139" s="138">
        <v>0</v>
      </c>
      <c r="H1139" s="145"/>
      <c r="I1139" s="86" t="s">
        <v>78</v>
      </c>
      <c r="J1139" s="81" t="s">
        <v>1527</v>
      </c>
      <c r="K1139" s="141" t="s">
        <v>16511</v>
      </c>
      <c r="L1139" s="567">
        <f>VLOOKUP(E1139,'[4]VALOR DE LA ORDEN'!$A:$B,2,FALSE)</f>
        <v>10000000</v>
      </c>
      <c r="M1139" s="81" t="s">
        <v>73</v>
      </c>
      <c r="N1139" s="145"/>
      <c r="O1139" s="87" t="s">
        <v>14230</v>
      </c>
      <c r="P1139" s="87">
        <v>1083042613</v>
      </c>
      <c r="Q1139" s="150">
        <v>1683</v>
      </c>
      <c r="R1139" s="169">
        <v>45142</v>
      </c>
      <c r="S1139" s="252">
        <v>1969350000</v>
      </c>
      <c r="T1139" s="169">
        <v>45152</v>
      </c>
      <c r="U1139" s="566">
        <f>L1139</f>
        <v>10000000</v>
      </c>
      <c r="V1139" s="86" t="s">
        <v>70</v>
      </c>
      <c r="W1139" s="143">
        <v>84452087</v>
      </c>
      <c r="X1139" s="87" t="s">
        <v>11722</v>
      </c>
      <c r="Y1139" s="145"/>
      <c r="Z1139" s="201">
        <v>45152</v>
      </c>
      <c r="AA1139" s="201">
        <v>45152</v>
      </c>
      <c r="AB1139" s="201" t="s">
        <v>80</v>
      </c>
      <c r="AC1139" s="201">
        <v>45260</v>
      </c>
      <c r="AD1139" s="150">
        <f t="shared" si="87"/>
        <v>108</v>
      </c>
      <c r="AE1139" s="150">
        <v>0</v>
      </c>
      <c r="AF1139" s="567">
        <v>0</v>
      </c>
      <c r="AG1139" s="150">
        <v>0</v>
      </c>
      <c r="AH1139" s="156" t="s">
        <v>80</v>
      </c>
      <c r="AI1139" s="150">
        <f t="shared" si="83"/>
        <v>0</v>
      </c>
      <c r="AJ1139" s="143">
        <v>0</v>
      </c>
      <c r="AK1139" s="248">
        <v>0</v>
      </c>
      <c r="AL1139" s="86" t="s">
        <v>80</v>
      </c>
      <c r="AM1139" s="150">
        <v>0</v>
      </c>
      <c r="AN1139" s="169" t="s">
        <v>80</v>
      </c>
      <c r="AO1139" s="169" t="s">
        <v>80</v>
      </c>
      <c r="AP1139" s="150">
        <f t="shared" si="86"/>
        <v>0</v>
      </c>
      <c r="AQ1139" s="252">
        <f>+L1139+AF1139-AK1139</f>
        <v>10000000</v>
      </c>
      <c r="AR1139" s="86" t="s">
        <v>115</v>
      </c>
      <c r="AS1139" s="143">
        <v>0</v>
      </c>
      <c r="AT1139" s="203" t="s">
        <v>80</v>
      </c>
      <c r="AU1139" s="248">
        <v>7500000</v>
      </c>
      <c r="AV1139" s="364">
        <f t="shared" si="84"/>
        <v>2500000</v>
      </c>
      <c r="AW1139" s="133">
        <f t="shared" si="85"/>
        <v>0.75</v>
      </c>
      <c r="AX1139" s="201" t="s">
        <v>80</v>
      </c>
      <c r="AY1139" s="86" t="s">
        <v>72</v>
      </c>
      <c r="AZ1139" s="145" t="s">
        <v>16512</v>
      </c>
      <c r="BA1139" s="81" t="s">
        <v>71</v>
      </c>
      <c r="BB1139" s="81" t="s">
        <v>71</v>
      </c>
    </row>
    <row r="1140" spans="2:54" s="296" customFormat="1" ht="15" customHeight="1" x14ac:dyDescent="0.2">
      <c r="B1140" s="247">
        <v>2023</v>
      </c>
      <c r="C1140" s="81">
        <v>891780111</v>
      </c>
      <c r="D1140" s="82" t="s">
        <v>68</v>
      </c>
      <c r="E1140" s="144" t="s">
        <v>16513</v>
      </c>
      <c r="F1140" s="145" t="s">
        <v>16514</v>
      </c>
      <c r="G1140" s="138">
        <v>0</v>
      </c>
      <c r="H1140" s="145"/>
      <c r="I1140" s="86" t="s">
        <v>78</v>
      </c>
      <c r="J1140" s="81" t="s">
        <v>1527</v>
      </c>
      <c r="K1140" s="141" t="s">
        <v>16515</v>
      </c>
      <c r="L1140" s="567">
        <f>VLOOKUP(E1140,'[4]VALOR DE LA ORDEN'!$A:$B,2,FALSE)</f>
        <v>7600000</v>
      </c>
      <c r="M1140" s="81" t="s">
        <v>73</v>
      </c>
      <c r="N1140" s="145"/>
      <c r="O1140" s="87" t="s">
        <v>16516</v>
      </c>
      <c r="P1140" s="87">
        <v>1083037398</v>
      </c>
      <c r="Q1140" s="150">
        <v>1683</v>
      </c>
      <c r="R1140" s="169">
        <v>45142</v>
      </c>
      <c r="S1140" s="252">
        <v>1969350000</v>
      </c>
      <c r="T1140" s="169">
        <v>45152</v>
      </c>
      <c r="U1140" s="566">
        <f>L1140</f>
        <v>7600000</v>
      </c>
      <c r="V1140" s="86" t="s">
        <v>70</v>
      </c>
      <c r="W1140" s="143">
        <v>57297693</v>
      </c>
      <c r="X1140" s="87" t="s">
        <v>14557</v>
      </c>
      <c r="Y1140" s="145"/>
      <c r="Z1140" s="201">
        <v>45152</v>
      </c>
      <c r="AA1140" s="201">
        <v>45152</v>
      </c>
      <c r="AB1140" s="201" t="s">
        <v>80</v>
      </c>
      <c r="AC1140" s="201">
        <v>45260</v>
      </c>
      <c r="AD1140" s="150">
        <f t="shared" si="87"/>
        <v>108</v>
      </c>
      <c r="AE1140" s="150">
        <v>0</v>
      </c>
      <c r="AF1140" s="567">
        <v>0</v>
      </c>
      <c r="AG1140" s="150">
        <v>0</v>
      </c>
      <c r="AH1140" s="156" t="s">
        <v>80</v>
      </c>
      <c r="AI1140" s="150">
        <f t="shared" si="83"/>
        <v>0</v>
      </c>
      <c r="AJ1140" s="143">
        <v>0</v>
      </c>
      <c r="AK1140" s="248">
        <v>0</v>
      </c>
      <c r="AL1140" s="86" t="s">
        <v>80</v>
      </c>
      <c r="AM1140" s="150">
        <v>0</v>
      </c>
      <c r="AN1140" s="169" t="s">
        <v>80</v>
      </c>
      <c r="AO1140" s="169" t="s">
        <v>80</v>
      </c>
      <c r="AP1140" s="150">
        <f t="shared" si="86"/>
        <v>0</v>
      </c>
      <c r="AQ1140" s="252">
        <f>+L1140+AF1140-AK1140</f>
        <v>7600000</v>
      </c>
      <c r="AR1140" s="86" t="s">
        <v>115</v>
      </c>
      <c r="AS1140" s="143">
        <v>0</v>
      </c>
      <c r="AT1140" s="203" t="s">
        <v>80</v>
      </c>
      <c r="AU1140" s="248">
        <v>5700000</v>
      </c>
      <c r="AV1140" s="364">
        <f t="shared" si="84"/>
        <v>1900000</v>
      </c>
      <c r="AW1140" s="133">
        <f t="shared" si="85"/>
        <v>0.75</v>
      </c>
      <c r="AX1140" s="201" t="s">
        <v>80</v>
      </c>
      <c r="AY1140" s="86" t="s">
        <v>72</v>
      </c>
      <c r="AZ1140" s="145" t="s">
        <v>16517</v>
      </c>
      <c r="BA1140" s="81" t="s">
        <v>71</v>
      </c>
      <c r="BB1140" s="81" t="s">
        <v>71</v>
      </c>
    </row>
    <row r="1141" spans="2:54" s="296" customFormat="1" ht="15" customHeight="1" x14ac:dyDescent="0.2">
      <c r="B1141" s="247">
        <v>2023</v>
      </c>
      <c r="C1141" s="81">
        <v>891780111</v>
      </c>
      <c r="D1141" s="82" t="s">
        <v>68</v>
      </c>
      <c r="E1141" s="144" t="s">
        <v>16518</v>
      </c>
      <c r="F1141" s="145" t="s">
        <v>16519</v>
      </c>
      <c r="G1141" s="138">
        <v>0</v>
      </c>
      <c r="H1141" s="145"/>
      <c r="I1141" s="86" t="s">
        <v>78</v>
      </c>
      <c r="J1141" s="81" t="s">
        <v>1527</v>
      </c>
      <c r="K1141" s="141" t="s">
        <v>16520</v>
      </c>
      <c r="L1141" s="567">
        <f>VLOOKUP(E1141,'[4]VALOR DE LA ORDEN'!$A:$B,2,FALSE)</f>
        <v>15300000</v>
      </c>
      <c r="M1141" s="81" t="s">
        <v>73</v>
      </c>
      <c r="N1141" s="145"/>
      <c r="O1141" s="87" t="s">
        <v>11651</v>
      </c>
      <c r="P1141" s="87">
        <v>1079933607</v>
      </c>
      <c r="Q1141" s="150">
        <v>1683</v>
      </c>
      <c r="R1141" s="169">
        <v>45142</v>
      </c>
      <c r="S1141" s="252">
        <v>1969350000</v>
      </c>
      <c r="T1141" s="169">
        <v>45152</v>
      </c>
      <c r="U1141" s="566">
        <f>L1141</f>
        <v>15300000</v>
      </c>
      <c r="V1141" s="86" t="s">
        <v>70</v>
      </c>
      <c r="W1141" s="143">
        <v>12539351</v>
      </c>
      <c r="X1141" s="87" t="s">
        <v>11652</v>
      </c>
      <c r="Y1141" s="145"/>
      <c r="Z1141" s="201">
        <v>45152</v>
      </c>
      <c r="AA1141" s="201">
        <v>45152</v>
      </c>
      <c r="AB1141" s="201" t="s">
        <v>80</v>
      </c>
      <c r="AC1141" s="201">
        <v>45260</v>
      </c>
      <c r="AD1141" s="150">
        <f t="shared" si="87"/>
        <v>108</v>
      </c>
      <c r="AE1141" s="150">
        <v>0</v>
      </c>
      <c r="AF1141" s="567">
        <v>0</v>
      </c>
      <c r="AG1141" s="150">
        <v>0</v>
      </c>
      <c r="AH1141" s="156" t="s">
        <v>80</v>
      </c>
      <c r="AI1141" s="150">
        <f t="shared" si="83"/>
        <v>0</v>
      </c>
      <c r="AJ1141" s="143">
        <v>0</v>
      </c>
      <c r="AK1141" s="248">
        <v>0</v>
      </c>
      <c r="AL1141" s="86" t="s">
        <v>80</v>
      </c>
      <c r="AM1141" s="150">
        <v>0</v>
      </c>
      <c r="AN1141" s="169" t="s">
        <v>80</v>
      </c>
      <c r="AO1141" s="169" t="s">
        <v>80</v>
      </c>
      <c r="AP1141" s="150">
        <f t="shared" si="86"/>
        <v>0</v>
      </c>
      <c r="AQ1141" s="252">
        <f>+L1141+AF1141-AK1141</f>
        <v>15300000</v>
      </c>
      <c r="AR1141" s="86" t="s">
        <v>115</v>
      </c>
      <c r="AS1141" s="143">
        <v>0</v>
      </c>
      <c r="AT1141" s="203" t="s">
        <v>80</v>
      </c>
      <c r="AU1141" s="248">
        <v>11900000</v>
      </c>
      <c r="AV1141" s="364">
        <f t="shared" si="84"/>
        <v>3400000</v>
      </c>
      <c r="AW1141" s="133">
        <f t="shared" si="85"/>
        <v>0.77777777777777779</v>
      </c>
      <c r="AX1141" s="201" t="s">
        <v>80</v>
      </c>
      <c r="AY1141" s="86" t="s">
        <v>72</v>
      </c>
      <c r="AZ1141" s="145" t="s">
        <v>16521</v>
      </c>
      <c r="BA1141" s="81" t="s">
        <v>71</v>
      </c>
      <c r="BB1141" s="81" t="s">
        <v>71</v>
      </c>
    </row>
    <row r="1142" spans="2:54" s="296" customFormat="1" ht="15" customHeight="1" x14ac:dyDescent="0.2">
      <c r="B1142" s="247">
        <v>2023</v>
      </c>
      <c r="C1142" s="81">
        <v>891780111</v>
      </c>
      <c r="D1142" s="82" t="s">
        <v>68</v>
      </c>
      <c r="E1142" s="144" t="s">
        <v>16522</v>
      </c>
      <c r="F1142" s="145" t="s">
        <v>16523</v>
      </c>
      <c r="G1142" s="138">
        <v>0</v>
      </c>
      <c r="H1142" s="145"/>
      <c r="I1142" s="86" t="s">
        <v>78</v>
      </c>
      <c r="J1142" s="81" t="s">
        <v>1527</v>
      </c>
      <c r="K1142" s="141" t="s">
        <v>16524</v>
      </c>
      <c r="L1142" s="567">
        <f>VLOOKUP(E1142,'[4]VALOR DE LA ORDEN'!$A:$B,2,FALSE)</f>
        <v>7093000</v>
      </c>
      <c r="M1142" s="81" t="s">
        <v>73</v>
      </c>
      <c r="N1142" s="145"/>
      <c r="O1142" s="87" t="s">
        <v>13636</v>
      </c>
      <c r="P1142" s="87">
        <v>1083039302</v>
      </c>
      <c r="Q1142" s="150">
        <v>1683</v>
      </c>
      <c r="R1142" s="169">
        <v>45142</v>
      </c>
      <c r="S1142" s="252">
        <v>1969350000</v>
      </c>
      <c r="T1142" s="169">
        <v>45152</v>
      </c>
      <c r="U1142" s="566">
        <f>L1142</f>
        <v>7093000</v>
      </c>
      <c r="V1142" s="86" t="s">
        <v>70</v>
      </c>
      <c r="W1142" s="143">
        <v>57297693</v>
      </c>
      <c r="X1142" s="87" t="s">
        <v>14557</v>
      </c>
      <c r="Y1142" s="145"/>
      <c r="Z1142" s="201">
        <v>45152</v>
      </c>
      <c r="AA1142" s="201">
        <v>45152</v>
      </c>
      <c r="AB1142" s="201" t="s">
        <v>80</v>
      </c>
      <c r="AC1142" s="201">
        <v>45260</v>
      </c>
      <c r="AD1142" s="150">
        <f t="shared" si="87"/>
        <v>108</v>
      </c>
      <c r="AE1142" s="150">
        <v>0</v>
      </c>
      <c r="AF1142" s="567">
        <v>0</v>
      </c>
      <c r="AG1142" s="150">
        <v>0</v>
      </c>
      <c r="AH1142" s="156" t="s">
        <v>80</v>
      </c>
      <c r="AI1142" s="150">
        <f t="shared" si="83"/>
        <v>0</v>
      </c>
      <c r="AJ1142" s="143">
        <v>0</v>
      </c>
      <c r="AK1142" s="248">
        <v>0</v>
      </c>
      <c r="AL1142" s="86" t="s">
        <v>80</v>
      </c>
      <c r="AM1142" s="150">
        <v>0</v>
      </c>
      <c r="AN1142" s="169" t="s">
        <v>80</v>
      </c>
      <c r="AO1142" s="169" t="s">
        <v>80</v>
      </c>
      <c r="AP1142" s="150">
        <f t="shared" si="86"/>
        <v>0</v>
      </c>
      <c r="AQ1142" s="252">
        <f>+L1142+AF1142-AK1142</f>
        <v>7093000</v>
      </c>
      <c r="AR1142" s="86" t="s">
        <v>115</v>
      </c>
      <c r="AS1142" s="143">
        <v>0</v>
      </c>
      <c r="AT1142" s="203" t="s">
        <v>80</v>
      </c>
      <c r="AU1142" s="248">
        <v>3293000</v>
      </c>
      <c r="AV1142" s="364">
        <f t="shared" si="84"/>
        <v>3800000</v>
      </c>
      <c r="AW1142" s="133">
        <f t="shared" si="85"/>
        <v>0.46426053855914284</v>
      </c>
      <c r="AX1142" s="201" t="s">
        <v>80</v>
      </c>
      <c r="AY1142" s="86" t="s">
        <v>72</v>
      </c>
      <c r="AZ1142" s="145" t="s">
        <v>16525</v>
      </c>
      <c r="BA1142" s="81" t="s">
        <v>71</v>
      </c>
      <c r="BB1142" s="81" t="s">
        <v>71</v>
      </c>
    </row>
    <row r="1143" spans="2:54" s="296" customFormat="1" ht="15" customHeight="1" x14ac:dyDescent="0.2">
      <c r="B1143" s="247">
        <v>2023</v>
      </c>
      <c r="C1143" s="81">
        <v>891780111</v>
      </c>
      <c r="D1143" s="82" t="s">
        <v>68</v>
      </c>
      <c r="E1143" s="144" t="s">
        <v>16526</v>
      </c>
      <c r="F1143" s="145" t="s">
        <v>16527</v>
      </c>
      <c r="G1143" s="138">
        <v>0</v>
      </c>
      <c r="H1143" s="145"/>
      <c r="I1143" s="86" t="s">
        <v>78</v>
      </c>
      <c r="J1143" s="81" t="s">
        <v>1527</v>
      </c>
      <c r="K1143" s="141" t="s">
        <v>16528</v>
      </c>
      <c r="L1143" s="567">
        <f>VLOOKUP(E1143,'[4]VALOR DE LA ORDEN'!$A:$B,2,FALSE)</f>
        <v>8800000</v>
      </c>
      <c r="M1143" s="81" t="s">
        <v>73</v>
      </c>
      <c r="N1143" s="145"/>
      <c r="O1143" s="87" t="s">
        <v>9666</v>
      </c>
      <c r="P1143" s="87">
        <v>1045723246</v>
      </c>
      <c r="Q1143" s="150">
        <v>1683</v>
      </c>
      <c r="R1143" s="169">
        <v>45142</v>
      </c>
      <c r="S1143" s="252">
        <v>1969350000</v>
      </c>
      <c r="T1143" s="169">
        <v>45152</v>
      </c>
      <c r="U1143" s="566">
        <f>L1143</f>
        <v>8800000</v>
      </c>
      <c r="V1143" s="86" t="s">
        <v>70</v>
      </c>
      <c r="W1143" s="143">
        <v>55301715</v>
      </c>
      <c r="X1143" s="87" t="s">
        <v>12936</v>
      </c>
      <c r="Y1143" s="145"/>
      <c r="Z1143" s="201">
        <v>45152</v>
      </c>
      <c r="AA1143" s="201">
        <v>45152</v>
      </c>
      <c r="AB1143" s="201" t="s">
        <v>80</v>
      </c>
      <c r="AC1143" s="201">
        <v>45260</v>
      </c>
      <c r="AD1143" s="150">
        <f t="shared" si="87"/>
        <v>108</v>
      </c>
      <c r="AE1143" s="150">
        <v>0</v>
      </c>
      <c r="AF1143" s="567">
        <v>0</v>
      </c>
      <c r="AG1143" s="150">
        <v>0</v>
      </c>
      <c r="AH1143" s="156" t="s">
        <v>80</v>
      </c>
      <c r="AI1143" s="150">
        <f t="shared" si="83"/>
        <v>0</v>
      </c>
      <c r="AJ1143" s="143">
        <v>0</v>
      </c>
      <c r="AK1143" s="248">
        <v>0</v>
      </c>
      <c r="AL1143" s="86" t="s">
        <v>80</v>
      </c>
      <c r="AM1143" s="150">
        <v>0</v>
      </c>
      <c r="AN1143" s="169" t="s">
        <v>80</v>
      </c>
      <c r="AO1143" s="169" t="s">
        <v>80</v>
      </c>
      <c r="AP1143" s="150">
        <f t="shared" si="86"/>
        <v>0</v>
      </c>
      <c r="AQ1143" s="252">
        <f>+L1143+AF1143-AK1143</f>
        <v>8800000</v>
      </c>
      <c r="AR1143" s="86" t="s">
        <v>115</v>
      </c>
      <c r="AS1143" s="143">
        <v>0</v>
      </c>
      <c r="AT1143" s="203" t="s">
        <v>80</v>
      </c>
      <c r="AU1143" s="248">
        <v>6600000</v>
      </c>
      <c r="AV1143" s="364">
        <f t="shared" si="84"/>
        <v>2200000</v>
      </c>
      <c r="AW1143" s="133">
        <f t="shared" si="85"/>
        <v>0.75</v>
      </c>
      <c r="AX1143" s="201" t="s">
        <v>80</v>
      </c>
      <c r="AY1143" s="86" t="s">
        <v>72</v>
      </c>
      <c r="AZ1143" s="145" t="s">
        <v>16529</v>
      </c>
      <c r="BA1143" s="81" t="s">
        <v>71</v>
      </c>
      <c r="BB1143" s="81" t="s">
        <v>71</v>
      </c>
    </row>
    <row r="1144" spans="2:54" s="296" customFormat="1" ht="15" customHeight="1" x14ac:dyDescent="0.2">
      <c r="B1144" s="247">
        <v>2023</v>
      </c>
      <c r="C1144" s="81">
        <v>891780111</v>
      </c>
      <c r="D1144" s="82" t="s">
        <v>68</v>
      </c>
      <c r="E1144" s="144" t="s">
        <v>16530</v>
      </c>
      <c r="F1144" s="145" t="s">
        <v>16531</v>
      </c>
      <c r="G1144" s="138">
        <v>0</v>
      </c>
      <c r="H1144" s="145"/>
      <c r="I1144" s="86" t="s">
        <v>78</v>
      </c>
      <c r="J1144" s="81" t="s">
        <v>1527</v>
      </c>
      <c r="K1144" s="141" t="s">
        <v>16532</v>
      </c>
      <c r="L1144" s="567">
        <f>VLOOKUP(E1144,'[4]VALOR DE LA ORDEN'!$A:$B,2,FALSE)</f>
        <v>7600000</v>
      </c>
      <c r="M1144" s="81" t="s">
        <v>73</v>
      </c>
      <c r="N1144" s="145"/>
      <c r="O1144" s="87" t="s">
        <v>11877</v>
      </c>
      <c r="P1144" s="87">
        <v>84459314</v>
      </c>
      <c r="Q1144" s="150">
        <v>1683</v>
      </c>
      <c r="R1144" s="169">
        <v>45142</v>
      </c>
      <c r="S1144" s="252">
        <v>1969350000</v>
      </c>
      <c r="T1144" s="169">
        <v>45152</v>
      </c>
      <c r="U1144" s="566">
        <f>L1144</f>
        <v>7600000</v>
      </c>
      <c r="V1144" s="86" t="s">
        <v>70</v>
      </c>
      <c r="W1144" s="143">
        <v>85459497</v>
      </c>
      <c r="X1144" s="87" t="s">
        <v>9253</v>
      </c>
      <c r="Y1144" s="145"/>
      <c r="Z1144" s="201">
        <v>45152</v>
      </c>
      <c r="AA1144" s="201">
        <v>45152</v>
      </c>
      <c r="AB1144" s="201" t="s">
        <v>80</v>
      </c>
      <c r="AC1144" s="201">
        <v>45260</v>
      </c>
      <c r="AD1144" s="150">
        <f t="shared" si="87"/>
        <v>108</v>
      </c>
      <c r="AE1144" s="150">
        <v>0</v>
      </c>
      <c r="AF1144" s="567">
        <v>0</v>
      </c>
      <c r="AG1144" s="150">
        <v>0</v>
      </c>
      <c r="AH1144" s="156" t="s">
        <v>80</v>
      </c>
      <c r="AI1144" s="150">
        <f t="shared" si="83"/>
        <v>0</v>
      </c>
      <c r="AJ1144" s="143">
        <v>0</v>
      </c>
      <c r="AK1144" s="248">
        <v>0</v>
      </c>
      <c r="AL1144" s="86" t="s">
        <v>80</v>
      </c>
      <c r="AM1144" s="150">
        <v>0</v>
      </c>
      <c r="AN1144" s="169" t="s">
        <v>80</v>
      </c>
      <c r="AO1144" s="169" t="s">
        <v>80</v>
      </c>
      <c r="AP1144" s="150">
        <f t="shared" si="86"/>
        <v>0</v>
      </c>
      <c r="AQ1144" s="252">
        <f>+L1144+AF1144-AK1144</f>
        <v>7600000</v>
      </c>
      <c r="AR1144" s="86" t="s">
        <v>115</v>
      </c>
      <c r="AS1144" s="143">
        <v>0</v>
      </c>
      <c r="AT1144" s="203" t="s">
        <v>80</v>
      </c>
      <c r="AU1144" s="248">
        <v>5700000</v>
      </c>
      <c r="AV1144" s="364">
        <f t="shared" si="84"/>
        <v>1900000</v>
      </c>
      <c r="AW1144" s="133">
        <f t="shared" si="85"/>
        <v>0.75</v>
      </c>
      <c r="AX1144" s="201" t="s">
        <v>80</v>
      </c>
      <c r="AY1144" s="86" t="s">
        <v>72</v>
      </c>
      <c r="AZ1144" s="145" t="s">
        <v>16533</v>
      </c>
      <c r="BA1144" s="81" t="s">
        <v>71</v>
      </c>
      <c r="BB1144" s="81" t="s">
        <v>71</v>
      </c>
    </row>
    <row r="1145" spans="2:54" s="296" customFormat="1" ht="15" customHeight="1" x14ac:dyDescent="0.2">
      <c r="B1145" s="247">
        <v>2023</v>
      </c>
      <c r="C1145" s="81">
        <v>891780111</v>
      </c>
      <c r="D1145" s="82" t="s">
        <v>68</v>
      </c>
      <c r="E1145" s="144" t="s">
        <v>16534</v>
      </c>
      <c r="F1145" s="145" t="s">
        <v>16535</v>
      </c>
      <c r="G1145" s="138">
        <v>0</v>
      </c>
      <c r="H1145" s="145"/>
      <c r="I1145" s="86" t="s">
        <v>78</v>
      </c>
      <c r="J1145" s="81" t="s">
        <v>1527</v>
      </c>
      <c r="K1145" s="141" t="s">
        <v>16536</v>
      </c>
      <c r="L1145" s="567">
        <f>VLOOKUP(E1145,'[4]VALOR DE LA ORDEN'!$A:$B,2,FALSE)</f>
        <v>7600000</v>
      </c>
      <c r="M1145" s="81" t="s">
        <v>73</v>
      </c>
      <c r="N1145" s="145"/>
      <c r="O1145" s="87" t="s">
        <v>14376</v>
      </c>
      <c r="P1145" s="87">
        <v>7634703</v>
      </c>
      <c r="Q1145" s="150">
        <v>1683</v>
      </c>
      <c r="R1145" s="169">
        <v>45142</v>
      </c>
      <c r="S1145" s="252">
        <v>1969350000</v>
      </c>
      <c r="T1145" s="169">
        <v>45152</v>
      </c>
      <c r="U1145" s="566">
        <f>L1145</f>
        <v>7600000</v>
      </c>
      <c r="V1145" s="86" t="s">
        <v>70</v>
      </c>
      <c r="W1145" s="143">
        <v>7633817</v>
      </c>
      <c r="X1145" s="87" t="s">
        <v>10035</v>
      </c>
      <c r="Y1145" s="145"/>
      <c r="Z1145" s="201">
        <v>45152</v>
      </c>
      <c r="AA1145" s="201">
        <v>45152</v>
      </c>
      <c r="AB1145" s="201" t="s">
        <v>80</v>
      </c>
      <c r="AC1145" s="201">
        <v>45260</v>
      </c>
      <c r="AD1145" s="150">
        <f t="shared" si="87"/>
        <v>108</v>
      </c>
      <c r="AE1145" s="150">
        <v>0</v>
      </c>
      <c r="AF1145" s="567">
        <v>0</v>
      </c>
      <c r="AG1145" s="150">
        <v>0</v>
      </c>
      <c r="AH1145" s="156" t="s">
        <v>80</v>
      </c>
      <c r="AI1145" s="150">
        <f t="shared" si="83"/>
        <v>0</v>
      </c>
      <c r="AJ1145" s="143">
        <v>0</v>
      </c>
      <c r="AK1145" s="248">
        <v>0</v>
      </c>
      <c r="AL1145" s="86" t="s">
        <v>80</v>
      </c>
      <c r="AM1145" s="150">
        <v>0</v>
      </c>
      <c r="AN1145" s="169" t="s">
        <v>80</v>
      </c>
      <c r="AO1145" s="169" t="s">
        <v>80</v>
      </c>
      <c r="AP1145" s="150">
        <f t="shared" si="86"/>
        <v>0</v>
      </c>
      <c r="AQ1145" s="252">
        <f>+L1145+AF1145-AK1145</f>
        <v>7600000</v>
      </c>
      <c r="AR1145" s="86" t="s">
        <v>115</v>
      </c>
      <c r="AS1145" s="143">
        <v>0</v>
      </c>
      <c r="AT1145" s="203" t="s">
        <v>80</v>
      </c>
      <c r="AU1145" s="248">
        <v>5700000</v>
      </c>
      <c r="AV1145" s="364">
        <f t="shared" si="84"/>
        <v>1900000</v>
      </c>
      <c r="AW1145" s="133">
        <f t="shared" si="85"/>
        <v>0.75</v>
      </c>
      <c r="AX1145" s="201" t="s">
        <v>80</v>
      </c>
      <c r="AY1145" s="86" t="s">
        <v>72</v>
      </c>
      <c r="AZ1145" s="145" t="s">
        <v>16537</v>
      </c>
      <c r="BA1145" s="81" t="s">
        <v>71</v>
      </c>
      <c r="BB1145" s="81" t="s">
        <v>71</v>
      </c>
    </row>
    <row r="1146" spans="2:54" s="296" customFormat="1" ht="15" customHeight="1" x14ac:dyDescent="0.2">
      <c r="B1146" s="247">
        <v>2023</v>
      </c>
      <c r="C1146" s="81">
        <v>891780111</v>
      </c>
      <c r="D1146" s="82" t="s">
        <v>68</v>
      </c>
      <c r="E1146" s="144" t="s">
        <v>16538</v>
      </c>
      <c r="F1146" s="145" t="s">
        <v>16539</v>
      </c>
      <c r="G1146" s="138">
        <v>0</v>
      </c>
      <c r="H1146" s="145"/>
      <c r="I1146" s="86" t="s">
        <v>78</v>
      </c>
      <c r="J1146" s="81" t="s">
        <v>1527</v>
      </c>
      <c r="K1146" s="141" t="s">
        <v>16540</v>
      </c>
      <c r="L1146" s="567">
        <f>VLOOKUP(E1146,'[4]VALOR DE LA ORDEN'!$A:$B,2,FALSE)</f>
        <v>22000000</v>
      </c>
      <c r="M1146" s="81" t="s">
        <v>73</v>
      </c>
      <c r="N1146" s="145"/>
      <c r="O1146" s="87" t="s">
        <v>12586</v>
      </c>
      <c r="P1146" s="87">
        <v>63315351</v>
      </c>
      <c r="Q1146" s="150">
        <v>1683</v>
      </c>
      <c r="R1146" s="169">
        <v>45142</v>
      </c>
      <c r="S1146" s="252">
        <v>1969350000</v>
      </c>
      <c r="T1146" s="169">
        <v>45153</v>
      </c>
      <c r="U1146" s="566">
        <f>L1146</f>
        <v>22000000</v>
      </c>
      <c r="V1146" s="86" t="s">
        <v>70</v>
      </c>
      <c r="W1146" s="143">
        <v>41947381</v>
      </c>
      <c r="X1146" s="87" t="s">
        <v>11521</v>
      </c>
      <c r="Y1146" s="145"/>
      <c r="Z1146" s="201">
        <v>45153</v>
      </c>
      <c r="AA1146" s="201">
        <v>45153</v>
      </c>
      <c r="AB1146" s="201" t="s">
        <v>80</v>
      </c>
      <c r="AC1146" s="201">
        <v>45260</v>
      </c>
      <c r="AD1146" s="150">
        <f t="shared" si="87"/>
        <v>107</v>
      </c>
      <c r="AE1146" s="150">
        <v>0</v>
      </c>
      <c r="AF1146" s="567">
        <v>0</v>
      </c>
      <c r="AG1146" s="150">
        <v>0</v>
      </c>
      <c r="AH1146" s="156" t="s">
        <v>80</v>
      </c>
      <c r="AI1146" s="150">
        <f t="shared" si="83"/>
        <v>0</v>
      </c>
      <c r="AJ1146" s="143">
        <v>0</v>
      </c>
      <c r="AK1146" s="248">
        <v>0</v>
      </c>
      <c r="AL1146" s="86" t="s">
        <v>80</v>
      </c>
      <c r="AM1146" s="150">
        <v>0</v>
      </c>
      <c r="AN1146" s="169" t="s">
        <v>80</v>
      </c>
      <c r="AO1146" s="169" t="s">
        <v>80</v>
      </c>
      <c r="AP1146" s="150">
        <f t="shared" si="86"/>
        <v>0</v>
      </c>
      <c r="AQ1146" s="252">
        <f>+L1146+AF1146-AK1146</f>
        <v>22000000</v>
      </c>
      <c r="AR1146" s="86" t="s">
        <v>115</v>
      </c>
      <c r="AS1146" s="143">
        <v>0</v>
      </c>
      <c r="AT1146" s="203" t="s">
        <v>80</v>
      </c>
      <c r="AU1146" s="248">
        <v>16500000</v>
      </c>
      <c r="AV1146" s="364">
        <f t="shared" si="84"/>
        <v>5500000</v>
      </c>
      <c r="AW1146" s="133">
        <f t="shared" si="85"/>
        <v>0.75</v>
      </c>
      <c r="AX1146" s="201" t="s">
        <v>80</v>
      </c>
      <c r="AY1146" s="86" t="s">
        <v>72</v>
      </c>
      <c r="AZ1146" s="145" t="s">
        <v>16541</v>
      </c>
      <c r="BA1146" s="81" t="s">
        <v>71</v>
      </c>
      <c r="BB1146" s="81" t="s">
        <v>71</v>
      </c>
    </row>
    <row r="1147" spans="2:54" s="296" customFormat="1" ht="15" customHeight="1" x14ac:dyDescent="0.2">
      <c r="B1147" s="247">
        <v>2023</v>
      </c>
      <c r="C1147" s="81">
        <v>891780111</v>
      </c>
      <c r="D1147" s="82" t="s">
        <v>68</v>
      </c>
      <c r="E1147" s="144" t="s">
        <v>16542</v>
      </c>
      <c r="F1147" s="145" t="s">
        <v>16543</v>
      </c>
      <c r="G1147" s="138">
        <v>0</v>
      </c>
      <c r="H1147" s="145"/>
      <c r="I1147" s="86" t="s">
        <v>78</v>
      </c>
      <c r="J1147" s="81" t="s">
        <v>1527</v>
      </c>
      <c r="K1147" s="141" t="s">
        <v>16544</v>
      </c>
      <c r="L1147" s="567">
        <f>VLOOKUP(E1147,'[4]VALOR DE LA ORDEN'!$A:$B,2,FALSE)</f>
        <v>7600000</v>
      </c>
      <c r="M1147" s="81" t="s">
        <v>73</v>
      </c>
      <c r="N1147" s="145"/>
      <c r="O1147" s="87" t="s">
        <v>13445</v>
      </c>
      <c r="P1147" s="87">
        <v>1083040617</v>
      </c>
      <c r="Q1147" s="150">
        <v>1683</v>
      </c>
      <c r="R1147" s="169">
        <v>45142</v>
      </c>
      <c r="S1147" s="252">
        <v>1969350000</v>
      </c>
      <c r="T1147" s="169">
        <v>45153</v>
      </c>
      <c r="U1147" s="566">
        <f>L1147</f>
        <v>7600000</v>
      </c>
      <c r="V1147" s="86" t="s">
        <v>70</v>
      </c>
      <c r="W1147" s="143">
        <v>57297693</v>
      </c>
      <c r="X1147" s="87" t="s">
        <v>14557</v>
      </c>
      <c r="Y1147" s="145"/>
      <c r="Z1147" s="201">
        <v>45153</v>
      </c>
      <c r="AA1147" s="201">
        <v>45153</v>
      </c>
      <c r="AB1147" s="201" t="s">
        <v>80</v>
      </c>
      <c r="AC1147" s="201">
        <v>45260</v>
      </c>
      <c r="AD1147" s="150">
        <f t="shared" si="87"/>
        <v>107</v>
      </c>
      <c r="AE1147" s="150">
        <v>0</v>
      </c>
      <c r="AF1147" s="567">
        <v>0</v>
      </c>
      <c r="AG1147" s="150">
        <v>0</v>
      </c>
      <c r="AH1147" s="156" t="s">
        <v>80</v>
      </c>
      <c r="AI1147" s="150">
        <f t="shared" si="83"/>
        <v>0</v>
      </c>
      <c r="AJ1147" s="143">
        <v>0</v>
      </c>
      <c r="AK1147" s="248">
        <v>0</v>
      </c>
      <c r="AL1147" s="86" t="s">
        <v>80</v>
      </c>
      <c r="AM1147" s="150">
        <v>0</v>
      </c>
      <c r="AN1147" s="169" t="s">
        <v>80</v>
      </c>
      <c r="AO1147" s="169" t="s">
        <v>80</v>
      </c>
      <c r="AP1147" s="150">
        <f t="shared" si="86"/>
        <v>0</v>
      </c>
      <c r="AQ1147" s="252">
        <f>+L1147+AF1147-AK1147</f>
        <v>7600000</v>
      </c>
      <c r="AR1147" s="86" t="s">
        <v>115</v>
      </c>
      <c r="AS1147" s="143">
        <v>0</v>
      </c>
      <c r="AT1147" s="203" t="s">
        <v>80</v>
      </c>
      <c r="AU1147" s="248">
        <v>5700000</v>
      </c>
      <c r="AV1147" s="364">
        <f t="shared" si="84"/>
        <v>1900000</v>
      </c>
      <c r="AW1147" s="133">
        <f t="shared" si="85"/>
        <v>0.75</v>
      </c>
      <c r="AX1147" s="201" t="s">
        <v>80</v>
      </c>
      <c r="AY1147" s="86" t="s">
        <v>72</v>
      </c>
      <c r="AZ1147" s="145" t="s">
        <v>16545</v>
      </c>
      <c r="BA1147" s="81" t="s">
        <v>71</v>
      </c>
      <c r="BB1147" s="81" t="s">
        <v>71</v>
      </c>
    </row>
    <row r="1148" spans="2:54" s="296" customFormat="1" ht="15" customHeight="1" x14ac:dyDescent="0.2">
      <c r="B1148" s="247">
        <v>2023</v>
      </c>
      <c r="C1148" s="81">
        <v>891780111</v>
      </c>
      <c r="D1148" s="82" t="s">
        <v>68</v>
      </c>
      <c r="E1148" s="144" t="s">
        <v>16546</v>
      </c>
      <c r="F1148" s="145" t="s">
        <v>16547</v>
      </c>
      <c r="G1148" s="138">
        <v>0</v>
      </c>
      <c r="H1148" s="145"/>
      <c r="I1148" s="86" t="s">
        <v>78</v>
      </c>
      <c r="J1148" s="81" t="s">
        <v>1527</v>
      </c>
      <c r="K1148" s="141" t="s">
        <v>16284</v>
      </c>
      <c r="L1148" s="567">
        <f>VLOOKUP(E1148,'[4]VALOR DE LA ORDEN'!$A:$B,2,FALSE)</f>
        <v>8800000</v>
      </c>
      <c r="M1148" s="81" t="s">
        <v>73</v>
      </c>
      <c r="N1148" s="145"/>
      <c r="O1148" s="87" t="s">
        <v>13956</v>
      </c>
      <c r="P1148" s="87">
        <v>1003241053</v>
      </c>
      <c r="Q1148" s="150">
        <v>1683</v>
      </c>
      <c r="R1148" s="169">
        <v>45142</v>
      </c>
      <c r="S1148" s="252">
        <v>1969350000</v>
      </c>
      <c r="T1148" s="169">
        <v>45153</v>
      </c>
      <c r="U1148" s="566">
        <f>L1148</f>
        <v>8800000</v>
      </c>
      <c r="V1148" s="86" t="s">
        <v>70</v>
      </c>
      <c r="W1148" s="143">
        <v>57297693</v>
      </c>
      <c r="X1148" s="87" t="s">
        <v>14557</v>
      </c>
      <c r="Y1148" s="145"/>
      <c r="Z1148" s="201">
        <v>45153</v>
      </c>
      <c r="AA1148" s="201">
        <v>45153</v>
      </c>
      <c r="AB1148" s="201" t="s">
        <v>80</v>
      </c>
      <c r="AC1148" s="201">
        <v>45260</v>
      </c>
      <c r="AD1148" s="150">
        <f t="shared" si="87"/>
        <v>107</v>
      </c>
      <c r="AE1148" s="150">
        <v>0</v>
      </c>
      <c r="AF1148" s="567">
        <v>0</v>
      </c>
      <c r="AG1148" s="150">
        <v>0</v>
      </c>
      <c r="AH1148" s="156" t="s">
        <v>80</v>
      </c>
      <c r="AI1148" s="150">
        <f t="shared" si="83"/>
        <v>0</v>
      </c>
      <c r="AJ1148" s="143">
        <v>0</v>
      </c>
      <c r="AK1148" s="248">
        <v>0</v>
      </c>
      <c r="AL1148" s="86" t="s">
        <v>80</v>
      </c>
      <c r="AM1148" s="150">
        <v>0</v>
      </c>
      <c r="AN1148" s="169" t="s">
        <v>80</v>
      </c>
      <c r="AO1148" s="169" t="s">
        <v>80</v>
      </c>
      <c r="AP1148" s="150">
        <f t="shared" si="86"/>
        <v>0</v>
      </c>
      <c r="AQ1148" s="252">
        <f>+L1148+AF1148-AK1148</f>
        <v>8800000</v>
      </c>
      <c r="AR1148" s="86" t="s">
        <v>115</v>
      </c>
      <c r="AS1148" s="143">
        <v>0</v>
      </c>
      <c r="AT1148" s="203" t="s">
        <v>80</v>
      </c>
      <c r="AU1148" s="248">
        <v>6600000</v>
      </c>
      <c r="AV1148" s="364">
        <f t="shared" si="84"/>
        <v>2200000</v>
      </c>
      <c r="AW1148" s="133">
        <f t="shared" si="85"/>
        <v>0.75</v>
      </c>
      <c r="AX1148" s="201" t="s">
        <v>80</v>
      </c>
      <c r="AY1148" s="86" t="s">
        <v>72</v>
      </c>
      <c r="AZ1148" s="145" t="s">
        <v>16548</v>
      </c>
      <c r="BA1148" s="81" t="s">
        <v>71</v>
      </c>
      <c r="BB1148" s="81" t="s">
        <v>71</v>
      </c>
    </row>
    <row r="1149" spans="2:54" s="296" customFormat="1" ht="15" customHeight="1" x14ac:dyDescent="0.2">
      <c r="B1149" s="247">
        <v>2023</v>
      </c>
      <c r="C1149" s="81">
        <v>891780111</v>
      </c>
      <c r="D1149" s="82" t="s">
        <v>68</v>
      </c>
      <c r="E1149" s="144" t="s">
        <v>16549</v>
      </c>
      <c r="F1149" s="145" t="s">
        <v>16550</v>
      </c>
      <c r="G1149" s="138">
        <v>0</v>
      </c>
      <c r="H1149" s="145"/>
      <c r="I1149" s="86" t="s">
        <v>78</v>
      </c>
      <c r="J1149" s="81" t="s">
        <v>1527</v>
      </c>
      <c r="K1149" s="141" t="s">
        <v>16551</v>
      </c>
      <c r="L1149" s="567">
        <f>VLOOKUP(E1149,'[4]VALOR DE LA ORDEN'!$A:$B,2,FALSE)</f>
        <v>7600000</v>
      </c>
      <c r="M1149" s="81" t="s">
        <v>73</v>
      </c>
      <c r="N1149" s="145"/>
      <c r="O1149" s="87" t="s">
        <v>14069</v>
      </c>
      <c r="P1149" s="87">
        <v>1084731269</v>
      </c>
      <c r="Q1149" s="150">
        <v>1683</v>
      </c>
      <c r="R1149" s="169">
        <v>45142</v>
      </c>
      <c r="S1149" s="252">
        <v>1969350000</v>
      </c>
      <c r="T1149" s="169">
        <v>45153</v>
      </c>
      <c r="U1149" s="566">
        <f>L1149</f>
        <v>7600000</v>
      </c>
      <c r="V1149" s="86" t="s">
        <v>70</v>
      </c>
      <c r="W1149" s="143">
        <v>57297693</v>
      </c>
      <c r="X1149" s="87" t="s">
        <v>14557</v>
      </c>
      <c r="Y1149" s="145"/>
      <c r="Z1149" s="201">
        <v>45153</v>
      </c>
      <c r="AA1149" s="201">
        <v>45153</v>
      </c>
      <c r="AB1149" s="201" t="s">
        <v>80</v>
      </c>
      <c r="AC1149" s="201">
        <v>45260</v>
      </c>
      <c r="AD1149" s="150">
        <f t="shared" si="87"/>
        <v>107</v>
      </c>
      <c r="AE1149" s="150">
        <v>0</v>
      </c>
      <c r="AF1149" s="567">
        <v>0</v>
      </c>
      <c r="AG1149" s="150">
        <v>0</v>
      </c>
      <c r="AH1149" s="156" t="s">
        <v>80</v>
      </c>
      <c r="AI1149" s="150">
        <f t="shared" si="83"/>
        <v>0</v>
      </c>
      <c r="AJ1149" s="143">
        <v>0</v>
      </c>
      <c r="AK1149" s="248">
        <v>0</v>
      </c>
      <c r="AL1149" s="86" t="s">
        <v>80</v>
      </c>
      <c r="AM1149" s="150">
        <v>0</v>
      </c>
      <c r="AN1149" s="169" t="s">
        <v>80</v>
      </c>
      <c r="AO1149" s="169" t="s">
        <v>80</v>
      </c>
      <c r="AP1149" s="150">
        <f t="shared" si="86"/>
        <v>0</v>
      </c>
      <c r="AQ1149" s="252">
        <f>+L1149+AF1149-AK1149</f>
        <v>7600000</v>
      </c>
      <c r="AR1149" s="86" t="s">
        <v>115</v>
      </c>
      <c r="AS1149" s="143">
        <v>0</v>
      </c>
      <c r="AT1149" s="203" t="s">
        <v>80</v>
      </c>
      <c r="AU1149" s="248">
        <v>5700000</v>
      </c>
      <c r="AV1149" s="364">
        <f t="shared" si="84"/>
        <v>1900000</v>
      </c>
      <c r="AW1149" s="133">
        <f t="shared" si="85"/>
        <v>0.75</v>
      </c>
      <c r="AX1149" s="201" t="s">
        <v>80</v>
      </c>
      <c r="AY1149" s="86" t="s">
        <v>72</v>
      </c>
      <c r="AZ1149" s="145" t="s">
        <v>16552</v>
      </c>
      <c r="BA1149" s="81" t="s">
        <v>71</v>
      </c>
      <c r="BB1149" s="81" t="s">
        <v>71</v>
      </c>
    </row>
    <row r="1150" spans="2:54" s="296" customFormat="1" ht="15" customHeight="1" x14ac:dyDescent="0.2">
      <c r="B1150" s="247">
        <v>2023</v>
      </c>
      <c r="C1150" s="81">
        <v>891780111</v>
      </c>
      <c r="D1150" s="82" t="s">
        <v>68</v>
      </c>
      <c r="E1150" s="144" t="s">
        <v>16553</v>
      </c>
      <c r="F1150" s="145" t="s">
        <v>16554</v>
      </c>
      <c r="G1150" s="138">
        <v>0</v>
      </c>
      <c r="H1150" s="145"/>
      <c r="I1150" s="86" t="s">
        <v>78</v>
      </c>
      <c r="J1150" s="81" t="s">
        <v>1527</v>
      </c>
      <c r="K1150" s="141" t="s">
        <v>16555</v>
      </c>
      <c r="L1150" s="567">
        <f>VLOOKUP(E1150,'[4]VALOR DE LA ORDEN'!$A:$B,2,FALSE)</f>
        <v>8800000</v>
      </c>
      <c r="M1150" s="81" t="s">
        <v>73</v>
      </c>
      <c r="N1150" s="145"/>
      <c r="O1150" s="87" t="s">
        <v>13473</v>
      </c>
      <c r="P1150" s="87">
        <v>1082901903</v>
      </c>
      <c r="Q1150" s="150">
        <v>1683</v>
      </c>
      <c r="R1150" s="169">
        <v>45142</v>
      </c>
      <c r="S1150" s="252">
        <v>1969350000</v>
      </c>
      <c r="T1150" s="169">
        <v>45153</v>
      </c>
      <c r="U1150" s="566">
        <f>L1150</f>
        <v>8800000</v>
      </c>
      <c r="V1150" s="86" t="s">
        <v>70</v>
      </c>
      <c r="W1150" s="143">
        <v>57297693</v>
      </c>
      <c r="X1150" s="87" t="s">
        <v>14557</v>
      </c>
      <c r="Y1150" s="145"/>
      <c r="Z1150" s="201">
        <v>45153</v>
      </c>
      <c r="AA1150" s="201">
        <v>45153</v>
      </c>
      <c r="AB1150" s="201" t="s">
        <v>80</v>
      </c>
      <c r="AC1150" s="201">
        <v>45260</v>
      </c>
      <c r="AD1150" s="150">
        <f t="shared" si="87"/>
        <v>107</v>
      </c>
      <c r="AE1150" s="150">
        <v>0</v>
      </c>
      <c r="AF1150" s="567">
        <v>0</v>
      </c>
      <c r="AG1150" s="150">
        <v>0</v>
      </c>
      <c r="AH1150" s="156" t="s">
        <v>80</v>
      </c>
      <c r="AI1150" s="150">
        <f t="shared" si="83"/>
        <v>0</v>
      </c>
      <c r="AJ1150" s="143">
        <v>0</v>
      </c>
      <c r="AK1150" s="248">
        <v>0</v>
      </c>
      <c r="AL1150" s="86" t="s">
        <v>80</v>
      </c>
      <c r="AM1150" s="150">
        <v>0</v>
      </c>
      <c r="AN1150" s="169" t="s">
        <v>80</v>
      </c>
      <c r="AO1150" s="169" t="s">
        <v>80</v>
      </c>
      <c r="AP1150" s="150">
        <f t="shared" si="86"/>
        <v>0</v>
      </c>
      <c r="AQ1150" s="252">
        <f>+L1150+AF1150-AK1150</f>
        <v>8800000</v>
      </c>
      <c r="AR1150" s="86" t="s">
        <v>115</v>
      </c>
      <c r="AS1150" s="143">
        <v>0</v>
      </c>
      <c r="AT1150" s="203" t="s">
        <v>80</v>
      </c>
      <c r="AU1150" s="248">
        <v>6600000</v>
      </c>
      <c r="AV1150" s="364">
        <f t="shared" si="84"/>
        <v>2200000</v>
      </c>
      <c r="AW1150" s="133">
        <f t="shared" si="85"/>
        <v>0.75</v>
      </c>
      <c r="AX1150" s="201" t="s">
        <v>80</v>
      </c>
      <c r="AY1150" s="86" t="s">
        <v>72</v>
      </c>
      <c r="AZ1150" s="145" t="s">
        <v>16556</v>
      </c>
      <c r="BA1150" s="81" t="s">
        <v>71</v>
      </c>
      <c r="BB1150" s="81" t="s">
        <v>71</v>
      </c>
    </row>
    <row r="1151" spans="2:54" s="296" customFormat="1" ht="15" customHeight="1" x14ac:dyDescent="0.2">
      <c r="B1151" s="247">
        <v>2023</v>
      </c>
      <c r="C1151" s="81">
        <v>891780111</v>
      </c>
      <c r="D1151" s="82" t="s">
        <v>68</v>
      </c>
      <c r="E1151" s="144" t="s">
        <v>16557</v>
      </c>
      <c r="F1151" s="145" t="s">
        <v>16558</v>
      </c>
      <c r="G1151" s="138">
        <v>0</v>
      </c>
      <c r="H1151" s="145"/>
      <c r="I1151" s="86" t="s">
        <v>78</v>
      </c>
      <c r="J1151" s="81" t="s">
        <v>1527</v>
      </c>
      <c r="K1151" s="141" t="s">
        <v>16280</v>
      </c>
      <c r="L1151" s="567">
        <f>VLOOKUP(E1151,'[4]VALOR DE LA ORDEN'!$A:$B,2,FALSE)</f>
        <v>8800000</v>
      </c>
      <c r="M1151" s="81" t="s">
        <v>73</v>
      </c>
      <c r="N1151" s="145"/>
      <c r="O1151" s="87" t="s">
        <v>13545</v>
      </c>
      <c r="P1151" s="87">
        <v>1083027976</v>
      </c>
      <c r="Q1151" s="150">
        <v>1683</v>
      </c>
      <c r="R1151" s="169">
        <v>45142</v>
      </c>
      <c r="S1151" s="252">
        <v>1969350000</v>
      </c>
      <c r="T1151" s="169">
        <v>45153</v>
      </c>
      <c r="U1151" s="566">
        <f>L1151</f>
        <v>8800000</v>
      </c>
      <c r="V1151" s="86" t="s">
        <v>70</v>
      </c>
      <c r="W1151" s="143">
        <v>57297693</v>
      </c>
      <c r="X1151" s="87" t="s">
        <v>14557</v>
      </c>
      <c r="Y1151" s="145"/>
      <c r="Z1151" s="201">
        <v>45153</v>
      </c>
      <c r="AA1151" s="201">
        <v>45153</v>
      </c>
      <c r="AB1151" s="201" t="s">
        <v>80</v>
      </c>
      <c r="AC1151" s="201">
        <v>45260</v>
      </c>
      <c r="AD1151" s="150">
        <f t="shared" si="87"/>
        <v>107</v>
      </c>
      <c r="AE1151" s="150">
        <v>0</v>
      </c>
      <c r="AF1151" s="567">
        <v>0</v>
      </c>
      <c r="AG1151" s="150">
        <v>0</v>
      </c>
      <c r="AH1151" s="156" t="s">
        <v>80</v>
      </c>
      <c r="AI1151" s="150">
        <f t="shared" si="83"/>
        <v>0</v>
      </c>
      <c r="AJ1151" s="143">
        <v>0</v>
      </c>
      <c r="AK1151" s="248">
        <v>0</v>
      </c>
      <c r="AL1151" s="86" t="s">
        <v>80</v>
      </c>
      <c r="AM1151" s="150">
        <v>0</v>
      </c>
      <c r="AN1151" s="169" t="s">
        <v>80</v>
      </c>
      <c r="AO1151" s="169" t="s">
        <v>80</v>
      </c>
      <c r="AP1151" s="150">
        <f t="shared" si="86"/>
        <v>0</v>
      </c>
      <c r="AQ1151" s="252">
        <f>+L1151+AF1151-AK1151</f>
        <v>8800000</v>
      </c>
      <c r="AR1151" s="86" t="s">
        <v>115</v>
      </c>
      <c r="AS1151" s="143">
        <v>0</v>
      </c>
      <c r="AT1151" s="203" t="s">
        <v>80</v>
      </c>
      <c r="AU1151" s="248">
        <v>6600000</v>
      </c>
      <c r="AV1151" s="364">
        <f t="shared" si="84"/>
        <v>2200000</v>
      </c>
      <c r="AW1151" s="133">
        <f t="shared" si="85"/>
        <v>0.75</v>
      </c>
      <c r="AX1151" s="201" t="s">
        <v>80</v>
      </c>
      <c r="AY1151" s="86" t="s">
        <v>72</v>
      </c>
      <c r="AZ1151" s="145" t="s">
        <v>16559</v>
      </c>
      <c r="BA1151" s="81" t="s">
        <v>71</v>
      </c>
      <c r="BB1151" s="81" t="s">
        <v>71</v>
      </c>
    </row>
    <row r="1152" spans="2:54" s="296" customFormat="1" ht="15" customHeight="1" x14ac:dyDescent="0.2">
      <c r="B1152" s="247">
        <v>2023</v>
      </c>
      <c r="C1152" s="81">
        <v>891780111</v>
      </c>
      <c r="D1152" s="82" t="s">
        <v>68</v>
      </c>
      <c r="E1152" s="144" t="s">
        <v>16560</v>
      </c>
      <c r="F1152" s="145" t="s">
        <v>16561</v>
      </c>
      <c r="G1152" s="138">
        <v>0</v>
      </c>
      <c r="H1152" s="145"/>
      <c r="I1152" s="86" t="s">
        <v>78</v>
      </c>
      <c r="J1152" s="81" t="s">
        <v>1527</v>
      </c>
      <c r="K1152" s="141" t="s">
        <v>16562</v>
      </c>
      <c r="L1152" s="567">
        <f>VLOOKUP(E1152,'[4]VALOR DE LA ORDEN'!$A:$B,2,FALSE)</f>
        <v>7600000</v>
      </c>
      <c r="M1152" s="81" t="s">
        <v>73</v>
      </c>
      <c r="N1152" s="145"/>
      <c r="O1152" s="87" t="s">
        <v>13632</v>
      </c>
      <c r="P1152" s="87">
        <v>1221971298</v>
      </c>
      <c r="Q1152" s="150">
        <v>1683</v>
      </c>
      <c r="R1152" s="169">
        <v>45142</v>
      </c>
      <c r="S1152" s="252">
        <v>1969350000</v>
      </c>
      <c r="T1152" s="169">
        <v>45153</v>
      </c>
      <c r="U1152" s="566">
        <f>L1152</f>
        <v>7600000</v>
      </c>
      <c r="V1152" s="86" t="s">
        <v>70</v>
      </c>
      <c r="W1152" s="143">
        <v>57297693</v>
      </c>
      <c r="X1152" s="87" t="s">
        <v>14557</v>
      </c>
      <c r="Y1152" s="145"/>
      <c r="Z1152" s="201">
        <v>45153</v>
      </c>
      <c r="AA1152" s="201">
        <v>45153</v>
      </c>
      <c r="AB1152" s="201" t="s">
        <v>80</v>
      </c>
      <c r="AC1152" s="201">
        <v>45260</v>
      </c>
      <c r="AD1152" s="150">
        <f t="shared" si="87"/>
        <v>107</v>
      </c>
      <c r="AE1152" s="150">
        <v>0</v>
      </c>
      <c r="AF1152" s="567">
        <v>0</v>
      </c>
      <c r="AG1152" s="150">
        <v>0</v>
      </c>
      <c r="AH1152" s="156" t="s">
        <v>80</v>
      </c>
      <c r="AI1152" s="150">
        <f t="shared" si="83"/>
        <v>0</v>
      </c>
      <c r="AJ1152" s="143">
        <v>0</v>
      </c>
      <c r="AK1152" s="248">
        <v>0</v>
      </c>
      <c r="AL1152" s="86" t="s">
        <v>80</v>
      </c>
      <c r="AM1152" s="150">
        <v>0</v>
      </c>
      <c r="AN1152" s="169" t="s">
        <v>80</v>
      </c>
      <c r="AO1152" s="169" t="s">
        <v>80</v>
      </c>
      <c r="AP1152" s="150">
        <f t="shared" si="86"/>
        <v>0</v>
      </c>
      <c r="AQ1152" s="252">
        <f>+L1152+AF1152-AK1152</f>
        <v>7600000</v>
      </c>
      <c r="AR1152" s="86" t="s">
        <v>115</v>
      </c>
      <c r="AS1152" s="143">
        <v>0</v>
      </c>
      <c r="AT1152" s="203" t="s">
        <v>80</v>
      </c>
      <c r="AU1152" s="248">
        <v>5700000</v>
      </c>
      <c r="AV1152" s="364">
        <f t="shared" si="84"/>
        <v>1900000</v>
      </c>
      <c r="AW1152" s="133">
        <f t="shared" si="85"/>
        <v>0.75</v>
      </c>
      <c r="AX1152" s="201" t="s">
        <v>80</v>
      </c>
      <c r="AY1152" s="86" t="s">
        <v>72</v>
      </c>
      <c r="AZ1152" s="145" t="s">
        <v>16563</v>
      </c>
      <c r="BA1152" s="81" t="s">
        <v>71</v>
      </c>
      <c r="BB1152" s="81" t="s">
        <v>71</v>
      </c>
    </row>
    <row r="1153" spans="2:54" s="296" customFormat="1" ht="15" customHeight="1" x14ac:dyDescent="0.2">
      <c r="B1153" s="247">
        <v>2023</v>
      </c>
      <c r="C1153" s="81">
        <v>891780111</v>
      </c>
      <c r="D1153" s="82" t="s">
        <v>68</v>
      </c>
      <c r="E1153" s="144" t="s">
        <v>16564</v>
      </c>
      <c r="F1153" s="145" t="s">
        <v>16565</v>
      </c>
      <c r="G1153" s="138">
        <v>0</v>
      </c>
      <c r="H1153" s="145"/>
      <c r="I1153" s="86" t="s">
        <v>78</v>
      </c>
      <c r="J1153" s="81" t="s">
        <v>1527</v>
      </c>
      <c r="K1153" s="141" t="s">
        <v>16566</v>
      </c>
      <c r="L1153" s="567">
        <f>VLOOKUP(E1153,'[4]VALOR DE LA ORDEN'!$A:$B,2,FALSE)</f>
        <v>7600000</v>
      </c>
      <c r="M1153" s="81" t="s">
        <v>73</v>
      </c>
      <c r="N1153" s="145"/>
      <c r="O1153" s="87" t="s">
        <v>13617</v>
      </c>
      <c r="P1153" s="87">
        <v>1084738546</v>
      </c>
      <c r="Q1153" s="150">
        <v>1683</v>
      </c>
      <c r="R1153" s="169">
        <v>45142</v>
      </c>
      <c r="S1153" s="252">
        <v>1969350000</v>
      </c>
      <c r="T1153" s="169">
        <v>45153</v>
      </c>
      <c r="U1153" s="566">
        <f>L1153</f>
        <v>7600000</v>
      </c>
      <c r="V1153" s="86" t="s">
        <v>70</v>
      </c>
      <c r="W1153" s="143">
        <v>57297693</v>
      </c>
      <c r="X1153" s="87" t="s">
        <v>14557</v>
      </c>
      <c r="Y1153" s="145"/>
      <c r="Z1153" s="201">
        <v>45153</v>
      </c>
      <c r="AA1153" s="201">
        <v>45153</v>
      </c>
      <c r="AB1153" s="201" t="s">
        <v>80</v>
      </c>
      <c r="AC1153" s="201">
        <v>45260</v>
      </c>
      <c r="AD1153" s="150">
        <f t="shared" si="87"/>
        <v>107</v>
      </c>
      <c r="AE1153" s="150">
        <v>0</v>
      </c>
      <c r="AF1153" s="567">
        <v>0</v>
      </c>
      <c r="AG1153" s="150">
        <v>0</v>
      </c>
      <c r="AH1153" s="156" t="s">
        <v>80</v>
      </c>
      <c r="AI1153" s="150">
        <f t="shared" si="83"/>
        <v>0</v>
      </c>
      <c r="AJ1153" s="143">
        <v>0</v>
      </c>
      <c r="AK1153" s="248">
        <v>0</v>
      </c>
      <c r="AL1153" s="86" t="s">
        <v>80</v>
      </c>
      <c r="AM1153" s="150">
        <v>0</v>
      </c>
      <c r="AN1153" s="169" t="s">
        <v>80</v>
      </c>
      <c r="AO1153" s="169" t="s">
        <v>80</v>
      </c>
      <c r="AP1153" s="150">
        <f t="shared" si="86"/>
        <v>0</v>
      </c>
      <c r="AQ1153" s="252">
        <f>+L1153+AF1153-AK1153</f>
        <v>7600000</v>
      </c>
      <c r="AR1153" s="86" t="s">
        <v>115</v>
      </c>
      <c r="AS1153" s="143">
        <v>0</v>
      </c>
      <c r="AT1153" s="203" t="s">
        <v>80</v>
      </c>
      <c r="AU1153" s="248">
        <v>5700000</v>
      </c>
      <c r="AV1153" s="364">
        <f t="shared" si="84"/>
        <v>1900000</v>
      </c>
      <c r="AW1153" s="133">
        <f t="shared" si="85"/>
        <v>0.75</v>
      </c>
      <c r="AX1153" s="201" t="s">
        <v>80</v>
      </c>
      <c r="AY1153" s="86" t="s">
        <v>72</v>
      </c>
      <c r="AZ1153" s="145" t="s">
        <v>16567</v>
      </c>
      <c r="BA1153" s="81" t="s">
        <v>71</v>
      </c>
      <c r="BB1153" s="81" t="s">
        <v>71</v>
      </c>
    </row>
    <row r="1154" spans="2:54" s="296" customFormat="1" ht="15" customHeight="1" x14ac:dyDescent="0.2">
      <c r="B1154" s="247">
        <v>2023</v>
      </c>
      <c r="C1154" s="81">
        <v>891780111</v>
      </c>
      <c r="D1154" s="82" t="s">
        <v>68</v>
      </c>
      <c r="E1154" s="144" t="s">
        <v>16568</v>
      </c>
      <c r="F1154" s="145" t="s">
        <v>16569</v>
      </c>
      <c r="G1154" s="138">
        <v>0</v>
      </c>
      <c r="H1154" s="145"/>
      <c r="I1154" s="86" t="s">
        <v>78</v>
      </c>
      <c r="J1154" s="81" t="s">
        <v>1527</v>
      </c>
      <c r="K1154" s="141" t="s">
        <v>16570</v>
      </c>
      <c r="L1154" s="567">
        <f>VLOOKUP(E1154,'[4]VALOR DE LA ORDEN'!$A:$B,2,FALSE)</f>
        <v>7600000</v>
      </c>
      <c r="M1154" s="81" t="s">
        <v>73</v>
      </c>
      <c r="N1154" s="145"/>
      <c r="O1154" s="87" t="s">
        <v>13435</v>
      </c>
      <c r="P1154" s="87">
        <v>1082875088</v>
      </c>
      <c r="Q1154" s="150">
        <v>1683</v>
      </c>
      <c r="R1154" s="169">
        <v>45142</v>
      </c>
      <c r="S1154" s="252">
        <v>1969350000</v>
      </c>
      <c r="T1154" s="169">
        <v>45153</v>
      </c>
      <c r="U1154" s="566">
        <f>L1154</f>
        <v>7600000</v>
      </c>
      <c r="V1154" s="86" t="s">
        <v>70</v>
      </c>
      <c r="W1154" s="143">
        <v>57297693</v>
      </c>
      <c r="X1154" s="87" t="s">
        <v>14557</v>
      </c>
      <c r="Y1154" s="145"/>
      <c r="Z1154" s="201">
        <v>45153</v>
      </c>
      <c r="AA1154" s="201">
        <v>45153</v>
      </c>
      <c r="AB1154" s="201" t="s">
        <v>80</v>
      </c>
      <c r="AC1154" s="201">
        <v>45260</v>
      </c>
      <c r="AD1154" s="150">
        <f t="shared" si="87"/>
        <v>107</v>
      </c>
      <c r="AE1154" s="150">
        <v>0</v>
      </c>
      <c r="AF1154" s="567">
        <v>0</v>
      </c>
      <c r="AG1154" s="150">
        <v>0</v>
      </c>
      <c r="AH1154" s="156" t="s">
        <v>80</v>
      </c>
      <c r="AI1154" s="150">
        <f t="shared" si="83"/>
        <v>0</v>
      </c>
      <c r="AJ1154" s="143">
        <v>0</v>
      </c>
      <c r="AK1154" s="248">
        <v>0</v>
      </c>
      <c r="AL1154" s="86" t="s">
        <v>80</v>
      </c>
      <c r="AM1154" s="150">
        <v>0</v>
      </c>
      <c r="AN1154" s="169" t="s">
        <v>80</v>
      </c>
      <c r="AO1154" s="169" t="s">
        <v>80</v>
      </c>
      <c r="AP1154" s="150">
        <f t="shared" si="86"/>
        <v>0</v>
      </c>
      <c r="AQ1154" s="252">
        <f>+L1154+AF1154-AK1154</f>
        <v>7600000</v>
      </c>
      <c r="AR1154" s="86" t="s">
        <v>115</v>
      </c>
      <c r="AS1154" s="143">
        <v>0</v>
      </c>
      <c r="AT1154" s="203" t="s">
        <v>80</v>
      </c>
      <c r="AU1154" s="248">
        <v>5700000</v>
      </c>
      <c r="AV1154" s="364">
        <f t="shared" si="84"/>
        <v>1900000</v>
      </c>
      <c r="AW1154" s="133">
        <f t="shared" si="85"/>
        <v>0.75</v>
      </c>
      <c r="AX1154" s="201" t="s">
        <v>80</v>
      </c>
      <c r="AY1154" s="86" t="s">
        <v>72</v>
      </c>
      <c r="AZ1154" s="145" t="s">
        <v>16571</v>
      </c>
      <c r="BA1154" s="81" t="s">
        <v>71</v>
      </c>
      <c r="BB1154" s="81" t="s">
        <v>71</v>
      </c>
    </row>
    <row r="1155" spans="2:54" s="296" customFormat="1" ht="15" customHeight="1" x14ac:dyDescent="0.2">
      <c r="B1155" s="247">
        <v>2023</v>
      </c>
      <c r="C1155" s="81">
        <v>891780111</v>
      </c>
      <c r="D1155" s="82" t="s">
        <v>68</v>
      </c>
      <c r="E1155" s="144" t="s">
        <v>16572</v>
      </c>
      <c r="F1155" s="145" t="s">
        <v>16573</v>
      </c>
      <c r="G1155" s="138">
        <v>0</v>
      </c>
      <c r="H1155" s="145"/>
      <c r="I1155" s="86" t="s">
        <v>78</v>
      </c>
      <c r="J1155" s="81" t="s">
        <v>11187</v>
      </c>
      <c r="K1155" s="141" t="s">
        <v>16133</v>
      </c>
      <c r="L1155" s="567">
        <f>VLOOKUP(E1155,'[4]VALOR DE LA ORDEN'!$A:$B,2,FALSE)</f>
        <v>8400000</v>
      </c>
      <c r="M1155" s="81" t="s">
        <v>73</v>
      </c>
      <c r="N1155" s="145"/>
      <c r="O1155" s="87" t="s">
        <v>13483</v>
      </c>
      <c r="P1155" s="87">
        <v>85155135</v>
      </c>
      <c r="Q1155" s="150">
        <v>1684</v>
      </c>
      <c r="R1155" s="169">
        <v>45146</v>
      </c>
      <c r="S1155" s="252">
        <v>67200000</v>
      </c>
      <c r="T1155" s="169">
        <v>45153</v>
      </c>
      <c r="U1155" s="566">
        <f>L1155</f>
        <v>8400000</v>
      </c>
      <c r="V1155" s="86" t="s">
        <v>70</v>
      </c>
      <c r="W1155" s="143">
        <v>36726018</v>
      </c>
      <c r="X1155" s="87" t="s">
        <v>12797</v>
      </c>
      <c r="Y1155" s="145"/>
      <c r="Z1155" s="201">
        <v>45153</v>
      </c>
      <c r="AA1155" s="201">
        <v>45153</v>
      </c>
      <c r="AB1155" s="201" t="s">
        <v>80</v>
      </c>
      <c r="AC1155" s="201">
        <v>45260</v>
      </c>
      <c r="AD1155" s="150">
        <f t="shared" si="87"/>
        <v>107</v>
      </c>
      <c r="AE1155" s="150">
        <v>0</v>
      </c>
      <c r="AF1155" s="567">
        <v>0</v>
      </c>
      <c r="AG1155" s="150">
        <v>0</v>
      </c>
      <c r="AH1155" s="156" t="s">
        <v>80</v>
      </c>
      <c r="AI1155" s="150">
        <f t="shared" si="83"/>
        <v>0</v>
      </c>
      <c r="AJ1155" s="143">
        <v>0</v>
      </c>
      <c r="AK1155" s="248">
        <v>0</v>
      </c>
      <c r="AL1155" s="86" t="s">
        <v>80</v>
      </c>
      <c r="AM1155" s="150">
        <v>0</v>
      </c>
      <c r="AN1155" s="169" t="s">
        <v>80</v>
      </c>
      <c r="AO1155" s="169" t="s">
        <v>80</v>
      </c>
      <c r="AP1155" s="150">
        <f t="shared" si="86"/>
        <v>0</v>
      </c>
      <c r="AQ1155" s="252">
        <f>+L1155+AF1155-AK1155</f>
        <v>8400000</v>
      </c>
      <c r="AR1155" s="86" t="s">
        <v>115</v>
      </c>
      <c r="AS1155" s="143">
        <v>0</v>
      </c>
      <c r="AT1155" s="203" t="s">
        <v>80</v>
      </c>
      <c r="AU1155" s="248">
        <v>6300000</v>
      </c>
      <c r="AV1155" s="364">
        <f t="shared" si="84"/>
        <v>2100000</v>
      </c>
      <c r="AW1155" s="133">
        <f t="shared" si="85"/>
        <v>0.75</v>
      </c>
      <c r="AX1155" s="201" t="s">
        <v>80</v>
      </c>
      <c r="AY1155" s="86" t="s">
        <v>72</v>
      </c>
      <c r="AZ1155" s="145" t="s">
        <v>16574</v>
      </c>
      <c r="BA1155" s="81" t="s">
        <v>71</v>
      </c>
      <c r="BB1155" s="81" t="s">
        <v>71</v>
      </c>
    </row>
    <row r="1156" spans="2:54" s="296" customFormat="1" ht="15" customHeight="1" x14ac:dyDescent="0.2">
      <c r="B1156" s="247">
        <v>2023</v>
      </c>
      <c r="C1156" s="81">
        <v>891780111</v>
      </c>
      <c r="D1156" s="82" t="s">
        <v>68</v>
      </c>
      <c r="E1156" s="144" t="s">
        <v>16575</v>
      </c>
      <c r="F1156" s="145" t="s">
        <v>16576</v>
      </c>
      <c r="G1156" s="138">
        <v>0</v>
      </c>
      <c r="H1156" s="145"/>
      <c r="I1156" s="86" t="s">
        <v>78</v>
      </c>
      <c r="J1156" s="81" t="s">
        <v>1527</v>
      </c>
      <c r="K1156" s="141" t="s">
        <v>16577</v>
      </c>
      <c r="L1156" s="567">
        <f>VLOOKUP(E1156,'[4]VALOR DE LA ORDEN'!$A:$B,2,FALSE)</f>
        <v>11200000</v>
      </c>
      <c r="M1156" s="81" t="s">
        <v>73</v>
      </c>
      <c r="N1156" s="145"/>
      <c r="O1156" s="87" t="s">
        <v>2161</v>
      </c>
      <c r="P1156" s="87">
        <v>1082854051</v>
      </c>
      <c r="Q1156" s="150">
        <v>1683</v>
      </c>
      <c r="R1156" s="169">
        <v>45142</v>
      </c>
      <c r="S1156" s="252">
        <v>1969350000</v>
      </c>
      <c r="T1156" s="169">
        <v>45153</v>
      </c>
      <c r="U1156" s="566">
        <f>L1156</f>
        <v>11200000</v>
      </c>
      <c r="V1156" s="86" t="s">
        <v>70</v>
      </c>
      <c r="W1156" s="143">
        <v>30766322</v>
      </c>
      <c r="X1156" s="87" t="s">
        <v>12962</v>
      </c>
      <c r="Y1156" s="145"/>
      <c r="Z1156" s="201">
        <v>45153</v>
      </c>
      <c r="AA1156" s="201">
        <v>45153</v>
      </c>
      <c r="AB1156" s="201" t="s">
        <v>80</v>
      </c>
      <c r="AC1156" s="201">
        <v>45260</v>
      </c>
      <c r="AD1156" s="150">
        <f t="shared" si="87"/>
        <v>107</v>
      </c>
      <c r="AE1156" s="150">
        <v>0</v>
      </c>
      <c r="AF1156" s="567">
        <v>0</v>
      </c>
      <c r="AG1156" s="150">
        <v>0</v>
      </c>
      <c r="AH1156" s="156" t="s">
        <v>80</v>
      </c>
      <c r="AI1156" s="150">
        <f t="shared" si="83"/>
        <v>0</v>
      </c>
      <c r="AJ1156" s="143">
        <v>0</v>
      </c>
      <c r="AK1156" s="248">
        <v>0</v>
      </c>
      <c r="AL1156" s="86" t="s">
        <v>80</v>
      </c>
      <c r="AM1156" s="150">
        <v>0</v>
      </c>
      <c r="AN1156" s="169" t="s">
        <v>80</v>
      </c>
      <c r="AO1156" s="169" t="s">
        <v>80</v>
      </c>
      <c r="AP1156" s="150">
        <f t="shared" si="86"/>
        <v>0</v>
      </c>
      <c r="AQ1156" s="252">
        <f>+L1156+AF1156-AK1156</f>
        <v>11200000</v>
      </c>
      <c r="AR1156" s="86" t="s">
        <v>115</v>
      </c>
      <c r="AS1156" s="143">
        <v>0</v>
      </c>
      <c r="AT1156" s="203" t="s">
        <v>80</v>
      </c>
      <c r="AU1156" s="248">
        <v>8400000</v>
      </c>
      <c r="AV1156" s="364">
        <f t="shared" si="84"/>
        <v>2800000</v>
      </c>
      <c r="AW1156" s="133">
        <f t="shared" si="85"/>
        <v>0.75</v>
      </c>
      <c r="AX1156" s="201" t="s">
        <v>80</v>
      </c>
      <c r="AY1156" s="86" t="s">
        <v>72</v>
      </c>
      <c r="AZ1156" s="145" t="s">
        <v>16578</v>
      </c>
      <c r="BA1156" s="81" t="s">
        <v>71</v>
      </c>
      <c r="BB1156" s="81" t="s">
        <v>71</v>
      </c>
    </row>
    <row r="1157" spans="2:54" s="296" customFormat="1" ht="15" customHeight="1" x14ac:dyDescent="0.2">
      <c r="B1157" s="247">
        <v>2023</v>
      </c>
      <c r="C1157" s="81">
        <v>891780111</v>
      </c>
      <c r="D1157" s="82" t="s">
        <v>68</v>
      </c>
      <c r="E1157" s="144" t="s">
        <v>16579</v>
      </c>
      <c r="F1157" s="145" t="s">
        <v>16580</v>
      </c>
      <c r="G1157" s="138">
        <v>0</v>
      </c>
      <c r="H1157" s="145"/>
      <c r="I1157" s="86" t="s">
        <v>78</v>
      </c>
      <c r="J1157" s="81" t="s">
        <v>1527</v>
      </c>
      <c r="K1157" s="141" t="s">
        <v>16581</v>
      </c>
      <c r="L1157" s="567">
        <f>VLOOKUP(E1157,'[4]VALOR DE LA ORDEN'!$A:$B,2,FALSE)</f>
        <v>11200000</v>
      </c>
      <c r="M1157" s="81" t="s">
        <v>73</v>
      </c>
      <c r="N1157" s="145"/>
      <c r="O1157" s="87" t="s">
        <v>13117</v>
      </c>
      <c r="P1157" s="87">
        <v>1083038425</v>
      </c>
      <c r="Q1157" s="150">
        <v>1683</v>
      </c>
      <c r="R1157" s="169">
        <v>45142</v>
      </c>
      <c r="S1157" s="252">
        <v>1969350000</v>
      </c>
      <c r="T1157" s="169">
        <v>45153</v>
      </c>
      <c r="U1157" s="566">
        <f>L1157</f>
        <v>11200000</v>
      </c>
      <c r="V1157" s="86" t="s">
        <v>70</v>
      </c>
      <c r="W1157" s="143">
        <v>57297693</v>
      </c>
      <c r="X1157" s="87" t="s">
        <v>14557</v>
      </c>
      <c r="Y1157" s="145"/>
      <c r="Z1157" s="201">
        <v>45153</v>
      </c>
      <c r="AA1157" s="201">
        <v>45153</v>
      </c>
      <c r="AB1157" s="201" t="s">
        <v>80</v>
      </c>
      <c r="AC1157" s="201">
        <v>45260</v>
      </c>
      <c r="AD1157" s="150">
        <f t="shared" si="87"/>
        <v>107</v>
      </c>
      <c r="AE1157" s="150">
        <v>0</v>
      </c>
      <c r="AF1157" s="567">
        <v>0</v>
      </c>
      <c r="AG1157" s="150">
        <v>0</v>
      </c>
      <c r="AH1157" s="156" t="s">
        <v>80</v>
      </c>
      <c r="AI1157" s="150">
        <f t="shared" si="83"/>
        <v>0</v>
      </c>
      <c r="AJ1157" s="143">
        <v>0</v>
      </c>
      <c r="AK1157" s="248">
        <v>0</v>
      </c>
      <c r="AL1157" s="86" t="s">
        <v>80</v>
      </c>
      <c r="AM1157" s="150">
        <v>0</v>
      </c>
      <c r="AN1157" s="169" t="s">
        <v>80</v>
      </c>
      <c r="AO1157" s="169" t="s">
        <v>80</v>
      </c>
      <c r="AP1157" s="150">
        <f t="shared" si="86"/>
        <v>0</v>
      </c>
      <c r="AQ1157" s="252">
        <f>+L1157+AF1157-AK1157</f>
        <v>11200000</v>
      </c>
      <c r="AR1157" s="86" t="s">
        <v>115</v>
      </c>
      <c r="AS1157" s="143">
        <v>0</v>
      </c>
      <c r="AT1157" s="203" t="s">
        <v>80</v>
      </c>
      <c r="AU1157" s="248">
        <v>8400000</v>
      </c>
      <c r="AV1157" s="364">
        <f t="shared" si="84"/>
        <v>2800000</v>
      </c>
      <c r="AW1157" s="133">
        <f t="shared" si="85"/>
        <v>0.75</v>
      </c>
      <c r="AX1157" s="201" t="s">
        <v>80</v>
      </c>
      <c r="AY1157" s="86" t="s">
        <v>72</v>
      </c>
      <c r="AZ1157" s="145" t="s">
        <v>16582</v>
      </c>
      <c r="BA1157" s="81" t="s">
        <v>71</v>
      </c>
      <c r="BB1157" s="81" t="s">
        <v>71</v>
      </c>
    </row>
    <row r="1158" spans="2:54" s="296" customFormat="1" ht="15" customHeight="1" x14ac:dyDescent="0.2">
      <c r="B1158" s="247">
        <v>2023</v>
      </c>
      <c r="C1158" s="81">
        <v>891780111</v>
      </c>
      <c r="D1158" s="82" t="s">
        <v>68</v>
      </c>
      <c r="E1158" s="144" t="s">
        <v>16583</v>
      </c>
      <c r="F1158" s="145" t="s">
        <v>16584</v>
      </c>
      <c r="G1158" s="138">
        <v>0</v>
      </c>
      <c r="H1158" s="145"/>
      <c r="I1158" s="86" t="s">
        <v>78</v>
      </c>
      <c r="J1158" s="81" t="s">
        <v>1527</v>
      </c>
      <c r="K1158" s="141" t="s">
        <v>16585</v>
      </c>
      <c r="L1158" s="567">
        <f>VLOOKUP(E1158,'[4]VALOR DE LA ORDEN'!$A:$B,2,FALSE)</f>
        <v>24400000</v>
      </c>
      <c r="M1158" s="81" t="s">
        <v>73</v>
      </c>
      <c r="N1158" s="145"/>
      <c r="O1158" s="87" t="s">
        <v>12212</v>
      </c>
      <c r="P1158" s="87">
        <v>39029599</v>
      </c>
      <c r="Q1158" s="150">
        <v>1683</v>
      </c>
      <c r="R1158" s="169">
        <v>45142</v>
      </c>
      <c r="S1158" s="252">
        <v>1969350000</v>
      </c>
      <c r="T1158" s="169">
        <v>45153</v>
      </c>
      <c r="U1158" s="566">
        <f>L1158</f>
        <v>24400000</v>
      </c>
      <c r="V1158" s="86" t="s">
        <v>70</v>
      </c>
      <c r="W1158" s="143">
        <v>26668285</v>
      </c>
      <c r="X1158" s="87" t="s">
        <v>9520</v>
      </c>
      <c r="Y1158" s="145"/>
      <c r="Z1158" s="201">
        <v>45153</v>
      </c>
      <c r="AA1158" s="201">
        <v>45153</v>
      </c>
      <c r="AB1158" s="201" t="s">
        <v>80</v>
      </c>
      <c r="AC1158" s="201">
        <v>45260</v>
      </c>
      <c r="AD1158" s="150">
        <f t="shared" si="87"/>
        <v>107</v>
      </c>
      <c r="AE1158" s="150">
        <v>0</v>
      </c>
      <c r="AF1158" s="567">
        <v>0</v>
      </c>
      <c r="AG1158" s="150">
        <v>0</v>
      </c>
      <c r="AH1158" s="156" t="s">
        <v>80</v>
      </c>
      <c r="AI1158" s="150">
        <f t="shared" si="83"/>
        <v>0</v>
      </c>
      <c r="AJ1158" s="143">
        <v>0</v>
      </c>
      <c r="AK1158" s="248">
        <v>0</v>
      </c>
      <c r="AL1158" s="86" t="s">
        <v>80</v>
      </c>
      <c r="AM1158" s="150">
        <v>0</v>
      </c>
      <c r="AN1158" s="169" t="s">
        <v>80</v>
      </c>
      <c r="AO1158" s="169" t="s">
        <v>80</v>
      </c>
      <c r="AP1158" s="150">
        <f t="shared" si="86"/>
        <v>0</v>
      </c>
      <c r="AQ1158" s="252">
        <f>+L1158+AF1158-AK1158</f>
        <v>24400000</v>
      </c>
      <c r="AR1158" s="86" t="s">
        <v>115</v>
      </c>
      <c r="AS1158" s="143">
        <v>0</v>
      </c>
      <c r="AT1158" s="203" t="s">
        <v>80</v>
      </c>
      <c r="AU1158" s="248">
        <v>18300000</v>
      </c>
      <c r="AV1158" s="364">
        <f t="shared" si="84"/>
        <v>6100000</v>
      </c>
      <c r="AW1158" s="133">
        <f t="shared" si="85"/>
        <v>0.75</v>
      </c>
      <c r="AX1158" s="201" t="s">
        <v>80</v>
      </c>
      <c r="AY1158" s="86" t="s">
        <v>72</v>
      </c>
      <c r="AZ1158" s="145" t="s">
        <v>16586</v>
      </c>
      <c r="BA1158" s="81" t="s">
        <v>71</v>
      </c>
      <c r="BB1158" s="81" t="s">
        <v>71</v>
      </c>
    </row>
    <row r="1159" spans="2:54" s="296" customFormat="1" ht="15" customHeight="1" x14ac:dyDescent="0.2">
      <c r="B1159" s="247">
        <v>2023</v>
      </c>
      <c r="C1159" s="81">
        <v>891780111</v>
      </c>
      <c r="D1159" s="82" t="s">
        <v>68</v>
      </c>
      <c r="E1159" s="144" t="s">
        <v>16587</v>
      </c>
      <c r="F1159" s="145" t="s">
        <v>16588</v>
      </c>
      <c r="G1159" s="138">
        <v>0</v>
      </c>
      <c r="H1159" s="145"/>
      <c r="I1159" s="86" t="s">
        <v>78</v>
      </c>
      <c r="J1159" s="81" t="s">
        <v>1527</v>
      </c>
      <c r="K1159" s="141" t="s">
        <v>16280</v>
      </c>
      <c r="L1159" s="567">
        <f>VLOOKUP(E1159,'[4]VALOR DE LA ORDEN'!$A:$B,2,FALSE)</f>
        <v>7600000</v>
      </c>
      <c r="M1159" s="81" t="s">
        <v>73</v>
      </c>
      <c r="N1159" s="145"/>
      <c r="O1159" s="87" t="s">
        <v>13608</v>
      </c>
      <c r="P1159" s="87">
        <v>1007558518</v>
      </c>
      <c r="Q1159" s="150">
        <v>1683</v>
      </c>
      <c r="R1159" s="169">
        <v>45142</v>
      </c>
      <c r="S1159" s="252">
        <v>1969350000</v>
      </c>
      <c r="T1159" s="169">
        <v>45153</v>
      </c>
      <c r="U1159" s="566">
        <f>L1159</f>
        <v>7600000</v>
      </c>
      <c r="V1159" s="86" t="s">
        <v>70</v>
      </c>
      <c r="W1159" s="143">
        <v>57297693</v>
      </c>
      <c r="X1159" s="87" t="s">
        <v>14557</v>
      </c>
      <c r="Y1159" s="145"/>
      <c r="Z1159" s="201">
        <v>45153</v>
      </c>
      <c r="AA1159" s="201">
        <v>45153</v>
      </c>
      <c r="AB1159" s="201" t="s">
        <v>80</v>
      </c>
      <c r="AC1159" s="201">
        <v>45260</v>
      </c>
      <c r="AD1159" s="150">
        <f t="shared" si="87"/>
        <v>107</v>
      </c>
      <c r="AE1159" s="150">
        <v>0</v>
      </c>
      <c r="AF1159" s="567">
        <v>0</v>
      </c>
      <c r="AG1159" s="150">
        <v>0</v>
      </c>
      <c r="AH1159" s="156" t="s">
        <v>80</v>
      </c>
      <c r="AI1159" s="150">
        <f t="shared" ref="AI1159:AI1189" si="88">+IF(AH1159="1800-01-01",0,AH1159-AC1159)</f>
        <v>0</v>
      </c>
      <c r="AJ1159" s="143">
        <v>0</v>
      </c>
      <c r="AK1159" s="248">
        <v>0</v>
      </c>
      <c r="AL1159" s="86" t="s">
        <v>80</v>
      </c>
      <c r="AM1159" s="150">
        <v>0</v>
      </c>
      <c r="AN1159" s="169" t="s">
        <v>80</v>
      </c>
      <c r="AO1159" s="169" t="s">
        <v>80</v>
      </c>
      <c r="AP1159" s="150">
        <f t="shared" si="86"/>
        <v>0</v>
      </c>
      <c r="AQ1159" s="252">
        <f>+L1159+AF1159-AK1159</f>
        <v>7600000</v>
      </c>
      <c r="AR1159" s="86" t="s">
        <v>115</v>
      </c>
      <c r="AS1159" s="143">
        <v>0</v>
      </c>
      <c r="AT1159" s="203" t="s">
        <v>80</v>
      </c>
      <c r="AU1159" s="248">
        <v>5700000</v>
      </c>
      <c r="AV1159" s="364">
        <f t="shared" ref="AV1159:AV1222" si="89">AQ1159-AU1159</f>
        <v>1900000</v>
      </c>
      <c r="AW1159" s="133">
        <f t="shared" ref="AW1159:AW1222" si="90">+AU1159/AQ1159</f>
        <v>0.75</v>
      </c>
      <c r="AX1159" s="201" t="s">
        <v>80</v>
      </c>
      <c r="AY1159" s="86" t="s">
        <v>72</v>
      </c>
      <c r="AZ1159" s="145" t="s">
        <v>16589</v>
      </c>
      <c r="BA1159" s="81" t="s">
        <v>71</v>
      </c>
      <c r="BB1159" s="81" t="s">
        <v>71</v>
      </c>
    </row>
    <row r="1160" spans="2:54" s="296" customFormat="1" ht="15" customHeight="1" x14ac:dyDescent="0.2">
      <c r="B1160" s="247">
        <v>2023</v>
      </c>
      <c r="C1160" s="81">
        <v>891780111</v>
      </c>
      <c r="D1160" s="82" t="s">
        <v>68</v>
      </c>
      <c r="E1160" s="144" t="s">
        <v>16590</v>
      </c>
      <c r="F1160" s="145" t="s">
        <v>16591</v>
      </c>
      <c r="G1160" s="138">
        <v>0</v>
      </c>
      <c r="H1160" s="145"/>
      <c r="I1160" s="86" t="s">
        <v>78</v>
      </c>
      <c r="J1160" s="81" t="s">
        <v>1527</v>
      </c>
      <c r="K1160" s="141" t="s">
        <v>16592</v>
      </c>
      <c r="L1160" s="567">
        <f>VLOOKUP(E1160,'[4]VALOR DE LA ORDEN'!$A:$B,2,FALSE)</f>
        <v>11200000</v>
      </c>
      <c r="M1160" s="81" t="s">
        <v>73</v>
      </c>
      <c r="N1160" s="145"/>
      <c r="O1160" s="87" t="s">
        <v>13764</v>
      </c>
      <c r="P1160" s="87">
        <v>1118843119</v>
      </c>
      <c r="Q1160" s="150">
        <v>1683</v>
      </c>
      <c r="R1160" s="169">
        <v>45142</v>
      </c>
      <c r="S1160" s="252">
        <v>1969350000</v>
      </c>
      <c r="T1160" s="169">
        <v>45154</v>
      </c>
      <c r="U1160" s="566">
        <f>L1160</f>
        <v>11200000</v>
      </c>
      <c r="V1160" s="86" t="s">
        <v>70</v>
      </c>
      <c r="W1160" s="481">
        <v>1082863147</v>
      </c>
      <c r="X1160" s="87" t="s">
        <v>13176</v>
      </c>
      <c r="Y1160" s="145"/>
      <c r="Z1160" s="201">
        <v>45154</v>
      </c>
      <c r="AA1160" s="201">
        <v>45154</v>
      </c>
      <c r="AB1160" s="201" t="s">
        <v>80</v>
      </c>
      <c r="AC1160" s="201">
        <v>45260</v>
      </c>
      <c r="AD1160" s="150">
        <f t="shared" si="87"/>
        <v>106</v>
      </c>
      <c r="AE1160" s="150">
        <v>0</v>
      </c>
      <c r="AF1160" s="567">
        <v>0</v>
      </c>
      <c r="AG1160" s="150">
        <v>0</v>
      </c>
      <c r="AH1160" s="156" t="s">
        <v>80</v>
      </c>
      <c r="AI1160" s="150">
        <f t="shared" si="88"/>
        <v>0</v>
      </c>
      <c r="AJ1160" s="143">
        <v>0</v>
      </c>
      <c r="AK1160" s="248">
        <v>0</v>
      </c>
      <c r="AL1160" s="86" t="s">
        <v>80</v>
      </c>
      <c r="AM1160" s="150">
        <v>0</v>
      </c>
      <c r="AN1160" s="169" t="s">
        <v>80</v>
      </c>
      <c r="AO1160" s="169" t="s">
        <v>80</v>
      </c>
      <c r="AP1160" s="150">
        <f t="shared" ref="AP1160:AP1189" si="91">IFERROR(+IF(AN1160="1800-01-01",0,AO1160-AN1160),0)</f>
        <v>0</v>
      </c>
      <c r="AQ1160" s="252">
        <f>+L1160+AF1160-AK1160</f>
        <v>11200000</v>
      </c>
      <c r="AR1160" s="86" t="s">
        <v>115</v>
      </c>
      <c r="AS1160" s="143">
        <v>0</v>
      </c>
      <c r="AT1160" s="203" t="s">
        <v>80</v>
      </c>
      <c r="AU1160" s="248">
        <v>8400000</v>
      </c>
      <c r="AV1160" s="364">
        <f t="shared" si="89"/>
        <v>2800000</v>
      </c>
      <c r="AW1160" s="133">
        <f t="shared" si="90"/>
        <v>0.75</v>
      </c>
      <c r="AX1160" s="201" t="s">
        <v>80</v>
      </c>
      <c r="AY1160" s="86" t="s">
        <v>72</v>
      </c>
      <c r="AZ1160" s="145" t="s">
        <v>16593</v>
      </c>
      <c r="BA1160" s="81" t="s">
        <v>71</v>
      </c>
      <c r="BB1160" s="81" t="s">
        <v>71</v>
      </c>
    </row>
    <row r="1161" spans="2:54" s="296" customFormat="1" ht="15" customHeight="1" x14ac:dyDescent="0.2">
      <c r="B1161" s="247">
        <v>2023</v>
      </c>
      <c r="C1161" s="81">
        <v>891780111</v>
      </c>
      <c r="D1161" s="82" t="s">
        <v>68</v>
      </c>
      <c r="E1161" s="144" t="s">
        <v>16594</v>
      </c>
      <c r="F1161" s="145" t="s">
        <v>16595</v>
      </c>
      <c r="G1161" s="138">
        <v>0</v>
      </c>
      <c r="H1161" s="145"/>
      <c r="I1161" s="86" t="s">
        <v>78</v>
      </c>
      <c r="J1161" s="81" t="s">
        <v>1527</v>
      </c>
      <c r="K1161" s="141" t="s">
        <v>16596</v>
      </c>
      <c r="L1161" s="567">
        <f>VLOOKUP(E1161,'[4]VALOR DE LA ORDEN'!$A:$B,2,FALSE)</f>
        <v>11200000</v>
      </c>
      <c r="M1161" s="81" t="s">
        <v>73</v>
      </c>
      <c r="N1161" s="145"/>
      <c r="O1161" s="87" t="s">
        <v>14344</v>
      </c>
      <c r="P1161" s="87">
        <v>1103117987</v>
      </c>
      <c r="Q1161" s="150">
        <v>1683</v>
      </c>
      <c r="R1161" s="169">
        <v>45142</v>
      </c>
      <c r="S1161" s="252">
        <v>1969350000</v>
      </c>
      <c r="T1161" s="169">
        <v>45154</v>
      </c>
      <c r="U1161" s="566">
        <f>L1161</f>
        <v>11200000</v>
      </c>
      <c r="V1161" s="86" t="s">
        <v>70</v>
      </c>
      <c r="W1161" s="481">
        <v>1082863147</v>
      </c>
      <c r="X1161" s="87" t="s">
        <v>13176</v>
      </c>
      <c r="Y1161" s="145"/>
      <c r="Z1161" s="201">
        <v>45154</v>
      </c>
      <c r="AA1161" s="201">
        <v>45154</v>
      </c>
      <c r="AB1161" s="201" t="s">
        <v>80</v>
      </c>
      <c r="AC1161" s="201">
        <v>45260</v>
      </c>
      <c r="AD1161" s="150">
        <f t="shared" si="87"/>
        <v>106</v>
      </c>
      <c r="AE1161" s="150">
        <v>0</v>
      </c>
      <c r="AF1161" s="567">
        <v>0</v>
      </c>
      <c r="AG1161" s="150">
        <v>0</v>
      </c>
      <c r="AH1161" s="156" t="s">
        <v>80</v>
      </c>
      <c r="AI1161" s="150">
        <f t="shared" si="88"/>
        <v>0</v>
      </c>
      <c r="AJ1161" s="143">
        <v>0</v>
      </c>
      <c r="AK1161" s="248">
        <v>0</v>
      </c>
      <c r="AL1161" s="86" t="s">
        <v>80</v>
      </c>
      <c r="AM1161" s="150">
        <v>0</v>
      </c>
      <c r="AN1161" s="169" t="s">
        <v>80</v>
      </c>
      <c r="AO1161" s="169" t="s">
        <v>80</v>
      </c>
      <c r="AP1161" s="150">
        <f t="shared" si="91"/>
        <v>0</v>
      </c>
      <c r="AQ1161" s="252">
        <f>+L1161+AF1161-AK1161</f>
        <v>11200000</v>
      </c>
      <c r="AR1161" s="86" t="s">
        <v>115</v>
      </c>
      <c r="AS1161" s="143">
        <v>0</v>
      </c>
      <c r="AT1161" s="203" t="s">
        <v>80</v>
      </c>
      <c r="AU1161" s="248">
        <v>8400000</v>
      </c>
      <c r="AV1161" s="364">
        <f t="shared" si="89"/>
        <v>2800000</v>
      </c>
      <c r="AW1161" s="133">
        <f t="shared" si="90"/>
        <v>0.75</v>
      </c>
      <c r="AX1161" s="201" t="s">
        <v>80</v>
      </c>
      <c r="AY1161" s="86" t="s">
        <v>72</v>
      </c>
      <c r="AZ1161" s="145" t="s">
        <v>16597</v>
      </c>
      <c r="BA1161" s="81" t="s">
        <v>71</v>
      </c>
      <c r="BB1161" s="81" t="s">
        <v>71</v>
      </c>
    </row>
    <row r="1162" spans="2:54" s="296" customFormat="1" ht="15" customHeight="1" x14ac:dyDescent="0.2">
      <c r="B1162" s="247">
        <v>2023</v>
      </c>
      <c r="C1162" s="81">
        <v>891780111</v>
      </c>
      <c r="D1162" s="82" t="s">
        <v>68</v>
      </c>
      <c r="E1162" s="144" t="s">
        <v>16598</v>
      </c>
      <c r="F1162" s="145" t="s">
        <v>16599</v>
      </c>
      <c r="G1162" s="138">
        <v>0</v>
      </c>
      <c r="H1162" s="145"/>
      <c r="I1162" s="86" t="s">
        <v>78</v>
      </c>
      <c r="J1162" s="81" t="s">
        <v>1527</v>
      </c>
      <c r="K1162" s="141" t="s">
        <v>16600</v>
      </c>
      <c r="L1162" s="567">
        <f>VLOOKUP(E1162,'[4]VALOR DE LA ORDEN'!$A:$B,2,FALSE)</f>
        <v>7600000</v>
      </c>
      <c r="M1162" s="81" t="s">
        <v>73</v>
      </c>
      <c r="N1162" s="145"/>
      <c r="O1162" s="87" t="s">
        <v>13126</v>
      </c>
      <c r="P1162" s="87">
        <v>1083032026</v>
      </c>
      <c r="Q1162" s="150">
        <v>1683</v>
      </c>
      <c r="R1162" s="169">
        <v>45142</v>
      </c>
      <c r="S1162" s="252">
        <v>1969350000</v>
      </c>
      <c r="T1162" s="169">
        <v>45154</v>
      </c>
      <c r="U1162" s="566">
        <f>L1162</f>
        <v>7600000</v>
      </c>
      <c r="V1162" s="86" t="s">
        <v>70</v>
      </c>
      <c r="W1162" s="143">
        <v>85475141</v>
      </c>
      <c r="X1162" s="87" t="s">
        <v>13066</v>
      </c>
      <c r="Y1162" s="145"/>
      <c r="Z1162" s="201">
        <v>45154</v>
      </c>
      <c r="AA1162" s="201">
        <v>45154</v>
      </c>
      <c r="AB1162" s="201" t="s">
        <v>80</v>
      </c>
      <c r="AC1162" s="201">
        <v>45260</v>
      </c>
      <c r="AD1162" s="150">
        <f t="shared" si="87"/>
        <v>106</v>
      </c>
      <c r="AE1162" s="150">
        <v>0</v>
      </c>
      <c r="AF1162" s="567">
        <v>0</v>
      </c>
      <c r="AG1162" s="150">
        <v>0</v>
      </c>
      <c r="AH1162" s="156" t="s">
        <v>80</v>
      </c>
      <c r="AI1162" s="150">
        <f t="shared" si="88"/>
        <v>0</v>
      </c>
      <c r="AJ1162" s="143">
        <v>0</v>
      </c>
      <c r="AK1162" s="248">
        <v>0</v>
      </c>
      <c r="AL1162" s="86" t="s">
        <v>80</v>
      </c>
      <c r="AM1162" s="150">
        <v>0</v>
      </c>
      <c r="AN1162" s="169" t="s">
        <v>80</v>
      </c>
      <c r="AO1162" s="169" t="s">
        <v>80</v>
      </c>
      <c r="AP1162" s="150">
        <f t="shared" si="91"/>
        <v>0</v>
      </c>
      <c r="AQ1162" s="252">
        <f>+L1162+AF1162-AK1162</f>
        <v>7600000</v>
      </c>
      <c r="AR1162" s="86" t="s">
        <v>115</v>
      </c>
      <c r="AS1162" s="143">
        <v>0</v>
      </c>
      <c r="AT1162" s="203" t="s">
        <v>80</v>
      </c>
      <c r="AU1162" s="248">
        <v>5700000</v>
      </c>
      <c r="AV1162" s="364">
        <f t="shared" si="89"/>
        <v>1900000</v>
      </c>
      <c r="AW1162" s="133">
        <f t="shared" si="90"/>
        <v>0.75</v>
      </c>
      <c r="AX1162" s="201" t="s">
        <v>80</v>
      </c>
      <c r="AY1162" s="86" t="s">
        <v>72</v>
      </c>
      <c r="AZ1162" s="145" t="s">
        <v>16601</v>
      </c>
      <c r="BA1162" s="81" t="s">
        <v>71</v>
      </c>
      <c r="BB1162" s="81" t="s">
        <v>71</v>
      </c>
    </row>
    <row r="1163" spans="2:54" s="296" customFormat="1" ht="15" customHeight="1" x14ac:dyDescent="0.2">
      <c r="B1163" s="247">
        <v>2023</v>
      </c>
      <c r="C1163" s="81">
        <v>891780111</v>
      </c>
      <c r="D1163" s="82" t="s">
        <v>68</v>
      </c>
      <c r="E1163" s="144" t="s">
        <v>16602</v>
      </c>
      <c r="F1163" s="145" t="s">
        <v>16603</v>
      </c>
      <c r="G1163" s="138">
        <v>0</v>
      </c>
      <c r="H1163" s="145"/>
      <c r="I1163" s="86" t="s">
        <v>78</v>
      </c>
      <c r="J1163" s="81" t="s">
        <v>1527</v>
      </c>
      <c r="K1163" s="141" t="s">
        <v>16604</v>
      </c>
      <c r="L1163" s="567">
        <f>VLOOKUP(E1163,'[4]VALOR DE LA ORDEN'!$A:$B,2,FALSE)</f>
        <v>7600000</v>
      </c>
      <c r="M1163" s="81" t="s">
        <v>73</v>
      </c>
      <c r="N1163" s="145"/>
      <c r="O1163" s="87" t="s">
        <v>13076</v>
      </c>
      <c r="P1163" s="87">
        <v>1007934261</v>
      </c>
      <c r="Q1163" s="150">
        <v>1683</v>
      </c>
      <c r="R1163" s="169">
        <v>45142</v>
      </c>
      <c r="S1163" s="252">
        <v>1969350000</v>
      </c>
      <c r="T1163" s="169">
        <v>45154</v>
      </c>
      <c r="U1163" s="566">
        <f>L1163</f>
        <v>7600000</v>
      </c>
      <c r="V1163" s="86" t="s">
        <v>70</v>
      </c>
      <c r="W1163" s="143">
        <v>85475141</v>
      </c>
      <c r="X1163" s="87" t="s">
        <v>13066</v>
      </c>
      <c r="Y1163" s="145"/>
      <c r="Z1163" s="201">
        <v>45154</v>
      </c>
      <c r="AA1163" s="201">
        <v>45154</v>
      </c>
      <c r="AB1163" s="201" t="s">
        <v>80</v>
      </c>
      <c r="AC1163" s="201">
        <v>45260</v>
      </c>
      <c r="AD1163" s="150">
        <f t="shared" si="87"/>
        <v>106</v>
      </c>
      <c r="AE1163" s="150">
        <v>0</v>
      </c>
      <c r="AF1163" s="567">
        <v>0</v>
      </c>
      <c r="AG1163" s="150">
        <v>0</v>
      </c>
      <c r="AH1163" s="156" t="s">
        <v>80</v>
      </c>
      <c r="AI1163" s="150">
        <f t="shared" si="88"/>
        <v>0</v>
      </c>
      <c r="AJ1163" s="143">
        <v>0</v>
      </c>
      <c r="AK1163" s="248">
        <v>0</v>
      </c>
      <c r="AL1163" s="86" t="s">
        <v>80</v>
      </c>
      <c r="AM1163" s="150">
        <v>0</v>
      </c>
      <c r="AN1163" s="169" t="s">
        <v>80</v>
      </c>
      <c r="AO1163" s="169" t="s">
        <v>80</v>
      </c>
      <c r="AP1163" s="150">
        <f t="shared" si="91"/>
        <v>0</v>
      </c>
      <c r="AQ1163" s="252">
        <f>+L1163+AF1163-AK1163</f>
        <v>7600000</v>
      </c>
      <c r="AR1163" s="86" t="s">
        <v>115</v>
      </c>
      <c r="AS1163" s="143">
        <v>0</v>
      </c>
      <c r="AT1163" s="203" t="s">
        <v>80</v>
      </c>
      <c r="AU1163" s="248">
        <v>5700000</v>
      </c>
      <c r="AV1163" s="364">
        <f t="shared" si="89"/>
        <v>1900000</v>
      </c>
      <c r="AW1163" s="133">
        <f t="shared" si="90"/>
        <v>0.75</v>
      </c>
      <c r="AX1163" s="201" t="s">
        <v>80</v>
      </c>
      <c r="AY1163" s="86" t="s">
        <v>72</v>
      </c>
      <c r="AZ1163" s="145" t="s">
        <v>16605</v>
      </c>
      <c r="BA1163" s="81" t="s">
        <v>71</v>
      </c>
      <c r="BB1163" s="81" t="s">
        <v>71</v>
      </c>
    </row>
    <row r="1164" spans="2:54" s="296" customFormat="1" ht="15" customHeight="1" x14ac:dyDescent="0.2">
      <c r="B1164" s="247">
        <v>2023</v>
      </c>
      <c r="C1164" s="81">
        <v>891780111</v>
      </c>
      <c r="D1164" s="82" t="s">
        <v>68</v>
      </c>
      <c r="E1164" s="144" t="s">
        <v>16606</v>
      </c>
      <c r="F1164" s="145" t="s">
        <v>16607</v>
      </c>
      <c r="G1164" s="138">
        <v>0</v>
      </c>
      <c r="H1164" s="145"/>
      <c r="I1164" s="86" t="s">
        <v>78</v>
      </c>
      <c r="J1164" s="81" t="s">
        <v>1527</v>
      </c>
      <c r="K1164" s="141" t="s">
        <v>16608</v>
      </c>
      <c r="L1164" s="567">
        <f>VLOOKUP(E1164,'[4]VALOR DE LA ORDEN'!$A:$B,2,FALSE)</f>
        <v>7600000</v>
      </c>
      <c r="M1164" s="81" t="s">
        <v>73</v>
      </c>
      <c r="N1164" s="145"/>
      <c r="O1164" s="87" t="s">
        <v>13175</v>
      </c>
      <c r="P1164" s="87">
        <v>84458834</v>
      </c>
      <c r="Q1164" s="150">
        <v>1683</v>
      </c>
      <c r="R1164" s="169">
        <v>45142</v>
      </c>
      <c r="S1164" s="252">
        <v>1969350000</v>
      </c>
      <c r="T1164" s="169">
        <v>45154</v>
      </c>
      <c r="U1164" s="566">
        <f>L1164</f>
        <v>7600000</v>
      </c>
      <c r="V1164" s="86" t="s">
        <v>70</v>
      </c>
      <c r="W1164" s="481">
        <v>1082863147</v>
      </c>
      <c r="X1164" s="87" t="s">
        <v>13176</v>
      </c>
      <c r="Y1164" s="145"/>
      <c r="Z1164" s="201">
        <v>45154</v>
      </c>
      <c r="AA1164" s="201">
        <v>45154</v>
      </c>
      <c r="AB1164" s="201" t="s">
        <v>80</v>
      </c>
      <c r="AC1164" s="201">
        <v>45260</v>
      </c>
      <c r="AD1164" s="150">
        <f t="shared" si="87"/>
        <v>106</v>
      </c>
      <c r="AE1164" s="150">
        <v>0</v>
      </c>
      <c r="AF1164" s="567">
        <v>0</v>
      </c>
      <c r="AG1164" s="150">
        <v>0</v>
      </c>
      <c r="AH1164" s="156" t="s">
        <v>80</v>
      </c>
      <c r="AI1164" s="150">
        <f t="shared" si="88"/>
        <v>0</v>
      </c>
      <c r="AJ1164" s="143">
        <v>0</v>
      </c>
      <c r="AK1164" s="248">
        <v>0</v>
      </c>
      <c r="AL1164" s="86" t="s">
        <v>80</v>
      </c>
      <c r="AM1164" s="150">
        <v>0</v>
      </c>
      <c r="AN1164" s="169" t="s">
        <v>80</v>
      </c>
      <c r="AO1164" s="169" t="s">
        <v>80</v>
      </c>
      <c r="AP1164" s="150">
        <f t="shared" si="91"/>
        <v>0</v>
      </c>
      <c r="AQ1164" s="252">
        <f>+L1164+AF1164-AK1164</f>
        <v>7600000</v>
      </c>
      <c r="AR1164" s="86" t="s">
        <v>115</v>
      </c>
      <c r="AS1164" s="143">
        <v>0</v>
      </c>
      <c r="AT1164" s="203" t="s">
        <v>80</v>
      </c>
      <c r="AU1164" s="248">
        <v>5700000</v>
      </c>
      <c r="AV1164" s="364">
        <f t="shared" si="89"/>
        <v>1900000</v>
      </c>
      <c r="AW1164" s="133">
        <f t="shared" si="90"/>
        <v>0.75</v>
      </c>
      <c r="AX1164" s="201" t="s">
        <v>80</v>
      </c>
      <c r="AY1164" s="86" t="s">
        <v>72</v>
      </c>
      <c r="AZ1164" s="145" t="s">
        <v>16609</v>
      </c>
      <c r="BA1164" s="81" t="s">
        <v>71</v>
      </c>
      <c r="BB1164" s="81" t="s">
        <v>71</v>
      </c>
    </row>
    <row r="1165" spans="2:54" s="296" customFormat="1" ht="15" customHeight="1" x14ac:dyDescent="0.2">
      <c r="B1165" s="247">
        <v>2023</v>
      </c>
      <c r="C1165" s="81">
        <v>891780111</v>
      </c>
      <c r="D1165" s="82" t="s">
        <v>68</v>
      </c>
      <c r="E1165" s="144" t="s">
        <v>16610</v>
      </c>
      <c r="F1165" s="145" t="s">
        <v>16611</v>
      </c>
      <c r="G1165" s="138">
        <v>0</v>
      </c>
      <c r="H1165" s="145"/>
      <c r="I1165" s="86" t="s">
        <v>78</v>
      </c>
      <c r="J1165" s="81" t="s">
        <v>1527</v>
      </c>
      <c r="K1165" s="141" t="s">
        <v>16612</v>
      </c>
      <c r="L1165" s="567">
        <f>VLOOKUP(E1165,'[4]VALOR DE LA ORDEN'!$A:$B,2,FALSE)</f>
        <v>12400000</v>
      </c>
      <c r="M1165" s="81" t="s">
        <v>73</v>
      </c>
      <c r="N1165" s="145"/>
      <c r="O1165" s="87" t="s">
        <v>13883</v>
      </c>
      <c r="P1165" s="87">
        <v>1082848177</v>
      </c>
      <c r="Q1165" s="150">
        <v>1683</v>
      </c>
      <c r="R1165" s="169">
        <v>45142</v>
      </c>
      <c r="S1165" s="252">
        <v>1969350000</v>
      </c>
      <c r="T1165" s="169">
        <v>45154</v>
      </c>
      <c r="U1165" s="566">
        <f>L1165</f>
        <v>12400000</v>
      </c>
      <c r="V1165" s="86" t="s">
        <v>70</v>
      </c>
      <c r="W1165" s="143">
        <v>85152695</v>
      </c>
      <c r="X1165" s="87" t="s">
        <v>12193</v>
      </c>
      <c r="Y1165" s="145"/>
      <c r="Z1165" s="201">
        <v>45154</v>
      </c>
      <c r="AA1165" s="201">
        <v>45154</v>
      </c>
      <c r="AB1165" s="201" t="s">
        <v>80</v>
      </c>
      <c r="AC1165" s="201">
        <v>45260</v>
      </c>
      <c r="AD1165" s="150">
        <f t="shared" si="87"/>
        <v>106</v>
      </c>
      <c r="AE1165" s="150">
        <v>0</v>
      </c>
      <c r="AF1165" s="567">
        <v>0</v>
      </c>
      <c r="AG1165" s="150">
        <v>0</v>
      </c>
      <c r="AH1165" s="156" t="s">
        <v>80</v>
      </c>
      <c r="AI1165" s="150">
        <f t="shared" si="88"/>
        <v>0</v>
      </c>
      <c r="AJ1165" s="143">
        <v>0</v>
      </c>
      <c r="AK1165" s="248">
        <v>0</v>
      </c>
      <c r="AL1165" s="86" t="s">
        <v>80</v>
      </c>
      <c r="AM1165" s="150">
        <v>0</v>
      </c>
      <c r="AN1165" s="169" t="s">
        <v>80</v>
      </c>
      <c r="AO1165" s="169" t="s">
        <v>80</v>
      </c>
      <c r="AP1165" s="150">
        <f t="shared" si="91"/>
        <v>0</v>
      </c>
      <c r="AQ1165" s="252">
        <f>+L1165+AF1165-AK1165</f>
        <v>12400000</v>
      </c>
      <c r="AR1165" s="86" t="s">
        <v>115</v>
      </c>
      <c r="AS1165" s="143">
        <v>0</v>
      </c>
      <c r="AT1165" s="203" t="s">
        <v>80</v>
      </c>
      <c r="AU1165" s="248">
        <v>9300000</v>
      </c>
      <c r="AV1165" s="364">
        <f t="shared" si="89"/>
        <v>3100000</v>
      </c>
      <c r="AW1165" s="133">
        <f t="shared" si="90"/>
        <v>0.75</v>
      </c>
      <c r="AX1165" s="201" t="s">
        <v>80</v>
      </c>
      <c r="AY1165" s="86" t="s">
        <v>72</v>
      </c>
      <c r="AZ1165" s="145" t="s">
        <v>16613</v>
      </c>
      <c r="BA1165" s="81" t="s">
        <v>71</v>
      </c>
      <c r="BB1165" s="81" t="s">
        <v>71</v>
      </c>
    </row>
    <row r="1166" spans="2:54" s="296" customFormat="1" ht="15" customHeight="1" x14ac:dyDescent="0.2">
      <c r="B1166" s="247">
        <v>2023</v>
      </c>
      <c r="C1166" s="81">
        <v>891780111</v>
      </c>
      <c r="D1166" s="82" t="s">
        <v>68</v>
      </c>
      <c r="E1166" s="144" t="s">
        <v>16614</v>
      </c>
      <c r="F1166" s="145" t="s">
        <v>16615</v>
      </c>
      <c r="G1166" s="138">
        <v>0</v>
      </c>
      <c r="H1166" s="145"/>
      <c r="I1166" s="86" t="s">
        <v>78</v>
      </c>
      <c r="J1166" s="81" t="s">
        <v>1527</v>
      </c>
      <c r="K1166" s="141" t="s">
        <v>16616</v>
      </c>
      <c r="L1166" s="567">
        <f>VLOOKUP(E1166,'[4]VALOR DE LA ORDEN'!$A:$B,2,FALSE)</f>
        <v>12950000</v>
      </c>
      <c r="M1166" s="81" t="s">
        <v>73</v>
      </c>
      <c r="N1166" s="145"/>
      <c r="O1166" s="87" t="s">
        <v>12917</v>
      </c>
      <c r="P1166" s="87">
        <v>79158166</v>
      </c>
      <c r="Q1166" s="150">
        <v>1683</v>
      </c>
      <c r="R1166" s="169">
        <v>45142</v>
      </c>
      <c r="S1166" s="252">
        <v>1969350000</v>
      </c>
      <c r="T1166" s="169">
        <v>45154</v>
      </c>
      <c r="U1166" s="566">
        <f>L1166</f>
        <v>12950000</v>
      </c>
      <c r="V1166" s="86" t="s">
        <v>70</v>
      </c>
      <c r="W1166" s="143">
        <v>36557666</v>
      </c>
      <c r="X1166" s="87" t="s">
        <v>9555</v>
      </c>
      <c r="Y1166" s="145"/>
      <c r="Z1166" s="201">
        <v>45154</v>
      </c>
      <c r="AA1166" s="201">
        <v>45154</v>
      </c>
      <c r="AB1166" s="201" t="s">
        <v>80</v>
      </c>
      <c r="AC1166" s="201">
        <v>45260</v>
      </c>
      <c r="AD1166" s="150">
        <f t="shared" si="87"/>
        <v>106</v>
      </c>
      <c r="AE1166" s="150">
        <v>0</v>
      </c>
      <c r="AF1166" s="567">
        <v>0</v>
      </c>
      <c r="AG1166" s="150">
        <v>0</v>
      </c>
      <c r="AH1166" s="156" t="s">
        <v>80</v>
      </c>
      <c r="AI1166" s="150">
        <f t="shared" si="88"/>
        <v>0</v>
      </c>
      <c r="AJ1166" s="143">
        <v>1</v>
      </c>
      <c r="AK1166" s="248">
        <v>10500000</v>
      </c>
      <c r="AL1166" s="156">
        <v>45169</v>
      </c>
      <c r="AM1166" s="150">
        <v>0</v>
      </c>
      <c r="AN1166" s="169" t="s">
        <v>80</v>
      </c>
      <c r="AO1166" s="169" t="s">
        <v>80</v>
      </c>
      <c r="AP1166" s="150">
        <f t="shared" si="91"/>
        <v>0</v>
      </c>
      <c r="AQ1166" s="252">
        <f>+L1166+AF1166-AK1166</f>
        <v>2450000</v>
      </c>
      <c r="AR1166" s="86" t="s">
        <v>115</v>
      </c>
      <c r="AS1166" s="143">
        <v>0</v>
      </c>
      <c r="AT1166" s="203" t="s">
        <v>80</v>
      </c>
      <c r="AU1166" s="248">
        <v>2450000</v>
      </c>
      <c r="AV1166" s="364">
        <f t="shared" si="89"/>
        <v>0</v>
      </c>
      <c r="AW1166" s="133">
        <f t="shared" si="90"/>
        <v>1</v>
      </c>
      <c r="AX1166" s="201">
        <v>45181</v>
      </c>
      <c r="AY1166" s="86" t="s">
        <v>253</v>
      </c>
      <c r="AZ1166" s="145" t="s">
        <v>16617</v>
      </c>
      <c r="BA1166" s="81" t="s">
        <v>71</v>
      </c>
      <c r="BB1166" s="81" t="s">
        <v>71</v>
      </c>
    </row>
    <row r="1167" spans="2:54" s="296" customFormat="1" ht="15" customHeight="1" x14ac:dyDescent="0.2">
      <c r="B1167" s="247">
        <v>2023</v>
      </c>
      <c r="C1167" s="81">
        <v>891780111</v>
      </c>
      <c r="D1167" s="82" t="s">
        <v>68</v>
      </c>
      <c r="E1167" s="144" t="s">
        <v>16618</v>
      </c>
      <c r="F1167" s="145" t="s">
        <v>16619</v>
      </c>
      <c r="G1167" s="138">
        <v>0</v>
      </c>
      <c r="H1167" s="145"/>
      <c r="I1167" s="86" t="s">
        <v>78</v>
      </c>
      <c r="J1167" s="81" t="s">
        <v>1527</v>
      </c>
      <c r="K1167" s="141" t="s">
        <v>16620</v>
      </c>
      <c r="L1167" s="567">
        <f>VLOOKUP(E1167,'[4]VALOR DE LA ORDEN'!$A:$B,2,FALSE)</f>
        <v>8800000</v>
      </c>
      <c r="M1167" s="81" t="s">
        <v>73</v>
      </c>
      <c r="N1167" s="145"/>
      <c r="O1167" s="87" t="s">
        <v>13569</v>
      </c>
      <c r="P1167" s="87">
        <v>12597246</v>
      </c>
      <c r="Q1167" s="150">
        <v>1683</v>
      </c>
      <c r="R1167" s="169">
        <v>45142</v>
      </c>
      <c r="S1167" s="252">
        <v>1969350000</v>
      </c>
      <c r="T1167" s="169">
        <v>45154</v>
      </c>
      <c r="U1167" s="566">
        <f>L1167</f>
        <v>8800000</v>
      </c>
      <c r="V1167" s="86" t="s">
        <v>70</v>
      </c>
      <c r="W1167" s="143">
        <v>57297693</v>
      </c>
      <c r="X1167" s="87" t="s">
        <v>14557</v>
      </c>
      <c r="Y1167" s="145"/>
      <c r="Z1167" s="201">
        <v>45154</v>
      </c>
      <c r="AA1167" s="201">
        <v>45154</v>
      </c>
      <c r="AB1167" s="201" t="s">
        <v>80</v>
      </c>
      <c r="AC1167" s="201">
        <v>45260</v>
      </c>
      <c r="AD1167" s="150">
        <f t="shared" si="87"/>
        <v>106</v>
      </c>
      <c r="AE1167" s="150">
        <v>0</v>
      </c>
      <c r="AF1167" s="567">
        <v>0</v>
      </c>
      <c r="AG1167" s="150">
        <v>0</v>
      </c>
      <c r="AH1167" s="156" t="s">
        <v>80</v>
      </c>
      <c r="AI1167" s="150">
        <f t="shared" si="88"/>
        <v>0</v>
      </c>
      <c r="AJ1167" s="143">
        <v>0</v>
      </c>
      <c r="AK1167" s="248">
        <v>0</v>
      </c>
      <c r="AL1167" s="86" t="s">
        <v>80</v>
      </c>
      <c r="AM1167" s="150">
        <v>0</v>
      </c>
      <c r="AN1167" s="169" t="s">
        <v>80</v>
      </c>
      <c r="AO1167" s="169" t="s">
        <v>80</v>
      </c>
      <c r="AP1167" s="150">
        <f t="shared" si="91"/>
        <v>0</v>
      </c>
      <c r="AQ1167" s="252">
        <f>+L1167+AF1167-AK1167</f>
        <v>8800000</v>
      </c>
      <c r="AR1167" s="86" t="s">
        <v>115</v>
      </c>
      <c r="AS1167" s="143">
        <v>0</v>
      </c>
      <c r="AT1167" s="203" t="s">
        <v>80</v>
      </c>
      <c r="AU1167" s="248">
        <v>6600000</v>
      </c>
      <c r="AV1167" s="364">
        <f t="shared" si="89"/>
        <v>2200000</v>
      </c>
      <c r="AW1167" s="133">
        <f t="shared" si="90"/>
        <v>0.75</v>
      </c>
      <c r="AX1167" s="201" t="s">
        <v>80</v>
      </c>
      <c r="AY1167" s="86" t="s">
        <v>72</v>
      </c>
      <c r="AZ1167" s="145" t="s">
        <v>16621</v>
      </c>
      <c r="BA1167" s="81" t="s">
        <v>71</v>
      </c>
      <c r="BB1167" s="81" t="s">
        <v>71</v>
      </c>
    </row>
    <row r="1168" spans="2:54" s="296" customFormat="1" ht="15" customHeight="1" x14ac:dyDescent="0.2">
      <c r="B1168" s="247">
        <v>2023</v>
      </c>
      <c r="C1168" s="81">
        <v>891780111</v>
      </c>
      <c r="D1168" s="82" t="s">
        <v>68</v>
      </c>
      <c r="E1168" s="144" t="s">
        <v>16622</v>
      </c>
      <c r="F1168" s="145" t="s">
        <v>16623</v>
      </c>
      <c r="G1168" s="138">
        <v>0</v>
      </c>
      <c r="H1168" s="145"/>
      <c r="I1168" s="86" t="s">
        <v>78</v>
      </c>
      <c r="J1168" s="81" t="s">
        <v>1527</v>
      </c>
      <c r="K1168" s="141" t="s">
        <v>16624</v>
      </c>
      <c r="L1168" s="567">
        <f>VLOOKUP(E1168,'[4]VALOR DE LA ORDEN'!$A:$B,2,FALSE)</f>
        <v>12400000</v>
      </c>
      <c r="M1168" s="81" t="s">
        <v>73</v>
      </c>
      <c r="N1168" s="145"/>
      <c r="O1168" s="87" t="s">
        <v>12513</v>
      </c>
      <c r="P1168" s="87">
        <v>36563913</v>
      </c>
      <c r="Q1168" s="150">
        <v>1683</v>
      </c>
      <c r="R1168" s="169">
        <v>45142</v>
      </c>
      <c r="S1168" s="252">
        <v>1969350000</v>
      </c>
      <c r="T1168" s="169">
        <v>45154</v>
      </c>
      <c r="U1168" s="566">
        <f>L1168</f>
        <v>12400000</v>
      </c>
      <c r="V1168" s="86" t="s">
        <v>70</v>
      </c>
      <c r="W1168" s="143">
        <v>57461216</v>
      </c>
      <c r="X1168" s="87" t="s">
        <v>11611</v>
      </c>
      <c r="Y1168" s="145"/>
      <c r="Z1168" s="201">
        <v>45154</v>
      </c>
      <c r="AA1168" s="201">
        <v>45154</v>
      </c>
      <c r="AB1168" s="201" t="s">
        <v>80</v>
      </c>
      <c r="AC1168" s="201">
        <v>45260</v>
      </c>
      <c r="AD1168" s="150">
        <f t="shared" si="87"/>
        <v>106</v>
      </c>
      <c r="AE1168" s="150">
        <v>0</v>
      </c>
      <c r="AF1168" s="567">
        <v>0</v>
      </c>
      <c r="AG1168" s="150">
        <v>0</v>
      </c>
      <c r="AH1168" s="156" t="s">
        <v>80</v>
      </c>
      <c r="AI1168" s="150">
        <f t="shared" si="88"/>
        <v>0</v>
      </c>
      <c r="AJ1168" s="143">
        <v>0</v>
      </c>
      <c r="AK1168" s="248">
        <v>0</v>
      </c>
      <c r="AL1168" s="86" t="s">
        <v>80</v>
      </c>
      <c r="AM1168" s="150">
        <v>0</v>
      </c>
      <c r="AN1168" s="169" t="s">
        <v>80</v>
      </c>
      <c r="AO1168" s="169" t="s">
        <v>80</v>
      </c>
      <c r="AP1168" s="150">
        <f t="shared" si="91"/>
        <v>0</v>
      </c>
      <c r="AQ1168" s="252">
        <f>+L1168+AF1168-AK1168</f>
        <v>12400000</v>
      </c>
      <c r="AR1168" s="86" t="s">
        <v>115</v>
      </c>
      <c r="AS1168" s="143">
        <v>0</v>
      </c>
      <c r="AT1168" s="203" t="s">
        <v>80</v>
      </c>
      <c r="AU1168" s="248">
        <v>9300000</v>
      </c>
      <c r="AV1168" s="364">
        <f t="shared" si="89"/>
        <v>3100000</v>
      </c>
      <c r="AW1168" s="133">
        <f t="shared" si="90"/>
        <v>0.75</v>
      </c>
      <c r="AX1168" s="201" t="s">
        <v>80</v>
      </c>
      <c r="AY1168" s="86" t="s">
        <v>72</v>
      </c>
      <c r="AZ1168" s="145" t="s">
        <v>16625</v>
      </c>
      <c r="BA1168" s="81" t="s">
        <v>71</v>
      </c>
      <c r="BB1168" s="81" t="s">
        <v>71</v>
      </c>
    </row>
    <row r="1169" spans="2:54" s="296" customFormat="1" ht="15" customHeight="1" x14ac:dyDescent="0.2">
      <c r="B1169" s="247">
        <v>2023</v>
      </c>
      <c r="C1169" s="81">
        <v>891780111</v>
      </c>
      <c r="D1169" s="82" t="s">
        <v>68</v>
      </c>
      <c r="E1169" s="144" t="s">
        <v>16626</v>
      </c>
      <c r="F1169" s="145" t="s">
        <v>16627</v>
      </c>
      <c r="G1169" s="138">
        <v>0</v>
      </c>
      <c r="H1169" s="145"/>
      <c r="I1169" s="86" t="s">
        <v>78</v>
      </c>
      <c r="J1169" s="81" t="s">
        <v>1527</v>
      </c>
      <c r="K1169" s="141" t="s">
        <v>16628</v>
      </c>
      <c r="L1169" s="567">
        <f>VLOOKUP(E1169,'[4]VALOR DE LA ORDEN'!$A:$B,2,FALSE)</f>
        <v>8800000</v>
      </c>
      <c r="M1169" s="81" t="s">
        <v>73</v>
      </c>
      <c r="N1169" s="145"/>
      <c r="O1169" s="87" t="s">
        <v>13410</v>
      </c>
      <c r="P1169" s="87">
        <v>1026256729</v>
      </c>
      <c r="Q1169" s="150">
        <v>1683</v>
      </c>
      <c r="R1169" s="169">
        <v>45142</v>
      </c>
      <c r="S1169" s="252">
        <v>1969350000</v>
      </c>
      <c r="T1169" s="169">
        <v>45154</v>
      </c>
      <c r="U1169" s="566">
        <f>L1169</f>
        <v>8800000</v>
      </c>
      <c r="V1169" s="86" t="s">
        <v>70</v>
      </c>
      <c r="W1169" s="143">
        <v>57297693</v>
      </c>
      <c r="X1169" s="87" t="s">
        <v>14557</v>
      </c>
      <c r="Y1169" s="145"/>
      <c r="Z1169" s="201">
        <v>45154</v>
      </c>
      <c r="AA1169" s="201">
        <v>45154</v>
      </c>
      <c r="AB1169" s="201" t="s">
        <v>80</v>
      </c>
      <c r="AC1169" s="201">
        <v>45260</v>
      </c>
      <c r="AD1169" s="150">
        <f t="shared" si="87"/>
        <v>106</v>
      </c>
      <c r="AE1169" s="150">
        <v>0</v>
      </c>
      <c r="AF1169" s="567">
        <v>0</v>
      </c>
      <c r="AG1169" s="150">
        <v>0</v>
      </c>
      <c r="AH1169" s="156" t="s">
        <v>80</v>
      </c>
      <c r="AI1169" s="150">
        <f t="shared" si="88"/>
        <v>0</v>
      </c>
      <c r="AJ1169" s="143">
        <v>0</v>
      </c>
      <c r="AK1169" s="248">
        <v>0</v>
      </c>
      <c r="AL1169" s="86" t="s">
        <v>80</v>
      </c>
      <c r="AM1169" s="150">
        <v>0</v>
      </c>
      <c r="AN1169" s="169" t="s">
        <v>80</v>
      </c>
      <c r="AO1169" s="169" t="s">
        <v>80</v>
      </c>
      <c r="AP1169" s="150">
        <f t="shared" si="91"/>
        <v>0</v>
      </c>
      <c r="AQ1169" s="252">
        <f>+L1169+AF1169-AK1169</f>
        <v>8800000</v>
      </c>
      <c r="AR1169" s="86" t="s">
        <v>115</v>
      </c>
      <c r="AS1169" s="143">
        <v>0</v>
      </c>
      <c r="AT1169" s="203" t="s">
        <v>80</v>
      </c>
      <c r="AU1169" s="248">
        <v>6600000</v>
      </c>
      <c r="AV1169" s="364">
        <f t="shared" si="89"/>
        <v>2200000</v>
      </c>
      <c r="AW1169" s="133">
        <f t="shared" si="90"/>
        <v>0.75</v>
      </c>
      <c r="AX1169" s="201" t="s">
        <v>80</v>
      </c>
      <c r="AY1169" s="86" t="s">
        <v>72</v>
      </c>
      <c r="AZ1169" s="145" t="s">
        <v>16629</v>
      </c>
      <c r="BA1169" s="81" t="s">
        <v>71</v>
      </c>
      <c r="BB1169" s="81" t="s">
        <v>71</v>
      </c>
    </row>
    <row r="1170" spans="2:54" s="296" customFormat="1" ht="15" customHeight="1" x14ac:dyDescent="0.2">
      <c r="B1170" s="247">
        <v>2023</v>
      </c>
      <c r="C1170" s="81">
        <v>891780111</v>
      </c>
      <c r="D1170" s="82" t="s">
        <v>68</v>
      </c>
      <c r="E1170" s="144" t="s">
        <v>16630</v>
      </c>
      <c r="F1170" s="145" t="s">
        <v>16631</v>
      </c>
      <c r="G1170" s="138">
        <v>0</v>
      </c>
      <c r="H1170" s="145"/>
      <c r="I1170" s="86" t="s">
        <v>78</v>
      </c>
      <c r="J1170" s="81" t="s">
        <v>1527</v>
      </c>
      <c r="K1170" s="141" t="s">
        <v>16632</v>
      </c>
      <c r="L1170" s="567">
        <f>VLOOKUP(E1170,'[4]VALOR DE LA ORDEN'!$A:$B,2,FALSE)</f>
        <v>7600000</v>
      </c>
      <c r="M1170" s="81" t="s">
        <v>73</v>
      </c>
      <c r="N1170" s="145"/>
      <c r="O1170" s="87" t="s">
        <v>13918</v>
      </c>
      <c r="P1170" s="87">
        <v>1129534741</v>
      </c>
      <c r="Q1170" s="150">
        <v>1683</v>
      </c>
      <c r="R1170" s="169">
        <v>45142</v>
      </c>
      <c r="S1170" s="252">
        <v>1969350000</v>
      </c>
      <c r="T1170" s="169">
        <v>45154</v>
      </c>
      <c r="U1170" s="566">
        <f>L1170</f>
        <v>7600000</v>
      </c>
      <c r="V1170" s="86" t="s">
        <v>70</v>
      </c>
      <c r="W1170" s="143">
        <v>45507423</v>
      </c>
      <c r="X1170" s="87" t="s">
        <v>12105</v>
      </c>
      <c r="Y1170" s="145"/>
      <c r="Z1170" s="201">
        <v>45154</v>
      </c>
      <c r="AA1170" s="201">
        <v>45154</v>
      </c>
      <c r="AB1170" s="201" t="s">
        <v>80</v>
      </c>
      <c r="AC1170" s="201">
        <v>45260</v>
      </c>
      <c r="AD1170" s="150">
        <f t="shared" si="87"/>
        <v>106</v>
      </c>
      <c r="AE1170" s="150">
        <v>0</v>
      </c>
      <c r="AF1170" s="567">
        <v>0</v>
      </c>
      <c r="AG1170" s="150">
        <v>0</v>
      </c>
      <c r="AH1170" s="156" t="s">
        <v>80</v>
      </c>
      <c r="AI1170" s="150">
        <f t="shared" si="88"/>
        <v>0</v>
      </c>
      <c r="AJ1170" s="143">
        <v>0</v>
      </c>
      <c r="AK1170" s="248">
        <v>0</v>
      </c>
      <c r="AL1170" s="86" t="s">
        <v>80</v>
      </c>
      <c r="AM1170" s="150">
        <v>0</v>
      </c>
      <c r="AN1170" s="169" t="s">
        <v>80</v>
      </c>
      <c r="AO1170" s="169" t="s">
        <v>80</v>
      </c>
      <c r="AP1170" s="150">
        <f t="shared" si="91"/>
        <v>0</v>
      </c>
      <c r="AQ1170" s="252">
        <f>+L1170+AF1170-AK1170</f>
        <v>7600000</v>
      </c>
      <c r="AR1170" s="86" t="s">
        <v>115</v>
      </c>
      <c r="AS1170" s="143">
        <v>0</v>
      </c>
      <c r="AT1170" s="203" t="s">
        <v>80</v>
      </c>
      <c r="AU1170" s="248">
        <v>3800000</v>
      </c>
      <c r="AV1170" s="364">
        <f t="shared" si="89"/>
        <v>3800000</v>
      </c>
      <c r="AW1170" s="133">
        <f t="shared" si="90"/>
        <v>0.5</v>
      </c>
      <c r="AX1170" s="201" t="s">
        <v>80</v>
      </c>
      <c r="AY1170" s="86" t="s">
        <v>72</v>
      </c>
      <c r="AZ1170" s="145" t="s">
        <v>16633</v>
      </c>
      <c r="BA1170" s="81" t="s">
        <v>71</v>
      </c>
      <c r="BB1170" s="81" t="s">
        <v>71</v>
      </c>
    </row>
    <row r="1171" spans="2:54" s="296" customFormat="1" ht="15" customHeight="1" x14ac:dyDescent="0.2">
      <c r="B1171" s="247">
        <v>2023</v>
      </c>
      <c r="C1171" s="81">
        <v>891780111</v>
      </c>
      <c r="D1171" s="82" t="s">
        <v>68</v>
      </c>
      <c r="E1171" s="144" t="s">
        <v>16634</v>
      </c>
      <c r="F1171" s="145" t="s">
        <v>16635</v>
      </c>
      <c r="G1171" s="138">
        <v>0</v>
      </c>
      <c r="H1171" s="145"/>
      <c r="I1171" s="86" t="s">
        <v>78</v>
      </c>
      <c r="J1171" s="81" t="s">
        <v>1527</v>
      </c>
      <c r="K1171" s="141" t="s">
        <v>16636</v>
      </c>
      <c r="L1171" s="567">
        <f>VLOOKUP(E1171,'[4]VALOR DE LA ORDEN'!$A:$B,2,FALSE)</f>
        <v>7030000</v>
      </c>
      <c r="M1171" s="81" t="s">
        <v>73</v>
      </c>
      <c r="N1171" s="145"/>
      <c r="O1171" s="87" t="s">
        <v>13390</v>
      </c>
      <c r="P1171" s="87">
        <v>7634587</v>
      </c>
      <c r="Q1171" s="150">
        <v>1683</v>
      </c>
      <c r="R1171" s="169">
        <v>45142</v>
      </c>
      <c r="S1171" s="252">
        <v>1969350000</v>
      </c>
      <c r="T1171" s="169">
        <v>45154</v>
      </c>
      <c r="U1171" s="566">
        <f>L1171</f>
        <v>7030000</v>
      </c>
      <c r="V1171" s="86" t="s">
        <v>70</v>
      </c>
      <c r="W1171" s="143">
        <v>85152695</v>
      </c>
      <c r="X1171" s="87" t="s">
        <v>12193</v>
      </c>
      <c r="Y1171" s="145"/>
      <c r="Z1171" s="201">
        <v>45154</v>
      </c>
      <c r="AA1171" s="201">
        <v>45154</v>
      </c>
      <c r="AB1171" s="201" t="s">
        <v>80</v>
      </c>
      <c r="AC1171" s="201">
        <v>45260</v>
      </c>
      <c r="AD1171" s="150">
        <f t="shared" si="87"/>
        <v>106</v>
      </c>
      <c r="AE1171" s="150">
        <v>0</v>
      </c>
      <c r="AF1171" s="567">
        <v>0</v>
      </c>
      <c r="AG1171" s="150">
        <v>0</v>
      </c>
      <c r="AH1171" s="156" t="s">
        <v>80</v>
      </c>
      <c r="AI1171" s="150">
        <f t="shared" si="88"/>
        <v>0</v>
      </c>
      <c r="AJ1171" s="143">
        <v>0</v>
      </c>
      <c r="AK1171" s="248">
        <v>0</v>
      </c>
      <c r="AL1171" s="86" t="s">
        <v>80</v>
      </c>
      <c r="AM1171" s="150">
        <v>0</v>
      </c>
      <c r="AN1171" s="169" t="s">
        <v>80</v>
      </c>
      <c r="AO1171" s="169" t="s">
        <v>80</v>
      </c>
      <c r="AP1171" s="150">
        <f t="shared" si="91"/>
        <v>0</v>
      </c>
      <c r="AQ1171" s="252">
        <f>+L1171+AF1171-AK1171</f>
        <v>7030000</v>
      </c>
      <c r="AR1171" s="86" t="s">
        <v>115</v>
      </c>
      <c r="AS1171" s="143">
        <v>0</v>
      </c>
      <c r="AT1171" s="203" t="s">
        <v>80</v>
      </c>
      <c r="AU1171" s="248">
        <v>5130000</v>
      </c>
      <c r="AV1171" s="364">
        <f t="shared" si="89"/>
        <v>1900000</v>
      </c>
      <c r="AW1171" s="133">
        <f t="shared" si="90"/>
        <v>0.72972972972972971</v>
      </c>
      <c r="AX1171" s="201" t="s">
        <v>80</v>
      </c>
      <c r="AY1171" s="86" t="s">
        <v>72</v>
      </c>
      <c r="AZ1171" s="145" t="s">
        <v>16637</v>
      </c>
      <c r="BA1171" s="81" t="s">
        <v>71</v>
      </c>
      <c r="BB1171" s="81" t="s">
        <v>71</v>
      </c>
    </row>
    <row r="1172" spans="2:54" s="296" customFormat="1" ht="15" customHeight="1" x14ac:dyDescent="0.2">
      <c r="B1172" s="247">
        <v>2023</v>
      </c>
      <c r="C1172" s="81">
        <v>891780111</v>
      </c>
      <c r="D1172" s="82" t="s">
        <v>68</v>
      </c>
      <c r="E1172" s="144" t="s">
        <v>16638</v>
      </c>
      <c r="F1172" s="145" t="s">
        <v>16639</v>
      </c>
      <c r="G1172" s="138">
        <v>0</v>
      </c>
      <c r="H1172" s="145"/>
      <c r="I1172" s="86" t="s">
        <v>78</v>
      </c>
      <c r="J1172" s="81" t="s">
        <v>1527</v>
      </c>
      <c r="K1172" s="141" t="s">
        <v>16640</v>
      </c>
      <c r="L1172" s="567">
        <f>VLOOKUP(E1172,'[4]VALOR DE LA ORDEN'!$A:$B,2,FALSE)</f>
        <v>12400000</v>
      </c>
      <c r="M1172" s="81" t="s">
        <v>73</v>
      </c>
      <c r="N1172" s="145"/>
      <c r="O1172" s="87" t="s">
        <v>13223</v>
      </c>
      <c r="P1172" s="87">
        <v>57461691</v>
      </c>
      <c r="Q1172" s="150">
        <v>1683</v>
      </c>
      <c r="R1172" s="169">
        <v>45142</v>
      </c>
      <c r="S1172" s="252">
        <v>1969350000</v>
      </c>
      <c r="T1172" s="169">
        <v>45154</v>
      </c>
      <c r="U1172" s="566">
        <f>L1172</f>
        <v>12400000</v>
      </c>
      <c r="V1172" s="86" t="s">
        <v>70</v>
      </c>
      <c r="W1172" s="143">
        <v>26668285</v>
      </c>
      <c r="X1172" s="87" t="s">
        <v>9520</v>
      </c>
      <c r="Y1172" s="145"/>
      <c r="Z1172" s="201">
        <v>45154</v>
      </c>
      <c r="AA1172" s="201">
        <v>45154</v>
      </c>
      <c r="AB1172" s="201" t="s">
        <v>80</v>
      </c>
      <c r="AC1172" s="201">
        <v>45260</v>
      </c>
      <c r="AD1172" s="150">
        <f t="shared" si="87"/>
        <v>106</v>
      </c>
      <c r="AE1172" s="150">
        <v>0</v>
      </c>
      <c r="AF1172" s="567">
        <v>0</v>
      </c>
      <c r="AG1172" s="150">
        <v>0</v>
      </c>
      <c r="AH1172" s="156" t="s">
        <v>80</v>
      </c>
      <c r="AI1172" s="150">
        <f t="shared" si="88"/>
        <v>0</v>
      </c>
      <c r="AJ1172" s="143">
        <v>0</v>
      </c>
      <c r="AK1172" s="248">
        <v>0</v>
      </c>
      <c r="AL1172" s="86" t="s">
        <v>80</v>
      </c>
      <c r="AM1172" s="150">
        <v>0</v>
      </c>
      <c r="AN1172" s="169" t="s">
        <v>80</v>
      </c>
      <c r="AO1172" s="169" t="s">
        <v>80</v>
      </c>
      <c r="AP1172" s="150">
        <f t="shared" si="91"/>
        <v>0</v>
      </c>
      <c r="AQ1172" s="252">
        <f>+L1172+AF1172-AK1172</f>
        <v>12400000</v>
      </c>
      <c r="AR1172" s="86" t="s">
        <v>115</v>
      </c>
      <c r="AS1172" s="143">
        <v>0</v>
      </c>
      <c r="AT1172" s="203" t="s">
        <v>80</v>
      </c>
      <c r="AU1172" s="248">
        <v>9300000</v>
      </c>
      <c r="AV1172" s="364">
        <f t="shared" si="89"/>
        <v>3100000</v>
      </c>
      <c r="AW1172" s="133">
        <f t="shared" si="90"/>
        <v>0.75</v>
      </c>
      <c r="AX1172" s="201" t="s">
        <v>80</v>
      </c>
      <c r="AY1172" s="86" t="s">
        <v>72</v>
      </c>
      <c r="AZ1172" s="145" t="s">
        <v>16641</v>
      </c>
      <c r="BA1172" s="81" t="s">
        <v>71</v>
      </c>
      <c r="BB1172" s="81" t="s">
        <v>71</v>
      </c>
    </row>
    <row r="1173" spans="2:54" s="296" customFormat="1" ht="15" customHeight="1" x14ac:dyDescent="0.2">
      <c r="B1173" s="247">
        <v>2023</v>
      </c>
      <c r="C1173" s="81">
        <v>891780111</v>
      </c>
      <c r="D1173" s="82" t="s">
        <v>68</v>
      </c>
      <c r="E1173" s="144" t="s">
        <v>16642</v>
      </c>
      <c r="F1173" s="145" t="s">
        <v>16643</v>
      </c>
      <c r="G1173" s="138">
        <v>0</v>
      </c>
      <c r="H1173" s="145"/>
      <c r="I1173" s="86" t="s">
        <v>78</v>
      </c>
      <c r="J1173" s="81" t="s">
        <v>11187</v>
      </c>
      <c r="K1173" s="141" t="s">
        <v>16644</v>
      </c>
      <c r="L1173" s="567">
        <f>VLOOKUP(E1173,'[4]VALOR DE LA ORDEN'!$A:$B,2,FALSE)</f>
        <v>11040000</v>
      </c>
      <c r="M1173" s="81" t="s">
        <v>73</v>
      </c>
      <c r="N1173" s="145"/>
      <c r="O1173" s="87" t="s">
        <v>13102</v>
      </c>
      <c r="P1173" s="87">
        <v>79994976</v>
      </c>
      <c r="Q1173" s="150">
        <v>1708</v>
      </c>
      <c r="R1173" s="169">
        <v>45148</v>
      </c>
      <c r="S1173" s="252">
        <v>22090000</v>
      </c>
      <c r="T1173" s="169">
        <v>45156</v>
      </c>
      <c r="U1173" s="566">
        <f>L1173</f>
        <v>11040000</v>
      </c>
      <c r="V1173" s="86" t="s">
        <v>70</v>
      </c>
      <c r="W1173" s="143">
        <v>57461216</v>
      </c>
      <c r="X1173" s="87" t="s">
        <v>11611</v>
      </c>
      <c r="Y1173" s="145"/>
      <c r="Z1173" s="201">
        <v>45156</v>
      </c>
      <c r="AA1173" s="201">
        <v>45156</v>
      </c>
      <c r="AB1173" s="201" t="s">
        <v>80</v>
      </c>
      <c r="AC1173" s="201">
        <v>45260</v>
      </c>
      <c r="AD1173" s="150">
        <f t="shared" si="87"/>
        <v>104</v>
      </c>
      <c r="AE1173" s="150">
        <v>0</v>
      </c>
      <c r="AF1173" s="567">
        <v>0</v>
      </c>
      <c r="AG1173" s="150">
        <v>0</v>
      </c>
      <c r="AH1173" s="156" t="s">
        <v>80</v>
      </c>
      <c r="AI1173" s="150">
        <f t="shared" si="88"/>
        <v>0</v>
      </c>
      <c r="AJ1173" s="143">
        <v>1</v>
      </c>
      <c r="AK1173" s="248">
        <v>8280000</v>
      </c>
      <c r="AL1173" s="156">
        <v>45169</v>
      </c>
      <c r="AM1173" s="150">
        <v>0</v>
      </c>
      <c r="AN1173" s="169" t="s">
        <v>80</v>
      </c>
      <c r="AO1173" s="169" t="s">
        <v>80</v>
      </c>
      <c r="AP1173" s="150">
        <f t="shared" si="91"/>
        <v>0</v>
      </c>
      <c r="AQ1173" s="252">
        <f>+L1173+AF1173-AK1173</f>
        <v>2760000</v>
      </c>
      <c r="AR1173" s="86" t="s">
        <v>115</v>
      </c>
      <c r="AS1173" s="143">
        <v>0</v>
      </c>
      <c r="AT1173" s="203" t="s">
        <v>80</v>
      </c>
      <c r="AU1173" s="248">
        <v>2760000</v>
      </c>
      <c r="AV1173" s="364">
        <f t="shared" si="89"/>
        <v>0</v>
      </c>
      <c r="AW1173" s="133">
        <f t="shared" si="90"/>
        <v>1</v>
      </c>
      <c r="AX1173" s="201">
        <v>45175</v>
      </c>
      <c r="AY1173" s="86" t="s">
        <v>253</v>
      </c>
      <c r="AZ1173" s="145" t="s">
        <v>16645</v>
      </c>
      <c r="BA1173" s="81" t="s">
        <v>71</v>
      </c>
      <c r="BB1173" s="81" t="s">
        <v>71</v>
      </c>
    </row>
    <row r="1174" spans="2:54" s="296" customFormat="1" ht="15" customHeight="1" x14ac:dyDescent="0.2">
      <c r="B1174" s="247">
        <v>2023</v>
      </c>
      <c r="C1174" s="81">
        <v>891780111</v>
      </c>
      <c r="D1174" s="82" t="s">
        <v>68</v>
      </c>
      <c r="E1174" s="144" t="s">
        <v>16646</v>
      </c>
      <c r="F1174" s="145" t="s">
        <v>16647</v>
      </c>
      <c r="G1174" s="138">
        <v>0</v>
      </c>
      <c r="H1174" s="145"/>
      <c r="I1174" s="86" t="s">
        <v>78</v>
      </c>
      <c r="J1174" s="81" t="s">
        <v>1527</v>
      </c>
      <c r="K1174" s="141" t="s">
        <v>16648</v>
      </c>
      <c r="L1174" s="567">
        <f>VLOOKUP(E1174,'[4]VALOR DE LA ORDEN'!$A:$B,2,FALSE)</f>
        <v>8140000</v>
      </c>
      <c r="M1174" s="81" t="s">
        <v>73</v>
      </c>
      <c r="N1174" s="145"/>
      <c r="O1174" s="87" t="s">
        <v>13257</v>
      </c>
      <c r="P1174" s="87">
        <v>1082953987</v>
      </c>
      <c r="Q1174" s="150">
        <v>1683</v>
      </c>
      <c r="R1174" s="169">
        <v>45142</v>
      </c>
      <c r="S1174" s="252">
        <v>1969350000</v>
      </c>
      <c r="T1174" s="169">
        <v>45156</v>
      </c>
      <c r="U1174" s="566">
        <f>L1174</f>
        <v>8140000</v>
      </c>
      <c r="V1174" s="86" t="s">
        <v>70</v>
      </c>
      <c r="W1174" s="143">
        <v>36557666</v>
      </c>
      <c r="X1174" s="87" t="s">
        <v>9555</v>
      </c>
      <c r="Y1174" s="145"/>
      <c r="Z1174" s="201">
        <v>45156</v>
      </c>
      <c r="AA1174" s="201">
        <v>45156</v>
      </c>
      <c r="AB1174" s="201" t="s">
        <v>80</v>
      </c>
      <c r="AC1174" s="201">
        <v>45260</v>
      </c>
      <c r="AD1174" s="150">
        <f t="shared" si="87"/>
        <v>104</v>
      </c>
      <c r="AE1174" s="150">
        <v>0</v>
      </c>
      <c r="AF1174" s="567">
        <v>0</v>
      </c>
      <c r="AG1174" s="150">
        <v>0</v>
      </c>
      <c r="AH1174" s="156" t="s">
        <v>80</v>
      </c>
      <c r="AI1174" s="150">
        <f t="shared" si="88"/>
        <v>0</v>
      </c>
      <c r="AJ1174" s="143">
        <v>0</v>
      </c>
      <c r="AK1174" s="248">
        <v>0</v>
      </c>
      <c r="AL1174" s="86" t="s">
        <v>80</v>
      </c>
      <c r="AM1174" s="150">
        <v>0</v>
      </c>
      <c r="AN1174" s="169" t="s">
        <v>80</v>
      </c>
      <c r="AO1174" s="169" t="s">
        <v>80</v>
      </c>
      <c r="AP1174" s="150">
        <f t="shared" si="91"/>
        <v>0</v>
      </c>
      <c r="AQ1174" s="252">
        <f>+L1174+AF1174-AK1174</f>
        <v>8140000</v>
      </c>
      <c r="AR1174" s="86" t="s">
        <v>115</v>
      </c>
      <c r="AS1174" s="143">
        <v>0</v>
      </c>
      <c r="AT1174" s="203" t="s">
        <v>80</v>
      </c>
      <c r="AU1174" s="248">
        <v>5940000</v>
      </c>
      <c r="AV1174" s="364">
        <f t="shared" si="89"/>
        <v>2200000</v>
      </c>
      <c r="AW1174" s="133">
        <f t="shared" si="90"/>
        <v>0.72972972972972971</v>
      </c>
      <c r="AX1174" s="201" t="s">
        <v>80</v>
      </c>
      <c r="AY1174" s="86" t="s">
        <v>72</v>
      </c>
      <c r="AZ1174" s="145" t="s">
        <v>16649</v>
      </c>
      <c r="BA1174" s="81" t="s">
        <v>71</v>
      </c>
      <c r="BB1174" s="81" t="s">
        <v>71</v>
      </c>
    </row>
    <row r="1175" spans="2:54" s="296" customFormat="1" ht="15" customHeight="1" x14ac:dyDescent="0.2">
      <c r="B1175" s="247">
        <v>2023</v>
      </c>
      <c r="C1175" s="81">
        <v>891780111</v>
      </c>
      <c r="D1175" s="82" t="s">
        <v>68</v>
      </c>
      <c r="E1175" s="144" t="s">
        <v>16650</v>
      </c>
      <c r="F1175" s="145" t="s">
        <v>16651</v>
      </c>
      <c r="G1175" s="138">
        <v>0</v>
      </c>
      <c r="H1175" s="145"/>
      <c r="I1175" s="86" t="s">
        <v>78</v>
      </c>
      <c r="J1175" s="81" t="s">
        <v>1527</v>
      </c>
      <c r="K1175" s="141" t="s">
        <v>16652</v>
      </c>
      <c r="L1175" s="567">
        <f>VLOOKUP(E1175,'[4]VALOR DE LA ORDEN'!$A:$B,2,FALSE)</f>
        <v>7600000</v>
      </c>
      <c r="M1175" s="81" t="s">
        <v>73</v>
      </c>
      <c r="N1175" s="145"/>
      <c r="O1175" s="87" t="s">
        <v>13060</v>
      </c>
      <c r="P1175" s="87">
        <v>39069270</v>
      </c>
      <c r="Q1175" s="150">
        <v>1683</v>
      </c>
      <c r="R1175" s="169">
        <v>45142</v>
      </c>
      <c r="S1175" s="252">
        <v>1969350000</v>
      </c>
      <c r="T1175" s="169">
        <v>45156</v>
      </c>
      <c r="U1175" s="566">
        <f>L1175</f>
        <v>7600000</v>
      </c>
      <c r="V1175" s="86" t="s">
        <v>70</v>
      </c>
      <c r="W1175" s="143">
        <v>57297693</v>
      </c>
      <c r="X1175" s="87" t="s">
        <v>14557</v>
      </c>
      <c r="Y1175" s="145"/>
      <c r="Z1175" s="201">
        <v>45156</v>
      </c>
      <c r="AA1175" s="201">
        <v>45156</v>
      </c>
      <c r="AB1175" s="201" t="s">
        <v>80</v>
      </c>
      <c r="AC1175" s="201">
        <v>45260</v>
      </c>
      <c r="AD1175" s="150">
        <f t="shared" si="87"/>
        <v>104</v>
      </c>
      <c r="AE1175" s="150">
        <v>0</v>
      </c>
      <c r="AF1175" s="567">
        <v>0</v>
      </c>
      <c r="AG1175" s="150">
        <v>0</v>
      </c>
      <c r="AH1175" s="156" t="s">
        <v>80</v>
      </c>
      <c r="AI1175" s="150">
        <f t="shared" si="88"/>
        <v>0</v>
      </c>
      <c r="AJ1175" s="143">
        <v>0</v>
      </c>
      <c r="AK1175" s="248">
        <v>0</v>
      </c>
      <c r="AL1175" s="86" t="s">
        <v>80</v>
      </c>
      <c r="AM1175" s="150">
        <v>0</v>
      </c>
      <c r="AN1175" s="169" t="s">
        <v>80</v>
      </c>
      <c r="AO1175" s="169" t="s">
        <v>80</v>
      </c>
      <c r="AP1175" s="150">
        <f t="shared" si="91"/>
        <v>0</v>
      </c>
      <c r="AQ1175" s="252">
        <f>+L1175+AF1175-AK1175</f>
        <v>7600000</v>
      </c>
      <c r="AR1175" s="86" t="s">
        <v>115</v>
      </c>
      <c r="AS1175" s="143">
        <v>0</v>
      </c>
      <c r="AT1175" s="203" t="s">
        <v>80</v>
      </c>
      <c r="AU1175" s="248">
        <v>5700000</v>
      </c>
      <c r="AV1175" s="364">
        <f t="shared" si="89"/>
        <v>1900000</v>
      </c>
      <c r="AW1175" s="133">
        <f t="shared" si="90"/>
        <v>0.75</v>
      </c>
      <c r="AX1175" s="201" t="s">
        <v>80</v>
      </c>
      <c r="AY1175" s="86" t="s">
        <v>72</v>
      </c>
      <c r="AZ1175" s="145" t="s">
        <v>16653</v>
      </c>
      <c r="BA1175" s="81" t="s">
        <v>71</v>
      </c>
      <c r="BB1175" s="81" t="s">
        <v>71</v>
      </c>
    </row>
    <row r="1176" spans="2:54" s="296" customFormat="1" ht="15" customHeight="1" x14ac:dyDescent="0.2">
      <c r="B1176" s="247">
        <v>2023</v>
      </c>
      <c r="C1176" s="81">
        <v>891780111</v>
      </c>
      <c r="D1176" s="82" t="s">
        <v>68</v>
      </c>
      <c r="E1176" s="144" t="s">
        <v>16654</v>
      </c>
      <c r="F1176" s="145" t="s">
        <v>16655</v>
      </c>
      <c r="G1176" s="138">
        <v>0</v>
      </c>
      <c r="H1176" s="145"/>
      <c r="I1176" s="86" t="s">
        <v>78</v>
      </c>
      <c r="J1176" s="81" t="s">
        <v>1527</v>
      </c>
      <c r="K1176" s="141" t="s">
        <v>16656</v>
      </c>
      <c r="L1176" s="567">
        <f>VLOOKUP(E1176,'[4]VALOR DE LA ORDEN'!$A:$B,2,FALSE)</f>
        <v>11200000</v>
      </c>
      <c r="M1176" s="81" t="s">
        <v>73</v>
      </c>
      <c r="N1176" s="145"/>
      <c r="O1176" s="87" t="s">
        <v>16657</v>
      </c>
      <c r="P1176" s="87">
        <v>1065657067</v>
      </c>
      <c r="Q1176" s="150">
        <v>1683</v>
      </c>
      <c r="R1176" s="169">
        <v>45142</v>
      </c>
      <c r="S1176" s="252">
        <v>1969350000</v>
      </c>
      <c r="T1176" s="169">
        <v>45156</v>
      </c>
      <c r="U1176" s="566">
        <f>L1176</f>
        <v>11200000</v>
      </c>
      <c r="V1176" s="86" t="s">
        <v>70</v>
      </c>
      <c r="W1176" s="481">
        <v>1082863147</v>
      </c>
      <c r="X1176" s="87" t="s">
        <v>13176</v>
      </c>
      <c r="Y1176" s="145"/>
      <c r="Z1176" s="201">
        <v>45156</v>
      </c>
      <c r="AA1176" s="201">
        <v>45156</v>
      </c>
      <c r="AB1176" s="201" t="s">
        <v>80</v>
      </c>
      <c r="AC1176" s="201">
        <v>45260</v>
      </c>
      <c r="AD1176" s="150">
        <f t="shared" si="87"/>
        <v>104</v>
      </c>
      <c r="AE1176" s="150">
        <v>0</v>
      </c>
      <c r="AF1176" s="567">
        <v>0</v>
      </c>
      <c r="AG1176" s="150">
        <v>0</v>
      </c>
      <c r="AH1176" s="156" t="s">
        <v>80</v>
      </c>
      <c r="AI1176" s="150">
        <f t="shared" si="88"/>
        <v>0</v>
      </c>
      <c r="AJ1176" s="143">
        <v>0</v>
      </c>
      <c r="AK1176" s="248">
        <v>0</v>
      </c>
      <c r="AL1176" s="86" t="s">
        <v>80</v>
      </c>
      <c r="AM1176" s="150">
        <v>0</v>
      </c>
      <c r="AN1176" s="169" t="s">
        <v>80</v>
      </c>
      <c r="AO1176" s="169" t="s">
        <v>80</v>
      </c>
      <c r="AP1176" s="150">
        <f t="shared" si="91"/>
        <v>0</v>
      </c>
      <c r="AQ1176" s="252">
        <f>+L1176+AF1176-AK1176</f>
        <v>11200000</v>
      </c>
      <c r="AR1176" s="86" t="s">
        <v>115</v>
      </c>
      <c r="AS1176" s="143">
        <v>0</v>
      </c>
      <c r="AT1176" s="203" t="s">
        <v>80</v>
      </c>
      <c r="AU1176" s="248">
        <v>8400000</v>
      </c>
      <c r="AV1176" s="364">
        <f t="shared" si="89"/>
        <v>2800000</v>
      </c>
      <c r="AW1176" s="133">
        <f t="shared" si="90"/>
        <v>0.75</v>
      </c>
      <c r="AX1176" s="201" t="s">
        <v>80</v>
      </c>
      <c r="AY1176" s="86" t="s">
        <v>72</v>
      </c>
      <c r="AZ1176" s="145" t="s">
        <v>16658</v>
      </c>
      <c r="BA1176" s="81" t="s">
        <v>71</v>
      </c>
      <c r="BB1176" s="81" t="s">
        <v>71</v>
      </c>
    </row>
    <row r="1177" spans="2:54" s="296" customFormat="1" ht="15" customHeight="1" x14ac:dyDescent="0.2">
      <c r="B1177" s="247">
        <v>2023</v>
      </c>
      <c r="C1177" s="81">
        <v>891780111</v>
      </c>
      <c r="D1177" s="82" t="s">
        <v>68</v>
      </c>
      <c r="E1177" s="144" t="s">
        <v>16659</v>
      </c>
      <c r="F1177" s="145" t="s">
        <v>16660</v>
      </c>
      <c r="G1177" s="138">
        <v>0</v>
      </c>
      <c r="H1177" s="145"/>
      <c r="I1177" s="86" t="s">
        <v>78</v>
      </c>
      <c r="J1177" s="81" t="s">
        <v>1527</v>
      </c>
      <c r="K1177" s="141" t="s">
        <v>16661</v>
      </c>
      <c r="L1177" s="567">
        <f>VLOOKUP(E1177,'[4]VALOR DE LA ORDEN'!$A:$B,2,FALSE)</f>
        <v>7600000</v>
      </c>
      <c r="M1177" s="81" t="s">
        <v>73</v>
      </c>
      <c r="N1177" s="145"/>
      <c r="O1177" s="87" t="s">
        <v>13331</v>
      </c>
      <c r="P1177" s="87">
        <v>1082984745</v>
      </c>
      <c r="Q1177" s="150">
        <v>1683</v>
      </c>
      <c r="R1177" s="169">
        <v>45142</v>
      </c>
      <c r="S1177" s="252">
        <v>1969350000</v>
      </c>
      <c r="T1177" s="169">
        <v>45156</v>
      </c>
      <c r="U1177" s="566">
        <f>L1177</f>
        <v>7600000</v>
      </c>
      <c r="V1177" s="86" t="s">
        <v>70</v>
      </c>
      <c r="W1177" s="143">
        <v>84450555</v>
      </c>
      <c r="X1177" s="87" t="s">
        <v>13332</v>
      </c>
      <c r="Y1177" s="145"/>
      <c r="Z1177" s="201">
        <v>45156</v>
      </c>
      <c r="AA1177" s="201">
        <v>45156</v>
      </c>
      <c r="AB1177" s="201" t="s">
        <v>80</v>
      </c>
      <c r="AC1177" s="201">
        <v>45260</v>
      </c>
      <c r="AD1177" s="150">
        <f t="shared" si="87"/>
        <v>104</v>
      </c>
      <c r="AE1177" s="150">
        <v>0</v>
      </c>
      <c r="AF1177" s="567">
        <v>0</v>
      </c>
      <c r="AG1177" s="150">
        <v>0</v>
      </c>
      <c r="AH1177" s="156" t="s">
        <v>80</v>
      </c>
      <c r="AI1177" s="150">
        <f t="shared" si="88"/>
        <v>0</v>
      </c>
      <c r="AJ1177" s="143">
        <v>0</v>
      </c>
      <c r="AK1177" s="248">
        <v>0</v>
      </c>
      <c r="AL1177" s="86" t="s">
        <v>80</v>
      </c>
      <c r="AM1177" s="150">
        <v>0</v>
      </c>
      <c r="AN1177" s="169" t="s">
        <v>80</v>
      </c>
      <c r="AO1177" s="169" t="s">
        <v>80</v>
      </c>
      <c r="AP1177" s="150">
        <f t="shared" si="91"/>
        <v>0</v>
      </c>
      <c r="AQ1177" s="252">
        <f>+L1177+AF1177-AK1177</f>
        <v>7600000</v>
      </c>
      <c r="AR1177" s="86" t="s">
        <v>115</v>
      </c>
      <c r="AS1177" s="143">
        <v>0</v>
      </c>
      <c r="AT1177" s="203" t="s">
        <v>80</v>
      </c>
      <c r="AU1177" s="248">
        <v>5700000</v>
      </c>
      <c r="AV1177" s="364">
        <f t="shared" si="89"/>
        <v>1900000</v>
      </c>
      <c r="AW1177" s="133">
        <f t="shared" si="90"/>
        <v>0.75</v>
      </c>
      <c r="AX1177" s="201" t="s">
        <v>80</v>
      </c>
      <c r="AY1177" s="86" t="s">
        <v>72</v>
      </c>
      <c r="AZ1177" s="145" t="s">
        <v>16662</v>
      </c>
      <c r="BA1177" s="81" t="s">
        <v>71</v>
      </c>
      <c r="BB1177" s="81" t="s">
        <v>71</v>
      </c>
    </row>
    <row r="1178" spans="2:54" s="296" customFormat="1" ht="15" customHeight="1" x14ac:dyDescent="0.2">
      <c r="B1178" s="247">
        <v>2023</v>
      </c>
      <c r="C1178" s="81">
        <v>891780111</v>
      </c>
      <c r="D1178" s="82" t="s">
        <v>68</v>
      </c>
      <c r="E1178" s="144" t="s">
        <v>16663</v>
      </c>
      <c r="F1178" s="145" t="s">
        <v>16664</v>
      </c>
      <c r="G1178" s="138">
        <v>0</v>
      </c>
      <c r="H1178" s="145"/>
      <c r="I1178" s="86" t="s">
        <v>78</v>
      </c>
      <c r="J1178" s="81" t="s">
        <v>1527</v>
      </c>
      <c r="K1178" s="141" t="s">
        <v>16665</v>
      </c>
      <c r="L1178" s="567">
        <f>VLOOKUP(E1178,'[4]VALOR DE LA ORDEN'!$A:$B,2,FALSE)</f>
        <v>6460000</v>
      </c>
      <c r="M1178" s="81" t="s">
        <v>73</v>
      </c>
      <c r="N1178" s="145"/>
      <c r="O1178" s="87" t="s">
        <v>16666</v>
      </c>
      <c r="P1178" s="87">
        <v>85153423</v>
      </c>
      <c r="Q1178" s="150">
        <v>1683</v>
      </c>
      <c r="R1178" s="169">
        <v>45142</v>
      </c>
      <c r="S1178" s="252">
        <v>1969350000</v>
      </c>
      <c r="T1178" s="169">
        <v>45156</v>
      </c>
      <c r="U1178" s="566">
        <f>L1178</f>
        <v>6460000</v>
      </c>
      <c r="V1178" s="86" t="s">
        <v>70</v>
      </c>
      <c r="W1178" s="143">
        <v>85459497</v>
      </c>
      <c r="X1178" s="87" t="s">
        <v>9253</v>
      </c>
      <c r="Y1178" s="145"/>
      <c r="Z1178" s="201">
        <v>45156</v>
      </c>
      <c r="AA1178" s="201">
        <v>45156</v>
      </c>
      <c r="AB1178" s="201" t="s">
        <v>80</v>
      </c>
      <c r="AC1178" s="201">
        <v>45260</v>
      </c>
      <c r="AD1178" s="150">
        <f t="shared" si="87"/>
        <v>104</v>
      </c>
      <c r="AE1178" s="150">
        <v>1</v>
      </c>
      <c r="AF1178" s="567">
        <v>507000</v>
      </c>
      <c r="AG1178" s="150">
        <v>0</v>
      </c>
      <c r="AH1178" s="156" t="s">
        <v>80</v>
      </c>
      <c r="AI1178" s="150">
        <f t="shared" si="88"/>
        <v>0</v>
      </c>
      <c r="AJ1178" s="143">
        <v>0</v>
      </c>
      <c r="AK1178" s="248">
        <v>0</v>
      </c>
      <c r="AL1178" s="86" t="s">
        <v>80</v>
      </c>
      <c r="AM1178" s="150">
        <v>0</v>
      </c>
      <c r="AN1178" s="169" t="s">
        <v>80</v>
      </c>
      <c r="AO1178" s="169" t="s">
        <v>80</v>
      </c>
      <c r="AP1178" s="150">
        <f t="shared" si="91"/>
        <v>0</v>
      </c>
      <c r="AQ1178" s="252">
        <f>+L1178+AF1178-AK1178</f>
        <v>6967000</v>
      </c>
      <c r="AR1178" s="86" t="s">
        <v>115</v>
      </c>
      <c r="AS1178" s="143">
        <v>0</v>
      </c>
      <c r="AT1178" s="203" t="s">
        <v>80</v>
      </c>
      <c r="AU1178" s="248">
        <v>2660000</v>
      </c>
      <c r="AV1178" s="364">
        <f t="shared" si="89"/>
        <v>4307000</v>
      </c>
      <c r="AW1178" s="133">
        <f t="shared" si="90"/>
        <v>0.38179991387971868</v>
      </c>
      <c r="AX1178" s="201" t="s">
        <v>80</v>
      </c>
      <c r="AY1178" s="86" t="s">
        <v>72</v>
      </c>
      <c r="AZ1178" s="145" t="s">
        <v>16667</v>
      </c>
      <c r="BA1178" s="81" t="s">
        <v>71</v>
      </c>
      <c r="BB1178" s="81" t="s">
        <v>71</v>
      </c>
    </row>
    <row r="1179" spans="2:54" s="296" customFormat="1" ht="15" customHeight="1" x14ac:dyDescent="0.2">
      <c r="B1179" s="247">
        <v>2023</v>
      </c>
      <c r="C1179" s="81">
        <v>891780111</v>
      </c>
      <c r="D1179" s="82" t="s">
        <v>68</v>
      </c>
      <c r="E1179" s="144" t="s">
        <v>16668</v>
      </c>
      <c r="F1179" s="145" t="s">
        <v>16669</v>
      </c>
      <c r="G1179" s="138">
        <v>0</v>
      </c>
      <c r="H1179" s="145"/>
      <c r="I1179" s="86" t="s">
        <v>78</v>
      </c>
      <c r="J1179" s="81" t="s">
        <v>11187</v>
      </c>
      <c r="K1179" s="141" t="s">
        <v>16670</v>
      </c>
      <c r="L1179" s="567">
        <f>VLOOKUP(E1179,'[4]VALOR DE LA ORDEN'!$A:$B,2,FALSE)</f>
        <v>18200000</v>
      </c>
      <c r="M1179" s="81" t="s">
        <v>73</v>
      </c>
      <c r="N1179" s="145"/>
      <c r="O1179" s="87" t="s">
        <v>14452</v>
      </c>
      <c r="P1179" s="87">
        <v>80057321</v>
      </c>
      <c r="Q1179" s="150">
        <v>1730</v>
      </c>
      <c r="R1179" s="169">
        <v>45152</v>
      </c>
      <c r="S1179" s="248">
        <v>60130000</v>
      </c>
      <c r="T1179" s="169">
        <v>45160</v>
      </c>
      <c r="U1179" s="566">
        <f>L1179</f>
        <v>18200000</v>
      </c>
      <c r="V1179" s="86" t="s">
        <v>70</v>
      </c>
      <c r="W1179" s="143">
        <v>15443332</v>
      </c>
      <c r="X1179" s="87" t="s">
        <v>9540</v>
      </c>
      <c r="Y1179" s="145"/>
      <c r="Z1179" s="201">
        <v>45160</v>
      </c>
      <c r="AA1179" s="201">
        <v>45160</v>
      </c>
      <c r="AB1179" s="201" t="s">
        <v>80</v>
      </c>
      <c r="AC1179" s="201">
        <v>45275</v>
      </c>
      <c r="AD1179" s="150">
        <f t="shared" si="87"/>
        <v>115</v>
      </c>
      <c r="AE1179" s="150">
        <v>0</v>
      </c>
      <c r="AF1179" s="567">
        <v>0</v>
      </c>
      <c r="AG1179" s="150">
        <v>0</v>
      </c>
      <c r="AH1179" s="156" t="s">
        <v>80</v>
      </c>
      <c r="AI1179" s="150">
        <f t="shared" si="88"/>
        <v>0</v>
      </c>
      <c r="AJ1179" s="143">
        <v>0</v>
      </c>
      <c r="AK1179" s="248">
        <v>0</v>
      </c>
      <c r="AL1179" s="86" t="s">
        <v>80</v>
      </c>
      <c r="AM1179" s="150">
        <v>0</v>
      </c>
      <c r="AN1179" s="169" t="s">
        <v>80</v>
      </c>
      <c r="AO1179" s="169" t="s">
        <v>80</v>
      </c>
      <c r="AP1179" s="150">
        <f t="shared" si="91"/>
        <v>0</v>
      </c>
      <c r="AQ1179" s="252">
        <f>+L1179+AF1179-AK1179</f>
        <v>18200000</v>
      </c>
      <c r="AR1179" s="86" t="s">
        <v>115</v>
      </c>
      <c r="AS1179" s="143">
        <v>0</v>
      </c>
      <c r="AT1179" s="203" t="s">
        <v>80</v>
      </c>
      <c r="AU1179" s="248">
        <v>11375000</v>
      </c>
      <c r="AV1179" s="364">
        <f t="shared" si="89"/>
        <v>6825000</v>
      </c>
      <c r="AW1179" s="133">
        <f t="shared" si="90"/>
        <v>0.625</v>
      </c>
      <c r="AX1179" s="201" t="s">
        <v>80</v>
      </c>
      <c r="AY1179" s="86" t="s">
        <v>72</v>
      </c>
      <c r="AZ1179" s="145" t="s">
        <v>16671</v>
      </c>
      <c r="BA1179" s="81" t="s">
        <v>71</v>
      </c>
      <c r="BB1179" s="81" t="s">
        <v>71</v>
      </c>
    </row>
    <row r="1180" spans="2:54" s="296" customFormat="1" ht="15" customHeight="1" x14ac:dyDescent="0.2">
      <c r="B1180" s="247">
        <v>2023</v>
      </c>
      <c r="C1180" s="81">
        <v>891780111</v>
      </c>
      <c r="D1180" s="82" t="s">
        <v>68</v>
      </c>
      <c r="E1180" s="144" t="s">
        <v>16672</v>
      </c>
      <c r="F1180" s="145" t="s">
        <v>16673</v>
      </c>
      <c r="G1180" s="138">
        <v>0</v>
      </c>
      <c r="H1180" s="145"/>
      <c r="I1180" s="86" t="s">
        <v>78</v>
      </c>
      <c r="J1180" s="81" t="s">
        <v>1527</v>
      </c>
      <c r="K1180" s="141" t="s">
        <v>16674</v>
      </c>
      <c r="L1180" s="567">
        <f>VLOOKUP(E1180,'[4]VALOR DE LA ORDEN'!$A:$B,2,FALSE)</f>
        <v>7600000</v>
      </c>
      <c r="M1180" s="81" t="s">
        <v>73</v>
      </c>
      <c r="N1180" s="145"/>
      <c r="O1180" s="87" t="s">
        <v>16675</v>
      </c>
      <c r="P1180" s="87">
        <v>1004349754</v>
      </c>
      <c r="Q1180" s="150">
        <v>1683</v>
      </c>
      <c r="R1180" s="169">
        <v>45142</v>
      </c>
      <c r="S1180" s="252">
        <v>1969350000</v>
      </c>
      <c r="T1180" s="169">
        <v>45160</v>
      </c>
      <c r="U1180" s="566">
        <f>L1180</f>
        <v>7600000</v>
      </c>
      <c r="V1180" s="86" t="s">
        <v>70</v>
      </c>
      <c r="W1180" s="481">
        <v>1082976788</v>
      </c>
      <c r="X1180" s="87" t="s">
        <v>16676</v>
      </c>
      <c r="Y1180" s="145"/>
      <c r="Z1180" s="201">
        <v>45160</v>
      </c>
      <c r="AA1180" s="201">
        <v>45160</v>
      </c>
      <c r="AB1180" s="201" t="s">
        <v>80</v>
      </c>
      <c r="AC1180" s="201">
        <v>45260</v>
      </c>
      <c r="AD1180" s="150">
        <f t="shared" si="87"/>
        <v>100</v>
      </c>
      <c r="AE1180" s="150">
        <v>0</v>
      </c>
      <c r="AF1180" s="567">
        <v>0</v>
      </c>
      <c r="AG1180" s="150">
        <v>0</v>
      </c>
      <c r="AH1180" s="156" t="s">
        <v>80</v>
      </c>
      <c r="AI1180" s="150">
        <f t="shared" si="88"/>
        <v>0</v>
      </c>
      <c r="AJ1180" s="143">
        <v>0</v>
      </c>
      <c r="AK1180" s="248">
        <v>0</v>
      </c>
      <c r="AL1180" s="86" t="s">
        <v>80</v>
      </c>
      <c r="AM1180" s="150">
        <v>0</v>
      </c>
      <c r="AN1180" s="169" t="s">
        <v>80</v>
      </c>
      <c r="AO1180" s="169" t="s">
        <v>80</v>
      </c>
      <c r="AP1180" s="150">
        <f t="shared" si="91"/>
        <v>0</v>
      </c>
      <c r="AQ1180" s="252">
        <f>+L1180+AF1180-AK1180</f>
        <v>7600000</v>
      </c>
      <c r="AR1180" s="86" t="s">
        <v>115</v>
      </c>
      <c r="AS1180" s="143">
        <v>0</v>
      </c>
      <c r="AT1180" s="203" t="s">
        <v>80</v>
      </c>
      <c r="AU1180" s="248">
        <v>5700000</v>
      </c>
      <c r="AV1180" s="364">
        <f t="shared" si="89"/>
        <v>1900000</v>
      </c>
      <c r="AW1180" s="133">
        <f t="shared" si="90"/>
        <v>0.75</v>
      </c>
      <c r="AX1180" s="201" t="s">
        <v>80</v>
      </c>
      <c r="AY1180" s="86" t="s">
        <v>72</v>
      </c>
      <c r="AZ1180" s="145" t="s">
        <v>16677</v>
      </c>
      <c r="BA1180" s="81" t="s">
        <v>71</v>
      </c>
      <c r="BB1180" s="81" t="s">
        <v>71</v>
      </c>
    </row>
    <row r="1181" spans="2:54" s="296" customFormat="1" ht="15" customHeight="1" x14ac:dyDescent="0.2">
      <c r="B1181" s="247">
        <v>2023</v>
      </c>
      <c r="C1181" s="81">
        <v>891780111</v>
      </c>
      <c r="D1181" s="82" t="s">
        <v>68</v>
      </c>
      <c r="E1181" s="144" t="s">
        <v>16678</v>
      </c>
      <c r="F1181" s="145" t="s">
        <v>16679</v>
      </c>
      <c r="G1181" s="138">
        <v>0</v>
      </c>
      <c r="H1181" s="145"/>
      <c r="I1181" s="86" t="s">
        <v>78</v>
      </c>
      <c r="J1181" s="81" t="s">
        <v>1527</v>
      </c>
      <c r="K1181" s="141" t="s">
        <v>16680</v>
      </c>
      <c r="L1181" s="567">
        <f>VLOOKUP(E1181,'[4]VALOR DE LA ORDEN'!$A:$B,2,FALSE)</f>
        <v>11200000</v>
      </c>
      <c r="M1181" s="81" t="s">
        <v>73</v>
      </c>
      <c r="N1181" s="145"/>
      <c r="O1181" s="87" t="s">
        <v>14328</v>
      </c>
      <c r="P1181" s="87">
        <v>1082952750</v>
      </c>
      <c r="Q1181" s="150">
        <v>1683</v>
      </c>
      <c r="R1181" s="169">
        <v>45142</v>
      </c>
      <c r="S1181" s="252">
        <v>1969350000</v>
      </c>
      <c r="T1181" s="169">
        <v>45160</v>
      </c>
      <c r="U1181" s="566">
        <f>L1181</f>
        <v>11200000</v>
      </c>
      <c r="V1181" s="86" t="s">
        <v>70</v>
      </c>
      <c r="W1181" s="143">
        <v>36557666</v>
      </c>
      <c r="X1181" s="87" t="s">
        <v>9555</v>
      </c>
      <c r="Y1181" s="145"/>
      <c r="Z1181" s="201">
        <v>45160</v>
      </c>
      <c r="AA1181" s="201">
        <v>45160</v>
      </c>
      <c r="AB1181" s="201" t="s">
        <v>80</v>
      </c>
      <c r="AC1181" s="201">
        <v>45260</v>
      </c>
      <c r="AD1181" s="150">
        <f t="shared" si="87"/>
        <v>100</v>
      </c>
      <c r="AE1181" s="150">
        <v>0</v>
      </c>
      <c r="AF1181" s="567">
        <v>0</v>
      </c>
      <c r="AG1181" s="150">
        <v>0</v>
      </c>
      <c r="AH1181" s="156" t="s">
        <v>80</v>
      </c>
      <c r="AI1181" s="150">
        <f t="shared" si="88"/>
        <v>0</v>
      </c>
      <c r="AJ1181" s="143">
        <v>0</v>
      </c>
      <c r="AK1181" s="248">
        <v>0</v>
      </c>
      <c r="AL1181" s="86" t="s">
        <v>80</v>
      </c>
      <c r="AM1181" s="150">
        <v>0</v>
      </c>
      <c r="AN1181" s="169" t="s">
        <v>80</v>
      </c>
      <c r="AO1181" s="169" t="s">
        <v>80</v>
      </c>
      <c r="AP1181" s="150">
        <f t="shared" si="91"/>
        <v>0</v>
      </c>
      <c r="AQ1181" s="252">
        <f>+L1181+AF1181-AK1181</f>
        <v>11200000</v>
      </c>
      <c r="AR1181" s="86" t="s">
        <v>115</v>
      </c>
      <c r="AS1181" s="143">
        <v>0</v>
      </c>
      <c r="AT1181" s="203" t="s">
        <v>80</v>
      </c>
      <c r="AU1181" s="248">
        <v>8400000</v>
      </c>
      <c r="AV1181" s="364">
        <f t="shared" si="89"/>
        <v>2800000</v>
      </c>
      <c r="AW1181" s="133">
        <f t="shared" si="90"/>
        <v>0.75</v>
      </c>
      <c r="AX1181" s="201" t="s">
        <v>80</v>
      </c>
      <c r="AY1181" s="86" t="s">
        <v>72</v>
      </c>
      <c r="AZ1181" s="145" t="s">
        <v>16681</v>
      </c>
      <c r="BA1181" s="81" t="s">
        <v>71</v>
      </c>
      <c r="BB1181" s="81" t="s">
        <v>71</v>
      </c>
    </row>
    <row r="1182" spans="2:54" s="296" customFormat="1" ht="15" customHeight="1" x14ac:dyDescent="0.2">
      <c r="B1182" s="247">
        <v>2023</v>
      </c>
      <c r="C1182" s="81">
        <v>891780111</v>
      </c>
      <c r="D1182" s="82" t="s">
        <v>68</v>
      </c>
      <c r="E1182" s="144" t="s">
        <v>16682</v>
      </c>
      <c r="F1182" s="145" t="s">
        <v>16683</v>
      </c>
      <c r="G1182" s="138">
        <v>0</v>
      </c>
      <c r="H1182" s="145"/>
      <c r="I1182" s="86" t="s">
        <v>78</v>
      </c>
      <c r="J1182" s="81" t="s">
        <v>11187</v>
      </c>
      <c r="K1182" s="141" t="s">
        <v>16684</v>
      </c>
      <c r="L1182" s="567">
        <f>VLOOKUP(E1182,'[4]VALOR DE LA ORDEN'!$A:$B,2,FALSE)</f>
        <v>9450000</v>
      </c>
      <c r="M1182" s="81" t="s">
        <v>73</v>
      </c>
      <c r="N1182" s="145"/>
      <c r="O1182" s="87" t="s">
        <v>6896</v>
      </c>
      <c r="P1182" s="87">
        <v>1015432527</v>
      </c>
      <c r="Q1182" s="150">
        <v>1730</v>
      </c>
      <c r="R1182" s="169">
        <v>45152</v>
      </c>
      <c r="S1182" s="248">
        <v>60130000</v>
      </c>
      <c r="T1182" s="169">
        <v>45160</v>
      </c>
      <c r="U1182" s="566">
        <f>L1182</f>
        <v>9450000</v>
      </c>
      <c r="V1182" s="86" t="s">
        <v>70</v>
      </c>
      <c r="W1182" s="143">
        <v>15443332</v>
      </c>
      <c r="X1182" s="87" t="s">
        <v>9540</v>
      </c>
      <c r="Y1182" s="145"/>
      <c r="Z1182" s="201">
        <v>45160</v>
      </c>
      <c r="AA1182" s="201">
        <v>45160</v>
      </c>
      <c r="AB1182" s="201" t="s">
        <v>80</v>
      </c>
      <c r="AC1182" s="201">
        <v>45275</v>
      </c>
      <c r="AD1182" s="150">
        <f t="shared" si="87"/>
        <v>115</v>
      </c>
      <c r="AE1182" s="150">
        <v>0</v>
      </c>
      <c r="AF1182" s="567">
        <v>0</v>
      </c>
      <c r="AG1182" s="150">
        <v>0</v>
      </c>
      <c r="AH1182" s="156" t="s">
        <v>80</v>
      </c>
      <c r="AI1182" s="150">
        <f t="shared" si="88"/>
        <v>0</v>
      </c>
      <c r="AJ1182" s="143">
        <v>0</v>
      </c>
      <c r="AK1182" s="248">
        <v>0</v>
      </c>
      <c r="AL1182" s="86" t="s">
        <v>80</v>
      </c>
      <c r="AM1182" s="150">
        <v>0</v>
      </c>
      <c r="AN1182" s="169" t="s">
        <v>80</v>
      </c>
      <c r="AO1182" s="169" t="s">
        <v>80</v>
      </c>
      <c r="AP1182" s="150">
        <f t="shared" si="91"/>
        <v>0</v>
      </c>
      <c r="AQ1182" s="252">
        <f>+L1182+AF1182-AK1182</f>
        <v>9450000</v>
      </c>
      <c r="AR1182" s="86" t="s">
        <v>115</v>
      </c>
      <c r="AS1182" s="143">
        <v>0</v>
      </c>
      <c r="AT1182" s="203" t="s">
        <v>80</v>
      </c>
      <c r="AU1182" s="248">
        <v>5906000</v>
      </c>
      <c r="AV1182" s="364">
        <f t="shared" si="89"/>
        <v>3544000</v>
      </c>
      <c r="AW1182" s="133">
        <f t="shared" si="90"/>
        <v>0.62497354497354496</v>
      </c>
      <c r="AX1182" s="201" t="s">
        <v>80</v>
      </c>
      <c r="AY1182" s="86" t="s">
        <v>72</v>
      </c>
      <c r="AZ1182" s="145" t="s">
        <v>16685</v>
      </c>
      <c r="BA1182" s="81" t="s">
        <v>71</v>
      </c>
      <c r="BB1182" s="81" t="s">
        <v>71</v>
      </c>
    </row>
    <row r="1183" spans="2:54" s="296" customFormat="1" ht="15" customHeight="1" x14ac:dyDescent="0.2">
      <c r="B1183" s="247">
        <v>2023</v>
      </c>
      <c r="C1183" s="81">
        <v>891780111</v>
      </c>
      <c r="D1183" s="82" t="s">
        <v>68</v>
      </c>
      <c r="E1183" s="144" t="s">
        <v>16686</v>
      </c>
      <c r="F1183" s="145" t="s">
        <v>16687</v>
      </c>
      <c r="G1183" s="138">
        <v>0</v>
      </c>
      <c r="H1183" s="145"/>
      <c r="I1183" s="86" t="s">
        <v>78</v>
      </c>
      <c r="J1183" s="81" t="s">
        <v>1527</v>
      </c>
      <c r="K1183" s="141" t="s">
        <v>16688</v>
      </c>
      <c r="L1183" s="567">
        <f>VLOOKUP(E1183,'[4]VALOR DE LA ORDEN'!$A:$B,2,FALSE)</f>
        <v>7600000</v>
      </c>
      <c r="M1183" s="81" t="s">
        <v>73</v>
      </c>
      <c r="N1183" s="145"/>
      <c r="O1183" s="87" t="s">
        <v>13238</v>
      </c>
      <c r="P1183" s="87">
        <v>1004360363</v>
      </c>
      <c r="Q1183" s="150">
        <v>1683</v>
      </c>
      <c r="R1183" s="169">
        <v>45142</v>
      </c>
      <c r="S1183" s="252">
        <v>1969350000</v>
      </c>
      <c r="T1183" s="169">
        <v>45162</v>
      </c>
      <c r="U1183" s="566">
        <f>L1183</f>
        <v>7600000</v>
      </c>
      <c r="V1183" s="86" t="s">
        <v>70</v>
      </c>
      <c r="W1183" s="143">
        <v>85475141</v>
      </c>
      <c r="X1183" s="87" t="s">
        <v>13066</v>
      </c>
      <c r="Y1183" s="145"/>
      <c r="Z1183" s="201">
        <v>45162</v>
      </c>
      <c r="AA1183" s="201">
        <v>45162</v>
      </c>
      <c r="AB1183" s="201" t="s">
        <v>80</v>
      </c>
      <c r="AC1183" s="201">
        <v>45260</v>
      </c>
      <c r="AD1183" s="150">
        <f t="shared" si="87"/>
        <v>98</v>
      </c>
      <c r="AE1183" s="150">
        <v>0</v>
      </c>
      <c r="AF1183" s="567">
        <v>0</v>
      </c>
      <c r="AG1183" s="150">
        <v>0</v>
      </c>
      <c r="AH1183" s="156" t="s">
        <v>80</v>
      </c>
      <c r="AI1183" s="150">
        <f t="shared" si="88"/>
        <v>0</v>
      </c>
      <c r="AJ1183" s="143">
        <v>0</v>
      </c>
      <c r="AK1183" s="248">
        <v>0</v>
      </c>
      <c r="AL1183" s="86" t="s">
        <v>80</v>
      </c>
      <c r="AM1183" s="150">
        <v>0</v>
      </c>
      <c r="AN1183" s="169" t="s">
        <v>80</v>
      </c>
      <c r="AO1183" s="169" t="s">
        <v>80</v>
      </c>
      <c r="AP1183" s="150">
        <f t="shared" si="91"/>
        <v>0</v>
      </c>
      <c r="AQ1183" s="252">
        <f>+L1183+AF1183-AK1183</f>
        <v>7600000</v>
      </c>
      <c r="AR1183" s="86" t="s">
        <v>115</v>
      </c>
      <c r="AS1183" s="143">
        <v>0</v>
      </c>
      <c r="AT1183" s="203" t="s">
        <v>80</v>
      </c>
      <c r="AU1183" s="248">
        <v>3800000</v>
      </c>
      <c r="AV1183" s="364">
        <f t="shared" si="89"/>
        <v>3800000</v>
      </c>
      <c r="AW1183" s="133">
        <f t="shared" si="90"/>
        <v>0.5</v>
      </c>
      <c r="AX1183" s="201" t="s">
        <v>80</v>
      </c>
      <c r="AY1183" s="86" t="s">
        <v>72</v>
      </c>
      <c r="AZ1183" s="145" t="s">
        <v>16689</v>
      </c>
      <c r="BA1183" s="81" t="s">
        <v>71</v>
      </c>
      <c r="BB1183" s="81" t="s">
        <v>71</v>
      </c>
    </row>
    <row r="1184" spans="2:54" s="296" customFormat="1" ht="15" customHeight="1" x14ac:dyDescent="0.2">
      <c r="B1184" s="247">
        <v>2023</v>
      </c>
      <c r="C1184" s="81">
        <v>891780111</v>
      </c>
      <c r="D1184" s="82" t="s">
        <v>68</v>
      </c>
      <c r="E1184" s="144" t="s">
        <v>16690</v>
      </c>
      <c r="F1184" s="145" t="s">
        <v>16691</v>
      </c>
      <c r="G1184" s="138">
        <v>0</v>
      </c>
      <c r="H1184" s="145"/>
      <c r="I1184" s="86" t="s">
        <v>78</v>
      </c>
      <c r="J1184" s="81" t="s">
        <v>1527</v>
      </c>
      <c r="K1184" s="141" t="s">
        <v>16692</v>
      </c>
      <c r="L1184" s="567">
        <f>VLOOKUP(E1184,'[4]VALOR DE LA ORDEN'!$A:$B,2,FALSE)</f>
        <v>7600000</v>
      </c>
      <c r="M1184" s="81" t="s">
        <v>73</v>
      </c>
      <c r="N1184" s="145"/>
      <c r="O1184" s="87" t="s">
        <v>13361</v>
      </c>
      <c r="P1184" s="87">
        <v>1102859409</v>
      </c>
      <c r="Q1184" s="150">
        <v>1683</v>
      </c>
      <c r="R1184" s="169">
        <v>45142</v>
      </c>
      <c r="S1184" s="252">
        <v>1969350000</v>
      </c>
      <c r="T1184" s="169">
        <v>45162</v>
      </c>
      <c r="U1184" s="566">
        <f>L1184</f>
        <v>7600000</v>
      </c>
      <c r="V1184" s="86" t="s">
        <v>70</v>
      </c>
      <c r="W1184" s="143">
        <v>84450555</v>
      </c>
      <c r="X1184" s="87" t="s">
        <v>13332</v>
      </c>
      <c r="Y1184" s="145"/>
      <c r="Z1184" s="201">
        <v>45162</v>
      </c>
      <c r="AA1184" s="201">
        <v>45162</v>
      </c>
      <c r="AB1184" s="201" t="s">
        <v>80</v>
      </c>
      <c r="AC1184" s="201">
        <v>45260</v>
      </c>
      <c r="AD1184" s="150">
        <f t="shared" si="87"/>
        <v>98</v>
      </c>
      <c r="AE1184" s="150">
        <v>0</v>
      </c>
      <c r="AF1184" s="567">
        <v>0</v>
      </c>
      <c r="AG1184" s="150">
        <v>0</v>
      </c>
      <c r="AH1184" s="156" t="s">
        <v>80</v>
      </c>
      <c r="AI1184" s="150">
        <f t="shared" si="88"/>
        <v>0</v>
      </c>
      <c r="AJ1184" s="143">
        <v>0</v>
      </c>
      <c r="AK1184" s="248">
        <v>0</v>
      </c>
      <c r="AL1184" s="86" t="s">
        <v>80</v>
      </c>
      <c r="AM1184" s="150">
        <v>0</v>
      </c>
      <c r="AN1184" s="169" t="s">
        <v>80</v>
      </c>
      <c r="AO1184" s="169" t="s">
        <v>80</v>
      </c>
      <c r="AP1184" s="150">
        <f t="shared" si="91"/>
        <v>0</v>
      </c>
      <c r="AQ1184" s="252">
        <f>+L1184+AF1184-AK1184</f>
        <v>7600000</v>
      </c>
      <c r="AR1184" s="86" t="s">
        <v>115</v>
      </c>
      <c r="AS1184" s="143">
        <v>0</v>
      </c>
      <c r="AT1184" s="203" t="s">
        <v>80</v>
      </c>
      <c r="AU1184" s="248">
        <v>3800000</v>
      </c>
      <c r="AV1184" s="364">
        <f t="shared" si="89"/>
        <v>3800000</v>
      </c>
      <c r="AW1184" s="133">
        <f t="shared" si="90"/>
        <v>0.5</v>
      </c>
      <c r="AX1184" s="201" t="s">
        <v>80</v>
      </c>
      <c r="AY1184" s="86" t="s">
        <v>72</v>
      </c>
      <c r="AZ1184" s="145" t="s">
        <v>16693</v>
      </c>
      <c r="BA1184" s="81" t="s">
        <v>71</v>
      </c>
      <c r="BB1184" s="81" t="s">
        <v>71</v>
      </c>
    </row>
    <row r="1185" spans="2:54" s="296" customFormat="1" ht="15" customHeight="1" x14ac:dyDescent="0.2">
      <c r="B1185" s="247">
        <v>2023</v>
      </c>
      <c r="C1185" s="81">
        <v>891780111</v>
      </c>
      <c r="D1185" s="82" t="s">
        <v>68</v>
      </c>
      <c r="E1185" s="144" t="s">
        <v>16694</v>
      </c>
      <c r="F1185" s="145" t="s">
        <v>16695</v>
      </c>
      <c r="G1185" s="138">
        <v>0</v>
      </c>
      <c r="H1185" s="145"/>
      <c r="I1185" s="86" t="s">
        <v>78</v>
      </c>
      <c r="J1185" s="81" t="s">
        <v>1527</v>
      </c>
      <c r="K1185" s="141" t="s">
        <v>16696</v>
      </c>
      <c r="L1185" s="567">
        <f>VLOOKUP(E1185,'[4]VALOR DE LA ORDEN'!$A:$B,2,FALSE)</f>
        <v>7600000</v>
      </c>
      <c r="M1185" s="81" t="s">
        <v>73</v>
      </c>
      <c r="N1185" s="145"/>
      <c r="O1185" s="87" t="s">
        <v>13065</v>
      </c>
      <c r="P1185" s="87">
        <v>1083035122</v>
      </c>
      <c r="Q1185" s="150">
        <v>1683</v>
      </c>
      <c r="R1185" s="169">
        <v>45142</v>
      </c>
      <c r="S1185" s="252">
        <v>1969350000</v>
      </c>
      <c r="T1185" s="169">
        <v>45162</v>
      </c>
      <c r="U1185" s="566">
        <f>L1185</f>
        <v>7600000</v>
      </c>
      <c r="V1185" s="86" t="s">
        <v>70</v>
      </c>
      <c r="W1185" s="143">
        <v>85475141</v>
      </c>
      <c r="X1185" s="87" t="s">
        <v>13066</v>
      </c>
      <c r="Y1185" s="145"/>
      <c r="Z1185" s="201">
        <v>45162</v>
      </c>
      <c r="AA1185" s="201">
        <v>45162</v>
      </c>
      <c r="AB1185" s="201" t="s">
        <v>80</v>
      </c>
      <c r="AC1185" s="201">
        <v>45260</v>
      </c>
      <c r="AD1185" s="150">
        <f t="shared" si="87"/>
        <v>98</v>
      </c>
      <c r="AE1185" s="150">
        <v>0</v>
      </c>
      <c r="AF1185" s="567">
        <v>0</v>
      </c>
      <c r="AG1185" s="150">
        <v>0</v>
      </c>
      <c r="AH1185" s="156" t="s">
        <v>80</v>
      </c>
      <c r="AI1185" s="150">
        <f t="shared" si="88"/>
        <v>0</v>
      </c>
      <c r="AJ1185" s="143">
        <v>0</v>
      </c>
      <c r="AK1185" s="248">
        <v>0</v>
      </c>
      <c r="AL1185" s="86" t="s">
        <v>80</v>
      </c>
      <c r="AM1185" s="150">
        <v>0</v>
      </c>
      <c r="AN1185" s="169" t="s">
        <v>80</v>
      </c>
      <c r="AO1185" s="169" t="s">
        <v>80</v>
      </c>
      <c r="AP1185" s="150">
        <f t="shared" si="91"/>
        <v>0</v>
      </c>
      <c r="AQ1185" s="252">
        <f>+L1185+AF1185-AK1185</f>
        <v>7600000</v>
      </c>
      <c r="AR1185" s="86" t="s">
        <v>115</v>
      </c>
      <c r="AS1185" s="143">
        <v>0</v>
      </c>
      <c r="AT1185" s="203" t="s">
        <v>80</v>
      </c>
      <c r="AU1185" s="248">
        <v>3800000</v>
      </c>
      <c r="AV1185" s="364">
        <f t="shared" si="89"/>
        <v>3800000</v>
      </c>
      <c r="AW1185" s="133">
        <f t="shared" si="90"/>
        <v>0.5</v>
      </c>
      <c r="AX1185" s="201" t="s">
        <v>80</v>
      </c>
      <c r="AY1185" s="86" t="s">
        <v>72</v>
      </c>
      <c r="AZ1185" s="145" t="s">
        <v>16697</v>
      </c>
      <c r="BA1185" s="81" t="s">
        <v>71</v>
      </c>
      <c r="BB1185" s="81" t="s">
        <v>71</v>
      </c>
    </row>
    <row r="1186" spans="2:54" s="296" customFormat="1" ht="15" customHeight="1" x14ac:dyDescent="0.2">
      <c r="B1186" s="247">
        <v>2023</v>
      </c>
      <c r="C1186" s="81">
        <v>891780111</v>
      </c>
      <c r="D1186" s="82" t="s">
        <v>68</v>
      </c>
      <c r="E1186" s="144" t="s">
        <v>16698</v>
      </c>
      <c r="F1186" s="145" t="s">
        <v>16699</v>
      </c>
      <c r="G1186" s="138">
        <v>0</v>
      </c>
      <c r="H1186" s="145"/>
      <c r="I1186" s="86" t="s">
        <v>78</v>
      </c>
      <c r="J1186" s="81" t="s">
        <v>1527</v>
      </c>
      <c r="K1186" s="141" t="s">
        <v>16700</v>
      </c>
      <c r="L1186" s="567">
        <f>VLOOKUP(E1186,'[4]VALOR DE LA ORDEN'!$A:$B,2,FALSE)</f>
        <v>11900000</v>
      </c>
      <c r="M1186" s="81" t="s">
        <v>73</v>
      </c>
      <c r="N1186" s="145"/>
      <c r="O1186" s="87" t="s">
        <v>13299</v>
      </c>
      <c r="P1186" s="87">
        <v>73077004</v>
      </c>
      <c r="Q1186" s="150">
        <v>1683</v>
      </c>
      <c r="R1186" s="169">
        <v>45142</v>
      </c>
      <c r="S1186" s="252">
        <v>1969350000</v>
      </c>
      <c r="T1186" s="169">
        <v>45162</v>
      </c>
      <c r="U1186" s="566">
        <f>L1186</f>
        <v>11900000</v>
      </c>
      <c r="V1186" s="86" t="s">
        <v>70</v>
      </c>
      <c r="W1186" s="143">
        <v>12621405</v>
      </c>
      <c r="X1186" s="87" t="s">
        <v>14334</v>
      </c>
      <c r="Y1186" s="145"/>
      <c r="Z1186" s="201">
        <v>45162</v>
      </c>
      <c r="AA1186" s="201">
        <v>45162</v>
      </c>
      <c r="AB1186" s="201" t="s">
        <v>80</v>
      </c>
      <c r="AC1186" s="201">
        <v>45260</v>
      </c>
      <c r="AD1186" s="150">
        <f t="shared" si="87"/>
        <v>98</v>
      </c>
      <c r="AE1186" s="150">
        <v>0</v>
      </c>
      <c r="AF1186" s="567">
        <v>0</v>
      </c>
      <c r="AG1186" s="150">
        <v>0</v>
      </c>
      <c r="AH1186" s="156" t="s">
        <v>80</v>
      </c>
      <c r="AI1186" s="150">
        <f t="shared" si="88"/>
        <v>0</v>
      </c>
      <c r="AJ1186" s="143">
        <v>0</v>
      </c>
      <c r="AK1186" s="248">
        <v>0</v>
      </c>
      <c r="AL1186" s="86" t="s">
        <v>80</v>
      </c>
      <c r="AM1186" s="150">
        <v>0</v>
      </c>
      <c r="AN1186" s="169" t="s">
        <v>80</v>
      </c>
      <c r="AO1186" s="169" t="s">
        <v>80</v>
      </c>
      <c r="AP1186" s="150">
        <f t="shared" si="91"/>
        <v>0</v>
      </c>
      <c r="AQ1186" s="252">
        <f>+L1186+AF1186-AK1186</f>
        <v>11900000</v>
      </c>
      <c r="AR1186" s="86" t="s">
        <v>115</v>
      </c>
      <c r="AS1186" s="143">
        <v>0</v>
      </c>
      <c r="AT1186" s="203" t="s">
        <v>80</v>
      </c>
      <c r="AU1186" s="248">
        <v>6800000</v>
      </c>
      <c r="AV1186" s="364">
        <f t="shared" si="89"/>
        <v>5100000</v>
      </c>
      <c r="AW1186" s="133">
        <f t="shared" si="90"/>
        <v>0.5714285714285714</v>
      </c>
      <c r="AX1186" s="201" t="s">
        <v>80</v>
      </c>
      <c r="AY1186" s="86" t="s">
        <v>72</v>
      </c>
      <c r="AZ1186" s="145" t="s">
        <v>16701</v>
      </c>
      <c r="BA1186" s="81" t="s">
        <v>71</v>
      </c>
      <c r="BB1186" s="81" t="s">
        <v>71</v>
      </c>
    </row>
    <row r="1187" spans="2:54" s="296" customFormat="1" ht="15" customHeight="1" x14ac:dyDescent="0.2">
      <c r="B1187" s="247">
        <v>2023</v>
      </c>
      <c r="C1187" s="81">
        <v>891780111</v>
      </c>
      <c r="D1187" s="82" t="s">
        <v>68</v>
      </c>
      <c r="E1187" s="144" t="s">
        <v>16702</v>
      </c>
      <c r="F1187" s="145" t="s">
        <v>16703</v>
      </c>
      <c r="G1187" s="138">
        <v>0</v>
      </c>
      <c r="H1187" s="145"/>
      <c r="I1187" s="86" t="s">
        <v>78</v>
      </c>
      <c r="J1187" s="81" t="s">
        <v>1527</v>
      </c>
      <c r="K1187" s="141" t="s">
        <v>16704</v>
      </c>
      <c r="L1187" s="567">
        <f>VLOOKUP(E1187,'[4]VALOR DE LA ORDEN'!$A:$B,2,FALSE)</f>
        <v>11900000</v>
      </c>
      <c r="M1187" s="81" t="s">
        <v>73</v>
      </c>
      <c r="N1187" s="145"/>
      <c r="O1187" s="87" t="s">
        <v>16705</v>
      </c>
      <c r="P1187" s="87">
        <v>1020757081</v>
      </c>
      <c r="Q1187" s="150">
        <v>1683</v>
      </c>
      <c r="R1187" s="169">
        <v>45142</v>
      </c>
      <c r="S1187" s="252">
        <v>1969350000</v>
      </c>
      <c r="T1187" s="169">
        <v>45162</v>
      </c>
      <c r="U1187" s="566">
        <f>L1187</f>
        <v>11900000</v>
      </c>
      <c r="V1187" s="86" t="s">
        <v>70</v>
      </c>
      <c r="W1187" s="143">
        <v>85455983</v>
      </c>
      <c r="X1187" s="87" t="s">
        <v>11488</v>
      </c>
      <c r="Y1187" s="145"/>
      <c r="Z1187" s="201">
        <v>45162</v>
      </c>
      <c r="AA1187" s="201">
        <v>45162</v>
      </c>
      <c r="AB1187" s="201" t="s">
        <v>80</v>
      </c>
      <c r="AC1187" s="201">
        <v>45260</v>
      </c>
      <c r="AD1187" s="150">
        <f t="shared" si="87"/>
        <v>98</v>
      </c>
      <c r="AE1187" s="150">
        <v>0</v>
      </c>
      <c r="AF1187" s="567">
        <v>0</v>
      </c>
      <c r="AG1187" s="150">
        <v>0</v>
      </c>
      <c r="AH1187" s="156" t="s">
        <v>80</v>
      </c>
      <c r="AI1187" s="150">
        <f t="shared" si="88"/>
        <v>0</v>
      </c>
      <c r="AJ1187" s="143">
        <v>0</v>
      </c>
      <c r="AK1187" s="248">
        <v>0</v>
      </c>
      <c r="AL1187" s="86" t="s">
        <v>80</v>
      </c>
      <c r="AM1187" s="150">
        <v>0</v>
      </c>
      <c r="AN1187" s="169" t="s">
        <v>80</v>
      </c>
      <c r="AO1187" s="169" t="s">
        <v>80</v>
      </c>
      <c r="AP1187" s="150">
        <f t="shared" si="91"/>
        <v>0</v>
      </c>
      <c r="AQ1187" s="252">
        <f>+L1187+AF1187-AK1187</f>
        <v>11900000</v>
      </c>
      <c r="AR1187" s="86" t="s">
        <v>115</v>
      </c>
      <c r="AS1187" s="143">
        <v>0</v>
      </c>
      <c r="AT1187" s="203" t="s">
        <v>80</v>
      </c>
      <c r="AU1187" s="248">
        <v>3400000</v>
      </c>
      <c r="AV1187" s="364">
        <f t="shared" si="89"/>
        <v>8500000</v>
      </c>
      <c r="AW1187" s="133">
        <f t="shared" si="90"/>
        <v>0.2857142857142857</v>
      </c>
      <c r="AX1187" s="201" t="s">
        <v>80</v>
      </c>
      <c r="AY1187" s="86" t="s">
        <v>72</v>
      </c>
      <c r="AZ1187" s="145" t="s">
        <v>16706</v>
      </c>
      <c r="BA1187" s="81" t="s">
        <v>71</v>
      </c>
      <c r="BB1187" s="81" t="s">
        <v>71</v>
      </c>
    </row>
    <row r="1188" spans="2:54" s="296" customFormat="1" ht="15" customHeight="1" x14ac:dyDescent="0.2">
      <c r="B1188" s="247">
        <v>2023</v>
      </c>
      <c r="C1188" s="81">
        <v>891780111</v>
      </c>
      <c r="D1188" s="82" t="s">
        <v>68</v>
      </c>
      <c r="E1188" s="144" t="s">
        <v>16707</v>
      </c>
      <c r="F1188" s="145" t="s">
        <v>16708</v>
      </c>
      <c r="G1188" s="138">
        <v>0</v>
      </c>
      <c r="H1188" s="145"/>
      <c r="I1188" s="86" t="s">
        <v>78</v>
      </c>
      <c r="J1188" s="81" t="s">
        <v>1527</v>
      </c>
      <c r="K1188" s="141" t="s">
        <v>15771</v>
      </c>
      <c r="L1188" s="567">
        <f>VLOOKUP(E1188,'[4]VALOR DE LA ORDEN'!$A:$B,2,FALSE)</f>
        <v>12400000</v>
      </c>
      <c r="M1188" s="81" t="s">
        <v>73</v>
      </c>
      <c r="N1188" s="145"/>
      <c r="O1188" s="145" t="s">
        <v>16709</v>
      </c>
      <c r="P1188" s="144">
        <v>36556729</v>
      </c>
      <c r="Q1188" s="150">
        <v>1683</v>
      </c>
      <c r="R1188" s="169">
        <v>45142</v>
      </c>
      <c r="S1188" s="252">
        <v>1969350000</v>
      </c>
      <c r="T1188" s="169">
        <v>45162</v>
      </c>
      <c r="U1188" s="566">
        <f>L1188</f>
        <v>12400000</v>
      </c>
      <c r="V1188" s="86" t="s">
        <v>70</v>
      </c>
      <c r="W1188" s="143">
        <v>1082964146</v>
      </c>
      <c r="X1188" s="145" t="s">
        <v>14954</v>
      </c>
      <c r="Y1188" s="145"/>
      <c r="Z1188" s="201">
        <v>45162</v>
      </c>
      <c r="AA1188" s="201">
        <v>45162</v>
      </c>
      <c r="AB1188" s="201" t="s">
        <v>80</v>
      </c>
      <c r="AC1188" s="201">
        <v>45260</v>
      </c>
      <c r="AD1188" s="150">
        <f t="shared" si="87"/>
        <v>98</v>
      </c>
      <c r="AE1188" s="150">
        <v>0</v>
      </c>
      <c r="AF1188" s="567">
        <v>0</v>
      </c>
      <c r="AG1188" s="150">
        <v>0</v>
      </c>
      <c r="AH1188" s="156" t="s">
        <v>80</v>
      </c>
      <c r="AI1188" s="150">
        <f t="shared" si="88"/>
        <v>0</v>
      </c>
      <c r="AJ1188" s="143">
        <v>0</v>
      </c>
      <c r="AK1188" s="248">
        <v>0</v>
      </c>
      <c r="AL1188" s="86" t="s">
        <v>80</v>
      </c>
      <c r="AM1188" s="150">
        <v>0</v>
      </c>
      <c r="AN1188" s="169" t="s">
        <v>80</v>
      </c>
      <c r="AO1188" s="169" t="s">
        <v>80</v>
      </c>
      <c r="AP1188" s="150">
        <f t="shared" si="91"/>
        <v>0</v>
      </c>
      <c r="AQ1188" s="252">
        <f>+L1188+AF1188-AK1188</f>
        <v>12400000</v>
      </c>
      <c r="AR1188" s="86" t="s">
        <v>115</v>
      </c>
      <c r="AS1188" s="143">
        <v>0</v>
      </c>
      <c r="AT1188" s="203" t="s">
        <v>80</v>
      </c>
      <c r="AU1188" s="248">
        <v>6200000</v>
      </c>
      <c r="AV1188" s="364">
        <f t="shared" si="89"/>
        <v>6200000</v>
      </c>
      <c r="AW1188" s="133">
        <f t="shared" si="90"/>
        <v>0.5</v>
      </c>
      <c r="AX1188" s="201" t="s">
        <v>80</v>
      </c>
      <c r="AY1188" s="86" t="s">
        <v>72</v>
      </c>
      <c r="AZ1188" s="145" t="s">
        <v>16710</v>
      </c>
      <c r="BA1188" s="81" t="s">
        <v>71</v>
      </c>
      <c r="BB1188" s="81" t="s">
        <v>71</v>
      </c>
    </row>
    <row r="1189" spans="2:54" s="296" customFormat="1" ht="15" customHeight="1" x14ac:dyDescent="0.2">
      <c r="B1189" s="247">
        <v>2023</v>
      </c>
      <c r="C1189" s="81">
        <v>891780111</v>
      </c>
      <c r="D1189" s="82" t="s">
        <v>68</v>
      </c>
      <c r="E1189" s="144" t="s">
        <v>16711</v>
      </c>
      <c r="F1189" s="145" t="s">
        <v>16712</v>
      </c>
      <c r="G1189" s="138">
        <v>0</v>
      </c>
      <c r="H1189" s="145"/>
      <c r="I1189" s="86" t="s">
        <v>78</v>
      </c>
      <c r="J1189" s="81" t="s">
        <v>1527</v>
      </c>
      <c r="K1189" s="141" t="s">
        <v>16713</v>
      </c>
      <c r="L1189" s="567">
        <f>VLOOKUP(E1189,'[4]VALOR DE LA ORDEN'!$A:$B,2,FALSE)</f>
        <v>9147000</v>
      </c>
      <c r="M1189" s="81" t="s">
        <v>73</v>
      </c>
      <c r="N1189" s="145"/>
      <c r="O1189" s="145" t="s">
        <v>13469</v>
      </c>
      <c r="P1189" s="144">
        <v>1082915107</v>
      </c>
      <c r="Q1189" s="150">
        <v>1683</v>
      </c>
      <c r="R1189" s="169">
        <v>45142</v>
      </c>
      <c r="S1189" s="252">
        <v>1969350000</v>
      </c>
      <c r="T1189" s="169">
        <v>45163</v>
      </c>
      <c r="U1189" s="566">
        <f>L1189</f>
        <v>9147000</v>
      </c>
      <c r="V1189" s="86" t="s">
        <v>70</v>
      </c>
      <c r="W1189" s="143">
        <v>30766322</v>
      </c>
      <c r="X1189" s="145" t="s">
        <v>12962</v>
      </c>
      <c r="Y1189" s="145"/>
      <c r="Z1189" s="201">
        <v>45163</v>
      </c>
      <c r="AA1189" s="201">
        <v>45163</v>
      </c>
      <c r="AB1189" s="201" t="s">
        <v>80</v>
      </c>
      <c r="AC1189" s="201">
        <v>45260</v>
      </c>
      <c r="AD1189" s="150">
        <f t="shared" si="87"/>
        <v>97</v>
      </c>
      <c r="AE1189" s="150">
        <v>0</v>
      </c>
      <c r="AF1189" s="567">
        <v>0</v>
      </c>
      <c r="AG1189" s="150">
        <v>0</v>
      </c>
      <c r="AH1189" s="156" t="s">
        <v>80</v>
      </c>
      <c r="AI1189" s="150">
        <f t="shared" si="88"/>
        <v>0</v>
      </c>
      <c r="AJ1189" s="143">
        <v>0</v>
      </c>
      <c r="AK1189" s="248">
        <v>0</v>
      </c>
      <c r="AL1189" s="86" t="s">
        <v>80</v>
      </c>
      <c r="AM1189" s="150">
        <v>0</v>
      </c>
      <c r="AN1189" s="169" t="s">
        <v>80</v>
      </c>
      <c r="AO1189" s="169" t="s">
        <v>80</v>
      </c>
      <c r="AP1189" s="150">
        <f t="shared" si="91"/>
        <v>0</v>
      </c>
      <c r="AQ1189" s="252">
        <f>+L1189+AF1189-AK1189</f>
        <v>9147000</v>
      </c>
      <c r="AR1189" s="86" t="s">
        <v>115</v>
      </c>
      <c r="AS1189" s="143">
        <v>0</v>
      </c>
      <c r="AT1189" s="203" t="s">
        <v>80</v>
      </c>
      <c r="AU1189" s="248">
        <v>5600000</v>
      </c>
      <c r="AV1189" s="364">
        <f t="shared" si="89"/>
        <v>3547000</v>
      </c>
      <c r="AW1189" s="133">
        <f t="shared" si="90"/>
        <v>0.6122225866404285</v>
      </c>
      <c r="AX1189" s="201" t="s">
        <v>80</v>
      </c>
      <c r="AY1189" s="86" t="s">
        <v>72</v>
      </c>
      <c r="AZ1189" s="145" t="s">
        <v>16714</v>
      </c>
      <c r="BA1189" s="81" t="s">
        <v>71</v>
      </c>
      <c r="BB1189" s="81" t="s">
        <v>71</v>
      </c>
    </row>
    <row r="1190" spans="2:54" s="297" customFormat="1" ht="15" customHeight="1" x14ac:dyDescent="0.2">
      <c r="B1190" s="316">
        <v>2023</v>
      </c>
      <c r="C1190" s="317">
        <v>891780111</v>
      </c>
      <c r="D1190" s="318" t="s">
        <v>68</v>
      </c>
      <c r="E1190" s="484" t="s">
        <v>16715</v>
      </c>
      <c r="F1190" s="480" t="s">
        <v>16716</v>
      </c>
      <c r="G1190" s="568">
        <v>0</v>
      </c>
      <c r="H1190" s="480"/>
      <c r="I1190" s="319" t="s">
        <v>78</v>
      </c>
      <c r="J1190" s="317" t="s">
        <v>1527</v>
      </c>
      <c r="K1190" s="569" t="s">
        <v>15176</v>
      </c>
      <c r="L1190" s="571">
        <f>VLOOKUP(E1190,'[4]VALOR DE LA ORDEN'!$A:$B,2,FALSE)</f>
        <v>13760000</v>
      </c>
      <c r="M1190" s="317" t="s">
        <v>73</v>
      </c>
      <c r="N1190" s="480"/>
      <c r="O1190" s="480" t="s">
        <v>11667</v>
      </c>
      <c r="P1190" s="484">
        <v>1004188433</v>
      </c>
      <c r="Q1190" s="359">
        <v>1683</v>
      </c>
      <c r="R1190" s="576">
        <v>45142</v>
      </c>
      <c r="S1190" s="575">
        <v>1969350000</v>
      </c>
      <c r="T1190" s="576">
        <v>45166</v>
      </c>
      <c r="U1190" s="577">
        <f>L1190</f>
        <v>13760000</v>
      </c>
      <c r="V1190" s="319" t="s">
        <v>70</v>
      </c>
      <c r="W1190" s="481">
        <v>1082964146</v>
      </c>
      <c r="X1190" s="480" t="s">
        <v>14954</v>
      </c>
      <c r="Y1190" s="480"/>
      <c r="Z1190" s="578">
        <v>45166</v>
      </c>
      <c r="AA1190" s="578">
        <v>45166</v>
      </c>
      <c r="AB1190" s="472" t="s">
        <v>80</v>
      </c>
      <c r="AC1190" s="472">
        <v>45260</v>
      </c>
      <c r="AD1190" s="359">
        <f>+IF(AB1190="1800-01-01",AC1190-AA1190,AC1190-AB1190)</f>
        <v>94</v>
      </c>
      <c r="AE1190" s="359">
        <v>0</v>
      </c>
      <c r="AF1190" s="571">
        <v>0</v>
      </c>
      <c r="AG1190" s="359">
        <v>0</v>
      </c>
      <c r="AH1190" s="578" t="s">
        <v>80</v>
      </c>
      <c r="AI1190" s="359">
        <f>+IF(AH1190="1800-01-01",0,AH1190-AC1190)</f>
        <v>0</v>
      </c>
      <c r="AJ1190" s="481">
        <v>0</v>
      </c>
      <c r="AK1190" s="570">
        <v>0</v>
      </c>
      <c r="AL1190" s="319" t="s">
        <v>80</v>
      </c>
      <c r="AM1190" s="359">
        <v>0</v>
      </c>
      <c r="AN1190" s="576" t="s">
        <v>80</v>
      </c>
      <c r="AO1190" s="576" t="s">
        <v>80</v>
      </c>
      <c r="AP1190" s="359">
        <f>IFERROR(+IF(AN1190="1800-01-01",0,AO1190-AN1190),0)</f>
        <v>0</v>
      </c>
      <c r="AQ1190" s="575">
        <f>+L1190+AF1190-AK1190</f>
        <v>13760000</v>
      </c>
      <c r="AR1190" s="319" t="s">
        <v>115</v>
      </c>
      <c r="AS1190" s="481">
        <v>0</v>
      </c>
      <c r="AT1190" s="315" t="s">
        <v>80</v>
      </c>
      <c r="AU1190" s="570">
        <v>9460000</v>
      </c>
      <c r="AV1190" s="573">
        <f t="shared" si="89"/>
        <v>4300000</v>
      </c>
      <c r="AW1190" s="488">
        <f t="shared" si="90"/>
        <v>0.6875</v>
      </c>
      <c r="AX1190" s="472" t="s">
        <v>80</v>
      </c>
      <c r="AY1190" s="319" t="s">
        <v>72</v>
      </c>
      <c r="AZ1190" s="561" t="s">
        <v>16717</v>
      </c>
      <c r="BA1190" s="317" t="s">
        <v>71</v>
      </c>
      <c r="BB1190" s="317" t="s">
        <v>71</v>
      </c>
    </row>
    <row r="1191" spans="2:54" s="296" customFormat="1" ht="15" customHeight="1" x14ac:dyDescent="0.2">
      <c r="B1191" s="247">
        <v>2023</v>
      </c>
      <c r="C1191" s="81">
        <v>891780111</v>
      </c>
      <c r="D1191" s="82" t="s">
        <v>68</v>
      </c>
      <c r="E1191" s="144" t="s">
        <v>16718</v>
      </c>
      <c r="F1191" s="145" t="s">
        <v>16719</v>
      </c>
      <c r="G1191" s="138">
        <v>0</v>
      </c>
      <c r="H1191" s="145"/>
      <c r="I1191" s="86" t="s">
        <v>78</v>
      </c>
      <c r="J1191" s="81" t="s">
        <v>1527</v>
      </c>
      <c r="K1191" s="141" t="s">
        <v>16720</v>
      </c>
      <c r="L1191" s="567">
        <v>9300000</v>
      </c>
      <c r="M1191" s="81" t="s">
        <v>73</v>
      </c>
      <c r="N1191" s="145"/>
      <c r="O1191" s="145" t="s">
        <v>14505</v>
      </c>
      <c r="P1191" s="144">
        <v>7144506</v>
      </c>
      <c r="Q1191" s="150">
        <v>1683</v>
      </c>
      <c r="R1191" s="169">
        <v>45142</v>
      </c>
      <c r="S1191" s="252">
        <v>1969350000</v>
      </c>
      <c r="T1191" s="169">
        <v>45170</v>
      </c>
      <c r="U1191" s="566">
        <v>9300000</v>
      </c>
      <c r="V1191" s="86" t="s">
        <v>70</v>
      </c>
      <c r="W1191" s="143">
        <v>85449357</v>
      </c>
      <c r="X1191" s="145" t="s">
        <v>11662</v>
      </c>
      <c r="Y1191" s="145"/>
      <c r="Z1191" s="156">
        <v>45170</v>
      </c>
      <c r="AA1191" s="156">
        <v>45170</v>
      </c>
      <c r="AB1191" s="201" t="s">
        <v>80</v>
      </c>
      <c r="AC1191" s="201">
        <v>45260</v>
      </c>
      <c r="AD1191" s="359">
        <f t="shared" ref="AD1191:AD1240" si="92">+IF(AB1191="1800-01-01",AC1191-AA1191,AC1191-AB1191)</f>
        <v>90</v>
      </c>
      <c r="AE1191" s="359">
        <v>0</v>
      </c>
      <c r="AF1191" s="571">
        <v>0</v>
      </c>
      <c r="AG1191" s="359">
        <v>0</v>
      </c>
      <c r="AH1191" s="578" t="s">
        <v>80</v>
      </c>
      <c r="AI1191" s="359">
        <f t="shared" ref="AI1191:AI1240" si="93">+IF(AH1191="1800-01-01",0,AH1191-AC1191)</f>
        <v>0</v>
      </c>
      <c r="AJ1191" s="481">
        <v>0</v>
      </c>
      <c r="AK1191" s="570">
        <v>0</v>
      </c>
      <c r="AL1191" s="319" t="s">
        <v>80</v>
      </c>
      <c r="AM1191" s="359">
        <v>0</v>
      </c>
      <c r="AN1191" s="576" t="s">
        <v>80</v>
      </c>
      <c r="AO1191" s="576" t="s">
        <v>80</v>
      </c>
      <c r="AP1191" s="359">
        <f t="shared" ref="AP1191:AP1240" si="94">IFERROR(+IF(AN1191="1800-01-01",0,AO1191-AN1191),0)</f>
        <v>0</v>
      </c>
      <c r="AQ1191" s="575">
        <f>+L1191+AF1191-AK1191</f>
        <v>9300000</v>
      </c>
      <c r="AR1191" s="319" t="s">
        <v>115</v>
      </c>
      <c r="AS1191" s="481">
        <v>0</v>
      </c>
      <c r="AT1191" s="315" t="s">
        <v>80</v>
      </c>
      <c r="AU1191" s="248">
        <v>6200000</v>
      </c>
      <c r="AV1191" s="573">
        <f t="shared" si="89"/>
        <v>3100000</v>
      </c>
      <c r="AW1191" s="488">
        <f t="shared" si="90"/>
        <v>0.66666666666666663</v>
      </c>
      <c r="AX1191" s="472" t="s">
        <v>80</v>
      </c>
      <c r="AY1191" s="319" t="s">
        <v>72</v>
      </c>
      <c r="AZ1191" s="457" t="s">
        <v>16721</v>
      </c>
      <c r="BA1191" s="81" t="s">
        <v>71</v>
      </c>
      <c r="BB1191" s="81" t="s">
        <v>71</v>
      </c>
    </row>
    <row r="1192" spans="2:54" s="296" customFormat="1" ht="15" customHeight="1" x14ac:dyDescent="0.2">
      <c r="B1192" s="247">
        <v>2023</v>
      </c>
      <c r="C1192" s="81">
        <v>891780111</v>
      </c>
      <c r="D1192" s="82" t="s">
        <v>68</v>
      </c>
      <c r="E1192" s="144" t="s">
        <v>16722</v>
      </c>
      <c r="F1192" s="145" t="s">
        <v>16723</v>
      </c>
      <c r="G1192" s="138">
        <v>0</v>
      </c>
      <c r="H1192" s="145"/>
      <c r="I1192" s="86" t="s">
        <v>78</v>
      </c>
      <c r="J1192" s="81" t="s">
        <v>11187</v>
      </c>
      <c r="K1192" s="141" t="s">
        <v>16724</v>
      </c>
      <c r="L1192" s="567">
        <v>2400000</v>
      </c>
      <c r="M1192" s="81" t="s">
        <v>73</v>
      </c>
      <c r="N1192" s="145"/>
      <c r="O1192" s="145" t="s">
        <v>745</v>
      </c>
      <c r="P1192" s="144">
        <v>1114816077</v>
      </c>
      <c r="Q1192" s="150">
        <v>97</v>
      </c>
      <c r="R1192" s="169">
        <v>44950</v>
      </c>
      <c r="S1192" s="248">
        <v>1089907678</v>
      </c>
      <c r="T1192" s="169">
        <v>45170</v>
      </c>
      <c r="U1192" s="566">
        <v>2400000</v>
      </c>
      <c r="V1192" s="86" t="s">
        <v>70</v>
      </c>
      <c r="W1192" s="481">
        <v>1082870070</v>
      </c>
      <c r="X1192" s="145" t="s">
        <v>12418</v>
      </c>
      <c r="Y1192" s="145"/>
      <c r="Z1192" s="156">
        <v>45170</v>
      </c>
      <c r="AA1192" s="156">
        <v>45170</v>
      </c>
      <c r="AB1192" s="201" t="s">
        <v>80</v>
      </c>
      <c r="AC1192" s="201">
        <v>45199</v>
      </c>
      <c r="AD1192" s="359">
        <f t="shared" si="92"/>
        <v>29</v>
      </c>
      <c r="AE1192" s="359">
        <v>0</v>
      </c>
      <c r="AF1192" s="571">
        <v>0</v>
      </c>
      <c r="AG1192" s="359">
        <v>0</v>
      </c>
      <c r="AH1192" s="578" t="s">
        <v>80</v>
      </c>
      <c r="AI1192" s="359">
        <f t="shared" si="93"/>
        <v>0</v>
      </c>
      <c r="AJ1192" s="481">
        <v>0</v>
      </c>
      <c r="AK1192" s="570">
        <v>0</v>
      </c>
      <c r="AL1192" s="319" t="s">
        <v>80</v>
      </c>
      <c r="AM1192" s="359">
        <v>0</v>
      </c>
      <c r="AN1192" s="576" t="s">
        <v>80</v>
      </c>
      <c r="AO1192" s="576" t="s">
        <v>80</v>
      </c>
      <c r="AP1192" s="359">
        <f t="shared" si="94"/>
        <v>0</v>
      </c>
      <c r="AQ1192" s="575">
        <f>+L1192+AF1192-AK1192</f>
        <v>2400000</v>
      </c>
      <c r="AR1192" s="319" t="s">
        <v>115</v>
      </c>
      <c r="AS1192" s="481">
        <v>0</v>
      </c>
      <c r="AT1192" s="315" t="s">
        <v>80</v>
      </c>
      <c r="AU1192" s="248">
        <v>2400000</v>
      </c>
      <c r="AV1192" s="573">
        <f t="shared" si="89"/>
        <v>0</v>
      </c>
      <c r="AW1192" s="488">
        <f t="shared" si="90"/>
        <v>1</v>
      </c>
      <c r="AX1192" s="472" t="s">
        <v>80</v>
      </c>
      <c r="AY1192" s="86" t="s">
        <v>800</v>
      </c>
      <c r="AZ1192" s="457" t="s">
        <v>16725</v>
      </c>
      <c r="BA1192" s="81" t="s">
        <v>71</v>
      </c>
      <c r="BB1192" s="81" t="s">
        <v>71</v>
      </c>
    </row>
    <row r="1193" spans="2:54" s="296" customFormat="1" ht="15" customHeight="1" x14ac:dyDescent="0.2">
      <c r="B1193" s="247">
        <v>2023</v>
      </c>
      <c r="C1193" s="81">
        <v>891780111</v>
      </c>
      <c r="D1193" s="82" t="s">
        <v>68</v>
      </c>
      <c r="E1193" s="144" t="s">
        <v>16726</v>
      </c>
      <c r="F1193" s="145" t="s">
        <v>16727</v>
      </c>
      <c r="G1193" s="138">
        <v>0</v>
      </c>
      <c r="H1193" s="145"/>
      <c r="I1193" s="86" t="s">
        <v>78</v>
      </c>
      <c r="J1193" s="81" t="s">
        <v>11187</v>
      </c>
      <c r="K1193" s="141" t="s">
        <v>16728</v>
      </c>
      <c r="L1193" s="567">
        <v>3400000</v>
      </c>
      <c r="M1193" s="81" t="s">
        <v>73</v>
      </c>
      <c r="N1193" s="145"/>
      <c r="O1193" s="145" t="s">
        <v>16729</v>
      </c>
      <c r="P1193" s="144">
        <v>72006198</v>
      </c>
      <c r="Q1193" s="150">
        <v>97</v>
      </c>
      <c r="R1193" s="169">
        <v>44950</v>
      </c>
      <c r="S1193" s="248">
        <v>1089907678</v>
      </c>
      <c r="T1193" s="169">
        <v>45170</v>
      </c>
      <c r="U1193" s="566">
        <v>3400000</v>
      </c>
      <c r="V1193" s="86" t="s">
        <v>70</v>
      </c>
      <c r="W1193" s="481">
        <v>1082870070</v>
      </c>
      <c r="X1193" s="145" t="s">
        <v>12418</v>
      </c>
      <c r="Y1193" s="145"/>
      <c r="Z1193" s="156">
        <v>45170</v>
      </c>
      <c r="AA1193" s="156">
        <v>45170</v>
      </c>
      <c r="AB1193" s="201" t="s">
        <v>80</v>
      </c>
      <c r="AC1193" s="201">
        <v>45199</v>
      </c>
      <c r="AD1193" s="359">
        <f t="shared" si="92"/>
        <v>29</v>
      </c>
      <c r="AE1193" s="359">
        <v>0</v>
      </c>
      <c r="AF1193" s="571">
        <v>0</v>
      </c>
      <c r="AG1193" s="359">
        <v>0</v>
      </c>
      <c r="AH1193" s="578" t="s">
        <v>80</v>
      </c>
      <c r="AI1193" s="359">
        <f t="shared" si="93"/>
        <v>0</v>
      </c>
      <c r="AJ1193" s="481">
        <v>0</v>
      </c>
      <c r="AK1193" s="570">
        <v>0</v>
      </c>
      <c r="AL1193" s="319" t="s">
        <v>80</v>
      </c>
      <c r="AM1193" s="359">
        <v>0</v>
      </c>
      <c r="AN1193" s="576" t="s">
        <v>80</v>
      </c>
      <c r="AO1193" s="576" t="s">
        <v>80</v>
      </c>
      <c r="AP1193" s="359">
        <f t="shared" si="94"/>
        <v>0</v>
      </c>
      <c r="AQ1193" s="575">
        <f>+L1193+AF1193-AK1193</f>
        <v>3400000</v>
      </c>
      <c r="AR1193" s="319" t="s">
        <v>115</v>
      </c>
      <c r="AS1193" s="481">
        <v>0</v>
      </c>
      <c r="AT1193" s="315" t="s">
        <v>80</v>
      </c>
      <c r="AU1193" s="248">
        <v>3400000</v>
      </c>
      <c r="AV1193" s="573">
        <f t="shared" si="89"/>
        <v>0</v>
      </c>
      <c r="AW1193" s="488">
        <f t="shared" si="90"/>
        <v>1</v>
      </c>
      <c r="AX1193" s="472" t="s">
        <v>80</v>
      </c>
      <c r="AY1193" s="86" t="s">
        <v>800</v>
      </c>
      <c r="AZ1193" s="457" t="s">
        <v>16730</v>
      </c>
      <c r="BA1193" s="81" t="s">
        <v>71</v>
      </c>
      <c r="BB1193" s="81" t="s">
        <v>71</v>
      </c>
    </row>
    <row r="1194" spans="2:54" s="296" customFormat="1" ht="15" customHeight="1" x14ac:dyDescent="0.2">
      <c r="B1194" s="247">
        <v>2023</v>
      </c>
      <c r="C1194" s="81">
        <v>891780111</v>
      </c>
      <c r="D1194" s="82" t="s">
        <v>68</v>
      </c>
      <c r="E1194" s="144" t="s">
        <v>16731</v>
      </c>
      <c r="F1194" s="145" t="s">
        <v>16732</v>
      </c>
      <c r="G1194" s="138">
        <v>0</v>
      </c>
      <c r="H1194" s="145"/>
      <c r="I1194" s="86" t="s">
        <v>78</v>
      </c>
      <c r="J1194" s="81" t="s">
        <v>11187</v>
      </c>
      <c r="K1194" s="141" t="s">
        <v>16733</v>
      </c>
      <c r="L1194" s="567">
        <v>7500000</v>
      </c>
      <c r="M1194" s="81" t="s">
        <v>73</v>
      </c>
      <c r="N1194" s="145"/>
      <c r="O1194" s="145" t="s">
        <v>12467</v>
      </c>
      <c r="P1194" s="144">
        <v>4979940</v>
      </c>
      <c r="Q1194" s="150">
        <v>1703</v>
      </c>
      <c r="R1194" s="169">
        <v>45148</v>
      </c>
      <c r="S1194" s="252">
        <v>20950000</v>
      </c>
      <c r="T1194" s="169">
        <v>45170</v>
      </c>
      <c r="U1194" s="566">
        <v>7500000</v>
      </c>
      <c r="V1194" s="86" t="s">
        <v>70</v>
      </c>
      <c r="W1194" s="143">
        <v>36722626</v>
      </c>
      <c r="X1194" s="145" t="s">
        <v>12444</v>
      </c>
      <c r="Y1194" s="145"/>
      <c r="Z1194" s="156">
        <v>45170</v>
      </c>
      <c r="AA1194" s="156">
        <v>45170</v>
      </c>
      <c r="AB1194" s="201" t="s">
        <v>80</v>
      </c>
      <c r="AC1194" s="201">
        <v>45260</v>
      </c>
      <c r="AD1194" s="359">
        <f t="shared" si="92"/>
        <v>90</v>
      </c>
      <c r="AE1194" s="359">
        <v>0</v>
      </c>
      <c r="AF1194" s="571">
        <v>0</v>
      </c>
      <c r="AG1194" s="359">
        <v>0</v>
      </c>
      <c r="AH1194" s="578" t="s">
        <v>80</v>
      </c>
      <c r="AI1194" s="359">
        <f t="shared" si="93"/>
        <v>0</v>
      </c>
      <c r="AJ1194" s="481">
        <v>0</v>
      </c>
      <c r="AK1194" s="570">
        <v>0</v>
      </c>
      <c r="AL1194" s="319" t="s">
        <v>80</v>
      </c>
      <c r="AM1194" s="359">
        <v>0</v>
      </c>
      <c r="AN1194" s="576" t="s">
        <v>80</v>
      </c>
      <c r="AO1194" s="576" t="s">
        <v>80</v>
      </c>
      <c r="AP1194" s="359">
        <f t="shared" si="94"/>
        <v>0</v>
      </c>
      <c r="AQ1194" s="575">
        <f>+L1194+AF1194-AK1194</f>
        <v>7500000</v>
      </c>
      <c r="AR1194" s="319" t="s">
        <v>115</v>
      </c>
      <c r="AS1194" s="481">
        <v>0</v>
      </c>
      <c r="AT1194" s="315" t="s">
        <v>80</v>
      </c>
      <c r="AU1194" s="248">
        <v>5000000</v>
      </c>
      <c r="AV1194" s="573">
        <f t="shared" si="89"/>
        <v>2500000</v>
      </c>
      <c r="AW1194" s="488">
        <f t="shared" si="90"/>
        <v>0.66666666666666663</v>
      </c>
      <c r="AX1194" s="472" t="s">
        <v>80</v>
      </c>
      <c r="AY1194" s="86" t="s">
        <v>72</v>
      </c>
      <c r="AZ1194" s="457" t="s">
        <v>16734</v>
      </c>
      <c r="BA1194" s="81" t="s">
        <v>71</v>
      </c>
      <c r="BB1194" s="81" t="s">
        <v>71</v>
      </c>
    </row>
    <row r="1195" spans="2:54" s="296" customFormat="1" ht="15" customHeight="1" x14ac:dyDescent="0.2">
      <c r="B1195" s="247">
        <v>2023</v>
      </c>
      <c r="C1195" s="81">
        <v>891780111</v>
      </c>
      <c r="D1195" s="82" t="s">
        <v>68</v>
      </c>
      <c r="E1195" s="144" t="s">
        <v>16735</v>
      </c>
      <c r="F1195" s="145" t="s">
        <v>16736</v>
      </c>
      <c r="G1195" s="138">
        <v>0</v>
      </c>
      <c r="H1195" s="145"/>
      <c r="I1195" s="86" t="s">
        <v>78</v>
      </c>
      <c r="J1195" s="81" t="s">
        <v>11187</v>
      </c>
      <c r="K1195" s="141" t="s">
        <v>16737</v>
      </c>
      <c r="L1195" s="567">
        <v>8700000</v>
      </c>
      <c r="M1195" s="81" t="s">
        <v>73</v>
      </c>
      <c r="N1195" s="145"/>
      <c r="O1195" s="145" t="s">
        <v>14680</v>
      </c>
      <c r="P1195" s="144">
        <v>1221977218</v>
      </c>
      <c r="Q1195" s="150">
        <v>97</v>
      </c>
      <c r="R1195" s="169">
        <v>44950</v>
      </c>
      <c r="S1195" s="248">
        <v>1089907678</v>
      </c>
      <c r="T1195" s="169">
        <v>45170</v>
      </c>
      <c r="U1195" s="566">
        <v>8700000</v>
      </c>
      <c r="V1195" s="86" t="s">
        <v>70</v>
      </c>
      <c r="W1195" s="143">
        <v>85471791</v>
      </c>
      <c r="X1195" s="145" t="s">
        <v>12429</v>
      </c>
      <c r="Y1195" s="145"/>
      <c r="Z1195" s="156">
        <v>45170</v>
      </c>
      <c r="AA1195" s="156">
        <v>45170</v>
      </c>
      <c r="AB1195" s="201" t="s">
        <v>80</v>
      </c>
      <c r="AC1195" s="201">
        <v>45260</v>
      </c>
      <c r="AD1195" s="359">
        <f t="shared" si="92"/>
        <v>90</v>
      </c>
      <c r="AE1195" s="359">
        <v>0</v>
      </c>
      <c r="AF1195" s="571">
        <v>0</v>
      </c>
      <c r="AG1195" s="359">
        <v>0</v>
      </c>
      <c r="AH1195" s="578" t="s">
        <v>80</v>
      </c>
      <c r="AI1195" s="359">
        <f t="shared" si="93"/>
        <v>0</v>
      </c>
      <c r="AJ1195" s="481">
        <v>0</v>
      </c>
      <c r="AK1195" s="570">
        <v>0</v>
      </c>
      <c r="AL1195" s="319" t="s">
        <v>80</v>
      </c>
      <c r="AM1195" s="359">
        <v>0</v>
      </c>
      <c r="AN1195" s="576" t="s">
        <v>80</v>
      </c>
      <c r="AO1195" s="576" t="s">
        <v>80</v>
      </c>
      <c r="AP1195" s="359">
        <f t="shared" si="94"/>
        <v>0</v>
      </c>
      <c r="AQ1195" s="575">
        <f>+L1195+AF1195-AK1195</f>
        <v>8700000</v>
      </c>
      <c r="AR1195" s="319" t="s">
        <v>115</v>
      </c>
      <c r="AS1195" s="481">
        <v>0</v>
      </c>
      <c r="AT1195" s="315" t="s">
        <v>80</v>
      </c>
      <c r="AU1195" s="248">
        <v>5800000</v>
      </c>
      <c r="AV1195" s="573">
        <f t="shared" si="89"/>
        <v>2900000</v>
      </c>
      <c r="AW1195" s="488">
        <f t="shared" si="90"/>
        <v>0.66666666666666663</v>
      </c>
      <c r="AX1195" s="472" t="s">
        <v>80</v>
      </c>
      <c r="AY1195" s="86" t="s">
        <v>72</v>
      </c>
      <c r="AZ1195" s="457" t="s">
        <v>16738</v>
      </c>
      <c r="BA1195" s="81" t="s">
        <v>71</v>
      </c>
      <c r="BB1195" s="81" t="s">
        <v>71</v>
      </c>
    </row>
    <row r="1196" spans="2:54" s="296" customFormat="1" ht="15" customHeight="1" x14ac:dyDescent="0.2">
      <c r="B1196" s="247">
        <v>2023</v>
      </c>
      <c r="C1196" s="81">
        <v>891780111</v>
      </c>
      <c r="D1196" s="82" t="s">
        <v>68</v>
      </c>
      <c r="E1196" s="144" t="s">
        <v>16739</v>
      </c>
      <c r="F1196" s="145" t="s">
        <v>16740</v>
      </c>
      <c r="G1196" s="138">
        <v>0</v>
      </c>
      <c r="H1196" s="145"/>
      <c r="I1196" s="86" t="s">
        <v>78</v>
      </c>
      <c r="J1196" s="81" t="s">
        <v>11187</v>
      </c>
      <c r="K1196" s="141" t="s">
        <v>16741</v>
      </c>
      <c r="L1196" s="567">
        <v>6000000</v>
      </c>
      <c r="M1196" s="81" t="s">
        <v>73</v>
      </c>
      <c r="N1196" s="145"/>
      <c r="O1196" s="145" t="s">
        <v>16742</v>
      </c>
      <c r="P1196" s="144">
        <v>12612617</v>
      </c>
      <c r="Q1196" s="150">
        <v>1703</v>
      </c>
      <c r="R1196" s="169">
        <v>45148</v>
      </c>
      <c r="S1196" s="252">
        <v>20950000</v>
      </c>
      <c r="T1196" s="169">
        <v>45170</v>
      </c>
      <c r="U1196" s="566">
        <v>6000000</v>
      </c>
      <c r="V1196" s="86" t="s">
        <v>70</v>
      </c>
      <c r="W1196" s="143">
        <v>57426272</v>
      </c>
      <c r="X1196" s="145" t="s">
        <v>14225</v>
      </c>
      <c r="Y1196" s="145"/>
      <c r="Z1196" s="156">
        <v>45170</v>
      </c>
      <c r="AA1196" s="156">
        <v>45170</v>
      </c>
      <c r="AB1196" s="201" t="s">
        <v>80</v>
      </c>
      <c r="AC1196" s="201">
        <v>45260</v>
      </c>
      <c r="AD1196" s="359">
        <f t="shared" si="92"/>
        <v>90</v>
      </c>
      <c r="AE1196" s="359">
        <v>0</v>
      </c>
      <c r="AF1196" s="571">
        <v>0</v>
      </c>
      <c r="AG1196" s="359">
        <v>0</v>
      </c>
      <c r="AH1196" s="578" t="s">
        <v>80</v>
      </c>
      <c r="AI1196" s="359">
        <f t="shared" si="93"/>
        <v>0</v>
      </c>
      <c r="AJ1196" s="481">
        <v>0</v>
      </c>
      <c r="AK1196" s="570">
        <v>0</v>
      </c>
      <c r="AL1196" s="319" t="s">
        <v>80</v>
      </c>
      <c r="AM1196" s="359">
        <v>0</v>
      </c>
      <c r="AN1196" s="576" t="s">
        <v>80</v>
      </c>
      <c r="AO1196" s="576" t="s">
        <v>80</v>
      </c>
      <c r="AP1196" s="359">
        <f t="shared" si="94"/>
        <v>0</v>
      </c>
      <c r="AQ1196" s="575">
        <f>+L1196+AF1196-AK1196</f>
        <v>6000000</v>
      </c>
      <c r="AR1196" s="319" t="s">
        <v>115</v>
      </c>
      <c r="AS1196" s="481">
        <v>0</v>
      </c>
      <c r="AT1196" s="315" t="s">
        <v>80</v>
      </c>
      <c r="AU1196" s="248">
        <v>2000000</v>
      </c>
      <c r="AV1196" s="573">
        <f t="shared" si="89"/>
        <v>4000000</v>
      </c>
      <c r="AW1196" s="488">
        <f t="shared" si="90"/>
        <v>0.33333333333333331</v>
      </c>
      <c r="AX1196" s="472" t="s">
        <v>80</v>
      </c>
      <c r="AY1196" s="86" t="s">
        <v>72</v>
      </c>
      <c r="AZ1196" s="457" t="s">
        <v>16743</v>
      </c>
      <c r="BA1196" s="81" t="s">
        <v>71</v>
      </c>
      <c r="BB1196" s="81" t="s">
        <v>71</v>
      </c>
    </row>
    <row r="1197" spans="2:54" s="296" customFormat="1" ht="15" customHeight="1" x14ac:dyDescent="0.2">
      <c r="B1197" s="247">
        <v>2023</v>
      </c>
      <c r="C1197" s="81">
        <v>891780111</v>
      </c>
      <c r="D1197" s="82" t="s">
        <v>68</v>
      </c>
      <c r="E1197" s="144" t="s">
        <v>16744</v>
      </c>
      <c r="F1197" s="145" t="s">
        <v>16745</v>
      </c>
      <c r="G1197" s="138">
        <v>0</v>
      </c>
      <c r="H1197" s="145"/>
      <c r="I1197" s="86" t="s">
        <v>78</v>
      </c>
      <c r="J1197" s="81" t="s">
        <v>1527</v>
      </c>
      <c r="K1197" s="141" t="s">
        <v>16746</v>
      </c>
      <c r="L1197" s="567">
        <v>10500000</v>
      </c>
      <c r="M1197" s="81" t="s">
        <v>73</v>
      </c>
      <c r="N1197" s="145"/>
      <c r="O1197" s="145" t="s">
        <v>11493</v>
      </c>
      <c r="P1197" s="144">
        <v>1098731749</v>
      </c>
      <c r="Q1197" s="150">
        <v>1458</v>
      </c>
      <c r="R1197" s="169">
        <v>45112</v>
      </c>
      <c r="S1197" s="252">
        <v>2321600000</v>
      </c>
      <c r="T1197" s="169">
        <v>45170</v>
      </c>
      <c r="U1197" s="566">
        <v>10500000</v>
      </c>
      <c r="V1197" s="86" t="s">
        <v>70</v>
      </c>
      <c r="W1197" s="143">
        <v>93400727</v>
      </c>
      <c r="X1197" s="145" t="s">
        <v>11494</v>
      </c>
      <c r="Y1197" s="145"/>
      <c r="Z1197" s="156">
        <v>45170</v>
      </c>
      <c r="AA1197" s="156">
        <v>45170</v>
      </c>
      <c r="AB1197" s="201" t="s">
        <v>80</v>
      </c>
      <c r="AC1197" s="201">
        <v>45260</v>
      </c>
      <c r="AD1197" s="359">
        <f t="shared" si="92"/>
        <v>90</v>
      </c>
      <c r="AE1197" s="359">
        <v>0</v>
      </c>
      <c r="AF1197" s="571">
        <v>0</v>
      </c>
      <c r="AG1197" s="359">
        <v>0</v>
      </c>
      <c r="AH1197" s="578" t="s">
        <v>80</v>
      </c>
      <c r="AI1197" s="359">
        <f t="shared" si="93"/>
        <v>0</v>
      </c>
      <c r="AJ1197" s="481">
        <v>0</v>
      </c>
      <c r="AK1197" s="570">
        <v>0</v>
      </c>
      <c r="AL1197" s="319" t="s">
        <v>80</v>
      </c>
      <c r="AM1197" s="359">
        <v>0</v>
      </c>
      <c r="AN1197" s="576" t="s">
        <v>80</v>
      </c>
      <c r="AO1197" s="576" t="s">
        <v>80</v>
      </c>
      <c r="AP1197" s="359">
        <f t="shared" si="94"/>
        <v>0</v>
      </c>
      <c r="AQ1197" s="575">
        <f>+L1197+AF1197-AK1197</f>
        <v>10500000</v>
      </c>
      <c r="AR1197" s="319" t="s">
        <v>115</v>
      </c>
      <c r="AS1197" s="481">
        <v>0</v>
      </c>
      <c r="AT1197" s="315" t="s">
        <v>80</v>
      </c>
      <c r="AU1197" s="248">
        <v>7000000</v>
      </c>
      <c r="AV1197" s="573">
        <f t="shared" si="89"/>
        <v>3500000</v>
      </c>
      <c r="AW1197" s="488">
        <f t="shared" si="90"/>
        <v>0.66666666666666663</v>
      </c>
      <c r="AX1197" s="472" t="s">
        <v>80</v>
      </c>
      <c r="AY1197" s="86" t="s">
        <v>72</v>
      </c>
      <c r="AZ1197" s="457" t="s">
        <v>16747</v>
      </c>
      <c r="BA1197" s="81" t="s">
        <v>71</v>
      </c>
      <c r="BB1197" s="81" t="s">
        <v>71</v>
      </c>
    </row>
    <row r="1198" spans="2:54" s="296" customFormat="1" ht="15" customHeight="1" x14ac:dyDescent="0.2">
      <c r="B1198" s="247">
        <v>2023</v>
      </c>
      <c r="C1198" s="81">
        <v>891780111</v>
      </c>
      <c r="D1198" s="82" t="s">
        <v>68</v>
      </c>
      <c r="E1198" s="144" t="s">
        <v>16748</v>
      </c>
      <c r="F1198" s="145" t="s">
        <v>16749</v>
      </c>
      <c r="G1198" s="138">
        <v>0</v>
      </c>
      <c r="H1198" s="145"/>
      <c r="I1198" s="86" t="s">
        <v>78</v>
      </c>
      <c r="J1198" s="81" t="s">
        <v>1527</v>
      </c>
      <c r="K1198" s="141" t="s">
        <v>16750</v>
      </c>
      <c r="L1198" s="567">
        <v>8400000</v>
      </c>
      <c r="M1198" s="81" t="s">
        <v>73</v>
      </c>
      <c r="N1198" s="145"/>
      <c r="O1198" s="145" t="s">
        <v>16751</v>
      </c>
      <c r="P1198" s="144">
        <v>1083039682</v>
      </c>
      <c r="Q1198" s="150">
        <v>1683</v>
      </c>
      <c r="R1198" s="169">
        <v>45142</v>
      </c>
      <c r="S1198" s="252">
        <v>1969350000</v>
      </c>
      <c r="T1198" s="169">
        <v>45174</v>
      </c>
      <c r="U1198" s="566">
        <v>8400000</v>
      </c>
      <c r="V1198" s="86" t="s">
        <v>70</v>
      </c>
      <c r="W1198" s="143">
        <v>93400727</v>
      </c>
      <c r="X1198" s="145" t="s">
        <v>11494</v>
      </c>
      <c r="Y1198" s="145"/>
      <c r="Z1198" s="156">
        <v>45174</v>
      </c>
      <c r="AA1198" s="156">
        <v>45174</v>
      </c>
      <c r="AB1198" s="201" t="s">
        <v>80</v>
      </c>
      <c r="AC1198" s="201">
        <v>45260</v>
      </c>
      <c r="AD1198" s="359">
        <f t="shared" si="92"/>
        <v>86</v>
      </c>
      <c r="AE1198" s="359">
        <v>0</v>
      </c>
      <c r="AF1198" s="571">
        <v>0</v>
      </c>
      <c r="AG1198" s="359">
        <v>0</v>
      </c>
      <c r="AH1198" s="578" t="s">
        <v>80</v>
      </c>
      <c r="AI1198" s="359">
        <f t="shared" si="93"/>
        <v>0</v>
      </c>
      <c r="AJ1198" s="481">
        <v>0</v>
      </c>
      <c r="AK1198" s="570">
        <v>0</v>
      </c>
      <c r="AL1198" s="319" t="s">
        <v>80</v>
      </c>
      <c r="AM1198" s="359">
        <v>0</v>
      </c>
      <c r="AN1198" s="576" t="s">
        <v>80</v>
      </c>
      <c r="AO1198" s="576" t="s">
        <v>80</v>
      </c>
      <c r="AP1198" s="359">
        <f t="shared" si="94"/>
        <v>0</v>
      </c>
      <c r="AQ1198" s="575">
        <f>+L1198+AF1198-AK1198</f>
        <v>8400000</v>
      </c>
      <c r="AR1198" s="319" t="s">
        <v>115</v>
      </c>
      <c r="AS1198" s="481">
        <v>0</v>
      </c>
      <c r="AT1198" s="315" t="s">
        <v>80</v>
      </c>
      <c r="AU1198" s="248">
        <v>5600000</v>
      </c>
      <c r="AV1198" s="573">
        <f t="shared" si="89"/>
        <v>2800000</v>
      </c>
      <c r="AW1198" s="488">
        <f t="shared" si="90"/>
        <v>0.66666666666666663</v>
      </c>
      <c r="AX1198" s="472" t="s">
        <v>80</v>
      </c>
      <c r="AY1198" s="86" t="s">
        <v>72</v>
      </c>
      <c r="AZ1198" s="457" t="s">
        <v>16752</v>
      </c>
      <c r="BA1198" s="81" t="s">
        <v>71</v>
      </c>
      <c r="BB1198" s="81" t="s">
        <v>71</v>
      </c>
    </row>
    <row r="1199" spans="2:54" s="296" customFormat="1" ht="15" customHeight="1" x14ac:dyDescent="0.2">
      <c r="B1199" s="247">
        <v>2023</v>
      </c>
      <c r="C1199" s="81">
        <v>891780111</v>
      </c>
      <c r="D1199" s="82" t="s">
        <v>68</v>
      </c>
      <c r="E1199" s="144" t="s">
        <v>16753</v>
      </c>
      <c r="F1199" s="145" t="s">
        <v>16754</v>
      </c>
      <c r="G1199" s="138">
        <v>0</v>
      </c>
      <c r="H1199" s="145"/>
      <c r="I1199" s="86" t="s">
        <v>78</v>
      </c>
      <c r="J1199" s="81" t="s">
        <v>1527</v>
      </c>
      <c r="K1199" s="141" t="s">
        <v>15584</v>
      </c>
      <c r="L1199" s="567">
        <v>7500000</v>
      </c>
      <c r="M1199" s="81" t="s">
        <v>73</v>
      </c>
      <c r="N1199" s="145"/>
      <c r="O1199" s="145" t="s">
        <v>16755</v>
      </c>
      <c r="P1199" s="144">
        <v>85151290</v>
      </c>
      <c r="Q1199" s="150">
        <v>1683</v>
      </c>
      <c r="R1199" s="169">
        <v>45142</v>
      </c>
      <c r="S1199" s="252">
        <v>1969350000</v>
      </c>
      <c r="T1199" s="169">
        <v>45174</v>
      </c>
      <c r="U1199" s="566">
        <v>7500000</v>
      </c>
      <c r="V1199" s="86" t="s">
        <v>70</v>
      </c>
      <c r="W1199" s="143">
        <v>85468846</v>
      </c>
      <c r="X1199" s="145" t="s">
        <v>12983</v>
      </c>
      <c r="Y1199" s="145"/>
      <c r="Z1199" s="156">
        <v>45174</v>
      </c>
      <c r="AA1199" s="156">
        <v>45174</v>
      </c>
      <c r="AB1199" s="201" t="s">
        <v>80</v>
      </c>
      <c r="AC1199" s="201">
        <v>45260</v>
      </c>
      <c r="AD1199" s="359">
        <f t="shared" si="92"/>
        <v>86</v>
      </c>
      <c r="AE1199" s="359">
        <v>0</v>
      </c>
      <c r="AF1199" s="571">
        <v>0</v>
      </c>
      <c r="AG1199" s="359">
        <v>0</v>
      </c>
      <c r="AH1199" s="578" t="s">
        <v>80</v>
      </c>
      <c r="AI1199" s="359">
        <f t="shared" si="93"/>
        <v>0</v>
      </c>
      <c r="AJ1199" s="481">
        <v>0</v>
      </c>
      <c r="AK1199" s="570">
        <v>0</v>
      </c>
      <c r="AL1199" s="319" t="s">
        <v>80</v>
      </c>
      <c r="AM1199" s="359">
        <v>0</v>
      </c>
      <c r="AN1199" s="576" t="s">
        <v>80</v>
      </c>
      <c r="AO1199" s="576" t="s">
        <v>80</v>
      </c>
      <c r="AP1199" s="359">
        <f t="shared" si="94"/>
        <v>0</v>
      </c>
      <c r="AQ1199" s="575">
        <f>+L1199+AF1199-AK1199</f>
        <v>7500000</v>
      </c>
      <c r="AR1199" s="319" t="s">
        <v>115</v>
      </c>
      <c r="AS1199" s="481">
        <v>0</v>
      </c>
      <c r="AT1199" s="315" t="s">
        <v>80</v>
      </c>
      <c r="AU1199" s="248">
        <v>5000000</v>
      </c>
      <c r="AV1199" s="573">
        <f t="shared" si="89"/>
        <v>2500000</v>
      </c>
      <c r="AW1199" s="488">
        <f t="shared" si="90"/>
        <v>0.66666666666666663</v>
      </c>
      <c r="AX1199" s="472" t="s">
        <v>80</v>
      </c>
      <c r="AY1199" s="86" t="s">
        <v>72</v>
      </c>
      <c r="AZ1199" s="457" t="s">
        <v>16756</v>
      </c>
      <c r="BA1199" s="81" t="s">
        <v>71</v>
      </c>
      <c r="BB1199" s="81" t="s">
        <v>71</v>
      </c>
    </row>
    <row r="1200" spans="2:54" s="296" customFormat="1" ht="15" customHeight="1" x14ac:dyDescent="0.2">
      <c r="B1200" s="247">
        <v>2023</v>
      </c>
      <c r="C1200" s="81">
        <v>891780111</v>
      </c>
      <c r="D1200" s="82" t="s">
        <v>68</v>
      </c>
      <c r="E1200" s="144" t="s">
        <v>16757</v>
      </c>
      <c r="F1200" s="145" t="s">
        <v>16758</v>
      </c>
      <c r="G1200" s="138">
        <v>0</v>
      </c>
      <c r="H1200" s="145"/>
      <c r="I1200" s="86" t="s">
        <v>78</v>
      </c>
      <c r="J1200" s="81" t="s">
        <v>1527</v>
      </c>
      <c r="K1200" s="141" t="s">
        <v>16759</v>
      </c>
      <c r="L1200" s="567">
        <v>7500000</v>
      </c>
      <c r="M1200" s="81" t="s">
        <v>73</v>
      </c>
      <c r="N1200" s="145"/>
      <c r="O1200" s="145" t="s">
        <v>16760</v>
      </c>
      <c r="P1200" s="144">
        <v>1083015401</v>
      </c>
      <c r="Q1200" s="150">
        <v>1683</v>
      </c>
      <c r="R1200" s="169">
        <v>45142</v>
      </c>
      <c r="S1200" s="252">
        <v>1969350000</v>
      </c>
      <c r="T1200" s="169">
        <v>45174</v>
      </c>
      <c r="U1200" s="566">
        <v>7500000</v>
      </c>
      <c r="V1200" s="86" t="s">
        <v>70</v>
      </c>
      <c r="W1200" s="143">
        <v>84452087</v>
      </c>
      <c r="X1200" s="145" t="s">
        <v>11722</v>
      </c>
      <c r="Y1200" s="145"/>
      <c r="Z1200" s="156">
        <v>45174</v>
      </c>
      <c r="AA1200" s="156">
        <v>45174</v>
      </c>
      <c r="AB1200" s="201" t="s">
        <v>80</v>
      </c>
      <c r="AC1200" s="201">
        <v>45260</v>
      </c>
      <c r="AD1200" s="359">
        <f t="shared" si="92"/>
        <v>86</v>
      </c>
      <c r="AE1200" s="359">
        <v>0</v>
      </c>
      <c r="AF1200" s="571">
        <v>0</v>
      </c>
      <c r="AG1200" s="359">
        <v>0</v>
      </c>
      <c r="AH1200" s="578" t="s">
        <v>80</v>
      </c>
      <c r="AI1200" s="359">
        <f t="shared" si="93"/>
        <v>0</v>
      </c>
      <c r="AJ1200" s="481">
        <v>0</v>
      </c>
      <c r="AK1200" s="570">
        <v>0</v>
      </c>
      <c r="AL1200" s="319" t="s">
        <v>80</v>
      </c>
      <c r="AM1200" s="359">
        <v>0</v>
      </c>
      <c r="AN1200" s="576" t="s">
        <v>80</v>
      </c>
      <c r="AO1200" s="576" t="s">
        <v>80</v>
      </c>
      <c r="AP1200" s="359">
        <f t="shared" si="94"/>
        <v>0</v>
      </c>
      <c r="AQ1200" s="575">
        <f>+L1200+AF1200-AK1200</f>
        <v>7500000</v>
      </c>
      <c r="AR1200" s="319" t="s">
        <v>115</v>
      </c>
      <c r="AS1200" s="481">
        <v>0</v>
      </c>
      <c r="AT1200" s="315" t="s">
        <v>80</v>
      </c>
      <c r="AU1200" s="248">
        <v>5000000</v>
      </c>
      <c r="AV1200" s="573">
        <f t="shared" si="89"/>
        <v>2500000</v>
      </c>
      <c r="AW1200" s="488">
        <f t="shared" si="90"/>
        <v>0.66666666666666663</v>
      </c>
      <c r="AX1200" s="472" t="s">
        <v>80</v>
      </c>
      <c r="AY1200" s="86" t="s">
        <v>72</v>
      </c>
      <c r="AZ1200" s="457" t="s">
        <v>16761</v>
      </c>
      <c r="BA1200" s="81" t="s">
        <v>71</v>
      </c>
      <c r="BB1200" s="81" t="s">
        <v>71</v>
      </c>
    </row>
    <row r="1201" spans="2:54" s="296" customFormat="1" ht="15" customHeight="1" x14ac:dyDescent="0.2">
      <c r="B1201" s="247">
        <v>2023</v>
      </c>
      <c r="C1201" s="81">
        <v>891780111</v>
      </c>
      <c r="D1201" s="82" t="s">
        <v>68</v>
      </c>
      <c r="E1201" s="144" t="s">
        <v>16762</v>
      </c>
      <c r="F1201" s="145" t="s">
        <v>16763</v>
      </c>
      <c r="G1201" s="138">
        <v>0</v>
      </c>
      <c r="H1201" s="145"/>
      <c r="I1201" s="86" t="s">
        <v>78</v>
      </c>
      <c r="J1201" s="81" t="s">
        <v>1527</v>
      </c>
      <c r="K1201" s="141" t="s">
        <v>16764</v>
      </c>
      <c r="L1201" s="567">
        <v>5700000</v>
      </c>
      <c r="M1201" s="81" t="s">
        <v>73</v>
      </c>
      <c r="N1201" s="145"/>
      <c r="O1201" s="145" t="s">
        <v>16765</v>
      </c>
      <c r="P1201" s="144">
        <v>1082889469</v>
      </c>
      <c r="Q1201" s="150">
        <v>1683</v>
      </c>
      <c r="R1201" s="169">
        <v>45142</v>
      </c>
      <c r="S1201" s="252">
        <v>1969350000</v>
      </c>
      <c r="T1201" s="169">
        <v>45174</v>
      </c>
      <c r="U1201" s="566">
        <v>5700000</v>
      </c>
      <c r="V1201" s="86" t="s">
        <v>70</v>
      </c>
      <c r="W1201" s="143">
        <v>7633817</v>
      </c>
      <c r="X1201" s="145" t="s">
        <v>10035</v>
      </c>
      <c r="Y1201" s="145"/>
      <c r="Z1201" s="156">
        <v>45174</v>
      </c>
      <c r="AA1201" s="156">
        <v>45174</v>
      </c>
      <c r="AB1201" s="201" t="s">
        <v>80</v>
      </c>
      <c r="AC1201" s="201">
        <v>45260</v>
      </c>
      <c r="AD1201" s="359">
        <f t="shared" si="92"/>
        <v>86</v>
      </c>
      <c r="AE1201" s="359">
        <v>0</v>
      </c>
      <c r="AF1201" s="571">
        <v>0</v>
      </c>
      <c r="AG1201" s="359">
        <v>0</v>
      </c>
      <c r="AH1201" s="578" t="s">
        <v>80</v>
      </c>
      <c r="AI1201" s="359">
        <f t="shared" si="93"/>
        <v>0</v>
      </c>
      <c r="AJ1201" s="481">
        <v>0</v>
      </c>
      <c r="AK1201" s="570">
        <v>0</v>
      </c>
      <c r="AL1201" s="319" t="s">
        <v>80</v>
      </c>
      <c r="AM1201" s="359">
        <v>0</v>
      </c>
      <c r="AN1201" s="576" t="s">
        <v>80</v>
      </c>
      <c r="AO1201" s="576" t="s">
        <v>80</v>
      </c>
      <c r="AP1201" s="359">
        <f t="shared" si="94"/>
        <v>0</v>
      </c>
      <c r="AQ1201" s="575">
        <f>+L1201+AF1201-AK1201</f>
        <v>5700000</v>
      </c>
      <c r="AR1201" s="319" t="s">
        <v>115</v>
      </c>
      <c r="AS1201" s="481">
        <v>0</v>
      </c>
      <c r="AT1201" s="315" t="s">
        <v>80</v>
      </c>
      <c r="AU1201" s="248">
        <v>3800000</v>
      </c>
      <c r="AV1201" s="573">
        <f t="shared" si="89"/>
        <v>1900000</v>
      </c>
      <c r="AW1201" s="488">
        <f t="shared" si="90"/>
        <v>0.66666666666666663</v>
      </c>
      <c r="AX1201" s="472" t="s">
        <v>80</v>
      </c>
      <c r="AY1201" s="86" t="s">
        <v>72</v>
      </c>
      <c r="AZ1201" s="457" t="s">
        <v>16766</v>
      </c>
      <c r="BA1201" s="81" t="s">
        <v>71</v>
      </c>
      <c r="BB1201" s="81" t="s">
        <v>71</v>
      </c>
    </row>
    <row r="1202" spans="2:54" s="296" customFormat="1" ht="15" customHeight="1" x14ac:dyDescent="0.2">
      <c r="B1202" s="247">
        <v>2023</v>
      </c>
      <c r="C1202" s="81">
        <v>891780111</v>
      </c>
      <c r="D1202" s="82" t="s">
        <v>68</v>
      </c>
      <c r="E1202" s="144" t="s">
        <v>16767</v>
      </c>
      <c r="F1202" s="145" t="s">
        <v>16768</v>
      </c>
      <c r="G1202" s="138">
        <v>0</v>
      </c>
      <c r="H1202" s="145"/>
      <c r="I1202" s="86" t="s">
        <v>78</v>
      </c>
      <c r="J1202" s="81" t="s">
        <v>1527</v>
      </c>
      <c r="K1202" s="141" t="s">
        <v>15771</v>
      </c>
      <c r="L1202" s="567">
        <v>8400000</v>
      </c>
      <c r="M1202" s="81" t="s">
        <v>73</v>
      </c>
      <c r="N1202" s="145"/>
      <c r="O1202" s="145" t="s">
        <v>16769</v>
      </c>
      <c r="P1202" s="144">
        <v>1084743044</v>
      </c>
      <c r="Q1202" s="150">
        <v>1683</v>
      </c>
      <c r="R1202" s="169">
        <v>45142</v>
      </c>
      <c r="S1202" s="252">
        <v>1969350000</v>
      </c>
      <c r="T1202" s="169">
        <v>45174</v>
      </c>
      <c r="U1202" s="566">
        <v>8400000</v>
      </c>
      <c r="V1202" s="86" t="s">
        <v>70</v>
      </c>
      <c r="W1202" s="481">
        <v>1082964146</v>
      </c>
      <c r="X1202" s="145" t="s">
        <v>14954</v>
      </c>
      <c r="Y1202" s="145"/>
      <c r="Z1202" s="156">
        <v>45174</v>
      </c>
      <c r="AA1202" s="156">
        <v>45174</v>
      </c>
      <c r="AB1202" s="201" t="s">
        <v>80</v>
      </c>
      <c r="AC1202" s="201">
        <v>45260</v>
      </c>
      <c r="AD1202" s="359">
        <f t="shared" si="92"/>
        <v>86</v>
      </c>
      <c r="AE1202" s="359">
        <v>0</v>
      </c>
      <c r="AF1202" s="571">
        <v>0</v>
      </c>
      <c r="AG1202" s="359">
        <v>0</v>
      </c>
      <c r="AH1202" s="578" t="s">
        <v>80</v>
      </c>
      <c r="AI1202" s="359">
        <f t="shared" si="93"/>
        <v>0</v>
      </c>
      <c r="AJ1202" s="481">
        <v>0</v>
      </c>
      <c r="AK1202" s="570">
        <v>0</v>
      </c>
      <c r="AL1202" s="319" t="s">
        <v>80</v>
      </c>
      <c r="AM1202" s="359">
        <v>0</v>
      </c>
      <c r="AN1202" s="576" t="s">
        <v>80</v>
      </c>
      <c r="AO1202" s="576" t="s">
        <v>80</v>
      </c>
      <c r="AP1202" s="359">
        <f t="shared" si="94"/>
        <v>0</v>
      </c>
      <c r="AQ1202" s="575">
        <f>+L1202+AF1202-AK1202</f>
        <v>8400000</v>
      </c>
      <c r="AR1202" s="319" t="s">
        <v>115</v>
      </c>
      <c r="AS1202" s="481">
        <v>0</v>
      </c>
      <c r="AT1202" s="315" t="s">
        <v>80</v>
      </c>
      <c r="AU1202" s="248">
        <v>5600000</v>
      </c>
      <c r="AV1202" s="573">
        <f t="shared" si="89"/>
        <v>2800000</v>
      </c>
      <c r="AW1202" s="488">
        <f t="shared" si="90"/>
        <v>0.66666666666666663</v>
      </c>
      <c r="AX1202" s="472" t="s">
        <v>80</v>
      </c>
      <c r="AY1202" s="86" t="s">
        <v>72</v>
      </c>
      <c r="AZ1202" s="457" t="s">
        <v>16770</v>
      </c>
      <c r="BA1202" s="81" t="s">
        <v>71</v>
      </c>
      <c r="BB1202" s="81" t="s">
        <v>71</v>
      </c>
    </row>
    <row r="1203" spans="2:54" s="296" customFormat="1" ht="15" customHeight="1" x14ac:dyDescent="0.2">
      <c r="B1203" s="247">
        <v>2023</v>
      </c>
      <c r="C1203" s="81">
        <v>891780111</v>
      </c>
      <c r="D1203" s="82" t="s">
        <v>68</v>
      </c>
      <c r="E1203" s="144" t="s">
        <v>16771</v>
      </c>
      <c r="F1203" s="145" t="s">
        <v>16772</v>
      </c>
      <c r="G1203" s="138">
        <v>0</v>
      </c>
      <c r="H1203" s="145"/>
      <c r="I1203" s="86" t="s">
        <v>78</v>
      </c>
      <c r="J1203" s="81" t="s">
        <v>1527</v>
      </c>
      <c r="K1203" s="141" t="s">
        <v>16773</v>
      </c>
      <c r="L1203" s="567">
        <v>8400000</v>
      </c>
      <c r="M1203" s="81" t="s">
        <v>73</v>
      </c>
      <c r="N1203" s="145"/>
      <c r="O1203" s="145" t="s">
        <v>16774</v>
      </c>
      <c r="P1203" s="144">
        <v>1082479254</v>
      </c>
      <c r="Q1203" s="150">
        <v>1683</v>
      </c>
      <c r="R1203" s="169">
        <v>45142</v>
      </c>
      <c r="S1203" s="252">
        <v>1969350000</v>
      </c>
      <c r="T1203" s="169">
        <v>45174</v>
      </c>
      <c r="U1203" s="566">
        <v>8400000</v>
      </c>
      <c r="V1203" s="86" t="s">
        <v>70</v>
      </c>
      <c r="W1203" s="143">
        <v>72175281</v>
      </c>
      <c r="X1203" s="145" t="s">
        <v>10639</v>
      </c>
      <c r="Y1203" s="145"/>
      <c r="Z1203" s="156">
        <v>45174</v>
      </c>
      <c r="AA1203" s="156">
        <v>45174</v>
      </c>
      <c r="AB1203" s="201" t="s">
        <v>80</v>
      </c>
      <c r="AC1203" s="201">
        <v>45260</v>
      </c>
      <c r="AD1203" s="359">
        <f t="shared" si="92"/>
        <v>86</v>
      </c>
      <c r="AE1203" s="359">
        <v>0</v>
      </c>
      <c r="AF1203" s="571">
        <v>0</v>
      </c>
      <c r="AG1203" s="359">
        <v>0</v>
      </c>
      <c r="AH1203" s="578" t="s">
        <v>80</v>
      </c>
      <c r="AI1203" s="359">
        <f t="shared" si="93"/>
        <v>0</v>
      </c>
      <c r="AJ1203" s="481">
        <v>0</v>
      </c>
      <c r="AK1203" s="570">
        <v>0</v>
      </c>
      <c r="AL1203" s="319" t="s">
        <v>80</v>
      </c>
      <c r="AM1203" s="359">
        <v>0</v>
      </c>
      <c r="AN1203" s="576" t="s">
        <v>80</v>
      </c>
      <c r="AO1203" s="576" t="s">
        <v>80</v>
      </c>
      <c r="AP1203" s="359">
        <f t="shared" si="94"/>
        <v>0</v>
      </c>
      <c r="AQ1203" s="575">
        <f>+L1203+AF1203-AK1203</f>
        <v>8400000</v>
      </c>
      <c r="AR1203" s="319" t="s">
        <v>115</v>
      </c>
      <c r="AS1203" s="481">
        <v>0</v>
      </c>
      <c r="AT1203" s="315" t="s">
        <v>80</v>
      </c>
      <c r="AU1203" s="248">
        <v>5600000</v>
      </c>
      <c r="AV1203" s="573">
        <f t="shared" si="89"/>
        <v>2800000</v>
      </c>
      <c r="AW1203" s="488">
        <f t="shared" si="90"/>
        <v>0.66666666666666663</v>
      </c>
      <c r="AX1203" s="472" t="s">
        <v>80</v>
      </c>
      <c r="AY1203" s="86" t="s">
        <v>72</v>
      </c>
      <c r="AZ1203" s="457" t="s">
        <v>16775</v>
      </c>
      <c r="BA1203" s="81" t="s">
        <v>71</v>
      </c>
      <c r="BB1203" s="81" t="s">
        <v>71</v>
      </c>
    </row>
    <row r="1204" spans="2:54" s="296" customFormat="1" ht="15" customHeight="1" x14ac:dyDescent="0.2">
      <c r="B1204" s="247">
        <v>2023</v>
      </c>
      <c r="C1204" s="81">
        <v>891780111</v>
      </c>
      <c r="D1204" s="82" t="s">
        <v>68</v>
      </c>
      <c r="E1204" s="144" t="s">
        <v>16776</v>
      </c>
      <c r="F1204" s="145" t="s">
        <v>16777</v>
      </c>
      <c r="G1204" s="138">
        <v>0</v>
      </c>
      <c r="H1204" s="145"/>
      <c r="I1204" s="86" t="s">
        <v>78</v>
      </c>
      <c r="J1204" s="81" t="s">
        <v>1527</v>
      </c>
      <c r="K1204" s="141" t="s">
        <v>16778</v>
      </c>
      <c r="L1204" s="567">
        <v>5383000</v>
      </c>
      <c r="M1204" s="81" t="s">
        <v>73</v>
      </c>
      <c r="N1204" s="145"/>
      <c r="O1204" s="145" t="s">
        <v>16779</v>
      </c>
      <c r="P1204" s="144">
        <v>12558870</v>
      </c>
      <c r="Q1204" s="150">
        <v>1683</v>
      </c>
      <c r="R1204" s="169">
        <v>45142</v>
      </c>
      <c r="S1204" s="252">
        <v>1969350000</v>
      </c>
      <c r="T1204" s="169">
        <v>45176</v>
      </c>
      <c r="U1204" s="566">
        <v>5383000</v>
      </c>
      <c r="V1204" s="86" t="s">
        <v>70</v>
      </c>
      <c r="W1204" s="143">
        <v>85459497</v>
      </c>
      <c r="X1204" s="145" t="s">
        <v>9253</v>
      </c>
      <c r="Y1204" s="145"/>
      <c r="Z1204" s="156">
        <v>45176</v>
      </c>
      <c r="AA1204" s="156">
        <v>45176</v>
      </c>
      <c r="AB1204" s="201" t="s">
        <v>80</v>
      </c>
      <c r="AC1204" s="201">
        <v>45260</v>
      </c>
      <c r="AD1204" s="359">
        <f t="shared" si="92"/>
        <v>84</v>
      </c>
      <c r="AE1204" s="359">
        <v>0</v>
      </c>
      <c r="AF1204" s="571">
        <v>0</v>
      </c>
      <c r="AG1204" s="359">
        <v>0</v>
      </c>
      <c r="AH1204" s="578" t="s">
        <v>80</v>
      </c>
      <c r="AI1204" s="359">
        <f t="shared" si="93"/>
        <v>0</v>
      </c>
      <c r="AJ1204" s="481">
        <v>0</v>
      </c>
      <c r="AK1204" s="570">
        <v>0</v>
      </c>
      <c r="AL1204" s="319" t="s">
        <v>80</v>
      </c>
      <c r="AM1204" s="359">
        <v>0</v>
      </c>
      <c r="AN1204" s="576" t="s">
        <v>80</v>
      </c>
      <c r="AO1204" s="576" t="s">
        <v>80</v>
      </c>
      <c r="AP1204" s="359">
        <f t="shared" si="94"/>
        <v>0</v>
      </c>
      <c r="AQ1204" s="575">
        <f>+L1204+AF1204-AK1204</f>
        <v>5383000</v>
      </c>
      <c r="AR1204" s="319" t="s">
        <v>115</v>
      </c>
      <c r="AS1204" s="481">
        <v>0</v>
      </c>
      <c r="AT1204" s="315" t="s">
        <v>80</v>
      </c>
      <c r="AU1204" s="248">
        <v>3483000</v>
      </c>
      <c r="AV1204" s="573">
        <f t="shared" si="89"/>
        <v>1900000</v>
      </c>
      <c r="AW1204" s="488">
        <f t="shared" si="90"/>
        <v>0.64703696823332713</v>
      </c>
      <c r="AX1204" s="472" t="s">
        <v>80</v>
      </c>
      <c r="AY1204" s="86" t="s">
        <v>72</v>
      </c>
      <c r="AZ1204" s="457" t="s">
        <v>16780</v>
      </c>
      <c r="BA1204" s="81" t="s">
        <v>71</v>
      </c>
      <c r="BB1204" s="81" t="s">
        <v>71</v>
      </c>
    </row>
    <row r="1205" spans="2:54" s="296" customFormat="1" ht="15" customHeight="1" x14ac:dyDescent="0.2">
      <c r="B1205" s="247">
        <v>2023</v>
      </c>
      <c r="C1205" s="81">
        <v>891780111</v>
      </c>
      <c r="D1205" s="82" t="s">
        <v>68</v>
      </c>
      <c r="E1205" s="144" t="s">
        <v>16781</v>
      </c>
      <c r="F1205" s="145" t="s">
        <v>16782</v>
      </c>
      <c r="G1205" s="138">
        <v>0</v>
      </c>
      <c r="H1205" s="145"/>
      <c r="I1205" s="86" t="s">
        <v>78</v>
      </c>
      <c r="J1205" s="81" t="s">
        <v>1527</v>
      </c>
      <c r="K1205" s="141" t="s">
        <v>16783</v>
      </c>
      <c r="L1205" s="567">
        <v>5700000</v>
      </c>
      <c r="M1205" s="81" t="s">
        <v>73</v>
      </c>
      <c r="N1205" s="145"/>
      <c r="O1205" s="145" t="s">
        <v>16784</v>
      </c>
      <c r="P1205" s="144">
        <v>36723382</v>
      </c>
      <c r="Q1205" s="150">
        <v>1683</v>
      </c>
      <c r="R1205" s="169">
        <v>45142</v>
      </c>
      <c r="S1205" s="252">
        <v>1969350000</v>
      </c>
      <c r="T1205" s="169">
        <v>45176</v>
      </c>
      <c r="U1205" s="566">
        <v>5700000</v>
      </c>
      <c r="V1205" s="86" t="s">
        <v>70</v>
      </c>
      <c r="W1205" s="143">
        <v>7633817</v>
      </c>
      <c r="X1205" s="145" t="s">
        <v>10035</v>
      </c>
      <c r="Y1205" s="145"/>
      <c r="Z1205" s="156">
        <v>45176</v>
      </c>
      <c r="AA1205" s="156">
        <v>45176</v>
      </c>
      <c r="AB1205" s="201" t="s">
        <v>80</v>
      </c>
      <c r="AC1205" s="201">
        <v>45260</v>
      </c>
      <c r="AD1205" s="359">
        <f t="shared" si="92"/>
        <v>84</v>
      </c>
      <c r="AE1205" s="359">
        <v>0</v>
      </c>
      <c r="AF1205" s="571">
        <v>0</v>
      </c>
      <c r="AG1205" s="359">
        <v>0</v>
      </c>
      <c r="AH1205" s="578" t="s">
        <v>80</v>
      </c>
      <c r="AI1205" s="359">
        <f t="shared" si="93"/>
        <v>0</v>
      </c>
      <c r="AJ1205" s="481">
        <v>0</v>
      </c>
      <c r="AK1205" s="570">
        <v>0</v>
      </c>
      <c r="AL1205" s="319" t="s">
        <v>80</v>
      </c>
      <c r="AM1205" s="359">
        <v>0</v>
      </c>
      <c r="AN1205" s="576" t="s">
        <v>80</v>
      </c>
      <c r="AO1205" s="576" t="s">
        <v>80</v>
      </c>
      <c r="AP1205" s="359">
        <f t="shared" si="94"/>
        <v>0</v>
      </c>
      <c r="AQ1205" s="575">
        <f>+L1205+AF1205-AK1205</f>
        <v>5700000</v>
      </c>
      <c r="AR1205" s="319" t="s">
        <v>115</v>
      </c>
      <c r="AS1205" s="481">
        <v>0</v>
      </c>
      <c r="AT1205" s="315" t="s">
        <v>80</v>
      </c>
      <c r="AU1205" s="248">
        <v>3800000</v>
      </c>
      <c r="AV1205" s="573">
        <f t="shared" si="89"/>
        <v>1900000</v>
      </c>
      <c r="AW1205" s="488">
        <f t="shared" si="90"/>
        <v>0.66666666666666663</v>
      </c>
      <c r="AX1205" s="472" t="s">
        <v>80</v>
      </c>
      <c r="AY1205" s="86" t="s">
        <v>72</v>
      </c>
      <c r="AZ1205" s="457" t="s">
        <v>16785</v>
      </c>
      <c r="BA1205" s="81" t="s">
        <v>71</v>
      </c>
      <c r="BB1205" s="81" t="s">
        <v>71</v>
      </c>
    </row>
    <row r="1206" spans="2:54" s="296" customFormat="1" ht="15" customHeight="1" x14ac:dyDescent="0.2">
      <c r="B1206" s="247">
        <v>2023</v>
      </c>
      <c r="C1206" s="81">
        <v>891780111</v>
      </c>
      <c r="D1206" s="82" t="s">
        <v>68</v>
      </c>
      <c r="E1206" s="144" t="s">
        <v>16786</v>
      </c>
      <c r="F1206" s="145" t="s">
        <v>16787</v>
      </c>
      <c r="G1206" s="138">
        <v>0</v>
      </c>
      <c r="H1206" s="145"/>
      <c r="I1206" s="86" t="s">
        <v>78</v>
      </c>
      <c r="J1206" s="81" t="s">
        <v>1527</v>
      </c>
      <c r="K1206" s="141" t="s">
        <v>16788</v>
      </c>
      <c r="L1206" s="567">
        <v>6800000</v>
      </c>
      <c r="M1206" s="81" t="s">
        <v>73</v>
      </c>
      <c r="N1206" s="145"/>
      <c r="O1206" s="145" t="s">
        <v>13873</v>
      </c>
      <c r="P1206" s="144">
        <v>39142264</v>
      </c>
      <c r="Q1206" s="150">
        <v>1683</v>
      </c>
      <c r="R1206" s="169">
        <v>45142</v>
      </c>
      <c r="S1206" s="252">
        <v>1969350000</v>
      </c>
      <c r="T1206" s="169">
        <v>45176</v>
      </c>
      <c r="U1206" s="566">
        <v>6800000</v>
      </c>
      <c r="V1206" s="86" t="s">
        <v>70</v>
      </c>
      <c r="W1206" s="143">
        <v>12539351</v>
      </c>
      <c r="X1206" s="145" t="s">
        <v>11652</v>
      </c>
      <c r="Y1206" s="145"/>
      <c r="Z1206" s="156">
        <v>45176</v>
      </c>
      <c r="AA1206" s="156">
        <v>45176</v>
      </c>
      <c r="AB1206" s="201" t="s">
        <v>80</v>
      </c>
      <c r="AC1206" s="201">
        <v>45230</v>
      </c>
      <c r="AD1206" s="359">
        <f t="shared" si="92"/>
        <v>54</v>
      </c>
      <c r="AE1206" s="359">
        <v>0</v>
      </c>
      <c r="AF1206" s="571">
        <v>0</v>
      </c>
      <c r="AG1206" s="359">
        <v>0</v>
      </c>
      <c r="AH1206" s="578" t="s">
        <v>80</v>
      </c>
      <c r="AI1206" s="359">
        <f t="shared" si="93"/>
        <v>0</v>
      </c>
      <c r="AJ1206" s="481">
        <v>0</v>
      </c>
      <c r="AK1206" s="570">
        <v>0</v>
      </c>
      <c r="AL1206" s="319" t="s">
        <v>80</v>
      </c>
      <c r="AM1206" s="359">
        <v>0</v>
      </c>
      <c r="AN1206" s="576" t="s">
        <v>80</v>
      </c>
      <c r="AO1206" s="576" t="s">
        <v>80</v>
      </c>
      <c r="AP1206" s="359">
        <f t="shared" si="94"/>
        <v>0</v>
      </c>
      <c r="AQ1206" s="575">
        <f>+L1206+AF1206-AK1206</f>
        <v>6800000</v>
      </c>
      <c r="AR1206" s="319" t="s">
        <v>115</v>
      </c>
      <c r="AS1206" s="481">
        <v>0</v>
      </c>
      <c r="AT1206" s="315" t="s">
        <v>80</v>
      </c>
      <c r="AU1206" s="248">
        <v>3400000</v>
      </c>
      <c r="AV1206" s="573">
        <f t="shared" si="89"/>
        <v>3400000</v>
      </c>
      <c r="AW1206" s="488">
        <f t="shared" si="90"/>
        <v>0.5</v>
      </c>
      <c r="AX1206" s="472" t="s">
        <v>80</v>
      </c>
      <c r="AY1206" s="86" t="s">
        <v>72</v>
      </c>
      <c r="AZ1206" s="457" t="s">
        <v>16789</v>
      </c>
      <c r="BA1206" s="81" t="s">
        <v>71</v>
      </c>
      <c r="BB1206" s="81" t="s">
        <v>71</v>
      </c>
    </row>
    <row r="1207" spans="2:54" s="296" customFormat="1" ht="15" customHeight="1" x14ac:dyDescent="0.2">
      <c r="B1207" s="247">
        <v>2023</v>
      </c>
      <c r="C1207" s="81">
        <v>891780111</v>
      </c>
      <c r="D1207" s="82" t="s">
        <v>68</v>
      </c>
      <c r="E1207" s="144" t="s">
        <v>16790</v>
      </c>
      <c r="F1207" s="145" t="s">
        <v>16791</v>
      </c>
      <c r="G1207" s="138">
        <v>0</v>
      </c>
      <c r="H1207" s="145"/>
      <c r="I1207" s="86" t="s">
        <v>78</v>
      </c>
      <c r="J1207" s="81" t="s">
        <v>11187</v>
      </c>
      <c r="K1207" s="141" t="s">
        <v>16792</v>
      </c>
      <c r="L1207" s="567">
        <v>8280000</v>
      </c>
      <c r="M1207" s="81" t="s">
        <v>73</v>
      </c>
      <c r="N1207" s="145"/>
      <c r="O1207" s="145" t="s">
        <v>13488</v>
      </c>
      <c r="P1207" s="144">
        <v>1085038618</v>
      </c>
      <c r="Q1207" s="150">
        <v>1708</v>
      </c>
      <c r="R1207" s="169">
        <v>45148</v>
      </c>
      <c r="S1207" s="252">
        <v>22090000</v>
      </c>
      <c r="T1207" s="169">
        <v>45176</v>
      </c>
      <c r="U1207" s="566">
        <v>8280000</v>
      </c>
      <c r="V1207" s="86" t="s">
        <v>70</v>
      </c>
      <c r="W1207" s="143">
        <v>57461216</v>
      </c>
      <c r="X1207" s="145" t="s">
        <v>11611</v>
      </c>
      <c r="Y1207" s="145"/>
      <c r="Z1207" s="156">
        <v>45176</v>
      </c>
      <c r="AA1207" s="156">
        <v>45176</v>
      </c>
      <c r="AB1207" s="201" t="s">
        <v>80</v>
      </c>
      <c r="AC1207" s="201">
        <v>45260</v>
      </c>
      <c r="AD1207" s="359">
        <f t="shared" si="92"/>
        <v>84</v>
      </c>
      <c r="AE1207" s="359">
        <v>0</v>
      </c>
      <c r="AF1207" s="571">
        <v>0</v>
      </c>
      <c r="AG1207" s="359">
        <v>0</v>
      </c>
      <c r="AH1207" s="578" t="s">
        <v>80</v>
      </c>
      <c r="AI1207" s="359">
        <f t="shared" si="93"/>
        <v>0</v>
      </c>
      <c r="AJ1207" s="481">
        <v>0</v>
      </c>
      <c r="AK1207" s="570">
        <v>0</v>
      </c>
      <c r="AL1207" s="319" t="s">
        <v>80</v>
      </c>
      <c r="AM1207" s="359">
        <v>0</v>
      </c>
      <c r="AN1207" s="576" t="s">
        <v>80</v>
      </c>
      <c r="AO1207" s="576" t="s">
        <v>80</v>
      </c>
      <c r="AP1207" s="359">
        <f t="shared" si="94"/>
        <v>0</v>
      </c>
      <c r="AQ1207" s="575">
        <f>+L1207+AF1207-AK1207</f>
        <v>8280000</v>
      </c>
      <c r="AR1207" s="319" t="s">
        <v>115</v>
      </c>
      <c r="AS1207" s="481">
        <v>0</v>
      </c>
      <c r="AT1207" s="315" t="s">
        <v>80</v>
      </c>
      <c r="AU1207" s="248">
        <v>5520000</v>
      </c>
      <c r="AV1207" s="573">
        <f t="shared" si="89"/>
        <v>2760000</v>
      </c>
      <c r="AW1207" s="488">
        <f t="shared" si="90"/>
        <v>0.66666666666666663</v>
      </c>
      <c r="AX1207" s="472" t="s">
        <v>80</v>
      </c>
      <c r="AY1207" s="86" t="s">
        <v>72</v>
      </c>
      <c r="AZ1207" s="457" t="s">
        <v>16793</v>
      </c>
      <c r="BA1207" s="81" t="s">
        <v>71</v>
      </c>
      <c r="BB1207" s="81" t="s">
        <v>71</v>
      </c>
    </row>
    <row r="1208" spans="2:54" s="296" customFormat="1" ht="15" customHeight="1" x14ac:dyDescent="0.2">
      <c r="B1208" s="247">
        <v>2023</v>
      </c>
      <c r="C1208" s="81">
        <v>891780111</v>
      </c>
      <c r="D1208" s="82" t="s">
        <v>68</v>
      </c>
      <c r="E1208" s="144" t="s">
        <v>16794</v>
      </c>
      <c r="F1208" s="145" t="s">
        <v>16795</v>
      </c>
      <c r="G1208" s="138">
        <v>0</v>
      </c>
      <c r="H1208" s="145"/>
      <c r="I1208" s="86" t="s">
        <v>78</v>
      </c>
      <c r="J1208" s="81" t="s">
        <v>11187</v>
      </c>
      <c r="K1208" s="141" t="s">
        <v>16796</v>
      </c>
      <c r="L1208" s="567">
        <v>8000000</v>
      </c>
      <c r="M1208" s="81" t="s">
        <v>73</v>
      </c>
      <c r="N1208" s="145"/>
      <c r="O1208" s="145" t="s">
        <v>12459</v>
      </c>
      <c r="P1208" s="144">
        <v>1018493051</v>
      </c>
      <c r="Q1208" s="150">
        <v>97</v>
      </c>
      <c r="R1208" s="169">
        <v>44950</v>
      </c>
      <c r="S1208" s="248">
        <v>1089907678</v>
      </c>
      <c r="T1208" s="169">
        <v>45180</v>
      </c>
      <c r="U1208" s="566">
        <v>8000000</v>
      </c>
      <c r="V1208" s="86" t="s">
        <v>70</v>
      </c>
      <c r="W1208" s="481">
        <v>1082870070</v>
      </c>
      <c r="X1208" s="145" t="s">
        <v>12418</v>
      </c>
      <c r="Y1208" s="145"/>
      <c r="Z1208" s="156">
        <v>45180</v>
      </c>
      <c r="AA1208" s="156">
        <v>45180</v>
      </c>
      <c r="AB1208" s="201" t="s">
        <v>80</v>
      </c>
      <c r="AC1208" s="201">
        <v>45260</v>
      </c>
      <c r="AD1208" s="359">
        <f t="shared" si="92"/>
        <v>80</v>
      </c>
      <c r="AE1208" s="359">
        <v>0</v>
      </c>
      <c r="AF1208" s="571">
        <v>0</v>
      </c>
      <c r="AG1208" s="359">
        <v>0</v>
      </c>
      <c r="AH1208" s="578" t="s">
        <v>80</v>
      </c>
      <c r="AI1208" s="359">
        <f t="shared" si="93"/>
        <v>0</v>
      </c>
      <c r="AJ1208" s="481">
        <v>0</v>
      </c>
      <c r="AK1208" s="570">
        <v>0</v>
      </c>
      <c r="AL1208" s="319" t="s">
        <v>80</v>
      </c>
      <c r="AM1208" s="359">
        <v>1</v>
      </c>
      <c r="AN1208" s="576">
        <v>45180</v>
      </c>
      <c r="AO1208" s="576">
        <v>45216</v>
      </c>
      <c r="AP1208" s="359">
        <f t="shared" si="94"/>
        <v>36</v>
      </c>
      <c r="AQ1208" s="575">
        <f>+L1208+AF1208-AK1208</f>
        <v>8000000</v>
      </c>
      <c r="AR1208" s="319" t="s">
        <v>115</v>
      </c>
      <c r="AS1208" s="481">
        <v>0</v>
      </c>
      <c r="AT1208" s="315" t="s">
        <v>80</v>
      </c>
      <c r="AU1208" s="248">
        <v>2666666</v>
      </c>
      <c r="AV1208" s="573">
        <f t="shared" si="89"/>
        <v>5333334</v>
      </c>
      <c r="AW1208" s="488">
        <f t="shared" si="90"/>
        <v>0.33333325000000003</v>
      </c>
      <c r="AX1208" s="472" t="s">
        <v>80</v>
      </c>
      <c r="AY1208" s="86" t="s">
        <v>4254</v>
      </c>
      <c r="AZ1208" s="457" t="s">
        <v>16797</v>
      </c>
      <c r="BA1208" s="81" t="s">
        <v>71</v>
      </c>
      <c r="BB1208" s="81" t="s">
        <v>71</v>
      </c>
    </row>
    <row r="1209" spans="2:54" s="296" customFormat="1" ht="15" customHeight="1" x14ac:dyDescent="0.2">
      <c r="B1209" s="247">
        <v>2023</v>
      </c>
      <c r="C1209" s="81">
        <v>891780111</v>
      </c>
      <c r="D1209" s="82" t="s">
        <v>68</v>
      </c>
      <c r="E1209" s="144" t="s">
        <v>16798</v>
      </c>
      <c r="F1209" s="145" t="s">
        <v>16799</v>
      </c>
      <c r="G1209" s="138">
        <v>0</v>
      </c>
      <c r="H1209" s="145"/>
      <c r="I1209" s="86" t="s">
        <v>78</v>
      </c>
      <c r="J1209" s="81" t="s">
        <v>120</v>
      </c>
      <c r="K1209" s="141" t="s">
        <v>16800</v>
      </c>
      <c r="L1209" s="567">
        <v>5810000</v>
      </c>
      <c r="M1209" s="81" t="s">
        <v>73</v>
      </c>
      <c r="N1209" s="145"/>
      <c r="O1209" s="145" t="s">
        <v>16801</v>
      </c>
      <c r="P1209" s="144">
        <v>1221974278</v>
      </c>
      <c r="Q1209" s="150">
        <v>1684</v>
      </c>
      <c r="R1209" s="169">
        <v>45146</v>
      </c>
      <c r="S1209" s="252">
        <v>67200000</v>
      </c>
      <c r="T1209" s="169">
        <v>45181</v>
      </c>
      <c r="U1209" s="566">
        <v>5810000</v>
      </c>
      <c r="V1209" s="86" t="s">
        <v>70</v>
      </c>
      <c r="W1209" s="143">
        <v>36726018</v>
      </c>
      <c r="X1209" s="145" t="s">
        <v>12797</v>
      </c>
      <c r="Y1209" s="145"/>
      <c r="Z1209" s="156">
        <v>45181</v>
      </c>
      <c r="AA1209" s="156">
        <v>45181</v>
      </c>
      <c r="AB1209" s="201" t="s">
        <v>80</v>
      </c>
      <c r="AC1209" s="201">
        <v>45260</v>
      </c>
      <c r="AD1209" s="359">
        <f t="shared" si="92"/>
        <v>79</v>
      </c>
      <c r="AE1209" s="359">
        <v>0</v>
      </c>
      <c r="AF1209" s="571">
        <v>0</v>
      </c>
      <c r="AG1209" s="359">
        <v>0</v>
      </c>
      <c r="AH1209" s="578" t="s">
        <v>80</v>
      </c>
      <c r="AI1209" s="359">
        <f t="shared" si="93"/>
        <v>0</v>
      </c>
      <c r="AJ1209" s="481">
        <v>0</v>
      </c>
      <c r="AK1209" s="570">
        <v>0</v>
      </c>
      <c r="AL1209" s="319" t="s">
        <v>80</v>
      </c>
      <c r="AM1209" s="359">
        <v>0</v>
      </c>
      <c r="AN1209" s="576" t="s">
        <v>80</v>
      </c>
      <c r="AO1209" s="576" t="s">
        <v>80</v>
      </c>
      <c r="AP1209" s="359">
        <f t="shared" si="94"/>
        <v>0</v>
      </c>
      <c r="AQ1209" s="575">
        <f>+L1209+AF1209-AK1209</f>
        <v>5810000</v>
      </c>
      <c r="AR1209" s="319" t="s">
        <v>115</v>
      </c>
      <c r="AS1209" s="481">
        <v>0</v>
      </c>
      <c r="AT1209" s="315" t="s">
        <v>80</v>
      </c>
      <c r="AU1209" s="248">
        <v>3710000</v>
      </c>
      <c r="AV1209" s="573">
        <f t="shared" si="89"/>
        <v>2100000</v>
      </c>
      <c r="AW1209" s="488">
        <f t="shared" si="90"/>
        <v>0.63855421686746983</v>
      </c>
      <c r="AX1209" s="472" t="s">
        <v>80</v>
      </c>
      <c r="AY1209" s="86" t="s">
        <v>72</v>
      </c>
      <c r="AZ1209" s="457" t="s">
        <v>16802</v>
      </c>
      <c r="BA1209" s="81" t="s">
        <v>71</v>
      </c>
      <c r="BB1209" s="81" t="s">
        <v>71</v>
      </c>
    </row>
    <row r="1210" spans="2:54" s="296" customFormat="1" ht="15" customHeight="1" x14ac:dyDescent="0.2">
      <c r="B1210" s="247">
        <v>2023</v>
      </c>
      <c r="C1210" s="81">
        <v>891780111</v>
      </c>
      <c r="D1210" s="82" t="s">
        <v>68</v>
      </c>
      <c r="E1210" s="144" t="s">
        <v>16803</v>
      </c>
      <c r="F1210" s="145" t="s">
        <v>16804</v>
      </c>
      <c r="G1210" s="138">
        <v>0</v>
      </c>
      <c r="H1210" s="145"/>
      <c r="I1210" s="86" t="s">
        <v>78</v>
      </c>
      <c r="J1210" s="81" t="s">
        <v>1527</v>
      </c>
      <c r="K1210" s="141" t="s">
        <v>16805</v>
      </c>
      <c r="L1210" s="567">
        <v>7933000</v>
      </c>
      <c r="M1210" s="81" t="s">
        <v>73</v>
      </c>
      <c r="N1210" s="145"/>
      <c r="O1210" s="145" t="s">
        <v>16806</v>
      </c>
      <c r="P1210" s="144">
        <v>1004373737</v>
      </c>
      <c r="Q1210" s="150">
        <v>1683</v>
      </c>
      <c r="R1210" s="169">
        <v>45142</v>
      </c>
      <c r="S1210" s="252">
        <v>1969350000</v>
      </c>
      <c r="T1210" s="169">
        <v>45181</v>
      </c>
      <c r="U1210" s="566">
        <v>7933000</v>
      </c>
      <c r="V1210" s="86" t="s">
        <v>70</v>
      </c>
      <c r="W1210" s="143">
        <v>41947381</v>
      </c>
      <c r="X1210" s="145" t="s">
        <v>11521</v>
      </c>
      <c r="Y1210" s="145"/>
      <c r="Z1210" s="156">
        <v>45181</v>
      </c>
      <c r="AA1210" s="156">
        <v>45181</v>
      </c>
      <c r="AB1210" s="201" t="s">
        <v>80</v>
      </c>
      <c r="AC1210" s="201">
        <v>45260</v>
      </c>
      <c r="AD1210" s="359">
        <f t="shared" si="92"/>
        <v>79</v>
      </c>
      <c r="AE1210" s="359">
        <v>0</v>
      </c>
      <c r="AF1210" s="571">
        <v>0</v>
      </c>
      <c r="AG1210" s="359">
        <v>0</v>
      </c>
      <c r="AH1210" s="578" t="s">
        <v>80</v>
      </c>
      <c r="AI1210" s="359">
        <f t="shared" si="93"/>
        <v>0</v>
      </c>
      <c r="AJ1210" s="481">
        <v>0</v>
      </c>
      <c r="AK1210" s="570">
        <v>0</v>
      </c>
      <c r="AL1210" s="319" t="s">
        <v>80</v>
      </c>
      <c r="AM1210" s="359">
        <v>0</v>
      </c>
      <c r="AN1210" s="576" t="s">
        <v>80</v>
      </c>
      <c r="AO1210" s="576" t="s">
        <v>80</v>
      </c>
      <c r="AP1210" s="359">
        <f t="shared" si="94"/>
        <v>0</v>
      </c>
      <c r="AQ1210" s="575">
        <f>+L1210+AF1210-AK1210</f>
        <v>7933000</v>
      </c>
      <c r="AR1210" s="319" t="s">
        <v>115</v>
      </c>
      <c r="AS1210" s="481">
        <v>0</v>
      </c>
      <c r="AT1210" s="315" t="s">
        <v>80</v>
      </c>
      <c r="AU1210" s="248">
        <v>2333000</v>
      </c>
      <c r="AV1210" s="573">
        <f t="shared" si="89"/>
        <v>5600000</v>
      </c>
      <c r="AW1210" s="488">
        <f t="shared" si="90"/>
        <v>0.29408798689020549</v>
      </c>
      <c r="AX1210" s="472" t="s">
        <v>80</v>
      </c>
      <c r="AY1210" s="86" t="s">
        <v>72</v>
      </c>
      <c r="AZ1210" s="457" t="s">
        <v>16807</v>
      </c>
      <c r="BA1210" s="81" t="s">
        <v>71</v>
      </c>
      <c r="BB1210" s="81" t="s">
        <v>71</v>
      </c>
    </row>
    <row r="1211" spans="2:54" s="296" customFormat="1" ht="15" customHeight="1" x14ac:dyDescent="0.2">
      <c r="B1211" s="247">
        <v>2023</v>
      </c>
      <c r="C1211" s="81">
        <v>891780111</v>
      </c>
      <c r="D1211" s="82" t="s">
        <v>68</v>
      </c>
      <c r="E1211" s="144" t="s">
        <v>16808</v>
      </c>
      <c r="F1211" s="145" t="s">
        <v>16809</v>
      </c>
      <c r="G1211" s="138">
        <v>0</v>
      </c>
      <c r="H1211" s="145"/>
      <c r="I1211" s="86" t="s">
        <v>78</v>
      </c>
      <c r="J1211" s="81" t="s">
        <v>1527</v>
      </c>
      <c r="K1211" s="141" t="s">
        <v>16810</v>
      </c>
      <c r="L1211" s="567">
        <v>8400000</v>
      </c>
      <c r="M1211" s="81" t="s">
        <v>73</v>
      </c>
      <c r="N1211" s="145"/>
      <c r="O1211" s="145" t="s">
        <v>16811</v>
      </c>
      <c r="P1211" s="144">
        <v>1082916060</v>
      </c>
      <c r="Q1211" s="150">
        <v>1683</v>
      </c>
      <c r="R1211" s="169">
        <v>45142</v>
      </c>
      <c r="S1211" s="252">
        <v>1969350000</v>
      </c>
      <c r="T1211" s="169">
        <v>45181</v>
      </c>
      <c r="U1211" s="566">
        <v>8400000</v>
      </c>
      <c r="V1211" s="86" t="s">
        <v>70</v>
      </c>
      <c r="W1211" s="143">
        <v>85449357</v>
      </c>
      <c r="X1211" s="145" t="s">
        <v>11662</v>
      </c>
      <c r="Y1211" s="145"/>
      <c r="Z1211" s="156">
        <v>45181</v>
      </c>
      <c r="AA1211" s="156">
        <v>45181</v>
      </c>
      <c r="AB1211" s="201" t="s">
        <v>80</v>
      </c>
      <c r="AC1211" s="201">
        <v>45260</v>
      </c>
      <c r="AD1211" s="359">
        <f t="shared" si="92"/>
        <v>79</v>
      </c>
      <c r="AE1211" s="359">
        <v>0</v>
      </c>
      <c r="AF1211" s="571">
        <v>0</v>
      </c>
      <c r="AG1211" s="359">
        <v>0</v>
      </c>
      <c r="AH1211" s="578" t="s">
        <v>80</v>
      </c>
      <c r="AI1211" s="359">
        <f t="shared" si="93"/>
        <v>0</v>
      </c>
      <c r="AJ1211" s="481">
        <v>0</v>
      </c>
      <c r="AK1211" s="570">
        <v>0</v>
      </c>
      <c r="AL1211" s="319" t="s">
        <v>80</v>
      </c>
      <c r="AM1211" s="359">
        <v>0</v>
      </c>
      <c r="AN1211" s="576" t="s">
        <v>80</v>
      </c>
      <c r="AO1211" s="576" t="s">
        <v>80</v>
      </c>
      <c r="AP1211" s="359">
        <f t="shared" si="94"/>
        <v>0</v>
      </c>
      <c r="AQ1211" s="575">
        <f>+L1211+AF1211-AK1211</f>
        <v>8400000</v>
      </c>
      <c r="AR1211" s="319" t="s">
        <v>115</v>
      </c>
      <c r="AS1211" s="481">
        <v>0</v>
      </c>
      <c r="AT1211" s="315" t="s">
        <v>80</v>
      </c>
      <c r="AU1211" s="248">
        <v>5600000</v>
      </c>
      <c r="AV1211" s="573">
        <f t="shared" si="89"/>
        <v>2800000</v>
      </c>
      <c r="AW1211" s="488">
        <f t="shared" si="90"/>
        <v>0.66666666666666663</v>
      </c>
      <c r="AX1211" s="472" t="s">
        <v>80</v>
      </c>
      <c r="AY1211" s="86" t="s">
        <v>72</v>
      </c>
      <c r="AZ1211" s="457" t="s">
        <v>16812</v>
      </c>
      <c r="BA1211" s="81" t="s">
        <v>71</v>
      </c>
      <c r="BB1211" s="81" t="s">
        <v>71</v>
      </c>
    </row>
    <row r="1212" spans="2:54" s="296" customFormat="1" ht="15" customHeight="1" x14ac:dyDescent="0.2">
      <c r="B1212" s="247">
        <v>2023</v>
      </c>
      <c r="C1212" s="81">
        <v>891780111</v>
      </c>
      <c r="D1212" s="82" t="s">
        <v>68</v>
      </c>
      <c r="E1212" s="144" t="s">
        <v>16813</v>
      </c>
      <c r="F1212" s="145" t="s">
        <v>16814</v>
      </c>
      <c r="G1212" s="138">
        <v>0</v>
      </c>
      <c r="H1212" s="145"/>
      <c r="I1212" s="86" t="s">
        <v>78</v>
      </c>
      <c r="J1212" s="81" t="s">
        <v>120</v>
      </c>
      <c r="K1212" s="141" t="s">
        <v>16815</v>
      </c>
      <c r="L1212" s="567">
        <v>5810000</v>
      </c>
      <c r="M1212" s="81" t="s">
        <v>73</v>
      </c>
      <c r="N1212" s="145"/>
      <c r="O1212" s="145" t="s">
        <v>16816</v>
      </c>
      <c r="P1212" s="144">
        <v>1090437788</v>
      </c>
      <c r="Q1212" s="150">
        <v>1684</v>
      </c>
      <c r="R1212" s="169">
        <v>45146</v>
      </c>
      <c r="S1212" s="252">
        <v>67200000</v>
      </c>
      <c r="T1212" s="169">
        <v>45181</v>
      </c>
      <c r="U1212" s="566">
        <v>5810000</v>
      </c>
      <c r="V1212" s="86" t="s">
        <v>70</v>
      </c>
      <c r="W1212" s="143">
        <v>36726018</v>
      </c>
      <c r="X1212" s="145" t="s">
        <v>12797</v>
      </c>
      <c r="Y1212" s="145"/>
      <c r="Z1212" s="156">
        <v>45181</v>
      </c>
      <c r="AA1212" s="156">
        <v>45181</v>
      </c>
      <c r="AB1212" s="201" t="s">
        <v>80</v>
      </c>
      <c r="AC1212" s="201">
        <v>45260</v>
      </c>
      <c r="AD1212" s="359">
        <f t="shared" si="92"/>
        <v>79</v>
      </c>
      <c r="AE1212" s="359">
        <v>0</v>
      </c>
      <c r="AF1212" s="571">
        <v>0</v>
      </c>
      <c r="AG1212" s="359">
        <v>0</v>
      </c>
      <c r="AH1212" s="578" t="s">
        <v>80</v>
      </c>
      <c r="AI1212" s="359">
        <f t="shared" si="93"/>
        <v>0</v>
      </c>
      <c r="AJ1212" s="481">
        <v>0</v>
      </c>
      <c r="AK1212" s="570">
        <v>0</v>
      </c>
      <c r="AL1212" s="319" t="s">
        <v>80</v>
      </c>
      <c r="AM1212" s="359">
        <v>0</v>
      </c>
      <c r="AN1212" s="576" t="s">
        <v>80</v>
      </c>
      <c r="AO1212" s="576" t="s">
        <v>80</v>
      </c>
      <c r="AP1212" s="359">
        <f t="shared" si="94"/>
        <v>0</v>
      </c>
      <c r="AQ1212" s="575">
        <f>+L1212+AF1212-AK1212</f>
        <v>5810000</v>
      </c>
      <c r="AR1212" s="319" t="s">
        <v>115</v>
      </c>
      <c r="AS1212" s="481">
        <v>0</v>
      </c>
      <c r="AT1212" s="315" t="s">
        <v>80</v>
      </c>
      <c r="AU1212" s="248">
        <v>3710000</v>
      </c>
      <c r="AV1212" s="573">
        <f t="shared" si="89"/>
        <v>2100000</v>
      </c>
      <c r="AW1212" s="488">
        <f t="shared" si="90"/>
        <v>0.63855421686746983</v>
      </c>
      <c r="AX1212" s="472" t="s">
        <v>80</v>
      </c>
      <c r="AY1212" s="86" t="s">
        <v>72</v>
      </c>
      <c r="AZ1212" s="457" t="s">
        <v>16817</v>
      </c>
      <c r="BA1212" s="81" t="s">
        <v>71</v>
      </c>
      <c r="BB1212" s="81" t="s">
        <v>71</v>
      </c>
    </row>
    <row r="1213" spans="2:54" s="296" customFormat="1" ht="15" customHeight="1" x14ac:dyDescent="0.2">
      <c r="B1213" s="247">
        <v>2023</v>
      </c>
      <c r="C1213" s="81">
        <v>891780111</v>
      </c>
      <c r="D1213" s="82" t="s">
        <v>68</v>
      </c>
      <c r="E1213" s="144" t="s">
        <v>16818</v>
      </c>
      <c r="F1213" s="145" t="s">
        <v>16819</v>
      </c>
      <c r="G1213" s="138">
        <v>0</v>
      </c>
      <c r="H1213" s="145"/>
      <c r="I1213" s="86" t="s">
        <v>78</v>
      </c>
      <c r="J1213" s="81" t="s">
        <v>1527</v>
      </c>
      <c r="K1213" s="141" t="s">
        <v>16820</v>
      </c>
      <c r="L1213" s="567">
        <v>8953000</v>
      </c>
      <c r="M1213" s="81" t="s">
        <v>73</v>
      </c>
      <c r="N1213" s="145"/>
      <c r="O1213" s="145" t="s">
        <v>16821</v>
      </c>
      <c r="P1213" s="144">
        <v>5055825</v>
      </c>
      <c r="Q1213" s="150">
        <v>1683</v>
      </c>
      <c r="R1213" s="169">
        <v>45142</v>
      </c>
      <c r="S1213" s="252">
        <v>1969350000</v>
      </c>
      <c r="T1213" s="169">
        <v>45181</v>
      </c>
      <c r="U1213" s="566">
        <v>8953000</v>
      </c>
      <c r="V1213" s="86" t="s">
        <v>70</v>
      </c>
      <c r="W1213" s="143">
        <v>12621405</v>
      </c>
      <c r="X1213" s="145" t="s">
        <v>14334</v>
      </c>
      <c r="Y1213" s="145"/>
      <c r="Z1213" s="156">
        <v>45181</v>
      </c>
      <c r="AA1213" s="156">
        <v>45181</v>
      </c>
      <c r="AB1213" s="201" t="s">
        <v>80</v>
      </c>
      <c r="AC1213" s="201">
        <v>45260</v>
      </c>
      <c r="AD1213" s="359">
        <f t="shared" si="92"/>
        <v>79</v>
      </c>
      <c r="AE1213" s="359">
        <v>0</v>
      </c>
      <c r="AF1213" s="571">
        <v>0</v>
      </c>
      <c r="AG1213" s="359">
        <v>0</v>
      </c>
      <c r="AH1213" s="578" t="s">
        <v>80</v>
      </c>
      <c r="AI1213" s="359">
        <f t="shared" si="93"/>
        <v>0</v>
      </c>
      <c r="AJ1213" s="481">
        <v>0</v>
      </c>
      <c r="AK1213" s="570">
        <v>0</v>
      </c>
      <c r="AL1213" s="319" t="s">
        <v>80</v>
      </c>
      <c r="AM1213" s="359">
        <v>0</v>
      </c>
      <c r="AN1213" s="576" t="s">
        <v>80</v>
      </c>
      <c r="AO1213" s="576" t="s">
        <v>80</v>
      </c>
      <c r="AP1213" s="359">
        <f t="shared" si="94"/>
        <v>0</v>
      </c>
      <c r="AQ1213" s="575">
        <f>+L1213+AF1213-AK1213</f>
        <v>8953000</v>
      </c>
      <c r="AR1213" s="319" t="s">
        <v>115</v>
      </c>
      <c r="AS1213" s="481">
        <v>0</v>
      </c>
      <c r="AT1213" s="315" t="s">
        <v>80</v>
      </c>
      <c r="AU1213" s="248">
        <v>0</v>
      </c>
      <c r="AV1213" s="573">
        <f t="shared" si="89"/>
        <v>8953000</v>
      </c>
      <c r="AW1213" s="488">
        <f t="shared" si="90"/>
        <v>0</v>
      </c>
      <c r="AX1213" s="472" t="s">
        <v>80</v>
      </c>
      <c r="AY1213" s="86" t="s">
        <v>72</v>
      </c>
      <c r="AZ1213" s="457" t="s">
        <v>16822</v>
      </c>
      <c r="BA1213" s="81" t="s">
        <v>71</v>
      </c>
      <c r="BB1213" s="81" t="s">
        <v>71</v>
      </c>
    </row>
    <row r="1214" spans="2:54" s="296" customFormat="1" ht="15" customHeight="1" x14ac:dyDescent="0.2">
      <c r="B1214" s="247">
        <v>2023</v>
      </c>
      <c r="C1214" s="81">
        <v>891780111</v>
      </c>
      <c r="D1214" s="82" t="s">
        <v>68</v>
      </c>
      <c r="E1214" s="144" t="s">
        <v>16823</v>
      </c>
      <c r="F1214" s="145" t="s">
        <v>16824</v>
      </c>
      <c r="G1214" s="138">
        <v>0</v>
      </c>
      <c r="H1214" s="145"/>
      <c r="I1214" s="86" t="s">
        <v>78</v>
      </c>
      <c r="J1214" s="81" t="s">
        <v>11187</v>
      </c>
      <c r="K1214" s="141" t="s">
        <v>16825</v>
      </c>
      <c r="L1214" s="567">
        <v>7933000</v>
      </c>
      <c r="M1214" s="81" t="s">
        <v>73</v>
      </c>
      <c r="N1214" s="145"/>
      <c r="O1214" s="145" t="s">
        <v>16826</v>
      </c>
      <c r="P1214" s="144">
        <v>1082932668</v>
      </c>
      <c r="Q1214" s="150">
        <v>1094</v>
      </c>
      <c r="R1214" s="169">
        <v>45057</v>
      </c>
      <c r="S1214" s="252">
        <v>274049000</v>
      </c>
      <c r="T1214" s="169">
        <v>45183</v>
      </c>
      <c r="U1214" s="566">
        <v>7933000</v>
      </c>
      <c r="V1214" s="86" t="s">
        <v>70</v>
      </c>
      <c r="W1214" s="143">
        <v>1192791759</v>
      </c>
      <c r="X1214" s="145" t="s">
        <v>11782</v>
      </c>
      <c r="Y1214" s="145"/>
      <c r="Z1214" s="156">
        <v>45183</v>
      </c>
      <c r="AA1214" s="156">
        <v>45183</v>
      </c>
      <c r="AB1214" s="201" t="s">
        <v>80</v>
      </c>
      <c r="AC1214" s="201">
        <v>45260</v>
      </c>
      <c r="AD1214" s="359">
        <f t="shared" si="92"/>
        <v>77</v>
      </c>
      <c r="AE1214" s="359">
        <v>0</v>
      </c>
      <c r="AF1214" s="571">
        <v>0</v>
      </c>
      <c r="AG1214" s="359">
        <v>0</v>
      </c>
      <c r="AH1214" s="578" t="s">
        <v>80</v>
      </c>
      <c r="AI1214" s="359">
        <f t="shared" si="93"/>
        <v>0</v>
      </c>
      <c r="AJ1214" s="481">
        <v>0</v>
      </c>
      <c r="AK1214" s="570">
        <v>0</v>
      </c>
      <c r="AL1214" s="319" t="s">
        <v>80</v>
      </c>
      <c r="AM1214" s="359">
        <v>0</v>
      </c>
      <c r="AN1214" s="576" t="s">
        <v>80</v>
      </c>
      <c r="AO1214" s="576" t="s">
        <v>80</v>
      </c>
      <c r="AP1214" s="359">
        <f t="shared" si="94"/>
        <v>0</v>
      </c>
      <c r="AQ1214" s="575">
        <f>+L1214+AF1214-AK1214</f>
        <v>7933000</v>
      </c>
      <c r="AR1214" s="319" t="s">
        <v>115</v>
      </c>
      <c r="AS1214" s="481">
        <v>0</v>
      </c>
      <c r="AT1214" s="315" t="s">
        <v>80</v>
      </c>
      <c r="AU1214" s="248">
        <v>5133000</v>
      </c>
      <c r="AV1214" s="573">
        <f t="shared" si="89"/>
        <v>2800000</v>
      </c>
      <c r="AW1214" s="488">
        <f t="shared" si="90"/>
        <v>0.64704399344510277</v>
      </c>
      <c r="AX1214" s="472" t="s">
        <v>80</v>
      </c>
      <c r="AY1214" s="86" t="s">
        <v>72</v>
      </c>
      <c r="AZ1214" s="457" t="s">
        <v>16827</v>
      </c>
      <c r="BA1214" s="81" t="s">
        <v>71</v>
      </c>
      <c r="BB1214" s="81" t="s">
        <v>71</v>
      </c>
    </row>
    <row r="1215" spans="2:54" s="296" customFormat="1" ht="15" customHeight="1" x14ac:dyDescent="0.2">
      <c r="B1215" s="247">
        <v>2023</v>
      </c>
      <c r="C1215" s="81">
        <v>891780111</v>
      </c>
      <c r="D1215" s="82" t="s">
        <v>68</v>
      </c>
      <c r="E1215" s="144" t="s">
        <v>16828</v>
      </c>
      <c r="F1215" s="145" t="s">
        <v>16829</v>
      </c>
      <c r="G1215" s="138">
        <v>0</v>
      </c>
      <c r="H1215" s="145"/>
      <c r="I1215" s="86" t="s">
        <v>78</v>
      </c>
      <c r="J1215" s="81" t="s">
        <v>1527</v>
      </c>
      <c r="K1215" s="141" t="s">
        <v>16830</v>
      </c>
      <c r="L1215" s="567">
        <v>7467000</v>
      </c>
      <c r="M1215" s="81" t="s">
        <v>73</v>
      </c>
      <c r="N1215" s="145"/>
      <c r="O1215" s="145" t="s">
        <v>16831</v>
      </c>
      <c r="P1215" s="144">
        <v>1083023103</v>
      </c>
      <c r="Q1215" s="150">
        <v>1683</v>
      </c>
      <c r="R1215" s="169">
        <v>45142</v>
      </c>
      <c r="S1215" s="252">
        <v>1969350000</v>
      </c>
      <c r="T1215" s="169">
        <v>45183</v>
      </c>
      <c r="U1215" s="566">
        <v>7467000</v>
      </c>
      <c r="V1215" s="86" t="s">
        <v>70</v>
      </c>
      <c r="W1215" s="143">
        <v>36665858</v>
      </c>
      <c r="X1215" s="145" t="s">
        <v>15667</v>
      </c>
      <c r="Y1215" s="145"/>
      <c r="Z1215" s="156">
        <v>45183</v>
      </c>
      <c r="AA1215" s="156">
        <v>45183</v>
      </c>
      <c r="AB1215" s="201" t="s">
        <v>80</v>
      </c>
      <c r="AC1215" s="201">
        <v>45260</v>
      </c>
      <c r="AD1215" s="359">
        <f t="shared" si="92"/>
        <v>77</v>
      </c>
      <c r="AE1215" s="359">
        <v>0</v>
      </c>
      <c r="AF1215" s="571">
        <v>0</v>
      </c>
      <c r="AG1215" s="359">
        <v>0</v>
      </c>
      <c r="AH1215" s="578" t="s">
        <v>80</v>
      </c>
      <c r="AI1215" s="359">
        <f t="shared" si="93"/>
        <v>0</v>
      </c>
      <c r="AJ1215" s="481">
        <v>0</v>
      </c>
      <c r="AK1215" s="570">
        <v>0</v>
      </c>
      <c r="AL1215" s="319" t="s">
        <v>80</v>
      </c>
      <c r="AM1215" s="359">
        <v>0</v>
      </c>
      <c r="AN1215" s="576" t="s">
        <v>80</v>
      </c>
      <c r="AO1215" s="576" t="s">
        <v>80</v>
      </c>
      <c r="AP1215" s="359">
        <f t="shared" si="94"/>
        <v>0</v>
      </c>
      <c r="AQ1215" s="575">
        <f>+L1215+AF1215-AK1215</f>
        <v>7467000</v>
      </c>
      <c r="AR1215" s="319" t="s">
        <v>115</v>
      </c>
      <c r="AS1215" s="481">
        <v>0</v>
      </c>
      <c r="AT1215" s="315" t="s">
        <v>80</v>
      </c>
      <c r="AU1215" s="248">
        <v>4667000</v>
      </c>
      <c r="AV1215" s="573">
        <f t="shared" si="89"/>
        <v>2800000</v>
      </c>
      <c r="AW1215" s="488">
        <f t="shared" si="90"/>
        <v>0.62501674032409271</v>
      </c>
      <c r="AX1215" s="472" t="s">
        <v>80</v>
      </c>
      <c r="AY1215" s="86" t="s">
        <v>72</v>
      </c>
      <c r="AZ1215" s="457" t="s">
        <v>16832</v>
      </c>
      <c r="BA1215" s="81" t="s">
        <v>71</v>
      </c>
      <c r="BB1215" s="81" t="s">
        <v>71</v>
      </c>
    </row>
    <row r="1216" spans="2:54" s="296" customFormat="1" ht="15" customHeight="1" x14ac:dyDescent="0.2">
      <c r="B1216" s="247">
        <v>2023</v>
      </c>
      <c r="C1216" s="81">
        <v>891780111</v>
      </c>
      <c r="D1216" s="82" t="s">
        <v>68</v>
      </c>
      <c r="E1216" s="144" t="s">
        <v>16833</v>
      </c>
      <c r="F1216" s="145" t="s">
        <v>16834</v>
      </c>
      <c r="G1216" s="138">
        <v>0</v>
      </c>
      <c r="H1216" s="145"/>
      <c r="I1216" s="86" t="s">
        <v>78</v>
      </c>
      <c r="J1216" s="81" t="s">
        <v>1527</v>
      </c>
      <c r="K1216" s="141" t="s">
        <v>16835</v>
      </c>
      <c r="L1216" s="567">
        <v>7467000</v>
      </c>
      <c r="M1216" s="81" t="s">
        <v>73</v>
      </c>
      <c r="N1216" s="145"/>
      <c r="O1216" s="145" t="s">
        <v>7865</v>
      </c>
      <c r="P1216" s="144">
        <v>57436179</v>
      </c>
      <c r="Q1216" s="150">
        <v>1683</v>
      </c>
      <c r="R1216" s="169">
        <v>45142</v>
      </c>
      <c r="S1216" s="252">
        <v>1969350000</v>
      </c>
      <c r="T1216" s="169">
        <v>45184</v>
      </c>
      <c r="U1216" s="566">
        <v>7467000</v>
      </c>
      <c r="V1216" s="86" t="s">
        <v>70</v>
      </c>
      <c r="W1216" s="143">
        <v>36665858</v>
      </c>
      <c r="X1216" s="145" t="s">
        <v>15667</v>
      </c>
      <c r="Y1216" s="145"/>
      <c r="Z1216" s="156">
        <v>45184</v>
      </c>
      <c r="AA1216" s="156">
        <v>45184</v>
      </c>
      <c r="AB1216" s="201" t="s">
        <v>80</v>
      </c>
      <c r="AC1216" s="201">
        <v>45260</v>
      </c>
      <c r="AD1216" s="359">
        <f t="shared" si="92"/>
        <v>76</v>
      </c>
      <c r="AE1216" s="359">
        <v>0</v>
      </c>
      <c r="AF1216" s="571">
        <v>0</v>
      </c>
      <c r="AG1216" s="359">
        <v>0</v>
      </c>
      <c r="AH1216" s="578" t="s">
        <v>80</v>
      </c>
      <c r="AI1216" s="359">
        <f t="shared" si="93"/>
        <v>0</v>
      </c>
      <c r="AJ1216" s="481">
        <v>0</v>
      </c>
      <c r="AK1216" s="570">
        <v>0</v>
      </c>
      <c r="AL1216" s="319" t="s">
        <v>80</v>
      </c>
      <c r="AM1216" s="359">
        <v>0</v>
      </c>
      <c r="AN1216" s="576" t="s">
        <v>80</v>
      </c>
      <c r="AO1216" s="576" t="s">
        <v>80</v>
      </c>
      <c r="AP1216" s="359">
        <f t="shared" si="94"/>
        <v>0</v>
      </c>
      <c r="AQ1216" s="575">
        <f>+L1216+AF1216-AK1216</f>
        <v>7467000</v>
      </c>
      <c r="AR1216" s="319" t="s">
        <v>115</v>
      </c>
      <c r="AS1216" s="481">
        <v>0</v>
      </c>
      <c r="AT1216" s="315" t="s">
        <v>80</v>
      </c>
      <c r="AU1216" s="248">
        <v>4667000</v>
      </c>
      <c r="AV1216" s="573">
        <f t="shared" si="89"/>
        <v>2800000</v>
      </c>
      <c r="AW1216" s="488">
        <f t="shared" si="90"/>
        <v>0.62501674032409271</v>
      </c>
      <c r="AX1216" s="472" t="s">
        <v>80</v>
      </c>
      <c r="AY1216" s="86" t="s">
        <v>72</v>
      </c>
      <c r="AZ1216" s="457" t="s">
        <v>16836</v>
      </c>
      <c r="BA1216" s="81" t="s">
        <v>71</v>
      </c>
      <c r="BB1216" s="81" t="s">
        <v>71</v>
      </c>
    </row>
    <row r="1217" spans="2:54" s="296" customFormat="1" ht="15" customHeight="1" x14ac:dyDescent="0.2">
      <c r="B1217" s="247">
        <v>2023</v>
      </c>
      <c r="C1217" s="81">
        <v>891780111</v>
      </c>
      <c r="D1217" s="82" t="s">
        <v>68</v>
      </c>
      <c r="E1217" s="144" t="s">
        <v>16837</v>
      </c>
      <c r="F1217" s="145" t="s">
        <v>16838</v>
      </c>
      <c r="G1217" s="138">
        <v>0</v>
      </c>
      <c r="H1217" s="145"/>
      <c r="I1217" s="86" t="s">
        <v>78</v>
      </c>
      <c r="J1217" s="81" t="s">
        <v>1527</v>
      </c>
      <c r="K1217" s="141" t="s">
        <v>16839</v>
      </c>
      <c r="L1217" s="567">
        <v>8267000</v>
      </c>
      <c r="M1217" s="81" t="s">
        <v>73</v>
      </c>
      <c r="N1217" s="145"/>
      <c r="O1217" s="145" t="s">
        <v>16840</v>
      </c>
      <c r="P1217" s="144">
        <v>36667151</v>
      </c>
      <c r="Q1217" s="150">
        <v>1683</v>
      </c>
      <c r="R1217" s="169">
        <v>45142</v>
      </c>
      <c r="S1217" s="252">
        <v>1969350000</v>
      </c>
      <c r="T1217" s="169">
        <v>45184</v>
      </c>
      <c r="U1217" s="566">
        <v>8267000</v>
      </c>
      <c r="V1217" s="86" t="s">
        <v>70</v>
      </c>
      <c r="W1217" s="143">
        <v>12621405</v>
      </c>
      <c r="X1217" s="145" t="s">
        <v>14334</v>
      </c>
      <c r="Y1217" s="145"/>
      <c r="Z1217" s="156">
        <v>45184</v>
      </c>
      <c r="AA1217" s="156">
        <v>45184</v>
      </c>
      <c r="AB1217" s="201" t="s">
        <v>80</v>
      </c>
      <c r="AC1217" s="201">
        <v>45260</v>
      </c>
      <c r="AD1217" s="359">
        <f t="shared" si="92"/>
        <v>76</v>
      </c>
      <c r="AE1217" s="359">
        <v>0</v>
      </c>
      <c r="AF1217" s="571">
        <v>0</v>
      </c>
      <c r="AG1217" s="359">
        <v>0</v>
      </c>
      <c r="AH1217" s="578" t="s">
        <v>80</v>
      </c>
      <c r="AI1217" s="359">
        <f t="shared" si="93"/>
        <v>0</v>
      </c>
      <c r="AJ1217" s="481">
        <v>0</v>
      </c>
      <c r="AK1217" s="570">
        <v>0</v>
      </c>
      <c r="AL1217" s="319" t="s">
        <v>80</v>
      </c>
      <c r="AM1217" s="359">
        <v>0</v>
      </c>
      <c r="AN1217" s="576" t="s">
        <v>80</v>
      </c>
      <c r="AO1217" s="576" t="s">
        <v>80</v>
      </c>
      <c r="AP1217" s="359">
        <f t="shared" si="94"/>
        <v>0</v>
      </c>
      <c r="AQ1217" s="575">
        <f>+L1217+AF1217-AK1217</f>
        <v>8267000</v>
      </c>
      <c r="AR1217" s="319" t="s">
        <v>115</v>
      </c>
      <c r="AS1217" s="481">
        <v>0</v>
      </c>
      <c r="AT1217" s="315" t="s">
        <v>80</v>
      </c>
      <c r="AU1217" s="248">
        <v>5167000</v>
      </c>
      <c r="AV1217" s="573">
        <f t="shared" si="89"/>
        <v>3100000</v>
      </c>
      <c r="AW1217" s="488">
        <f t="shared" si="90"/>
        <v>0.62501512035805007</v>
      </c>
      <c r="AX1217" s="472" t="s">
        <v>80</v>
      </c>
      <c r="AY1217" s="86" t="s">
        <v>72</v>
      </c>
      <c r="AZ1217" s="457" t="s">
        <v>16841</v>
      </c>
      <c r="BA1217" s="81" t="s">
        <v>71</v>
      </c>
      <c r="BB1217" s="81" t="s">
        <v>71</v>
      </c>
    </row>
    <row r="1218" spans="2:54" s="296" customFormat="1" ht="15" customHeight="1" x14ac:dyDescent="0.2">
      <c r="B1218" s="247">
        <v>2023</v>
      </c>
      <c r="C1218" s="81">
        <v>891780111</v>
      </c>
      <c r="D1218" s="82" t="s">
        <v>68</v>
      </c>
      <c r="E1218" s="144" t="s">
        <v>16842</v>
      </c>
      <c r="F1218" s="145" t="s">
        <v>16843</v>
      </c>
      <c r="G1218" s="138">
        <v>0</v>
      </c>
      <c r="H1218" s="145"/>
      <c r="I1218" s="86" t="s">
        <v>78</v>
      </c>
      <c r="J1218" s="81" t="s">
        <v>1527</v>
      </c>
      <c r="K1218" s="141" t="s">
        <v>16844</v>
      </c>
      <c r="L1218" s="567">
        <v>7654000</v>
      </c>
      <c r="M1218" s="81" t="s">
        <v>73</v>
      </c>
      <c r="N1218" s="145"/>
      <c r="O1218" s="145" t="s">
        <v>2154</v>
      </c>
      <c r="P1218" s="144">
        <v>1082372495</v>
      </c>
      <c r="Q1218" s="150">
        <v>1683</v>
      </c>
      <c r="R1218" s="169">
        <v>45142</v>
      </c>
      <c r="S1218" s="252">
        <v>1969350000</v>
      </c>
      <c r="T1218" s="169">
        <v>45187</v>
      </c>
      <c r="U1218" s="566">
        <v>7654000</v>
      </c>
      <c r="V1218" s="86" t="s">
        <v>70</v>
      </c>
      <c r="W1218" s="143">
        <v>85471791</v>
      </c>
      <c r="X1218" s="145" t="s">
        <v>12429</v>
      </c>
      <c r="Y1218" s="145"/>
      <c r="Z1218" s="156">
        <v>45187</v>
      </c>
      <c r="AA1218" s="156">
        <v>45187</v>
      </c>
      <c r="AB1218" s="201" t="s">
        <v>80</v>
      </c>
      <c r="AC1218" s="201">
        <v>45260</v>
      </c>
      <c r="AD1218" s="359">
        <f t="shared" si="92"/>
        <v>73</v>
      </c>
      <c r="AE1218" s="359">
        <v>0</v>
      </c>
      <c r="AF1218" s="571">
        <v>0</v>
      </c>
      <c r="AG1218" s="359">
        <v>0</v>
      </c>
      <c r="AH1218" s="578" t="s">
        <v>80</v>
      </c>
      <c r="AI1218" s="359">
        <f t="shared" si="93"/>
        <v>0</v>
      </c>
      <c r="AJ1218" s="481">
        <v>0</v>
      </c>
      <c r="AK1218" s="570">
        <v>0</v>
      </c>
      <c r="AL1218" s="319" t="s">
        <v>80</v>
      </c>
      <c r="AM1218" s="359">
        <v>0</v>
      </c>
      <c r="AN1218" s="576" t="s">
        <v>80</v>
      </c>
      <c r="AO1218" s="576" t="s">
        <v>80</v>
      </c>
      <c r="AP1218" s="359">
        <f t="shared" si="94"/>
        <v>0</v>
      </c>
      <c r="AQ1218" s="575">
        <f>+L1218+AF1218-AK1218</f>
        <v>7654000</v>
      </c>
      <c r="AR1218" s="319" t="s">
        <v>115</v>
      </c>
      <c r="AS1218" s="481">
        <v>0</v>
      </c>
      <c r="AT1218" s="315" t="s">
        <v>80</v>
      </c>
      <c r="AU1218" s="248">
        <v>4854000</v>
      </c>
      <c r="AV1218" s="573">
        <f t="shared" si="89"/>
        <v>2800000</v>
      </c>
      <c r="AW1218" s="488">
        <f t="shared" si="90"/>
        <v>0.63417820747321663</v>
      </c>
      <c r="AX1218" s="472" t="s">
        <v>80</v>
      </c>
      <c r="AY1218" s="86" t="s">
        <v>72</v>
      </c>
      <c r="AZ1218" s="457" t="s">
        <v>16845</v>
      </c>
      <c r="BA1218" s="81" t="s">
        <v>71</v>
      </c>
      <c r="BB1218" s="81" t="s">
        <v>71</v>
      </c>
    </row>
    <row r="1219" spans="2:54" s="296" customFormat="1" ht="15" customHeight="1" x14ac:dyDescent="0.2">
      <c r="B1219" s="247">
        <v>2023</v>
      </c>
      <c r="C1219" s="81">
        <v>891780111</v>
      </c>
      <c r="D1219" s="82" t="s">
        <v>68</v>
      </c>
      <c r="E1219" s="144" t="s">
        <v>16846</v>
      </c>
      <c r="F1219" s="145" t="s">
        <v>16847</v>
      </c>
      <c r="G1219" s="138">
        <v>0</v>
      </c>
      <c r="H1219" s="145"/>
      <c r="I1219" s="86" t="s">
        <v>78</v>
      </c>
      <c r="J1219" s="81" t="s">
        <v>1527</v>
      </c>
      <c r="K1219" s="141" t="s">
        <v>16848</v>
      </c>
      <c r="L1219" s="567">
        <v>7084000</v>
      </c>
      <c r="M1219" s="81" t="s">
        <v>73</v>
      </c>
      <c r="N1219" s="145"/>
      <c r="O1219" s="145" t="s">
        <v>16849</v>
      </c>
      <c r="P1219" s="144">
        <v>1082903448</v>
      </c>
      <c r="Q1219" s="150">
        <v>1683</v>
      </c>
      <c r="R1219" s="169">
        <v>45142</v>
      </c>
      <c r="S1219" s="252">
        <v>1969350000</v>
      </c>
      <c r="T1219" s="169">
        <v>45188</v>
      </c>
      <c r="U1219" s="566">
        <v>7084000</v>
      </c>
      <c r="V1219" s="86" t="s">
        <v>70</v>
      </c>
      <c r="W1219" s="150">
        <v>85465146</v>
      </c>
      <c r="X1219" s="145" t="s">
        <v>11756</v>
      </c>
      <c r="Y1219" s="145"/>
      <c r="Z1219" s="156">
        <v>45188</v>
      </c>
      <c r="AA1219" s="156">
        <v>45188</v>
      </c>
      <c r="AB1219" s="201" t="s">
        <v>80</v>
      </c>
      <c r="AC1219" s="201">
        <v>45260</v>
      </c>
      <c r="AD1219" s="359">
        <f t="shared" si="92"/>
        <v>72</v>
      </c>
      <c r="AE1219" s="359">
        <v>0</v>
      </c>
      <c r="AF1219" s="571">
        <v>0</v>
      </c>
      <c r="AG1219" s="359">
        <v>0</v>
      </c>
      <c r="AH1219" s="578" t="s">
        <v>80</v>
      </c>
      <c r="AI1219" s="359">
        <f t="shared" si="93"/>
        <v>0</v>
      </c>
      <c r="AJ1219" s="481">
        <v>0</v>
      </c>
      <c r="AK1219" s="570">
        <v>0</v>
      </c>
      <c r="AL1219" s="319" t="s">
        <v>80</v>
      </c>
      <c r="AM1219" s="359">
        <v>0</v>
      </c>
      <c r="AN1219" s="576" t="s">
        <v>80</v>
      </c>
      <c r="AO1219" s="576" t="s">
        <v>80</v>
      </c>
      <c r="AP1219" s="359">
        <f t="shared" si="94"/>
        <v>0</v>
      </c>
      <c r="AQ1219" s="575">
        <f>+L1219+AF1219-AK1219</f>
        <v>7084000</v>
      </c>
      <c r="AR1219" s="319" t="s">
        <v>115</v>
      </c>
      <c r="AS1219" s="481">
        <v>0</v>
      </c>
      <c r="AT1219" s="315" t="s">
        <v>80</v>
      </c>
      <c r="AU1219" s="248">
        <v>4584000</v>
      </c>
      <c r="AV1219" s="573">
        <f t="shared" si="89"/>
        <v>2500000</v>
      </c>
      <c r="AW1219" s="488">
        <f t="shared" si="90"/>
        <v>0.64709203839638618</v>
      </c>
      <c r="AX1219" s="472" t="s">
        <v>80</v>
      </c>
      <c r="AY1219" s="86" t="s">
        <v>72</v>
      </c>
      <c r="AZ1219" s="457" t="s">
        <v>16850</v>
      </c>
      <c r="BA1219" s="81" t="s">
        <v>71</v>
      </c>
      <c r="BB1219" s="81" t="s">
        <v>71</v>
      </c>
    </row>
    <row r="1220" spans="2:54" s="296" customFormat="1" ht="15" customHeight="1" x14ac:dyDescent="0.2">
      <c r="B1220" s="247">
        <v>2023</v>
      </c>
      <c r="C1220" s="81">
        <v>891780111</v>
      </c>
      <c r="D1220" s="82" t="s">
        <v>68</v>
      </c>
      <c r="E1220" s="144" t="s">
        <v>16851</v>
      </c>
      <c r="F1220" s="145" t="s">
        <v>16852</v>
      </c>
      <c r="G1220" s="138">
        <v>0</v>
      </c>
      <c r="H1220" s="145"/>
      <c r="I1220" s="86" t="s">
        <v>78</v>
      </c>
      <c r="J1220" s="81" t="s">
        <v>1527</v>
      </c>
      <c r="K1220" s="141" t="s">
        <v>16853</v>
      </c>
      <c r="L1220" s="567">
        <v>7093000</v>
      </c>
      <c r="M1220" s="81" t="s">
        <v>73</v>
      </c>
      <c r="N1220" s="145"/>
      <c r="O1220" s="145" t="s">
        <v>16854</v>
      </c>
      <c r="P1220" s="144">
        <v>1004371803</v>
      </c>
      <c r="Q1220" s="150">
        <v>1683</v>
      </c>
      <c r="R1220" s="169">
        <v>45142</v>
      </c>
      <c r="S1220" s="252">
        <v>1969350000</v>
      </c>
      <c r="T1220" s="169">
        <v>45189</v>
      </c>
      <c r="U1220" s="566">
        <v>7093000</v>
      </c>
      <c r="V1220" s="86" t="s">
        <v>70</v>
      </c>
      <c r="W1220" s="150">
        <v>57428039</v>
      </c>
      <c r="X1220" s="145" t="s">
        <v>16353</v>
      </c>
      <c r="Y1220" s="145"/>
      <c r="Z1220" s="156">
        <v>45189</v>
      </c>
      <c r="AA1220" s="156">
        <v>45189</v>
      </c>
      <c r="AB1220" s="201" t="s">
        <v>80</v>
      </c>
      <c r="AC1220" s="201">
        <v>45260</v>
      </c>
      <c r="AD1220" s="359">
        <f t="shared" si="92"/>
        <v>71</v>
      </c>
      <c r="AE1220" s="359">
        <v>0</v>
      </c>
      <c r="AF1220" s="571">
        <v>0</v>
      </c>
      <c r="AG1220" s="359">
        <v>0</v>
      </c>
      <c r="AH1220" s="578" t="s">
        <v>80</v>
      </c>
      <c r="AI1220" s="359">
        <f t="shared" si="93"/>
        <v>0</v>
      </c>
      <c r="AJ1220" s="481">
        <v>0</v>
      </c>
      <c r="AK1220" s="570">
        <v>0</v>
      </c>
      <c r="AL1220" s="319" t="s">
        <v>80</v>
      </c>
      <c r="AM1220" s="359">
        <v>0</v>
      </c>
      <c r="AN1220" s="576" t="s">
        <v>80</v>
      </c>
      <c r="AO1220" s="576" t="s">
        <v>80</v>
      </c>
      <c r="AP1220" s="359">
        <f t="shared" si="94"/>
        <v>0</v>
      </c>
      <c r="AQ1220" s="575">
        <f>+L1220+AF1220-AK1220</f>
        <v>7093000</v>
      </c>
      <c r="AR1220" s="319" t="s">
        <v>115</v>
      </c>
      <c r="AS1220" s="481">
        <v>0</v>
      </c>
      <c r="AT1220" s="315" t="s">
        <v>80</v>
      </c>
      <c r="AU1220" s="248">
        <v>4293000</v>
      </c>
      <c r="AV1220" s="573">
        <f t="shared" si="89"/>
        <v>2800000</v>
      </c>
      <c r="AW1220" s="488">
        <f t="shared" si="90"/>
        <v>0.60524460735936836</v>
      </c>
      <c r="AX1220" s="472" t="s">
        <v>80</v>
      </c>
      <c r="AY1220" s="86" t="s">
        <v>72</v>
      </c>
      <c r="AZ1220" s="457" t="s">
        <v>16855</v>
      </c>
      <c r="BA1220" s="81" t="s">
        <v>71</v>
      </c>
      <c r="BB1220" s="81" t="s">
        <v>71</v>
      </c>
    </row>
    <row r="1221" spans="2:54" s="296" customFormat="1" ht="15" customHeight="1" x14ac:dyDescent="0.2">
      <c r="B1221" s="247">
        <v>2023</v>
      </c>
      <c r="C1221" s="81">
        <v>891780111</v>
      </c>
      <c r="D1221" s="82" t="s">
        <v>68</v>
      </c>
      <c r="E1221" s="144" t="s">
        <v>16856</v>
      </c>
      <c r="F1221" s="145" t="s">
        <v>16857</v>
      </c>
      <c r="G1221" s="138">
        <v>0</v>
      </c>
      <c r="H1221" s="145"/>
      <c r="I1221" s="86" t="s">
        <v>78</v>
      </c>
      <c r="J1221" s="81" t="s">
        <v>1527</v>
      </c>
      <c r="K1221" s="141" t="s">
        <v>16858</v>
      </c>
      <c r="L1221" s="567">
        <v>7233000</v>
      </c>
      <c r="M1221" s="81" t="s">
        <v>73</v>
      </c>
      <c r="N1221" s="145"/>
      <c r="O1221" s="145" t="s">
        <v>11466</v>
      </c>
      <c r="P1221" s="144">
        <v>1045726836</v>
      </c>
      <c r="Q1221" s="150">
        <v>1683</v>
      </c>
      <c r="R1221" s="169">
        <v>45142</v>
      </c>
      <c r="S1221" s="252">
        <v>1969350000</v>
      </c>
      <c r="T1221" s="169">
        <v>45190</v>
      </c>
      <c r="U1221" s="566">
        <v>7233000</v>
      </c>
      <c r="V1221" s="86" t="s">
        <v>70</v>
      </c>
      <c r="W1221" s="143">
        <v>12621405</v>
      </c>
      <c r="X1221" s="145" t="s">
        <v>14334</v>
      </c>
      <c r="Y1221" s="145"/>
      <c r="Z1221" s="156">
        <v>45190</v>
      </c>
      <c r="AA1221" s="156">
        <v>45190</v>
      </c>
      <c r="AB1221" s="201" t="s">
        <v>80</v>
      </c>
      <c r="AC1221" s="201">
        <v>45260</v>
      </c>
      <c r="AD1221" s="359">
        <f t="shared" si="92"/>
        <v>70</v>
      </c>
      <c r="AE1221" s="359">
        <v>0</v>
      </c>
      <c r="AF1221" s="571">
        <v>0</v>
      </c>
      <c r="AG1221" s="359">
        <v>0</v>
      </c>
      <c r="AH1221" s="578" t="s">
        <v>80</v>
      </c>
      <c r="AI1221" s="359">
        <f t="shared" si="93"/>
        <v>0</v>
      </c>
      <c r="AJ1221" s="481">
        <v>0</v>
      </c>
      <c r="AK1221" s="570">
        <v>0</v>
      </c>
      <c r="AL1221" s="319" t="s">
        <v>80</v>
      </c>
      <c r="AM1221" s="359">
        <v>0</v>
      </c>
      <c r="AN1221" s="576" t="s">
        <v>80</v>
      </c>
      <c r="AO1221" s="576" t="s">
        <v>80</v>
      </c>
      <c r="AP1221" s="359">
        <f t="shared" si="94"/>
        <v>0</v>
      </c>
      <c r="AQ1221" s="575">
        <f>+L1221+AF1221-AK1221</f>
        <v>7233000</v>
      </c>
      <c r="AR1221" s="319" t="s">
        <v>115</v>
      </c>
      <c r="AS1221" s="481">
        <v>0</v>
      </c>
      <c r="AT1221" s="315" t="s">
        <v>80</v>
      </c>
      <c r="AU1221" s="248">
        <v>4133000</v>
      </c>
      <c r="AV1221" s="573">
        <f t="shared" si="89"/>
        <v>3100000</v>
      </c>
      <c r="AW1221" s="488">
        <f t="shared" si="90"/>
        <v>0.57140882068298082</v>
      </c>
      <c r="AX1221" s="472" t="s">
        <v>80</v>
      </c>
      <c r="AY1221" s="86" t="s">
        <v>72</v>
      </c>
      <c r="AZ1221" s="457" t="s">
        <v>16859</v>
      </c>
      <c r="BA1221" s="81" t="s">
        <v>71</v>
      </c>
      <c r="BB1221" s="81" t="s">
        <v>71</v>
      </c>
    </row>
    <row r="1222" spans="2:54" s="296" customFormat="1" ht="15" customHeight="1" x14ac:dyDescent="0.2">
      <c r="B1222" s="247">
        <v>2023</v>
      </c>
      <c r="C1222" s="81">
        <v>891780111</v>
      </c>
      <c r="D1222" s="82" t="s">
        <v>68</v>
      </c>
      <c r="E1222" s="144" t="s">
        <v>16860</v>
      </c>
      <c r="F1222" s="145" t="s">
        <v>16861</v>
      </c>
      <c r="G1222" s="138">
        <v>0</v>
      </c>
      <c r="H1222" s="145"/>
      <c r="I1222" s="86" t="s">
        <v>78</v>
      </c>
      <c r="J1222" s="81" t="s">
        <v>1527</v>
      </c>
      <c r="K1222" s="141" t="s">
        <v>16862</v>
      </c>
      <c r="L1222" s="567">
        <v>6533000</v>
      </c>
      <c r="M1222" s="81" t="s">
        <v>73</v>
      </c>
      <c r="N1222" s="145"/>
      <c r="O1222" s="145" t="s">
        <v>16863</v>
      </c>
      <c r="P1222" s="144">
        <v>1083033427</v>
      </c>
      <c r="Q1222" s="150">
        <v>1683</v>
      </c>
      <c r="R1222" s="169">
        <v>45142</v>
      </c>
      <c r="S1222" s="252">
        <v>1969350000</v>
      </c>
      <c r="T1222" s="169">
        <v>45191</v>
      </c>
      <c r="U1222" s="566">
        <v>6533000</v>
      </c>
      <c r="V1222" s="86" t="s">
        <v>70</v>
      </c>
      <c r="W1222" s="143">
        <v>36564011</v>
      </c>
      <c r="X1222" s="145" t="s">
        <v>9795</v>
      </c>
      <c r="Y1222" s="145"/>
      <c r="Z1222" s="156">
        <v>45191</v>
      </c>
      <c r="AA1222" s="156">
        <v>45191</v>
      </c>
      <c r="AB1222" s="201" t="s">
        <v>80</v>
      </c>
      <c r="AC1222" s="201">
        <v>45260</v>
      </c>
      <c r="AD1222" s="359">
        <f t="shared" si="92"/>
        <v>69</v>
      </c>
      <c r="AE1222" s="359">
        <v>0</v>
      </c>
      <c r="AF1222" s="571">
        <v>0</v>
      </c>
      <c r="AG1222" s="359">
        <v>0</v>
      </c>
      <c r="AH1222" s="578" t="s">
        <v>80</v>
      </c>
      <c r="AI1222" s="359">
        <f t="shared" si="93"/>
        <v>0</v>
      </c>
      <c r="AJ1222" s="481">
        <v>0</v>
      </c>
      <c r="AK1222" s="570">
        <v>0</v>
      </c>
      <c r="AL1222" s="319" t="s">
        <v>80</v>
      </c>
      <c r="AM1222" s="359">
        <v>0</v>
      </c>
      <c r="AN1222" s="576" t="s">
        <v>80</v>
      </c>
      <c r="AO1222" s="576" t="s">
        <v>80</v>
      </c>
      <c r="AP1222" s="359">
        <f t="shared" si="94"/>
        <v>0</v>
      </c>
      <c r="AQ1222" s="575">
        <f>+L1222+AF1222-AK1222</f>
        <v>6533000</v>
      </c>
      <c r="AR1222" s="319" t="s">
        <v>115</v>
      </c>
      <c r="AS1222" s="481">
        <v>0</v>
      </c>
      <c r="AT1222" s="315" t="s">
        <v>80</v>
      </c>
      <c r="AU1222" s="248">
        <v>3733000</v>
      </c>
      <c r="AV1222" s="573">
        <f t="shared" si="89"/>
        <v>2800000</v>
      </c>
      <c r="AW1222" s="488">
        <f t="shared" si="90"/>
        <v>0.57140670442369512</v>
      </c>
      <c r="AX1222" s="472" t="s">
        <v>80</v>
      </c>
      <c r="AY1222" s="86" t="s">
        <v>72</v>
      </c>
      <c r="AZ1222" s="457" t="s">
        <v>16864</v>
      </c>
      <c r="BA1222" s="81" t="s">
        <v>71</v>
      </c>
      <c r="BB1222" s="81" t="s">
        <v>71</v>
      </c>
    </row>
    <row r="1223" spans="2:54" s="296" customFormat="1" ht="15" customHeight="1" x14ac:dyDescent="0.2">
      <c r="B1223" s="247">
        <v>2023</v>
      </c>
      <c r="C1223" s="81">
        <v>891780111</v>
      </c>
      <c r="D1223" s="82" t="s">
        <v>68</v>
      </c>
      <c r="E1223" s="144" t="s">
        <v>16865</v>
      </c>
      <c r="F1223" s="145" t="s">
        <v>16866</v>
      </c>
      <c r="G1223" s="138">
        <v>0</v>
      </c>
      <c r="H1223" s="145"/>
      <c r="I1223" s="86" t="s">
        <v>78</v>
      </c>
      <c r="J1223" s="81" t="s">
        <v>1527</v>
      </c>
      <c r="K1223" s="141" t="s">
        <v>16853</v>
      </c>
      <c r="L1223" s="567">
        <v>7093000</v>
      </c>
      <c r="M1223" s="81" t="s">
        <v>73</v>
      </c>
      <c r="N1223" s="145"/>
      <c r="O1223" s="145" t="s">
        <v>16867</v>
      </c>
      <c r="P1223" s="144">
        <v>1005583699</v>
      </c>
      <c r="Q1223" s="150">
        <v>1683</v>
      </c>
      <c r="R1223" s="169">
        <v>45142</v>
      </c>
      <c r="S1223" s="252">
        <v>1969350000</v>
      </c>
      <c r="T1223" s="169">
        <v>45191</v>
      </c>
      <c r="U1223" s="566">
        <v>7093000</v>
      </c>
      <c r="V1223" s="86" t="s">
        <v>70</v>
      </c>
      <c r="W1223" s="150">
        <v>57428039</v>
      </c>
      <c r="X1223" s="145" t="s">
        <v>16353</v>
      </c>
      <c r="Y1223" s="145"/>
      <c r="Z1223" s="156">
        <v>45191</v>
      </c>
      <c r="AA1223" s="156">
        <v>45191</v>
      </c>
      <c r="AB1223" s="201" t="s">
        <v>80</v>
      </c>
      <c r="AC1223" s="201">
        <v>45260</v>
      </c>
      <c r="AD1223" s="359">
        <f t="shared" si="92"/>
        <v>69</v>
      </c>
      <c r="AE1223" s="359">
        <v>0</v>
      </c>
      <c r="AF1223" s="571">
        <v>0</v>
      </c>
      <c r="AG1223" s="359">
        <v>0</v>
      </c>
      <c r="AH1223" s="578" t="s">
        <v>80</v>
      </c>
      <c r="AI1223" s="359">
        <f t="shared" si="93"/>
        <v>0</v>
      </c>
      <c r="AJ1223" s="481">
        <v>0</v>
      </c>
      <c r="AK1223" s="570">
        <v>0</v>
      </c>
      <c r="AL1223" s="319" t="s">
        <v>80</v>
      </c>
      <c r="AM1223" s="359">
        <v>0</v>
      </c>
      <c r="AN1223" s="576" t="s">
        <v>80</v>
      </c>
      <c r="AO1223" s="576" t="s">
        <v>80</v>
      </c>
      <c r="AP1223" s="359">
        <f t="shared" si="94"/>
        <v>0</v>
      </c>
      <c r="AQ1223" s="575">
        <f>+L1223+AF1223-AK1223</f>
        <v>7093000</v>
      </c>
      <c r="AR1223" s="319" t="s">
        <v>115</v>
      </c>
      <c r="AS1223" s="481">
        <v>0</v>
      </c>
      <c r="AT1223" s="315" t="s">
        <v>80</v>
      </c>
      <c r="AU1223" s="248">
        <v>4293000</v>
      </c>
      <c r="AV1223" s="573">
        <f t="shared" ref="AV1223:AV1240" si="95">AQ1223-AU1223</f>
        <v>2800000</v>
      </c>
      <c r="AW1223" s="488">
        <f t="shared" ref="AW1223:AW1240" si="96">+AU1223/AQ1223</f>
        <v>0.60524460735936836</v>
      </c>
      <c r="AX1223" s="472" t="s">
        <v>80</v>
      </c>
      <c r="AY1223" s="86" t="s">
        <v>72</v>
      </c>
      <c r="AZ1223" s="457" t="s">
        <v>16868</v>
      </c>
      <c r="BA1223" s="81" t="s">
        <v>71</v>
      </c>
      <c r="BB1223" s="81" t="s">
        <v>71</v>
      </c>
    </row>
    <row r="1224" spans="2:54" s="296" customFormat="1" ht="15" customHeight="1" x14ac:dyDescent="0.2">
      <c r="B1224" s="247">
        <v>2023</v>
      </c>
      <c r="C1224" s="81">
        <v>891780111</v>
      </c>
      <c r="D1224" s="82" t="s">
        <v>68</v>
      </c>
      <c r="E1224" s="144" t="s">
        <v>16869</v>
      </c>
      <c r="F1224" s="145" t="s">
        <v>16870</v>
      </c>
      <c r="G1224" s="138">
        <v>0</v>
      </c>
      <c r="H1224" s="145"/>
      <c r="I1224" s="86" t="s">
        <v>78</v>
      </c>
      <c r="J1224" s="81" t="s">
        <v>1527</v>
      </c>
      <c r="K1224" s="141" t="s">
        <v>16871</v>
      </c>
      <c r="L1224" s="567">
        <v>8273000</v>
      </c>
      <c r="M1224" s="81" t="s">
        <v>73</v>
      </c>
      <c r="N1224" s="145"/>
      <c r="O1224" s="145" t="s">
        <v>16872</v>
      </c>
      <c r="P1224" s="144">
        <v>72292489</v>
      </c>
      <c r="Q1224" s="150">
        <v>1683</v>
      </c>
      <c r="R1224" s="169">
        <v>45142</v>
      </c>
      <c r="S1224" s="252">
        <v>1969350000</v>
      </c>
      <c r="T1224" s="169">
        <v>45194</v>
      </c>
      <c r="U1224" s="566">
        <v>8273000</v>
      </c>
      <c r="V1224" s="86" t="s">
        <v>70</v>
      </c>
      <c r="W1224" s="143">
        <v>12621405</v>
      </c>
      <c r="X1224" s="145" t="s">
        <v>14334</v>
      </c>
      <c r="Y1224" s="145"/>
      <c r="Z1224" s="156">
        <v>45194</v>
      </c>
      <c r="AA1224" s="156">
        <v>45194</v>
      </c>
      <c r="AB1224" s="201" t="s">
        <v>80</v>
      </c>
      <c r="AC1224" s="201">
        <v>45260</v>
      </c>
      <c r="AD1224" s="359">
        <f t="shared" si="92"/>
        <v>66</v>
      </c>
      <c r="AE1224" s="359">
        <v>0</v>
      </c>
      <c r="AF1224" s="571">
        <v>0</v>
      </c>
      <c r="AG1224" s="359">
        <v>0</v>
      </c>
      <c r="AH1224" s="578" t="s">
        <v>80</v>
      </c>
      <c r="AI1224" s="359">
        <f t="shared" si="93"/>
        <v>0</v>
      </c>
      <c r="AJ1224" s="481">
        <v>0</v>
      </c>
      <c r="AK1224" s="570">
        <v>0</v>
      </c>
      <c r="AL1224" s="319" t="s">
        <v>80</v>
      </c>
      <c r="AM1224" s="359">
        <v>0</v>
      </c>
      <c r="AN1224" s="576" t="s">
        <v>80</v>
      </c>
      <c r="AO1224" s="576" t="s">
        <v>80</v>
      </c>
      <c r="AP1224" s="359">
        <f t="shared" si="94"/>
        <v>0</v>
      </c>
      <c r="AQ1224" s="575">
        <f>+L1224+AF1224-AK1224</f>
        <v>8273000</v>
      </c>
      <c r="AR1224" s="319" t="s">
        <v>115</v>
      </c>
      <c r="AS1224" s="481">
        <v>0</v>
      </c>
      <c r="AT1224" s="315" t="s">
        <v>80</v>
      </c>
      <c r="AU1224" s="248">
        <v>4873000</v>
      </c>
      <c r="AV1224" s="573">
        <f t="shared" si="95"/>
        <v>3400000</v>
      </c>
      <c r="AW1224" s="488">
        <f t="shared" si="96"/>
        <v>0.58902453765260487</v>
      </c>
      <c r="AX1224" s="472" t="s">
        <v>80</v>
      </c>
      <c r="AY1224" s="86" t="s">
        <v>72</v>
      </c>
      <c r="AZ1224" s="457" t="s">
        <v>16873</v>
      </c>
      <c r="BA1224" s="81" t="s">
        <v>71</v>
      </c>
      <c r="BB1224" s="81" t="s">
        <v>71</v>
      </c>
    </row>
    <row r="1225" spans="2:54" s="297" customFormat="1" ht="15" customHeight="1" x14ac:dyDescent="0.2">
      <c r="B1225" s="316">
        <v>2023</v>
      </c>
      <c r="C1225" s="317">
        <v>891780111</v>
      </c>
      <c r="D1225" s="318" t="s">
        <v>68</v>
      </c>
      <c r="E1225" s="484" t="s">
        <v>16874</v>
      </c>
      <c r="F1225" s="480" t="s">
        <v>16875</v>
      </c>
      <c r="G1225" s="568">
        <v>0</v>
      </c>
      <c r="H1225" s="480"/>
      <c r="I1225" s="319" t="s">
        <v>78</v>
      </c>
      <c r="J1225" s="317" t="s">
        <v>1527</v>
      </c>
      <c r="K1225" s="569" t="s">
        <v>16876</v>
      </c>
      <c r="L1225" s="571">
        <v>5600000</v>
      </c>
      <c r="M1225" s="317" t="s">
        <v>73</v>
      </c>
      <c r="N1225" s="480"/>
      <c r="O1225" s="480" t="s">
        <v>16877</v>
      </c>
      <c r="P1225" s="484">
        <v>1235538810</v>
      </c>
      <c r="Q1225" s="359">
        <v>1683</v>
      </c>
      <c r="R1225" s="576">
        <v>45142</v>
      </c>
      <c r="S1225" s="575">
        <v>1969350000</v>
      </c>
      <c r="T1225" s="576">
        <v>45203</v>
      </c>
      <c r="U1225" s="577">
        <v>5600000</v>
      </c>
      <c r="V1225" s="319" t="s">
        <v>70</v>
      </c>
      <c r="W1225" s="481">
        <v>72221403</v>
      </c>
      <c r="X1225" s="480" t="s">
        <v>12743</v>
      </c>
      <c r="Y1225" s="480"/>
      <c r="Z1225" s="578">
        <v>45203</v>
      </c>
      <c r="AA1225" s="578">
        <v>45203</v>
      </c>
      <c r="AB1225" s="472" t="s">
        <v>80</v>
      </c>
      <c r="AC1225" s="472">
        <v>45260</v>
      </c>
      <c r="AD1225" s="359">
        <f t="shared" si="92"/>
        <v>57</v>
      </c>
      <c r="AE1225" s="359">
        <v>0</v>
      </c>
      <c r="AF1225" s="571">
        <v>0</v>
      </c>
      <c r="AG1225" s="359">
        <v>0</v>
      </c>
      <c r="AH1225" s="578" t="s">
        <v>80</v>
      </c>
      <c r="AI1225" s="359">
        <f t="shared" si="93"/>
        <v>0</v>
      </c>
      <c r="AJ1225" s="481">
        <v>0</v>
      </c>
      <c r="AK1225" s="570">
        <v>0</v>
      </c>
      <c r="AL1225" s="319" t="s">
        <v>80</v>
      </c>
      <c r="AM1225" s="359">
        <v>0</v>
      </c>
      <c r="AN1225" s="576" t="s">
        <v>80</v>
      </c>
      <c r="AO1225" s="576" t="s">
        <v>80</v>
      </c>
      <c r="AP1225" s="359">
        <f t="shared" si="94"/>
        <v>0</v>
      </c>
      <c r="AQ1225" s="575">
        <f>+L1225+AF1225-AK1225</f>
        <v>5600000</v>
      </c>
      <c r="AR1225" s="319" t="s">
        <v>115</v>
      </c>
      <c r="AS1225" s="481">
        <v>0</v>
      </c>
      <c r="AT1225" s="315" t="s">
        <v>80</v>
      </c>
      <c r="AU1225" s="570">
        <v>2800000</v>
      </c>
      <c r="AV1225" s="573">
        <f t="shared" si="95"/>
        <v>2800000</v>
      </c>
      <c r="AW1225" s="488">
        <f t="shared" si="96"/>
        <v>0.5</v>
      </c>
      <c r="AX1225" s="472" t="s">
        <v>80</v>
      </c>
      <c r="AY1225" s="86" t="s">
        <v>72</v>
      </c>
      <c r="AZ1225" s="561" t="s">
        <v>16878</v>
      </c>
      <c r="BA1225" s="317" t="s">
        <v>71</v>
      </c>
      <c r="BB1225" s="317" t="s">
        <v>71</v>
      </c>
    </row>
    <row r="1226" spans="2:54" s="296" customFormat="1" ht="15" customHeight="1" x14ac:dyDescent="0.2">
      <c r="B1226" s="247">
        <v>2023</v>
      </c>
      <c r="C1226" s="81">
        <v>891780111</v>
      </c>
      <c r="D1226" s="82" t="s">
        <v>68</v>
      </c>
      <c r="E1226" s="144" t="s">
        <v>16879</v>
      </c>
      <c r="F1226" s="145" t="s">
        <v>16880</v>
      </c>
      <c r="G1226" s="138">
        <v>0</v>
      </c>
      <c r="H1226" s="145"/>
      <c r="I1226" s="86" t="s">
        <v>78</v>
      </c>
      <c r="J1226" s="81" t="s">
        <v>1527</v>
      </c>
      <c r="K1226" s="141" t="s">
        <v>16881</v>
      </c>
      <c r="L1226" s="567">
        <v>5600000</v>
      </c>
      <c r="M1226" s="81" t="s">
        <v>73</v>
      </c>
      <c r="N1226" s="145"/>
      <c r="O1226" s="145" t="s">
        <v>16882</v>
      </c>
      <c r="P1226" s="144">
        <v>1065817521</v>
      </c>
      <c r="Q1226" s="150">
        <v>1683</v>
      </c>
      <c r="R1226" s="169">
        <v>45142</v>
      </c>
      <c r="S1226" s="252">
        <v>1969350000</v>
      </c>
      <c r="T1226" s="169">
        <v>45203</v>
      </c>
      <c r="U1226" s="566">
        <v>5600000</v>
      </c>
      <c r="V1226" s="86" t="s">
        <v>70</v>
      </c>
      <c r="W1226" s="143">
        <v>85471791</v>
      </c>
      <c r="X1226" s="145" t="s">
        <v>12429</v>
      </c>
      <c r="Y1226" s="145"/>
      <c r="Z1226" s="578">
        <v>45203</v>
      </c>
      <c r="AA1226" s="578">
        <v>45203</v>
      </c>
      <c r="AB1226" s="201" t="s">
        <v>80</v>
      </c>
      <c r="AC1226" s="201">
        <v>45260</v>
      </c>
      <c r="AD1226" s="359">
        <f t="shared" si="92"/>
        <v>57</v>
      </c>
      <c r="AE1226" s="359">
        <v>0</v>
      </c>
      <c r="AF1226" s="571">
        <v>0</v>
      </c>
      <c r="AG1226" s="359">
        <v>0</v>
      </c>
      <c r="AH1226" s="578" t="s">
        <v>80</v>
      </c>
      <c r="AI1226" s="359">
        <f t="shared" si="93"/>
        <v>0</v>
      </c>
      <c r="AJ1226" s="481">
        <v>0</v>
      </c>
      <c r="AK1226" s="570">
        <v>0</v>
      </c>
      <c r="AL1226" s="319" t="s">
        <v>80</v>
      </c>
      <c r="AM1226" s="359">
        <v>0</v>
      </c>
      <c r="AN1226" s="576" t="s">
        <v>80</v>
      </c>
      <c r="AO1226" s="576" t="s">
        <v>80</v>
      </c>
      <c r="AP1226" s="359">
        <f t="shared" si="94"/>
        <v>0</v>
      </c>
      <c r="AQ1226" s="575">
        <f>+L1226+AF1226-AK1226</f>
        <v>5600000</v>
      </c>
      <c r="AR1226" s="319" t="s">
        <v>115</v>
      </c>
      <c r="AS1226" s="481">
        <v>0</v>
      </c>
      <c r="AT1226" s="315" t="s">
        <v>80</v>
      </c>
      <c r="AU1226" s="248">
        <v>2800000</v>
      </c>
      <c r="AV1226" s="573">
        <f t="shared" si="95"/>
        <v>2800000</v>
      </c>
      <c r="AW1226" s="488">
        <f t="shared" si="96"/>
        <v>0.5</v>
      </c>
      <c r="AX1226" s="472" t="s">
        <v>80</v>
      </c>
      <c r="AY1226" s="86" t="s">
        <v>72</v>
      </c>
      <c r="AZ1226" s="457" t="s">
        <v>16883</v>
      </c>
      <c r="BA1226" s="81" t="s">
        <v>71</v>
      </c>
      <c r="BB1226" s="81" t="s">
        <v>71</v>
      </c>
    </row>
    <row r="1227" spans="2:54" s="296" customFormat="1" ht="15" customHeight="1" x14ac:dyDescent="0.2">
      <c r="B1227" s="247">
        <v>2023</v>
      </c>
      <c r="C1227" s="81">
        <v>891780111</v>
      </c>
      <c r="D1227" s="82" t="s">
        <v>68</v>
      </c>
      <c r="E1227" s="144" t="s">
        <v>16884</v>
      </c>
      <c r="F1227" s="145" t="s">
        <v>16885</v>
      </c>
      <c r="G1227" s="138">
        <v>0</v>
      </c>
      <c r="H1227" s="145"/>
      <c r="I1227" s="86" t="s">
        <v>78</v>
      </c>
      <c r="J1227" s="81" t="s">
        <v>1527</v>
      </c>
      <c r="K1227" s="141" t="s">
        <v>11687</v>
      </c>
      <c r="L1227" s="567">
        <v>5600000</v>
      </c>
      <c r="M1227" s="81" t="s">
        <v>73</v>
      </c>
      <c r="N1227" s="145"/>
      <c r="O1227" s="145" t="s">
        <v>16886</v>
      </c>
      <c r="P1227" s="144">
        <v>1083016500</v>
      </c>
      <c r="Q1227" s="150">
        <v>1683</v>
      </c>
      <c r="R1227" s="169">
        <v>45142</v>
      </c>
      <c r="S1227" s="252">
        <v>1969350000</v>
      </c>
      <c r="T1227" s="169">
        <v>45203</v>
      </c>
      <c r="U1227" s="566">
        <v>5600000</v>
      </c>
      <c r="V1227" s="86" t="s">
        <v>70</v>
      </c>
      <c r="W1227" s="481">
        <v>1082964146</v>
      </c>
      <c r="X1227" s="145" t="s">
        <v>14954</v>
      </c>
      <c r="Y1227" s="145"/>
      <c r="Z1227" s="578">
        <v>45203</v>
      </c>
      <c r="AA1227" s="578">
        <v>45203</v>
      </c>
      <c r="AB1227" s="201" t="s">
        <v>80</v>
      </c>
      <c r="AC1227" s="201">
        <v>45260</v>
      </c>
      <c r="AD1227" s="359">
        <f t="shared" si="92"/>
        <v>57</v>
      </c>
      <c r="AE1227" s="359">
        <v>0</v>
      </c>
      <c r="AF1227" s="571">
        <v>0</v>
      </c>
      <c r="AG1227" s="359">
        <v>0</v>
      </c>
      <c r="AH1227" s="578" t="s">
        <v>80</v>
      </c>
      <c r="AI1227" s="359">
        <f t="shared" si="93"/>
        <v>0</v>
      </c>
      <c r="AJ1227" s="481">
        <v>0</v>
      </c>
      <c r="AK1227" s="570">
        <v>0</v>
      </c>
      <c r="AL1227" s="319" t="s">
        <v>80</v>
      </c>
      <c r="AM1227" s="359">
        <v>0</v>
      </c>
      <c r="AN1227" s="576" t="s">
        <v>80</v>
      </c>
      <c r="AO1227" s="576" t="s">
        <v>80</v>
      </c>
      <c r="AP1227" s="359">
        <f t="shared" si="94"/>
        <v>0</v>
      </c>
      <c r="AQ1227" s="575">
        <f>+L1227+AF1227-AK1227</f>
        <v>5600000</v>
      </c>
      <c r="AR1227" s="319" t="s">
        <v>115</v>
      </c>
      <c r="AS1227" s="481">
        <v>0</v>
      </c>
      <c r="AT1227" s="315" t="s">
        <v>80</v>
      </c>
      <c r="AU1227" s="248">
        <v>2800000</v>
      </c>
      <c r="AV1227" s="573">
        <f t="shared" si="95"/>
        <v>2800000</v>
      </c>
      <c r="AW1227" s="488">
        <f t="shared" si="96"/>
        <v>0.5</v>
      </c>
      <c r="AX1227" s="472" t="s">
        <v>80</v>
      </c>
      <c r="AY1227" s="86" t="s">
        <v>72</v>
      </c>
      <c r="AZ1227" s="457" t="s">
        <v>16887</v>
      </c>
      <c r="BA1227" s="81" t="s">
        <v>71</v>
      </c>
      <c r="BB1227" s="81" t="s">
        <v>71</v>
      </c>
    </row>
    <row r="1228" spans="2:54" s="296" customFormat="1" ht="15" customHeight="1" x14ac:dyDescent="0.2">
      <c r="B1228" s="247">
        <v>2023</v>
      </c>
      <c r="C1228" s="81">
        <v>891780111</v>
      </c>
      <c r="D1228" s="82" t="s">
        <v>68</v>
      </c>
      <c r="E1228" s="144" t="s">
        <v>16888</v>
      </c>
      <c r="F1228" s="145" t="s">
        <v>16889</v>
      </c>
      <c r="G1228" s="138">
        <v>0</v>
      </c>
      <c r="H1228" s="145"/>
      <c r="I1228" s="86" t="s">
        <v>78</v>
      </c>
      <c r="J1228" s="81" t="s">
        <v>1527</v>
      </c>
      <c r="K1228" s="141" t="s">
        <v>16890</v>
      </c>
      <c r="L1228" s="567">
        <v>6000000</v>
      </c>
      <c r="M1228" s="81" t="s">
        <v>73</v>
      </c>
      <c r="N1228" s="145"/>
      <c r="O1228" s="145" t="s">
        <v>16891</v>
      </c>
      <c r="P1228" s="144">
        <v>1082861946</v>
      </c>
      <c r="Q1228" s="150">
        <v>2147</v>
      </c>
      <c r="R1228" s="169">
        <v>45142</v>
      </c>
      <c r="S1228" s="252">
        <v>6000000</v>
      </c>
      <c r="T1228" s="169">
        <v>45204</v>
      </c>
      <c r="U1228" s="566">
        <v>6000000</v>
      </c>
      <c r="V1228" s="86" t="s">
        <v>70</v>
      </c>
      <c r="W1228" s="143">
        <v>57400977</v>
      </c>
      <c r="X1228" s="145" t="s">
        <v>11673</v>
      </c>
      <c r="Y1228" s="145"/>
      <c r="Z1228" s="578">
        <v>45204</v>
      </c>
      <c r="AA1228" s="578">
        <v>45204</v>
      </c>
      <c r="AB1228" s="201" t="s">
        <v>80</v>
      </c>
      <c r="AC1228" s="201">
        <v>45260</v>
      </c>
      <c r="AD1228" s="359">
        <f t="shared" si="92"/>
        <v>56</v>
      </c>
      <c r="AE1228" s="359">
        <v>0</v>
      </c>
      <c r="AF1228" s="571">
        <v>0</v>
      </c>
      <c r="AG1228" s="359">
        <v>0</v>
      </c>
      <c r="AH1228" s="578" t="s">
        <v>80</v>
      </c>
      <c r="AI1228" s="359">
        <f t="shared" si="93"/>
        <v>0</v>
      </c>
      <c r="AJ1228" s="481">
        <v>0</v>
      </c>
      <c r="AK1228" s="570">
        <v>0</v>
      </c>
      <c r="AL1228" s="319" t="s">
        <v>80</v>
      </c>
      <c r="AM1228" s="359">
        <v>0</v>
      </c>
      <c r="AN1228" s="576" t="s">
        <v>80</v>
      </c>
      <c r="AO1228" s="576" t="s">
        <v>80</v>
      </c>
      <c r="AP1228" s="359">
        <f t="shared" si="94"/>
        <v>0</v>
      </c>
      <c r="AQ1228" s="575">
        <f>+L1228+AF1228-AK1228</f>
        <v>6000000</v>
      </c>
      <c r="AR1228" s="319" t="s">
        <v>115</v>
      </c>
      <c r="AS1228" s="481">
        <v>0</v>
      </c>
      <c r="AT1228" s="315" t="s">
        <v>80</v>
      </c>
      <c r="AU1228" s="248">
        <v>3000000</v>
      </c>
      <c r="AV1228" s="573">
        <f t="shared" si="95"/>
        <v>3000000</v>
      </c>
      <c r="AW1228" s="488">
        <f t="shared" si="96"/>
        <v>0.5</v>
      </c>
      <c r="AX1228" s="472" t="s">
        <v>80</v>
      </c>
      <c r="AY1228" s="86" t="s">
        <v>72</v>
      </c>
      <c r="AZ1228" s="457" t="s">
        <v>16892</v>
      </c>
      <c r="BA1228" s="81" t="s">
        <v>71</v>
      </c>
      <c r="BB1228" s="81" t="s">
        <v>71</v>
      </c>
    </row>
    <row r="1229" spans="2:54" s="296" customFormat="1" ht="15" customHeight="1" x14ac:dyDescent="0.2">
      <c r="B1229" s="247">
        <v>2023</v>
      </c>
      <c r="C1229" s="81">
        <v>891780111</v>
      </c>
      <c r="D1229" s="82" t="s">
        <v>68</v>
      </c>
      <c r="E1229" s="144" t="s">
        <v>16893</v>
      </c>
      <c r="F1229" s="145" t="s">
        <v>16894</v>
      </c>
      <c r="G1229" s="138">
        <v>0</v>
      </c>
      <c r="H1229" s="145"/>
      <c r="I1229" s="86" t="s">
        <v>78</v>
      </c>
      <c r="J1229" s="81" t="s">
        <v>1527</v>
      </c>
      <c r="K1229" s="141" t="s">
        <v>16895</v>
      </c>
      <c r="L1229" s="567">
        <v>5600000</v>
      </c>
      <c r="M1229" s="81" t="s">
        <v>73</v>
      </c>
      <c r="N1229" s="145"/>
      <c r="O1229" s="145" t="s">
        <v>16896</v>
      </c>
      <c r="P1229" s="144">
        <v>1083015178</v>
      </c>
      <c r="Q1229" s="150">
        <v>1683</v>
      </c>
      <c r="R1229" s="169">
        <v>45142</v>
      </c>
      <c r="S1229" s="252">
        <v>1969350000</v>
      </c>
      <c r="T1229" s="169">
        <v>45205</v>
      </c>
      <c r="U1229" s="566">
        <v>5600000</v>
      </c>
      <c r="V1229" s="86" t="s">
        <v>70</v>
      </c>
      <c r="W1229" s="143">
        <v>85468582</v>
      </c>
      <c r="X1229" s="145" t="s">
        <v>16897</v>
      </c>
      <c r="Y1229" s="145"/>
      <c r="Z1229" s="578">
        <v>45205</v>
      </c>
      <c r="AA1229" s="578">
        <v>45205</v>
      </c>
      <c r="AB1229" s="201" t="s">
        <v>80</v>
      </c>
      <c r="AC1229" s="201">
        <v>45260</v>
      </c>
      <c r="AD1229" s="359">
        <f t="shared" si="92"/>
        <v>55</v>
      </c>
      <c r="AE1229" s="359">
        <v>0</v>
      </c>
      <c r="AF1229" s="571">
        <v>0</v>
      </c>
      <c r="AG1229" s="359">
        <v>0</v>
      </c>
      <c r="AH1229" s="578" t="s">
        <v>80</v>
      </c>
      <c r="AI1229" s="359">
        <f t="shared" si="93"/>
        <v>0</v>
      </c>
      <c r="AJ1229" s="481">
        <v>0</v>
      </c>
      <c r="AK1229" s="570">
        <v>0</v>
      </c>
      <c r="AL1229" s="319" t="s">
        <v>80</v>
      </c>
      <c r="AM1229" s="359">
        <v>0</v>
      </c>
      <c r="AN1229" s="576" t="s">
        <v>80</v>
      </c>
      <c r="AO1229" s="576" t="s">
        <v>80</v>
      </c>
      <c r="AP1229" s="359">
        <f t="shared" si="94"/>
        <v>0</v>
      </c>
      <c r="AQ1229" s="575">
        <f>+L1229+AF1229-AK1229</f>
        <v>5600000</v>
      </c>
      <c r="AR1229" s="319" t="s">
        <v>115</v>
      </c>
      <c r="AS1229" s="481">
        <v>0</v>
      </c>
      <c r="AT1229" s="315" t="s">
        <v>80</v>
      </c>
      <c r="AU1229" s="248">
        <v>2800000</v>
      </c>
      <c r="AV1229" s="573">
        <f t="shared" si="95"/>
        <v>2800000</v>
      </c>
      <c r="AW1229" s="488">
        <f t="shared" si="96"/>
        <v>0.5</v>
      </c>
      <c r="AX1229" s="472" t="s">
        <v>80</v>
      </c>
      <c r="AY1229" s="86" t="s">
        <v>72</v>
      </c>
      <c r="AZ1229" s="457" t="s">
        <v>16898</v>
      </c>
      <c r="BA1229" s="81" t="s">
        <v>71</v>
      </c>
      <c r="BB1229" s="81" t="s">
        <v>71</v>
      </c>
    </row>
    <row r="1230" spans="2:54" s="296" customFormat="1" ht="15" customHeight="1" x14ac:dyDescent="0.2">
      <c r="B1230" s="247">
        <v>2023</v>
      </c>
      <c r="C1230" s="81">
        <v>891780111</v>
      </c>
      <c r="D1230" s="82" t="s">
        <v>68</v>
      </c>
      <c r="E1230" s="144" t="s">
        <v>16899</v>
      </c>
      <c r="F1230" s="145" t="s">
        <v>16900</v>
      </c>
      <c r="G1230" s="138">
        <v>0</v>
      </c>
      <c r="H1230" s="145"/>
      <c r="I1230" s="86" t="s">
        <v>78</v>
      </c>
      <c r="J1230" s="81" t="s">
        <v>1527</v>
      </c>
      <c r="K1230" s="141" t="s">
        <v>16901</v>
      </c>
      <c r="L1230" s="567">
        <v>6250000</v>
      </c>
      <c r="M1230" s="81" t="s">
        <v>73</v>
      </c>
      <c r="N1230" s="145"/>
      <c r="O1230" s="145" t="s">
        <v>6631</v>
      </c>
      <c r="P1230" s="144">
        <v>1083041298</v>
      </c>
      <c r="Q1230" s="150">
        <v>1683</v>
      </c>
      <c r="R1230" s="169">
        <v>45142</v>
      </c>
      <c r="S1230" s="252">
        <v>1969350000</v>
      </c>
      <c r="T1230" s="169">
        <v>45205</v>
      </c>
      <c r="U1230" s="566">
        <v>6250000</v>
      </c>
      <c r="V1230" s="86" t="s">
        <v>70</v>
      </c>
      <c r="W1230" s="143">
        <v>1083041298</v>
      </c>
      <c r="X1230" s="145" t="s">
        <v>5496</v>
      </c>
      <c r="Y1230" s="145"/>
      <c r="Z1230" s="578">
        <v>45205</v>
      </c>
      <c r="AA1230" s="578">
        <v>45205</v>
      </c>
      <c r="AB1230" s="201" t="s">
        <v>80</v>
      </c>
      <c r="AC1230" s="201">
        <v>45275</v>
      </c>
      <c r="AD1230" s="359">
        <f t="shared" si="92"/>
        <v>70</v>
      </c>
      <c r="AE1230" s="359">
        <v>0</v>
      </c>
      <c r="AF1230" s="571">
        <v>0</v>
      </c>
      <c r="AG1230" s="359">
        <v>0</v>
      </c>
      <c r="AH1230" s="578" t="s">
        <v>80</v>
      </c>
      <c r="AI1230" s="359">
        <f t="shared" si="93"/>
        <v>0</v>
      </c>
      <c r="AJ1230" s="481">
        <v>0</v>
      </c>
      <c r="AK1230" s="570">
        <v>0</v>
      </c>
      <c r="AL1230" s="319" t="s">
        <v>80</v>
      </c>
      <c r="AM1230" s="359">
        <v>0</v>
      </c>
      <c r="AN1230" s="576" t="s">
        <v>80</v>
      </c>
      <c r="AO1230" s="576" t="s">
        <v>80</v>
      </c>
      <c r="AP1230" s="359">
        <f t="shared" si="94"/>
        <v>0</v>
      </c>
      <c r="AQ1230" s="575">
        <f>+L1230+AF1230-AK1230</f>
        <v>6250000</v>
      </c>
      <c r="AR1230" s="319" t="s">
        <v>115</v>
      </c>
      <c r="AS1230" s="481">
        <v>0</v>
      </c>
      <c r="AT1230" s="315" t="s">
        <v>80</v>
      </c>
      <c r="AU1230" s="248">
        <v>0</v>
      </c>
      <c r="AV1230" s="573">
        <f t="shared" si="95"/>
        <v>6250000</v>
      </c>
      <c r="AW1230" s="488">
        <f t="shared" si="96"/>
        <v>0</v>
      </c>
      <c r="AX1230" s="472" t="s">
        <v>80</v>
      </c>
      <c r="AY1230" s="86" t="s">
        <v>72</v>
      </c>
      <c r="AZ1230" s="457" t="s">
        <v>16902</v>
      </c>
      <c r="BA1230" s="81" t="s">
        <v>71</v>
      </c>
      <c r="BB1230" s="81" t="s">
        <v>71</v>
      </c>
    </row>
    <row r="1231" spans="2:54" s="296" customFormat="1" ht="15" customHeight="1" x14ac:dyDescent="0.2">
      <c r="B1231" s="247">
        <v>2023</v>
      </c>
      <c r="C1231" s="81">
        <v>891780111</v>
      </c>
      <c r="D1231" s="82" t="s">
        <v>68</v>
      </c>
      <c r="E1231" s="144" t="s">
        <v>16903</v>
      </c>
      <c r="F1231" s="145" t="s">
        <v>16904</v>
      </c>
      <c r="G1231" s="138">
        <v>0</v>
      </c>
      <c r="H1231" s="145"/>
      <c r="I1231" s="86" t="s">
        <v>78</v>
      </c>
      <c r="J1231" s="81" t="s">
        <v>1527</v>
      </c>
      <c r="K1231" s="141" t="s">
        <v>16905</v>
      </c>
      <c r="L1231" s="567">
        <v>7200000</v>
      </c>
      <c r="M1231" s="81" t="s">
        <v>73</v>
      </c>
      <c r="N1231" s="145"/>
      <c r="O1231" s="145" t="s">
        <v>12423</v>
      </c>
      <c r="P1231" s="144">
        <v>1114816077</v>
      </c>
      <c r="Q1231" s="150">
        <v>2181</v>
      </c>
      <c r="R1231" s="169">
        <v>45142</v>
      </c>
      <c r="S1231" s="252">
        <v>356699309.38</v>
      </c>
      <c r="T1231" s="169">
        <v>45205</v>
      </c>
      <c r="U1231" s="566">
        <v>7200000</v>
      </c>
      <c r="V1231" s="86" t="s">
        <v>70</v>
      </c>
      <c r="W1231" s="481">
        <v>1082870070</v>
      </c>
      <c r="X1231" s="145" t="s">
        <v>12418</v>
      </c>
      <c r="Y1231" s="145"/>
      <c r="Z1231" s="578">
        <v>45205</v>
      </c>
      <c r="AA1231" s="578">
        <v>45205</v>
      </c>
      <c r="AB1231" s="201" t="s">
        <v>80</v>
      </c>
      <c r="AC1231" s="201">
        <v>45290</v>
      </c>
      <c r="AD1231" s="359">
        <f t="shared" si="92"/>
        <v>85</v>
      </c>
      <c r="AE1231" s="359">
        <v>0</v>
      </c>
      <c r="AF1231" s="571">
        <v>0</v>
      </c>
      <c r="AG1231" s="359">
        <v>0</v>
      </c>
      <c r="AH1231" s="578" t="s">
        <v>80</v>
      </c>
      <c r="AI1231" s="359">
        <f t="shared" si="93"/>
        <v>0</v>
      </c>
      <c r="AJ1231" s="481">
        <v>0</v>
      </c>
      <c r="AK1231" s="570">
        <v>0</v>
      </c>
      <c r="AL1231" s="319" t="s">
        <v>80</v>
      </c>
      <c r="AM1231" s="359">
        <v>0</v>
      </c>
      <c r="AN1231" s="576" t="s">
        <v>80</v>
      </c>
      <c r="AO1231" s="576" t="s">
        <v>80</v>
      </c>
      <c r="AP1231" s="359">
        <f t="shared" si="94"/>
        <v>0</v>
      </c>
      <c r="AQ1231" s="575">
        <f>+L1231+AF1231-AK1231</f>
        <v>7200000</v>
      </c>
      <c r="AR1231" s="319" t="s">
        <v>115</v>
      </c>
      <c r="AS1231" s="481">
        <v>0</v>
      </c>
      <c r="AT1231" s="315" t="s">
        <v>80</v>
      </c>
      <c r="AU1231" s="248">
        <v>2400000</v>
      </c>
      <c r="AV1231" s="573">
        <f t="shared" si="95"/>
        <v>4800000</v>
      </c>
      <c r="AW1231" s="488">
        <f t="shared" si="96"/>
        <v>0.33333333333333331</v>
      </c>
      <c r="AX1231" s="472" t="s">
        <v>80</v>
      </c>
      <c r="AY1231" s="86" t="s">
        <v>72</v>
      </c>
      <c r="AZ1231" s="457" t="s">
        <v>16906</v>
      </c>
      <c r="BA1231" s="81" t="s">
        <v>71</v>
      </c>
      <c r="BB1231" s="81" t="s">
        <v>71</v>
      </c>
    </row>
    <row r="1232" spans="2:54" s="296" customFormat="1" ht="15" customHeight="1" x14ac:dyDescent="0.2">
      <c r="B1232" s="247">
        <v>2023</v>
      </c>
      <c r="C1232" s="81">
        <v>891780111</v>
      </c>
      <c r="D1232" s="82" t="s">
        <v>68</v>
      </c>
      <c r="E1232" s="144" t="s">
        <v>16907</v>
      </c>
      <c r="F1232" s="145" t="s">
        <v>16908</v>
      </c>
      <c r="G1232" s="138">
        <v>0</v>
      </c>
      <c r="H1232" s="145"/>
      <c r="I1232" s="86" t="s">
        <v>78</v>
      </c>
      <c r="J1232" s="81" t="s">
        <v>1527</v>
      </c>
      <c r="K1232" s="141" t="s">
        <v>16909</v>
      </c>
      <c r="L1232" s="567">
        <v>10200000</v>
      </c>
      <c r="M1232" s="81" t="s">
        <v>73</v>
      </c>
      <c r="N1232" s="145"/>
      <c r="O1232" s="145" t="s">
        <v>16910</v>
      </c>
      <c r="P1232" s="144">
        <v>72006198</v>
      </c>
      <c r="Q1232" s="150">
        <v>2181</v>
      </c>
      <c r="R1232" s="169">
        <v>45142</v>
      </c>
      <c r="S1232" s="252">
        <v>356699309.38</v>
      </c>
      <c r="T1232" s="169">
        <v>45205</v>
      </c>
      <c r="U1232" s="566">
        <v>10200000</v>
      </c>
      <c r="V1232" s="86" t="s">
        <v>70</v>
      </c>
      <c r="W1232" s="481">
        <v>1082870070</v>
      </c>
      <c r="X1232" s="145" t="s">
        <v>12418</v>
      </c>
      <c r="Y1232" s="145"/>
      <c r="Z1232" s="578">
        <v>45205</v>
      </c>
      <c r="AA1232" s="578">
        <v>45205</v>
      </c>
      <c r="AB1232" s="201" t="s">
        <v>80</v>
      </c>
      <c r="AC1232" s="201">
        <v>45290</v>
      </c>
      <c r="AD1232" s="359">
        <f t="shared" si="92"/>
        <v>85</v>
      </c>
      <c r="AE1232" s="359">
        <v>0</v>
      </c>
      <c r="AF1232" s="571">
        <v>0</v>
      </c>
      <c r="AG1232" s="359">
        <v>0</v>
      </c>
      <c r="AH1232" s="578" t="s">
        <v>80</v>
      </c>
      <c r="AI1232" s="359">
        <f t="shared" si="93"/>
        <v>0</v>
      </c>
      <c r="AJ1232" s="481">
        <v>0</v>
      </c>
      <c r="AK1232" s="570">
        <v>0</v>
      </c>
      <c r="AL1232" s="319" t="s">
        <v>80</v>
      </c>
      <c r="AM1232" s="359">
        <v>0</v>
      </c>
      <c r="AN1232" s="576" t="s">
        <v>80</v>
      </c>
      <c r="AO1232" s="576" t="s">
        <v>80</v>
      </c>
      <c r="AP1232" s="359">
        <f t="shared" si="94"/>
        <v>0</v>
      </c>
      <c r="AQ1232" s="575">
        <f>+L1232+AF1232-AK1232</f>
        <v>10200000</v>
      </c>
      <c r="AR1232" s="319" t="s">
        <v>115</v>
      </c>
      <c r="AS1232" s="481">
        <v>0</v>
      </c>
      <c r="AT1232" s="315" t="s">
        <v>80</v>
      </c>
      <c r="AU1232" s="248">
        <v>3400000</v>
      </c>
      <c r="AV1232" s="573">
        <f t="shared" si="95"/>
        <v>6800000</v>
      </c>
      <c r="AW1232" s="488">
        <f t="shared" si="96"/>
        <v>0.33333333333333331</v>
      </c>
      <c r="AX1232" s="472" t="s">
        <v>80</v>
      </c>
      <c r="AY1232" s="86" t="s">
        <v>72</v>
      </c>
      <c r="AZ1232" s="457" t="s">
        <v>16911</v>
      </c>
      <c r="BA1232" s="81" t="s">
        <v>71</v>
      </c>
      <c r="BB1232" s="81" t="s">
        <v>71</v>
      </c>
    </row>
    <row r="1233" spans="2:54" s="296" customFormat="1" ht="15" customHeight="1" x14ac:dyDescent="0.2">
      <c r="B1233" s="247">
        <v>2023</v>
      </c>
      <c r="C1233" s="81">
        <v>891780111</v>
      </c>
      <c r="D1233" s="82" t="s">
        <v>68</v>
      </c>
      <c r="E1233" s="144" t="s">
        <v>16912</v>
      </c>
      <c r="F1233" s="145" t="s">
        <v>16913</v>
      </c>
      <c r="G1233" s="138">
        <v>0</v>
      </c>
      <c r="H1233" s="145"/>
      <c r="I1233" s="86" t="s">
        <v>78</v>
      </c>
      <c r="J1233" s="81" t="s">
        <v>1527</v>
      </c>
      <c r="K1233" s="141" t="s">
        <v>16914</v>
      </c>
      <c r="L1233" s="567">
        <v>11100000</v>
      </c>
      <c r="M1233" s="81" t="s">
        <v>73</v>
      </c>
      <c r="N1233" s="145"/>
      <c r="O1233" s="145" t="s">
        <v>16915</v>
      </c>
      <c r="P1233" s="144">
        <v>7601763</v>
      </c>
      <c r="Q1233" s="150">
        <v>1535</v>
      </c>
      <c r="R1233" s="169">
        <v>45125</v>
      </c>
      <c r="S1233" s="252">
        <v>1814862000</v>
      </c>
      <c r="T1233" s="169">
        <v>45205</v>
      </c>
      <c r="U1233" s="566">
        <v>11100000</v>
      </c>
      <c r="V1233" s="86" t="s">
        <v>70</v>
      </c>
      <c r="W1233" s="143">
        <v>2467697</v>
      </c>
      <c r="X1233" s="145" t="s">
        <v>16916</v>
      </c>
      <c r="Y1233" s="145"/>
      <c r="Z1233" s="578">
        <v>45205</v>
      </c>
      <c r="AA1233" s="578">
        <v>45205</v>
      </c>
      <c r="AB1233" s="201" t="s">
        <v>80</v>
      </c>
      <c r="AC1233" s="201">
        <v>45290</v>
      </c>
      <c r="AD1233" s="359">
        <f t="shared" si="92"/>
        <v>85</v>
      </c>
      <c r="AE1233" s="359">
        <v>0</v>
      </c>
      <c r="AF1233" s="571">
        <v>0</v>
      </c>
      <c r="AG1233" s="359">
        <v>0</v>
      </c>
      <c r="AH1233" s="578" t="s">
        <v>80</v>
      </c>
      <c r="AI1233" s="359">
        <f t="shared" si="93"/>
        <v>0</v>
      </c>
      <c r="AJ1233" s="481">
        <v>0</v>
      </c>
      <c r="AK1233" s="570">
        <v>0</v>
      </c>
      <c r="AL1233" s="319" t="s">
        <v>80</v>
      </c>
      <c r="AM1233" s="359">
        <v>0</v>
      </c>
      <c r="AN1233" s="576" t="s">
        <v>80</v>
      </c>
      <c r="AO1233" s="576" t="s">
        <v>80</v>
      </c>
      <c r="AP1233" s="359">
        <f t="shared" si="94"/>
        <v>0</v>
      </c>
      <c r="AQ1233" s="575">
        <f>+L1233+AF1233-AK1233</f>
        <v>11100000</v>
      </c>
      <c r="AR1233" s="319" t="s">
        <v>115</v>
      </c>
      <c r="AS1233" s="481">
        <v>0</v>
      </c>
      <c r="AT1233" s="315" t="s">
        <v>80</v>
      </c>
      <c r="AU1233" s="248">
        <v>3700000</v>
      </c>
      <c r="AV1233" s="573">
        <f t="shared" si="95"/>
        <v>7400000</v>
      </c>
      <c r="AW1233" s="488">
        <f t="shared" si="96"/>
        <v>0.33333333333333331</v>
      </c>
      <c r="AX1233" s="472" t="s">
        <v>80</v>
      </c>
      <c r="AY1233" s="86" t="s">
        <v>72</v>
      </c>
      <c r="AZ1233" s="457" t="s">
        <v>16917</v>
      </c>
      <c r="BA1233" s="81" t="s">
        <v>71</v>
      </c>
      <c r="BB1233" s="81" t="s">
        <v>71</v>
      </c>
    </row>
    <row r="1234" spans="2:54" s="296" customFormat="1" ht="15" customHeight="1" x14ac:dyDescent="0.2">
      <c r="B1234" s="247">
        <v>2023</v>
      </c>
      <c r="C1234" s="81">
        <v>891780111</v>
      </c>
      <c r="D1234" s="82" t="s">
        <v>68</v>
      </c>
      <c r="E1234" s="144" t="s">
        <v>16918</v>
      </c>
      <c r="F1234" s="145" t="s">
        <v>16919</v>
      </c>
      <c r="G1234" s="138">
        <v>0</v>
      </c>
      <c r="H1234" s="145"/>
      <c r="I1234" s="86" t="s">
        <v>78</v>
      </c>
      <c r="J1234" s="81" t="s">
        <v>1527</v>
      </c>
      <c r="K1234" s="141" t="s">
        <v>16920</v>
      </c>
      <c r="L1234" s="567">
        <v>7500000</v>
      </c>
      <c r="M1234" s="81" t="s">
        <v>73</v>
      </c>
      <c r="N1234" s="145"/>
      <c r="O1234" s="145" t="s">
        <v>16921</v>
      </c>
      <c r="P1234" s="144">
        <v>19617672</v>
      </c>
      <c r="Q1234" s="150">
        <v>1683</v>
      </c>
      <c r="R1234" s="169">
        <v>45142</v>
      </c>
      <c r="S1234" s="252">
        <v>1969350000</v>
      </c>
      <c r="T1234" s="169">
        <v>45211</v>
      </c>
      <c r="U1234" s="566">
        <v>7500000</v>
      </c>
      <c r="V1234" s="86" t="s">
        <v>70</v>
      </c>
      <c r="W1234" s="143">
        <v>72004252</v>
      </c>
      <c r="X1234" s="145" t="s">
        <v>12089</v>
      </c>
      <c r="Y1234" s="145"/>
      <c r="Z1234" s="156">
        <v>45211</v>
      </c>
      <c r="AA1234" s="156">
        <v>45211</v>
      </c>
      <c r="AB1234" s="201" t="s">
        <v>80</v>
      </c>
      <c r="AC1234" s="201">
        <v>45290</v>
      </c>
      <c r="AD1234" s="359">
        <f t="shared" si="92"/>
        <v>79</v>
      </c>
      <c r="AE1234" s="359">
        <v>0</v>
      </c>
      <c r="AF1234" s="571">
        <v>0</v>
      </c>
      <c r="AG1234" s="359">
        <v>0</v>
      </c>
      <c r="AH1234" s="578" t="s">
        <v>80</v>
      </c>
      <c r="AI1234" s="359">
        <f t="shared" si="93"/>
        <v>0</v>
      </c>
      <c r="AJ1234" s="481">
        <v>0</v>
      </c>
      <c r="AK1234" s="570">
        <v>0</v>
      </c>
      <c r="AL1234" s="319" t="s">
        <v>80</v>
      </c>
      <c r="AM1234" s="359">
        <v>0</v>
      </c>
      <c r="AN1234" s="576" t="s">
        <v>80</v>
      </c>
      <c r="AO1234" s="576" t="s">
        <v>80</v>
      </c>
      <c r="AP1234" s="359">
        <f t="shared" si="94"/>
        <v>0</v>
      </c>
      <c r="AQ1234" s="575">
        <f>+L1234+AF1234-AK1234</f>
        <v>7500000</v>
      </c>
      <c r="AR1234" s="319" t="s">
        <v>115</v>
      </c>
      <c r="AS1234" s="481">
        <v>0</v>
      </c>
      <c r="AT1234" s="315" t="s">
        <v>80</v>
      </c>
      <c r="AU1234" s="248">
        <v>0</v>
      </c>
      <c r="AV1234" s="573">
        <f t="shared" si="95"/>
        <v>7500000</v>
      </c>
      <c r="AW1234" s="488">
        <f t="shared" si="96"/>
        <v>0</v>
      </c>
      <c r="AX1234" s="472" t="s">
        <v>80</v>
      </c>
      <c r="AY1234" s="86" t="s">
        <v>72</v>
      </c>
      <c r="AZ1234" s="457" t="s">
        <v>16922</v>
      </c>
      <c r="BA1234" s="81" t="s">
        <v>71</v>
      </c>
      <c r="BB1234" s="81" t="s">
        <v>71</v>
      </c>
    </row>
    <row r="1235" spans="2:54" s="296" customFormat="1" ht="15" customHeight="1" x14ac:dyDescent="0.2">
      <c r="B1235" s="247">
        <v>2023</v>
      </c>
      <c r="C1235" s="81">
        <v>891780111</v>
      </c>
      <c r="D1235" s="82" t="s">
        <v>68</v>
      </c>
      <c r="E1235" s="144" t="s">
        <v>16923</v>
      </c>
      <c r="F1235" s="145" t="s">
        <v>16924</v>
      </c>
      <c r="G1235" s="138">
        <v>0</v>
      </c>
      <c r="H1235" s="145"/>
      <c r="I1235" s="86" t="s">
        <v>78</v>
      </c>
      <c r="J1235" s="81" t="s">
        <v>1527</v>
      </c>
      <c r="K1235" s="141" t="s">
        <v>16925</v>
      </c>
      <c r="L1235" s="567">
        <v>3594000</v>
      </c>
      <c r="M1235" s="81" t="s">
        <v>73</v>
      </c>
      <c r="N1235" s="145"/>
      <c r="O1235" s="145" t="s">
        <v>12039</v>
      </c>
      <c r="P1235" s="144">
        <v>57463940</v>
      </c>
      <c r="Q1235" s="150">
        <v>1683</v>
      </c>
      <c r="R1235" s="169">
        <v>45142</v>
      </c>
      <c r="S1235" s="252">
        <v>1969350000</v>
      </c>
      <c r="T1235" s="169">
        <v>45216</v>
      </c>
      <c r="U1235" s="566">
        <v>3594000</v>
      </c>
      <c r="V1235" s="86" t="s">
        <v>70</v>
      </c>
      <c r="W1235" s="143">
        <v>57297693</v>
      </c>
      <c r="X1235" s="145" t="s">
        <v>14557</v>
      </c>
      <c r="Y1235" s="145"/>
      <c r="Z1235" s="156">
        <v>45216</v>
      </c>
      <c r="AA1235" s="156">
        <v>45216</v>
      </c>
      <c r="AB1235" s="201" t="s">
        <v>80</v>
      </c>
      <c r="AC1235" s="201">
        <v>45260</v>
      </c>
      <c r="AD1235" s="359">
        <f t="shared" si="92"/>
        <v>44</v>
      </c>
      <c r="AE1235" s="359">
        <v>0</v>
      </c>
      <c r="AF1235" s="571">
        <v>0</v>
      </c>
      <c r="AG1235" s="359">
        <v>0</v>
      </c>
      <c r="AH1235" s="578" t="s">
        <v>80</v>
      </c>
      <c r="AI1235" s="359">
        <f t="shared" si="93"/>
        <v>0</v>
      </c>
      <c r="AJ1235" s="481">
        <v>0</v>
      </c>
      <c r="AK1235" s="570">
        <v>0</v>
      </c>
      <c r="AL1235" s="319" t="s">
        <v>80</v>
      </c>
      <c r="AM1235" s="359">
        <v>0</v>
      </c>
      <c r="AN1235" s="576" t="s">
        <v>80</v>
      </c>
      <c r="AO1235" s="576" t="s">
        <v>80</v>
      </c>
      <c r="AP1235" s="359">
        <f t="shared" si="94"/>
        <v>0</v>
      </c>
      <c r="AQ1235" s="575">
        <f>+L1235+AF1235-AK1235</f>
        <v>3594000</v>
      </c>
      <c r="AR1235" s="319" t="s">
        <v>115</v>
      </c>
      <c r="AS1235" s="481">
        <v>0</v>
      </c>
      <c r="AT1235" s="315" t="s">
        <v>80</v>
      </c>
      <c r="AU1235" s="248">
        <v>1394000</v>
      </c>
      <c r="AV1235" s="573">
        <f t="shared" si="95"/>
        <v>2200000</v>
      </c>
      <c r="AW1235" s="488">
        <f t="shared" si="96"/>
        <v>0.38786867000556485</v>
      </c>
      <c r="AX1235" s="472" t="s">
        <v>80</v>
      </c>
      <c r="AY1235" s="86" t="s">
        <v>72</v>
      </c>
      <c r="AZ1235" s="457" t="s">
        <v>16926</v>
      </c>
      <c r="BA1235" s="81" t="s">
        <v>71</v>
      </c>
      <c r="BB1235" s="81" t="s">
        <v>71</v>
      </c>
    </row>
    <row r="1236" spans="2:54" s="296" customFormat="1" ht="15" customHeight="1" x14ac:dyDescent="0.2">
      <c r="B1236" s="247">
        <v>2023</v>
      </c>
      <c r="C1236" s="81">
        <v>891780111</v>
      </c>
      <c r="D1236" s="82" t="s">
        <v>68</v>
      </c>
      <c r="E1236" s="144" t="s">
        <v>16927</v>
      </c>
      <c r="F1236" s="145" t="s">
        <v>16928</v>
      </c>
      <c r="G1236" s="138">
        <v>0</v>
      </c>
      <c r="H1236" s="145"/>
      <c r="I1236" s="86" t="s">
        <v>78</v>
      </c>
      <c r="J1236" s="81" t="s">
        <v>120</v>
      </c>
      <c r="K1236" s="141" t="s">
        <v>16133</v>
      </c>
      <c r="L1236" s="567">
        <v>3570000</v>
      </c>
      <c r="M1236" s="81" t="s">
        <v>73</v>
      </c>
      <c r="N1236" s="145"/>
      <c r="O1236" s="145" t="s">
        <v>12802</v>
      </c>
      <c r="P1236" s="144">
        <v>1082935774</v>
      </c>
      <c r="Q1236" s="150">
        <v>1684</v>
      </c>
      <c r="R1236" s="169">
        <v>45146</v>
      </c>
      <c r="S1236" s="252">
        <v>67200000</v>
      </c>
      <c r="T1236" s="169">
        <v>45216</v>
      </c>
      <c r="U1236" s="566">
        <v>3570000</v>
      </c>
      <c r="V1236" s="86" t="s">
        <v>70</v>
      </c>
      <c r="W1236" s="143">
        <v>36726018</v>
      </c>
      <c r="X1236" s="145" t="s">
        <v>12797</v>
      </c>
      <c r="Y1236" s="145"/>
      <c r="Z1236" s="156">
        <v>45216</v>
      </c>
      <c r="AA1236" s="156">
        <v>45216</v>
      </c>
      <c r="AB1236" s="201" t="s">
        <v>80</v>
      </c>
      <c r="AC1236" s="201">
        <v>45260</v>
      </c>
      <c r="AD1236" s="359">
        <f t="shared" si="92"/>
        <v>44</v>
      </c>
      <c r="AE1236" s="359">
        <v>0</v>
      </c>
      <c r="AF1236" s="571">
        <v>0</v>
      </c>
      <c r="AG1236" s="359">
        <v>0</v>
      </c>
      <c r="AH1236" s="578" t="s">
        <v>80</v>
      </c>
      <c r="AI1236" s="359">
        <f t="shared" si="93"/>
        <v>0</v>
      </c>
      <c r="AJ1236" s="481">
        <v>0</v>
      </c>
      <c r="AK1236" s="570">
        <v>0</v>
      </c>
      <c r="AL1236" s="319" t="s">
        <v>80</v>
      </c>
      <c r="AM1236" s="359">
        <v>0</v>
      </c>
      <c r="AN1236" s="576" t="s">
        <v>80</v>
      </c>
      <c r="AO1236" s="576" t="s">
        <v>80</v>
      </c>
      <c r="AP1236" s="359">
        <f t="shared" si="94"/>
        <v>0</v>
      </c>
      <c r="AQ1236" s="575">
        <f>+L1236+AF1236-AK1236</f>
        <v>3570000</v>
      </c>
      <c r="AR1236" s="319" t="s">
        <v>115</v>
      </c>
      <c r="AS1236" s="481">
        <v>0</v>
      </c>
      <c r="AT1236" s="315" t="s">
        <v>80</v>
      </c>
      <c r="AU1236" s="248">
        <v>1470000</v>
      </c>
      <c r="AV1236" s="573">
        <f t="shared" si="95"/>
        <v>2100000</v>
      </c>
      <c r="AW1236" s="488">
        <f t="shared" si="96"/>
        <v>0.41176470588235292</v>
      </c>
      <c r="AX1236" s="472" t="s">
        <v>80</v>
      </c>
      <c r="AY1236" s="86" t="s">
        <v>72</v>
      </c>
      <c r="AZ1236" s="457" t="s">
        <v>16929</v>
      </c>
      <c r="BA1236" s="81" t="s">
        <v>71</v>
      </c>
      <c r="BB1236" s="81" t="s">
        <v>71</v>
      </c>
    </row>
    <row r="1237" spans="2:54" s="296" customFormat="1" ht="15" customHeight="1" x14ac:dyDescent="0.2">
      <c r="B1237" s="247">
        <v>2023</v>
      </c>
      <c r="C1237" s="81">
        <v>891780111</v>
      </c>
      <c r="D1237" s="82" t="s">
        <v>68</v>
      </c>
      <c r="E1237" s="144" t="s">
        <v>16930</v>
      </c>
      <c r="F1237" s="145" t="s">
        <v>16931</v>
      </c>
      <c r="G1237" s="138">
        <v>0</v>
      </c>
      <c r="H1237" s="145"/>
      <c r="I1237" s="86" t="s">
        <v>78</v>
      </c>
      <c r="J1237" s="81" t="s">
        <v>120</v>
      </c>
      <c r="K1237" s="141" t="s">
        <v>16932</v>
      </c>
      <c r="L1237" s="567">
        <v>4200000</v>
      </c>
      <c r="M1237" s="81" t="s">
        <v>73</v>
      </c>
      <c r="N1237" s="145"/>
      <c r="O1237" s="145" t="s">
        <v>11543</v>
      </c>
      <c r="P1237" s="144">
        <v>1082926063</v>
      </c>
      <c r="Q1237" s="150">
        <v>1684</v>
      </c>
      <c r="R1237" s="169">
        <v>45146</v>
      </c>
      <c r="S1237" s="252">
        <v>67200000</v>
      </c>
      <c r="T1237" s="169">
        <v>45216</v>
      </c>
      <c r="U1237" s="566">
        <v>4200000</v>
      </c>
      <c r="V1237" s="86" t="s">
        <v>70</v>
      </c>
      <c r="W1237" s="143">
        <v>36726018</v>
      </c>
      <c r="X1237" s="145" t="s">
        <v>12797</v>
      </c>
      <c r="Y1237" s="145"/>
      <c r="Z1237" s="156">
        <v>45216</v>
      </c>
      <c r="AA1237" s="156">
        <v>45216</v>
      </c>
      <c r="AB1237" s="201" t="s">
        <v>80</v>
      </c>
      <c r="AC1237" s="201">
        <v>45260</v>
      </c>
      <c r="AD1237" s="359">
        <f t="shared" si="92"/>
        <v>44</v>
      </c>
      <c r="AE1237" s="359">
        <v>0</v>
      </c>
      <c r="AF1237" s="571">
        <v>0</v>
      </c>
      <c r="AG1237" s="359">
        <v>0</v>
      </c>
      <c r="AH1237" s="578" t="s">
        <v>80</v>
      </c>
      <c r="AI1237" s="359">
        <f t="shared" si="93"/>
        <v>0</v>
      </c>
      <c r="AJ1237" s="481">
        <v>0</v>
      </c>
      <c r="AK1237" s="570">
        <v>0</v>
      </c>
      <c r="AL1237" s="319" t="s">
        <v>80</v>
      </c>
      <c r="AM1237" s="359">
        <v>0</v>
      </c>
      <c r="AN1237" s="576" t="s">
        <v>80</v>
      </c>
      <c r="AO1237" s="576" t="s">
        <v>80</v>
      </c>
      <c r="AP1237" s="359">
        <f t="shared" si="94"/>
        <v>0</v>
      </c>
      <c r="AQ1237" s="575">
        <f>+L1237+AF1237-AK1237</f>
        <v>4200000</v>
      </c>
      <c r="AR1237" s="319" t="s">
        <v>115</v>
      </c>
      <c r="AS1237" s="481">
        <v>0</v>
      </c>
      <c r="AT1237" s="315" t="s">
        <v>80</v>
      </c>
      <c r="AU1237" s="248">
        <v>2100000</v>
      </c>
      <c r="AV1237" s="573">
        <f t="shared" si="95"/>
        <v>2100000</v>
      </c>
      <c r="AW1237" s="488">
        <f t="shared" si="96"/>
        <v>0.5</v>
      </c>
      <c r="AX1237" s="472" t="s">
        <v>80</v>
      </c>
      <c r="AY1237" s="86" t="s">
        <v>72</v>
      </c>
      <c r="AZ1237" s="457" t="s">
        <v>16933</v>
      </c>
      <c r="BA1237" s="81" t="s">
        <v>71</v>
      </c>
      <c r="BB1237" s="81" t="s">
        <v>71</v>
      </c>
    </row>
    <row r="1238" spans="2:54" s="296" customFormat="1" ht="15" customHeight="1" x14ac:dyDescent="0.2">
      <c r="B1238" s="247">
        <v>2023</v>
      </c>
      <c r="C1238" s="81">
        <v>891780111</v>
      </c>
      <c r="D1238" s="82" t="s">
        <v>68</v>
      </c>
      <c r="E1238" s="144" t="s">
        <v>16934</v>
      </c>
      <c r="F1238" s="145" t="s">
        <v>16935</v>
      </c>
      <c r="G1238" s="138">
        <v>0</v>
      </c>
      <c r="H1238" s="145"/>
      <c r="I1238" s="86" t="s">
        <v>78</v>
      </c>
      <c r="J1238" s="81" t="s">
        <v>1527</v>
      </c>
      <c r="K1238" s="141" t="s">
        <v>16936</v>
      </c>
      <c r="L1238" s="567">
        <v>4961000</v>
      </c>
      <c r="M1238" s="81" t="s">
        <v>73</v>
      </c>
      <c r="N1238" s="145"/>
      <c r="O1238" s="145" t="s">
        <v>12601</v>
      </c>
      <c r="P1238" s="144">
        <v>1082982732</v>
      </c>
      <c r="Q1238" s="150">
        <v>1535</v>
      </c>
      <c r="R1238" s="169">
        <v>45125</v>
      </c>
      <c r="S1238" s="252">
        <v>1814862000</v>
      </c>
      <c r="T1238" s="169">
        <v>45216</v>
      </c>
      <c r="U1238" s="566">
        <v>4961000</v>
      </c>
      <c r="V1238" s="86" t="s">
        <v>70</v>
      </c>
      <c r="W1238" s="143">
        <v>57461216</v>
      </c>
      <c r="X1238" s="145" t="s">
        <v>11611</v>
      </c>
      <c r="Y1238" s="145"/>
      <c r="Z1238" s="156">
        <v>45216</v>
      </c>
      <c r="AA1238" s="156">
        <v>45216</v>
      </c>
      <c r="AB1238" s="201" t="s">
        <v>80</v>
      </c>
      <c r="AC1238" s="201">
        <v>45260</v>
      </c>
      <c r="AD1238" s="359">
        <f t="shared" si="92"/>
        <v>44</v>
      </c>
      <c r="AE1238" s="359">
        <v>0</v>
      </c>
      <c r="AF1238" s="571">
        <v>0</v>
      </c>
      <c r="AG1238" s="359">
        <v>0</v>
      </c>
      <c r="AH1238" s="578" t="s">
        <v>80</v>
      </c>
      <c r="AI1238" s="359">
        <f t="shared" si="93"/>
        <v>0</v>
      </c>
      <c r="AJ1238" s="481">
        <v>0</v>
      </c>
      <c r="AK1238" s="570">
        <v>0</v>
      </c>
      <c r="AL1238" s="319" t="s">
        <v>80</v>
      </c>
      <c r="AM1238" s="359">
        <v>0</v>
      </c>
      <c r="AN1238" s="576" t="s">
        <v>80</v>
      </c>
      <c r="AO1238" s="576" t="s">
        <v>80</v>
      </c>
      <c r="AP1238" s="359">
        <f t="shared" si="94"/>
        <v>0</v>
      </c>
      <c r="AQ1238" s="575">
        <f>+L1238+AF1238-AK1238</f>
        <v>4961000</v>
      </c>
      <c r="AR1238" s="319" t="s">
        <v>115</v>
      </c>
      <c r="AS1238" s="481">
        <v>0</v>
      </c>
      <c r="AT1238" s="315" t="s">
        <v>80</v>
      </c>
      <c r="AU1238" s="248">
        <v>2161000</v>
      </c>
      <c r="AV1238" s="573">
        <f t="shared" si="95"/>
        <v>2800000</v>
      </c>
      <c r="AW1238" s="488">
        <f t="shared" si="96"/>
        <v>0.43559766176174158</v>
      </c>
      <c r="AX1238" s="472" t="s">
        <v>80</v>
      </c>
      <c r="AY1238" s="86" t="s">
        <v>72</v>
      </c>
      <c r="AZ1238" s="457" t="s">
        <v>16937</v>
      </c>
      <c r="BA1238" s="81" t="s">
        <v>71</v>
      </c>
      <c r="BB1238" s="81" t="s">
        <v>71</v>
      </c>
    </row>
    <row r="1239" spans="2:54" s="296" customFormat="1" ht="15" customHeight="1" x14ac:dyDescent="0.2">
      <c r="B1239" s="247">
        <v>2023</v>
      </c>
      <c r="C1239" s="81">
        <v>891780111</v>
      </c>
      <c r="D1239" s="82" t="s">
        <v>68</v>
      </c>
      <c r="E1239" s="144" t="s">
        <v>16938</v>
      </c>
      <c r="F1239" s="145" t="s">
        <v>16939</v>
      </c>
      <c r="G1239" s="138">
        <v>0</v>
      </c>
      <c r="H1239" s="145"/>
      <c r="I1239" s="86" t="s">
        <v>78</v>
      </c>
      <c r="J1239" s="81" t="s">
        <v>1527</v>
      </c>
      <c r="K1239" s="141" t="s">
        <v>16940</v>
      </c>
      <c r="L1239" s="567">
        <v>6573000</v>
      </c>
      <c r="M1239" s="81" t="s">
        <v>73</v>
      </c>
      <c r="N1239" s="145"/>
      <c r="O1239" s="145" t="s">
        <v>16941</v>
      </c>
      <c r="P1239" s="144">
        <v>1149451463</v>
      </c>
      <c r="Q1239" s="150">
        <v>1683</v>
      </c>
      <c r="R1239" s="169">
        <v>45142</v>
      </c>
      <c r="S1239" s="252">
        <v>1969350000</v>
      </c>
      <c r="T1239" s="169">
        <v>45222</v>
      </c>
      <c r="U1239" s="566">
        <v>6573000</v>
      </c>
      <c r="V1239" s="86" t="s">
        <v>70</v>
      </c>
      <c r="W1239" s="143">
        <v>57464638</v>
      </c>
      <c r="X1239" s="145" t="s">
        <v>16942</v>
      </c>
      <c r="Y1239" s="145"/>
      <c r="Z1239" s="156">
        <v>45222</v>
      </c>
      <c r="AA1239" s="156">
        <v>45222</v>
      </c>
      <c r="AB1239" s="201" t="s">
        <v>80</v>
      </c>
      <c r="AC1239" s="201">
        <v>45275</v>
      </c>
      <c r="AD1239" s="359">
        <f t="shared" si="92"/>
        <v>53</v>
      </c>
      <c r="AE1239" s="359">
        <v>0</v>
      </c>
      <c r="AF1239" s="571">
        <v>0</v>
      </c>
      <c r="AG1239" s="359">
        <v>0</v>
      </c>
      <c r="AH1239" s="578" t="s">
        <v>80</v>
      </c>
      <c r="AI1239" s="359">
        <f t="shared" si="93"/>
        <v>0</v>
      </c>
      <c r="AJ1239" s="481">
        <v>0</v>
      </c>
      <c r="AK1239" s="570">
        <v>0</v>
      </c>
      <c r="AL1239" s="319" t="s">
        <v>80</v>
      </c>
      <c r="AM1239" s="359">
        <v>0</v>
      </c>
      <c r="AN1239" s="576" t="s">
        <v>80</v>
      </c>
      <c r="AO1239" s="576" t="s">
        <v>80</v>
      </c>
      <c r="AP1239" s="359">
        <f t="shared" si="94"/>
        <v>0</v>
      </c>
      <c r="AQ1239" s="575">
        <f>+L1239+AF1239-AK1239</f>
        <v>6573000</v>
      </c>
      <c r="AR1239" s="319" t="s">
        <v>115</v>
      </c>
      <c r="AS1239" s="481">
        <v>0</v>
      </c>
      <c r="AT1239" s="315" t="s">
        <v>80</v>
      </c>
      <c r="AU1239" s="248">
        <v>0</v>
      </c>
      <c r="AV1239" s="573">
        <f t="shared" si="95"/>
        <v>6573000</v>
      </c>
      <c r="AW1239" s="488">
        <f t="shared" si="96"/>
        <v>0</v>
      </c>
      <c r="AX1239" s="472" t="s">
        <v>80</v>
      </c>
      <c r="AY1239" s="86" t="s">
        <v>72</v>
      </c>
      <c r="AZ1239" s="457" t="s">
        <v>16943</v>
      </c>
      <c r="BA1239" s="81" t="s">
        <v>71</v>
      </c>
      <c r="BB1239" s="81" t="s">
        <v>71</v>
      </c>
    </row>
    <row r="1240" spans="2:54" s="296" customFormat="1" ht="15" customHeight="1" thickBot="1" x14ac:dyDescent="0.25">
      <c r="B1240" s="247">
        <v>2023</v>
      </c>
      <c r="C1240" s="81">
        <v>891780111</v>
      </c>
      <c r="D1240" s="82" t="s">
        <v>68</v>
      </c>
      <c r="E1240" s="144" t="s">
        <v>16944</v>
      </c>
      <c r="F1240" s="145" t="s">
        <v>16945</v>
      </c>
      <c r="G1240" s="138">
        <v>0</v>
      </c>
      <c r="H1240" s="145"/>
      <c r="I1240" s="86" t="s">
        <v>78</v>
      </c>
      <c r="J1240" s="81" t="s">
        <v>1527</v>
      </c>
      <c r="K1240" s="141" t="s">
        <v>16946</v>
      </c>
      <c r="L1240" s="567">
        <v>4947000</v>
      </c>
      <c r="M1240" s="81" t="s">
        <v>73</v>
      </c>
      <c r="N1240" s="145"/>
      <c r="O1240" s="145" t="s">
        <v>16947</v>
      </c>
      <c r="P1240" s="144">
        <v>1064802492</v>
      </c>
      <c r="Q1240" s="150">
        <v>1535</v>
      </c>
      <c r="R1240" s="169">
        <v>45125</v>
      </c>
      <c r="S1240" s="252">
        <v>1814862000</v>
      </c>
      <c r="T1240" s="169">
        <v>45223</v>
      </c>
      <c r="U1240" s="566">
        <v>4947000</v>
      </c>
      <c r="V1240" s="86" t="s">
        <v>70</v>
      </c>
      <c r="W1240" s="143">
        <v>57464638</v>
      </c>
      <c r="X1240" s="145" t="s">
        <v>16942</v>
      </c>
      <c r="Y1240" s="145"/>
      <c r="Z1240" s="156">
        <v>45223</v>
      </c>
      <c r="AA1240" s="156">
        <v>45223</v>
      </c>
      <c r="AB1240" s="201" t="s">
        <v>80</v>
      </c>
      <c r="AC1240" s="201">
        <v>45275</v>
      </c>
      <c r="AD1240" s="359">
        <f t="shared" si="92"/>
        <v>52</v>
      </c>
      <c r="AE1240" s="359">
        <v>0</v>
      </c>
      <c r="AF1240" s="571">
        <v>0</v>
      </c>
      <c r="AG1240" s="359">
        <v>0</v>
      </c>
      <c r="AH1240" s="578" t="s">
        <v>80</v>
      </c>
      <c r="AI1240" s="359">
        <f t="shared" si="93"/>
        <v>0</v>
      </c>
      <c r="AJ1240" s="481">
        <v>0</v>
      </c>
      <c r="AK1240" s="570">
        <v>0</v>
      </c>
      <c r="AL1240" s="319" t="s">
        <v>80</v>
      </c>
      <c r="AM1240" s="359">
        <v>0</v>
      </c>
      <c r="AN1240" s="576" t="s">
        <v>80</v>
      </c>
      <c r="AO1240" s="576" t="s">
        <v>80</v>
      </c>
      <c r="AP1240" s="359">
        <f t="shared" si="94"/>
        <v>0</v>
      </c>
      <c r="AQ1240" s="575">
        <f>+L1240+AF1240-AK1240</f>
        <v>4947000</v>
      </c>
      <c r="AR1240" s="319" t="s">
        <v>115</v>
      </c>
      <c r="AS1240" s="481">
        <v>0</v>
      </c>
      <c r="AT1240" s="315" t="s">
        <v>80</v>
      </c>
      <c r="AU1240" s="248">
        <v>0</v>
      </c>
      <c r="AV1240" s="573">
        <f t="shared" si="95"/>
        <v>4947000</v>
      </c>
      <c r="AW1240" s="488">
        <f t="shared" si="96"/>
        <v>0</v>
      </c>
      <c r="AX1240" s="472" t="s">
        <v>80</v>
      </c>
      <c r="AY1240" s="86" t="s">
        <v>72</v>
      </c>
      <c r="AZ1240" s="457" t="s">
        <v>16948</v>
      </c>
      <c r="BA1240" s="81" t="s">
        <v>71</v>
      </c>
      <c r="BB1240" s="81" t="s">
        <v>71</v>
      </c>
    </row>
    <row r="1241" spans="2:54" s="310" customFormat="1" ht="12.75" thickBot="1" x14ac:dyDescent="0.25">
      <c r="B1241" s="820" t="s">
        <v>74</v>
      </c>
      <c r="C1241" s="821"/>
      <c r="D1241" s="822"/>
      <c r="E1241" s="298">
        <f>+SUBTOTAL(3,E7:E1240)</f>
        <v>1234</v>
      </c>
      <c r="F1241" s="299"/>
      <c r="G1241" s="300"/>
      <c r="H1241" s="300"/>
      <c r="I1241" s="300"/>
      <c r="J1241" s="300"/>
      <c r="K1241" s="300"/>
      <c r="L1241" s="579">
        <f>SUM(L7:L1240)</f>
        <v>14305259000</v>
      </c>
      <c r="M1241" s="823"/>
      <c r="N1241" s="824"/>
      <c r="O1241" s="824"/>
      <c r="P1241" s="824"/>
      <c r="Q1241" s="824"/>
      <c r="R1241" s="824"/>
      <c r="S1241" s="824"/>
      <c r="T1241" s="824"/>
      <c r="U1241" s="824"/>
      <c r="V1241" s="824"/>
      <c r="W1241" s="824"/>
      <c r="X1241" s="824"/>
      <c r="Y1241" s="824"/>
      <c r="Z1241" s="824"/>
      <c r="AA1241" s="824"/>
      <c r="AB1241" s="824"/>
      <c r="AC1241" s="824"/>
      <c r="AD1241" s="825"/>
      <c r="AE1241" s="302">
        <f>SUM(AE7:AE1240)</f>
        <v>378</v>
      </c>
      <c r="AF1241" s="303">
        <f>SUM(AF7:AF1240)</f>
        <v>663796150</v>
      </c>
      <c r="AG1241" s="304">
        <f>SUM(AG7:AG1240)</f>
        <v>349</v>
      </c>
      <c r="AH1241" s="305"/>
      <c r="AI1241" s="304">
        <f>SUM(AI7:AI1240)</f>
        <v>6705</v>
      </c>
      <c r="AJ1241" s="304">
        <f>SUM(AJ7:AJ1240)</f>
        <v>32</v>
      </c>
      <c r="AK1241" s="309">
        <f>SUM(AK7:AK1240)</f>
        <v>224167667</v>
      </c>
      <c r="AL1241" s="301"/>
      <c r="AM1241" s="306">
        <f>SUM(AM7:AM1240)</f>
        <v>11</v>
      </c>
      <c r="AN1241" s="823"/>
      <c r="AO1241" s="824"/>
      <c r="AP1241" s="825"/>
      <c r="AQ1241" s="307">
        <f>SUM(AQ7:AQ1240)</f>
        <v>14744887483</v>
      </c>
      <c r="AR1241" s="308"/>
      <c r="AS1241" s="304">
        <f>SUM(AS7:AS1240)</f>
        <v>0</v>
      </c>
      <c r="AT1241" s="301"/>
      <c r="AU1241" s="307">
        <f>SUM(AU7:AU1240)</f>
        <v>13043146149</v>
      </c>
      <c r="AV1241" s="309">
        <f>SUM(AV7:AV1240)</f>
        <v>1701741334</v>
      </c>
      <c r="AW1241" s="823"/>
      <c r="AX1241" s="824"/>
      <c r="AY1241" s="824"/>
      <c r="AZ1241" s="824"/>
      <c r="BA1241" s="824"/>
      <c r="BB1241" s="824"/>
    </row>
  </sheetData>
  <sheetProtection formatCells="0" formatColumns="0" formatRows="0" insertRows="0" deleteRows="0" autoFilter="0"/>
  <mergeCells count="20">
    <mergeCell ref="AE4:AP4"/>
    <mergeCell ref="O5:P5"/>
    <mergeCell ref="AN1241:AP1241"/>
    <mergeCell ref="AW1241:BB1241"/>
    <mergeCell ref="AE5:AI5"/>
    <mergeCell ref="AJ5:AL5"/>
    <mergeCell ref="AM5:AP5"/>
    <mergeCell ref="AR5:AV5"/>
    <mergeCell ref="AW5:AY5"/>
    <mergeCell ref="AZ5:BB5"/>
    <mergeCell ref="Q5:S5"/>
    <mergeCell ref="T5:U5"/>
    <mergeCell ref="V5:Y5"/>
    <mergeCell ref="Z5:AD5"/>
    <mergeCell ref="B1241:D1241"/>
    <mergeCell ref="M1241:AD1241"/>
    <mergeCell ref="B3:C5"/>
    <mergeCell ref="D3:H3"/>
    <mergeCell ref="I3:J4"/>
    <mergeCell ref="F4:G4"/>
  </mergeCells>
  <conditionalFormatting sqref="F4:F5">
    <cfRule type="containsText" dxfId="4" priority="3" operator="containsText" text="Seleccione Ordenador">
      <formula>NOT(ISERROR(SEARCH("Seleccione Ordenador",F4)))</formula>
    </cfRule>
  </conditionalFormatting>
  <conditionalFormatting sqref="F1140">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9">
    <dataValidation type="list" allowBlank="1" showInputMessage="1" showErrorMessage="1" sqref="I7:I1240" xr:uid="{4D8104BB-E623-4C63-8B64-D6DDAB9EDFD6}">
      <formula1>"OTRO SECTOR"</formula1>
    </dataValidation>
    <dataValidation type="list" allowBlank="1" showInputMessage="1" showErrorMessage="1" sqref="M7:M1240" xr:uid="{80899C7D-8F59-4742-B7A5-4FD2E8FFD80A}">
      <formula1>"DIRECTA"</formula1>
    </dataValidation>
    <dataValidation type="list" allowBlank="1" showInputMessage="1" showErrorMessage="1" sqref="J7:J1240" xr:uid="{95D176B6-4ED3-49CE-8E0F-BFAFD2476187}">
      <formula1>"FUNCIONAMIENTO,INVERSION,OTROS"</formula1>
    </dataValidation>
    <dataValidation type="list" allowBlank="1" showInputMessage="1" showErrorMessage="1" sqref="BA7:BB1240" xr:uid="{FDB37796-C66E-4BCE-BF42-A9DAD6BEC1E1}">
      <formula1>"SI,NO HA INICIADO"</formula1>
    </dataValidation>
    <dataValidation type="list" allowBlank="1" showInputMessage="1" showErrorMessage="1" sqref="V7:V1240 AR7:AR1240" xr:uid="{288E2FB8-2C2D-444E-8972-F9DAAA5620B2}">
      <formula1>"S,N"</formula1>
    </dataValidation>
    <dataValidation type="list" allowBlank="1" showInputMessage="1" showErrorMessage="1" sqref="N7" xr:uid="{A13A7AC6-0B2F-4A16-966A-C2ECE9FF78B7}">
      <formula1>modalidad</formula1>
    </dataValidation>
    <dataValidation type="list" allowBlank="1" showInputMessage="1" showErrorMessage="1" errorTitle="ERROR" error="SOLO VALIDO LISTA DESPLEGABLE" promptTitle="ESCOJA EL PERIODO" sqref="F4" xr:uid="{283D8235-BA6E-40CA-8006-ABDCE66FB53F}">
      <formula1>"Seleccione el periodo a presentar,ENERO,FEBRERO,MARZO,ABRIL,MAYO,JUNIO,JULIO,AGOSTO,SEPTIEMBRE,OCTUBRE,NOVIEMBRE,DICIEMBRE"</formula1>
    </dataValidation>
    <dataValidation type="list" allowBlank="1" showInputMessage="1" showErrorMessage="1" sqref="K3" xr:uid="{20044A55-A616-4772-87EB-14076CF25340}">
      <formula1>"Escoja la opcion,42,250,1000,3000"</formula1>
    </dataValidation>
    <dataValidation type="list" allowBlank="1" showInputMessage="1" showErrorMessage="1" sqref="AY7:AY1240" xr:uid="{006AFAEA-78D2-473B-B46E-F194C81F05D1}">
      <formula1>"En ejecucion,Suspendido,Liquidado,Terminado"</formula1>
    </dataValidation>
  </dataValidations>
  <hyperlinks>
    <hyperlink ref="AZ1190" r:id="rId1" xr:uid="{15B5901C-7BEC-4765-9EB3-91E4FA3554AB}"/>
  </hyperlinks>
  <pageMargins left="0.7" right="0.7" top="0.75" bottom="0.75" header="0.3" footer="0.3"/>
  <pageSetup orientation="portrait" horizontalDpi="300" verticalDpi="300"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2143C-1A49-4AAB-B4ED-F75F03C59A2F}">
  <dimension ref="A1:BU1366"/>
  <sheetViews>
    <sheetView showGridLines="0" zoomScale="64" zoomScaleNormal="64" workbookViewId="0">
      <selection activeCell="K18" sqref="K18"/>
    </sheetView>
  </sheetViews>
  <sheetFormatPr baseColWidth="10" defaultRowHeight="15" x14ac:dyDescent="0.25"/>
  <cols>
    <col min="1" max="1" width="2.5703125" customWidth="1"/>
    <col min="3" max="3" width="19.85546875" customWidth="1"/>
    <col min="4" max="4" width="28.28515625" customWidth="1"/>
    <col min="5" max="5" width="28.5703125" customWidth="1"/>
    <col min="6" max="6" width="17.5703125" customWidth="1"/>
    <col min="7" max="7" width="22.5703125" customWidth="1"/>
    <col min="8" max="8" width="13.5703125" hidden="1" customWidth="1"/>
    <col min="9" max="9" width="16.5703125" customWidth="1"/>
    <col min="10" max="10" width="20" customWidth="1"/>
    <col min="11" max="11" width="23.140625" customWidth="1"/>
    <col min="12" max="12" width="19.28515625" customWidth="1"/>
    <col min="13" max="13" width="21.140625" customWidth="1"/>
    <col min="14" max="14" width="42.85546875" style="26" customWidth="1"/>
    <col min="15" max="15" width="36.7109375" bestFit="1" customWidth="1"/>
    <col min="16" max="16" width="19.28515625" style="26" customWidth="1"/>
    <col min="17" max="17" width="13.42578125" customWidth="1"/>
    <col min="18" max="18" width="19.140625" customWidth="1"/>
    <col min="19" max="19" width="25.7109375" style="24" customWidth="1"/>
    <col min="20" max="20" width="21" customWidth="1"/>
    <col min="21" max="21" width="21.42578125" customWidth="1"/>
    <col min="22" max="22" width="19.42578125" customWidth="1"/>
    <col min="23" max="23" width="19.85546875" customWidth="1"/>
    <col min="24" max="24" width="31" customWidth="1"/>
    <col min="25" max="25" width="38" style="26" hidden="1" customWidth="1"/>
    <col min="26" max="26" width="19.85546875" style="26" customWidth="1"/>
    <col min="27" max="27" width="22.85546875" style="39" customWidth="1"/>
    <col min="28" max="28" width="21" customWidth="1"/>
    <col min="29" max="29" width="23.42578125" style="36" customWidth="1"/>
    <col min="30" max="30" width="19.28515625" customWidth="1"/>
    <col min="31" max="31" width="15.42578125" customWidth="1"/>
    <col min="32" max="32" width="22.7109375" bestFit="1" customWidth="1"/>
    <col min="33" max="33" width="18.85546875" customWidth="1"/>
    <col min="34" max="34" width="21.140625" bestFit="1" customWidth="1"/>
    <col min="35" max="35" width="13.5703125" customWidth="1"/>
    <col min="36" max="36" width="23.85546875" customWidth="1"/>
    <col min="37" max="37" width="18" style="24" bestFit="1" customWidth="1"/>
    <col min="38" max="38" width="20.7109375" customWidth="1"/>
    <col min="39" max="39" width="20.5703125" style="56" customWidth="1"/>
    <col min="40" max="40" width="21.42578125" customWidth="1"/>
    <col min="41" max="41" width="19.85546875" bestFit="1" customWidth="1"/>
    <col min="42" max="42" width="21.140625" customWidth="1"/>
    <col min="43" max="43" width="30.28515625" bestFit="1" customWidth="1"/>
    <col min="44" max="44" width="18" customWidth="1"/>
    <col min="45" max="45" width="21" customWidth="1"/>
    <col min="46" max="46" width="21.5703125" customWidth="1"/>
    <col min="47" max="47" width="29" style="24" bestFit="1" customWidth="1"/>
    <col min="48" max="48" width="27.5703125" bestFit="1" customWidth="1"/>
    <col min="49" max="49" width="15.5703125" customWidth="1"/>
    <col min="50" max="50" width="1.5703125" hidden="1" customWidth="1"/>
    <col min="51" max="51" width="22" customWidth="1"/>
    <col min="52" max="52" width="25.7109375" customWidth="1"/>
    <col min="53" max="53" width="19.7109375" customWidth="1"/>
    <col min="54" max="54" width="24.7109375" customWidth="1"/>
  </cols>
  <sheetData>
    <row r="1" spans="1:73" ht="7.5" customHeight="1" x14ac:dyDescent="0.25">
      <c r="X1" s="1"/>
    </row>
    <row r="2" spans="1:73" ht="11.25" customHeight="1" thickBot="1" x14ac:dyDescent="0.3">
      <c r="H2" s="2"/>
      <c r="I2" s="2"/>
      <c r="X2" s="1"/>
    </row>
    <row r="3" spans="1:73" ht="30.75" customHeight="1" thickBot="1" x14ac:dyDescent="0.3">
      <c r="B3" s="768"/>
      <c r="C3" s="769"/>
      <c r="D3" s="774" t="s">
        <v>76</v>
      </c>
      <c r="E3" s="775"/>
      <c r="F3" s="775"/>
      <c r="G3" s="775"/>
      <c r="H3" s="776"/>
      <c r="I3" s="777" t="s">
        <v>0</v>
      </c>
      <c r="J3" s="778"/>
      <c r="K3" s="3">
        <v>3000</v>
      </c>
      <c r="L3" s="4" t="s">
        <v>1</v>
      </c>
      <c r="M3" s="5"/>
      <c r="N3" s="27"/>
      <c r="O3" s="5"/>
      <c r="P3" s="27"/>
      <c r="Q3" s="5"/>
      <c r="R3" s="5"/>
      <c r="S3" s="25"/>
      <c r="T3" s="5"/>
      <c r="U3" s="5"/>
      <c r="V3" s="5"/>
      <c r="W3" s="5"/>
      <c r="X3" s="6"/>
      <c r="Y3" s="27"/>
      <c r="Z3" s="28"/>
      <c r="AA3" s="40"/>
      <c r="AB3" s="6"/>
      <c r="AC3" s="37"/>
      <c r="AD3" s="6"/>
      <c r="AE3" s="5"/>
      <c r="AF3" s="6"/>
      <c r="AG3" s="5"/>
      <c r="AH3" s="6"/>
      <c r="AI3" s="5"/>
      <c r="AJ3" s="6"/>
      <c r="AK3" s="25"/>
      <c r="AL3" s="6"/>
      <c r="AM3" s="57"/>
      <c r="AN3" s="6"/>
      <c r="AO3" s="5"/>
      <c r="AP3" s="6"/>
      <c r="AQ3" s="5"/>
      <c r="AR3" s="5"/>
      <c r="AS3" s="5"/>
      <c r="AT3" s="5"/>
      <c r="AU3" s="59"/>
      <c r="AV3" s="5"/>
      <c r="AW3" s="6"/>
      <c r="AX3" s="5"/>
      <c r="AY3" s="6"/>
      <c r="AZ3" s="5"/>
      <c r="BA3" s="6"/>
      <c r="BB3" s="5"/>
    </row>
    <row r="4" spans="1:73" ht="23.25" customHeight="1" thickBot="1" x14ac:dyDescent="0.3">
      <c r="B4" s="770"/>
      <c r="C4" s="771"/>
      <c r="D4" s="7" t="s">
        <v>2</v>
      </c>
      <c r="E4" s="8"/>
      <c r="F4" s="781" t="s">
        <v>119</v>
      </c>
      <c r="G4" s="781"/>
      <c r="H4" s="9"/>
      <c r="I4" s="779"/>
      <c r="J4" s="780"/>
      <c r="K4" s="10">
        <f>+L5*K3</f>
        <v>3480000000</v>
      </c>
      <c r="L4" s="11" t="s">
        <v>3</v>
      </c>
      <c r="M4" s="5"/>
      <c r="N4" s="27"/>
      <c r="O4" s="5"/>
      <c r="P4" s="27"/>
      <c r="Q4" s="5"/>
      <c r="R4" s="5"/>
      <c r="S4" s="25"/>
      <c r="T4" s="5"/>
      <c r="U4" s="5"/>
      <c r="V4" s="5"/>
      <c r="W4" s="5"/>
      <c r="X4" s="6"/>
      <c r="Y4" s="27"/>
      <c r="Z4" s="28"/>
      <c r="AA4" s="41"/>
      <c r="AB4" s="6"/>
      <c r="AC4" s="38"/>
      <c r="AD4" s="6"/>
      <c r="AE4" s="782" t="s">
        <v>4</v>
      </c>
      <c r="AF4" s="783"/>
      <c r="AG4" s="783"/>
      <c r="AH4" s="783"/>
      <c r="AI4" s="783"/>
      <c r="AJ4" s="783"/>
      <c r="AK4" s="783"/>
      <c r="AL4" s="783"/>
      <c r="AM4" s="783"/>
      <c r="AN4" s="783"/>
      <c r="AO4" s="783"/>
      <c r="AP4" s="784"/>
      <c r="AQ4" s="5"/>
      <c r="AR4" s="5"/>
      <c r="AS4" s="5"/>
      <c r="AT4" s="5"/>
      <c r="AU4" s="25"/>
      <c r="AV4" s="5"/>
      <c r="AW4" s="5"/>
      <c r="AX4" s="5"/>
      <c r="AY4" s="5"/>
      <c r="AZ4" s="5"/>
      <c r="BA4" s="5"/>
      <c r="BB4" s="5"/>
    </row>
    <row r="5" spans="1:73" s="12" customFormat="1" ht="23.25" customHeight="1" thickBot="1" x14ac:dyDescent="0.3">
      <c r="B5" s="772"/>
      <c r="C5" s="773"/>
      <c r="D5" s="13" t="s">
        <v>5</v>
      </c>
      <c r="E5" s="14"/>
      <c r="F5" s="23" t="s">
        <v>81</v>
      </c>
      <c r="G5" s="23"/>
      <c r="H5" s="15"/>
      <c r="I5" s="16" t="s">
        <v>6</v>
      </c>
      <c r="J5" s="17"/>
      <c r="K5" s="18"/>
      <c r="L5" s="19">
        <v>1160000</v>
      </c>
      <c r="M5" s="5"/>
      <c r="N5" s="27"/>
      <c r="O5" s="785" t="s">
        <v>7</v>
      </c>
      <c r="P5" s="786"/>
      <c r="Q5" s="785" t="s">
        <v>8</v>
      </c>
      <c r="R5" s="786"/>
      <c r="S5" s="787"/>
      <c r="T5" s="785" t="s">
        <v>9</v>
      </c>
      <c r="U5" s="787"/>
      <c r="V5" s="785" t="s">
        <v>10</v>
      </c>
      <c r="W5" s="786"/>
      <c r="X5" s="786"/>
      <c r="Y5" s="787"/>
      <c r="Z5" s="782" t="s">
        <v>11</v>
      </c>
      <c r="AA5" s="783"/>
      <c r="AB5" s="783"/>
      <c r="AC5" s="783"/>
      <c r="AD5" s="784"/>
      <c r="AE5" s="783" t="s">
        <v>12</v>
      </c>
      <c r="AF5" s="783"/>
      <c r="AG5" s="783"/>
      <c r="AH5" s="783"/>
      <c r="AI5" s="784"/>
      <c r="AJ5" s="785" t="s">
        <v>13</v>
      </c>
      <c r="AK5" s="786"/>
      <c r="AL5" s="787"/>
      <c r="AM5" s="785" t="s">
        <v>14</v>
      </c>
      <c r="AN5" s="786"/>
      <c r="AO5" s="786"/>
      <c r="AP5" s="787"/>
      <c r="AQ5" s="5"/>
      <c r="AR5" s="785" t="s">
        <v>15</v>
      </c>
      <c r="AS5" s="786"/>
      <c r="AT5" s="786"/>
      <c r="AU5" s="786"/>
      <c r="AV5" s="787"/>
      <c r="AW5" s="785" t="s">
        <v>79</v>
      </c>
      <c r="AX5" s="786"/>
      <c r="AY5" s="786"/>
      <c r="AZ5" s="785" t="s">
        <v>16</v>
      </c>
      <c r="BA5" s="786"/>
      <c r="BB5" s="787"/>
    </row>
    <row r="6" spans="1:73" s="21" customFormat="1" ht="109.5" customHeight="1" thickBot="1" x14ac:dyDescent="0.3">
      <c r="A6" s="58"/>
      <c r="B6" s="43" t="s">
        <v>17</v>
      </c>
      <c r="C6" s="44" t="s">
        <v>18</v>
      </c>
      <c r="D6" s="45" t="s">
        <v>19</v>
      </c>
      <c r="E6" s="46" t="s">
        <v>20</v>
      </c>
      <c r="F6" s="47" t="s">
        <v>21</v>
      </c>
      <c r="G6" s="45" t="s">
        <v>22</v>
      </c>
      <c r="H6" s="47" t="s">
        <v>23</v>
      </c>
      <c r="I6" s="43" t="s">
        <v>24</v>
      </c>
      <c r="J6" s="43" t="s">
        <v>77</v>
      </c>
      <c r="K6" s="43" t="s">
        <v>25</v>
      </c>
      <c r="L6" s="43" t="s">
        <v>26</v>
      </c>
      <c r="M6" s="43" t="s">
        <v>27</v>
      </c>
      <c r="N6" s="633" t="s">
        <v>28</v>
      </c>
      <c r="O6" s="48" t="s">
        <v>29</v>
      </c>
      <c r="P6" s="44" t="s">
        <v>30</v>
      </c>
      <c r="Q6" s="42" t="s">
        <v>31</v>
      </c>
      <c r="R6" s="48" t="s">
        <v>17994</v>
      </c>
      <c r="S6" s="49" t="s">
        <v>33</v>
      </c>
      <c r="T6" s="43" t="s">
        <v>34</v>
      </c>
      <c r="U6" s="43" t="s">
        <v>35</v>
      </c>
      <c r="V6" s="43" t="s">
        <v>36</v>
      </c>
      <c r="W6" s="44" t="s">
        <v>37</v>
      </c>
      <c r="X6" s="43" t="s">
        <v>38</v>
      </c>
      <c r="Y6" s="43" t="s">
        <v>39</v>
      </c>
      <c r="Z6" s="48" t="s">
        <v>75</v>
      </c>
      <c r="AA6" s="422" t="s">
        <v>40</v>
      </c>
      <c r="AB6" s="43" t="s">
        <v>41</v>
      </c>
      <c r="AC6" s="50" t="s">
        <v>18013</v>
      </c>
      <c r="AD6" s="43" t="s">
        <v>43</v>
      </c>
      <c r="AE6" s="51" t="s">
        <v>44</v>
      </c>
      <c r="AF6" s="43" t="s">
        <v>45</v>
      </c>
      <c r="AG6" s="43" t="s">
        <v>46</v>
      </c>
      <c r="AH6" s="52" t="s">
        <v>47</v>
      </c>
      <c r="AI6" s="43" t="s">
        <v>48</v>
      </c>
      <c r="AJ6" s="43" t="s">
        <v>49</v>
      </c>
      <c r="AK6" s="49" t="s">
        <v>50</v>
      </c>
      <c r="AL6" s="52" t="s">
        <v>51</v>
      </c>
      <c r="AM6" s="43" t="s">
        <v>52</v>
      </c>
      <c r="AN6" s="52" t="s">
        <v>53</v>
      </c>
      <c r="AO6" s="52" t="s">
        <v>54</v>
      </c>
      <c r="AP6" s="43" t="s">
        <v>55</v>
      </c>
      <c r="AQ6" s="43" t="s">
        <v>56</v>
      </c>
      <c r="AR6" s="43" t="s">
        <v>57</v>
      </c>
      <c r="AS6" s="43" t="s">
        <v>58</v>
      </c>
      <c r="AT6" s="43" t="s">
        <v>59</v>
      </c>
      <c r="AU6" s="49" t="s">
        <v>60</v>
      </c>
      <c r="AV6" s="53" t="s">
        <v>61</v>
      </c>
      <c r="AW6" s="54" t="s">
        <v>62</v>
      </c>
      <c r="AX6" s="43" t="s">
        <v>63</v>
      </c>
      <c r="AY6" s="55" t="s">
        <v>64</v>
      </c>
      <c r="AZ6" s="44" t="s">
        <v>65</v>
      </c>
      <c r="BA6" s="44" t="s">
        <v>66</v>
      </c>
      <c r="BB6" s="44" t="s">
        <v>67</v>
      </c>
      <c r="BC6" s="20"/>
      <c r="BD6" s="20"/>
      <c r="BE6" s="20"/>
      <c r="BF6" s="20"/>
      <c r="BG6" s="20"/>
      <c r="BH6" s="20"/>
      <c r="BI6" s="20"/>
      <c r="BJ6" s="20"/>
      <c r="BK6" s="20"/>
      <c r="BL6" s="20"/>
      <c r="BM6" s="20"/>
      <c r="BN6" s="20"/>
      <c r="BO6" s="20"/>
      <c r="BP6" s="20"/>
      <c r="BQ6" s="20"/>
      <c r="BR6" s="20"/>
      <c r="BS6" s="20"/>
      <c r="BT6" s="20"/>
      <c r="BU6" s="20"/>
    </row>
    <row r="7" spans="1:73" ht="15.75" customHeight="1" x14ac:dyDescent="0.25">
      <c r="B7" s="634">
        <v>2023</v>
      </c>
      <c r="C7" s="634">
        <v>891780111</v>
      </c>
      <c r="D7" s="635" t="s">
        <v>68</v>
      </c>
      <c r="E7" s="636" t="s">
        <v>121</v>
      </c>
      <c r="F7" s="637" t="s">
        <v>122</v>
      </c>
      <c r="G7" s="638">
        <v>0</v>
      </c>
      <c r="H7" s="638" t="s">
        <v>69</v>
      </c>
      <c r="I7" s="638" t="s">
        <v>78</v>
      </c>
      <c r="J7" s="634" t="s">
        <v>120</v>
      </c>
      <c r="K7" s="639" t="s">
        <v>187</v>
      </c>
      <c r="L7" s="640">
        <v>45600000</v>
      </c>
      <c r="M7" s="634" t="s">
        <v>73</v>
      </c>
      <c r="N7" s="641" t="s">
        <v>116</v>
      </c>
      <c r="O7" s="639" t="s">
        <v>220</v>
      </c>
      <c r="P7" s="642">
        <v>36722139</v>
      </c>
      <c r="Q7" s="637">
        <v>281</v>
      </c>
      <c r="R7" s="753">
        <v>44964</v>
      </c>
      <c r="S7" s="757">
        <v>464600000</v>
      </c>
      <c r="T7" s="753">
        <v>44971</v>
      </c>
      <c r="U7" s="759">
        <v>45600000</v>
      </c>
      <c r="V7" s="638" t="s">
        <v>70</v>
      </c>
      <c r="W7" s="637">
        <v>16078654</v>
      </c>
      <c r="X7" s="644" t="s">
        <v>247</v>
      </c>
      <c r="Y7" s="641" t="s">
        <v>248</v>
      </c>
      <c r="Z7" s="645">
        <v>44971</v>
      </c>
      <c r="AA7" s="645">
        <v>44971</v>
      </c>
      <c r="AB7" s="646" t="s">
        <v>80</v>
      </c>
      <c r="AC7" s="645">
        <v>45316</v>
      </c>
      <c r="AD7" s="639">
        <f>+IF(AB7="1800-01-01",AC7-AA7,AC7-AB7)</f>
        <v>345</v>
      </c>
      <c r="AE7" s="637">
        <v>0</v>
      </c>
      <c r="AF7" s="637">
        <v>0</v>
      </c>
      <c r="AG7" s="637">
        <v>0</v>
      </c>
      <c r="AH7" s="647" t="s">
        <v>80</v>
      </c>
      <c r="AI7" s="639">
        <f>+IF(AH7="1800-01-01",0,AH7-AC7)</f>
        <v>0</v>
      </c>
      <c r="AJ7" s="637">
        <v>0</v>
      </c>
      <c r="AK7" s="763">
        <v>0</v>
      </c>
      <c r="AL7" s="646" t="s">
        <v>80</v>
      </c>
      <c r="AM7" s="638">
        <v>0</v>
      </c>
      <c r="AN7" s="646" t="s">
        <v>80</v>
      </c>
      <c r="AO7" s="646" t="s">
        <v>80</v>
      </c>
      <c r="AP7" s="642">
        <f t="shared" ref="AP7" si="0">+IF(AN7="1800-01-01",0,AO7-AN7)</f>
        <v>0</v>
      </c>
      <c r="AQ7" s="642">
        <f>+L7+AF7-AK7</f>
        <v>45600000</v>
      </c>
      <c r="AR7" s="638" t="s">
        <v>115</v>
      </c>
      <c r="AS7" s="637">
        <v>0</v>
      </c>
      <c r="AT7" s="648" t="s">
        <v>80</v>
      </c>
      <c r="AU7" s="649">
        <v>34200000</v>
      </c>
      <c r="AV7" s="650">
        <f>AQ7-AU7</f>
        <v>11400000</v>
      </c>
      <c r="AW7" s="651">
        <f>+IFERROR(AU7/AQ7,"-")</f>
        <v>0.75</v>
      </c>
      <c r="AX7" s="652" t="s">
        <v>80</v>
      </c>
      <c r="AY7" s="638" t="s">
        <v>72</v>
      </c>
      <c r="AZ7" s="643" t="s">
        <v>249</v>
      </c>
      <c r="BA7" s="634" t="s">
        <v>71</v>
      </c>
      <c r="BB7" s="634" t="s">
        <v>71</v>
      </c>
    </row>
    <row r="8" spans="1:73" x14ac:dyDescent="0.25">
      <c r="B8" s="653">
        <v>2023</v>
      </c>
      <c r="C8" s="653">
        <v>891780111</v>
      </c>
      <c r="D8" s="654" t="s">
        <v>68</v>
      </c>
      <c r="E8" s="655" t="s">
        <v>123</v>
      </c>
      <c r="F8" s="656" t="s">
        <v>124</v>
      </c>
      <c r="G8" s="657">
        <v>0</v>
      </c>
      <c r="H8" s="657"/>
      <c r="I8" s="657" t="s">
        <v>78</v>
      </c>
      <c r="J8" s="653" t="s">
        <v>120</v>
      </c>
      <c r="K8" s="658" t="s">
        <v>188</v>
      </c>
      <c r="L8" s="659">
        <v>48000000</v>
      </c>
      <c r="M8" s="653" t="s">
        <v>73</v>
      </c>
      <c r="N8" s="660" t="s">
        <v>116</v>
      </c>
      <c r="O8" s="658" t="s">
        <v>221</v>
      </c>
      <c r="P8" s="661">
        <v>57299411</v>
      </c>
      <c r="Q8" s="656">
        <v>281</v>
      </c>
      <c r="R8" s="699">
        <v>44964</v>
      </c>
      <c r="S8" s="749">
        <v>464600000</v>
      </c>
      <c r="T8" s="699">
        <v>44972</v>
      </c>
      <c r="U8" s="760">
        <v>48000000</v>
      </c>
      <c r="V8" s="657" t="s">
        <v>70</v>
      </c>
      <c r="W8" s="656">
        <v>16078654</v>
      </c>
      <c r="X8" s="665" t="s">
        <v>247</v>
      </c>
      <c r="Y8" s="660" t="s">
        <v>248</v>
      </c>
      <c r="Z8" s="666">
        <v>44972</v>
      </c>
      <c r="AA8" s="666">
        <v>44972</v>
      </c>
      <c r="AB8" s="667" t="s">
        <v>80</v>
      </c>
      <c r="AC8" s="666">
        <v>45316</v>
      </c>
      <c r="AD8" s="658">
        <f t="shared" ref="AD8:AD72" si="1">+IF(AB8="1800-01-01",AC8-AA8,AC8-AB8)</f>
        <v>344</v>
      </c>
      <c r="AE8" s="656">
        <v>0</v>
      </c>
      <c r="AF8" s="656">
        <v>0</v>
      </c>
      <c r="AG8" s="656">
        <v>0</v>
      </c>
      <c r="AH8" s="668" t="s">
        <v>80</v>
      </c>
      <c r="AI8" s="658">
        <f t="shared" ref="AI8:AI72" si="2">+IF(AH8="1800-01-01",0,AH8-AC8)</f>
        <v>0</v>
      </c>
      <c r="AJ8" s="656">
        <v>0</v>
      </c>
      <c r="AK8" s="748">
        <v>0</v>
      </c>
      <c r="AL8" s="667" t="s">
        <v>80</v>
      </c>
      <c r="AM8" s="657">
        <v>0</v>
      </c>
      <c r="AN8" s="667" t="s">
        <v>80</v>
      </c>
      <c r="AO8" s="667" t="s">
        <v>80</v>
      </c>
      <c r="AP8" s="661">
        <v>0</v>
      </c>
      <c r="AQ8" s="661">
        <f>+L8+AF8-AK8</f>
        <v>48000000</v>
      </c>
      <c r="AR8" s="657" t="s">
        <v>115</v>
      </c>
      <c r="AS8" s="656">
        <v>0</v>
      </c>
      <c r="AT8" s="669" t="s">
        <v>80</v>
      </c>
      <c r="AU8" s="670">
        <v>36000000</v>
      </c>
      <c r="AV8" s="671">
        <f t="shared" ref="AV8:AV72" si="3">AQ8-AU8</f>
        <v>12000000</v>
      </c>
      <c r="AW8" s="672">
        <f t="shared" ref="AW8:AW72" si="4">+IFERROR(AU8/AQ8,"-")</f>
        <v>0.75</v>
      </c>
      <c r="AX8" s="673" t="s">
        <v>80</v>
      </c>
      <c r="AY8" s="657" t="s">
        <v>72</v>
      </c>
      <c r="AZ8" s="663" t="s">
        <v>250</v>
      </c>
      <c r="BA8" s="653" t="s">
        <v>71</v>
      </c>
      <c r="BB8" s="653" t="s">
        <v>71</v>
      </c>
    </row>
    <row r="9" spans="1:73" x14ac:dyDescent="0.25">
      <c r="B9" s="653">
        <v>2023</v>
      </c>
      <c r="C9" s="653">
        <v>891780111</v>
      </c>
      <c r="D9" s="654" t="s">
        <v>68</v>
      </c>
      <c r="E9" s="655" t="s">
        <v>125</v>
      </c>
      <c r="F9" s="656" t="s">
        <v>126</v>
      </c>
      <c r="G9" s="657">
        <v>0</v>
      </c>
      <c r="H9" s="657"/>
      <c r="I9" s="657" t="s">
        <v>78</v>
      </c>
      <c r="J9" s="653" t="s">
        <v>120</v>
      </c>
      <c r="K9" s="658" t="s">
        <v>189</v>
      </c>
      <c r="L9" s="659">
        <v>48000000</v>
      </c>
      <c r="M9" s="653" t="s">
        <v>73</v>
      </c>
      <c r="N9" s="660" t="s">
        <v>116</v>
      </c>
      <c r="O9" s="658" t="s">
        <v>222</v>
      </c>
      <c r="P9" s="661">
        <v>1082936785</v>
      </c>
      <c r="Q9" s="656">
        <v>281</v>
      </c>
      <c r="R9" s="699">
        <v>44964</v>
      </c>
      <c r="S9" s="749">
        <v>464600000</v>
      </c>
      <c r="T9" s="699">
        <v>44972</v>
      </c>
      <c r="U9" s="760">
        <v>48000000</v>
      </c>
      <c r="V9" s="657" t="s">
        <v>70</v>
      </c>
      <c r="W9" s="656">
        <v>16078654</v>
      </c>
      <c r="X9" s="665" t="s">
        <v>247</v>
      </c>
      <c r="Y9" s="660" t="s">
        <v>248</v>
      </c>
      <c r="Z9" s="666">
        <v>44972</v>
      </c>
      <c r="AA9" s="666">
        <v>44972</v>
      </c>
      <c r="AB9" s="667" t="s">
        <v>80</v>
      </c>
      <c r="AC9" s="666">
        <v>45316</v>
      </c>
      <c r="AD9" s="658">
        <f t="shared" si="1"/>
        <v>344</v>
      </c>
      <c r="AE9" s="656">
        <v>0</v>
      </c>
      <c r="AF9" s="656">
        <v>0</v>
      </c>
      <c r="AG9" s="656">
        <v>0</v>
      </c>
      <c r="AH9" s="668" t="s">
        <v>80</v>
      </c>
      <c r="AI9" s="658">
        <f t="shared" si="2"/>
        <v>0</v>
      </c>
      <c r="AJ9" s="656">
        <v>0</v>
      </c>
      <c r="AK9" s="748">
        <v>0</v>
      </c>
      <c r="AL9" s="667" t="s">
        <v>80</v>
      </c>
      <c r="AM9" s="657">
        <v>0</v>
      </c>
      <c r="AN9" s="667" t="s">
        <v>80</v>
      </c>
      <c r="AO9" s="667" t="s">
        <v>80</v>
      </c>
      <c r="AP9" s="661">
        <v>0</v>
      </c>
      <c r="AQ9" s="661">
        <f>+L9+AF9-AK9</f>
        <v>48000000</v>
      </c>
      <c r="AR9" s="657" t="s">
        <v>115</v>
      </c>
      <c r="AS9" s="656">
        <v>0</v>
      </c>
      <c r="AT9" s="669" t="s">
        <v>80</v>
      </c>
      <c r="AU9" s="670">
        <v>36000000</v>
      </c>
      <c r="AV9" s="671">
        <f t="shared" si="3"/>
        <v>12000000</v>
      </c>
      <c r="AW9" s="672">
        <f t="shared" si="4"/>
        <v>0.75</v>
      </c>
      <c r="AX9" s="673" t="s">
        <v>80</v>
      </c>
      <c r="AY9" s="657" t="s">
        <v>72</v>
      </c>
      <c r="AZ9" s="663" t="s">
        <v>251</v>
      </c>
      <c r="BA9" s="653" t="s">
        <v>71</v>
      </c>
      <c r="BB9" s="653" t="s">
        <v>71</v>
      </c>
    </row>
    <row r="10" spans="1:73" x14ac:dyDescent="0.25">
      <c r="B10" s="653">
        <v>2023</v>
      </c>
      <c r="C10" s="653">
        <v>891780111</v>
      </c>
      <c r="D10" s="654" t="s">
        <v>68</v>
      </c>
      <c r="E10" s="655" t="s">
        <v>127</v>
      </c>
      <c r="F10" s="656" t="s">
        <v>128</v>
      </c>
      <c r="G10" s="657">
        <v>0</v>
      </c>
      <c r="H10" s="657"/>
      <c r="I10" s="657" t="s">
        <v>78</v>
      </c>
      <c r="J10" s="653" t="s">
        <v>120</v>
      </c>
      <c r="K10" s="658" t="s">
        <v>190</v>
      </c>
      <c r="L10" s="659">
        <v>40800000</v>
      </c>
      <c r="M10" s="653" t="s">
        <v>73</v>
      </c>
      <c r="N10" s="660" t="s">
        <v>116</v>
      </c>
      <c r="O10" s="658" t="s">
        <v>223</v>
      </c>
      <c r="P10" s="661">
        <v>1082941395</v>
      </c>
      <c r="Q10" s="656">
        <v>281</v>
      </c>
      <c r="R10" s="699">
        <v>44964</v>
      </c>
      <c r="S10" s="749">
        <v>464600000</v>
      </c>
      <c r="T10" s="699">
        <v>44972</v>
      </c>
      <c r="U10" s="760">
        <v>40800000</v>
      </c>
      <c r="V10" s="657" t="s">
        <v>70</v>
      </c>
      <c r="W10" s="656">
        <v>16078654</v>
      </c>
      <c r="X10" s="665" t="s">
        <v>247</v>
      </c>
      <c r="Y10" s="660" t="s">
        <v>248</v>
      </c>
      <c r="Z10" s="666">
        <v>44972</v>
      </c>
      <c r="AA10" s="666">
        <v>44972</v>
      </c>
      <c r="AB10" s="667" t="s">
        <v>80</v>
      </c>
      <c r="AC10" s="666">
        <v>45316</v>
      </c>
      <c r="AD10" s="658">
        <f t="shared" si="1"/>
        <v>344</v>
      </c>
      <c r="AE10" s="656">
        <v>0</v>
      </c>
      <c r="AF10" s="656">
        <v>0</v>
      </c>
      <c r="AG10" s="656">
        <v>0</v>
      </c>
      <c r="AH10" s="668" t="s">
        <v>80</v>
      </c>
      <c r="AI10" s="658">
        <f t="shared" si="2"/>
        <v>0</v>
      </c>
      <c r="AJ10" s="656">
        <v>0</v>
      </c>
      <c r="AK10" s="748">
        <v>0</v>
      </c>
      <c r="AL10" s="667" t="s">
        <v>80</v>
      </c>
      <c r="AM10" s="657">
        <v>0</v>
      </c>
      <c r="AN10" s="667" t="s">
        <v>80</v>
      </c>
      <c r="AO10" s="667" t="s">
        <v>80</v>
      </c>
      <c r="AP10" s="661">
        <v>0</v>
      </c>
      <c r="AQ10" s="661">
        <f>+L10+AF10-AK10</f>
        <v>40800000</v>
      </c>
      <c r="AR10" s="657" t="s">
        <v>115</v>
      </c>
      <c r="AS10" s="656">
        <v>0</v>
      </c>
      <c r="AT10" s="669" t="s">
        <v>80</v>
      </c>
      <c r="AU10" s="670">
        <v>30600000</v>
      </c>
      <c r="AV10" s="671">
        <f t="shared" si="3"/>
        <v>10200000</v>
      </c>
      <c r="AW10" s="672">
        <f t="shared" si="4"/>
        <v>0.75</v>
      </c>
      <c r="AX10" s="673" t="s">
        <v>80</v>
      </c>
      <c r="AY10" s="657" t="s">
        <v>72</v>
      </c>
      <c r="AZ10" s="663" t="s">
        <v>252</v>
      </c>
      <c r="BA10" s="653" t="s">
        <v>71</v>
      </c>
      <c r="BB10" s="653" t="s">
        <v>71</v>
      </c>
    </row>
    <row r="11" spans="1:73" x14ac:dyDescent="0.25">
      <c r="B11" s="653">
        <v>2023</v>
      </c>
      <c r="C11" s="653">
        <v>891780111</v>
      </c>
      <c r="D11" s="654" t="s">
        <v>68</v>
      </c>
      <c r="E11" s="655" t="s">
        <v>129</v>
      </c>
      <c r="F11" s="656" t="s">
        <v>130</v>
      </c>
      <c r="G11" s="657">
        <v>0</v>
      </c>
      <c r="H11" s="657"/>
      <c r="I11" s="657" t="s">
        <v>78</v>
      </c>
      <c r="J11" s="653" t="s">
        <v>120</v>
      </c>
      <c r="K11" s="658" t="s">
        <v>191</v>
      </c>
      <c r="L11" s="659">
        <v>25000000</v>
      </c>
      <c r="M11" s="653" t="s">
        <v>73</v>
      </c>
      <c r="N11" s="660" t="s">
        <v>116</v>
      </c>
      <c r="O11" s="658" t="s">
        <v>222</v>
      </c>
      <c r="P11" s="661">
        <v>1082936785</v>
      </c>
      <c r="Q11" s="656">
        <v>187</v>
      </c>
      <c r="R11" s="699">
        <v>44958</v>
      </c>
      <c r="S11" s="749">
        <v>188000000</v>
      </c>
      <c r="T11" s="699">
        <v>44974</v>
      </c>
      <c r="U11" s="760">
        <v>25000000</v>
      </c>
      <c r="V11" s="657" t="s">
        <v>70</v>
      </c>
      <c r="W11" s="656">
        <v>16078654</v>
      </c>
      <c r="X11" s="665" t="s">
        <v>247</v>
      </c>
      <c r="Y11" s="660" t="s">
        <v>248</v>
      </c>
      <c r="Z11" s="666">
        <v>44974</v>
      </c>
      <c r="AA11" s="666">
        <v>44974</v>
      </c>
      <c r="AB11" s="667" t="s">
        <v>80</v>
      </c>
      <c r="AC11" s="666">
        <v>45076</v>
      </c>
      <c r="AD11" s="658">
        <f t="shared" si="1"/>
        <v>102</v>
      </c>
      <c r="AE11" s="656">
        <v>0</v>
      </c>
      <c r="AF11" s="656">
        <v>0</v>
      </c>
      <c r="AG11" s="656">
        <v>0</v>
      </c>
      <c r="AH11" s="668" t="s">
        <v>80</v>
      </c>
      <c r="AI11" s="658">
        <f t="shared" si="2"/>
        <v>0</v>
      </c>
      <c r="AJ11" s="656">
        <v>0</v>
      </c>
      <c r="AK11" s="748">
        <v>0</v>
      </c>
      <c r="AL11" s="667" t="s">
        <v>80</v>
      </c>
      <c r="AM11" s="657">
        <v>0</v>
      </c>
      <c r="AN11" s="667" t="s">
        <v>80</v>
      </c>
      <c r="AO11" s="667" t="s">
        <v>80</v>
      </c>
      <c r="AP11" s="661">
        <v>0</v>
      </c>
      <c r="AQ11" s="661">
        <f>+L11+AF11-AK11</f>
        <v>25000000</v>
      </c>
      <c r="AR11" s="657" t="s">
        <v>115</v>
      </c>
      <c r="AS11" s="656">
        <v>0</v>
      </c>
      <c r="AT11" s="669" t="s">
        <v>80</v>
      </c>
      <c r="AU11" s="670">
        <v>25000000</v>
      </c>
      <c r="AV11" s="671">
        <f t="shared" si="3"/>
        <v>0</v>
      </c>
      <c r="AW11" s="672">
        <f t="shared" si="4"/>
        <v>1</v>
      </c>
      <c r="AX11" s="673" t="s">
        <v>80</v>
      </c>
      <c r="AY11" s="657" t="s">
        <v>253</v>
      </c>
      <c r="AZ11" s="663" t="s">
        <v>254</v>
      </c>
      <c r="BA11" s="653" t="s">
        <v>71</v>
      </c>
      <c r="BB11" s="653" t="s">
        <v>71</v>
      </c>
    </row>
    <row r="12" spans="1:73" x14ac:dyDescent="0.25">
      <c r="B12" s="653">
        <v>2023</v>
      </c>
      <c r="C12" s="653">
        <v>891780111</v>
      </c>
      <c r="D12" s="654" t="s">
        <v>68</v>
      </c>
      <c r="E12" s="655" t="s">
        <v>131</v>
      </c>
      <c r="F12" s="656" t="s">
        <v>132</v>
      </c>
      <c r="G12" s="657">
        <v>0</v>
      </c>
      <c r="H12" s="657"/>
      <c r="I12" s="657" t="s">
        <v>78</v>
      </c>
      <c r="J12" s="653" t="s">
        <v>120</v>
      </c>
      <c r="K12" s="658" t="s">
        <v>192</v>
      </c>
      <c r="L12" s="659">
        <v>12000000</v>
      </c>
      <c r="M12" s="653" t="s">
        <v>73</v>
      </c>
      <c r="N12" s="660" t="s">
        <v>116</v>
      </c>
      <c r="O12" s="658" t="s">
        <v>223</v>
      </c>
      <c r="P12" s="661">
        <v>1082941395</v>
      </c>
      <c r="Q12" s="656">
        <v>187</v>
      </c>
      <c r="R12" s="699">
        <v>44958</v>
      </c>
      <c r="S12" s="749">
        <v>188000000</v>
      </c>
      <c r="T12" s="699">
        <v>44974</v>
      </c>
      <c r="U12" s="760">
        <v>12000000</v>
      </c>
      <c r="V12" s="657" t="s">
        <v>70</v>
      </c>
      <c r="W12" s="656">
        <v>16078654</v>
      </c>
      <c r="X12" s="665" t="s">
        <v>247</v>
      </c>
      <c r="Y12" s="660" t="s">
        <v>248</v>
      </c>
      <c r="Z12" s="666">
        <v>44974</v>
      </c>
      <c r="AA12" s="666">
        <v>44974</v>
      </c>
      <c r="AB12" s="667" t="s">
        <v>80</v>
      </c>
      <c r="AC12" s="666">
        <v>45076</v>
      </c>
      <c r="AD12" s="658">
        <f t="shared" si="1"/>
        <v>102</v>
      </c>
      <c r="AE12" s="656">
        <v>0</v>
      </c>
      <c r="AF12" s="656">
        <v>0</v>
      </c>
      <c r="AG12" s="656">
        <v>0</v>
      </c>
      <c r="AH12" s="668" t="s">
        <v>80</v>
      </c>
      <c r="AI12" s="658">
        <f t="shared" si="2"/>
        <v>0</v>
      </c>
      <c r="AJ12" s="656">
        <v>0</v>
      </c>
      <c r="AK12" s="748">
        <v>0</v>
      </c>
      <c r="AL12" s="667" t="s">
        <v>80</v>
      </c>
      <c r="AM12" s="657">
        <v>0</v>
      </c>
      <c r="AN12" s="667" t="s">
        <v>80</v>
      </c>
      <c r="AO12" s="667" t="s">
        <v>80</v>
      </c>
      <c r="AP12" s="661">
        <v>0</v>
      </c>
      <c r="AQ12" s="661">
        <f>+L12+AF12-AK12</f>
        <v>12000000</v>
      </c>
      <c r="AR12" s="657" t="s">
        <v>115</v>
      </c>
      <c r="AS12" s="656">
        <v>0</v>
      </c>
      <c r="AT12" s="669" t="s">
        <v>80</v>
      </c>
      <c r="AU12" s="670">
        <v>12000000</v>
      </c>
      <c r="AV12" s="671">
        <f t="shared" si="3"/>
        <v>0</v>
      </c>
      <c r="AW12" s="672">
        <f t="shared" si="4"/>
        <v>1</v>
      </c>
      <c r="AX12" s="673" t="s">
        <v>80</v>
      </c>
      <c r="AY12" s="657" t="s">
        <v>253</v>
      </c>
      <c r="AZ12" s="663" t="s">
        <v>255</v>
      </c>
      <c r="BA12" s="653" t="s">
        <v>71</v>
      </c>
      <c r="BB12" s="653" t="s">
        <v>71</v>
      </c>
    </row>
    <row r="13" spans="1:73" x14ac:dyDescent="0.25">
      <c r="B13" s="653">
        <v>2023</v>
      </c>
      <c r="C13" s="653">
        <v>891780111</v>
      </c>
      <c r="D13" s="654" t="s">
        <v>68</v>
      </c>
      <c r="E13" s="655" t="s">
        <v>133</v>
      </c>
      <c r="F13" s="656" t="s">
        <v>134</v>
      </c>
      <c r="G13" s="657">
        <v>0</v>
      </c>
      <c r="H13" s="657"/>
      <c r="I13" s="657" t="s">
        <v>78</v>
      </c>
      <c r="J13" s="653" t="s">
        <v>120</v>
      </c>
      <c r="K13" s="658" t="s">
        <v>193</v>
      </c>
      <c r="L13" s="659">
        <v>40800000</v>
      </c>
      <c r="M13" s="653" t="s">
        <v>73</v>
      </c>
      <c r="N13" s="660" t="s">
        <v>116</v>
      </c>
      <c r="O13" s="658" t="s">
        <v>224</v>
      </c>
      <c r="P13" s="661">
        <v>1082878520</v>
      </c>
      <c r="Q13" s="656">
        <v>281</v>
      </c>
      <c r="R13" s="699">
        <v>44964</v>
      </c>
      <c r="S13" s="749">
        <v>464600000</v>
      </c>
      <c r="T13" s="699">
        <v>44981</v>
      </c>
      <c r="U13" s="760">
        <v>40800000</v>
      </c>
      <c r="V13" s="657" t="s">
        <v>70</v>
      </c>
      <c r="W13" s="656">
        <v>16078654</v>
      </c>
      <c r="X13" s="665" t="s">
        <v>247</v>
      </c>
      <c r="Y13" s="660" t="s">
        <v>248</v>
      </c>
      <c r="Z13" s="666">
        <v>44981</v>
      </c>
      <c r="AA13" s="666">
        <v>44981</v>
      </c>
      <c r="AB13" s="667" t="s">
        <v>80</v>
      </c>
      <c r="AC13" s="666">
        <v>45316</v>
      </c>
      <c r="AD13" s="658">
        <f t="shared" si="1"/>
        <v>335</v>
      </c>
      <c r="AE13" s="656">
        <v>0</v>
      </c>
      <c r="AF13" s="656">
        <v>0</v>
      </c>
      <c r="AG13" s="656">
        <v>0</v>
      </c>
      <c r="AH13" s="668" t="s">
        <v>80</v>
      </c>
      <c r="AI13" s="658">
        <f t="shared" si="2"/>
        <v>0</v>
      </c>
      <c r="AJ13" s="656">
        <v>0</v>
      </c>
      <c r="AK13" s="748">
        <v>0</v>
      </c>
      <c r="AL13" s="667" t="s">
        <v>80</v>
      </c>
      <c r="AM13" s="657">
        <v>0</v>
      </c>
      <c r="AN13" s="667" t="s">
        <v>80</v>
      </c>
      <c r="AO13" s="667" t="s">
        <v>80</v>
      </c>
      <c r="AP13" s="661">
        <v>0</v>
      </c>
      <c r="AQ13" s="661">
        <f>+L13+AF13-AK13</f>
        <v>40800000</v>
      </c>
      <c r="AR13" s="657" t="s">
        <v>115</v>
      </c>
      <c r="AS13" s="656">
        <v>0</v>
      </c>
      <c r="AT13" s="669" t="s">
        <v>80</v>
      </c>
      <c r="AU13" s="670">
        <v>30600000</v>
      </c>
      <c r="AV13" s="671">
        <f t="shared" si="3"/>
        <v>10200000</v>
      </c>
      <c r="AW13" s="672">
        <f t="shared" si="4"/>
        <v>0.75</v>
      </c>
      <c r="AX13" s="673" t="s">
        <v>80</v>
      </c>
      <c r="AY13" s="657" t="s">
        <v>72</v>
      </c>
      <c r="AZ13" s="663" t="s">
        <v>256</v>
      </c>
      <c r="BA13" s="653" t="s">
        <v>71</v>
      </c>
      <c r="BB13" s="653" t="s">
        <v>71</v>
      </c>
    </row>
    <row r="14" spans="1:73" x14ac:dyDescent="0.25">
      <c r="B14" s="653">
        <v>2023</v>
      </c>
      <c r="C14" s="653">
        <v>891780111</v>
      </c>
      <c r="D14" s="654" t="s">
        <v>68</v>
      </c>
      <c r="E14" s="655" t="s">
        <v>135</v>
      </c>
      <c r="F14" s="656" t="s">
        <v>136</v>
      </c>
      <c r="G14" s="657">
        <v>0</v>
      </c>
      <c r="H14" s="657"/>
      <c r="I14" s="657" t="s">
        <v>78</v>
      </c>
      <c r="J14" s="653" t="s">
        <v>120</v>
      </c>
      <c r="K14" s="658" t="s">
        <v>194</v>
      </c>
      <c r="L14" s="659">
        <v>43264000</v>
      </c>
      <c r="M14" s="653" t="s">
        <v>73</v>
      </c>
      <c r="N14" s="660" t="s">
        <v>116</v>
      </c>
      <c r="O14" s="658" t="s">
        <v>225</v>
      </c>
      <c r="P14" s="661">
        <v>819006702</v>
      </c>
      <c r="Q14" s="656">
        <v>449</v>
      </c>
      <c r="R14" s="699">
        <v>44979</v>
      </c>
      <c r="S14" s="749">
        <v>43264000</v>
      </c>
      <c r="T14" s="699">
        <v>44986</v>
      </c>
      <c r="U14" s="760">
        <v>43264000</v>
      </c>
      <c r="V14" s="657" t="s">
        <v>70</v>
      </c>
      <c r="W14" s="656">
        <v>16078654</v>
      </c>
      <c r="X14" s="665" t="s">
        <v>247</v>
      </c>
      <c r="Y14" s="660" t="s">
        <v>248</v>
      </c>
      <c r="Z14" s="666">
        <v>44986</v>
      </c>
      <c r="AA14" s="666">
        <v>45170</v>
      </c>
      <c r="AB14" s="667">
        <v>44988</v>
      </c>
      <c r="AC14" s="666">
        <v>45170</v>
      </c>
      <c r="AD14" s="658">
        <f t="shared" si="1"/>
        <v>182</v>
      </c>
      <c r="AE14" s="656">
        <v>0</v>
      </c>
      <c r="AF14" s="656">
        <v>0</v>
      </c>
      <c r="AG14" s="656">
        <v>0</v>
      </c>
      <c r="AH14" s="668" t="s">
        <v>80</v>
      </c>
      <c r="AI14" s="658">
        <f t="shared" si="2"/>
        <v>0</v>
      </c>
      <c r="AJ14" s="656">
        <v>0</v>
      </c>
      <c r="AK14" s="748">
        <v>0</v>
      </c>
      <c r="AL14" s="667" t="s">
        <v>80</v>
      </c>
      <c r="AM14" s="657">
        <v>0</v>
      </c>
      <c r="AN14" s="667" t="s">
        <v>80</v>
      </c>
      <c r="AO14" s="667" t="s">
        <v>80</v>
      </c>
      <c r="AP14" s="661">
        <v>0</v>
      </c>
      <c r="AQ14" s="661">
        <f>+L14+AF14-AK14</f>
        <v>43264000</v>
      </c>
      <c r="AR14" s="657" t="s">
        <v>115</v>
      </c>
      <c r="AS14" s="656">
        <v>0</v>
      </c>
      <c r="AT14" s="669" t="s">
        <v>80</v>
      </c>
      <c r="AU14" s="670">
        <v>38984956</v>
      </c>
      <c r="AV14" s="671">
        <f t="shared" si="3"/>
        <v>4279044</v>
      </c>
      <c r="AW14" s="672">
        <f t="shared" si="4"/>
        <v>0.90109458210059168</v>
      </c>
      <c r="AX14" s="673" t="s">
        <v>80</v>
      </c>
      <c r="AY14" s="657" t="s">
        <v>72</v>
      </c>
      <c r="AZ14" s="663" t="s">
        <v>257</v>
      </c>
      <c r="BA14" s="653" t="s">
        <v>71</v>
      </c>
      <c r="BB14" s="653" t="s">
        <v>117</v>
      </c>
    </row>
    <row r="15" spans="1:73" x14ac:dyDescent="0.25">
      <c r="B15" s="653">
        <v>2023</v>
      </c>
      <c r="C15" s="653">
        <v>891780111</v>
      </c>
      <c r="D15" s="654" t="s">
        <v>68</v>
      </c>
      <c r="E15" s="655" t="s">
        <v>137</v>
      </c>
      <c r="F15" s="656" t="s">
        <v>138</v>
      </c>
      <c r="G15" s="657">
        <v>0</v>
      </c>
      <c r="H15" s="657"/>
      <c r="I15" s="657" t="s">
        <v>78</v>
      </c>
      <c r="J15" s="653" t="s">
        <v>120</v>
      </c>
      <c r="K15" s="658" t="s">
        <v>195</v>
      </c>
      <c r="L15" s="659">
        <v>83943700</v>
      </c>
      <c r="M15" s="653" t="s">
        <v>73</v>
      </c>
      <c r="N15" s="660" t="s">
        <v>116</v>
      </c>
      <c r="O15" s="658" t="s">
        <v>226</v>
      </c>
      <c r="P15" s="661">
        <v>901409855</v>
      </c>
      <c r="Q15" s="656">
        <v>445</v>
      </c>
      <c r="R15" s="699">
        <v>44979</v>
      </c>
      <c r="S15" s="749">
        <v>83943700</v>
      </c>
      <c r="T15" s="699">
        <v>44986</v>
      </c>
      <c r="U15" s="760">
        <v>83943700</v>
      </c>
      <c r="V15" s="657" t="s">
        <v>70</v>
      </c>
      <c r="W15" s="656">
        <v>16078654</v>
      </c>
      <c r="X15" s="665" t="s">
        <v>247</v>
      </c>
      <c r="Y15" s="660" t="s">
        <v>248</v>
      </c>
      <c r="Z15" s="666">
        <v>44986</v>
      </c>
      <c r="AA15" s="666">
        <v>44986</v>
      </c>
      <c r="AB15" s="667" t="s">
        <v>80</v>
      </c>
      <c r="AC15" s="666">
        <v>45170</v>
      </c>
      <c r="AD15" s="658">
        <f t="shared" si="1"/>
        <v>184</v>
      </c>
      <c r="AE15" s="656">
        <v>0</v>
      </c>
      <c r="AF15" s="656">
        <v>0</v>
      </c>
      <c r="AG15" s="656">
        <v>0</v>
      </c>
      <c r="AH15" s="668" t="s">
        <v>80</v>
      </c>
      <c r="AI15" s="658">
        <f t="shared" si="2"/>
        <v>0</v>
      </c>
      <c r="AJ15" s="656">
        <v>0</v>
      </c>
      <c r="AK15" s="748">
        <v>0</v>
      </c>
      <c r="AL15" s="667" t="s">
        <v>80</v>
      </c>
      <c r="AM15" s="657">
        <v>0</v>
      </c>
      <c r="AN15" s="667" t="s">
        <v>80</v>
      </c>
      <c r="AO15" s="667" t="s">
        <v>80</v>
      </c>
      <c r="AP15" s="661">
        <v>0</v>
      </c>
      <c r="AQ15" s="661">
        <f>+L15+AF15-AK15</f>
        <v>83943700</v>
      </c>
      <c r="AR15" s="657" t="s">
        <v>115</v>
      </c>
      <c r="AS15" s="656">
        <v>0</v>
      </c>
      <c r="AT15" s="669" t="s">
        <v>80</v>
      </c>
      <c r="AU15" s="670">
        <v>79443696.299999997</v>
      </c>
      <c r="AV15" s="671">
        <f t="shared" si="3"/>
        <v>4500003.700000003</v>
      </c>
      <c r="AW15" s="672">
        <f t="shared" si="4"/>
        <v>0.94639259765771577</v>
      </c>
      <c r="AX15" s="673" t="s">
        <v>80</v>
      </c>
      <c r="AY15" s="657" t="s">
        <v>72</v>
      </c>
      <c r="AZ15" s="663" t="s">
        <v>258</v>
      </c>
      <c r="BA15" s="653" t="s">
        <v>71</v>
      </c>
      <c r="BB15" s="653" t="s">
        <v>117</v>
      </c>
    </row>
    <row r="16" spans="1:73" x14ac:dyDescent="0.25">
      <c r="B16" s="653">
        <v>2023</v>
      </c>
      <c r="C16" s="653">
        <v>891780111</v>
      </c>
      <c r="D16" s="654" t="s">
        <v>68</v>
      </c>
      <c r="E16" s="655" t="s">
        <v>139</v>
      </c>
      <c r="F16" s="656" t="s">
        <v>140</v>
      </c>
      <c r="G16" s="657">
        <v>0</v>
      </c>
      <c r="H16" s="657"/>
      <c r="I16" s="657" t="s">
        <v>78</v>
      </c>
      <c r="J16" s="653" t="s">
        <v>120</v>
      </c>
      <c r="K16" s="658" t="s">
        <v>196</v>
      </c>
      <c r="L16" s="659">
        <v>47220000</v>
      </c>
      <c r="M16" s="653" t="s">
        <v>73</v>
      </c>
      <c r="N16" s="660" t="s">
        <v>116</v>
      </c>
      <c r="O16" s="658" t="s">
        <v>227</v>
      </c>
      <c r="P16" s="661">
        <v>900576339</v>
      </c>
      <c r="Q16" s="656">
        <v>452</v>
      </c>
      <c r="R16" s="699">
        <v>44979</v>
      </c>
      <c r="S16" s="749">
        <v>47226000</v>
      </c>
      <c r="T16" s="699">
        <v>44993</v>
      </c>
      <c r="U16" s="760">
        <v>47220000</v>
      </c>
      <c r="V16" s="657" t="s">
        <v>70</v>
      </c>
      <c r="W16" s="656">
        <v>16078654</v>
      </c>
      <c r="X16" s="665" t="s">
        <v>247</v>
      </c>
      <c r="Y16" s="660" t="s">
        <v>248</v>
      </c>
      <c r="Z16" s="666">
        <v>44993</v>
      </c>
      <c r="AA16" s="666">
        <v>44993</v>
      </c>
      <c r="AB16" s="667" t="s">
        <v>80</v>
      </c>
      <c r="AC16" s="666">
        <v>45207</v>
      </c>
      <c r="AD16" s="658">
        <f t="shared" si="1"/>
        <v>214</v>
      </c>
      <c r="AE16" s="656">
        <v>0</v>
      </c>
      <c r="AF16" s="656">
        <v>0</v>
      </c>
      <c r="AG16" s="656">
        <v>0</v>
      </c>
      <c r="AH16" s="668" t="s">
        <v>80</v>
      </c>
      <c r="AI16" s="658">
        <f t="shared" si="2"/>
        <v>0</v>
      </c>
      <c r="AJ16" s="656">
        <v>0</v>
      </c>
      <c r="AK16" s="748">
        <v>0</v>
      </c>
      <c r="AL16" s="667" t="s">
        <v>80</v>
      </c>
      <c r="AM16" s="657">
        <v>0</v>
      </c>
      <c r="AN16" s="667" t="s">
        <v>80</v>
      </c>
      <c r="AO16" s="667" t="s">
        <v>80</v>
      </c>
      <c r="AP16" s="661">
        <v>0</v>
      </c>
      <c r="AQ16" s="661">
        <f>+L16+AF16-AK16</f>
        <v>47220000</v>
      </c>
      <c r="AR16" s="657" t="s">
        <v>115</v>
      </c>
      <c r="AS16" s="656">
        <v>0</v>
      </c>
      <c r="AT16" s="669" t="s">
        <v>80</v>
      </c>
      <c r="AU16" s="670">
        <v>35033334</v>
      </c>
      <c r="AV16" s="671">
        <f t="shared" si="3"/>
        <v>12186666</v>
      </c>
      <c r="AW16" s="672">
        <f t="shared" si="4"/>
        <v>0.74191728081321473</v>
      </c>
      <c r="AX16" s="673" t="s">
        <v>80</v>
      </c>
      <c r="AY16" s="657" t="s">
        <v>72</v>
      </c>
      <c r="AZ16" s="663" t="s">
        <v>259</v>
      </c>
      <c r="BA16" s="653" t="s">
        <v>71</v>
      </c>
      <c r="BB16" s="653" t="s">
        <v>117</v>
      </c>
    </row>
    <row r="17" spans="2:54" x14ac:dyDescent="0.25">
      <c r="B17" s="653">
        <v>2023</v>
      </c>
      <c r="C17" s="653">
        <v>891780111</v>
      </c>
      <c r="D17" s="654" t="s">
        <v>68</v>
      </c>
      <c r="E17" s="655" t="s">
        <v>141</v>
      </c>
      <c r="F17" s="656" t="s">
        <v>142</v>
      </c>
      <c r="G17" s="657">
        <v>0</v>
      </c>
      <c r="H17" s="657"/>
      <c r="I17" s="657" t="s">
        <v>78</v>
      </c>
      <c r="J17" s="653" t="s">
        <v>120</v>
      </c>
      <c r="K17" s="658" t="s">
        <v>197</v>
      </c>
      <c r="L17" s="659">
        <v>20000000</v>
      </c>
      <c r="M17" s="653" t="s">
        <v>73</v>
      </c>
      <c r="N17" s="660" t="s">
        <v>116</v>
      </c>
      <c r="O17" s="658" t="s">
        <v>228</v>
      </c>
      <c r="P17" s="661">
        <v>1082939683</v>
      </c>
      <c r="Q17" s="656">
        <v>647</v>
      </c>
      <c r="R17" s="699">
        <v>44993</v>
      </c>
      <c r="S17" s="749">
        <v>20000000</v>
      </c>
      <c r="T17" s="699">
        <v>44995</v>
      </c>
      <c r="U17" s="760">
        <v>20000000</v>
      </c>
      <c r="V17" s="657" t="s">
        <v>70</v>
      </c>
      <c r="W17" s="656">
        <v>85471791</v>
      </c>
      <c r="X17" s="665" t="s">
        <v>118</v>
      </c>
      <c r="Y17" s="660" t="s">
        <v>116</v>
      </c>
      <c r="Z17" s="666">
        <v>44995</v>
      </c>
      <c r="AA17" s="666">
        <v>45013</v>
      </c>
      <c r="AB17" s="667">
        <v>45013</v>
      </c>
      <c r="AC17" s="666">
        <v>45037</v>
      </c>
      <c r="AD17" s="658">
        <f t="shared" si="1"/>
        <v>24</v>
      </c>
      <c r="AE17" s="656">
        <v>0</v>
      </c>
      <c r="AF17" s="656">
        <v>0</v>
      </c>
      <c r="AG17" s="656">
        <v>0</v>
      </c>
      <c r="AH17" s="668" t="s">
        <v>80</v>
      </c>
      <c r="AI17" s="658">
        <f t="shared" si="2"/>
        <v>0</v>
      </c>
      <c r="AJ17" s="656">
        <v>0</v>
      </c>
      <c r="AK17" s="748">
        <v>0</v>
      </c>
      <c r="AL17" s="667" t="s">
        <v>80</v>
      </c>
      <c r="AM17" s="657">
        <v>0</v>
      </c>
      <c r="AN17" s="667" t="s">
        <v>80</v>
      </c>
      <c r="AO17" s="667" t="s">
        <v>80</v>
      </c>
      <c r="AP17" s="661">
        <v>0</v>
      </c>
      <c r="AQ17" s="661">
        <f>+L17+AF17-AK17</f>
        <v>20000000</v>
      </c>
      <c r="AR17" s="657" t="s">
        <v>115</v>
      </c>
      <c r="AS17" s="656">
        <v>0</v>
      </c>
      <c r="AT17" s="669" t="s">
        <v>80</v>
      </c>
      <c r="AU17" s="670">
        <v>20000000</v>
      </c>
      <c r="AV17" s="671">
        <f t="shared" si="3"/>
        <v>0</v>
      </c>
      <c r="AW17" s="672">
        <f t="shared" si="4"/>
        <v>1</v>
      </c>
      <c r="AX17" s="673" t="s">
        <v>80</v>
      </c>
      <c r="AY17" s="657" t="s">
        <v>253</v>
      </c>
      <c r="AZ17" s="663" t="s">
        <v>260</v>
      </c>
      <c r="BA17" s="653" t="s">
        <v>71</v>
      </c>
      <c r="BB17" s="653" t="s">
        <v>117</v>
      </c>
    </row>
    <row r="18" spans="2:54" x14ac:dyDescent="0.25">
      <c r="B18" s="653">
        <v>2023</v>
      </c>
      <c r="C18" s="653">
        <v>891780111</v>
      </c>
      <c r="D18" s="654" t="s">
        <v>68</v>
      </c>
      <c r="E18" s="655" t="s">
        <v>143</v>
      </c>
      <c r="F18" s="656" t="s">
        <v>144</v>
      </c>
      <c r="G18" s="657">
        <v>0</v>
      </c>
      <c r="H18" s="657"/>
      <c r="I18" s="657" t="s">
        <v>78</v>
      </c>
      <c r="J18" s="653" t="s">
        <v>120</v>
      </c>
      <c r="K18" s="658" t="s">
        <v>198</v>
      </c>
      <c r="L18" s="659">
        <v>29480000</v>
      </c>
      <c r="M18" s="653" t="s">
        <v>73</v>
      </c>
      <c r="N18" s="660" t="s">
        <v>116</v>
      </c>
      <c r="O18" s="658" t="s">
        <v>229</v>
      </c>
      <c r="P18" s="661">
        <v>1082925036</v>
      </c>
      <c r="Q18" s="656">
        <v>447</v>
      </c>
      <c r="R18" s="699">
        <v>44979</v>
      </c>
      <c r="S18" s="749">
        <v>29480000</v>
      </c>
      <c r="T18" s="699">
        <v>44999</v>
      </c>
      <c r="U18" s="760">
        <v>29480000</v>
      </c>
      <c r="V18" s="657" t="s">
        <v>70</v>
      </c>
      <c r="W18" s="656">
        <v>16078654</v>
      </c>
      <c r="X18" s="665" t="s">
        <v>247</v>
      </c>
      <c r="Y18" s="660" t="s">
        <v>248</v>
      </c>
      <c r="Z18" s="666">
        <v>44999</v>
      </c>
      <c r="AA18" s="666">
        <v>44999</v>
      </c>
      <c r="AB18" s="667" t="s">
        <v>80</v>
      </c>
      <c r="AC18" s="666">
        <v>45183</v>
      </c>
      <c r="AD18" s="658">
        <f t="shared" si="1"/>
        <v>184</v>
      </c>
      <c r="AE18" s="656">
        <v>0</v>
      </c>
      <c r="AF18" s="656">
        <v>0</v>
      </c>
      <c r="AG18" s="656">
        <v>0</v>
      </c>
      <c r="AH18" s="668" t="s">
        <v>80</v>
      </c>
      <c r="AI18" s="658">
        <f t="shared" si="2"/>
        <v>0</v>
      </c>
      <c r="AJ18" s="656">
        <v>0</v>
      </c>
      <c r="AK18" s="748">
        <v>0</v>
      </c>
      <c r="AL18" s="667" t="s">
        <v>80</v>
      </c>
      <c r="AM18" s="657">
        <v>0</v>
      </c>
      <c r="AN18" s="667" t="s">
        <v>80</v>
      </c>
      <c r="AO18" s="667" t="s">
        <v>80</v>
      </c>
      <c r="AP18" s="661">
        <v>0</v>
      </c>
      <c r="AQ18" s="661">
        <f>+L18+AF18-AK18</f>
        <v>29480000</v>
      </c>
      <c r="AR18" s="657" t="s">
        <v>115</v>
      </c>
      <c r="AS18" s="656">
        <v>0</v>
      </c>
      <c r="AT18" s="669" t="s">
        <v>80</v>
      </c>
      <c r="AU18" s="670">
        <v>28100000</v>
      </c>
      <c r="AV18" s="671">
        <f t="shared" si="3"/>
        <v>1380000</v>
      </c>
      <c r="AW18" s="672">
        <f t="shared" si="4"/>
        <v>0.95318860244233383</v>
      </c>
      <c r="AX18" s="673" t="s">
        <v>80</v>
      </c>
      <c r="AY18" s="657" t="s">
        <v>72</v>
      </c>
      <c r="AZ18" s="663" t="s">
        <v>261</v>
      </c>
      <c r="BA18" s="653" t="s">
        <v>71</v>
      </c>
      <c r="BB18" s="653" t="s">
        <v>117</v>
      </c>
    </row>
    <row r="19" spans="2:54" x14ac:dyDescent="0.25">
      <c r="B19" s="653">
        <v>2023</v>
      </c>
      <c r="C19" s="653">
        <v>891780111</v>
      </c>
      <c r="D19" s="654" t="s">
        <v>68</v>
      </c>
      <c r="E19" s="655" t="s">
        <v>145</v>
      </c>
      <c r="F19" s="656" t="s">
        <v>146</v>
      </c>
      <c r="G19" s="657">
        <v>0</v>
      </c>
      <c r="H19" s="657"/>
      <c r="I19" s="657" t="s">
        <v>78</v>
      </c>
      <c r="J19" s="653" t="s">
        <v>120</v>
      </c>
      <c r="K19" s="658" t="s">
        <v>199</v>
      </c>
      <c r="L19" s="659">
        <v>12000000</v>
      </c>
      <c r="M19" s="653" t="s">
        <v>73</v>
      </c>
      <c r="N19" s="660" t="s">
        <v>116</v>
      </c>
      <c r="O19" s="658" t="s">
        <v>230</v>
      </c>
      <c r="P19" s="661">
        <v>1004373834</v>
      </c>
      <c r="Q19" s="656">
        <v>450</v>
      </c>
      <c r="R19" s="699">
        <v>44979</v>
      </c>
      <c r="S19" s="749">
        <v>51500000</v>
      </c>
      <c r="T19" s="699">
        <v>44999</v>
      </c>
      <c r="U19" s="760">
        <v>12000000</v>
      </c>
      <c r="V19" s="657" t="s">
        <v>70</v>
      </c>
      <c r="W19" s="656">
        <v>16078654</v>
      </c>
      <c r="X19" s="665" t="s">
        <v>247</v>
      </c>
      <c r="Y19" s="660" t="s">
        <v>248</v>
      </c>
      <c r="Z19" s="666">
        <v>44999</v>
      </c>
      <c r="AA19" s="666">
        <v>44999</v>
      </c>
      <c r="AB19" s="667" t="s">
        <v>80</v>
      </c>
      <c r="AC19" s="666">
        <v>45183</v>
      </c>
      <c r="AD19" s="658">
        <f t="shared" si="1"/>
        <v>184</v>
      </c>
      <c r="AE19" s="656">
        <v>0</v>
      </c>
      <c r="AF19" s="656">
        <v>0</v>
      </c>
      <c r="AG19" s="656">
        <v>0</v>
      </c>
      <c r="AH19" s="668" t="s">
        <v>80</v>
      </c>
      <c r="AI19" s="658">
        <f t="shared" si="2"/>
        <v>0</v>
      </c>
      <c r="AJ19" s="656">
        <v>0</v>
      </c>
      <c r="AK19" s="748">
        <v>0</v>
      </c>
      <c r="AL19" s="667" t="s">
        <v>80</v>
      </c>
      <c r="AM19" s="657">
        <v>0</v>
      </c>
      <c r="AN19" s="667" t="s">
        <v>80</v>
      </c>
      <c r="AO19" s="667" t="s">
        <v>80</v>
      </c>
      <c r="AP19" s="661">
        <v>0</v>
      </c>
      <c r="AQ19" s="661">
        <f>+L19+AF19-AK19</f>
        <v>12000000</v>
      </c>
      <c r="AR19" s="657" t="s">
        <v>115</v>
      </c>
      <c r="AS19" s="656">
        <v>0</v>
      </c>
      <c r="AT19" s="669" t="s">
        <v>80</v>
      </c>
      <c r="AU19" s="670">
        <v>12000000</v>
      </c>
      <c r="AV19" s="671">
        <f t="shared" si="3"/>
        <v>0</v>
      </c>
      <c r="AW19" s="672">
        <f t="shared" si="4"/>
        <v>1</v>
      </c>
      <c r="AX19" s="673" t="s">
        <v>80</v>
      </c>
      <c r="AY19" s="657" t="s">
        <v>72</v>
      </c>
      <c r="AZ19" s="663" t="s">
        <v>262</v>
      </c>
      <c r="BA19" s="653" t="s">
        <v>71</v>
      </c>
      <c r="BB19" s="653" t="s">
        <v>71</v>
      </c>
    </row>
    <row r="20" spans="2:54" x14ac:dyDescent="0.25">
      <c r="B20" s="653">
        <v>2023</v>
      </c>
      <c r="C20" s="653">
        <v>891780111</v>
      </c>
      <c r="D20" s="654" t="s">
        <v>68</v>
      </c>
      <c r="E20" s="655" t="s">
        <v>147</v>
      </c>
      <c r="F20" s="656" t="s">
        <v>148</v>
      </c>
      <c r="G20" s="657">
        <v>0</v>
      </c>
      <c r="H20" s="657"/>
      <c r="I20" s="657" t="s">
        <v>78</v>
      </c>
      <c r="J20" s="653" t="s">
        <v>120</v>
      </c>
      <c r="K20" s="658" t="s">
        <v>200</v>
      </c>
      <c r="L20" s="659">
        <v>1920000</v>
      </c>
      <c r="M20" s="653" t="s">
        <v>73</v>
      </c>
      <c r="N20" s="660" t="s">
        <v>116</v>
      </c>
      <c r="O20" s="658" t="s">
        <v>231</v>
      </c>
      <c r="P20" s="661">
        <v>27034979</v>
      </c>
      <c r="Q20" s="656">
        <v>451</v>
      </c>
      <c r="R20" s="699">
        <v>44979</v>
      </c>
      <c r="S20" s="749">
        <v>69120000</v>
      </c>
      <c r="T20" s="699">
        <v>45050</v>
      </c>
      <c r="U20" s="760">
        <v>1920000</v>
      </c>
      <c r="V20" s="657" t="s">
        <v>70</v>
      </c>
      <c r="W20" s="656">
        <v>16078654</v>
      </c>
      <c r="X20" s="665" t="s">
        <v>247</v>
      </c>
      <c r="Y20" s="660" t="s">
        <v>248</v>
      </c>
      <c r="Z20" s="666">
        <v>45050</v>
      </c>
      <c r="AA20" s="666">
        <v>45050</v>
      </c>
      <c r="AB20" s="667" t="s">
        <v>80</v>
      </c>
      <c r="AC20" s="666">
        <v>45056</v>
      </c>
      <c r="AD20" s="658">
        <f t="shared" si="1"/>
        <v>6</v>
      </c>
      <c r="AE20" s="656">
        <v>0</v>
      </c>
      <c r="AF20" s="656">
        <v>0</v>
      </c>
      <c r="AG20" s="656">
        <v>0</v>
      </c>
      <c r="AH20" s="668" t="s">
        <v>80</v>
      </c>
      <c r="AI20" s="658">
        <f t="shared" si="2"/>
        <v>0</v>
      </c>
      <c r="AJ20" s="656">
        <v>0</v>
      </c>
      <c r="AK20" s="748">
        <v>0</v>
      </c>
      <c r="AL20" s="667" t="s">
        <v>80</v>
      </c>
      <c r="AM20" s="657">
        <v>0</v>
      </c>
      <c r="AN20" s="667" t="s">
        <v>80</v>
      </c>
      <c r="AO20" s="667" t="s">
        <v>80</v>
      </c>
      <c r="AP20" s="661">
        <v>0</v>
      </c>
      <c r="AQ20" s="661">
        <f>+L20+AF20-AK20</f>
        <v>1920000</v>
      </c>
      <c r="AR20" s="657" t="s">
        <v>115</v>
      </c>
      <c r="AS20" s="656">
        <v>0</v>
      </c>
      <c r="AT20" s="669" t="s">
        <v>80</v>
      </c>
      <c r="AU20" s="670">
        <v>1920000</v>
      </c>
      <c r="AV20" s="671">
        <f t="shared" si="3"/>
        <v>0</v>
      </c>
      <c r="AW20" s="672">
        <f t="shared" si="4"/>
        <v>1</v>
      </c>
      <c r="AX20" s="673" t="s">
        <v>80</v>
      </c>
      <c r="AY20" s="657" t="s">
        <v>72</v>
      </c>
      <c r="AZ20" s="663" t="s">
        <v>263</v>
      </c>
      <c r="BA20" s="653" t="s">
        <v>71</v>
      </c>
      <c r="BB20" s="653" t="s">
        <v>71</v>
      </c>
    </row>
    <row r="21" spans="2:54" x14ac:dyDescent="0.25">
      <c r="B21" s="653">
        <v>2023</v>
      </c>
      <c r="C21" s="653">
        <v>891780111</v>
      </c>
      <c r="D21" s="654" t="s">
        <v>68</v>
      </c>
      <c r="E21" s="655" t="s">
        <v>149</v>
      </c>
      <c r="F21" s="656" t="s">
        <v>150</v>
      </c>
      <c r="G21" s="657">
        <v>0</v>
      </c>
      <c r="H21" s="657"/>
      <c r="I21" s="657" t="s">
        <v>78</v>
      </c>
      <c r="J21" s="653" t="s">
        <v>120</v>
      </c>
      <c r="K21" s="658" t="s">
        <v>201</v>
      </c>
      <c r="L21" s="659">
        <v>4800000</v>
      </c>
      <c r="M21" s="653" t="s">
        <v>73</v>
      </c>
      <c r="N21" s="660" t="s">
        <v>116</v>
      </c>
      <c r="O21" s="658" t="s">
        <v>232</v>
      </c>
      <c r="P21" s="661">
        <v>79558146</v>
      </c>
      <c r="Q21" s="656">
        <v>451</v>
      </c>
      <c r="R21" s="699">
        <v>44979</v>
      </c>
      <c r="S21" s="749">
        <v>69120000</v>
      </c>
      <c r="T21" s="699">
        <v>45050</v>
      </c>
      <c r="U21" s="760">
        <v>4800000</v>
      </c>
      <c r="V21" s="657" t="s">
        <v>70</v>
      </c>
      <c r="W21" s="656">
        <v>16078654</v>
      </c>
      <c r="X21" s="665" t="s">
        <v>247</v>
      </c>
      <c r="Y21" s="660" t="s">
        <v>248</v>
      </c>
      <c r="Z21" s="666">
        <v>45050</v>
      </c>
      <c r="AA21" s="666">
        <v>45050</v>
      </c>
      <c r="AB21" s="667" t="s">
        <v>80</v>
      </c>
      <c r="AC21" s="666">
        <v>45078</v>
      </c>
      <c r="AD21" s="658">
        <f t="shared" si="1"/>
        <v>28</v>
      </c>
      <c r="AE21" s="656">
        <v>1</v>
      </c>
      <c r="AF21" s="748">
        <v>2400000</v>
      </c>
      <c r="AG21" s="656">
        <v>1</v>
      </c>
      <c r="AH21" s="668">
        <v>45086</v>
      </c>
      <c r="AI21" s="658">
        <f t="shared" si="2"/>
        <v>8</v>
      </c>
      <c r="AJ21" s="656">
        <v>0</v>
      </c>
      <c r="AK21" s="748">
        <v>0</v>
      </c>
      <c r="AL21" s="667" t="s">
        <v>80</v>
      </c>
      <c r="AM21" s="657">
        <v>0</v>
      </c>
      <c r="AN21" s="667" t="s">
        <v>80</v>
      </c>
      <c r="AO21" s="667" t="s">
        <v>80</v>
      </c>
      <c r="AP21" s="661">
        <v>0</v>
      </c>
      <c r="AQ21" s="661">
        <f>+L21+AF21-AK21</f>
        <v>7200000</v>
      </c>
      <c r="AR21" s="657" t="s">
        <v>115</v>
      </c>
      <c r="AS21" s="656">
        <v>0</v>
      </c>
      <c r="AT21" s="669" t="s">
        <v>80</v>
      </c>
      <c r="AU21" s="670">
        <v>7200000</v>
      </c>
      <c r="AV21" s="671">
        <f t="shared" si="3"/>
        <v>0</v>
      </c>
      <c r="AW21" s="672">
        <f t="shared" si="4"/>
        <v>1</v>
      </c>
      <c r="AX21" s="673" t="s">
        <v>80</v>
      </c>
      <c r="AY21" s="657" t="s">
        <v>72</v>
      </c>
      <c r="AZ21" s="663" t="s">
        <v>264</v>
      </c>
      <c r="BA21" s="653" t="s">
        <v>71</v>
      </c>
      <c r="BB21" s="653" t="s">
        <v>71</v>
      </c>
    </row>
    <row r="22" spans="2:54" x14ac:dyDescent="0.25">
      <c r="B22" s="653">
        <v>2023</v>
      </c>
      <c r="C22" s="653">
        <v>891780111</v>
      </c>
      <c r="D22" s="654" t="s">
        <v>68</v>
      </c>
      <c r="E22" s="655" t="s">
        <v>151</v>
      </c>
      <c r="F22" s="656" t="s">
        <v>152</v>
      </c>
      <c r="G22" s="657">
        <v>0</v>
      </c>
      <c r="H22" s="657"/>
      <c r="I22" s="657" t="s">
        <v>78</v>
      </c>
      <c r="J22" s="653" t="s">
        <v>120</v>
      </c>
      <c r="K22" s="658" t="s">
        <v>202</v>
      </c>
      <c r="L22" s="659">
        <v>4800000</v>
      </c>
      <c r="M22" s="653" t="s">
        <v>73</v>
      </c>
      <c r="N22" s="660" t="s">
        <v>116</v>
      </c>
      <c r="O22" s="658" t="s">
        <v>233</v>
      </c>
      <c r="P22" s="661">
        <v>36722852</v>
      </c>
      <c r="Q22" s="656">
        <v>451</v>
      </c>
      <c r="R22" s="699">
        <v>44979</v>
      </c>
      <c r="S22" s="749">
        <v>69120000</v>
      </c>
      <c r="T22" s="699">
        <v>45050</v>
      </c>
      <c r="U22" s="760">
        <v>4800000</v>
      </c>
      <c r="V22" s="657" t="s">
        <v>70</v>
      </c>
      <c r="W22" s="656">
        <v>16078654</v>
      </c>
      <c r="X22" s="665" t="s">
        <v>247</v>
      </c>
      <c r="Y22" s="660" t="s">
        <v>248</v>
      </c>
      <c r="Z22" s="666">
        <v>45050</v>
      </c>
      <c r="AA22" s="666">
        <v>45050</v>
      </c>
      <c r="AB22" s="667" t="s">
        <v>80</v>
      </c>
      <c r="AC22" s="666">
        <v>45078</v>
      </c>
      <c r="AD22" s="658">
        <f t="shared" si="1"/>
        <v>28</v>
      </c>
      <c r="AE22" s="656">
        <v>0</v>
      </c>
      <c r="AF22" s="656">
        <v>0</v>
      </c>
      <c r="AG22" s="656">
        <v>0</v>
      </c>
      <c r="AH22" s="668" t="s">
        <v>80</v>
      </c>
      <c r="AI22" s="658">
        <f t="shared" si="2"/>
        <v>0</v>
      </c>
      <c r="AJ22" s="656">
        <v>0</v>
      </c>
      <c r="AK22" s="748">
        <v>0</v>
      </c>
      <c r="AL22" s="667" t="s">
        <v>80</v>
      </c>
      <c r="AM22" s="657">
        <v>0</v>
      </c>
      <c r="AN22" s="667" t="s">
        <v>80</v>
      </c>
      <c r="AO22" s="667" t="s">
        <v>80</v>
      </c>
      <c r="AP22" s="661">
        <v>0</v>
      </c>
      <c r="AQ22" s="661">
        <f>+L22+AF22-AK22</f>
        <v>4800000</v>
      </c>
      <c r="AR22" s="657" t="s">
        <v>115</v>
      </c>
      <c r="AS22" s="656">
        <v>0</v>
      </c>
      <c r="AT22" s="669" t="s">
        <v>80</v>
      </c>
      <c r="AU22" s="670">
        <v>4800000</v>
      </c>
      <c r="AV22" s="671">
        <f t="shared" si="3"/>
        <v>0</v>
      </c>
      <c r="AW22" s="672">
        <f t="shared" si="4"/>
        <v>1</v>
      </c>
      <c r="AX22" s="673" t="s">
        <v>80</v>
      </c>
      <c r="AY22" s="657" t="s">
        <v>72</v>
      </c>
      <c r="AZ22" s="663" t="s">
        <v>265</v>
      </c>
      <c r="BA22" s="653" t="s">
        <v>71</v>
      </c>
      <c r="BB22" s="653" t="s">
        <v>71</v>
      </c>
    </row>
    <row r="23" spans="2:54" x14ac:dyDescent="0.25">
      <c r="B23" s="653">
        <v>2023</v>
      </c>
      <c r="C23" s="653">
        <v>891780111</v>
      </c>
      <c r="D23" s="654" t="s">
        <v>68</v>
      </c>
      <c r="E23" s="655" t="s">
        <v>153</v>
      </c>
      <c r="F23" s="656" t="s">
        <v>154</v>
      </c>
      <c r="G23" s="657">
        <v>0</v>
      </c>
      <c r="H23" s="657"/>
      <c r="I23" s="657" t="s">
        <v>78</v>
      </c>
      <c r="J23" s="653" t="s">
        <v>120</v>
      </c>
      <c r="K23" s="658" t="s">
        <v>203</v>
      </c>
      <c r="L23" s="659">
        <v>1920000</v>
      </c>
      <c r="M23" s="653" t="s">
        <v>73</v>
      </c>
      <c r="N23" s="660" t="s">
        <v>116</v>
      </c>
      <c r="O23" s="658" t="s">
        <v>234</v>
      </c>
      <c r="P23" s="661">
        <v>1122411051</v>
      </c>
      <c r="Q23" s="656">
        <v>451</v>
      </c>
      <c r="R23" s="699">
        <v>44979</v>
      </c>
      <c r="S23" s="749">
        <v>69120000</v>
      </c>
      <c r="T23" s="699">
        <v>45050</v>
      </c>
      <c r="U23" s="760">
        <v>1920000</v>
      </c>
      <c r="V23" s="657" t="s">
        <v>70</v>
      </c>
      <c r="W23" s="656">
        <v>16078654</v>
      </c>
      <c r="X23" s="665" t="s">
        <v>247</v>
      </c>
      <c r="Y23" s="660" t="s">
        <v>248</v>
      </c>
      <c r="Z23" s="666">
        <v>45050</v>
      </c>
      <c r="AA23" s="666">
        <v>45050</v>
      </c>
      <c r="AB23" s="667" t="s">
        <v>80</v>
      </c>
      <c r="AC23" s="666">
        <v>45056</v>
      </c>
      <c r="AD23" s="658">
        <f t="shared" si="1"/>
        <v>6</v>
      </c>
      <c r="AE23" s="656">
        <v>0</v>
      </c>
      <c r="AF23" s="656">
        <v>0</v>
      </c>
      <c r="AG23" s="656">
        <v>0</v>
      </c>
      <c r="AH23" s="668" t="s">
        <v>80</v>
      </c>
      <c r="AI23" s="658">
        <f t="shared" si="2"/>
        <v>0</v>
      </c>
      <c r="AJ23" s="656">
        <v>0</v>
      </c>
      <c r="AK23" s="748">
        <v>0</v>
      </c>
      <c r="AL23" s="667" t="s">
        <v>80</v>
      </c>
      <c r="AM23" s="657">
        <v>0</v>
      </c>
      <c r="AN23" s="667" t="s">
        <v>80</v>
      </c>
      <c r="AO23" s="667" t="s">
        <v>80</v>
      </c>
      <c r="AP23" s="661">
        <v>0</v>
      </c>
      <c r="AQ23" s="661">
        <f>+L23+AF23-AK23</f>
        <v>1920000</v>
      </c>
      <c r="AR23" s="657" t="s">
        <v>115</v>
      </c>
      <c r="AS23" s="656">
        <v>0</v>
      </c>
      <c r="AT23" s="669" t="s">
        <v>80</v>
      </c>
      <c r="AU23" s="670">
        <v>1920000</v>
      </c>
      <c r="AV23" s="671">
        <f t="shared" si="3"/>
        <v>0</v>
      </c>
      <c r="AW23" s="672">
        <f t="shared" si="4"/>
        <v>1</v>
      </c>
      <c r="AX23" s="673" t="s">
        <v>80</v>
      </c>
      <c r="AY23" s="657" t="s">
        <v>72</v>
      </c>
      <c r="AZ23" s="663" t="s">
        <v>266</v>
      </c>
      <c r="BA23" s="653" t="s">
        <v>71</v>
      </c>
      <c r="BB23" s="653" t="s">
        <v>71</v>
      </c>
    </row>
    <row r="24" spans="2:54" x14ac:dyDescent="0.25">
      <c r="B24" s="653">
        <v>2023</v>
      </c>
      <c r="C24" s="653">
        <v>891780111</v>
      </c>
      <c r="D24" s="654" t="s">
        <v>68</v>
      </c>
      <c r="E24" s="655" t="s">
        <v>155</v>
      </c>
      <c r="F24" s="656" t="s">
        <v>156</v>
      </c>
      <c r="G24" s="657">
        <v>0</v>
      </c>
      <c r="H24" s="657"/>
      <c r="I24" s="657" t="s">
        <v>78</v>
      </c>
      <c r="J24" s="653" t="s">
        <v>120</v>
      </c>
      <c r="K24" s="658" t="s">
        <v>204</v>
      </c>
      <c r="L24" s="659">
        <v>6720000</v>
      </c>
      <c r="M24" s="653" t="s">
        <v>73</v>
      </c>
      <c r="N24" s="660" t="s">
        <v>116</v>
      </c>
      <c r="O24" s="658" t="s">
        <v>235</v>
      </c>
      <c r="P24" s="661">
        <v>1082992753</v>
      </c>
      <c r="Q24" s="656">
        <v>451</v>
      </c>
      <c r="R24" s="699">
        <v>44979</v>
      </c>
      <c r="S24" s="749">
        <v>69120000</v>
      </c>
      <c r="T24" s="699">
        <v>45050</v>
      </c>
      <c r="U24" s="760">
        <v>6720000</v>
      </c>
      <c r="V24" s="657" t="s">
        <v>70</v>
      </c>
      <c r="W24" s="656">
        <v>16078654</v>
      </c>
      <c r="X24" s="665" t="s">
        <v>247</v>
      </c>
      <c r="Y24" s="660" t="s">
        <v>248</v>
      </c>
      <c r="Z24" s="666">
        <v>45050</v>
      </c>
      <c r="AA24" s="666">
        <v>45050</v>
      </c>
      <c r="AB24" s="667" t="s">
        <v>80</v>
      </c>
      <c r="AC24" s="666">
        <v>45066</v>
      </c>
      <c r="AD24" s="658">
        <f t="shared" si="1"/>
        <v>16</v>
      </c>
      <c r="AE24" s="656">
        <v>0</v>
      </c>
      <c r="AF24" s="656">
        <v>0</v>
      </c>
      <c r="AG24" s="656">
        <v>0</v>
      </c>
      <c r="AH24" s="668" t="s">
        <v>80</v>
      </c>
      <c r="AI24" s="658">
        <f t="shared" si="2"/>
        <v>0</v>
      </c>
      <c r="AJ24" s="656">
        <v>0</v>
      </c>
      <c r="AK24" s="748">
        <v>0</v>
      </c>
      <c r="AL24" s="667" t="s">
        <v>80</v>
      </c>
      <c r="AM24" s="657">
        <v>0</v>
      </c>
      <c r="AN24" s="667" t="s">
        <v>80</v>
      </c>
      <c r="AO24" s="667" t="s">
        <v>80</v>
      </c>
      <c r="AP24" s="661">
        <v>0</v>
      </c>
      <c r="AQ24" s="661">
        <f>+L24+AF24-AK24</f>
        <v>6720000</v>
      </c>
      <c r="AR24" s="657" t="s">
        <v>115</v>
      </c>
      <c r="AS24" s="656">
        <v>0</v>
      </c>
      <c r="AT24" s="669" t="s">
        <v>80</v>
      </c>
      <c r="AU24" s="670">
        <v>6720000</v>
      </c>
      <c r="AV24" s="671">
        <f t="shared" si="3"/>
        <v>0</v>
      </c>
      <c r="AW24" s="672">
        <f t="shared" si="4"/>
        <v>1</v>
      </c>
      <c r="AX24" s="673" t="s">
        <v>80</v>
      </c>
      <c r="AY24" s="657" t="s">
        <v>72</v>
      </c>
      <c r="AZ24" s="663" t="s">
        <v>267</v>
      </c>
      <c r="BA24" s="653" t="s">
        <v>71</v>
      </c>
      <c r="BB24" s="653" t="s">
        <v>71</v>
      </c>
    </row>
    <row r="25" spans="2:54" x14ac:dyDescent="0.25">
      <c r="B25" s="653">
        <v>2023</v>
      </c>
      <c r="C25" s="653">
        <v>891780111</v>
      </c>
      <c r="D25" s="654" t="s">
        <v>68</v>
      </c>
      <c r="E25" s="655" t="s">
        <v>157</v>
      </c>
      <c r="F25" s="656" t="s">
        <v>158</v>
      </c>
      <c r="G25" s="657">
        <v>0</v>
      </c>
      <c r="H25" s="657"/>
      <c r="I25" s="657" t="s">
        <v>78</v>
      </c>
      <c r="J25" s="653" t="s">
        <v>120</v>
      </c>
      <c r="K25" s="658" t="s">
        <v>205</v>
      </c>
      <c r="L25" s="659">
        <v>1920000</v>
      </c>
      <c r="M25" s="653" t="s">
        <v>73</v>
      </c>
      <c r="N25" s="660" t="s">
        <v>116</v>
      </c>
      <c r="O25" s="658" t="s">
        <v>236</v>
      </c>
      <c r="P25" s="661">
        <v>1118863030</v>
      </c>
      <c r="Q25" s="656">
        <v>451</v>
      </c>
      <c r="R25" s="699">
        <v>44979</v>
      </c>
      <c r="S25" s="749">
        <v>69120000</v>
      </c>
      <c r="T25" s="699">
        <v>45065</v>
      </c>
      <c r="U25" s="760">
        <v>1920000</v>
      </c>
      <c r="V25" s="657" t="s">
        <v>70</v>
      </c>
      <c r="W25" s="656">
        <v>16078654</v>
      </c>
      <c r="X25" s="665" t="s">
        <v>247</v>
      </c>
      <c r="Y25" s="660" t="s">
        <v>248</v>
      </c>
      <c r="Z25" s="666">
        <v>45064</v>
      </c>
      <c r="AA25" s="666">
        <v>45065</v>
      </c>
      <c r="AB25" s="667" t="s">
        <v>80</v>
      </c>
      <c r="AC25" s="666">
        <v>45071</v>
      </c>
      <c r="AD25" s="658">
        <f t="shared" si="1"/>
        <v>6</v>
      </c>
      <c r="AE25" s="656">
        <v>0</v>
      </c>
      <c r="AF25" s="656">
        <v>0</v>
      </c>
      <c r="AG25" s="656">
        <v>0</v>
      </c>
      <c r="AH25" s="668" t="s">
        <v>80</v>
      </c>
      <c r="AI25" s="658">
        <f t="shared" si="2"/>
        <v>0</v>
      </c>
      <c r="AJ25" s="656">
        <v>0</v>
      </c>
      <c r="AK25" s="748">
        <v>0</v>
      </c>
      <c r="AL25" s="667" t="s">
        <v>80</v>
      </c>
      <c r="AM25" s="657">
        <v>0</v>
      </c>
      <c r="AN25" s="667" t="s">
        <v>80</v>
      </c>
      <c r="AO25" s="667" t="s">
        <v>80</v>
      </c>
      <c r="AP25" s="661">
        <v>0</v>
      </c>
      <c r="AQ25" s="661">
        <f>+L25+AF25-AK25</f>
        <v>1920000</v>
      </c>
      <c r="AR25" s="657" t="s">
        <v>115</v>
      </c>
      <c r="AS25" s="656">
        <v>0</v>
      </c>
      <c r="AT25" s="669" t="s">
        <v>80</v>
      </c>
      <c r="AU25" s="670">
        <v>1920000</v>
      </c>
      <c r="AV25" s="671">
        <f t="shared" si="3"/>
        <v>0</v>
      </c>
      <c r="AW25" s="672">
        <f t="shared" si="4"/>
        <v>1</v>
      </c>
      <c r="AX25" s="673" t="s">
        <v>80</v>
      </c>
      <c r="AY25" s="657" t="s">
        <v>72</v>
      </c>
      <c r="AZ25" s="663" t="s">
        <v>268</v>
      </c>
      <c r="BA25" s="653" t="s">
        <v>71</v>
      </c>
      <c r="BB25" s="653" t="s">
        <v>71</v>
      </c>
    </row>
    <row r="26" spans="2:54" x14ac:dyDescent="0.25">
      <c r="B26" s="653">
        <v>2023</v>
      </c>
      <c r="C26" s="653">
        <v>891780111</v>
      </c>
      <c r="D26" s="654" t="s">
        <v>68</v>
      </c>
      <c r="E26" s="655" t="s">
        <v>159</v>
      </c>
      <c r="F26" s="656" t="s">
        <v>160</v>
      </c>
      <c r="G26" s="657">
        <v>0</v>
      </c>
      <c r="H26" s="657"/>
      <c r="I26" s="657" t="s">
        <v>78</v>
      </c>
      <c r="J26" s="653" t="s">
        <v>120</v>
      </c>
      <c r="K26" s="658" t="s">
        <v>206</v>
      </c>
      <c r="L26" s="659">
        <v>2400000</v>
      </c>
      <c r="M26" s="653" t="s">
        <v>73</v>
      </c>
      <c r="N26" s="660" t="s">
        <v>116</v>
      </c>
      <c r="O26" s="658" t="s">
        <v>237</v>
      </c>
      <c r="P26" s="661">
        <v>57464026</v>
      </c>
      <c r="Q26" s="656">
        <v>451</v>
      </c>
      <c r="R26" s="699">
        <v>44979</v>
      </c>
      <c r="S26" s="749">
        <v>69120000</v>
      </c>
      <c r="T26" s="699">
        <v>45069</v>
      </c>
      <c r="U26" s="760">
        <v>2400000</v>
      </c>
      <c r="V26" s="657" t="s">
        <v>70</v>
      </c>
      <c r="W26" s="656">
        <v>16078654</v>
      </c>
      <c r="X26" s="665" t="s">
        <v>247</v>
      </c>
      <c r="Y26" s="660" t="s">
        <v>248</v>
      </c>
      <c r="Z26" s="666">
        <v>45069</v>
      </c>
      <c r="AA26" s="666">
        <v>45069</v>
      </c>
      <c r="AB26" s="667" t="s">
        <v>80</v>
      </c>
      <c r="AC26" s="666">
        <v>45077</v>
      </c>
      <c r="AD26" s="658">
        <f t="shared" si="1"/>
        <v>8</v>
      </c>
      <c r="AE26" s="656">
        <v>0</v>
      </c>
      <c r="AF26" s="656">
        <v>0</v>
      </c>
      <c r="AG26" s="656">
        <v>0</v>
      </c>
      <c r="AH26" s="668" t="s">
        <v>80</v>
      </c>
      <c r="AI26" s="658">
        <f t="shared" si="2"/>
        <v>0</v>
      </c>
      <c r="AJ26" s="656">
        <v>0</v>
      </c>
      <c r="AK26" s="748">
        <v>0</v>
      </c>
      <c r="AL26" s="667" t="s">
        <v>80</v>
      </c>
      <c r="AM26" s="657">
        <v>0</v>
      </c>
      <c r="AN26" s="667" t="s">
        <v>80</v>
      </c>
      <c r="AO26" s="667" t="s">
        <v>80</v>
      </c>
      <c r="AP26" s="661">
        <v>0</v>
      </c>
      <c r="AQ26" s="661">
        <f>+L26+AF26-AK26</f>
        <v>2400000</v>
      </c>
      <c r="AR26" s="657" t="s">
        <v>115</v>
      </c>
      <c r="AS26" s="656">
        <v>0</v>
      </c>
      <c r="AT26" s="669" t="s">
        <v>80</v>
      </c>
      <c r="AU26" s="670">
        <v>2400000</v>
      </c>
      <c r="AV26" s="671">
        <f t="shared" si="3"/>
        <v>0</v>
      </c>
      <c r="AW26" s="672">
        <f t="shared" si="4"/>
        <v>1</v>
      </c>
      <c r="AX26" s="673" t="s">
        <v>80</v>
      </c>
      <c r="AY26" s="657" t="s">
        <v>72</v>
      </c>
      <c r="AZ26" s="663" t="s">
        <v>269</v>
      </c>
      <c r="BA26" s="653" t="s">
        <v>71</v>
      </c>
      <c r="BB26" s="653" t="s">
        <v>71</v>
      </c>
    </row>
    <row r="27" spans="2:54" x14ac:dyDescent="0.25">
      <c r="B27" s="653">
        <v>2023</v>
      </c>
      <c r="C27" s="653">
        <v>891780111</v>
      </c>
      <c r="D27" s="654" t="s">
        <v>68</v>
      </c>
      <c r="E27" s="655" t="s">
        <v>161</v>
      </c>
      <c r="F27" s="656" t="s">
        <v>162</v>
      </c>
      <c r="G27" s="657">
        <v>0</v>
      </c>
      <c r="H27" s="657"/>
      <c r="I27" s="657" t="s">
        <v>78</v>
      </c>
      <c r="J27" s="653" t="s">
        <v>120</v>
      </c>
      <c r="K27" s="658" t="s">
        <v>207</v>
      </c>
      <c r="L27" s="659">
        <v>1920000</v>
      </c>
      <c r="M27" s="653" t="s">
        <v>73</v>
      </c>
      <c r="N27" s="660" t="s">
        <v>116</v>
      </c>
      <c r="O27" s="658" t="s">
        <v>238</v>
      </c>
      <c r="P27" s="661">
        <v>1124042926</v>
      </c>
      <c r="Q27" s="656">
        <v>451</v>
      </c>
      <c r="R27" s="699">
        <v>44979</v>
      </c>
      <c r="S27" s="749">
        <v>69120000</v>
      </c>
      <c r="T27" s="699">
        <v>45070</v>
      </c>
      <c r="U27" s="760">
        <v>1920000</v>
      </c>
      <c r="V27" s="657" t="s">
        <v>70</v>
      </c>
      <c r="W27" s="656">
        <v>16078654</v>
      </c>
      <c r="X27" s="665" t="s">
        <v>247</v>
      </c>
      <c r="Y27" s="660" t="s">
        <v>248</v>
      </c>
      <c r="Z27" s="666">
        <v>45069</v>
      </c>
      <c r="AA27" s="666">
        <v>45084</v>
      </c>
      <c r="AB27" s="667" t="s">
        <v>80</v>
      </c>
      <c r="AC27" s="666">
        <v>45092</v>
      </c>
      <c r="AD27" s="658">
        <f t="shared" si="1"/>
        <v>8</v>
      </c>
      <c r="AE27" s="656">
        <v>0</v>
      </c>
      <c r="AF27" s="656">
        <v>0</v>
      </c>
      <c r="AG27" s="656">
        <v>0</v>
      </c>
      <c r="AH27" s="668" t="s">
        <v>80</v>
      </c>
      <c r="AI27" s="658">
        <f t="shared" si="2"/>
        <v>0</v>
      </c>
      <c r="AJ27" s="656">
        <v>0</v>
      </c>
      <c r="AK27" s="748">
        <v>0</v>
      </c>
      <c r="AL27" s="667" t="s">
        <v>80</v>
      </c>
      <c r="AM27" s="657">
        <v>0</v>
      </c>
      <c r="AN27" s="667" t="s">
        <v>80</v>
      </c>
      <c r="AO27" s="667" t="s">
        <v>80</v>
      </c>
      <c r="AP27" s="661">
        <v>0</v>
      </c>
      <c r="AQ27" s="661">
        <f>+L27+AF27-AK27</f>
        <v>1920000</v>
      </c>
      <c r="AR27" s="657" t="s">
        <v>115</v>
      </c>
      <c r="AS27" s="656">
        <v>0</v>
      </c>
      <c r="AT27" s="669" t="s">
        <v>80</v>
      </c>
      <c r="AU27" s="670">
        <v>1920000</v>
      </c>
      <c r="AV27" s="671">
        <f t="shared" si="3"/>
        <v>0</v>
      </c>
      <c r="AW27" s="672">
        <f t="shared" si="4"/>
        <v>1</v>
      </c>
      <c r="AX27" s="673" t="s">
        <v>80</v>
      </c>
      <c r="AY27" s="657" t="s">
        <v>72</v>
      </c>
      <c r="AZ27" s="663" t="s">
        <v>270</v>
      </c>
      <c r="BA27" s="653" t="s">
        <v>71</v>
      </c>
      <c r="BB27" s="653" t="s">
        <v>71</v>
      </c>
    </row>
    <row r="28" spans="2:54" x14ac:dyDescent="0.25">
      <c r="B28" s="653">
        <v>2023</v>
      </c>
      <c r="C28" s="653">
        <v>891780111</v>
      </c>
      <c r="D28" s="654" t="s">
        <v>68</v>
      </c>
      <c r="E28" s="655" t="s">
        <v>163</v>
      </c>
      <c r="F28" s="656" t="s">
        <v>164</v>
      </c>
      <c r="G28" s="657">
        <v>0</v>
      </c>
      <c r="H28" s="657"/>
      <c r="I28" s="657" t="s">
        <v>78</v>
      </c>
      <c r="J28" s="653" t="s">
        <v>120</v>
      </c>
      <c r="K28" s="658" t="s">
        <v>208</v>
      </c>
      <c r="L28" s="659">
        <v>1920000</v>
      </c>
      <c r="M28" s="653" t="s">
        <v>73</v>
      </c>
      <c r="N28" s="660" t="s">
        <v>116</v>
      </c>
      <c r="O28" s="658" t="s">
        <v>234</v>
      </c>
      <c r="P28" s="661">
        <v>1122411051</v>
      </c>
      <c r="Q28" s="656">
        <v>451</v>
      </c>
      <c r="R28" s="699">
        <v>44979</v>
      </c>
      <c r="S28" s="749">
        <v>69120000</v>
      </c>
      <c r="T28" s="699">
        <v>45069</v>
      </c>
      <c r="U28" s="760">
        <v>1920000</v>
      </c>
      <c r="V28" s="657" t="s">
        <v>70</v>
      </c>
      <c r="W28" s="656">
        <v>16078654</v>
      </c>
      <c r="X28" s="665" t="s">
        <v>247</v>
      </c>
      <c r="Y28" s="660" t="s">
        <v>248</v>
      </c>
      <c r="Z28" s="666">
        <v>45069</v>
      </c>
      <c r="AA28" s="666">
        <v>45079</v>
      </c>
      <c r="AB28" s="667" t="s">
        <v>80</v>
      </c>
      <c r="AC28" s="666">
        <v>45087</v>
      </c>
      <c r="AD28" s="658">
        <f t="shared" si="1"/>
        <v>8</v>
      </c>
      <c r="AE28" s="656">
        <v>0</v>
      </c>
      <c r="AF28" s="656">
        <v>0</v>
      </c>
      <c r="AG28" s="656">
        <v>0</v>
      </c>
      <c r="AH28" s="668" t="s">
        <v>80</v>
      </c>
      <c r="AI28" s="658">
        <f t="shared" si="2"/>
        <v>0</v>
      </c>
      <c r="AJ28" s="656">
        <v>0</v>
      </c>
      <c r="AK28" s="748">
        <v>0</v>
      </c>
      <c r="AL28" s="667" t="s">
        <v>80</v>
      </c>
      <c r="AM28" s="657">
        <v>0</v>
      </c>
      <c r="AN28" s="667" t="s">
        <v>80</v>
      </c>
      <c r="AO28" s="667" t="s">
        <v>80</v>
      </c>
      <c r="AP28" s="661">
        <v>0</v>
      </c>
      <c r="AQ28" s="661">
        <f>+L28+AF28-AK28</f>
        <v>1920000</v>
      </c>
      <c r="AR28" s="657" t="s">
        <v>115</v>
      </c>
      <c r="AS28" s="656">
        <v>0</v>
      </c>
      <c r="AT28" s="669" t="s">
        <v>80</v>
      </c>
      <c r="AU28" s="670">
        <v>1920000</v>
      </c>
      <c r="AV28" s="671">
        <f t="shared" si="3"/>
        <v>0</v>
      </c>
      <c r="AW28" s="672">
        <f t="shared" si="4"/>
        <v>1</v>
      </c>
      <c r="AX28" s="673" t="s">
        <v>80</v>
      </c>
      <c r="AY28" s="657" t="s">
        <v>72</v>
      </c>
      <c r="AZ28" s="663" t="s">
        <v>271</v>
      </c>
      <c r="BA28" s="653" t="s">
        <v>71</v>
      </c>
      <c r="BB28" s="653" t="s">
        <v>71</v>
      </c>
    </row>
    <row r="29" spans="2:54" x14ac:dyDescent="0.25">
      <c r="B29" s="653">
        <v>2023</v>
      </c>
      <c r="C29" s="653">
        <v>891780111</v>
      </c>
      <c r="D29" s="654" t="s">
        <v>68</v>
      </c>
      <c r="E29" s="655" t="s">
        <v>165</v>
      </c>
      <c r="F29" s="656" t="s">
        <v>166</v>
      </c>
      <c r="G29" s="657">
        <v>0</v>
      </c>
      <c r="H29" s="657"/>
      <c r="I29" s="657" t="s">
        <v>78</v>
      </c>
      <c r="J29" s="653" t="s">
        <v>120</v>
      </c>
      <c r="K29" s="658" t="s">
        <v>209</v>
      </c>
      <c r="L29" s="659">
        <v>2880000</v>
      </c>
      <c r="M29" s="653" t="s">
        <v>73</v>
      </c>
      <c r="N29" s="660" t="s">
        <v>116</v>
      </c>
      <c r="O29" s="658" t="s">
        <v>239</v>
      </c>
      <c r="P29" s="661">
        <v>73201000</v>
      </c>
      <c r="Q29" s="656">
        <v>451</v>
      </c>
      <c r="R29" s="699">
        <v>44979</v>
      </c>
      <c r="S29" s="749">
        <v>69120000</v>
      </c>
      <c r="T29" s="699">
        <v>45070</v>
      </c>
      <c r="U29" s="760">
        <v>2880000</v>
      </c>
      <c r="V29" s="657" t="s">
        <v>70</v>
      </c>
      <c r="W29" s="656">
        <v>16078654</v>
      </c>
      <c r="X29" s="665" t="s">
        <v>247</v>
      </c>
      <c r="Y29" s="660" t="s">
        <v>248</v>
      </c>
      <c r="Z29" s="666">
        <v>45070</v>
      </c>
      <c r="AA29" s="666">
        <v>45070</v>
      </c>
      <c r="AB29" s="667" t="s">
        <v>80</v>
      </c>
      <c r="AC29" s="666">
        <v>45085</v>
      </c>
      <c r="AD29" s="658">
        <f t="shared" si="1"/>
        <v>15</v>
      </c>
      <c r="AE29" s="656">
        <v>0</v>
      </c>
      <c r="AF29" s="656">
        <v>0</v>
      </c>
      <c r="AG29" s="656">
        <v>0</v>
      </c>
      <c r="AH29" s="668" t="s">
        <v>80</v>
      </c>
      <c r="AI29" s="658">
        <f t="shared" si="2"/>
        <v>0</v>
      </c>
      <c r="AJ29" s="656">
        <v>0</v>
      </c>
      <c r="AK29" s="748">
        <v>0</v>
      </c>
      <c r="AL29" s="667" t="s">
        <v>80</v>
      </c>
      <c r="AM29" s="657">
        <v>0</v>
      </c>
      <c r="AN29" s="667" t="s">
        <v>80</v>
      </c>
      <c r="AO29" s="667" t="s">
        <v>80</v>
      </c>
      <c r="AP29" s="661">
        <v>0</v>
      </c>
      <c r="AQ29" s="661">
        <f>+L29+AF29-AK29</f>
        <v>2880000</v>
      </c>
      <c r="AR29" s="657" t="s">
        <v>115</v>
      </c>
      <c r="AS29" s="656">
        <v>0</v>
      </c>
      <c r="AT29" s="669" t="s">
        <v>80</v>
      </c>
      <c r="AU29" s="670">
        <v>2880000</v>
      </c>
      <c r="AV29" s="671">
        <f t="shared" si="3"/>
        <v>0</v>
      </c>
      <c r="AW29" s="672">
        <f t="shared" si="4"/>
        <v>1</v>
      </c>
      <c r="AX29" s="673" t="s">
        <v>80</v>
      </c>
      <c r="AY29" s="657" t="s">
        <v>72</v>
      </c>
      <c r="AZ29" s="663" t="s">
        <v>272</v>
      </c>
      <c r="BA29" s="653" t="s">
        <v>71</v>
      </c>
      <c r="BB29" s="653" t="s">
        <v>71</v>
      </c>
    </row>
    <row r="30" spans="2:54" x14ac:dyDescent="0.25">
      <c r="B30" s="653">
        <v>2023</v>
      </c>
      <c r="C30" s="653">
        <v>891780111</v>
      </c>
      <c r="D30" s="654" t="s">
        <v>68</v>
      </c>
      <c r="E30" s="655" t="s">
        <v>167</v>
      </c>
      <c r="F30" s="656" t="s">
        <v>168</v>
      </c>
      <c r="G30" s="657">
        <v>0</v>
      </c>
      <c r="H30" s="657"/>
      <c r="I30" s="657" t="s">
        <v>78</v>
      </c>
      <c r="J30" s="653" t="s">
        <v>120</v>
      </c>
      <c r="K30" s="658" t="s">
        <v>210</v>
      </c>
      <c r="L30" s="659">
        <v>3000000</v>
      </c>
      <c r="M30" s="653" t="s">
        <v>73</v>
      </c>
      <c r="N30" s="660" t="s">
        <v>116</v>
      </c>
      <c r="O30" s="658" t="s">
        <v>240</v>
      </c>
      <c r="P30" s="661">
        <v>85470058</v>
      </c>
      <c r="Q30" s="656">
        <v>187</v>
      </c>
      <c r="R30" s="699">
        <v>44958</v>
      </c>
      <c r="S30" s="749">
        <v>188000000</v>
      </c>
      <c r="T30" s="699">
        <v>45071</v>
      </c>
      <c r="U30" s="760">
        <v>3000000</v>
      </c>
      <c r="V30" s="657" t="s">
        <v>70</v>
      </c>
      <c r="W30" s="656">
        <v>16078654</v>
      </c>
      <c r="X30" s="665" t="s">
        <v>247</v>
      </c>
      <c r="Y30" s="660" t="s">
        <v>248</v>
      </c>
      <c r="Z30" s="666">
        <v>45071</v>
      </c>
      <c r="AA30" s="666">
        <v>45071</v>
      </c>
      <c r="AB30" s="667" t="s">
        <v>80</v>
      </c>
      <c r="AC30" s="666">
        <v>45092</v>
      </c>
      <c r="AD30" s="658">
        <f t="shared" si="1"/>
        <v>21</v>
      </c>
      <c r="AE30" s="656">
        <v>0</v>
      </c>
      <c r="AF30" s="656">
        <v>0</v>
      </c>
      <c r="AG30" s="656">
        <v>0</v>
      </c>
      <c r="AH30" s="668" t="s">
        <v>80</v>
      </c>
      <c r="AI30" s="658">
        <f t="shared" si="2"/>
        <v>0</v>
      </c>
      <c r="AJ30" s="656">
        <v>0</v>
      </c>
      <c r="AK30" s="748">
        <v>0</v>
      </c>
      <c r="AL30" s="667" t="s">
        <v>80</v>
      </c>
      <c r="AM30" s="657">
        <v>0</v>
      </c>
      <c r="AN30" s="667" t="s">
        <v>80</v>
      </c>
      <c r="AO30" s="667" t="s">
        <v>80</v>
      </c>
      <c r="AP30" s="661">
        <v>0</v>
      </c>
      <c r="AQ30" s="661">
        <f>+L30+AF30-AK30</f>
        <v>3000000</v>
      </c>
      <c r="AR30" s="657" t="s">
        <v>115</v>
      </c>
      <c r="AS30" s="656">
        <v>0</v>
      </c>
      <c r="AT30" s="669" t="s">
        <v>80</v>
      </c>
      <c r="AU30" s="670">
        <v>3000000</v>
      </c>
      <c r="AV30" s="671">
        <f t="shared" si="3"/>
        <v>0</v>
      </c>
      <c r="AW30" s="672">
        <f t="shared" si="4"/>
        <v>1</v>
      </c>
      <c r="AX30" s="673" t="s">
        <v>80</v>
      </c>
      <c r="AY30" s="657" t="s">
        <v>72</v>
      </c>
      <c r="AZ30" s="663" t="s">
        <v>273</v>
      </c>
      <c r="BA30" s="653" t="s">
        <v>71</v>
      </c>
      <c r="BB30" s="653" t="s">
        <v>71</v>
      </c>
    </row>
    <row r="31" spans="2:54" x14ac:dyDescent="0.25">
      <c r="B31" s="653">
        <v>2023</v>
      </c>
      <c r="C31" s="653">
        <v>891780111</v>
      </c>
      <c r="D31" s="654" t="s">
        <v>68</v>
      </c>
      <c r="E31" s="655" t="s">
        <v>169</v>
      </c>
      <c r="F31" s="656" t="s">
        <v>170</v>
      </c>
      <c r="G31" s="657">
        <v>0</v>
      </c>
      <c r="H31" s="657"/>
      <c r="I31" s="657" t="s">
        <v>78</v>
      </c>
      <c r="J31" s="653" t="s">
        <v>120</v>
      </c>
      <c r="K31" s="658" t="s">
        <v>211</v>
      </c>
      <c r="L31" s="659">
        <v>5760000</v>
      </c>
      <c r="M31" s="653" t="s">
        <v>73</v>
      </c>
      <c r="N31" s="660" t="s">
        <v>116</v>
      </c>
      <c r="O31" s="658" t="s">
        <v>241</v>
      </c>
      <c r="P31" s="661">
        <v>39690641</v>
      </c>
      <c r="Q31" s="656">
        <v>451</v>
      </c>
      <c r="R31" s="699">
        <v>44979</v>
      </c>
      <c r="S31" s="749">
        <v>69120000</v>
      </c>
      <c r="T31" s="699">
        <v>45072</v>
      </c>
      <c r="U31" s="760">
        <v>5760000</v>
      </c>
      <c r="V31" s="657" t="s">
        <v>70</v>
      </c>
      <c r="W31" s="656">
        <v>16078654</v>
      </c>
      <c r="X31" s="665" t="s">
        <v>247</v>
      </c>
      <c r="Y31" s="660" t="s">
        <v>248</v>
      </c>
      <c r="Z31" s="666">
        <v>45072</v>
      </c>
      <c r="AA31" s="666">
        <v>45077</v>
      </c>
      <c r="AB31" s="667" t="s">
        <v>80</v>
      </c>
      <c r="AC31" s="666">
        <v>45120</v>
      </c>
      <c r="AD31" s="658">
        <f t="shared" si="1"/>
        <v>43</v>
      </c>
      <c r="AE31" s="656">
        <v>0</v>
      </c>
      <c r="AF31" s="656">
        <v>0</v>
      </c>
      <c r="AG31" s="656">
        <v>0</v>
      </c>
      <c r="AH31" s="668" t="s">
        <v>80</v>
      </c>
      <c r="AI31" s="658">
        <f t="shared" si="2"/>
        <v>0</v>
      </c>
      <c r="AJ31" s="656">
        <v>0</v>
      </c>
      <c r="AK31" s="748">
        <v>0</v>
      </c>
      <c r="AL31" s="667" t="s">
        <v>80</v>
      </c>
      <c r="AM31" s="657">
        <v>0</v>
      </c>
      <c r="AN31" s="667" t="s">
        <v>80</v>
      </c>
      <c r="AO31" s="667" t="s">
        <v>80</v>
      </c>
      <c r="AP31" s="661">
        <v>0</v>
      </c>
      <c r="AQ31" s="661">
        <f>+L31+AF31-AK31</f>
        <v>5760000</v>
      </c>
      <c r="AR31" s="657" t="s">
        <v>115</v>
      </c>
      <c r="AS31" s="656">
        <v>0</v>
      </c>
      <c r="AT31" s="669" t="s">
        <v>80</v>
      </c>
      <c r="AU31" s="670">
        <v>5760000</v>
      </c>
      <c r="AV31" s="671">
        <f t="shared" si="3"/>
        <v>0</v>
      </c>
      <c r="AW31" s="672">
        <f t="shared" si="4"/>
        <v>1</v>
      </c>
      <c r="AX31" s="673" t="s">
        <v>80</v>
      </c>
      <c r="AY31" s="657" t="s">
        <v>72</v>
      </c>
      <c r="AZ31" s="663" t="s">
        <v>274</v>
      </c>
      <c r="BA31" s="653" t="s">
        <v>71</v>
      </c>
      <c r="BB31" s="653" t="s">
        <v>71</v>
      </c>
    </row>
    <row r="32" spans="2:54" x14ac:dyDescent="0.25">
      <c r="B32" s="653">
        <v>2023</v>
      </c>
      <c r="C32" s="653">
        <v>891780111</v>
      </c>
      <c r="D32" s="654" t="s">
        <v>68</v>
      </c>
      <c r="E32" s="655" t="s">
        <v>171</v>
      </c>
      <c r="F32" s="656" t="s">
        <v>172</v>
      </c>
      <c r="G32" s="657">
        <v>0</v>
      </c>
      <c r="H32" s="657"/>
      <c r="I32" s="657" t="s">
        <v>78</v>
      </c>
      <c r="J32" s="653" t="s">
        <v>120</v>
      </c>
      <c r="K32" s="658" t="s">
        <v>212</v>
      </c>
      <c r="L32" s="659">
        <v>3840000</v>
      </c>
      <c r="M32" s="653" t="s">
        <v>73</v>
      </c>
      <c r="N32" s="660" t="s">
        <v>116</v>
      </c>
      <c r="O32" s="658" t="s">
        <v>242</v>
      </c>
      <c r="P32" s="661">
        <v>1082856383</v>
      </c>
      <c r="Q32" s="656">
        <v>451</v>
      </c>
      <c r="R32" s="699">
        <v>44979</v>
      </c>
      <c r="S32" s="749">
        <v>69120000</v>
      </c>
      <c r="T32" s="699">
        <v>45072</v>
      </c>
      <c r="U32" s="760">
        <v>3840000</v>
      </c>
      <c r="V32" s="657" t="s">
        <v>70</v>
      </c>
      <c r="W32" s="656">
        <v>16078654</v>
      </c>
      <c r="X32" s="665" t="s">
        <v>247</v>
      </c>
      <c r="Y32" s="660" t="s">
        <v>248</v>
      </c>
      <c r="Z32" s="666">
        <v>45072</v>
      </c>
      <c r="AA32" s="666">
        <v>45077</v>
      </c>
      <c r="AB32" s="667" t="s">
        <v>80</v>
      </c>
      <c r="AC32" s="666">
        <v>45135</v>
      </c>
      <c r="AD32" s="658">
        <f t="shared" si="1"/>
        <v>58</v>
      </c>
      <c r="AE32" s="656">
        <v>0</v>
      </c>
      <c r="AF32" s="656">
        <v>0</v>
      </c>
      <c r="AG32" s="656">
        <v>0</v>
      </c>
      <c r="AH32" s="668" t="s">
        <v>80</v>
      </c>
      <c r="AI32" s="658">
        <f t="shared" si="2"/>
        <v>0</v>
      </c>
      <c r="AJ32" s="656">
        <v>0</v>
      </c>
      <c r="AK32" s="748">
        <v>0</v>
      </c>
      <c r="AL32" s="667" t="s">
        <v>80</v>
      </c>
      <c r="AM32" s="657">
        <v>0</v>
      </c>
      <c r="AN32" s="667" t="s">
        <v>80</v>
      </c>
      <c r="AO32" s="667" t="s">
        <v>80</v>
      </c>
      <c r="AP32" s="661">
        <v>0</v>
      </c>
      <c r="AQ32" s="661">
        <f>+L32+AF32-AK32</f>
        <v>3840000</v>
      </c>
      <c r="AR32" s="657" t="s">
        <v>115</v>
      </c>
      <c r="AS32" s="656">
        <v>0</v>
      </c>
      <c r="AT32" s="669" t="s">
        <v>80</v>
      </c>
      <c r="AU32" s="670">
        <v>3840000</v>
      </c>
      <c r="AV32" s="671">
        <f t="shared" si="3"/>
        <v>0</v>
      </c>
      <c r="AW32" s="672">
        <f t="shared" si="4"/>
        <v>1</v>
      </c>
      <c r="AX32" s="673" t="s">
        <v>80</v>
      </c>
      <c r="AY32" s="657" t="s">
        <v>72</v>
      </c>
      <c r="AZ32" s="663" t="s">
        <v>275</v>
      </c>
      <c r="BA32" s="653" t="s">
        <v>71</v>
      </c>
      <c r="BB32" s="653" t="s">
        <v>71</v>
      </c>
    </row>
    <row r="33" spans="2:54" x14ac:dyDescent="0.25">
      <c r="B33" s="653">
        <v>2023</v>
      </c>
      <c r="C33" s="653">
        <v>891780111</v>
      </c>
      <c r="D33" s="654" t="s">
        <v>68</v>
      </c>
      <c r="E33" s="655" t="s">
        <v>173</v>
      </c>
      <c r="F33" s="656" t="s">
        <v>174</v>
      </c>
      <c r="G33" s="657">
        <v>0</v>
      </c>
      <c r="H33" s="657"/>
      <c r="I33" s="657" t="s">
        <v>78</v>
      </c>
      <c r="J33" s="653" t="s">
        <v>120</v>
      </c>
      <c r="K33" s="658" t="s">
        <v>213</v>
      </c>
      <c r="L33" s="659">
        <v>4320000</v>
      </c>
      <c r="M33" s="653" t="s">
        <v>73</v>
      </c>
      <c r="N33" s="660" t="s">
        <v>116</v>
      </c>
      <c r="O33" s="658" t="s">
        <v>243</v>
      </c>
      <c r="P33" s="661">
        <v>1082996860</v>
      </c>
      <c r="Q33" s="656">
        <v>451</v>
      </c>
      <c r="R33" s="699">
        <v>44979</v>
      </c>
      <c r="S33" s="749">
        <v>69120000</v>
      </c>
      <c r="T33" s="699">
        <v>45085</v>
      </c>
      <c r="U33" s="760">
        <v>4320000</v>
      </c>
      <c r="V33" s="657" t="s">
        <v>70</v>
      </c>
      <c r="W33" s="656">
        <v>16078654</v>
      </c>
      <c r="X33" s="665" t="s">
        <v>247</v>
      </c>
      <c r="Y33" s="660" t="s">
        <v>248</v>
      </c>
      <c r="Z33" s="666">
        <v>45085</v>
      </c>
      <c r="AA33" s="666">
        <v>45086</v>
      </c>
      <c r="AB33" s="667" t="s">
        <v>80</v>
      </c>
      <c r="AC33" s="666">
        <v>45140</v>
      </c>
      <c r="AD33" s="658">
        <f t="shared" si="1"/>
        <v>54</v>
      </c>
      <c r="AE33" s="656">
        <v>0</v>
      </c>
      <c r="AF33" s="656">
        <v>0</v>
      </c>
      <c r="AG33" s="656">
        <v>0</v>
      </c>
      <c r="AH33" s="668" t="s">
        <v>80</v>
      </c>
      <c r="AI33" s="658">
        <f t="shared" si="2"/>
        <v>0</v>
      </c>
      <c r="AJ33" s="656">
        <v>0</v>
      </c>
      <c r="AK33" s="748">
        <v>0</v>
      </c>
      <c r="AL33" s="667" t="s">
        <v>80</v>
      </c>
      <c r="AM33" s="657">
        <v>0</v>
      </c>
      <c r="AN33" s="667" t="s">
        <v>80</v>
      </c>
      <c r="AO33" s="667" t="s">
        <v>80</v>
      </c>
      <c r="AP33" s="661">
        <v>0</v>
      </c>
      <c r="AQ33" s="661">
        <f>+L33+AF33-AK33</f>
        <v>4320000</v>
      </c>
      <c r="AR33" s="657" t="s">
        <v>115</v>
      </c>
      <c r="AS33" s="656">
        <v>0</v>
      </c>
      <c r="AT33" s="669" t="s">
        <v>80</v>
      </c>
      <c r="AU33" s="670">
        <v>4320000</v>
      </c>
      <c r="AV33" s="671">
        <f t="shared" si="3"/>
        <v>0</v>
      </c>
      <c r="AW33" s="672">
        <f t="shared" si="4"/>
        <v>1</v>
      </c>
      <c r="AX33" s="673" t="s">
        <v>80</v>
      </c>
      <c r="AY33" s="657" t="s">
        <v>72</v>
      </c>
      <c r="AZ33" s="663" t="s">
        <v>276</v>
      </c>
      <c r="BA33" s="653" t="s">
        <v>71</v>
      </c>
      <c r="BB33" s="653" t="s">
        <v>71</v>
      </c>
    </row>
    <row r="34" spans="2:54" x14ac:dyDescent="0.25">
      <c r="B34" s="653">
        <v>2023</v>
      </c>
      <c r="C34" s="653">
        <v>891780111</v>
      </c>
      <c r="D34" s="654" t="s">
        <v>68</v>
      </c>
      <c r="E34" s="655" t="s">
        <v>175</v>
      </c>
      <c r="F34" s="656" t="s">
        <v>176</v>
      </c>
      <c r="G34" s="657">
        <v>0</v>
      </c>
      <c r="H34" s="657"/>
      <c r="I34" s="657" t="s">
        <v>78</v>
      </c>
      <c r="J34" s="653" t="s">
        <v>120</v>
      </c>
      <c r="K34" s="658" t="s">
        <v>214</v>
      </c>
      <c r="L34" s="659">
        <v>1920000</v>
      </c>
      <c r="M34" s="653" t="s">
        <v>73</v>
      </c>
      <c r="N34" s="660" t="s">
        <v>116</v>
      </c>
      <c r="O34" s="658" t="s">
        <v>244</v>
      </c>
      <c r="P34" s="661">
        <v>1102856520</v>
      </c>
      <c r="Q34" s="656">
        <v>451</v>
      </c>
      <c r="R34" s="699">
        <v>44979</v>
      </c>
      <c r="S34" s="749">
        <v>69120000</v>
      </c>
      <c r="T34" s="699">
        <v>45085</v>
      </c>
      <c r="U34" s="760">
        <v>1920000</v>
      </c>
      <c r="V34" s="657" t="s">
        <v>70</v>
      </c>
      <c r="W34" s="656">
        <v>16078654</v>
      </c>
      <c r="X34" s="665" t="s">
        <v>247</v>
      </c>
      <c r="Y34" s="660" t="s">
        <v>248</v>
      </c>
      <c r="Z34" s="666">
        <v>45085</v>
      </c>
      <c r="AA34" s="666">
        <v>45085</v>
      </c>
      <c r="AB34" s="667" t="s">
        <v>80</v>
      </c>
      <c r="AC34" s="666">
        <v>45094</v>
      </c>
      <c r="AD34" s="658">
        <f t="shared" si="1"/>
        <v>9</v>
      </c>
      <c r="AE34" s="656">
        <v>0</v>
      </c>
      <c r="AF34" s="656">
        <v>0</v>
      </c>
      <c r="AG34" s="656">
        <v>0</v>
      </c>
      <c r="AH34" s="668" t="s">
        <v>80</v>
      </c>
      <c r="AI34" s="658">
        <f t="shared" si="2"/>
        <v>0</v>
      </c>
      <c r="AJ34" s="656">
        <v>0</v>
      </c>
      <c r="AK34" s="748">
        <v>0</v>
      </c>
      <c r="AL34" s="667" t="s">
        <v>80</v>
      </c>
      <c r="AM34" s="657">
        <v>0</v>
      </c>
      <c r="AN34" s="667" t="s">
        <v>80</v>
      </c>
      <c r="AO34" s="667" t="s">
        <v>80</v>
      </c>
      <c r="AP34" s="661">
        <v>0</v>
      </c>
      <c r="AQ34" s="661">
        <f>+L34+AF34-AK34</f>
        <v>1920000</v>
      </c>
      <c r="AR34" s="657" t="s">
        <v>115</v>
      </c>
      <c r="AS34" s="656">
        <v>0</v>
      </c>
      <c r="AT34" s="669" t="s">
        <v>80</v>
      </c>
      <c r="AU34" s="670">
        <v>0</v>
      </c>
      <c r="AV34" s="671">
        <f t="shared" si="3"/>
        <v>1920000</v>
      </c>
      <c r="AW34" s="672">
        <f t="shared" si="4"/>
        <v>0</v>
      </c>
      <c r="AX34" s="673" t="s">
        <v>80</v>
      </c>
      <c r="AY34" s="657" t="s">
        <v>72</v>
      </c>
      <c r="AZ34" s="663" t="s">
        <v>277</v>
      </c>
      <c r="BA34" s="653" t="s">
        <v>71</v>
      </c>
      <c r="BB34" s="653" t="s">
        <v>71</v>
      </c>
    </row>
    <row r="35" spans="2:54" x14ac:dyDescent="0.25">
      <c r="B35" s="653">
        <v>2023</v>
      </c>
      <c r="C35" s="653">
        <v>891780111</v>
      </c>
      <c r="D35" s="654" t="s">
        <v>68</v>
      </c>
      <c r="E35" s="655" t="s">
        <v>177</v>
      </c>
      <c r="F35" s="656" t="s">
        <v>178</v>
      </c>
      <c r="G35" s="657">
        <v>0</v>
      </c>
      <c r="H35" s="657"/>
      <c r="I35" s="657" t="s">
        <v>78</v>
      </c>
      <c r="J35" s="653" t="s">
        <v>120</v>
      </c>
      <c r="K35" s="658" t="s">
        <v>215</v>
      </c>
      <c r="L35" s="659">
        <v>2400000</v>
      </c>
      <c r="M35" s="653" t="s">
        <v>73</v>
      </c>
      <c r="N35" s="660" t="s">
        <v>116</v>
      </c>
      <c r="O35" s="658" t="s">
        <v>245</v>
      </c>
      <c r="P35" s="661">
        <v>57433180</v>
      </c>
      <c r="Q35" s="656">
        <v>451</v>
      </c>
      <c r="R35" s="699">
        <v>44979</v>
      </c>
      <c r="S35" s="749">
        <v>69120000</v>
      </c>
      <c r="T35" s="699">
        <v>45085</v>
      </c>
      <c r="U35" s="760">
        <v>2400000</v>
      </c>
      <c r="V35" s="657" t="s">
        <v>70</v>
      </c>
      <c r="W35" s="656">
        <v>16078654</v>
      </c>
      <c r="X35" s="665" t="s">
        <v>247</v>
      </c>
      <c r="Y35" s="660" t="s">
        <v>248</v>
      </c>
      <c r="Z35" s="666">
        <v>45085</v>
      </c>
      <c r="AA35" s="666">
        <v>45085</v>
      </c>
      <c r="AB35" s="667" t="s">
        <v>80</v>
      </c>
      <c r="AC35" s="666">
        <v>45093</v>
      </c>
      <c r="AD35" s="658">
        <f t="shared" si="1"/>
        <v>8</v>
      </c>
      <c r="AE35" s="656">
        <v>0</v>
      </c>
      <c r="AF35" s="656">
        <v>0</v>
      </c>
      <c r="AG35" s="656">
        <v>0</v>
      </c>
      <c r="AH35" s="668" t="s">
        <v>80</v>
      </c>
      <c r="AI35" s="658">
        <f t="shared" si="2"/>
        <v>0</v>
      </c>
      <c r="AJ35" s="656">
        <v>0</v>
      </c>
      <c r="AK35" s="748">
        <v>0</v>
      </c>
      <c r="AL35" s="667" t="s">
        <v>80</v>
      </c>
      <c r="AM35" s="657">
        <v>0</v>
      </c>
      <c r="AN35" s="667" t="s">
        <v>80</v>
      </c>
      <c r="AO35" s="667" t="s">
        <v>80</v>
      </c>
      <c r="AP35" s="661">
        <v>0</v>
      </c>
      <c r="AQ35" s="661">
        <f>+L35+AF35-AK35</f>
        <v>2400000</v>
      </c>
      <c r="AR35" s="657" t="s">
        <v>115</v>
      </c>
      <c r="AS35" s="656">
        <v>0</v>
      </c>
      <c r="AT35" s="669" t="s">
        <v>80</v>
      </c>
      <c r="AU35" s="670">
        <v>2400000</v>
      </c>
      <c r="AV35" s="671">
        <f t="shared" si="3"/>
        <v>0</v>
      </c>
      <c r="AW35" s="672">
        <f t="shared" si="4"/>
        <v>1</v>
      </c>
      <c r="AX35" s="673" t="s">
        <v>80</v>
      </c>
      <c r="AY35" s="657" t="s">
        <v>253</v>
      </c>
      <c r="AZ35" s="663" t="s">
        <v>278</v>
      </c>
      <c r="BA35" s="653" t="s">
        <v>71</v>
      </c>
      <c r="BB35" s="653" t="s">
        <v>71</v>
      </c>
    </row>
    <row r="36" spans="2:54" x14ac:dyDescent="0.25">
      <c r="B36" s="653">
        <v>2023</v>
      </c>
      <c r="C36" s="653">
        <v>891780111</v>
      </c>
      <c r="D36" s="654" t="s">
        <v>68</v>
      </c>
      <c r="E36" s="655" t="s">
        <v>179</v>
      </c>
      <c r="F36" s="656" t="s">
        <v>180</v>
      </c>
      <c r="G36" s="657">
        <v>0</v>
      </c>
      <c r="H36" s="657"/>
      <c r="I36" s="657" t="s">
        <v>78</v>
      </c>
      <c r="J36" s="653" t="s">
        <v>120</v>
      </c>
      <c r="K36" s="658" t="s">
        <v>216</v>
      </c>
      <c r="L36" s="659">
        <v>2880000</v>
      </c>
      <c r="M36" s="653" t="s">
        <v>73</v>
      </c>
      <c r="N36" s="660" t="s">
        <v>116</v>
      </c>
      <c r="O36" s="658" t="s">
        <v>232</v>
      </c>
      <c r="P36" s="661">
        <v>79558146</v>
      </c>
      <c r="Q36" s="656">
        <v>451</v>
      </c>
      <c r="R36" s="699">
        <v>44979</v>
      </c>
      <c r="S36" s="749">
        <v>69120000</v>
      </c>
      <c r="T36" s="699">
        <v>45119</v>
      </c>
      <c r="U36" s="760">
        <v>2880000</v>
      </c>
      <c r="V36" s="657" t="s">
        <v>70</v>
      </c>
      <c r="W36" s="656">
        <v>16078654</v>
      </c>
      <c r="X36" s="665" t="s">
        <v>247</v>
      </c>
      <c r="Y36" s="660" t="s">
        <v>248</v>
      </c>
      <c r="Z36" s="666">
        <v>45119</v>
      </c>
      <c r="AA36" s="666">
        <v>45119</v>
      </c>
      <c r="AB36" s="667" t="s">
        <v>80</v>
      </c>
      <c r="AC36" s="666">
        <v>45155</v>
      </c>
      <c r="AD36" s="658">
        <f t="shared" si="1"/>
        <v>36</v>
      </c>
      <c r="AE36" s="656">
        <v>0</v>
      </c>
      <c r="AF36" s="656">
        <v>0</v>
      </c>
      <c r="AG36" s="656">
        <v>0</v>
      </c>
      <c r="AH36" s="668" t="s">
        <v>80</v>
      </c>
      <c r="AI36" s="658">
        <f t="shared" si="2"/>
        <v>0</v>
      </c>
      <c r="AJ36" s="658">
        <v>0</v>
      </c>
      <c r="AK36" s="748">
        <v>1920000</v>
      </c>
      <c r="AL36" s="674">
        <v>45149</v>
      </c>
      <c r="AM36" s="657">
        <v>0</v>
      </c>
      <c r="AN36" s="667" t="s">
        <v>80</v>
      </c>
      <c r="AO36" s="667" t="s">
        <v>80</v>
      </c>
      <c r="AP36" s="661">
        <v>0</v>
      </c>
      <c r="AQ36" s="661">
        <f>+L36+AF36-AL36</f>
        <v>2834851</v>
      </c>
      <c r="AR36" s="657" t="s">
        <v>115</v>
      </c>
      <c r="AS36" s="656">
        <v>0</v>
      </c>
      <c r="AT36" s="669" t="s">
        <v>80</v>
      </c>
      <c r="AU36" s="670">
        <v>960000</v>
      </c>
      <c r="AV36" s="671">
        <f t="shared" si="3"/>
        <v>1874851</v>
      </c>
      <c r="AW36" s="672">
        <f t="shared" si="4"/>
        <v>0.33864213674722232</v>
      </c>
      <c r="AX36" s="673" t="s">
        <v>80</v>
      </c>
      <c r="AY36" s="657" t="s">
        <v>253</v>
      </c>
      <c r="AZ36" s="663" t="s">
        <v>279</v>
      </c>
      <c r="BA36" s="653" t="s">
        <v>71</v>
      </c>
      <c r="BB36" s="653" t="s">
        <v>71</v>
      </c>
    </row>
    <row r="37" spans="2:54" ht="18" customHeight="1" x14ac:dyDescent="0.25">
      <c r="B37" s="653">
        <v>2023</v>
      </c>
      <c r="C37" s="653">
        <v>891780111</v>
      </c>
      <c r="D37" s="654" t="s">
        <v>68</v>
      </c>
      <c r="E37" s="655" t="s">
        <v>17995</v>
      </c>
      <c r="F37" s="658" t="s">
        <v>17996</v>
      </c>
      <c r="G37" s="657">
        <v>0</v>
      </c>
      <c r="H37" s="657"/>
      <c r="I37" s="657" t="s">
        <v>78</v>
      </c>
      <c r="J37" s="653" t="s">
        <v>120</v>
      </c>
      <c r="K37" s="658" t="s">
        <v>17997</v>
      </c>
      <c r="L37" s="659">
        <v>15250000</v>
      </c>
      <c r="M37" s="653" t="s">
        <v>73</v>
      </c>
      <c r="N37" s="660" t="s">
        <v>116</v>
      </c>
      <c r="O37" s="658" t="s">
        <v>17998</v>
      </c>
      <c r="P37" s="661">
        <v>1083029427</v>
      </c>
      <c r="Q37" s="656">
        <v>1451</v>
      </c>
      <c r="R37" s="699">
        <v>45111</v>
      </c>
      <c r="S37" s="749">
        <v>33752544</v>
      </c>
      <c r="T37" s="699">
        <v>45119</v>
      </c>
      <c r="U37" s="760">
        <v>15250000</v>
      </c>
      <c r="V37" s="657" t="s">
        <v>70</v>
      </c>
      <c r="W37" s="656">
        <v>16078654</v>
      </c>
      <c r="X37" s="665" t="s">
        <v>247</v>
      </c>
      <c r="Y37" s="660"/>
      <c r="Z37" s="666">
        <v>45119</v>
      </c>
      <c r="AA37" s="666">
        <v>45119</v>
      </c>
      <c r="AB37" s="667" t="s">
        <v>80</v>
      </c>
      <c r="AC37" s="666">
        <v>45272</v>
      </c>
      <c r="AD37" s="658">
        <f t="shared" si="1"/>
        <v>153</v>
      </c>
      <c r="AE37" s="656">
        <v>0</v>
      </c>
      <c r="AF37" s="656">
        <v>0</v>
      </c>
      <c r="AG37" s="656">
        <v>0</v>
      </c>
      <c r="AH37" s="668" t="s">
        <v>80</v>
      </c>
      <c r="AI37" s="658">
        <f t="shared" si="2"/>
        <v>0</v>
      </c>
      <c r="AJ37" s="658">
        <v>0</v>
      </c>
      <c r="AK37" s="748">
        <v>0</v>
      </c>
      <c r="AL37" s="667" t="s">
        <v>80</v>
      </c>
      <c r="AM37" s="657">
        <v>0</v>
      </c>
      <c r="AN37" s="667" t="s">
        <v>80</v>
      </c>
      <c r="AO37" s="667" t="s">
        <v>80</v>
      </c>
      <c r="AP37" s="661">
        <v>0</v>
      </c>
      <c r="AQ37" s="661">
        <f>+L37+AF37-AK37</f>
        <v>15250000</v>
      </c>
      <c r="AR37" s="657" t="s">
        <v>115</v>
      </c>
      <c r="AS37" s="656">
        <v>0</v>
      </c>
      <c r="AT37" s="669" t="s">
        <v>80</v>
      </c>
      <c r="AU37" s="670"/>
      <c r="AV37" s="671">
        <f t="shared" si="3"/>
        <v>15250000</v>
      </c>
      <c r="AW37" s="672">
        <f t="shared" si="4"/>
        <v>0</v>
      </c>
      <c r="AX37" s="673"/>
      <c r="AY37" s="657" t="s">
        <v>72</v>
      </c>
      <c r="AZ37" s="663" t="s">
        <v>17999</v>
      </c>
      <c r="BA37" s="653" t="s">
        <v>71</v>
      </c>
      <c r="BB37" s="653" t="s">
        <v>71</v>
      </c>
    </row>
    <row r="38" spans="2:54" x14ac:dyDescent="0.25">
      <c r="B38" s="653">
        <v>2023</v>
      </c>
      <c r="C38" s="653">
        <v>891780111</v>
      </c>
      <c r="D38" s="654" t="s">
        <v>68</v>
      </c>
      <c r="E38" s="655" t="s">
        <v>181</v>
      </c>
      <c r="F38" s="656" t="s">
        <v>182</v>
      </c>
      <c r="G38" s="657">
        <v>0</v>
      </c>
      <c r="H38" s="657"/>
      <c r="I38" s="657" t="s">
        <v>78</v>
      </c>
      <c r="J38" s="653" t="s">
        <v>120</v>
      </c>
      <c r="K38" s="658" t="s">
        <v>217</v>
      </c>
      <c r="L38" s="659">
        <v>2880000</v>
      </c>
      <c r="M38" s="653" t="s">
        <v>73</v>
      </c>
      <c r="N38" s="660" t="s">
        <v>116</v>
      </c>
      <c r="O38" s="658" t="s">
        <v>235</v>
      </c>
      <c r="P38" s="661">
        <v>1082992753</v>
      </c>
      <c r="Q38" s="656">
        <v>451</v>
      </c>
      <c r="R38" s="699">
        <v>44979</v>
      </c>
      <c r="S38" s="749">
        <v>69120000</v>
      </c>
      <c r="T38" s="699">
        <v>45119</v>
      </c>
      <c r="U38" s="760">
        <v>2880000</v>
      </c>
      <c r="V38" s="657" t="s">
        <v>70</v>
      </c>
      <c r="W38" s="656">
        <v>16078654</v>
      </c>
      <c r="X38" s="665" t="s">
        <v>247</v>
      </c>
      <c r="Y38" s="660" t="s">
        <v>248</v>
      </c>
      <c r="Z38" s="666">
        <v>45119</v>
      </c>
      <c r="AA38" s="666">
        <v>45119</v>
      </c>
      <c r="AB38" s="667" t="s">
        <v>80</v>
      </c>
      <c r="AC38" s="666">
        <v>45152</v>
      </c>
      <c r="AD38" s="658">
        <f t="shared" si="1"/>
        <v>33</v>
      </c>
      <c r="AE38" s="656">
        <v>0</v>
      </c>
      <c r="AF38" s="656">
        <v>0</v>
      </c>
      <c r="AG38" s="656">
        <v>0</v>
      </c>
      <c r="AH38" s="668" t="s">
        <v>80</v>
      </c>
      <c r="AI38" s="658">
        <f t="shared" si="2"/>
        <v>0</v>
      </c>
      <c r="AJ38" s="656">
        <v>0</v>
      </c>
      <c r="AK38" s="748">
        <v>0</v>
      </c>
      <c r="AL38" s="667" t="s">
        <v>80</v>
      </c>
      <c r="AM38" s="657">
        <v>0</v>
      </c>
      <c r="AN38" s="667" t="s">
        <v>80</v>
      </c>
      <c r="AO38" s="667" t="s">
        <v>80</v>
      </c>
      <c r="AP38" s="661">
        <v>0</v>
      </c>
      <c r="AQ38" s="661">
        <f>+L38+AF38-AK38</f>
        <v>2880000</v>
      </c>
      <c r="AR38" s="657" t="s">
        <v>115</v>
      </c>
      <c r="AS38" s="656">
        <v>0</v>
      </c>
      <c r="AT38" s="669" t="s">
        <v>80</v>
      </c>
      <c r="AU38" s="670">
        <v>2880000</v>
      </c>
      <c r="AV38" s="671">
        <f t="shared" si="3"/>
        <v>0</v>
      </c>
      <c r="AW38" s="672">
        <f t="shared" si="4"/>
        <v>1</v>
      </c>
      <c r="AX38" s="673" t="s">
        <v>80</v>
      </c>
      <c r="AY38" s="657" t="s">
        <v>72</v>
      </c>
      <c r="AZ38" s="663" t="s">
        <v>280</v>
      </c>
      <c r="BA38" s="653" t="s">
        <v>71</v>
      </c>
      <c r="BB38" s="653" t="s">
        <v>71</v>
      </c>
    </row>
    <row r="39" spans="2:54" x14ac:dyDescent="0.25">
      <c r="B39" s="653">
        <v>2023</v>
      </c>
      <c r="C39" s="653">
        <v>891780111</v>
      </c>
      <c r="D39" s="654" t="s">
        <v>68</v>
      </c>
      <c r="E39" s="655" t="s">
        <v>183</v>
      </c>
      <c r="F39" s="656" t="s">
        <v>184</v>
      </c>
      <c r="G39" s="657">
        <v>0</v>
      </c>
      <c r="H39" s="657"/>
      <c r="I39" s="657" t="s">
        <v>78</v>
      </c>
      <c r="J39" s="653" t="s">
        <v>120</v>
      </c>
      <c r="K39" s="658" t="s">
        <v>218</v>
      </c>
      <c r="L39" s="659">
        <v>127747880</v>
      </c>
      <c r="M39" s="653" t="s">
        <v>73</v>
      </c>
      <c r="N39" s="660" t="s">
        <v>116</v>
      </c>
      <c r="O39" s="658" t="s">
        <v>246</v>
      </c>
      <c r="P39" s="661">
        <v>9001273496</v>
      </c>
      <c r="Q39" s="656">
        <v>2052</v>
      </c>
      <c r="R39" s="699">
        <v>45191</v>
      </c>
      <c r="S39" s="749">
        <v>127750000</v>
      </c>
      <c r="T39" s="699">
        <v>45198</v>
      </c>
      <c r="U39" s="760">
        <v>127747880</v>
      </c>
      <c r="V39" s="657" t="s">
        <v>70</v>
      </c>
      <c r="W39" s="656">
        <v>16078654</v>
      </c>
      <c r="X39" s="665" t="s">
        <v>247</v>
      </c>
      <c r="Y39" s="660" t="s">
        <v>248</v>
      </c>
      <c r="Z39" s="666">
        <v>45197</v>
      </c>
      <c r="AA39" s="666">
        <v>45201</v>
      </c>
      <c r="AB39" s="667">
        <v>45201</v>
      </c>
      <c r="AC39" s="666">
        <v>45205</v>
      </c>
      <c r="AD39" s="658">
        <f t="shared" si="1"/>
        <v>4</v>
      </c>
      <c r="AE39" s="656">
        <v>0</v>
      </c>
      <c r="AF39" s="656">
        <v>0</v>
      </c>
      <c r="AG39" s="656">
        <v>0</v>
      </c>
      <c r="AH39" s="668" t="s">
        <v>80</v>
      </c>
      <c r="AI39" s="658">
        <f t="shared" si="2"/>
        <v>0</v>
      </c>
      <c r="AJ39" s="656">
        <v>0</v>
      </c>
      <c r="AK39" s="748">
        <v>0</v>
      </c>
      <c r="AL39" s="667" t="s">
        <v>80</v>
      </c>
      <c r="AM39" s="657">
        <v>0</v>
      </c>
      <c r="AN39" s="667" t="s">
        <v>80</v>
      </c>
      <c r="AO39" s="667" t="s">
        <v>80</v>
      </c>
      <c r="AP39" s="661">
        <v>0</v>
      </c>
      <c r="AQ39" s="661">
        <f>+L39+AF39-AK39</f>
        <v>127747880</v>
      </c>
      <c r="AR39" s="657" t="s">
        <v>115</v>
      </c>
      <c r="AS39" s="656">
        <v>0</v>
      </c>
      <c r="AT39" s="669" t="s">
        <v>80</v>
      </c>
      <c r="AU39" s="670">
        <v>0</v>
      </c>
      <c r="AV39" s="671">
        <f t="shared" si="3"/>
        <v>127747880</v>
      </c>
      <c r="AW39" s="672">
        <f t="shared" si="4"/>
        <v>0</v>
      </c>
      <c r="AX39" s="673" t="s">
        <v>80</v>
      </c>
      <c r="AY39" s="657" t="s">
        <v>72</v>
      </c>
      <c r="AZ39" s="663" t="s">
        <v>281</v>
      </c>
      <c r="BA39" s="653" t="s">
        <v>71</v>
      </c>
      <c r="BB39" s="653" t="s">
        <v>117</v>
      </c>
    </row>
    <row r="40" spans="2:54" x14ac:dyDescent="0.25">
      <c r="B40" s="653">
        <v>2023</v>
      </c>
      <c r="C40" s="653">
        <v>891780111</v>
      </c>
      <c r="D40" s="654" t="s">
        <v>68</v>
      </c>
      <c r="E40" s="655" t="s">
        <v>185</v>
      </c>
      <c r="F40" s="656" t="s">
        <v>186</v>
      </c>
      <c r="G40" s="657">
        <v>0</v>
      </c>
      <c r="H40" s="657"/>
      <c r="I40" s="657" t="s">
        <v>78</v>
      </c>
      <c r="J40" s="653" t="s">
        <v>120</v>
      </c>
      <c r="K40" s="658" t="s">
        <v>219</v>
      </c>
      <c r="L40" s="659">
        <v>2898000</v>
      </c>
      <c r="M40" s="653" t="s">
        <v>73</v>
      </c>
      <c r="N40" s="660" t="s">
        <v>116</v>
      </c>
      <c r="O40" s="658" t="s">
        <v>246</v>
      </c>
      <c r="P40" s="661">
        <v>900127349</v>
      </c>
      <c r="Q40" s="656">
        <v>2048</v>
      </c>
      <c r="R40" s="699">
        <v>44979</v>
      </c>
      <c r="S40" s="749">
        <v>2900000</v>
      </c>
      <c r="T40" s="699">
        <v>45223</v>
      </c>
      <c r="U40" s="760">
        <v>2898000</v>
      </c>
      <c r="V40" s="657" t="s">
        <v>70</v>
      </c>
      <c r="W40" s="656">
        <v>16078654</v>
      </c>
      <c r="X40" s="665" t="s">
        <v>247</v>
      </c>
      <c r="Y40" s="660" t="s">
        <v>248</v>
      </c>
      <c r="Z40" s="666">
        <v>45223</v>
      </c>
      <c r="AA40" s="666">
        <v>45223</v>
      </c>
      <c r="AB40" s="667" t="s">
        <v>80</v>
      </c>
      <c r="AC40" s="666">
        <v>45227</v>
      </c>
      <c r="AD40" s="658">
        <f t="shared" si="1"/>
        <v>4</v>
      </c>
      <c r="AE40" s="656">
        <v>0</v>
      </c>
      <c r="AF40" s="656">
        <v>0</v>
      </c>
      <c r="AG40" s="656">
        <v>0</v>
      </c>
      <c r="AH40" s="668" t="s">
        <v>80</v>
      </c>
      <c r="AI40" s="658">
        <f t="shared" si="2"/>
        <v>0</v>
      </c>
      <c r="AJ40" s="656">
        <v>0</v>
      </c>
      <c r="AK40" s="748">
        <v>0</v>
      </c>
      <c r="AL40" s="667" t="s">
        <v>80</v>
      </c>
      <c r="AM40" s="657">
        <v>0</v>
      </c>
      <c r="AN40" s="667" t="s">
        <v>80</v>
      </c>
      <c r="AO40" s="667" t="s">
        <v>80</v>
      </c>
      <c r="AP40" s="661">
        <v>0</v>
      </c>
      <c r="AQ40" s="661">
        <f>+L40+AF40-AK40</f>
        <v>2898000</v>
      </c>
      <c r="AR40" s="657" t="s">
        <v>115</v>
      </c>
      <c r="AS40" s="656">
        <v>0</v>
      </c>
      <c r="AT40" s="669" t="s">
        <v>80</v>
      </c>
      <c r="AU40" s="670">
        <v>0</v>
      </c>
      <c r="AV40" s="671">
        <f t="shared" si="3"/>
        <v>2898000</v>
      </c>
      <c r="AW40" s="672">
        <f t="shared" si="4"/>
        <v>0</v>
      </c>
      <c r="AX40" s="673" t="s">
        <v>80</v>
      </c>
      <c r="AY40" s="657" t="s">
        <v>72</v>
      </c>
      <c r="AZ40" s="663" t="s">
        <v>282</v>
      </c>
      <c r="BA40" s="653" t="s">
        <v>71</v>
      </c>
      <c r="BB40" s="653" t="s">
        <v>117</v>
      </c>
    </row>
    <row r="41" spans="2:54" s="12" customFormat="1" ht="15.75" customHeight="1" x14ac:dyDescent="0.2">
      <c r="B41" s="653">
        <v>2023</v>
      </c>
      <c r="C41" s="653">
        <v>891780111</v>
      </c>
      <c r="D41" s="654" t="s">
        <v>68</v>
      </c>
      <c r="E41" s="655" t="s">
        <v>433</v>
      </c>
      <c r="F41" s="656" t="s">
        <v>490</v>
      </c>
      <c r="G41" s="675">
        <v>2019000100064</v>
      </c>
      <c r="H41" s="657"/>
      <c r="I41" s="657" t="s">
        <v>78</v>
      </c>
      <c r="J41" s="653" t="s">
        <v>120</v>
      </c>
      <c r="K41" s="658" t="s">
        <v>547</v>
      </c>
      <c r="L41" s="659">
        <v>12492235</v>
      </c>
      <c r="M41" s="653" t="s">
        <v>73</v>
      </c>
      <c r="N41" s="660" t="s">
        <v>116</v>
      </c>
      <c r="O41" s="658" t="s">
        <v>657</v>
      </c>
      <c r="P41" s="661">
        <v>1082964230</v>
      </c>
      <c r="Q41" s="656">
        <v>91</v>
      </c>
      <c r="R41" s="699">
        <v>44978</v>
      </c>
      <c r="S41" s="749">
        <v>161823142</v>
      </c>
      <c r="T41" s="699">
        <v>44985</v>
      </c>
      <c r="U41" s="760">
        <v>12492235</v>
      </c>
      <c r="V41" s="657" t="s">
        <v>70</v>
      </c>
      <c r="W41" s="656">
        <v>57297302</v>
      </c>
      <c r="X41" s="665" t="s">
        <v>789</v>
      </c>
      <c r="Y41" s="660"/>
      <c r="Z41" s="666">
        <v>44984</v>
      </c>
      <c r="AA41" s="666">
        <v>44985</v>
      </c>
      <c r="AB41" s="667" t="s">
        <v>80</v>
      </c>
      <c r="AC41" s="666">
        <v>45127</v>
      </c>
      <c r="AD41" s="658">
        <f t="shared" si="1"/>
        <v>142</v>
      </c>
      <c r="AE41" s="656">
        <v>1</v>
      </c>
      <c r="AF41" s="656">
        <v>1300000</v>
      </c>
      <c r="AG41" s="656">
        <v>0</v>
      </c>
      <c r="AH41" s="668" t="s">
        <v>80</v>
      </c>
      <c r="AI41" s="658">
        <f t="shared" si="2"/>
        <v>0</v>
      </c>
      <c r="AJ41" s="656">
        <v>0</v>
      </c>
      <c r="AK41" s="748">
        <v>0</v>
      </c>
      <c r="AL41" s="667" t="s">
        <v>80</v>
      </c>
      <c r="AM41" s="657">
        <v>0</v>
      </c>
      <c r="AN41" s="667" t="s">
        <v>80</v>
      </c>
      <c r="AO41" s="667" t="s">
        <v>80</v>
      </c>
      <c r="AP41" s="661">
        <v>0</v>
      </c>
      <c r="AQ41" s="661">
        <f>+L41+AF41-AK41</f>
        <v>13792235</v>
      </c>
      <c r="AR41" s="657" t="s">
        <v>115</v>
      </c>
      <c r="AS41" s="656">
        <v>0</v>
      </c>
      <c r="AT41" s="669" t="s">
        <v>80</v>
      </c>
      <c r="AU41" s="670">
        <v>13792235</v>
      </c>
      <c r="AV41" s="671">
        <f t="shared" si="3"/>
        <v>0</v>
      </c>
      <c r="AW41" s="672">
        <f t="shared" si="4"/>
        <v>1</v>
      </c>
      <c r="AX41" s="673" t="s">
        <v>80</v>
      </c>
      <c r="AY41" s="657" t="s">
        <v>800</v>
      </c>
      <c r="AZ41" s="663" t="s">
        <v>801</v>
      </c>
      <c r="BA41" s="653" t="s">
        <v>71</v>
      </c>
      <c r="BB41" s="653" t="s">
        <v>71</v>
      </c>
    </row>
    <row r="42" spans="2:54" s="12" customFormat="1" ht="12.75" x14ac:dyDescent="0.2">
      <c r="B42" s="653">
        <v>2023</v>
      </c>
      <c r="C42" s="653">
        <v>891780111</v>
      </c>
      <c r="D42" s="654" t="s">
        <v>68</v>
      </c>
      <c r="E42" s="655" t="s">
        <v>434</v>
      </c>
      <c r="F42" s="656" t="s">
        <v>491</v>
      </c>
      <c r="G42" s="675">
        <v>2020000100116</v>
      </c>
      <c r="H42" s="657"/>
      <c r="I42" s="657" t="s">
        <v>78</v>
      </c>
      <c r="J42" s="653" t="s">
        <v>120</v>
      </c>
      <c r="K42" s="658" t="s">
        <v>548</v>
      </c>
      <c r="L42" s="659">
        <v>34993394</v>
      </c>
      <c r="M42" s="653" t="s">
        <v>73</v>
      </c>
      <c r="N42" s="660" t="s">
        <v>116</v>
      </c>
      <c r="O42" s="658" t="s">
        <v>658</v>
      </c>
      <c r="P42" s="661">
        <v>36720072</v>
      </c>
      <c r="Q42" s="656">
        <v>106</v>
      </c>
      <c r="R42" s="699">
        <v>44978</v>
      </c>
      <c r="S42" s="749">
        <v>252457983</v>
      </c>
      <c r="T42" s="699">
        <v>44985</v>
      </c>
      <c r="U42" s="760">
        <v>34993394</v>
      </c>
      <c r="V42" s="657" t="s">
        <v>70</v>
      </c>
      <c r="W42" s="656">
        <v>7597888</v>
      </c>
      <c r="X42" s="665" t="s">
        <v>790</v>
      </c>
      <c r="Y42" s="660"/>
      <c r="Z42" s="666">
        <v>44984</v>
      </c>
      <c r="AA42" s="666">
        <v>44985</v>
      </c>
      <c r="AB42" s="667" t="s">
        <v>80</v>
      </c>
      <c r="AC42" s="666">
        <v>45291</v>
      </c>
      <c r="AD42" s="658">
        <f t="shared" si="1"/>
        <v>306</v>
      </c>
      <c r="AE42" s="656">
        <v>0</v>
      </c>
      <c r="AF42" s="656">
        <v>0</v>
      </c>
      <c r="AG42" s="656">
        <v>0</v>
      </c>
      <c r="AH42" s="668" t="s">
        <v>80</v>
      </c>
      <c r="AI42" s="658">
        <f t="shared" si="2"/>
        <v>0</v>
      </c>
      <c r="AJ42" s="656">
        <v>0</v>
      </c>
      <c r="AK42" s="748">
        <v>0</v>
      </c>
      <c r="AL42" s="667" t="s">
        <v>80</v>
      </c>
      <c r="AM42" s="657">
        <v>0</v>
      </c>
      <c r="AN42" s="667" t="s">
        <v>80</v>
      </c>
      <c r="AO42" s="667" t="s">
        <v>80</v>
      </c>
      <c r="AP42" s="661">
        <v>0</v>
      </c>
      <c r="AQ42" s="661">
        <f>+L42+AF42-AK42</f>
        <v>34993394</v>
      </c>
      <c r="AR42" s="657" t="s">
        <v>115</v>
      </c>
      <c r="AS42" s="656">
        <v>0</v>
      </c>
      <c r="AT42" s="669" t="s">
        <v>80</v>
      </c>
      <c r="AU42" s="670">
        <v>22268519</v>
      </c>
      <c r="AV42" s="671">
        <f t="shared" si="3"/>
        <v>12724875</v>
      </c>
      <c r="AW42" s="672">
        <f>+IFERROR(AU42/AQ42,"-")</f>
        <v>0.63636350906688277</v>
      </c>
      <c r="AX42" s="673" t="s">
        <v>80</v>
      </c>
      <c r="AY42" s="657" t="s">
        <v>72</v>
      </c>
      <c r="AZ42" s="663" t="s">
        <v>802</v>
      </c>
      <c r="BA42" s="653" t="s">
        <v>71</v>
      </c>
      <c r="BB42" s="653" t="s">
        <v>71</v>
      </c>
    </row>
    <row r="43" spans="2:54" s="12" customFormat="1" ht="12.75" x14ac:dyDescent="0.2">
      <c r="B43" s="653">
        <v>2023</v>
      </c>
      <c r="C43" s="653">
        <v>891780111</v>
      </c>
      <c r="D43" s="654" t="s">
        <v>68</v>
      </c>
      <c r="E43" s="655" t="s">
        <v>435</v>
      </c>
      <c r="F43" s="656" t="s">
        <v>492</v>
      </c>
      <c r="G43" s="675">
        <v>2019000100064</v>
      </c>
      <c r="H43" s="657"/>
      <c r="I43" s="657" t="s">
        <v>78</v>
      </c>
      <c r="J43" s="653" t="s">
        <v>120</v>
      </c>
      <c r="K43" s="658" t="s">
        <v>549</v>
      </c>
      <c r="L43" s="659">
        <v>19500000</v>
      </c>
      <c r="M43" s="653" t="s">
        <v>73</v>
      </c>
      <c r="N43" s="660" t="s">
        <v>116</v>
      </c>
      <c r="O43" s="658" t="s">
        <v>659</v>
      </c>
      <c r="P43" s="661">
        <v>18008594</v>
      </c>
      <c r="Q43" s="656">
        <v>91</v>
      </c>
      <c r="R43" s="699">
        <v>44978</v>
      </c>
      <c r="S43" s="749">
        <v>161823142</v>
      </c>
      <c r="T43" s="699">
        <v>44985</v>
      </c>
      <c r="U43" s="760">
        <v>19500000</v>
      </c>
      <c r="V43" s="657" t="s">
        <v>70</v>
      </c>
      <c r="W43" s="656">
        <v>57297302</v>
      </c>
      <c r="X43" s="665" t="s">
        <v>789</v>
      </c>
      <c r="Y43" s="660"/>
      <c r="Z43" s="666">
        <v>44984</v>
      </c>
      <c r="AA43" s="666">
        <v>44985</v>
      </c>
      <c r="AB43" s="667" t="s">
        <v>80</v>
      </c>
      <c r="AC43" s="666">
        <v>45127</v>
      </c>
      <c r="AD43" s="658">
        <f t="shared" si="1"/>
        <v>142</v>
      </c>
      <c r="AE43" s="656">
        <v>0</v>
      </c>
      <c r="AF43" s="656">
        <v>0</v>
      </c>
      <c r="AG43" s="656">
        <v>0</v>
      </c>
      <c r="AH43" s="668" t="s">
        <v>80</v>
      </c>
      <c r="AI43" s="658">
        <f t="shared" si="2"/>
        <v>0</v>
      </c>
      <c r="AJ43" s="656">
        <v>0</v>
      </c>
      <c r="AK43" s="748">
        <v>0</v>
      </c>
      <c r="AL43" s="667" t="s">
        <v>80</v>
      </c>
      <c r="AM43" s="657">
        <v>0</v>
      </c>
      <c r="AN43" s="667" t="s">
        <v>80</v>
      </c>
      <c r="AO43" s="667" t="s">
        <v>80</v>
      </c>
      <c r="AP43" s="661">
        <v>0</v>
      </c>
      <c r="AQ43" s="661">
        <f>+L43+AF43-AK43</f>
        <v>19500000</v>
      </c>
      <c r="AR43" s="657" t="s">
        <v>115</v>
      </c>
      <c r="AS43" s="656">
        <v>0</v>
      </c>
      <c r="AT43" s="669" t="s">
        <v>80</v>
      </c>
      <c r="AU43" s="670">
        <v>15600000</v>
      </c>
      <c r="AV43" s="671">
        <f t="shared" si="3"/>
        <v>3900000</v>
      </c>
      <c r="AW43" s="672">
        <f t="shared" si="4"/>
        <v>0.8</v>
      </c>
      <c r="AX43" s="673" t="s">
        <v>80</v>
      </c>
      <c r="AY43" s="657" t="s">
        <v>800</v>
      </c>
      <c r="AZ43" s="663" t="s">
        <v>803</v>
      </c>
      <c r="BA43" s="653" t="s">
        <v>71</v>
      </c>
      <c r="BB43" s="653" t="s">
        <v>71</v>
      </c>
    </row>
    <row r="44" spans="2:54" s="12" customFormat="1" ht="12.75" x14ac:dyDescent="0.2">
      <c r="B44" s="653">
        <v>2023</v>
      </c>
      <c r="C44" s="653">
        <v>891780111</v>
      </c>
      <c r="D44" s="654" t="s">
        <v>68</v>
      </c>
      <c r="E44" s="655" t="s">
        <v>436</v>
      </c>
      <c r="F44" s="656" t="s">
        <v>493</v>
      </c>
      <c r="G44" s="675">
        <v>2019000100064</v>
      </c>
      <c r="H44" s="657"/>
      <c r="I44" s="657" t="s">
        <v>78</v>
      </c>
      <c r="J44" s="653" t="s">
        <v>120</v>
      </c>
      <c r="K44" s="658" t="s">
        <v>550</v>
      </c>
      <c r="L44" s="659">
        <v>2891649.03</v>
      </c>
      <c r="M44" s="653" t="s">
        <v>73</v>
      </c>
      <c r="N44" s="660" t="s">
        <v>116</v>
      </c>
      <c r="O44" s="658" t="s">
        <v>660</v>
      </c>
      <c r="P44" s="661">
        <v>52909815</v>
      </c>
      <c r="Q44" s="656">
        <v>91</v>
      </c>
      <c r="R44" s="699">
        <v>44978</v>
      </c>
      <c r="S44" s="749">
        <v>161823142</v>
      </c>
      <c r="T44" s="699">
        <v>44985</v>
      </c>
      <c r="U44" s="760">
        <v>2891649.03</v>
      </c>
      <c r="V44" s="657" t="s">
        <v>70</v>
      </c>
      <c r="W44" s="656">
        <v>57297302</v>
      </c>
      <c r="X44" s="665" t="s">
        <v>789</v>
      </c>
      <c r="Y44" s="660"/>
      <c r="Z44" s="666">
        <v>44984</v>
      </c>
      <c r="AA44" s="666">
        <v>44985</v>
      </c>
      <c r="AB44" s="667" t="s">
        <v>80</v>
      </c>
      <c r="AC44" s="666">
        <v>45005</v>
      </c>
      <c r="AD44" s="658">
        <f t="shared" si="1"/>
        <v>20</v>
      </c>
      <c r="AE44" s="656">
        <v>0</v>
      </c>
      <c r="AF44" s="656">
        <v>0</v>
      </c>
      <c r="AG44" s="656">
        <v>0</v>
      </c>
      <c r="AH44" s="668" t="s">
        <v>80</v>
      </c>
      <c r="AI44" s="658">
        <f t="shared" si="2"/>
        <v>0</v>
      </c>
      <c r="AJ44" s="656">
        <v>0</v>
      </c>
      <c r="AK44" s="748">
        <v>0</v>
      </c>
      <c r="AL44" s="667" t="s">
        <v>80</v>
      </c>
      <c r="AM44" s="657">
        <v>0</v>
      </c>
      <c r="AN44" s="667" t="s">
        <v>80</v>
      </c>
      <c r="AO44" s="667" t="s">
        <v>80</v>
      </c>
      <c r="AP44" s="661">
        <v>0</v>
      </c>
      <c r="AQ44" s="661">
        <f>+L44+AF44-AK44</f>
        <v>2891649.03</v>
      </c>
      <c r="AR44" s="657" t="s">
        <v>115</v>
      </c>
      <c r="AS44" s="656">
        <v>0</v>
      </c>
      <c r="AT44" s="669" t="s">
        <v>80</v>
      </c>
      <c r="AU44" s="670">
        <v>2891649.03</v>
      </c>
      <c r="AV44" s="671">
        <f t="shared" si="3"/>
        <v>0</v>
      </c>
      <c r="AW44" s="672">
        <f t="shared" si="4"/>
        <v>1</v>
      </c>
      <c r="AX44" s="673" t="s">
        <v>80</v>
      </c>
      <c r="AY44" s="657" t="s">
        <v>800</v>
      </c>
      <c r="AZ44" s="663" t="s">
        <v>804</v>
      </c>
      <c r="BA44" s="653" t="s">
        <v>71</v>
      </c>
      <c r="BB44" s="653" t="s">
        <v>71</v>
      </c>
    </row>
    <row r="45" spans="2:54" s="12" customFormat="1" ht="12.75" x14ac:dyDescent="0.2">
      <c r="B45" s="653">
        <v>2023</v>
      </c>
      <c r="C45" s="653">
        <v>891780111</v>
      </c>
      <c r="D45" s="654" t="s">
        <v>68</v>
      </c>
      <c r="E45" s="655" t="s">
        <v>437</v>
      </c>
      <c r="F45" s="656" t="s">
        <v>494</v>
      </c>
      <c r="G45" s="675">
        <v>2020000100417</v>
      </c>
      <c r="H45" s="657"/>
      <c r="I45" s="657" t="s">
        <v>78</v>
      </c>
      <c r="J45" s="653" t="s">
        <v>120</v>
      </c>
      <c r="K45" s="658" t="s">
        <v>551</v>
      </c>
      <c r="L45" s="659">
        <v>19812000</v>
      </c>
      <c r="M45" s="653" t="s">
        <v>73</v>
      </c>
      <c r="N45" s="660" t="s">
        <v>116</v>
      </c>
      <c r="O45" s="658" t="s">
        <v>661</v>
      </c>
      <c r="P45" s="661">
        <v>1083034205</v>
      </c>
      <c r="Q45" s="656">
        <v>107</v>
      </c>
      <c r="R45" s="699">
        <v>44979</v>
      </c>
      <c r="S45" s="749">
        <v>552368000</v>
      </c>
      <c r="T45" s="699">
        <v>44986</v>
      </c>
      <c r="U45" s="760">
        <v>19812000</v>
      </c>
      <c r="V45" s="657" t="s">
        <v>70</v>
      </c>
      <c r="W45" s="656">
        <v>91156594</v>
      </c>
      <c r="X45" s="665" t="s">
        <v>791</v>
      </c>
      <c r="Y45" s="660"/>
      <c r="Z45" s="666">
        <v>44986</v>
      </c>
      <c r="AA45" s="666">
        <v>44986</v>
      </c>
      <c r="AB45" s="667" t="s">
        <v>80</v>
      </c>
      <c r="AC45" s="666">
        <v>45138</v>
      </c>
      <c r="AD45" s="658">
        <f t="shared" si="1"/>
        <v>152</v>
      </c>
      <c r="AE45" s="656">
        <v>0</v>
      </c>
      <c r="AF45" s="656">
        <v>0</v>
      </c>
      <c r="AG45" s="656">
        <v>0</v>
      </c>
      <c r="AH45" s="668" t="s">
        <v>80</v>
      </c>
      <c r="AI45" s="658">
        <f t="shared" si="2"/>
        <v>0</v>
      </c>
      <c r="AJ45" s="656">
        <v>0</v>
      </c>
      <c r="AK45" s="748">
        <v>0</v>
      </c>
      <c r="AL45" s="667" t="s">
        <v>80</v>
      </c>
      <c r="AM45" s="657">
        <v>0</v>
      </c>
      <c r="AN45" s="667" t="s">
        <v>80</v>
      </c>
      <c r="AO45" s="667" t="s">
        <v>80</v>
      </c>
      <c r="AP45" s="661">
        <v>0</v>
      </c>
      <c r="AQ45" s="661">
        <f>+L45+AF45-AK45</f>
        <v>19812000</v>
      </c>
      <c r="AR45" s="657" t="s">
        <v>115</v>
      </c>
      <c r="AS45" s="656">
        <v>0</v>
      </c>
      <c r="AT45" s="669" t="s">
        <v>80</v>
      </c>
      <c r="AU45" s="670">
        <v>19812000</v>
      </c>
      <c r="AV45" s="671">
        <f t="shared" si="3"/>
        <v>0</v>
      </c>
      <c r="AW45" s="672">
        <f t="shared" si="4"/>
        <v>1</v>
      </c>
      <c r="AX45" s="673" t="s">
        <v>80</v>
      </c>
      <c r="AY45" s="657" t="s">
        <v>800</v>
      </c>
      <c r="AZ45" s="663" t="s">
        <v>805</v>
      </c>
      <c r="BA45" s="653" t="s">
        <v>71</v>
      </c>
      <c r="BB45" s="653" t="s">
        <v>71</v>
      </c>
    </row>
    <row r="46" spans="2:54" s="12" customFormat="1" ht="12.75" x14ac:dyDescent="0.2">
      <c r="B46" s="653">
        <v>2023</v>
      </c>
      <c r="C46" s="653">
        <v>891780111</v>
      </c>
      <c r="D46" s="654" t="s">
        <v>68</v>
      </c>
      <c r="E46" s="655" t="s">
        <v>438</v>
      </c>
      <c r="F46" s="656" t="s">
        <v>495</v>
      </c>
      <c r="G46" s="675">
        <v>2020000100417</v>
      </c>
      <c r="H46" s="657"/>
      <c r="I46" s="657" t="s">
        <v>78</v>
      </c>
      <c r="J46" s="653" t="s">
        <v>120</v>
      </c>
      <c r="K46" s="658" t="s">
        <v>552</v>
      </c>
      <c r="L46" s="659">
        <v>9906000</v>
      </c>
      <c r="M46" s="653" t="s">
        <v>73</v>
      </c>
      <c r="N46" s="660" t="s">
        <v>116</v>
      </c>
      <c r="O46" s="658" t="s">
        <v>662</v>
      </c>
      <c r="P46" s="661">
        <v>1216968632</v>
      </c>
      <c r="Q46" s="656">
        <v>107</v>
      </c>
      <c r="R46" s="699">
        <v>44979</v>
      </c>
      <c r="S46" s="749">
        <v>552368000</v>
      </c>
      <c r="T46" s="699">
        <v>44986</v>
      </c>
      <c r="U46" s="760">
        <v>9906000</v>
      </c>
      <c r="V46" s="657" t="s">
        <v>70</v>
      </c>
      <c r="W46" s="656">
        <v>91156594</v>
      </c>
      <c r="X46" s="665" t="s">
        <v>791</v>
      </c>
      <c r="Y46" s="660"/>
      <c r="Z46" s="666">
        <v>44986</v>
      </c>
      <c r="AA46" s="666">
        <v>44986</v>
      </c>
      <c r="AB46" s="667" t="s">
        <v>80</v>
      </c>
      <c r="AC46" s="666">
        <v>45138</v>
      </c>
      <c r="AD46" s="658">
        <f t="shared" si="1"/>
        <v>152</v>
      </c>
      <c r="AE46" s="656">
        <v>0</v>
      </c>
      <c r="AF46" s="656">
        <v>0</v>
      </c>
      <c r="AG46" s="656">
        <v>0</v>
      </c>
      <c r="AH46" s="668" t="s">
        <v>80</v>
      </c>
      <c r="AI46" s="658">
        <f t="shared" si="2"/>
        <v>0</v>
      </c>
      <c r="AJ46" s="656">
        <v>0</v>
      </c>
      <c r="AK46" s="748">
        <v>0</v>
      </c>
      <c r="AL46" s="667" t="s">
        <v>80</v>
      </c>
      <c r="AM46" s="657">
        <v>0</v>
      </c>
      <c r="AN46" s="667" t="s">
        <v>80</v>
      </c>
      <c r="AO46" s="667" t="s">
        <v>80</v>
      </c>
      <c r="AP46" s="661">
        <v>0</v>
      </c>
      <c r="AQ46" s="661">
        <f>+L46+AF46-AK46</f>
        <v>9906000</v>
      </c>
      <c r="AR46" s="657" t="s">
        <v>115</v>
      </c>
      <c r="AS46" s="656">
        <v>0</v>
      </c>
      <c r="AT46" s="669" t="s">
        <v>80</v>
      </c>
      <c r="AU46" s="670">
        <v>9906000</v>
      </c>
      <c r="AV46" s="671">
        <f t="shared" si="3"/>
        <v>0</v>
      </c>
      <c r="AW46" s="672">
        <f t="shared" si="4"/>
        <v>1</v>
      </c>
      <c r="AX46" s="673" t="s">
        <v>80</v>
      </c>
      <c r="AY46" s="657" t="s">
        <v>800</v>
      </c>
      <c r="AZ46" s="663" t="s">
        <v>806</v>
      </c>
      <c r="BA46" s="653" t="s">
        <v>71</v>
      </c>
      <c r="BB46" s="653" t="s">
        <v>71</v>
      </c>
    </row>
    <row r="47" spans="2:54" s="12" customFormat="1" ht="12.75" x14ac:dyDescent="0.2">
      <c r="B47" s="653">
        <v>2023</v>
      </c>
      <c r="C47" s="653">
        <v>891780111</v>
      </c>
      <c r="D47" s="654" t="s">
        <v>68</v>
      </c>
      <c r="E47" s="655" t="s">
        <v>439</v>
      </c>
      <c r="F47" s="656" t="s">
        <v>496</v>
      </c>
      <c r="G47" s="675">
        <v>2020000100417</v>
      </c>
      <c r="H47" s="657"/>
      <c r="I47" s="657" t="s">
        <v>78</v>
      </c>
      <c r="J47" s="653" t="s">
        <v>120</v>
      </c>
      <c r="K47" s="658" t="s">
        <v>553</v>
      </c>
      <c r="L47" s="659">
        <v>19812000</v>
      </c>
      <c r="M47" s="653" t="s">
        <v>73</v>
      </c>
      <c r="N47" s="660" t="s">
        <v>116</v>
      </c>
      <c r="O47" s="658" t="s">
        <v>663</v>
      </c>
      <c r="P47" s="661">
        <v>84094163</v>
      </c>
      <c r="Q47" s="656">
        <v>107</v>
      </c>
      <c r="R47" s="699">
        <v>44979</v>
      </c>
      <c r="S47" s="749">
        <v>552368000</v>
      </c>
      <c r="T47" s="699">
        <v>44986</v>
      </c>
      <c r="U47" s="760">
        <v>19812000</v>
      </c>
      <c r="V47" s="657" t="s">
        <v>70</v>
      </c>
      <c r="W47" s="656">
        <v>91156594</v>
      </c>
      <c r="X47" s="665" t="s">
        <v>791</v>
      </c>
      <c r="Y47" s="660"/>
      <c r="Z47" s="666">
        <v>44986</v>
      </c>
      <c r="AA47" s="666">
        <v>44986</v>
      </c>
      <c r="AB47" s="667" t="s">
        <v>80</v>
      </c>
      <c r="AC47" s="666">
        <v>45138</v>
      </c>
      <c r="AD47" s="658">
        <f t="shared" si="1"/>
        <v>152</v>
      </c>
      <c r="AE47" s="656">
        <v>0</v>
      </c>
      <c r="AF47" s="656">
        <v>0</v>
      </c>
      <c r="AG47" s="656">
        <v>0</v>
      </c>
      <c r="AH47" s="668" t="s">
        <v>80</v>
      </c>
      <c r="AI47" s="658">
        <f t="shared" si="2"/>
        <v>0</v>
      </c>
      <c r="AJ47" s="656">
        <v>0</v>
      </c>
      <c r="AK47" s="748">
        <v>0</v>
      </c>
      <c r="AL47" s="667" t="s">
        <v>80</v>
      </c>
      <c r="AM47" s="657">
        <v>0</v>
      </c>
      <c r="AN47" s="667" t="s">
        <v>80</v>
      </c>
      <c r="AO47" s="667" t="s">
        <v>80</v>
      </c>
      <c r="AP47" s="661">
        <v>0</v>
      </c>
      <c r="AQ47" s="661">
        <f>+L47+AF47-AK47</f>
        <v>19812000</v>
      </c>
      <c r="AR47" s="657" t="s">
        <v>115</v>
      </c>
      <c r="AS47" s="656">
        <v>0</v>
      </c>
      <c r="AT47" s="669" t="s">
        <v>80</v>
      </c>
      <c r="AU47" s="670">
        <v>19812000</v>
      </c>
      <c r="AV47" s="671">
        <f t="shared" si="3"/>
        <v>0</v>
      </c>
      <c r="AW47" s="672">
        <f t="shared" si="4"/>
        <v>1</v>
      </c>
      <c r="AX47" s="673" t="s">
        <v>80</v>
      </c>
      <c r="AY47" s="657" t="s">
        <v>800</v>
      </c>
      <c r="AZ47" s="663" t="s">
        <v>807</v>
      </c>
      <c r="BA47" s="653" t="s">
        <v>71</v>
      </c>
      <c r="BB47" s="653" t="s">
        <v>71</v>
      </c>
    </row>
    <row r="48" spans="2:54" s="12" customFormat="1" ht="12.75" x14ac:dyDescent="0.2">
      <c r="B48" s="653">
        <v>2023</v>
      </c>
      <c r="C48" s="653">
        <v>891780111</v>
      </c>
      <c r="D48" s="654" t="s">
        <v>68</v>
      </c>
      <c r="E48" s="655" t="s">
        <v>440</v>
      </c>
      <c r="F48" s="656" t="s">
        <v>497</v>
      </c>
      <c r="G48" s="675">
        <v>2020000100417</v>
      </c>
      <c r="H48" s="657"/>
      <c r="I48" s="657" t="s">
        <v>78</v>
      </c>
      <c r="J48" s="653" t="s">
        <v>120</v>
      </c>
      <c r="K48" s="658" t="s">
        <v>554</v>
      </c>
      <c r="L48" s="659">
        <v>23114000</v>
      </c>
      <c r="M48" s="653" t="s">
        <v>73</v>
      </c>
      <c r="N48" s="660" t="s">
        <v>116</v>
      </c>
      <c r="O48" s="658" t="s">
        <v>664</v>
      </c>
      <c r="P48" s="661">
        <v>1118861528</v>
      </c>
      <c r="Q48" s="656">
        <v>107</v>
      </c>
      <c r="R48" s="699">
        <v>44979</v>
      </c>
      <c r="S48" s="749">
        <v>552368000</v>
      </c>
      <c r="T48" s="699">
        <v>44986</v>
      </c>
      <c r="U48" s="760">
        <v>23114000</v>
      </c>
      <c r="V48" s="657" t="s">
        <v>70</v>
      </c>
      <c r="W48" s="656">
        <v>91156594</v>
      </c>
      <c r="X48" s="665" t="s">
        <v>791</v>
      </c>
      <c r="Y48" s="660"/>
      <c r="Z48" s="666">
        <v>44986</v>
      </c>
      <c r="AA48" s="666">
        <v>44986</v>
      </c>
      <c r="AB48" s="667" t="s">
        <v>80</v>
      </c>
      <c r="AC48" s="666">
        <v>45138</v>
      </c>
      <c r="AD48" s="658">
        <f t="shared" si="1"/>
        <v>152</v>
      </c>
      <c r="AE48" s="656">
        <v>0</v>
      </c>
      <c r="AF48" s="656">
        <v>0</v>
      </c>
      <c r="AG48" s="656">
        <v>0</v>
      </c>
      <c r="AH48" s="668" t="s">
        <v>80</v>
      </c>
      <c r="AI48" s="658">
        <f t="shared" si="2"/>
        <v>0</v>
      </c>
      <c r="AJ48" s="656">
        <v>0</v>
      </c>
      <c r="AK48" s="748">
        <v>0</v>
      </c>
      <c r="AL48" s="667" t="s">
        <v>80</v>
      </c>
      <c r="AM48" s="657">
        <v>0</v>
      </c>
      <c r="AN48" s="667" t="s">
        <v>80</v>
      </c>
      <c r="AO48" s="667" t="s">
        <v>80</v>
      </c>
      <c r="AP48" s="661">
        <v>0</v>
      </c>
      <c r="AQ48" s="661">
        <f>+L48+AF48-AK48</f>
        <v>23114000</v>
      </c>
      <c r="AR48" s="657" t="s">
        <v>115</v>
      </c>
      <c r="AS48" s="656">
        <v>0</v>
      </c>
      <c r="AT48" s="669" t="s">
        <v>80</v>
      </c>
      <c r="AU48" s="670">
        <v>23114000</v>
      </c>
      <c r="AV48" s="671">
        <f t="shared" si="3"/>
        <v>0</v>
      </c>
      <c r="AW48" s="672">
        <f t="shared" si="4"/>
        <v>1</v>
      </c>
      <c r="AX48" s="673" t="s">
        <v>80</v>
      </c>
      <c r="AY48" s="657" t="s">
        <v>800</v>
      </c>
      <c r="AZ48" s="663" t="s">
        <v>808</v>
      </c>
      <c r="BA48" s="653" t="s">
        <v>71</v>
      </c>
      <c r="BB48" s="653" t="s">
        <v>71</v>
      </c>
    </row>
    <row r="49" spans="2:54" s="12" customFormat="1" ht="12.75" x14ac:dyDescent="0.2">
      <c r="B49" s="653">
        <v>2023</v>
      </c>
      <c r="C49" s="653">
        <v>891780111</v>
      </c>
      <c r="D49" s="654" t="s">
        <v>68</v>
      </c>
      <c r="E49" s="655" t="s">
        <v>441</v>
      </c>
      <c r="F49" s="656" t="s">
        <v>498</v>
      </c>
      <c r="G49" s="675">
        <v>2020000100417</v>
      </c>
      <c r="H49" s="657"/>
      <c r="I49" s="657" t="s">
        <v>78</v>
      </c>
      <c r="J49" s="653" t="s">
        <v>120</v>
      </c>
      <c r="K49" s="658" t="s">
        <v>555</v>
      </c>
      <c r="L49" s="659">
        <v>13200000</v>
      </c>
      <c r="M49" s="653" t="s">
        <v>73</v>
      </c>
      <c r="N49" s="660" t="s">
        <v>116</v>
      </c>
      <c r="O49" s="658" t="s">
        <v>665</v>
      </c>
      <c r="P49" s="661">
        <v>1103121339</v>
      </c>
      <c r="Q49" s="656">
        <v>107</v>
      </c>
      <c r="R49" s="699">
        <v>44979</v>
      </c>
      <c r="S49" s="749">
        <v>552368000</v>
      </c>
      <c r="T49" s="699">
        <v>44986</v>
      </c>
      <c r="U49" s="760">
        <v>13200000</v>
      </c>
      <c r="V49" s="657" t="s">
        <v>70</v>
      </c>
      <c r="W49" s="656">
        <v>91156594</v>
      </c>
      <c r="X49" s="665" t="s">
        <v>791</v>
      </c>
      <c r="Y49" s="660"/>
      <c r="Z49" s="666">
        <v>44986</v>
      </c>
      <c r="AA49" s="666">
        <v>44986</v>
      </c>
      <c r="AB49" s="667" t="s">
        <v>80</v>
      </c>
      <c r="AC49" s="666">
        <v>45138</v>
      </c>
      <c r="AD49" s="658">
        <f t="shared" si="1"/>
        <v>152</v>
      </c>
      <c r="AE49" s="656">
        <v>0</v>
      </c>
      <c r="AF49" s="656">
        <v>0</v>
      </c>
      <c r="AG49" s="656">
        <v>0</v>
      </c>
      <c r="AH49" s="668" t="s">
        <v>80</v>
      </c>
      <c r="AI49" s="658">
        <f t="shared" si="2"/>
        <v>0</v>
      </c>
      <c r="AJ49" s="656">
        <v>0</v>
      </c>
      <c r="AK49" s="748">
        <v>0</v>
      </c>
      <c r="AL49" s="667" t="s">
        <v>80</v>
      </c>
      <c r="AM49" s="657">
        <v>0</v>
      </c>
      <c r="AN49" s="667" t="s">
        <v>80</v>
      </c>
      <c r="AO49" s="667" t="s">
        <v>80</v>
      </c>
      <c r="AP49" s="661">
        <v>0</v>
      </c>
      <c r="AQ49" s="661">
        <f>+L49+AF49-AK49</f>
        <v>13200000</v>
      </c>
      <c r="AR49" s="657" t="s">
        <v>115</v>
      </c>
      <c r="AS49" s="656">
        <v>0</v>
      </c>
      <c r="AT49" s="669" t="s">
        <v>80</v>
      </c>
      <c r="AU49" s="670">
        <v>13200000</v>
      </c>
      <c r="AV49" s="671">
        <f t="shared" si="3"/>
        <v>0</v>
      </c>
      <c r="AW49" s="672">
        <f t="shared" si="4"/>
        <v>1</v>
      </c>
      <c r="AX49" s="673" t="s">
        <v>80</v>
      </c>
      <c r="AY49" s="657" t="s">
        <v>800</v>
      </c>
      <c r="AZ49" s="663" t="s">
        <v>809</v>
      </c>
      <c r="BA49" s="653" t="s">
        <v>71</v>
      </c>
      <c r="BB49" s="653" t="s">
        <v>71</v>
      </c>
    </row>
    <row r="50" spans="2:54" s="12" customFormat="1" ht="12.75" x14ac:dyDescent="0.2">
      <c r="B50" s="653">
        <v>2023</v>
      </c>
      <c r="C50" s="653">
        <v>891780111</v>
      </c>
      <c r="D50" s="654" t="s">
        <v>68</v>
      </c>
      <c r="E50" s="655" t="s">
        <v>442</v>
      </c>
      <c r="F50" s="656" t="s">
        <v>499</v>
      </c>
      <c r="G50" s="675">
        <v>2020000100417</v>
      </c>
      <c r="H50" s="657"/>
      <c r="I50" s="657" t="s">
        <v>78</v>
      </c>
      <c r="J50" s="653" t="s">
        <v>120</v>
      </c>
      <c r="K50" s="658" t="s">
        <v>556</v>
      </c>
      <c r="L50" s="659">
        <v>19812000</v>
      </c>
      <c r="M50" s="653" t="s">
        <v>73</v>
      </c>
      <c r="N50" s="660" t="s">
        <v>116</v>
      </c>
      <c r="O50" s="658" t="s">
        <v>666</v>
      </c>
      <c r="P50" s="661">
        <v>1083034004</v>
      </c>
      <c r="Q50" s="656">
        <v>107</v>
      </c>
      <c r="R50" s="699">
        <v>44979</v>
      </c>
      <c r="S50" s="749">
        <v>552368000</v>
      </c>
      <c r="T50" s="699">
        <v>44986</v>
      </c>
      <c r="U50" s="760">
        <v>19812000</v>
      </c>
      <c r="V50" s="657" t="s">
        <v>70</v>
      </c>
      <c r="W50" s="656">
        <v>91156594</v>
      </c>
      <c r="X50" s="665" t="s">
        <v>791</v>
      </c>
      <c r="Y50" s="660"/>
      <c r="Z50" s="666">
        <v>44986</v>
      </c>
      <c r="AA50" s="666">
        <v>44986</v>
      </c>
      <c r="AB50" s="667" t="s">
        <v>80</v>
      </c>
      <c r="AC50" s="666">
        <v>45138</v>
      </c>
      <c r="AD50" s="658">
        <f t="shared" si="1"/>
        <v>152</v>
      </c>
      <c r="AE50" s="656">
        <v>0</v>
      </c>
      <c r="AF50" s="656">
        <v>0</v>
      </c>
      <c r="AG50" s="656">
        <v>0</v>
      </c>
      <c r="AH50" s="668" t="s">
        <v>80</v>
      </c>
      <c r="AI50" s="658">
        <f t="shared" si="2"/>
        <v>0</v>
      </c>
      <c r="AJ50" s="656">
        <v>1</v>
      </c>
      <c r="AK50" s="748">
        <v>3302000</v>
      </c>
      <c r="AL50" s="667">
        <v>45107</v>
      </c>
      <c r="AM50" s="657">
        <v>0</v>
      </c>
      <c r="AN50" s="667" t="s">
        <v>80</v>
      </c>
      <c r="AO50" s="667" t="s">
        <v>80</v>
      </c>
      <c r="AP50" s="661">
        <v>0</v>
      </c>
      <c r="AQ50" s="661">
        <f>+L50+AF50-AK50</f>
        <v>16510000</v>
      </c>
      <c r="AR50" s="657" t="s">
        <v>115</v>
      </c>
      <c r="AS50" s="656">
        <v>0</v>
      </c>
      <c r="AT50" s="669" t="s">
        <v>80</v>
      </c>
      <c r="AU50" s="670">
        <v>16510000</v>
      </c>
      <c r="AV50" s="671">
        <f t="shared" si="3"/>
        <v>0</v>
      </c>
      <c r="AW50" s="672">
        <f t="shared" si="4"/>
        <v>1</v>
      </c>
      <c r="AX50" s="673" t="s">
        <v>80</v>
      </c>
      <c r="AY50" s="657" t="s">
        <v>253</v>
      </c>
      <c r="AZ50" s="663" t="s">
        <v>810</v>
      </c>
      <c r="BA50" s="653" t="s">
        <v>71</v>
      </c>
      <c r="BB50" s="653" t="s">
        <v>71</v>
      </c>
    </row>
    <row r="51" spans="2:54" s="12" customFormat="1" ht="12.75" x14ac:dyDescent="0.2">
      <c r="B51" s="653">
        <v>2023</v>
      </c>
      <c r="C51" s="653">
        <v>891780111</v>
      </c>
      <c r="D51" s="654" t="s">
        <v>68</v>
      </c>
      <c r="E51" s="655" t="s">
        <v>443</v>
      </c>
      <c r="F51" s="656" t="s">
        <v>500</v>
      </c>
      <c r="G51" s="675">
        <v>2020000100417</v>
      </c>
      <c r="H51" s="657"/>
      <c r="I51" s="657" t="s">
        <v>78</v>
      </c>
      <c r="J51" s="653" t="s">
        <v>120</v>
      </c>
      <c r="K51" s="658" t="s">
        <v>557</v>
      </c>
      <c r="L51" s="659">
        <v>13200000</v>
      </c>
      <c r="M51" s="653" t="s">
        <v>73</v>
      </c>
      <c r="N51" s="660" t="s">
        <v>116</v>
      </c>
      <c r="O51" s="658" t="s">
        <v>667</v>
      </c>
      <c r="P51" s="661">
        <v>1118869657</v>
      </c>
      <c r="Q51" s="656">
        <v>107</v>
      </c>
      <c r="R51" s="699">
        <v>44979</v>
      </c>
      <c r="S51" s="749">
        <v>552368000</v>
      </c>
      <c r="T51" s="699">
        <v>44986</v>
      </c>
      <c r="U51" s="760">
        <v>13200000</v>
      </c>
      <c r="V51" s="657" t="s">
        <v>70</v>
      </c>
      <c r="W51" s="656">
        <v>91156594</v>
      </c>
      <c r="X51" s="665" t="s">
        <v>791</v>
      </c>
      <c r="Y51" s="660"/>
      <c r="Z51" s="666">
        <v>44986</v>
      </c>
      <c r="AA51" s="666">
        <v>44986</v>
      </c>
      <c r="AB51" s="667" t="s">
        <v>80</v>
      </c>
      <c r="AC51" s="666">
        <v>45138</v>
      </c>
      <c r="AD51" s="658">
        <f t="shared" si="1"/>
        <v>152</v>
      </c>
      <c r="AE51" s="656">
        <v>0</v>
      </c>
      <c r="AF51" s="656">
        <v>0</v>
      </c>
      <c r="AG51" s="656">
        <v>0</v>
      </c>
      <c r="AH51" s="668" t="s">
        <v>80</v>
      </c>
      <c r="AI51" s="658">
        <f t="shared" si="2"/>
        <v>0</v>
      </c>
      <c r="AJ51" s="656">
        <v>0</v>
      </c>
      <c r="AK51" s="748">
        <v>0</v>
      </c>
      <c r="AL51" s="667" t="s">
        <v>80</v>
      </c>
      <c r="AM51" s="657">
        <v>0</v>
      </c>
      <c r="AN51" s="667" t="s">
        <v>80</v>
      </c>
      <c r="AO51" s="667" t="s">
        <v>80</v>
      </c>
      <c r="AP51" s="661">
        <v>0</v>
      </c>
      <c r="AQ51" s="661">
        <f>+L51+AF51-AK51</f>
        <v>13200000</v>
      </c>
      <c r="AR51" s="657" t="s">
        <v>115</v>
      </c>
      <c r="AS51" s="656">
        <v>0</v>
      </c>
      <c r="AT51" s="669" t="s">
        <v>80</v>
      </c>
      <c r="AU51" s="670">
        <v>13200000</v>
      </c>
      <c r="AV51" s="671">
        <f t="shared" si="3"/>
        <v>0</v>
      </c>
      <c r="AW51" s="672">
        <f t="shared" si="4"/>
        <v>1</v>
      </c>
      <c r="AX51" s="673" t="s">
        <v>80</v>
      </c>
      <c r="AY51" s="657" t="s">
        <v>800</v>
      </c>
      <c r="AZ51" s="663" t="s">
        <v>811</v>
      </c>
      <c r="BA51" s="653" t="s">
        <v>71</v>
      </c>
      <c r="BB51" s="653" t="s">
        <v>71</v>
      </c>
    </row>
    <row r="52" spans="2:54" s="12" customFormat="1" ht="12.75" x14ac:dyDescent="0.2">
      <c r="B52" s="653">
        <v>2023</v>
      </c>
      <c r="C52" s="653">
        <v>891780111</v>
      </c>
      <c r="D52" s="654" t="s">
        <v>68</v>
      </c>
      <c r="E52" s="655" t="s">
        <v>444</v>
      </c>
      <c r="F52" s="656" t="s">
        <v>501</v>
      </c>
      <c r="G52" s="675">
        <v>2020000100417</v>
      </c>
      <c r="H52" s="657"/>
      <c r="I52" s="657" t="s">
        <v>78</v>
      </c>
      <c r="J52" s="653" t="s">
        <v>120</v>
      </c>
      <c r="K52" s="658" t="s">
        <v>558</v>
      </c>
      <c r="L52" s="659">
        <v>9906000</v>
      </c>
      <c r="M52" s="653" t="s">
        <v>73</v>
      </c>
      <c r="N52" s="660" t="s">
        <v>116</v>
      </c>
      <c r="O52" s="658" t="s">
        <v>668</v>
      </c>
      <c r="P52" s="661">
        <v>1118837552</v>
      </c>
      <c r="Q52" s="656">
        <v>107</v>
      </c>
      <c r="R52" s="699">
        <v>44979</v>
      </c>
      <c r="S52" s="749">
        <v>552368000</v>
      </c>
      <c r="T52" s="699">
        <v>44986</v>
      </c>
      <c r="U52" s="760">
        <v>9906000</v>
      </c>
      <c r="V52" s="657" t="s">
        <v>70</v>
      </c>
      <c r="W52" s="656">
        <v>91156594</v>
      </c>
      <c r="X52" s="665" t="s">
        <v>791</v>
      </c>
      <c r="Y52" s="660"/>
      <c r="Z52" s="666">
        <v>44986</v>
      </c>
      <c r="AA52" s="666">
        <v>44986</v>
      </c>
      <c r="AB52" s="667" t="s">
        <v>80</v>
      </c>
      <c r="AC52" s="666">
        <v>45138</v>
      </c>
      <c r="AD52" s="658">
        <f t="shared" si="1"/>
        <v>152</v>
      </c>
      <c r="AE52" s="656">
        <v>0</v>
      </c>
      <c r="AF52" s="656">
        <v>0</v>
      </c>
      <c r="AG52" s="656">
        <v>0</v>
      </c>
      <c r="AH52" s="668" t="s">
        <v>80</v>
      </c>
      <c r="AI52" s="658">
        <f t="shared" si="2"/>
        <v>0</v>
      </c>
      <c r="AJ52" s="656">
        <v>0</v>
      </c>
      <c r="AK52" s="748">
        <v>0</v>
      </c>
      <c r="AL52" s="667" t="s">
        <v>80</v>
      </c>
      <c r="AM52" s="657">
        <v>0</v>
      </c>
      <c r="AN52" s="667" t="s">
        <v>80</v>
      </c>
      <c r="AO52" s="667" t="s">
        <v>80</v>
      </c>
      <c r="AP52" s="661">
        <v>0</v>
      </c>
      <c r="AQ52" s="661">
        <f>+L52+AF52-AK52</f>
        <v>9906000</v>
      </c>
      <c r="AR52" s="657" t="s">
        <v>115</v>
      </c>
      <c r="AS52" s="656">
        <v>0</v>
      </c>
      <c r="AT52" s="669" t="s">
        <v>80</v>
      </c>
      <c r="AU52" s="670">
        <v>0</v>
      </c>
      <c r="AV52" s="671">
        <f t="shared" si="3"/>
        <v>9906000</v>
      </c>
      <c r="AW52" s="672">
        <f t="shared" si="4"/>
        <v>0</v>
      </c>
      <c r="AX52" s="673" t="s">
        <v>80</v>
      </c>
      <c r="AY52" s="657" t="s">
        <v>800</v>
      </c>
      <c r="AZ52" s="663" t="s">
        <v>812</v>
      </c>
      <c r="BA52" s="653" t="s">
        <v>71</v>
      </c>
      <c r="BB52" s="653" t="s">
        <v>71</v>
      </c>
    </row>
    <row r="53" spans="2:54" s="12" customFormat="1" ht="12.75" x14ac:dyDescent="0.2">
      <c r="B53" s="653">
        <v>2023</v>
      </c>
      <c r="C53" s="653">
        <v>891780111</v>
      </c>
      <c r="D53" s="654" t="s">
        <v>68</v>
      </c>
      <c r="E53" s="655" t="s">
        <v>445</v>
      </c>
      <c r="F53" s="656" t="s">
        <v>502</v>
      </c>
      <c r="G53" s="675">
        <v>2020000100417</v>
      </c>
      <c r="H53" s="657"/>
      <c r="I53" s="657" t="s">
        <v>78</v>
      </c>
      <c r="J53" s="653" t="s">
        <v>120</v>
      </c>
      <c r="K53" s="658" t="s">
        <v>559</v>
      </c>
      <c r="L53" s="659">
        <v>19812000</v>
      </c>
      <c r="M53" s="653" t="s">
        <v>73</v>
      </c>
      <c r="N53" s="660" t="s">
        <v>116</v>
      </c>
      <c r="O53" s="658" t="s">
        <v>669</v>
      </c>
      <c r="P53" s="661">
        <v>1083015435</v>
      </c>
      <c r="Q53" s="656">
        <v>107</v>
      </c>
      <c r="R53" s="699">
        <v>44979</v>
      </c>
      <c r="S53" s="749">
        <v>552368000</v>
      </c>
      <c r="T53" s="699">
        <v>44986</v>
      </c>
      <c r="U53" s="760">
        <v>19812000</v>
      </c>
      <c r="V53" s="657" t="s">
        <v>70</v>
      </c>
      <c r="W53" s="656">
        <v>91156594</v>
      </c>
      <c r="X53" s="665" t="s">
        <v>791</v>
      </c>
      <c r="Y53" s="660"/>
      <c r="Z53" s="666">
        <v>44986</v>
      </c>
      <c r="AA53" s="666">
        <v>44986</v>
      </c>
      <c r="AB53" s="667" t="s">
        <v>80</v>
      </c>
      <c r="AC53" s="666">
        <v>45138</v>
      </c>
      <c r="AD53" s="658">
        <f t="shared" si="1"/>
        <v>152</v>
      </c>
      <c r="AE53" s="656">
        <v>0</v>
      </c>
      <c r="AF53" s="656">
        <v>0</v>
      </c>
      <c r="AG53" s="656">
        <v>0</v>
      </c>
      <c r="AH53" s="668" t="s">
        <v>80</v>
      </c>
      <c r="AI53" s="658">
        <f t="shared" si="2"/>
        <v>0</v>
      </c>
      <c r="AJ53" s="656">
        <v>0</v>
      </c>
      <c r="AK53" s="748">
        <v>0</v>
      </c>
      <c r="AL53" s="667" t="s">
        <v>80</v>
      </c>
      <c r="AM53" s="657">
        <v>0</v>
      </c>
      <c r="AN53" s="667" t="s">
        <v>80</v>
      </c>
      <c r="AO53" s="667" t="s">
        <v>80</v>
      </c>
      <c r="AP53" s="661">
        <v>0</v>
      </c>
      <c r="AQ53" s="661">
        <f>+L53+AF53-AK53</f>
        <v>19812000</v>
      </c>
      <c r="AR53" s="657" t="s">
        <v>115</v>
      </c>
      <c r="AS53" s="656">
        <v>0</v>
      </c>
      <c r="AT53" s="669" t="s">
        <v>80</v>
      </c>
      <c r="AU53" s="670">
        <v>19812000</v>
      </c>
      <c r="AV53" s="671">
        <f t="shared" si="3"/>
        <v>0</v>
      </c>
      <c r="AW53" s="672">
        <f t="shared" si="4"/>
        <v>1</v>
      </c>
      <c r="AX53" s="673" t="s">
        <v>80</v>
      </c>
      <c r="AY53" s="657" t="s">
        <v>800</v>
      </c>
      <c r="AZ53" s="663" t="s">
        <v>813</v>
      </c>
      <c r="BA53" s="653" t="s">
        <v>71</v>
      </c>
      <c r="BB53" s="653" t="s">
        <v>71</v>
      </c>
    </row>
    <row r="54" spans="2:54" s="12" customFormat="1" ht="12.75" x14ac:dyDescent="0.2">
      <c r="B54" s="653">
        <v>2023</v>
      </c>
      <c r="C54" s="653">
        <v>891780111</v>
      </c>
      <c r="D54" s="654" t="s">
        <v>68</v>
      </c>
      <c r="E54" s="655" t="s">
        <v>446</v>
      </c>
      <c r="F54" s="656" t="s">
        <v>503</v>
      </c>
      <c r="G54" s="675">
        <v>2020000100768</v>
      </c>
      <c r="H54" s="657"/>
      <c r="I54" s="657" t="s">
        <v>78</v>
      </c>
      <c r="J54" s="653" t="s">
        <v>120</v>
      </c>
      <c r="K54" s="658" t="s">
        <v>560</v>
      </c>
      <c r="L54" s="659">
        <v>19532322</v>
      </c>
      <c r="M54" s="653" t="s">
        <v>73</v>
      </c>
      <c r="N54" s="660" t="s">
        <v>116</v>
      </c>
      <c r="O54" s="658" t="s">
        <v>670</v>
      </c>
      <c r="P54" s="661">
        <v>1082995339</v>
      </c>
      <c r="Q54" s="656">
        <v>114</v>
      </c>
      <c r="R54" s="699">
        <v>44979</v>
      </c>
      <c r="S54" s="749">
        <v>157873725</v>
      </c>
      <c r="T54" s="699">
        <v>44988</v>
      </c>
      <c r="U54" s="760">
        <v>19532322</v>
      </c>
      <c r="V54" s="657" t="s">
        <v>70</v>
      </c>
      <c r="W54" s="656">
        <v>8746547</v>
      </c>
      <c r="X54" s="665" t="s">
        <v>792</v>
      </c>
      <c r="Y54" s="660"/>
      <c r="Z54" s="666">
        <v>44988</v>
      </c>
      <c r="AA54" s="666">
        <v>44988</v>
      </c>
      <c r="AB54" s="667" t="s">
        <v>80</v>
      </c>
      <c r="AC54" s="666">
        <v>45091</v>
      </c>
      <c r="AD54" s="658">
        <f t="shared" si="1"/>
        <v>103</v>
      </c>
      <c r="AE54" s="656">
        <v>0</v>
      </c>
      <c r="AF54" s="656">
        <v>0</v>
      </c>
      <c r="AG54" s="656">
        <v>0</v>
      </c>
      <c r="AH54" s="668" t="s">
        <v>80</v>
      </c>
      <c r="AI54" s="658">
        <f t="shared" si="2"/>
        <v>0</v>
      </c>
      <c r="AJ54" s="656">
        <v>0</v>
      </c>
      <c r="AK54" s="748">
        <v>0</v>
      </c>
      <c r="AL54" s="667" t="s">
        <v>80</v>
      </c>
      <c r="AM54" s="657">
        <v>0</v>
      </c>
      <c r="AN54" s="667" t="s">
        <v>80</v>
      </c>
      <c r="AO54" s="667" t="s">
        <v>80</v>
      </c>
      <c r="AP54" s="661">
        <v>0</v>
      </c>
      <c r="AQ54" s="661">
        <f>+L54+AF54-AK54</f>
        <v>19532322</v>
      </c>
      <c r="AR54" s="657" t="s">
        <v>115</v>
      </c>
      <c r="AS54" s="656">
        <v>0</v>
      </c>
      <c r="AT54" s="669" t="s">
        <v>80</v>
      </c>
      <c r="AU54" s="670">
        <v>19532322</v>
      </c>
      <c r="AV54" s="671">
        <f t="shared" si="3"/>
        <v>0</v>
      </c>
      <c r="AW54" s="672">
        <f t="shared" si="4"/>
        <v>1</v>
      </c>
      <c r="AX54" s="673" t="s">
        <v>80</v>
      </c>
      <c r="AY54" s="657" t="s">
        <v>800</v>
      </c>
      <c r="AZ54" s="663" t="s">
        <v>814</v>
      </c>
      <c r="BA54" s="653" t="s">
        <v>71</v>
      </c>
      <c r="BB54" s="653" t="s">
        <v>71</v>
      </c>
    </row>
    <row r="55" spans="2:54" s="12" customFormat="1" ht="12.75" x14ac:dyDescent="0.2">
      <c r="B55" s="653">
        <v>2023</v>
      </c>
      <c r="C55" s="653">
        <v>891780111</v>
      </c>
      <c r="D55" s="654" t="s">
        <v>68</v>
      </c>
      <c r="E55" s="655" t="s">
        <v>447</v>
      </c>
      <c r="F55" s="656" t="s">
        <v>504</v>
      </c>
      <c r="G55" s="675">
        <v>2020000100768</v>
      </c>
      <c r="H55" s="657"/>
      <c r="I55" s="657" t="s">
        <v>78</v>
      </c>
      <c r="J55" s="653" t="s">
        <v>120</v>
      </c>
      <c r="K55" s="658" t="s">
        <v>561</v>
      </c>
      <c r="L55" s="659">
        <v>19532322</v>
      </c>
      <c r="M55" s="653" t="s">
        <v>73</v>
      </c>
      <c r="N55" s="660" t="s">
        <v>116</v>
      </c>
      <c r="O55" s="658" t="s">
        <v>671</v>
      </c>
      <c r="P55" s="661">
        <v>1005677981</v>
      </c>
      <c r="Q55" s="656">
        <v>114</v>
      </c>
      <c r="R55" s="699">
        <v>44979</v>
      </c>
      <c r="S55" s="749">
        <v>157873725</v>
      </c>
      <c r="T55" s="699">
        <v>44988</v>
      </c>
      <c r="U55" s="760">
        <v>19532322</v>
      </c>
      <c r="V55" s="657" t="s">
        <v>70</v>
      </c>
      <c r="W55" s="656">
        <v>8746547</v>
      </c>
      <c r="X55" s="665" t="s">
        <v>792</v>
      </c>
      <c r="Y55" s="660"/>
      <c r="Z55" s="666">
        <v>44988</v>
      </c>
      <c r="AA55" s="666">
        <v>44988</v>
      </c>
      <c r="AB55" s="667" t="s">
        <v>80</v>
      </c>
      <c r="AC55" s="666">
        <v>45091</v>
      </c>
      <c r="AD55" s="658">
        <f t="shared" si="1"/>
        <v>103</v>
      </c>
      <c r="AE55" s="656">
        <v>0</v>
      </c>
      <c r="AF55" s="656">
        <v>0</v>
      </c>
      <c r="AG55" s="656">
        <v>0</v>
      </c>
      <c r="AH55" s="668" t="s">
        <v>80</v>
      </c>
      <c r="AI55" s="658">
        <f t="shared" si="2"/>
        <v>0</v>
      </c>
      <c r="AJ55" s="656">
        <v>0</v>
      </c>
      <c r="AK55" s="748">
        <v>0</v>
      </c>
      <c r="AL55" s="667" t="s">
        <v>80</v>
      </c>
      <c r="AM55" s="657">
        <v>0</v>
      </c>
      <c r="AN55" s="667" t="s">
        <v>80</v>
      </c>
      <c r="AO55" s="667" t="s">
        <v>80</v>
      </c>
      <c r="AP55" s="661">
        <v>0</v>
      </c>
      <c r="AQ55" s="661">
        <f>+L55+AF55-AK55</f>
        <v>19532322</v>
      </c>
      <c r="AR55" s="657" t="s">
        <v>115</v>
      </c>
      <c r="AS55" s="656">
        <v>0</v>
      </c>
      <c r="AT55" s="669" t="s">
        <v>80</v>
      </c>
      <c r="AU55" s="670">
        <v>19532322</v>
      </c>
      <c r="AV55" s="671">
        <f t="shared" si="3"/>
        <v>0</v>
      </c>
      <c r="AW55" s="672">
        <f t="shared" si="4"/>
        <v>1</v>
      </c>
      <c r="AX55" s="673" t="s">
        <v>80</v>
      </c>
      <c r="AY55" s="657" t="s">
        <v>800</v>
      </c>
      <c r="AZ55" s="663" t="s">
        <v>815</v>
      </c>
      <c r="BA55" s="653" t="s">
        <v>71</v>
      </c>
      <c r="BB55" s="653" t="s">
        <v>71</v>
      </c>
    </row>
    <row r="56" spans="2:54" s="12" customFormat="1" ht="12.75" x14ac:dyDescent="0.2">
      <c r="B56" s="653">
        <v>2023</v>
      </c>
      <c r="C56" s="653">
        <v>891780111</v>
      </c>
      <c r="D56" s="654" t="s">
        <v>68</v>
      </c>
      <c r="E56" s="655" t="s">
        <v>448</v>
      </c>
      <c r="F56" s="656" t="s">
        <v>505</v>
      </c>
      <c r="G56" s="675">
        <v>2020000100768</v>
      </c>
      <c r="H56" s="657"/>
      <c r="I56" s="657" t="s">
        <v>78</v>
      </c>
      <c r="J56" s="653" t="s">
        <v>120</v>
      </c>
      <c r="K56" s="658" t="s">
        <v>562</v>
      </c>
      <c r="L56" s="659">
        <v>15000000</v>
      </c>
      <c r="M56" s="653" t="s">
        <v>73</v>
      </c>
      <c r="N56" s="660" t="s">
        <v>116</v>
      </c>
      <c r="O56" s="658" t="s">
        <v>672</v>
      </c>
      <c r="P56" s="661">
        <v>1084731860</v>
      </c>
      <c r="Q56" s="656">
        <v>114</v>
      </c>
      <c r="R56" s="699">
        <v>44979</v>
      </c>
      <c r="S56" s="749">
        <v>157873725</v>
      </c>
      <c r="T56" s="699">
        <v>44991</v>
      </c>
      <c r="U56" s="760">
        <v>15000000</v>
      </c>
      <c r="V56" s="657" t="s">
        <v>70</v>
      </c>
      <c r="W56" s="656">
        <v>8746547</v>
      </c>
      <c r="X56" s="665" t="s">
        <v>792</v>
      </c>
      <c r="Y56" s="660"/>
      <c r="Z56" s="666">
        <v>44991</v>
      </c>
      <c r="AA56" s="666">
        <v>44991</v>
      </c>
      <c r="AB56" s="667" t="s">
        <v>80</v>
      </c>
      <c r="AC56" s="666">
        <v>45091</v>
      </c>
      <c r="AD56" s="658">
        <f t="shared" si="1"/>
        <v>100</v>
      </c>
      <c r="AE56" s="656">
        <v>0</v>
      </c>
      <c r="AF56" s="656">
        <v>0</v>
      </c>
      <c r="AG56" s="656">
        <v>0</v>
      </c>
      <c r="AH56" s="668" t="s">
        <v>80</v>
      </c>
      <c r="AI56" s="658">
        <f t="shared" si="2"/>
        <v>0</v>
      </c>
      <c r="AJ56" s="656">
        <v>0</v>
      </c>
      <c r="AK56" s="748">
        <v>0</v>
      </c>
      <c r="AL56" s="667" t="s">
        <v>80</v>
      </c>
      <c r="AM56" s="657">
        <v>0</v>
      </c>
      <c r="AN56" s="667" t="s">
        <v>80</v>
      </c>
      <c r="AO56" s="667" t="s">
        <v>80</v>
      </c>
      <c r="AP56" s="661">
        <v>0</v>
      </c>
      <c r="AQ56" s="661">
        <f>+L56+AF56-AK56</f>
        <v>15000000</v>
      </c>
      <c r="AR56" s="657" t="s">
        <v>115</v>
      </c>
      <c r="AS56" s="656">
        <v>0</v>
      </c>
      <c r="AT56" s="669" t="s">
        <v>80</v>
      </c>
      <c r="AU56" s="670">
        <v>15000000</v>
      </c>
      <c r="AV56" s="671">
        <f t="shared" si="3"/>
        <v>0</v>
      </c>
      <c r="AW56" s="672">
        <f t="shared" si="4"/>
        <v>1</v>
      </c>
      <c r="AX56" s="673" t="s">
        <v>80</v>
      </c>
      <c r="AY56" s="657" t="s">
        <v>800</v>
      </c>
      <c r="AZ56" s="663" t="s">
        <v>816</v>
      </c>
      <c r="BA56" s="653" t="s">
        <v>71</v>
      </c>
      <c r="BB56" s="653" t="s">
        <v>71</v>
      </c>
    </row>
    <row r="57" spans="2:54" s="12" customFormat="1" ht="12.75" x14ac:dyDescent="0.2">
      <c r="B57" s="653">
        <v>2023</v>
      </c>
      <c r="C57" s="653">
        <v>891780111</v>
      </c>
      <c r="D57" s="654" t="s">
        <v>68</v>
      </c>
      <c r="E57" s="655" t="s">
        <v>449</v>
      </c>
      <c r="F57" s="656" t="s">
        <v>506</v>
      </c>
      <c r="G57" s="675">
        <v>2020000100768</v>
      </c>
      <c r="H57" s="657"/>
      <c r="I57" s="657" t="s">
        <v>78</v>
      </c>
      <c r="J57" s="653" t="s">
        <v>120</v>
      </c>
      <c r="K57" s="658" t="s">
        <v>563</v>
      </c>
      <c r="L57" s="659">
        <v>1200000</v>
      </c>
      <c r="M57" s="653" t="s">
        <v>73</v>
      </c>
      <c r="N57" s="660" t="s">
        <v>116</v>
      </c>
      <c r="O57" s="658" t="s">
        <v>673</v>
      </c>
      <c r="P57" s="661">
        <v>1082990855</v>
      </c>
      <c r="Q57" s="656">
        <v>114</v>
      </c>
      <c r="R57" s="699">
        <v>44979</v>
      </c>
      <c r="S57" s="749">
        <v>157873725</v>
      </c>
      <c r="T57" s="699">
        <v>44991</v>
      </c>
      <c r="U57" s="760">
        <v>1200000</v>
      </c>
      <c r="V57" s="657" t="s">
        <v>70</v>
      </c>
      <c r="W57" s="656">
        <v>8746547</v>
      </c>
      <c r="X57" s="665" t="s">
        <v>792</v>
      </c>
      <c r="Y57" s="660"/>
      <c r="Z57" s="666">
        <v>44991</v>
      </c>
      <c r="AA57" s="666">
        <v>44991</v>
      </c>
      <c r="AB57" s="667" t="s">
        <v>80</v>
      </c>
      <c r="AC57" s="666">
        <v>45019</v>
      </c>
      <c r="AD57" s="658">
        <f t="shared" si="1"/>
        <v>28</v>
      </c>
      <c r="AE57" s="656">
        <v>0</v>
      </c>
      <c r="AF57" s="656">
        <v>0</v>
      </c>
      <c r="AG57" s="656">
        <v>0</v>
      </c>
      <c r="AH57" s="668" t="s">
        <v>80</v>
      </c>
      <c r="AI57" s="658">
        <f t="shared" si="2"/>
        <v>0</v>
      </c>
      <c r="AJ57" s="656">
        <v>0</v>
      </c>
      <c r="AK57" s="748">
        <v>0</v>
      </c>
      <c r="AL57" s="667" t="s">
        <v>80</v>
      </c>
      <c r="AM57" s="657">
        <v>0</v>
      </c>
      <c r="AN57" s="667" t="s">
        <v>80</v>
      </c>
      <c r="AO57" s="667" t="s">
        <v>80</v>
      </c>
      <c r="AP57" s="661">
        <v>0</v>
      </c>
      <c r="AQ57" s="661">
        <f>+L57+AF57-AK57</f>
        <v>1200000</v>
      </c>
      <c r="AR57" s="657" t="s">
        <v>115</v>
      </c>
      <c r="AS57" s="656">
        <v>0</v>
      </c>
      <c r="AT57" s="669" t="s">
        <v>80</v>
      </c>
      <c r="AU57" s="670">
        <v>1200000</v>
      </c>
      <c r="AV57" s="671">
        <f t="shared" si="3"/>
        <v>0</v>
      </c>
      <c r="AW57" s="672">
        <f t="shared" si="4"/>
        <v>1</v>
      </c>
      <c r="AX57" s="673" t="s">
        <v>80</v>
      </c>
      <c r="AY57" s="657" t="s">
        <v>800</v>
      </c>
      <c r="AZ57" s="663" t="s">
        <v>817</v>
      </c>
      <c r="BA57" s="653" t="s">
        <v>71</v>
      </c>
      <c r="BB57" s="653" t="s">
        <v>71</v>
      </c>
    </row>
    <row r="58" spans="2:54" s="12" customFormat="1" ht="12.75" x14ac:dyDescent="0.2">
      <c r="B58" s="653">
        <v>2023</v>
      </c>
      <c r="C58" s="653">
        <v>891780111</v>
      </c>
      <c r="D58" s="654" t="s">
        <v>68</v>
      </c>
      <c r="E58" s="655" t="s">
        <v>450</v>
      </c>
      <c r="F58" s="656" t="s">
        <v>507</v>
      </c>
      <c r="G58" s="675">
        <v>2019000100064</v>
      </c>
      <c r="H58" s="657"/>
      <c r="I58" s="657" t="s">
        <v>78</v>
      </c>
      <c r="J58" s="653" t="s">
        <v>120</v>
      </c>
      <c r="K58" s="658" t="s">
        <v>564</v>
      </c>
      <c r="L58" s="659">
        <v>17600000</v>
      </c>
      <c r="M58" s="653" t="s">
        <v>73</v>
      </c>
      <c r="N58" s="660" t="s">
        <v>116</v>
      </c>
      <c r="O58" s="658" t="s">
        <v>674</v>
      </c>
      <c r="P58" s="661">
        <v>84452427</v>
      </c>
      <c r="Q58" s="656">
        <v>91</v>
      </c>
      <c r="R58" s="699">
        <v>44978</v>
      </c>
      <c r="S58" s="749">
        <v>161823142</v>
      </c>
      <c r="T58" s="699">
        <v>44994</v>
      </c>
      <c r="U58" s="760">
        <v>17600000</v>
      </c>
      <c r="V58" s="657" t="s">
        <v>70</v>
      </c>
      <c r="W58" s="656">
        <v>57297302</v>
      </c>
      <c r="X58" s="665" t="s">
        <v>789</v>
      </c>
      <c r="Y58" s="660"/>
      <c r="Z58" s="666">
        <v>44994</v>
      </c>
      <c r="AA58" s="666">
        <v>44994</v>
      </c>
      <c r="AB58" s="667" t="s">
        <v>80</v>
      </c>
      <c r="AC58" s="666">
        <v>45114</v>
      </c>
      <c r="AD58" s="658">
        <f t="shared" si="1"/>
        <v>120</v>
      </c>
      <c r="AE58" s="656">
        <v>0</v>
      </c>
      <c r="AF58" s="656">
        <v>0</v>
      </c>
      <c r="AG58" s="656">
        <v>0</v>
      </c>
      <c r="AH58" s="668" t="s">
        <v>80</v>
      </c>
      <c r="AI58" s="658">
        <f t="shared" si="2"/>
        <v>0</v>
      </c>
      <c r="AJ58" s="656">
        <v>0</v>
      </c>
      <c r="AK58" s="748">
        <v>0</v>
      </c>
      <c r="AL58" s="667" t="s">
        <v>80</v>
      </c>
      <c r="AM58" s="657">
        <v>0</v>
      </c>
      <c r="AN58" s="667" t="s">
        <v>80</v>
      </c>
      <c r="AO58" s="667" t="s">
        <v>80</v>
      </c>
      <c r="AP58" s="661">
        <v>0</v>
      </c>
      <c r="AQ58" s="661">
        <f>+L58+AF58-AK58</f>
        <v>17600000</v>
      </c>
      <c r="AR58" s="657" t="s">
        <v>115</v>
      </c>
      <c r="AS58" s="656">
        <v>0</v>
      </c>
      <c r="AT58" s="669" t="s">
        <v>80</v>
      </c>
      <c r="AU58" s="670">
        <v>17600000</v>
      </c>
      <c r="AV58" s="671">
        <f t="shared" si="3"/>
        <v>0</v>
      </c>
      <c r="AW58" s="672">
        <f t="shared" si="4"/>
        <v>1</v>
      </c>
      <c r="AX58" s="673" t="s">
        <v>80</v>
      </c>
      <c r="AY58" s="657" t="s">
        <v>800</v>
      </c>
      <c r="AZ58" s="663" t="s">
        <v>818</v>
      </c>
      <c r="BA58" s="653" t="s">
        <v>71</v>
      </c>
      <c r="BB58" s="653" t="s">
        <v>71</v>
      </c>
    </row>
    <row r="59" spans="2:54" s="12" customFormat="1" ht="12.75" x14ac:dyDescent="0.2">
      <c r="B59" s="653">
        <v>2023</v>
      </c>
      <c r="C59" s="653">
        <v>891780111</v>
      </c>
      <c r="D59" s="654" t="s">
        <v>68</v>
      </c>
      <c r="E59" s="655" t="s">
        <v>451</v>
      </c>
      <c r="F59" s="656" t="s">
        <v>508</v>
      </c>
      <c r="G59" s="675">
        <v>2020000100768</v>
      </c>
      <c r="H59" s="657"/>
      <c r="I59" s="657" t="s">
        <v>78</v>
      </c>
      <c r="J59" s="653" t="s">
        <v>120</v>
      </c>
      <c r="K59" s="658" t="s">
        <v>565</v>
      </c>
      <c r="L59" s="659">
        <v>1200000</v>
      </c>
      <c r="M59" s="653" t="s">
        <v>73</v>
      </c>
      <c r="N59" s="660" t="s">
        <v>116</v>
      </c>
      <c r="O59" s="658" t="s">
        <v>675</v>
      </c>
      <c r="P59" s="661">
        <v>1045729776</v>
      </c>
      <c r="Q59" s="656">
        <v>114</v>
      </c>
      <c r="R59" s="699">
        <v>44979</v>
      </c>
      <c r="S59" s="749">
        <v>157873725</v>
      </c>
      <c r="T59" s="699">
        <v>44995</v>
      </c>
      <c r="U59" s="760">
        <v>1200000</v>
      </c>
      <c r="V59" s="657" t="s">
        <v>70</v>
      </c>
      <c r="W59" s="656">
        <v>8746547</v>
      </c>
      <c r="X59" s="665" t="s">
        <v>792</v>
      </c>
      <c r="Y59" s="660"/>
      <c r="Z59" s="666">
        <v>44995</v>
      </c>
      <c r="AA59" s="666">
        <v>44995</v>
      </c>
      <c r="AB59" s="667" t="s">
        <v>80</v>
      </c>
      <c r="AC59" s="666">
        <v>45026</v>
      </c>
      <c r="AD59" s="658">
        <f t="shared" si="1"/>
        <v>31</v>
      </c>
      <c r="AE59" s="656">
        <v>0</v>
      </c>
      <c r="AF59" s="656">
        <v>0</v>
      </c>
      <c r="AG59" s="656">
        <v>0</v>
      </c>
      <c r="AH59" s="668" t="s">
        <v>80</v>
      </c>
      <c r="AI59" s="658">
        <f t="shared" si="2"/>
        <v>0</v>
      </c>
      <c r="AJ59" s="656">
        <v>0</v>
      </c>
      <c r="AK59" s="748">
        <v>0</v>
      </c>
      <c r="AL59" s="667" t="s">
        <v>80</v>
      </c>
      <c r="AM59" s="657">
        <v>0</v>
      </c>
      <c r="AN59" s="667" t="s">
        <v>80</v>
      </c>
      <c r="AO59" s="667" t="s">
        <v>80</v>
      </c>
      <c r="AP59" s="661">
        <v>0</v>
      </c>
      <c r="AQ59" s="661">
        <f>+L59+AF59-AK59</f>
        <v>1200000</v>
      </c>
      <c r="AR59" s="657" t="s">
        <v>115</v>
      </c>
      <c r="AS59" s="656">
        <v>0</v>
      </c>
      <c r="AT59" s="669" t="s">
        <v>80</v>
      </c>
      <c r="AU59" s="670">
        <v>1200000</v>
      </c>
      <c r="AV59" s="671">
        <f t="shared" si="3"/>
        <v>0</v>
      </c>
      <c r="AW59" s="672">
        <f t="shared" si="4"/>
        <v>1</v>
      </c>
      <c r="AX59" s="673" t="s">
        <v>80</v>
      </c>
      <c r="AY59" s="657" t="s">
        <v>800</v>
      </c>
      <c r="AZ59" s="663" t="s">
        <v>819</v>
      </c>
      <c r="BA59" s="653" t="s">
        <v>71</v>
      </c>
      <c r="BB59" s="653" t="s">
        <v>71</v>
      </c>
    </row>
    <row r="60" spans="2:54" s="12" customFormat="1" ht="12.75" x14ac:dyDescent="0.2">
      <c r="B60" s="653">
        <v>2023</v>
      </c>
      <c r="C60" s="653">
        <v>891780111</v>
      </c>
      <c r="D60" s="654" t="s">
        <v>68</v>
      </c>
      <c r="E60" s="655" t="s">
        <v>452</v>
      </c>
      <c r="F60" s="656" t="s">
        <v>509</v>
      </c>
      <c r="G60" s="675">
        <v>2020000100768</v>
      </c>
      <c r="H60" s="657"/>
      <c r="I60" s="657" t="s">
        <v>78</v>
      </c>
      <c r="J60" s="653" t="s">
        <v>120</v>
      </c>
      <c r="K60" s="658" t="s">
        <v>566</v>
      </c>
      <c r="L60" s="659">
        <v>1200000</v>
      </c>
      <c r="M60" s="653" t="s">
        <v>73</v>
      </c>
      <c r="N60" s="660" t="s">
        <v>116</v>
      </c>
      <c r="O60" s="658" t="s">
        <v>676</v>
      </c>
      <c r="P60" s="661">
        <v>85468411</v>
      </c>
      <c r="Q60" s="656">
        <v>114</v>
      </c>
      <c r="R60" s="699">
        <v>44979</v>
      </c>
      <c r="S60" s="749">
        <v>157873725</v>
      </c>
      <c r="T60" s="699">
        <v>44995</v>
      </c>
      <c r="U60" s="760">
        <v>1200000</v>
      </c>
      <c r="V60" s="657" t="s">
        <v>70</v>
      </c>
      <c r="W60" s="656">
        <v>8746547</v>
      </c>
      <c r="X60" s="665" t="s">
        <v>792</v>
      </c>
      <c r="Y60" s="660"/>
      <c r="Z60" s="666">
        <v>44995</v>
      </c>
      <c r="AA60" s="666">
        <v>44995</v>
      </c>
      <c r="AB60" s="667" t="s">
        <v>80</v>
      </c>
      <c r="AC60" s="666">
        <v>45026</v>
      </c>
      <c r="AD60" s="658">
        <f t="shared" si="1"/>
        <v>31</v>
      </c>
      <c r="AE60" s="656">
        <v>0</v>
      </c>
      <c r="AF60" s="656">
        <v>0</v>
      </c>
      <c r="AG60" s="656">
        <v>0</v>
      </c>
      <c r="AH60" s="668" t="s">
        <v>80</v>
      </c>
      <c r="AI60" s="658">
        <f t="shared" si="2"/>
        <v>0</v>
      </c>
      <c r="AJ60" s="656">
        <v>0</v>
      </c>
      <c r="AK60" s="748">
        <v>0</v>
      </c>
      <c r="AL60" s="667" t="s">
        <v>80</v>
      </c>
      <c r="AM60" s="657">
        <v>0</v>
      </c>
      <c r="AN60" s="667" t="s">
        <v>80</v>
      </c>
      <c r="AO60" s="667" t="s">
        <v>80</v>
      </c>
      <c r="AP60" s="661">
        <v>0</v>
      </c>
      <c r="AQ60" s="661">
        <f>+L60+AF60-AK60</f>
        <v>1200000</v>
      </c>
      <c r="AR60" s="657" t="s">
        <v>115</v>
      </c>
      <c r="AS60" s="656">
        <v>0</v>
      </c>
      <c r="AT60" s="669" t="s">
        <v>80</v>
      </c>
      <c r="AU60" s="670">
        <v>1200000</v>
      </c>
      <c r="AV60" s="671">
        <f t="shared" si="3"/>
        <v>0</v>
      </c>
      <c r="AW60" s="672">
        <f t="shared" si="4"/>
        <v>1</v>
      </c>
      <c r="AX60" s="673" t="s">
        <v>80</v>
      </c>
      <c r="AY60" s="657" t="s">
        <v>800</v>
      </c>
      <c r="AZ60" s="663" t="s">
        <v>820</v>
      </c>
      <c r="BA60" s="653" t="s">
        <v>71</v>
      </c>
      <c r="BB60" s="653" t="s">
        <v>71</v>
      </c>
    </row>
    <row r="61" spans="2:54" s="12" customFormat="1" ht="12.75" x14ac:dyDescent="0.2">
      <c r="B61" s="653">
        <v>2023</v>
      </c>
      <c r="C61" s="653">
        <v>891780111</v>
      </c>
      <c r="D61" s="654" t="s">
        <v>68</v>
      </c>
      <c r="E61" s="655" t="s">
        <v>453</v>
      </c>
      <c r="F61" s="656" t="s">
        <v>510</v>
      </c>
      <c r="G61" s="675">
        <v>0</v>
      </c>
      <c r="H61" s="657"/>
      <c r="I61" s="657" t="s">
        <v>78</v>
      </c>
      <c r="J61" s="653" t="s">
        <v>120</v>
      </c>
      <c r="K61" s="658" t="s">
        <v>567</v>
      </c>
      <c r="L61" s="659">
        <v>12000000</v>
      </c>
      <c r="M61" s="653" t="s">
        <v>73</v>
      </c>
      <c r="N61" s="660" t="s">
        <v>116</v>
      </c>
      <c r="O61" s="658" t="s">
        <v>677</v>
      </c>
      <c r="P61" s="661">
        <v>1140852444</v>
      </c>
      <c r="Q61" s="656">
        <v>572</v>
      </c>
      <c r="R61" s="699">
        <v>44987</v>
      </c>
      <c r="S61" s="749">
        <v>126204661</v>
      </c>
      <c r="T61" s="699">
        <v>44995</v>
      </c>
      <c r="U61" s="760">
        <v>12000000</v>
      </c>
      <c r="V61" s="657" t="s">
        <v>70</v>
      </c>
      <c r="W61" s="656">
        <v>85471791</v>
      </c>
      <c r="X61" s="665" t="s">
        <v>793</v>
      </c>
      <c r="Y61" s="660"/>
      <c r="Z61" s="666">
        <v>44995</v>
      </c>
      <c r="AA61" s="666">
        <v>44995</v>
      </c>
      <c r="AB61" s="667" t="s">
        <v>80</v>
      </c>
      <c r="AC61" s="666">
        <v>45016</v>
      </c>
      <c r="AD61" s="658">
        <f t="shared" si="1"/>
        <v>21</v>
      </c>
      <c r="AE61" s="656">
        <v>0</v>
      </c>
      <c r="AF61" s="656">
        <v>0</v>
      </c>
      <c r="AG61" s="656">
        <v>0</v>
      </c>
      <c r="AH61" s="668" t="s">
        <v>80</v>
      </c>
      <c r="AI61" s="658">
        <f t="shared" si="2"/>
        <v>0</v>
      </c>
      <c r="AJ61" s="656">
        <v>0</v>
      </c>
      <c r="AK61" s="748">
        <v>0</v>
      </c>
      <c r="AL61" s="667" t="s">
        <v>80</v>
      </c>
      <c r="AM61" s="657">
        <v>0</v>
      </c>
      <c r="AN61" s="667" t="s">
        <v>80</v>
      </c>
      <c r="AO61" s="667" t="s">
        <v>80</v>
      </c>
      <c r="AP61" s="661">
        <v>0</v>
      </c>
      <c r="AQ61" s="661">
        <f>+L61+AF61-AK61</f>
        <v>12000000</v>
      </c>
      <c r="AR61" s="657" t="s">
        <v>115</v>
      </c>
      <c r="AS61" s="656">
        <v>0</v>
      </c>
      <c r="AT61" s="669" t="s">
        <v>80</v>
      </c>
      <c r="AU61" s="670">
        <v>12000000</v>
      </c>
      <c r="AV61" s="671">
        <f t="shared" si="3"/>
        <v>0</v>
      </c>
      <c r="AW61" s="672">
        <f t="shared" si="4"/>
        <v>1</v>
      </c>
      <c r="AX61" s="673" t="s">
        <v>80</v>
      </c>
      <c r="AY61" s="657" t="s">
        <v>800</v>
      </c>
      <c r="AZ61" s="663" t="s">
        <v>821</v>
      </c>
      <c r="BA61" s="653" t="s">
        <v>71</v>
      </c>
      <c r="BB61" s="653" t="s">
        <v>71</v>
      </c>
    </row>
    <row r="62" spans="2:54" s="12" customFormat="1" ht="12.75" x14ac:dyDescent="0.2">
      <c r="B62" s="653">
        <v>2023</v>
      </c>
      <c r="C62" s="653">
        <v>891780111</v>
      </c>
      <c r="D62" s="654" t="s">
        <v>68</v>
      </c>
      <c r="E62" s="655" t="s">
        <v>454</v>
      </c>
      <c r="F62" s="656" t="s">
        <v>511</v>
      </c>
      <c r="G62" s="675">
        <v>0</v>
      </c>
      <c r="H62" s="657"/>
      <c r="I62" s="657" t="s">
        <v>78</v>
      </c>
      <c r="J62" s="653" t="s">
        <v>120</v>
      </c>
      <c r="K62" s="658" t="s">
        <v>568</v>
      </c>
      <c r="L62" s="659">
        <v>12000000</v>
      </c>
      <c r="M62" s="653" t="s">
        <v>73</v>
      </c>
      <c r="N62" s="660" t="s">
        <v>116</v>
      </c>
      <c r="O62" s="658" t="s">
        <v>678</v>
      </c>
      <c r="P62" s="661">
        <v>1082948831</v>
      </c>
      <c r="Q62" s="656">
        <v>572</v>
      </c>
      <c r="R62" s="699">
        <v>44987</v>
      </c>
      <c r="S62" s="749">
        <v>126204661</v>
      </c>
      <c r="T62" s="699">
        <v>44995</v>
      </c>
      <c r="U62" s="760">
        <v>12000000</v>
      </c>
      <c r="V62" s="657" t="s">
        <v>70</v>
      </c>
      <c r="W62" s="656">
        <v>85471791</v>
      </c>
      <c r="X62" s="665" t="s">
        <v>793</v>
      </c>
      <c r="Y62" s="660"/>
      <c r="Z62" s="666">
        <v>44995</v>
      </c>
      <c r="AA62" s="666">
        <v>44995</v>
      </c>
      <c r="AB62" s="667" t="s">
        <v>80</v>
      </c>
      <c r="AC62" s="666">
        <v>45016</v>
      </c>
      <c r="AD62" s="658">
        <f t="shared" si="1"/>
        <v>21</v>
      </c>
      <c r="AE62" s="656">
        <v>0</v>
      </c>
      <c r="AF62" s="656">
        <v>0</v>
      </c>
      <c r="AG62" s="656">
        <v>0</v>
      </c>
      <c r="AH62" s="668" t="s">
        <v>80</v>
      </c>
      <c r="AI62" s="658">
        <f t="shared" si="2"/>
        <v>0</v>
      </c>
      <c r="AJ62" s="656">
        <v>0</v>
      </c>
      <c r="AK62" s="748">
        <v>0</v>
      </c>
      <c r="AL62" s="667" t="s">
        <v>80</v>
      </c>
      <c r="AM62" s="657">
        <v>0</v>
      </c>
      <c r="AN62" s="667" t="s">
        <v>80</v>
      </c>
      <c r="AO62" s="667" t="s">
        <v>80</v>
      </c>
      <c r="AP62" s="661">
        <v>0</v>
      </c>
      <c r="AQ62" s="661">
        <f>+L62+AF62-AK62</f>
        <v>12000000</v>
      </c>
      <c r="AR62" s="657" t="s">
        <v>115</v>
      </c>
      <c r="AS62" s="656">
        <v>0</v>
      </c>
      <c r="AT62" s="669" t="s">
        <v>80</v>
      </c>
      <c r="AU62" s="670">
        <v>12000000</v>
      </c>
      <c r="AV62" s="671">
        <f t="shared" si="3"/>
        <v>0</v>
      </c>
      <c r="AW62" s="672">
        <f t="shared" si="4"/>
        <v>1</v>
      </c>
      <c r="AX62" s="673" t="s">
        <v>80</v>
      </c>
      <c r="AY62" s="657" t="s">
        <v>800</v>
      </c>
      <c r="AZ62" s="663" t="s">
        <v>822</v>
      </c>
      <c r="BA62" s="653" t="s">
        <v>71</v>
      </c>
      <c r="BB62" s="653" t="s">
        <v>71</v>
      </c>
    </row>
    <row r="63" spans="2:54" s="12" customFormat="1" ht="12.75" x14ac:dyDescent="0.2">
      <c r="B63" s="653">
        <v>2023</v>
      </c>
      <c r="C63" s="653">
        <v>891780111</v>
      </c>
      <c r="D63" s="654" t="s">
        <v>68</v>
      </c>
      <c r="E63" s="655" t="s">
        <v>455</v>
      </c>
      <c r="F63" s="656" t="s">
        <v>512</v>
      </c>
      <c r="G63" s="675">
        <v>0</v>
      </c>
      <c r="H63" s="657"/>
      <c r="I63" s="657" t="s">
        <v>78</v>
      </c>
      <c r="J63" s="653" t="s">
        <v>120</v>
      </c>
      <c r="K63" s="658" t="s">
        <v>569</v>
      </c>
      <c r="L63" s="659">
        <v>10000000</v>
      </c>
      <c r="M63" s="653" t="s">
        <v>73</v>
      </c>
      <c r="N63" s="660" t="s">
        <v>116</v>
      </c>
      <c r="O63" s="658" t="s">
        <v>679</v>
      </c>
      <c r="P63" s="661">
        <v>1082989256</v>
      </c>
      <c r="Q63" s="656">
        <v>572</v>
      </c>
      <c r="R63" s="699">
        <v>44987</v>
      </c>
      <c r="S63" s="749">
        <v>126204661</v>
      </c>
      <c r="T63" s="699">
        <v>44995</v>
      </c>
      <c r="U63" s="760">
        <v>10000000</v>
      </c>
      <c r="V63" s="657" t="s">
        <v>70</v>
      </c>
      <c r="W63" s="656">
        <v>85471791</v>
      </c>
      <c r="X63" s="665" t="s">
        <v>793</v>
      </c>
      <c r="Y63" s="660"/>
      <c r="Z63" s="666">
        <v>44995</v>
      </c>
      <c r="AA63" s="666">
        <v>44995</v>
      </c>
      <c r="AB63" s="667" t="s">
        <v>80</v>
      </c>
      <c r="AC63" s="666">
        <v>45016</v>
      </c>
      <c r="AD63" s="658">
        <f t="shared" si="1"/>
        <v>21</v>
      </c>
      <c r="AE63" s="656">
        <v>0</v>
      </c>
      <c r="AF63" s="656">
        <v>0</v>
      </c>
      <c r="AG63" s="656">
        <v>0</v>
      </c>
      <c r="AH63" s="668" t="s">
        <v>80</v>
      </c>
      <c r="AI63" s="658">
        <f t="shared" si="2"/>
        <v>0</v>
      </c>
      <c r="AJ63" s="656">
        <v>0</v>
      </c>
      <c r="AK63" s="748">
        <v>0</v>
      </c>
      <c r="AL63" s="667" t="s">
        <v>80</v>
      </c>
      <c r="AM63" s="657">
        <v>0</v>
      </c>
      <c r="AN63" s="667" t="s">
        <v>80</v>
      </c>
      <c r="AO63" s="667" t="s">
        <v>80</v>
      </c>
      <c r="AP63" s="661">
        <v>0</v>
      </c>
      <c r="AQ63" s="661">
        <f>+L63+AF63-AK63</f>
        <v>10000000</v>
      </c>
      <c r="AR63" s="657" t="s">
        <v>115</v>
      </c>
      <c r="AS63" s="656">
        <v>0</v>
      </c>
      <c r="AT63" s="669" t="s">
        <v>80</v>
      </c>
      <c r="AU63" s="670">
        <v>10000000</v>
      </c>
      <c r="AV63" s="671">
        <f t="shared" si="3"/>
        <v>0</v>
      </c>
      <c r="AW63" s="672">
        <f t="shared" si="4"/>
        <v>1</v>
      </c>
      <c r="AX63" s="673" t="s">
        <v>80</v>
      </c>
      <c r="AY63" s="657" t="s">
        <v>800</v>
      </c>
      <c r="AZ63" s="663" t="s">
        <v>823</v>
      </c>
      <c r="BA63" s="653" t="s">
        <v>71</v>
      </c>
      <c r="BB63" s="653" t="s">
        <v>71</v>
      </c>
    </row>
    <row r="64" spans="2:54" s="12" customFormat="1" ht="12.75" x14ac:dyDescent="0.2">
      <c r="B64" s="653">
        <v>2023</v>
      </c>
      <c r="C64" s="653">
        <v>891780111</v>
      </c>
      <c r="D64" s="654" t="s">
        <v>68</v>
      </c>
      <c r="E64" s="655" t="s">
        <v>456</v>
      </c>
      <c r="F64" s="656" t="s">
        <v>513</v>
      </c>
      <c r="G64" s="675">
        <v>0</v>
      </c>
      <c r="H64" s="657"/>
      <c r="I64" s="657" t="s">
        <v>78</v>
      </c>
      <c r="J64" s="653" t="s">
        <v>120</v>
      </c>
      <c r="K64" s="658" t="s">
        <v>570</v>
      </c>
      <c r="L64" s="659">
        <v>7200000</v>
      </c>
      <c r="M64" s="653" t="s">
        <v>73</v>
      </c>
      <c r="N64" s="660" t="s">
        <v>116</v>
      </c>
      <c r="O64" s="658" t="s">
        <v>680</v>
      </c>
      <c r="P64" s="661">
        <v>1103110834</v>
      </c>
      <c r="Q64" s="656">
        <v>572</v>
      </c>
      <c r="R64" s="699">
        <v>44987</v>
      </c>
      <c r="S64" s="749">
        <v>126204661</v>
      </c>
      <c r="T64" s="699">
        <v>44995</v>
      </c>
      <c r="U64" s="760">
        <v>7200000</v>
      </c>
      <c r="V64" s="657" t="s">
        <v>70</v>
      </c>
      <c r="W64" s="656">
        <v>85471791</v>
      </c>
      <c r="X64" s="665" t="s">
        <v>793</v>
      </c>
      <c r="Y64" s="660"/>
      <c r="Z64" s="666">
        <v>44995</v>
      </c>
      <c r="AA64" s="666">
        <v>44995</v>
      </c>
      <c r="AB64" s="667" t="s">
        <v>80</v>
      </c>
      <c r="AC64" s="666">
        <v>45016</v>
      </c>
      <c r="AD64" s="658">
        <f t="shared" si="1"/>
        <v>21</v>
      </c>
      <c r="AE64" s="656">
        <v>0</v>
      </c>
      <c r="AF64" s="656">
        <v>0</v>
      </c>
      <c r="AG64" s="656">
        <v>0</v>
      </c>
      <c r="AH64" s="668" t="s">
        <v>80</v>
      </c>
      <c r="AI64" s="658">
        <f t="shared" si="2"/>
        <v>0</v>
      </c>
      <c r="AJ64" s="656">
        <v>0</v>
      </c>
      <c r="AK64" s="748">
        <v>0</v>
      </c>
      <c r="AL64" s="667" t="s">
        <v>80</v>
      </c>
      <c r="AM64" s="657">
        <v>0</v>
      </c>
      <c r="AN64" s="667" t="s">
        <v>80</v>
      </c>
      <c r="AO64" s="667" t="s">
        <v>80</v>
      </c>
      <c r="AP64" s="661">
        <v>0</v>
      </c>
      <c r="AQ64" s="661">
        <f>+L64+AF64-AK64</f>
        <v>7200000</v>
      </c>
      <c r="AR64" s="657" t="s">
        <v>115</v>
      </c>
      <c r="AS64" s="656">
        <v>0</v>
      </c>
      <c r="AT64" s="669" t="s">
        <v>80</v>
      </c>
      <c r="AU64" s="670">
        <v>7200000</v>
      </c>
      <c r="AV64" s="671">
        <f t="shared" si="3"/>
        <v>0</v>
      </c>
      <c r="AW64" s="672">
        <f t="shared" si="4"/>
        <v>1</v>
      </c>
      <c r="AX64" s="673" t="s">
        <v>80</v>
      </c>
      <c r="AY64" s="657" t="s">
        <v>800</v>
      </c>
      <c r="AZ64" s="663" t="s">
        <v>824</v>
      </c>
      <c r="BA64" s="653" t="s">
        <v>71</v>
      </c>
      <c r="BB64" s="653" t="s">
        <v>71</v>
      </c>
    </row>
    <row r="65" spans="2:54" s="12" customFormat="1" ht="12.75" x14ac:dyDescent="0.2">
      <c r="B65" s="653">
        <v>2023</v>
      </c>
      <c r="C65" s="653">
        <v>891780111</v>
      </c>
      <c r="D65" s="654" t="s">
        <v>68</v>
      </c>
      <c r="E65" s="655" t="s">
        <v>457</v>
      </c>
      <c r="F65" s="656" t="s">
        <v>514</v>
      </c>
      <c r="G65" s="675">
        <v>0</v>
      </c>
      <c r="H65" s="657"/>
      <c r="I65" s="657" t="s">
        <v>78</v>
      </c>
      <c r="J65" s="653" t="s">
        <v>120</v>
      </c>
      <c r="K65" s="658" t="s">
        <v>571</v>
      </c>
      <c r="L65" s="659">
        <v>7200000</v>
      </c>
      <c r="M65" s="653" t="s">
        <v>73</v>
      </c>
      <c r="N65" s="660" t="s">
        <v>116</v>
      </c>
      <c r="O65" s="658" t="s">
        <v>681</v>
      </c>
      <c r="P65" s="661">
        <v>1083024514</v>
      </c>
      <c r="Q65" s="656">
        <v>572</v>
      </c>
      <c r="R65" s="699">
        <v>44987</v>
      </c>
      <c r="S65" s="749">
        <v>126204661</v>
      </c>
      <c r="T65" s="699">
        <v>44995</v>
      </c>
      <c r="U65" s="760">
        <v>7200000</v>
      </c>
      <c r="V65" s="657" t="s">
        <v>70</v>
      </c>
      <c r="W65" s="656">
        <v>85471791</v>
      </c>
      <c r="X65" s="665" t="s">
        <v>793</v>
      </c>
      <c r="Y65" s="660"/>
      <c r="Z65" s="666">
        <v>44995</v>
      </c>
      <c r="AA65" s="666">
        <v>44995</v>
      </c>
      <c r="AB65" s="667" t="s">
        <v>80</v>
      </c>
      <c r="AC65" s="666">
        <v>45016</v>
      </c>
      <c r="AD65" s="658">
        <f t="shared" si="1"/>
        <v>21</v>
      </c>
      <c r="AE65" s="656">
        <v>0</v>
      </c>
      <c r="AF65" s="656">
        <v>0</v>
      </c>
      <c r="AG65" s="656">
        <v>1</v>
      </c>
      <c r="AH65" s="668">
        <v>45031</v>
      </c>
      <c r="AI65" s="658">
        <f t="shared" si="2"/>
        <v>15</v>
      </c>
      <c r="AJ65" s="656">
        <v>0</v>
      </c>
      <c r="AK65" s="748">
        <v>0</v>
      </c>
      <c r="AL65" s="667" t="s">
        <v>80</v>
      </c>
      <c r="AM65" s="657">
        <v>0</v>
      </c>
      <c r="AN65" s="667" t="s">
        <v>80</v>
      </c>
      <c r="AO65" s="667" t="s">
        <v>80</v>
      </c>
      <c r="AP65" s="661">
        <v>0</v>
      </c>
      <c r="AQ65" s="661">
        <f>+L65+AF65-AK65</f>
        <v>7200000</v>
      </c>
      <c r="AR65" s="657" t="s">
        <v>115</v>
      </c>
      <c r="AS65" s="656">
        <v>0</v>
      </c>
      <c r="AT65" s="669" t="s">
        <v>80</v>
      </c>
      <c r="AU65" s="670">
        <v>3600000</v>
      </c>
      <c r="AV65" s="671">
        <f t="shared" si="3"/>
        <v>3600000</v>
      </c>
      <c r="AW65" s="672">
        <f t="shared" si="4"/>
        <v>0.5</v>
      </c>
      <c r="AX65" s="673" t="s">
        <v>80</v>
      </c>
      <c r="AY65" s="657" t="s">
        <v>800</v>
      </c>
      <c r="AZ65" s="663" t="s">
        <v>825</v>
      </c>
      <c r="BA65" s="653" t="s">
        <v>71</v>
      </c>
      <c r="BB65" s="653" t="s">
        <v>71</v>
      </c>
    </row>
    <row r="66" spans="2:54" s="12" customFormat="1" ht="12.75" x14ac:dyDescent="0.2">
      <c r="B66" s="653">
        <v>2023</v>
      </c>
      <c r="C66" s="653">
        <v>891780111</v>
      </c>
      <c r="D66" s="654" t="s">
        <v>68</v>
      </c>
      <c r="E66" s="655" t="s">
        <v>458</v>
      </c>
      <c r="F66" s="656" t="s">
        <v>515</v>
      </c>
      <c r="G66" s="675">
        <v>0</v>
      </c>
      <c r="H66" s="657"/>
      <c r="I66" s="657" t="s">
        <v>78</v>
      </c>
      <c r="J66" s="653" t="s">
        <v>120</v>
      </c>
      <c r="K66" s="658" t="s">
        <v>572</v>
      </c>
      <c r="L66" s="659">
        <v>5600000</v>
      </c>
      <c r="M66" s="653" t="s">
        <v>73</v>
      </c>
      <c r="N66" s="660" t="s">
        <v>116</v>
      </c>
      <c r="O66" s="658" t="s">
        <v>682</v>
      </c>
      <c r="P66" s="661">
        <v>1140826238</v>
      </c>
      <c r="Q66" s="656">
        <v>636</v>
      </c>
      <c r="R66" s="699">
        <v>44992</v>
      </c>
      <c r="S66" s="749">
        <v>67000000</v>
      </c>
      <c r="T66" s="699">
        <v>44995</v>
      </c>
      <c r="U66" s="760">
        <v>5600000</v>
      </c>
      <c r="V66" s="657" t="s">
        <v>70</v>
      </c>
      <c r="W66" s="656">
        <v>85471791</v>
      </c>
      <c r="X66" s="665" t="s">
        <v>793</v>
      </c>
      <c r="Y66" s="660"/>
      <c r="Z66" s="666">
        <v>44995</v>
      </c>
      <c r="AA66" s="666">
        <v>44995</v>
      </c>
      <c r="AB66" s="667" t="s">
        <v>80</v>
      </c>
      <c r="AC66" s="666">
        <v>45016</v>
      </c>
      <c r="AD66" s="658">
        <f t="shared" si="1"/>
        <v>21</v>
      </c>
      <c r="AE66" s="656">
        <v>0</v>
      </c>
      <c r="AF66" s="656">
        <v>0</v>
      </c>
      <c r="AG66" s="656">
        <v>1</v>
      </c>
      <c r="AH66" s="668">
        <v>45055</v>
      </c>
      <c r="AI66" s="658">
        <f t="shared" si="2"/>
        <v>39</v>
      </c>
      <c r="AJ66" s="656">
        <v>0</v>
      </c>
      <c r="AK66" s="748">
        <v>0</v>
      </c>
      <c r="AL66" s="667" t="s">
        <v>80</v>
      </c>
      <c r="AM66" s="657">
        <v>0</v>
      </c>
      <c r="AN66" s="667" t="s">
        <v>80</v>
      </c>
      <c r="AO66" s="667" t="s">
        <v>80</v>
      </c>
      <c r="AP66" s="661">
        <v>0</v>
      </c>
      <c r="AQ66" s="661">
        <f>+L66+AF66-AK66</f>
        <v>5600000</v>
      </c>
      <c r="AR66" s="657" t="s">
        <v>115</v>
      </c>
      <c r="AS66" s="656">
        <v>0</v>
      </c>
      <c r="AT66" s="669" t="s">
        <v>80</v>
      </c>
      <c r="AU66" s="670">
        <v>5600000</v>
      </c>
      <c r="AV66" s="671">
        <f t="shared" si="3"/>
        <v>0</v>
      </c>
      <c r="AW66" s="672">
        <f t="shared" si="4"/>
        <v>1</v>
      </c>
      <c r="AX66" s="673" t="s">
        <v>80</v>
      </c>
      <c r="AY66" s="657" t="s">
        <v>800</v>
      </c>
      <c r="AZ66" s="663" t="s">
        <v>826</v>
      </c>
      <c r="BA66" s="653" t="s">
        <v>71</v>
      </c>
      <c r="BB66" s="653" t="s">
        <v>71</v>
      </c>
    </row>
    <row r="67" spans="2:54" s="12" customFormat="1" ht="12.75" x14ac:dyDescent="0.2">
      <c r="B67" s="653">
        <v>2023</v>
      </c>
      <c r="C67" s="653">
        <v>891780111</v>
      </c>
      <c r="D67" s="654" t="s">
        <v>68</v>
      </c>
      <c r="E67" s="655" t="s">
        <v>459</v>
      </c>
      <c r="F67" s="656" t="s">
        <v>516</v>
      </c>
      <c r="G67" s="675">
        <v>0</v>
      </c>
      <c r="H67" s="657"/>
      <c r="I67" s="657" t="s">
        <v>78</v>
      </c>
      <c r="J67" s="653" t="s">
        <v>120</v>
      </c>
      <c r="K67" s="658" t="s">
        <v>573</v>
      </c>
      <c r="L67" s="659">
        <v>7200000</v>
      </c>
      <c r="M67" s="653" t="s">
        <v>73</v>
      </c>
      <c r="N67" s="660" t="s">
        <v>116</v>
      </c>
      <c r="O67" s="658" t="s">
        <v>683</v>
      </c>
      <c r="P67" s="661">
        <v>1065658992</v>
      </c>
      <c r="Q67" s="656">
        <v>572</v>
      </c>
      <c r="R67" s="699">
        <v>44987</v>
      </c>
      <c r="S67" s="749">
        <v>126204661</v>
      </c>
      <c r="T67" s="699">
        <v>44999</v>
      </c>
      <c r="U67" s="760">
        <v>7200000</v>
      </c>
      <c r="V67" s="657" t="s">
        <v>70</v>
      </c>
      <c r="W67" s="656">
        <v>85471791</v>
      </c>
      <c r="X67" s="665" t="s">
        <v>793</v>
      </c>
      <c r="Y67" s="660"/>
      <c r="Z67" s="666">
        <v>44999</v>
      </c>
      <c r="AA67" s="666">
        <v>44999</v>
      </c>
      <c r="AB67" s="667" t="s">
        <v>80</v>
      </c>
      <c r="AC67" s="666">
        <v>45016</v>
      </c>
      <c r="AD67" s="658">
        <f t="shared" si="1"/>
        <v>17</v>
      </c>
      <c r="AE67" s="656">
        <v>0</v>
      </c>
      <c r="AF67" s="656">
        <v>0</v>
      </c>
      <c r="AG67" s="656">
        <v>1</v>
      </c>
      <c r="AH67" s="668">
        <v>45046</v>
      </c>
      <c r="AI67" s="658">
        <f t="shared" si="2"/>
        <v>30</v>
      </c>
      <c r="AJ67" s="656">
        <v>0</v>
      </c>
      <c r="AK67" s="748">
        <v>0</v>
      </c>
      <c r="AL67" s="667" t="s">
        <v>80</v>
      </c>
      <c r="AM67" s="657">
        <v>0</v>
      </c>
      <c r="AN67" s="667" t="s">
        <v>80</v>
      </c>
      <c r="AO67" s="667" t="s">
        <v>80</v>
      </c>
      <c r="AP67" s="661">
        <v>0</v>
      </c>
      <c r="AQ67" s="661">
        <f>+L67+AF67-AK67</f>
        <v>7200000</v>
      </c>
      <c r="AR67" s="657" t="s">
        <v>115</v>
      </c>
      <c r="AS67" s="656">
        <v>0</v>
      </c>
      <c r="AT67" s="669" t="s">
        <v>80</v>
      </c>
      <c r="AU67" s="670">
        <v>7200000</v>
      </c>
      <c r="AV67" s="671">
        <f t="shared" si="3"/>
        <v>0</v>
      </c>
      <c r="AW67" s="672">
        <f t="shared" si="4"/>
        <v>1</v>
      </c>
      <c r="AX67" s="673" t="s">
        <v>80</v>
      </c>
      <c r="AY67" s="657" t="s">
        <v>800</v>
      </c>
      <c r="AZ67" s="663" t="s">
        <v>827</v>
      </c>
      <c r="BA67" s="653" t="s">
        <v>71</v>
      </c>
      <c r="BB67" s="653" t="s">
        <v>71</v>
      </c>
    </row>
    <row r="68" spans="2:54" s="12" customFormat="1" ht="12.75" x14ac:dyDescent="0.2">
      <c r="B68" s="653">
        <v>2023</v>
      </c>
      <c r="C68" s="653">
        <v>891780111</v>
      </c>
      <c r="D68" s="654" t="s">
        <v>68</v>
      </c>
      <c r="E68" s="655" t="s">
        <v>460</v>
      </c>
      <c r="F68" s="656" t="s">
        <v>517</v>
      </c>
      <c r="G68" s="675">
        <v>2019000100064</v>
      </c>
      <c r="H68" s="657"/>
      <c r="I68" s="657" t="s">
        <v>78</v>
      </c>
      <c r="J68" s="653" t="s">
        <v>120</v>
      </c>
      <c r="K68" s="658" t="s">
        <v>574</v>
      </c>
      <c r="L68" s="659">
        <v>2861553.04</v>
      </c>
      <c r="M68" s="653" t="s">
        <v>73</v>
      </c>
      <c r="N68" s="660" t="s">
        <v>116</v>
      </c>
      <c r="O68" s="658" t="s">
        <v>684</v>
      </c>
      <c r="P68" s="661">
        <v>1045699393</v>
      </c>
      <c r="Q68" s="656">
        <v>91</v>
      </c>
      <c r="R68" s="699">
        <v>44978</v>
      </c>
      <c r="S68" s="749">
        <v>161823142</v>
      </c>
      <c r="T68" s="699">
        <v>44999</v>
      </c>
      <c r="U68" s="760">
        <v>2861553.04</v>
      </c>
      <c r="V68" s="657" t="s">
        <v>70</v>
      </c>
      <c r="W68" s="656">
        <v>57297302</v>
      </c>
      <c r="X68" s="665" t="s">
        <v>789</v>
      </c>
      <c r="Y68" s="660"/>
      <c r="Z68" s="666">
        <v>44999</v>
      </c>
      <c r="AA68" s="666">
        <v>44999</v>
      </c>
      <c r="AB68" s="667" t="s">
        <v>80</v>
      </c>
      <c r="AC68" s="666">
        <v>45025</v>
      </c>
      <c r="AD68" s="658">
        <f t="shared" si="1"/>
        <v>26</v>
      </c>
      <c r="AE68" s="656">
        <v>0</v>
      </c>
      <c r="AF68" s="656">
        <v>0</v>
      </c>
      <c r="AG68" s="656">
        <v>0</v>
      </c>
      <c r="AH68" s="668" t="s">
        <v>80</v>
      </c>
      <c r="AI68" s="658">
        <f t="shared" si="2"/>
        <v>0</v>
      </c>
      <c r="AJ68" s="656">
        <v>0</v>
      </c>
      <c r="AK68" s="748">
        <v>0</v>
      </c>
      <c r="AL68" s="667" t="s">
        <v>80</v>
      </c>
      <c r="AM68" s="657">
        <v>0</v>
      </c>
      <c r="AN68" s="667" t="s">
        <v>80</v>
      </c>
      <c r="AO68" s="667" t="s">
        <v>80</v>
      </c>
      <c r="AP68" s="661">
        <v>0</v>
      </c>
      <c r="AQ68" s="661">
        <f>+L68+AF68-AK68</f>
        <v>2861553.04</v>
      </c>
      <c r="AR68" s="657" t="s">
        <v>115</v>
      </c>
      <c r="AS68" s="656">
        <v>0</v>
      </c>
      <c r="AT68" s="669" t="s">
        <v>80</v>
      </c>
      <c r="AU68" s="670">
        <v>2861553.04</v>
      </c>
      <c r="AV68" s="671">
        <f t="shared" si="3"/>
        <v>0</v>
      </c>
      <c r="AW68" s="672">
        <f t="shared" si="4"/>
        <v>1</v>
      </c>
      <c r="AX68" s="673" t="s">
        <v>80</v>
      </c>
      <c r="AY68" s="657" t="s">
        <v>800</v>
      </c>
      <c r="AZ68" s="663" t="s">
        <v>828</v>
      </c>
      <c r="BA68" s="653" t="s">
        <v>71</v>
      </c>
      <c r="BB68" s="653" t="s">
        <v>71</v>
      </c>
    </row>
    <row r="69" spans="2:54" s="12" customFormat="1" ht="12.75" x14ac:dyDescent="0.2">
      <c r="B69" s="653">
        <v>2023</v>
      </c>
      <c r="C69" s="653">
        <v>891780111</v>
      </c>
      <c r="D69" s="654" t="s">
        <v>68</v>
      </c>
      <c r="E69" s="655" t="s">
        <v>461</v>
      </c>
      <c r="F69" s="656" t="s">
        <v>518</v>
      </c>
      <c r="G69" s="675">
        <v>0</v>
      </c>
      <c r="H69" s="657"/>
      <c r="I69" s="657" t="s">
        <v>78</v>
      </c>
      <c r="J69" s="653" t="s">
        <v>120</v>
      </c>
      <c r="K69" s="658" t="s">
        <v>575</v>
      </c>
      <c r="L69" s="659">
        <v>6600000</v>
      </c>
      <c r="M69" s="653" t="s">
        <v>73</v>
      </c>
      <c r="N69" s="660" t="s">
        <v>116</v>
      </c>
      <c r="O69" s="658" t="s">
        <v>685</v>
      </c>
      <c r="P69" s="661">
        <v>1065663862</v>
      </c>
      <c r="Q69" s="656">
        <v>636</v>
      </c>
      <c r="R69" s="699">
        <v>44992</v>
      </c>
      <c r="S69" s="749">
        <v>67000000</v>
      </c>
      <c r="T69" s="699">
        <v>45002</v>
      </c>
      <c r="U69" s="760">
        <v>6600000</v>
      </c>
      <c r="V69" s="657" t="s">
        <v>70</v>
      </c>
      <c r="W69" s="656">
        <v>85471791</v>
      </c>
      <c r="X69" s="665" t="s">
        <v>793</v>
      </c>
      <c r="Y69" s="660"/>
      <c r="Z69" s="666">
        <v>45002</v>
      </c>
      <c r="AA69" s="666">
        <v>45002</v>
      </c>
      <c r="AB69" s="667" t="s">
        <v>80</v>
      </c>
      <c r="AC69" s="666">
        <v>45016</v>
      </c>
      <c r="AD69" s="658">
        <f t="shared" si="1"/>
        <v>14</v>
      </c>
      <c r="AE69" s="656">
        <v>0</v>
      </c>
      <c r="AF69" s="656">
        <v>0</v>
      </c>
      <c r="AG69" s="656">
        <v>1</v>
      </c>
      <c r="AH69" s="668">
        <v>45031</v>
      </c>
      <c r="AI69" s="658">
        <f t="shared" si="2"/>
        <v>15</v>
      </c>
      <c r="AJ69" s="656">
        <v>0</v>
      </c>
      <c r="AK69" s="748">
        <v>0</v>
      </c>
      <c r="AL69" s="667" t="s">
        <v>80</v>
      </c>
      <c r="AM69" s="657">
        <v>0</v>
      </c>
      <c r="AN69" s="667" t="s">
        <v>80</v>
      </c>
      <c r="AO69" s="667" t="s">
        <v>80</v>
      </c>
      <c r="AP69" s="661">
        <v>0</v>
      </c>
      <c r="AQ69" s="661">
        <f>+L69+AF69-AK69</f>
        <v>6600000</v>
      </c>
      <c r="AR69" s="657" t="s">
        <v>115</v>
      </c>
      <c r="AS69" s="656">
        <v>0</v>
      </c>
      <c r="AT69" s="669" t="s">
        <v>80</v>
      </c>
      <c r="AU69" s="670">
        <v>0</v>
      </c>
      <c r="AV69" s="671">
        <f t="shared" si="3"/>
        <v>6600000</v>
      </c>
      <c r="AW69" s="672">
        <f t="shared" si="4"/>
        <v>0</v>
      </c>
      <c r="AX69" s="673" t="s">
        <v>80</v>
      </c>
      <c r="AY69" s="657" t="s">
        <v>800</v>
      </c>
      <c r="AZ69" s="663" t="s">
        <v>829</v>
      </c>
      <c r="BA69" s="653" t="s">
        <v>71</v>
      </c>
      <c r="BB69" s="653" t="s">
        <v>71</v>
      </c>
    </row>
    <row r="70" spans="2:54" s="12" customFormat="1" ht="12.75" x14ac:dyDescent="0.2">
      <c r="B70" s="653">
        <v>2023</v>
      </c>
      <c r="C70" s="653">
        <v>891780111</v>
      </c>
      <c r="D70" s="654" t="s">
        <v>68</v>
      </c>
      <c r="E70" s="655" t="s">
        <v>462</v>
      </c>
      <c r="F70" s="656" t="s">
        <v>519</v>
      </c>
      <c r="G70" s="675">
        <v>0</v>
      </c>
      <c r="H70" s="657"/>
      <c r="I70" s="657" t="s">
        <v>78</v>
      </c>
      <c r="J70" s="653" t="s">
        <v>120</v>
      </c>
      <c r="K70" s="658" t="s">
        <v>576</v>
      </c>
      <c r="L70" s="659">
        <v>10000000</v>
      </c>
      <c r="M70" s="653" t="s">
        <v>73</v>
      </c>
      <c r="N70" s="660" t="s">
        <v>116</v>
      </c>
      <c r="O70" s="658" t="s">
        <v>686</v>
      </c>
      <c r="P70" s="661">
        <v>1082933687</v>
      </c>
      <c r="Q70" s="656">
        <v>572</v>
      </c>
      <c r="R70" s="699">
        <v>44987</v>
      </c>
      <c r="S70" s="749">
        <v>126204661</v>
      </c>
      <c r="T70" s="699">
        <v>45003</v>
      </c>
      <c r="U70" s="760">
        <v>10000000</v>
      </c>
      <c r="V70" s="657" t="s">
        <v>70</v>
      </c>
      <c r="W70" s="656">
        <v>85471791</v>
      </c>
      <c r="X70" s="665" t="s">
        <v>793</v>
      </c>
      <c r="Y70" s="660"/>
      <c r="Z70" s="666">
        <v>45003</v>
      </c>
      <c r="AA70" s="666">
        <v>45003</v>
      </c>
      <c r="AB70" s="667" t="s">
        <v>80</v>
      </c>
      <c r="AC70" s="666">
        <v>45016</v>
      </c>
      <c r="AD70" s="658">
        <f t="shared" si="1"/>
        <v>13</v>
      </c>
      <c r="AE70" s="656">
        <v>0</v>
      </c>
      <c r="AF70" s="656">
        <v>0</v>
      </c>
      <c r="AG70" s="656">
        <v>1</v>
      </c>
      <c r="AH70" s="668">
        <v>45046</v>
      </c>
      <c r="AI70" s="658">
        <f t="shared" si="2"/>
        <v>30</v>
      </c>
      <c r="AJ70" s="656">
        <v>0</v>
      </c>
      <c r="AK70" s="748">
        <v>0</v>
      </c>
      <c r="AL70" s="667" t="s">
        <v>80</v>
      </c>
      <c r="AM70" s="657">
        <v>0</v>
      </c>
      <c r="AN70" s="667" t="s">
        <v>80</v>
      </c>
      <c r="AO70" s="667" t="s">
        <v>80</v>
      </c>
      <c r="AP70" s="661">
        <v>0</v>
      </c>
      <c r="AQ70" s="661">
        <f>+L70+AF70-AK70</f>
        <v>10000000</v>
      </c>
      <c r="AR70" s="657" t="s">
        <v>115</v>
      </c>
      <c r="AS70" s="656">
        <v>0</v>
      </c>
      <c r="AT70" s="669" t="s">
        <v>80</v>
      </c>
      <c r="AU70" s="670">
        <v>10000000</v>
      </c>
      <c r="AV70" s="671">
        <f t="shared" si="3"/>
        <v>0</v>
      </c>
      <c r="AW70" s="672">
        <f t="shared" si="4"/>
        <v>1</v>
      </c>
      <c r="AX70" s="673" t="s">
        <v>80</v>
      </c>
      <c r="AY70" s="657" t="s">
        <v>800</v>
      </c>
      <c r="AZ70" s="663" t="s">
        <v>830</v>
      </c>
      <c r="BA70" s="653" t="s">
        <v>71</v>
      </c>
      <c r="BB70" s="653" t="s">
        <v>71</v>
      </c>
    </row>
    <row r="71" spans="2:54" s="12" customFormat="1" ht="12.75" x14ac:dyDescent="0.2">
      <c r="B71" s="653">
        <v>2023</v>
      </c>
      <c r="C71" s="653">
        <v>891780111</v>
      </c>
      <c r="D71" s="654" t="s">
        <v>68</v>
      </c>
      <c r="E71" s="655" t="s">
        <v>463</v>
      </c>
      <c r="F71" s="656" t="s">
        <v>520</v>
      </c>
      <c r="G71" s="675">
        <v>0</v>
      </c>
      <c r="H71" s="657"/>
      <c r="I71" s="657" t="s">
        <v>78</v>
      </c>
      <c r="J71" s="653" t="s">
        <v>120</v>
      </c>
      <c r="K71" s="658" t="s">
        <v>577</v>
      </c>
      <c r="L71" s="659">
        <v>10000000</v>
      </c>
      <c r="M71" s="653" t="s">
        <v>73</v>
      </c>
      <c r="N71" s="660" t="s">
        <v>116</v>
      </c>
      <c r="O71" s="658" t="s">
        <v>687</v>
      </c>
      <c r="P71" s="661">
        <v>1082410098</v>
      </c>
      <c r="Q71" s="656">
        <v>572</v>
      </c>
      <c r="R71" s="699">
        <v>44987</v>
      </c>
      <c r="S71" s="749">
        <v>126204661</v>
      </c>
      <c r="T71" s="699">
        <v>45003</v>
      </c>
      <c r="U71" s="760">
        <v>10000000</v>
      </c>
      <c r="V71" s="657" t="s">
        <v>70</v>
      </c>
      <c r="W71" s="656">
        <v>85471791</v>
      </c>
      <c r="X71" s="665" t="s">
        <v>793</v>
      </c>
      <c r="Y71" s="660"/>
      <c r="Z71" s="666">
        <v>45003</v>
      </c>
      <c r="AA71" s="666">
        <v>45003</v>
      </c>
      <c r="AB71" s="667" t="s">
        <v>80</v>
      </c>
      <c r="AC71" s="666">
        <v>45016</v>
      </c>
      <c r="AD71" s="658">
        <f t="shared" si="1"/>
        <v>13</v>
      </c>
      <c r="AE71" s="656">
        <v>0</v>
      </c>
      <c r="AF71" s="656">
        <v>0</v>
      </c>
      <c r="AG71" s="656">
        <v>1</v>
      </c>
      <c r="AH71" s="668">
        <v>45046</v>
      </c>
      <c r="AI71" s="658">
        <f t="shared" si="2"/>
        <v>30</v>
      </c>
      <c r="AJ71" s="656">
        <v>0</v>
      </c>
      <c r="AK71" s="748">
        <v>0</v>
      </c>
      <c r="AL71" s="667" t="s">
        <v>80</v>
      </c>
      <c r="AM71" s="657">
        <v>0</v>
      </c>
      <c r="AN71" s="667" t="s">
        <v>80</v>
      </c>
      <c r="AO71" s="667" t="s">
        <v>80</v>
      </c>
      <c r="AP71" s="661">
        <v>0</v>
      </c>
      <c r="AQ71" s="661">
        <f>+L71+AF71-AK71</f>
        <v>10000000</v>
      </c>
      <c r="AR71" s="657" t="s">
        <v>115</v>
      </c>
      <c r="AS71" s="656">
        <v>0</v>
      </c>
      <c r="AT71" s="669" t="s">
        <v>80</v>
      </c>
      <c r="AU71" s="670">
        <v>10000000</v>
      </c>
      <c r="AV71" s="671">
        <f t="shared" si="3"/>
        <v>0</v>
      </c>
      <c r="AW71" s="672">
        <f t="shared" si="4"/>
        <v>1</v>
      </c>
      <c r="AX71" s="673" t="s">
        <v>80</v>
      </c>
      <c r="AY71" s="657" t="s">
        <v>800</v>
      </c>
      <c r="AZ71" s="663" t="s">
        <v>831</v>
      </c>
      <c r="BA71" s="653" t="s">
        <v>71</v>
      </c>
      <c r="BB71" s="653" t="s">
        <v>71</v>
      </c>
    </row>
    <row r="72" spans="2:54" s="12" customFormat="1" ht="12.75" x14ac:dyDescent="0.2">
      <c r="B72" s="653">
        <v>2023</v>
      </c>
      <c r="C72" s="653">
        <v>891780111</v>
      </c>
      <c r="D72" s="654" t="s">
        <v>68</v>
      </c>
      <c r="E72" s="655" t="s">
        <v>464</v>
      </c>
      <c r="F72" s="656" t="s">
        <v>521</v>
      </c>
      <c r="G72" s="675">
        <v>0</v>
      </c>
      <c r="H72" s="657"/>
      <c r="I72" s="657" t="s">
        <v>78</v>
      </c>
      <c r="J72" s="653" t="s">
        <v>120</v>
      </c>
      <c r="K72" s="658" t="s">
        <v>578</v>
      </c>
      <c r="L72" s="659">
        <v>7200000</v>
      </c>
      <c r="M72" s="653" t="s">
        <v>73</v>
      </c>
      <c r="N72" s="660" t="s">
        <v>116</v>
      </c>
      <c r="O72" s="658" t="s">
        <v>688</v>
      </c>
      <c r="P72" s="661">
        <v>1140869318</v>
      </c>
      <c r="Q72" s="656">
        <v>572</v>
      </c>
      <c r="R72" s="699">
        <v>44987</v>
      </c>
      <c r="S72" s="749">
        <v>126204661</v>
      </c>
      <c r="T72" s="699">
        <v>45003</v>
      </c>
      <c r="U72" s="760">
        <v>7200000</v>
      </c>
      <c r="V72" s="657" t="s">
        <v>70</v>
      </c>
      <c r="W72" s="656">
        <v>85471791</v>
      </c>
      <c r="X72" s="665" t="s">
        <v>793</v>
      </c>
      <c r="Y72" s="660"/>
      <c r="Z72" s="666">
        <v>45003</v>
      </c>
      <c r="AA72" s="666">
        <v>45003</v>
      </c>
      <c r="AB72" s="667" t="s">
        <v>80</v>
      </c>
      <c r="AC72" s="666">
        <v>45016</v>
      </c>
      <c r="AD72" s="658">
        <f t="shared" si="1"/>
        <v>13</v>
      </c>
      <c r="AE72" s="656">
        <v>0</v>
      </c>
      <c r="AF72" s="656">
        <v>0</v>
      </c>
      <c r="AG72" s="656">
        <v>1</v>
      </c>
      <c r="AH72" s="668">
        <v>45046</v>
      </c>
      <c r="AI72" s="658">
        <f t="shared" si="2"/>
        <v>30</v>
      </c>
      <c r="AJ72" s="656">
        <v>0</v>
      </c>
      <c r="AK72" s="748">
        <v>0</v>
      </c>
      <c r="AL72" s="667" t="s">
        <v>80</v>
      </c>
      <c r="AM72" s="657">
        <v>0</v>
      </c>
      <c r="AN72" s="667" t="s">
        <v>80</v>
      </c>
      <c r="AO72" s="667" t="s">
        <v>80</v>
      </c>
      <c r="AP72" s="661">
        <v>0</v>
      </c>
      <c r="AQ72" s="661">
        <f>+L72+AF72-AK72</f>
        <v>7200000</v>
      </c>
      <c r="AR72" s="657" t="s">
        <v>115</v>
      </c>
      <c r="AS72" s="656">
        <v>0</v>
      </c>
      <c r="AT72" s="669" t="s">
        <v>80</v>
      </c>
      <c r="AU72" s="670">
        <v>7200000</v>
      </c>
      <c r="AV72" s="671">
        <f t="shared" si="3"/>
        <v>0</v>
      </c>
      <c r="AW72" s="672">
        <f t="shared" si="4"/>
        <v>1</v>
      </c>
      <c r="AX72" s="673" t="s">
        <v>80</v>
      </c>
      <c r="AY72" s="657" t="s">
        <v>800</v>
      </c>
      <c r="AZ72" s="663" t="s">
        <v>832</v>
      </c>
      <c r="BA72" s="653" t="s">
        <v>71</v>
      </c>
      <c r="BB72" s="653" t="s">
        <v>71</v>
      </c>
    </row>
    <row r="73" spans="2:54" s="12" customFormat="1" ht="12.75" x14ac:dyDescent="0.2">
      <c r="B73" s="653">
        <v>2023</v>
      </c>
      <c r="C73" s="653">
        <v>891780111</v>
      </c>
      <c r="D73" s="654" t="s">
        <v>68</v>
      </c>
      <c r="E73" s="655" t="s">
        <v>465</v>
      </c>
      <c r="F73" s="656" t="s">
        <v>522</v>
      </c>
      <c r="G73" s="675">
        <v>0</v>
      </c>
      <c r="H73" s="657"/>
      <c r="I73" s="657" t="s">
        <v>78</v>
      </c>
      <c r="J73" s="653" t="s">
        <v>120</v>
      </c>
      <c r="K73" s="658" t="s">
        <v>579</v>
      </c>
      <c r="L73" s="659">
        <v>6200000</v>
      </c>
      <c r="M73" s="653" t="s">
        <v>73</v>
      </c>
      <c r="N73" s="660" t="s">
        <v>116</v>
      </c>
      <c r="O73" s="658" t="s">
        <v>689</v>
      </c>
      <c r="P73" s="661">
        <v>1004462495</v>
      </c>
      <c r="Q73" s="656">
        <v>636</v>
      </c>
      <c r="R73" s="699">
        <v>44992</v>
      </c>
      <c r="S73" s="749">
        <v>67000000</v>
      </c>
      <c r="T73" s="699">
        <v>45007</v>
      </c>
      <c r="U73" s="760">
        <v>6200000</v>
      </c>
      <c r="V73" s="657" t="s">
        <v>70</v>
      </c>
      <c r="W73" s="656">
        <v>85471191</v>
      </c>
      <c r="X73" s="665" t="s">
        <v>793</v>
      </c>
      <c r="Y73" s="660"/>
      <c r="Z73" s="666">
        <v>45006</v>
      </c>
      <c r="AA73" s="666">
        <v>45007</v>
      </c>
      <c r="AB73" s="667" t="s">
        <v>80</v>
      </c>
      <c r="AC73" s="666">
        <v>45016</v>
      </c>
      <c r="AD73" s="658">
        <f t="shared" ref="AD73:AD136" si="5">+IF(AB73="1800-01-01",AC73-AA73,AC73-AB73)</f>
        <v>9</v>
      </c>
      <c r="AE73" s="656">
        <v>0</v>
      </c>
      <c r="AF73" s="656">
        <v>0</v>
      </c>
      <c r="AG73" s="656">
        <v>1</v>
      </c>
      <c r="AH73" s="668">
        <v>45031</v>
      </c>
      <c r="AI73" s="658">
        <f t="shared" ref="AI73:AI136" si="6">+IF(AH73="1800-01-01",0,AH73-AC73)</f>
        <v>15</v>
      </c>
      <c r="AJ73" s="656">
        <v>0</v>
      </c>
      <c r="AK73" s="748">
        <v>0</v>
      </c>
      <c r="AL73" s="667" t="s">
        <v>80</v>
      </c>
      <c r="AM73" s="657">
        <v>0</v>
      </c>
      <c r="AN73" s="667" t="s">
        <v>80</v>
      </c>
      <c r="AO73" s="667" t="s">
        <v>80</v>
      </c>
      <c r="AP73" s="661">
        <v>0</v>
      </c>
      <c r="AQ73" s="661">
        <f>+L73+AF73-AK73</f>
        <v>6200000</v>
      </c>
      <c r="AR73" s="657" t="s">
        <v>115</v>
      </c>
      <c r="AS73" s="656">
        <v>0</v>
      </c>
      <c r="AT73" s="669" t="s">
        <v>80</v>
      </c>
      <c r="AU73" s="670">
        <v>3100000</v>
      </c>
      <c r="AV73" s="671">
        <f t="shared" ref="AV73:AV136" si="7">AQ73-AU73</f>
        <v>3100000</v>
      </c>
      <c r="AW73" s="672">
        <f t="shared" ref="AW73:AW136" si="8">+IFERROR(AU73/AQ73,"-")</f>
        <v>0.5</v>
      </c>
      <c r="AX73" s="673" t="s">
        <v>80</v>
      </c>
      <c r="AY73" s="657" t="s">
        <v>800</v>
      </c>
      <c r="AZ73" s="663" t="s">
        <v>833</v>
      </c>
      <c r="BA73" s="653" t="s">
        <v>71</v>
      </c>
      <c r="BB73" s="653" t="s">
        <v>71</v>
      </c>
    </row>
    <row r="74" spans="2:54" s="12" customFormat="1" ht="12.75" x14ac:dyDescent="0.2">
      <c r="B74" s="653">
        <v>2023</v>
      </c>
      <c r="C74" s="653">
        <v>891780111</v>
      </c>
      <c r="D74" s="654" t="s">
        <v>68</v>
      </c>
      <c r="E74" s="655" t="s">
        <v>466</v>
      </c>
      <c r="F74" s="656" t="s">
        <v>523</v>
      </c>
      <c r="G74" s="675">
        <v>0</v>
      </c>
      <c r="H74" s="657"/>
      <c r="I74" s="657" t="s">
        <v>78</v>
      </c>
      <c r="J74" s="653" t="s">
        <v>120</v>
      </c>
      <c r="K74" s="658" t="s">
        <v>580</v>
      </c>
      <c r="L74" s="659">
        <v>6600000</v>
      </c>
      <c r="M74" s="653" t="s">
        <v>73</v>
      </c>
      <c r="N74" s="660" t="s">
        <v>116</v>
      </c>
      <c r="O74" s="658" t="s">
        <v>690</v>
      </c>
      <c r="P74" s="661">
        <v>1065819773</v>
      </c>
      <c r="Q74" s="656">
        <v>636</v>
      </c>
      <c r="R74" s="699">
        <v>44992</v>
      </c>
      <c r="S74" s="749">
        <v>67000000</v>
      </c>
      <c r="T74" s="699">
        <v>45007</v>
      </c>
      <c r="U74" s="760">
        <v>6600000</v>
      </c>
      <c r="V74" s="657" t="s">
        <v>70</v>
      </c>
      <c r="W74" s="656">
        <v>85471191</v>
      </c>
      <c r="X74" s="665" t="s">
        <v>793</v>
      </c>
      <c r="Y74" s="660"/>
      <c r="Z74" s="666">
        <v>45006</v>
      </c>
      <c r="AA74" s="666">
        <v>45007</v>
      </c>
      <c r="AB74" s="667" t="s">
        <v>80</v>
      </c>
      <c r="AC74" s="666">
        <v>45016</v>
      </c>
      <c r="AD74" s="658">
        <f t="shared" si="5"/>
        <v>9</v>
      </c>
      <c r="AE74" s="656">
        <v>0</v>
      </c>
      <c r="AF74" s="656">
        <v>0</v>
      </c>
      <c r="AG74" s="656">
        <v>1</v>
      </c>
      <c r="AH74" s="668">
        <v>45046</v>
      </c>
      <c r="AI74" s="658">
        <f t="shared" si="6"/>
        <v>30</v>
      </c>
      <c r="AJ74" s="656">
        <v>0</v>
      </c>
      <c r="AK74" s="748">
        <v>0</v>
      </c>
      <c r="AL74" s="667" t="s">
        <v>80</v>
      </c>
      <c r="AM74" s="657">
        <v>0</v>
      </c>
      <c r="AN74" s="667" t="s">
        <v>80</v>
      </c>
      <c r="AO74" s="667" t="s">
        <v>80</v>
      </c>
      <c r="AP74" s="661">
        <v>0</v>
      </c>
      <c r="AQ74" s="661">
        <f>+L74+AF74-AK74</f>
        <v>6600000</v>
      </c>
      <c r="AR74" s="657" t="s">
        <v>115</v>
      </c>
      <c r="AS74" s="656">
        <v>0</v>
      </c>
      <c r="AT74" s="669" t="s">
        <v>80</v>
      </c>
      <c r="AU74" s="670">
        <v>0</v>
      </c>
      <c r="AV74" s="671">
        <f t="shared" si="7"/>
        <v>6600000</v>
      </c>
      <c r="AW74" s="672">
        <f t="shared" si="8"/>
        <v>0</v>
      </c>
      <c r="AX74" s="673" t="s">
        <v>80</v>
      </c>
      <c r="AY74" s="657" t="s">
        <v>800</v>
      </c>
      <c r="AZ74" s="663" t="s">
        <v>834</v>
      </c>
      <c r="BA74" s="653" t="s">
        <v>71</v>
      </c>
      <c r="BB74" s="653" t="s">
        <v>71</v>
      </c>
    </row>
    <row r="75" spans="2:54" s="12" customFormat="1" ht="12.75" x14ac:dyDescent="0.2">
      <c r="B75" s="653">
        <v>2023</v>
      </c>
      <c r="C75" s="653">
        <v>891780111</v>
      </c>
      <c r="D75" s="654" t="s">
        <v>68</v>
      </c>
      <c r="E75" s="655" t="s">
        <v>467</v>
      </c>
      <c r="F75" s="656" t="s">
        <v>524</v>
      </c>
      <c r="G75" s="675">
        <v>0</v>
      </c>
      <c r="H75" s="657"/>
      <c r="I75" s="657" t="s">
        <v>78</v>
      </c>
      <c r="J75" s="653" t="s">
        <v>120</v>
      </c>
      <c r="K75" s="658" t="s">
        <v>581</v>
      </c>
      <c r="L75" s="659">
        <v>10000000</v>
      </c>
      <c r="M75" s="653" t="s">
        <v>73</v>
      </c>
      <c r="N75" s="660" t="s">
        <v>116</v>
      </c>
      <c r="O75" s="658" t="s">
        <v>691</v>
      </c>
      <c r="P75" s="661">
        <v>1083031411</v>
      </c>
      <c r="Q75" s="656">
        <v>572</v>
      </c>
      <c r="R75" s="699">
        <v>44987</v>
      </c>
      <c r="S75" s="749">
        <v>126204661</v>
      </c>
      <c r="T75" s="699">
        <v>45007</v>
      </c>
      <c r="U75" s="760">
        <v>10000000</v>
      </c>
      <c r="V75" s="657" t="s">
        <v>70</v>
      </c>
      <c r="W75" s="656">
        <v>85471191</v>
      </c>
      <c r="X75" s="665" t="s">
        <v>793</v>
      </c>
      <c r="Y75" s="660"/>
      <c r="Z75" s="666">
        <v>45006</v>
      </c>
      <c r="AA75" s="666">
        <v>45007</v>
      </c>
      <c r="AB75" s="667" t="s">
        <v>80</v>
      </c>
      <c r="AC75" s="666">
        <v>45016</v>
      </c>
      <c r="AD75" s="658">
        <f t="shared" si="5"/>
        <v>9</v>
      </c>
      <c r="AE75" s="656">
        <v>0</v>
      </c>
      <c r="AF75" s="656">
        <v>0</v>
      </c>
      <c r="AG75" s="656">
        <v>1</v>
      </c>
      <c r="AH75" s="668">
        <v>45046</v>
      </c>
      <c r="AI75" s="658">
        <f t="shared" si="6"/>
        <v>30</v>
      </c>
      <c r="AJ75" s="656">
        <v>0</v>
      </c>
      <c r="AK75" s="748">
        <v>0</v>
      </c>
      <c r="AL75" s="667" t="s">
        <v>80</v>
      </c>
      <c r="AM75" s="657">
        <v>0</v>
      </c>
      <c r="AN75" s="667" t="s">
        <v>80</v>
      </c>
      <c r="AO75" s="667" t="s">
        <v>80</v>
      </c>
      <c r="AP75" s="661">
        <v>0</v>
      </c>
      <c r="AQ75" s="661">
        <f>+L75+AF75-AK75</f>
        <v>10000000</v>
      </c>
      <c r="AR75" s="657" t="s">
        <v>115</v>
      </c>
      <c r="AS75" s="656">
        <v>0</v>
      </c>
      <c r="AT75" s="669" t="s">
        <v>80</v>
      </c>
      <c r="AU75" s="670">
        <v>3000000</v>
      </c>
      <c r="AV75" s="671">
        <f t="shared" si="7"/>
        <v>7000000</v>
      </c>
      <c r="AW75" s="672">
        <f t="shared" si="8"/>
        <v>0.3</v>
      </c>
      <c r="AX75" s="673" t="s">
        <v>80</v>
      </c>
      <c r="AY75" s="657" t="s">
        <v>800</v>
      </c>
      <c r="AZ75" s="663" t="s">
        <v>835</v>
      </c>
      <c r="BA75" s="653" t="s">
        <v>71</v>
      </c>
      <c r="BB75" s="653" t="s">
        <v>71</v>
      </c>
    </row>
    <row r="76" spans="2:54" s="12" customFormat="1" ht="12.75" x14ac:dyDescent="0.2">
      <c r="B76" s="653">
        <v>2023</v>
      </c>
      <c r="C76" s="653">
        <v>891780111</v>
      </c>
      <c r="D76" s="654" t="s">
        <v>68</v>
      </c>
      <c r="E76" s="655" t="s">
        <v>468</v>
      </c>
      <c r="F76" s="656" t="s">
        <v>525</v>
      </c>
      <c r="G76" s="675">
        <v>0</v>
      </c>
      <c r="H76" s="657"/>
      <c r="I76" s="657" t="s">
        <v>78</v>
      </c>
      <c r="J76" s="653" t="s">
        <v>120</v>
      </c>
      <c r="K76" s="658" t="s">
        <v>582</v>
      </c>
      <c r="L76" s="659">
        <v>7200000</v>
      </c>
      <c r="M76" s="653" t="s">
        <v>73</v>
      </c>
      <c r="N76" s="660" t="s">
        <v>116</v>
      </c>
      <c r="O76" s="658" t="s">
        <v>692</v>
      </c>
      <c r="P76" s="661">
        <v>77171129</v>
      </c>
      <c r="Q76" s="656">
        <v>572</v>
      </c>
      <c r="R76" s="699">
        <v>44987</v>
      </c>
      <c r="S76" s="749">
        <v>126204661</v>
      </c>
      <c r="T76" s="699">
        <v>45008</v>
      </c>
      <c r="U76" s="760">
        <v>7200000</v>
      </c>
      <c r="V76" s="657" t="s">
        <v>70</v>
      </c>
      <c r="W76" s="656">
        <v>85471191</v>
      </c>
      <c r="X76" s="665" t="s">
        <v>793</v>
      </c>
      <c r="Y76" s="660"/>
      <c r="Z76" s="666">
        <v>45006</v>
      </c>
      <c r="AA76" s="666">
        <v>45008</v>
      </c>
      <c r="AB76" s="667" t="s">
        <v>80</v>
      </c>
      <c r="AC76" s="666">
        <v>45016</v>
      </c>
      <c r="AD76" s="658">
        <f t="shared" si="5"/>
        <v>8</v>
      </c>
      <c r="AE76" s="656">
        <v>0</v>
      </c>
      <c r="AF76" s="656">
        <v>0</v>
      </c>
      <c r="AG76" s="656">
        <v>1</v>
      </c>
      <c r="AH76" s="668">
        <v>45046</v>
      </c>
      <c r="AI76" s="658">
        <f t="shared" si="6"/>
        <v>30</v>
      </c>
      <c r="AJ76" s="656">
        <v>0</v>
      </c>
      <c r="AK76" s="748">
        <v>0</v>
      </c>
      <c r="AL76" s="667" t="s">
        <v>80</v>
      </c>
      <c r="AM76" s="657">
        <v>0</v>
      </c>
      <c r="AN76" s="667" t="s">
        <v>80</v>
      </c>
      <c r="AO76" s="667" t="s">
        <v>80</v>
      </c>
      <c r="AP76" s="661">
        <v>0</v>
      </c>
      <c r="AQ76" s="661">
        <f>+L76+AF76-AK76</f>
        <v>7200000</v>
      </c>
      <c r="AR76" s="657" t="s">
        <v>115</v>
      </c>
      <c r="AS76" s="656">
        <v>0</v>
      </c>
      <c r="AT76" s="669" t="s">
        <v>80</v>
      </c>
      <c r="AU76" s="670">
        <v>7200000</v>
      </c>
      <c r="AV76" s="671">
        <f t="shared" si="7"/>
        <v>0</v>
      </c>
      <c r="AW76" s="672">
        <f t="shared" si="8"/>
        <v>1</v>
      </c>
      <c r="AX76" s="673" t="s">
        <v>80</v>
      </c>
      <c r="AY76" s="657" t="s">
        <v>800</v>
      </c>
      <c r="AZ76" s="663" t="s">
        <v>836</v>
      </c>
      <c r="BA76" s="653" t="s">
        <v>71</v>
      </c>
      <c r="BB76" s="653" t="s">
        <v>71</v>
      </c>
    </row>
    <row r="77" spans="2:54" s="12" customFormat="1" ht="12.75" x14ac:dyDescent="0.2">
      <c r="B77" s="653">
        <v>2023</v>
      </c>
      <c r="C77" s="653">
        <v>891780111</v>
      </c>
      <c r="D77" s="654" t="s">
        <v>68</v>
      </c>
      <c r="E77" s="655" t="s">
        <v>469</v>
      </c>
      <c r="F77" s="656" t="s">
        <v>526</v>
      </c>
      <c r="G77" s="675">
        <v>0</v>
      </c>
      <c r="H77" s="657"/>
      <c r="I77" s="657" t="s">
        <v>78</v>
      </c>
      <c r="J77" s="653" t="s">
        <v>120</v>
      </c>
      <c r="K77" s="658" t="s">
        <v>583</v>
      </c>
      <c r="L77" s="659">
        <v>6000000</v>
      </c>
      <c r="M77" s="653" t="s">
        <v>73</v>
      </c>
      <c r="N77" s="660" t="s">
        <v>116</v>
      </c>
      <c r="O77" s="658" t="s">
        <v>693</v>
      </c>
      <c r="P77" s="661">
        <v>36558322</v>
      </c>
      <c r="Q77" s="656">
        <v>636</v>
      </c>
      <c r="R77" s="699">
        <v>44992</v>
      </c>
      <c r="S77" s="749">
        <v>67000000</v>
      </c>
      <c r="T77" s="699">
        <v>45014</v>
      </c>
      <c r="U77" s="760">
        <v>6000000</v>
      </c>
      <c r="V77" s="657" t="s">
        <v>70</v>
      </c>
      <c r="W77" s="656">
        <v>85471191</v>
      </c>
      <c r="X77" s="665" t="s">
        <v>793</v>
      </c>
      <c r="Y77" s="660"/>
      <c r="Z77" s="666">
        <v>45013</v>
      </c>
      <c r="AA77" s="666">
        <v>45014</v>
      </c>
      <c r="AB77" s="667" t="s">
        <v>80</v>
      </c>
      <c r="AC77" s="666">
        <v>45016</v>
      </c>
      <c r="AD77" s="658">
        <f t="shared" si="5"/>
        <v>2</v>
      </c>
      <c r="AE77" s="656">
        <v>0</v>
      </c>
      <c r="AF77" s="656">
        <v>0</v>
      </c>
      <c r="AG77" s="656">
        <v>0</v>
      </c>
      <c r="AH77" s="668" t="s">
        <v>80</v>
      </c>
      <c r="AI77" s="658">
        <f t="shared" si="6"/>
        <v>0</v>
      </c>
      <c r="AJ77" s="656">
        <v>1</v>
      </c>
      <c r="AK77" s="748">
        <v>6000000</v>
      </c>
      <c r="AL77" s="667">
        <v>45014</v>
      </c>
      <c r="AM77" s="657">
        <v>0</v>
      </c>
      <c r="AN77" s="667" t="s">
        <v>80</v>
      </c>
      <c r="AO77" s="667" t="s">
        <v>80</v>
      </c>
      <c r="AP77" s="661">
        <v>0</v>
      </c>
      <c r="AQ77" s="661">
        <f>+L77+AF77-AK77</f>
        <v>0</v>
      </c>
      <c r="AR77" s="657" t="s">
        <v>115</v>
      </c>
      <c r="AS77" s="656">
        <v>0</v>
      </c>
      <c r="AT77" s="669" t="s">
        <v>80</v>
      </c>
      <c r="AU77" s="670">
        <v>0</v>
      </c>
      <c r="AV77" s="671">
        <f t="shared" si="7"/>
        <v>0</v>
      </c>
      <c r="AW77" s="672" t="str">
        <f t="shared" si="8"/>
        <v>-</v>
      </c>
      <c r="AX77" s="673" t="s">
        <v>80</v>
      </c>
      <c r="AY77" s="657" t="s">
        <v>253</v>
      </c>
      <c r="AZ77" s="663" t="s">
        <v>837</v>
      </c>
      <c r="BA77" s="653" t="s">
        <v>71</v>
      </c>
      <c r="BB77" s="653" t="s">
        <v>71</v>
      </c>
    </row>
    <row r="78" spans="2:54" s="12" customFormat="1" ht="12.75" x14ac:dyDescent="0.2">
      <c r="B78" s="653">
        <v>2023</v>
      </c>
      <c r="C78" s="653">
        <v>891780111</v>
      </c>
      <c r="D78" s="654" t="s">
        <v>68</v>
      </c>
      <c r="E78" s="655" t="s">
        <v>470</v>
      </c>
      <c r="F78" s="656" t="s">
        <v>527</v>
      </c>
      <c r="G78" s="675">
        <v>0</v>
      </c>
      <c r="H78" s="657"/>
      <c r="I78" s="657" t="s">
        <v>78</v>
      </c>
      <c r="J78" s="653" t="s">
        <v>120</v>
      </c>
      <c r="K78" s="658" t="s">
        <v>584</v>
      </c>
      <c r="L78" s="659">
        <v>7200000</v>
      </c>
      <c r="M78" s="653" t="s">
        <v>73</v>
      </c>
      <c r="N78" s="660" t="s">
        <v>116</v>
      </c>
      <c r="O78" s="658" t="s">
        <v>694</v>
      </c>
      <c r="P78" s="661">
        <v>1120742459</v>
      </c>
      <c r="Q78" s="656">
        <v>636</v>
      </c>
      <c r="R78" s="699">
        <v>44992</v>
      </c>
      <c r="S78" s="749">
        <v>67000000</v>
      </c>
      <c r="T78" s="699">
        <v>45014</v>
      </c>
      <c r="U78" s="760">
        <v>7200000</v>
      </c>
      <c r="V78" s="657" t="s">
        <v>70</v>
      </c>
      <c r="W78" s="656">
        <v>85471191</v>
      </c>
      <c r="X78" s="665" t="s">
        <v>793</v>
      </c>
      <c r="Y78" s="660"/>
      <c r="Z78" s="666">
        <v>45013</v>
      </c>
      <c r="AA78" s="666">
        <v>45014</v>
      </c>
      <c r="AB78" s="667" t="s">
        <v>80</v>
      </c>
      <c r="AC78" s="666">
        <v>45016</v>
      </c>
      <c r="AD78" s="658">
        <f t="shared" si="5"/>
        <v>2</v>
      </c>
      <c r="AE78" s="656">
        <v>0</v>
      </c>
      <c r="AF78" s="656">
        <v>0</v>
      </c>
      <c r="AG78" s="656">
        <v>1</v>
      </c>
      <c r="AH78" s="668">
        <v>45046</v>
      </c>
      <c r="AI78" s="658">
        <f t="shared" si="6"/>
        <v>30</v>
      </c>
      <c r="AJ78" s="656">
        <v>0</v>
      </c>
      <c r="AK78" s="748">
        <v>0</v>
      </c>
      <c r="AL78" s="667" t="s">
        <v>80</v>
      </c>
      <c r="AM78" s="657">
        <v>0</v>
      </c>
      <c r="AN78" s="667" t="s">
        <v>80</v>
      </c>
      <c r="AO78" s="667" t="s">
        <v>80</v>
      </c>
      <c r="AP78" s="661">
        <v>0</v>
      </c>
      <c r="AQ78" s="661">
        <f>+L78+AF78-AK78</f>
        <v>7200000</v>
      </c>
      <c r="AR78" s="657" t="s">
        <v>115</v>
      </c>
      <c r="AS78" s="656">
        <v>0</v>
      </c>
      <c r="AT78" s="669" t="s">
        <v>80</v>
      </c>
      <c r="AU78" s="670">
        <v>7200000</v>
      </c>
      <c r="AV78" s="671">
        <f t="shared" si="7"/>
        <v>0</v>
      </c>
      <c r="AW78" s="672">
        <f t="shared" si="8"/>
        <v>1</v>
      </c>
      <c r="AX78" s="673" t="s">
        <v>80</v>
      </c>
      <c r="AY78" s="657" t="s">
        <v>800</v>
      </c>
      <c r="AZ78" s="663" t="s">
        <v>838</v>
      </c>
      <c r="BA78" s="653" t="s">
        <v>71</v>
      </c>
      <c r="BB78" s="653" t="s">
        <v>71</v>
      </c>
    </row>
    <row r="79" spans="2:54" s="12" customFormat="1" ht="12.75" x14ac:dyDescent="0.2">
      <c r="B79" s="653">
        <v>2023</v>
      </c>
      <c r="C79" s="653">
        <v>891780111</v>
      </c>
      <c r="D79" s="654" t="s">
        <v>68</v>
      </c>
      <c r="E79" s="655" t="s">
        <v>471</v>
      </c>
      <c r="F79" s="656" t="s">
        <v>528</v>
      </c>
      <c r="G79" s="675">
        <v>0</v>
      </c>
      <c r="H79" s="657"/>
      <c r="I79" s="657" t="s">
        <v>78</v>
      </c>
      <c r="J79" s="653" t="s">
        <v>120</v>
      </c>
      <c r="K79" s="658" t="s">
        <v>585</v>
      </c>
      <c r="L79" s="659">
        <v>12000000</v>
      </c>
      <c r="M79" s="653" t="s">
        <v>73</v>
      </c>
      <c r="N79" s="660" t="s">
        <v>116</v>
      </c>
      <c r="O79" s="658" t="s">
        <v>695</v>
      </c>
      <c r="P79" s="661">
        <v>19210217</v>
      </c>
      <c r="Q79" s="656">
        <v>636</v>
      </c>
      <c r="R79" s="699">
        <v>44992</v>
      </c>
      <c r="S79" s="749">
        <v>67000000</v>
      </c>
      <c r="T79" s="699">
        <v>45014</v>
      </c>
      <c r="U79" s="760">
        <v>12000000</v>
      </c>
      <c r="V79" s="657" t="s">
        <v>70</v>
      </c>
      <c r="W79" s="656">
        <v>85471191</v>
      </c>
      <c r="X79" s="665" t="s">
        <v>793</v>
      </c>
      <c r="Y79" s="660"/>
      <c r="Z79" s="666">
        <v>45013</v>
      </c>
      <c r="AA79" s="666">
        <v>45014</v>
      </c>
      <c r="AB79" s="667" t="s">
        <v>80</v>
      </c>
      <c r="AC79" s="666">
        <v>45016</v>
      </c>
      <c r="AD79" s="658">
        <f t="shared" si="5"/>
        <v>2</v>
      </c>
      <c r="AE79" s="656">
        <v>0</v>
      </c>
      <c r="AF79" s="656">
        <v>0</v>
      </c>
      <c r="AG79" s="656">
        <v>1</v>
      </c>
      <c r="AH79" s="668">
        <v>45046</v>
      </c>
      <c r="AI79" s="658">
        <f t="shared" si="6"/>
        <v>30</v>
      </c>
      <c r="AJ79" s="656">
        <v>0</v>
      </c>
      <c r="AK79" s="748">
        <v>0</v>
      </c>
      <c r="AL79" s="667" t="s">
        <v>80</v>
      </c>
      <c r="AM79" s="657">
        <v>0</v>
      </c>
      <c r="AN79" s="667" t="s">
        <v>80</v>
      </c>
      <c r="AO79" s="667" t="s">
        <v>80</v>
      </c>
      <c r="AP79" s="661">
        <v>0</v>
      </c>
      <c r="AQ79" s="661">
        <f>+L79+AF79-AK79</f>
        <v>12000000</v>
      </c>
      <c r="AR79" s="657" t="s">
        <v>115</v>
      </c>
      <c r="AS79" s="656">
        <v>0</v>
      </c>
      <c r="AT79" s="669" t="s">
        <v>80</v>
      </c>
      <c r="AU79" s="670">
        <v>6000000</v>
      </c>
      <c r="AV79" s="671">
        <f t="shared" si="7"/>
        <v>6000000</v>
      </c>
      <c r="AW79" s="672">
        <f t="shared" si="8"/>
        <v>0.5</v>
      </c>
      <c r="AX79" s="673" t="s">
        <v>80</v>
      </c>
      <c r="AY79" s="657" t="s">
        <v>800</v>
      </c>
      <c r="AZ79" s="663" t="s">
        <v>839</v>
      </c>
      <c r="BA79" s="653" t="s">
        <v>71</v>
      </c>
      <c r="BB79" s="653" t="s">
        <v>71</v>
      </c>
    </row>
    <row r="80" spans="2:54" s="12" customFormat="1" ht="12.75" x14ac:dyDescent="0.2">
      <c r="B80" s="653">
        <v>2023</v>
      </c>
      <c r="C80" s="653">
        <v>891780111</v>
      </c>
      <c r="D80" s="654" t="s">
        <v>68</v>
      </c>
      <c r="E80" s="655" t="s">
        <v>472</v>
      </c>
      <c r="F80" s="656" t="s">
        <v>529</v>
      </c>
      <c r="G80" s="675">
        <v>0</v>
      </c>
      <c r="H80" s="657"/>
      <c r="I80" s="657" t="s">
        <v>78</v>
      </c>
      <c r="J80" s="653" t="s">
        <v>120</v>
      </c>
      <c r="K80" s="658" t="s">
        <v>586</v>
      </c>
      <c r="L80" s="659">
        <v>20000000</v>
      </c>
      <c r="M80" s="653" t="s">
        <v>73</v>
      </c>
      <c r="N80" s="660" t="s">
        <v>116</v>
      </c>
      <c r="O80" s="658" t="s">
        <v>696</v>
      </c>
      <c r="P80" s="661">
        <v>12560639</v>
      </c>
      <c r="Q80" s="656">
        <v>572</v>
      </c>
      <c r="R80" s="699">
        <v>44987</v>
      </c>
      <c r="S80" s="749">
        <v>126204661</v>
      </c>
      <c r="T80" s="699">
        <v>45014</v>
      </c>
      <c r="U80" s="760">
        <v>20000000</v>
      </c>
      <c r="V80" s="657" t="s">
        <v>70</v>
      </c>
      <c r="W80" s="656">
        <v>85471191</v>
      </c>
      <c r="X80" s="665" t="s">
        <v>793</v>
      </c>
      <c r="Y80" s="660"/>
      <c r="Z80" s="666">
        <v>45013</v>
      </c>
      <c r="AA80" s="666">
        <v>45014</v>
      </c>
      <c r="AB80" s="667" t="s">
        <v>80</v>
      </c>
      <c r="AC80" s="666">
        <v>45016</v>
      </c>
      <c r="AD80" s="658">
        <f t="shared" si="5"/>
        <v>2</v>
      </c>
      <c r="AE80" s="656">
        <v>0</v>
      </c>
      <c r="AF80" s="656">
        <v>0</v>
      </c>
      <c r="AG80" s="656">
        <v>1</v>
      </c>
      <c r="AH80" s="668">
        <v>45046</v>
      </c>
      <c r="AI80" s="658">
        <f t="shared" si="6"/>
        <v>30</v>
      </c>
      <c r="AJ80" s="656">
        <v>0</v>
      </c>
      <c r="AK80" s="748">
        <v>0</v>
      </c>
      <c r="AL80" s="667" t="s">
        <v>80</v>
      </c>
      <c r="AM80" s="657">
        <v>0</v>
      </c>
      <c r="AN80" s="667" t="s">
        <v>80</v>
      </c>
      <c r="AO80" s="667" t="s">
        <v>80</v>
      </c>
      <c r="AP80" s="661">
        <v>0</v>
      </c>
      <c r="AQ80" s="661">
        <f>+L80+AF80-AK80</f>
        <v>20000000</v>
      </c>
      <c r="AR80" s="657" t="s">
        <v>115</v>
      </c>
      <c r="AS80" s="656">
        <v>0</v>
      </c>
      <c r="AT80" s="669" t="s">
        <v>80</v>
      </c>
      <c r="AU80" s="670">
        <v>20000000</v>
      </c>
      <c r="AV80" s="671">
        <f t="shared" si="7"/>
        <v>0</v>
      </c>
      <c r="AW80" s="672">
        <f t="shared" si="8"/>
        <v>1</v>
      </c>
      <c r="AX80" s="673" t="s">
        <v>80</v>
      </c>
      <c r="AY80" s="657" t="s">
        <v>800</v>
      </c>
      <c r="AZ80" s="663" t="s">
        <v>840</v>
      </c>
      <c r="BA80" s="653" t="s">
        <v>71</v>
      </c>
      <c r="BB80" s="653" t="s">
        <v>71</v>
      </c>
    </row>
    <row r="81" spans="2:54" s="12" customFormat="1" ht="12.75" x14ac:dyDescent="0.2">
      <c r="B81" s="653">
        <v>2023</v>
      </c>
      <c r="C81" s="653">
        <v>891780111</v>
      </c>
      <c r="D81" s="654" t="s">
        <v>68</v>
      </c>
      <c r="E81" s="655" t="s">
        <v>473</v>
      </c>
      <c r="F81" s="656" t="s">
        <v>530</v>
      </c>
      <c r="G81" s="675">
        <v>0</v>
      </c>
      <c r="H81" s="657"/>
      <c r="I81" s="657" t="s">
        <v>78</v>
      </c>
      <c r="J81" s="653" t="s">
        <v>120</v>
      </c>
      <c r="K81" s="658" t="s">
        <v>587</v>
      </c>
      <c r="L81" s="659">
        <v>6000000</v>
      </c>
      <c r="M81" s="653" t="s">
        <v>73</v>
      </c>
      <c r="N81" s="660" t="s">
        <v>116</v>
      </c>
      <c r="O81" s="658" t="s">
        <v>697</v>
      </c>
      <c r="P81" s="661">
        <v>77019533</v>
      </c>
      <c r="Q81" s="656">
        <v>572</v>
      </c>
      <c r="R81" s="699">
        <v>44987</v>
      </c>
      <c r="S81" s="749">
        <v>126204661</v>
      </c>
      <c r="T81" s="699">
        <v>45014</v>
      </c>
      <c r="U81" s="760">
        <v>6000000</v>
      </c>
      <c r="V81" s="657" t="s">
        <v>70</v>
      </c>
      <c r="W81" s="656">
        <v>85471191</v>
      </c>
      <c r="X81" s="665" t="s">
        <v>793</v>
      </c>
      <c r="Y81" s="660"/>
      <c r="Z81" s="666">
        <v>45013</v>
      </c>
      <c r="AA81" s="666">
        <v>45014</v>
      </c>
      <c r="AB81" s="667" t="s">
        <v>80</v>
      </c>
      <c r="AC81" s="666">
        <v>45016</v>
      </c>
      <c r="AD81" s="658">
        <f t="shared" si="5"/>
        <v>2</v>
      </c>
      <c r="AE81" s="656">
        <v>0</v>
      </c>
      <c r="AF81" s="656">
        <v>0</v>
      </c>
      <c r="AG81" s="656">
        <v>1</v>
      </c>
      <c r="AH81" s="668">
        <v>45046</v>
      </c>
      <c r="AI81" s="658">
        <f t="shared" si="6"/>
        <v>30</v>
      </c>
      <c r="AJ81" s="656">
        <v>0</v>
      </c>
      <c r="AK81" s="748">
        <v>0</v>
      </c>
      <c r="AL81" s="667" t="s">
        <v>80</v>
      </c>
      <c r="AM81" s="657">
        <v>0</v>
      </c>
      <c r="AN81" s="667" t="s">
        <v>80</v>
      </c>
      <c r="AO81" s="667" t="s">
        <v>80</v>
      </c>
      <c r="AP81" s="661">
        <v>0</v>
      </c>
      <c r="AQ81" s="661">
        <f>+L81+AF81-AK81</f>
        <v>6000000</v>
      </c>
      <c r="AR81" s="657" t="s">
        <v>115</v>
      </c>
      <c r="AS81" s="656">
        <v>0</v>
      </c>
      <c r="AT81" s="669" t="s">
        <v>80</v>
      </c>
      <c r="AU81" s="670">
        <v>0</v>
      </c>
      <c r="AV81" s="671">
        <f t="shared" si="7"/>
        <v>6000000</v>
      </c>
      <c r="AW81" s="672">
        <f t="shared" si="8"/>
        <v>0</v>
      </c>
      <c r="AX81" s="673" t="s">
        <v>80</v>
      </c>
      <c r="AY81" s="657" t="s">
        <v>800</v>
      </c>
      <c r="AZ81" s="663" t="s">
        <v>841</v>
      </c>
      <c r="BA81" s="653" t="s">
        <v>71</v>
      </c>
      <c r="BB81" s="653" t="s">
        <v>71</v>
      </c>
    </row>
    <row r="82" spans="2:54" s="12" customFormat="1" ht="12.75" x14ac:dyDescent="0.2">
      <c r="B82" s="653">
        <v>2023</v>
      </c>
      <c r="C82" s="653">
        <v>891780111</v>
      </c>
      <c r="D82" s="654" t="s">
        <v>68</v>
      </c>
      <c r="E82" s="655" t="s">
        <v>474</v>
      </c>
      <c r="F82" s="656" t="s">
        <v>531</v>
      </c>
      <c r="G82" s="675">
        <v>2020000100116</v>
      </c>
      <c r="H82" s="657"/>
      <c r="I82" s="657" t="s">
        <v>78</v>
      </c>
      <c r="J82" s="653" t="s">
        <v>120</v>
      </c>
      <c r="K82" s="658" t="s">
        <v>588</v>
      </c>
      <c r="L82" s="659">
        <v>31760420</v>
      </c>
      <c r="M82" s="653" t="s">
        <v>73</v>
      </c>
      <c r="N82" s="660" t="s">
        <v>116</v>
      </c>
      <c r="O82" s="658" t="s">
        <v>698</v>
      </c>
      <c r="P82" s="661">
        <v>1085178110</v>
      </c>
      <c r="Q82" s="656">
        <v>106</v>
      </c>
      <c r="R82" s="699">
        <v>44978</v>
      </c>
      <c r="S82" s="749">
        <v>252457983</v>
      </c>
      <c r="T82" s="699">
        <v>45015</v>
      </c>
      <c r="U82" s="760">
        <v>31760420</v>
      </c>
      <c r="V82" s="657" t="s">
        <v>70</v>
      </c>
      <c r="W82" s="656">
        <v>85461685</v>
      </c>
      <c r="X82" s="665" t="s">
        <v>794</v>
      </c>
      <c r="Y82" s="660"/>
      <c r="Z82" s="666">
        <v>45015</v>
      </c>
      <c r="AA82" s="666">
        <v>45015</v>
      </c>
      <c r="AB82" s="667" t="s">
        <v>80</v>
      </c>
      <c r="AC82" s="666">
        <v>45291</v>
      </c>
      <c r="AD82" s="658">
        <f t="shared" si="5"/>
        <v>276</v>
      </c>
      <c r="AE82" s="656">
        <v>0</v>
      </c>
      <c r="AF82" s="656">
        <v>0</v>
      </c>
      <c r="AG82" s="656">
        <v>0</v>
      </c>
      <c r="AH82" s="668" t="s">
        <v>80</v>
      </c>
      <c r="AI82" s="658">
        <f t="shared" si="6"/>
        <v>0</v>
      </c>
      <c r="AJ82" s="656">
        <v>1</v>
      </c>
      <c r="AK82" s="748">
        <v>19056252</v>
      </c>
      <c r="AL82" s="667">
        <v>45138</v>
      </c>
      <c r="AM82" s="657">
        <v>0</v>
      </c>
      <c r="AN82" s="667" t="s">
        <v>80</v>
      </c>
      <c r="AO82" s="667" t="s">
        <v>80</v>
      </c>
      <c r="AP82" s="661">
        <v>0</v>
      </c>
      <c r="AQ82" s="661">
        <f>+L82+AF82-AK82</f>
        <v>12704168</v>
      </c>
      <c r="AR82" s="657" t="s">
        <v>115</v>
      </c>
      <c r="AS82" s="656">
        <v>0</v>
      </c>
      <c r="AT82" s="669" t="s">
        <v>80</v>
      </c>
      <c r="AU82" s="670">
        <v>12704168</v>
      </c>
      <c r="AV82" s="671">
        <f t="shared" si="7"/>
        <v>0</v>
      </c>
      <c r="AW82" s="672">
        <f t="shared" si="8"/>
        <v>1</v>
      </c>
      <c r="AX82" s="673" t="s">
        <v>80</v>
      </c>
      <c r="AY82" s="657" t="s">
        <v>253</v>
      </c>
      <c r="AZ82" s="663" t="s">
        <v>842</v>
      </c>
      <c r="BA82" s="653" t="s">
        <v>71</v>
      </c>
      <c r="BB82" s="653" t="s">
        <v>71</v>
      </c>
    </row>
    <row r="83" spans="2:54" s="12" customFormat="1" ht="12.75" x14ac:dyDescent="0.2">
      <c r="B83" s="653">
        <v>2023</v>
      </c>
      <c r="C83" s="653">
        <v>891780111</v>
      </c>
      <c r="D83" s="654" t="s">
        <v>68</v>
      </c>
      <c r="E83" s="655" t="s">
        <v>475</v>
      </c>
      <c r="F83" s="656" t="s">
        <v>532</v>
      </c>
      <c r="G83" s="675">
        <v>2020000100116</v>
      </c>
      <c r="H83" s="657"/>
      <c r="I83" s="657" t="s">
        <v>78</v>
      </c>
      <c r="J83" s="653" t="s">
        <v>120</v>
      </c>
      <c r="K83" s="658" t="s">
        <v>547</v>
      </c>
      <c r="L83" s="659">
        <v>14757029</v>
      </c>
      <c r="M83" s="653" t="s">
        <v>73</v>
      </c>
      <c r="N83" s="660" t="s">
        <v>116</v>
      </c>
      <c r="O83" s="658" t="s">
        <v>699</v>
      </c>
      <c r="P83" s="661">
        <v>1121301392</v>
      </c>
      <c r="Q83" s="656">
        <v>106</v>
      </c>
      <c r="R83" s="699">
        <v>44978</v>
      </c>
      <c r="S83" s="749">
        <v>252457983</v>
      </c>
      <c r="T83" s="699">
        <v>45015</v>
      </c>
      <c r="U83" s="760">
        <v>14757029</v>
      </c>
      <c r="V83" s="657" t="s">
        <v>70</v>
      </c>
      <c r="W83" s="656">
        <v>85461685</v>
      </c>
      <c r="X83" s="665" t="s">
        <v>794</v>
      </c>
      <c r="Y83" s="660"/>
      <c r="Z83" s="666">
        <v>45015</v>
      </c>
      <c r="AA83" s="666">
        <v>45015</v>
      </c>
      <c r="AB83" s="667" t="s">
        <v>80</v>
      </c>
      <c r="AC83" s="666">
        <v>45291</v>
      </c>
      <c r="AD83" s="658">
        <f t="shared" si="5"/>
        <v>276</v>
      </c>
      <c r="AE83" s="656">
        <v>0</v>
      </c>
      <c r="AF83" s="656">
        <v>0</v>
      </c>
      <c r="AG83" s="656">
        <v>0</v>
      </c>
      <c r="AH83" s="668" t="s">
        <v>80</v>
      </c>
      <c r="AI83" s="658">
        <f t="shared" si="6"/>
        <v>0</v>
      </c>
      <c r="AJ83" s="656">
        <v>0</v>
      </c>
      <c r="AK83" s="748">
        <v>0</v>
      </c>
      <c r="AL83" s="667" t="s">
        <v>80</v>
      </c>
      <c r="AM83" s="657">
        <v>0</v>
      </c>
      <c r="AN83" s="667" t="s">
        <v>80</v>
      </c>
      <c r="AO83" s="667" t="s">
        <v>80</v>
      </c>
      <c r="AP83" s="661">
        <v>0</v>
      </c>
      <c r="AQ83" s="661">
        <f>+L83+AF83-AK83</f>
        <v>14757029</v>
      </c>
      <c r="AR83" s="657" t="s">
        <v>115</v>
      </c>
      <c r="AS83" s="656">
        <v>0</v>
      </c>
      <c r="AT83" s="669" t="s">
        <v>80</v>
      </c>
      <c r="AU83" s="670">
        <v>4919007</v>
      </c>
      <c r="AV83" s="671">
        <f t="shared" si="7"/>
        <v>9838022</v>
      </c>
      <c r="AW83" s="672">
        <f t="shared" si="8"/>
        <v>0.3333331526284864</v>
      </c>
      <c r="AX83" s="673" t="s">
        <v>80</v>
      </c>
      <c r="AY83" s="657" t="s">
        <v>72</v>
      </c>
      <c r="AZ83" s="663" t="s">
        <v>843</v>
      </c>
      <c r="BA83" s="653" t="s">
        <v>71</v>
      </c>
      <c r="BB83" s="653" t="s">
        <v>71</v>
      </c>
    </row>
    <row r="84" spans="2:54" s="12" customFormat="1" ht="12.75" x14ac:dyDescent="0.2">
      <c r="B84" s="653">
        <v>2023</v>
      </c>
      <c r="C84" s="653">
        <v>891780111</v>
      </c>
      <c r="D84" s="654" t="s">
        <v>68</v>
      </c>
      <c r="E84" s="655" t="s">
        <v>476</v>
      </c>
      <c r="F84" s="656" t="s">
        <v>533</v>
      </c>
      <c r="G84" s="675">
        <v>2020000100768</v>
      </c>
      <c r="H84" s="657"/>
      <c r="I84" s="657" t="s">
        <v>78</v>
      </c>
      <c r="J84" s="653" t="s">
        <v>120</v>
      </c>
      <c r="K84" s="658" t="s">
        <v>548</v>
      </c>
      <c r="L84" s="659">
        <v>6510774</v>
      </c>
      <c r="M84" s="653" t="s">
        <v>73</v>
      </c>
      <c r="N84" s="660" t="s">
        <v>116</v>
      </c>
      <c r="O84" s="658" t="s">
        <v>700</v>
      </c>
      <c r="P84" s="661">
        <v>1081828885</v>
      </c>
      <c r="Q84" s="656">
        <v>114</v>
      </c>
      <c r="R84" s="699">
        <v>44979</v>
      </c>
      <c r="S84" s="749">
        <v>157873725</v>
      </c>
      <c r="T84" s="699">
        <v>45028</v>
      </c>
      <c r="U84" s="760">
        <v>6510774</v>
      </c>
      <c r="V84" s="657" t="s">
        <v>70</v>
      </c>
      <c r="W84" s="656">
        <v>8746547</v>
      </c>
      <c r="X84" s="665" t="s">
        <v>792</v>
      </c>
      <c r="Y84" s="660"/>
      <c r="Z84" s="666">
        <v>45028</v>
      </c>
      <c r="AA84" s="666">
        <v>45028</v>
      </c>
      <c r="AB84" s="667" t="s">
        <v>80</v>
      </c>
      <c r="AC84" s="666">
        <v>45082</v>
      </c>
      <c r="AD84" s="658">
        <f t="shared" si="5"/>
        <v>54</v>
      </c>
      <c r="AE84" s="656">
        <v>0</v>
      </c>
      <c r="AF84" s="656">
        <v>0</v>
      </c>
      <c r="AG84" s="656">
        <v>0</v>
      </c>
      <c r="AH84" s="668" t="s">
        <v>80</v>
      </c>
      <c r="AI84" s="658">
        <f t="shared" si="6"/>
        <v>0</v>
      </c>
      <c r="AJ84" s="656">
        <v>0</v>
      </c>
      <c r="AK84" s="748">
        <v>0</v>
      </c>
      <c r="AL84" s="667" t="s">
        <v>80</v>
      </c>
      <c r="AM84" s="657">
        <v>0</v>
      </c>
      <c r="AN84" s="667" t="s">
        <v>80</v>
      </c>
      <c r="AO84" s="667" t="s">
        <v>80</v>
      </c>
      <c r="AP84" s="661">
        <v>0</v>
      </c>
      <c r="AQ84" s="661">
        <f>+L84+AF84-AK84</f>
        <v>6510774</v>
      </c>
      <c r="AR84" s="657" t="s">
        <v>115</v>
      </c>
      <c r="AS84" s="656">
        <v>0</v>
      </c>
      <c r="AT84" s="669" t="s">
        <v>80</v>
      </c>
      <c r="AU84" s="670">
        <v>6510774</v>
      </c>
      <c r="AV84" s="671">
        <f t="shared" si="7"/>
        <v>0</v>
      </c>
      <c r="AW84" s="672">
        <f t="shared" si="8"/>
        <v>1</v>
      </c>
      <c r="AX84" s="673" t="s">
        <v>80</v>
      </c>
      <c r="AY84" s="657" t="s">
        <v>800</v>
      </c>
      <c r="AZ84" s="663" t="s">
        <v>844</v>
      </c>
      <c r="BA84" s="653" t="s">
        <v>71</v>
      </c>
      <c r="BB84" s="653" t="s">
        <v>71</v>
      </c>
    </row>
    <row r="85" spans="2:54" s="12" customFormat="1" ht="12.75" x14ac:dyDescent="0.2">
      <c r="B85" s="653">
        <v>2023</v>
      </c>
      <c r="C85" s="653">
        <v>891780111</v>
      </c>
      <c r="D85" s="654" t="s">
        <v>68</v>
      </c>
      <c r="E85" s="655" t="s">
        <v>477</v>
      </c>
      <c r="F85" s="656" t="s">
        <v>534</v>
      </c>
      <c r="G85" s="675">
        <v>2020000100768</v>
      </c>
      <c r="H85" s="657"/>
      <c r="I85" s="657" t="s">
        <v>78</v>
      </c>
      <c r="J85" s="653" t="s">
        <v>120</v>
      </c>
      <c r="K85" s="658" t="s">
        <v>549</v>
      </c>
      <c r="L85" s="659">
        <v>84892000</v>
      </c>
      <c r="M85" s="653" t="s">
        <v>73</v>
      </c>
      <c r="N85" s="660" t="s">
        <v>116</v>
      </c>
      <c r="O85" s="658" t="s">
        <v>701</v>
      </c>
      <c r="P85" s="661">
        <v>36547214</v>
      </c>
      <c r="Q85" s="656">
        <v>108</v>
      </c>
      <c r="R85" s="699">
        <v>44979</v>
      </c>
      <c r="S85" s="749">
        <v>440287947</v>
      </c>
      <c r="T85" s="699">
        <v>45034</v>
      </c>
      <c r="U85" s="760">
        <v>84892000</v>
      </c>
      <c r="V85" s="657" t="s">
        <v>70</v>
      </c>
      <c r="W85" s="656">
        <v>8746547</v>
      </c>
      <c r="X85" s="665" t="s">
        <v>792</v>
      </c>
      <c r="Y85" s="660"/>
      <c r="Z85" s="666">
        <v>45034</v>
      </c>
      <c r="AA85" s="666">
        <v>45065</v>
      </c>
      <c r="AB85" s="667">
        <v>45069</v>
      </c>
      <c r="AC85" s="666">
        <v>45096</v>
      </c>
      <c r="AD85" s="658">
        <f t="shared" si="5"/>
        <v>27</v>
      </c>
      <c r="AE85" s="656">
        <v>0</v>
      </c>
      <c r="AF85" s="656">
        <v>0</v>
      </c>
      <c r="AG85" s="656">
        <v>1</v>
      </c>
      <c r="AH85" s="668">
        <v>45111</v>
      </c>
      <c r="AI85" s="658">
        <f t="shared" si="6"/>
        <v>15</v>
      </c>
      <c r="AJ85" s="656">
        <v>0</v>
      </c>
      <c r="AK85" s="748">
        <v>666000</v>
      </c>
      <c r="AL85" s="667" t="s">
        <v>80</v>
      </c>
      <c r="AM85" s="657">
        <v>0</v>
      </c>
      <c r="AN85" s="667" t="s">
        <v>80</v>
      </c>
      <c r="AO85" s="667" t="s">
        <v>80</v>
      </c>
      <c r="AP85" s="661">
        <v>0</v>
      </c>
      <c r="AQ85" s="661">
        <f>+L85+AF85-AK85</f>
        <v>84226000</v>
      </c>
      <c r="AR85" s="657" t="s">
        <v>70</v>
      </c>
      <c r="AS85" s="656">
        <v>25467600</v>
      </c>
      <c r="AT85" s="669" t="s">
        <v>80</v>
      </c>
      <c r="AU85" s="670">
        <v>84226000</v>
      </c>
      <c r="AV85" s="671">
        <f t="shared" si="7"/>
        <v>0</v>
      </c>
      <c r="AW85" s="672">
        <f t="shared" si="8"/>
        <v>1</v>
      </c>
      <c r="AX85" s="673" t="s">
        <v>80</v>
      </c>
      <c r="AY85" s="657" t="s">
        <v>253</v>
      </c>
      <c r="AZ85" s="663" t="s">
        <v>845</v>
      </c>
      <c r="BA85" s="653" t="s">
        <v>71</v>
      </c>
      <c r="BB85" s="653" t="s">
        <v>117</v>
      </c>
    </row>
    <row r="86" spans="2:54" s="12" customFormat="1" ht="12.75" x14ac:dyDescent="0.2">
      <c r="B86" s="653">
        <v>2023</v>
      </c>
      <c r="C86" s="653">
        <v>891780111</v>
      </c>
      <c r="D86" s="654" t="s">
        <v>68</v>
      </c>
      <c r="E86" s="655" t="s">
        <v>478</v>
      </c>
      <c r="F86" s="656" t="s">
        <v>535</v>
      </c>
      <c r="G86" s="675">
        <v>2020000100768</v>
      </c>
      <c r="H86" s="657"/>
      <c r="I86" s="657" t="s">
        <v>78</v>
      </c>
      <c r="J86" s="653" t="s">
        <v>120</v>
      </c>
      <c r="K86" s="658" t="s">
        <v>550</v>
      </c>
      <c r="L86" s="659">
        <v>9042000</v>
      </c>
      <c r="M86" s="653" t="s">
        <v>73</v>
      </c>
      <c r="N86" s="660" t="s">
        <v>116</v>
      </c>
      <c r="O86" s="658" t="s">
        <v>702</v>
      </c>
      <c r="P86" s="661">
        <v>830052939</v>
      </c>
      <c r="Q86" s="656">
        <v>112</v>
      </c>
      <c r="R86" s="699">
        <v>44979</v>
      </c>
      <c r="S86" s="749">
        <v>166848535</v>
      </c>
      <c r="T86" s="699">
        <v>45036</v>
      </c>
      <c r="U86" s="760">
        <v>9042000</v>
      </c>
      <c r="V86" s="657" t="s">
        <v>70</v>
      </c>
      <c r="W86" s="656">
        <v>8746547</v>
      </c>
      <c r="X86" s="665" t="s">
        <v>792</v>
      </c>
      <c r="Y86" s="660"/>
      <c r="Z86" s="666">
        <v>45036</v>
      </c>
      <c r="AA86" s="666">
        <v>45036</v>
      </c>
      <c r="AB86" s="667" t="s">
        <v>80</v>
      </c>
      <c r="AC86" s="666">
        <v>45091</v>
      </c>
      <c r="AD86" s="658">
        <f t="shared" si="5"/>
        <v>55</v>
      </c>
      <c r="AE86" s="656">
        <v>0</v>
      </c>
      <c r="AF86" s="656">
        <v>0</v>
      </c>
      <c r="AG86" s="656">
        <v>1</v>
      </c>
      <c r="AH86" s="668">
        <v>45199</v>
      </c>
      <c r="AI86" s="658">
        <f t="shared" si="6"/>
        <v>108</v>
      </c>
      <c r="AJ86" s="656">
        <v>0</v>
      </c>
      <c r="AK86" s="748">
        <v>0</v>
      </c>
      <c r="AL86" s="667" t="s">
        <v>80</v>
      </c>
      <c r="AM86" s="657">
        <v>0</v>
      </c>
      <c r="AN86" s="667" t="s">
        <v>80</v>
      </c>
      <c r="AO86" s="667" t="s">
        <v>80</v>
      </c>
      <c r="AP86" s="661">
        <v>0</v>
      </c>
      <c r="AQ86" s="661">
        <f>+L86+AF86-AK86</f>
        <v>9042000</v>
      </c>
      <c r="AR86" s="657" t="s">
        <v>115</v>
      </c>
      <c r="AS86" s="656">
        <v>0</v>
      </c>
      <c r="AT86" s="669" t="s">
        <v>80</v>
      </c>
      <c r="AU86" s="670">
        <v>9042000</v>
      </c>
      <c r="AV86" s="671">
        <f t="shared" si="7"/>
        <v>0</v>
      </c>
      <c r="AW86" s="672">
        <f t="shared" si="8"/>
        <v>1</v>
      </c>
      <c r="AX86" s="673" t="s">
        <v>80</v>
      </c>
      <c r="AY86" s="657" t="s">
        <v>800</v>
      </c>
      <c r="AZ86" s="663" t="s">
        <v>846</v>
      </c>
      <c r="BA86" s="653" t="s">
        <v>71</v>
      </c>
      <c r="BB86" s="653" t="s">
        <v>117</v>
      </c>
    </row>
    <row r="87" spans="2:54" s="12" customFormat="1" ht="12.75" x14ac:dyDescent="0.2">
      <c r="B87" s="653">
        <v>2023</v>
      </c>
      <c r="C87" s="653">
        <v>891780111</v>
      </c>
      <c r="D87" s="654" t="s">
        <v>68</v>
      </c>
      <c r="E87" s="655" t="s">
        <v>479</v>
      </c>
      <c r="F87" s="656" t="s">
        <v>536</v>
      </c>
      <c r="G87" s="675">
        <v>2019000100064</v>
      </c>
      <c r="H87" s="657"/>
      <c r="I87" s="657" t="s">
        <v>78</v>
      </c>
      <c r="J87" s="653" t="s">
        <v>120</v>
      </c>
      <c r="K87" s="658" t="s">
        <v>589</v>
      </c>
      <c r="L87" s="659">
        <v>170467500</v>
      </c>
      <c r="M87" s="653" t="s">
        <v>73</v>
      </c>
      <c r="N87" s="660" t="s">
        <v>116</v>
      </c>
      <c r="O87" s="658" t="s">
        <v>703</v>
      </c>
      <c r="P87" s="661">
        <v>901467240</v>
      </c>
      <c r="Q87" s="656">
        <v>92</v>
      </c>
      <c r="R87" s="699">
        <v>44978</v>
      </c>
      <c r="S87" s="749">
        <v>139124105</v>
      </c>
      <c r="T87" s="699">
        <v>45042</v>
      </c>
      <c r="U87" s="760">
        <v>170467500</v>
      </c>
      <c r="V87" s="657" t="s">
        <v>70</v>
      </c>
      <c r="W87" s="656">
        <v>57297302</v>
      </c>
      <c r="X87" s="665" t="s">
        <v>789</v>
      </c>
      <c r="Y87" s="660"/>
      <c r="Z87" s="666">
        <v>45042</v>
      </c>
      <c r="AA87" s="666">
        <v>45042</v>
      </c>
      <c r="AB87" s="667">
        <v>45077</v>
      </c>
      <c r="AC87" s="666">
        <v>45091</v>
      </c>
      <c r="AD87" s="658">
        <f t="shared" si="5"/>
        <v>14</v>
      </c>
      <c r="AE87" s="656">
        <v>0</v>
      </c>
      <c r="AF87" s="656">
        <v>0</v>
      </c>
      <c r="AG87" s="656">
        <v>0</v>
      </c>
      <c r="AH87" s="668" t="s">
        <v>80</v>
      </c>
      <c r="AI87" s="658">
        <f t="shared" si="6"/>
        <v>0</v>
      </c>
      <c r="AJ87" s="656">
        <v>0</v>
      </c>
      <c r="AK87" s="748">
        <v>0</v>
      </c>
      <c r="AL87" s="667" t="s">
        <v>80</v>
      </c>
      <c r="AM87" s="657">
        <v>0</v>
      </c>
      <c r="AN87" s="667" t="s">
        <v>80</v>
      </c>
      <c r="AO87" s="667" t="s">
        <v>80</v>
      </c>
      <c r="AP87" s="661">
        <v>0</v>
      </c>
      <c r="AQ87" s="661">
        <f>+L87+AF87-AK87</f>
        <v>170467500</v>
      </c>
      <c r="AR87" s="657" t="s">
        <v>115</v>
      </c>
      <c r="AS87" s="656">
        <v>0</v>
      </c>
      <c r="AT87" s="669" t="s">
        <v>80</v>
      </c>
      <c r="AU87" s="670">
        <v>170467500</v>
      </c>
      <c r="AV87" s="671">
        <f t="shared" si="7"/>
        <v>0</v>
      </c>
      <c r="AW87" s="672">
        <f t="shared" si="8"/>
        <v>1</v>
      </c>
      <c r="AX87" s="673" t="s">
        <v>80</v>
      </c>
      <c r="AY87" s="657" t="s">
        <v>800</v>
      </c>
      <c r="AZ87" s="663" t="s">
        <v>847</v>
      </c>
      <c r="BA87" s="653" t="s">
        <v>71</v>
      </c>
      <c r="BB87" s="653" t="s">
        <v>117</v>
      </c>
    </row>
    <row r="88" spans="2:54" s="12" customFormat="1" ht="12.75" x14ac:dyDescent="0.2">
      <c r="B88" s="653">
        <v>2023</v>
      </c>
      <c r="C88" s="653">
        <v>891780111</v>
      </c>
      <c r="D88" s="654" t="s">
        <v>68</v>
      </c>
      <c r="E88" s="655" t="s">
        <v>480</v>
      </c>
      <c r="F88" s="656" t="s">
        <v>537</v>
      </c>
      <c r="G88" s="675">
        <v>2020000100768</v>
      </c>
      <c r="H88" s="657"/>
      <c r="I88" s="657" t="s">
        <v>78</v>
      </c>
      <c r="J88" s="653" t="s">
        <v>120</v>
      </c>
      <c r="K88" s="658" t="s">
        <v>551</v>
      </c>
      <c r="L88" s="659">
        <v>7080500</v>
      </c>
      <c r="M88" s="653" t="s">
        <v>73</v>
      </c>
      <c r="N88" s="660" t="s">
        <v>116</v>
      </c>
      <c r="O88" s="658" t="s">
        <v>704</v>
      </c>
      <c r="P88" s="661">
        <v>860001911</v>
      </c>
      <c r="Q88" s="656">
        <v>109</v>
      </c>
      <c r="R88" s="699">
        <v>44979</v>
      </c>
      <c r="S88" s="749">
        <v>285140121</v>
      </c>
      <c r="T88" s="699">
        <v>45051</v>
      </c>
      <c r="U88" s="760">
        <v>7080500</v>
      </c>
      <c r="V88" s="657" t="s">
        <v>70</v>
      </c>
      <c r="W88" s="656">
        <v>8746547</v>
      </c>
      <c r="X88" s="665" t="s">
        <v>792</v>
      </c>
      <c r="Y88" s="660"/>
      <c r="Z88" s="666">
        <v>45051</v>
      </c>
      <c r="AA88" s="666">
        <v>45051</v>
      </c>
      <c r="AB88" s="667" t="s">
        <v>80</v>
      </c>
      <c r="AC88" s="666">
        <v>45071</v>
      </c>
      <c r="AD88" s="658">
        <f t="shared" si="5"/>
        <v>20</v>
      </c>
      <c r="AE88" s="656">
        <v>0</v>
      </c>
      <c r="AF88" s="656">
        <v>0</v>
      </c>
      <c r="AG88" s="656">
        <v>1</v>
      </c>
      <c r="AH88" s="668">
        <v>45086</v>
      </c>
      <c r="AI88" s="658">
        <f t="shared" si="6"/>
        <v>15</v>
      </c>
      <c r="AJ88" s="656">
        <v>0</v>
      </c>
      <c r="AK88" s="748">
        <v>0</v>
      </c>
      <c r="AL88" s="667" t="s">
        <v>80</v>
      </c>
      <c r="AM88" s="657">
        <v>0</v>
      </c>
      <c r="AN88" s="667" t="s">
        <v>80</v>
      </c>
      <c r="AO88" s="667" t="s">
        <v>80</v>
      </c>
      <c r="AP88" s="661">
        <v>0</v>
      </c>
      <c r="AQ88" s="661">
        <f>+L88+AF88-AK88</f>
        <v>7080500</v>
      </c>
      <c r="AR88" s="657" t="s">
        <v>115</v>
      </c>
      <c r="AS88" s="656">
        <v>0</v>
      </c>
      <c r="AT88" s="669" t="s">
        <v>80</v>
      </c>
      <c r="AU88" s="670">
        <v>7080500</v>
      </c>
      <c r="AV88" s="671">
        <f t="shared" si="7"/>
        <v>0</v>
      </c>
      <c r="AW88" s="672">
        <f t="shared" si="8"/>
        <v>1</v>
      </c>
      <c r="AX88" s="673" t="s">
        <v>80</v>
      </c>
      <c r="AY88" s="657" t="s">
        <v>800</v>
      </c>
      <c r="AZ88" s="663" t="s">
        <v>848</v>
      </c>
      <c r="BA88" s="653" t="s">
        <v>71</v>
      </c>
      <c r="BB88" s="653" t="s">
        <v>117</v>
      </c>
    </row>
    <row r="89" spans="2:54" s="12" customFormat="1" ht="12.75" x14ac:dyDescent="0.2">
      <c r="B89" s="653">
        <v>2023</v>
      </c>
      <c r="C89" s="653">
        <v>891780111</v>
      </c>
      <c r="D89" s="654" t="s">
        <v>68</v>
      </c>
      <c r="E89" s="655" t="s">
        <v>481</v>
      </c>
      <c r="F89" s="656" t="s">
        <v>538</v>
      </c>
      <c r="G89" s="675">
        <v>2020000100116</v>
      </c>
      <c r="H89" s="657"/>
      <c r="I89" s="657" t="s">
        <v>78</v>
      </c>
      <c r="J89" s="653" t="s">
        <v>120</v>
      </c>
      <c r="K89" s="658" t="s">
        <v>552</v>
      </c>
      <c r="L89" s="659">
        <v>8400000</v>
      </c>
      <c r="M89" s="653" t="s">
        <v>73</v>
      </c>
      <c r="N89" s="660" t="s">
        <v>116</v>
      </c>
      <c r="O89" s="658" t="s">
        <v>705</v>
      </c>
      <c r="P89" s="661">
        <v>7631782</v>
      </c>
      <c r="Q89" s="656">
        <v>123</v>
      </c>
      <c r="R89" s="699">
        <v>44979</v>
      </c>
      <c r="S89" s="749">
        <v>96790436</v>
      </c>
      <c r="T89" s="699">
        <v>45055</v>
      </c>
      <c r="U89" s="760">
        <v>8400000</v>
      </c>
      <c r="V89" s="657" t="s">
        <v>70</v>
      </c>
      <c r="W89" s="656">
        <v>85461685</v>
      </c>
      <c r="X89" s="665" t="s">
        <v>795</v>
      </c>
      <c r="Y89" s="660"/>
      <c r="Z89" s="666">
        <v>45055</v>
      </c>
      <c r="AA89" s="666">
        <v>45055</v>
      </c>
      <c r="AB89" s="667" t="s">
        <v>80</v>
      </c>
      <c r="AC89" s="666">
        <v>45061</v>
      </c>
      <c r="AD89" s="658">
        <f t="shared" si="5"/>
        <v>6</v>
      </c>
      <c r="AE89" s="656">
        <v>0</v>
      </c>
      <c r="AF89" s="656">
        <v>0</v>
      </c>
      <c r="AG89" s="656">
        <v>0</v>
      </c>
      <c r="AH89" s="668" t="s">
        <v>80</v>
      </c>
      <c r="AI89" s="658">
        <f t="shared" si="6"/>
        <v>0</v>
      </c>
      <c r="AJ89" s="656">
        <v>0</v>
      </c>
      <c r="AK89" s="748">
        <v>0</v>
      </c>
      <c r="AL89" s="667" t="s">
        <v>80</v>
      </c>
      <c r="AM89" s="657">
        <v>0</v>
      </c>
      <c r="AN89" s="667" t="s">
        <v>80</v>
      </c>
      <c r="AO89" s="667" t="s">
        <v>80</v>
      </c>
      <c r="AP89" s="661">
        <v>0</v>
      </c>
      <c r="AQ89" s="661">
        <f>+L89+AF89-AK89</f>
        <v>8400000</v>
      </c>
      <c r="AR89" s="657" t="s">
        <v>115</v>
      </c>
      <c r="AS89" s="656">
        <v>0</v>
      </c>
      <c r="AT89" s="669" t="s">
        <v>80</v>
      </c>
      <c r="AU89" s="670">
        <v>8400000</v>
      </c>
      <c r="AV89" s="671">
        <f t="shared" si="7"/>
        <v>0</v>
      </c>
      <c r="AW89" s="672">
        <f t="shared" si="8"/>
        <v>1</v>
      </c>
      <c r="AX89" s="673" t="s">
        <v>80</v>
      </c>
      <c r="AY89" s="657" t="s">
        <v>800</v>
      </c>
      <c r="AZ89" s="663" t="s">
        <v>849</v>
      </c>
      <c r="BA89" s="653" t="s">
        <v>71</v>
      </c>
      <c r="BB89" s="653" t="s">
        <v>117</v>
      </c>
    </row>
    <row r="90" spans="2:54" s="12" customFormat="1" ht="12.75" x14ac:dyDescent="0.2">
      <c r="B90" s="653">
        <v>2023</v>
      </c>
      <c r="C90" s="653">
        <v>891780111</v>
      </c>
      <c r="D90" s="654" t="s">
        <v>68</v>
      </c>
      <c r="E90" s="655" t="s">
        <v>482</v>
      </c>
      <c r="F90" s="656" t="s">
        <v>539</v>
      </c>
      <c r="G90" s="675">
        <v>2019000100064</v>
      </c>
      <c r="H90" s="657"/>
      <c r="I90" s="657" t="s">
        <v>78</v>
      </c>
      <c r="J90" s="653" t="s">
        <v>120</v>
      </c>
      <c r="K90" s="658" t="s">
        <v>553</v>
      </c>
      <c r="L90" s="659">
        <v>29429880</v>
      </c>
      <c r="M90" s="653" t="s">
        <v>73</v>
      </c>
      <c r="N90" s="660" t="s">
        <v>116</v>
      </c>
      <c r="O90" s="658" t="s">
        <v>706</v>
      </c>
      <c r="P90" s="661">
        <v>901549048</v>
      </c>
      <c r="Q90" s="656">
        <v>95</v>
      </c>
      <c r="R90" s="699">
        <v>44978</v>
      </c>
      <c r="S90" s="749">
        <v>39273119</v>
      </c>
      <c r="T90" s="699">
        <v>45057</v>
      </c>
      <c r="U90" s="760">
        <v>29429880</v>
      </c>
      <c r="V90" s="657" t="s">
        <v>70</v>
      </c>
      <c r="W90" s="656">
        <v>7629414</v>
      </c>
      <c r="X90" s="665" t="s">
        <v>796</v>
      </c>
      <c r="Y90" s="660"/>
      <c r="Z90" s="666">
        <v>45057</v>
      </c>
      <c r="AA90" s="666">
        <v>45057</v>
      </c>
      <c r="AB90" s="667">
        <v>45069</v>
      </c>
      <c r="AC90" s="666">
        <v>45149</v>
      </c>
      <c r="AD90" s="658">
        <f t="shared" si="5"/>
        <v>80</v>
      </c>
      <c r="AE90" s="656">
        <v>1</v>
      </c>
      <c r="AF90" s="656">
        <v>9843229.2200000007</v>
      </c>
      <c r="AG90" s="656">
        <v>0</v>
      </c>
      <c r="AH90" s="668" t="s">
        <v>80</v>
      </c>
      <c r="AI90" s="658">
        <f t="shared" si="6"/>
        <v>0</v>
      </c>
      <c r="AJ90" s="656">
        <v>0</v>
      </c>
      <c r="AK90" s="748">
        <v>0</v>
      </c>
      <c r="AL90" s="667" t="s">
        <v>80</v>
      </c>
      <c r="AM90" s="657">
        <v>0</v>
      </c>
      <c r="AN90" s="667" t="s">
        <v>80</v>
      </c>
      <c r="AO90" s="667" t="s">
        <v>80</v>
      </c>
      <c r="AP90" s="661">
        <v>0</v>
      </c>
      <c r="AQ90" s="661">
        <f>+L90+AF90-AK90</f>
        <v>39273109.219999999</v>
      </c>
      <c r="AR90" s="657" t="s">
        <v>115</v>
      </c>
      <c r="AS90" s="656">
        <v>0</v>
      </c>
      <c r="AT90" s="669" t="s">
        <v>80</v>
      </c>
      <c r="AU90" s="670">
        <v>39273109.219999999</v>
      </c>
      <c r="AV90" s="671">
        <f t="shared" si="7"/>
        <v>0</v>
      </c>
      <c r="AW90" s="672">
        <f t="shared" si="8"/>
        <v>1</v>
      </c>
      <c r="AX90" s="673" t="s">
        <v>80</v>
      </c>
      <c r="AY90" s="657" t="s">
        <v>800</v>
      </c>
      <c r="AZ90" s="663" t="s">
        <v>850</v>
      </c>
      <c r="BA90" s="653" t="s">
        <v>71</v>
      </c>
      <c r="BB90" s="653" t="s">
        <v>117</v>
      </c>
    </row>
    <row r="91" spans="2:54" s="12" customFormat="1" ht="12.75" x14ac:dyDescent="0.2">
      <c r="B91" s="653">
        <v>2023</v>
      </c>
      <c r="C91" s="653">
        <v>891780111</v>
      </c>
      <c r="D91" s="654" t="s">
        <v>68</v>
      </c>
      <c r="E91" s="655" t="s">
        <v>483</v>
      </c>
      <c r="F91" s="656" t="s">
        <v>540</v>
      </c>
      <c r="G91" s="675">
        <v>0</v>
      </c>
      <c r="H91" s="657"/>
      <c r="I91" s="657" t="s">
        <v>78</v>
      </c>
      <c r="J91" s="653" t="s">
        <v>120</v>
      </c>
      <c r="K91" s="658" t="s">
        <v>554</v>
      </c>
      <c r="L91" s="659">
        <v>29750000</v>
      </c>
      <c r="M91" s="653" t="s">
        <v>73</v>
      </c>
      <c r="N91" s="660" t="s">
        <v>116</v>
      </c>
      <c r="O91" s="658" t="s">
        <v>707</v>
      </c>
      <c r="P91" s="661">
        <v>79623881</v>
      </c>
      <c r="Q91" s="656">
        <v>1043</v>
      </c>
      <c r="R91" s="699">
        <v>45049</v>
      </c>
      <c r="S91" s="749">
        <v>188750000</v>
      </c>
      <c r="T91" s="699">
        <v>45058</v>
      </c>
      <c r="U91" s="760">
        <v>29750000</v>
      </c>
      <c r="V91" s="657" t="s">
        <v>70</v>
      </c>
      <c r="W91" s="656">
        <v>12564670</v>
      </c>
      <c r="X91" s="665" t="s">
        <v>797</v>
      </c>
      <c r="Y91" s="660"/>
      <c r="Z91" s="666">
        <v>45058</v>
      </c>
      <c r="AA91" s="666">
        <v>45058</v>
      </c>
      <c r="AB91" s="667" t="s">
        <v>80</v>
      </c>
      <c r="AC91" s="666">
        <v>45204</v>
      </c>
      <c r="AD91" s="658">
        <f t="shared" si="5"/>
        <v>146</v>
      </c>
      <c r="AE91" s="656">
        <v>0</v>
      </c>
      <c r="AF91" s="656">
        <v>0</v>
      </c>
      <c r="AG91" s="656">
        <v>0</v>
      </c>
      <c r="AH91" s="668" t="s">
        <v>80</v>
      </c>
      <c r="AI91" s="658">
        <f t="shared" si="6"/>
        <v>0</v>
      </c>
      <c r="AJ91" s="656">
        <v>0</v>
      </c>
      <c r="AK91" s="748">
        <v>0</v>
      </c>
      <c r="AL91" s="667" t="s">
        <v>80</v>
      </c>
      <c r="AM91" s="657">
        <v>0</v>
      </c>
      <c r="AN91" s="667" t="s">
        <v>80</v>
      </c>
      <c r="AO91" s="667" t="s">
        <v>80</v>
      </c>
      <c r="AP91" s="661">
        <v>0</v>
      </c>
      <c r="AQ91" s="661">
        <f>+L91+AF91-AK91</f>
        <v>29750000</v>
      </c>
      <c r="AR91" s="657" t="s">
        <v>115</v>
      </c>
      <c r="AS91" s="656">
        <v>0</v>
      </c>
      <c r="AT91" s="669" t="s">
        <v>80</v>
      </c>
      <c r="AU91" s="670">
        <v>0</v>
      </c>
      <c r="AV91" s="671">
        <f t="shared" si="7"/>
        <v>29750000</v>
      </c>
      <c r="AW91" s="672">
        <f t="shared" si="8"/>
        <v>0</v>
      </c>
      <c r="AX91" s="673" t="s">
        <v>80</v>
      </c>
      <c r="AY91" s="657" t="s">
        <v>72</v>
      </c>
      <c r="AZ91" s="663" t="s">
        <v>851</v>
      </c>
      <c r="BA91" s="653" t="s">
        <v>71</v>
      </c>
      <c r="BB91" s="653" t="s">
        <v>71</v>
      </c>
    </row>
    <row r="92" spans="2:54" s="12" customFormat="1" ht="12.75" x14ac:dyDescent="0.2">
      <c r="B92" s="653">
        <v>2023</v>
      </c>
      <c r="C92" s="653">
        <v>891780111</v>
      </c>
      <c r="D92" s="654" t="s">
        <v>68</v>
      </c>
      <c r="E92" s="655" t="s">
        <v>484</v>
      </c>
      <c r="F92" s="656" t="s">
        <v>541</v>
      </c>
      <c r="G92" s="675">
        <v>0</v>
      </c>
      <c r="H92" s="657"/>
      <c r="I92" s="657" t="s">
        <v>78</v>
      </c>
      <c r="J92" s="653" t="s">
        <v>120</v>
      </c>
      <c r="K92" s="658" t="s">
        <v>555</v>
      </c>
      <c r="L92" s="659">
        <v>19000000</v>
      </c>
      <c r="M92" s="653" t="s">
        <v>73</v>
      </c>
      <c r="N92" s="660" t="s">
        <v>116</v>
      </c>
      <c r="O92" s="658" t="s">
        <v>708</v>
      </c>
      <c r="P92" s="661">
        <v>1233889272</v>
      </c>
      <c r="Q92" s="656">
        <v>1043</v>
      </c>
      <c r="R92" s="699">
        <v>45049</v>
      </c>
      <c r="S92" s="749">
        <v>188750000</v>
      </c>
      <c r="T92" s="699">
        <v>45058</v>
      </c>
      <c r="U92" s="760">
        <v>19000000</v>
      </c>
      <c r="V92" s="657" t="s">
        <v>70</v>
      </c>
      <c r="W92" s="656">
        <v>12564670</v>
      </c>
      <c r="X92" s="665" t="s">
        <v>797</v>
      </c>
      <c r="Y92" s="660"/>
      <c r="Z92" s="666">
        <v>45058</v>
      </c>
      <c r="AA92" s="666">
        <v>45058</v>
      </c>
      <c r="AB92" s="667" t="s">
        <v>80</v>
      </c>
      <c r="AC92" s="666">
        <v>45204</v>
      </c>
      <c r="AD92" s="658">
        <f t="shared" si="5"/>
        <v>146</v>
      </c>
      <c r="AE92" s="656">
        <v>0</v>
      </c>
      <c r="AF92" s="656">
        <v>0</v>
      </c>
      <c r="AG92" s="656">
        <v>0</v>
      </c>
      <c r="AH92" s="668" t="s">
        <v>80</v>
      </c>
      <c r="AI92" s="658">
        <f t="shared" si="6"/>
        <v>0</v>
      </c>
      <c r="AJ92" s="656">
        <v>0</v>
      </c>
      <c r="AK92" s="748">
        <v>0</v>
      </c>
      <c r="AL92" s="667" t="s">
        <v>80</v>
      </c>
      <c r="AM92" s="657">
        <v>0</v>
      </c>
      <c r="AN92" s="667" t="s">
        <v>80</v>
      </c>
      <c r="AO92" s="667" t="s">
        <v>80</v>
      </c>
      <c r="AP92" s="661">
        <v>0</v>
      </c>
      <c r="AQ92" s="661">
        <f>+L92+AF92-AK92</f>
        <v>19000000</v>
      </c>
      <c r="AR92" s="657" t="s">
        <v>115</v>
      </c>
      <c r="AS92" s="656">
        <v>0</v>
      </c>
      <c r="AT92" s="669" t="s">
        <v>80</v>
      </c>
      <c r="AU92" s="670">
        <v>11400000</v>
      </c>
      <c r="AV92" s="671">
        <f t="shared" si="7"/>
        <v>7600000</v>
      </c>
      <c r="AW92" s="672">
        <f t="shared" si="8"/>
        <v>0.6</v>
      </c>
      <c r="AX92" s="673" t="s">
        <v>80</v>
      </c>
      <c r="AY92" s="657" t="s">
        <v>800</v>
      </c>
      <c r="AZ92" s="663" t="s">
        <v>852</v>
      </c>
      <c r="BA92" s="653" t="s">
        <v>71</v>
      </c>
      <c r="BB92" s="653" t="s">
        <v>71</v>
      </c>
    </row>
    <row r="93" spans="2:54" s="12" customFormat="1" ht="12.75" x14ac:dyDescent="0.2">
      <c r="B93" s="653">
        <v>2023</v>
      </c>
      <c r="C93" s="653">
        <v>891780111</v>
      </c>
      <c r="D93" s="654" t="s">
        <v>68</v>
      </c>
      <c r="E93" s="655" t="s">
        <v>485</v>
      </c>
      <c r="F93" s="656" t="s">
        <v>542</v>
      </c>
      <c r="G93" s="675">
        <v>2019000100064</v>
      </c>
      <c r="H93" s="657"/>
      <c r="I93" s="657" t="s">
        <v>78</v>
      </c>
      <c r="J93" s="653" t="s">
        <v>120</v>
      </c>
      <c r="K93" s="658" t="s">
        <v>556</v>
      </c>
      <c r="L93" s="659">
        <v>2250000</v>
      </c>
      <c r="M93" s="653" t="s">
        <v>73</v>
      </c>
      <c r="N93" s="660" t="s">
        <v>116</v>
      </c>
      <c r="O93" s="658" t="s">
        <v>709</v>
      </c>
      <c r="P93" s="661">
        <v>1192759003</v>
      </c>
      <c r="Q93" s="656">
        <v>91</v>
      </c>
      <c r="R93" s="699">
        <v>44978</v>
      </c>
      <c r="S93" s="749">
        <v>161823142</v>
      </c>
      <c r="T93" s="699">
        <v>45061</v>
      </c>
      <c r="U93" s="760">
        <v>2250000</v>
      </c>
      <c r="V93" s="657" t="s">
        <v>70</v>
      </c>
      <c r="W93" s="656">
        <v>7629414</v>
      </c>
      <c r="X93" s="665" t="s">
        <v>796</v>
      </c>
      <c r="Y93" s="660"/>
      <c r="Z93" s="666">
        <v>45061</v>
      </c>
      <c r="AA93" s="666">
        <v>45061</v>
      </c>
      <c r="AB93" s="667" t="s">
        <v>80</v>
      </c>
      <c r="AC93" s="666">
        <v>45092</v>
      </c>
      <c r="AD93" s="658">
        <f t="shared" si="5"/>
        <v>31</v>
      </c>
      <c r="AE93" s="656">
        <v>1</v>
      </c>
      <c r="AF93" s="656">
        <v>1125000</v>
      </c>
      <c r="AG93" s="656">
        <v>1</v>
      </c>
      <c r="AH93" s="668">
        <v>45107</v>
      </c>
      <c r="AI93" s="658">
        <f t="shared" si="6"/>
        <v>15</v>
      </c>
      <c r="AJ93" s="656">
        <v>0</v>
      </c>
      <c r="AK93" s="748">
        <v>0</v>
      </c>
      <c r="AL93" s="667" t="s">
        <v>80</v>
      </c>
      <c r="AM93" s="657">
        <v>0</v>
      </c>
      <c r="AN93" s="667" t="s">
        <v>80</v>
      </c>
      <c r="AO93" s="667" t="s">
        <v>80</v>
      </c>
      <c r="AP93" s="661">
        <v>0</v>
      </c>
      <c r="AQ93" s="661">
        <f>+L93+AF93-AK93</f>
        <v>3375000</v>
      </c>
      <c r="AR93" s="657" t="s">
        <v>115</v>
      </c>
      <c r="AS93" s="656">
        <v>0</v>
      </c>
      <c r="AT93" s="669" t="s">
        <v>80</v>
      </c>
      <c r="AU93" s="670">
        <v>3375000</v>
      </c>
      <c r="AV93" s="671">
        <f t="shared" si="7"/>
        <v>0</v>
      </c>
      <c r="AW93" s="672">
        <f t="shared" si="8"/>
        <v>1</v>
      </c>
      <c r="AX93" s="673" t="s">
        <v>80</v>
      </c>
      <c r="AY93" s="657" t="s">
        <v>800</v>
      </c>
      <c r="AZ93" s="663" t="s">
        <v>853</v>
      </c>
      <c r="BA93" s="653" t="s">
        <v>71</v>
      </c>
      <c r="BB93" s="653" t="s">
        <v>71</v>
      </c>
    </row>
    <row r="94" spans="2:54" s="12" customFormat="1" ht="12.75" x14ac:dyDescent="0.2">
      <c r="B94" s="653">
        <v>2023</v>
      </c>
      <c r="C94" s="653">
        <v>891780111</v>
      </c>
      <c r="D94" s="654" t="s">
        <v>68</v>
      </c>
      <c r="E94" s="655" t="s">
        <v>486</v>
      </c>
      <c r="F94" s="656" t="s">
        <v>543</v>
      </c>
      <c r="G94" s="675">
        <v>0</v>
      </c>
      <c r="H94" s="657"/>
      <c r="I94" s="657" t="s">
        <v>78</v>
      </c>
      <c r="J94" s="653" t="s">
        <v>120</v>
      </c>
      <c r="K94" s="658" t="s">
        <v>557</v>
      </c>
      <c r="L94" s="659">
        <v>12000000</v>
      </c>
      <c r="M94" s="653" t="s">
        <v>73</v>
      </c>
      <c r="N94" s="660" t="s">
        <v>116</v>
      </c>
      <c r="O94" s="658" t="s">
        <v>710</v>
      </c>
      <c r="P94" s="661">
        <v>1116668416</v>
      </c>
      <c r="Q94" s="656">
        <v>1043</v>
      </c>
      <c r="R94" s="699">
        <v>45049</v>
      </c>
      <c r="S94" s="749">
        <v>188750000</v>
      </c>
      <c r="T94" s="699">
        <v>45063</v>
      </c>
      <c r="U94" s="760">
        <v>12000000</v>
      </c>
      <c r="V94" s="657" t="s">
        <v>70</v>
      </c>
      <c r="W94" s="656">
        <v>12564670</v>
      </c>
      <c r="X94" s="665" t="s">
        <v>797</v>
      </c>
      <c r="Y94" s="660"/>
      <c r="Z94" s="666">
        <v>45063</v>
      </c>
      <c r="AA94" s="666">
        <v>45063</v>
      </c>
      <c r="AB94" s="667" t="s">
        <v>80</v>
      </c>
      <c r="AC94" s="666">
        <v>45174</v>
      </c>
      <c r="AD94" s="658">
        <f t="shared" si="5"/>
        <v>111</v>
      </c>
      <c r="AE94" s="656">
        <v>0</v>
      </c>
      <c r="AF94" s="656">
        <v>0</v>
      </c>
      <c r="AG94" s="656">
        <v>0</v>
      </c>
      <c r="AH94" s="668" t="s">
        <v>80</v>
      </c>
      <c r="AI94" s="658">
        <f t="shared" si="6"/>
        <v>0</v>
      </c>
      <c r="AJ94" s="656">
        <v>0</v>
      </c>
      <c r="AK94" s="748">
        <v>0</v>
      </c>
      <c r="AL94" s="667" t="s">
        <v>80</v>
      </c>
      <c r="AM94" s="657">
        <v>0</v>
      </c>
      <c r="AN94" s="667" t="s">
        <v>80</v>
      </c>
      <c r="AO94" s="667" t="s">
        <v>80</v>
      </c>
      <c r="AP94" s="661">
        <v>0</v>
      </c>
      <c r="AQ94" s="661">
        <f>+L94+AF94-AK94</f>
        <v>12000000</v>
      </c>
      <c r="AR94" s="657" t="s">
        <v>115</v>
      </c>
      <c r="AS94" s="656">
        <v>0</v>
      </c>
      <c r="AT94" s="669" t="s">
        <v>80</v>
      </c>
      <c r="AU94" s="670">
        <v>9000000</v>
      </c>
      <c r="AV94" s="671">
        <f t="shared" si="7"/>
        <v>3000000</v>
      </c>
      <c r="AW94" s="672">
        <f t="shared" si="8"/>
        <v>0.75</v>
      </c>
      <c r="AX94" s="673" t="s">
        <v>80</v>
      </c>
      <c r="AY94" s="657" t="s">
        <v>800</v>
      </c>
      <c r="AZ94" s="663" t="s">
        <v>854</v>
      </c>
      <c r="BA94" s="653" t="s">
        <v>71</v>
      </c>
      <c r="BB94" s="653" t="s">
        <v>71</v>
      </c>
    </row>
    <row r="95" spans="2:54" s="12" customFormat="1" ht="12.75" x14ac:dyDescent="0.2">
      <c r="B95" s="653">
        <v>2023</v>
      </c>
      <c r="C95" s="653">
        <v>891780111</v>
      </c>
      <c r="D95" s="654" t="s">
        <v>68</v>
      </c>
      <c r="E95" s="655" t="s">
        <v>487</v>
      </c>
      <c r="F95" s="656" t="s">
        <v>544</v>
      </c>
      <c r="G95" s="675">
        <v>0</v>
      </c>
      <c r="H95" s="657"/>
      <c r="I95" s="657" t="s">
        <v>78</v>
      </c>
      <c r="J95" s="653" t="s">
        <v>120</v>
      </c>
      <c r="K95" s="658" t="s">
        <v>558</v>
      </c>
      <c r="L95" s="659">
        <v>12000000</v>
      </c>
      <c r="M95" s="653" t="s">
        <v>73</v>
      </c>
      <c r="N95" s="660" t="s">
        <v>116</v>
      </c>
      <c r="O95" s="658" t="s">
        <v>711</v>
      </c>
      <c r="P95" s="661">
        <v>1022401833</v>
      </c>
      <c r="Q95" s="656">
        <v>1043</v>
      </c>
      <c r="R95" s="699">
        <v>45049</v>
      </c>
      <c r="S95" s="749">
        <v>188750000</v>
      </c>
      <c r="T95" s="699">
        <v>45063</v>
      </c>
      <c r="U95" s="760">
        <v>12000000</v>
      </c>
      <c r="V95" s="657" t="s">
        <v>70</v>
      </c>
      <c r="W95" s="656">
        <v>12564670</v>
      </c>
      <c r="X95" s="665" t="s">
        <v>797</v>
      </c>
      <c r="Y95" s="660"/>
      <c r="Z95" s="666">
        <v>45063</v>
      </c>
      <c r="AA95" s="666">
        <v>45063</v>
      </c>
      <c r="AB95" s="667" t="s">
        <v>80</v>
      </c>
      <c r="AC95" s="666">
        <v>45174</v>
      </c>
      <c r="AD95" s="658">
        <f t="shared" si="5"/>
        <v>111</v>
      </c>
      <c r="AE95" s="656">
        <v>0</v>
      </c>
      <c r="AF95" s="656">
        <v>0</v>
      </c>
      <c r="AG95" s="656">
        <v>0</v>
      </c>
      <c r="AH95" s="668" t="s">
        <v>80</v>
      </c>
      <c r="AI95" s="658">
        <f t="shared" si="6"/>
        <v>0</v>
      </c>
      <c r="AJ95" s="656">
        <v>0</v>
      </c>
      <c r="AK95" s="748">
        <v>0</v>
      </c>
      <c r="AL95" s="667" t="s">
        <v>80</v>
      </c>
      <c r="AM95" s="657">
        <v>0</v>
      </c>
      <c r="AN95" s="667" t="s">
        <v>80</v>
      </c>
      <c r="AO95" s="667" t="s">
        <v>80</v>
      </c>
      <c r="AP95" s="661">
        <v>0</v>
      </c>
      <c r="AQ95" s="661">
        <f>+L95+AF95-AK95</f>
        <v>12000000</v>
      </c>
      <c r="AR95" s="657" t="s">
        <v>115</v>
      </c>
      <c r="AS95" s="656">
        <v>0</v>
      </c>
      <c r="AT95" s="669" t="s">
        <v>80</v>
      </c>
      <c r="AU95" s="670">
        <v>9000000</v>
      </c>
      <c r="AV95" s="671">
        <f t="shared" si="7"/>
        <v>3000000</v>
      </c>
      <c r="AW95" s="672">
        <f t="shared" si="8"/>
        <v>0.75</v>
      </c>
      <c r="AX95" s="673" t="s">
        <v>80</v>
      </c>
      <c r="AY95" s="657" t="s">
        <v>800</v>
      </c>
      <c r="AZ95" s="663" t="s">
        <v>855</v>
      </c>
      <c r="BA95" s="653" t="s">
        <v>71</v>
      </c>
      <c r="BB95" s="653" t="s">
        <v>71</v>
      </c>
    </row>
    <row r="96" spans="2:54" s="12" customFormat="1" ht="12.75" x14ac:dyDescent="0.2">
      <c r="B96" s="653">
        <v>2023</v>
      </c>
      <c r="C96" s="653">
        <v>891780111</v>
      </c>
      <c r="D96" s="654" t="s">
        <v>68</v>
      </c>
      <c r="E96" s="655" t="s">
        <v>488</v>
      </c>
      <c r="F96" s="656" t="s">
        <v>545</v>
      </c>
      <c r="G96" s="675">
        <v>2019000100064</v>
      </c>
      <c r="H96" s="657"/>
      <c r="I96" s="657" t="s">
        <v>78</v>
      </c>
      <c r="J96" s="653" t="s">
        <v>120</v>
      </c>
      <c r="K96" s="658" t="s">
        <v>559</v>
      </c>
      <c r="L96" s="659">
        <v>11046000</v>
      </c>
      <c r="M96" s="653" t="s">
        <v>73</v>
      </c>
      <c r="N96" s="660" t="s">
        <v>116</v>
      </c>
      <c r="O96" s="658" t="s">
        <v>712</v>
      </c>
      <c r="P96" s="661">
        <v>84455146</v>
      </c>
      <c r="Q96" s="656">
        <v>91</v>
      </c>
      <c r="R96" s="699">
        <v>44978</v>
      </c>
      <c r="S96" s="749">
        <v>161823142</v>
      </c>
      <c r="T96" s="699">
        <v>45064</v>
      </c>
      <c r="U96" s="760">
        <v>11046000</v>
      </c>
      <c r="V96" s="657" t="s">
        <v>70</v>
      </c>
      <c r="W96" s="656">
        <v>55313591</v>
      </c>
      <c r="X96" s="665" t="s">
        <v>798</v>
      </c>
      <c r="Y96" s="660"/>
      <c r="Z96" s="666">
        <v>45064</v>
      </c>
      <c r="AA96" s="666">
        <v>45064</v>
      </c>
      <c r="AB96" s="667" t="s">
        <v>80</v>
      </c>
      <c r="AC96" s="666">
        <v>45126</v>
      </c>
      <c r="AD96" s="658">
        <f t="shared" si="5"/>
        <v>62</v>
      </c>
      <c r="AE96" s="656">
        <v>0</v>
      </c>
      <c r="AF96" s="656">
        <v>0</v>
      </c>
      <c r="AG96" s="656">
        <v>0</v>
      </c>
      <c r="AH96" s="668" t="s">
        <v>80</v>
      </c>
      <c r="AI96" s="658">
        <f t="shared" si="6"/>
        <v>0</v>
      </c>
      <c r="AJ96" s="656">
        <v>0</v>
      </c>
      <c r="AK96" s="748">
        <v>0</v>
      </c>
      <c r="AL96" s="667" t="s">
        <v>80</v>
      </c>
      <c r="AM96" s="657">
        <v>0</v>
      </c>
      <c r="AN96" s="667" t="s">
        <v>80</v>
      </c>
      <c r="AO96" s="667" t="s">
        <v>80</v>
      </c>
      <c r="AP96" s="661">
        <v>0</v>
      </c>
      <c r="AQ96" s="661">
        <f>+L96+AF96-AK96</f>
        <v>11046000</v>
      </c>
      <c r="AR96" s="657" t="s">
        <v>115</v>
      </c>
      <c r="AS96" s="656">
        <v>0</v>
      </c>
      <c r="AT96" s="669" t="s">
        <v>80</v>
      </c>
      <c r="AU96" s="670">
        <v>11046000</v>
      </c>
      <c r="AV96" s="671">
        <f t="shared" si="7"/>
        <v>0</v>
      </c>
      <c r="AW96" s="672">
        <f t="shared" si="8"/>
        <v>1</v>
      </c>
      <c r="AX96" s="673" t="s">
        <v>80</v>
      </c>
      <c r="AY96" s="657" t="s">
        <v>800</v>
      </c>
      <c r="AZ96" s="663" t="s">
        <v>856</v>
      </c>
      <c r="BA96" s="653" t="s">
        <v>71</v>
      </c>
      <c r="BB96" s="653" t="s">
        <v>71</v>
      </c>
    </row>
    <row r="97" spans="2:54" s="12" customFormat="1" ht="12.75" x14ac:dyDescent="0.2">
      <c r="B97" s="653">
        <v>2023</v>
      </c>
      <c r="C97" s="653">
        <v>891780111</v>
      </c>
      <c r="D97" s="654" t="s">
        <v>68</v>
      </c>
      <c r="E97" s="655" t="s">
        <v>489</v>
      </c>
      <c r="F97" s="656" t="s">
        <v>546</v>
      </c>
      <c r="G97" s="675">
        <v>2020000100768</v>
      </c>
      <c r="H97" s="657"/>
      <c r="I97" s="657" t="s">
        <v>78</v>
      </c>
      <c r="J97" s="653" t="s">
        <v>120</v>
      </c>
      <c r="K97" s="658" t="s">
        <v>560</v>
      </c>
      <c r="L97" s="659">
        <v>3255387</v>
      </c>
      <c r="M97" s="653" t="s">
        <v>73</v>
      </c>
      <c r="N97" s="660" t="s">
        <v>116</v>
      </c>
      <c r="O97" s="658" t="s">
        <v>713</v>
      </c>
      <c r="P97" s="661">
        <v>1081826908</v>
      </c>
      <c r="Q97" s="656">
        <v>114</v>
      </c>
      <c r="R97" s="699">
        <v>44979</v>
      </c>
      <c r="S97" s="749">
        <v>157873725</v>
      </c>
      <c r="T97" s="699">
        <v>45065</v>
      </c>
      <c r="U97" s="760">
        <v>3255387</v>
      </c>
      <c r="V97" s="657" t="s">
        <v>70</v>
      </c>
      <c r="W97" s="656">
        <v>8746547</v>
      </c>
      <c r="X97" s="665" t="s">
        <v>792</v>
      </c>
      <c r="Y97" s="660"/>
      <c r="Z97" s="666">
        <v>45064</v>
      </c>
      <c r="AA97" s="666">
        <v>45065</v>
      </c>
      <c r="AB97" s="667" t="s">
        <v>80</v>
      </c>
      <c r="AC97" s="666">
        <v>45091</v>
      </c>
      <c r="AD97" s="658">
        <f t="shared" si="5"/>
        <v>26</v>
      </c>
      <c r="AE97" s="656">
        <v>0</v>
      </c>
      <c r="AF97" s="656">
        <v>0</v>
      </c>
      <c r="AG97" s="656">
        <v>0</v>
      </c>
      <c r="AH97" s="668" t="s">
        <v>80</v>
      </c>
      <c r="AI97" s="658">
        <f t="shared" si="6"/>
        <v>0</v>
      </c>
      <c r="AJ97" s="656">
        <v>0</v>
      </c>
      <c r="AK97" s="748">
        <v>0</v>
      </c>
      <c r="AL97" s="667" t="s">
        <v>80</v>
      </c>
      <c r="AM97" s="657">
        <v>0</v>
      </c>
      <c r="AN97" s="667" t="s">
        <v>80</v>
      </c>
      <c r="AO97" s="667" t="s">
        <v>80</v>
      </c>
      <c r="AP97" s="661">
        <v>0</v>
      </c>
      <c r="AQ97" s="661">
        <f>+L97+AF97-AK97</f>
        <v>3255387</v>
      </c>
      <c r="AR97" s="657" t="s">
        <v>115</v>
      </c>
      <c r="AS97" s="656">
        <v>0</v>
      </c>
      <c r="AT97" s="669" t="s">
        <v>80</v>
      </c>
      <c r="AU97" s="670">
        <v>3255387</v>
      </c>
      <c r="AV97" s="671">
        <f t="shared" si="7"/>
        <v>0</v>
      </c>
      <c r="AW97" s="672">
        <f t="shared" si="8"/>
        <v>1</v>
      </c>
      <c r="AX97" s="673" t="s">
        <v>80</v>
      </c>
      <c r="AY97" s="657" t="s">
        <v>800</v>
      </c>
      <c r="AZ97" s="663" t="s">
        <v>857</v>
      </c>
      <c r="BA97" s="653" t="s">
        <v>71</v>
      </c>
      <c r="BB97" s="653" t="s">
        <v>71</v>
      </c>
    </row>
    <row r="98" spans="2:54" s="167" customFormat="1" ht="25.5" x14ac:dyDescent="0.25">
      <c r="B98" s="653">
        <v>2023</v>
      </c>
      <c r="C98" s="653">
        <v>891780111</v>
      </c>
      <c r="D98" s="654" t="s">
        <v>68</v>
      </c>
      <c r="E98" s="682" t="s">
        <v>283</v>
      </c>
      <c r="F98" s="654" t="s">
        <v>284</v>
      </c>
      <c r="G98" s="676">
        <v>2020000100768</v>
      </c>
      <c r="H98" s="653"/>
      <c r="I98" s="653" t="s">
        <v>78</v>
      </c>
      <c r="J98" s="653" t="s">
        <v>120</v>
      </c>
      <c r="K98" s="692" t="s">
        <v>561</v>
      </c>
      <c r="L98" s="746">
        <v>31018302</v>
      </c>
      <c r="M98" s="653" t="s">
        <v>73</v>
      </c>
      <c r="N98" s="665" t="s">
        <v>116</v>
      </c>
      <c r="O98" s="692" t="s">
        <v>714</v>
      </c>
      <c r="P98" s="683">
        <v>900815934</v>
      </c>
      <c r="Q98" s="751" t="s">
        <v>775</v>
      </c>
      <c r="R98" s="754" t="s">
        <v>776</v>
      </c>
      <c r="S98" s="747" t="s">
        <v>777</v>
      </c>
      <c r="T98" s="699">
        <v>45069</v>
      </c>
      <c r="U98" s="691">
        <v>31018302</v>
      </c>
      <c r="V98" s="653" t="s">
        <v>70</v>
      </c>
      <c r="W98" s="654">
        <v>8746547</v>
      </c>
      <c r="X98" s="665" t="s">
        <v>792</v>
      </c>
      <c r="Y98" s="665"/>
      <c r="Z98" s="685">
        <v>45069</v>
      </c>
      <c r="AA98" s="685">
        <v>45069</v>
      </c>
      <c r="AB98" s="667" t="s">
        <v>80</v>
      </c>
      <c r="AC98" s="685">
        <v>45084</v>
      </c>
      <c r="AD98" s="692">
        <f t="shared" si="5"/>
        <v>15</v>
      </c>
      <c r="AE98" s="654">
        <v>0</v>
      </c>
      <c r="AF98" s="654">
        <v>0</v>
      </c>
      <c r="AG98" s="654">
        <v>1</v>
      </c>
      <c r="AH98" s="668">
        <v>45107</v>
      </c>
      <c r="AI98" s="692">
        <f t="shared" si="6"/>
        <v>23</v>
      </c>
      <c r="AJ98" s="654">
        <v>0</v>
      </c>
      <c r="AK98" s="694">
        <v>0</v>
      </c>
      <c r="AL98" s="667" t="s">
        <v>80</v>
      </c>
      <c r="AM98" s="653">
        <v>0</v>
      </c>
      <c r="AN98" s="667" t="s">
        <v>80</v>
      </c>
      <c r="AO98" s="667" t="s">
        <v>80</v>
      </c>
      <c r="AP98" s="683">
        <v>0</v>
      </c>
      <c r="AQ98" s="683">
        <f>+L98+AF98-AK98</f>
        <v>31018302</v>
      </c>
      <c r="AR98" s="653" t="s">
        <v>115</v>
      </c>
      <c r="AS98" s="654">
        <v>0</v>
      </c>
      <c r="AT98" s="669" t="s">
        <v>80</v>
      </c>
      <c r="AU98" s="670">
        <v>31018302</v>
      </c>
      <c r="AV98" s="671">
        <f t="shared" si="7"/>
        <v>0</v>
      </c>
      <c r="AW98" s="672">
        <f t="shared" si="8"/>
        <v>1</v>
      </c>
      <c r="AX98" s="673" t="s">
        <v>80</v>
      </c>
      <c r="AY98" s="653" t="s">
        <v>800</v>
      </c>
      <c r="AZ98" s="690" t="s">
        <v>858</v>
      </c>
      <c r="BA98" s="653" t="s">
        <v>71</v>
      </c>
      <c r="BB98" s="653" t="s">
        <v>117</v>
      </c>
    </row>
    <row r="99" spans="2:54" s="12" customFormat="1" ht="12.75" x14ac:dyDescent="0.2">
      <c r="B99" s="653">
        <v>2023</v>
      </c>
      <c r="C99" s="653">
        <v>891780111</v>
      </c>
      <c r="D99" s="654" t="s">
        <v>68</v>
      </c>
      <c r="E99" s="655" t="s">
        <v>285</v>
      </c>
      <c r="F99" s="656" t="s">
        <v>286</v>
      </c>
      <c r="G99" s="675">
        <v>0</v>
      </c>
      <c r="H99" s="657"/>
      <c r="I99" s="657" t="s">
        <v>78</v>
      </c>
      <c r="J99" s="653" t="s">
        <v>120</v>
      </c>
      <c r="K99" s="658" t="s">
        <v>562</v>
      </c>
      <c r="L99" s="659">
        <v>12000000</v>
      </c>
      <c r="M99" s="653" t="s">
        <v>73</v>
      </c>
      <c r="N99" s="660" t="s">
        <v>116</v>
      </c>
      <c r="O99" s="658" t="s">
        <v>715</v>
      </c>
      <c r="P99" s="661">
        <v>1079263421</v>
      </c>
      <c r="Q99" s="656">
        <v>1043</v>
      </c>
      <c r="R99" s="699">
        <v>45049</v>
      </c>
      <c r="S99" s="749">
        <v>188750000</v>
      </c>
      <c r="T99" s="699">
        <v>45070</v>
      </c>
      <c r="U99" s="760">
        <v>12000000</v>
      </c>
      <c r="V99" s="657" t="s">
        <v>70</v>
      </c>
      <c r="W99" s="656">
        <v>12564670</v>
      </c>
      <c r="X99" s="665" t="s">
        <v>797</v>
      </c>
      <c r="Y99" s="660"/>
      <c r="Z99" s="666">
        <v>45070</v>
      </c>
      <c r="AA99" s="666">
        <v>45070</v>
      </c>
      <c r="AB99" s="667" t="s">
        <v>80</v>
      </c>
      <c r="AC99" s="666">
        <v>45174</v>
      </c>
      <c r="AD99" s="658">
        <f t="shared" si="5"/>
        <v>104</v>
      </c>
      <c r="AE99" s="656">
        <v>0</v>
      </c>
      <c r="AF99" s="656">
        <v>0</v>
      </c>
      <c r="AG99" s="656">
        <v>0</v>
      </c>
      <c r="AH99" s="668" t="s">
        <v>80</v>
      </c>
      <c r="AI99" s="658">
        <f t="shared" si="6"/>
        <v>0</v>
      </c>
      <c r="AJ99" s="656">
        <v>0</v>
      </c>
      <c r="AK99" s="748">
        <v>0</v>
      </c>
      <c r="AL99" s="667" t="s">
        <v>80</v>
      </c>
      <c r="AM99" s="657">
        <v>0</v>
      </c>
      <c r="AN99" s="667" t="s">
        <v>80</v>
      </c>
      <c r="AO99" s="667" t="s">
        <v>80</v>
      </c>
      <c r="AP99" s="661">
        <v>0</v>
      </c>
      <c r="AQ99" s="661">
        <f>+L99+AF99-AK99</f>
        <v>12000000</v>
      </c>
      <c r="AR99" s="657" t="s">
        <v>115</v>
      </c>
      <c r="AS99" s="656">
        <v>0</v>
      </c>
      <c r="AT99" s="669" t="s">
        <v>80</v>
      </c>
      <c r="AU99" s="670">
        <v>9000000</v>
      </c>
      <c r="AV99" s="671">
        <f t="shared" si="7"/>
        <v>3000000</v>
      </c>
      <c r="AW99" s="672">
        <f t="shared" si="8"/>
        <v>0.75</v>
      </c>
      <c r="AX99" s="673" t="s">
        <v>80</v>
      </c>
      <c r="AY99" s="657" t="s">
        <v>800</v>
      </c>
      <c r="AZ99" s="663" t="s">
        <v>859</v>
      </c>
      <c r="BA99" s="653" t="s">
        <v>71</v>
      </c>
      <c r="BB99" s="653" t="s">
        <v>71</v>
      </c>
    </row>
    <row r="100" spans="2:54" s="12" customFormat="1" ht="12.75" x14ac:dyDescent="0.2">
      <c r="B100" s="653">
        <v>2023</v>
      </c>
      <c r="C100" s="653">
        <v>891780111</v>
      </c>
      <c r="D100" s="654" t="s">
        <v>68</v>
      </c>
      <c r="E100" s="655" t="s">
        <v>287</v>
      </c>
      <c r="F100" s="656" t="s">
        <v>288</v>
      </c>
      <c r="G100" s="675">
        <v>0</v>
      </c>
      <c r="H100" s="657"/>
      <c r="I100" s="657" t="s">
        <v>78</v>
      </c>
      <c r="J100" s="653" t="s">
        <v>120</v>
      </c>
      <c r="K100" s="658" t="s">
        <v>563</v>
      </c>
      <c r="L100" s="659">
        <v>12000000</v>
      </c>
      <c r="M100" s="653" t="s">
        <v>73</v>
      </c>
      <c r="N100" s="660" t="s">
        <v>116</v>
      </c>
      <c r="O100" s="658" t="s">
        <v>716</v>
      </c>
      <c r="P100" s="661">
        <v>35428989</v>
      </c>
      <c r="Q100" s="656">
        <v>1043</v>
      </c>
      <c r="R100" s="699">
        <v>45049</v>
      </c>
      <c r="S100" s="749">
        <v>188750000</v>
      </c>
      <c r="T100" s="699">
        <v>45070</v>
      </c>
      <c r="U100" s="760">
        <v>12000000</v>
      </c>
      <c r="V100" s="657" t="s">
        <v>70</v>
      </c>
      <c r="W100" s="656">
        <v>12564670</v>
      </c>
      <c r="X100" s="665" t="s">
        <v>797</v>
      </c>
      <c r="Y100" s="660"/>
      <c r="Z100" s="666">
        <v>45070</v>
      </c>
      <c r="AA100" s="666">
        <v>45070</v>
      </c>
      <c r="AB100" s="667" t="s">
        <v>80</v>
      </c>
      <c r="AC100" s="666">
        <v>45174</v>
      </c>
      <c r="AD100" s="658">
        <f t="shared" si="5"/>
        <v>104</v>
      </c>
      <c r="AE100" s="656">
        <v>0</v>
      </c>
      <c r="AF100" s="656">
        <v>0</v>
      </c>
      <c r="AG100" s="656">
        <v>0</v>
      </c>
      <c r="AH100" s="668" t="s">
        <v>80</v>
      </c>
      <c r="AI100" s="658">
        <f t="shared" si="6"/>
        <v>0</v>
      </c>
      <c r="AJ100" s="656">
        <v>0</v>
      </c>
      <c r="AK100" s="748">
        <v>0</v>
      </c>
      <c r="AL100" s="667" t="s">
        <v>80</v>
      </c>
      <c r="AM100" s="657">
        <v>0</v>
      </c>
      <c r="AN100" s="667" t="s">
        <v>80</v>
      </c>
      <c r="AO100" s="667" t="s">
        <v>80</v>
      </c>
      <c r="AP100" s="661">
        <v>0</v>
      </c>
      <c r="AQ100" s="661">
        <f>+L100+AF100-AK100</f>
        <v>12000000</v>
      </c>
      <c r="AR100" s="657" t="s">
        <v>115</v>
      </c>
      <c r="AS100" s="656">
        <v>0</v>
      </c>
      <c r="AT100" s="669" t="s">
        <v>80</v>
      </c>
      <c r="AU100" s="670">
        <v>6000000</v>
      </c>
      <c r="AV100" s="671">
        <f t="shared" si="7"/>
        <v>6000000</v>
      </c>
      <c r="AW100" s="672">
        <f t="shared" si="8"/>
        <v>0.5</v>
      </c>
      <c r="AX100" s="673" t="s">
        <v>80</v>
      </c>
      <c r="AY100" s="657" t="s">
        <v>800</v>
      </c>
      <c r="AZ100" s="663" t="s">
        <v>860</v>
      </c>
      <c r="BA100" s="653" t="s">
        <v>71</v>
      </c>
      <c r="BB100" s="653" t="s">
        <v>71</v>
      </c>
    </row>
    <row r="101" spans="2:54" s="12" customFormat="1" ht="12.75" x14ac:dyDescent="0.2">
      <c r="B101" s="653">
        <v>2023</v>
      </c>
      <c r="C101" s="653">
        <v>891780111</v>
      </c>
      <c r="D101" s="654" t="s">
        <v>68</v>
      </c>
      <c r="E101" s="655" t="s">
        <v>289</v>
      </c>
      <c r="F101" s="656" t="s">
        <v>290</v>
      </c>
      <c r="G101" s="675">
        <v>0</v>
      </c>
      <c r="H101" s="657"/>
      <c r="I101" s="657" t="s">
        <v>78</v>
      </c>
      <c r="J101" s="653" t="s">
        <v>120</v>
      </c>
      <c r="K101" s="658" t="s">
        <v>564</v>
      </c>
      <c r="L101" s="659">
        <v>310000000</v>
      </c>
      <c r="M101" s="653" t="s">
        <v>73</v>
      </c>
      <c r="N101" s="660" t="s">
        <v>116</v>
      </c>
      <c r="O101" s="658" t="s">
        <v>717</v>
      </c>
      <c r="P101" s="661">
        <v>900497186</v>
      </c>
      <c r="Q101" s="656">
        <v>1069</v>
      </c>
      <c r="R101" s="699">
        <v>45051</v>
      </c>
      <c r="S101" s="749">
        <v>2415200000</v>
      </c>
      <c r="T101" s="699">
        <v>45072</v>
      </c>
      <c r="U101" s="760">
        <v>310000000</v>
      </c>
      <c r="V101" s="657" t="s">
        <v>70</v>
      </c>
      <c r="W101" s="656">
        <v>12564670</v>
      </c>
      <c r="X101" s="665" t="s">
        <v>797</v>
      </c>
      <c r="Y101" s="660"/>
      <c r="Z101" s="666">
        <v>45072</v>
      </c>
      <c r="AA101" s="666">
        <v>45072</v>
      </c>
      <c r="AB101" s="667" t="s">
        <v>80</v>
      </c>
      <c r="AC101" s="666">
        <v>45195</v>
      </c>
      <c r="AD101" s="658">
        <f t="shared" si="5"/>
        <v>123</v>
      </c>
      <c r="AE101" s="656">
        <v>0</v>
      </c>
      <c r="AF101" s="656">
        <v>0</v>
      </c>
      <c r="AG101" s="656">
        <v>0</v>
      </c>
      <c r="AH101" s="668" t="s">
        <v>80</v>
      </c>
      <c r="AI101" s="658">
        <f t="shared" si="6"/>
        <v>0</v>
      </c>
      <c r="AJ101" s="656">
        <v>0</v>
      </c>
      <c r="AK101" s="748">
        <v>0</v>
      </c>
      <c r="AL101" s="667" t="s">
        <v>80</v>
      </c>
      <c r="AM101" s="657">
        <v>0</v>
      </c>
      <c r="AN101" s="667" t="s">
        <v>80</v>
      </c>
      <c r="AO101" s="667" t="s">
        <v>80</v>
      </c>
      <c r="AP101" s="661">
        <v>0</v>
      </c>
      <c r="AQ101" s="661">
        <f>+L101+AF101-AK101</f>
        <v>310000000</v>
      </c>
      <c r="AR101" s="657" t="s">
        <v>115</v>
      </c>
      <c r="AS101" s="656">
        <v>0</v>
      </c>
      <c r="AT101" s="669" t="s">
        <v>80</v>
      </c>
      <c r="AU101" s="670">
        <v>46000000</v>
      </c>
      <c r="AV101" s="671">
        <f t="shared" si="7"/>
        <v>264000000</v>
      </c>
      <c r="AW101" s="672">
        <f t="shared" si="8"/>
        <v>0.14838709677419354</v>
      </c>
      <c r="AX101" s="673" t="s">
        <v>80</v>
      </c>
      <c r="AY101" s="657" t="s">
        <v>800</v>
      </c>
      <c r="AZ101" s="663" t="s">
        <v>861</v>
      </c>
      <c r="BA101" s="653" t="s">
        <v>71</v>
      </c>
      <c r="BB101" s="653" t="s">
        <v>117</v>
      </c>
    </row>
    <row r="102" spans="2:54" s="12" customFormat="1" ht="12.75" x14ac:dyDescent="0.2">
      <c r="B102" s="653">
        <v>2023</v>
      </c>
      <c r="C102" s="653">
        <v>891780111</v>
      </c>
      <c r="D102" s="654" t="s">
        <v>68</v>
      </c>
      <c r="E102" s="655" t="s">
        <v>291</v>
      </c>
      <c r="F102" s="656" t="s">
        <v>292</v>
      </c>
      <c r="G102" s="675">
        <v>2019000100064</v>
      </c>
      <c r="H102" s="657"/>
      <c r="I102" s="657" t="s">
        <v>78</v>
      </c>
      <c r="J102" s="653" t="s">
        <v>120</v>
      </c>
      <c r="K102" s="658" t="s">
        <v>565</v>
      </c>
      <c r="L102" s="659">
        <v>9993788</v>
      </c>
      <c r="M102" s="653" t="s">
        <v>73</v>
      </c>
      <c r="N102" s="660" t="s">
        <v>116</v>
      </c>
      <c r="O102" s="658" t="s">
        <v>718</v>
      </c>
      <c r="P102" s="661">
        <v>1082886506</v>
      </c>
      <c r="Q102" s="656">
        <v>91</v>
      </c>
      <c r="R102" s="699">
        <v>44978</v>
      </c>
      <c r="S102" s="749">
        <v>161823142</v>
      </c>
      <c r="T102" s="699">
        <v>45076</v>
      </c>
      <c r="U102" s="760">
        <v>9993788</v>
      </c>
      <c r="V102" s="657" t="s">
        <v>70</v>
      </c>
      <c r="W102" s="656">
        <v>55313591</v>
      </c>
      <c r="X102" s="665" t="s">
        <v>798</v>
      </c>
      <c r="Y102" s="660"/>
      <c r="Z102" s="666">
        <v>45076</v>
      </c>
      <c r="AA102" s="666">
        <v>45076</v>
      </c>
      <c r="AB102" s="667" t="s">
        <v>80</v>
      </c>
      <c r="AC102" s="666">
        <v>45174</v>
      </c>
      <c r="AD102" s="658">
        <f t="shared" si="5"/>
        <v>98</v>
      </c>
      <c r="AE102" s="656">
        <v>0</v>
      </c>
      <c r="AF102" s="656">
        <v>0</v>
      </c>
      <c r="AG102" s="656">
        <v>0</v>
      </c>
      <c r="AH102" s="668" t="s">
        <v>80</v>
      </c>
      <c r="AI102" s="658">
        <f t="shared" si="6"/>
        <v>0</v>
      </c>
      <c r="AJ102" s="656">
        <v>0</v>
      </c>
      <c r="AK102" s="748">
        <v>0</v>
      </c>
      <c r="AL102" s="667" t="s">
        <v>80</v>
      </c>
      <c r="AM102" s="657">
        <v>0</v>
      </c>
      <c r="AN102" s="667" t="s">
        <v>80</v>
      </c>
      <c r="AO102" s="667" t="s">
        <v>80</v>
      </c>
      <c r="AP102" s="661">
        <v>0</v>
      </c>
      <c r="AQ102" s="661">
        <f>+L102+AF102-AK102</f>
        <v>9993788</v>
      </c>
      <c r="AR102" s="657" t="s">
        <v>115</v>
      </c>
      <c r="AS102" s="656">
        <v>0</v>
      </c>
      <c r="AT102" s="669" t="s">
        <v>80</v>
      </c>
      <c r="AU102" s="670">
        <v>9993788</v>
      </c>
      <c r="AV102" s="671">
        <f t="shared" si="7"/>
        <v>0</v>
      </c>
      <c r="AW102" s="672">
        <f t="shared" si="8"/>
        <v>1</v>
      </c>
      <c r="AX102" s="673" t="s">
        <v>80</v>
      </c>
      <c r="AY102" s="657" t="s">
        <v>800</v>
      </c>
      <c r="AZ102" s="663" t="s">
        <v>862</v>
      </c>
      <c r="BA102" s="653" t="s">
        <v>71</v>
      </c>
      <c r="BB102" s="653" t="s">
        <v>71</v>
      </c>
    </row>
    <row r="103" spans="2:54" s="12" customFormat="1" ht="12.75" x14ac:dyDescent="0.2">
      <c r="B103" s="653">
        <v>2023</v>
      </c>
      <c r="C103" s="653">
        <v>891780111</v>
      </c>
      <c r="D103" s="654" t="s">
        <v>68</v>
      </c>
      <c r="E103" s="655" t="s">
        <v>293</v>
      </c>
      <c r="F103" s="656" t="s">
        <v>294</v>
      </c>
      <c r="G103" s="675">
        <v>2019000100064</v>
      </c>
      <c r="H103" s="657"/>
      <c r="I103" s="657" t="s">
        <v>78</v>
      </c>
      <c r="J103" s="653" t="s">
        <v>120</v>
      </c>
      <c r="K103" s="658" t="s">
        <v>566</v>
      </c>
      <c r="L103" s="659">
        <v>9900000</v>
      </c>
      <c r="M103" s="653" t="s">
        <v>73</v>
      </c>
      <c r="N103" s="660" t="s">
        <v>116</v>
      </c>
      <c r="O103" s="658" t="s">
        <v>719</v>
      </c>
      <c r="P103" s="661">
        <v>1112967100</v>
      </c>
      <c r="Q103" s="656">
        <v>91</v>
      </c>
      <c r="R103" s="699">
        <v>44978</v>
      </c>
      <c r="S103" s="749">
        <v>161823142</v>
      </c>
      <c r="T103" s="699">
        <v>45076</v>
      </c>
      <c r="U103" s="760">
        <v>9900000</v>
      </c>
      <c r="V103" s="657" t="s">
        <v>70</v>
      </c>
      <c r="W103" s="656">
        <v>7629414</v>
      </c>
      <c r="X103" s="665" t="s">
        <v>796</v>
      </c>
      <c r="Y103" s="660"/>
      <c r="Z103" s="666">
        <v>45076</v>
      </c>
      <c r="AA103" s="666">
        <v>45076</v>
      </c>
      <c r="AB103" s="667" t="s">
        <v>80</v>
      </c>
      <c r="AC103" s="666">
        <v>45174</v>
      </c>
      <c r="AD103" s="658">
        <f t="shared" si="5"/>
        <v>98</v>
      </c>
      <c r="AE103" s="656">
        <v>0</v>
      </c>
      <c r="AF103" s="656">
        <v>0</v>
      </c>
      <c r="AG103" s="656">
        <v>0</v>
      </c>
      <c r="AH103" s="668" t="s">
        <v>80</v>
      </c>
      <c r="AI103" s="658">
        <f t="shared" si="6"/>
        <v>0</v>
      </c>
      <c r="AJ103" s="656">
        <v>0</v>
      </c>
      <c r="AK103" s="748">
        <v>0</v>
      </c>
      <c r="AL103" s="667" t="s">
        <v>80</v>
      </c>
      <c r="AM103" s="657">
        <v>0</v>
      </c>
      <c r="AN103" s="667" t="s">
        <v>80</v>
      </c>
      <c r="AO103" s="667" t="s">
        <v>80</v>
      </c>
      <c r="AP103" s="661">
        <v>0</v>
      </c>
      <c r="AQ103" s="661">
        <f>+L103+AF103-AK103</f>
        <v>9900000</v>
      </c>
      <c r="AR103" s="657" t="s">
        <v>115</v>
      </c>
      <c r="AS103" s="656">
        <v>0</v>
      </c>
      <c r="AT103" s="669" t="s">
        <v>80</v>
      </c>
      <c r="AU103" s="670">
        <v>9900000</v>
      </c>
      <c r="AV103" s="671">
        <f t="shared" si="7"/>
        <v>0</v>
      </c>
      <c r="AW103" s="672">
        <f t="shared" si="8"/>
        <v>1</v>
      </c>
      <c r="AX103" s="673" t="s">
        <v>80</v>
      </c>
      <c r="AY103" s="657" t="s">
        <v>800</v>
      </c>
      <c r="AZ103" s="663" t="s">
        <v>863</v>
      </c>
      <c r="BA103" s="653" t="s">
        <v>71</v>
      </c>
      <c r="BB103" s="653" t="s">
        <v>71</v>
      </c>
    </row>
    <row r="104" spans="2:54" s="12" customFormat="1" ht="12.75" x14ac:dyDescent="0.2">
      <c r="B104" s="653">
        <v>2023</v>
      </c>
      <c r="C104" s="653">
        <v>891780111</v>
      </c>
      <c r="D104" s="654" t="s">
        <v>68</v>
      </c>
      <c r="E104" s="655" t="s">
        <v>295</v>
      </c>
      <c r="F104" s="656" t="s">
        <v>296</v>
      </c>
      <c r="G104" s="675">
        <v>0</v>
      </c>
      <c r="H104" s="657"/>
      <c r="I104" s="657" t="s">
        <v>78</v>
      </c>
      <c r="J104" s="653" t="s">
        <v>120</v>
      </c>
      <c r="K104" s="658" t="s">
        <v>567</v>
      </c>
      <c r="L104" s="659">
        <v>222378033</v>
      </c>
      <c r="M104" s="653" t="s">
        <v>73</v>
      </c>
      <c r="N104" s="660" t="s">
        <v>116</v>
      </c>
      <c r="O104" s="658" t="s">
        <v>720</v>
      </c>
      <c r="P104" s="661">
        <v>900620828</v>
      </c>
      <c r="Q104" s="656">
        <v>1069</v>
      </c>
      <c r="R104" s="699">
        <v>45051</v>
      </c>
      <c r="S104" s="749">
        <v>2415200000</v>
      </c>
      <c r="T104" s="699">
        <v>45078</v>
      </c>
      <c r="U104" s="760">
        <v>222378033</v>
      </c>
      <c r="V104" s="657" t="s">
        <v>70</v>
      </c>
      <c r="W104" s="656">
        <v>12564670</v>
      </c>
      <c r="X104" s="665" t="s">
        <v>797</v>
      </c>
      <c r="Y104" s="660"/>
      <c r="Z104" s="666">
        <v>45077</v>
      </c>
      <c r="AA104" s="666">
        <v>45082</v>
      </c>
      <c r="AB104" s="667">
        <v>45082</v>
      </c>
      <c r="AC104" s="666">
        <v>45112</v>
      </c>
      <c r="AD104" s="658">
        <f t="shared" si="5"/>
        <v>30</v>
      </c>
      <c r="AE104" s="656">
        <v>0</v>
      </c>
      <c r="AF104" s="656">
        <v>0</v>
      </c>
      <c r="AG104" s="656">
        <v>0</v>
      </c>
      <c r="AH104" s="668" t="s">
        <v>80</v>
      </c>
      <c r="AI104" s="658">
        <f t="shared" si="6"/>
        <v>0</v>
      </c>
      <c r="AJ104" s="656">
        <v>0</v>
      </c>
      <c r="AK104" s="748">
        <v>0</v>
      </c>
      <c r="AL104" s="667" t="s">
        <v>80</v>
      </c>
      <c r="AM104" s="657">
        <v>0</v>
      </c>
      <c r="AN104" s="667" t="s">
        <v>80</v>
      </c>
      <c r="AO104" s="667" t="s">
        <v>80</v>
      </c>
      <c r="AP104" s="661">
        <v>0</v>
      </c>
      <c r="AQ104" s="661">
        <f>+L104+AF104-AK104</f>
        <v>222378033</v>
      </c>
      <c r="AR104" s="657" t="s">
        <v>115</v>
      </c>
      <c r="AS104" s="656">
        <v>0</v>
      </c>
      <c r="AT104" s="669" t="s">
        <v>80</v>
      </c>
      <c r="AU104" s="670">
        <v>97565948.989999995</v>
      </c>
      <c r="AV104" s="671">
        <f t="shared" si="7"/>
        <v>124812084.01000001</v>
      </c>
      <c r="AW104" s="672">
        <f t="shared" si="8"/>
        <v>0.43873914915867607</v>
      </c>
      <c r="AX104" s="673" t="s">
        <v>80</v>
      </c>
      <c r="AY104" s="657" t="s">
        <v>800</v>
      </c>
      <c r="AZ104" s="663" t="s">
        <v>864</v>
      </c>
      <c r="BA104" s="653" t="s">
        <v>71</v>
      </c>
      <c r="BB104" s="653" t="s">
        <v>117</v>
      </c>
    </row>
    <row r="105" spans="2:54" s="12" customFormat="1" ht="12.75" x14ac:dyDescent="0.2">
      <c r="B105" s="653">
        <v>2023</v>
      </c>
      <c r="C105" s="653">
        <v>891780111</v>
      </c>
      <c r="D105" s="654" t="s">
        <v>68</v>
      </c>
      <c r="E105" s="655" t="s">
        <v>297</v>
      </c>
      <c r="F105" s="656" t="s">
        <v>298</v>
      </c>
      <c r="G105" s="675">
        <v>2019000100064</v>
      </c>
      <c r="H105" s="657"/>
      <c r="I105" s="657" t="s">
        <v>78</v>
      </c>
      <c r="J105" s="653" t="s">
        <v>120</v>
      </c>
      <c r="K105" s="658" t="s">
        <v>590</v>
      </c>
      <c r="L105" s="659">
        <v>35000000</v>
      </c>
      <c r="M105" s="653" t="s">
        <v>73</v>
      </c>
      <c r="N105" s="660" t="s">
        <v>116</v>
      </c>
      <c r="O105" s="658" t="s">
        <v>721</v>
      </c>
      <c r="P105" s="661">
        <v>900864648</v>
      </c>
      <c r="Q105" s="656">
        <v>92</v>
      </c>
      <c r="R105" s="699">
        <v>44978</v>
      </c>
      <c r="S105" s="749">
        <v>139124105</v>
      </c>
      <c r="T105" s="699">
        <v>45083</v>
      </c>
      <c r="U105" s="760">
        <v>35000000</v>
      </c>
      <c r="V105" s="657" t="s">
        <v>70</v>
      </c>
      <c r="W105" s="656">
        <v>7629414</v>
      </c>
      <c r="X105" s="665" t="s">
        <v>796</v>
      </c>
      <c r="Y105" s="660"/>
      <c r="Z105" s="666">
        <v>45083</v>
      </c>
      <c r="AA105" s="666">
        <v>45091</v>
      </c>
      <c r="AB105" s="667">
        <v>45091</v>
      </c>
      <c r="AC105" s="666">
        <v>45183</v>
      </c>
      <c r="AD105" s="658">
        <f t="shared" si="5"/>
        <v>92</v>
      </c>
      <c r="AE105" s="656">
        <v>0</v>
      </c>
      <c r="AF105" s="656">
        <v>0</v>
      </c>
      <c r="AG105" s="656">
        <v>0</v>
      </c>
      <c r="AH105" s="668" t="s">
        <v>80</v>
      </c>
      <c r="AI105" s="658">
        <f t="shared" si="6"/>
        <v>0</v>
      </c>
      <c r="AJ105" s="656">
        <v>0</v>
      </c>
      <c r="AK105" s="748">
        <v>0</v>
      </c>
      <c r="AL105" s="667" t="s">
        <v>80</v>
      </c>
      <c r="AM105" s="657">
        <v>0</v>
      </c>
      <c r="AN105" s="667" t="s">
        <v>80</v>
      </c>
      <c r="AO105" s="667" t="s">
        <v>80</v>
      </c>
      <c r="AP105" s="661">
        <v>0</v>
      </c>
      <c r="AQ105" s="661">
        <f>+L105+AF105-AK105</f>
        <v>35000000</v>
      </c>
      <c r="AR105" s="657" t="s">
        <v>115</v>
      </c>
      <c r="AS105" s="656">
        <v>0</v>
      </c>
      <c r="AT105" s="669" t="s">
        <v>80</v>
      </c>
      <c r="AU105" s="670">
        <v>0</v>
      </c>
      <c r="AV105" s="671">
        <f t="shared" si="7"/>
        <v>35000000</v>
      </c>
      <c r="AW105" s="672">
        <f t="shared" si="8"/>
        <v>0</v>
      </c>
      <c r="AX105" s="673" t="s">
        <v>80</v>
      </c>
      <c r="AY105" s="657" t="s">
        <v>800</v>
      </c>
      <c r="AZ105" s="663" t="s">
        <v>865</v>
      </c>
      <c r="BA105" s="653" t="s">
        <v>71</v>
      </c>
      <c r="BB105" s="653" t="s">
        <v>117</v>
      </c>
    </row>
    <row r="106" spans="2:54" s="12" customFormat="1" ht="12.75" x14ac:dyDescent="0.2">
      <c r="B106" s="653">
        <v>2023</v>
      </c>
      <c r="C106" s="653">
        <v>891780111</v>
      </c>
      <c r="D106" s="654" t="s">
        <v>68</v>
      </c>
      <c r="E106" s="655" t="s">
        <v>299</v>
      </c>
      <c r="F106" s="656" t="s">
        <v>300</v>
      </c>
      <c r="G106" s="675">
        <v>0</v>
      </c>
      <c r="H106" s="657"/>
      <c r="I106" s="657" t="s">
        <v>78</v>
      </c>
      <c r="J106" s="653" t="s">
        <v>120</v>
      </c>
      <c r="K106" s="658" t="s">
        <v>591</v>
      </c>
      <c r="L106" s="659">
        <v>237702500</v>
      </c>
      <c r="M106" s="653" t="s">
        <v>73</v>
      </c>
      <c r="N106" s="660" t="s">
        <v>116</v>
      </c>
      <c r="O106" s="658" t="s">
        <v>722</v>
      </c>
      <c r="P106" s="661">
        <v>900679959</v>
      </c>
      <c r="Q106" s="656">
        <v>1069</v>
      </c>
      <c r="R106" s="699">
        <v>45051</v>
      </c>
      <c r="S106" s="749">
        <v>2415200000</v>
      </c>
      <c r="T106" s="699">
        <v>45084</v>
      </c>
      <c r="U106" s="760">
        <v>237702500</v>
      </c>
      <c r="V106" s="657" t="s">
        <v>70</v>
      </c>
      <c r="W106" s="656">
        <v>12564670</v>
      </c>
      <c r="X106" s="665" t="s">
        <v>797</v>
      </c>
      <c r="Y106" s="660"/>
      <c r="Z106" s="666">
        <v>45084</v>
      </c>
      <c r="AA106" s="666">
        <v>45085</v>
      </c>
      <c r="AB106" s="667">
        <v>45085</v>
      </c>
      <c r="AC106" s="666">
        <v>45177</v>
      </c>
      <c r="AD106" s="658">
        <f t="shared" si="5"/>
        <v>92</v>
      </c>
      <c r="AE106" s="656">
        <v>0</v>
      </c>
      <c r="AF106" s="656">
        <v>0</v>
      </c>
      <c r="AG106" s="656">
        <v>0</v>
      </c>
      <c r="AH106" s="668" t="s">
        <v>80</v>
      </c>
      <c r="AI106" s="658">
        <f t="shared" si="6"/>
        <v>0</v>
      </c>
      <c r="AJ106" s="656">
        <v>0</v>
      </c>
      <c r="AK106" s="748">
        <v>0</v>
      </c>
      <c r="AL106" s="667" t="s">
        <v>80</v>
      </c>
      <c r="AM106" s="657">
        <v>0</v>
      </c>
      <c r="AN106" s="667" t="s">
        <v>80</v>
      </c>
      <c r="AO106" s="667" t="s">
        <v>80</v>
      </c>
      <c r="AP106" s="661">
        <v>0</v>
      </c>
      <c r="AQ106" s="661">
        <f>+L106+AF106-AK106</f>
        <v>237702500</v>
      </c>
      <c r="AR106" s="657" t="s">
        <v>115</v>
      </c>
      <c r="AS106" s="656">
        <v>0</v>
      </c>
      <c r="AT106" s="669" t="s">
        <v>80</v>
      </c>
      <c r="AU106" s="670">
        <v>0</v>
      </c>
      <c r="AV106" s="671">
        <f t="shared" si="7"/>
        <v>237702500</v>
      </c>
      <c r="AW106" s="672">
        <f t="shared" si="8"/>
        <v>0</v>
      </c>
      <c r="AX106" s="673" t="s">
        <v>80</v>
      </c>
      <c r="AY106" s="657" t="s">
        <v>800</v>
      </c>
      <c r="AZ106" s="663" t="s">
        <v>866</v>
      </c>
      <c r="BA106" s="653" t="s">
        <v>71</v>
      </c>
      <c r="BB106" s="653" t="s">
        <v>117</v>
      </c>
    </row>
    <row r="107" spans="2:54" s="12" customFormat="1" ht="12.75" x14ac:dyDescent="0.2">
      <c r="B107" s="653">
        <v>2023</v>
      </c>
      <c r="C107" s="653">
        <v>891780111</v>
      </c>
      <c r="D107" s="654" t="s">
        <v>68</v>
      </c>
      <c r="E107" s="655" t="s">
        <v>301</v>
      </c>
      <c r="F107" s="656" t="s">
        <v>302</v>
      </c>
      <c r="G107" s="675">
        <v>0</v>
      </c>
      <c r="H107" s="657"/>
      <c r="I107" s="657" t="s">
        <v>78</v>
      </c>
      <c r="J107" s="653" t="s">
        <v>120</v>
      </c>
      <c r="K107" s="658" t="s">
        <v>592</v>
      </c>
      <c r="L107" s="659">
        <v>12000000</v>
      </c>
      <c r="M107" s="653" t="s">
        <v>73</v>
      </c>
      <c r="N107" s="660" t="s">
        <v>116</v>
      </c>
      <c r="O107" s="658" t="s">
        <v>723</v>
      </c>
      <c r="P107" s="661">
        <v>1022433875</v>
      </c>
      <c r="Q107" s="656">
        <v>1043</v>
      </c>
      <c r="R107" s="699">
        <v>45049</v>
      </c>
      <c r="S107" s="749">
        <v>188750000</v>
      </c>
      <c r="T107" s="699">
        <v>45085</v>
      </c>
      <c r="U107" s="760">
        <v>12000000</v>
      </c>
      <c r="V107" s="657" t="s">
        <v>70</v>
      </c>
      <c r="W107" s="656">
        <v>12564670</v>
      </c>
      <c r="X107" s="665" t="s">
        <v>797</v>
      </c>
      <c r="Y107" s="660"/>
      <c r="Z107" s="666">
        <v>45085</v>
      </c>
      <c r="AA107" s="666">
        <v>45085</v>
      </c>
      <c r="AB107" s="667" t="s">
        <v>80</v>
      </c>
      <c r="AC107" s="666">
        <v>45174</v>
      </c>
      <c r="AD107" s="658">
        <f t="shared" si="5"/>
        <v>89</v>
      </c>
      <c r="AE107" s="656">
        <v>0</v>
      </c>
      <c r="AF107" s="656">
        <v>0</v>
      </c>
      <c r="AG107" s="656">
        <v>0</v>
      </c>
      <c r="AH107" s="668" t="s">
        <v>80</v>
      </c>
      <c r="AI107" s="658">
        <f t="shared" si="6"/>
        <v>0</v>
      </c>
      <c r="AJ107" s="656">
        <v>0</v>
      </c>
      <c r="AK107" s="748">
        <v>0</v>
      </c>
      <c r="AL107" s="667" t="s">
        <v>80</v>
      </c>
      <c r="AM107" s="657">
        <v>1</v>
      </c>
      <c r="AN107" s="667">
        <v>45153</v>
      </c>
      <c r="AO107" s="667">
        <v>45168</v>
      </c>
      <c r="AP107" s="661">
        <v>15</v>
      </c>
      <c r="AQ107" s="661">
        <f>+L107+AF107-AK107</f>
        <v>12000000</v>
      </c>
      <c r="AR107" s="657" t="s">
        <v>115</v>
      </c>
      <c r="AS107" s="656">
        <v>0</v>
      </c>
      <c r="AT107" s="669" t="s">
        <v>80</v>
      </c>
      <c r="AU107" s="670">
        <v>6000000</v>
      </c>
      <c r="AV107" s="671">
        <f t="shared" si="7"/>
        <v>6000000</v>
      </c>
      <c r="AW107" s="672">
        <f t="shared" si="8"/>
        <v>0.5</v>
      </c>
      <c r="AX107" s="673" t="s">
        <v>80</v>
      </c>
      <c r="AY107" s="657" t="s">
        <v>800</v>
      </c>
      <c r="AZ107" s="663" t="s">
        <v>867</v>
      </c>
      <c r="BA107" s="653" t="s">
        <v>71</v>
      </c>
      <c r="BB107" s="653" t="s">
        <v>71</v>
      </c>
    </row>
    <row r="108" spans="2:54" s="12" customFormat="1" ht="12.75" x14ac:dyDescent="0.2">
      <c r="B108" s="653">
        <v>2023</v>
      </c>
      <c r="C108" s="653">
        <v>891780111</v>
      </c>
      <c r="D108" s="654" t="s">
        <v>68</v>
      </c>
      <c r="E108" s="655" t="s">
        <v>303</v>
      </c>
      <c r="F108" s="656" t="s">
        <v>304</v>
      </c>
      <c r="G108" s="675">
        <v>0</v>
      </c>
      <c r="H108" s="657"/>
      <c r="I108" s="657" t="s">
        <v>78</v>
      </c>
      <c r="J108" s="653" t="s">
        <v>120</v>
      </c>
      <c r="K108" s="658" t="s">
        <v>593</v>
      </c>
      <c r="L108" s="659">
        <v>147866000</v>
      </c>
      <c r="M108" s="653" t="s">
        <v>73</v>
      </c>
      <c r="N108" s="660" t="s">
        <v>116</v>
      </c>
      <c r="O108" s="658" t="s">
        <v>724</v>
      </c>
      <c r="P108" s="661">
        <v>900655404</v>
      </c>
      <c r="Q108" s="656">
        <v>1280</v>
      </c>
      <c r="R108" s="699">
        <v>45083</v>
      </c>
      <c r="S108" s="749">
        <v>148155000</v>
      </c>
      <c r="T108" s="699">
        <v>45085</v>
      </c>
      <c r="U108" s="760">
        <v>147866000</v>
      </c>
      <c r="V108" s="657" t="s">
        <v>70</v>
      </c>
      <c r="W108" s="656">
        <v>12564670</v>
      </c>
      <c r="X108" s="665" t="s">
        <v>797</v>
      </c>
      <c r="Y108" s="660"/>
      <c r="Z108" s="666">
        <v>45085</v>
      </c>
      <c r="AA108" s="666">
        <v>45091</v>
      </c>
      <c r="AB108" s="667">
        <v>45091</v>
      </c>
      <c r="AC108" s="666">
        <v>45097</v>
      </c>
      <c r="AD108" s="658">
        <f t="shared" si="5"/>
        <v>6</v>
      </c>
      <c r="AE108" s="656">
        <v>0</v>
      </c>
      <c r="AF108" s="656">
        <v>0</v>
      </c>
      <c r="AG108" s="656">
        <v>0</v>
      </c>
      <c r="AH108" s="668" t="s">
        <v>80</v>
      </c>
      <c r="AI108" s="658">
        <f t="shared" si="6"/>
        <v>0</v>
      </c>
      <c r="AJ108" s="656">
        <v>0</v>
      </c>
      <c r="AK108" s="748">
        <v>0</v>
      </c>
      <c r="AL108" s="667" t="s">
        <v>80</v>
      </c>
      <c r="AM108" s="657">
        <v>0</v>
      </c>
      <c r="AN108" s="667" t="s">
        <v>80</v>
      </c>
      <c r="AO108" s="667" t="s">
        <v>80</v>
      </c>
      <c r="AP108" s="661">
        <v>0</v>
      </c>
      <c r="AQ108" s="661">
        <f>+L108+AF108-AK108</f>
        <v>147866000</v>
      </c>
      <c r="AR108" s="657" t="s">
        <v>115</v>
      </c>
      <c r="AS108" s="656">
        <v>0</v>
      </c>
      <c r="AT108" s="669" t="s">
        <v>80</v>
      </c>
      <c r="AU108" s="670">
        <v>147866000</v>
      </c>
      <c r="AV108" s="671">
        <f t="shared" si="7"/>
        <v>0</v>
      </c>
      <c r="AW108" s="672">
        <f t="shared" si="8"/>
        <v>1</v>
      </c>
      <c r="AX108" s="673" t="s">
        <v>80</v>
      </c>
      <c r="AY108" s="657" t="s">
        <v>800</v>
      </c>
      <c r="AZ108" s="663" t="s">
        <v>868</v>
      </c>
      <c r="BA108" s="653" t="s">
        <v>71</v>
      </c>
      <c r="BB108" s="653" t="s">
        <v>117</v>
      </c>
    </row>
    <row r="109" spans="2:54" s="12" customFormat="1" ht="12.75" x14ac:dyDescent="0.2">
      <c r="B109" s="653">
        <v>2023</v>
      </c>
      <c r="C109" s="653">
        <v>891780111</v>
      </c>
      <c r="D109" s="654" t="s">
        <v>68</v>
      </c>
      <c r="E109" s="655" t="s">
        <v>305</v>
      </c>
      <c r="F109" s="656" t="s">
        <v>306</v>
      </c>
      <c r="G109" s="675">
        <v>0</v>
      </c>
      <c r="H109" s="657"/>
      <c r="I109" s="657" t="s">
        <v>78</v>
      </c>
      <c r="J109" s="653" t="s">
        <v>120</v>
      </c>
      <c r="K109" s="658" t="s">
        <v>594</v>
      </c>
      <c r="L109" s="659">
        <v>16000000</v>
      </c>
      <c r="M109" s="653" t="s">
        <v>73</v>
      </c>
      <c r="N109" s="660" t="s">
        <v>116</v>
      </c>
      <c r="O109" s="658" t="s">
        <v>725</v>
      </c>
      <c r="P109" s="661">
        <v>80095537</v>
      </c>
      <c r="Q109" s="656">
        <v>1043</v>
      </c>
      <c r="R109" s="699">
        <v>45049</v>
      </c>
      <c r="S109" s="749">
        <v>188750000</v>
      </c>
      <c r="T109" s="699">
        <v>45092</v>
      </c>
      <c r="U109" s="760">
        <v>16000000</v>
      </c>
      <c r="V109" s="657" t="s">
        <v>70</v>
      </c>
      <c r="W109" s="656">
        <v>12564670</v>
      </c>
      <c r="X109" s="665" t="s">
        <v>797</v>
      </c>
      <c r="Y109" s="660"/>
      <c r="Z109" s="666">
        <v>45091</v>
      </c>
      <c r="AA109" s="666">
        <v>45092</v>
      </c>
      <c r="AB109" s="667" t="s">
        <v>80</v>
      </c>
      <c r="AC109" s="666">
        <v>45174</v>
      </c>
      <c r="AD109" s="658">
        <f t="shared" si="5"/>
        <v>82</v>
      </c>
      <c r="AE109" s="656">
        <v>0</v>
      </c>
      <c r="AF109" s="656">
        <v>0</v>
      </c>
      <c r="AG109" s="656">
        <v>0</v>
      </c>
      <c r="AH109" s="668" t="s">
        <v>80</v>
      </c>
      <c r="AI109" s="658">
        <f t="shared" si="6"/>
        <v>0</v>
      </c>
      <c r="AJ109" s="656">
        <v>1</v>
      </c>
      <c r="AK109" s="748">
        <v>12000000</v>
      </c>
      <c r="AL109" s="667">
        <v>45121</v>
      </c>
      <c r="AM109" s="657">
        <v>0</v>
      </c>
      <c r="AN109" s="667" t="s">
        <v>80</v>
      </c>
      <c r="AO109" s="667" t="s">
        <v>80</v>
      </c>
      <c r="AP109" s="661">
        <v>0</v>
      </c>
      <c r="AQ109" s="661">
        <f>+L109+AF109-AK109</f>
        <v>4000000</v>
      </c>
      <c r="AR109" s="657" t="s">
        <v>115</v>
      </c>
      <c r="AS109" s="656">
        <v>0</v>
      </c>
      <c r="AT109" s="669" t="s">
        <v>80</v>
      </c>
      <c r="AU109" s="670">
        <v>0</v>
      </c>
      <c r="AV109" s="671">
        <f t="shared" si="7"/>
        <v>4000000</v>
      </c>
      <c r="AW109" s="672">
        <f t="shared" si="8"/>
        <v>0</v>
      </c>
      <c r="AX109" s="673" t="s">
        <v>80</v>
      </c>
      <c r="AY109" s="657" t="s">
        <v>253</v>
      </c>
      <c r="AZ109" s="663" t="s">
        <v>869</v>
      </c>
      <c r="BA109" s="653" t="s">
        <v>71</v>
      </c>
      <c r="BB109" s="653" t="s">
        <v>71</v>
      </c>
    </row>
    <row r="110" spans="2:54" s="12" customFormat="1" ht="12.75" x14ac:dyDescent="0.2">
      <c r="B110" s="653">
        <v>2023</v>
      </c>
      <c r="C110" s="653">
        <v>891780111</v>
      </c>
      <c r="D110" s="654" t="s">
        <v>68</v>
      </c>
      <c r="E110" s="655" t="s">
        <v>307</v>
      </c>
      <c r="F110" s="656" t="s">
        <v>308</v>
      </c>
      <c r="G110" s="675">
        <v>0</v>
      </c>
      <c r="H110" s="657"/>
      <c r="I110" s="657" t="s">
        <v>78</v>
      </c>
      <c r="J110" s="653" t="s">
        <v>120</v>
      </c>
      <c r="K110" s="658" t="s">
        <v>595</v>
      </c>
      <c r="L110" s="659">
        <v>20000000</v>
      </c>
      <c r="M110" s="653" t="s">
        <v>73</v>
      </c>
      <c r="N110" s="660" t="s">
        <v>116</v>
      </c>
      <c r="O110" s="658" t="s">
        <v>726</v>
      </c>
      <c r="P110" s="661">
        <v>39048257</v>
      </c>
      <c r="Q110" s="656">
        <v>1240</v>
      </c>
      <c r="R110" s="699">
        <v>45078</v>
      </c>
      <c r="S110" s="749">
        <v>108000000</v>
      </c>
      <c r="T110" s="699">
        <v>45092</v>
      </c>
      <c r="U110" s="760">
        <v>20000000</v>
      </c>
      <c r="V110" s="657" t="s">
        <v>70</v>
      </c>
      <c r="W110" s="656">
        <v>12564670</v>
      </c>
      <c r="X110" s="665" t="s">
        <v>797</v>
      </c>
      <c r="Y110" s="660"/>
      <c r="Z110" s="666">
        <v>45092</v>
      </c>
      <c r="AA110" s="666">
        <v>45092</v>
      </c>
      <c r="AB110" s="667" t="s">
        <v>80</v>
      </c>
      <c r="AC110" s="666">
        <v>45229</v>
      </c>
      <c r="AD110" s="658">
        <f t="shared" si="5"/>
        <v>137</v>
      </c>
      <c r="AE110" s="656">
        <v>0</v>
      </c>
      <c r="AF110" s="656">
        <v>0</v>
      </c>
      <c r="AG110" s="656">
        <v>0</v>
      </c>
      <c r="AH110" s="668" t="s">
        <v>80</v>
      </c>
      <c r="AI110" s="658">
        <f t="shared" si="6"/>
        <v>0</v>
      </c>
      <c r="AJ110" s="656">
        <v>1</v>
      </c>
      <c r="AK110" s="748">
        <v>17000000</v>
      </c>
      <c r="AL110" s="667">
        <v>45113</v>
      </c>
      <c r="AM110" s="657">
        <v>0</v>
      </c>
      <c r="AN110" s="667" t="s">
        <v>80</v>
      </c>
      <c r="AO110" s="667" t="s">
        <v>80</v>
      </c>
      <c r="AP110" s="661">
        <v>0</v>
      </c>
      <c r="AQ110" s="661">
        <f>+L110+AF110-AK110</f>
        <v>3000000</v>
      </c>
      <c r="AR110" s="657" t="s">
        <v>115</v>
      </c>
      <c r="AS110" s="656">
        <v>0</v>
      </c>
      <c r="AT110" s="669" t="s">
        <v>80</v>
      </c>
      <c r="AU110" s="670">
        <v>3000000</v>
      </c>
      <c r="AV110" s="671">
        <f t="shared" si="7"/>
        <v>0</v>
      </c>
      <c r="AW110" s="672">
        <f t="shared" si="8"/>
        <v>1</v>
      </c>
      <c r="AX110" s="673" t="s">
        <v>80</v>
      </c>
      <c r="AY110" s="657" t="s">
        <v>253</v>
      </c>
      <c r="AZ110" s="663" t="s">
        <v>870</v>
      </c>
      <c r="BA110" s="653" t="s">
        <v>71</v>
      </c>
      <c r="BB110" s="653" t="s">
        <v>71</v>
      </c>
    </row>
    <row r="111" spans="2:54" s="12" customFormat="1" ht="12.75" x14ac:dyDescent="0.2">
      <c r="B111" s="653">
        <v>2023</v>
      </c>
      <c r="C111" s="653">
        <v>891780111</v>
      </c>
      <c r="D111" s="654" t="s">
        <v>68</v>
      </c>
      <c r="E111" s="655" t="s">
        <v>309</v>
      </c>
      <c r="F111" s="656" t="s">
        <v>310</v>
      </c>
      <c r="G111" s="675">
        <v>0</v>
      </c>
      <c r="H111" s="657"/>
      <c r="I111" s="657" t="s">
        <v>78</v>
      </c>
      <c r="J111" s="653" t="s">
        <v>120</v>
      </c>
      <c r="K111" s="658" t="s">
        <v>596</v>
      </c>
      <c r="L111" s="659">
        <v>87269138</v>
      </c>
      <c r="M111" s="653" t="s">
        <v>73</v>
      </c>
      <c r="N111" s="660" t="s">
        <v>116</v>
      </c>
      <c r="O111" s="658" t="s">
        <v>727</v>
      </c>
      <c r="P111" s="661">
        <v>900383257</v>
      </c>
      <c r="Q111" s="656">
        <v>1069</v>
      </c>
      <c r="R111" s="699">
        <v>45051</v>
      </c>
      <c r="S111" s="749">
        <v>2415200000</v>
      </c>
      <c r="T111" s="699">
        <v>45097</v>
      </c>
      <c r="U111" s="760">
        <v>87269138</v>
      </c>
      <c r="V111" s="657" t="s">
        <v>70</v>
      </c>
      <c r="W111" s="656">
        <v>12564670</v>
      </c>
      <c r="X111" s="665" t="s">
        <v>797</v>
      </c>
      <c r="Y111" s="660"/>
      <c r="Z111" s="666">
        <v>45097</v>
      </c>
      <c r="AA111" s="666">
        <v>45113</v>
      </c>
      <c r="AB111" s="667">
        <v>45117</v>
      </c>
      <c r="AC111" s="666">
        <v>45156</v>
      </c>
      <c r="AD111" s="658">
        <f t="shared" si="5"/>
        <v>39</v>
      </c>
      <c r="AE111" s="656">
        <v>0</v>
      </c>
      <c r="AF111" s="656">
        <v>0</v>
      </c>
      <c r="AG111" s="656">
        <v>0</v>
      </c>
      <c r="AH111" s="668" t="s">
        <v>80</v>
      </c>
      <c r="AI111" s="658">
        <f t="shared" si="6"/>
        <v>0</v>
      </c>
      <c r="AJ111" s="656">
        <v>0</v>
      </c>
      <c r="AK111" s="748">
        <v>0</v>
      </c>
      <c r="AL111" s="667" t="s">
        <v>80</v>
      </c>
      <c r="AM111" s="657">
        <v>0</v>
      </c>
      <c r="AN111" s="667" t="s">
        <v>80</v>
      </c>
      <c r="AO111" s="667" t="s">
        <v>80</v>
      </c>
      <c r="AP111" s="661">
        <v>0</v>
      </c>
      <c r="AQ111" s="661">
        <f>+L111+AF111-AK111</f>
        <v>87269138</v>
      </c>
      <c r="AR111" s="657" t="s">
        <v>115</v>
      </c>
      <c r="AS111" s="656">
        <v>0</v>
      </c>
      <c r="AT111" s="669" t="s">
        <v>80</v>
      </c>
      <c r="AU111" s="670">
        <v>0</v>
      </c>
      <c r="AV111" s="671">
        <f t="shared" si="7"/>
        <v>87269138</v>
      </c>
      <c r="AW111" s="672">
        <f t="shared" si="8"/>
        <v>0</v>
      </c>
      <c r="AX111" s="673" t="s">
        <v>80</v>
      </c>
      <c r="AY111" s="657" t="s">
        <v>800</v>
      </c>
      <c r="AZ111" s="663" t="s">
        <v>871</v>
      </c>
      <c r="BA111" s="653" t="s">
        <v>71</v>
      </c>
      <c r="BB111" s="653" t="s">
        <v>117</v>
      </c>
    </row>
    <row r="112" spans="2:54" s="12" customFormat="1" ht="12.75" x14ac:dyDescent="0.2">
      <c r="B112" s="653">
        <v>2023</v>
      </c>
      <c r="C112" s="653">
        <v>891780111</v>
      </c>
      <c r="D112" s="654" t="s">
        <v>68</v>
      </c>
      <c r="E112" s="655" t="s">
        <v>311</v>
      </c>
      <c r="F112" s="656" t="s">
        <v>312</v>
      </c>
      <c r="G112" s="675">
        <v>2020000100116</v>
      </c>
      <c r="H112" s="657"/>
      <c r="I112" s="657" t="s">
        <v>78</v>
      </c>
      <c r="J112" s="653" t="s">
        <v>120</v>
      </c>
      <c r="K112" s="658" t="s">
        <v>597</v>
      </c>
      <c r="L112" s="659">
        <v>13200000</v>
      </c>
      <c r="M112" s="653" t="s">
        <v>73</v>
      </c>
      <c r="N112" s="660" t="s">
        <v>116</v>
      </c>
      <c r="O112" s="658" t="s">
        <v>728</v>
      </c>
      <c r="P112" s="661">
        <v>1083016785</v>
      </c>
      <c r="Q112" s="656">
        <v>106</v>
      </c>
      <c r="R112" s="699">
        <v>44978</v>
      </c>
      <c r="S112" s="749">
        <v>252457983</v>
      </c>
      <c r="T112" s="699">
        <v>45125</v>
      </c>
      <c r="U112" s="760">
        <v>13200000</v>
      </c>
      <c r="V112" s="657" t="s">
        <v>70</v>
      </c>
      <c r="W112" s="656">
        <v>85461685</v>
      </c>
      <c r="X112" s="665" t="s">
        <v>795</v>
      </c>
      <c r="Y112" s="660"/>
      <c r="Z112" s="666">
        <v>45100</v>
      </c>
      <c r="AA112" s="666">
        <v>45125</v>
      </c>
      <c r="AB112" s="667">
        <v>45125</v>
      </c>
      <c r="AC112" s="666">
        <v>45281</v>
      </c>
      <c r="AD112" s="658">
        <f t="shared" si="5"/>
        <v>156</v>
      </c>
      <c r="AE112" s="656">
        <v>0</v>
      </c>
      <c r="AF112" s="656">
        <v>0</v>
      </c>
      <c r="AG112" s="656">
        <v>0</v>
      </c>
      <c r="AH112" s="668" t="s">
        <v>80</v>
      </c>
      <c r="AI112" s="658">
        <f t="shared" si="6"/>
        <v>0</v>
      </c>
      <c r="AJ112" s="656">
        <v>0</v>
      </c>
      <c r="AK112" s="748">
        <v>0</v>
      </c>
      <c r="AL112" s="667" t="s">
        <v>80</v>
      </c>
      <c r="AM112" s="657">
        <v>0</v>
      </c>
      <c r="AN112" s="667" t="s">
        <v>80</v>
      </c>
      <c r="AO112" s="667" t="s">
        <v>80</v>
      </c>
      <c r="AP112" s="661">
        <v>0</v>
      </c>
      <c r="AQ112" s="661">
        <f>+L112+AF112-AK112</f>
        <v>13200000</v>
      </c>
      <c r="AR112" s="657" t="s">
        <v>115</v>
      </c>
      <c r="AS112" s="656">
        <v>0</v>
      </c>
      <c r="AT112" s="669" t="s">
        <v>80</v>
      </c>
      <c r="AU112" s="670">
        <v>2200000</v>
      </c>
      <c r="AV112" s="671">
        <f t="shared" si="7"/>
        <v>11000000</v>
      </c>
      <c r="AW112" s="672">
        <f t="shared" si="8"/>
        <v>0.16666666666666666</v>
      </c>
      <c r="AX112" s="673" t="s">
        <v>80</v>
      </c>
      <c r="AY112" s="657" t="s">
        <v>72</v>
      </c>
      <c r="AZ112" s="663" t="s">
        <v>872</v>
      </c>
      <c r="BA112" s="653" t="s">
        <v>71</v>
      </c>
      <c r="BB112" s="653" t="s">
        <v>71</v>
      </c>
    </row>
    <row r="113" spans="2:54" s="12" customFormat="1" ht="12.75" x14ac:dyDescent="0.2">
      <c r="B113" s="653">
        <v>2023</v>
      </c>
      <c r="C113" s="653">
        <v>891780111</v>
      </c>
      <c r="D113" s="654" t="s">
        <v>68</v>
      </c>
      <c r="E113" s="655" t="s">
        <v>313</v>
      </c>
      <c r="F113" s="656" t="s">
        <v>314</v>
      </c>
      <c r="G113" s="675">
        <v>2020000100417</v>
      </c>
      <c r="H113" s="657"/>
      <c r="I113" s="657" t="s">
        <v>78</v>
      </c>
      <c r="J113" s="653" t="s">
        <v>120</v>
      </c>
      <c r="K113" s="658" t="s">
        <v>598</v>
      </c>
      <c r="L113" s="659">
        <v>100000000</v>
      </c>
      <c r="M113" s="653" t="s">
        <v>73</v>
      </c>
      <c r="N113" s="660" t="s">
        <v>116</v>
      </c>
      <c r="O113" s="658" t="s">
        <v>729</v>
      </c>
      <c r="P113" s="661">
        <v>900263172</v>
      </c>
      <c r="Q113" s="656">
        <v>152</v>
      </c>
      <c r="R113" s="699">
        <v>45091</v>
      </c>
      <c r="S113" s="749">
        <v>120372740.01000001</v>
      </c>
      <c r="T113" s="699">
        <v>45100</v>
      </c>
      <c r="U113" s="760">
        <v>100000000</v>
      </c>
      <c r="V113" s="657" t="s">
        <v>70</v>
      </c>
      <c r="W113" s="656">
        <v>91156594</v>
      </c>
      <c r="X113" s="665" t="s">
        <v>791</v>
      </c>
      <c r="Y113" s="660"/>
      <c r="Z113" s="666">
        <v>45100</v>
      </c>
      <c r="AA113" s="666">
        <v>45107</v>
      </c>
      <c r="AB113" s="667">
        <v>45106</v>
      </c>
      <c r="AC113" s="666">
        <v>45473</v>
      </c>
      <c r="AD113" s="658">
        <f t="shared" si="5"/>
        <v>367</v>
      </c>
      <c r="AE113" s="656">
        <v>0</v>
      </c>
      <c r="AF113" s="656">
        <v>0</v>
      </c>
      <c r="AG113" s="656">
        <v>0</v>
      </c>
      <c r="AH113" s="668" t="s">
        <v>80</v>
      </c>
      <c r="AI113" s="658">
        <f t="shared" si="6"/>
        <v>0</v>
      </c>
      <c r="AJ113" s="656">
        <v>0</v>
      </c>
      <c r="AK113" s="748">
        <v>0</v>
      </c>
      <c r="AL113" s="667" t="s">
        <v>80</v>
      </c>
      <c r="AM113" s="657">
        <v>0</v>
      </c>
      <c r="AN113" s="667" t="s">
        <v>80</v>
      </c>
      <c r="AO113" s="667" t="s">
        <v>80</v>
      </c>
      <c r="AP113" s="661">
        <v>0</v>
      </c>
      <c r="AQ113" s="661">
        <f>+L113+AF113-AK113</f>
        <v>100000000</v>
      </c>
      <c r="AR113" s="657" t="s">
        <v>70</v>
      </c>
      <c r="AS113" s="656">
        <v>30000000</v>
      </c>
      <c r="AT113" s="669" t="s">
        <v>80</v>
      </c>
      <c r="AU113" s="670">
        <v>30000000</v>
      </c>
      <c r="AV113" s="671">
        <f t="shared" si="7"/>
        <v>70000000</v>
      </c>
      <c r="AW113" s="672">
        <f t="shared" si="8"/>
        <v>0.3</v>
      </c>
      <c r="AX113" s="673" t="s">
        <v>80</v>
      </c>
      <c r="AY113" s="657" t="s">
        <v>72</v>
      </c>
      <c r="AZ113" s="663" t="s">
        <v>873</v>
      </c>
      <c r="BA113" s="653" t="s">
        <v>71</v>
      </c>
      <c r="BB113" s="653" t="s">
        <v>117</v>
      </c>
    </row>
    <row r="114" spans="2:54" s="12" customFormat="1" ht="12.75" x14ac:dyDescent="0.2">
      <c r="B114" s="653">
        <v>2023</v>
      </c>
      <c r="C114" s="653">
        <v>891780111</v>
      </c>
      <c r="D114" s="654" t="s">
        <v>68</v>
      </c>
      <c r="E114" s="655" t="s">
        <v>315</v>
      </c>
      <c r="F114" s="656" t="s">
        <v>316</v>
      </c>
      <c r="G114" s="675">
        <v>2020000100116</v>
      </c>
      <c r="H114" s="657"/>
      <c r="I114" s="657" t="s">
        <v>78</v>
      </c>
      <c r="J114" s="653" t="s">
        <v>120</v>
      </c>
      <c r="K114" s="658" t="s">
        <v>599</v>
      </c>
      <c r="L114" s="659">
        <v>13200000</v>
      </c>
      <c r="M114" s="653" t="s">
        <v>73</v>
      </c>
      <c r="N114" s="660" t="s">
        <v>116</v>
      </c>
      <c r="O114" s="658" t="s">
        <v>730</v>
      </c>
      <c r="P114" s="661">
        <v>1103120398</v>
      </c>
      <c r="Q114" s="656">
        <v>106</v>
      </c>
      <c r="R114" s="699">
        <v>44978</v>
      </c>
      <c r="S114" s="749">
        <v>252457983</v>
      </c>
      <c r="T114" s="699">
        <v>45106</v>
      </c>
      <c r="U114" s="760">
        <v>13200000</v>
      </c>
      <c r="V114" s="657" t="s">
        <v>70</v>
      </c>
      <c r="W114" s="656">
        <v>85461685</v>
      </c>
      <c r="X114" s="665" t="s">
        <v>795</v>
      </c>
      <c r="Y114" s="660"/>
      <c r="Z114" s="666">
        <v>45100</v>
      </c>
      <c r="AA114" s="666">
        <v>45106</v>
      </c>
      <c r="AB114" s="667">
        <v>45106</v>
      </c>
      <c r="AC114" s="666">
        <v>45281</v>
      </c>
      <c r="AD114" s="658">
        <f t="shared" si="5"/>
        <v>175</v>
      </c>
      <c r="AE114" s="656">
        <v>0</v>
      </c>
      <c r="AF114" s="656">
        <v>0</v>
      </c>
      <c r="AG114" s="656">
        <v>0</v>
      </c>
      <c r="AH114" s="668" t="s">
        <v>80</v>
      </c>
      <c r="AI114" s="658">
        <f t="shared" si="6"/>
        <v>0</v>
      </c>
      <c r="AJ114" s="656">
        <v>0</v>
      </c>
      <c r="AK114" s="748">
        <v>0</v>
      </c>
      <c r="AL114" s="667" t="s">
        <v>80</v>
      </c>
      <c r="AM114" s="657">
        <v>0</v>
      </c>
      <c r="AN114" s="667" t="s">
        <v>80</v>
      </c>
      <c r="AO114" s="667" t="s">
        <v>80</v>
      </c>
      <c r="AP114" s="661">
        <v>0</v>
      </c>
      <c r="AQ114" s="661">
        <f>+L114+AF114-AK114</f>
        <v>13200000</v>
      </c>
      <c r="AR114" s="657" t="s">
        <v>115</v>
      </c>
      <c r="AS114" s="656">
        <v>0</v>
      </c>
      <c r="AT114" s="669" t="s">
        <v>80</v>
      </c>
      <c r="AU114" s="670">
        <v>4400000</v>
      </c>
      <c r="AV114" s="671">
        <f t="shared" si="7"/>
        <v>8800000</v>
      </c>
      <c r="AW114" s="672">
        <f t="shared" si="8"/>
        <v>0.33333333333333331</v>
      </c>
      <c r="AX114" s="673" t="s">
        <v>80</v>
      </c>
      <c r="AY114" s="657" t="s">
        <v>72</v>
      </c>
      <c r="AZ114" s="663" t="s">
        <v>874</v>
      </c>
      <c r="BA114" s="653" t="s">
        <v>71</v>
      </c>
      <c r="BB114" s="653" t="s">
        <v>71</v>
      </c>
    </row>
    <row r="115" spans="2:54" s="12" customFormat="1" ht="12.75" x14ac:dyDescent="0.2">
      <c r="B115" s="653">
        <v>2023</v>
      </c>
      <c r="C115" s="653">
        <v>891780111</v>
      </c>
      <c r="D115" s="654" t="s">
        <v>68</v>
      </c>
      <c r="E115" s="655" t="s">
        <v>317</v>
      </c>
      <c r="F115" s="656" t="s">
        <v>318</v>
      </c>
      <c r="G115" s="675">
        <v>0</v>
      </c>
      <c r="H115" s="657"/>
      <c r="I115" s="657" t="s">
        <v>78</v>
      </c>
      <c r="J115" s="653" t="s">
        <v>120</v>
      </c>
      <c r="K115" s="658" t="s">
        <v>600</v>
      </c>
      <c r="L115" s="659">
        <v>61600000</v>
      </c>
      <c r="M115" s="653" t="s">
        <v>73</v>
      </c>
      <c r="N115" s="660" t="s">
        <v>116</v>
      </c>
      <c r="O115" s="658" t="s">
        <v>731</v>
      </c>
      <c r="P115" s="661">
        <v>830023814</v>
      </c>
      <c r="Q115" s="656">
        <v>1069</v>
      </c>
      <c r="R115" s="699">
        <v>45051</v>
      </c>
      <c r="S115" s="749">
        <v>2415200000</v>
      </c>
      <c r="T115" s="699">
        <v>45103</v>
      </c>
      <c r="U115" s="760">
        <v>61600000</v>
      </c>
      <c r="V115" s="657" t="s">
        <v>70</v>
      </c>
      <c r="W115" s="656">
        <v>12564670</v>
      </c>
      <c r="X115" s="665" t="s">
        <v>797</v>
      </c>
      <c r="Y115" s="660"/>
      <c r="Z115" s="666">
        <v>45104</v>
      </c>
      <c r="AA115" s="666">
        <v>45105</v>
      </c>
      <c r="AB115" s="667">
        <v>45105</v>
      </c>
      <c r="AC115" s="666">
        <v>45197</v>
      </c>
      <c r="AD115" s="658">
        <f t="shared" si="5"/>
        <v>92</v>
      </c>
      <c r="AE115" s="656">
        <v>0</v>
      </c>
      <c r="AF115" s="656">
        <v>0</v>
      </c>
      <c r="AG115" s="656">
        <v>0</v>
      </c>
      <c r="AH115" s="668" t="s">
        <v>80</v>
      </c>
      <c r="AI115" s="658">
        <f t="shared" si="6"/>
        <v>0</v>
      </c>
      <c r="AJ115" s="656">
        <v>0</v>
      </c>
      <c r="AK115" s="748">
        <v>0</v>
      </c>
      <c r="AL115" s="667" t="s">
        <v>80</v>
      </c>
      <c r="AM115" s="657">
        <v>0</v>
      </c>
      <c r="AN115" s="667" t="s">
        <v>80</v>
      </c>
      <c r="AO115" s="667" t="s">
        <v>80</v>
      </c>
      <c r="AP115" s="661">
        <v>0</v>
      </c>
      <c r="AQ115" s="661">
        <f>+L115+AF115-AK115</f>
        <v>61600000</v>
      </c>
      <c r="AR115" s="657" t="s">
        <v>115</v>
      </c>
      <c r="AS115" s="656">
        <v>0</v>
      </c>
      <c r="AT115" s="669" t="s">
        <v>80</v>
      </c>
      <c r="AU115" s="670">
        <v>0</v>
      </c>
      <c r="AV115" s="671">
        <f t="shared" si="7"/>
        <v>61600000</v>
      </c>
      <c r="AW115" s="672">
        <f t="shared" si="8"/>
        <v>0</v>
      </c>
      <c r="AX115" s="673" t="s">
        <v>80</v>
      </c>
      <c r="AY115" s="657" t="s">
        <v>800</v>
      </c>
      <c r="AZ115" s="663" t="s">
        <v>875</v>
      </c>
      <c r="BA115" s="653" t="s">
        <v>71</v>
      </c>
      <c r="BB115" s="653" t="s">
        <v>117</v>
      </c>
    </row>
    <row r="116" spans="2:54" s="12" customFormat="1" ht="12.75" x14ac:dyDescent="0.2">
      <c r="B116" s="653">
        <v>2023</v>
      </c>
      <c r="C116" s="653">
        <v>891780111</v>
      </c>
      <c r="D116" s="654" t="s">
        <v>68</v>
      </c>
      <c r="E116" s="655" t="s">
        <v>319</v>
      </c>
      <c r="F116" s="656" t="s">
        <v>320</v>
      </c>
      <c r="G116" s="675">
        <v>2020000100768</v>
      </c>
      <c r="H116" s="657"/>
      <c r="I116" s="657" t="s">
        <v>78</v>
      </c>
      <c r="J116" s="653" t="s">
        <v>120</v>
      </c>
      <c r="K116" s="658" t="s">
        <v>601</v>
      </c>
      <c r="L116" s="659">
        <v>104615880</v>
      </c>
      <c r="M116" s="653" t="s">
        <v>73</v>
      </c>
      <c r="N116" s="660" t="s">
        <v>116</v>
      </c>
      <c r="O116" s="658" t="s">
        <v>732</v>
      </c>
      <c r="P116" s="661">
        <v>890980040</v>
      </c>
      <c r="Q116" s="656">
        <v>112</v>
      </c>
      <c r="R116" s="699">
        <v>44979</v>
      </c>
      <c r="S116" s="749">
        <v>166848535</v>
      </c>
      <c r="T116" s="699">
        <v>45114</v>
      </c>
      <c r="U116" s="760">
        <v>104615880</v>
      </c>
      <c r="V116" s="657" t="s">
        <v>70</v>
      </c>
      <c r="W116" s="656">
        <v>5056184</v>
      </c>
      <c r="X116" s="665" t="s">
        <v>799</v>
      </c>
      <c r="Y116" s="660"/>
      <c r="Z116" s="666">
        <v>45114</v>
      </c>
      <c r="AA116" s="666">
        <v>45149</v>
      </c>
      <c r="AB116" s="667">
        <v>45135</v>
      </c>
      <c r="AC116" s="666">
        <v>45271</v>
      </c>
      <c r="AD116" s="658">
        <f t="shared" si="5"/>
        <v>136</v>
      </c>
      <c r="AE116" s="656">
        <v>0</v>
      </c>
      <c r="AF116" s="656">
        <v>0</v>
      </c>
      <c r="AG116" s="656">
        <v>0</v>
      </c>
      <c r="AH116" s="668" t="s">
        <v>80</v>
      </c>
      <c r="AI116" s="658">
        <f t="shared" si="6"/>
        <v>0</v>
      </c>
      <c r="AJ116" s="656">
        <v>0</v>
      </c>
      <c r="AK116" s="748">
        <v>0</v>
      </c>
      <c r="AL116" s="667" t="s">
        <v>80</v>
      </c>
      <c r="AM116" s="657">
        <v>0</v>
      </c>
      <c r="AN116" s="667" t="s">
        <v>80</v>
      </c>
      <c r="AO116" s="667" t="s">
        <v>80</v>
      </c>
      <c r="AP116" s="661">
        <v>0</v>
      </c>
      <c r="AQ116" s="661">
        <f>+L116+AF116-AK116</f>
        <v>104615880</v>
      </c>
      <c r="AR116" s="657" t="s">
        <v>70</v>
      </c>
      <c r="AS116" s="656">
        <v>31384764</v>
      </c>
      <c r="AT116" s="669" t="s">
        <v>80</v>
      </c>
      <c r="AU116" s="670">
        <v>31384764</v>
      </c>
      <c r="AV116" s="671">
        <f t="shared" si="7"/>
        <v>73231116</v>
      </c>
      <c r="AW116" s="672">
        <f t="shared" si="8"/>
        <v>0.3</v>
      </c>
      <c r="AX116" s="673" t="s">
        <v>80</v>
      </c>
      <c r="AY116" s="657" t="s">
        <v>72</v>
      </c>
      <c r="AZ116" s="663" t="s">
        <v>876</v>
      </c>
      <c r="BA116" s="653" t="s">
        <v>71</v>
      </c>
      <c r="BB116" s="653" t="s">
        <v>117</v>
      </c>
    </row>
    <row r="117" spans="2:54" s="12" customFormat="1" ht="12.75" x14ac:dyDescent="0.2">
      <c r="B117" s="653">
        <v>2023</v>
      </c>
      <c r="C117" s="653">
        <v>891780111</v>
      </c>
      <c r="D117" s="654" t="s">
        <v>68</v>
      </c>
      <c r="E117" s="655" t="s">
        <v>321</v>
      </c>
      <c r="F117" s="656" t="s">
        <v>322</v>
      </c>
      <c r="G117" s="675">
        <v>2019000100064</v>
      </c>
      <c r="H117" s="657"/>
      <c r="I117" s="657" t="s">
        <v>78</v>
      </c>
      <c r="J117" s="653" t="s">
        <v>120</v>
      </c>
      <c r="K117" s="658" t="s">
        <v>602</v>
      </c>
      <c r="L117" s="659">
        <v>7495341</v>
      </c>
      <c r="M117" s="653" t="s">
        <v>73</v>
      </c>
      <c r="N117" s="660" t="s">
        <v>116</v>
      </c>
      <c r="O117" s="658" t="s">
        <v>733</v>
      </c>
      <c r="P117" s="661">
        <v>1083027986</v>
      </c>
      <c r="Q117" s="656">
        <v>91</v>
      </c>
      <c r="R117" s="699">
        <v>44978</v>
      </c>
      <c r="S117" s="749">
        <v>161823142</v>
      </c>
      <c r="T117" s="699">
        <v>45114</v>
      </c>
      <c r="U117" s="760">
        <v>7495341</v>
      </c>
      <c r="V117" s="657" t="s">
        <v>70</v>
      </c>
      <c r="W117" s="656">
        <v>7629414</v>
      </c>
      <c r="X117" s="665" t="s">
        <v>796</v>
      </c>
      <c r="Y117" s="660"/>
      <c r="Z117" s="666">
        <v>45114</v>
      </c>
      <c r="AA117" s="666">
        <v>45114</v>
      </c>
      <c r="AB117" s="667" t="s">
        <v>80</v>
      </c>
      <c r="AC117" s="666">
        <v>45169</v>
      </c>
      <c r="AD117" s="658">
        <f t="shared" si="5"/>
        <v>55</v>
      </c>
      <c r="AE117" s="656">
        <v>0</v>
      </c>
      <c r="AF117" s="656">
        <v>0</v>
      </c>
      <c r="AG117" s="656">
        <v>0</v>
      </c>
      <c r="AH117" s="668" t="s">
        <v>80</v>
      </c>
      <c r="AI117" s="658">
        <f t="shared" si="6"/>
        <v>0</v>
      </c>
      <c r="AJ117" s="656">
        <v>0</v>
      </c>
      <c r="AK117" s="748">
        <v>0</v>
      </c>
      <c r="AL117" s="667" t="s">
        <v>80</v>
      </c>
      <c r="AM117" s="657">
        <v>0</v>
      </c>
      <c r="AN117" s="667" t="s">
        <v>80</v>
      </c>
      <c r="AO117" s="667" t="s">
        <v>80</v>
      </c>
      <c r="AP117" s="661">
        <v>0</v>
      </c>
      <c r="AQ117" s="661">
        <f>+L117+AF117-AK117</f>
        <v>7495341</v>
      </c>
      <c r="AR117" s="657" t="s">
        <v>115</v>
      </c>
      <c r="AS117" s="656">
        <v>0</v>
      </c>
      <c r="AT117" s="669" t="s">
        <v>80</v>
      </c>
      <c r="AU117" s="670">
        <v>7495341</v>
      </c>
      <c r="AV117" s="671">
        <f t="shared" si="7"/>
        <v>0</v>
      </c>
      <c r="AW117" s="672">
        <f t="shared" si="8"/>
        <v>1</v>
      </c>
      <c r="AX117" s="673" t="s">
        <v>80</v>
      </c>
      <c r="AY117" s="657" t="s">
        <v>800</v>
      </c>
      <c r="AZ117" s="663" t="s">
        <v>877</v>
      </c>
      <c r="BA117" s="653" t="s">
        <v>71</v>
      </c>
      <c r="BB117" s="653" t="s">
        <v>71</v>
      </c>
    </row>
    <row r="118" spans="2:54" s="12" customFormat="1" ht="12.75" x14ac:dyDescent="0.2">
      <c r="B118" s="653">
        <v>2023</v>
      </c>
      <c r="C118" s="653">
        <v>891780111</v>
      </c>
      <c r="D118" s="654" t="s">
        <v>68</v>
      </c>
      <c r="E118" s="655" t="s">
        <v>323</v>
      </c>
      <c r="F118" s="656" t="s">
        <v>324</v>
      </c>
      <c r="G118" s="675">
        <v>2019000100064</v>
      </c>
      <c r="H118" s="657"/>
      <c r="I118" s="657" t="s">
        <v>78</v>
      </c>
      <c r="J118" s="653" t="s">
        <v>120</v>
      </c>
      <c r="K118" s="658" t="s">
        <v>603</v>
      </c>
      <c r="L118" s="659">
        <v>8584659</v>
      </c>
      <c r="M118" s="653" t="s">
        <v>73</v>
      </c>
      <c r="N118" s="660" t="s">
        <v>116</v>
      </c>
      <c r="O118" s="658" t="s">
        <v>734</v>
      </c>
      <c r="P118" s="661">
        <v>1045699393</v>
      </c>
      <c r="Q118" s="656">
        <v>91</v>
      </c>
      <c r="R118" s="699">
        <v>44978</v>
      </c>
      <c r="S118" s="749">
        <v>161823142</v>
      </c>
      <c r="T118" s="699">
        <v>45114</v>
      </c>
      <c r="U118" s="760">
        <v>8584659</v>
      </c>
      <c r="V118" s="657" t="s">
        <v>70</v>
      </c>
      <c r="W118" s="656">
        <v>7629414</v>
      </c>
      <c r="X118" s="665" t="s">
        <v>796</v>
      </c>
      <c r="Y118" s="660"/>
      <c r="Z118" s="666">
        <v>45114</v>
      </c>
      <c r="AA118" s="666">
        <v>45114</v>
      </c>
      <c r="AB118" s="667" t="s">
        <v>80</v>
      </c>
      <c r="AC118" s="666">
        <v>45175</v>
      </c>
      <c r="AD118" s="658">
        <f t="shared" si="5"/>
        <v>61</v>
      </c>
      <c r="AE118" s="656">
        <v>0</v>
      </c>
      <c r="AF118" s="656">
        <v>0</v>
      </c>
      <c r="AG118" s="656">
        <v>0</v>
      </c>
      <c r="AH118" s="668" t="s">
        <v>80</v>
      </c>
      <c r="AI118" s="658">
        <f t="shared" si="6"/>
        <v>0</v>
      </c>
      <c r="AJ118" s="656">
        <v>0</v>
      </c>
      <c r="AK118" s="748">
        <v>0</v>
      </c>
      <c r="AL118" s="667" t="s">
        <v>80</v>
      </c>
      <c r="AM118" s="657">
        <v>0</v>
      </c>
      <c r="AN118" s="667" t="s">
        <v>80</v>
      </c>
      <c r="AO118" s="667" t="s">
        <v>80</v>
      </c>
      <c r="AP118" s="661">
        <v>0</v>
      </c>
      <c r="AQ118" s="661">
        <f>+L118+AF118-AK118</f>
        <v>8584659</v>
      </c>
      <c r="AR118" s="657" t="s">
        <v>115</v>
      </c>
      <c r="AS118" s="656">
        <v>0</v>
      </c>
      <c r="AT118" s="669" t="s">
        <v>80</v>
      </c>
      <c r="AU118" s="670">
        <v>5723106</v>
      </c>
      <c r="AV118" s="671">
        <f t="shared" si="7"/>
        <v>2861553</v>
      </c>
      <c r="AW118" s="672">
        <f t="shared" si="8"/>
        <v>0.66666666666666663</v>
      </c>
      <c r="AX118" s="673" t="s">
        <v>80</v>
      </c>
      <c r="AY118" s="657" t="s">
        <v>800</v>
      </c>
      <c r="AZ118" s="663" t="s">
        <v>878</v>
      </c>
      <c r="BA118" s="653" t="s">
        <v>71</v>
      </c>
      <c r="BB118" s="653" t="s">
        <v>71</v>
      </c>
    </row>
    <row r="119" spans="2:54" s="12" customFormat="1" ht="12.75" x14ac:dyDescent="0.2">
      <c r="B119" s="653">
        <v>2023</v>
      </c>
      <c r="C119" s="653">
        <v>891780111</v>
      </c>
      <c r="D119" s="654" t="s">
        <v>68</v>
      </c>
      <c r="E119" s="655" t="s">
        <v>325</v>
      </c>
      <c r="F119" s="656" t="s">
        <v>326</v>
      </c>
      <c r="G119" s="675">
        <v>0</v>
      </c>
      <c r="H119" s="657"/>
      <c r="I119" s="657" t="s">
        <v>78</v>
      </c>
      <c r="J119" s="653" t="s">
        <v>120</v>
      </c>
      <c r="K119" s="658" t="s">
        <v>604</v>
      </c>
      <c r="L119" s="659">
        <v>17000000</v>
      </c>
      <c r="M119" s="653" t="s">
        <v>73</v>
      </c>
      <c r="N119" s="660" t="s">
        <v>116</v>
      </c>
      <c r="O119" s="658" t="s">
        <v>735</v>
      </c>
      <c r="P119" s="661">
        <v>1083020695</v>
      </c>
      <c r="Q119" s="656">
        <v>1240</v>
      </c>
      <c r="R119" s="699">
        <v>45078</v>
      </c>
      <c r="S119" s="749">
        <v>108000000</v>
      </c>
      <c r="T119" s="699">
        <v>45114</v>
      </c>
      <c r="U119" s="760">
        <v>17000000</v>
      </c>
      <c r="V119" s="657" t="s">
        <v>70</v>
      </c>
      <c r="W119" s="656">
        <v>12564670</v>
      </c>
      <c r="X119" s="665" t="s">
        <v>797</v>
      </c>
      <c r="Y119" s="660"/>
      <c r="Z119" s="666">
        <v>45114</v>
      </c>
      <c r="AA119" s="666">
        <v>45114</v>
      </c>
      <c r="AB119" s="667" t="s">
        <v>80</v>
      </c>
      <c r="AC119" s="666">
        <v>45260</v>
      </c>
      <c r="AD119" s="658">
        <f t="shared" si="5"/>
        <v>146</v>
      </c>
      <c r="AE119" s="656">
        <v>0</v>
      </c>
      <c r="AF119" s="656">
        <v>0</v>
      </c>
      <c r="AG119" s="656">
        <v>0</v>
      </c>
      <c r="AH119" s="668" t="s">
        <v>80</v>
      </c>
      <c r="AI119" s="658">
        <f t="shared" si="6"/>
        <v>0</v>
      </c>
      <c r="AJ119" s="656">
        <v>0</v>
      </c>
      <c r="AK119" s="748">
        <v>0</v>
      </c>
      <c r="AL119" s="667" t="s">
        <v>80</v>
      </c>
      <c r="AM119" s="657">
        <v>0</v>
      </c>
      <c r="AN119" s="667" t="s">
        <v>80</v>
      </c>
      <c r="AO119" s="667" t="s">
        <v>80</v>
      </c>
      <c r="AP119" s="661">
        <v>0</v>
      </c>
      <c r="AQ119" s="661">
        <f>+L119+AF119-AK119</f>
        <v>17000000</v>
      </c>
      <c r="AR119" s="657" t="s">
        <v>115</v>
      </c>
      <c r="AS119" s="656">
        <v>0</v>
      </c>
      <c r="AT119" s="669" t="s">
        <v>80</v>
      </c>
      <c r="AU119" s="670">
        <v>6800000</v>
      </c>
      <c r="AV119" s="671">
        <f t="shared" si="7"/>
        <v>10200000</v>
      </c>
      <c r="AW119" s="672">
        <f t="shared" si="8"/>
        <v>0.4</v>
      </c>
      <c r="AX119" s="673" t="s">
        <v>80</v>
      </c>
      <c r="AY119" s="657" t="s">
        <v>72</v>
      </c>
      <c r="AZ119" s="663" t="s">
        <v>879</v>
      </c>
      <c r="BA119" s="653" t="s">
        <v>71</v>
      </c>
      <c r="BB119" s="653" t="s">
        <v>71</v>
      </c>
    </row>
    <row r="120" spans="2:54" s="12" customFormat="1" ht="12.75" x14ac:dyDescent="0.2">
      <c r="B120" s="653">
        <v>2023</v>
      </c>
      <c r="C120" s="653">
        <v>891780111</v>
      </c>
      <c r="D120" s="654" t="s">
        <v>68</v>
      </c>
      <c r="E120" s="655" t="s">
        <v>327</v>
      </c>
      <c r="F120" s="656" t="s">
        <v>328</v>
      </c>
      <c r="G120" s="675">
        <v>0</v>
      </c>
      <c r="H120" s="657"/>
      <c r="I120" s="657" t="s">
        <v>78</v>
      </c>
      <c r="J120" s="653" t="s">
        <v>120</v>
      </c>
      <c r="K120" s="658" t="s">
        <v>605</v>
      </c>
      <c r="L120" s="659">
        <v>17000000</v>
      </c>
      <c r="M120" s="653" t="s">
        <v>73</v>
      </c>
      <c r="N120" s="660" t="s">
        <v>116</v>
      </c>
      <c r="O120" s="658" t="s">
        <v>736</v>
      </c>
      <c r="P120" s="661">
        <v>1083029075</v>
      </c>
      <c r="Q120" s="656">
        <v>1240</v>
      </c>
      <c r="R120" s="699">
        <v>45078</v>
      </c>
      <c r="S120" s="749">
        <v>108000000</v>
      </c>
      <c r="T120" s="699">
        <v>45118</v>
      </c>
      <c r="U120" s="760">
        <v>17000000</v>
      </c>
      <c r="V120" s="657" t="s">
        <v>70</v>
      </c>
      <c r="W120" s="656">
        <v>12564670</v>
      </c>
      <c r="X120" s="665" t="s">
        <v>797</v>
      </c>
      <c r="Y120" s="660"/>
      <c r="Z120" s="666">
        <v>45117</v>
      </c>
      <c r="AA120" s="666">
        <v>45118</v>
      </c>
      <c r="AB120" s="667" t="s">
        <v>80</v>
      </c>
      <c r="AC120" s="666">
        <v>45260</v>
      </c>
      <c r="AD120" s="658">
        <f t="shared" si="5"/>
        <v>142</v>
      </c>
      <c r="AE120" s="656">
        <v>0</v>
      </c>
      <c r="AF120" s="656">
        <v>0</v>
      </c>
      <c r="AG120" s="656">
        <v>0</v>
      </c>
      <c r="AH120" s="668" t="s">
        <v>80</v>
      </c>
      <c r="AI120" s="658">
        <f t="shared" si="6"/>
        <v>0</v>
      </c>
      <c r="AJ120" s="656">
        <v>0</v>
      </c>
      <c r="AK120" s="748">
        <v>0</v>
      </c>
      <c r="AL120" s="667" t="s">
        <v>80</v>
      </c>
      <c r="AM120" s="657">
        <v>0</v>
      </c>
      <c r="AN120" s="667" t="s">
        <v>80</v>
      </c>
      <c r="AO120" s="667" t="s">
        <v>80</v>
      </c>
      <c r="AP120" s="661">
        <v>0</v>
      </c>
      <c r="AQ120" s="661">
        <f>+L120+AF120-AK120</f>
        <v>17000000</v>
      </c>
      <c r="AR120" s="657" t="s">
        <v>115</v>
      </c>
      <c r="AS120" s="656">
        <v>0</v>
      </c>
      <c r="AT120" s="669" t="s">
        <v>80</v>
      </c>
      <c r="AU120" s="670">
        <v>3400000</v>
      </c>
      <c r="AV120" s="671">
        <f t="shared" si="7"/>
        <v>13600000</v>
      </c>
      <c r="AW120" s="672">
        <f t="shared" si="8"/>
        <v>0.2</v>
      </c>
      <c r="AX120" s="673" t="s">
        <v>80</v>
      </c>
      <c r="AY120" s="657" t="s">
        <v>72</v>
      </c>
      <c r="AZ120" s="663" t="s">
        <v>880</v>
      </c>
      <c r="BA120" s="653" t="s">
        <v>71</v>
      </c>
      <c r="BB120" s="653" t="s">
        <v>71</v>
      </c>
    </row>
    <row r="121" spans="2:54" s="12" customFormat="1" ht="12.75" x14ac:dyDescent="0.2">
      <c r="B121" s="653">
        <v>2023</v>
      </c>
      <c r="C121" s="653">
        <v>891780111</v>
      </c>
      <c r="D121" s="654" t="s">
        <v>68</v>
      </c>
      <c r="E121" s="655" t="s">
        <v>329</v>
      </c>
      <c r="F121" s="656" t="s">
        <v>330</v>
      </c>
      <c r="G121" s="675">
        <v>2019000100064</v>
      </c>
      <c r="H121" s="657"/>
      <c r="I121" s="657" t="s">
        <v>78</v>
      </c>
      <c r="J121" s="653" t="s">
        <v>120</v>
      </c>
      <c r="K121" s="658" t="s">
        <v>606</v>
      </c>
      <c r="L121" s="659">
        <v>13800000</v>
      </c>
      <c r="M121" s="653" t="s">
        <v>73</v>
      </c>
      <c r="N121" s="660" t="s">
        <v>116</v>
      </c>
      <c r="O121" s="658" t="s">
        <v>737</v>
      </c>
      <c r="P121" s="661">
        <v>9738364</v>
      </c>
      <c r="Q121" s="656">
        <v>91</v>
      </c>
      <c r="R121" s="699">
        <v>44978</v>
      </c>
      <c r="S121" s="749">
        <v>161823142</v>
      </c>
      <c r="T121" s="699">
        <v>45119</v>
      </c>
      <c r="U121" s="760">
        <v>13800000</v>
      </c>
      <c r="V121" s="657" t="s">
        <v>70</v>
      </c>
      <c r="W121" s="656">
        <v>7629414</v>
      </c>
      <c r="X121" s="665" t="s">
        <v>796</v>
      </c>
      <c r="Y121" s="660"/>
      <c r="Z121" s="666">
        <v>45119</v>
      </c>
      <c r="AA121" s="666">
        <v>45119</v>
      </c>
      <c r="AB121" s="667" t="s">
        <v>80</v>
      </c>
      <c r="AC121" s="666">
        <v>45153</v>
      </c>
      <c r="AD121" s="658">
        <f t="shared" si="5"/>
        <v>34</v>
      </c>
      <c r="AE121" s="656">
        <v>0</v>
      </c>
      <c r="AF121" s="656">
        <v>0</v>
      </c>
      <c r="AG121" s="656">
        <v>0</v>
      </c>
      <c r="AH121" s="668" t="s">
        <v>80</v>
      </c>
      <c r="AI121" s="658">
        <f t="shared" si="6"/>
        <v>0</v>
      </c>
      <c r="AJ121" s="656">
        <v>0</v>
      </c>
      <c r="AK121" s="748">
        <v>0</v>
      </c>
      <c r="AL121" s="667" t="s">
        <v>80</v>
      </c>
      <c r="AM121" s="657">
        <v>0</v>
      </c>
      <c r="AN121" s="667" t="s">
        <v>80</v>
      </c>
      <c r="AO121" s="667" t="s">
        <v>80</v>
      </c>
      <c r="AP121" s="661">
        <v>0</v>
      </c>
      <c r="AQ121" s="661">
        <f>+L121+AF121-AK121</f>
        <v>13800000</v>
      </c>
      <c r="AR121" s="657" t="s">
        <v>115</v>
      </c>
      <c r="AS121" s="656">
        <v>0</v>
      </c>
      <c r="AT121" s="669" t="s">
        <v>80</v>
      </c>
      <c r="AU121" s="670">
        <v>13800000</v>
      </c>
      <c r="AV121" s="671">
        <f t="shared" si="7"/>
        <v>0</v>
      </c>
      <c r="AW121" s="672">
        <f t="shared" si="8"/>
        <v>1</v>
      </c>
      <c r="AX121" s="673" t="s">
        <v>80</v>
      </c>
      <c r="AY121" s="657" t="s">
        <v>800</v>
      </c>
      <c r="AZ121" s="663" t="s">
        <v>881</v>
      </c>
      <c r="BA121" s="653" t="s">
        <v>71</v>
      </c>
      <c r="BB121" s="653" t="s">
        <v>71</v>
      </c>
    </row>
    <row r="122" spans="2:54" s="12" customFormat="1" ht="12.75" x14ac:dyDescent="0.2">
      <c r="B122" s="653">
        <v>2023</v>
      </c>
      <c r="C122" s="653">
        <v>891780111</v>
      </c>
      <c r="D122" s="654" t="s">
        <v>68</v>
      </c>
      <c r="E122" s="655" t="s">
        <v>331</v>
      </c>
      <c r="F122" s="656" t="s">
        <v>332</v>
      </c>
      <c r="G122" s="675">
        <v>2020000100116</v>
      </c>
      <c r="H122" s="657"/>
      <c r="I122" s="657" t="s">
        <v>78</v>
      </c>
      <c r="J122" s="653" t="s">
        <v>120</v>
      </c>
      <c r="K122" s="658" t="s">
        <v>607</v>
      </c>
      <c r="L122" s="659">
        <v>24070103</v>
      </c>
      <c r="M122" s="653" t="s">
        <v>73</v>
      </c>
      <c r="N122" s="660" t="s">
        <v>116</v>
      </c>
      <c r="O122" s="658" t="s">
        <v>738</v>
      </c>
      <c r="P122" s="661">
        <v>15318366</v>
      </c>
      <c r="Q122" s="656">
        <v>118</v>
      </c>
      <c r="R122" s="699">
        <v>44979</v>
      </c>
      <c r="S122" s="749">
        <v>117000000</v>
      </c>
      <c r="T122" s="699">
        <v>45119</v>
      </c>
      <c r="U122" s="760">
        <v>24070103</v>
      </c>
      <c r="V122" s="657" t="s">
        <v>70</v>
      </c>
      <c r="W122" s="656">
        <v>85461685</v>
      </c>
      <c r="X122" s="665" t="s">
        <v>795</v>
      </c>
      <c r="Y122" s="660"/>
      <c r="Z122" s="666">
        <v>45119</v>
      </c>
      <c r="AA122" s="666">
        <v>45125</v>
      </c>
      <c r="AB122" s="667">
        <v>45126</v>
      </c>
      <c r="AC122" s="666">
        <v>45248</v>
      </c>
      <c r="AD122" s="658">
        <f t="shared" si="5"/>
        <v>122</v>
      </c>
      <c r="AE122" s="656">
        <v>0</v>
      </c>
      <c r="AF122" s="656">
        <v>0</v>
      </c>
      <c r="AG122" s="656">
        <v>0</v>
      </c>
      <c r="AH122" s="668" t="s">
        <v>80</v>
      </c>
      <c r="AI122" s="658">
        <f t="shared" si="6"/>
        <v>0</v>
      </c>
      <c r="AJ122" s="656">
        <v>0</v>
      </c>
      <c r="AK122" s="748">
        <v>0</v>
      </c>
      <c r="AL122" s="667" t="s">
        <v>80</v>
      </c>
      <c r="AM122" s="657">
        <v>0</v>
      </c>
      <c r="AN122" s="667" t="s">
        <v>80</v>
      </c>
      <c r="AO122" s="667" t="s">
        <v>80</v>
      </c>
      <c r="AP122" s="661">
        <v>0</v>
      </c>
      <c r="AQ122" s="661">
        <f>+L122+AF122-AK122</f>
        <v>24070103</v>
      </c>
      <c r="AR122" s="657" t="s">
        <v>115</v>
      </c>
      <c r="AS122" s="656">
        <v>0</v>
      </c>
      <c r="AT122" s="669" t="s">
        <v>80</v>
      </c>
      <c r="AU122" s="670">
        <v>0</v>
      </c>
      <c r="AV122" s="671">
        <f t="shared" si="7"/>
        <v>24070103</v>
      </c>
      <c r="AW122" s="672">
        <f t="shared" si="8"/>
        <v>0</v>
      </c>
      <c r="AX122" s="673" t="s">
        <v>80</v>
      </c>
      <c r="AY122" s="657" t="s">
        <v>72</v>
      </c>
      <c r="AZ122" s="663" t="s">
        <v>882</v>
      </c>
      <c r="BA122" s="653" t="s">
        <v>71</v>
      </c>
      <c r="BB122" s="653" t="s">
        <v>117</v>
      </c>
    </row>
    <row r="123" spans="2:54" s="12" customFormat="1" ht="12.75" x14ac:dyDescent="0.2">
      <c r="B123" s="653">
        <v>2023</v>
      </c>
      <c r="C123" s="653">
        <v>891780111</v>
      </c>
      <c r="D123" s="654" t="s">
        <v>68</v>
      </c>
      <c r="E123" s="655" t="s">
        <v>333</v>
      </c>
      <c r="F123" s="656" t="s">
        <v>334</v>
      </c>
      <c r="G123" s="675">
        <v>0</v>
      </c>
      <c r="H123" s="657"/>
      <c r="I123" s="657" t="s">
        <v>78</v>
      </c>
      <c r="J123" s="653" t="s">
        <v>120</v>
      </c>
      <c r="K123" s="658" t="s">
        <v>608</v>
      </c>
      <c r="L123" s="659">
        <v>17000000</v>
      </c>
      <c r="M123" s="653" t="s">
        <v>73</v>
      </c>
      <c r="N123" s="660" t="s">
        <v>116</v>
      </c>
      <c r="O123" s="658" t="s">
        <v>739</v>
      </c>
      <c r="P123" s="661">
        <v>57299411</v>
      </c>
      <c r="Q123" s="656">
        <v>1240</v>
      </c>
      <c r="R123" s="699">
        <v>45078</v>
      </c>
      <c r="S123" s="749">
        <v>108000000</v>
      </c>
      <c r="T123" s="699">
        <v>45120</v>
      </c>
      <c r="U123" s="760">
        <v>17000000</v>
      </c>
      <c r="V123" s="657" t="s">
        <v>70</v>
      </c>
      <c r="W123" s="656">
        <v>12564670</v>
      </c>
      <c r="X123" s="665" t="s">
        <v>797</v>
      </c>
      <c r="Y123" s="660"/>
      <c r="Z123" s="666">
        <v>45119</v>
      </c>
      <c r="AA123" s="666">
        <v>45120</v>
      </c>
      <c r="AB123" s="667" t="s">
        <v>80</v>
      </c>
      <c r="AC123" s="666">
        <v>45260</v>
      </c>
      <c r="AD123" s="658">
        <f t="shared" si="5"/>
        <v>140</v>
      </c>
      <c r="AE123" s="656">
        <v>0</v>
      </c>
      <c r="AF123" s="656">
        <v>0</v>
      </c>
      <c r="AG123" s="656">
        <v>0</v>
      </c>
      <c r="AH123" s="668" t="s">
        <v>80</v>
      </c>
      <c r="AI123" s="658">
        <f t="shared" si="6"/>
        <v>0</v>
      </c>
      <c r="AJ123" s="656">
        <v>0</v>
      </c>
      <c r="AK123" s="748">
        <v>0</v>
      </c>
      <c r="AL123" s="667" t="s">
        <v>80</v>
      </c>
      <c r="AM123" s="657">
        <v>0</v>
      </c>
      <c r="AN123" s="667" t="s">
        <v>80</v>
      </c>
      <c r="AO123" s="667" t="s">
        <v>80</v>
      </c>
      <c r="AP123" s="661">
        <v>0</v>
      </c>
      <c r="AQ123" s="661">
        <f>+L123+AF123-AK123</f>
        <v>17000000</v>
      </c>
      <c r="AR123" s="657" t="s">
        <v>115</v>
      </c>
      <c r="AS123" s="656">
        <v>0</v>
      </c>
      <c r="AT123" s="669" t="s">
        <v>80</v>
      </c>
      <c r="AU123" s="670">
        <v>6800000</v>
      </c>
      <c r="AV123" s="671">
        <f t="shared" si="7"/>
        <v>10200000</v>
      </c>
      <c r="AW123" s="672">
        <f t="shared" si="8"/>
        <v>0.4</v>
      </c>
      <c r="AX123" s="673" t="s">
        <v>80</v>
      </c>
      <c r="AY123" s="657" t="s">
        <v>72</v>
      </c>
      <c r="AZ123" s="663" t="s">
        <v>883</v>
      </c>
      <c r="BA123" s="653" t="s">
        <v>71</v>
      </c>
      <c r="BB123" s="653" t="s">
        <v>71</v>
      </c>
    </row>
    <row r="124" spans="2:54" s="12" customFormat="1" ht="12.75" x14ac:dyDescent="0.2">
      <c r="B124" s="653">
        <v>2023</v>
      </c>
      <c r="C124" s="653">
        <v>891780111</v>
      </c>
      <c r="D124" s="654" t="s">
        <v>68</v>
      </c>
      <c r="E124" s="655" t="s">
        <v>335</v>
      </c>
      <c r="F124" s="656" t="s">
        <v>336</v>
      </c>
      <c r="G124" s="675">
        <v>0</v>
      </c>
      <c r="H124" s="657"/>
      <c r="I124" s="657" t="s">
        <v>78</v>
      </c>
      <c r="J124" s="653" t="s">
        <v>120</v>
      </c>
      <c r="K124" s="658" t="s">
        <v>609</v>
      </c>
      <c r="L124" s="659">
        <v>17000000</v>
      </c>
      <c r="M124" s="653" t="s">
        <v>73</v>
      </c>
      <c r="N124" s="660" t="s">
        <v>116</v>
      </c>
      <c r="O124" s="658" t="s">
        <v>740</v>
      </c>
      <c r="P124" s="661">
        <v>1140877757</v>
      </c>
      <c r="Q124" s="656">
        <v>1240</v>
      </c>
      <c r="R124" s="699">
        <v>45078</v>
      </c>
      <c r="S124" s="749">
        <v>108000000</v>
      </c>
      <c r="T124" s="699">
        <v>45120</v>
      </c>
      <c r="U124" s="760">
        <v>17000000</v>
      </c>
      <c r="V124" s="657" t="s">
        <v>70</v>
      </c>
      <c r="W124" s="656">
        <v>12564670</v>
      </c>
      <c r="X124" s="665" t="s">
        <v>797</v>
      </c>
      <c r="Y124" s="660"/>
      <c r="Z124" s="666">
        <v>45119</v>
      </c>
      <c r="AA124" s="666">
        <v>45120</v>
      </c>
      <c r="AB124" s="667" t="s">
        <v>80</v>
      </c>
      <c r="AC124" s="666">
        <v>45260</v>
      </c>
      <c r="AD124" s="658">
        <f t="shared" si="5"/>
        <v>140</v>
      </c>
      <c r="AE124" s="656">
        <v>0</v>
      </c>
      <c r="AF124" s="656">
        <v>0</v>
      </c>
      <c r="AG124" s="656">
        <v>0</v>
      </c>
      <c r="AH124" s="668" t="s">
        <v>80</v>
      </c>
      <c r="AI124" s="658">
        <f t="shared" si="6"/>
        <v>0</v>
      </c>
      <c r="AJ124" s="656">
        <v>0</v>
      </c>
      <c r="AK124" s="748">
        <v>0</v>
      </c>
      <c r="AL124" s="667" t="s">
        <v>80</v>
      </c>
      <c r="AM124" s="657">
        <v>0</v>
      </c>
      <c r="AN124" s="667" t="s">
        <v>80</v>
      </c>
      <c r="AO124" s="667" t="s">
        <v>80</v>
      </c>
      <c r="AP124" s="661">
        <v>0</v>
      </c>
      <c r="AQ124" s="661">
        <f>+L124+AF124-AK124</f>
        <v>17000000</v>
      </c>
      <c r="AR124" s="657" t="s">
        <v>115</v>
      </c>
      <c r="AS124" s="656">
        <v>0</v>
      </c>
      <c r="AT124" s="669" t="s">
        <v>80</v>
      </c>
      <c r="AU124" s="670">
        <v>6800000</v>
      </c>
      <c r="AV124" s="671">
        <f t="shared" si="7"/>
        <v>10200000</v>
      </c>
      <c r="AW124" s="672">
        <f t="shared" si="8"/>
        <v>0.4</v>
      </c>
      <c r="AX124" s="673" t="s">
        <v>80</v>
      </c>
      <c r="AY124" s="657" t="s">
        <v>72</v>
      </c>
      <c r="AZ124" s="663" t="s">
        <v>884</v>
      </c>
      <c r="BA124" s="653" t="s">
        <v>71</v>
      </c>
      <c r="BB124" s="653" t="s">
        <v>71</v>
      </c>
    </row>
    <row r="125" spans="2:54" s="12" customFormat="1" ht="12.75" x14ac:dyDescent="0.2">
      <c r="B125" s="653">
        <v>2023</v>
      </c>
      <c r="C125" s="653">
        <v>891780111</v>
      </c>
      <c r="D125" s="654" t="s">
        <v>68</v>
      </c>
      <c r="E125" s="655" t="s">
        <v>337</v>
      </c>
      <c r="F125" s="656" t="s">
        <v>338</v>
      </c>
      <c r="G125" s="675">
        <v>2019000100064</v>
      </c>
      <c r="H125" s="657"/>
      <c r="I125" s="657" t="s">
        <v>78</v>
      </c>
      <c r="J125" s="653" t="s">
        <v>120</v>
      </c>
      <c r="K125" s="658" t="s">
        <v>610</v>
      </c>
      <c r="L125" s="659">
        <v>11566596</v>
      </c>
      <c r="M125" s="653" t="s">
        <v>73</v>
      </c>
      <c r="N125" s="660" t="s">
        <v>116</v>
      </c>
      <c r="O125" s="658" t="s">
        <v>741</v>
      </c>
      <c r="P125" s="661">
        <v>10144321</v>
      </c>
      <c r="Q125" s="656">
        <v>91</v>
      </c>
      <c r="R125" s="699">
        <v>44978</v>
      </c>
      <c r="S125" s="749">
        <v>161823142</v>
      </c>
      <c r="T125" s="699">
        <v>45128</v>
      </c>
      <c r="U125" s="760">
        <v>11566596</v>
      </c>
      <c r="V125" s="657" t="s">
        <v>70</v>
      </c>
      <c r="W125" s="656">
        <v>7629414</v>
      </c>
      <c r="X125" s="665" t="s">
        <v>796</v>
      </c>
      <c r="Y125" s="660"/>
      <c r="Z125" s="666">
        <v>45128</v>
      </c>
      <c r="AA125" s="666">
        <v>45128</v>
      </c>
      <c r="AB125" s="667" t="s">
        <v>80</v>
      </c>
      <c r="AC125" s="666">
        <v>45177</v>
      </c>
      <c r="AD125" s="658">
        <f t="shared" si="5"/>
        <v>49</v>
      </c>
      <c r="AE125" s="656">
        <v>0</v>
      </c>
      <c r="AF125" s="656">
        <v>0</v>
      </c>
      <c r="AG125" s="656">
        <v>0</v>
      </c>
      <c r="AH125" s="668" t="s">
        <v>80</v>
      </c>
      <c r="AI125" s="658">
        <f t="shared" si="6"/>
        <v>0</v>
      </c>
      <c r="AJ125" s="656">
        <v>0</v>
      </c>
      <c r="AK125" s="748">
        <v>0</v>
      </c>
      <c r="AL125" s="667" t="s">
        <v>80</v>
      </c>
      <c r="AM125" s="657">
        <v>0</v>
      </c>
      <c r="AN125" s="667" t="s">
        <v>80</v>
      </c>
      <c r="AO125" s="667" t="s">
        <v>80</v>
      </c>
      <c r="AP125" s="661">
        <v>0</v>
      </c>
      <c r="AQ125" s="661">
        <f>+L125+AF125-AK125</f>
        <v>11566596</v>
      </c>
      <c r="AR125" s="657" t="s">
        <v>115</v>
      </c>
      <c r="AS125" s="656">
        <v>0</v>
      </c>
      <c r="AT125" s="669" t="s">
        <v>80</v>
      </c>
      <c r="AU125" s="670">
        <v>7711064</v>
      </c>
      <c r="AV125" s="671">
        <f t="shared" si="7"/>
        <v>3855532</v>
      </c>
      <c r="AW125" s="672">
        <f t="shared" si="8"/>
        <v>0.66666666666666663</v>
      </c>
      <c r="AX125" s="673" t="s">
        <v>80</v>
      </c>
      <c r="AY125" s="657" t="s">
        <v>800</v>
      </c>
      <c r="AZ125" s="663" t="s">
        <v>885</v>
      </c>
      <c r="BA125" s="653" t="s">
        <v>71</v>
      </c>
      <c r="BB125" s="653" t="s">
        <v>71</v>
      </c>
    </row>
    <row r="126" spans="2:54" s="12" customFormat="1" ht="12.75" x14ac:dyDescent="0.2">
      <c r="B126" s="653">
        <v>2023</v>
      </c>
      <c r="C126" s="653">
        <v>891780111</v>
      </c>
      <c r="D126" s="654" t="s">
        <v>68</v>
      </c>
      <c r="E126" s="655" t="s">
        <v>339</v>
      </c>
      <c r="F126" s="656" t="s">
        <v>340</v>
      </c>
      <c r="G126" s="675">
        <v>2020000100768</v>
      </c>
      <c r="H126" s="657"/>
      <c r="I126" s="657" t="s">
        <v>78</v>
      </c>
      <c r="J126" s="653" t="s">
        <v>120</v>
      </c>
      <c r="K126" s="658" t="s">
        <v>611</v>
      </c>
      <c r="L126" s="659">
        <v>19535142</v>
      </c>
      <c r="M126" s="653" t="s">
        <v>73</v>
      </c>
      <c r="N126" s="660" t="s">
        <v>116</v>
      </c>
      <c r="O126" s="658" t="s">
        <v>742</v>
      </c>
      <c r="P126" s="661">
        <v>1116499850</v>
      </c>
      <c r="Q126" s="656">
        <v>153</v>
      </c>
      <c r="R126" s="699">
        <v>45119</v>
      </c>
      <c r="S126" s="749">
        <v>152631121</v>
      </c>
      <c r="T126" s="699">
        <v>45128</v>
      </c>
      <c r="U126" s="760">
        <v>19535142</v>
      </c>
      <c r="V126" s="657" t="s">
        <v>70</v>
      </c>
      <c r="W126" s="656">
        <v>8746547</v>
      </c>
      <c r="X126" s="665" t="s">
        <v>792</v>
      </c>
      <c r="Y126" s="660"/>
      <c r="Z126" s="666">
        <v>45128</v>
      </c>
      <c r="AA126" s="666">
        <v>45128</v>
      </c>
      <c r="AB126" s="667" t="s">
        <v>80</v>
      </c>
      <c r="AC126" s="666">
        <v>45312</v>
      </c>
      <c r="AD126" s="658">
        <f t="shared" si="5"/>
        <v>184</v>
      </c>
      <c r="AE126" s="656">
        <v>0</v>
      </c>
      <c r="AF126" s="656">
        <v>0</v>
      </c>
      <c r="AG126" s="656">
        <v>0</v>
      </c>
      <c r="AH126" s="668" t="s">
        <v>80</v>
      </c>
      <c r="AI126" s="658">
        <f t="shared" si="6"/>
        <v>0</v>
      </c>
      <c r="AJ126" s="656">
        <v>0</v>
      </c>
      <c r="AK126" s="748">
        <v>0</v>
      </c>
      <c r="AL126" s="667" t="s">
        <v>80</v>
      </c>
      <c r="AM126" s="657">
        <v>0</v>
      </c>
      <c r="AN126" s="667" t="s">
        <v>80</v>
      </c>
      <c r="AO126" s="667" t="s">
        <v>80</v>
      </c>
      <c r="AP126" s="661">
        <v>0</v>
      </c>
      <c r="AQ126" s="661">
        <f>+L126+AF126-AK126</f>
        <v>19535142</v>
      </c>
      <c r="AR126" s="657" t="s">
        <v>115</v>
      </c>
      <c r="AS126" s="656">
        <v>0</v>
      </c>
      <c r="AT126" s="669" t="s">
        <v>80</v>
      </c>
      <c r="AU126" s="670">
        <v>6511714</v>
      </c>
      <c r="AV126" s="671">
        <f t="shared" si="7"/>
        <v>13023428</v>
      </c>
      <c r="AW126" s="672">
        <f t="shared" si="8"/>
        <v>0.33333333333333331</v>
      </c>
      <c r="AX126" s="673" t="s">
        <v>80</v>
      </c>
      <c r="AY126" s="657" t="s">
        <v>72</v>
      </c>
      <c r="AZ126" s="663" t="s">
        <v>886</v>
      </c>
      <c r="BA126" s="653" t="s">
        <v>71</v>
      </c>
      <c r="BB126" s="653" t="s">
        <v>71</v>
      </c>
    </row>
    <row r="127" spans="2:54" s="12" customFormat="1" ht="12.75" x14ac:dyDescent="0.2">
      <c r="B127" s="653">
        <v>2023</v>
      </c>
      <c r="C127" s="653">
        <v>891780111</v>
      </c>
      <c r="D127" s="654" t="s">
        <v>68</v>
      </c>
      <c r="E127" s="655" t="s">
        <v>341</v>
      </c>
      <c r="F127" s="656" t="s">
        <v>342</v>
      </c>
      <c r="G127" s="675">
        <v>2020000100768</v>
      </c>
      <c r="H127" s="657"/>
      <c r="I127" s="657" t="s">
        <v>78</v>
      </c>
      <c r="J127" s="653" t="s">
        <v>120</v>
      </c>
      <c r="K127" s="658" t="s">
        <v>612</v>
      </c>
      <c r="L127" s="659">
        <v>19535142</v>
      </c>
      <c r="M127" s="653" t="s">
        <v>73</v>
      </c>
      <c r="N127" s="660" t="s">
        <v>116</v>
      </c>
      <c r="O127" s="658" t="s">
        <v>743</v>
      </c>
      <c r="P127" s="661">
        <v>1081762923</v>
      </c>
      <c r="Q127" s="656">
        <v>153</v>
      </c>
      <c r="R127" s="699">
        <v>45119</v>
      </c>
      <c r="S127" s="749">
        <v>152631121</v>
      </c>
      <c r="T127" s="699">
        <v>45128</v>
      </c>
      <c r="U127" s="760">
        <v>19535142</v>
      </c>
      <c r="V127" s="657" t="s">
        <v>70</v>
      </c>
      <c r="W127" s="656">
        <v>8746547</v>
      </c>
      <c r="X127" s="665" t="s">
        <v>792</v>
      </c>
      <c r="Y127" s="660"/>
      <c r="Z127" s="666">
        <v>45128</v>
      </c>
      <c r="AA127" s="666">
        <v>45128</v>
      </c>
      <c r="AB127" s="667" t="s">
        <v>80</v>
      </c>
      <c r="AC127" s="666">
        <v>45312</v>
      </c>
      <c r="AD127" s="658">
        <f t="shared" si="5"/>
        <v>184</v>
      </c>
      <c r="AE127" s="656">
        <v>0</v>
      </c>
      <c r="AF127" s="656">
        <v>0</v>
      </c>
      <c r="AG127" s="656">
        <v>0</v>
      </c>
      <c r="AH127" s="668" t="s">
        <v>80</v>
      </c>
      <c r="AI127" s="658">
        <f t="shared" si="6"/>
        <v>0</v>
      </c>
      <c r="AJ127" s="656">
        <v>0</v>
      </c>
      <c r="AK127" s="748">
        <v>0</v>
      </c>
      <c r="AL127" s="667" t="s">
        <v>80</v>
      </c>
      <c r="AM127" s="657">
        <v>0</v>
      </c>
      <c r="AN127" s="667" t="s">
        <v>80</v>
      </c>
      <c r="AO127" s="667" t="s">
        <v>80</v>
      </c>
      <c r="AP127" s="661">
        <v>0</v>
      </c>
      <c r="AQ127" s="661">
        <f>+L127+AF127-AK127</f>
        <v>19535142</v>
      </c>
      <c r="AR127" s="657" t="s">
        <v>115</v>
      </c>
      <c r="AS127" s="656">
        <v>0</v>
      </c>
      <c r="AT127" s="669" t="s">
        <v>80</v>
      </c>
      <c r="AU127" s="670">
        <v>3255857</v>
      </c>
      <c r="AV127" s="671">
        <f t="shared" si="7"/>
        <v>16279285</v>
      </c>
      <c r="AW127" s="672">
        <f t="shared" si="8"/>
        <v>0.16666666666666666</v>
      </c>
      <c r="AX127" s="673" t="s">
        <v>80</v>
      </c>
      <c r="AY127" s="657" t="s">
        <v>72</v>
      </c>
      <c r="AZ127" s="663" t="s">
        <v>887</v>
      </c>
      <c r="BA127" s="653" t="s">
        <v>71</v>
      </c>
      <c r="BB127" s="653" t="s">
        <v>71</v>
      </c>
    </row>
    <row r="128" spans="2:54" s="12" customFormat="1" ht="12.75" x14ac:dyDescent="0.2">
      <c r="B128" s="653">
        <v>2023</v>
      </c>
      <c r="C128" s="653">
        <v>891780111</v>
      </c>
      <c r="D128" s="654" t="s">
        <v>68</v>
      </c>
      <c r="E128" s="655" t="s">
        <v>343</v>
      </c>
      <c r="F128" s="656" t="s">
        <v>344</v>
      </c>
      <c r="G128" s="675">
        <v>2020000100768</v>
      </c>
      <c r="H128" s="657"/>
      <c r="I128" s="657" t="s">
        <v>78</v>
      </c>
      <c r="J128" s="653" t="s">
        <v>120</v>
      </c>
      <c r="K128" s="658" t="s">
        <v>613</v>
      </c>
      <c r="L128" s="659">
        <v>26046856</v>
      </c>
      <c r="M128" s="653" t="s">
        <v>73</v>
      </c>
      <c r="N128" s="660" t="s">
        <v>116</v>
      </c>
      <c r="O128" s="658" t="s">
        <v>670</v>
      </c>
      <c r="P128" s="661">
        <v>1082995339</v>
      </c>
      <c r="Q128" s="656">
        <v>153</v>
      </c>
      <c r="R128" s="699">
        <v>45119</v>
      </c>
      <c r="S128" s="749">
        <v>152631121</v>
      </c>
      <c r="T128" s="699">
        <v>45128</v>
      </c>
      <c r="U128" s="760">
        <v>26046856</v>
      </c>
      <c r="V128" s="657" t="s">
        <v>70</v>
      </c>
      <c r="W128" s="656">
        <v>8746547</v>
      </c>
      <c r="X128" s="665" t="s">
        <v>792</v>
      </c>
      <c r="Y128" s="660"/>
      <c r="Z128" s="666">
        <v>45128</v>
      </c>
      <c r="AA128" s="666">
        <v>45128</v>
      </c>
      <c r="AB128" s="667" t="s">
        <v>80</v>
      </c>
      <c r="AC128" s="666">
        <v>45350</v>
      </c>
      <c r="AD128" s="658">
        <f t="shared" si="5"/>
        <v>222</v>
      </c>
      <c r="AE128" s="656">
        <v>0</v>
      </c>
      <c r="AF128" s="656">
        <v>0</v>
      </c>
      <c r="AG128" s="656">
        <v>0</v>
      </c>
      <c r="AH128" s="668" t="s">
        <v>80</v>
      </c>
      <c r="AI128" s="658">
        <f t="shared" si="6"/>
        <v>0</v>
      </c>
      <c r="AJ128" s="656">
        <v>0</v>
      </c>
      <c r="AK128" s="748">
        <v>0</v>
      </c>
      <c r="AL128" s="667" t="s">
        <v>80</v>
      </c>
      <c r="AM128" s="657">
        <v>0</v>
      </c>
      <c r="AN128" s="667" t="s">
        <v>80</v>
      </c>
      <c r="AO128" s="667" t="s">
        <v>80</v>
      </c>
      <c r="AP128" s="661">
        <v>0</v>
      </c>
      <c r="AQ128" s="661">
        <f>+L128+AF128-AK128</f>
        <v>26046856</v>
      </c>
      <c r="AR128" s="657" t="s">
        <v>115</v>
      </c>
      <c r="AS128" s="656">
        <v>0</v>
      </c>
      <c r="AT128" s="669" t="s">
        <v>80</v>
      </c>
      <c r="AU128" s="670">
        <v>6511714</v>
      </c>
      <c r="AV128" s="671">
        <f t="shared" si="7"/>
        <v>19535142</v>
      </c>
      <c r="AW128" s="672">
        <f t="shared" si="8"/>
        <v>0.25</v>
      </c>
      <c r="AX128" s="673" t="s">
        <v>80</v>
      </c>
      <c r="AY128" s="657" t="s">
        <v>72</v>
      </c>
      <c r="AZ128" s="663" t="s">
        <v>888</v>
      </c>
      <c r="BA128" s="653" t="s">
        <v>71</v>
      </c>
      <c r="BB128" s="653" t="s">
        <v>71</v>
      </c>
    </row>
    <row r="129" spans="2:54" s="12" customFormat="1" ht="12.75" x14ac:dyDescent="0.2">
      <c r="B129" s="653">
        <v>2023</v>
      </c>
      <c r="C129" s="653">
        <v>891780111</v>
      </c>
      <c r="D129" s="654" t="s">
        <v>68</v>
      </c>
      <c r="E129" s="655" t="s">
        <v>345</v>
      </c>
      <c r="F129" s="656" t="s">
        <v>346</v>
      </c>
      <c r="G129" s="675">
        <v>2020000100768</v>
      </c>
      <c r="H129" s="657"/>
      <c r="I129" s="657" t="s">
        <v>78</v>
      </c>
      <c r="J129" s="653" t="s">
        <v>120</v>
      </c>
      <c r="K129" s="658" t="s">
        <v>614</v>
      </c>
      <c r="L129" s="659">
        <v>19535142</v>
      </c>
      <c r="M129" s="653" t="s">
        <v>73</v>
      </c>
      <c r="N129" s="660" t="s">
        <v>116</v>
      </c>
      <c r="O129" s="658" t="s">
        <v>744</v>
      </c>
      <c r="P129" s="661">
        <v>1083026359</v>
      </c>
      <c r="Q129" s="656">
        <v>153</v>
      </c>
      <c r="R129" s="699">
        <v>45119</v>
      </c>
      <c r="S129" s="749">
        <v>152631121</v>
      </c>
      <c r="T129" s="699">
        <v>45128</v>
      </c>
      <c r="U129" s="760">
        <v>19535142</v>
      </c>
      <c r="V129" s="657" t="s">
        <v>70</v>
      </c>
      <c r="W129" s="656">
        <v>8746547</v>
      </c>
      <c r="X129" s="665" t="s">
        <v>792</v>
      </c>
      <c r="Y129" s="660"/>
      <c r="Z129" s="666">
        <v>45128</v>
      </c>
      <c r="AA129" s="666">
        <v>45128</v>
      </c>
      <c r="AB129" s="667" t="s">
        <v>80</v>
      </c>
      <c r="AC129" s="666">
        <v>45315</v>
      </c>
      <c r="AD129" s="658">
        <f t="shared" si="5"/>
        <v>187</v>
      </c>
      <c r="AE129" s="656">
        <v>0</v>
      </c>
      <c r="AF129" s="656">
        <v>0</v>
      </c>
      <c r="AG129" s="656">
        <v>0</v>
      </c>
      <c r="AH129" s="668" t="s">
        <v>80</v>
      </c>
      <c r="AI129" s="658">
        <f t="shared" si="6"/>
        <v>0</v>
      </c>
      <c r="AJ129" s="656">
        <v>0</v>
      </c>
      <c r="AK129" s="748">
        <v>0</v>
      </c>
      <c r="AL129" s="667" t="s">
        <v>80</v>
      </c>
      <c r="AM129" s="657">
        <v>0</v>
      </c>
      <c r="AN129" s="667" t="s">
        <v>80</v>
      </c>
      <c r="AO129" s="667" t="s">
        <v>80</v>
      </c>
      <c r="AP129" s="661">
        <v>0</v>
      </c>
      <c r="AQ129" s="661">
        <f>+L129+AF129-AK129</f>
        <v>19535142</v>
      </c>
      <c r="AR129" s="657" t="s">
        <v>115</v>
      </c>
      <c r="AS129" s="656">
        <v>0</v>
      </c>
      <c r="AT129" s="669" t="s">
        <v>80</v>
      </c>
      <c r="AU129" s="670">
        <v>3255857</v>
      </c>
      <c r="AV129" s="671">
        <f t="shared" si="7"/>
        <v>16279285</v>
      </c>
      <c r="AW129" s="672">
        <f t="shared" si="8"/>
        <v>0.16666666666666666</v>
      </c>
      <c r="AX129" s="673" t="s">
        <v>80</v>
      </c>
      <c r="AY129" s="657" t="s">
        <v>72</v>
      </c>
      <c r="AZ129" s="663" t="s">
        <v>889</v>
      </c>
      <c r="BA129" s="653" t="s">
        <v>71</v>
      </c>
      <c r="BB129" s="653" t="s">
        <v>71</v>
      </c>
    </row>
    <row r="130" spans="2:54" s="12" customFormat="1" ht="12.75" x14ac:dyDescent="0.2">
      <c r="B130" s="653">
        <v>2023</v>
      </c>
      <c r="C130" s="653">
        <v>891780111</v>
      </c>
      <c r="D130" s="654" t="s">
        <v>68</v>
      </c>
      <c r="E130" s="655" t="s">
        <v>347</v>
      </c>
      <c r="F130" s="656" t="s">
        <v>348</v>
      </c>
      <c r="G130" s="675">
        <v>2020000100768</v>
      </c>
      <c r="H130" s="657"/>
      <c r="I130" s="657" t="s">
        <v>78</v>
      </c>
      <c r="J130" s="653" t="s">
        <v>120</v>
      </c>
      <c r="K130" s="658" t="s">
        <v>615</v>
      </c>
      <c r="L130" s="659">
        <v>9767571</v>
      </c>
      <c r="M130" s="653" t="s">
        <v>73</v>
      </c>
      <c r="N130" s="660" t="s">
        <v>116</v>
      </c>
      <c r="O130" s="658" t="s">
        <v>675</v>
      </c>
      <c r="P130" s="661">
        <v>1045729776</v>
      </c>
      <c r="Q130" s="656">
        <v>153</v>
      </c>
      <c r="R130" s="699">
        <v>45119</v>
      </c>
      <c r="S130" s="749">
        <v>152631121</v>
      </c>
      <c r="T130" s="699">
        <v>45135</v>
      </c>
      <c r="U130" s="760">
        <v>9767571</v>
      </c>
      <c r="V130" s="657" t="s">
        <v>70</v>
      </c>
      <c r="W130" s="656">
        <v>8746547</v>
      </c>
      <c r="X130" s="665" t="s">
        <v>792</v>
      </c>
      <c r="Y130" s="660"/>
      <c r="Z130" s="666">
        <v>45134</v>
      </c>
      <c r="AA130" s="666">
        <v>45135</v>
      </c>
      <c r="AB130" s="667" t="s">
        <v>80</v>
      </c>
      <c r="AC130" s="666">
        <v>45226</v>
      </c>
      <c r="AD130" s="658">
        <f t="shared" si="5"/>
        <v>91</v>
      </c>
      <c r="AE130" s="656">
        <v>0</v>
      </c>
      <c r="AF130" s="656">
        <v>0</v>
      </c>
      <c r="AG130" s="656">
        <v>0</v>
      </c>
      <c r="AH130" s="668" t="s">
        <v>80</v>
      </c>
      <c r="AI130" s="658">
        <f t="shared" si="6"/>
        <v>0</v>
      </c>
      <c r="AJ130" s="656">
        <v>0</v>
      </c>
      <c r="AK130" s="748">
        <v>0</v>
      </c>
      <c r="AL130" s="667" t="s">
        <v>80</v>
      </c>
      <c r="AM130" s="657">
        <v>0</v>
      </c>
      <c r="AN130" s="667" t="s">
        <v>80</v>
      </c>
      <c r="AO130" s="667" t="s">
        <v>80</v>
      </c>
      <c r="AP130" s="661">
        <v>0</v>
      </c>
      <c r="AQ130" s="661">
        <f>+L130+AF130-AK130</f>
        <v>9767571</v>
      </c>
      <c r="AR130" s="657" t="s">
        <v>115</v>
      </c>
      <c r="AS130" s="656">
        <v>0</v>
      </c>
      <c r="AT130" s="669" t="s">
        <v>80</v>
      </c>
      <c r="AU130" s="670">
        <v>3255857</v>
      </c>
      <c r="AV130" s="671">
        <f t="shared" si="7"/>
        <v>6511714</v>
      </c>
      <c r="AW130" s="672">
        <f t="shared" si="8"/>
        <v>0.33333333333333331</v>
      </c>
      <c r="AX130" s="673" t="s">
        <v>80</v>
      </c>
      <c r="AY130" s="657" t="s">
        <v>72</v>
      </c>
      <c r="AZ130" s="663" t="s">
        <v>890</v>
      </c>
      <c r="BA130" s="653" t="s">
        <v>71</v>
      </c>
      <c r="BB130" s="653" t="s">
        <v>71</v>
      </c>
    </row>
    <row r="131" spans="2:54" s="12" customFormat="1" ht="12.75" x14ac:dyDescent="0.2">
      <c r="B131" s="653">
        <v>2023</v>
      </c>
      <c r="C131" s="653">
        <v>891780111</v>
      </c>
      <c r="D131" s="654" t="s">
        <v>68</v>
      </c>
      <c r="E131" s="655" t="s">
        <v>349</v>
      </c>
      <c r="F131" s="656" t="s">
        <v>350</v>
      </c>
      <c r="G131" s="675">
        <v>2020000100768</v>
      </c>
      <c r="H131" s="657"/>
      <c r="I131" s="657" t="s">
        <v>78</v>
      </c>
      <c r="J131" s="653" t="s">
        <v>120</v>
      </c>
      <c r="K131" s="658" t="s">
        <v>616</v>
      </c>
      <c r="L131" s="659">
        <v>9767571</v>
      </c>
      <c r="M131" s="653" t="s">
        <v>73</v>
      </c>
      <c r="N131" s="660" t="s">
        <v>116</v>
      </c>
      <c r="O131" s="658" t="s">
        <v>676</v>
      </c>
      <c r="P131" s="661">
        <v>85468411</v>
      </c>
      <c r="Q131" s="656">
        <v>153</v>
      </c>
      <c r="R131" s="699">
        <v>45119</v>
      </c>
      <c r="S131" s="749">
        <v>152631121</v>
      </c>
      <c r="T131" s="699">
        <v>45135</v>
      </c>
      <c r="U131" s="760">
        <v>9767571</v>
      </c>
      <c r="V131" s="657" t="s">
        <v>70</v>
      </c>
      <c r="W131" s="656">
        <v>8746547</v>
      </c>
      <c r="X131" s="665" t="s">
        <v>792</v>
      </c>
      <c r="Y131" s="660"/>
      <c r="Z131" s="666">
        <v>45134</v>
      </c>
      <c r="AA131" s="666">
        <v>45135</v>
      </c>
      <c r="AB131" s="667" t="s">
        <v>80</v>
      </c>
      <c r="AC131" s="666">
        <v>45227</v>
      </c>
      <c r="AD131" s="658">
        <f t="shared" si="5"/>
        <v>92</v>
      </c>
      <c r="AE131" s="656">
        <v>0</v>
      </c>
      <c r="AF131" s="656">
        <v>0</v>
      </c>
      <c r="AG131" s="656">
        <v>0</v>
      </c>
      <c r="AH131" s="668" t="s">
        <v>80</v>
      </c>
      <c r="AI131" s="658">
        <f t="shared" si="6"/>
        <v>0</v>
      </c>
      <c r="AJ131" s="656">
        <v>0</v>
      </c>
      <c r="AK131" s="748">
        <v>0</v>
      </c>
      <c r="AL131" s="667" t="s">
        <v>80</v>
      </c>
      <c r="AM131" s="657">
        <v>0</v>
      </c>
      <c r="AN131" s="667" t="s">
        <v>80</v>
      </c>
      <c r="AO131" s="667" t="s">
        <v>80</v>
      </c>
      <c r="AP131" s="661">
        <v>0</v>
      </c>
      <c r="AQ131" s="661">
        <f>+L131+AF131-AK131</f>
        <v>9767571</v>
      </c>
      <c r="AR131" s="657" t="s">
        <v>115</v>
      </c>
      <c r="AS131" s="656">
        <v>0</v>
      </c>
      <c r="AT131" s="669" t="s">
        <v>80</v>
      </c>
      <c r="AU131" s="670">
        <v>3255857</v>
      </c>
      <c r="AV131" s="671">
        <f t="shared" si="7"/>
        <v>6511714</v>
      </c>
      <c r="AW131" s="672">
        <f t="shared" si="8"/>
        <v>0.33333333333333331</v>
      </c>
      <c r="AX131" s="673" t="s">
        <v>80</v>
      </c>
      <c r="AY131" s="657" t="s">
        <v>72</v>
      </c>
      <c r="AZ131" s="663" t="s">
        <v>891</v>
      </c>
      <c r="BA131" s="653" t="s">
        <v>71</v>
      </c>
      <c r="BB131" s="653" t="s">
        <v>71</v>
      </c>
    </row>
    <row r="132" spans="2:54" s="12" customFormat="1" ht="12.75" x14ac:dyDescent="0.2">
      <c r="B132" s="653">
        <v>2023</v>
      </c>
      <c r="C132" s="653">
        <v>891780111</v>
      </c>
      <c r="D132" s="654" t="s">
        <v>68</v>
      </c>
      <c r="E132" s="655" t="s">
        <v>351</v>
      </c>
      <c r="F132" s="656" t="s">
        <v>352</v>
      </c>
      <c r="G132" s="675">
        <v>2019000100064</v>
      </c>
      <c r="H132" s="657"/>
      <c r="I132" s="657" t="s">
        <v>78</v>
      </c>
      <c r="J132" s="653" t="s">
        <v>120</v>
      </c>
      <c r="K132" s="658" t="s">
        <v>617</v>
      </c>
      <c r="L132" s="659">
        <v>3600000</v>
      </c>
      <c r="M132" s="653" t="s">
        <v>73</v>
      </c>
      <c r="N132" s="660" t="s">
        <v>116</v>
      </c>
      <c r="O132" s="658" t="s">
        <v>657</v>
      </c>
      <c r="P132" s="661">
        <v>1082964230</v>
      </c>
      <c r="Q132" s="656">
        <v>91</v>
      </c>
      <c r="R132" s="699">
        <v>44978</v>
      </c>
      <c r="S132" s="749">
        <v>161823142</v>
      </c>
      <c r="T132" s="699">
        <v>45139</v>
      </c>
      <c r="U132" s="760">
        <v>3600000</v>
      </c>
      <c r="V132" s="657" t="s">
        <v>70</v>
      </c>
      <c r="W132" s="656">
        <v>7629414</v>
      </c>
      <c r="X132" s="665" t="s">
        <v>796</v>
      </c>
      <c r="Y132" s="660"/>
      <c r="Z132" s="666">
        <v>45139</v>
      </c>
      <c r="AA132" s="666">
        <v>45139</v>
      </c>
      <c r="AB132" s="667" t="s">
        <v>80</v>
      </c>
      <c r="AC132" s="666">
        <v>45177</v>
      </c>
      <c r="AD132" s="658">
        <f t="shared" si="5"/>
        <v>38</v>
      </c>
      <c r="AE132" s="656">
        <v>0</v>
      </c>
      <c r="AF132" s="656">
        <v>0</v>
      </c>
      <c r="AG132" s="656">
        <v>0</v>
      </c>
      <c r="AH132" s="668" t="s">
        <v>80</v>
      </c>
      <c r="AI132" s="658">
        <f t="shared" si="6"/>
        <v>0</v>
      </c>
      <c r="AJ132" s="656">
        <v>0</v>
      </c>
      <c r="AK132" s="748">
        <v>0</v>
      </c>
      <c r="AL132" s="667" t="s">
        <v>80</v>
      </c>
      <c r="AM132" s="657">
        <v>0</v>
      </c>
      <c r="AN132" s="667" t="s">
        <v>80</v>
      </c>
      <c r="AO132" s="667" t="s">
        <v>80</v>
      </c>
      <c r="AP132" s="661">
        <v>0</v>
      </c>
      <c r="AQ132" s="661">
        <f>+L132+AF132-AK132</f>
        <v>3600000</v>
      </c>
      <c r="AR132" s="657" t="s">
        <v>115</v>
      </c>
      <c r="AS132" s="656">
        <v>0</v>
      </c>
      <c r="AT132" s="669" t="s">
        <v>80</v>
      </c>
      <c r="AU132" s="670">
        <v>0</v>
      </c>
      <c r="AV132" s="671">
        <f t="shared" si="7"/>
        <v>3600000</v>
      </c>
      <c r="AW132" s="672">
        <f t="shared" si="8"/>
        <v>0</v>
      </c>
      <c r="AX132" s="673" t="s">
        <v>80</v>
      </c>
      <c r="AY132" s="657" t="s">
        <v>800</v>
      </c>
      <c r="AZ132" s="663" t="s">
        <v>892</v>
      </c>
      <c r="BA132" s="653" t="s">
        <v>71</v>
      </c>
      <c r="BB132" s="653" t="s">
        <v>71</v>
      </c>
    </row>
    <row r="133" spans="2:54" s="12" customFormat="1" ht="12.75" x14ac:dyDescent="0.2">
      <c r="B133" s="653">
        <v>2023</v>
      </c>
      <c r="C133" s="653">
        <v>891780111</v>
      </c>
      <c r="D133" s="654" t="s">
        <v>68</v>
      </c>
      <c r="E133" s="655" t="s">
        <v>353</v>
      </c>
      <c r="F133" s="656" t="s">
        <v>354</v>
      </c>
      <c r="G133" s="675">
        <v>2020000100768</v>
      </c>
      <c r="H133" s="657"/>
      <c r="I133" s="657" t="s">
        <v>78</v>
      </c>
      <c r="J133" s="653" t="s">
        <v>120</v>
      </c>
      <c r="K133" s="658" t="s">
        <v>618</v>
      </c>
      <c r="L133" s="659">
        <v>11142857</v>
      </c>
      <c r="M133" s="653" t="s">
        <v>73</v>
      </c>
      <c r="N133" s="660" t="s">
        <v>116</v>
      </c>
      <c r="O133" s="658" t="s">
        <v>745</v>
      </c>
      <c r="P133" s="661">
        <v>1114816077</v>
      </c>
      <c r="Q133" s="656">
        <v>154</v>
      </c>
      <c r="R133" s="699">
        <v>45119</v>
      </c>
      <c r="S133" s="749">
        <v>28500000</v>
      </c>
      <c r="T133" s="699">
        <v>45140</v>
      </c>
      <c r="U133" s="760">
        <v>11142857</v>
      </c>
      <c r="V133" s="657" t="s">
        <v>70</v>
      </c>
      <c r="W133" s="656">
        <v>8746547</v>
      </c>
      <c r="X133" s="665" t="s">
        <v>792</v>
      </c>
      <c r="Y133" s="660"/>
      <c r="Z133" s="666">
        <v>45140</v>
      </c>
      <c r="AA133" s="666">
        <v>45140</v>
      </c>
      <c r="AB133" s="667" t="s">
        <v>80</v>
      </c>
      <c r="AC133" s="666">
        <v>45260</v>
      </c>
      <c r="AD133" s="658">
        <f t="shared" si="5"/>
        <v>120</v>
      </c>
      <c r="AE133" s="656">
        <v>0</v>
      </c>
      <c r="AF133" s="656">
        <v>0</v>
      </c>
      <c r="AG133" s="656">
        <v>0</v>
      </c>
      <c r="AH133" s="668" t="s">
        <v>80</v>
      </c>
      <c r="AI133" s="658">
        <f t="shared" si="6"/>
        <v>0</v>
      </c>
      <c r="AJ133" s="656">
        <v>0</v>
      </c>
      <c r="AK133" s="748">
        <v>0</v>
      </c>
      <c r="AL133" s="667" t="s">
        <v>80</v>
      </c>
      <c r="AM133" s="657">
        <v>0</v>
      </c>
      <c r="AN133" s="667" t="s">
        <v>80</v>
      </c>
      <c r="AO133" s="667" t="s">
        <v>80</v>
      </c>
      <c r="AP133" s="661">
        <v>0</v>
      </c>
      <c r="AQ133" s="661">
        <f>+L133+AF133-AK133</f>
        <v>11142857</v>
      </c>
      <c r="AR133" s="657" t="s">
        <v>115</v>
      </c>
      <c r="AS133" s="656">
        <v>0</v>
      </c>
      <c r="AT133" s="669" t="s">
        <v>80</v>
      </c>
      <c r="AU133" s="670">
        <v>2785714</v>
      </c>
      <c r="AV133" s="671">
        <f t="shared" si="7"/>
        <v>8357143</v>
      </c>
      <c r="AW133" s="672">
        <f t="shared" si="8"/>
        <v>0.24999997756410228</v>
      </c>
      <c r="AX133" s="673" t="s">
        <v>80</v>
      </c>
      <c r="AY133" s="657" t="s">
        <v>72</v>
      </c>
      <c r="AZ133" s="663" t="s">
        <v>893</v>
      </c>
      <c r="BA133" s="653" t="s">
        <v>71</v>
      </c>
      <c r="BB133" s="653" t="s">
        <v>71</v>
      </c>
    </row>
    <row r="134" spans="2:54" s="12" customFormat="1" ht="12.75" x14ac:dyDescent="0.2">
      <c r="B134" s="653">
        <v>2023</v>
      </c>
      <c r="C134" s="653">
        <v>891780111</v>
      </c>
      <c r="D134" s="654" t="s">
        <v>68</v>
      </c>
      <c r="E134" s="655" t="s">
        <v>355</v>
      </c>
      <c r="F134" s="656" t="s">
        <v>356</v>
      </c>
      <c r="G134" s="675">
        <v>2020000100768</v>
      </c>
      <c r="H134" s="657"/>
      <c r="I134" s="657" t="s">
        <v>78</v>
      </c>
      <c r="J134" s="653" t="s">
        <v>120</v>
      </c>
      <c r="K134" s="658" t="s">
        <v>619</v>
      </c>
      <c r="L134" s="659">
        <v>19535142</v>
      </c>
      <c r="M134" s="653" t="s">
        <v>73</v>
      </c>
      <c r="N134" s="660" t="s">
        <v>116</v>
      </c>
      <c r="O134" s="658" t="s">
        <v>746</v>
      </c>
      <c r="P134" s="661">
        <v>1082993784</v>
      </c>
      <c r="Q134" s="656">
        <v>153</v>
      </c>
      <c r="R134" s="699">
        <v>45119</v>
      </c>
      <c r="S134" s="749">
        <v>152631121</v>
      </c>
      <c r="T134" s="699">
        <v>45140</v>
      </c>
      <c r="U134" s="760">
        <v>19535142</v>
      </c>
      <c r="V134" s="657" t="s">
        <v>70</v>
      </c>
      <c r="W134" s="656">
        <v>8746547</v>
      </c>
      <c r="X134" s="665" t="s">
        <v>792</v>
      </c>
      <c r="Y134" s="660"/>
      <c r="Z134" s="666">
        <v>45140</v>
      </c>
      <c r="AA134" s="666">
        <v>45140</v>
      </c>
      <c r="AB134" s="667" t="s">
        <v>80</v>
      </c>
      <c r="AC134" s="666">
        <v>45322</v>
      </c>
      <c r="AD134" s="658">
        <f t="shared" si="5"/>
        <v>182</v>
      </c>
      <c r="AE134" s="656">
        <v>0</v>
      </c>
      <c r="AF134" s="656">
        <v>0</v>
      </c>
      <c r="AG134" s="656">
        <v>0</v>
      </c>
      <c r="AH134" s="668" t="s">
        <v>80</v>
      </c>
      <c r="AI134" s="658">
        <f t="shared" si="6"/>
        <v>0</v>
      </c>
      <c r="AJ134" s="656">
        <v>0</v>
      </c>
      <c r="AK134" s="748">
        <v>0</v>
      </c>
      <c r="AL134" s="667" t="s">
        <v>80</v>
      </c>
      <c r="AM134" s="657">
        <v>0</v>
      </c>
      <c r="AN134" s="667" t="s">
        <v>80</v>
      </c>
      <c r="AO134" s="667" t="s">
        <v>80</v>
      </c>
      <c r="AP134" s="661">
        <v>0</v>
      </c>
      <c r="AQ134" s="661">
        <f>+L134+AF134-AK134</f>
        <v>19535142</v>
      </c>
      <c r="AR134" s="657" t="s">
        <v>115</v>
      </c>
      <c r="AS134" s="656">
        <v>0</v>
      </c>
      <c r="AT134" s="669" t="s">
        <v>80</v>
      </c>
      <c r="AU134" s="670">
        <v>3255857</v>
      </c>
      <c r="AV134" s="671">
        <f t="shared" si="7"/>
        <v>16279285</v>
      </c>
      <c r="AW134" s="672">
        <f t="shared" si="8"/>
        <v>0.16666666666666666</v>
      </c>
      <c r="AX134" s="673" t="s">
        <v>80</v>
      </c>
      <c r="AY134" s="657" t="s">
        <v>72</v>
      </c>
      <c r="AZ134" s="663" t="s">
        <v>894</v>
      </c>
      <c r="BA134" s="653" t="s">
        <v>71</v>
      </c>
      <c r="BB134" s="653" t="s">
        <v>71</v>
      </c>
    </row>
    <row r="135" spans="2:54" s="12" customFormat="1" ht="12.75" x14ac:dyDescent="0.2">
      <c r="B135" s="653">
        <v>2023</v>
      </c>
      <c r="C135" s="653">
        <v>891780111</v>
      </c>
      <c r="D135" s="654" t="s">
        <v>68</v>
      </c>
      <c r="E135" s="655" t="s">
        <v>357</v>
      </c>
      <c r="F135" s="656" t="s">
        <v>358</v>
      </c>
      <c r="G135" s="675">
        <v>2020000100768</v>
      </c>
      <c r="H135" s="657"/>
      <c r="I135" s="657" t="s">
        <v>78</v>
      </c>
      <c r="J135" s="653" t="s">
        <v>120</v>
      </c>
      <c r="K135" s="658" t="s">
        <v>620</v>
      </c>
      <c r="L135" s="659">
        <v>16279285</v>
      </c>
      <c r="M135" s="653" t="s">
        <v>73</v>
      </c>
      <c r="N135" s="660" t="s">
        <v>116</v>
      </c>
      <c r="O135" s="658" t="s">
        <v>747</v>
      </c>
      <c r="P135" s="661">
        <v>1082968346</v>
      </c>
      <c r="Q135" s="656">
        <v>156</v>
      </c>
      <c r="R135" s="699">
        <v>45125</v>
      </c>
      <c r="S135" s="749">
        <v>148124128</v>
      </c>
      <c r="T135" s="699">
        <v>45140</v>
      </c>
      <c r="U135" s="760">
        <v>16279285</v>
      </c>
      <c r="V135" s="657" t="s">
        <v>70</v>
      </c>
      <c r="W135" s="656">
        <v>8746547</v>
      </c>
      <c r="X135" s="665" t="s">
        <v>792</v>
      </c>
      <c r="Y135" s="660"/>
      <c r="Z135" s="666">
        <v>45140</v>
      </c>
      <c r="AA135" s="666">
        <v>45140</v>
      </c>
      <c r="AB135" s="667" t="s">
        <v>80</v>
      </c>
      <c r="AC135" s="666">
        <v>45319</v>
      </c>
      <c r="AD135" s="658">
        <f t="shared" si="5"/>
        <v>179</v>
      </c>
      <c r="AE135" s="656">
        <v>0</v>
      </c>
      <c r="AF135" s="656">
        <v>0</v>
      </c>
      <c r="AG135" s="656">
        <v>0</v>
      </c>
      <c r="AH135" s="668" t="s">
        <v>80</v>
      </c>
      <c r="AI135" s="658">
        <f t="shared" si="6"/>
        <v>0</v>
      </c>
      <c r="AJ135" s="656">
        <v>0</v>
      </c>
      <c r="AK135" s="748">
        <v>0</v>
      </c>
      <c r="AL135" s="667" t="s">
        <v>80</v>
      </c>
      <c r="AM135" s="657">
        <v>0</v>
      </c>
      <c r="AN135" s="667" t="s">
        <v>80</v>
      </c>
      <c r="AO135" s="667" t="s">
        <v>80</v>
      </c>
      <c r="AP135" s="661">
        <v>0</v>
      </c>
      <c r="AQ135" s="661">
        <f>+L135+AF135-AK135</f>
        <v>16279285</v>
      </c>
      <c r="AR135" s="657" t="s">
        <v>115</v>
      </c>
      <c r="AS135" s="656">
        <v>0</v>
      </c>
      <c r="AT135" s="669" t="s">
        <v>80</v>
      </c>
      <c r="AU135" s="670">
        <v>2713214</v>
      </c>
      <c r="AV135" s="671">
        <f t="shared" si="7"/>
        <v>13566071</v>
      </c>
      <c r="AW135" s="672">
        <f t="shared" si="8"/>
        <v>0.16666665642870679</v>
      </c>
      <c r="AX135" s="673" t="s">
        <v>80</v>
      </c>
      <c r="AY135" s="657" t="s">
        <v>72</v>
      </c>
      <c r="AZ135" s="663" t="s">
        <v>895</v>
      </c>
      <c r="BA135" s="653" t="s">
        <v>71</v>
      </c>
      <c r="BB135" s="653" t="s">
        <v>71</v>
      </c>
    </row>
    <row r="136" spans="2:54" s="12" customFormat="1" ht="12.75" x14ac:dyDescent="0.2">
      <c r="B136" s="653">
        <v>2023</v>
      </c>
      <c r="C136" s="653">
        <v>891780111</v>
      </c>
      <c r="D136" s="654" t="s">
        <v>68</v>
      </c>
      <c r="E136" s="655" t="s">
        <v>359</v>
      </c>
      <c r="F136" s="656" t="s">
        <v>360</v>
      </c>
      <c r="G136" s="675">
        <v>2020000100768</v>
      </c>
      <c r="H136" s="657"/>
      <c r="I136" s="657" t="s">
        <v>78</v>
      </c>
      <c r="J136" s="653" t="s">
        <v>120</v>
      </c>
      <c r="K136" s="658" t="s">
        <v>621</v>
      </c>
      <c r="L136" s="659">
        <v>16279285</v>
      </c>
      <c r="M136" s="653" t="s">
        <v>73</v>
      </c>
      <c r="N136" s="660" t="s">
        <v>116</v>
      </c>
      <c r="O136" s="658" t="s">
        <v>748</v>
      </c>
      <c r="P136" s="661">
        <v>1081764534</v>
      </c>
      <c r="Q136" s="656">
        <v>153</v>
      </c>
      <c r="R136" s="699">
        <v>45119</v>
      </c>
      <c r="S136" s="749">
        <v>152631121</v>
      </c>
      <c r="T136" s="699">
        <v>45140</v>
      </c>
      <c r="U136" s="760">
        <v>16279285</v>
      </c>
      <c r="V136" s="657" t="s">
        <v>70</v>
      </c>
      <c r="W136" s="656">
        <v>8746547</v>
      </c>
      <c r="X136" s="665" t="s">
        <v>792</v>
      </c>
      <c r="Y136" s="660"/>
      <c r="Z136" s="666">
        <v>45140</v>
      </c>
      <c r="AA136" s="666">
        <v>45140</v>
      </c>
      <c r="AB136" s="667" t="s">
        <v>80</v>
      </c>
      <c r="AC136" s="666">
        <v>45289</v>
      </c>
      <c r="AD136" s="658">
        <f t="shared" si="5"/>
        <v>149</v>
      </c>
      <c r="AE136" s="656">
        <v>0</v>
      </c>
      <c r="AF136" s="656">
        <v>0</v>
      </c>
      <c r="AG136" s="656">
        <v>0</v>
      </c>
      <c r="AH136" s="668" t="s">
        <v>80</v>
      </c>
      <c r="AI136" s="658">
        <f t="shared" si="6"/>
        <v>0</v>
      </c>
      <c r="AJ136" s="656">
        <v>0</v>
      </c>
      <c r="AK136" s="748">
        <v>0</v>
      </c>
      <c r="AL136" s="667" t="s">
        <v>80</v>
      </c>
      <c r="AM136" s="657">
        <v>0</v>
      </c>
      <c r="AN136" s="667" t="s">
        <v>80</v>
      </c>
      <c r="AO136" s="667" t="s">
        <v>80</v>
      </c>
      <c r="AP136" s="661">
        <v>0</v>
      </c>
      <c r="AQ136" s="661">
        <f>+L136+AF136-AK136</f>
        <v>16279285</v>
      </c>
      <c r="AR136" s="657" t="s">
        <v>115</v>
      </c>
      <c r="AS136" s="656">
        <v>0</v>
      </c>
      <c r="AT136" s="669" t="s">
        <v>80</v>
      </c>
      <c r="AU136" s="670">
        <v>3255857</v>
      </c>
      <c r="AV136" s="671">
        <f t="shared" si="7"/>
        <v>13023428</v>
      </c>
      <c r="AW136" s="672">
        <f t="shared" si="8"/>
        <v>0.2</v>
      </c>
      <c r="AX136" s="673" t="s">
        <v>80</v>
      </c>
      <c r="AY136" s="657" t="s">
        <v>72</v>
      </c>
      <c r="AZ136" s="663" t="s">
        <v>896</v>
      </c>
      <c r="BA136" s="653" t="s">
        <v>71</v>
      </c>
      <c r="BB136" s="653" t="s">
        <v>71</v>
      </c>
    </row>
    <row r="137" spans="2:54" s="12" customFormat="1" ht="12.75" x14ac:dyDescent="0.2">
      <c r="B137" s="653">
        <v>2023</v>
      </c>
      <c r="C137" s="653">
        <v>891780111</v>
      </c>
      <c r="D137" s="654" t="s">
        <v>68</v>
      </c>
      <c r="E137" s="655" t="s">
        <v>361</v>
      </c>
      <c r="F137" s="656" t="s">
        <v>362</v>
      </c>
      <c r="G137" s="675">
        <v>2020000100768</v>
      </c>
      <c r="H137" s="657"/>
      <c r="I137" s="657" t="s">
        <v>78</v>
      </c>
      <c r="J137" s="653" t="s">
        <v>120</v>
      </c>
      <c r="K137" s="658" t="s">
        <v>622</v>
      </c>
      <c r="L137" s="659">
        <v>9767571</v>
      </c>
      <c r="M137" s="653" t="s">
        <v>73</v>
      </c>
      <c r="N137" s="660" t="s">
        <v>116</v>
      </c>
      <c r="O137" s="658" t="s">
        <v>749</v>
      </c>
      <c r="P137" s="661">
        <v>1082990855</v>
      </c>
      <c r="Q137" s="656">
        <v>153</v>
      </c>
      <c r="R137" s="699">
        <v>45119</v>
      </c>
      <c r="S137" s="749">
        <v>152631121</v>
      </c>
      <c r="T137" s="699">
        <v>45140</v>
      </c>
      <c r="U137" s="760">
        <v>9767571</v>
      </c>
      <c r="V137" s="657" t="s">
        <v>70</v>
      </c>
      <c r="W137" s="656">
        <v>8746547</v>
      </c>
      <c r="X137" s="665" t="s">
        <v>792</v>
      </c>
      <c r="Y137" s="660"/>
      <c r="Z137" s="666">
        <v>45140</v>
      </c>
      <c r="AA137" s="666">
        <v>45140</v>
      </c>
      <c r="AB137" s="667" t="s">
        <v>80</v>
      </c>
      <c r="AC137" s="666">
        <v>45230</v>
      </c>
      <c r="AD137" s="658">
        <f t="shared" ref="AD137:AD156" si="9">+IF(AB137="1800-01-01",AC137-AA137,AC137-AB137)</f>
        <v>90</v>
      </c>
      <c r="AE137" s="656">
        <v>0</v>
      </c>
      <c r="AF137" s="656">
        <v>0</v>
      </c>
      <c r="AG137" s="656">
        <v>0</v>
      </c>
      <c r="AH137" s="668" t="s">
        <v>80</v>
      </c>
      <c r="AI137" s="658">
        <f t="shared" ref="AI137:AI200" si="10">+IF(AH137="1800-01-01",0,AH137-AC137)</f>
        <v>0</v>
      </c>
      <c r="AJ137" s="656">
        <v>0</v>
      </c>
      <c r="AK137" s="748">
        <v>0</v>
      </c>
      <c r="AL137" s="667" t="s">
        <v>80</v>
      </c>
      <c r="AM137" s="657">
        <v>0</v>
      </c>
      <c r="AN137" s="667" t="s">
        <v>80</v>
      </c>
      <c r="AO137" s="667" t="s">
        <v>80</v>
      </c>
      <c r="AP137" s="661">
        <v>0</v>
      </c>
      <c r="AQ137" s="661">
        <f>+L137+AF137-AK137</f>
        <v>9767571</v>
      </c>
      <c r="AR137" s="657" t="s">
        <v>115</v>
      </c>
      <c r="AS137" s="656">
        <v>0</v>
      </c>
      <c r="AT137" s="669" t="s">
        <v>80</v>
      </c>
      <c r="AU137" s="670">
        <v>3255857</v>
      </c>
      <c r="AV137" s="671">
        <f t="shared" ref="AV137:AV156" si="11">AQ137-AU137</f>
        <v>6511714</v>
      </c>
      <c r="AW137" s="672">
        <f t="shared" ref="AW137:AW156" si="12">+IFERROR(AU137/AQ137,"-")</f>
        <v>0.33333333333333331</v>
      </c>
      <c r="AX137" s="673" t="s">
        <v>80</v>
      </c>
      <c r="AY137" s="657" t="s">
        <v>72</v>
      </c>
      <c r="AZ137" s="663" t="s">
        <v>897</v>
      </c>
      <c r="BA137" s="653" t="s">
        <v>71</v>
      </c>
      <c r="BB137" s="653" t="s">
        <v>71</v>
      </c>
    </row>
    <row r="138" spans="2:54" s="12" customFormat="1" ht="12.75" x14ac:dyDescent="0.2">
      <c r="B138" s="653">
        <v>2023</v>
      </c>
      <c r="C138" s="653">
        <v>891780111</v>
      </c>
      <c r="D138" s="654" t="s">
        <v>68</v>
      </c>
      <c r="E138" s="655" t="s">
        <v>363</v>
      </c>
      <c r="F138" s="656" t="s">
        <v>364</v>
      </c>
      <c r="G138" s="675">
        <v>2020000100768</v>
      </c>
      <c r="H138" s="657"/>
      <c r="I138" s="657" t="s">
        <v>78</v>
      </c>
      <c r="J138" s="653" t="s">
        <v>120</v>
      </c>
      <c r="K138" s="658" t="s">
        <v>623</v>
      </c>
      <c r="L138" s="659">
        <v>16279285</v>
      </c>
      <c r="M138" s="653" t="s">
        <v>73</v>
      </c>
      <c r="N138" s="660" t="s">
        <v>116</v>
      </c>
      <c r="O138" s="658" t="s">
        <v>750</v>
      </c>
      <c r="P138" s="661">
        <v>1083028827</v>
      </c>
      <c r="Q138" s="656">
        <v>156</v>
      </c>
      <c r="R138" s="699">
        <v>45125</v>
      </c>
      <c r="S138" s="749">
        <v>148124128</v>
      </c>
      <c r="T138" s="699">
        <v>45140</v>
      </c>
      <c r="U138" s="760">
        <v>16279285</v>
      </c>
      <c r="V138" s="657" t="s">
        <v>70</v>
      </c>
      <c r="W138" s="656">
        <v>8746547</v>
      </c>
      <c r="X138" s="665" t="s">
        <v>792</v>
      </c>
      <c r="Y138" s="660"/>
      <c r="Z138" s="666">
        <v>45140</v>
      </c>
      <c r="AA138" s="666">
        <v>45140</v>
      </c>
      <c r="AB138" s="667" t="s">
        <v>80</v>
      </c>
      <c r="AC138" s="666">
        <v>45289</v>
      </c>
      <c r="AD138" s="658">
        <f t="shared" si="9"/>
        <v>149</v>
      </c>
      <c r="AE138" s="656">
        <v>0</v>
      </c>
      <c r="AF138" s="656">
        <v>0</v>
      </c>
      <c r="AG138" s="656">
        <v>0</v>
      </c>
      <c r="AH138" s="668" t="s">
        <v>80</v>
      </c>
      <c r="AI138" s="658">
        <f t="shared" si="10"/>
        <v>0</v>
      </c>
      <c r="AJ138" s="656">
        <v>0</v>
      </c>
      <c r="AK138" s="748">
        <v>0</v>
      </c>
      <c r="AL138" s="667" t="s">
        <v>80</v>
      </c>
      <c r="AM138" s="657">
        <v>0</v>
      </c>
      <c r="AN138" s="667" t="s">
        <v>80</v>
      </c>
      <c r="AO138" s="667" t="s">
        <v>80</v>
      </c>
      <c r="AP138" s="661">
        <v>0</v>
      </c>
      <c r="AQ138" s="661">
        <f>+L138+AF138-AK138</f>
        <v>16279285</v>
      </c>
      <c r="AR138" s="657" t="s">
        <v>115</v>
      </c>
      <c r="AS138" s="656">
        <v>0</v>
      </c>
      <c r="AT138" s="669" t="s">
        <v>80</v>
      </c>
      <c r="AU138" s="670">
        <v>3255857</v>
      </c>
      <c r="AV138" s="671">
        <f t="shared" si="11"/>
        <v>13023428</v>
      </c>
      <c r="AW138" s="672">
        <f t="shared" si="12"/>
        <v>0.2</v>
      </c>
      <c r="AX138" s="673" t="s">
        <v>80</v>
      </c>
      <c r="AY138" s="657" t="s">
        <v>72</v>
      </c>
      <c r="AZ138" s="663" t="s">
        <v>898</v>
      </c>
      <c r="BA138" s="653" t="s">
        <v>71</v>
      </c>
      <c r="BB138" s="653" t="s">
        <v>71</v>
      </c>
    </row>
    <row r="139" spans="2:54" s="12" customFormat="1" ht="12.75" x14ac:dyDescent="0.2">
      <c r="B139" s="653">
        <v>2023</v>
      </c>
      <c r="C139" s="653">
        <v>891780111</v>
      </c>
      <c r="D139" s="654" t="s">
        <v>68</v>
      </c>
      <c r="E139" s="655" t="s">
        <v>365</v>
      </c>
      <c r="F139" s="656" t="s">
        <v>366</v>
      </c>
      <c r="G139" s="675">
        <v>2020000100768</v>
      </c>
      <c r="H139" s="657"/>
      <c r="I139" s="657" t="s">
        <v>78</v>
      </c>
      <c r="J139" s="653" t="s">
        <v>120</v>
      </c>
      <c r="K139" s="658" t="s">
        <v>624</v>
      </c>
      <c r="L139" s="659">
        <v>16279285</v>
      </c>
      <c r="M139" s="653" t="s">
        <v>73</v>
      </c>
      <c r="N139" s="660" t="s">
        <v>116</v>
      </c>
      <c r="O139" s="658" t="s">
        <v>751</v>
      </c>
      <c r="P139" s="661">
        <v>1082945913</v>
      </c>
      <c r="Q139" s="656">
        <v>156</v>
      </c>
      <c r="R139" s="699">
        <v>45125</v>
      </c>
      <c r="S139" s="749">
        <v>148124128</v>
      </c>
      <c r="T139" s="699">
        <v>45142</v>
      </c>
      <c r="U139" s="760">
        <v>16279285</v>
      </c>
      <c r="V139" s="657" t="s">
        <v>70</v>
      </c>
      <c r="W139" s="656">
        <v>8746547</v>
      </c>
      <c r="X139" s="665" t="s">
        <v>792</v>
      </c>
      <c r="Y139" s="660"/>
      <c r="Z139" s="666">
        <v>45142</v>
      </c>
      <c r="AA139" s="666">
        <v>45142</v>
      </c>
      <c r="AB139" s="667" t="s">
        <v>80</v>
      </c>
      <c r="AC139" s="666">
        <v>45289</v>
      </c>
      <c r="AD139" s="658">
        <f t="shared" si="9"/>
        <v>147</v>
      </c>
      <c r="AE139" s="656">
        <v>0</v>
      </c>
      <c r="AF139" s="656">
        <v>0</v>
      </c>
      <c r="AG139" s="656">
        <v>0</v>
      </c>
      <c r="AH139" s="668" t="s">
        <v>80</v>
      </c>
      <c r="AI139" s="658">
        <f t="shared" si="10"/>
        <v>0</v>
      </c>
      <c r="AJ139" s="656">
        <v>0</v>
      </c>
      <c r="AK139" s="748">
        <v>0</v>
      </c>
      <c r="AL139" s="667" t="s">
        <v>80</v>
      </c>
      <c r="AM139" s="657">
        <v>0</v>
      </c>
      <c r="AN139" s="667" t="s">
        <v>80</v>
      </c>
      <c r="AO139" s="667" t="s">
        <v>80</v>
      </c>
      <c r="AP139" s="661">
        <v>0</v>
      </c>
      <c r="AQ139" s="661">
        <f>+L139+AF139-AK139</f>
        <v>16279285</v>
      </c>
      <c r="AR139" s="657" t="s">
        <v>115</v>
      </c>
      <c r="AS139" s="656">
        <v>0</v>
      </c>
      <c r="AT139" s="669" t="s">
        <v>80</v>
      </c>
      <c r="AU139" s="670">
        <v>3255857</v>
      </c>
      <c r="AV139" s="671">
        <f t="shared" si="11"/>
        <v>13023428</v>
      </c>
      <c r="AW139" s="672">
        <f t="shared" si="12"/>
        <v>0.2</v>
      </c>
      <c r="AX139" s="673" t="s">
        <v>80</v>
      </c>
      <c r="AY139" s="657" t="s">
        <v>72</v>
      </c>
      <c r="AZ139" s="663" t="s">
        <v>899</v>
      </c>
      <c r="BA139" s="653" t="s">
        <v>71</v>
      </c>
      <c r="BB139" s="653" t="s">
        <v>71</v>
      </c>
    </row>
    <row r="140" spans="2:54" s="12" customFormat="1" ht="12.75" x14ac:dyDescent="0.2">
      <c r="B140" s="653">
        <v>2023</v>
      </c>
      <c r="C140" s="653">
        <v>891780111</v>
      </c>
      <c r="D140" s="654" t="s">
        <v>68</v>
      </c>
      <c r="E140" s="655" t="s">
        <v>367</v>
      </c>
      <c r="F140" s="656" t="s">
        <v>368</v>
      </c>
      <c r="G140" s="675">
        <v>2020000100768</v>
      </c>
      <c r="H140" s="657"/>
      <c r="I140" s="657" t="s">
        <v>78</v>
      </c>
      <c r="J140" s="653" t="s">
        <v>120</v>
      </c>
      <c r="K140" s="658" t="s">
        <v>625</v>
      </c>
      <c r="L140" s="659">
        <v>19535142</v>
      </c>
      <c r="M140" s="653" t="s">
        <v>73</v>
      </c>
      <c r="N140" s="660" t="s">
        <v>116</v>
      </c>
      <c r="O140" s="658" t="s">
        <v>700</v>
      </c>
      <c r="P140" s="661">
        <v>1081828885</v>
      </c>
      <c r="Q140" s="656">
        <v>156</v>
      </c>
      <c r="R140" s="699">
        <v>45125</v>
      </c>
      <c r="S140" s="749">
        <v>148124128</v>
      </c>
      <c r="T140" s="699">
        <v>45146</v>
      </c>
      <c r="U140" s="760">
        <v>19535142</v>
      </c>
      <c r="V140" s="657" t="s">
        <v>70</v>
      </c>
      <c r="W140" s="656">
        <v>8746547</v>
      </c>
      <c r="X140" s="665" t="s">
        <v>792</v>
      </c>
      <c r="Y140" s="660"/>
      <c r="Z140" s="666">
        <v>45146</v>
      </c>
      <c r="AA140" s="666">
        <v>45146</v>
      </c>
      <c r="AB140" s="667" t="s">
        <v>80</v>
      </c>
      <c r="AC140" s="666">
        <v>45322</v>
      </c>
      <c r="AD140" s="658">
        <f t="shared" si="9"/>
        <v>176</v>
      </c>
      <c r="AE140" s="656">
        <v>0</v>
      </c>
      <c r="AF140" s="656">
        <v>0</v>
      </c>
      <c r="AG140" s="656">
        <v>0</v>
      </c>
      <c r="AH140" s="668" t="s">
        <v>80</v>
      </c>
      <c r="AI140" s="658">
        <f t="shared" si="10"/>
        <v>0</v>
      </c>
      <c r="AJ140" s="656">
        <v>0</v>
      </c>
      <c r="AK140" s="748">
        <v>0</v>
      </c>
      <c r="AL140" s="667" t="s">
        <v>80</v>
      </c>
      <c r="AM140" s="657">
        <v>0</v>
      </c>
      <c r="AN140" s="667" t="s">
        <v>80</v>
      </c>
      <c r="AO140" s="667" t="s">
        <v>80</v>
      </c>
      <c r="AP140" s="661">
        <v>0</v>
      </c>
      <c r="AQ140" s="661">
        <f>+L140+AF140-AK140</f>
        <v>19535142</v>
      </c>
      <c r="AR140" s="657" t="s">
        <v>115</v>
      </c>
      <c r="AS140" s="656">
        <v>0</v>
      </c>
      <c r="AT140" s="669" t="s">
        <v>80</v>
      </c>
      <c r="AU140" s="670">
        <v>3255857</v>
      </c>
      <c r="AV140" s="671">
        <f t="shared" si="11"/>
        <v>16279285</v>
      </c>
      <c r="AW140" s="672">
        <f t="shared" si="12"/>
        <v>0.16666666666666666</v>
      </c>
      <c r="AX140" s="673" t="s">
        <v>80</v>
      </c>
      <c r="AY140" s="657" t="s">
        <v>72</v>
      </c>
      <c r="AZ140" s="663" t="s">
        <v>900</v>
      </c>
      <c r="BA140" s="653" t="s">
        <v>71</v>
      </c>
      <c r="BB140" s="653" t="s">
        <v>71</v>
      </c>
    </row>
    <row r="141" spans="2:54" s="12" customFormat="1" ht="12.75" x14ac:dyDescent="0.2">
      <c r="B141" s="653">
        <v>2023</v>
      </c>
      <c r="C141" s="653">
        <v>891780111</v>
      </c>
      <c r="D141" s="654" t="s">
        <v>68</v>
      </c>
      <c r="E141" s="655" t="s">
        <v>369</v>
      </c>
      <c r="F141" s="656" t="s">
        <v>370</v>
      </c>
      <c r="G141" s="675">
        <v>2020000100768</v>
      </c>
      <c r="H141" s="657"/>
      <c r="I141" s="657" t="s">
        <v>78</v>
      </c>
      <c r="J141" s="653" t="s">
        <v>120</v>
      </c>
      <c r="K141" s="658" t="s">
        <v>626</v>
      </c>
      <c r="L141" s="659">
        <v>10500000</v>
      </c>
      <c r="M141" s="653" t="s">
        <v>73</v>
      </c>
      <c r="N141" s="660" t="s">
        <v>116</v>
      </c>
      <c r="O141" s="658" t="s">
        <v>752</v>
      </c>
      <c r="P141" s="661">
        <v>1083554320</v>
      </c>
      <c r="Q141" s="656">
        <v>156</v>
      </c>
      <c r="R141" s="699">
        <v>45125</v>
      </c>
      <c r="S141" s="749">
        <v>148124128</v>
      </c>
      <c r="T141" s="699">
        <v>45146</v>
      </c>
      <c r="U141" s="760">
        <v>10500000</v>
      </c>
      <c r="V141" s="657" t="s">
        <v>70</v>
      </c>
      <c r="W141" s="656">
        <v>8746547</v>
      </c>
      <c r="X141" s="665" t="s">
        <v>792</v>
      </c>
      <c r="Y141" s="660"/>
      <c r="Z141" s="666">
        <v>45146</v>
      </c>
      <c r="AA141" s="666">
        <v>45146</v>
      </c>
      <c r="AB141" s="667" t="s">
        <v>80</v>
      </c>
      <c r="AC141" s="666">
        <v>45230</v>
      </c>
      <c r="AD141" s="658">
        <f t="shared" si="9"/>
        <v>84</v>
      </c>
      <c r="AE141" s="656">
        <v>0</v>
      </c>
      <c r="AF141" s="656">
        <v>0</v>
      </c>
      <c r="AG141" s="656">
        <v>0</v>
      </c>
      <c r="AH141" s="668" t="s">
        <v>80</v>
      </c>
      <c r="AI141" s="658">
        <f t="shared" si="10"/>
        <v>0</v>
      </c>
      <c r="AJ141" s="656">
        <v>0</v>
      </c>
      <c r="AK141" s="748">
        <v>0</v>
      </c>
      <c r="AL141" s="667" t="s">
        <v>80</v>
      </c>
      <c r="AM141" s="657">
        <v>0</v>
      </c>
      <c r="AN141" s="667" t="s">
        <v>80</v>
      </c>
      <c r="AO141" s="667" t="s">
        <v>80</v>
      </c>
      <c r="AP141" s="661">
        <v>0</v>
      </c>
      <c r="AQ141" s="661">
        <f>+L141+AF141-AK141</f>
        <v>10500000</v>
      </c>
      <c r="AR141" s="657" t="s">
        <v>115</v>
      </c>
      <c r="AS141" s="656">
        <v>0</v>
      </c>
      <c r="AT141" s="669" t="s">
        <v>80</v>
      </c>
      <c r="AU141" s="670">
        <v>3500000</v>
      </c>
      <c r="AV141" s="671">
        <f t="shared" si="11"/>
        <v>7000000</v>
      </c>
      <c r="AW141" s="672">
        <f t="shared" si="12"/>
        <v>0.33333333333333331</v>
      </c>
      <c r="AX141" s="673" t="s">
        <v>80</v>
      </c>
      <c r="AY141" s="657" t="s">
        <v>72</v>
      </c>
      <c r="AZ141" s="663" t="s">
        <v>901</v>
      </c>
      <c r="BA141" s="653" t="s">
        <v>71</v>
      </c>
      <c r="BB141" s="653" t="s">
        <v>71</v>
      </c>
    </row>
    <row r="142" spans="2:54" s="167" customFormat="1" ht="25.5" x14ac:dyDescent="0.25">
      <c r="B142" s="653">
        <v>2023</v>
      </c>
      <c r="C142" s="653">
        <v>891780111</v>
      </c>
      <c r="D142" s="654" t="s">
        <v>68</v>
      </c>
      <c r="E142" s="682" t="s">
        <v>371</v>
      </c>
      <c r="F142" s="654" t="s">
        <v>372</v>
      </c>
      <c r="G142" s="676">
        <v>2020000100768</v>
      </c>
      <c r="H142" s="653"/>
      <c r="I142" s="653" t="s">
        <v>78</v>
      </c>
      <c r="J142" s="653" t="s">
        <v>120</v>
      </c>
      <c r="K142" s="692" t="s">
        <v>627</v>
      </c>
      <c r="L142" s="746">
        <v>16279285</v>
      </c>
      <c r="M142" s="653" t="s">
        <v>73</v>
      </c>
      <c r="N142" s="665" t="s">
        <v>116</v>
      </c>
      <c r="O142" s="692" t="s">
        <v>753</v>
      </c>
      <c r="P142" s="683">
        <v>1007050437</v>
      </c>
      <c r="Q142" s="751" t="s">
        <v>778</v>
      </c>
      <c r="R142" s="754" t="s">
        <v>779</v>
      </c>
      <c r="S142" s="747" t="s">
        <v>780</v>
      </c>
      <c r="T142" s="699">
        <v>45147</v>
      </c>
      <c r="U142" s="691">
        <v>16279285</v>
      </c>
      <c r="V142" s="653" t="s">
        <v>70</v>
      </c>
      <c r="W142" s="654">
        <v>8746547</v>
      </c>
      <c r="X142" s="665" t="s">
        <v>792</v>
      </c>
      <c r="Y142" s="665"/>
      <c r="Z142" s="685">
        <v>45147</v>
      </c>
      <c r="AA142" s="685">
        <v>45147</v>
      </c>
      <c r="AB142" s="667" t="s">
        <v>80</v>
      </c>
      <c r="AC142" s="685">
        <v>45289</v>
      </c>
      <c r="AD142" s="692">
        <f t="shared" si="9"/>
        <v>142</v>
      </c>
      <c r="AE142" s="654">
        <v>0</v>
      </c>
      <c r="AF142" s="654">
        <v>0</v>
      </c>
      <c r="AG142" s="654">
        <v>0</v>
      </c>
      <c r="AH142" s="668" t="s">
        <v>80</v>
      </c>
      <c r="AI142" s="692">
        <f t="shared" si="10"/>
        <v>0</v>
      </c>
      <c r="AJ142" s="654">
        <v>0</v>
      </c>
      <c r="AK142" s="694">
        <v>0</v>
      </c>
      <c r="AL142" s="667" t="s">
        <v>80</v>
      </c>
      <c r="AM142" s="653">
        <v>0</v>
      </c>
      <c r="AN142" s="667" t="s">
        <v>80</v>
      </c>
      <c r="AO142" s="667" t="s">
        <v>80</v>
      </c>
      <c r="AP142" s="683">
        <v>0</v>
      </c>
      <c r="AQ142" s="683">
        <f>+L142+AF142-AK142</f>
        <v>16279285</v>
      </c>
      <c r="AR142" s="653" t="s">
        <v>115</v>
      </c>
      <c r="AS142" s="654">
        <v>0</v>
      </c>
      <c r="AT142" s="669" t="s">
        <v>80</v>
      </c>
      <c r="AU142" s="670">
        <v>3255856</v>
      </c>
      <c r="AV142" s="671">
        <f t="shared" si="11"/>
        <v>13023429</v>
      </c>
      <c r="AW142" s="672">
        <f t="shared" si="12"/>
        <v>0.19999993857224074</v>
      </c>
      <c r="AX142" s="673" t="s">
        <v>80</v>
      </c>
      <c r="AY142" s="653" t="s">
        <v>72</v>
      </c>
      <c r="AZ142" s="690" t="s">
        <v>902</v>
      </c>
      <c r="BA142" s="653" t="s">
        <v>71</v>
      </c>
      <c r="BB142" s="653" t="s">
        <v>71</v>
      </c>
    </row>
    <row r="143" spans="2:54" s="12" customFormat="1" ht="12.75" x14ac:dyDescent="0.2">
      <c r="B143" s="653">
        <v>2023</v>
      </c>
      <c r="C143" s="653">
        <v>891780111</v>
      </c>
      <c r="D143" s="654" t="s">
        <v>68</v>
      </c>
      <c r="E143" s="655" t="s">
        <v>373</v>
      </c>
      <c r="F143" s="656" t="s">
        <v>374</v>
      </c>
      <c r="G143" s="675">
        <v>2020000100116</v>
      </c>
      <c r="H143" s="657"/>
      <c r="I143" s="657" t="s">
        <v>78</v>
      </c>
      <c r="J143" s="653" t="s">
        <v>120</v>
      </c>
      <c r="K143" s="658" t="s">
        <v>628</v>
      </c>
      <c r="L143" s="659">
        <v>28198423</v>
      </c>
      <c r="M143" s="653" t="s">
        <v>73</v>
      </c>
      <c r="N143" s="660" t="s">
        <v>116</v>
      </c>
      <c r="O143" s="658" t="s">
        <v>754</v>
      </c>
      <c r="P143" s="661">
        <v>860000018</v>
      </c>
      <c r="Q143" s="656">
        <v>120</v>
      </c>
      <c r="R143" s="699">
        <v>44979</v>
      </c>
      <c r="S143" s="749">
        <v>220902529</v>
      </c>
      <c r="T143" s="699">
        <v>45149</v>
      </c>
      <c r="U143" s="760">
        <v>28198423</v>
      </c>
      <c r="V143" s="657" t="s">
        <v>70</v>
      </c>
      <c r="W143" s="656">
        <v>85461685</v>
      </c>
      <c r="X143" s="665" t="s">
        <v>794</v>
      </c>
      <c r="Y143" s="660"/>
      <c r="Z143" s="666">
        <v>45149</v>
      </c>
      <c r="AA143" s="666">
        <v>45149</v>
      </c>
      <c r="AB143" s="667" t="s">
        <v>80</v>
      </c>
      <c r="AC143" s="666">
        <v>45169</v>
      </c>
      <c r="AD143" s="658">
        <f t="shared" si="9"/>
        <v>20</v>
      </c>
      <c r="AE143" s="656">
        <v>0</v>
      </c>
      <c r="AF143" s="656">
        <v>0</v>
      </c>
      <c r="AG143" s="656">
        <v>0</v>
      </c>
      <c r="AH143" s="668" t="s">
        <v>80</v>
      </c>
      <c r="AI143" s="658">
        <f t="shared" si="10"/>
        <v>0</v>
      </c>
      <c r="AJ143" s="656">
        <v>0</v>
      </c>
      <c r="AK143" s="748">
        <v>0</v>
      </c>
      <c r="AL143" s="667" t="s">
        <v>80</v>
      </c>
      <c r="AM143" s="657">
        <v>0</v>
      </c>
      <c r="AN143" s="667" t="s">
        <v>80</v>
      </c>
      <c r="AO143" s="667" t="s">
        <v>80</v>
      </c>
      <c r="AP143" s="661">
        <v>0</v>
      </c>
      <c r="AQ143" s="661">
        <f>+L143+AF143-AK143</f>
        <v>28198423</v>
      </c>
      <c r="AR143" s="657" t="s">
        <v>115</v>
      </c>
      <c r="AS143" s="656">
        <v>0</v>
      </c>
      <c r="AT143" s="669" t="s">
        <v>80</v>
      </c>
      <c r="AU143" s="670">
        <v>0</v>
      </c>
      <c r="AV143" s="671">
        <f t="shared" si="11"/>
        <v>28198423</v>
      </c>
      <c r="AW143" s="672">
        <f t="shared" si="12"/>
        <v>0</v>
      </c>
      <c r="AX143" s="673" t="s">
        <v>80</v>
      </c>
      <c r="AY143" s="657" t="s">
        <v>800</v>
      </c>
      <c r="AZ143" s="663" t="s">
        <v>903</v>
      </c>
      <c r="BA143" s="653" t="s">
        <v>71</v>
      </c>
      <c r="BB143" s="653" t="s">
        <v>117</v>
      </c>
    </row>
    <row r="144" spans="2:54" s="12" customFormat="1" ht="12.75" x14ac:dyDescent="0.2">
      <c r="B144" s="653">
        <v>2023</v>
      </c>
      <c r="C144" s="653">
        <v>891780111</v>
      </c>
      <c r="D144" s="654" t="s">
        <v>68</v>
      </c>
      <c r="E144" s="655" t="s">
        <v>375</v>
      </c>
      <c r="F144" s="656" t="s">
        <v>376</v>
      </c>
      <c r="G144" s="675">
        <v>2020000100116</v>
      </c>
      <c r="H144" s="657"/>
      <c r="I144" s="657" t="s">
        <v>78</v>
      </c>
      <c r="J144" s="653" t="s">
        <v>120</v>
      </c>
      <c r="K144" s="658" t="s">
        <v>629</v>
      </c>
      <c r="L144" s="659">
        <v>75375000</v>
      </c>
      <c r="M144" s="653" t="s">
        <v>73</v>
      </c>
      <c r="N144" s="660" t="s">
        <v>116</v>
      </c>
      <c r="O144" s="658" t="s">
        <v>755</v>
      </c>
      <c r="P144" s="661">
        <v>900845290</v>
      </c>
      <c r="Q144" s="656">
        <v>120</v>
      </c>
      <c r="R144" s="699">
        <v>44979</v>
      </c>
      <c r="S144" s="749">
        <v>220902529</v>
      </c>
      <c r="T144" s="699">
        <v>45154</v>
      </c>
      <c r="U144" s="760">
        <v>75375000</v>
      </c>
      <c r="V144" s="657" t="s">
        <v>70</v>
      </c>
      <c r="W144" s="656">
        <v>85461685</v>
      </c>
      <c r="X144" s="665" t="s">
        <v>794</v>
      </c>
      <c r="Y144" s="660"/>
      <c r="Z144" s="666">
        <v>45154</v>
      </c>
      <c r="AA144" s="666">
        <v>45155</v>
      </c>
      <c r="AB144" s="667">
        <v>45155</v>
      </c>
      <c r="AC144" s="666">
        <v>45170</v>
      </c>
      <c r="AD144" s="658">
        <f t="shared" si="9"/>
        <v>15</v>
      </c>
      <c r="AE144" s="656">
        <v>0</v>
      </c>
      <c r="AF144" s="656">
        <v>0</v>
      </c>
      <c r="AG144" s="656">
        <v>0</v>
      </c>
      <c r="AH144" s="668" t="s">
        <v>80</v>
      </c>
      <c r="AI144" s="658">
        <f t="shared" si="10"/>
        <v>0</v>
      </c>
      <c r="AJ144" s="656">
        <v>0</v>
      </c>
      <c r="AK144" s="748">
        <v>0</v>
      </c>
      <c r="AL144" s="667" t="s">
        <v>80</v>
      </c>
      <c r="AM144" s="657">
        <v>0</v>
      </c>
      <c r="AN144" s="667" t="s">
        <v>80</v>
      </c>
      <c r="AO144" s="667" t="s">
        <v>80</v>
      </c>
      <c r="AP144" s="661">
        <v>0</v>
      </c>
      <c r="AQ144" s="661">
        <f>+L144+AF144-AK144</f>
        <v>75375000</v>
      </c>
      <c r="AR144" s="657" t="s">
        <v>115</v>
      </c>
      <c r="AS144" s="656">
        <v>0</v>
      </c>
      <c r="AT144" s="669" t="s">
        <v>80</v>
      </c>
      <c r="AU144" s="670">
        <v>17215180</v>
      </c>
      <c r="AV144" s="671">
        <f t="shared" si="11"/>
        <v>58159820</v>
      </c>
      <c r="AW144" s="672">
        <f t="shared" si="12"/>
        <v>0.22839376451077945</v>
      </c>
      <c r="AX144" s="673" t="s">
        <v>80</v>
      </c>
      <c r="AY144" s="657" t="s">
        <v>800</v>
      </c>
      <c r="AZ144" s="663" t="s">
        <v>904</v>
      </c>
      <c r="BA144" s="653" t="s">
        <v>71</v>
      </c>
      <c r="BB144" s="653" t="s">
        <v>117</v>
      </c>
    </row>
    <row r="145" spans="2:55" s="12" customFormat="1" ht="12.75" x14ac:dyDescent="0.2">
      <c r="B145" s="653">
        <v>2023</v>
      </c>
      <c r="C145" s="653">
        <v>891780111</v>
      </c>
      <c r="D145" s="654" t="s">
        <v>68</v>
      </c>
      <c r="E145" s="655" t="s">
        <v>377</v>
      </c>
      <c r="F145" s="656" t="s">
        <v>378</v>
      </c>
      <c r="G145" s="675">
        <v>2020000100768</v>
      </c>
      <c r="H145" s="657"/>
      <c r="I145" s="657" t="s">
        <v>78</v>
      </c>
      <c r="J145" s="653" t="s">
        <v>120</v>
      </c>
      <c r="K145" s="658" t="s">
        <v>630</v>
      </c>
      <c r="L145" s="659">
        <v>14000000</v>
      </c>
      <c r="M145" s="653" t="s">
        <v>73</v>
      </c>
      <c r="N145" s="660" t="s">
        <v>116</v>
      </c>
      <c r="O145" s="658" t="s">
        <v>756</v>
      </c>
      <c r="P145" s="661">
        <v>85150801</v>
      </c>
      <c r="Q145" s="656">
        <v>156</v>
      </c>
      <c r="R145" s="699">
        <v>45125</v>
      </c>
      <c r="S145" s="749">
        <v>148124128</v>
      </c>
      <c r="T145" s="699">
        <v>45156</v>
      </c>
      <c r="U145" s="760">
        <v>14000000</v>
      </c>
      <c r="V145" s="657" t="s">
        <v>70</v>
      </c>
      <c r="W145" s="656">
        <v>8746547</v>
      </c>
      <c r="X145" s="665" t="s">
        <v>792</v>
      </c>
      <c r="Y145" s="660"/>
      <c r="Z145" s="666">
        <v>45156</v>
      </c>
      <c r="AA145" s="666">
        <v>45156</v>
      </c>
      <c r="AB145" s="667" t="s">
        <v>80</v>
      </c>
      <c r="AC145" s="666">
        <v>45260</v>
      </c>
      <c r="AD145" s="658">
        <f t="shared" si="9"/>
        <v>104</v>
      </c>
      <c r="AE145" s="656">
        <v>0</v>
      </c>
      <c r="AF145" s="656">
        <v>0</v>
      </c>
      <c r="AG145" s="656">
        <v>0</v>
      </c>
      <c r="AH145" s="668" t="s">
        <v>80</v>
      </c>
      <c r="AI145" s="658">
        <f t="shared" si="10"/>
        <v>0</v>
      </c>
      <c r="AJ145" s="656">
        <v>0</v>
      </c>
      <c r="AK145" s="748">
        <v>0</v>
      </c>
      <c r="AL145" s="667" t="s">
        <v>80</v>
      </c>
      <c r="AM145" s="657">
        <v>0</v>
      </c>
      <c r="AN145" s="667" t="s">
        <v>80</v>
      </c>
      <c r="AO145" s="667" t="s">
        <v>80</v>
      </c>
      <c r="AP145" s="661">
        <v>0</v>
      </c>
      <c r="AQ145" s="661">
        <f>+L145+AF145-AK145</f>
        <v>14000000</v>
      </c>
      <c r="AR145" s="657" t="s">
        <v>115</v>
      </c>
      <c r="AS145" s="656">
        <v>0</v>
      </c>
      <c r="AT145" s="669" t="s">
        <v>80</v>
      </c>
      <c r="AU145" s="670">
        <v>0</v>
      </c>
      <c r="AV145" s="671">
        <f t="shared" si="11"/>
        <v>14000000</v>
      </c>
      <c r="AW145" s="672">
        <f t="shared" si="12"/>
        <v>0</v>
      </c>
      <c r="AX145" s="673" t="s">
        <v>80</v>
      </c>
      <c r="AY145" s="657" t="s">
        <v>72</v>
      </c>
      <c r="AZ145" s="663" t="s">
        <v>905</v>
      </c>
      <c r="BA145" s="653" t="s">
        <v>71</v>
      </c>
      <c r="BB145" s="653" t="s">
        <v>71</v>
      </c>
    </row>
    <row r="146" spans="2:55" s="12" customFormat="1" ht="12.75" x14ac:dyDescent="0.2">
      <c r="B146" s="653">
        <v>2023</v>
      </c>
      <c r="C146" s="653">
        <v>891780111</v>
      </c>
      <c r="D146" s="654" t="s">
        <v>68</v>
      </c>
      <c r="E146" s="655" t="s">
        <v>379</v>
      </c>
      <c r="F146" s="656" t="s">
        <v>380</v>
      </c>
      <c r="G146" s="675">
        <v>2020000100417</v>
      </c>
      <c r="H146" s="657"/>
      <c r="I146" s="657" t="s">
        <v>78</v>
      </c>
      <c r="J146" s="653" t="s">
        <v>120</v>
      </c>
      <c r="K146" s="658" t="s">
        <v>631</v>
      </c>
      <c r="L146" s="659">
        <v>36322000</v>
      </c>
      <c r="M146" s="653" t="s">
        <v>73</v>
      </c>
      <c r="N146" s="660" t="s">
        <v>116</v>
      </c>
      <c r="O146" s="658" t="s">
        <v>663</v>
      </c>
      <c r="P146" s="661">
        <v>84094163</v>
      </c>
      <c r="Q146" s="656">
        <v>107</v>
      </c>
      <c r="R146" s="699">
        <v>44979</v>
      </c>
      <c r="S146" s="749">
        <v>552368000</v>
      </c>
      <c r="T146" s="699">
        <v>45156</v>
      </c>
      <c r="U146" s="760">
        <v>36322000</v>
      </c>
      <c r="V146" s="657" t="s">
        <v>70</v>
      </c>
      <c r="W146" s="656">
        <v>91156594</v>
      </c>
      <c r="X146" s="665" t="s">
        <v>791</v>
      </c>
      <c r="Y146" s="660"/>
      <c r="Z146" s="666">
        <v>45156</v>
      </c>
      <c r="AA146" s="666">
        <v>45160</v>
      </c>
      <c r="AB146" s="667">
        <v>45160</v>
      </c>
      <c r="AC146" s="666">
        <v>45473</v>
      </c>
      <c r="AD146" s="658">
        <f t="shared" si="9"/>
        <v>313</v>
      </c>
      <c r="AE146" s="656">
        <v>0</v>
      </c>
      <c r="AF146" s="656">
        <v>0</v>
      </c>
      <c r="AG146" s="656">
        <v>0</v>
      </c>
      <c r="AH146" s="668" t="s">
        <v>80</v>
      </c>
      <c r="AI146" s="658">
        <f t="shared" si="10"/>
        <v>0</v>
      </c>
      <c r="AJ146" s="656">
        <v>0</v>
      </c>
      <c r="AK146" s="748">
        <v>0</v>
      </c>
      <c r="AL146" s="667" t="s">
        <v>80</v>
      </c>
      <c r="AM146" s="657">
        <v>0</v>
      </c>
      <c r="AN146" s="667" t="s">
        <v>80</v>
      </c>
      <c r="AO146" s="667" t="s">
        <v>80</v>
      </c>
      <c r="AP146" s="661">
        <v>0</v>
      </c>
      <c r="AQ146" s="661">
        <f>+L146+AF146-AK146</f>
        <v>36322000</v>
      </c>
      <c r="AR146" s="657" t="s">
        <v>115</v>
      </c>
      <c r="AS146" s="656">
        <v>0</v>
      </c>
      <c r="AT146" s="669" t="s">
        <v>80</v>
      </c>
      <c r="AU146" s="670">
        <v>0</v>
      </c>
      <c r="AV146" s="671">
        <f t="shared" si="11"/>
        <v>36322000</v>
      </c>
      <c r="AW146" s="672">
        <f t="shared" si="12"/>
        <v>0</v>
      </c>
      <c r="AX146" s="673" t="s">
        <v>80</v>
      </c>
      <c r="AY146" s="657" t="s">
        <v>72</v>
      </c>
      <c r="AZ146" s="663" t="s">
        <v>906</v>
      </c>
      <c r="BA146" s="653" t="s">
        <v>71</v>
      </c>
      <c r="BB146" s="653" t="s">
        <v>71</v>
      </c>
    </row>
    <row r="147" spans="2:55" s="12" customFormat="1" ht="12.75" x14ac:dyDescent="0.2">
      <c r="B147" s="653">
        <v>2023</v>
      </c>
      <c r="C147" s="653">
        <v>891780111</v>
      </c>
      <c r="D147" s="654" t="s">
        <v>68</v>
      </c>
      <c r="E147" s="655" t="s">
        <v>381</v>
      </c>
      <c r="F147" s="656" t="s">
        <v>382</v>
      </c>
      <c r="G147" s="675">
        <v>2020000100417</v>
      </c>
      <c r="H147" s="657"/>
      <c r="I147" s="657" t="s">
        <v>78</v>
      </c>
      <c r="J147" s="653" t="s">
        <v>120</v>
      </c>
      <c r="K147" s="658" t="s">
        <v>632</v>
      </c>
      <c r="L147" s="659">
        <v>24200000</v>
      </c>
      <c r="M147" s="653" t="s">
        <v>73</v>
      </c>
      <c r="N147" s="660" t="s">
        <v>116</v>
      </c>
      <c r="O147" s="658" t="s">
        <v>667</v>
      </c>
      <c r="P147" s="661">
        <v>1118869657</v>
      </c>
      <c r="Q147" s="656">
        <v>107</v>
      </c>
      <c r="R147" s="699">
        <v>44979</v>
      </c>
      <c r="S147" s="749">
        <v>552368000</v>
      </c>
      <c r="T147" s="699">
        <v>45156</v>
      </c>
      <c r="U147" s="760">
        <v>24200000</v>
      </c>
      <c r="V147" s="657" t="s">
        <v>70</v>
      </c>
      <c r="W147" s="656">
        <v>91156594</v>
      </c>
      <c r="X147" s="665" t="s">
        <v>791</v>
      </c>
      <c r="Y147" s="660"/>
      <c r="Z147" s="666">
        <v>45156</v>
      </c>
      <c r="AA147" s="666">
        <v>45163</v>
      </c>
      <c r="AB147" s="667">
        <v>45163</v>
      </c>
      <c r="AC147" s="666">
        <v>45473</v>
      </c>
      <c r="AD147" s="658">
        <f t="shared" si="9"/>
        <v>310</v>
      </c>
      <c r="AE147" s="656">
        <v>0</v>
      </c>
      <c r="AF147" s="656">
        <v>0</v>
      </c>
      <c r="AG147" s="656">
        <v>0</v>
      </c>
      <c r="AH147" s="668" t="s">
        <v>80</v>
      </c>
      <c r="AI147" s="658">
        <f t="shared" si="10"/>
        <v>0</v>
      </c>
      <c r="AJ147" s="656">
        <v>0</v>
      </c>
      <c r="AK147" s="748">
        <v>0</v>
      </c>
      <c r="AL147" s="667" t="s">
        <v>80</v>
      </c>
      <c r="AM147" s="657">
        <v>0</v>
      </c>
      <c r="AN147" s="667" t="s">
        <v>80</v>
      </c>
      <c r="AO147" s="667" t="s">
        <v>80</v>
      </c>
      <c r="AP147" s="661">
        <v>0</v>
      </c>
      <c r="AQ147" s="661">
        <f>+L147+AF147-AK147</f>
        <v>24200000</v>
      </c>
      <c r="AR147" s="657" t="s">
        <v>115</v>
      </c>
      <c r="AS147" s="656">
        <v>0</v>
      </c>
      <c r="AT147" s="669" t="s">
        <v>80</v>
      </c>
      <c r="AU147" s="670">
        <v>0</v>
      </c>
      <c r="AV147" s="671">
        <f t="shared" si="11"/>
        <v>24200000</v>
      </c>
      <c r="AW147" s="672">
        <f t="shared" si="12"/>
        <v>0</v>
      </c>
      <c r="AX147" s="673" t="s">
        <v>80</v>
      </c>
      <c r="AY147" s="657" t="s">
        <v>72</v>
      </c>
      <c r="AZ147" s="663" t="s">
        <v>907</v>
      </c>
      <c r="BA147" s="653" t="s">
        <v>71</v>
      </c>
      <c r="BB147" s="653" t="s">
        <v>71</v>
      </c>
    </row>
    <row r="148" spans="2:55" s="12" customFormat="1" ht="12.75" x14ac:dyDescent="0.2">
      <c r="B148" s="653">
        <v>2023</v>
      </c>
      <c r="C148" s="653">
        <v>891780111</v>
      </c>
      <c r="D148" s="654" t="s">
        <v>68</v>
      </c>
      <c r="E148" s="655" t="s">
        <v>383</v>
      </c>
      <c r="F148" s="656" t="s">
        <v>384</v>
      </c>
      <c r="G148" s="675">
        <v>2020000100417</v>
      </c>
      <c r="H148" s="657"/>
      <c r="I148" s="657" t="s">
        <v>78</v>
      </c>
      <c r="J148" s="653" t="s">
        <v>120</v>
      </c>
      <c r="K148" s="658" t="s">
        <v>633</v>
      </c>
      <c r="L148" s="659">
        <v>18161000</v>
      </c>
      <c r="M148" s="653" t="s">
        <v>73</v>
      </c>
      <c r="N148" s="660" t="s">
        <v>116</v>
      </c>
      <c r="O148" s="658" t="s">
        <v>668</v>
      </c>
      <c r="P148" s="661">
        <v>1118837552</v>
      </c>
      <c r="Q148" s="656">
        <v>107</v>
      </c>
      <c r="R148" s="699">
        <v>44979</v>
      </c>
      <c r="S148" s="749">
        <v>552368000</v>
      </c>
      <c r="T148" s="699">
        <v>45156</v>
      </c>
      <c r="U148" s="760">
        <v>18161000</v>
      </c>
      <c r="V148" s="657" t="s">
        <v>70</v>
      </c>
      <c r="W148" s="656">
        <v>91156594</v>
      </c>
      <c r="X148" s="665" t="s">
        <v>791</v>
      </c>
      <c r="Y148" s="660"/>
      <c r="Z148" s="666">
        <v>45156</v>
      </c>
      <c r="AA148" s="666">
        <v>45156</v>
      </c>
      <c r="AB148" s="667" t="s">
        <v>80</v>
      </c>
      <c r="AC148" s="666">
        <v>45473</v>
      </c>
      <c r="AD148" s="658">
        <f t="shared" si="9"/>
        <v>317</v>
      </c>
      <c r="AE148" s="656">
        <v>0</v>
      </c>
      <c r="AF148" s="656">
        <v>0</v>
      </c>
      <c r="AG148" s="656">
        <v>0</v>
      </c>
      <c r="AH148" s="668" t="s">
        <v>80</v>
      </c>
      <c r="AI148" s="658">
        <f t="shared" si="10"/>
        <v>0</v>
      </c>
      <c r="AJ148" s="656">
        <v>0</v>
      </c>
      <c r="AK148" s="748">
        <v>0</v>
      </c>
      <c r="AL148" s="667" t="s">
        <v>80</v>
      </c>
      <c r="AM148" s="657">
        <v>0</v>
      </c>
      <c r="AN148" s="667" t="s">
        <v>80</v>
      </c>
      <c r="AO148" s="667" t="s">
        <v>80</v>
      </c>
      <c r="AP148" s="661">
        <v>0</v>
      </c>
      <c r="AQ148" s="661">
        <f>+L148+AF148-AK148</f>
        <v>18161000</v>
      </c>
      <c r="AR148" s="657" t="s">
        <v>115</v>
      </c>
      <c r="AS148" s="656">
        <v>0</v>
      </c>
      <c r="AT148" s="669" t="s">
        <v>80</v>
      </c>
      <c r="AU148" s="670">
        <v>0</v>
      </c>
      <c r="AV148" s="671">
        <f t="shared" si="11"/>
        <v>18161000</v>
      </c>
      <c r="AW148" s="672">
        <f t="shared" si="12"/>
        <v>0</v>
      </c>
      <c r="AX148" s="673" t="s">
        <v>80</v>
      </c>
      <c r="AY148" s="657" t="s">
        <v>72</v>
      </c>
      <c r="AZ148" s="663" t="s">
        <v>908</v>
      </c>
      <c r="BA148" s="653" t="s">
        <v>71</v>
      </c>
      <c r="BB148" s="653" t="s">
        <v>71</v>
      </c>
    </row>
    <row r="149" spans="2:55" s="12" customFormat="1" ht="12.75" x14ac:dyDescent="0.2">
      <c r="B149" s="653">
        <v>2023</v>
      </c>
      <c r="C149" s="653">
        <v>891780111</v>
      </c>
      <c r="D149" s="654" t="s">
        <v>68</v>
      </c>
      <c r="E149" s="655" t="s">
        <v>385</v>
      </c>
      <c r="F149" s="656" t="s">
        <v>386</v>
      </c>
      <c r="G149" s="675">
        <v>2020000100417</v>
      </c>
      <c r="H149" s="657"/>
      <c r="I149" s="657" t="s">
        <v>78</v>
      </c>
      <c r="J149" s="653" t="s">
        <v>120</v>
      </c>
      <c r="K149" s="658" t="s">
        <v>634</v>
      </c>
      <c r="L149" s="659">
        <v>36322000</v>
      </c>
      <c r="M149" s="653" t="s">
        <v>73</v>
      </c>
      <c r="N149" s="660" t="s">
        <v>116</v>
      </c>
      <c r="O149" s="658" t="s">
        <v>664</v>
      </c>
      <c r="P149" s="661">
        <v>1118861528</v>
      </c>
      <c r="Q149" s="656">
        <v>107</v>
      </c>
      <c r="R149" s="699">
        <v>44979</v>
      </c>
      <c r="S149" s="749">
        <v>552368000</v>
      </c>
      <c r="T149" s="699">
        <v>45156</v>
      </c>
      <c r="U149" s="760">
        <v>36322000</v>
      </c>
      <c r="V149" s="657" t="s">
        <v>70</v>
      </c>
      <c r="W149" s="656">
        <v>91156594</v>
      </c>
      <c r="X149" s="665" t="s">
        <v>791</v>
      </c>
      <c r="Y149" s="660"/>
      <c r="Z149" s="666">
        <v>45156</v>
      </c>
      <c r="AA149" s="666">
        <v>45163</v>
      </c>
      <c r="AB149" s="667">
        <v>45163</v>
      </c>
      <c r="AC149" s="666">
        <v>45473</v>
      </c>
      <c r="AD149" s="658">
        <f t="shared" si="9"/>
        <v>310</v>
      </c>
      <c r="AE149" s="656">
        <v>0</v>
      </c>
      <c r="AF149" s="656">
        <v>0</v>
      </c>
      <c r="AG149" s="656">
        <v>0</v>
      </c>
      <c r="AH149" s="668" t="s">
        <v>80</v>
      </c>
      <c r="AI149" s="658">
        <f t="shared" si="10"/>
        <v>0</v>
      </c>
      <c r="AJ149" s="656">
        <v>0</v>
      </c>
      <c r="AK149" s="748">
        <v>0</v>
      </c>
      <c r="AL149" s="667" t="s">
        <v>80</v>
      </c>
      <c r="AM149" s="657">
        <v>0</v>
      </c>
      <c r="AN149" s="667" t="s">
        <v>80</v>
      </c>
      <c r="AO149" s="667" t="s">
        <v>80</v>
      </c>
      <c r="AP149" s="661">
        <v>0</v>
      </c>
      <c r="AQ149" s="661">
        <f>+L149+AF149-AK149</f>
        <v>36322000</v>
      </c>
      <c r="AR149" s="657" t="s">
        <v>115</v>
      </c>
      <c r="AS149" s="656">
        <v>0</v>
      </c>
      <c r="AT149" s="669" t="s">
        <v>80</v>
      </c>
      <c r="AU149" s="670">
        <v>0</v>
      </c>
      <c r="AV149" s="671">
        <f t="shared" si="11"/>
        <v>36322000</v>
      </c>
      <c r="AW149" s="672">
        <f t="shared" si="12"/>
        <v>0</v>
      </c>
      <c r="AX149" s="673" t="s">
        <v>80</v>
      </c>
      <c r="AY149" s="657" t="s">
        <v>72</v>
      </c>
      <c r="AZ149" s="663" t="s">
        <v>909</v>
      </c>
      <c r="BA149" s="653" t="s">
        <v>71</v>
      </c>
      <c r="BB149" s="653" t="s">
        <v>71</v>
      </c>
    </row>
    <row r="150" spans="2:55" s="12" customFormat="1" ht="12.75" x14ac:dyDescent="0.2">
      <c r="B150" s="653">
        <v>2023</v>
      </c>
      <c r="C150" s="653">
        <v>891780111</v>
      </c>
      <c r="D150" s="654" t="s">
        <v>68</v>
      </c>
      <c r="E150" s="655" t="s">
        <v>387</v>
      </c>
      <c r="F150" s="656" t="s">
        <v>388</v>
      </c>
      <c r="G150" s="675">
        <v>2020000100768</v>
      </c>
      <c r="H150" s="657"/>
      <c r="I150" s="657" t="s">
        <v>78</v>
      </c>
      <c r="J150" s="653" t="s">
        <v>120</v>
      </c>
      <c r="K150" s="658" t="s">
        <v>635</v>
      </c>
      <c r="L150" s="659">
        <v>12660639</v>
      </c>
      <c r="M150" s="653" t="s">
        <v>73</v>
      </c>
      <c r="N150" s="660" t="s">
        <v>116</v>
      </c>
      <c r="O150" s="658" t="s">
        <v>757</v>
      </c>
      <c r="P150" s="661">
        <v>1083029651</v>
      </c>
      <c r="Q150" s="656">
        <v>114</v>
      </c>
      <c r="R150" s="699">
        <v>44979</v>
      </c>
      <c r="S150" s="749">
        <v>157873725</v>
      </c>
      <c r="T150" s="699">
        <v>45156</v>
      </c>
      <c r="U150" s="760">
        <v>12660639</v>
      </c>
      <c r="V150" s="657" t="s">
        <v>70</v>
      </c>
      <c r="W150" s="656">
        <v>8746547</v>
      </c>
      <c r="X150" s="665" t="s">
        <v>792</v>
      </c>
      <c r="Y150" s="660"/>
      <c r="Z150" s="666">
        <v>45156</v>
      </c>
      <c r="AA150" s="666">
        <v>45156</v>
      </c>
      <c r="AB150" s="667" t="s">
        <v>80</v>
      </c>
      <c r="AC150" s="666">
        <v>45260</v>
      </c>
      <c r="AD150" s="658">
        <f t="shared" si="9"/>
        <v>104</v>
      </c>
      <c r="AE150" s="656">
        <v>0</v>
      </c>
      <c r="AF150" s="656">
        <v>0</v>
      </c>
      <c r="AG150" s="656">
        <v>0</v>
      </c>
      <c r="AH150" s="668" t="s">
        <v>80</v>
      </c>
      <c r="AI150" s="658">
        <f t="shared" si="10"/>
        <v>0</v>
      </c>
      <c r="AJ150" s="656">
        <v>0</v>
      </c>
      <c r="AK150" s="748">
        <v>0</v>
      </c>
      <c r="AL150" s="667" t="s">
        <v>80</v>
      </c>
      <c r="AM150" s="657">
        <v>0</v>
      </c>
      <c r="AN150" s="667" t="s">
        <v>80</v>
      </c>
      <c r="AO150" s="667" t="s">
        <v>80</v>
      </c>
      <c r="AP150" s="661">
        <v>0</v>
      </c>
      <c r="AQ150" s="661">
        <f>+L150+AF150-AK150</f>
        <v>12660639</v>
      </c>
      <c r="AR150" s="657" t="s">
        <v>115</v>
      </c>
      <c r="AS150" s="656">
        <v>0</v>
      </c>
      <c r="AT150" s="669" t="s">
        <v>80</v>
      </c>
      <c r="AU150" s="670">
        <v>3165159</v>
      </c>
      <c r="AV150" s="671">
        <f t="shared" si="11"/>
        <v>9495480</v>
      </c>
      <c r="AW150" s="672">
        <f t="shared" si="12"/>
        <v>0.24999994076128385</v>
      </c>
      <c r="AX150" s="673" t="s">
        <v>80</v>
      </c>
      <c r="AY150" s="657" t="s">
        <v>72</v>
      </c>
      <c r="AZ150" s="663" t="s">
        <v>910</v>
      </c>
      <c r="BA150" s="653" t="s">
        <v>71</v>
      </c>
      <c r="BB150" s="653" t="s">
        <v>71</v>
      </c>
    </row>
    <row r="151" spans="2:55" s="12" customFormat="1" ht="12.75" x14ac:dyDescent="0.2">
      <c r="B151" s="653">
        <v>2023</v>
      </c>
      <c r="C151" s="653">
        <v>891780111</v>
      </c>
      <c r="D151" s="654" t="s">
        <v>68</v>
      </c>
      <c r="E151" s="655" t="s">
        <v>389</v>
      </c>
      <c r="F151" s="656" t="s">
        <v>390</v>
      </c>
      <c r="G151" s="675">
        <v>2020000100768</v>
      </c>
      <c r="H151" s="657"/>
      <c r="I151" s="657" t="s">
        <v>78</v>
      </c>
      <c r="J151" s="653" t="s">
        <v>120</v>
      </c>
      <c r="K151" s="658" t="s">
        <v>635</v>
      </c>
      <c r="L151" s="659">
        <v>12660639</v>
      </c>
      <c r="M151" s="653" t="s">
        <v>73</v>
      </c>
      <c r="N151" s="660" t="s">
        <v>116</v>
      </c>
      <c r="O151" s="658" t="s">
        <v>758</v>
      </c>
      <c r="P151" s="661">
        <v>1234088151</v>
      </c>
      <c r="Q151" s="656">
        <v>114</v>
      </c>
      <c r="R151" s="699">
        <v>44979</v>
      </c>
      <c r="S151" s="749">
        <v>157873725</v>
      </c>
      <c r="T151" s="699">
        <v>45156</v>
      </c>
      <c r="U151" s="760">
        <v>12660639</v>
      </c>
      <c r="V151" s="657" t="s">
        <v>70</v>
      </c>
      <c r="W151" s="656">
        <v>8746547</v>
      </c>
      <c r="X151" s="665" t="s">
        <v>792</v>
      </c>
      <c r="Y151" s="660"/>
      <c r="Z151" s="666">
        <v>45156</v>
      </c>
      <c r="AA151" s="666">
        <v>45156</v>
      </c>
      <c r="AB151" s="667" t="s">
        <v>80</v>
      </c>
      <c r="AC151" s="666">
        <v>45260</v>
      </c>
      <c r="AD151" s="658">
        <f t="shared" si="9"/>
        <v>104</v>
      </c>
      <c r="AE151" s="656">
        <v>0</v>
      </c>
      <c r="AF151" s="656">
        <v>0</v>
      </c>
      <c r="AG151" s="656">
        <v>0</v>
      </c>
      <c r="AH151" s="668" t="s">
        <v>80</v>
      </c>
      <c r="AI151" s="658">
        <f t="shared" si="10"/>
        <v>0</v>
      </c>
      <c r="AJ151" s="656">
        <v>0</v>
      </c>
      <c r="AK151" s="748">
        <v>0</v>
      </c>
      <c r="AL151" s="667" t="s">
        <v>80</v>
      </c>
      <c r="AM151" s="657">
        <v>0</v>
      </c>
      <c r="AN151" s="667" t="s">
        <v>80</v>
      </c>
      <c r="AO151" s="667" t="s">
        <v>80</v>
      </c>
      <c r="AP151" s="661">
        <v>0</v>
      </c>
      <c r="AQ151" s="661">
        <f>+L151+AF151-AK151</f>
        <v>12660639</v>
      </c>
      <c r="AR151" s="657" t="s">
        <v>115</v>
      </c>
      <c r="AS151" s="656">
        <v>0</v>
      </c>
      <c r="AT151" s="669" t="s">
        <v>80</v>
      </c>
      <c r="AU151" s="670">
        <v>3165159</v>
      </c>
      <c r="AV151" s="671">
        <f t="shared" si="11"/>
        <v>9495480</v>
      </c>
      <c r="AW151" s="672">
        <f t="shared" si="12"/>
        <v>0.24999994076128385</v>
      </c>
      <c r="AX151" s="673" t="s">
        <v>80</v>
      </c>
      <c r="AY151" s="657" t="s">
        <v>72</v>
      </c>
      <c r="AZ151" s="663" t="s">
        <v>911</v>
      </c>
      <c r="BA151" s="653" t="s">
        <v>71</v>
      </c>
      <c r="BB151" s="653" t="s">
        <v>71</v>
      </c>
    </row>
    <row r="152" spans="2:55" s="12" customFormat="1" ht="12.75" x14ac:dyDescent="0.2">
      <c r="B152" s="653">
        <v>2023</v>
      </c>
      <c r="C152" s="653">
        <v>891780111</v>
      </c>
      <c r="D152" s="654" t="s">
        <v>68</v>
      </c>
      <c r="E152" s="655" t="s">
        <v>391</v>
      </c>
      <c r="F152" s="656" t="s">
        <v>392</v>
      </c>
      <c r="G152" s="675">
        <v>2020000100417</v>
      </c>
      <c r="H152" s="657"/>
      <c r="I152" s="657" t="s">
        <v>78</v>
      </c>
      <c r="J152" s="653" t="s">
        <v>120</v>
      </c>
      <c r="K152" s="658" t="s">
        <v>636</v>
      </c>
      <c r="L152" s="659">
        <v>38610000</v>
      </c>
      <c r="M152" s="653" t="s">
        <v>73</v>
      </c>
      <c r="N152" s="660" t="s">
        <v>116</v>
      </c>
      <c r="O152" s="658" t="s">
        <v>759</v>
      </c>
      <c r="P152" s="661">
        <v>1082888469</v>
      </c>
      <c r="Q152" s="656">
        <v>107</v>
      </c>
      <c r="R152" s="699">
        <v>44979</v>
      </c>
      <c r="S152" s="749">
        <v>552368000</v>
      </c>
      <c r="T152" s="699">
        <v>45156</v>
      </c>
      <c r="U152" s="760">
        <v>38610000</v>
      </c>
      <c r="V152" s="657" t="s">
        <v>70</v>
      </c>
      <c r="W152" s="656">
        <v>91156594</v>
      </c>
      <c r="X152" s="665" t="s">
        <v>791</v>
      </c>
      <c r="Y152" s="660"/>
      <c r="Z152" s="666">
        <v>45156</v>
      </c>
      <c r="AA152" s="666">
        <v>45163</v>
      </c>
      <c r="AB152" s="667">
        <v>45163</v>
      </c>
      <c r="AC152" s="666">
        <v>45473</v>
      </c>
      <c r="AD152" s="658">
        <f t="shared" si="9"/>
        <v>310</v>
      </c>
      <c r="AE152" s="656">
        <v>0</v>
      </c>
      <c r="AF152" s="656">
        <v>0</v>
      </c>
      <c r="AG152" s="656">
        <v>0</v>
      </c>
      <c r="AH152" s="668" t="s">
        <v>80</v>
      </c>
      <c r="AI152" s="658">
        <f t="shared" si="10"/>
        <v>0</v>
      </c>
      <c r="AJ152" s="656">
        <v>0</v>
      </c>
      <c r="AK152" s="748">
        <v>0</v>
      </c>
      <c r="AL152" s="667" t="s">
        <v>80</v>
      </c>
      <c r="AM152" s="657">
        <v>0</v>
      </c>
      <c r="AN152" s="667" t="s">
        <v>80</v>
      </c>
      <c r="AO152" s="667" t="s">
        <v>80</v>
      </c>
      <c r="AP152" s="661">
        <v>0</v>
      </c>
      <c r="AQ152" s="661">
        <f>+L152+AF152-AK152</f>
        <v>38610000</v>
      </c>
      <c r="AR152" s="657" t="s">
        <v>115</v>
      </c>
      <c r="AS152" s="656">
        <v>0</v>
      </c>
      <c r="AT152" s="669" t="s">
        <v>80</v>
      </c>
      <c r="AU152" s="670">
        <v>3510000</v>
      </c>
      <c r="AV152" s="671">
        <f t="shared" si="11"/>
        <v>35100000</v>
      </c>
      <c r="AW152" s="672">
        <f t="shared" si="12"/>
        <v>9.0909090909090912E-2</v>
      </c>
      <c r="AX152" s="673" t="s">
        <v>80</v>
      </c>
      <c r="AY152" s="657" t="s">
        <v>72</v>
      </c>
      <c r="AZ152" s="663" t="s">
        <v>912</v>
      </c>
      <c r="BA152" s="653" t="s">
        <v>71</v>
      </c>
      <c r="BB152" s="653" t="s">
        <v>71</v>
      </c>
    </row>
    <row r="153" spans="2:55" s="12" customFormat="1" ht="12.75" x14ac:dyDescent="0.2">
      <c r="B153" s="653">
        <v>2023</v>
      </c>
      <c r="C153" s="653">
        <v>891780111</v>
      </c>
      <c r="D153" s="654" t="s">
        <v>68</v>
      </c>
      <c r="E153" s="655" t="s">
        <v>393</v>
      </c>
      <c r="F153" s="656" t="s">
        <v>394</v>
      </c>
      <c r="G153" s="675">
        <v>2020000100417</v>
      </c>
      <c r="H153" s="657"/>
      <c r="I153" s="657" t="s">
        <v>78</v>
      </c>
      <c r="J153" s="653" t="s">
        <v>120</v>
      </c>
      <c r="K153" s="658" t="s">
        <v>637</v>
      </c>
      <c r="L153" s="659">
        <v>161801603.03</v>
      </c>
      <c r="M153" s="653" t="s">
        <v>73</v>
      </c>
      <c r="N153" s="660" t="s">
        <v>116</v>
      </c>
      <c r="O153" s="658" t="s">
        <v>760</v>
      </c>
      <c r="P153" s="661">
        <v>901640333</v>
      </c>
      <c r="Q153" s="656">
        <v>157</v>
      </c>
      <c r="R153" s="699">
        <v>45140</v>
      </c>
      <c r="S153" s="749">
        <v>161801603.03</v>
      </c>
      <c r="T153" s="699">
        <v>45156</v>
      </c>
      <c r="U153" s="760">
        <v>161801603.03</v>
      </c>
      <c r="V153" s="657" t="s">
        <v>70</v>
      </c>
      <c r="W153" s="656">
        <v>91156594</v>
      </c>
      <c r="X153" s="665" t="s">
        <v>791</v>
      </c>
      <c r="Y153" s="660"/>
      <c r="Z153" s="666">
        <v>45156</v>
      </c>
      <c r="AA153" s="666">
        <v>45187</v>
      </c>
      <c r="AB153" s="667">
        <v>45163</v>
      </c>
      <c r="AC153" s="666">
        <v>45252</v>
      </c>
      <c r="AD153" s="658">
        <f t="shared" si="9"/>
        <v>89</v>
      </c>
      <c r="AE153" s="656">
        <v>0</v>
      </c>
      <c r="AF153" s="656">
        <v>0</v>
      </c>
      <c r="AG153" s="656">
        <v>0</v>
      </c>
      <c r="AH153" s="668" t="s">
        <v>80</v>
      </c>
      <c r="AI153" s="658">
        <f t="shared" si="10"/>
        <v>0</v>
      </c>
      <c r="AJ153" s="656">
        <v>0</v>
      </c>
      <c r="AK153" s="748">
        <v>0</v>
      </c>
      <c r="AL153" s="667" t="s">
        <v>80</v>
      </c>
      <c r="AM153" s="657">
        <v>0</v>
      </c>
      <c r="AN153" s="667" t="s">
        <v>80</v>
      </c>
      <c r="AO153" s="667" t="s">
        <v>80</v>
      </c>
      <c r="AP153" s="661">
        <v>0</v>
      </c>
      <c r="AQ153" s="661">
        <f>+L153+AF153-AK153</f>
        <v>161801603.03</v>
      </c>
      <c r="AR153" s="657" t="s">
        <v>70</v>
      </c>
      <c r="AS153" s="656">
        <v>48540480.909000002</v>
      </c>
      <c r="AT153" s="669">
        <v>45183</v>
      </c>
      <c r="AU153" s="670">
        <v>48540480.909999996</v>
      </c>
      <c r="AV153" s="671">
        <f t="shared" si="11"/>
        <v>113261122.12</v>
      </c>
      <c r="AW153" s="672">
        <f t="shared" si="12"/>
        <v>0.30000000000618038</v>
      </c>
      <c r="AX153" s="673" t="s">
        <v>80</v>
      </c>
      <c r="AY153" s="657" t="s">
        <v>72</v>
      </c>
      <c r="AZ153" s="663" t="s">
        <v>913</v>
      </c>
      <c r="BA153" s="653" t="s">
        <v>71</v>
      </c>
      <c r="BB153" s="653" t="s">
        <v>117</v>
      </c>
    </row>
    <row r="154" spans="2:55" s="12" customFormat="1" ht="12.75" x14ac:dyDescent="0.2">
      <c r="B154" s="653">
        <v>2023</v>
      </c>
      <c r="C154" s="653">
        <v>891780111</v>
      </c>
      <c r="D154" s="654" t="s">
        <v>68</v>
      </c>
      <c r="E154" s="655" t="s">
        <v>395</v>
      </c>
      <c r="F154" s="656" t="s">
        <v>396</v>
      </c>
      <c r="G154" s="675">
        <v>2020000100417</v>
      </c>
      <c r="H154" s="657"/>
      <c r="I154" s="657" t="s">
        <v>78</v>
      </c>
      <c r="J154" s="653" t="s">
        <v>120</v>
      </c>
      <c r="K154" s="658" t="s">
        <v>638</v>
      </c>
      <c r="L154" s="659">
        <v>46192800</v>
      </c>
      <c r="M154" s="653" t="s">
        <v>73</v>
      </c>
      <c r="N154" s="660" t="s">
        <v>116</v>
      </c>
      <c r="O154" s="658" t="s">
        <v>661</v>
      </c>
      <c r="P154" s="661">
        <v>1083034205</v>
      </c>
      <c r="Q154" s="656">
        <v>107</v>
      </c>
      <c r="R154" s="699">
        <v>44979</v>
      </c>
      <c r="S154" s="749">
        <v>552368000</v>
      </c>
      <c r="T154" s="699">
        <v>45163</v>
      </c>
      <c r="U154" s="760">
        <v>46192800</v>
      </c>
      <c r="V154" s="657" t="s">
        <v>70</v>
      </c>
      <c r="W154" s="656">
        <v>91156594</v>
      </c>
      <c r="X154" s="665" t="s">
        <v>791</v>
      </c>
      <c r="Y154" s="660"/>
      <c r="Z154" s="666">
        <v>45163</v>
      </c>
      <c r="AA154" s="666">
        <v>45167</v>
      </c>
      <c r="AB154" s="667">
        <v>45167</v>
      </c>
      <c r="AC154" s="666">
        <v>45473</v>
      </c>
      <c r="AD154" s="658">
        <f t="shared" si="9"/>
        <v>306</v>
      </c>
      <c r="AE154" s="656">
        <v>0</v>
      </c>
      <c r="AF154" s="656">
        <v>0</v>
      </c>
      <c r="AG154" s="656">
        <v>0</v>
      </c>
      <c r="AH154" s="668" t="s">
        <v>80</v>
      </c>
      <c r="AI154" s="658">
        <f t="shared" si="10"/>
        <v>0</v>
      </c>
      <c r="AJ154" s="656">
        <v>0</v>
      </c>
      <c r="AK154" s="748">
        <v>0</v>
      </c>
      <c r="AL154" s="667" t="s">
        <v>80</v>
      </c>
      <c r="AM154" s="657">
        <v>0</v>
      </c>
      <c r="AN154" s="667" t="s">
        <v>80</v>
      </c>
      <c r="AO154" s="667" t="s">
        <v>80</v>
      </c>
      <c r="AP154" s="661">
        <v>0</v>
      </c>
      <c r="AQ154" s="661">
        <f>+L154+AF154-AK154</f>
        <v>46192800</v>
      </c>
      <c r="AR154" s="657" t="s">
        <v>115</v>
      </c>
      <c r="AS154" s="656">
        <v>0</v>
      </c>
      <c r="AT154" s="669" t="s">
        <v>80</v>
      </c>
      <c r="AU154" s="670">
        <v>4199345</v>
      </c>
      <c r="AV154" s="671">
        <f t="shared" si="11"/>
        <v>41993455</v>
      </c>
      <c r="AW154" s="672">
        <f t="shared" si="12"/>
        <v>9.0909081068911171E-2</v>
      </c>
      <c r="AX154" s="673" t="s">
        <v>80</v>
      </c>
      <c r="AY154" s="657" t="s">
        <v>72</v>
      </c>
      <c r="AZ154" s="663" t="s">
        <v>914</v>
      </c>
      <c r="BA154" s="653" t="s">
        <v>71</v>
      </c>
      <c r="BB154" s="653" t="s">
        <v>71</v>
      </c>
    </row>
    <row r="155" spans="2:55" s="12" customFormat="1" ht="12.75" x14ac:dyDescent="0.2">
      <c r="B155" s="653">
        <v>2023</v>
      </c>
      <c r="C155" s="653">
        <v>891780111</v>
      </c>
      <c r="D155" s="654" t="s">
        <v>68</v>
      </c>
      <c r="E155" s="655" t="s">
        <v>397</v>
      </c>
      <c r="F155" s="656" t="s">
        <v>398</v>
      </c>
      <c r="G155" s="675">
        <v>2020000100417</v>
      </c>
      <c r="H155" s="657"/>
      <c r="I155" s="657" t="s">
        <v>78</v>
      </c>
      <c r="J155" s="653" t="s">
        <v>120</v>
      </c>
      <c r="K155" s="658" t="s">
        <v>639</v>
      </c>
      <c r="L155" s="659">
        <v>46192800</v>
      </c>
      <c r="M155" s="653" t="s">
        <v>73</v>
      </c>
      <c r="N155" s="660" t="s">
        <v>116</v>
      </c>
      <c r="O155" s="658" t="s">
        <v>665</v>
      </c>
      <c r="P155" s="661">
        <v>1103121339</v>
      </c>
      <c r="Q155" s="656">
        <v>107</v>
      </c>
      <c r="R155" s="699">
        <v>44979</v>
      </c>
      <c r="S155" s="749">
        <v>552368000</v>
      </c>
      <c r="T155" s="699">
        <v>45163</v>
      </c>
      <c r="U155" s="760">
        <v>46192800</v>
      </c>
      <c r="V155" s="657" t="s">
        <v>70</v>
      </c>
      <c r="W155" s="656">
        <v>91156594</v>
      </c>
      <c r="X155" s="665" t="s">
        <v>791</v>
      </c>
      <c r="Y155" s="660"/>
      <c r="Z155" s="666">
        <v>45163</v>
      </c>
      <c r="AA155" s="666">
        <v>45167</v>
      </c>
      <c r="AB155" s="667">
        <v>45167</v>
      </c>
      <c r="AC155" s="666">
        <v>45473</v>
      </c>
      <c r="AD155" s="658">
        <f t="shared" si="9"/>
        <v>306</v>
      </c>
      <c r="AE155" s="656">
        <v>0</v>
      </c>
      <c r="AF155" s="656">
        <v>0</v>
      </c>
      <c r="AG155" s="656">
        <v>0</v>
      </c>
      <c r="AH155" s="668" t="s">
        <v>80</v>
      </c>
      <c r="AI155" s="658">
        <f t="shared" si="10"/>
        <v>0</v>
      </c>
      <c r="AJ155" s="656">
        <v>0</v>
      </c>
      <c r="AK155" s="748">
        <v>0</v>
      </c>
      <c r="AL155" s="667" t="s">
        <v>80</v>
      </c>
      <c r="AM155" s="657">
        <v>0</v>
      </c>
      <c r="AN155" s="667" t="s">
        <v>80</v>
      </c>
      <c r="AO155" s="667" t="s">
        <v>80</v>
      </c>
      <c r="AP155" s="661">
        <v>0</v>
      </c>
      <c r="AQ155" s="661">
        <f>+L155+AF155-AK155</f>
        <v>46192800</v>
      </c>
      <c r="AR155" s="657" t="s">
        <v>115</v>
      </c>
      <c r="AS155" s="656">
        <v>0</v>
      </c>
      <c r="AT155" s="669" t="s">
        <v>80</v>
      </c>
      <c r="AU155" s="670">
        <v>4199345</v>
      </c>
      <c r="AV155" s="671">
        <f t="shared" si="11"/>
        <v>41993455</v>
      </c>
      <c r="AW155" s="672">
        <f t="shared" si="12"/>
        <v>9.0909081068911171E-2</v>
      </c>
      <c r="AX155" s="673" t="s">
        <v>80</v>
      </c>
      <c r="AY155" s="657" t="s">
        <v>72</v>
      </c>
      <c r="AZ155" s="663" t="s">
        <v>915</v>
      </c>
      <c r="BA155" s="653" t="s">
        <v>71</v>
      </c>
      <c r="BB155" s="653" t="s">
        <v>71</v>
      </c>
    </row>
    <row r="156" spans="2:55" s="12" customFormat="1" ht="12.75" x14ac:dyDescent="0.2">
      <c r="B156" s="653">
        <v>2023</v>
      </c>
      <c r="C156" s="653">
        <v>891780111</v>
      </c>
      <c r="D156" s="654" t="s">
        <v>68</v>
      </c>
      <c r="E156" s="655" t="s">
        <v>399</v>
      </c>
      <c r="F156" s="656" t="s">
        <v>400</v>
      </c>
      <c r="G156" s="675">
        <v>2020000100417</v>
      </c>
      <c r="H156" s="657"/>
      <c r="I156" s="657" t="s">
        <v>78</v>
      </c>
      <c r="J156" s="653" t="s">
        <v>120</v>
      </c>
      <c r="K156" s="658" t="s">
        <v>640</v>
      </c>
      <c r="L156" s="659">
        <v>40632000</v>
      </c>
      <c r="M156" s="653" t="s">
        <v>73</v>
      </c>
      <c r="N156" s="660" t="s">
        <v>116</v>
      </c>
      <c r="O156" s="658" t="s">
        <v>669</v>
      </c>
      <c r="P156" s="661">
        <v>1083015435</v>
      </c>
      <c r="Q156" s="656">
        <v>107</v>
      </c>
      <c r="R156" s="699">
        <v>44979</v>
      </c>
      <c r="S156" s="749">
        <v>552368000</v>
      </c>
      <c r="T156" s="699">
        <v>45163</v>
      </c>
      <c r="U156" s="760">
        <v>40632000</v>
      </c>
      <c r="V156" s="657" t="s">
        <v>70</v>
      </c>
      <c r="W156" s="656">
        <v>91156594</v>
      </c>
      <c r="X156" s="665" t="s">
        <v>791</v>
      </c>
      <c r="Y156" s="660"/>
      <c r="Z156" s="666">
        <v>45163</v>
      </c>
      <c r="AA156" s="666">
        <v>45167</v>
      </c>
      <c r="AB156" s="667">
        <v>45167</v>
      </c>
      <c r="AC156" s="666">
        <v>45473</v>
      </c>
      <c r="AD156" s="658">
        <f t="shared" si="9"/>
        <v>306</v>
      </c>
      <c r="AE156" s="656">
        <v>0</v>
      </c>
      <c r="AF156" s="656">
        <v>0</v>
      </c>
      <c r="AG156" s="656">
        <v>0</v>
      </c>
      <c r="AH156" s="668" t="s">
        <v>80</v>
      </c>
      <c r="AI156" s="658">
        <f t="shared" si="10"/>
        <v>0</v>
      </c>
      <c r="AJ156" s="656">
        <v>0</v>
      </c>
      <c r="AK156" s="748">
        <v>0</v>
      </c>
      <c r="AL156" s="667" t="s">
        <v>80</v>
      </c>
      <c r="AM156" s="657">
        <v>0</v>
      </c>
      <c r="AN156" s="667" t="s">
        <v>80</v>
      </c>
      <c r="AO156" s="667" t="s">
        <v>80</v>
      </c>
      <c r="AP156" s="661">
        <v>0</v>
      </c>
      <c r="AQ156" s="661">
        <f>+L156+AF156-AK156</f>
        <v>40632000</v>
      </c>
      <c r="AR156" s="657" t="s">
        <v>115</v>
      </c>
      <c r="AS156" s="656">
        <v>0</v>
      </c>
      <c r="AT156" s="669" t="s">
        <v>80</v>
      </c>
      <c r="AU156" s="670">
        <v>3693818</v>
      </c>
      <c r="AV156" s="671">
        <f t="shared" si="11"/>
        <v>36938182</v>
      </c>
      <c r="AW156" s="672">
        <f t="shared" si="12"/>
        <v>9.0909086434337469E-2</v>
      </c>
      <c r="AX156" s="673" t="s">
        <v>80</v>
      </c>
      <c r="AY156" s="657" t="s">
        <v>72</v>
      </c>
      <c r="AZ156" s="663" t="s">
        <v>916</v>
      </c>
      <c r="BA156" s="653" t="s">
        <v>71</v>
      </c>
      <c r="BB156" s="653" t="s">
        <v>71</v>
      </c>
    </row>
    <row r="157" spans="2:55" x14ac:dyDescent="0.25">
      <c r="B157" s="653">
        <v>2023</v>
      </c>
      <c r="C157" s="653">
        <v>891780111</v>
      </c>
      <c r="D157" s="654" t="s">
        <v>68</v>
      </c>
      <c r="E157" s="655" t="s">
        <v>401</v>
      </c>
      <c r="F157" s="656" t="s">
        <v>402</v>
      </c>
      <c r="G157" s="675">
        <v>2020000100417</v>
      </c>
      <c r="H157" s="656"/>
      <c r="I157" s="657" t="s">
        <v>78</v>
      </c>
      <c r="J157" s="653" t="s">
        <v>120</v>
      </c>
      <c r="K157" s="658" t="s">
        <v>641</v>
      </c>
      <c r="L157" s="659">
        <v>24200000</v>
      </c>
      <c r="M157" s="653" t="s">
        <v>73</v>
      </c>
      <c r="N157" s="660" t="s">
        <v>116</v>
      </c>
      <c r="O157" s="658" t="s">
        <v>662</v>
      </c>
      <c r="P157" s="661">
        <v>1216968632</v>
      </c>
      <c r="Q157" s="656">
        <v>107</v>
      </c>
      <c r="R157" s="699">
        <v>44979</v>
      </c>
      <c r="S157" s="749">
        <v>552368000</v>
      </c>
      <c r="T157" s="699">
        <v>45163</v>
      </c>
      <c r="U157" s="760">
        <v>24200000</v>
      </c>
      <c r="V157" s="657" t="s">
        <v>70</v>
      </c>
      <c r="W157" s="656">
        <v>91156594</v>
      </c>
      <c r="X157" s="665" t="s">
        <v>791</v>
      </c>
      <c r="Y157" s="660"/>
      <c r="Z157" s="666">
        <v>45163</v>
      </c>
      <c r="AA157" s="666">
        <v>45173</v>
      </c>
      <c r="AB157" s="667">
        <v>45173</v>
      </c>
      <c r="AC157" s="666">
        <v>45473</v>
      </c>
      <c r="AD157" s="658">
        <f>+IF(AB157="1800-01-01",AC157-AA157,AC157-AB157)</f>
        <v>300</v>
      </c>
      <c r="AE157" s="656">
        <v>0</v>
      </c>
      <c r="AF157" s="656">
        <v>0</v>
      </c>
      <c r="AG157" s="656">
        <v>0</v>
      </c>
      <c r="AH157" s="668" t="s">
        <v>80</v>
      </c>
      <c r="AI157" s="658">
        <f t="shared" si="10"/>
        <v>0</v>
      </c>
      <c r="AJ157" s="656">
        <v>0</v>
      </c>
      <c r="AK157" s="748">
        <v>0</v>
      </c>
      <c r="AL157" s="667" t="s">
        <v>80</v>
      </c>
      <c r="AM157" s="657">
        <v>0</v>
      </c>
      <c r="AN157" s="667" t="s">
        <v>80</v>
      </c>
      <c r="AO157" s="667" t="s">
        <v>80</v>
      </c>
      <c r="AP157" s="661">
        <v>0</v>
      </c>
      <c r="AQ157" s="661">
        <f>+L157+AF157-AK157</f>
        <v>24200000</v>
      </c>
      <c r="AR157" s="657" t="s">
        <v>115</v>
      </c>
      <c r="AS157" s="656">
        <v>0</v>
      </c>
      <c r="AT157" s="657" t="s">
        <v>80</v>
      </c>
      <c r="AU157" s="670">
        <v>2200000</v>
      </c>
      <c r="AV157" s="671">
        <f>AQ157-AU157</f>
        <v>22000000</v>
      </c>
      <c r="AW157" s="672">
        <f>+IFERROR(AU157/AQ157,"-")</f>
        <v>9.0909090909090912E-2</v>
      </c>
      <c r="AX157" s="673" t="s">
        <v>82</v>
      </c>
      <c r="AY157" s="657" t="s">
        <v>72</v>
      </c>
      <c r="AZ157" s="677" t="s">
        <v>917</v>
      </c>
      <c r="BA157" s="653" t="s">
        <v>71</v>
      </c>
      <c r="BB157" s="656" t="s">
        <v>71</v>
      </c>
      <c r="BC157" s="12"/>
    </row>
    <row r="158" spans="2:55" x14ac:dyDescent="0.25">
      <c r="B158" s="653">
        <v>2023</v>
      </c>
      <c r="C158" s="653">
        <v>891780111</v>
      </c>
      <c r="D158" s="654" t="s">
        <v>68</v>
      </c>
      <c r="E158" s="655" t="s">
        <v>403</v>
      </c>
      <c r="F158" s="656" t="s">
        <v>404</v>
      </c>
      <c r="G158" s="675">
        <v>2020000100417</v>
      </c>
      <c r="H158" s="656"/>
      <c r="I158" s="657" t="s">
        <v>78</v>
      </c>
      <c r="J158" s="653" t="s">
        <v>120</v>
      </c>
      <c r="K158" s="658" t="s">
        <v>642</v>
      </c>
      <c r="L158" s="659">
        <v>18161000</v>
      </c>
      <c r="M158" s="653" t="s">
        <v>73</v>
      </c>
      <c r="N158" s="660" t="s">
        <v>116</v>
      </c>
      <c r="O158" s="658" t="s">
        <v>761</v>
      </c>
      <c r="P158" s="661">
        <v>1083022922</v>
      </c>
      <c r="Q158" s="656">
        <v>107</v>
      </c>
      <c r="R158" s="699">
        <v>44979</v>
      </c>
      <c r="S158" s="749">
        <v>552368000</v>
      </c>
      <c r="T158" s="699">
        <v>45163</v>
      </c>
      <c r="U158" s="760">
        <v>18161000</v>
      </c>
      <c r="V158" s="657" t="s">
        <v>70</v>
      </c>
      <c r="W158" s="656">
        <v>91156594</v>
      </c>
      <c r="X158" s="665" t="s">
        <v>791</v>
      </c>
      <c r="Y158" s="660"/>
      <c r="Z158" s="666">
        <v>45163</v>
      </c>
      <c r="AA158" s="666">
        <v>45167</v>
      </c>
      <c r="AB158" s="667">
        <v>45167</v>
      </c>
      <c r="AC158" s="666">
        <v>45473</v>
      </c>
      <c r="AD158" s="658">
        <f t="shared" ref="AD158:AD181" si="13">+IF(AB158="1800-01-01",AC158-AA158,AC158-AB158)</f>
        <v>306</v>
      </c>
      <c r="AE158" s="656">
        <v>0</v>
      </c>
      <c r="AF158" s="656">
        <v>0</v>
      </c>
      <c r="AG158" s="656">
        <v>0</v>
      </c>
      <c r="AH158" s="668" t="s">
        <v>80</v>
      </c>
      <c r="AI158" s="658">
        <f t="shared" si="10"/>
        <v>0</v>
      </c>
      <c r="AJ158" s="656">
        <v>0</v>
      </c>
      <c r="AK158" s="748">
        <v>0</v>
      </c>
      <c r="AL158" s="667" t="s">
        <v>80</v>
      </c>
      <c r="AM158" s="657">
        <v>0</v>
      </c>
      <c r="AN158" s="667" t="s">
        <v>80</v>
      </c>
      <c r="AO158" s="667" t="s">
        <v>80</v>
      </c>
      <c r="AP158" s="661">
        <v>0</v>
      </c>
      <c r="AQ158" s="661">
        <f>+L158+AF158-AK158</f>
        <v>18161000</v>
      </c>
      <c r="AR158" s="657" t="s">
        <v>115</v>
      </c>
      <c r="AS158" s="656">
        <v>0</v>
      </c>
      <c r="AT158" s="657" t="s">
        <v>80</v>
      </c>
      <c r="AU158" s="670">
        <v>1651000</v>
      </c>
      <c r="AV158" s="671">
        <f t="shared" ref="AV158:AV237" si="14">AQ158-AU158</f>
        <v>16510000</v>
      </c>
      <c r="AW158" s="672">
        <f t="shared" ref="AW158:AW237" si="15">+IFERROR(AU158/AQ158,"-")</f>
        <v>9.0909090909090912E-2</v>
      </c>
      <c r="AX158" s="673" t="s">
        <v>83</v>
      </c>
      <c r="AY158" s="657" t="s">
        <v>72</v>
      </c>
      <c r="AZ158" s="677" t="s">
        <v>918</v>
      </c>
      <c r="BA158" s="653" t="s">
        <v>71</v>
      </c>
      <c r="BB158" s="656" t="s">
        <v>71</v>
      </c>
      <c r="BC158" s="12"/>
    </row>
    <row r="159" spans="2:55" x14ac:dyDescent="0.25">
      <c r="B159" s="653">
        <v>2023</v>
      </c>
      <c r="C159" s="653">
        <v>891780111</v>
      </c>
      <c r="D159" s="654" t="s">
        <v>68</v>
      </c>
      <c r="E159" s="655" t="s">
        <v>405</v>
      </c>
      <c r="F159" s="656" t="s">
        <v>406</v>
      </c>
      <c r="G159" s="675">
        <v>2020000100768</v>
      </c>
      <c r="H159" s="656"/>
      <c r="I159" s="657" t="s">
        <v>78</v>
      </c>
      <c r="J159" s="653" t="s">
        <v>120</v>
      </c>
      <c r="K159" s="658" t="s">
        <v>643</v>
      </c>
      <c r="L159" s="659">
        <v>16279285</v>
      </c>
      <c r="M159" s="653" t="s">
        <v>73</v>
      </c>
      <c r="N159" s="660" t="s">
        <v>116</v>
      </c>
      <c r="O159" s="658" t="s">
        <v>713</v>
      </c>
      <c r="P159" s="661">
        <v>1081826908</v>
      </c>
      <c r="Q159" s="656">
        <v>156</v>
      </c>
      <c r="R159" s="699">
        <v>45125</v>
      </c>
      <c r="S159" s="749">
        <v>148124128</v>
      </c>
      <c r="T159" s="699">
        <v>45163</v>
      </c>
      <c r="U159" s="760">
        <v>16279285</v>
      </c>
      <c r="V159" s="657" t="s">
        <v>70</v>
      </c>
      <c r="W159" s="656">
        <v>8746547</v>
      </c>
      <c r="X159" s="665" t="s">
        <v>792</v>
      </c>
      <c r="Y159" s="660"/>
      <c r="Z159" s="666">
        <v>45163</v>
      </c>
      <c r="AA159" s="666">
        <v>45163</v>
      </c>
      <c r="AB159" s="667" t="s">
        <v>80</v>
      </c>
      <c r="AC159" s="666">
        <v>45322</v>
      </c>
      <c r="AD159" s="658">
        <f t="shared" si="13"/>
        <v>159</v>
      </c>
      <c r="AE159" s="656">
        <v>0</v>
      </c>
      <c r="AF159" s="656">
        <v>0</v>
      </c>
      <c r="AG159" s="656">
        <v>0</v>
      </c>
      <c r="AH159" s="668" t="s">
        <v>80</v>
      </c>
      <c r="AI159" s="658">
        <f t="shared" si="10"/>
        <v>0</v>
      </c>
      <c r="AJ159" s="656">
        <v>0</v>
      </c>
      <c r="AK159" s="748">
        <v>0</v>
      </c>
      <c r="AL159" s="667" t="s">
        <v>80</v>
      </c>
      <c r="AM159" s="657">
        <v>0</v>
      </c>
      <c r="AN159" s="667" t="s">
        <v>80</v>
      </c>
      <c r="AO159" s="667" t="s">
        <v>80</v>
      </c>
      <c r="AP159" s="661">
        <v>0</v>
      </c>
      <c r="AQ159" s="661">
        <f>+L159+AF159-AK159</f>
        <v>16279285</v>
      </c>
      <c r="AR159" s="657" t="s">
        <v>115</v>
      </c>
      <c r="AS159" s="656">
        <v>0</v>
      </c>
      <c r="AT159" s="657" t="s">
        <v>80</v>
      </c>
      <c r="AU159" s="670">
        <v>3255857</v>
      </c>
      <c r="AV159" s="671">
        <f t="shared" si="14"/>
        <v>13023428</v>
      </c>
      <c r="AW159" s="672">
        <f t="shared" si="15"/>
        <v>0.2</v>
      </c>
      <c r="AX159" s="673" t="s">
        <v>84</v>
      </c>
      <c r="AY159" s="657" t="s">
        <v>72</v>
      </c>
      <c r="AZ159" s="677" t="s">
        <v>919</v>
      </c>
      <c r="BA159" s="653" t="s">
        <v>71</v>
      </c>
      <c r="BB159" s="656" t="s">
        <v>71</v>
      </c>
    </row>
    <row r="160" spans="2:55" x14ac:dyDescent="0.25">
      <c r="B160" s="653">
        <v>2023</v>
      </c>
      <c r="C160" s="653">
        <v>891780111</v>
      </c>
      <c r="D160" s="654" t="s">
        <v>68</v>
      </c>
      <c r="E160" s="655" t="s">
        <v>407</v>
      </c>
      <c r="F160" s="656" t="s">
        <v>408</v>
      </c>
      <c r="G160" s="675">
        <v>2020000100768</v>
      </c>
      <c r="H160" s="656"/>
      <c r="I160" s="657" t="s">
        <v>78</v>
      </c>
      <c r="J160" s="653" t="s">
        <v>120</v>
      </c>
      <c r="K160" s="658" t="s">
        <v>644</v>
      </c>
      <c r="L160" s="659">
        <v>26086763</v>
      </c>
      <c r="M160" s="653" t="s">
        <v>73</v>
      </c>
      <c r="N160" s="660" t="s">
        <v>116</v>
      </c>
      <c r="O160" s="658" t="s">
        <v>762</v>
      </c>
      <c r="P160" s="661">
        <v>1082848824</v>
      </c>
      <c r="Q160" s="656">
        <v>114</v>
      </c>
      <c r="R160" s="699">
        <v>44979</v>
      </c>
      <c r="S160" s="749">
        <v>157873725</v>
      </c>
      <c r="T160" s="699">
        <v>45163</v>
      </c>
      <c r="U160" s="760">
        <v>26086763</v>
      </c>
      <c r="V160" s="657" t="s">
        <v>70</v>
      </c>
      <c r="W160" s="656">
        <v>8746547</v>
      </c>
      <c r="X160" s="665" t="s">
        <v>792</v>
      </c>
      <c r="Y160" s="660"/>
      <c r="Z160" s="679">
        <v>45163</v>
      </c>
      <c r="AA160" s="666">
        <v>45163</v>
      </c>
      <c r="AB160" s="667" t="s">
        <v>80</v>
      </c>
      <c r="AC160" s="666">
        <v>45350</v>
      </c>
      <c r="AD160" s="658">
        <f t="shared" si="13"/>
        <v>187</v>
      </c>
      <c r="AE160" s="656">
        <v>0</v>
      </c>
      <c r="AF160" s="656">
        <v>0</v>
      </c>
      <c r="AG160" s="656">
        <v>0</v>
      </c>
      <c r="AH160" s="668" t="s">
        <v>80</v>
      </c>
      <c r="AI160" s="658">
        <f t="shared" si="10"/>
        <v>0</v>
      </c>
      <c r="AJ160" s="656">
        <v>0</v>
      </c>
      <c r="AK160" s="748">
        <v>0</v>
      </c>
      <c r="AL160" s="667" t="s">
        <v>80</v>
      </c>
      <c r="AM160" s="657">
        <v>0</v>
      </c>
      <c r="AN160" s="667" t="s">
        <v>80</v>
      </c>
      <c r="AO160" s="667" t="s">
        <v>80</v>
      </c>
      <c r="AP160" s="661">
        <v>0</v>
      </c>
      <c r="AQ160" s="661">
        <f>+L160+AF160-AK160</f>
        <v>26086763</v>
      </c>
      <c r="AR160" s="657" t="s">
        <v>115</v>
      </c>
      <c r="AS160" s="656">
        <v>0</v>
      </c>
      <c r="AT160" s="657" t="s">
        <v>80</v>
      </c>
      <c r="AU160" s="670">
        <v>3726680</v>
      </c>
      <c r="AV160" s="671">
        <f t="shared" si="14"/>
        <v>22360083</v>
      </c>
      <c r="AW160" s="672">
        <f t="shared" si="15"/>
        <v>0.14285712642844955</v>
      </c>
      <c r="AX160" s="673" t="s">
        <v>85</v>
      </c>
      <c r="AY160" s="657" t="s">
        <v>72</v>
      </c>
      <c r="AZ160" s="677" t="s">
        <v>920</v>
      </c>
      <c r="BA160" s="653" t="s">
        <v>71</v>
      </c>
      <c r="BB160" s="656" t="s">
        <v>71</v>
      </c>
    </row>
    <row r="161" spans="2:54" s="168" customFormat="1" ht="25.5" x14ac:dyDescent="0.25">
      <c r="B161" s="653">
        <v>2023</v>
      </c>
      <c r="C161" s="653">
        <v>891780111</v>
      </c>
      <c r="D161" s="654" t="s">
        <v>68</v>
      </c>
      <c r="E161" s="682" t="s">
        <v>409</v>
      </c>
      <c r="F161" s="654" t="s">
        <v>410</v>
      </c>
      <c r="G161" s="744">
        <v>2020000100768</v>
      </c>
      <c r="H161" s="654"/>
      <c r="I161" s="653" t="s">
        <v>78</v>
      </c>
      <c r="J161" s="653" t="s">
        <v>120</v>
      </c>
      <c r="K161" s="692" t="s">
        <v>645</v>
      </c>
      <c r="L161" s="746">
        <v>12660639</v>
      </c>
      <c r="M161" s="653" t="s">
        <v>73</v>
      </c>
      <c r="N161" s="665" t="s">
        <v>116</v>
      </c>
      <c r="O161" s="692" t="s">
        <v>730</v>
      </c>
      <c r="P161" s="683">
        <v>1103120398</v>
      </c>
      <c r="Q161" s="751" t="s">
        <v>781</v>
      </c>
      <c r="R161" s="754" t="s">
        <v>782</v>
      </c>
      <c r="S161" s="747" t="s">
        <v>783</v>
      </c>
      <c r="T161" s="699">
        <v>45176</v>
      </c>
      <c r="U161" s="691">
        <v>12660639</v>
      </c>
      <c r="V161" s="653" t="s">
        <v>70</v>
      </c>
      <c r="W161" s="654">
        <v>8746547</v>
      </c>
      <c r="X161" s="665" t="s">
        <v>792</v>
      </c>
      <c r="Y161" s="665"/>
      <c r="Z161" s="684">
        <v>45176</v>
      </c>
      <c r="AA161" s="685">
        <v>45176</v>
      </c>
      <c r="AB161" s="667" t="s">
        <v>80</v>
      </c>
      <c r="AC161" s="685">
        <v>45290</v>
      </c>
      <c r="AD161" s="692">
        <f t="shared" si="13"/>
        <v>114</v>
      </c>
      <c r="AE161" s="654">
        <v>0</v>
      </c>
      <c r="AF161" s="654">
        <v>0</v>
      </c>
      <c r="AG161" s="654">
        <v>0</v>
      </c>
      <c r="AH161" s="668" t="s">
        <v>80</v>
      </c>
      <c r="AI161" s="692">
        <f t="shared" si="10"/>
        <v>0</v>
      </c>
      <c r="AJ161" s="654">
        <v>0</v>
      </c>
      <c r="AK161" s="694">
        <v>0</v>
      </c>
      <c r="AL161" s="667" t="s">
        <v>80</v>
      </c>
      <c r="AM161" s="653">
        <v>0</v>
      </c>
      <c r="AN161" s="667" t="s">
        <v>80</v>
      </c>
      <c r="AO161" s="667" t="s">
        <v>80</v>
      </c>
      <c r="AP161" s="683">
        <v>0</v>
      </c>
      <c r="AQ161" s="683">
        <f>+L161+AF161-AK161</f>
        <v>12660639</v>
      </c>
      <c r="AR161" s="653" t="s">
        <v>115</v>
      </c>
      <c r="AS161" s="654">
        <v>0</v>
      </c>
      <c r="AT161" s="653" t="s">
        <v>80</v>
      </c>
      <c r="AU161" s="670">
        <v>0</v>
      </c>
      <c r="AV161" s="671">
        <f t="shared" si="14"/>
        <v>12660639</v>
      </c>
      <c r="AW161" s="672">
        <f t="shared" si="15"/>
        <v>0</v>
      </c>
      <c r="AX161" s="673" t="s">
        <v>86</v>
      </c>
      <c r="AY161" s="653" t="s">
        <v>72</v>
      </c>
      <c r="AZ161" s="690" t="s">
        <v>921</v>
      </c>
      <c r="BA161" s="653" t="s">
        <v>71</v>
      </c>
      <c r="BB161" s="654" t="s">
        <v>71</v>
      </c>
    </row>
    <row r="162" spans="2:54" x14ac:dyDescent="0.25">
      <c r="B162" s="653">
        <v>2023</v>
      </c>
      <c r="C162" s="653">
        <v>891780111</v>
      </c>
      <c r="D162" s="654" t="s">
        <v>68</v>
      </c>
      <c r="E162" s="655" t="s">
        <v>411</v>
      </c>
      <c r="F162" s="656" t="s">
        <v>412</v>
      </c>
      <c r="G162" s="680">
        <v>2020000100116</v>
      </c>
      <c r="H162" s="656"/>
      <c r="I162" s="657" t="s">
        <v>78</v>
      </c>
      <c r="J162" s="653" t="s">
        <v>120</v>
      </c>
      <c r="K162" s="658" t="s">
        <v>646</v>
      </c>
      <c r="L162" s="659">
        <v>12877690</v>
      </c>
      <c r="M162" s="653" t="s">
        <v>73</v>
      </c>
      <c r="N162" s="660" t="s">
        <v>116</v>
      </c>
      <c r="O162" s="658" t="s">
        <v>763</v>
      </c>
      <c r="P162" s="661">
        <v>1082903171</v>
      </c>
      <c r="Q162" s="656">
        <v>106</v>
      </c>
      <c r="R162" s="699">
        <v>44978</v>
      </c>
      <c r="S162" s="749">
        <v>252457983</v>
      </c>
      <c r="T162" s="699">
        <v>45182</v>
      </c>
      <c r="U162" s="760">
        <v>12877690</v>
      </c>
      <c r="V162" s="657" t="s">
        <v>70</v>
      </c>
      <c r="W162" s="656">
        <v>85461685</v>
      </c>
      <c r="X162" s="665" t="s">
        <v>794</v>
      </c>
      <c r="Y162" s="660"/>
      <c r="Z162" s="679">
        <v>45182</v>
      </c>
      <c r="AA162" s="666">
        <v>45189</v>
      </c>
      <c r="AB162" s="667">
        <v>45189</v>
      </c>
      <c r="AC162" s="666">
        <v>45395</v>
      </c>
      <c r="AD162" s="658">
        <f t="shared" si="13"/>
        <v>206</v>
      </c>
      <c r="AE162" s="656">
        <v>0</v>
      </c>
      <c r="AF162" s="656">
        <v>0</v>
      </c>
      <c r="AG162" s="656">
        <v>0</v>
      </c>
      <c r="AH162" s="668" t="s">
        <v>80</v>
      </c>
      <c r="AI162" s="658">
        <f t="shared" si="10"/>
        <v>0</v>
      </c>
      <c r="AJ162" s="656">
        <v>0</v>
      </c>
      <c r="AK162" s="748">
        <v>0</v>
      </c>
      <c r="AL162" s="667" t="s">
        <v>80</v>
      </c>
      <c r="AM162" s="657">
        <v>0</v>
      </c>
      <c r="AN162" s="667" t="s">
        <v>80</v>
      </c>
      <c r="AO162" s="667" t="s">
        <v>80</v>
      </c>
      <c r="AP162" s="661">
        <v>0</v>
      </c>
      <c r="AQ162" s="661">
        <f>+L162+AF162-AK162</f>
        <v>12877690</v>
      </c>
      <c r="AR162" s="657" t="s">
        <v>115</v>
      </c>
      <c r="AS162" s="656">
        <v>0</v>
      </c>
      <c r="AT162" s="657" t="s">
        <v>80</v>
      </c>
      <c r="AU162" s="670">
        <v>0</v>
      </c>
      <c r="AV162" s="671">
        <f t="shared" si="14"/>
        <v>12877690</v>
      </c>
      <c r="AW162" s="672">
        <f t="shared" si="15"/>
        <v>0</v>
      </c>
      <c r="AX162" s="673" t="s">
        <v>87</v>
      </c>
      <c r="AY162" s="657" t="s">
        <v>72</v>
      </c>
      <c r="AZ162" s="663" t="s">
        <v>922</v>
      </c>
      <c r="BA162" s="653" t="s">
        <v>71</v>
      </c>
      <c r="BB162" s="656" t="s">
        <v>71</v>
      </c>
    </row>
    <row r="163" spans="2:54" x14ac:dyDescent="0.25">
      <c r="B163" s="653">
        <v>2023</v>
      </c>
      <c r="C163" s="653">
        <v>891780111</v>
      </c>
      <c r="D163" s="654" t="s">
        <v>68</v>
      </c>
      <c r="E163" s="655" t="s">
        <v>413</v>
      </c>
      <c r="F163" s="656" t="s">
        <v>414</v>
      </c>
      <c r="G163" s="680">
        <v>2020000100768</v>
      </c>
      <c r="H163" s="656"/>
      <c r="I163" s="657" t="s">
        <v>78</v>
      </c>
      <c r="J163" s="653" t="s">
        <v>120</v>
      </c>
      <c r="K163" s="658" t="s">
        <v>647</v>
      </c>
      <c r="L163" s="659">
        <v>16279285</v>
      </c>
      <c r="M163" s="653" t="s">
        <v>73</v>
      </c>
      <c r="N163" s="660" t="s">
        <v>116</v>
      </c>
      <c r="O163" s="658" t="s">
        <v>764</v>
      </c>
      <c r="P163" s="661">
        <v>1221979966</v>
      </c>
      <c r="Q163" s="656">
        <v>156</v>
      </c>
      <c r="R163" s="699" t="s">
        <v>784</v>
      </c>
      <c r="S163" s="749">
        <v>148124128</v>
      </c>
      <c r="T163" s="699">
        <v>45191</v>
      </c>
      <c r="U163" s="760">
        <v>16279285</v>
      </c>
      <c r="V163" s="657" t="s">
        <v>70</v>
      </c>
      <c r="W163" s="656">
        <v>8746547</v>
      </c>
      <c r="X163" s="665" t="s">
        <v>792</v>
      </c>
      <c r="Y163" s="660"/>
      <c r="Z163" s="679">
        <v>45191</v>
      </c>
      <c r="AA163" s="666">
        <v>45191</v>
      </c>
      <c r="AB163" s="667" t="s">
        <v>80</v>
      </c>
      <c r="AC163" s="666">
        <v>45336</v>
      </c>
      <c r="AD163" s="658">
        <f t="shared" si="13"/>
        <v>145</v>
      </c>
      <c r="AE163" s="656">
        <v>0</v>
      </c>
      <c r="AF163" s="656">
        <v>0</v>
      </c>
      <c r="AG163" s="656">
        <v>0</v>
      </c>
      <c r="AH163" s="668" t="s">
        <v>80</v>
      </c>
      <c r="AI163" s="658">
        <f t="shared" si="10"/>
        <v>0</v>
      </c>
      <c r="AJ163" s="656">
        <v>0</v>
      </c>
      <c r="AK163" s="748">
        <v>0</v>
      </c>
      <c r="AL163" s="667" t="s">
        <v>80</v>
      </c>
      <c r="AM163" s="657">
        <v>0</v>
      </c>
      <c r="AN163" s="667" t="s">
        <v>80</v>
      </c>
      <c r="AO163" s="667" t="s">
        <v>80</v>
      </c>
      <c r="AP163" s="661">
        <v>0</v>
      </c>
      <c r="AQ163" s="661">
        <f>+L163+AF163-AK163</f>
        <v>16279285</v>
      </c>
      <c r="AR163" s="657" t="s">
        <v>115</v>
      </c>
      <c r="AS163" s="656">
        <v>0</v>
      </c>
      <c r="AT163" s="657" t="s">
        <v>80</v>
      </c>
      <c r="AU163" s="670">
        <v>0</v>
      </c>
      <c r="AV163" s="671">
        <f t="shared" si="14"/>
        <v>16279285</v>
      </c>
      <c r="AW163" s="672">
        <f t="shared" si="15"/>
        <v>0</v>
      </c>
      <c r="AX163" s="673" t="s">
        <v>88</v>
      </c>
      <c r="AY163" s="657" t="s">
        <v>72</v>
      </c>
      <c r="AZ163" s="663" t="s">
        <v>923</v>
      </c>
      <c r="BA163" s="653" t="s">
        <v>71</v>
      </c>
      <c r="BB163" s="656" t="s">
        <v>71</v>
      </c>
    </row>
    <row r="164" spans="2:54" x14ac:dyDescent="0.25">
      <c r="B164" s="653">
        <v>2023</v>
      </c>
      <c r="C164" s="653">
        <v>891780111</v>
      </c>
      <c r="D164" s="654" t="s">
        <v>68</v>
      </c>
      <c r="E164" s="655" t="s">
        <v>415</v>
      </c>
      <c r="F164" s="656" t="s">
        <v>416</v>
      </c>
      <c r="G164" s="680">
        <v>2020000100768</v>
      </c>
      <c r="H164" s="656"/>
      <c r="I164" s="657" t="s">
        <v>78</v>
      </c>
      <c r="J164" s="653" t="s">
        <v>120</v>
      </c>
      <c r="K164" s="658" t="s">
        <v>648</v>
      </c>
      <c r="L164" s="659">
        <v>51984912</v>
      </c>
      <c r="M164" s="653" t="s">
        <v>73</v>
      </c>
      <c r="N164" s="660" t="s">
        <v>116</v>
      </c>
      <c r="O164" s="658" t="s">
        <v>765</v>
      </c>
      <c r="P164" s="681" t="s">
        <v>766</v>
      </c>
      <c r="Q164" s="656">
        <v>108</v>
      </c>
      <c r="R164" s="699" t="s">
        <v>785</v>
      </c>
      <c r="S164" s="749">
        <v>440287947</v>
      </c>
      <c r="T164" s="699">
        <v>45191</v>
      </c>
      <c r="U164" s="760">
        <v>51984912</v>
      </c>
      <c r="V164" s="657" t="s">
        <v>70</v>
      </c>
      <c r="W164" s="656">
        <v>8746547</v>
      </c>
      <c r="X164" s="665" t="s">
        <v>792</v>
      </c>
      <c r="Y164" s="660"/>
      <c r="Z164" s="679">
        <v>45191</v>
      </c>
      <c r="AA164" s="666">
        <v>45196</v>
      </c>
      <c r="AB164" s="667">
        <v>45196</v>
      </c>
      <c r="AC164" s="666">
        <v>45226</v>
      </c>
      <c r="AD164" s="658">
        <f t="shared" si="13"/>
        <v>30</v>
      </c>
      <c r="AE164" s="656">
        <v>0</v>
      </c>
      <c r="AF164" s="656">
        <v>0</v>
      </c>
      <c r="AG164" s="656">
        <v>0</v>
      </c>
      <c r="AH164" s="668" t="s">
        <v>80</v>
      </c>
      <c r="AI164" s="658">
        <f t="shared" si="10"/>
        <v>0</v>
      </c>
      <c r="AJ164" s="656">
        <v>0</v>
      </c>
      <c r="AK164" s="748">
        <v>0</v>
      </c>
      <c r="AL164" s="667" t="s">
        <v>80</v>
      </c>
      <c r="AM164" s="657">
        <v>0</v>
      </c>
      <c r="AN164" s="667" t="s">
        <v>80</v>
      </c>
      <c r="AO164" s="667" t="s">
        <v>80</v>
      </c>
      <c r="AP164" s="661">
        <v>0</v>
      </c>
      <c r="AQ164" s="661">
        <f>+L164+AF164-AK164</f>
        <v>51984912</v>
      </c>
      <c r="AR164" s="657" t="s">
        <v>115</v>
      </c>
      <c r="AS164" s="656">
        <v>0</v>
      </c>
      <c r="AT164" s="657" t="s">
        <v>80</v>
      </c>
      <c r="AU164" s="670">
        <v>0</v>
      </c>
      <c r="AV164" s="671">
        <f t="shared" si="14"/>
        <v>51984912</v>
      </c>
      <c r="AW164" s="672">
        <f t="shared" si="15"/>
        <v>0</v>
      </c>
      <c r="AX164" s="673" t="s">
        <v>89</v>
      </c>
      <c r="AY164" s="657" t="s">
        <v>72</v>
      </c>
      <c r="AZ164" s="677" t="s">
        <v>924</v>
      </c>
      <c r="BA164" s="653" t="s">
        <v>71</v>
      </c>
      <c r="BB164" s="656" t="s">
        <v>117</v>
      </c>
    </row>
    <row r="165" spans="2:54" x14ac:dyDescent="0.25">
      <c r="B165" s="653">
        <v>2023</v>
      </c>
      <c r="C165" s="653">
        <v>891780111</v>
      </c>
      <c r="D165" s="654" t="s">
        <v>68</v>
      </c>
      <c r="E165" s="655" t="s">
        <v>417</v>
      </c>
      <c r="F165" s="656" t="s">
        <v>418</v>
      </c>
      <c r="G165" s="680">
        <v>2020000100417</v>
      </c>
      <c r="H165" s="656"/>
      <c r="I165" s="657" t="s">
        <v>78</v>
      </c>
      <c r="J165" s="653" t="s">
        <v>120</v>
      </c>
      <c r="K165" s="658" t="s">
        <v>649</v>
      </c>
      <c r="L165" s="659">
        <v>30571600</v>
      </c>
      <c r="M165" s="653" t="s">
        <v>73</v>
      </c>
      <c r="N165" s="660" t="s">
        <v>116</v>
      </c>
      <c r="O165" s="658" t="s">
        <v>767</v>
      </c>
      <c r="P165" s="661">
        <v>901380876</v>
      </c>
      <c r="Q165" s="656">
        <v>160</v>
      </c>
      <c r="R165" s="699">
        <v>45239</v>
      </c>
      <c r="S165" s="749">
        <v>72871600</v>
      </c>
      <c r="T165" s="699">
        <v>45191</v>
      </c>
      <c r="U165" s="760">
        <v>30571600</v>
      </c>
      <c r="V165" s="657" t="s">
        <v>70</v>
      </c>
      <c r="W165" s="656">
        <v>91156594</v>
      </c>
      <c r="X165" s="665" t="s">
        <v>791</v>
      </c>
      <c r="Y165" s="660"/>
      <c r="Z165" s="679">
        <v>45191</v>
      </c>
      <c r="AA165" s="666">
        <v>45196</v>
      </c>
      <c r="AB165" s="667">
        <v>45196</v>
      </c>
      <c r="AC165" s="666">
        <v>45211</v>
      </c>
      <c r="AD165" s="658">
        <f t="shared" si="13"/>
        <v>15</v>
      </c>
      <c r="AE165" s="656">
        <v>0</v>
      </c>
      <c r="AF165" s="656">
        <v>0</v>
      </c>
      <c r="AG165" s="656">
        <v>0</v>
      </c>
      <c r="AH165" s="668" t="s">
        <v>80</v>
      </c>
      <c r="AI165" s="658">
        <f t="shared" si="10"/>
        <v>0</v>
      </c>
      <c r="AJ165" s="656">
        <v>0</v>
      </c>
      <c r="AK165" s="748">
        <v>0</v>
      </c>
      <c r="AL165" s="667" t="s">
        <v>80</v>
      </c>
      <c r="AM165" s="657">
        <v>0</v>
      </c>
      <c r="AN165" s="667" t="s">
        <v>80</v>
      </c>
      <c r="AO165" s="667" t="s">
        <v>80</v>
      </c>
      <c r="AP165" s="661">
        <v>0</v>
      </c>
      <c r="AQ165" s="661">
        <f>+L165+AF165-AK165</f>
        <v>30571600</v>
      </c>
      <c r="AR165" s="657" t="s">
        <v>115</v>
      </c>
      <c r="AS165" s="656">
        <v>0</v>
      </c>
      <c r="AT165" s="657" t="s">
        <v>80</v>
      </c>
      <c r="AU165" s="670">
        <v>0</v>
      </c>
      <c r="AV165" s="671">
        <f t="shared" si="14"/>
        <v>30571600</v>
      </c>
      <c r="AW165" s="672">
        <f t="shared" si="15"/>
        <v>0</v>
      </c>
      <c r="AX165" s="673" t="s">
        <v>90</v>
      </c>
      <c r="AY165" s="657" t="s">
        <v>72</v>
      </c>
      <c r="AZ165" s="677" t="s">
        <v>925</v>
      </c>
      <c r="BA165" s="653" t="s">
        <v>71</v>
      </c>
      <c r="BB165" s="656" t="s">
        <v>117</v>
      </c>
    </row>
    <row r="166" spans="2:54" s="71" customFormat="1" ht="25.5" x14ac:dyDescent="0.2">
      <c r="B166" s="665">
        <v>2023</v>
      </c>
      <c r="C166" s="653">
        <v>891780111</v>
      </c>
      <c r="D166" s="665" t="s">
        <v>68</v>
      </c>
      <c r="E166" s="682" t="s">
        <v>419</v>
      </c>
      <c r="F166" s="665" t="s">
        <v>420</v>
      </c>
      <c r="G166" s="744">
        <v>2020000100417</v>
      </c>
      <c r="H166" s="665"/>
      <c r="I166" s="665" t="s">
        <v>78</v>
      </c>
      <c r="J166" s="653" t="s">
        <v>120</v>
      </c>
      <c r="K166" s="662" t="s">
        <v>650</v>
      </c>
      <c r="L166" s="691">
        <v>62222980</v>
      </c>
      <c r="M166" s="653" t="s">
        <v>73</v>
      </c>
      <c r="N166" s="665" t="s">
        <v>116</v>
      </c>
      <c r="O166" s="662" t="s">
        <v>768</v>
      </c>
      <c r="P166" s="683" t="s">
        <v>769</v>
      </c>
      <c r="Q166" s="751" t="s">
        <v>786</v>
      </c>
      <c r="R166" s="754" t="s">
        <v>787</v>
      </c>
      <c r="S166" s="747" t="s">
        <v>788</v>
      </c>
      <c r="T166" s="699">
        <v>45210</v>
      </c>
      <c r="U166" s="691">
        <v>62222980</v>
      </c>
      <c r="V166" s="653" t="s">
        <v>70</v>
      </c>
      <c r="W166" s="654">
        <v>91156594</v>
      </c>
      <c r="X166" s="665" t="s">
        <v>791</v>
      </c>
      <c r="Y166" s="665"/>
      <c r="Z166" s="684">
        <v>45210</v>
      </c>
      <c r="AA166" s="685">
        <v>45216</v>
      </c>
      <c r="AB166" s="667">
        <v>45216</v>
      </c>
      <c r="AC166" s="685">
        <v>45308</v>
      </c>
      <c r="AD166" s="692">
        <f t="shared" si="13"/>
        <v>92</v>
      </c>
      <c r="AE166" s="654">
        <v>0</v>
      </c>
      <c r="AF166" s="654">
        <v>0</v>
      </c>
      <c r="AG166" s="654">
        <v>0</v>
      </c>
      <c r="AH166" s="668" t="s">
        <v>80</v>
      </c>
      <c r="AI166" s="658">
        <f t="shared" si="10"/>
        <v>0</v>
      </c>
      <c r="AJ166" s="654">
        <v>0</v>
      </c>
      <c r="AK166" s="694">
        <v>0</v>
      </c>
      <c r="AL166" s="667" t="s">
        <v>80</v>
      </c>
      <c r="AM166" s="653">
        <v>0</v>
      </c>
      <c r="AN166" s="667" t="s">
        <v>80</v>
      </c>
      <c r="AO166" s="667" t="s">
        <v>80</v>
      </c>
      <c r="AP166" s="683">
        <v>0</v>
      </c>
      <c r="AQ166" s="683">
        <f>+L166+AF166-AK166</f>
        <v>62222980</v>
      </c>
      <c r="AR166" s="665" t="s">
        <v>115</v>
      </c>
      <c r="AS166" s="665">
        <v>0</v>
      </c>
      <c r="AT166" s="653" t="s">
        <v>80</v>
      </c>
      <c r="AU166" s="670">
        <v>0</v>
      </c>
      <c r="AV166" s="686">
        <f t="shared" si="14"/>
        <v>62222980</v>
      </c>
      <c r="AW166" s="687">
        <f t="shared" si="15"/>
        <v>0</v>
      </c>
      <c r="AX166" s="688" t="s">
        <v>91</v>
      </c>
      <c r="AY166" s="665" t="s">
        <v>72</v>
      </c>
      <c r="AZ166" s="689" t="s">
        <v>926</v>
      </c>
      <c r="BA166" s="665" t="s">
        <v>71</v>
      </c>
      <c r="BB166" s="665" t="s">
        <v>117</v>
      </c>
    </row>
    <row r="167" spans="2:54" x14ac:dyDescent="0.25">
      <c r="B167" s="653">
        <v>2023</v>
      </c>
      <c r="C167" s="653">
        <v>891780111</v>
      </c>
      <c r="D167" s="654" t="s">
        <v>68</v>
      </c>
      <c r="E167" s="655" t="s">
        <v>421</v>
      </c>
      <c r="F167" s="656" t="s">
        <v>422</v>
      </c>
      <c r="G167" s="680">
        <v>2020000100116</v>
      </c>
      <c r="H167" s="656"/>
      <c r="I167" s="657" t="s">
        <v>78</v>
      </c>
      <c r="J167" s="653" t="s">
        <v>120</v>
      </c>
      <c r="K167" s="658" t="s">
        <v>651</v>
      </c>
      <c r="L167" s="659">
        <v>21000000</v>
      </c>
      <c r="M167" s="653" t="s">
        <v>73</v>
      </c>
      <c r="N167" s="660" t="s">
        <v>116</v>
      </c>
      <c r="O167" s="658" t="s">
        <v>770</v>
      </c>
      <c r="P167" s="661">
        <v>1082989702</v>
      </c>
      <c r="Q167" s="656">
        <v>106</v>
      </c>
      <c r="R167" s="699">
        <v>44978</v>
      </c>
      <c r="S167" s="749">
        <v>252457983</v>
      </c>
      <c r="T167" s="699">
        <v>45211</v>
      </c>
      <c r="U167" s="760">
        <v>21000000</v>
      </c>
      <c r="V167" s="657" t="s">
        <v>70</v>
      </c>
      <c r="W167" s="656">
        <v>85461685</v>
      </c>
      <c r="X167" s="665" t="s">
        <v>794</v>
      </c>
      <c r="Y167" s="660"/>
      <c r="Z167" s="679">
        <v>45211</v>
      </c>
      <c r="AA167" s="666">
        <v>45212</v>
      </c>
      <c r="AB167" s="667">
        <v>45212</v>
      </c>
      <c r="AC167" s="666">
        <v>45423</v>
      </c>
      <c r="AD167" s="658">
        <f t="shared" si="13"/>
        <v>211</v>
      </c>
      <c r="AE167" s="656">
        <v>0</v>
      </c>
      <c r="AF167" s="656">
        <v>0</v>
      </c>
      <c r="AG167" s="656">
        <v>0</v>
      </c>
      <c r="AH167" s="668" t="s">
        <v>80</v>
      </c>
      <c r="AI167" s="658">
        <f t="shared" si="10"/>
        <v>0</v>
      </c>
      <c r="AJ167" s="656">
        <v>0</v>
      </c>
      <c r="AK167" s="748">
        <v>0</v>
      </c>
      <c r="AL167" s="667" t="s">
        <v>80</v>
      </c>
      <c r="AM167" s="657">
        <v>0</v>
      </c>
      <c r="AN167" s="667" t="s">
        <v>80</v>
      </c>
      <c r="AO167" s="667" t="s">
        <v>80</v>
      </c>
      <c r="AP167" s="661">
        <v>0</v>
      </c>
      <c r="AQ167" s="661">
        <f>+L167+AF167-AK167</f>
        <v>21000000</v>
      </c>
      <c r="AR167" s="657" t="s">
        <v>115</v>
      </c>
      <c r="AS167" s="656">
        <v>0</v>
      </c>
      <c r="AT167" s="657" t="s">
        <v>80</v>
      </c>
      <c r="AU167" s="670">
        <v>0</v>
      </c>
      <c r="AV167" s="671">
        <f t="shared" si="14"/>
        <v>21000000</v>
      </c>
      <c r="AW167" s="672">
        <f t="shared" si="15"/>
        <v>0</v>
      </c>
      <c r="AX167" s="673" t="s">
        <v>92</v>
      </c>
      <c r="AY167" s="657" t="s">
        <v>72</v>
      </c>
      <c r="AZ167" s="663" t="s">
        <v>927</v>
      </c>
      <c r="BA167" s="653" t="s">
        <v>71</v>
      </c>
      <c r="BB167" s="656" t="s">
        <v>71</v>
      </c>
    </row>
    <row r="168" spans="2:54" x14ac:dyDescent="0.25">
      <c r="B168" s="653">
        <v>2023</v>
      </c>
      <c r="C168" s="653">
        <v>891780111</v>
      </c>
      <c r="D168" s="654" t="s">
        <v>68</v>
      </c>
      <c r="E168" s="655" t="s">
        <v>423</v>
      </c>
      <c r="F168" s="656" t="s">
        <v>424</v>
      </c>
      <c r="G168" s="680">
        <v>2020000100768</v>
      </c>
      <c r="H168" s="656"/>
      <c r="I168" s="657" t="s">
        <v>78</v>
      </c>
      <c r="J168" s="653" t="s">
        <v>120</v>
      </c>
      <c r="K168" s="658" t="s">
        <v>652</v>
      </c>
      <c r="L168" s="659">
        <v>58100000</v>
      </c>
      <c r="M168" s="653" t="s">
        <v>73</v>
      </c>
      <c r="N168" s="660" t="s">
        <v>116</v>
      </c>
      <c r="O168" s="658" t="s">
        <v>771</v>
      </c>
      <c r="P168" s="661" t="s">
        <v>772</v>
      </c>
      <c r="Q168" s="656">
        <v>109</v>
      </c>
      <c r="R168" s="699">
        <v>44979</v>
      </c>
      <c r="S168" s="749">
        <v>285140121</v>
      </c>
      <c r="T168" s="699">
        <v>45223</v>
      </c>
      <c r="U168" s="760">
        <v>58100000</v>
      </c>
      <c r="V168" s="657" t="s">
        <v>70</v>
      </c>
      <c r="W168" s="656">
        <v>8746547</v>
      </c>
      <c r="X168" s="665" t="s">
        <v>792</v>
      </c>
      <c r="Y168" s="660"/>
      <c r="Z168" s="679">
        <v>45223</v>
      </c>
      <c r="AA168" s="666" t="s">
        <v>80</v>
      </c>
      <c r="AB168" s="667" t="s">
        <v>80</v>
      </c>
      <c r="AC168" s="666" t="s">
        <v>80</v>
      </c>
      <c r="AD168" s="658">
        <v>0</v>
      </c>
      <c r="AE168" s="656">
        <v>0</v>
      </c>
      <c r="AF168" s="656">
        <v>0</v>
      </c>
      <c r="AG168" s="656">
        <v>0</v>
      </c>
      <c r="AH168" s="668" t="s">
        <v>80</v>
      </c>
      <c r="AI168" s="658">
        <f t="shared" si="10"/>
        <v>0</v>
      </c>
      <c r="AJ168" s="656">
        <v>0</v>
      </c>
      <c r="AK168" s="748">
        <v>0</v>
      </c>
      <c r="AL168" s="667" t="s">
        <v>80</v>
      </c>
      <c r="AM168" s="657">
        <v>0</v>
      </c>
      <c r="AN168" s="667" t="s">
        <v>80</v>
      </c>
      <c r="AO168" s="667" t="s">
        <v>80</v>
      </c>
      <c r="AP168" s="661">
        <v>0</v>
      </c>
      <c r="AQ168" s="661">
        <f>+L168+AF168-AK168</f>
        <v>58100000</v>
      </c>
      <c r="AR168" s="657" t="s">
        <v>70</v>
      </c>
      <c r="AS168" s="656">
        <v>0</v>
      </c>
      <c r="AT168" s="657" t="s">
        <v>80</v>
      </c>
      <c r="AU168" s="670">
        <v>0</v>
      </c>
      <c r="AV168" s="671">
        <f t="shared" si="14"/>
        <v>58100000</v>
      </c>
      <c r="AW168" s="672">
        <f t="shared" si="15"/>
        <v>0</v>
      </c>
      <c r="AX168" s="673" t="s">
        <v>93</v>
      </c>
      <c r="AY168" s="657" t="s">
        <v>72</v>
      </c>
      <c r="AZ168" s="677" t="s">
        <v>928</v>
      </c>
      <c r="BA168" s="653" t="s">
        <v>71</v>
      </c>
      <c r="BB168" s="656" t="s">
        <v>117</v>
      </c>
    </row>
    <row r="169" spans="2:54" x14ac:dyDescent="0.25">
      <c r="B169" s="653">
        <v>2023</v>
      </c>
      <c r="C169" s="653">
        <v>891780111</v>
      </c>
      <c r="D169" s="654" t="s">
        <v>68</v>
      </c>
      <c r="E169" s="655" t="s">
        <v>425</v>
      </c>
      <c r="F169" s="656" t="s">
        <v>426</v>
      </c>
      <c r="G169" s="680">
        <v>0</v>
      </c>
      <c r="H169" s="656"/>
      <c r="I169" s="657" t="s">
        <v>78</v>
      </c>
      <c r="J169" s="653" t="s">
        <v>120</v>
      </c>
      <c r="K169" s="658" t="s">
        <v>653</v>
      </c>
      <c r="L169" s="659">
        <v>30000000</v>
      </c>
      <c r="M169" s="653" t="s">
        <v>73</v>
      </c>
      <c r="N169" s="660" t="s">
        <v>116</v>
      </c>
      <c r="O169" s="658" t="s">
        <v>773</v>
      </c>
      <c r="P169" s="661">
        <v>1082948831</v>
      </c>
      <c r="Q169" s="656">
        <v>2254</v>
      </c>
      <c r="R169" s="699">
        <v>45219</v>
      </c>
      <c r="S169" s="749">
        <v>145000000</v>
      </c>
      <c r="T169" s="699">
        <v>45226</v>
      </c>
      <c r="U169" s="760">
        <v>30000000</v>
      </c>
      <c r="V169" s="657" t="s">
        <v>70</v>
      </c>
      <c r="W169" s="656">
        <v>85471191</v>
      </c>
      <c r="X169" s="665" t="s">
        <v>793</v>
      </c>
      <c r="Y169" s="660"/>
      <c r="Z169" s="679">
        <v>45225</v>
      </c>
      <c r="AA169" s="666">
        <v>45226</v>
      </c>
      <c r="AB169" s="667" t="s">
        <v>80</v>
      </c>
      <c r="AC169" s="666">
        <v>45290</v>
      </c>
      <c r="AD169" s="658">
        <f t="shared" si="13"/>
        <v>64</v>
      </c>
      <c r="AE169" s="656">
        <v>0</v>
      </c>
      <c r="AF169" s="656">
        <v>0</v>
      </c>
      <c r="AG169" s="656">
        <v>0</v>
      </c>
      <c r="AH169" s="668" t="s">
        <v>80</v>
      </c>
      <c r="AI169" s="658">
        <f t="shared" si="10"/>
        <v>0</v>
      </c>
      <c r="AJ169" s="656">
        <v>0</v>
      </c>
      <c r="AK169" s="748">
        <v>0</v>
      </c>
      <c r="AL169" s="667" t="s">
        <v>80</v>
      </c>
      <c r="AM169" s="657">
        <v>0</v>
      </c>
      <c r="AN169" s="667" t="s">
        <v>80</v>
      </c>
      <c r="AO169" s="667" t="s">
        <v>80</v>
      </c>
      <c r="AP169" s="661">
        <v>0</v>
      </c>
      <c r="AQ169" s="661">
        <f>+L169+AF169-AK169</f>
        <v>30000000</v>
      </c>
      <c r="AR169" s="657" t="s">
        <v>115</v>
      </c>
      <c r="AS169" s="656">
        <v>0</v>
      </c>
      <c r="AT169" s="657" t="s">
        <v>80</v>
      </c>
      <c r="AU169" s="670">
        <v>0</v>
      </c>
      <c r="AV169" s="671">
        <f t="shared" si="14"/>
        <v>30000000</v>
      </c>
      <c r="AW169" s="672">
        <f t="shared" si="15"/>
        <v>0</v>
      </c>
      <c r="AX169" s="673" t="s">
        <v>94</v>
      </c>
      <c r="AY169" s="657" t="s">
        <v>72</v>
      </c>
      <c r="AZ169" s="690" t="s">
        <v>929</v>
      </c>
      <c r="BA169" s="653" t="s">
        <v>71</v>
      </c>
      <c r="BB169" s="656" t="s">
        <v>71</v>
      </c>
    </row>
    <row r="170" spans="2:54" x14ac:dyDescent="0.25">
      <c r="B170" s="653">
        <v>2023</v>
      </c>
      <c r="C170" s="653">
        <v>891780111</v>
      </c>
      <c r="D170" s="654" t="s">
        <v>68</v>
      </c>
      <c r="E170" s="655" t="s">
        <v>427</v>
      </c>
      <c r="F170" s="656" t="s">
        <v>428</v>
      </c>
      <c r="G170" s="680">
        <v>0</v>
      </c>
      <c r="H170" s="656"/>
      <c r="I170" s="657" t="s">
        <v>78</v>
      </c>
      <c r="J170" s="653" t="s">
        <v>120</v>
      </c>
      <c r="K170" s="658" t="s">
        <v>654</v>
      </c>
      <c r="L170" s="659">
        <v>30000000</v>
      </c>
      <c r="M170" s="653" t="s">
        <v>73</v>
      </c>
      <c r="N170" s="660" t="s">
        <v>116</v>
      </c>
      <c r="O170" s="658" t="s">
        <v>695</v>
      </c>
      <c r="P170" s="661">
        <v>19210217</v>
      </c>
      <c r="Q170" s="656">
        <v>2254</v>
      </c>
      <c r="R170" s="699">
        <v>45219</v>
      </c>
      <c r="S170" s="749">
        <v>145000000</v>
      </c>
      <c r="T170" s="699">
        <v>45226</v>
      </c>
      <c r="U170" s="760">
        <v>30000000</v>
      </c>
      <c r="V170" s="657" t="s">
        <v>70</v>
      </c>
      <c r="W170" s="656">
        <v>85471191</v>
      </c>
      <c r="X170" s="665" t="s">
        <v>793</v>
      </c>
      <c r="Y170" s="660"/>
      <c r="Z170" s="679">
        <v>45225</v>
      </c>
      <c r="AA170" s="666">
        <v>45226</v>
      </c>
      <c r="AB170" s="667" t="s">
        <v>80</v>
      </c>
      <c r="AC170" s="666">
        <v>45290</v>
      </c>
      <c r="AD170" s="658">
        <f t="shared" si="13"/>
        <v>64</v>
      </c>
      <c r="AE170" s="656">
        <v>0</v>
      </c>
      <c r="AF170" s="656">
        <v>0</v>
      </c>
      <c r="AG170" s="656">
        <v>0</v>
      </c>
      <c r="AH170" s="668" t="s">
        <v>80</v>
      </c>
      <c r="AI170" s="658">
        <f t="shared" si="10"/>
        <v>0</v>
      </c>
      <c r="AJ170" s="656">
        <v>0</v>
      </c>
      <c r="AK170" s="748">
        <v>0</v>
      </c>
      <c r="AL170" s="667" t="s">
        <v>80</v>
      </c>
      <c r="AM170" s="657">
        <v>0</v>
      </c>
      <c r="AN170" s="667" t="s">
        <v>80</v>
      </c>
      <c r="AO170" s="667" t="s">
        <v>80</v>
      </c>
      <c r="AP170" s="661">
        <v>0</v>
      </c>
      <c r="AQ170" s="661">
        <f>+L170+AF170-AK170</f>
        <v>30000000</v>
      </c>
      <c r="AR170" s="657" t="s">
        <v>115</v>
      </c>
      <c r="AS170" s="656">
        <v>0</v>
      </c>
      <c r="AT170" s="657" t="s">
        <v>80</v>
      </c>
      <c r="AU170" s="670">
        <v>0</v>
      </c>
      <c r="AV170" s="671">
        <f t="shared" si="14"/>
        <v>30000000</v>
      </c>
      <c r="AW170" s="672">
        <f t="shared" si="15"/>
        <v>0</v>
      </c>
      <c r="AX170" s="673" t="s">
        <v>95</v>
      </c>
      <c r="AY170" s="657" t="s">
        <v>72</v>
      </c>
      <c r="AZ170" s="663" t="s">
        <v>930</v>
      </c>
      <c r="BA170" s="653" t="s">
        <v>71</v>
      </c>
      <c r="BB170" s="656" t="s">
        <v>71</v>
      </c>
    </row>
    <row r="171" spans="2:54" x14ac:dyDescent="0.25">
      <c r="B171" s="653">
        <v>2023</v>
      </c>
      <c r="C171" s="653">
        <v>891780111</v>
      </c>
      <c r="D171" s="654" t="s">
        <v>68</v>
      </c>
      <c r="E171" s="655" t="s">
        <v>429</v>
      </c>
      <c r="F171" s="656" t="s">
        <v>430</v>
      </c>
      <c r="G171" s="680">
        <v>0</v>
      </c>
      <c r="H171" s="656"/>
      <c r="I171" s="657" t="s">
        <v>78</v>
      </c>
      <c r="J171" s="653" t="s">
        <v>120</v>
      </c>
      <c r="K171" s="658" t="s">
        <v>655</v>
      </c>
      <c r="L171" s="659">
        <v>30000000</v>
      </c>
      <c r="M171" s="653" t="s">
        <v>73</v>
      </c>
      <c r="N171" s="660" t="s">
        <v>116</v>
      </c>
      <c r="O171" s="658" t="s">
        <v>687</v>
      </c>
      <c r="P171" s="661">
        <v>1082410098</v>
      </c>
      <c r="Q171" s="656">
        <v>2254</v>
      </c>
      <c r="R171" s="699">
        <v>45219</v>
      </c>
      <c r="S171" s="749">
        <v>145000000</v>
      </c>
      <c r="T171" s="699">
        <v>45226</v>
      </c>
      <c r="U171" s="760">
        <v>30000000</v>
      </c>
      <c r="V171" s="657" t="s">
        <v>70</v>
      </c>
      <c r="W171" s="656">
        <v>85471191</v>
      </c>
      <c r="X171" s="665" t="s">
        <v>793</v>
      </c>
      <c r="Y171" s="660"/>
      <c r="Z171" s="679">
        <v>45225</v>
      </c>
      <c r="AA171" s="666">
        <v>45226</v>
      </c>
      <c r="AB171" s="667" t="s">
        <v>80</v>
      </c>
      <c r="AC171" s="666">
        <v>45290</v>
      </c>
      <c r="AD171" s="658">
        <f t="shared" si="13"/>
        <v>64</v>
      </c>
      <c r="AE171" s="656">
        <v>0</v>
      </c>
      <c r="AF171" s="656">
        <v>0</v>
      </c>
      <c r="AG171" s="656">
        <v>0</v>
      </c>
      <c r="AH171" s="668" t="s">
        <v>80</v>
      </c>
      <c r="AI171" s="658">
        <f t="shared" si="10"/>
        <v>0</v>
      </c>
      <c r="AJ171" s="656">
        <v>0</v>
      </c>
      <c r="AK171" s="748">
        <v>0</v>
      </c>
      <c r="AL171" s="667" t="s">
        <v>80</v>
      </c>
      <c r="AM171" s="657">
        <v>0</v>
      </c>
      <c r="AN171" s="667" t="s">
        <v>80</v>
      </c>
      <c r="AO171" s="667" t="s">
        <v>80</v>
      </c>
      <c r="AP171" s="661">
        <v>0</v>
      </c>
      <c r="AQ171" s="661">
        <f>+L171+AF171-AK171</f>
        <v>30000000</v>
      </c>
      <c r="AR171" s="657" t="s">
        <v>115</v>
      </c>
      <c r="AS171" s="656">
        <v>0</v>
      </c>
      <c r="AT171" s="657" t="s">
        <v>80</v>
      </c>
      <c r="AU171" s="670">
        <v>0</v>
      </c>
      <c r="AV171" s="671">
        <f t="shared" si="14"/>
        <v>30000000</v>
      </c>
      <c r="AW171" s="672">
        <f t="shared" si="15"/>
        <v>0</v>
      </c>
      <c r="AX171" s="673" t="s">
        <v>96</v>
      </c>
      <c r="AY171" s="657" t="s">
        <v>72</v>
      </c>
      <c r="AZ171" s="677" t="s">
        <v>931</v>
      </c>
      <c r="BA171" s="653" t="s">
        <v>71</v>
      </c>
      <c r="BB171" s="656" t="s">
        <v>71</v>
      </c>
    </row>
    <row r="172" spans="2:54" x14ac:dyDescent="0.25">
      <c r="B172" s="653">
        <v>2023</v>
      </c>
      <c r="C172" s="653">
        <v>891780111</v>
      </c>
      <c r="D172" s="654" t="s">
        <v>68</v>
      </c>
      <c r="E172" s="655" t="s">
        <v>431</v>
      </c>
      <c r="F172" s="656" t="s">
        <v>432</v>
      </c>
      <c r="G172" s="680">
        <v>0</v>
      </c>
      <c r="H172" s="656"/>
      <c r="I172" s="657" t="s">
        <v>78</v>
      </c>
      <c r="J172" s="653" t="s">
        <v>120</v>
      </c>
      <c r="K172" s="658" t="s">
        <v>656</v>
      </c>
      <c r="L172" s="659">
        <v>20000000</v>
      </c>
      <c r="M172" s="653" t="s">
        <v>73</v>
      </c>
      <c r="N172" s="660" t="s">
        <v>116</v>
      </c>
      <c r="O172" s="658" t="s">
        <v>774</v>
      </c>
      <c r="P172" s="661">
        <v>1082933687</v>
      </c>
      <c r="Q172" s="656">
        <v>2254</v>
      </c>
      <c r="R172" s="699">
        <v>45219</v>
      </c>
      <c r="S172" s="749">
        <v>145000000</v>
      </c>
      <c r="T172" s="699">
        <v>45226</v>
      </c>
      <c r="U172" s="760">
        <v>20000000</v>
      </c>
      <c r="V172" s="657" t="s">
        <v>70</v>
      </c>
      <c r="W172" s="656">
        <v>85471191</v>
      </c>
      <c r="X172" s="665" t="s">
        <v>793</v>
      </c>
      <c r="Y172" s="660"/>
      <c r="Z172" s="679">
        <v>45225</v>
      </c>
      <c r="AA172" s="666">
        <v>45226</v>
      </c>
      <c r="AB172" s="667" t="s">
        <v>80</v>
      </c>
      <c r="AC172" s="666">
        <v>45290</v>
      </c>
      <c r="AD172" s="658">
        <f t="shared" si="13"/>
        <v>64</v>
      </c>
      <c r="AE172" s="656">
        <v>0</v>
      </c>
      <c r="AF172" s="656">
        <v>0</v>
      </c>
      <c r="AG172" s="656">
        <v>0</v>
      </c>
      <c r="AH172" s="668" t="s">
        <v>80</v>
      </c>
      <c r="AI172" s="658">
        <f t="shared" si="10"/>
        <v>0</v>
      </c>
      <c r="AJ172" s="656">
        <v>0</v>
      </c>
      <c r="AK172" s="748">
        <v>0</v>
      </c>
      <c r="AL172" s="667" t="s">
        <v>80</v>
      </c>
      <c r="AM172" s="657">
        <v>0</v>
      </c>
      <c r="AN172" s="667" t="s">
        <v>80</v>
      </c>
      <c r="AO172" s="667" t="s">
        <v>80</v>
      </c>
      <c r="AP172" s="661">
        <v>0</v>
      </c>
      <c r="AQ172" s="661">
        <f>+L172+AF172-AK172</f>
        <v>20000000</v>
      </c>
      <c r="AR172" s="657" t="s">
        <v>115</v>
      </c>
      <c r="AS172" s="656">
        <v>0</v>
      </c>
      <c r="AT172" s="657" t="s">
        <v>80</v>
      </c>
      <c r="AU172" s="670">
        <v>0</v>
      </c>
      <c r="AV172" s="671">
        <f t="shared" si="14"/>
        <v>20000000</v>
      </c>
      <c r="AW172" s="672">
        <f t="shared" si="15"/>
        <v>0</v>
      </c>
      <c r="AX172" s="673" t="s">
        <v>97</v>
      </c>
      <c r="AY172" s="657" t="s">
        <v>72</v>
      </c>
      <c r="AZ172" s="663" t="s">
        <v>932</v>
      </c>
      <c r="BA172" s="653" t="s">
        <v>71</v>
      </c>
      <c r="BB172" s="656" t="s">
        <v>71</v>
      </c>
    </row>
    <row r="173" spans="2:54" ht="15.75" customHeight="1" x14ac:dyDescent="0.25">
      <c r="B173" s="653">
        <v>2023</v>
      </c>
      <c r="C173" s="653">
        <v>891780111</v>
      </c>
      <c r="D173" s="654" t="s">
        <v>68</v>
      </c>
      <c r="E173" s="655" t="s">
        <v>933</v>
      </c>
      <c r="F173" s="656" t="s">
        <v>934</v>
      </c>
      <c r="G173" s="657">
        <v>0</v>
      </c>
      <c r="H173" s="656"/>
      <c r="I173" s="657" t="s">
        <v>78</v>
      </c>
      <c r="J173" s="653" t="s">
        <v>120</v>
      </c>
      <c r="K173" s="658" t="s">
        <v>1160</v>
      </c>
      <c r="L173" s="659">
        <v>24700000</v>
      </c>
      <c r="M173" s="653" t="s">
        <v>73</v>
      </c>
      <c r="N173" s="660" t="s">
        <v>116</v>
      </c>
      <c r="O173" s="658" t="s">
        <v>1270</v>
      </c>
      <c r="P173" s="661">
        <v>1082998041</v>
      </c>
      <c r="Q173" s="656">
        <v>362</v>
      </c>
      <c r="R173" s="699">
        <v>44970</v>
      </c>
      <c r="S173" s="749">
        <v>437188670</v>
      </c>
      <c r="T173" s="699">
        <v>44979</v>
      </c>
      <c r="U173" s="760">
        <v>24700000</v>
      </c>
      <c r="V173" s="657" t="s">
        <v>70</v>
      </c>
      <c r="W173" s="656">
        <v>72220242</v>
      </c>
      <c r="X173" s="665" t="s">
        <v>1391</v>
      </c>
      <c r="Y173" s="660"/>
      <c r="Z173" s="679">
        <v>44979</v>
      </c>
      <c r="AA173" s="666">
        <v>44979</v>
      </c>
      <c r="AB173" s="667" t="s">
        <v>80</v>
      </c>
      <c r="AC173" s="666">
        <v>45348</v>
      </c>
      <c r="AD173" s="658">
        <f t="shared" si="13"/>
        <v>369</v>
      </c>
      <c r="AE173" s="656">
        <v>0</v>
      </c>
      <c r="AF173" s="656">
        <v>0</v>
      </c>
      <c r="AG173" s="656">
        <v>0</v>
      </c>
      <c r="AH173" s="668" t="s">
        <v>80</v>
      </c>
      <c r="AI173" s="658">
        <f t="shared" si="10"/>
        <v>0</v>
      </c>
      <c r="AJ173" s="656">
        <v>0</v>
      </c>
      <c r="AK173" s="748">
        <v>0</v>
      </c>
      <c r="AL173" s="667" t="s">
        <v>80</v>
      </c>
      <c r="AM173" s="657">
        <v>0</v>
      </c>
      <c r="AN173" s="667" t="s">
        <v>80</v>
      </c>
      <c r="AO173" s="667" t="s">
        <v>80</v>
      </c>
      <c r="AP173" s="661">
        <f t="shared" ref="AP173:AP289" si="16">+IF(AN173="1800-01-01",0,AO173-AN173)</f>
        <v>0</v>
      </c>
      <c r="AQ173" s="661">
        <f>+L173+AF173-AK173</f>
        <v>24700000</v>
      </c>
      <c r="AR173" s="657" t="s">
        <v>115</v>
      </c>
      <c r="AS173" s="656">
        <v>0</v>
      </c>
      <c r="AT173" s="669" t="s">
        <v>80</v>
      </c>
      <c r="AU173" s="691">
        <f>9500000+1900000</f>
        <v>11400000</v>
      </c>
      <c r="AV173" s="671">
        <f t="shared" si="14"/>
        <v>13300000</v>
      </c>
      <c r="AW173" s="672">
        <f t="shared" si="15"/>
        <v>0.46153846153846156</v>
      </c>
      <c r="AX173" s="673" t="s">
        <v>98</v>
      </c>
      <c r="AY173" s="657" t="s">
        <v>72</v>
      </c>
      <c r="AZ173" s="677" t="s">
        <v>1392</v>
      </c>
      <c r="BA173" s="653" t="s">
        <v>71</v>
      </c>
      <c r="BB173" s="656" t="s">
        <v>71</v>
      </c>
    </row>
    <row r="174" spans="2:54" x14ac:dyDescent="0.25">
      <c r="B174" s="653">
        <v>2023</v>
      </c>
      <c r="C174" s="653">
        <v>891780111</v>
      </c>
      <c r="D174" s="654" t="s">
        <v>68</v>
      </c>
      <c r="E174" s="655" t="s">
        <v>935</v>
      </c>
      <c r="F174" s="656" t="s">
        <v>936</v>
      </c>
      <c r="G174" s="657">
        <v>0</v>
      </c>
      <c r="H174" s="656"/>
      <c r="I174" s="657" t="s">
        <v>78</v>
      </c>
      <c r="J174" s="653" t="s">
        <v>120</v>
      </c>
      <c r="K174" s="658" t="s">
        <v>1160</v>
      </c>
      <c r="L174" s="659">
        <v>24700000</v>
      </c>
      <c r="M174" s="653" t="s">
        <v>73</v>
      </c>
      <c r="N174" s="660" t="s">
        <v>116</v>
      </c>
      <c r="O174" s="658" t="s">
        <v>1271</v>
      </c>
      <c r="P174" s="661">
        <v>1004369361</v>
      </c>
      <c r="Q174" s="656">
        <v>362</v>
      </c>
      <c r="R174" s="699">
        <v>44970</v>
      </c>
      <c r="S174" s="749">
        <v>437188670</v>
      </c>
      <c r="T174" s="699">
        <v>44979</v>
      </c>
      <c r="U174" s="760">
        <v>24700000</v>
      </c>
      <c r="V174" s="657" t="s">
        <v>70</v>
      </c>
      <c r="W174" s="656">
        <v>72220242</v>
      </c>
      <c r="X174" s="665" t="s">
        <v>1391</v>
      </c>
      <c r="Y174" s="660"/>
      <c r="Z174" s="666">
        <v>44979</v>
      </c>
      <c r="AA174" s="666">
        <v>44979</v>
      </c>
      <c r="AB174" s="667" t="s">
        <v>80</v>
      </c>
      <c r="AC174" s="666">
        <v>45348</v>
      </c>
      <c r="AD174" s="658">
        <f t="shared" si="13"/>
        <v>369</v>
      </c>
      <c r="AE174" s="656">
        <v>0</v>
      </c>
      <c r="AF174" s="656">
        <v>0</v>
      </c>
      <c r="AG174" s="656">
        <v>0</v>
      </c>
      <c r="AH174" s="668" t="s">
        <v>80</v>
      </c>
      <c r="AI174" s="658">
        <f t="shared" si="10"/>
        <v>0</v>
      </c>
      <c r="AJ174" s="656">
        <v>0</v>
      </c>
      <c r="AK174" s="748">
        <v>0</v>
      </c>
      <c r="AL174" s="667" t="s">
        <v>80</v>
      </c>
      <c r="AM174" s="657">
        <v>0</v>
      </c>
      <c r="AN174" s="667" t="s">
        <v>80</v>
      </c>
      <c r="AO174" s="667" t="s">
        <v>80</v>
      </c>
      <c r="AP174" s="661">
        <f>+IF(AN174="1800-01-01",0,AO174-AN174)</f>
        <v>0</v>
      </c>
      <c r="AQ174" s="661">
        <f>+L174+AF174-AK174</f>
        <v>24700000</v>
      </c>
      <c r="AR174" s="657" t="s">
        <v>115</v>
      </c>
      <c r="AS174" s="656">
        <v>0</v>
      </c>
      <c r="AT174" s="669" t="s">
        <v>80</v>
      </c>
      <c r="AU174" s="691">
        <f>9500000+1900000</f>
        <v>11400000</v>
      </c>
      <c r="AV174" s="671">
        <f t="shared" si="14"/>
        <v>13300000</v>
      </c>
      <c r="AW174" s="672">
        <f t="shared" si="15"/>
        <v>0.46153846153846156</v>
      </c>
      <c r="AX174" s="673" t="s">
        <v>99</v>
      </c>
      <c r="AY174" s="657" t="s">
        <v>72</v>
      </c>
      <c r="AZ174" s="677" t="s">
        <v>1393</v>
      </c>
      <c r="BA174" s="653" t="s">
        <v>71</v>
      </c>
      <c r="BB174" s="656" t="s">
        <v>71</v>
      </c>
    </row>
    <row r="175" spans="2:54" x14ac:dyDescent="0.25">
      <c r="B175" s="653">
        <v>2023</v>
      </c>
      <c r="C175" s="653">
        <v>891780111</v>
      </c>
      <c r="D175" s="654" t="s">
        <v>68</v>
      </c>
      <c r="E175" s="655" t="s">
        <v>937</v>
      </c>
      <c r="F175" s="656" t="s">
        <v>938</v>
      </c>
      <c r="G175" s="657">
        <v>0</v>
      </c>
      <c r="H175" s="656"/>
      <c r="I175" s="657" t="s">
        <v>78</v>
      </c>
      <c r="J175" s="653" t="s">
        <v>120</v>
      </c>
      <c r="K175" s="658" t="s">
        <v>1161</v>
      </c>
      <c r="L175" s="659">
        <v>2880000</v>
      </c>
      <c r="M175" s="653" t="s">
        <v>73</v>
      </c>
      <c r="N175" s="660" t="s">
        <v>116</v>
      </c>
      <c r="O175" s="658" t="s">
        <v>1272</v>
      </c>
      <c r="P175" s="661">
        <v>84450420</v>
      </c>
      <c r="Q175" s="656">
        <v>362</v>
      </c>
      <c r="R175" s="699">
        <v>44970</v>
      </c>
      <c r="S175" s="749">
        <v>437188670</v>
      </c>
      <c r="T175" s="699">
        <v>44979</v>
      </c>
      <c r="U175" s="760">
        <v>2880000</v>
      </c>
      <c r="V175" s="657" t="s">
        <v>70</v>
      </c>
      <c r="W175" s="656">
        <v>72220242</v>
      </c>
      <c r="X175" s="665" t="s">
        <v>1391</v>
      </c>
      <c r="Y175" s="660"/>
      <c r="Z175" s="666">
        <v>44979</v>
      </c>
      <c r="AA175" s="666">
        <v>44979</v>
      </c>
      <c r="AB175" s="667" t="s">
        <v>80</v>
      </c>
      <c r="AC175" s="666">
        <v>45016</v>
      </c>
      <c r="AD175" s="658">
        <f t="shared" si="13"/>
        <v>37</v>
      </c>
      <c r="AE175" s="656">
        <v>0</v>
      </c>
      <c r="AF175" s="656">
        <v>0</v>
      </c>
      <c r="AG175" s="656">
        <v>0</v>
      </c>
      <c r="AH175" s="668" t="s">
        <v>80</v>
      </c>
      <c r="AI175" s="658">
        <f t="shared" si="10"/>
        <v>0</v>
      </c>
      <c r="AJ175" s="656">
        <v>0</v>
      </c>
      <c r="AK175" s="748">
        <v>0</v>
      </c>
      <c r="AL175" s="667" t="s">
        <v>80</v>
      </c>
      <c r="AM175" s="657">
        <v>0</v>
      </c>
      <c r="AN175" s="667" t="s">
        <v>80</v>
      </c>
      <c r="AO175" s="667" t="s">
        <v>80</v>
      </c>
      <c r="AP175" s="661">
        <f>+IF(AN175="1800-01-01",0,AO175-AN175)</f>
        <v>0</v>
      </c>
      <c r="AQ175" s="661">
        <f>+L175+AF175-AK175</f>
        <v>2880000</v>
      </c>
      <c r="AR175" s="657" t="s">
        <v>115</v>
      </c>
      <c r="AS175" s="656">
        <v>0</v>
      </c>
      <c r="AT175" s="669" t="s">
        <v>80</v>
      </c>
      <c r="AU175" s="691">
        <v>2880000</v>
      </c>
      <c r="AV175" s="671">
        <f t="shared" si="14"/>
        <v>0</v>
      </c>
      <c r="AW175" s="672">
        <f t="shared" si="15"/>
        <v>1</v>
      </c>
      <c r="AX175" s="673" t="s">
        <v>100</v>
      </c>
      <c r="AY175" s="657" t="s">
        <v>253</v>
      </c>
      <c r="AZ175" s="663" t="s">
        <v>1394</v>
      </c>
      <c r="BA175" s="653" t="s">
        <v>71</v>
      </c>
      <c r="BB175" s="656" t="s">
        <v>71</v>
      </c>
    </row>
    <row r="176" spans="2:54" x14ac:dyDescent="0.25">
      <c r="B176" s="653">
        <v>2023</v>
      </c>
      <c r="C176" s="653">
        <v>891780111</v>
      </c>
      <c r="D176" s="654" t="s">
        <v>68</v>
      </c>
      <c r="E176" s="655" t="s">
        <v>939</v>
      </c>
      <c r="F176" s="656" t="s">
        <v>940</v>
      </c>
      <c r="G176" s="657">
        <v>0</v>
      </c>
      <c r="H176" s="656"/>
      <c r="I176" s="657" t="s">
        <v>78</v>
      </c>
      <c r="J176" s="653" t="s">
        <v>120</v>
      </c>
      <c r="K176" s="658" t="s">
        <v>1162</v>
      </c>
      <c r="L176" s="659">
        <v>49400000</v>
      </c>
      <c r="M176" s="653" t="s">
        <v>73</v>
      </c>
      <c r="N176" s="660" t="s">
        <v>116</v>
      </c>
      <c r="O176" s="658" t="s">
        <v>1273</v>
      </c>
      <c r="P176" s="661">
        <v>1082941708</v>
      </c>
      <c r="Q176" s="656">
        <v>362</v>
      </c>
      <c r="R176" s="699">
        <v>44970</v>
      </c>
      <c r="S176" s="749">
        <v>437188670</v>
      </c>
      <c r="T176" s="699">
        <v>44979</v>
      </c>
      <c r="U176" s="760">
        <v>49400000</v>
      </c>
      <c r="V176" s="657" t="s">
        <v>70</v>
      </c>
      <c r="W176" s="656">
        <v>72220242</v>
      </c>
      <c r="X176" s="665" t="s">
        <v>1391</v>
      </c>
      <c r="Y176" s="660"/>
      <c r="Z176" s="666">
        <v>44979</v>
      </c>
      <c r="AA176" s="666">
        <v>44979</v>
      </c>
      <c r="AB176" s="667" t="s">
        <v>80</v>
      </c>
      <c r="AC176" s="666">
        <v>45348</v>
      </c>
      <c r="AD176" s="658">
        <f t="shared" si="13"/>
        <v>369</v>
      </c>
      <c r="AE176" s="656">
        <v>0</v>
      </c>
      <c r="AF176" s="656">
        <v>0</v>
      </c>
      <c r="AG176" s="656">
        <v>0</v>
      </c>
      <c r="AH176" s="668" t="s">
        <v>80</v>
      </c>
      <c r="AI176" s="658">
        <f t="shared" si="10"/>
        <v>0</v>
      </c>
      <c r="AJ176" s="656">
        <v>0</v>
      </c>
      <c r="AK176" s="748">
        <v>0</v>
      </c>
      <c r="AL176" s="667" t="s">
        <v>80</v>
      </c>
      <c r="AM176" s="657">
        <v>0</v>
      </c>
      <c r="AN176" s="667" t="s">
        <v>80</v>
      </c>
      <c r="AO176" s="667" t="s">
        <v>80</v>
      </c>
      <c r="AP176" s="661">
        <f t="shared" si="16"/>
        <v>0</v>
      </c>
      <c r="AQ176" s="661">
        <f>+L176+AF176-AK176</f>
        <v>49400000</v>
      </c>
      <c r="AR176" s="657" t="s">
        <v>115</v>
      </c>
      <c r="AS176" s="656">
        <v>0</v>
      </c>
      <c r="AT176" s="669" t="s">
        <v>80</v>
      </c>
      <c r="AU176" s="691">
        <v>22800000</v>
      </c>
      <c r="AV176" s="671">
        <f t="shared" si="14"/>
        <v>26600000</v>
      </c>
      <c r="AW176" s="672">
        <f t="shared" si="15"/>
        <v>0.46153846153846156</v>
      </c>
      <c r="AX176" s="673" t="s">
        <v>101</v>
      </c>
      <c r="AY176" s="657" t="s">
        <v>72</v>
      </c>
      <c r="AZ176" s="677" t="s">
        <v>1395</v>
      </c>
      <c r="BA176" s="653" t="s">
        <v>71</v>
      </c>
      <c r="BB176" s="656" t="s">
        <v>71</v>
      </c>
    </row>
    <row r="177" spans="2:54" x14ac:dyDescent="0.25">
      <c r="B177" s="653">
        <v>2023</v>
      </c>
      <c r="C177" s="653">
        <v>891780111</v>
      </c>
      <c r="D177" s="654" t="s">
        <v>68</v>
      </c>
      <c r="E177" s="655" t="s">
        <v>941</v>
      </c>
      <c r="F177" s="656" t="s">
        <v>942</v>
      </c>
      <c r="G177" s="657">
        <v>0</v>
      </c>
      <c r="H177" s="656"/>
      <c r="I177" s="657" t="s">
        <v>78</v>
      </c>
      <c r="J177" s="653" t="s">
        <v>120</v>
      </c>
      <c r="K177" s="658" t="s">
        <v>1162</v>
      </c>
      <c r="L177" s="659">
        <v>49400000</v>
      </c>
      <c r="M177" s="653" t="s">
        <v>73</v>
      </c>
      <c r="N177" s="660" t="s">
        <v>116</v>
      </c>
      <c r="O177" s="658" t="s">
        <v>1274</v>
      </c>
      <c r="P177" s="661">
        <v>84455378</v>
      </c>
      <c r="Q177" s="656">
        <v>362</v>
      </c>
      <c r="R177" s="699">
        <v>44970</v>
      </c>
      <c r="S177" s="749">
        <v>437188670</v>
      </c>
      <c r="T177" s="699">
        <v>44979</v>
      </c>
      <c r="U177" s="760">
        <v>49400000</v>
      </c>
      <c r="V177" s="657" t="s">
        <v>70</v>
      </c>
      <c r="W177" s="656">
        <v>72220242</v>
      </c>
      <c r="X177" s="665" t="s">
        <v>1391</v>
      </c>
      <c r="Y177" s="660"/>
      <c r="Z177" s="666">
        <v>44979</v>
      </c>
      <c r="AA177" s="666">
        <v>44979</v>
      </c>
      <c r="AB177" s="667" t="s">
        <v>80</v>
      </c>
      <c r="AC177" s="666">
        <v>45348</v>
      </c>
      <c r="AD177" s="658">
        <f t="shared" si="13"/>
        <v>369</v>
      </c>
      <c r="AE177" s="656">
        <v>0</v>
      </c>
      <c r="AF177" s="656">
        <v>0</v>
      </c>
      <c r="AG177" s="656">
        <v>0</v>
      </c>
      <c r="AH177" s="668" t="s">
        <v>80</v>
      </c>
      <c r="AI177" s="658">
        <f t="shared" si="10"/>
        <v>0</v>
      </c>
      <c r="AJ177" s="656">
        <v>0</v>
      </c>
      <c r="AK177" s="748">
        <v>0</v>
      </c>
      <c r="AL177" s="667" t="s">
        <v>80</v>
      </c>
      <c r="AM177" s="657">
        <v>0</v>
      </c>
      <c r="AN177" s="667" t="s">
        <v>80</v>
      </c>
      <c r="AO177" s="667" t="s">
        <v>80</v>
      </c>
      <c r="AP177" s="661">
        <f t="shared" si="16"/>
        <v>0</v>
      </c>
      <c r="AQ177" s="661">
        <f>+L177+AF177-AK177</f>
        <v>49400000</v>
      </c>
      <c r="AR177" s="657" t="s">
        <v>115</v>
      </c>
      <c r="AS177" s="656">
        <v>0</v>
      </c>
      <c r="AT177" s="669" t="s">
        <v>80</v>
      </c>
      <c r="AU177" s="691">
        <f>19000000+3800000</f>
        <v>22800000</v>
      </c>
      <c r="AV177" s="671">
        <f t="shared" si="14"/>
        <v>26600000</v>
      </c>
      <c r="AW177" s="672">
        <f t="shared" si="15"/>
        <v>0.46153846153846156</v>
      </c>
      <c r="AX177" s="673" t="s">
        <v>102</v>
      </c>
      <c r="AY177" s="657" t="s">
        <v>72</v>
      </c>
      <c r="AZ177" s="663" t="s">
        <v>1396</v>
      </c>
      <c r="BA177" s="653" t="s">
        <v>71</v>
      </c>
      <c r="BB177" s="656" t="s">
        <v>71</v>
      </c>
    </row>
    <row r="178" spans="2:54" x14ac:dyDescent="0.25">
      <c r="B178" s="653">
        <v>2023</v>
      </c>
      <c r="C178" s="653">
        <v>891780111</v>
      </c>
      <c r="D178" s="654" t="s">
        <v>68</v>
      </c>
      <c r="E178" s="655" t="s">
        <v>943</v>
      </c>
      <c r="F178" s="656" t="s">
        <v>944</v>
      </c>
      <c r="G178" s="657">
        <v>0</v>
      </c>
      <c r="H178" s="656"/>
      <c r="I178" s="657" t="s">
        <v>78</v>
      </c>
      <c r="J178" s="653" t="s">
        <v>120</v>
      </c>
      <c r="K178" s="658" t="s">
        <v>1163</v>
      </c>
      <c r="L178" s="659">
        <v>44200000</v>
      </c>
      <c r="M178" s="653" t="s">
        <v>73</v>
      </c>
      <c r="N178" s="660" t="s">
        <v>116</v>
      </c>
      <c r="O178" s="658" t="s">
        <v>1275</v>
      </c>
      <c r="P178" s="661">
        <v>1082872242</v>
      </c>
      <c r="Q178" s="656">
        <v>362</v>
      </c>
      <c r="R178" s="699">
        <v>44970</v>
      </c>
      <c r="S178" s="749">
        <v>437188670</v>
      </c>
      <c r="T178" s="699">
        <v>44979</v>
      </c>
      <c r="U178" s="760">
        <v>44200000</v>
      </c>
      <c r="V178" s="657" t="s">
        <v>70</v>
      </c>
      <c r="W178" s="656">
        <v>72220242</v>
      </c>
      <c r="X178" s="665" t="s">
        <v>1391</v>
      </c>
      <c r="Y178" s="660"/>
      <c r="Z178" s="666">
        <v>44979</v>
      </c>
      <c r="AA178" s="666">
        <v>44979</v>
      </c>
      <c r="AB178" s="667" t="s">
        <v>80</v>
      </c>
      <c r="AC178" s="666">
        <v>45348</v>
      </c>
      <c r="AD178" s="658">
        <f t="shared" si="13"/>
        <v>369</v>
      </c>
      <c r="AE178" s="656">
        <v>0</v>
      </c>
      <c r="AF178" s="656">
        <v>0</v>
      </c>
      <c r="AG178" s="656">
        <v>0</v>
      </c>
      <c r="AH178" s="668" t="s">
        <v>80</v>
      </c>
      <c r="AI178" s="658">
        <f t="shared" si="10"/>
        <v>0</v>
      </c>
      <c r="AJ178" s="656">
        <v>0</v>
      </c>
      <c r="AK178" s="748">
        <v>0</v>
      </c>
      <c r="AL178" s="667" t="s">
        <v>80</v>
      </c>
      <c r="AM178" s="657">
        <v>0</v>
      </c>
      <c r="AN178" s="667" t="s">
        <v>80</v>
      </c>
      <c r="AO178" s="667" t="s">
        <v>80</v>
      </c>
      <c r="AP178" s="661">
        <f t="shared" si="16"/>
        <v>0</v>
      </c>
      <c r="AQ178" s="661">
        <f>+L178+AF178-AK178</f>
        <v>44200000</v>
      </c>
      <c r="AR178" s="657" t="s">
        <v>115</v>
      </c>
      <c r="AS178" s="656">
        <v>0</v>
      </c>
      <c r="AT178" s="669" t="s">
        <v>80</v>
      </c>
      <c r="AU178" s="691">
        <f>17000000+3400000</f>
        <v>20400000</v>
      </c>
      <c r="AV178" s="671">
        <f t="shared" si="14"/>
        <v>23800000</v>
      </c>
      <c r="AW178" s="672">
        <f t="shared" si="15"/>
        <v>0.46153846153846156</v>
      </c>
      <c r="AX178" s="673" t="s">
        <v>103</v>
      </c>
      <c r="AY178" s="657" t="s">
        <v>72</v>
      </c>
      <c r="AZ178" s="663" t="s">
        <v>1397</v>
      </c>
      <c r="BA178" s="653" t="s">
        <v>71</v>
      </c>
      <c r="BB178" s="656" t="s">
        <v>71</v>
      </c>
    </row>
    <row r="179" spans="2:54" x14ac:dyDescent="0.25">
      <c r="B179" s="653">
        <v>2023</v>
      </c>
      <c r="C179" s="653">
        <v>891780111</v>
      </c>
      <c r="D179" s="654" t="s">
        <v>68</v>
      </c>
      <c r="E179" s="655" t="s">
        <v>945</v>
      </c>
      <c r="F179" s="656" t="s">
        <v>946</v>
      </c>
      <c r="G179" s="657">
        <v>0</v>
      </c>
      <c r="H179" s="656"/>
      <c r="I179" s="657" t="s">
        <v>78</v>
      </c>
      <c r="J179" s="653" t="s">
        <v>120</v>
      </c>
      <c r="K179" s="658" t="s">
        <v>1164</v>
      </c>
      <c r="L179" s="659">
        <v>44200000</v>
      </c>
      <c r="M179" s="653" t="s">
        <v>73</v>
      </c>
      <c r="N179" s="660" t="s">
        <v>116</v>
      </c>
      <c r="O179" s="658" t="s">
        <v>1276</v>
      </c>
      <c r="P179" s="661">
        <v>57460690</v>
      </c>
      <c r="Q179" s="656">
        <v>362</v>
      </c>
      <c r="R179" s="699">
        <v>44970</v>
      </c>
      <c r="S179" s="749">
        <v>437188670</v>
      </c>
      <c r="T179" s="699">
        <v>44979</v>
      </c>
      <c r="U179" s="760">
        <v>44200000</v>
      </c>
      <c r="V179" s="657" t="s">
        <v>70</v>
      </c>
      <c r="W179" s="656">
        <v>72220242</v>
      </c>
      <c r="X179" s="665" t="s">
        <v>1391</v>
      </c>
      <c r="Y179" s="660"/>
      <c r="Z179" s="666">
        <v>44979</v>
      </c>
      <c r="AA179" s="666">
        <v>44979</v>
      </c>
      <c r="AB179" s="667" t="s">
        <v>80</v>
      </c>
      <c r="AC179" s="666">
        <v>45348</v>
      </c>
      <c r="AD179" s="658">
        <f t="shared" si="13"/>
        <v>369</v>
      </c>
      <c r="AE179" s="656">
        <v>0</v>
      </c>
      <c r="AF179" s="656">
        <v>0</v>
      </c>
      <c r="AG179" s="656">
        <v>0</v>
      </c>
      <c r="AH179" s="668" t="s">
        <v>80</v>
      </c>
      <c r="AI179" s="658">
        <f t="shared" si="10"/>
        <v>0</v>
      </c>
      <c r="AJ179" s="656">
        <v>0</v>
      </c>
      <c r="AK179" s="748">
        <v>0</v>
      </c>
      <c r="AL179" s="667" t="s">
        <v>80</v>
      </c>
      <c r="AM179" s="657">
        <v>0</v>
      </c>
      <c r="AN179" s="667" t="s">
        <v>80</v>
      </c>
      <c r="AO179" s="667" t="s">
        <v>80</v>
      </c>
      <c r="AP179" s="661">
        <f t="shared" si="16"/>
        <v>0</v>
      </c>
      <c r="AQ179" s="661">
        <f>+L179+AF179-AK179</f>
        <v>44200000</v>
      </c>
      <c r="AR179" s="657" t="s">
        <v>115</v>
      </c>
      <c r="AS179" s="656">
        <v>0</v>
      </c>
      <c r="AT179" s="669" t="s">
        <v>80</v>
      </c>
      <c r="AU179" s="691">
        <v>13600000</v>
      </c>
      <c r="AV179" s="671">
        <f t="shared" si="14"/>
        <v>30600000</v>
      </c>
      <c r="AW179" s="672">
        <f t="shared" si="15"/>
        <v>0.30769230769230771</v>
      </c>
      <c r="AX179" s="673" t="s">
        <v>104</v>
      </c>
      <c r="AY179" s="657" t="s">
        <v>72</v>
      </c>
      <c r="AZ179" s="663" t="s">
        <v>1398</v>
      </c>
      <c r="BA179" s="653" t="s">
        <v>71</v>
      </c>
      <c r="BB179" s="656" t="s">
        <v>71</v>
      </c>
    </row>
    <row r="180" spans="2:54" x14ac:dyDescent="0.25">
      <c r="B180" s="653">
        <v>2023</v>
      </c>
      <c r="C180" s="653">
        <v>891780111</v>
      </c>
      <c r="D180" s="654" t="s">
        <v>68</v>
      </c>
      <c r="E180" s="655" t="s">
        <v>947</v>
      </c>
      <c r="F180" s="656" t="s">
        <v>948</v>
      </c>
      <c r="G180" s="657">
        <v>0</v>
      </c>
      <c r="H180" s="656"/>
      <c r="I180" s="657" t="s">
        <v>78</v>
      </c>
      <c r="J180" s="653" t="s">
        <v>120</v>
      </c>
      <c r="K180" s="658" t="s">
        <v>1165</v>
      </c>
      <c r="L180" s="659">
        <v>27000000</v>
      </c>
      <c r="M180" s="653" t="s">
        <v>73</v>
      </c>
      <c r="N180" s="660" t="s">
        <v>116</v>
      </c>
      <c r="O180" s="658" t="s">
        <v>1277</v>
      </c>
      <c r="P180" s="661" t="s">
        <v>1278</v>
      </c>
      <c r="Q180" s="656">
        <v>359</v>
      </c>
      <c r="R180" s="699">
        <v>44970</v>
      </c>
      <c r="S180" s="749">
        <v>216501349</v>
      </c>
      <c r="T180" s="699">
        <v>44972</v>
      </c>
      <c r="U180" s="760">
        <v>2700000</v>
      </c>
      <c r="V180" s="657" t="s">
        <v>70</v>
      </c>
      <c r="W180" s="656">
        <v>72220242</v>
      </c>
      <c r="X180" s="665" t="s">
        <v>1391</v>
      </c>
      <c r="Y180" s="660"/>
      <c r="Z180" s="666">
        <v>44972</v>
      </c>
      <c r="AA180" s="666">
        <v>44972</v>
      </c>
      <c r="AB180" s="667" t="s">
        <v>80</v>
      </c>
      <c r="AC180" s="666">
        <v>44973</v>
      </c>
      <c r="AD180" s="658">
        <f t="shared" si="13"/>
        <v>1</v>
      </c>
      <c r="AE180" s="656">
        <v>0</v>
      </c>
      <c r="AF180" s="656">
        <v>0</v>
      </c>
      <c r="AG180" s="656">
        <v>0</v>
      </c>
      <c r="AH180" s="668" t="s">
        <v>80</v>
      </c>
      <c r="AI180" s="658">
        <f t="shared" si="10"/>
        <v>0</v>
      </c>
      <c r="AJ180" s="656">
        <v>0</v>
      </c>
      <c r="AK180" s="748">
        <v>0</v>
      </c>
      <c r="AL180" s="667" t="s">
        <v>80</v>
      </c>
      <c r="AM180" s="657">
        <v>0</v>
      </c>
      <c r="AN180" s="667" t="s">
        <v>80</v>
      </c>
      <c r="AO180" s="667" t="s">
        <v>80</v>
      </c>
      <c r="AP180" s="661">
        <f t="shared" si="16"/>
        <v>0</v>
      </c>
      <c r="AQ180" s="661">
        <f>+L180+AF180-AK180</f>
        <v>27000000</v>
      </c>
      <c r="AR180" s="657" t="s">
        <v>115</v>
      </c>
      <c r="AS180" s="656">
        <v>0</v>
      </c>
      <c r="AT180" s="669" t="s">
        <v>80</v>
      </c>
      <c r="AU180" s="691">
        <v>26999999</v>
      </c>
      <c r="AV180" s="671">
        <f t="shared" si="14"/>
        <v>1</v>
      </c>
      <c r="AW180" s="672">
        <f t="shared" si="15"/>
        <v>0.99999996296296301</v>
      </c>
      <c r="AX180" s="673" t="s">
        <v>105</v>
      </c>
      <c r="AY180" s="657" t="s">
        <v>253</v>
      </c>
      <c r="AZ180" s="677" t="s">
        <v>1399</v>
      </c>
      <c r="BA180" s="653" t="s">
        <v>71</v>
      </c>
      <c r="BB180" s="656" t="s">
        <v>117</v>
      </c>
    </row>
    <row r="181" spans="2:54" x14ac:dyDescent="0.25">
      <c r="B181" s="653">
        <v>2023</v>
      </c>
      <c r="C181" s="653">
        <v>891780111</v>
      </c>
      <c r="D181" s="654" t="s">
        <v>68</v>
      </c>
      <c r="E181" s="655" t="s">
        <v>949</v>
      </c>
      <c r="F181" s="656" t="s">
        <v>950</v>
      </c>
      <c r="G181" s="657">
        <v>0</v>
      </c>
      <c r="H181" s="656"/>
      <c r="I181" s="657" t="s">
        <v>78</v>
      </c>
      <c r="J181" s="653" t="s">
        <v>120</v>
      </c>
      <c r="K181" s="658" t="s">
        <v>1166</v>
      </c>
      <c r="L181" s="659">
        <v>1520000</v>
      </c>
      <c r="M181" s="653" t="s">
        <v>73</v>
      </c>
      <c r="N181" s="660" t="s">
        <v>116</v>
      </c>
      <c r="O181" s="658" t="s">
        <v>1279</v>
      </c>
      <c r="P181" s="661">
        <v>1082881164</v>
      </c>
      <c r="Q181" s="656">
        <v>360</v>
      </c>
      <c r="R181" s="699">
        <v>44970</v>
      </c>
      <c r="S181" s="749">
        <v>1520015</v>
      </c>
      <c r="T181" s="699">
        <v>45013</v>
      </c>
      <c r="U181" s="760">
        <v>1520000</v>
      </c>
      <c r="V181" s="657" t="s">
        <v>70</v>
      </c>
      <c r="W181" s="656">
        <v>72220242</v>
      </c>
      <c r="X181" s="665" t="s">
        <v>1391</v>
      </c>
      <c r="Y181" s="660"/>
      <c r="Z181" s="666">
        <v>45013</v>
      </c>
      <c r="AA181" s="666">
        <v>45013</v>
      </c>
      <c r="AB181" s="667" t="s">
        <v>80</v>
      </c>
      <c r="AC181" s="666">
        <v>45019</v>
      </c>
      <c r="AD181" s="658">
        <f t="shared" si="13"/>
        <v>6</v>
      </c>
      <c r="AE181" s="656">
        <v>0</v>
      </c>
      <c r="AF181" s="656">
        <v>0</v>
      </c>
      <c r="AG181" s="656">
        <v>0</v>
      </c>
      <c r="AH181" s="668" t="s">
        <v>80</v>
      </c>
      <c r="AI181" s="658">
        <f t="shared" si="10"/>
        <v>0</v>
      </c>
      <c r="AJ181" s="656">
        <v>0</v>
      </c>
      <c r="AK181" s="748">
        <v>0</v>
      </c>
      <c r="AL181" s="667" t="s">
        <v>80</v>
      </c>
      <c r="AM181" s="657">
        <v>0</v>
      </c>
      <c r="AN181" s="667" t="s">
        <v>80</v>
      </c>
      <c r="AO181" s="667" t="s">
        <v>80</v>
      </c>
      <c r="AP181" s="661">
        <f t="shared" si="16"/>
        <v>0</v>
      </c>
      <c r="AQ181" s="661">
        <f>+L181+AF181-AK181</f>
        <v>1520000</v>
      </c>
      <c r="AR181" s="657" t="s">
        <v>115</v>
      </c>
      <c r="AS181" s="656">
        <v>0</v>
      </c>
      <c r="AT181" s="669" t="s">
        <v>80</v>
      </c>
      <c r="AU181" s="691">
        <v>1520000</v>
      </c>
      <c r="AV181" s="671">
        <f t="shared" si="14"/>
        <v>0</v>
      </c>
      <c r="AW181" s="672">
        <f t="shared" si="15"/>
        <v>1</v>
      </c>
      <c r="AX181" s="673" t="s">
        <v>106</v>
      </c>
      <c r="AY181" s="657" t="s">
        <v>253</v>
      </c>
      <c r="AZ181" s="663" t="s">
        <v>1400</v>
      </c>
      <c r="BA181" s="653" t="s">
        <v>71</v>
      </c>
      <c r="BB181" s="656" t="s">
        <v>117</v>
      </c>
    </row>
    <row r="182" spans="2:54" x14ac:dyDescent="0.25">
      <c r="B182" s="653">
        <v>2023</v>
      </c>
      <c r="C182" s="653">
        <v>891780111</v>
      </c>
      <c r="D182" s="654" t="s">
        <v>68</v>
      </c>
      <c r="E182" s="655" t="s">
        <v>951</v>
      </c>
      <c r="F182" s="656" t="s">
        <v>952</v>
      </c>
      <c r="G182" s="657">
        <v>0</v>
      </c>
      <c r="H182" s="656"/>
      <c r="I182" s="657" t="s">
        <v>78</v>
      </c>
      <c r="J182" s="653" t="s">
        <v>120</v>
      </c>
      <c r="K182" s="658" t="s">
        <v>1167</v>
      </c>
      <c r="L182" s="659">
        <v>29120000</v>
      </c>
      <c r="M182" s="653" t="s">
        <v>73</v>
      </c>
      <c r="N182" s="660" t="s">
        <v>116</v>
      </c>
      <c r="O182" s="658" t="s">
        <v>1280</v>
      </c>
      <c r="P182" s="661" t="s">
        <v>1281</v>
      </c>
      <c r="Q182" s="656">
        <v>359</v>
      </c>
      <c r="R182" s="699">
        <v>44970</v>
      </c>
      <c r="S182" s="749">
        <v>216501349</v>
      </c>
      <c r="T182" s="699">
        <v>45013</v>
      </c>
      <c r="U182" s="760">
        <v>29120000</v>
      </c>
      <c r="V182" s="657" t="s">
        <v>70</v>
      </c>
      <c r="W182" s="656">
        <v>72220242</v>
      </c>
      <c r="X182" s="665" t="s">
        <v>1391</v>
      </c>
      <c r="Y182" s="660"/>
      <c r="Z182" s="679">
        <v>45013</v>
      </c>
      <c r="AA182" s="679">
        <v>45013</v>
      </c>
      <c r="AB182" s="667">
        <v>45013</v>
      </c>
      <c r="AC182" s="666">
        <v>45260</v>
      </c>
      <c r="AD182" s="658">
        <f>+IF(AB182="1800-01-01",AC182-AA182,AC182-AB182)</f>
        <v>247</v>
      </c>
      <c r="AE182" s="656">
        <v>0</v>
      </c>
      <c r="AF182" s="656">
        <v>0</v>
      </c>
      <c r="AG182" s="656">
        <v>0</v>
      </c>
      <c r="AH182" s="668" t="s">
        <v>80</v>
      </c>
      <c r="AI182" s="658">
        <f t="shared" si="10"/>
        <v>0</v>
      </c>
      <c r="AJ182" s="656">
        <v>0</v>
      </c>
      <c r="AK182" s="748">
        <v>0</v>
      </c>
      <c r="AL182" s="667" t="s">
        <v>80</v>
      </c>
      <c r="AM182" s="657">
        <v>0</v>
      </c>
      <c r="AN182" s="667" t="s">
        <v>80</v>
      </c>
      <c r="AO182" s="667" t="s">
        <v>80</v>
      </c>
      <c r="AP182" s="661">
        <f t="shared" si="16"/>
        <v>0</v>
      </c>
      <c r="AQ182" s="661">
        <f>+L182+AF182-AK182</f>
        <v>29120000</v>
      </c>
      <c r="AR182" s="657" t="s">
        <v>115</v>
      </c>
      <c r="AS182" s="656">
        <v>0</v>
      </c>
      <c r="AT182" s="669" t="s">
        <v>80</v>
      </c>
      <c r="AU182" s="691">
        <f>13760000+5120000</f>
        <v>18880000</v>
      </c>
      <c r="AV182" s="671">
        <f t="shared" si="14"/>
        <v>10240000</v>
      </c>
      <c r="AW182" s="672">
        <f t="shared" si="15"/>
        <v>0.64835164835164838</v>
      </c>
      <c r="AX182" s="673" t="s">
        <v>107</v>
      </c>
      <c r="AY182" s="657" t="s">
        <v>72</v>
      </c>
      <c r="AZ182" s="677" t="s">
        <v>1401</v>
      </c>
      <c r="BA182" s="653" t="s">
        <v>71</v>
      </c>
      <c r="BB182" s="656" t="s">
        <v>117</v>
      </c>
    </row>
    <row r="183" spans="2:54" x14ac:dyDescent="0.25">
      <c r="B183" s="653">
        <v>2023</v>
      </c>
      <c r="C183" s="653">
        <v>891780111</v>
      </c>
      <c r="D183" s="654" t="s">
        <v>68</v>
      </c>
      <c r="E183" s="655" t="s">
        <v>953</v>
      </c>
      <c r="F183" s="656" t="s">
        <v>954</v>
      </c>
      <c r="G183" s="657">
        <v>0</v>
      </c>
      <c r="H183" s="656"/>
      <c r="I183" s="657" t="s">
        <v>78</v>
      </c>
      <c r="J183" s="653" t="s">
        <v>120</v>
      </c>
      <c r="K183" s="658" t="s">
        <v>1168</v>
      </c>
      <c r="L183" s="659">
        <v>4000000</v>
      </c>
      <c r="M183" s="653" t="s">
        <v>73</v>
      </c>
      <c r="N183" s="660" t="s">
        <v>116</v>
      </c>
      <c r="O183" s="658" t="s">
        <v>1282</v>
      </c>
      <c r="P183" s="661">
        <v>1052983008</v>
      </c>
      <c r="Q183" s="656">
        <v>997</v>
      </c>
      <c r="R183" s="699">
        <v>45042</v>
      </c>
      <c r="S183" s="749">
        <v>50000000</v>
      </c>
      <c r="T183" s="699">
        <v>45051</v>
      </c>
      <c r="U183" s="760">
        <v>4000000</v>
      </c>
      <c r="V183" s="657" t="s">
        <v>70</v>
      </c>
      <c r="W183" s="656">
        <v>72220242</v>
      </c>
      <c r="X183" s="665" t="s">
        <v>1391</v>
      </c>
      <c r="Y183" s="660"/>
      <c r="Z183" s="679">
        <v>45051</v>
      </c>
      <c r="AA183" s="679">
        <v>45051</v>
      </c>
      <c r="AB183" s="667" t="s">
        <v>80</v>
      </c>
      <c r="AC183" s="666">
        <v>45112</v>
      </c>
      <c r="AD183" s="658">
        <f>+IF(AB183="1800-01-01",AC183-AA183,AC183-AB183)</f>
        <v>61</v>
      </c>
      <c r="AE183" s="656">
        <v>0</v>
      </c>
      <c r="AF183" s="656">
        <v>0</v>
      </c>
      <c r="AG183" s="656">
        <v>0</v>
      </c>
      <c r="AH183" s="668" t="s">
        <v>80</v>
      </c>
      <c r="AI183" s="658">
        <f t="shared" si="10"/>
        <v>0</v>
      </c>
      <c r="AJ183" s="656">
        <v>0</v>
      </c>
      <c r="AK183" s="748">
        <v>0</v>
      </c>
      <c r="AL183" s="667" t="s">
        <v>80</v>
      </c>
      <c r="AM183" s="657">
        <v>0</v>
      </c>
      <c r="AN183" s="667" t="s">
        <v>80</v>
      </c>
      <c r="AO183" s="667" t="s">
        <v>80</v>
      </c>
      <c r="AP183" s="661">
        <f t="shared" si="16"/>
        <v>0</v>
      </c>
      <c r="AQ183" s="661">
        <f>+L183+AF183-AK183</f>
        <v>4000000</v>
      </c>
      <c r="AR183" s="657" t="s">
        <v>115</v>
      </c>
      <c r="AS183" s="656">
        <v>0</v>
      </c>
      <c r="AT183" s="669" t="s">
        <v>80</v>
      </c>
      <c r="AU183" s="691">
        <v>2000000</v>
      </c>
      <c r="AV183" s="671">
        <f t="shared" si="14"/>
        <v>2000000</v>
      </c>
      <c r="AW183" s="672">
        <f t="shared" si="15"/>
        <v>0.5</v>
      </c>
      <c r="AX183" s="673" t="s">
        <v>108</v>
      </c>
      <c r="AY183" s="657" t="s">
        <v>253</v>
      </c>
      <c r="AZ183" s="677" t="s">
        <v>1402</v>
      </c>
      <c r="BA183" s="653" t="s">
        <v>71</v>
      </c>
      <c r="BB183" s="656" t="s">
        <v>71</v>
      </c>
    </row>
    <row r="184" spans="2:54" x14ac:dyDescent="0.25">
      <c r="B184" s="653">
        <v>2023</v>
      </c>
      <c r="C184" s="653">
        <v>891780111</v>
      </c>
      <c r="D184" s="654" t="s">
        <v>68</v>
      </c>
      <c r="E184" s="655" t="s">
        <v>955</v>
      </c>
      <c r="F184" s="656" t="s">
        <v>956</v>
      </c>
      <c r="G184" s="657">
        <v>0</v>
      </c>
      <c r="H184" s="656"/>
      <c r="I184" s="657" t="s">
        <v>78</v>
      </c>
      <c r="J184" s="653" t="s">
        <v>120</v>
      </c>
      <c r="K184" s="658" t="s">
        <v>1169</v>
      </c>
      <c r="L184" s="659">
        <v>6240000</v>
      </c>
      <c r="M184" s="653" t="s">
        <v>73</v>
      </c>
      <c r="N184" s="660" t="s">
        <v>116</v>
      </c>
      <c r="O184" s="658" t="s">
        <v>1283</v>
      </c>
      <c r="P184" s="661">
        <v>1083014411</v>
      </c>
      <c r="Q184" s="656">
        <v>362</v>
      </c>
      <c r="R184" s="699">
        <v>44970</v>
      </c>
      <c r="S184" s="749">
        <v>437188670</v>
      </c>
      <c r="T184" s="699">
        <v>45051</v>
      </c>
      <c r="U184" s="760">
        <v>62400000</v>
      </c>
      <c r="V184" s="657" t="s">
        <v>70</v>
      </c>
      <c r="W184" s="656">
        <v>72220242</v>
      </c>
      <c r="X184" s="665" t="s">
        <v>1391</v>
      </c>
      <c r="Y184" s="660"/>
      <c r="Z184" s="679">
        <v>45051</v>
      </c>
      <c r="AA184" s="679">
        <v>45051</v>
      </c>
      <c r="AB184" s="667" t="s">
        <v>80</v>
      </c>
      <c r="AC184" s="666">
        <v>45077</v>
      </c>
      <c r="AD184" s="658">
        <f t="shared" ref="AD184:AD247" si="17">+IF(AB184="1800-01-01",AC184-AA184,AC184-AB184)</f>
        <v>26</v>
      </c>
      <c r="AE184" s="656">
        <v>0</v>
      </c>
      <c r="AF184" s="656">
        <v>0</v>
      </c>
      <c r="AG184" s="656">
        <v>0</v>
      </c>
      <c r="AH184" s="668" t="s">
        <v>80</v>
      </c>
      <c r="AI184" s="658">
        <f t="shared" si="10"/>
        <v>0</v>
      </c>
      <c r="AJ184" s="656">
        <v>0</v>
      </c>
      <c r="AK184" s="748">
        <v>0</v>
      </c>
      <c r="AL184" s="667" t="s">
        <v>80</v>
      </c>
      <c r="AM184" s="657">
        <v>0</v>
      </c>
      <c r="AN184" s="667" t="s">
        <v>80</v>
      </c>
      <c r="AO184" s="667" t="s">
        <v>80</v>
      </c>
      <c r="AP184" s="661">
        <f t="shared" si="16"/>
        <v>0</v>
      </c>
      <c r="AQ184" s="661">
        <f>+L184+AF184-AK184</f>
        <v>6240000</v>
      </c>
      <c r="AR184" s="657" t="s">
        <v>115</v>
      </c>
      <c r="AS184" s="656">
        <v>0</v>
      </c>
      <c r="AT184" s="669" t="s">
        <v>80</v>
      </c>
      <c r="AU184" s="691">
        <v>6240000</v>
      </c>
      <c r="AV184" s="671">
        <f t="shared" si="14"/>
        <v>0</v>
      </c>
      <c r="AW184" s="672">
        <f t="shared" si="15"/>
        <v>1</v>
      </c>
      <c r="AX184" s="673"/>
      <c r="AY184" s="657" t="s">
        <v>253</v>
      </c>
      <c r="AZ184" s="677" t="s">
        <v>1403</v>
      </c>
      <c r="BA184" s="653" t="s">
        <v>71</v>
      </c>
      <c r="BB184" s="656" t="s">
        <v>71</v>
      </c>
    </row>
    <row r="185" spans="2:54" x14ac:dyDescent="0.25">
      <c r="B185" s="653">
        <v>2023</v>
      </c>
      <c r="C185" s="653">
        <v>891780111</v>
      </c>
      <c r="D185" s="654" t="s">
        <v>68</v>
      </c>
      <c r="E185" s="655" t="s">
        <v>957</v>
      </c>
      <c r="F185" s="656" t="s">
        <v>958</v>
      </c>
      <c r="G185" s="657">
        <v>0</v>
      </c>
      <c r="H185" s="656"/>
      <c r="I185" s="657" t="s">
        <v>78</v>
      </c>
      <c r="J185" s="653" t="s">
        <v>120</v>
      </c>
      <c r="K185" s="658" t="s">
        <v>1170</v>
      </c>
      <c r="L185" s="659">
        <v>7616000</v>
      </c>
      <c r="M185" s="653" t="s">
        <v>73</v>
      </c>
      <c r="N185" s="660" t="s">
        <v>116</v>
      </c>
      <c r="O185" s="658" t="s">
        <v>1284</v>
      </c>
      <c r="P185" s="661" t="s">
        <v>1285</v>
      </c>
      <c r="Q185" s="656">
        <v>443</v>
      </c>
      <c r="R185" s="699">
        <v>44979</v>
      </c>
      <c r="S185" s="749">
        <v>11250000</v>
      </c>
      <c r="T185" s="699">
        <v>45055</v>
      </c>
      <c r="U185" s="760">
        <v>7616000</v>
      </c>
      <c r="V185" s="657" t="s">
        <v>70</v>
      </c>
      <c r="W185" s="656">
        <v>72220242</v>
      </c>
      <c r="X185" s="665" t="s">
        <v>1391</v>
      </c>
      <c r="Y185" s="660"/>
      <c r="Z185" s="679">
        <v>45055</v>
      </c>
      <c r="AA185" s="679">
        <v>45055</v>
      </c>
      <c r="AB185" s="667" t="s">
        <v>80</v>
      </c>
      <c r="AC185" s="666">
        <v>45291</v>
      </c>
      <c r="AD185" s="658">
        <f t="shared" si="17"/>
        <v>236</v>
      </c>
      <c r="AE185" s="656">
        <v>0</v>
      </c>
      <c r="AF185" s="656">
        <v>0</v>
      </c>
      <c r="AG185" s="656">
        <v>0</v>
      </c>
      <c r="AH185" s="668" t="s">
        <v>80</v>
      </c>
      <c r="AI185" s="658">
        <f t="shared" si="10"/>
        <v>0</v>
      </c>
      <c r="AJ185" s="656">
        <v>0</v>
      </c>
      <c r="AK185" s="748">
        <v>0</v>
      </c>
      <c r="AL185" s="667" t="s">
        <v>80</v>
      </c>
      <c r="AM185" s="657">
        <v>0</v>
      </c>
      <c r="AN185" s="667" t="s">
        <v>80</v>
      </c>
      <c r="AO185" s="667" t="s">
        <v>80</v>
      </c>
      <c r="AP185" s="661">
        <f t="shared" si="16"/>
        <v>0</v>
      </c>
      <c r="AQ185" s="661">
        <f>+L185+AF185-AK185</f>
        <v>7616000</v>
      </c>
      <c r="AR185" s="657" t="s">
        <v>115</v>
      </c>
      <c r="AS185" s="656">
        <v>0</v>
      </c>
      <c r="AT185" s="669" t="s">
        <v>80</v>
      </c>
      <c r="AU185" s="691">
        <v>1904000</v>
      </c>
      <c r="AV185" s="671">
        <f t="shared" si="14"/>
        <v>5712000</v>
      </c>
      <c r="AW185" s="672">
        <f t="shared" si="15"/>
        <v>0.25</v>
      </c>
      <c r="AX185" s="673"/>
      <c r="AY185" s="657" t="s">
        <v>72</v>
      </c>
      <c r="AZ185" s="677" t="s">
        <v>1404</v>
      </c>
      <c r="BA185" s="653" t="s">
        <v>71</v>
      </c>
      <c r="BB185" s="656" t="s">
        <v>117</v>
      </c>
    </row>
    <row r="186" spans="2:54" x14ac:dyDescent="0.25">
      <c r="B186" s="653">
        <v>2023</v>
      </c>
      <c r="C186" s="653">
        <v>891780111</v>
      </c>
      <c r="D186" s="654" t="s">
        <v>68</v>
      </c>
      <c r="E186" s="655" t="s">
        <v>959</v>
      </c>
      <c r="F186" s="656" t="s">
        <v>960</v>
      </c>
      <c r="G186" s="657">
        <v>0</v>
      </c>
      <c r="H186" s="656"/>
      <c r="I186" s="657" t="s">
        <v>78</v>
      </c>
      <c r="J186" s="653" t="s">
        <v>120</v>
      </c>
      <c r="K186" s="658" t="s">
        <v>1171</v>
      </c>
      <c r="L186" s="659">
        <v>12000000</v>
      </c>
      <c r="M186" s="653" t="s">
        <v>73</v>
      </c>
      <c r="N186" s="660" t="s">
        <v>116</v>
      </c>
      <c r="O186" s="658" t="s">
        <v>1286</v>
      </c>
      <c r="P186" s="661">
        <v>1123631254</v>
      </c>
      <c r="Q186" s="656">
        <v>997</v>
      </c>
      <c r="R186" s="699">
        <v>45042</v>
      </c>
      <c r="S186" s="749">
        <v>50000000</v>
      </c>
      <c r="T186" s="699">
        <v>45062</v>
      </c>
      <c r="U186" s="760">
        <v>12000000</v>
      </c>
      <c r="V186" s="657" t="s">
        <v>70</v>
      </c>
      <c r="W186" s="656">
        <v>72220242</v>
      </c>
      <c r="X186" s="665" t="s">
        <v>1391</v>
      </c>
      <c r="Y186" s="660"/>
      <c r="Z186" s="679">
        <v>45062</v>
      </c>
      <c r="AA186" s="679">
        <v>45062</v>
      </c>
      <c r="AB186" s="667" t="s">
        <v>80</v>
      </c>
      <c r="AC186" s="666">
        <v>45107</v>
      </c>
      <c r="AD186" s="658">
        <f t="shared" si="17"/>
        <v>45</v>
      </c>
      <c r="AE186" s="656">
        <v>0</v>
      </c>
      <c r="AF186" s="656">
        <v>0</v>
      </c>
      <c r="AG186" s="656">
        <v>0</v>
      </c>
      <c r="AH186" s="668" t="s">
        <v>80</v>
      </c>
      <c r="AI186" s="658">
        <f t="shared" si="10"/>
        <v>0</v>
      </c>
      <c r="AJ186" s="656">
        <v>0</v>
      </c>
      <c r="AK186" s="748">
        <v>0</v>
      </c>
      <c r="AL186" s="667" t="s">
        <v>80</v>
      </c>
      <c r="AM186" s="657">
        <v>0</v>
      </c>
      <c r="AN186" s="667" t="s">
        <v>80</v>
      </c>
      <c r="AO186" s="667" t="s">
        <v>80</v>
      </c>
      <c r="AP186" s="661">
        <f t="shared" si="16"/>
        <v>0</v>
      </c>
      <c r="AQ186" s="661">
        <f>+L186+AF186-AK186</f>
        <v>12000000</v>
      </c>
      <c r="AR186" s="657" t="s">
        <v>115</v>
      </c>
      <c r="AS186" s="656">
        <v>0</v>
      </c>
      <c r="AT186" s="669" t="s">
        <v>80</v>
      </c>
      <c r="AU186" s="691">
        <v>6000000</v>
      </c>
      <c r="AV186" s="671">
        <f t="shared" si="14"/>
        <v>6000000</v>
      </c>
      <c r="AW186" s="672">
        <f t="shared" si="15"/>
        <v>0.5</v>
      </c>
      <c r="AX186" s="673"/>
      <c r="AY186" s="657" t="s">
        <v>253</v>
      </c>
      <c r="AZ186" s="677" t="s">
        <v>1405</v>
      </c>
      <c r="BA186" s="653" t="s">
        <v>71</v>
      </c>
      <c r="BB186" s="656" t="s">
        <v>71</v>
      </c>
    </row>
    <row r="187" spans="2:54" x14ac:dyDescent="0.25">
      <c r="B187" s="653">
        <v>2023</v>
      </c>
      <c r="C187" s="653">
        <v>891780111</v>
      </c>
      <c r="D187" s="654" t="s">
        <v>68</v>
      </c>
      <c r="E187" s="655" t="s">
        <v>961</v>
      </c>
      <c r="F187" s="656" t="s">
        <v>962</v>
      </c>
      <c r="G187" s="657">
        <v>0</v>
      </c>
      <c r="H187" s="656"/>
      <c r="I187" s="657" t="s">
        <v>78</v>
      </c>
      <c r="J187" s="653" t="s">
        <v>120</v>
      </c>
      <c r="K187" s="658" t="s">
        <v>1172</v>
      </c>
      <c r="L187" s="659">
        <v>7000000</v>
      </c>
      <c r="M187" s="653" t="s">
        <v>73</v>
      </c>
      <c r="N187" s="660" t="s">
        <v>116</v>
      </c>
      <c r="O187" s="658" t="s">
        <v>1287</v>
      </c>
      <c r="P187" s="661">
        <v>1216973828</v>
      </c>
      <c r="Q187" s="656">
        <v>997</v>
      </c>
      <c r="R187" s="699">
        <v>45042</v>
      </c>
      <c r="S187" s="749">
        <v>50000000</v>
      </c>
      <c r="T187" s="699">
        <v>45062</v>
      </c>
      <c r="U187" s="760">
        <v>7000000</v>
      </c>
      <c r="V187" s="657" t="s">
        <v>70</v>
      </c>
      <c r="W187" s="656">
        <v>72220242</v>
      </c>
      <c r="X187" s="665" t="s">
        <v>1391</v>
      </c>
      <c r="Y187" s="660"/>
      <c r="Z187" s="679">
        <v>45062</v>
      </c>
      <c r="AA187" s="679">
        <v>45062</v>
      </c>
      <c r="AB187" s="667" t="s">
        <v>80</v>
      </c>
      <c r="AC187" s="666">
        <v>45107</v>
      </c>
      <c r="AD187" s="658">
        <f t="shared" si="17"/>
        <v>45</v>
      </c>
      <c r="AE187" s="656">
        <v>0</v>
      </c>
      <c r="AF187" s="656">
        <v>0</v>
      </c>
      <c r="AG187" s="656">
        <v>0</v>
      </c>
      <c r="AH187" s="668" t="s">
        <v>80</v>
      </c>
      <c r="AI187" s="658">
        <f t="shared" si="10"/>
        <v>0</v>
      </c>
      <c r="AJ187" s="656">
        <v>0</v>
      </c>
      <c r="AK187" s="748">
        <v>0</v>
      </c>
      <c r="AL187" s="667" t="s">
        <v>80</v>
      </c>
      <c r="AM187" s="657">
        <v>0</v>
      </c>
      <c r="AN187" s="667" t="s">
        <v>80</v>
      </c>
      <c r="AO187" s="667" t="s">
        <v>80</v>
      </c>
      <c r="AP187" s="661">
        <f t="shared" si="16"/>
        <v>0</v>
      </c>
      <c r="AQ187" s="661">
        <f>+L187+AF187-AK187</f>
        <v>7000000</v>
      </c>
      <c r="AR187" s="657" t="s">
        <v>115</v>
      </c>
      <c r="AS187" s="656">
        <v>0</v>
      </c>
      <c r="AT187" s="669" t="s">
        <v>80</v>
      </c>
      <c r="AU187" s="691">
        <v>0</v>
      </c>
      <c r="AV187" s="671">
        <f t="shared" si="14"/>
        <v>7000000</v>
      </c>
      <c r="AW187" s="672">
        <f t="shared" si="15"/>
        <v>0</v>
      </c>
      <c r="AX187" s="673"/>
      <c r="AY187" s="657" t="s">
        <v>253</v>
      </c>
      <c r="AZ187" s="677" t="s">
        <v>1406</v>
      </c>
      <c r="BA187" s="653" t="s">
        <v>71</v>
      </c>
      <c r="BB187" s="656" t="s">
        <v>71</v>
      </c>
    </row>
    <row r="188" spans="2:54" x14ac:dyDescent="0.25">
      <c r="B188" s="653">
        <v>2023</v>
      </c>
      <c r="C188" s="653">
        <v>891780111</v>
      </c>
      <c r="D188" s="654" t="s">
        <v>68</v>
      </c>
      <c r="E188" s="655" t="s">
        <v>963</v>
      </c>
      <c r="F188" s="656" t="s">
        <v>964</v>
      </c>
      <c r="G188" s="657">
        <v>0</v>
      </c>
      <c r="H188" s="656"/>
      <c r="I188" s="657" t="s">
        <v>78</v>
      </c>
      <c r="J188" s="653" t="s">
        <v>120</v>
      </c>
      <c r="K188" s="658" t="s">
        <v>1173</v>
      </c>
      <c r="L188" s="659">
        <v>3000000</v>
      </c>
      <c r="M188" s="653" t="s">
        <v>73</v>
      </c>
      <c r="N188" s="660" t="s">
        <v>116</v>
      </c>
      <c r="O188" s="658" t="s">
        <v>1288</v>
      </c>
      <c r="P188" s="661">
        <v>1083558878</v>
      </c>
      <c r="Q188" s="656">
        <v>997</v>
      </c>
      <c r="R188" s="699">
        <v>45042</v>
      </c>
      <c r="S188" s="749">
        <v>50000000</v>
      </c>
      <c r="T188" s="699">
        <v>45062</v>
      </c>
      <c r="U188" s="760">
        <v>3000000</v>
      </c>
      <c r="V188" s="657" t="s">
        <v>70</v>
      </c>
      <c r="W188" s="656">
        <v>72220242</v>
      </c>
      <c r="X188" s="665" t="s">
        <v>1391</v>
      </c>
      <c r="Y188" s="660"/>
      <c r="Z188" s="679">
        <v>45062</v>
      </c>
      <c r="AA188" s="679">
        <v>45062</v>
      </c>
      <c r="AB188" s="667" t="s">
        <v>80</v>
      </c>
      <c r="AC188" s="666">
        <v>45087</v>
      </c>
      <c r="AD188" s="658">
        <f t="shared" si="17"/>
        <v>25</v>
      </c>
      <c r="AE188" s="656">
        <v>0</v>
      </c>
      <c r="AF188" s="656">
        <v>0</v>
      </c>
      <c r="AG188" s="656">
        <v>0</v>
      </c>
      <c r="AH188" s="668" t="s">
        <v>80</v>
      </c>
      <c r="AI188" s="658">
        <f t="shared" si="10"/>
        <v>0</v>
      </c>
      <c r="AJ188" s="656">
        <v>0</v>
      </c>
      <c r="AK188" s="748">
        <v>0</v>
      </c>
      <c r="AL188" s="667" t="s">
        <v>80</v>
      </c>
      <c r="AM188" s="657">
        <v>0</v>
      </c>
      <c r="AN188" s="667" t="s">
        <v>80</v>
      </c>
      <c r="AO188" s="667" t="s">
        <v>80</v>
      </c>
      <c r="AP188" s="661">
        <f t="shared" si="16"/>
        <v>0</v>
      </c>
      <c r="AQ188" s="661">
        <f>+L188+AF188-AK188</f>
        <v>3000000</v>
      </c>
      <c r="AR188" s="657" t="s">
        <v>115</v>
      </c>
      <c r="AS188" s="656">
        <v>0</v>
      </c>
      <c r="AT188" s="669" t="s">
        <v>80</v>
      </c>
      <c r="AU188" s="691">
        <v>0</v>
      </c>
      <c r="AV188" s="671">
        <f t="shared" si="14"/>
        <v>3000000</v>
      </c>
      <c r="AW188" s="672">
        <f t="shared" si="15"/>
        <v>0</v>
      </c>
      <c r="AX188" s="673"/>
      <c r="AY188" s="657" t="s">
        <v>253</v>
      </c>
      <c r="AZ188" s="677" t="s">
        <v>1407</v>
      </c>
      <c r="BA188" s="653" t="s">
        <v>71</v>
      </c>
      <c r="BB188" s="656" t="s">
        <v>71</v>
      </c>
    </row>
    <row r="189" spans="2:54" x14ac:dyDescent="0.25">
      <c r="B189" s="653">
        <v>2023</v>
      </c>
      <c r="C189" s="653">
        <v>891780111</v>
      </c>
      <c r="D189" s="654" t="s">
        <v>68</v>
      </c>
      <c r="E189" s="655" t="s">
        <v>965</v>
      </c>
      <c r="F189" s="656" t="s">
        <v>966</v>
      </c>
      <c r="G189" s="657">
        <v>0</v>
      </c>
      <c r="H189" s="656"/>
      <c r="I189" s="657" t="s">
        <v>78</v>
      </c>
      <c r="J189" s="653" t="s">
        <v>120</v>
      </c>
      <c r="K189" s="658" t="s">
        <v>1174</v>
      </c>
      <c r="L189" s="659">
        <v>3500000</v>
      </c>
      <c r="M189" s="653" t="s">
        <v>73</v>
      </c>
      <c r="N189" s="660" t="s">
        <v>116</v>
      </c>
      <c r="O189" s="658" t="s">
        <v>1289</v>
      </c>
      <c r="P189" s="661">
        <v>1082911727</v>
      </c>
      <c r="Q189" s="656">
        <v>997</v>
      </c>
      <c r="R189" s="699">
        <v>45042</v>
      </c>
      <c r="S189" s="749">
        <v>50000000</v>
      </c>
      <c r="T189" s="699">
        <v>45062</v>
      </c>
      <c r="U189" s="760">
        <v>3500000</v>
      </c>
      <c r="V189" s="657" t="s">
        <v>70</v>
      </c>
      <c r="W189" s="656">
        <v>72220242</v>
      </c>
      <c r="X189" s="665" t="s">
        <v>1391</v>
      </c>
      <c r="Y189" s="660"/>
      <c r="Z189" s="679">
        <v>45062</v>
      </c>
      <c r="AA189" s="679">
        <v>45062</v>
      </c>
      <c r="AB189" s="667" t="s">
        <v>80</v>
      </c>
      <c r="AC189" s="666">
        <v>45087</v>
      </c>
      <c r="AD189" s="658">
        <f t="shared" si="17"/>
        <v>25</v>
      </c>
      <c r="AE189" s="656">
        <v>0</v>
      </c>
      <c r="AF189" s="656">
        <v>0</v>
      </c>
      <c r="AG189" s="656">
        <v>0</v>
      </c>
      <c r="AH189" s="668" t="s">
        <v>80</v>
      </c>
      <c r="AI189" s="658">
        <f t="shared" si="10"/>
        <v>0</v>
      </c>
      <c r="AJ189" s="656">
        <v>0</v>
      </c>
      <c r="AK189" s="748">
        <v>0</v>
      </c>
      <c r="AL189" s="667" t="s">
        <v>80</v>
      </c>
      <c r="AM189" s="657">
        <v>0</v>
      </c>
      <c r="AN189" s="667" t="s">
        <v>80</v>
      </c>
      <c r="AO189" s="667" t="s">
        <v>80</v>
      </c>
      <c r="AP189" s="661">
        <f t="shared" si="16"/>
        <v>0</v>
      </c>
      <c r="AQ189" s="661">
        <f>+L189+AF189-AK189</f>
        <v>3500000</v>
      </c>
      <c r="AR189" s="657" t="s">
        <v>115</v>
      </c>
      <c r="AS189" s="656">
        <v>0</v>
      </c>
      <c r="AT189" s="669" t="s">
        <v>80</v>
      </c>
      <c r="AU189" s="691">
        <v>0</v>
      </c>
      <c r="AV189" s="671">
        <f t="shared" si="14"/>
        <v>3500000</v>
      </c>
      <c r="AW189" s="672">
        <f t="shared" si="15"/>
        <v>0</v>
      </c>
      <c r="AX189" s="673"/>
      <c r="AY189" s="657" t="s">
        <v>253</v>
      </c>
      <c r="AZ189" s="677" t="s">
        <v>1408</v>
      </c>
      <c r="BA189" s="653" t="s">
        <v>71</v>
      </c>
      <c r="BB189" s="656" t="s">
        <v>71</v>
      </c>
    </row>
    <row r="190" spans="2:54" x14ac:dyDescent="0.25">
      <c r="B190" s="653">
        <v>2023</v>
      </c>
      <c r="C190" s="653">
        <v>891780111</v>
      </c>
      <c r="D190" s="654" t="s">
        <v>68</v>
      </c>
      <c r="E190" s="655" t="s">
        <v>967</v>
      </c>
      <c r="F190" s="656" t="s">
        <v>968</v>
      </c>
      <c r="G190" s="657">
        <v>0</v>
      </c>
      <c r="H190" s="656"/>
      <c r="I190" s="657" t="s">
        <v>78</v>
      </c>
      <c r="J190" s="653" t="s">
        <v>120</v>
      </c>
      <c r="K190" s="658" t="s">
        <v>1175</v>
      </c>
      <c r="L190" s="659">
        <v>45000000</v>
      </c>
      <c r="M190" s="653" t="s">
        <v>73</v>
      </c>
      <c r="N190" s="660" t="s">
        <v>116</v>
      </c>
      <c r="O190" s="658" t="s">
        <v>1290</v>
      </c>
      <c r="P190" s="661" t="s">
        <v>1278</v>
      </c>
      <c r="Q190" s="656">
        <v>359</v>
      </c>
      <c r="R190" s="699">
        <v>44970</v>
      </c>
      <c r="S190" s="749">
        <v>216501349</v>
      </c>
      <c r="T190" s="699">
        <v>45064</v>
      </c>
      <c r="U190" s="760">
        <v>45000000</v>
      </c>
      <c r="V190" s="657" t="s">
        <v>70</v>
      </c>
      <c r="W190" s="656">
        <v>72220242</v>
      </c>
      <c r="X190" s="665" t="s">
        <v>1391</v>
      </c>
      <c r="Y190" s="660"/>
      <c r="Z190" s="679">
        <v>45064</v>
      </c>
      <c r="AA190" s="679">
        <v>45064</v>
      </c>
      <c r="AB190" s="667">
        <v>45064</v>
      </c>
      <c r="AC190" s="666">
        <v>45077</v>
      </c>
      <c r="AD190" s="658">
        <f t="shared" si="17"/>
        <v>13</v>
      </c>
      <c r="AE190" s="656">
        <v>0</v>
      </c>
      <c r="AF190" s="656">
        <v>0</v>
      </c>
      <c r="AG190" s="656">
        <v>0</v>
      </c>
      <c r="AH190" s="668" t="s">
        <v>80</v>
      </c>
      <c r="AI190" s="658">
        <f t="shared" si="10"/>
        <v>0</v>
      </c>
      <c r="AJ190" s="656">
        <v>0</v>
      </c>
      <c r="AK190" s="748">
        <v>0</v>
      </c>
      <c r="AL190" s="667" t="s">
        <v>80</v>
      </c>
      <c r="AM190" s="657">
        <v>0</v>
      </c>
      <c r="AN190" s="667" t="s">
        <v>80</v>
      </c>
      <c r="AO190" s="667" t="s">
        <v>80</v>
      </c>
      <c r="AP190" s="661">
        <f t="shared" si="16"/>
        <v>0</v>
      </c>
      <c r="AQ190" s="661">
        <f>+L190+AF190-AK190</f>
        <v>45000000</v>
      </c>
      <c r="AR190" s="657" t="s">
        <v>115</v>
      </c>
      <c r="AS190" s="656">
        <v>0</v>
      </c>
      <c r="AT190" s="669" t="s">
        <v>80</v>
      </c>
      <c r="AU190" s="691">
        <v>44999999</v>
      </c>
      <c r="AV190" s="671">
        <f t="shared" si="14"/>
        <v>1</v>
      </c>
      <c r="AW190" s="672">
        <f t="shared" si="15"/>
        <v>0.99999997777777783</v>
      </c>
      <c r="AX190" s="673"/>
      <c r="AY190" s="657" t="s">
        <v>253</v>
      </c>
      <c r="AZ190" s="677" t="s">
        <v>1409</v>
      </c>
      <c r="BA190" s="653" t="s">
        <v>71</v>
      </c>
      <c r="BB190" s="656" t="s">
        <v>117</v>
      </c>
    </row>
    <row r="191" spans="2:54" s="168" customFormat="1" ht="25.5" x14ac:dyDescent="0.25">
      <c r="B191" s="653">
        <v>2023</v>
      </c>
      <c r="C191" s="653">
        <v>891780111</v>
      </c>
      <c r="D191" s="654" t="s">
        <v>68</v>
      </c>
      <c r="E191" s="682" t="s">
        <v>969</v>
      </c>
      <c r="F191" s="654" t="s">
        <v>970</v>
      </c>
      <c r="G191" s="653">
        <v>0</v>
      </c>
      <c r="H191" s="654"/>
      <c r="I191" s="653" t="s">
        <v>78</v>
      </c>
      <c r="J191" s="653" t="s">
        <v>120</v>
      </c>
      <c r="K191" s="692" t="s">
        <v>1176</v>
      </c>
      <c r="L191" s="746">
        <v>22514500</v>
      </c>
      <c r="M191" s="653" t="s">
        <v>73</v>
      </c>
      <c r="N191" s="665" t="s">
        <v>116</v>
      </c>
      <c r="O191" s="692" t="s">
        <v>755</v>
      </c>
      <c r="P191" s="683" t="s">
        <v>1291</v>
      </c>
      <c r="Q191" s="751" t="s">
        <v>18014</v>
      </c>
      <c r="R191" s="754" t="s">
        <v>1380</v>
      </c>
      <c r="S191" s="670">
        <v>22514500</v>
      </c>
      <c r="T191" s="699">
        <v>45070</v>
      </c>
      <c r="U191" s="691">
        <v>22514500</v>
      </c>
      <c r="V191" s="653" t="s">
        <v>70</v>
      </c>
      <c r="W191" s="654">
        <v>72220242</v>
      </c>
      <c r="X191" s="665" t="s">
        <v>1391</v>
      </c>
      <c r="Y191" s="665"/>
      <c r="Z191" s="684">
        <v>45070</v>
      </c>
      <c r="AA191" s="684">
        <v>45070</v>
      </c>
      <c r="AB191" s="667">
        <v>45077</v>
      </c>
      <c r="AC191" s="685">
        <v>45260</v>
      </c>
      <c r="AD191" s="692">
        <f t="shared" si="17"/>
        <v>183</v>
      </c>
      <c r="AE191" s="654">
        <v>0</v>
      </c>
      <c r="AF191" s="654">
        <v>0</v>
      </c>
      <c r="AG191" s="654">
        <v>0</v>
      </c>
      <c r="AH191" s="668" t="s">
        <v>80</v>
      </c>
      <c r="AI191" s="692">
        <f t="shared" si="10"/>
        <v>0</v>
      </c>
      <c r="AJ191" s="654">
        <v>0</v>
      </c>
      <c r="AK191" s="694">
        <v>0</v>
      </c>
      <c r="AL191" s="667" t="s">
        <v>80</v>
      </c>
      <c r="AM191" s="653">
        <v>0</v>
      </c>
      <c r="AN191" s="667" t="s">
        <v>80</v>
      </c>
      <c r="AO191" s="667" t="s">
        <v>80</v>
      </c>
      <c r="AP191" s="683">
        <f t="shared" si="16"/>
        <v>0</v>
      </c>
      <c r="AQ191" s="683">
        <f>+L191+AF191-AK191</f>
        <v>22514500</v>
      </c>
      <c r="AR191" s="653" t="s">
        <v>115</v>
      </c>
      <c r="AS191" s="654">
        <v>0</v>
      </c>
      <c r="AT191" s="669" t="s">
        <v>80</v>
      </c>
      <c r="AU191" s="691">
        <v>9158500</v>
      </c>
      <c r="AV191" s="671">
        <f t="shared" si="14"/>
        <v>13356000</v>
      </c>
      <c r="AW191" s="672">
        <f t="shared" si="15"/>
        <v>0.40678229585378312</v>
      </c>
      <c r="AX191" s="673"/>
      <c r="AY191" s="653" t="s">
        <v>72</v>
      </c>
      <c r="AZ191" s="750" t="s">
        <v>1410</v>
      </c>
      <c r="BA191" s="653" t="s">
        <v>71</v>
      </c>
      <c r="BB191" s="654" t="s">
        <v>117</v>
      </c>
    </row>
    <row r="192" spans="2:54" x14ac:dyDescent="0.25">
      <c r="B192" s="653">
        <v>2023</v>
      </c>
      <c r="C192" s="653">
        <v>891780111</v>
      </c>
      <c r="D192" s="654" t="s">
        <v>68</v>
      </c>
      <c r="E192" s="655" t="s">
        <v>971</v>
      </c>
      <c r="F192" s="656" t="s">
        <v>972</v>
      </c>
      <c r="G192" s="657">
        <v>0</v>
      </c>
      <c r="H192" s="656"/>
      <c r="I192" s="657" t="s">
        <v>78</v>
      </c>
      <c r="J192" s="653" t="s">
        <v>120</v>
      </c>
      <c r="K192" s="658" t="s">
        <v>1177</v>
      </c>
      <c r="L192" s="659">
        <v>5000000</v>
      </c>
      <c r="M192" s="653" t="s">
        <v>73</v>
      </c>
      <c r="N192" s="660" t="s">
        <v>116</v>
      </c>
      <c r="O192" s="658" t="s">
        <v>1288</v>
      </c>
      <c r="P192" s="661">
        <v>1083558878</v>
      </c>
      <c r="Q192" s="656">
        <v>993</v>
      </c>
      <c r="R192" s="699">
        <v>45042</v>
      </c>
      <c r="S192" s="749">
        <v>24000000</v>
      </c>
      <c r="T192" s="699">
        <v>45071</v>
      </c>
      <c r="U192" s="760">
        <v>5000000</v>
      </c>
      <c r="V192" s="657" t="s">
        <v>70</v>
      </c>
      <c r="W192" s="656">
        <v>72220242</v>
      </c>
      <c r="X192" s="665" t="s">
        <v>1391</v>
      </c>
      <c r="Y192" s="660"/>
      <c r="Z192" s="679">
        <v>45071</v>
      </c>
      <c r="AA192" s="679">
        <v>45071</v>
      </c>
      <c r="AB192" s="667" t="s">
        <v>80</v>
      </c>
      <c r="AC192" s="666">
        <v>45107</v>
      </c>
      <c r="AD192" s="658">
        <f t="shared" si="17"/>
        <v>36</v>
      </c>
      <c r="AE192" s="656">
        <v>0</v>
      </c>
      <c r="AF192" s="656">
        <v>0</v>
      </c>
      <c r="AG192" s="656">
        <v>0</v>
      </c>
      <c r="AH192" s="668" t="s">
        <v>80</v>
      </c>
      <c r="AI192" s="658">
        <f t="shared" si="10"/>
        <v>0</v>
      </c>
      <c r="AJ192" s="656">
        <v>0</v>
      </c>
      <c r="AK192" s="748">
        <v>0</v>
      </c>
      <c r="AL192" s="667" t="s">
        <v>80</v>
      </c>
      <c r="AM192" s="657">
        <v>0</v>
      </c>
      <c r="AN192" s="667" t="s">
        <v>80</v>
      </c>
      <c r="AO192" s="667" t="s">
        <v>80</v>
      </c>
      <c r="AP192" s="661">
        <f t="shared" si="16"/>
        <v>0</v>
      </c>
      <c r="AQ192" s="661">
        <f>+L192+AF192-AK192</f>
        <v>5000000</v>
      </c>
      <c r="AR192" s="657" t="s">
        <v>115</v>
      </c>
      <c r="AS192" s="656">
        <v>0</v>
      </c>
      <c r="AT192" s="669" t="s">
        <v>80</v>
      </c>
      <c r="AU192" s="691">
        <v>5000000</v>
      </c>
      <c r="AV192" s="671">
        <f t="shared" si="14"/>
        <v>0</v>
      </c>
      <c r="AW192" s="672">
        <f t="shared" si="15"/>
        <v>1</v>
      </c>
      <c r="AX192" s="673"/>
      <c r="AY192" s="657" t="s">
        <v>253</v>
      </c>
      <c r="AZ192" s="677" t="s">
        <v>1411</v>
      </c>
      <c r="BA192" s="653" t="s">
        <v>71</v>
      </c>
      <c r="BB192" s="656" t="s">
        <v>71</v>
      </c>
    </row>
    <row r="193" spans="2:54" x14ac:dyDescent="0.25">
      <c r="B193" s="653">
        <v>2023</v>
      </c>
      <c r="C193" s="653">
        <v>891780111</v>
      </c>
      <c r="D193" s="654" t="s">
        <v>68</v>
      </c>
      <c r="E193" s="655" t="s">
        <v>973</v>
      </c>
      <c r="F193" s="656" t="s">
        <v>974</v>
      </c>
      <c r="G193" s="657">
        <v>0</v>
      </c>
      <c r="H193" s="656"/>
      <c r="I193" s="657" t="s">
        <v>78</v>
      </c>
      <c r="J193" s="653" t="s">
        <v>120</v>
      </c>
      <c r="K193" s="658" t="s">
        <v>1178</v>
      </c>
      <c r="L193" s="659">
        <v>3740000</v>
      </c>
      <c r="M193" s="653" t="s">
        <v>73</v>
      </c>
      <c r="N193" s="660" t="s">
        <v>116</v>
      </c>
      <c r="O193" s="658" t="s">
        <v>1292</v>
      </c>
      <c r="P193" s="661">
        <v>22565375</v>
      </c>
      <c r="Q193" s="656">
        <v>993</v>
      </c>
      <c r="R193" s="699">
        <v>45042</v>
      </c>
      <c r="S193" s="749">
        <v>93500000</v>
      </c>
      <c r="T193" s="699">
        <v>45071</v>
      </c>
      <c r="U193" s="760">
        <v>3740000</v>
      </c>
      <c r="V193" s="657" t="s">
        <v>70</v>
      </c>
      <c r="W193" s="656">
        <v>72220242</v>
      </c>
      <c r="X193" s="665" t="s">
        <v>1391</v>
      </c>
      <c r="Y193" s="660"/>
      <c r="Z193" s="679">
        <v>45071</v>
      </c>
      <c r="AA193" s="679">
        <v>45071</v>
      </c>
      <c r="AB193" s="667" t="s">
        <v>80</v>
      </c>
      <c r="AC193" s="666">
        <v>45132</v>
      </c>
      <c r="AD193" s="658">
        <f t="shared" si="17"/>
        <v>61</v>
      </c>
      <c r="AE193" s="656">
        <v>0</v>
      </c>
      <c r="AF193" s="656">
        <v>0</v>
      </c>
      <c r="AG193" s="656">
        <v>0</v>
      </c>
      <c r="AH193" s="668" t="s">
        <v>80</v>
      </c>
      <c r="AI193" s="658">
        <f t="shared" si="10"/>
        <v>0</v>
      </c>
      <c r="AJ193" s="656">
        <v>0</v>
      </c>
      <c r="AK193" s="748">
        <v>0</v>
      </c>
      <c r="AL193" s="667" t="s">
        <v>80</v>
      </c>
      <c r="AM193" s="657">
        <v>0</v>
      </c>
      <c r="AN193" s="667" t="s">
        <v>80</v>
      </c>
      <c r="AO193" s="667" t="s">
        <v>80</v>
      </c>
      <c r="AP193" s="661">
        <f t="shared" si="16"/>
        <v>0</v>
      </c>
      <c r="AQ193" s="661">
        <f>+L193+AF193-AK193</f>
        <v>3740000</v>
      </c>
      <c r="AR193" s="657" t="s">
        <v>115</v>
      </c>
      <c r="AS193" s="656">
        <v>0</v>
      </c>
      <c r="AT193" s="669" t="s">
        <v>80</v>
      </c>
      <c r="AU193" s="691">
        <f>1870000+1870000</f>
        <v>3740000</v>
      </c>
      <c r="AV193" s="671">
        <f t="shared" si="14"/>
        <v>0</v>
      </c>
      <c r="AW193" s="672">
        <f t="shared" si="15"/>
        <v>1</v>
      </c>
      <c r="AX193" s="673"/>
      <c r="AY193" s="657" t="s">
        <v>253</v>
      </c>
      <c r="AZ193" s="677" t="s">
        <v>1412</v>
      </c>
      <c r="BA193" s="653" t="s">
        <v>71</v>
      </c>
      <c r="BB193" s="656" t="s">
        <v>71</v>
      </c>
    </row>
    <row r="194" spans="2:54" x14ac:dyDescent="0.25">
      <c r="B194" s="653">
        <v>2023</v>
      </c>
      <c r="C194" s="653">
        <v>891780111</v>
      </c>
      <c r="D194" s="654" t="s">
        <v>68</v>
      </c>
      <c r="E194" s="655" t="s">
        <v>975</v>
      </c>
      <c r="F194" s="656" t="s">
        <v>976</v>
      </c>
      <c r="G194" s="657">
        <v>0</v>
      </c>
      <c r="H194" s="656"/>
      <c r="I194" s="657" t="s">
        <v>78</v>
      </c>
      <c r="J194" s="653" t="s">
        <v>120</v>
      </c>
      <c r="K194" s="658" t="s">
        <v>1179</v>
      </c>
      <c r="L194" s="659">
        <v>4320000</v>
      </c>
      <c r="M194" s="653" t="s">
        <v>73</v>
      </c>
      <c r="N194" s="660" t="s">
        <v>116</v>
      </c>
      <c r="O194" s="658" t="s">
        <v>1293</v>
      </c>
      <c r="P194" s="661">
        <v>1083049175</v>
      </c>
      <c r="Q194" s="656">
        <v>362</v>
      </c>
      <c r="R194" s="699">
        <v>44970</v>
      </c>
      <c r="S194" s="749">
        <v>437188670</v>
      </c>
      <c r="T194" s="699">
        <v>45082</v>
      </c>
      <c r="U194" s="760">
        <v>4320000</v>
      </c>
      <c r="V194" s="657" t="s">
        <v>70</v>
      </c>
      <c r="W194" s="656">
        <v>72220242</v>
      </c>
      <c r="X194" s="665" t="s">
        <v>1391</v>
      </c>
      <c r="Y194" s="660"/>
      <c r="Z194" s="679">
        <v>45082</v>
      </c>
      <c r="AA194" s="679">
        <v>45082</v>
      </c>
      <c r="AB194" s="667" t="s">
        <v>80</v>
      </c>
      <c r="AC194" s="666">
        <v>45133</v>
      </c>
      <c r="AD194" s="658">
        <f t="shared" si="17"/>
        <v>51</v>
      </c>
      <c r="AE194" s="656">
        <v>0</v>
      </c>
      <c r="AF194" s="656">
        <v>0</v>
      </c>
      <c r="AG194" s="656">
        <v>0</v>
      </c>
      <c r="AH194" s="668" t="s">
        <v>80</v>
      </c>
      <c r="AI194" s="658">
        <f t="shared" si="10"/>
        <v>0</v>
      </c>
      <c r="AJ194" s="656">
        <v>0</v>
      </c>
      <c r="AK194" s="748">
        <v>0</v>
      </c>
      <c r="AL194" s="667" t="s">
        <v>80</v>
      </c>
      <c r="AM194" s="657">
        <v>1</v>
      </c>
      <c r="AN194" s="674">
        <v>45120</v>
      </c>
      <c r="AO194" s="674">
        <v>45140</v>
      </c>
      <c r="AP194" s="661">
        <f t="shared" si="16"/>
        <v>20</v>
      </c>
      <c r="AQ194" s="661">
        <f>+L194+AF194-AK194</f>
        <v>4320000</v>
      </c>
      <c r="AR194" s="657" t="s">
        <v>115</v>
      </c>
      <c r="AS194" s="656">
        <v>0</v>
      </c>
      <c r="AT194" s="669" t="s">
        <v>80</v>
      </c>
      <c r="AU194" s="691">
        <v>2160000</v>
      </c>
      <c r="AV194" s="671">
        <f t="shared" si="14"/>
        <v>2160000</v>
      </c>
      <c r="AW194" s="672">
        <f t="shared" si="15"/>
        <v>0.5</v>
      </c>
      <c r="AX194" s="673"/>
      <c r="AY194" s="657" t="s">
        <v>253</v>
      </c>
      <c r="AZ194" s="677" t="s">
        <v>1413</v>
      </c>
      <c r="BA194" s="653" t="s">
        <v>71</v>
      </c>
      <c r="BB194" s="656" t="s">
        <v>71</v>
      </c>
    </row>
    <row r="195" spans="2:54" x14ac:dyDescent="0.25">
      <c r="B195" s="653">
        <v>2023</v>
      </c>
      <c r="C195" s="653">
        <v>891780111</v>
      </c>
      <c r="D195" s="654" t="s">
        <v>68</v>
      </c>
      <c r="E195" s="655" t="s">
        <v>977</v>
      </c>
      <c r="F195" s="656" t="s">
        <v>978</v>
      </c>
      <c r="G195" s="657">
        <v>0</v>
      </c>
      <c r="H195" s="656"/>
      <c r="I195" s="657" t="s">
        <v>78</v>
      </c>
      <c r="J195" s="653" t="s">
        <v>120</v>
      </c>
      <c r="K195" s="658" t="s">
        <v>1180</v>
      </c>
      <c r="L195" s="659">
        <v>4320000</v>
      </c>
      <c r="M195" s="653" t="s">
        <v>73</v>
      </c>
      <c r="N195" s="660" t="s">
        <v>116</v>
      </c>
      <c r="O195" s="658" t="s">
        <v>1294</v>
      </c>
      <c r="P195" s="661">
        <v>1083045638</v>
      </c>
      <c r="Q195" s="656">
        <v>362</v>
      </c>
      <c r="R195" s="699">
        <v>44970</v>
      </c>
      <c r="S195" s="749">
        <v>437188670</v>
      </c>
      <c r="T195" s="699">
        <v>45082</v>
      </c>
      <c r="U195" s="760">
        <v>4320000</v>
      </c>
      <c r="V195" s="657" t="s">
        <v>70</v>
      </c>
      <c r="W195" s="656">
        <v>72220242</v>
      </c>
      <c r="X195" s="665" t="s">
        <v>1391</v>
      </c>
      <c r="Y195" s="660"/>
      <c r="Z195" s="679">
        <v>45082</v>
      </c>
      <c r="AA195" s="679">
        <v>45082</v>
      </c>
      <c r="AB195" s="667" t="s">
        <v>80</v>
      </c>
      <c r="AC195" s="666">
        <v>45133</v>
      </c>
      <c r="AD195" s="658">
        <f t="shared" si="17"/>
        <v>51</v>
      </c>
      <c r="AE195" s="656">
        <v>0</v>
      </c>
      <c r="AF195" s="656">
        <v>0</v>
      </c>
      <c r="AG195" s="656">
        <v>0</v>
      </c>
      <c r="AH195" s="668" t="s">
        <v>80</v>
      </c>
      <c r="AI195" s="658">
        <f t="shared" si="10"/>
        <v>0</v>
      </c>
      <c r="AJ195" s="656">
        <v>0</v>
      </c>
      <c r="AK195" s="748">
        <v>0</v>
      </c>
      <c r="AL195" s="667" t="s">
        <v>80</v>
      </c>
      <c r="AM195" s="657">
        <v>1</v>
      </c>
      <c r="AN195" s="674">
        <v>45120</v>
      </c>
      <c r="AO195" s="674">
        <v>45140</v>
      </c>
      <c r="AP195" s="661">
        <f t="shared" si="16"/>
        <v>20</v>
      </c>
      <c r="AQ195" s="661">
        <f>+L195+AF195-AK195</f>
        <v>4320000</v>
      </c>
      <c r="AR195" s="657" t="s">
        <v>115</v>
      </c>
      <c r="AS195" s="656">
        <v>0</v>
      </c>
      <c r="AT195" s="669" t="s">
        <v>80</v>
      </c>
      <c r="AU195" s="691">
        <v>2160000</v>
      </c>
      <c r="AV195" s="671">
        <f t="shared" si="14"/>
        <v>2160000</v>
      </c>
      <c r="AW195" s="672">
        <f t="shared" si="15"/>
        <v>0.5</v>
      </c>
      <c r="AX195" s="673"/>
      <c r="AY195" s="657" t="s">
        <v>253</v>
      </c>
      <c r="AZ195" s="677" t="s">
        <v>1414</v>
      </c>
      <c r="BA195" s="653" t="s">
        <v>71</v>
      </c>
      <c r="BB195" s="656" t="s">
        <v>71</v>
      </c>
    </row>
    <row r="196" spans="2:54" x14ac:dyDescent="0.25">
      <c r="B196" s="653">
        <v>2023</v>
      </c>
      <c r="C196" s="653">
        <v>891780111</v>
      </c>
      <c r="D196" s="654" t="s">
        <v>68</v>
      </c>
      <c r="E196" s="655" t="s">
        <v>979</v>
      </c>
      <c r="F196" s="656" t="s">
        <v>980</v>
      </c>
      <c r="G196" s="657">
        <v>0</v>
      </c>
      <c r="H196" s="656"/>
      <c r="I196" s="657" t="s">
        <v>78</v>
      </c>
      <c r="J196" s="653" t="s">
        <v>120</v>
      </c>
      <c r="K196" s="658" t="s">
        <v>1181</v>
      </c>
      <c r="L196" s="659">
        <v>3500000</v>
      </c>
      <c r="M196" s="653" t="s">
        <v>73</v>
      </c>
      <c r="N196" s="660" t="s">
        <v>116</v>
      </c>
      <c r="O196" s="658" t="s">
        <v>1295</v>
      </c>
      <c r="P196" s="661">
        <v>1123631321</v>
      </c>
      <c r="Q196" s="656">
        <v>997</v>
      </c>
      <c r="R196" s="699">
        <v>45042</v>
      </c>
      <c r="S196" s="749">
        <v>50000000</v>
      </c>
      <c r="T196" s="699">
        <v>45082</v>
      </c>
      <c r="U196" s="760">
        <v>3500000</v>
      </c>
      <c r="V196" s="657" t="s">
        <v>70</v>
      </c>
      <c r="W196" s="656">
        <v>72220242</v>
      </c>
      <c r="X196" s="665" t="s">
        <v>1391</v>
      </c>
      <c r="Y196" s="660"/>
      <c r="Z196" s="679">
        <v>45082</v>
      </c>
      <c r="AA196" s="679">
        <v>45082</v>
      </c>
      <c r="AB196" s="667" t="s">
        <v>80</v>
      </c>
      <c r="AC196" s="666">
        <v>45107</v>
      </c>
      <c r="AD196" s="658">
        <f t="shared" si="17"/>
        <v>25</v>
      </c>
      <c r="AE196" s="656">
        <v>0</v>
      </c>
      <c r="AF196" s="656">
        <v>0</v>
      </c>
      <c r="AG196" s="656">
        <v>0</v>
      </c>
      <c r="AH196" s="668" t="s">
        <v>80</v>
      </c>
      <c r="AI196" s="658">
        <f t="shared" si="10"/>
        <v>0</v>
      </c>
      <c r="AJ196" s="656">
        <v>0</v>
      </c>
      <c r="AK196" s="748">
        <v>0</v>
      </c>
      <c r="AL196" s="667" t="s">
        <v>80</v>
      </c>
      <c r="AM196" s="657">
        <v>0</v>
      </c>
      <c r="AN196" s="667" t="s">
        <v>80</v>
      </c>
      <c r="AO196" s="667" t="s">
        <v>80</v>
      </c>
      <c r="AP196" s="661">
        <f t="shared" si="16"/>
        <v>0</v>
      </c>
      <c r="AQ196" s="661">
        <f>+L196+AF196-AK196</f>
        <v>3500000</v>
      </c>
      <c r="AR196" s="657" t="s">
        <v>115</v>
      </c>
      <c r="AS196" s="656">
        <v>0</v>
      </c>
      <c r="AT196" s="669" t="s">
        <v>80</v>
      </c>
      <c r="AU196" s="691">
        <v>0</v>
      </c>
      <c r="AV196" s="671">
        <f t="shared" si="14"/>
        <v>3500000</v>
      </c>
      <c r="AW196" s="672">
        <f t="shared" si="15"/>
        <v>0</v>
      </c>
      <c r="AX196" s="673"/>
      <c r="AY196" s="657" t="s">
        <v>253</v>
      </c>
      <c r="AZ196" s="677" t="s">
        <v>1415</v>
      </c>
      <c r="BA196" s="653" t="s">
        <v>71</v>
      </c>
      <c r="BB196" s="656" t="s">
        <v>71</v>
      </c>
    </row>
    <row r="197" spans="2:54" x14ac:dyDescent="0.25">
      <c r="B197" s="653">
        <v>2023</v>
      </c>
      <c r="C197" s="653">
        <v>891780111</v>
      </c>
      <c r="D197" s="654" t="s">
        <v>68</v>
      </c>
      <c r="E197" s="655" t="s">
        <v>981</v>
      </c>
      <c r="F197" s="656" t="s">
        <v>982</v>
      </c>
      <c r="G197" s="657">
        <v>0</v>
      </c>
      <c r="H197" s="656"/>
      <c r="I197" s="657" t="s">
        <v>78</v>
      </c>
      <c r="J197" s="653" t="s">
        <v>120</v>
      </c>
      <c r="K197" s="658" t="s">
        <v>1182</v>
      </c>
      <c r="L197" s="659">
        <v>10000000</v>
      </c>
      <c r="M197" s="653" t="s">
        <v>73</v>
      </c>
      <c r="N197" s="660" t="s">
        <v>116</v>
      </c>
      <c r="O197" s="658" t="s">
        <v>1296</v>
      </c>
      <c r="P197" s="661">
        <v>1082975777</v>
      </c>
      <c r="Q197" s="656">
        <v>997</v>
      </c>
      <c r="R197" s="699">
        <v>45042</v>
      </c>
      <c r="S197" s="749">
        <v>50000000</v>
      </c>
      <c r="T197" s="699">
        <v>45082</v>
      </c>
      <c r="U197" s="760">
        <v>10000000</v>
      </c>
      <c r="V197" s="657" t="s">
        <v>70</v>
      </c>
      <c r="W197" s="656">
        <v>72220242</v>
      </c>
      <c r="X197" s="665" t="s">
        <v>1391</v>
      </c>
      <c r="Y197" s="660"/>
      <c r="Z197" s="679">
        <v>45082</v>
      </c>
      <c r="AA197" s="679">
        <v>45082</v>
      </c>
      <c r="AB197" s="667" t="s">
        <v>80</v>
      </c>
      <c r="AC197" s="666">
        <v>45122</v>
      </c>
      <c r="AD197" s="658">
        <f t="shared" si="17"/>
        <v>40</v>
      </c>
      <c r="AE197" s="656">
        <v>0</v>
      </c>
      <c r="AF197" s="656">
        <v>0</v>
      </c>
      <c r="AG197" s="656">
        <v>0</v>
      </c>
      <c r="AH197" s="668" t="s">
        <v>80</v>
      </c>
      <c r="AI197" s="658">
        <f t="shared" si="10"/>
        <v>0</v>
      </c>
      <c r="AJ197" s="656">
        <v>0</v>
      </c>
      <c r="AK197" s="748">
        <v>0</v>
      </c>
      <c r="AL197" s="667" t="s">
        <v>80</v>
      </c>
      <c r="AM197" s="657">
        <v>0</v>
      </c>
      <c r="AN197" s="667" t="s">
        <v>80</v>
      </c>
      <c r="AO197" s="667" t="s">
        <v>80</v>
      </c>
      <c r="AP197" s="661">
        <f t="shared" si="16"/>
        <v>0</v>
      </c>
      <c r="AQ197" s="661">
        <f>+L197+AF197-AK197</f>
        <v>10000000</v>
      </c>
      <c r="AR197" s="657" t="s">
        <v>115</v>
      </c>
      <c r="AS197" s="656">
        <v>0</v>
      </c>
      <c r="AT197" s="669" t="s">
        <v>80</v>
      </c>
      <c r="AU197" s="691">
        <v>0</v>
      </c>
      <c r="AV197" s="671">
        <f t="shared" si="14"/>
        <v>10000000</v>
      </c>
      <c r="AW197" s="672">
        <f t="shared" si="15"/>
        <v>0</v>
      </c>
      <c r="AX197" s="673"/>
      <c r="AY197" s="657" t="s">
        <v>253</v>
      </c>
      <c r="AZ197" s="677" t="s">
        <v>1416</v>
      </c>
      <c r="BA197" s="653" t="s">
        <v>71</v>
      </c>
      <c r="BB197" s="656" t="s">
        <v>71</v>
      </c>
    </row>
    <row r="198" spans="2:54" x14ac:dyDescent="0.25">
      <c r="B198" s="653">
        <v>2023</v>
      </c>
      <c r="C198" s="653">
        <v>891780111</v>
      </c>
      <c r="D198" s="654" t="s">
        <v>68</v>
      </c>
      <c r="E198" s="655" t="s">
        <v>983</v>
      </c>
      <c r="F198" s="656" t="s">
        <v>984</v>
      </c>
      <c r="G198" s="657">
        <v>0</v>
      </c>
      <c r="H198" s="656"/>
      <c r="I198" s="657" t="s">
        <v>78</v>
      </c>
      <c r="J198" s="653" t="s">
        <v>120</v>
      </c>
      <c r="K198" s="658" t="s">
        <v>1183</v>
      </c>
      <c r="L198" s="659">
        <v>7000000</v>
      </c>
      <c r="M198" s="653" t="s">
        <v>73</v>
      </c>
      <c r="N198" s="660" t="s">
        <v>116</v>
      </c>
      <c r="O198" s="658" t="s">
        <v>1297</v>
      </c>
      <c r="P198" s="661">
        <v>1082990730</v>
      </c>
      <c r="Q198" s="656">
        <v>997</v>
      </c>
      <c r="R198" s="699">
        <v>45042</v>
      </c>
      <c r="S198" s="749">
        <v>50000000</v>
      </c>
      <c r="T198" s="699">
        <v>45082</v>
      </c>
      <c r="U198" s="760">
        <v>7000000</v>
      </c>
      <c r="V198" s="657" t="s">
        <v>70</v>
      </c>
      <c r="W198" s="656">
        <v>72220242</v>
      </c>
      <c r="X198" s="665" t="s">
        <v>1391</v>
      </c>
      <c r="Y198" s="660"/>
      <c r="Z198" s="679">
        <v>45082</v>
      </c>
      <c r="AA198" s="679">
        <v>45082</v>
      </c>
      <c r="AB198" s="667" t="s">
        <v>80</v>
      </c>
      <c r="AC198" s="666">
        <v>45122</v>
      </c>
      <c r="AD198" s="658">
        <f t="shared" si="17"/>
        <v>40</v>
      </c>
      <c r="AE198" s="656">
        <v>0</v>
      </c>
      <c r="AF198" s="656">
        <v>0</v>
      </c>
      <c r="AG198" s="656">
        <v>0</v>
      </c>
      <c r="AH198" s="668" t="s">
        <v>80</v>
      </c>
      <c r="AI198" s="658">
        <f t="shared" si="10"/>
        <v>0</v>
      </c>
      <c r="AJ198" s="656">
        <v>0</v>
      </c>
      <c r="AK198" s="748">
        <v>0</v>
      </c>
      <c r="AL198" s="667" t="s">
        <v>80</v>
      </c>
      <c r="AM198" s="657">
        <v>0</v>
      </c>
      <c r="AN198" s="667" t="s">
        <v>80</v>
      </c>
      <c r="AO198" s="667" t="s">
        <v>80</v>
      </c>
      <c r="AP198" s="661">
        <f t="shared" si="16"/>
        <v>0</v>
      </c>
      <c r="AQ198" s="661">
        <f>+L198+AF198-AK198</f>
        <v>7000000</v>
      </c>
      <c r="AR198" s="657" t="s">
        <v>115</v>
      </c>
      <c r="AS198" s="656">
        <v>0</v>
      </c>
      <c r="AT198" s="669" t="s">
        <v>80</v>
      </c>
      <c r="AU198" s="691">
        <v>0</v>
      </c>
      <c r="AV198" s="671">
        <f t="shared" si="14"/>
        <v>7000000</v>
      </c>
      <c r="AW198" s="672">
        <f t="shared" si="15"/>
        <v>0</v>
      </c>
      <c r="AX198" s="673"/>
      <c r="AY198" s="657" t="s">
        <v>253</v>
      </c>
      <c r="AZ198" s="677" t="s">
        <v>1416</v>
      </c>
      <c r="BA198" s="653" t="s">
        <v>71</v>
      </c>
      <c r="BB198" s="656" t="s">
        <v>71</v>
      </c>
    </row>
    <row r="199" spans="2:54" x14ac:dyDescent="0.25">
      <c r="B199" s="653">
        <v>2023</v>
      </c>
      <c r="C199" s="653">
        <v>891780111</v>
      </c>
      <c r="D199" s="654" t="s">
        <v>68</v>
      </c>
      <c r="E199" s="655" t="s">
        <v>985</v>
      </c>
      <c r="F199" s="656" t="s">
        <v>986</v>
      </c>
      <c r="G199" s="657">
        <v>0</v>
      </c>
      <c r="H199" s="656"/>
      <c r="I199" s="657" t="s">
        <v>78</v>
      </c>
      <c r="J199" s="653" t="s">
        <v>120</v>
      </c>
      <c r="K199" s="658" t="s">
        <v>1184</v>
      </c>
      <c r="L199" s="659">
        <v>5000000</v>
      </c>
      <c r="M199" s="653" t="s">
        <v>73</v>
      </c>
      <c r="N199" s="660" t="s">
        <v>116</v>
      </c>
      <c r="O199" s="658" t="s">
        <v>1298</v>
      </c>
      <c r="P199" s="661">
        <v>39143916</v>
      </c>
      <c r="Q199" s="656">
        <v>993</v>
      </c>
      <c r="R199" s="699">
        <v>45042</v>
      </c>
      <c r="S199" s="749">
        <v>24000000</v>
      </c>
      <c r="T199" s="699">
        <v>45092</v>
      </c>
      <c r="U199" s="760">
        <v>5000000</v>
      </c>
      <c r="V199" s="657" t="s">
        <v>70</v>
      </c>
      <c r="W199" s="656">
        <v>72220242</v>
      </c>
      <c r="X199" s="665" t="s">
        <v>1391</v>
      </c>
      <c r="Y199" s="660"/>
      <c r="Z199" s="679">
        <v>45092</v>
      </c>
      <c r="AA199" s="679">
        <v>45097</v>
      </c>
      <c r="AB199" s="667" t="s">
        <v>80</v>
      </c>
      <c r="AC199" s="666">
        <v>45138</v>
      </c>
      <c r="AD199" s="658">
        <f t="shared" si="17"/>
        <v>41</v>
      </c>
      <c r="AE199" s="656">
        <v>0</v>
      </c>
      <c r="AF199" s="656">
        <v>0</v>
      </c>
      <c r="AG199" s="656">
        <v>0</v>
      </c>
      <c r="AH199" s="668" t="s">
        <v>80</v>
      </c>
      <c r="AI199" s="658">
        <f t="shared" si="10"/>
        <v>0</v>
      </c>
      <c r="AJ199" s="656">
        <v>0</v>
      </c>
      <c r="AK199" s="748">
        <v>0</v>
      </c>
      <c r="AL199" s="667" t="s">
        <v>80</v>
      </c>
      <c r="AM199" s="657">
        <v>0</v>
      </c>
      <c r="AN199" s="667" t="s">
        <v>80</v>
      </c>
      <c r="AO199" s="667" t="s">
        <v>80</v>
      </c>
      <c r="AP199" s="661">
        <f t="shared" si="16"/>
        <v>0</v>
      </c>
      <c r="AQ199" s="661">
        <f>+L199+AF199-AK199</f>
        <v>5000000</v>
      </c>
      <c r="AR199" s="657" t="s">
        <v>115</v>
      </c>
      <c r="AS199" s="656">
        <v>0</v>
      </c>
      <c r="AT199" s="669" t="s">
        <v>80</v>
      </c>
      <c r="AU199" s="691">
        <v>5000000</v>
      </c>
      <c r="AV199" s="671">
        <f t="shared" si="14"/>
        <v>0</v>
      </c>
      <c r="AW199" s="672">
        <f t="shared" si="15"/>
        <v>1</v>
      </c>
      <c r="AX199" s="673"/>
      <c r="AY199" s="657" t="s">
        <v>253</v>
      </c>
      <c r="AZ199" s="677" t="s">
        <v>1417</v>
      </c>
      <c r="BA199" s="653" t="s">
        <v>71</v>
      </c>
      <c r="BB199" s="656" t="s">
        <v>71</v>
      </c>
    </row>
    <row r="200" spans="2:54" x14ac:dyDescent="0.25">
      <c r="B200" s="653">
        <v>2023</v>
      </c>
      <c r="C200" s="653">
        <v>891780111</v>
      </c>
      <c r="D200" s="654" t="s">
        <v>68</v>
      </c>
      <c r="E200" s="655" t="s">
        <v>987</v>
      </c>
      <c r="F200" s="656" t="s">
        <v>988</v>
      </c>
      <c r="G200" s="657">
        <v>0</v>
      </c>
      <c r="H200" s="656"/>
      <c r="I200" s="657" t="s">
        <v>78</v>
      </c>
      <c r="J200" s="653" t="s">
        <v>120</v>
      </c>
      <c r="K200" s="658" t="s">
        <v>1185</v>
      </c>
      <c r="L200" s="659">
        <v>3000000</v>
      </c>
      <c r="M200" s="653" t="s">
        <v>73</v>
      </c>
      <c r="N200" s="660" t="s">
        <v>116</v>
      </c>
      <c r="O200" s="658" t="s">
        <v>1299</v>
      </c>
      <c r="P200" s="661">
        <v>12637914</v>
      </c>
      <c r="Q200" s="656">
        <v>993</v>
      </c>
      <c r="R200" s="699">
        <v>45042</v>
      </c>
      <c r="S200" s="749">
        <v>24000000</v>
      </c>
      <c r="T200" s="699">
        <v>45092</v>
      </c>
      <c r="U200" s="760">
        <v>3000000</v>
      </c>
      <c r="V200" s="657" t="s">
        <v>70</v>
      </c>
      <c r="W200" s="656">
        <v>72220242</v>
      </c>
      <c r="X200" s="665" t="s">
        <v>1391</v>
      </c>
      <c r="Y200" s="660"/>
      <c r="Z200" s="679">
        <v>45092</v>
      </c>
      <c r="AA200" s="679">
        <v>45097</v>
      </c>
      <c r="AB200" s="667" t="s">
        <v>80</v>
      </c>
      <c r="AC200" s="666">
        <v>45127</v>
      </c>
      <c r="AD200" s="658">
        <f t="shared" si="17"/>
        <v>30</v>
      </c>
      <c r="AE200" s="656">
        <v>0</v>
      </c>
      <c r="AF200" s="656">
        <v>0</v>
      </c>
      <c r="AG200" s="656">
        <v>0</v>
      </c>
      <c r="AH200" s="668" t="s">
        <v>80</v>
      </c>
      <c r="AI200" s="658">
        <f t="shared" si="10"/>
        <v>0</v>
      </c>
      <c r="AJ200" s="656">
        <v>0</v>
      </c>
      <c r="AK200" s="748">
        <v>0</v>
      </c>
      <c r="AL200" s="667" t="s">
        <v>80</v>
      </c>
      <c r="AM200" s="657">
        <v>0</v>
      </c>
      <c r="AN200" s="667" t="s">
        <v>80</v>
      </c>
      <c r="AO200" s="667" t="s">
        <v>80</v>
      </c>
      <c r="AP200" s="661">
        <f t="shared" si="16"/>
        <v>0</v>
      </c>
      <c r="AQ200" s="661">
        <f>+L200+AF200-AK200</f>
        <v>3000000</v>
      </c>
      <c r="AR200" s="657" t="s">
        <v>115</v>
      </c>
      <c r="AS200" s="656">
        <v>0</v>
      </c>
      <c r="AT200" s="669" t="s">
        <v>80</v>
      </c>
      <c r="AU200" s="691">
        <v>3000000</v>
      </c>
      <c r="AV200" s="671">
        <f t="shared" si="14"/>
        <v>0</v>
      </c>
      <c r="AW200" s="672">
        <f t="shared" si="15"/>
        <v>1</v>
      </c>
      <c r="AX200" s="673"/>
      <c r="AY200" s="657" t="s">
        <v>253</v>
      </c>
      <c r="AZ200" s="677" t="s">
        <v>1418</v>
      </c>
      <c r="BA200" s="653" t="s">
        <v>71</v>
      </c>
      <c r="BB200" s="656" t="s">
        <v>71</v>
      </c>
    </row>
    <row r="201" spans="2:54" x14ac:dyDescent="0.25">
      <c r="B201" s="653">
        <v>2023</v>
      </c>
      <c r="C201" s="653">
        <v>891780111</v>
      </c>
      <c r="D201" s="654" t="s">
        <v>68</v>
      </c>
      <c r="E201" s="655" t="s">
        <v>989</v>
      </c>
      <c r="F201" s="656" t="s">
        <v>990</v>
      </c>
      <c r="G201" s="657">
        <v>0</v>
      </c>
      <c r="H201" s="656"/>
      <c r="I201" s="657" t="s">
        <v>78</v>
      </c>
      <c r="J201" s="653" t="s">
        <v>120</v>
      </c>
      <c r="K201" s="658" t="s">
        <v>1186</v>
      </c>
      <c r="L201" s="659">
        <v>10000000</v>
      </c>
      <c r="M201" s="653" t="s">
        <v>73</v>
      </c>
      <c r="N201" s="660" t="s">
        <v>116</v>
      </c>
      <c r="O201" s="658" t="s">
        <v>1280</v>
      </c>
      <c r="P201" s="661">
        <v>901231329</v>
      </c>
      <c r="Q201" s="656">
        <v>359</v>
      </c>
      <c r="R201" s="699">
        <v>44970</v>
      </c>
      <c r="S201" s="749">
        <v>216501349</v>
      </c>
      <c r="T201" s="699">
        <v>45100</v>
      </c>
      <c r="U201" s="760">
        <v>10000000</v>
      </c>
      <c r="V201" s="657" t="s">
        <v>70</v>
      </c>
      <c r="W201" s="656">
        <v>72220242</v>
      </c>
      <c r="X201" s="665" t="s">
        <v>1391</v>
      </c>
      <c r="Y201" s="660"/>
      <c r="Z201" s="679">
        <v>45100</v>
      </c>
      <c r="AA201" s="679">
        <v>45103</v>
      </c>
      <c r="AB201" s="667">
        <v>45103</v>
      </c>
      <c r="AC201" s="666">
        <v>45103</v>
      </c>
      <c r="AD201" s="658">
        <f t="shared" si="17"/>
        <v>0</v>
      </c>
      <c r="AE201" s="656">
        <v>0</v>
      </c>
      <c r="AF201" s="656">
        <v>0</v>
      </c>
      <c r="AG201" s="656">
        <v>0</v>
      </c>
      <c r="AH201" s="668" t="s">
        <v>80</v>
      </c>
      <c r="AI201" s="658">
        <f t="shared" ref="AI201:AI264" si="18">+IF(AH201="1800-01-01",0,AH201-AC201)</f>
        <v>0</v>
      </c>
      <c r="AJ201" s="656">
        <v>0</v>
      </c>
      <c r="AK201" s="748">
        <v>0</v>
      </c>
      <c r="AL201" s="667" t="s">
        <v>80</v>
      </c>
      <c r="AM201" s="657">
        <v>0</v>
      </c>
      <c r="AN201" s="667" t="s">
        <v>80</v>
      </c>
      <c r="AO201" s="667" t="s">
        <v>80</v>
      </c>
      <c r="AP201" s="661">
        <f t="shared" si="16"/>
        <v>0</v>
      </c>
      <c r="AQ201" s="661">
        <f>+L201+AF201-AK201</f>
        <v>10000000</v>
      </c>
      <c r="AR201" s="657" t="s">
        <v>115</v>
      </c>
      <c r="AS201" s="656">
        <v>0</v>
      </c>
      <c r="AT201" s="669" t="s">
        <v>80</v>
      </c>
      <c r="AU201" s="691">
        <v>0</v>
      </c>
      <c r="AV201" s="671">
        <f t="shared" si="14"/>
        <v>10000000</v>
      </c>
      <c r="AW201" s="672">
        <f t="shared" si="15"/>
        <v>0</v>
      </c>
      <c r="AX201" s="673"/>
      <c r="AY201" s="657" t="s">
        <v>253</v>
      </c>
      <c r="AZ201" s="677" t="s">
        <v>1419</v>
      </c>
      <c r="BA201" s="653" t="s">
        <v>71</v>
      </c>
      <c r="BB201" s="656" t="s">
        <v>117</v>
      </c>
    </row>
    <row r="202" spans="2:54" x14ac:dyDescent="0.25">
      <c r="B202" s="653">
        <v>2023</v>
      </c>
      <c r="C202" s="653">
        <v>891780111</v>
      </c>
      <c r="D202" s="654" t="s">
        <v>68</v>
      </c>
      <c r="E202" s="655" t="s">
        <v>991</v>
      </c>
      <c r="F202" s="656" t="s">
        <v>992</v>
      </c>
      <c r="G202" s="657">
        <v>0</v>
      </c>
      <c r="H202" s="656"/>
      <c r="I202" s="657" t="s">
        <v>78</v>
      </c>
      <c r="J202" s="653" t="s">
        <v>120</v>
      </c>
      <c r="K202" s="658" t="s">
        <v>1187</v>
      </c>
      <c r="L202" s="659">
        <v>100000000</v>
      </c>
      <c r="M202" s="653" t="s">
        <v>73</v>
      </c>
      <c r="N202" s="660" t="s">
        <v>116</v>
      </c>
      <c r="O202" s="658" t="s">
        <v>1300</v>
      </c>
      <c r="P202" s="661">
        <v>901502793</v>
      </c>
      <c r="Q202" s="656">
        <v>356</v>
      </c>
      <c r="R202" s="699">
        <v>44970</v>
      </c>
      <c r="S202" s="749">
        <v>100000000</v>
      </c>
      <c r="T202" s="699">
        <v>45103</v>
      </c>
      <c r="U202" s="760">
        <v>10000000</v>
      </c>
      <c r="V202" s="657" t="s">
        <v>70</v>
      </c>
      <c r="W202" s="656">
        <v>72220242</v>
      </c>
      <c r="X202" s="665" t="s">
        <v>1391</v>
      </c>
      <c r="Y202" s="660"/>
      <c r="Z202" s="679">
        <v>45100</v>
      </c>
      <c r="AA202" s="679">
        <v>45106</v>
      </c>
      <c r="AB202" s="667">
        <v>45106</v>
      </c>
      <c r="AC202" s="666">
        <v>45131</v>
      </c>
      <c r="AD202" s="658">
        <f t="shared" si="17"/>
        <v>25</v>
      </c>
      <c r="AE202" s="656">
        <v>0</v>
      </c>
      <c r="AF202" s="656">
        <v>0</v>
      </c>
      <c r="AG202" s="656">
        <v>0</v>
      </c>
      <c r="AH202" s="668" t="s">
        <v>80</v>
      </c>
      <c r="AI202" s="658">
        <f t="shared" si="18"/>
        <v>0</v>
      </c>
      <c r="AJ202" s="656">
        <v>0</v>
      </c>
      <c r="AK202" s="748">
        <v>0</v>
      </c>
      <c r="AL202" s="667" t="s">
        <v>80</v>
      </c>
      <c r="AM202" s="657">
        <v>0</v>
      </c>
      <c r="AN202" s="667" t="s">
        <v>80</v>
      </c>
      <c r="AO202" s="667" t="s">
        <v>80</v>
      </c>
      <c r="AP202" s="661">
        <f t="shared" si="16"/>
        <v>0</v>
      </c>
      <c r="AQ202" s="661">
        <f>+L202+AF202-AK202</f>
        <v>100000000</v>
      </c>
      <c r="AR202" s="657" t="s">
        <v>115</v>
      </c>
      <c r="AS202" s="656">
        <v>0</v>
      </c>
      <c r="AT202" s="669" t="s">
        <v>80</v>
      </c>
      <c r="AU202" s="691">
        <v>99999999</v>
      </c>
      <c r="AV202" s="671">
        <f t="shared" si="14"/>
        <v>1</v>
      </c>
      <c r="AW202" s="672">
        <f t="shared" si="15"/>
        <v>0.99999998999999995</v>
      </c>
      <c r="AX202" s="673"/>
      <c r="AY202" s="657" t="s">
        <v>253</v>
      </c>
      <c r="AZ202" s="677" t="s">
        <v>1420</v>
      </c>
      <c r="BA202" s="653" t="s">
        <v>71</v>
      </c>
      <c r="BB202" s="656" t="s">
        <v>117</v>
      </c>
    </row>
    <row r="203" spans="2:54" x14ac:dyDescent="0.25">
      <c r="B203" s="653">
        <v>2023</v>
      </c>
      <c r="C203" s="653">
        <v>891780111</v>
      </c>
      <c r="D203" s="654" t="s">
        <v>68</v>
      </c>
      <c r="E203" s="655" t="s">
        <v>993</v>
      </c>
      <c r="F203" s="656" t="s">
        <v>994</v>
      </c>
      <c r="G203" s="657">
        <v>0</v>
      </c>
      <c r="H203" s="656"/>
      <c r="I203" s="657" t="s">
        <v>78</v>
      </c>
      <c r="J203" s="653" t="s">
        <v>120</v>
      </c>
      <c r="K203" s="658" t="s">
        <v>1188</v>
      </c>
      <c r="L203" s="659">
        <v>30227052</v>
      </c>
      <c r="M203" s="653" t="s">
        <v>73</v>
      </c>
      <c r="N203" s="660" t="s">
        <v>116</v>
      </c>
      <c r="O203" s="658" t="s">
        <v>1301</v>
      </c>
      <c r="P203" s="661">
        <v>1045723246</v>
      </c>
      <c r="Q203" s="656">
        <v>1378</v>
      </c>
      <c r="R203" s="699">
        <v>45099</v>
      </c>
      <c r="S203" s="749">
        <v>182735507</v>
      </c>
      <c r="T203" s="699">
        <v>45106</v>
      </c>
      <c r="U203" s="760">
        <v>30227052</v>
      </c>
      <c r="V203" s="657" t="s">
        <v>70</v>
      </c>
      <c r="W203" s="656">
        <v>72220242</v>
      </c>
      <c r="X203" s="665" t="s">
        <v>1391</v>
      </c>
      <c r="Y203" s="660"/>
      <c r="Z203" s="679">
        <v>45106</v>
      </c>
      <c r="AA203" s="679">
        <v>45117</v>
      </c>
      <c r="AB203" s="667">
        <v>45117</v>
      </c>
      <c r="AC203" s="666">
        <v>45253</v>
      </c>
      <c r="AD203" s="658">
        <f t="shared" si="17"/>
        <v>136</v>
      </c>
      <c r="AE203" s="656">
        <v>0</v>
      </c>
      <c r="AF203" s="656">
        <v>0</v>
      </c>
      <c r="AG203" s="656">
        <v>0</v>
      </c>
      <c r="AH203" s="668" t="s">
        <v>80</v>
      </c>
      <c r="AI203" s="658">
        <f t="shared" si="18"/>
        <v>0</v>
      </c>
      <c r="AJ203" s="656">
        <v>0</v>
      </c>
      <c r="AK203" s="748">
        <v>0</v>
      </c>
      <c r="AL203" s="667" t="s">
        <v>80</v>
      </c>
      <c r="AM203" s="657">
        <v>0</v>
      </c>
      <c r="AN203" s="667" t="s">
        <v>80</v>
      </c>
      <c r="AO203" s="667" t="s">
        <v>80</v>
      </c>
      <c r="AP203" s="661">
        <f t="shared" si="16"/>
        <v>0</v>
      </c>
      <c r="AQ203" s="661">
        <f>+L203+AF203-AK203</f>
        <v>30227052</v>
      </c>
      <c r="AR203" s="657" t="s">
        <v>115</v>
      </c>
      <c r="AS203" s="656">
        <v>0</v>
      </c>
      <c r="AT203" s="669" t="s">
        <v>80</v>
      </c>
      <c r="AU203" s="691">
        <v>6045410</v>
      </c>
      <c r="AV203" s="671">
        <f t="shared" si="14"/>
        <v>24181642</v>
      </c>
      <c r="AW203" s="672">
        <f t="shared" si="15"/>
        <v>0.19999998676682065</v>
      </c>
      <c r="AX203" s="673"/>
      <c r="AY203" s="657" t="s">
        <v>72</v>
      </c>
      <c r="AZ203" s="677" t="s">
        <v>1421</v>
      </c>
      <c r="BA203" s="653" t="s">
        <v>71</v>
      </c>
      <c r="BB203" s="656" t="s">
        <v>71</v>
      </c>
    </row>
    <row r="204" spans="2:54" x14ac:dyDescent="0.25">
      <c r="B204" s="653">
        <v>2023</v>
      </c>
      <c r="C204" s="653">
        <v>891780111</v>
      </c>
      <c r="D204" s="654" t="s">
        <v>68</v>
      </c>
      <c r="E204" s="655" t="s">
        <v>995</v>
      </c>
      <c r="F204" s="656" t="s">
        <v>996</v>
      </c>
      <c r="G204" s="657">
        <v>0</v>
      </c>
      <c r="H204" s="656"/>
      <c r="I204" s="657" t="s">
        <v>78</v>
      </c>
      <c r="J204" s="653" t="s">
        <v>120</v>
      </c>
      <c r="K204" s="658" t="s">
        <v>1189</v>
      </c>
      <c r="L204" s="659">
        <v>6000000</v>
      </c>
      <c r="M204" s="653" t="s">
        <v>73</v>
      </c>
      <c r="N204" s="660" t="s">
        <v>116</v>
      </c>
      <c r="O204" s="658" t="s">
        <v>1302</v>
      </c>
      <c r="P204" s="661">
        <v>1082925230</v>
      </c>
      <c r="Q204" s="656">
        <v>1377</v>
      </c>
      <c r="R204" s="699">
        <v>45099</v>
      </c>
      <c r="S204" s="749">
        <v>48405273</v>
      </c>
      <c r="T204" s="699">
        <v>45114</v>
      </c>
      <c r="U204" s="760">
        <v>6000000</v>
      </c>
      <c r="V204" s="657" t="s">
        <v>70</v>
      </c>
      <c r="W204" s="656">
        <v>72220242</v>
      </c>
      <c r="X204" s="665" t="s">
        <v>1391</v>
      </c>
      <c r="Y204" s="660"/>
      <c r="Z204" s="679">
        <v>45113</v>
      </c>
      <c r="AA204" s="679">
        <v>45114</v>
      </c>
      <c r="AB204" s="667" t="s">
        <v>80</v>
      </c>
      <c r="AC204" s="666">
        <v>45199</v>
      </c>
      <c r="AD204" s="658">
        <f t="shared" si="17"/>
        <v>85</v>
      </c>
      <c r="AE204" s="656">
        <v>0</v>
      </c>
      <c r="AF204" s="656">
        <v>0</v>
      </c>
      <c r="AG204" s="656">
        <v>0</v>
      </c>
      <c r="AH204" s="668" t="s">
        <v>80</v>
      </c>
      <c r="AI204" s="658">
        <f t="shared" si="18"/>
        <v>0</v>
      </c>
      <c r="AJ204" s="656">
        <v>0</v>
      </c>
      <c r="AK204" s="748">
        <v>0</v>
      </c>
      <c r="AL204" s="667" t="s">
        <v>80</v>
      </c>
      <c r="AM204" s="657">
        <v>0</v>
      </c>
      <c r="AN204" s="667" t="s">
        <v>80</v>
      </c>
      <c r="AO204" s="667" t="s">
        <v>80</v>
      </c>
      <c r="AP204" s="661">
        <f t="shared" si="16"/>
        <v>0</v>
      </c>
      <c r="AQ204" s="661">
        <f>+L204+AF204-AK204</f>
        <v>6000000</v>
      </c>
      <c r="AR204" s="657" t="s">
        <v>115</v>
      </c>
      <c r="AS204" s="656">
        <v>0</v>
      </c>
      <c r="AT204" s="669" t="s">
        <v>80</v>
      </c>
      <c r="AU204" s="691">
        <f>2000000+2000000</f>
        <v>4000000</v>
      </c>
      <c r="AV204" s="671">
        <f t="shared" si="14"/>
        <v>2000000</v>
      </c>
      <c r="AW204" s="672">
        <f t="shared" si="15"/>
        <v>0.66666666666666663</v>
      </c>
      <c r="AX204" s="673"/>
      <c r="AY204" s="657" t="s">
        <v>253</v>
      </c>
      <c r="AZ204" s="677" t="s">
        <v>1422</v>
      </c>
      <c r="BA204" s="653" t="s">
        <v>71</v>
      </c>
      <c r="BB204" s="656" t="s">
        <v>71</v>
      </c>
    </row>
    <row r="205" spans="2:54" x14ac:dyDescent="0.25">
      <c r="B205" s="653">
        <v>2023</v>
      </c>
      <c r="C205" s="653">
        <v>891780111</v>
      </c>
      <c r="D205" s="654" t="s">
        <v>68</v>
      </c>
      <c r="E205" s="655" t="s">
        <v>997</v>
      </c>
      <c r="F205" s="656" t="s">
        <v>998</v>
      </c>
      <c r="G205" s="657">
        <v>0</v>
      </c>
      <c r="H205" s="656"/>
      <c r="I205" s="657" t="s">
        <v>78</v>
      </c>
      <c r="J205" s="653" t="s">
        <v>120</v>
      </c>
      <c r="K205" s="658" t="s">
        <v>1190</v>
      </c>
      <c r="L205" s="659">
        <v>7500000</v>
      </c>
      <c r="M205" s="653" t="s">
        <v>73</v>
      </c>
      <c r="N205" s="660" t="s">
        <v>116</v>
      </c>
      <c r="O205" s="658" t="s">
        <v>1282</v>
      </c>
      <c r="P205" s="661">
        <v>1052983008</v>
      </c>
      <c r="Q205" s="656">
        <v>1377</v>
      </c>
      <c r="R205" s="699">
        <v>45099</v>
      </c>
      <c r="S205" s="749">
        <v>48405273</v>
      </c>
      <c r="T205" s="699">
        <v>45114</v>
      </c>
      <c r="U205" s="760">
        <v>7500000</v>
      </c>
      <c r="V205" s="657" t="s">
        <v>70</v>
      </c>
      <c r="W205" s="656">
        <v>72220242</v>
      </c>
      <c r="X205" s="665" t="s">
        <v>1391</v>
      </c>
      <c r="Y205" s="660"/>
      <c r="Z205" s="679">
        <v>45113</v>
      </c>
      <c r="AA205" s="679">
        <v>45114</v>
      </c>
      <c r="AB205" s="667" t="s">
        <v>80</v>
      </c>
      <c r="AC205" s="666">
        <v>45169</v>
      </c>
      <c r="AD205" s="658">
        <f t="shared" si="17"/>
        <v>55</v>
      </c>
      <c r="AE205" s="656">
        <v>0</v>
      </c>
      <c r="AF205" s="656">
        <v>0</v>
      </c>
      <c r="AG205" s="656">
        <v>0</v>
      </c>
      <c r="AH205" s="668" t="s">
        <v>80</v>
      </c>
      <c r="AI205" s="658">
        <f t="shared" si="18"/>
        <v>0</v>
      </c>
      <c r="AJ205" s="656">
        <v>0</v>
      </c>
      <c r="AK205" s="748">
        <v>0</v>
      </c>
      <c r="AL205" s="667" t="s">
        <v>80</v>
      </c>
      <c r="AM205" s="657">
        <v>0</v>
      </c>
      <c r="AN205" s="667" t="s">
        <v>80</v>
      </c>
      <c r="AO205" s="667" t="s">
        <v>80</v>
      </c>
      <c r="AP205" s="661">
        <f t="shared" si="16"/>
        <v>0</v>
      </c>
      <c r="AQ205" s="661">
        <f>+L205+AF205-AK205</f>
        <v>7500000</v>
      </c>
      <c r="AR205" s="657" t="s">
        <v>115</v>
      </c>
      <c r="AS205" s="656">
        <v>0</v>
      </c>
      <c r="AT205" s="669" t="s">
        <v>80</v>
      </c>
      <c r="AU205" s="691">
        <f>3750000+3750000</f>
        <v>7500000</v>
      </c>
      <c r="AV205" s="671">
        <f t="shared" si="14"/>
        <v>0</v>
      </c>
      <c r="AW205" s="672">
        <f t="shared" si="15"/>
        <v>1</v>
      </c>
      <c r="AX205" s="673"/>
      <c r="AY205" s="657" t="s">
        <v>253</v>
      </c>
      <c r="AZ205" s="677" t="s">
        <v>1423</v>
      </c>
      <c r="BA205" s="653" t="s">
        <v>71</v>
      </c>
      <c r="BB205" s="656" t="s">
        <v>71</v>
      </c>
    </row>
    <row r="206" spans="2:54" x14ac:dyDescent="0.25">
      <c r="B206" s="653">
        <v>2023</v>
      </c>
      <c r="C206" s="653">
        <v>891780111</v>
      </c>
      <c r="D206" s="654" t="s">
        <v>68</v>
      </c>
      <c r="E206" s="655" t="s">
        <v>999</v>
      </c>
      <c r="F206" s="656" t="s">
        <v>1000</v>
      </c>
      <c r="G206" s="657">
        <v>0</v>
      </c>
      <c r="H206" s="656"/>
      <c r="I206" s="657" t="s">
        <v>78</v>
      </c>
      <c r="J206" s="653" t="s">
        <v>120</v>
      </c>
      <c r="K206" s="658" t="s">
        <v>1191</v>
      </c>
      <c r="L206" s="659">
        <v>30995447</v>
      </c>
      <c r="M206" s="653" t="s">
        <v>73</v>
      </c>
      <c r="N206" s="660" t="s">
        <v>116</v>
      </c>
      <c r="O206" s="658" t="s">
        <v>1303</v>
      </c>
      <c r="P206" s="661">
        <v>1083031411</v>
      </c>
      <c r="Q206" s="656">
        <v>1378</v>
      </c>
      <c r="R206" s="699">
        <v>45099</v>
      </c>
      <c r="S206" s="749">
        <v>182735507</v>
      </c>
      <c r="T206" s="699">
        <v>45114</v>
      </c>
      <c r="U206" s="760">
        <v>30995447</v>
      </c>
      <c r="V206" s="657" t="s">
        <v>70</v>
      </c>
      <c r="W206" s="656">
        <v>72220242</v>
      </c>
      <c r="X206" s="665" t="s">
        <v>1391</v>
      </c>
      <c r="Y206" s="660"/>
      <c r="Z206" s="679">
        <v>45113</v>
      </c>
      <c r="AA206" s="679">
        <v>45114</v>
      </c>
      <c r="AB206" s="667" t="s">
        <v>80</v>
      </c>
      <c r="AC206" s="666">
        <v>45253</v>
      </c>
      <c r="AD206" s="658">
        <f t="shared" si="17"/>
        <v>139</v>
      </c>
      <c r="AE206" s="656">
        <v>0</v>
      </c>
      <c r="AF206" s="656">
        <v>0</v>
      </c>
      <c r="AG206" s="656">
        <v>0</v>
      </c>
      <c r="AH206" s="668" t="s">
        <v>80</v>
      </c>
      <c r="AI206" s="658">
        <f t="shared" si="18"/>
        <v>0</v>
      </c>
      <c r="AJ206" s="656">
        <v>0</v>
      </c>
      <c r="AK206" s="748">
        <v>0</v>
      </c>
      <c r="AL206" s="667" t="s">
        <v>80</v>
      </c>
      <c r="AM206" s="657">
        <v>0</v>
      </c>
      <c r="AN206" s="667" t="s">
        <v>80</v>
      </c>
      <c r="AO206" s="667" t="s">
        <v>80</v>
      </c>
      <c r="AP206" s="661">
        <f t="shared" si="16"/>
        <v>0</v>
      </c>
      <c r="AQ206" s="661">
        <f>+L206+AF206-AK206</f>
        <v>30995447</v>
      </c>
      <c r="AR206" s="657" t="s">
        <v>115</v>
      </c>
      <c r="AS206" s="656">
        <v>0</v>
      </c>
      <c r="AT206" s="669" t="s">
        <v>80</v>
      </c>
      <c r="AU206" s="691">
        <v>0</v>
      </c>
      <c r="AV206" s="671">
        <f t="shared" si="14"/>
        <v>30995447</v>
      </c>
      <c r="AW206" s="672">
        <f t="shared" si="15"/>
        <v>0</v>
      </c>
      <c r="AX206" s="673"/>
      <c r="AY206" s="657" t="s">
        <v>72</v>
      </c>
      <c r="AZ206" s="677" t="s">
        <v>1424</v>
      </c>
      <c r="BA206" s="653" t="s">
        <v>71</v>
      </c>
      <c r="BB206" s="656" t="s">
        <v>71</v>
      </c>
    </row>
    <row r="207" spans="2:54" x14ac:dyDescent="0.25">
      <c r="B207" s="653">
        <v>2023</v>
      </c>
      <c r="C207" s="653">
        <v>891780111</v>
      </c>
      <c r="D207" s="654" t="s">
        <v>68</v>
      </c>
      <c r="E207" s="655" t="s">
        <v>1001</v>
      </c>
      <c r="F207" s="656" t="s">
        <v>1002</v>
      </c>
      <c r="G207" s="657">
        <v>0</v>
      </c>
      <c r="H207" s="656"/>
      <c r="I207" s="657" t="s">
        <v>78</v>
      </c>
      <c r="J207" s="653" t="s">
        <v>120</v>
      </c>
      <c r="K207" s="658" t="s">
        <v>1192</v>
      </c>
      <c r="L207" s="659">
        <v>18600000</v>
      </c>
      <c r="M207" s="653" t="s">
        <v>73</v>
      </c>
      <c r="N207" s="660" t="s">
        <v>116</v>
      </c>
      <c r="O207" s="658" t="s">
        <v>1304</v>
      </c>
      <c r="P207" s="661">
        <v>1140826238</v>
      </c>
      <c r="Q207" s="656">
        <v>1377</v>
      </c>
      <c r="R207" s="699">
        <v>45099</v>
      </c>
      <c r="S207" s="749">
        <v>48405273</v>
      </c>
      <c r="T207" s="699">
        <v>45114</v>
      </c>
      <c r="U207" s="760">
        <v>18600000</v>
      </c>
      <c r="V207" s="657" t="s">
        <v>70</v>
      </c>
      <c r="W207" s="656">
        <v>72220242</v>
      </c>
      <c r="X207" s="665" t="s">
        <v>1391</v>
      </c>
      <c r="Y207" s="660"/>
      <c r="Z207" s="679">
        <v>45114</v>
      </c>
      <c r="AA207" s="679">
        <v>45114</v>
      </c>
      <c r="AB207" s="667" t="s">
        <v>80</v>
      </c>
      <c r="AC207" s="666">
        <v>45253</v>
      </c>
      <c r="AD207" s="658">
        <f t="shared" si="17"/>
        <v>139</v>
      </c>
      <c r="AE207" s="656">
        <v>0</v>
      </c>
      <c r="AF207" s="656">
        <v>0</v>
      </c>
      <c r="AG207" s="656">
        <v>0</v>
      </c>
      <c r="AH207" s="668" t="s">
        <v>80</v>
      </c>
      <c r="AI207" s="658">
        <f t="shared" si="18"/>
        <v>0</v>
      </c>
      <c r="AJ207" s="656">
        <v>0</v>
      </c>
      <c r="AK207" s="748">
        <v>0</v>
      </c>
      <c r="AL207" s="667" t="s">
        <v>80</v>
      </c>
      <c r="AM207" s="657">
        <v>0</v>
      </c>
      <c r="AN207" s="667" t="s">
        <v>80</v>
      </c>
      <c r="AO207" s="667" t="s">
        <v>80</v>
      </c>
      <c r="AP207" s="661">
        <f t="shared" si="16"/>
        <v>0</v>
      </c>
      <c r="AQ207" s="661">
        <f>+L207+AF207-AK207</f>
        <v>18600000</v>
      </c>
      <c r="AR207" s="657" t="s">
        <v>115</v>
      </c>
      <c r="AS207" s="656">
        <v>0</v>
      </c>
      <c r="AT207" s="669" t="s">
        <v>80</v>
      </c>
      <c r="AU207" s="691">
        <v>0</v>
      </c>
      <c r="AV207" s="671">
        <f t="shared" si="14"/>
        <v>18600000</v>
      </c>
      <c r="AW207" s="672">
        <f t="shared" si="15"/>
        <v>0</v>
      </c>
      <c r="AX207" s="673"/>
      <c r="AY207" s="657" t="s">
        <v>72</v>
      </c>
      <c r="AZ207" s="677" t="s">
        <v>1425</v>
      </c>
      <c r="BA207" s="653" t="s">
        <v>71</v>
      </c>
      <c r="BB207" s="656" t="s">
        <v>71</v>
      </c>
    </row>
    <row r="208" spans="2:54" s="168" customFormat="1" ht="38.25" x14ac:dyDescent="0.25">
      <c r="B208" s="653">
        <v>2023</v>
      </c>
      <c r="C208" s="653">
        <v>891780111</v>
      </c>
      <c r="D208" s="654" t="s">
        <v>68</v>
      </c>
      <c r="E208" s="682" t="s">
        <v>1003</v>
      </c>
      <c r="F208" s="654" t="s">
        <v>1004</v>
      </c>
      <c r="G208" s="653">
        <v>0</v>
      </c>
      <c r="H208" s="654"/>
      <c r="I208" s="653" t="s">
        <v>78</v>
      </c>
      <c r="J208" s="653" t="s">
        <v>120</v>
      </c>
      <c r="K208" s="692" t="s">
        <v>1193</v>
      </c>
      <c r="L208" s="746">
        <v>117908000</v>
      </c>
      <c r="M208" s="653" t="s">
        <v>73</v>
      </c>
      <c r="N208" s="665" t="s">
        <v>116</v>
      </c>
      <c r="O208" s="692" t="s">
        <v>1290</v>
      </c>
      <c r="P208" s="683">
        <v>900687982</v>
      </c>
      <c r="Q208" s="751" t="s">
        <v>18015</v>
      </c>
      <c r="R208" s="754" t="s">
        <v>1381</v>
      </c>
      <c r="S208" s="747" t="s">
        <v>1382</v>
      </c>
      <c r="T208" s="699">
        <v>45114</v>
      </c>
      <c r="U208" s="691">
        <v>117908000</v>
      </c>
      <c r="V208" s="653" t="s">
        <v>70</v>
      </c>
      <c r="W208" s="654">
        <v>72220242</v>
      </c>
      <c r="X208" s="665" t="s">
        <v>1391</v>
      </c>
      <c r="Y208" s="665"/>
      <c r="Z208" s="684">
        <v>45114</v>
      </c>
      <c r="AA208" s="684">
        <v>45131</v>
      </c>
      <c r="AB208" s="667">
        <v>45119</v>
      </c>
      <c r="AC208" s="685">
        <v>45244</v>
      </c>
      <c r="AD208" s="692">
        <f t="shared" si="17"/>
        <v>125</v>
      </c>
      <c r="AE208" s="654">
        <v>0</v>
      </c>
      <c r="AF208" s="654">
        <v>0</v>
      </c>
      <c r="AG208" s="654">
        <v>1</v>
      </c>
      <c r="AH208" s="668" t="s">
        <v>80</v>
      </c>
      <c r="AI208" s="692">
        <f t="shared" si="18"/>
        <v>0</v>
      </c>
      <c r="AJ208" s="654">
        <v>0</v>
      </c>
      <c r="AK208" s="694">
        <v>0</v>
      </c>
      <c r="AL208" s="667" t="s">
        <v>80</v>
      </c>
      <c r="AM208" s="653">
        <v>0</v>
      </c>
      <c r="AN208" s="667" t="s">
        <v>80</v>
      </c>
      <c r="AO208" s="667" t="s">
        <v>80</v>
      </c>
      <c r="AP208" s="683">
        <f t="shared" si="16"/>
        <v>0</v>
      </c>
      <c r="AQ208" s="683">
        <f>+L208+AF208-AK208</f>
        <v>117908000</v>
      </c>
      <c r="AR208" s="653" t="s">
        <v>70</v>
      </c>
      <c r="AS208" s="654">
        <v>35372400</v>
      </c>
      <c r="AT208" s="693">
        <v>45131</v>
      </c>
      <c r="AU208" s="691">
        <v>94321609</v>
      </c>
      <c r="AV208" s="671">
        <f t="shared" si="14"/>
        <v>23586391</v>
      </c>
      <c r="AW208" s="672">
        <f t="shared" si="15"/>
        <v>0.79995936662482614</v>
      </c>
      <c r="AX208" s="673"/>
      <c r="AY208" s="653" t="s">
        <v>72</v>
      </c>
      <c r="AZ208" s="750" t="s">
        <v>1426</v>
      </c>
      <c r="BA208" s="653" t="s">
        <v>71</v>
      </c>
      <c r="BB208" s="654" t="s">
        <v>117</v>
      </c>
    </row>
    <row r="209" spans="2:54" s="168" customFormat="1" ht="25.5" x14ac:dyDescent="0.25">
      <c r="B209" s="653">
        <v>2023</v>
      </c>
      <c r="C209" s="653">
        <v>891780111</v>
      </c>
      <c r="D209" s="654" t="s">
        <v>68</v>
      </c>
      <c r="E209" s="682" t="s">
        <v>1005</v>
      </c>
      <c r="F209" s="654" t="s">
        <v>1006</v>
      </c>
      <c r="G209" s="653">
        <v>0</v>
      </c>
      <c r="H209" s="654"/>
      <c r="I209" s="653" t="s">
        <v>78</v>
      </c>
      <c r="J209" s="653" t="s">
        <v>120</v>
      </c>
      <c r="K209" s="692" t="s">
        <v>1194</v>
      </c>
      <c r="L209" s="746">
        <v>222153665</v>
      </c>
      <c r="M209" s="653" t="s">
        <v>73</v>
      </c>
      <c r="N209" s="665" t="s">
        <v>116</v>
      </c>
      <c r="O209" s="692" t="s">
        <v>1305</v>
      </c>
      <c r="P209" s="683">
        <v>901468650</v>
      </c>
      <c r="Q209" s="751" t="s">
        <v>18016</v>
      </c>
      <c r="R209" s="754" t="s">
        <v>18017</v>
      </c>
      <c r="S209" s="747" t="s">
        <v>1383</v>
      </c>
      <c r="T209" s="699">
        <v>45114</v>
      </c>
      <c r="U209" s="691">
        <v>222153665</v>
      </c>
      <c r="V209" s="653" t="s">
        <v>70</v>
      </c>
      <c r="W209" s="654">
        <v>72220242</v>
      </c>
      <c r="X209" s="665" t="s">
        <v>1391</v>
      </c>
      <c r="Y209" s="665"/>
      <c r="Z209" s="684">
        <v>45114</v>
      </c>
      <c r="AA209" s="684">
        <v>45125</v>
      </c>
      <c r="AB209" s="667">
        <v>45119</v>
      </c>
      <c r="AC209" s="685">
        <v>45199</v>
      </c>
      <c r="AD209" s="692">
        <f t="shared" si="17"/>
        <v>80</v>
      </c>
      <c r="AE209" s="654">
        <v>0</v>
      </c>
      <c r="AF209" s="654">
        <v>0</v>
      </c>
      <c r="AG209" s="654">
        <v>0</v>
      </c>
      <c r="AH209" s="668" t="s">
        <v>80</v>
      </c>
      <c r="AI209" s="692">
        <f t="shared" si="18"/>
        <v>0</v>
      </c>
      <c r="AJ209" s="654">
        <v>0</v>
      </c>
      <c r="AK209" s="694">
        <v>0</v>
      </c>
      <c r="AL209" s="667" t="s">
        <v>80</v>
      </c>
      <c r="AM209" s="653">
        <v>0</v>
      </c>
      <c r="AN209" s="667" t="s">
        <v>80</v>
      </c>
      <c r="AO209" s="667" t="s">
        <v>80</v>
      </c>
      <c r="AP209" s="683">
        <f t="shared" si="16"/>
        <v>0</v>
      </c>
      <c r="AQ209" s="683">
        <f>+L209+AF209-AK209</f>
        <v>222153665</v>
      </c>
      <c r="AR209" s="653" t="s">
        <v>70</v>
      </c>
      <c r="AS209" s="654">
        <v>66646099.5</v>
      </c>
      <c r="AT209" s="693">
        <v>45125</v>
      </c>
      <c r="AU209" s="691">
        <v>0</v>
      </c>
      <c r="AV209" s="671">
        <f t="shared" si="14"/>
        <v>222153665</v>
      </c>
      <c r="AW209" s="672">
        <f t="shared" si="15"/>
        <v>0</v>
      </c>
      <c r="AX209" s="673"/>
      <c r="AY209" s="653" t="s">
        <v>253</v>
      </c>
      <c r="AZ209" s="750" t="s">
        <v>1427</v>
      </c>
      <c r="BA209" s="653" t="s">
        <v>71</v>
      </c>
      <c r="BB209" s="654" t="s">
        <v>117</v>
      </c>
    </row>
    <row r="210" spans="2:54" x14ac:dyDescent="0.25">
      <c r="B210" s="653">
        <v>2023</v>
      </c>
      <c r="C210" s="653">
        <v>891780111</v>
      </c>
      <c r="D210" s="654" t="s">
        <v>68</v>
      </c>
      <c r="E210" s="655" t="s">
        <v>1007</v>
      </c>
      <c r="F210" s="656" t="s">
        <v>1008</v>
      </c>
      <c r="G210" s="657">
        <v>0</v>
      </c>
      <c r="H210" s="656"/>
      <c r="I210" s="657" t="s">
        <v>78</v>
      </c>
      <c r="J210" s="653" t="s">
        <v>120</v>
      </c>
      <c r="K210" s="658" t="s">
        <v>1195</v>
      </c>
      <c r="L210" s="659">
        <v>5000000</v>
      </c>
      <c r="M210" s="653" t="s">
        <v>73</v>
      </c>
      <c r="N210" s="660" t="s">
        <v>116</v>
      </c>
      <c r="O210" s="658" t="s">
        <v>1306</v>
      </c>
      <c r="P210" s="661">
        <v>7601510</v>
      </c>
      <c r="Q210" s="656">
        <v>1332</v>
      </c>
      <c r="R210" s="699">
        <v>45090</v>
      </c>
      <c r="S210" s="749">
        <v>25000000</v>
      </c>
      <c r="T210" s="699">
        <v>45126</v>
      </c>
      <c r="U210" s="760">
        <v>5000000</v>
      </c>
      <c r="V210" s="657" t="s">
        <v>70</v>
      </c>
      <c r="W210" s="656">
        <v>72220242</v>
      </c>
      <c r="X210" s="665" t="s">
        <v>1391</v>
      </c>
      <c r="Y210" s="660"/>
      <c r="Z210" s="679">
        <v>45125</v>
      </c>
      <c r="AA210" s="679">
        <v>45126</v>
      </c>
      <c r="AB210" s="667" t="s">
        <v>80</v>
      </c>
      <c r="AC210" s="666">
        <v>45188</v>
      </c>
      <c r="AD210" s="658">
        <f t="shared" si="17"/>
        <v>62</v>
      </c>
      <c r="AE210" s="656">
        <v>0</v>
      </c>
      <c r="AF210" s="656">
        <v>0</v>
      </c>
      <c r="AG210" s="656">
        <v>0</v>
      </c>
      <c r="AH210" s="668" t="s">
        <v>80</v>
      </c>
      <c r="AI210" s="658">
        <f t="shared" si="18"/>
        <v>0</v>
      </c>
      <c r="AJ210" s="656">
        <v>0</v>
      </c>
      <c r="AK210" s="748">
        <v>0</v>
      </c>
      <c r="AL210" s="667" t="s">
        <v>80</v>
      </c>
      <c r="AM210" s="657">
        <v>0</v>
      </c>
      <c r="AN210" s="667" t="s">
        <v>80</v>
      </c>
      <c r="AO210" s="667" t="s">
        <v>80</v>
      </c>
      <c r="AP210" s="661">
        <f t="shared" si="16"/>
        <v>0</v>
      </c>
      <c r="AQ210" s="661">
        <f>+L210+AF210-AK210</f>
        <v>5000000</v>
      </c>
      <c r="AR210" s="657" t="s">
        <v>115</v>
      </c>
      <c r="AS210" s="656">
        <v>0</v>
      </c>
      <c r="AT210" s="669" t="s">
        <v>80</v>
      </c>
      <c r="AU210" s="691">
        <v>0</v>
      </c>
      <c r="AV210" s="671">
        <f t="shared" si="14"/>
        <v>5000000</v>
      </c>
      <c r="AW210" s="672">
        <f t="shared" si="15"/>
        <v>0</v>
      </c>
      <c r="AX210" s="673"/>
      <c r="AY210" s="657" t="s">
        <v>253</v>
      </c>
      <c r="AZ210" s="677" t="s">
        <v>1428</v>
      </c>
      <c r="BA210" s="653" t="s">
        <v>71</v>
      </c>
      <c r="BB210" s="656" t="s">
        <v>71</v>
      </c>
    </row>
    <row r="211" spans="2:54" x14ac:dyDescent="0.25">
      <c r="B211" s="653">
        <v>2023</v>
      </c>
      <c r="C211" s="653">
        <v>891780111</v>
      </c>
      <c r="D211" s="654" t="s">
        <v>68</v>
      </c>
      <c r="E211" s="655" t="s">
        <v>1009</v>
      </c>
      <c r="F211" s="656" t="s">
        <v>1010</v>
      </c>
      <c r="G211" s="657">
        <v>0</v>
      </c>
      <c r="H211" s="656"/>
      <c r="I211" s="657" t="s">
        <v>78</v>
      </c>
      <c r="J211" s="653" t="s">
        <v>120</v>
      </c>
      <c r="K211" s="658" t="s">
        <v>1196</v>
      </c>
      <c r="L211" s="659">
        <v>2500000</v>
      </c>
      <c r="M211" s="653" t="s">
        <v>73</v>
      </c>
      <c r="N211" s="660" t="s">
        <v>116</v>
      </c>
      <c r="O211" s="658" t="s">
        <v>1288</v>
      </c>
      <c r="P211" s="661">
        <v>1083558878</v>
      </c>
      <c r="Q211" s="656">
        <v>1332</v>
      </c>
      <c r="R211" s="699">
        <v>45090</v>
      </c>
      <c r="S211" s="749">
        <v>25000000</v>
      </c>
      <c r="T211" s="699">
        <v>45126</v>
      </c>
      <c r="U211" s="760">
        <v>2500000</v>
      </c>
      <c r="V211" s="657" t="s">
        <v>70</v>
      </c>
      <c r="W211" s="656">
        <v>72220242</v>
      </c>
      <c r="X211" s="665" t="s">
        <v>1391</v>
      </c>
      <c r="Y211" s="660"/>
      <c r="Z211" s="679">
        <v>45125</v>
      </c>
      <c r="AA211" s="679">
        <v>45126</v>
      </c>
      <c r="AB211" s="667" t="s">
        <v>80</v>
      </c>
      <c r="AC211" s="666">
        <v>45138</v>
      </c>
      <c r="AD211" s="658">
        <f t="shared" si="17"/>
        <v>12</v>
      </c>
      <c r="AE211" s="656">
        <v>0</v>
      </c>
      <c r="AF211" s="656">
        <v>0</v>
      </c>
      <c r="AG211" s="656">
        <v>0</v>
      </c>
      <c r="AH211" s="668" t="s">
        <v>80</v>
      </c>
      <c r="AI211" s="658">
        <f t="shared" si="18"/>
        <v>0</v>
      </c>
      <c r="AJ211" s="656">
        <v>0</v>
      </c>
      <c r="AK211" s="748">
        <v>0</v>
      </c>
      <c r="AL211" s="667" t="s">
        <v>80</v>
      </c>
      <c r="AM211" s="657">
        <v>0</v>
      </c>
      <c r="AN211" s="667" t="s">
        <v>80</v>
      </c>
      <c r="AO211" s="667" t="s">
        <v>80</v>
      </c>
      <c r="AP211" s="661">
        <f t="shared" si="16"/>
        <v>0</v>
      </c>
      <c r="AQ211" s="661">
        <f>+L211+AF211-AK211</f>
        <v>2500000</v>
      </c>
      <c r="AR211" s="657" t="s">
        <v>115</v>
      </c>
      <c r="AS211" s="656">
        <v>0</v>
      </c>
      <c r="AT211" s="669" t="s">
        <v>80</v>
      </c>
      <c r="AU211" s="691">
        <v>0</v>
      </c>
      <c r="AV211" s="671">
        <f t="shared" si="14"/>
        <v>2500000</v>
      </c>
      <c r="AW211" s="672">
        <f t="shared" si="15"/>
        <v>0</v>
      </c>
      <c r="AX211" s="673"/>
      <c r="AY211" s="657" t="s">
        <v>253</v>
      </c>
      <c r="AZ211" s="677" t="s">
        <v>1429</v>
      </c>
      <c r="BA211" s="653" t="s">
        <v>71</v>
      </c>
      <c r="BB211" s="656" t="s">
        <v>71</v>
      </c>
    </row>
    <row r="212" spans="2:54" x14ac:dyDescent="0.25">
      <c r="B212" s="653">
        <v>2023</v>
      </c>
      <c r="C212" s="653">
        <v>891780111</v>
      </c>
      <c r="D212" s="654" t="s">
        <v>68</v>
      </c>
      <c r="E212" s="655" t="s">
        <v>1011</v>
      </c>
      <c r="F212" s="656" t="s">
        <v>1012</v>
      </c>
      <c r="G212" s="657">
        <v>0</v>
      </c>
      <c r="H212" s="656"/>
      <c r="I212" s="657" t="s">
        <v>78</v>
      </c>
      <c r="J212" s="653" t="s">
        <v>120</v>
      </c>
      <c r="K212" s="658" t="s">
        <v>1197</v>
      </c>
      <c r="L212" s="659">
        <v>248996800</v>
      </c>
      <c r="M212" s="653" t="s">
        <v>73</v>
      </c>
      <c r="N212" s="660" t="s">
        <v>116</v>
      </c>
      <c r="O212" s="658" t="s">
        <v>1307</v>
      </c>
      <c r="P212" s="661" t="s">
        <v>1308</v>
      </c>
      <c r="Q212" s="656">
        <v>1380</v>
      </c>
      <c r="R212" s="699">
        <v>45099</v>
      </c>
      <c r="S212" s="749">
        <v>156037500</v>
      </c>
      <c r="T212" s="699">
        <v>45131</v>
      </c>
      <c r="U212" s="760">
        <v>248996800</v>
      </c>
      <c r="V212" s="657" t="s">
        <v>70</v>
      </c>
      <c r="W212" s="656">
        <v>72220242</v>
      </c>
      <c r="X212" s="665" t="s">
        <v>1391</v>
      </c>
      <c r="Y212" s="660"/>
      <c r="Z212" s="679">
        <v>45131</v>
      </c>
      <c r="AA212" s="679">
        <v>45142</v>
      </c>
      <c r="AB212" s="667">
        <v>45133</v>
      </c>
      <c r="AC212" s="666">
        <v>45244</v>
      </c>
      <c r="AD212" s="658">
        <f t="shared" si="17"/>
        <v>111</v>
      </c>
      <c r="AE212" s="656">
        <v>0</v>
      </c>
      <c r="AF212" s="656">
        <v>0</v>
      </c>
      <c r="AG212" s="656">
        <v>1</v>
      </c>
      <c r="AH212" s="668" t="s">
        <v>80</v>
      </c>
      <c r="AI212" s="658">
        <f t="shared" si="18"/>
        <v>0</v>
      </c>
      <c r="AJ212" s="656">
        <v>0</v>
      </c>
      <c r="AK212" s="748">
        <v>0</v>
      </c>
      <c r="AL212" s="667" t="s">
        <v>80</v>
      </c>
      <c r="AM212" s="657">
        <v>0</v>
      </c>
      <c r="AN212" s="667" t="s">
        <v>80</v>
      </c>
      <c r="AO212" s="667" t="s">
        <v>80</v>
      </c>
      <c r="AP212" s="661">
        <f t="shared" si="16"/>
        <v>0</v>
      </c>
      <c r="AQ212" s="661">
        <f>+L212+AF212-AK212</f>
        <v>248996800</v>
      </c>
      <c r="AR212" s="657" t="s">
        <v>70</v>
      </c>
      <c r="AS212" s="656">
        <v>99598720</v>
      </c>
      <c r="AT212" s="693">
        <v>45142</v>
      </c>
      <c r="AU212" s="691">
        <v>0</v>
      </c>
      <c r="AV212" s="671">
        <f t="shared" si="14"/>
        <v>248996800</v>
      </c>
      <c r="AW212" s="672">
        <f t="shared" si="15"/>
        <v>0</v>
      </c>
      <c r="AX212" s="673"/>
      <c r="AY212" s="657" t="s">
        <v>72</v>
      </c>
      <c r="AZ212" s="677" t="s">
        <v>1430</v>
      </c>
      <c r="BA212" s="653" t="s">
        <v>71</v>
      </c>
      <c r="BB212" s="656" t="s">
        <v>117</v>
      </c>
    </row>
    <row r="213" spans="2:54" x14ac:dyDescent="0.25">
      <c r="B213" s="653">
        <v>2023</v>
      </c>
      <c r="C213" s="653">
        <v>891780111</v>
      </c>
      <c r="D213" s="654" t="s">
        <v>68</v>
      </c>
      <c r="E213" s="655" t="s">
        <v>1013</v>
      </c>
      <c r="F213" s="656" t="s">
        <v>1014</v>
      </c>
      <c r="G213" s="657">
        <v>0</v>
      </c>
      <c r="H213" s="656"/>
      <c r="I213" s="657" t="s">
        <v>78</v>
      </c>
      <c r="J213" s="653" t="s">
        <v>120</v>
      </c>
      <c r="K213" s="658" t="s">
        <v>1198</v>
      </c>
      <c r="L213" s="659">
        <v>6000000</v>
      </c>
      <c r="M213" s="653" t="s">
        <v>73</v>
      </c>
      <c r="N213" s="660" t="s">
        <v>116</v>
      </c>
      <c r="O213" s="658" t="s">
        <v>1309</v>
      </c>
      <c r="P213" s="661">
        <v>1007820328</v>
      </c>
      <c r="Q213" s="656">
        <v>1332</v>
      </c>
      <c r="R213" s="699">
        <v>45090</v>
      </c>
      <c r="S213" s="749">
        <v>25000000</v>
      </c>
      <c r="T213" s="699">
        <v>45132</v>
      </c>
      <c r="U213" s="760">
        <v>6000000</v>
      </c>
      <c r="V213" s="657" t="s">
        <v>70</v>
      </c>
      <c r="W213" s="656">
        <v>72220242</v>
      </c>
      <c r="X213" s="665" t="s">
        <v>1391</v>
      </c>
      <c r="Y213" s="660"/>
      <c r="Z213" s="679">
        <v>45132</v>
      </c>
      <c r="AA213" s="679">
        <v>45132</v>
      </c>
      <c r="AB213" s="667">
        <v>45134</v>
      </c>
      <c r="AC213" s="666">
        <v>45224</v>
      </c>
      <c r="AD213" s="658">
        <f t="shared" si="17"/>
        <v>90</v>
      </c>
      <c r="AE213" s="656">
        <v>0</v>
      </c>
      <c r="AF213" s="656">
        <v>0</v>
      </c>
      <c r="AG213" s="656">
        <v>0</v>
      </c>
      <c r="AH213" s="668" t="s">
        <v>80</v>
      </c>
      <c r="AI213" s="658">
        <f t="shared" si="18"/>
        <v>0</v>
      </c>
      <c r="AJ213" s="656">
        <v>0</v>
      </c>
      <c r="AK213" s="748">
        <v>0</v>
      </c>
      <c r="AL213" s="667" t="s">
        <v>80</v>
      </c>
      <c r="AM213" s="657">
        <v>0</v>
      </c>
      <c r="AN213" s="667" t="s">
        <v>80</v>
      </c>
      <c r="AO213" s="667" t="s">
        <v>80</v>
      </c>
      <c r="AP213" s="661">
        <f t="shared" si="16"/>
        <v>0</v>
      </c>
      <c r="AQ213" s="661">
        <f>+L213+AF213-AK213</f>
        <v>6000000</v>
      </c>
      <c r="AR213" s="657" t="s">
        <v>115</v>
      </c>
      <c r="AS213" s="656">
        <v>0</v>
      </c>
      <c r="AT213" s="669" t="s">
        <v>80</v>
      </c>
      <c r="AU213" s="691">
        <v>0</v>
      </c>
      <c r="AV213" s="671">
        <f t="shared" si="14"/>
        <v>6000000</v>
      </c>
      <c r="AW213" s="672">
        <f t="shared" si="15"/>
        <v>0</v>
      </c>
      <c r="AX213" s="673"/>
      <c r="AY213" s="657" t="s">
        <v>72</v>
      </c>
      <c r="AZ213" s="677" t="s">
        <v>1431</v>
      </c>
      <c r="BA213" s="653" t="s">
        <v>71</v>
      </c>
      <c r="BB213" s="656" t="s">
        <v>71</v>
      </c>
    </row>
    <row r="214" spans="2:54" x14ac:dyDescent="0.25">
      <c r="B214" s="653">
        <v>2023</v>
      </c>
      <c r="C214" s="653">
        <v>891780111</v>
      </c>
      <c r="D214" s="654" t="s">
        <v>68</v>
      </c>
      <c r="E214" s="655" t="s">
        <v>1015</v>
      </c>
      <c r="F214" s="656" t="s">
        <v>1016</v>
      </c>
      <c r="G214" s="657">
        <v>0</v>
      </c>
      <c r="H214" s="656"/>
      <c r="I214" s="657" t="s">
        <v>78</v>
      </c>
      <c r="J214" s="653" t="s">
        <v>120</v>
      </c>
      <c r="K214" s="658" t="s">
        <v>1199</v>
      </c>
      <c r="L214" s="659">
        <v>4000000</v>
      </c>
      <c r="M214" s="653" t="s">
        <v>73</v>
      </c>
      <c r="N214" s="660" t="s">
        <v>116</v>
      </c>
      <c r="O214" s="658" t="s">
        <v>1310</v>
      </c>
      <c r="P214" s="661">
        <v>1083041508</v>
      </c>
      <c r="Q214" s="656">
        <v>1332</v>
      </c>
      <c r="R214" s="699">
        <v>45090</v>
      </c>
      <c r="S214" s="749">
        <v>25000000</v>
      </c>
      <c r="T214" s="699">
        <v>45132</v>
      </c>
      <c r="U214" s="760">
        <v>4000000</v>
      </c>
      <c r="V214" s="657" t="s">
        <v>70</v>
      </c>
      <c r="W214" s="656">
        <v>72220242</v>
      </c>
      <c r="X214" s="665" t="s">
        <v>1391</v>
      </c>
      <c r="Y214" s="660"/>
      <c r="Z214" s="679">
        <v>45132</v>
      </c>
      <c r="AA214" s="679">
        <v>45132</v>
      </c>
      <c r="AB214" s="667" t="s">
        <v>80</v>
      </c>
      <c r="AC214" s="666">
        <v>45194</v>
      </c>
      <c r="AD214" s="658">
        <f t="shared" si="17"/>
        <v>62</v>
      </c>
      <c r="AE214" s="656">
        <v>0</v>
      </c>
      <c r="AF214" s="656">
        <v>0</v>
      </c>
      <c r="AG214" s="656">
        <v>0</v>
      </c>
      <c r="AH214" s="668" t="s">
        <v>80</v>
      </c>
      <c r="AI214" s="658">
        <f t="shared" si="18"/>
        <v>0</v>
      </c>
      <c r="AJ214" s="656">
        <v>0</v>
      </c>
      <c r="AK214" s="748">
        <v>0</v>
      </c>
      <c r="AL214" s="667" t="s">
        <v>80</v>
      </c>
      <c r="AM214" s="657">
        <v>0</v>
      </c>
      <c r="AN214" s="667" t="s">
        <v>80</v>
      </c>
      <c r="AO214" s="667" t="s">
        <v>80</v>
      </c>
      <c r="AP214" s="661">
        <f t="shared" si="16"/>
        <v>0</v>
      </c>
      <c r="AQ214" s="661">
        <f>+L214+AF214-AK214</f>
        <v>4000000</v>
      </c>
      <c r="AR214" s="657" t="s">
        <v>115</v>
      </c>
      <c r="AS214" s="656">
        <v>0</v>
      </c>
      <c r="AT214" s="669" t="s">
        <v>80</v>
      </c>
      <c r="AU214" s="691">
        <v>0</v>
      </c>
      <c r="AV214" s="671">
        <f t="shared" si="14"/>
        <v>4000000</v>
      </c>
      <c r="AW214" s="672">
        <f t="shared" si="15"/>
        <v>0</v>
      </c>
      <c r="AX214" s="673"/>
      <c r="AY214" s="657" t="s">
        <v>253</v>
      </c>
      <c r="AZ214" s="677" t="s">
        <v>1432</v>
      </c>
      <c r="BA214" s="653" t="s">
        <v>71</v>
      </c>
      <c r="BB214" s="656" t="s">
        <v>71</v>
      </c>
    </row>
    <row r="215" spans="2:54" x14ac:dyDescent="0.25">
      <c r="B215" s="653">
        <v>2023</v>
      </c>
      <c r="C215" s="653">
        <v>891780111</v>
      </c>
      <c r="D215" s="654" t="s">
        <v>68</v>
      </c>
      <c r="E215" s="655" t="s">
        <v>1017</v>
      </c>
      <c r="F215" s="656" t="s">
        <v>1018</v>
      </c>
      <c r="G215" s="657">
        <v>0</v>
      </c>
      <c r="H215" s="656"/>
      <c r="I215" s="657" t="s">
        <v>78</v>
      </c>
      <c r="J215" s="653" t="s">
        <v>120</v>
      </c>
      <c r="K215" s="658" t="s">
        <v>1200</v>
      </c>
      <c r="L215" s="659">
        <v>4000000</v>
      </c>
      <c r="M215" s="653" t="s">
        <v>73</v>
      </c>
      <c r="N215" s="660" t="s">
        <v>116</v>
      </c>
      <c r="O215" s="658" t="s">
        <v>1311</v>
      </c>
      <c r="P215" s="661">
        <v>1007272102</v>
      </c>
      <c r="Q215" s="656">
        <v>1332</v>
      </c>
      <c r="R215" s="699">
        <v>45090</v>
      </c>
      <c r="S215" s="749">
        <v>25000000</v>
      </c>
      <c r="T215" s="699">
        <v>45132</v>
      </c>
      <c r="U215" s="760">
        <v>4000000</v>
      </c>
      <c r="V215" s="657" t="s">
        <v>70</v>
      </c>
      <c r="W215" s="656">
        <v>72220242</v>
      </c>
      <c r="X215" s="665" t="s">
        <v>1391</v>
      </c>
      <c r="Y215" s="660"/>
      <c r="Z215" s="679">
        <v>45132</v>
      </c>
      <c r="AA215" s="679">
        <v>45132</v>
      </c>
      <c r="AB215" s="667" t="s">
        <v>80</v>
      </c>
      <c r="AC215" s="666">
        <v>45194</v>
      </c>
      <c r="AD215" s="658">
        <f t="shared" si="17"/>
        <v>62</v>
      </c>
      <c r="AE215" s="656">
        <v>0</v>
      </c>
      <c r="AF215" s="656">
        <v>0</v>
      </c>
      <c r="AG215" s="656">
        <v>0</v>
      </c>
      <c r="AH215" s="668" t="s">
        <v>80</v>
      </c>
      <c r="AI215" s="658">
        <f t="shared" si="18"/>
        <v>0</v>
      </c>
      <c r="AJ215" s="656">
        <v>0</v>
      </c>
      <c r="AK215" s="748">
        <v>0</v>
      </c>
      <c r="AL215" s="667" t="s">
        <v>80</v>
      </c>
      <c r="AM215" s="657">
        <v>0</v>
      </c>
      <c r="AN215" s="667" t="s">
        <v>80</v>
      </c>
      <c r="AO215" s="667" t="s">
        <v>80</v>
      </c>
      <c r="AP215" s="661">
        <f t="shared" si="16"/>
        <v>0</v>
      </c>
      <c r="AQ215" s="661">
        <f>+L215+AF215-AK215</f>
        <v>4000000</v>
      </c>
      <c r="AR215" s="657" t="s">
        <v>115</v>
      </c>
      <c r="AS215" s="656">
        <v>0</v>
      </c>
      <c r="AT215" s="669" t="s">
        <v>80</v>
      </c>
      <c r="AU215" s="691">
        <v>0</v>
      </c>
      <c r="AV215" s="671">
        <f t="shared" si="14"/>
        <v>4000000</v>
      </c>
      <c r="AW215" s="672">
        <f t="shared" si="15"/>
        <v>0</v>
      </c>
      <c r="AX215" s="673"/>
      <c r="AY215" s="657" t="s">
        <v>253</v>
      </c>
      <c r="AZ215" s="677" t="s">
        <v>1433</v>
      </c>
      <c r="BA215" s="653" t="s">
        <v>71</v>
      </c>
      <c r="BB215" s="656" t="s">
        <v>71</v>
      </c>
    </row>
    <row r="216" spans="2:54" x14ac:dyDescent="0.25">
      <c r="B216" s="653">
        <v>2023</v>
      </c>
      <c r="C216" s="653">
        <v>891780111</v>
      </c>
      <c r="D216" s="654" t="s">
        <v>68</v>
      </c>
      <c r="E216" s="655" t="s">
        <v>1019</v>
      </c>
      <c r="F216" s="656" t="s">
        <v>1020</v>
      </c>
      <c r="G216" s="657">
        <v>0</v>
      </c>
      <c r="H216" s="656"/>
      <c r="I216" s="657" t="s">
        <v>78</v>
      </c>
      <c r="J216" s="653" t="s">
        <v>120</v>
      </c>
      <c r="K216" s="658" t="s">
        <v>1201</v>
      </c>
      <c r="L216" s="659">
        <v>8000000</v>
      </c>
      <c r="M216" s="653" t="s">
        <v>73</v>
      </c>
      <c r="N216" s="660" t="s">
        <v>116</v>
      </c>
      <c r="O216" s="658" t="s">
        <v>1289</v>
      </c>
      <c r="P216" s="661">
        <v>1082911727</v>
      </c>
      <c r="Q216" s="656">
        <v>362</v>
      </c>
      <c r="R216" s="699">
        <v>44970</v>
      </c>
      <c r="S216" s="749">
        <v>561381345</v>
      </c>
      <c r="T216" s="699">
        <v>45132</v>
      </c>
      <c r="U216" s="760">
        <v>8000000</v>
      </c>
      <c r="V216" s="657" t="s">
        <v>70</v>
      </c>
      <c r="W216" s="656">
        <v>72220242</v>
      </c>
      <c r="X216" s="665" t="s">
        <v>1391</v>
      </c>
      <c r="Y216" s="660"/>
      <c r="Z216" s="679">
        <v>45132</v>
      </c>
      <c r="AA216" s="679">
        <v>45139</v>
      </c>
      <c r="AB216" s="667" t="s">
        <v>80</v>
      </c>
      <c r="AC216" s="666">
        <v>45317</v>
      </c>
      <c r="AD216" s="658">
        <f t="shared" si="17"/>
        <v>178</v>
      </c>
      <c r="AE216" s="656">
        <v>0</v>
      </c>
      <c r="AF216" s="656">
        <v>0</v>
      </c>
      <c r="AG216" s="656">
        <v>0</v>
      </c>
      <c r="AH216" s="668" t="s">
        <v>80</v>
      </c>
      <c r="AI216" s="658">
        <f t="shared" si="18"/>
        <v>0</v>
      </c>
      <c r="AJ216" s="656">
        <v>0</v>
      </c>
      <c r="AK216" s="748">
        <v>0</v>
      </c>
      <c r="AL216" s="667" t="s">
        <v>80</v>
      </c>
      <c r="AM216" s="657">
        <v>0</v>
      </c>
      <c r="AN216" s="667" t="s">
        <v>80</v>
      </c>
      <c r="AO216" s="667" t="s">
        <v>80</v>
      </c>
      <c r="AP216" s="661">
        <f t="shared" si="16"/>
        <v>0</v>
      </c>
      <c r="AQ216" s="661">
        <f>+L216+AF216-AK216</f>
        <v>8000000</v>
      </c>
      <c r="AR216" s="657" t="s">
        <v>115</v>
      </c>
      <c r="AS216" s="656">
        <v>0</v>
      </c>
      <c r="AT216" s="669" t="s">
        <v>80</v>
      </c>
      <c r="AU216" s="691">
        <v>0</v>
      </c>
      <c r="AV216" s="671">
        <f t="shared" si="14"/>
        <v>8000000</v>
      </c>
      <c r="AW216" s="672">
        <f t="shared" si="15"/>
        <v>0</v>
      </c>
      <c r="AX216" s="673"/>
      <c r="AY216" s="657" t="s">
        <v>72</v>
      </c>
      <c r="AZ216" s="677" t="s">
        <v>1434</v>
      </c>
      <c r="BA216" s="653" t="s">
        <v>71</v>
      </c>
      <c r="BB216" s="656" t="s">
        <v>71</v>
      </c>
    </row>
    <row r="217" spans="2:54" s="168" customFormat="1" ht="38.25" x14ac:dyDescent="0.25">
      <c r="B217" s="653">
        <v>2023</v>
      </c>
      <c r="C217" s="653">
        <v>891780111</v>
      </c>
      <c r="D217" s="654" t="s">
        <v>68</v>
      </c>
      <c r="E217" s="682" t="s">
        <v>1021</v>
      </c>
      <c r="F217" s="654" t="s">
        <v>1022</v>
      </c>
      <c r="G217" s="653">
        <v>0</v>
      </c>
      <c r="H217" s="654"/>
      <c r="I217" s="653" t="s">
        <v>78</v>
      </c>
      <c r="J217" s="653" t="s">
        <v>120</v>
      </c>
      <c r="K217" s="692" t="s">
        <v>1202</v>
      </c>
      <c r="L217" s="746">
        <v>118817500</v>
      </c>
      <c r="M217" s="653" t="s">
        <v>73</v>
      </c>
      <c r="N217" s="665" t="s">
        <v>116</v>
      </c>
      <c r="O217" s="692" t="s">
        <v>1312</v>
      </c>
      <c r="P217" s="683" t="s">
        <v>1313</v>
      </c>
      <c r="Q217" s="751" t="s">
        <v>18018</v>
      </c>
      <c r="R217" s="754" t="s">
        <v>1384</v>
      </c>
      <c r="S217" s="747" t="s">
        <v>1385</v>
      </c>
      <c r="T217" s="699">
        <v>45133</v>
      </c>
      <c r="U217" s="691">
        <v>118817500</v>
      </c>
      <c r="V217" s="653" t="s">
        <v>70</v>
      </c>
      <c r="W217" s="654">
        <v>72220242</v>
      </c>
      <c r="X217" s="665" t="s">
        <v>1391</v>
      </c>
      <c r="Y217" s="665"/>
      <c r="Z217" s="684">
        <v>45132</v>
      </c>
      <c r="AA217" s="684">
        <v>45146</v>
      </c>
      <c r="AB217" s="667">
        <v>45139</v>
      </c>
      <c r="AC217" s="685">
        <v>45245</v>
      </c>
      <c r="AD217" s="692">
        <f t="shared" si="17"/>
        <v>106</v>
      </c>
      <c r="AE217" s="654">
        <v>0</v>
      </c>
      <c r="AF217" s="654">
        <v>0</v>
      </c>
      <c r="AG217" s="654">
        <v>0</v>
      </c>
      <c r="AH217" s="668" t="s">
        <v>80</v>
      </c>
      <c r="AI217" s="692">
        <f t="shared" si="18"/>
        <v>0</v>
      </c>
      <c r="AJ217" s="654">
        <v>0</v>
      </c>
      <c r="AK217" s="694">
        <v>0</v>
      </c>
      <c r="AL217" s="667" t="s">
        <v>80</v>
      </c>
      <c r="AM217" s="653">
        <v>0</v>
      </c>
      <c r="AN217" s="667" t="s">
        <v>80</v>
      </c>
      <c r="AO217" s="667" t="s">
        <v>80</v>
      </c>
      <c r="AP217" s="683">
        <f t="shared" si="16"/>
        <v>0</v>
      </c>
      <c r="AQ217" s="683">
        <f>+L217+AF217-AK217</f>
        <v>118817500</v>
      </c>
      <c r="AR217" s="653" t="s">
        <v>70</v>
      </c>
      <c r="AS217" s="654">
        <v>35645250</v>
      </c>
      <c r="AT217" s="693">
        <v>45146</v>
      </c>
      <c r="AU217" s="691">
        <v>0</v>
      </c>
      <c r="AV217" s="671">
        <f t="shared" si="14"/>
        <v>118817500</v>
      </c>
      <c r="AW217" s="672">
        <f t="shared" si="15"/>
        <v>0</v>
      </c>
      <c r="AX217" s="673"/>
      <c r="AY217" s="653" t="s">
        <v>72</v>
      </c>
      <c r="AZ217" s="750" t="s">
        <v>1435</v>
      </c>
      <c r="BA217" s="653" t="s">
        <v>71</v>
      </c>
      <c r="BB217" s="654" t="s">
        <v>117</v>
      </c>
    </row>
    <row r="218" spans="2:54" x14ac:dyDescent="0.25">
      <c r="B218" s="653">
        <v>2023</v>
      </c>
      <c r="C218" s="653">
        <v>891780111</v>
      </c>
      <c r="D218" s="654" t="s">
        <v>68</v>
      </c>
      <c r="E218" s="655" t="s">
        <v>1023</v>
      </c>
      <c r="F218" s="656" t="s">
        <v>1024</v>
      </c>
      <c r="G218" s="657">
        <v>0</v>
      </c>
      <c r="H218" s="656"/>
      <c r="I218" s="657" t="s">
        <v>78</v>
      </c>
      <c r="J218" s="653" t="s">
        <v>120</v>
      </c>
      <c r="K218" s="658" t="s">
        <v>1203</v>
      </c>
      <c r="L218" s="659">
        <v>2400000</v>
      </c>
      <c r="M218" s="653" t="s">
        <v>73</v>
      </c>
      <c r="N218" s="660" t="s">
        <v>116</v>
      </c>
      <c r="O218" s="658" t="s">
        <v>1314</v>
      </c>
      <c r="P218" s="661">
        <v>1082909211</v>
      </c>
      <c r="Q218" s="656">
        <v>1378</v>
      </c>
      <c r="R218" s="699">
        <v>45099</v>
      </c>
      <c r="S218" s="749">
        <v>182735507</v>
      </c>
      <c r="T218" s="699">
        <v>45135</v>
      </c>
      <c r="U218" s="760">
        <v>2400000</v>
      </c>
      <c r="V218" s="657" t="s">
        <v>70</v>
      </c>
      <c r="W218" s="656">
        <v>72220242</v>
      </c>
      <c r="X218" s="665" t="s">
        <v>1391</v>
      </c>
      <c r="Y218" s="660"/>
      <c r="Z218" s="679">
        <v>45134</v>
      </c>
      <c r="AA218" s="679">
        <v>45135</v>
      </c>
      <c r="AB218" s="667" t="s">
        <v>80</v>
      </c>
      <c r="AC218" s="666">
        <v>45166</v>
      </c>
      <c r="AD218" s="658">
        <f t="shared" si="17"/>
        <v>31</v>
      </c>
      <c r="AE218" s="656">
        <v>0</v>
      </c>
      <c r="AF218" s="656">
        <v>0</v>
      </c>
      <c r="AG218" s="656">
        <v>0</v>
      </c>
      <c r="AH218" s="668" t="s">
        <v>80</v>
      </c>
      <c r="AI218" s="658">
        <f t="shared" si="18"/>
        <v>0</v>
      </c>
      <c r="AJ218" s="656">
        <v>0</v>
      </c>
      <c r="AK218" s="748">
        <v>0</v>
      </c>
      <c r="AL218" s="667" t="s">
        <v>80</v>
      </c>
      <c r="AM218" s="657">
        <v>0</v>
      </c>
      <c r="AN218" s="667" t="s">
        <v>80</v>
      </c>
      <c r="AO218" s="667" t="s">
        <v>80</v>
      </c>
      <c r="AP218" s="661">
        <f t="shared" si="16"/>
        <v>0</v>
      </c>
      <c r="AQ218" s="661">
        <f>+L218+AF218-AK218</f>
        <v>2400000</v>
      </c>
      <c r="AR218" s="657" t="s">
        <v>115</v>
      </c>
      <c r="AS218" s="656">
        <v>0</v>
      </c>
      <c r="AT218" s="669" t="s">
        <v>80</v>
      </c>
      <c r="AU218" s="691">
        <v>0</v>
      </c>
      <c r="AV218" s="671">
        <f t="shared" si="14"/>
        <v>2400000</v>
      </c>
      <c r="AW218" s="672">
        <f t="shared" si="15"/>
        <v>0</v>
      </c>
      <c r="AX218" s="673"/>
      <c r="AY218" s="657" t="s">
        <v>253</v>
      </c>
      <c r="AZ218" s="677" t="s">
        <v>1436</v>
      </c>
      <c r="BA218" s="653" t="s">
        <v>71</v>
      </c>
      <c r="BB218" s="656" t="s">
        <v>71</v>
      </c>
    </row>
    <row r="219" spans="2:54" x14ac:dyDescent="0.25">
      <c r="B219" s="653">
        <v>2023</v>
      </c>
      <c r="C219" s="653">
        <v>891780111</v>
      </c>
      <c r="D219" s="654" t="s">
        <v>68</v>
      </c>
      <c r="E219" s="655" t="s">
        <v>1025</v>
      </c>
      <c r="F219" s="656" t="s">
        <v>1026</v>
      </c>
      <c r="G219" s="657">
        <v>0</v>
      </c>
      <c r="H219" s="656"/>
      <c r="I219" s="657" t="s">
        <v>78</v>
      </c>
      <c r="J219" s="653" t="s">
        <v>120</v>
      </c>
      <c r="K219" s="658" t="s">
        <v>1204</v>
      </c>
      <c r="L219" s="659">
        <v>15225000</v>
      </c>
      <c r="M219" s="653" t="s">
        <v>73</v>
      </c>
      <c r="N219" s="660" t="s">
        <v>116</v>
      </c>
      <c r="O219" s="658" t="s">
        <v>1315</v>
      </c>
      <c r="P219" s="661">
        <v>1083022572</v>
      </c>
      <c r="Q219" s="656">
        <v>1378</v>
      </c>
      <c r="R219" s="699">
        <v>45099</v>
      </c>
      <c r="S219" s="749">
        <v>182735507</v>
      </c>
      <c r="T219" s="699">
        <v>45135</v>
      </c>
      <c r="U219" s="760">
        <v>15225000</v>
      </c>
      <c r="V219" s="657" t="s">
        <v>70</v>
      </c>
      <c r="W219" s="656">
        <v>72220242</v>
      </c>
      <c r="X219" s="665" t="s">
        <v>1391</v>
      </c>
      <c r="Y219" s="660"/>
      <c r="Z219" s="679">
        <v>45134</v>
      </c>
      <c r="AA219" s="679">
        <v>45135</v>
      </c>
      <c r="AB219" s="667" t="s">
        <v>80</v>
      </c>
      <c r="AC219" s="666">
        <v>45253</v>
      </c>
      <c r="AD219" s="658">
        <f t="shared" si="17"/>
        <v>118</v>
      </c>
      <c r="AE219" s="656">
        <v>0</v>
      </c>
      <c r="AF219" s="656">
        <v>0</v>
      </c>
      <c r="AG219" s="656">
        <v>0</v>
      </c>
      <c r="AH219" s="668" t="s">
        <v>80</v>
      </c>
      <c r="AI219" s="658">
        <f t="shared" si="18"/>
        <v>0</v>
      </c>
      <c r="AJ219" s="656">
        <v>0</v>
      </c>
      <c r="AK219" s="748">
        <v>0</v>
      </c>
      <c r="AL219" s="667" t="s">
        <v>80</v>
      </c>
      <c r="AM219" s="657">
        <v>0</v>
      </c>
      <c r="AN219" s="667" t="s">
        <v>80</v>
      </c>
      <c r="AO219" s="667" t="s">
        <v>80</v>
      </c>
      <c r="AP219" s="661">
        <f t="shared" si="16"/>
        <v>0</v>
      </c>
      <c r="AQ219" s="661">
        <f>+L219+AF219-AK219</f>
        <v>15225000</v>
      </c>
      <c r="AR219" s="657" t="s">
        <v>115</v>
      </c>
      <c r="AS219" s="656">
        <v>0</v>
      </c>
      <c r="AT219" s="669" t="s">
        <v>80</v>
      </c>
      <c r="AU219" s="691">
        <v>0</v>
      </c>
      <c r="AV219" s="671">
        <f t="shared" si="14"/>
        <v>15225000</v>
      </c>
      <c r="AW219" s="672">
        <f t="shared" si="15"/>
        <v>0</v>
      </c>
      <c r="AX219" s="673"/>
      <c r="AY219" s="657" t="s">
        <v>72</v>
      </c>
      <c r="AZ219" s="677" t="s">
        <v>1437</v>
      </c>
      <c r="BA219" s="653" t="s">
        <v>71</v>
      </c>
      <c r="BB219" s="656" t="s">
        <v>71</v>
      </c>
    </row>
    <row r="220" spans="2:54" x14ac:dyDescent="0.25">
      <c r="B220" s="653">
        <v>2023</v>
      </c>
      <c r="C220" s="653">
        <v>891780111</v>
      </c>
      <c r="D220" s="654" t="s">
        <v>68</v>
      </c>
      <c r="E220" s="655" t="s">
        <v>1027</v>
      </c>
      <c r="F220" s="656" t="s">
        <v>1028</v>
      </c>
      <c r="G220" s="657">
        <v>0</v>
      </c>
      <c r="H220" s="656"/>
      <c r="I220" s="657" t="s">
        <v>78</v>
      </c>
      <c r="J220" s="653" t="s">
        <v>120</v>
      </c>
      <c r="K220" s="658" t="s">
        <v>1205</v>
      </c>
      <c r="L220" s="659">
        <v>21164514</v>
      </c>
      <c r="M220" s="653" t="s">
        <v>73</v>
      </c>
      <c r="N220" s="660" t="s">
        <v>116</v>
      </c>
      <c r="O220" s="658" t="s">
        <v>1316</v>
      </c>
      <c r="P220" s="661">
        <v>27606386</v>
      </c>
      <c r="Q220" s="656">
        <v>444</v>
      </c>
      <c r="R220" s="699">
        <v>44979</v>
      </c>
      <c r="S220" s="749">
        <v>340552604</v>
      </c>
      <c r="T220" s="699">
        <v>45139</v>
      </c>
      <c r="U220" s="760">
        <v>21164514</v>
      </c>
      <c r="V220" s="657" t="s">
        <v>70</v>
      </c>
      <c r="W220" s="656">
        <v>72220242</v>
      </c>
      <c r="X220" s="665" t="s">
        <v>1391</v>
      </c>
      <c r="Y220" s="660"/>
      <c r="Z220" s="679">
        <v>45139</v>
      </c>
      <c r="AA220" s="679">
        <v>45139</v>
      </c>
      <c r="AB220" s="667" t="s">
        <v>80</v>
      </c>
      <c r="AC220" s="666">
        <v>45275</v>
      </c>
      <c r="AD220" s="658">
        <f t="shared" si="17"/>
        <v>136</v>
      </c>
      <c r="AE220" s="656">
        <v>0</v>
      </c>
      <c r="AF220" s="656">
        <v>0</v>
      </c>
      <c r="AG220" s="656">
        <v>0</v>
      </c>
      <c r="AH220" s="668" t="s">
        <v>80</v>
      </c>
      <c r="AI220" s="658">
        <f t="shared" si="18"/>
        <v>0</v>
      </c>
      <c r="AJ220" s="656">
        <v>0</v>
      </c>
      <c r="AK220" s="748">
        <v>0</v>
      </c>
      <c r="AL220" s="667" t="s">
        <v>80</v>
      </c>
      <c r="AM220" s="657">
        <v>0</v>
      </c>
      <c r="AN220" s="667" t="s">
        <v>80</v>
      </c>
      <c r="AO220" s="667" t="s">
        <v>80</v>
      </c>
      <c r="AP220" s="661">
        <f t="shared" si="16"/>
        <v>0</v>
      </c>
      <c r="AQ220" s="661">
        <f>+L220+AF220-AK220</f>
        <v>21164514</v>
      </c>
      <c r="AR220" s="657" t="s">
        <v>115</v>
      </c>
      <c r="AS220" s="656">
        <v>0</v>
      </c>
      <c r="AT220" s="669" t="s">
        <v>80</v>
      </c>
      <c r="AU220" s="691">
        <v>0</v>
      </c>
      <c r="AV220" s="671">
        <f t="shared" si="14"/>
        <v>21164514</v>
      </c>
      <c r="AW220" s="672">
        <f t="shared" si="15"/>
        <v>0</v>
      </c>
      <c r="AX220" s="673"/>
      <c r="AY220" s="657" t="s">
        <v>72</v>
      </c>
      <c r="AZ220" s="677" t="s">
        <v>1438</v>
      </c>
      <c r="BA220" s="653" t="s">
        <v>71</v>
      </c>
      <c r="BB220" s="656" t="s">
        <v>71</v>
      </c>
    </row>
    <row r="221" spans="2:54" x14ac:dyDescent="0.25">
      <c r="B221" s="653">
        <v>2023</v>
      </c>
      <c r="C221" s="653">
        <v>891780111</v>
      </c>
      <c r="D221" s="654" t="s">
        <v>68</v>
      </c>
      <c r="E221" s="655" t="s">
        <v>1029</v>
      </c>
      <c r="F221" s="656" t="s">
        <v>1030</v>
      </c>
      <c r="G221" s="657">
        <v>0</v>
      </c>
      <c r="H221" s="656"/>
      <c r="I221" s="657" t="s">
        <v>78</v>
      </c>
      <c r="J221" s="653" t="s">
        <v>120</v>
      </c>
      <c r="K221" s="658" t="s">
        <v>1206</v>
      </c>
      <c r="L221" s="659">
        <v>21164514</v>
      </c>
      <c r="M221" s="653" t="s">
        <v>73</v>
      </c>
      <c r="N221" s="660" t="s">
        <v>116</v>
      </c>
      <c r="O221" s="658" t="s">
        <v>1317</v>
      </c>
      <c r="P221" s="661">
        <v>1090465087</v>
      </c>
      <c r="Q221" s="656">
        <v>444</v>
      </c>
      <c r="R221" s="699">
        <v>44979</v>
      </c>
      <c r="S221" s="749">
        <v>340552604</v>
      </c>
      <c r="T221" s="699">
        <v>45139</v>
      </c>
      <c r="U221" s="760">
        <v>21164514</v>
      </c>
      <c r="V221" s="657" t="s">
        <v>70</v>
      </c>
      <c r="W221" s="656">
        <v>72220242</v>
      </c>
      <c r="X221" s="665" t="s">
        <v>1391</v>
      </c>
      <c r="Y221" s="660"/>
      <c r="Z221" s="679">
        <v>45139</v>
      </c>
      <c r="AA221" s="679">
        <v>45139</v>
      </c>
      <c r="AB221" s="667" t="s">
        <v>80</v>
      </c>
      <c r="AC221" s="666">
        <v>45275</v>
      </c>
      <c r="AD221" s="658">
        <f t="shared" si="17"/>
        <v>136</v>
      </c>
      <c r="AE221" s="656">
        <v>0</v>
      </c>
      <c r="AF221" s="656">
        <v>0</v>
      </c>
      <c r="AG221" s="656">
        <v>0</v>
      </c>
      <c r="AH221" s="668" t="s">
        <v>80</v>
      </c>
      <c r="AI221" s="658">
        <f t="shared" si="18"/>
        <v>0</v>
      </c>
      <c r="AJ221" s="656">
        <v>0</v>
      </c>
      <c r="AK221" s="748">
        <v>0</v>
      </c>
      <c r="AL221" s="667" t="s">
        <v>80</v>
      </c>
      <c r="AM221" s="657">
        <v>0</v>
      </c>
      <c r="AN221" s="667" t="s">
        <v>80</v>
      </c>
      <c r="AO221" s="667" t="s">
        <v>80</v>
      </c>
      <c r="AP221" s="661">
        <f t="shared" si="16"/>
        <v>0</v>
      </c>
      <c r="AQ221" s="661">
        <f>+L221+AF221-AK221</f>
        <v>21164514</v>
      </c>
      <c r="AR221" s="657" t="s">
        <v>115</v>
      </c>
      <c r="AS221" s="656">
        <v>0</v>
      </c>
      <c r="AT221" s="669" t="s">
        <v>80</v>
      </c>
      <c r="AU221" s="691">
        <v>0</v>
      </c>
      <c r="AV221" s="671">
        <f t="shared" si="14"/>
        <v>21164514</v>
      </c>
      <c r="AW221" s="672">
        <f t="shared" si="15"/>
        <v>0</v>
      </c>
      <c r="AX221" s="673"/>
      <c r="AY221" s="657" t="s">
        <v>72</v>
      </c>
      <c r="AZ221" s="677" t="s">
        <v>1439</v>
      </c>
      <c r="BA221" s="653" t="s">
        <v>71</v>
      </c>
      <c r="BB221" s="656" t="s">
        <v>71</v>
      </c>
    </row>
    <row r="222" spans="2:54" x14ac:dyDescent="0.25">
      <c r="B222" s="653">
        <v>2023</v>
      </c>
      <c r="C222" s="653">
        <v>891780111</v>
      </c>
      <c r="D222" s="654" t="s">
        <v>68</v>
      </c>
      <c r="E222" s="655" t="s">
        <v>1031</v>
      </c>
      <c r="F222" s="656" t="s">
        <v>1032</v>
      </c>
      <c r="G222" s="657">
        <v>0</v>
      </c>
      <c r="H222" s="656"/>
      <c r="I222" s="657" t="s">
        <v>78</v>
      </c>
      <c r="J222" s="653" t="s">
        <v>120</v>
      </c>
      <c r="K222" s="658" t="s">
        <v>1207</v>
      </c>
      <c r="L222" s="659">
        <v>21164514</v>
      </c>
      <c r="M222" s="653" t="s">
        <v>73</v>
      </c>
      <c r="N222" s="660" t="s">
        <v>116</v>
      </c>
      <c r="O222" s="658" t="s">
        <v>1318</v>
      </c>
      <c r="P222" s="661">
        <v>1042445090</v>
      </c>
      <c r="Q222" s="656">
        <v>444</v>
      </c>
      <c r="R222" s="699">
        <v>44979</v>
      </c>
      <c r="S222" s="749">
        <v>340552604</v>
      </c>
      <c r="T222" s="699">
        <v>45139</v>
      </c>
      <c r="U222" s="760">
        <v>21164514</v>
      </c>
      <c r="V222" s="657" t="s">
        <v>70</v>
      </c>
      <c r="W222" s="656">
        <v>72220242</v>
      </c>
      <c r="X222" s="665" t="s">
        <v>1391</v>
      </c>
      <c r="Y222" s="660"/>
      <c r="Z222" s="679">
        <v>45139</v>
      </c>
      <c r="AA222" s="679">
        <v>45139</v>
      </c>
      <c r="AB222" s="667" t="s">
        <v>80</v>
      </c>
      <c r="AC222" s="666">
        <v>45275</v>
      </c>
      <c r="AD222" s="658">
        <f t="shared" si="17"/>
        <v>136</v>
      </c>
      <c r="AE222" s="656">
        <v>0</v>
      </c>
      <c r="AF222" s="656">
        <v>0</v>
      </c>
      <c r="AG222" s="656">
        <v>0</v>
      </c>
      <c r="AH222" s="668" t="s">
        <v>80</v>
      </c>
      <c r="AI222" s="658">
        <f t="shared" si="18"/>
        <v>0</v>
      </c>
      <c r="AJ222" s="656">
        <v>0</v>
      </c>
      <c r="AK222" s="748">
        <v>0</v>
      </c>
      <c r="AL222" s="667" t="s">
        <v>80</v>
      </c>
      <c r="AM222" s="657">
        <v>0</v>
      </c>
      <c r="AN222" s="667" t="s">
        <v>80</v>
      </c>
      <c r="AO222" s="667" t="s">
        <v>80</v>
      </c>
      <c r="AP222" s="661">
        <f t="shared" si="16"/>
        <v>0</v>
      </c>
      <c r="AQ222" s="661">
        <f>+L222+AF222-AK222</f>
        <v>21164514</v>
      </c>
      <c r="AR222" s="657" t="s">
        <v>115</v>
      </c>
      <c r="AS222" s="656">
        <v>0</v>
      </c>
      <c r="AT222" s="669" t="s">
        <v>80</v>
      </c>
      <c r="AU222" s="691">
        <v>0</v>
      </c>
      <c r="AV222" s="671">
        <f t="shared" si="14"/>
        <v>21164514</v>
      </c>
      <c r="AW222" s="672">
        <f t="shared" si="15"/>
        <v>0</v>
      </c>
      <c r="AX222" s="673"/>
      <c r="AY222" s="657" t="s">
        <v>72</v>
      </c>
      <c r="AZ222" s="677" t="s">
        <v>1440</v>
      </c>
      <c r="BA222" s="653" t="s">
        <v>71</v>
      </c>
      <c r="BB222" s="656" t="s">
        <v>71</v>
      </c>
    </row>
    <row r="223" spans="2:54" x14ac:dyDescent="0.25">
      <c r="B223" s="653">
        <v>2023</v>
      </c>
      <c r="C223" s="653">
        <v>891780111</v>
      </c>
      <c r="D223" s="654" t="s">
        <v>68</v>
      </c>
      <c r="E223" s="655" t="s">
        <v>1033</v>
      </c>
      <c r="F223" s="656" t="s">
        <v>1034</v>
      </c>
      <c r="G223" s="657">
        <v>0</v>
      </c>
      <c r="H223" s="656"/>
      <c r="I223" s="657" t="s">
        <v>78</v>
      </c>
      <c r="J223" s="653" t="s">
        <v>120</v>
      </c>
      <c r="K223" s="658" t="s">
        <v>1208</v>
      </c>
      <c r="L223" s="659">
        <v>21164514</v>
      </c>
      <c r="M223" s="653" t="s">
        <v>73</v>
      </c>
      <c r="N223" s="660" t="s">
        <v>116</v>
      </c>
      <c r="O223" s="658" t="s">
        <v>1319</v>
      </c>
      <c r="P223" s="661">
        <v>1082860629</v>
      </c>
      <c r="Q223" s="656">
        <v>444</v>
      </c>
      <c r="R223" s="699">
        <v>44979</v>
      </c>
      <c r="S223" s="749">
        <v>340552604</v>
      </c>
      <c r="T223" s="699">
        <v>45139</v>
      </c>
      <c r="U223" s="760">
        <v>21164514</v>
      </c>
      <c r="V223" s="657" t="s">
        <v>70</v>
      </c>
      <c r="W223" s="656">
        <v>72220242</v>
      </c>
      <c r="X223" s="665" t="s">
        <v>1391</v>
      </c>
      <c r="Y223" s="660"/>
      <c r="Z223" s="679">
        <v>45139</v>
      </c>
      <c r="AA223" s="679">
        <v>45139</v>
      </c>
      <c r="AB223" s="667" t="s">
        <v>80</v>
      </c>
      <c r="AC223" s="666">
        <v>45275</v>
      </c>
      <c r="AD223" s="658">
        <f t="shared" si="17"/>
        <v>136</v>
      </c>
      <c r="AE223" s="656">
        <v>0</v>
      </c>
      <c r="AF223" s="656">
        <v>0</v>
      </c>
      <c r="AG223" s="656">
        <v>0</v>
      </c>
      <c r="AH223" s="668" t="s">
        <v>80</v>
      </c>
      <c r="AI223" s="658">
        <f t="shared" si="18"/>
        <v>0</v>
      </c>
      <c r="AJ223" s="656">
        <v>0</v>
      </c>
      <c r="AK223" s="748">
        <v>0</v>
      </c>
      <c r="AL223" s="667" t="s">
        <v>80</v>
      </c>
      <c r="AM223" s="657">
        <v>0</v>
      </c>
      <c r="AN223" s="667" t="s">
        <v>80</v>
      </c>
      <c r="AO223" s="667" t="s">
        <v>80</v>
      </c>
      <c r="AP223" s="661">
        <f t="shared" si="16"/>
        <v>0</v>
      </c>
      <c r="AQ223" s="661">
        <f>+L223+AF223-AK223</f>
        <v>21164514</v>
      </c>
      <c r="AR223" s="657" t="s">
        <v>115</v>
      </c>
      <c r="AS223" s="656">
        <v>0</v>
      </c>
      <c r="AT223" s="669" t="s">
        <v>80</v>
      </c>
      <c r="AU223" s="691">
        <v>0</v>
      </c>
      <c r="AV223" s="671">
        <f t="shared" si="14"/>
        <v>21164514</v>
      </c>
      <c r="AW223" s="672">
        <f t="shared" si="15"/>
        <v>0</v>
      </c>
      <c r="AX223" s="673"/>
      <c r="AY223" s="657" t="s">
        <v>72</v>
      </c>
      <c r="AZ223" s="677" t="s">
        <v>1441</v>
      </c>
      <c r="BA223" s="653" t="s">
        <v>71</v>
      </c>
      <c r="BB223" s="656" t="s">
        <v>71</v>
      </c>
    </row>
    <row r="224" spans="2:54" x14ac:dyDescent="0.25">
      <c r="B224" s="653">
        <v>2023</v>
      </c>
      <c r="C224" s="653">
        <v>891780111</v>
      </c>
      <c r="D224" s="654" t="s">
        <v>68</v>
      </c>
      <c r="E224" s="655" t="s">
        <v>1035</v>
      </c>
      <c r="F224" s="656" t="s">
        <v>1036</v>
      </c>
      <c r="G224" s="657">
        <v>0</v>
      </c>
      <c r="H224" s="656"/>
      <c r="I224" s="657" t="s">
        <v>78</v>
      </c>
      <c r="J224" s="653" t="s">
        <v>120</v>
      </c>
      <c r="K224" s="658" t="s">
        <v>1209</v>
      </c>
      <c r="L224" s="659">
        <v>21164514</v>
      </c>
      <c r="M224" s="653" t="s">
        <v>73</v>
      </c>
      <c r="N224" s="660" t="s">
        <v>116</v>
      </c>
      <c r="O224" s="658" t="s">
        <v>1320</v>
      </c>
      <c r="P224" s="661">
        <v>57465433</v>
      </c>
      <c r="Q224" s="656">
        <v>444</v>
      </c>
      <c r="R224" s="699">
        <v>44979</v>
      </c>
      <c r="S224" s="749">
        <v>340552604</v>
      </c>
      <c r="T224" s="699">
        <v>45139</v>
      </c>
      <c r="U224" s="760">
        <v>21164514</v>
      </c>
      <c r="V224" s="657" t="s">
        <v>70</v>
      </c>
      <c r="W224" s="656">
        <v>72220242</v>
      </c>
      <c r="X224" s="665" t="s">
        <v>1391</v>
      </c>
      <c r="Y224" s="660"/>
      <c r="Z224" s="679">
        <v>45139</v>
      </c>
      <c r="AA224" s="679">
        <v>45139</v>
      </c>
      <c r="AB224" s="667" t="s">
        <v>80</v>
      </c>
      <c r="AC224" s="666">
        <v>45275</v>
      </c>
      <c r="AD224" s="658">
        <f t="shared" si="17"/>
        <v>136</v>
      </c>
      <c r="AE224" s="656">
        <v>0</v>
      </c>
      <c r="AF224" s="656">
        <v>0</v>
      </c>
      <c r="AG224" s="656">
        <v>0</v>
      </c>
      <c r="AH224" s="668" t="s">
        <v>80</v>
      </c>
      <c r="AI224" s="658">
        <f t="shared" si="18"/>
        <v>0</v>
      </c>
      <c r="AJ224" s="656">
        <v>0</v>
      </c>
      <c r="AK224" s="748">
        <v>0</v>
      </c>
      <c r="AL224" s="667" t="s">
        <v>80</v>
      </c>
      <c r="AM224" s="657">
        <v>0</v>
      </c>
      <c r="AN224" s="667" t="s">
        <v>80</v>
      </c>
      <c r="AO224" s="667" t="s">
        <v>80</v>
      </c>
      <c r="AP224" s="661">
        <f t="shared" si="16"/>
        <v>0</v>
      </c>
      <c r="AQ224" s="661">
        <f>+L224+AF224-AK224</f>
        <v>21164514</v>
      </c>
      <c r="AR224" s="657" t="s">
        <v>115</v>
      </c>
      <c r="AS224" s="656">
        <v>0</v>
      </c>
      <c r="AT224" s="669" t="s">
        <v>80</v>
      </c>
      <c r="AU224" s="691">
        <v>0</v>
      </c>
      <c r="AV224" s="671">
        <f t="shared" si="14"/>
        <v>21164514</v>
      </c>
      <c r="AW224" s="672">
        <f t="shared" si="15"/>
        <v>0</v>
      </c>
      <c r="AX224" s="673"/>
      <c r="AY224" s="657" t="s">
        <v>72</v>
      </c>
      <c r="AZ224" s="677" t="s">
        <v>1442</v>
      </c>
      <c r="BA224" s="653" t="s">
        <v>71</v>
      </c>
      <c r="BB224" s="656" t="s">
        <v>71</v>
      </c>
    </row>
    <row r="225" spans="2:54" x14ac:dyDescent="0.25">
      <c r="B225" s="653">
        <v>2023</v>
      </c>
      <c r="C225" s="653">
        <v>891780111</v>
      </c>
      <c r="D225" s="654" t="s">
        <v>68</v>
      </c>
      <c r="E225" s="655" t="s">
        <v>1037</v>
      </c>
      <c r="F225" s="656" t="s">
        <v>1038</v>
      </c>
      <c r="G225" s="657">
        <v>0</v>
      </c>
      <c r="H225" s="656"/>
      <c r="I225" s="657" t="s">
        <v>78</v>
      </c>
      <c r="J225" s="653" t="s">
        <v>120</v>
      </c>
      <c r="K225" s="658" t="s">
        <v>1210</v>
      </c>
      <c r="L225" s="659">
        <v>24000000</v>
      </c>
      <c r="M225" s="653" t="s">
        <v>73</v>
      </c>
      <c r="N225" s="660" t="s">
        <v>116</v>
      </c>
      <c r="O225" s="658" t="s">
        <v>1321</v>
      </c>
      <c r="P225" s="661">
        <v>40933473</v>
      </c>
      <c r="Q225" s="656">
        <v>444</v>
      </c>
      <c r="R225" s="699">
        <v>44979</v>
      </c>
      <c r="S225" s="749">
        <v>340552604</v>
      </c>
      <c r="T225" s="699">
        <v>45139</v>
      </c>
      <c r="U225" s="760">
        <v>24000000</v>
      </c>
      <c r="V225" s="657" t="s">
        <v>70</v>
      </c>
      <c r="W225" s="656">
        <v>72220242</v>
      </c>
      <c r="X225" s="665" t="s">
        <v>1391</v>
      </c>
      <c r="Y225" s="660"/>
      <c r="Z225" s="679">
        <v>45139</v>
      </c>
      <c r="AA225" s="679">
        <v>45139</v>
      </c>
      <c r="AB225" s="667" t="s">
        <v>80</v>
      </c>
      <c r="AC225" s="666">
        <v>45275</v>
      </c>
      <c r="AD225" s="658">
        <f t="shared" si="17"/>
        <v>136</v>
      </c>
      <c r="AE225" s="656">
        <v>0</v>
      </c>
      <c r="AF225" s="656">
        <v>0</v>
      </c>
      <c r="AG225" s="656">
        <v>0</v>
      </c>
      <c r="AH225" s="668" t="s">
        <v>80</v>
      </c>
      <c r="AI225" s="658">
        <f t="shared" si="18"/>
        <v>0</v>
      </c>
      <c r="AJ225" s="656">
        <v>0</v>
      </c>
      <c r="AK225" s="748">
        <v>0</v>
      </c>
      <c r="AL225" s="667" t="s">
        <v>80</v>
      </c>
      <c r="AM225" s="657">
        <v>0</v>
      </c>
      <c r="AN225" s="667" t="s">
        <v>80</v>
      </c>
      <c r="AO225" s="667" t="s">
        <v>80</v>
      </c>
      <c r="AP225" s="661">
        <f t="shared" si="16"/>
        <v>0</v>
      </c>
      <c r="AQ225" s="661">
        <f>+L225+AF225-AK225</f>
        <v>24000000</v>
      </c>
      <c r="AR225" s="657" t="s">
        <v>115</v>
      </c>
      <c r="AS225" s="656">
        <v>0</v>
      </c>
      <c r="AT225" s="669" t="s">
        <v>80</v>
      </c>
      <c r="AU225" s="691">
        <v>0</v>
      </c>
      <c r="AV225" s="671">
        <f t="shared" si="14"/>
        <v>24000000</v>
      </c>
      <c r="AW225" s="672">
        <f t="shared" si="15"/>
        <v>0</v>
      </c>
      <c r="AX225" s="673"/>
      <c r="AY225" s="657" t="s">
        <v>72</v>
      </c>
      <c r="AZ225" s="677" t="s">
        <v>1443</v>
      </c>
      <c r="BA225" s="653" t="s">
        <v>71</v>
      </c>
      <c r="BB225" s="656" t="s">
        <v>71</v>
      </c>
    </row>
    <row r="226" spans="2:54" x14ac:dyDescent="0.25">
      <c r="B226" s="653">
        <v>2023</v>
      </c>
      <c r="C226" s="653">
        <v>891780111</v>
      </c>
      <c r="D226" s="654" t="s">
        <v>68</v>
      </c>
      <c r="E226" s="655" t="s">
        <v>1039</v>
      </c>
      <c r="F226" s="656" t="s">
        <v>1040</v>
      </c>
      <c r="G226" s="657">
        <v>0</v>
      </c>
      <c r="H226" s="656"/>
      <c r="I226" s="657" t="s">
        <v>78</v>
      </c>
      <c r="J226" s="653" t="s">
        <v>120</v>
      </c>
      <c r="K226" s="658" t="s">
        <v>1211</v>
      </c>
      <c r="L226" s="659">
        <v>21164514</v>
      </c>
      <c r="M226" s="653" t="s">
        <v>73</v>
      </c>
      <c r="N226" s="660" t="s">
        <v>116</v>
      </c>
      <c r="O226" s="658" t="s">
        <v>1322</v>
      </c>
      <c r="P226" s="661">
        <v>60267630</v>
      </c>
      <c r="Q226" s="656">
        <v>444</v>
      </c>
      <c r="R226" s="699">
        <v>44979</v>
      </c>
      <c r="S226" s="749">
        <v>340552604</v>
      </c>
      <c r="T226" s="699">
        <v>45140</v>
      </c>
      <c r="U226" s="760">
        <v>21164514</v>
      </c>
      <c r="V226" s="657" t="s">
        <v>70</v>
      </c>
      <c r="W226" s="656">
        <v>72220242</v>
      </c>
      <c r="X226" s="665" t="s">
        <v>1391</v>
      </c>
      <c r="Y226" s="660"/>
      <c r="Z226" s="679">
        <v>45139</v>
      </c>
      <c r="AA226" s="679">
        <v>45140</v>
      </c>
      <c r="AB226" s="667" t="s">
        <v>80</v>
      </c>
      <c r="AC226" s="666">
        <v>45275</v>
      </c>
      <c r="AD226" s="658">
        <f t="shared" si="17"/>
        <v>135</v>
      </c>
      <c r="AE226" s="656">
        <v>0</v>
      </c>
      <c r="AF226" s="656">
        <v>0</v>
      </c>
      <c r="AG226" s="656">
        <v>0</v>
      </c>
      <c r="AH226" s="668" t="s">
        <v>80</v>
      </c>
      <c r="AI226" s="658">
        <f t="shared" si="18"/>
        <v>0</v>
      </c>
      <c r="AJ226" s="656">
        <v>0</v>
      </c>
      <c r="AK226" s="748">
        <v>0</v>
      </c>
      <c r="AL226" s="667" t="s">
        <v>80</v>
      </c>
      <c r="AM226" s="657">
        <v>0</v>
      </c>
      <c r="AN226" s="667" t="s">
        <v>80</v>
      </c>
      <c r="AO226" s="667" t="s">
        <v>80</v>
      </c>
      <c r="AP226" s="661">
        <f t="shared" si="16"/>
        <v>0</v>
      </c>
      <c r="AQ226" s="661">
        <f>+L226+AF226-AK226</f>
        <v>21164514</v>
      </c>
      <c r="AR226" s="657" t="s">
        <v>115</v>
      </c>
      <c r="AS226" s="656">
        <v>0</v>
      </c>
      <c r="AT226" s="669" t="s">
        <v>80</v>
      </c>
      <c r="AU226" s="691">
        <v>0</v>
      </c>
      <c r="AV226" s="671">
        <f t="shared" si="14"/>
        <v>21164514</v>
      </c>
      <c r="AW226" s="672">
        <f t="shared" si="15"/>
        <v>0</v>
      </c>
      <c r="AX226" s="673"/>
      <c r="AY226" s="657" t="s">
        <v>72</v>
      </c>
      <c r="AZ226" s="677" t="s">
        <v>1444</v>
      </c>
      <c r="BA226" s="653" t="s">
        <v>71</v>
      </c>
      <c r="BB226" s="656" t="s">
        <v>71</v>
      </c>
    </row>
    <row r="227" spans="2:54" x14ac:dyDescent="0.25">
      <c r="B227" s="653">
        <v>2023</v>
      </c>
      <c r="C227" s="653">
        <v>891780111</v>
      </c>
      <c r="D227" s="654" t="s">
        <v>68</v>
      </c>
      <c r="E227" s="655" t="s">
        <v>1041</v>
      </c>
      <c r="F227" s="656" t="s">
        <v>1042</v>
      </c>
      <c r="G227" s="657">
        <v>0</v>
      </c>
      <c r="H227" s="656"/>
      <c r="I227" s="657" t="s">
        <v>78</v>
      </c>
      <c r="J227" s="653" t="s">
        <v>120</v>
      </c>
      <c r="K227" s="658" t="s">
        <v>1212</v>
      </c>
      <c r="L227" s="659">
        <v>2500000</v>
      </c>
      <c r="M227" s="653" t="s">
        <v>73</v>
      </c>
      <c r="N227" s="660" t="s">
        <v>116</v>
      </c>
      <c r="O227" s="658" t="s">
        <v>1323</v>
      </c>
      <c r="P227" s="661">
        <v>1082889419</v>
      </c>
      <c r="Q227" s="656">
        <v>993</v>
      </c>
      <c r="R227" s="699">
        <v>45042</v>
      </c>
      <c r="S227" s="749">
        <v>44600000</v>
      </c>
      <c r="T227" s="699">
        <v>45142</v>
      </c>
      <c r="U227" s="760">
        <v>2500000</v>
      </c>
      <c r="V227" s="657" t="s">
        <v>70</v>
      </c>
      <c r="W227" s="656">
        <v>72220242</v>
      </c>
      <c r="X227" s="665" t="s">
        <v>1391</v>
      </c>
      <c r="Y227" s="660"/>
      <c r="Z227" s="679">
        <v>45142</v>
      </c>
      <c r="AA227" s="679">
        <v>45142</v>
      </c>
      <c r="AB227" s="667" t="s">
        <v>80</v>
      </c>
      <c r="AC227" s="666">
        <v>45160</v>
      </c>
      <c r="AD227" s="658">
        <f t="shared" si="17"/>
        <v>18</v>
      </c>
      <c r="AE227" s="656">
        <v>0</v>
      </c>
      <c r="AF227" s="656">
        <v>0</v>
      </c>
      <c r="AG227" s="656">
        <v>0</v>
      </c>
      <c r="AH227" s="668" t="s">
        <v>80</v>
      </c>
      <c r="AI227" s="658">
        <f t="shared" si="18"/>
        <v>0</v>
      </c>
      <c r="AJ227" s="656">
        <v>0</v>
      </c>
      <c r="AK227" s="748">
        <v>0</v>
      </c>
      <c r="AL227" s="667" t="s">
        <v>80</v>
      </c>
      <c r="AM227" s="657">
        <v>0</v>
      </c>
      <c r="AN227" s="667" t="s">
        <v>80</v>
      </c>
      <c r="AO227" s="667" t="s">
        <v>80</v>
      </c>
      <c r="AP227" s="661">
        <f t="shared" si="16"/>
        <v>0</v>
      </c>
      <c r="AQ227" s="661">
        <f>+L227+AF227-AK227</f>
        <v>2500000</v>
      </c>
      <c r="AR227" s="657" t="s">
        <v>115</v>
      </c>
      <c r="AS227" s="656">
        <v>0</v>
      </c>
      <c r="AT227" s="669" t="s">
        <v>80</v>
      </c>
      <c r="AU227" s="691">
        <v>2500000</v>
      </c>
      <c r="AV227" s="671">
        <f t="shared" si="14"/>
        <v>0</v>
      </c>
      <c r="AW227" s="672">
        <f t="shared" si="15"/>
        <v>1</v>
      </c>
      <c r="AX227" s="673"/>
      <c r="AY227" s="657" t="s">
        <v>253</v>
      </c>
      <c r="AZ227" s="677" t="s">
        <v>1445</v>
      </c>
      <c r="BA227" s="653" t="s">
        <v>71</v>
      </c>
      <c r="BB227" s="656" t="s">
        <v>71</v>
      </c>
    </row>
    <row r="228" spans="2:54" x14ac:dyDescent="0.25">
      <c r="B228" s="653">
        <v>2023</v>
      </c>
      <c r="C228" s="653">
        <v>891780111</v>
      </c>
      <c r="D228" s="654" t="s">
        <v>68</v>
      </c>
      <c r="E228" s="655" t="s">
        <v>1043</v>
      </c>
      <c r="F228" s="656" t="s">
        <v>1044</v>
      </c>
      <c r="G228" s="657">
        <v>0</v>
      </c>
      <c r="H228" s="656"/>
      <c r="I228" s="657" t="s">
        <v>78</v>
      </c>
      <c r="J228" s="653" t="s">
        <v>120</v>
      </c>
      <c r="K228" s="658" t="s">
        <v>1213</v>
      </c>
      <c r="L228" s="659">
        <v>2400000</v>
      </c>
      <c r="M228" s="653" t="s">
        <v>73</v>
      </c>
      <c r="N228" s="660" t="s">
        <v>116</v>
      </c>
      <c r="O228" s="658" t="s">
        <v>1324</v>
      </c>
      <c r="P228" s="661">
        <v>1082956221</v>
      </c>
      <c r="Q228" s="656">
        <v>1378</v>
      </c>
      <c r="R228" s="699">
        <v>45099</v>
      </c>
      <c r="S228" s="749">
        <v>182735507</v>
      </c>
      <c r="T228" s="699">
        <v>45148</v>
      </c>
      <c r="U228" s="760">
        <v>2400000</v>
      </c>
      <c r="V228" s="657" t="s">
        <v>70</v>
      </c>
      <c r="W228" s="656">
        <v>72220242</v>
      </c>
      <c r="X228" s="665" t="s">
        <v>1391</v>
      </c>
      <c r="Y228" s="660"/>
      <c r="Z228" s="679">
        <v>45148</v>
      </c>
      <c r="AA228" s="679">
        <v>45148</v>
      </c>
      <c r="AB228" s="667" t="s">
        <v>80</v>
      </c>
      <c r="AC228" s="666">
        <v>45179</v>
      </c>
      <c r="AD228" s="658">
        <f t="shared" si="17"/>
        <v>31</v>
      </c>
      <c r="AE228" s="656">
        <v>0</v>
      </c>
      <c r="AF228" s="656">
        <v>0</v>
      </c>
      <c r="AG228" s="656">
        <v>0</v>
      </c>
      <c r="AH228" s="668" t="s">
        <v>80</v>
      </c>
      <c r="AI228" s="658">
        <f t="shared" si="18"/>
        <v>0</v>
      </c>
      <c r="AJ228" s="656">
        <v>0</v>
      </c>
      <c r="AK228" s="748">
        <v>0</v>
      </c>
      <c r="AL228" s="667" t="s">
        <v>80</v>
      </c>
      <c r="AM228" s="657">
        <v>0</v>
      </c>
      <c r="AN228" s="667" t="s">
        <v>80</v>
      </c>
      <c r="AO228" s="667" t="s">
        <v>80</v>
      </c>
      <c r="AP228" s="661">
        <f t="shared" si="16"/>
        <v>0</v>
      </c>
      <c r="AQ228" s="661">
        <f>+L228+AF228-AK228</f>
        <v>2400000</v>
      </c>
      <c r="AR228" s="657" t="s">
        <v>115</v>
      </c>
      <c r="AS228" s="656">
        <v>0</v>
      </c>
      <c r="AT228" s="669" t="s">
        <v>80</v>
      </c>
      <c r="AU228" s="691">
        <v>0</v>
      </c>
      <c r="AV228" s="671">
        <f t="shared" si="14"/>
        <v>2400000</v>
      </c>
      <c r="AW228" s="672">
        <f t="shared" si="15"/>
        <v>0</v>
      </c>
      <c r="AX228" s="673"/>
      <c r="AY228" s="657" t="s">
        <v>253</v>
      </c>
      <c r="AZ228" s="677" t="s">
        <v>1446</v>
      </c>
      <c r="BA228" s="653" t="s">
        <v>71</v>
      </c>
      <c r="BB228" s="656" t="s">
        <v>71</v>
      </c>
    </row>
    <row r="229" spans="2:54" x14ac:dyDescent="0.25">
      <c r="B229" s="653">
        <v>2023</v>
      </c>
      <c r="C229" s="653">
        <v>891780111</v>
      </c>
      <c r="D229" s="654" t="s">
        <v>68</v>
      </c>
      <c r="E229" s="655" t="s">
        <v>1045</v>
      </c>
      <c r="F229" s="656" t="s">
        <v>1046</v>
      </c>
      <c r="G229" s="657">
        <v>0</v>
      </c>
      <c r="H229" s="656"/>
      <c r="I229" s="657" t="s">
        <v>78</v>
      </c>
      <c r="J229" s="653" t="s">
        <v>120</v>
      </c>
      <c r="K229" s="658" t="s">
        <v>1214</v>
      </c>
      <c r="L229" s="659">
        <v>21164514</v>
      </c>
      <c r="M229" s="653" t="s">
        <v>73</v>
      </c>
      <c r="N229" s="660" t="s">
        <v>116</v>
      </c>
      <c r="O229" s="658" t="s">
        <v>1325</v>
      </c>
      <c r="P229" s="661">
        <v>1090501558</v>
      </c>
      <c r="Q229" s="656">
        <v>444</v>
      </c>
      <c r="R229" s="699">
        <v>44979</v>
      </c>
      <c r="S229" s="749">
        <v>340552604</v>
      </c>
      <c r="T229" s="699">
        <v>45152</v>
      </c>
      <c r="U229" s="760">
        <v>21164514</v>
      </c>
      <c r="V229" s="657" t="s">
        <v>70</v>
      </c>
      <c r="W229" s="656">
        <v>72220242</v>
      </c>
      <c r="X229" s="665" t="s">
        <v>1391</v>
      </c>
      <c r="Y229" s="660"/>
      <c r="Z229" s="679">
        <v>45152</v>
      </c>
      <c r="AA229" s="679">
        <v>45152</v>
      </c>
      <c r="AB229" s="667" t="s">
        <v>80</v>
      </c>
      <c r="AC229" s="666">
        <v>45275</v>
      </c>
      <c r="AD229" s="658">
        <f t="shared" si="17"/>
        <v>123</v>
      </c>
      <c r="AE229" s="656">
        <v>0</v>
      </c>
      <c r="AF229" s="656">
        <v>0</v>
      </c>
      <c r="AG229" s="656">
        <v>0</v>
      </c>
      <c r="AH229" s="668" t="s">
        <v>80</v>
      </c>
      <c r="AI229" s="658">
        <f t="shared" si="18"/>
        <v>0</v>
      </c>
      <c r="AJ229" s="656">
        <v>0</v>
      </c>
      <c r="AK229" s="748">
        <v>0</v>
      </c>
      <c r="AL229" s="667" t="s">
        <v>80</v>
      </c>
      <c r="AM229" s="657">
        <v>0</v>
      </c>
      <c r="AN229" s="667" t="s">
        <v>80</v>
      </c>
      <c r="AO229" s="667" t="s">
        <v>80</v>
      </c>
      <c r="AP229" s="661">
        <f t="shared" si="16"/>
        <v>0</v>
      </c>
      <c r="AQ229" s="661">
        <f>+L229+AF229-AK229</f>
        <v>21164514</v>
      </c>
      <c r="AR229" s="657" t="s">
        <v>115</v>
      </c>
      <c r="AS229" s="656">
        <v>0</v>
      </c>
      <c r="AT229" s="669" t="s">
        <v>80</v>
      </c>
      <c r="AU229" s="691">
        <v>0</v>
      </c>
      <c r="AV229" s="671">
        <f t="shared" si="14"/>
        <v>21164514</v>
      </c>
      <c r="AW229" s="672">
        <f t="shared" si="15"/>
        <v>0</v>
      </c>
      <c r="AX229" s="673"/>
      <c r="AY229" s="657" t="s">
        <v>72</v>
      </c>
      <c r="AZ229" s="677" t="s">
        <v>1447</v>
      </c>
      <c r="BA229" s="653" t="s">
        <v>71</v>
      </c>
      <c r="BB229" s="656" t="s">
        <v>71</v>
      </c>
    </row>
    <row r="230" spans="2:54" x14ac:dyDescent="0.25">
      <c r="B230" s="653">
        <v>2023</v>
      </c>
      <c r="C230" s="653">
        <v>891780111</v>
      </c>
      <c r="D230" s="654" t="s">
        <v>68</v>
      </c>
      <c r="E230" s="655" t="s">
        <v>1047</v>
      </c>
      <c r="F230" s="656" t="s">
        <v>1048</v>
      </c>
      <c r="G230" s="657">
        <v>0</v>
      </c>
      <c r="H230" s="656"/>
      <c r="I230" s="657" t="s">
        <v>78</v>
      </c>
      <c r="J230" s="653" t="s">
        <v>120</v>
      </c>
      <c r="K230" s="658" t="s">
        <v>1215</v>
      </c>
      <c r="L230" s="659">
        <v>21164514</v>
      </c>
      <c r="M230" s="653" t="s">
        <v>73</v>
      </c>
      <c r="N230" s="660" t="s">
        <v>116</v>
      </c>
      <c r="O230" s="658" t="s">
        <v>1326</v>
      </c>
      <c r="P230" s="661">
        <v>1010175795</v>
      </c>
      <c r="Q230" s="656">
        <v>444</v>
      </c>
      <c r="R230" s="699">
        <v>44979</v>
      </c>
      <c r="S230" s="749">
        <v>340552604</v>
      </c>
      <c r="T230" s="699">
        <v>45152</v>
      </c>
      <c r="U230" s="760">
        <v>21164514</v>
      </c>
      <c r="V230" s="657" t="s">
        <v>70</v>
      </c>
      <c r="W230" s="656">
        <v>72220242</v>
      </c>
      <c r="X230" s="665" t="s">
        <v>1391</v>
      </c>
      <c r="Y230" s="660"/>
      <c r="Z230" s="679">
        <v>45152</v>
      </c>
      <c r="AA230" s="679">
        <v>45152</v>
      </c>
      <c r="AB230" s="667" t="s">
        <v>80</v>
      </c>
      <c r="AC230" s="666">
        <v>45275</v>
      </c>
      <c r="AD230" s="658">
        <f t="shared" si="17"/>
        <v>123</v>
      </c>
      <c r="AE230" s="656">
        <v>0</v>
      </c>
      <c r="AF230" s="656">
        <v>0</v>
      </c>
      <c r="AG230" s="656">
        <v>0</v>
      </c>
      <c r="AH230" s="668" t="s">
        <v>80</v>
      </c>
      <c r="AI230" s="658">
        <f t="shared" si="18"/>
        <v>0</v>
      </c>
      <c r="AJ230" s="656">
        <v>0</v>
      </c>
      <c r="AK230" s="748">
        <v>0</v>
      </c>
      <c r="AL230" s="667" t="s">
        <v>80</v>
      </c>
      <c r="AM230" s="657">
        <v>0</v>
      </c>
      <c r="AN230" s="667" t="s">
        <v>80</v>
      </c>
      <c r="AO230" s="667" t="s">
        <v>80</v>
      </c>
      <c r="AP230" s="661">
        <f t="shared" si="16"/>
        <v>0</v>
      </c>
      <c r="AQ230" s="661">
        <f>+L230+AF230-AK230</f>
        <v>21164514</v>
      </c>
      <c r="AR230" s="657" t="s">
        <v>115</v>
      </c>
      <c r="AS230" s="656">
        <v>0</v>
      </c>
      <c r="AT230" s="669" t="s">
        <v>80</v>
      </c>
      <c r="AU230" s="691">
        <v>0</v>
      </c>
      <c r="AV230" s="671">
        <f t="shared" si="14"/>
        <v>21164514</v>
      </c>
      <c r="AW230" s="672">
        <f t="shared" si="15"/>
        <v>0</v>
      </c>
      <c r="AX230" s="673"/>
      <c r="AY230" s="657" t="s">
        <v>72</v>
      </c>
      <c r="AZ230" s="677" t="s">
        <v>1448</v>
      </c>
      <c r="BA230" s="653" t="s">
        <v>71</v>
      </c>
      <c r="BB230" s="656" t="s">
        <v>71</v>
      </c>
    </row>
    <row r="231" spans="2:54" x14ac:dyDescent="0.25">
      <c r="B231" s="653">
        <v>2023</v>
      </c>
      <c r="C231" s="653">
        <v>891780111</v>
      </c>
      <c r="D231" s="654" t="s">
        <v>68</v>
      </c>
      <c r="E231" s="655" t="s">
        <v>1049</v>
      </c>
      <c r="F231" s="656" t="s">
        <v>1050</v>
      </c>
      <c r="G231" s="657">
        <v>0</v>
      </c>
      <c r="H231" s="656"/>
      <c r="I231" s="657" t="s">
        <v>78</v>
      </c>
      <c r="J231" s="653" t="s">
        <v>120</v>
      </c>
      <c r="K231" s="658" t="s">
        <v>1216</v>
      </c>
      <c r="L231" s="659">
        <v>5610000</v>
      </c>
      <c r="M231" s="653" t="s">
        <v>73</v>
      </c>
      <c r="N231" s="660" t="s">
        <v>116</v>
      </c>
      <c r="O231" s="658" t="s">
        <v>1327</v>
      </c>
      <c r="P231" s="661">
        <v>72279757</v>
      </c>
      <c r="Q231" s="656">
        <v>993</v>
      </c>
      <c r="R231" s="699">
        <v>45042</v>
      </c>
      <c r="S231" s="749">
        <v>24000000</v>
      </c>
      <c r="T231" s="699">
        <v>45152</v>
      </c>
      <c r="U231" s="760">
        <v>5610000</v>
      </c>
      <c r="V231" s="657" t="s">
        <v>70</v>
      </c>
      <c r="W231" s="656">
        <v>72220242</v>
      </c>
      <c r="X231" s="665" t="s">
        <v>1391</v>
      </c>
      <c r="Y231" s="660"/>
      <c r="Z231" s="679">
        <v>45152</v>
      </c>
      <c r="AA231" s="679">
        <v>45152</v>
      </c>
      <c r="AB231" s="667" t="s">
        <v>80</v>
      </c>
      <c r="AC231" s="666">
        <v>45237</v>
      </c>
      <c r="AD231" s="658">
        <f t="shared" si="17"/>
        <v>85</v>
      </c>
      <c r="AE231" s="656">
        <v>0</v>
      </c>
      <c r="AF231" s="656">
        <v>0</v>
      </c>
      <c r="AG231" s="656">
        <v>0</v>
      </c>
      <c r="AH231" s="668" t="s">
        <v>80</v>
      </c>
      <c r="AI231" s="658">
        <f t="shared" si="18"/>
        <v>0</v>
      </c>
      <c r="AJ231" s="656">
        <v>0</v>
      </c>
      <c r="AK231" s="748">
        <v>0</v>
      </c>
      <c r="AL231" s="667" t="s">
        <v>80</v>
      </c>
      <c r="AM231" s="657">
        <v>0</v>
      </c>
      <c r="AN231" s="667" t="s">
        <v>80</v>
      </c>
      <c r="AO231" s="667" t="s">
        <v>80</v>
      </c>
      <c r="AP231" s="661">
        <f t="shared" si="16"/>
        <v>0</v>
      </c>
      <c r="AQ231" s="661">
        <f>+L231+AF231-AK231</f>
        <v>5610000</v>
      </c>
      <c r="AR231" s="657" t="s">
        <v>115</v>
      </c>
      <c r="AS231" s="656">
        <v>0</v>
      </c>
      <c r="AT231" s="669" t="s">
        <v>80</v>
      </c>
      <c r="AU231" s="691">
        <v>0</v>
      </c>
      <c r="AV231" s="671">
        <f t="shared" si="14"/>
        <v>5610000</v>
      </c>
      <c r="AW231" s="672">
        <f t="shared" si="15"/>
        <v>0</v>
      </c>
      <c r="AX231" s="673"/>
      <c r="AY231" s="657" t="s">
        <v>72</v>
      </c>
      <c r="AZ231" s="677" t="s">
        <v>1449</v>
      </c>
      <c r="BA231" s="653" t="s">
        <v>71</v>
      </c>
      <c r="BB231" s="656" t="s">
        <v>71</v>
      </c>
    </row>
    <row r="232" spans="2:54" x14ac:dyDescent="0.25">
      <c r="B232" s="653">
        <v>2023</v>
      </c>
      <c r="C232" s="653">
        <v>891780111</v>
      </c>
      <c r="D232" s="654" t="s">
        <v>68</v>
      </c>
      <c r="E232" s="655" t="s">
        <v>1051</v>
      </c>
      <c r="F232" s="656" t="s">
        <v>1052</v>
      </c>
      <c r="G232" s="657">
        <v>0</v>
      </c>
      <c r="H232" s="656"/>
      <c r="I232" s="657" t="s">
        <v>78</v>
      </c>
      <c r="J232" s="653" t="s">
        <v>120</v>
      </c>
      <c r="K232" s="658" t="s">
        <v>1217</v>
      </c>
      <c r="L232" s="659">
        <v>15225000</v>
      </c>
      <c r="M232" s="653" t="s">
        <v>73</v>
      </c>
      <c r="N232" s="660" t="s">
        <v>116</v>
      </c>
      <c r="O232" s="658" t="s">
        <v>1328</v>
      </c>
      <c r="P232" s="661">
        <v>1064715357</v>
      </c>
      <c r="Q232" s="656">
        <v>1378</v>
      </c>
      <c r="R232" s="699">
        <v>45099</v>
      </c>
      <c r="S232" s="749">
        <v>182735507</v>
      </c>
      <c r="T232" s="699">
        <v>45156</v>
      </c>
      <c r="U232" s="760">
        <v>15225000</v>
      </c>
      <c r="V232" s="657" t="s">
        <v>70</v>
      </c>
      <c r="W232" s="656">
        <v>72220242</v>
      </c>
      <c r="X232" s="665" t="s">
        <v>1391</v>
      </c>
      <c r="Y232" s="660"/>
      <c r="Z232" s="679">
        <v>45155</v>
      </c>
      <c r="AA232" s="679">
        <v>45163</v>
      </c>
      <c r="AB232" s="667">
        <v>45163</v>
      </c>
      <c r="AC232" s="666">
        <v>45253</v>
      </c>
      <c r="AD232" s="658">
        <f t="shared" si="17"/>
        <v>90</v>
      </c>
      <c r="AE232" s="656">
        <v>0</v>
      </c>
      <c r="AF232" s="656">
        <v>0</v>
      </c>
      <c r="AG232" s="656">
        <v>0</v>
      </c>
      <c r="AH232" s="668" t="s">
        <v>80</v>
      </c>
      <c r="AI232" s="658">
        <f t="shared" si="18"/>
        <v>0</v>
      </c>
      <c r="AJ232" s="656">
        <v>0</v>
      </c>
      <c r="AK232" s="748">
        <v>0</v>
      </c>
      <c r="AL232" s="667" t="s">
        <v>80</v>
      </c>
      <c r="AM232" s="657">
        <v>0</v>
      </c>
      <c r="AN232" s="667" t="s">
        <v>80</v>
      </c>
      <c r="AO232" s="667" t="s">
        <v>80</v>
      </c>
      <c r="AP232" s="661">
        <f t="shared" si="16"/>
        <v>0</v>
      </c>
      <c r="AQ232" s="661">
        <f>+L232+AF232-AK232</f>
        <v>15225000</v>
      </c>
      <c r="AR232" s="657" t="s">
        <v>115</v>
      </c>
      <c r="AS232" s="656">
        <v>0</v>
      </c>
      <c r="AT232" s="669" t="s">
        <v>80</v>
      </c>
      <c r="AU232" s="691">
        <v>0</v>
      </c>
      <c r="AV232" s="671">
        <f t="shared" si="14"/>
        <v>15225000</v>
      </c>
      <c r="AW232" s="672">
        <f t="shared" si="15"/>
        <v>0</v>
      </c>
      <c r="AX232" s="673"/>
      <c r="AY232" s="657" t="s">
        <v>72</v>
      </c>
      <c r="AZ232" s="677" t="s">
        <v>1450</v>
      </c>
      <c r="BA232" s="653" t="s">
        <v>71</v>
      </c>
      <c r="BB232" s="656" t="s">
        <v>71</v>
      </c>
    </row>
    <row r="233" spans="2:54" x14ac:dyDescent="0.25">
      <c r="B233" s="653">
        <v>2023</v>
      </c>
      <c r="C233" s="653">
        <v>891780111</v>
      </c>
      <c r="D233" s="654" t="s">
        <v>68</v>
      </c>
      <c r="E233" s="655" t="s">
        <v>1053</v>
      </c>
      <c r="F233" s="656" t="s">
        <v>1054</v>
      </c>
      <c r="G233" s="657">
        <v>0</v>
      </c>
      <c r="H233" s="656"/>
      <c r="I233" s="657" t="s">
        <v>78</v>
      </c>
      <c r="J233" s="653" t="s">
        <v>120</v>
      </c>
      <c r="K233" s="658" t="s">
        <v>1218</v>
      </c>
      <c r="L233" s="659">
        <v>14166929</v>
      </c>
      <c r="M233" s="653" t="s">
        <v>73</v>
      </c>
      <c r="N233" s="660" t="s">
        <v>116</v>
      </c>
      <c r="O233" s="658" t="s">
        <v>1329</v>
      </c>
      <c r="P233" s="661">
        <v>1102840462</v>
      </c>
      <c r="Q233" s="656">
        <v>1378</v>
      </c>
      <c r="R233" s="699">
        <v>45099</v>
      </c>
      <c r="S233" s="749">
        <v>182735507</v>
      </c>
      <c r="T233" s="699">
        <v>45152</v>
      </c>
      <c r="U233" s="760">
        <v>14166929</v>
      </c>
      <c r="V233" s="657" t="s">
        <v>70</v>
      </c>
      <c r="W233" s="656">
        <v>72220242</v>
      </c>
      <c r="X233" s="665" t="s">
        <v>1391</v>
      </c>
      <c r="Y233" s="660"/>
      <c r="Z233" s="679">
        <v>45156</v>
      </c>
      <c r="AA233" s="679">
        <v>45163</v>
      </c>
      <c r="AB233" s="667">
        <v>45163</v>
      </c>
      <c r="AC233" s="666">
        <v>45253</v>
      </c>
      <c r="AD233" s="658">
        <f t="shared" si="17"/>
        <v>90</v>
      </c>
      <c r="AE233" s="656">
        <v>0</v>
      </c>
      <c r="AF233" s="656">
        <v>0</v>
      </c>
      <c r="AG233" s="656">
        <v>0</v>
      </c>
      <c r="AH233" s="668" t="s">
        <v>80</v>
      </c>
      <c r="AI233" s="658">
        <f t="shared" si="18"/>
        <v>0</v>
      </c>
      <c r="AJ233" s="656">
        <v>0</v>
      </c>
      <c r="AK233" s="748">
        <v>0</v>
      </c>
      <c r="AL233" s="667" t="s">
        <v>80</v>
      </c>
      <c r="AM233" s="657">
        <v>0</v>
      </c>
      <c r="AN233" s="667" t="s">
        <v>80</v>
      </c>
      <c r="AO233" s="667" t="s">
        <v>80</v>
      </c>
      <c r="AP233" s="661">
        <f t="shared" si="16"/>
        <v>0</v>
      </c>
      <c r="AQ233" s="661">
        <f>+L233+AF233-AK233</f>
        <v>14166929</v>
      </c>
      <c r="AR233" s="657" t="s">
        <v>115</v>
      </c>
      <c r="AS233" s="656">
        <v>0</v>
      </c>
      <c r="AT233" s="669" t="s">
        <v>80</v>
      </c>
      <c r="AU233" s="691">
        <v>0</v>
      </c>
      <c r="AV233" s="671">
        <f>AQ233-AU233</f>
        <v>14166929</v>
      </c>
      <c r="AW233" s="672">
        <f t="shared" si="15"/>
        <v>0</v>
      </c>
      <c r="AX233" s="673" t="s">
        <v>109</v>
      </c>
      <c r="AY233" s="657" t="s">
        <v>72</v>
      </c>
      <c r="AZ233" s="677" t="s">
        <v>1451</v>
      </c>
      <c r="BA233" s="653" t="s">
        <v>71</v>
      </c>
      <c r="BB233" s="656" t="s">
        <v>71</v>
      </c>
    </row>
    <row r="234" spans="2:54" x14ac:dyDescent="0.25">
      <c r="B234" s="653">
        <v>2023</v>
      </c>
      <c r="C234" s="653">
        <v>891780111</v>
      </c>
      <c r="D234" s="654" t="s">
        <v>68</v>
      </c>
      <c r="E234" s="655" t="s">
        <v>1055</v>
      </c>
      <c r="F234" s="656" t="s">
        <v>1056</v>
      </c>
      <c r="G234" s="657">
        <v>0</v>
      </c>
      <c r="H234" s="656"/>
      <c r="I234" s="657" t="s">
        <v>78</v>
      </c>
      <c r="J234" s="653" t="s">
        <v>120</v>
      </c>
      <c r="K234" s="658" t="s">
        <v>1219</v>
      </c>
      <c r="L234" s="659">
        <v>15000000</v>
      </c>
      <c r="M234" s="653" t="s">
        <v>73</v>
      </c>
      <c r="N234" s="660" t="s">
        <v>116</v>
      </c>
      <c r="O234" s="658" t="s">
        <v>1290</v>
      </c>
      <c r="P234" s="661">
        <v>900687982</v>
      </c>
      <c r="Q234" s="656">
        <v>359</v>
      </c>
      <c r="R234" s="699">
        <v>44970</v>
      </c>
      <c r="S234" s="749">
        <v>216501349</v>
      </c>
      <c r="T234" s="699">
        <v>45167</v>
      </c>
      <c r="U234" s="760">
        <v>15000000</v>
      </c>
      <c r="V234" s="657" t="s">
        <v>70</v>
      </c>
      <c r="W234" s="656">
        <v>72220242</v>
      </c>
      <c r="X234" s="665" t="s">
        <v>1391</v>
      </c>
      <c r="Y234" s="660"/>
      <c r="Z234" s="679">
        <v>45166</v>
      </c>
      <c r="AA234" s="679">
        <v>45167</v>
      </c>
      <c r="AB234" s="667">
        <v>45167</v>
      </c>
      <c r="AC234" s="666">
        <v>45169</v>
      </c>
      <c r="AD234" s="658">
        <f t="shared" si="17"/>
        <v>2</v>
      </c>
      <c r="AE234" s="656">
        <v>0</v>
      </c>
      <c r="AF234" s="656">
        <v>0</v>
      </c>
      <c r="AG234" s="656">
        <v>0</v>
      </c>
      <c r="AH234" s="668" t="s">
        <v>80</v>
      </c>
      <c r="AI234" s="658">
        <f t="shared" si="18"/>
        <v>0</v>
      </c>
      <c r="AJ234" s="656">
        <v>0</v>
      </c>
      <c r="AK234" s="748">
        <v>0</v>
      </c>
      <c r="AL234" s="667" t="s">
        <v>80</v>
      </c>
      <c r="AM234" s="657">
        <v>0</v>
      </c>
      <c r="AN234" s="667" t="s">
        <v>80</v>
      </c>
      <c r="AO234" s="667" t="s">
        <v>80</v>
      </c>
      <c r="AP234" s="661">
        <f t="shared" si="16"/>
        <v>0</v>
      </c>
      <c r="AQ234" s="661">
        <f>+L234+AF234-AK234</f>
        <v>15000000</v>
      </c>
      <c r="AR234" s="657" t="s">
        <v>115</v>
      </c>
      <c r="AS234" s="656">
        <v>0</v>
      </c>
      <c r="AT234" s="669" t="s">
        <v>80</v>
      </c>
      <c r="AU234" s="691">
        <v>14999999</v>
      </c>
      <c r="AV234" s="671">
        <f t="shared" si="14"/>
        <v>1</v>
      </c>
      <c r="AW234" s="672">
        <f t="shared" si="15"/>
        <v>0.99999993333333337</v>
      </c>
      <c r="AX234" s="673" t="s">
        <v>110</v>
      </c>
      <c r="AY234" s="657" t="s">
        <v>253</v>
      </c>
      <c r="AZ234" s="663" t="s">
        <v>1452</v>
      </c>
      <c r="BA234" s="653" t="s">
        <v>71</v>
      </c>
      <c r="BB234" s="656" t="s">
        <v>117</v>
      </c>
    </row>
    <row r="235" spans="2:54" x14ac:dyDescent="0.25">
      <c r="B235" s="653">
        <v>2023</v>
      </c>
      <c r="C235" s="653">
        <v>891780111</v>
      </c>
      <c r="D235" s="654" t="s">
        <v>68</v>
      </c>
      <c r="E235" s="655" t="s">
        <v>1057</v>
      </c>
      <c r="F235" s="656" t="s">
        <v>1058</v>
      </c>
      <c r="G235" s="657">
        <v>0</v>
      </c>
      <c r="H235" s="656"/>
      <c r="I235" s="657" t="s">
        <v>78</v>
      </c>
      <c r="J235" s="653" t="s">
        <v>120</v>
      </c>
      <c r="K235" s="658" t="s">
        <v>1220</v>
      </c>
      <c r="L235" s="659">
        <v>7500000</v>
      </c>
      <c r="M235" s="653" t="s">
        <v>73</v>
      </c>
      <c r="N235" s="660" t="s">
        <v>116</v>
      </c>
      <c r="O235" s="658" t="s">
        <v>1330</v>
      </c>
      <c r="P235" s="661">
        <v>1010141208</v>
      </c>
      <c r="Q235" s="656">
        <v>1378</v>
      </c>
      <c r="R235" s="699">
        <v>45099</v>
      </c>
      <c r="S235" s="749">
        <v>182735507</v>
      </c>
      <c r="T235" s="699">
        <v>45176</v>
      </c>
      <c r="U235" s="760">
        <v>7500000</v>
      </c>
      <c r="V235" s="657" t="s">
        <v>70</v>
      </c>
      <c r="W235" s="656">
        <v>72220242</v>
      </c>
      <c r="X235" s="665" t="s">
        <v>1391</v>
      </c>
      <c r="Y235" s="660"/>
      <c r="Z235" s="679">
        <v>45176</v>
      </c>
      <c r="AA235" s="679">
        <v>45176</v>
      </c>
      <c r="AB235" s="667" t="s">
        <v>80</v>
      </c>
      <c r="AC235" s="666">
        <v>45253</v>
      </c>
      <c r="AD235" s="658">
        <f t="shared" si="17"/>
        <v>77</v>
      </c>
      <c r="AE235" s="656">
        <v>0</v>
      </c>
      <c r="AF235" s="656">
        <v>0</v>
      </c>
      <c r="AG235" s="656">
        <v>0</v>
      </c>
      <c r="AH235" s="668" t="s">
        <v>80</v>
      </c>
      <c r="AI235" s="658">
        <f t="shared" si="18"/>
        <v>0</v>
      </c>
      <c r="AJ235" s="656">
        <v>0</v>
      </c>
      <c r="AK235" s="748">
        <v>0</v>
      </c>
      <c r="AL235" s="667" t="s">
        <v>80</v>
      </c>
      <c r="AM235" s="657">
        <v>0</v>
      </c>
      <c r="AN235" s="667" t="s">
        <v>80</v>
      </c>
      <c r="AO235" s="667" t="s">
        <v>80</v>
      </c>
      <c r="AP235" s="661">
        <f t="shared" si="16"/>
        <v>0</v>
      </c>
      <c r="AQ235" s="661">
        <f>+L235+AF235-AK235</f>
        <v>7500000</v>
      </c>
      <c r="AR235" s="657" t="s">
        <v>115</v>
      </c>
      <c r="AS235" s="656">
        <v>0</v>
      </c>
      <c r="AT235" s="669" t="s">
        <v>80</v>
      </c>
      <c r="AU235" s="691">
        <v>0</v>
      </c>
      <c r="AV235" s="671">
        <f t="shared" si="14"/>
        <v>7500000</v>
      </c>
      <c r="AW235" s="672">
        <f t="shared" si="15"/>
        <v>0</v>
      </c>
      <c r="AX235" s="673" t="s">
        <v>111</v>
      </c>
      <c r="AY235" s="657" t="s">
        <v>72</v>
      </c>
      <c r="AZ235" s="663" t="s">
        <v>1453</v>
      </c>
      <c r="BA235" s="653" t="s">
        <v>71</v>
      </c>
      <c r="BB235" s="656" t="s">
        <v>71</v>
      </c>
    </row>
    <row r="236" spans="2:54" x14ac:dyDescent="0.25">
      <c r="B236" s="653">
        <v>2023</v>
      </c>
      <c r="C236" s="653">
        <v>891780111</v>
      </c>
      <c r="D236" s="654" t="s">
        <v>68</v>
      </c>
      <c r="E236" s="655" t="s">
        <v>1059</v>
      </c>
      <c r="F236" s="656" t="s">
        <v>1060</v>
      </c>
      <c r="G236" s="657">
        <v>0</v>
      </c>
      <c r="H236" s="656"/>
      <c r="I236" s="657" t="s">
        <v>78</v>
      </c>
      <c r="J236" s="653" t="s">
        <v>120</v>
      </c>
      <c r="K236" s="658" t="s">
        <v>1221</v>
      </c>
      <c r="L236" s="659">
        <v>7500000</v>
      </c>
      <c r="M236" s="653" t="s">
        <v>73</v>
      </c>
      <c r="N236" s="660" t="s">
        <v>116</v>
      </c>
      <c r="O236" s="658" t="s">
        <v>1331</v>
      </c>
      <c r="P236" s="661">
        <v>1120745598</v>
      </c>
      <c r="Q236" s="656">
        <v>1377</v>
      </c>
      <c r="R236" s="699">
        <v>45099</v>
      </c>
      <c r="S236" s="749">
        <v>48405273</v>
      </c>
      <c r="T236" s="699">
        <v>45176</v>
      </c>
      <c r="U236" s="760">
        <v>7500000</v>
      </c>
      <c r="V236" s="657" t="s">
        <v>70</v>
      </c>
      <c r="W236" s="656">
        <v>72220242</v>
      </c>
      <c r="X236" s="665" t="s">
        <v>1391</v>
      </c>
      <c r="Y236" s="660"/>
      <c r="Z236" s="679">
        <v>45176</v>
      </c>
      <c r="AA236" s="679">
        <v>45176</v>
      </c>
      <c r="AB236" s="667" t="s">
        <v>80</v>
      </c>
      <c r="AC236" s="666">
        <v>45253</v>
      </c>
      <c r="AD236" s="658">
        <f t="shared" si="17"/>
        <v>77</v>
      </c>
      <c r="AE236" s="656">
        <v>0</v>
      </c>
      <c r="AF236" s="656">
        <v>0</v>
      </c>
      <c r="AG236" s="656">
        <v>0</v>
      </c>
      <c r="AH236" s="668" t="s">
        <v>80</v>
      </c>
      <c r="AI236" s="658">
        <f t="shared" si="18"/>
        <v>0</v>
      </c>
      <c r="AJ236" s="656">
        <v>0</v>
      </c>
      <c r="AK236" s="748">
        <v>0</v>
      </c>
      <c r="AL236" s="667" t="s">
        <v>80</v>
      </c>
      <c r="AM236" s="657">
        <v>0</v>
      </c>
      <c r="AN236" s="667" t="s">
        <v>80</v>
      </c>
      <c r="AO236" s="667" t="s">
        <v>80</v>
      </c>
      <c r="AP236" s="661">
        <f t="shared" si="16"/>
        <v>0</v>
      </c>
      <c r="AQ236" s="661">
        <f>+L236+AF236-AK236</f>
        <v>7500000</v>
      </c>
      <c r="AR236" s="657" t="s">
        <v>115</v>
      </c>
      <c r="AS236" s="656">
        <v>0</v>
      </c>
      <c r="AT236" s="669" t="s">
        <v>80</v>
      </c>
      <c r="AU236" s="691">
        <v>0</v>
      </c>
      <c r="AV236" s="671">
        <f t="shared" si="14"/>
        <v>7500000</v>
      </c>
      <c r="AW236" s="672">
        <f t="shared" si="15"/>
        <v>0</v>
      </c>
      <c r="AX236" s="673" t="s">
        <v>112</v>
      </c>
      <c r="AY236" s="657" t="s">
        <v>72</v>
      </c>
      <c r="AZ236" s="677" t="s">
        <v>1454</v>
      </c>
      <c r="BA236" s="653" t="s">
        <v>71</v>
      </c>
      <c r="BB236" s="656" t="s">
        <v>71</v>
      </c>
    </row>
    <row r="237" spans="2:54" x14ac:dyDescent="0.25">
      <c r="B237" s="653">
        <v>2023</v>
      </c>
      <c r="C237" s="653">
        <v>891780111</v>
      </c>
      <c r="D237" s="654" t="s">
        <v>68</v>
      </c>
      <c r="E237" s="655" t="s">
        <v>1061</v>
      </c>
      <c r="F237" s="656" t="s">
        <v>1062</v>
      </c>
      <c r="G237" s="657">
        <v>0</v>
      </c>
      <c r="H237" s="656"/>
      <c r="I237" s="657" t="s">
        <v>78</v>
      </c>
      <c r="J237" s="653" t="s">
        <v>120</v>
      </c>
      <c r="K237" s="658" t="s">
        <v>1222</v>
      </c>
      <c r="L237" s="659">
        <v>2500000</v>
      </c>
      <c r="M237" s="653" t="s">
        <v>73</v>
      </c>
      <c r="N237" s="660" t="s">
        <v>116</v>
      </c>
      <c r="O237" s="658" t="s">
        <v>1332</v>
      </c>
      <c r="P237" s="661">
        <v>1143379940</v>
      </c>
      <c r="Q237" s="656">
        <v>993</v>
      </c>
      <c r="R237" s="699">
        <v>45042</v>
      </c>
      <c r="S237" s="749">
        <v>44600000</v>
      </c>
      <c r="T237" s="699">
        <v>45177</v>
      </c>
      <c r="U237" s="760">
        <v>2500000</v>
      </c>
      <c r="V237" s="657" t="s">
        <v>70</v>
      </c>
      <c r="W237" s="656">
        <v>72220242</v>
      </c>
      <c r="X237" s="665" t="s">
        <v>1391</v>
      </c>
      <c r="Y237" s="660"/>
      <c r="Z237" s="679">
        <v>45176</v>
      </c>
      <c r="AA237" s="679">
        <v>45177</v>
      </c>
      <c r="AB237" s="667" t="s">
        <v>80</v>
      </c>
      <c r="AC237" s="666">
        <v>45194</v>
      </c>
      <c r="AD237" s="658">
        <f t="shared" si="17"/>
        <v>17</v>
      </c>
      <c r="AE237" s="656">
        <v>0</v>
      </c>
      <c r="AF237" s="656">
        <v>0</v>
      </c>
      <c r="AG237" s="656">
        <v>0</v>
      </c>
      <c r="AH237" s="668" t="s">
        <v>80</v>
      </c>
      <c r="AI237" s="658">
        <f t="shared" si="18"/>
        <v>0</v>
      </c>
      <c r="AJ237" s="656">
        <v>0</v>
      </c>
      <c r="AK237" s="748">
        <v>0</v>
      </c>
      <c r="AL237" s="667" t="s">
        <v>80</v>
      </c>
      <c r="AM237" s="657">
        <v>0</v>
      </c>
      <c r="AN237" s="667" t="s">
        <v>80</v>
      </c>
      <c r="AO237" s="667" t="s">
        <v>80</v>
      </c>
      <c r="AP237" s="661">
        <f t="shared" si="16"/>
        <v>0</v>
      </c>
      <c r="AQ237" s="661">
        <f>+L237+AF237-AK237</f>
        <v>2500000</v>
      </c>
      <c r="AR237" s="657" t="s">
        <v>115</v>
      </c>
      <c r="AS237" s="656">
        <v>0</v>
      </c>
      <c r="AT237" s="669" t="s">
        <v>80</v>
      </c>
      <c r="AU237" s="691">
        <v>0</v>
      </c>
      <c r="AV237" s="671">
        <f t="shared" si="14"/>
        <v>2500000</v>
      </c>
      <c r="AW237" s="672">
        <f t="shared" si="15"/>
        <v>0</v>
      </c>
      <c r="AX237" s="673" t="s">
        <v>113</v>
      </c>
      <c r="AY237" s="657" t="s">
        <v>253</v>
      </c>
      <c r="AZ237" s="677" t="s">
        <v>1455</v>
      </c>
      <c r="BA237" s="653" t="s">
        <v>71</v>
      </c>
      <c r="BB237" s="656" t="s">
        <v>71</v>
      </c>
    </row>
    <row r="238" spans="2:54" x14ac:dyDescent="0.25">
      <c r="B238" s="653">
        <v>2023</v>
      </c>
      <c r="C238" s="653">
        <v>891780111</v>
      </c>
      <c r="D238" s="654" t="s">
        <v>68</v>
      </c>
      <c r="E238" s="655" t="s">
        <v>1063</v>
      </c>
      <c r="F238" s="658" t="s">
        <v>18000</v>
      </c>
      <c r="G238" s="657">
        <v>0</v>
      </c>
      <c r="H238" s="656"/>
      <c r="I238" s="657" t="s">
        <v>78</v>
      </c>
      <c r="J238" s="653" t="s">
        <v>120</v>
      </c>
      <c r="K238" s="658" t="s">
        <v>1223</v>
      </c>
      <c r="L238" s="659">
        <v>33015110</v>
      </c>
      <c r="M238" s="653" t="s">
        <v>73</v>
      </c>
      <c r="N238" s="660" t="s">
        <v>116</v>
      </c>
      <c r="O238" s="658" t="s">
        <v>1333</v>
      </c>
      <c r="P238" s="661">
        <v>1085165957</v>
      </c>
      <c r="Q238" s="656">
        <v>360</v>
      </c>
      <c r="R238" s="699">
        <v>44970</v>
      </c>
      <c r="S238" s="749">
        <v>432685015</v>
      </c>
      <c r="T238" s="699">
        <v>45177</v>
      </c>
      <c r="U238" s="760">
        <v>33015110</v>
      </c>
      <c r="V238" s="657" t="s">
        <v>70</v>
      </c>
      <c r="W238" s="656">
        <v>72220242</v>
      </c>
      <c r="X238" s="665" t="s">
        <v>1391</v>
      </c>
      <c r="Y238" s="660"/>
      <c r="Z238" s="679">
        <v>45176</v>
      </c>
      <c r="AA238" s="679">
        <v>45181</v>
      </c>
      <c r="AB238" s="667">
        <v>45181</v>
      </c>
      <c r="AC238" s="666">
        <v>45201</v>
      </c>
      <c r="AD238" s="658">
        <f t="shared" si="17"/>
        <v>20</v>
      </c>
      <c r="AE238" s="656">
        <v>0</v>
      </c>
      <c r="AF238" s="656">
        <v>0</v>
      </c>
      <c r="AG238" s="656">
        <v>0</v>
      </c>
      <c r="AH238" s="668" t="s">
        <v>80</v>
      </c>
      <c r="AI238" s="658">
        <f t="shared" si="18"/>
        <v>0</v>
      </c>
      <c r="AJ238" s="656">
        <v>0</v>
      </c>
      <c r="AK238" s="748">
        <v>0</v>
      </c>
      <c r="AL238" s="667" t="s">
        <v>80</v>
      </c>
      <c r="AM238" s="657">
        <v>0</v>
      </c>
      <c r="AN238" s="667" t="s">
        <v>80</v>
      </c>
      <c r="AO238" s="667" t="s">
        <v>80</v>
      </c>
      <c r="AP238" s="661">
        <f t="shared" si="16"/>
        <v>0</v>
      </c>
      <c r="AQ238" s="661">
        <f>+L238+AF238-AK238</f>
        <v>33015110</v>
      </c>
      <c r="AR238" s="657" t="s">
        <v>115</v>
      </c>
      <c r="AS238" s="656">
        <v>0</v>
      </c>
      <c r="AT238" s="669" t="s">
        <v>80</v>
      </c>
      <c r="AU238" s="691">
        <v>0</v>
      </c>
      <c r="AV238" s="671">
        <f>AQ238-AU238</f>
        <v>33015110</v>
      </c>
      <c r="AW238" s="672">
        <f>+IFERROR(AU238/AQ238,"-")</f>
        <v>0</v>
      </c>
      <c r="AX238" s="673" t="s">
        <v>114</v>
      </c>
      <c r="AY238" s="657" t="s">
        <v>72</v>
      </c>
      <c r="AZ238" s="663" t="s">
        <v>1456</v>
      </c>
      <c r="BA238" s="653" t="s">
        <v>71</v>
      </c>
      <c r="BB238" s="656" t="s">
        <v>117</v>
      </c>
    </row>
    <row r="239" spans="2:54" x14ac:dyDescent="0.25">
      <c r="B239" s="653">
        <v>2023</v>
      </c>
      <c r="C239" s="653">
        <v>891780111</v>
      </c>
      <c r="D239" s="654" t="s">
        <v>68</v>
      </c>
      <c r="E239" s="655" t="s">
        <v>1064</v>
      </c>
      <c r="F239" s="658" t="s">
        <v>1065</v>
      </c>
      <c r="G239" s="657">
        <v>0</v>
      </c>
      <c r="H239" s="656"/>
      <c r="I239" s="657" t="s">
        <v>78</v>
      </c>
      <c r="J239" s="653" t="s">
        <v>120</v>
      </c>
      <c r="K239" s="658" t="s">
        <v>1224</v>
      </c>
      <c r="L239" s="659">
        <v>13800000</v>
      </c>
      <c r="M239" s="653" t="s">
        <v>73</v>
      </c>
      <c r="N239" s="660" t="s">
        <v>116</v>
      </c>
      <c r="O239" s="658" t="s">
        <v>1334</v>
      </c>
      <c r="P239" s="661">
        <v>1082951206</v>
      </c>
      <c r="Q239" s="656">
        <v>1378</v>
      </c>
      <c r="R239" s="699">
        <v>45099</v>
      </c>
      <c r="S239" s="749">
        <v>182735507</v>
      </c>
      <c r="T239" s="699">
        <v>45176</v>
      </c>
      <c r="U239" s="760">
        <v>13800000</v>
      </c>
      <c r="V239" s="657" t="s">
        <v>70</v>
      </c>
      <c r="W239" s="656">
        <v>72220242</v>
      </c>
      <c r="X239" s="665" t="s">
        <v>1391</v>
      </c>
      <c r="Y239" s="660"/>
      <c r="Z239" s="679">
        <v>45176</v>
      </c>
      <c r="AA239" s="679">
        <v>45180</v>
      </c>
      <c r="AB239" s="667">
        <v>45180</v>
      </c>
      <c r="AC239" s="666">
        <v>45253</v>
      </c>
      <c r="AD239" s="658">
        <f>+IF(AB239="1800-01-01",AC239-AA239,AC239-AB239)</f>
        <v>73</v>
      </c>
      <c r="AE239" s="656">
        <v>0</v>
      </c>
      <c r="AF239" s="656">
        <v>0</v>
      </c>
      <c r="AG239" s="656">
        <v>0</v>
      </c>
      <c r="AH239" s="668" t="s">
        <v>80</v>
      </c>
      <c r="AI239" s="658">
        <f t="shared" si="18"/>
        <v>0</v>
      </c>
      <c r="AJ239" s="656">
        <v>0</v>
      </c>
      <c r="AK239" s="748">
        <v>0</v>
      </c>
      <c r="AL239" s="667" t="s">
        <v>80</v>
      </c>
      <c r="AM239" s="657">
        <v>0</v>
      </c>
      <c r="AN239" s="667" t="s">
        <v>80</v>
      </c>
      <c r="AO239" s="667" t="s">
        <v>80</v>
      </c>
      <c r="AP239" s="661">
        <f t="shared" si="16"/>
        <v>0</v>
      </c>
      <c r="AQ239" s="661">
        <f>+L239+AF239-AK239</f>
        <v>13800000</v>
      </c>
      <c r="AR239" s="657" t="s">
        <v>115</v>
      </c>
      <c r="AS239" s="656">
        <v>0</v>
      </c>
      <c r="AT239" s="669" t="s">
        <v>80</v>
      </c>
      <c r="AU239" s="691">
        <v>0</v>
      </c>
      <c r="AV239" s="671">
        <f>AQ239-AU239</f>
        <v>13800000</v>
      </c>
      <c r="AW239" s="672">
        <f t="shared" ref="AW239:AW382" si="19">+IFERROR(AU239/AQ239,"-")</f>
        <v>0</v>
      </c>
      <c r="AX239" s="673"/>
      <c r="AY239" s="657" t="s">
        <v>72</v>
      </c>
      <c r="AZ239" s="663" t="s">
        <v>1457</v>
      </c>
      <c r="BA239" s="653" t="s">
        <v>71</v>
      </c>
      <c r="BB239" s="656" t="s">
        <v>71</v>
      </c>
    </row>
    <row r="240" spans="2:54" x14ac:dyDescent="0.25">
      <c r="B240" s="653">
        <v>2023</v>
      </c>
      <c r="C240" s="653">
        <v>891780111</v>
      </c>
      <c r="D240" s="654" t="s">
        <v>68</v>
      </c>
      <c r="E240" s="655" t="s">
        <v>1066</v>
      </c>
      <c r="F240" s="656" t="s">
        <v>1067</v>
      </c>
      <c r="G240" s="657">
        <v>0</v>
      </c>
      <c r="H240" s="656"/>
      <c r="I240" s="657" t="s">
        <v>78</v>
      </c>
      <c r="J240" s="653" t="s">
        <v>120</v>
      </c>
      <c r="K240" s="658" t="s">
        <v>1225</v>
      </c>
      <c r="L240" s="659">
        <v>10463210</v>
      </c>
      <c r="M240" s="653" t="s">
        <v>73</v>
      </c>
      <c r="N240" s="660" t="s">
        <v>116</v>
      </c>
      <c r="O240" s="658" t="s">
        <v>1335</v>
      </c>
      <c r="P240" s="661">
        <v>85468881</v>
      </c>
      <c r="Q240" s="656">
        <v>1378</v>
      </c>
      <c r="R240" s="699">
        <v>45099</v>
      </c>
      <c r="S240" s="749">
        <v>182735507</v>
      </c>
      <c r="T240" s="699">
        <v>45177</v>
      </c>
      <c r="U240" s="760">
        <v>10463210</v>
      </c>
      <c r="V240" s="657" t="s">
        <v>70</v>
      </c>
      <c r="W240" s="656">
        <v>72220242</v>
      </c>
      <c r="X240" s="665" t="s">
        <v>1391</v>
      </c>
      <c r="Y240" s="660"/>
      <c r="Z240" s="679">
        <v>45176</v>
      </c>
      <c r="AA240" s="679">
        <v>45180</v>
      </c>
      <c r="AB240" s="667">
        <v>45180</v>
      </c>
      <c r="AC240" s="666">
        <v>45253</v>
      </c>
      <c r="AD240" s="658">
        <f t="shared" si="17"/>
        <v>73</v>
      </c>
      <c r="AE240" s="656">
        <v>0</v>
      </c>
      <c r="AF240" s="656">
        <v>0</v>
      </c>
      <c r="AG240" s="656">
        <v>0</v>
      </c>
      <c r="AH240" s="668" t="s">
        <v>80</v>
      </c>
      <c r="AI240" s="658">
        <f t="shared" si="18"/>
        <v>0</v>
      </c>
      <c r="AJ240" s="656">
        <v>0</v>
      </c>
      <c r="AK240" s="748">
        <v>0</v>
      </c>
      <c r="AL240" s="667" t="s">
        <v>80</v>
      </c>
      <c r="AM240" s="657">
        <v>0</v>
      </c>
      <c r="AN240" s="667" t="s">
        <v>80</v>
      </c>
      <c r="AO240" s="667" t="s">
        <v>80</v>
      </c>
      <c r="AP240" s="661">
        <f t="shared" si="16"/>
        <v>0</v>
      </c>
      <c r="AQ240" s="661">
        <f>+L240+AF240-AK240</f>
        <v>10463210</v>
      </c>
      <c r="AR240" s="657" t="s">
        <v>115</v>
      </c>
      <c r="AS240" s="656">
        <v>0</v>
      </c>
      <c r="AT240" s="669" t="s">
        <v>80</v>
      </c>
      <c r="AU240" s="691">
        <v>0</v>
      </c>
      <c r="AV240" s="671">
        <f>AQ240-AU240</f>
        <v>10463210</v>
      </c>
      <c r="AW240" s="672">
        <f t="shared" si="19"/>
        <v>0</v>
      </c>
      <c r="AX240" s="673"/>
      <c r="AY240" s="657" t="s">
        <v>72</v>
      </c>
      <c r="AZ240" s="663" t="s">
        <v>1458</v>
      </c>
      <c r="BA240" s="653" t="s">
        <v>71</v>
      </c>
      <c r="BB240" s="656" t="s">
        <v>71</v>
      </c>
    </row>
    <row r="241" spans="2:54" x14ac:dyDescent="0.25">
      <c r="B241" s="653">
        <v>2023</v>
      </c>
      <c r="C241" s="653">
        <v>891780111</v>
      </c>
      <c r="D241" s="654" t="s">
        <v>68</v>
      </c>
      <c r="E241" s="655" t="s">
        <v>1068</v>
      </c>
      <c r="F241" s="656" t="s">
        <v>1069</v>
      </c>
      <c r="G241" s="657">
        <v>0</v>
      </c>
      <c r="H241" s="656"/>
      <c r="I241" s="657" t="s">
        <v>78</v>
      </c>
      <c r="J241" s="653" t="s">
        <v>120</v>
      </c>
      <c r="K241" s="658" t="s">
        <v>1226</v>
      </c>
      <c r="L241" s="659">
        <v>15000000</v>
      </c>
      <c r="M241" s="653" t="s">
        <v>73</v>
      </c>
      <c r="N241" s="660" t="s">
        <v>116</v>
      </c>
      <c r="O241" s="658" t="s">
        <v>1282</v>
      </c>
      <c r="P241" s="661">
        <v>1052983008</v>
      </c>
      <c r="Q241" s="656">
        <v>1979</v>
      </c>
      <c r="R241" s="699">
        <v>45181</v>
      </c>
      <c r="S241" s="749">
        <v>48937487</v>
      </c>
      <c r="T241" s="699">
        <v>45189</v>
      </c>
      <c r="U241" s="760">
        <v>15000000</v>
      </c>
      <c r="V241" s="657" t="s">
        <v>70</v>
      </c>
      <c r="W241" s="656">
        <v>72220242</v>
      </c>
      <c r="X241" s="665" t="s">
        <v>1391</v>
      </c>
      <c r="Y241" s="660"/>
      <c r="Z241" s="679">
        <v>45189</v>
      </c>
      <c r="AA241" s="679">
        <v>45189</v>
      </c>
      <c r="AB241" s="667" t="s">
        <v>80</v>
      </c>
      <c r="AC241" s="666">
        <v>45289</v>
      </c>
      <c r="AD241" s="658">
        <f t="shared" si="17"/>
        <v>100</v>
      </c>
      <c r="AE241" s="656">
        <v>0</v>
      </c>
      <c r="AF241" s="656">
        <v>0</v>
      </c>
      <c r="AG241" s="656">
        <v>0</v>
      </c>
      <c r="AH241" s="668" t="s">
        <v>80</v>
      </c>
      <c r="AI241" s="658">
        <f t="shared" si="18"/>
        <v>0</v>
      </c>
      <c r="AJ241" s="656">
        <v>0</v>
      </c>
      <c r="AK241" s="748">
        <v>0</v>
      </c>
      <c r="AL241" s="667" t="s">
        <v>80</v>
      </c>
      <c r="AM241" s="657">
        <v>0</v>
      </c>
      <c r="AN241" s="667" t="s">
        <v>80</v>
      </c>
      <c r="AO241" s="667" t="s">
        <v>80</v>
      </c>
      <c r="AP241" s="661">
        <f t="shared" si="16"/>
        <v>0</v>
      </c>
      <c r="AQ241" s="661">
        <f>+L241+AF241-AK241</f>
        <v>15000000</v>
      </c>
      <c r="AR241" s="657" t="s">
        <v>115</v>
      </c>
      <c r="AS241" s="656">
        <v>0</v>
      </c>
      <c r="AT241" s="669" t="s">
        <v>80</v>
      </c>
      <c r="AU241" s="691">
        <v>0</v>
      </c>
      <c r="AV241" s="671">
        <f t="shared" ref="AV241:AV274" si="20">AQ241-AU241</f>
        <v>15000000</v>
      </c>
      <c r="AW241" s="672">
        <f t="shared" si="19"/>
        <v>0</v>
      </c>
      <c r="AX241" s="673"/>
      <c r="AY241" s="657" t="s">
        <v>72</v>
      </c>
      <c r="AZ241" s="663" t="s">
        <v>1459</v>
      </c>
      <c r="BA241" s="653" t="s">
        <v>71</v>
      </c>
      <c r="BB241" s="656" t="s">
        <v>71</v>
      </c>
    </row>
    <row r="242" spans="2:54" x14ac:dyDescent="0.25">
      <c r="B242" s="653">
        <v>2023</v>
      </c>
      <c r="C242" s="653">
        <v>891780111</v>
      </c>
      <c r="D242" s="654" t="s">
        <v>68</v>
      </c>
      <c r="E242" s="655" t="s">
        <v>1070</v>
      </c>
      <c r="F242" s="656" t="s">
        <v>1071</v>
      </c>
      <c r="G242" s="657">
        <v>0</v>
      </c>
      <c r="H242" s="656"/>
      <c r="I242" s="657" t="s">
        <v>78</v>
      </c>
      <c r="J242" s="653" t="s">
        <v>120</v>
      </c>
      <c r="K242" s="658" t="s">
        <v>1227</v>
      </c>
      <c r="L242" s="659">
        <v>18000000</v>
      </c>
      <c r="M242" s="653" t="s">
        <v>73</v>
      </c>
      <c r="N242" s="660" t="s">
        <v>116</v>
      </c>
      <c r="O242" s="658" t="s">
        <v>1336</v>
      </c>
      <c r="P242" s="661">
        <v>1082946330</v>
      </c>
      <c r="Q242" s="656">
        <v>1959</v>
      </c>
      <c r="R242" s="699">
        <v>45183</v>
      </c>
      <c r="S242" s="749">
        <v>56476132</v>
      </c>
      <c r="T242" s="699">
        <v>45195</v>
      </c>
      <c r="U242" s="760">
        <v>185000000</v>
      </c>
      <c r="V242" s="657" t="s">
        <v>70</v>
      </c>
      <c r="W242" s="656">
        <v>72220242</v>
      </c>
      <c r="X242" s="665" t="s">
        <v>1391</v>
      </c>
      <c r="Y242" s="660"/>
      <c r="Z242" s="679">
        <v>45194</v>
      </c>
      <c r="AA242" s="679">
        <v>45195</v>
      </c>
      <c r="AB242" s="667" t="s">
        <v>80</v>
      </c>
      <c r="AC242" s="666">
        <v>45243</v>
      </c>
      <c r="AD242" s="658">
        <f t="shared" si="17"/>
        <v>48</v>
      </c>
      <c r="AE242" s="656">
        <v>0</v>
      </c>
      <c r="AF242" s="656">
        <v>0</v>
      </c>
      <c r="AG242" s="656">
        <v>0</v>
      </c>
      <c r="AH242" s="668" t="s">
        <v>80</v>
      </c>
      <c r="AI242" s="658">
        <f t="shared" si="18"/>
        <v>0</v>
      </c>
      <c r="AJ242" s="656">
        <v>0</v>
      </c>
      <c r="AK242" s="748">
        <v>0</v>
      </c>
      <c r="AL242" s="667" t="s">
        <v>80</v>
      </c>
      <c r="AM242" s="657">
        <v>0</v>
      </c>
      <c r="AN242" s="667" t="s">
        <v>80</v>
      </c>
      <c r="AO242" s="667" t="s">
        <v>80</v>
      </c>
      <c r="AP242" s="661">
        <f t="shared" si="16"/>
        <v>0</v>
      </c>
      <c r="AQ242" s="661">
        <f>+L242+AF242-AK242</f>
        <v>18000000</v>
      </c>
      <c r="AR242" s="657" t="s">
        <v>115</v>
      </c>
      <c r="AS242" s="656">
        <v>0</v>
      </c>
      <c r="AT242" s="669" t="s">
        <v>80</v>
      </c>
      <c r="AU242" s="691">
        <v>0</v>
      </c>
      <c r="AV242" s="671">
        <f t="shared" si="20"/>
        <v>18000000</v>
      </c>
      <c r="AW242" s="672">
        <f t="shared" si="19"/>
        <v>0</v>
      </c>
      <c r="AX242" s="673"/>
      <c r="AY242" s="657" t="s">
        <v>72</v>
      </c>
      <c r="AZ242" s="663" t="s">
        <v>1460</v>
      </c>
      <c r="BA242" s="653" t="s">
        <v>71</v>
      </c>
      <c r="BB242" s="656" t="s">
        <v>71</v>
      </c>
    </row>
    <row r="243" spans="2:54" x14ac:dyDescent="0.25">
      <c r="B243" s="653">
        <v>2023</v>
      </c>
      <c r="C243" s="653">
        <v>891780111</v>
      </c>
      <c r="D243" s="654" t="s">
        <v>68</v>
      </c>
      <c r="E243" s="655" t="s">
        <v>1072</v>
      </c>
      <c r="F243" s="656" t="s">
        <v>1073</v>
      </c>
      <c r="G243" s="657">
        <v>0</v>
      </c>
      <c r="H243" s="656"/>
      <c r="I243" s="657" t="s">
        <v>78</v>
      </c>
      <c r="J243" s="653" t="s">
        <v>120</v>
      </c>
      <c r="K243" s="658" t="s">
        <v>1228</v>
      </c>
      <c r="L243" s="659">
        <v>12000000</v>
      </c>
      <c r="M243" s="653" t="s">
        <v>73</v>
      </c>
      <c r="N243" s="660" t="s">
        <v>116</v>
      </c>
      <c r="O243" s="658" t="s">
        <v>1337</v>
      </c>
      <c r="P243" s="661">
        <v>1004371506</v>
      </c>
      <c r="Q243" s="656">
        <v>1959</v>
      </c>
      <c r="R243" s="699">
        <v>45183</v>
      </c>
      <c r="S243" s="749">
        <v>56476132</v>
      </c>
      <c r="T243" s="699">
        <v>45195</v>
      </c>
      <c r="U243" s="760">
        <v>12000000</v>
      </c>
      <c r="V243" s="657" t="s">
        <v>70</v>
      </c>
      <c r="W243" s="656">
        <v>72220242</v>
      </c>
      <c r="X243" s="665" t="s">
        <v>1391</v>
      </c>
      <c r="Y243" s="660"/>
      <c r="Z243" s="679">
        <v>45194</v>
      </c>
      <c r="AA243" s="679">
        <v>45195</v>
      </c>
      <c r="AB243" s="667" t="s">
        <v>80</v>
      </c>
      <c r="AC243" s="666">
        <v>45243</v>
      </c>
      <c r="AD243" s="658">
        <f t="shared" si="17"/>
        <v>48</v>
      </c>
      <c r="AE243" s="656">
        <v>0</v>
      </c>
      <c r="AF243" s="656">
        <v>0</v>
      </c>
      <c r="AG243" s="656">
        <v>0</v>
      </c>
      <c r="AH243" s="668" t="s">
        <v>80</v>
      </c>
      <c r="AI243" s="658">
        <f t="shared" si="18"/>
        <v>0</v>
      </c>
      <c r="AJ243" s="656">
        <v>0</v>
      </c>
      <c r="AK243" s="748">
        <v>0</v>
      </c>
      <c r="AL243" s="667" t="s">
        <v>80</v>
      </c>
      <c r="AM243" s="657">
        <v>0</v>
      </c>
      <c r="AN243" s="667" t="s">
        <v>80</v>
      </c>
      <c r="AO243" s="667" t="s">
        <v>80</v>
      </c>
      <c r="AP243" s="661">
        <f t="shared" si="16"/>
        <v>0</v>
      </c>
      <c r="AQ243" s="661">
        <f>+L243+AF243-AK243</f>
        <v>12000000</v>
      </c>
      <c r="AR243" s="657" t="s">
        <v>115</v>
      </c>
      <c r="AS243" s="656">
        <v>0</v>
      </c>
      <c r="AT243" s="669" t="s">
        <v>80</v>
      </c>
      <c r="AU243" s="691">
        <v>0</v>
      </c>
      <c r="AV243" s="671">
        <f t="shared" si="20"/>
        <v>12000000</v>
      </c>
      <c r="AW243" s="672">
        <f t="shared" si="19"/>
        <v>0</v>
      </c>
      <c r="AX243" s="673"/>
      <c r="AY243" s="657" t="s">
        <v>72</v>
      </c>
      <c r="AZ243" s="663" t="s">
        <v>1461</v>
      </c>
      <c r="BA243" s="653" t="s">
        <v>71</v>
      </c>
      <c r="BB243" s="656" t="s">
        <v>71</v>
      </c>
    </row>
    <row r="244" spans="2:54" x14ac:dyDescent="0.25">
      <c r="B244" s="653">
        <v>2023</v>
      </c>
      <c r="C244" s="653">
        <v>891780111</v>
      </c>
      <c r="D244" s="654" t="s">
        <v>68</v>
      </c>
      <c r="E244" s="655" t="s">
        <v>1074</v>
      </c>
      <c r="F244" s="656" t="s">
        <v>1075</v>
      </c>
      <c r="G244" s="657">
        <v>0</v>
      </c>
      <c r="H244" s="656"/>
      <c r="I244" s="657" t="s">
        <v>78</v>
      </c>
      <c r="J244" s="653" t="s">
        <v>120</v>
      </c>
      <c r="K244" s="658" t="s">
        <v>1229</v>
      </c>
      <c r="L244" s="659">
        <v>12000000</v>
      </c>
      <c r="M244" s="653" t="s">
        <v>73</v>
      </c>
      <c r="N244" s="660" t="s">
        <v>116</v>
      </c>
      <c r="O244" s="658" t="s">
        <v>1338</v>
      </c>
      <c r="P244" s="661">
        <v>1082985141</v>
      </c>
      <c r="Q244" s="656">
        <v>1959</v>
      </c>
      <c r="R244" s="699">
        <v>45183</v>
      </c>
      <c r="S244" s="749">
        <v>56476132</v>
      </c>
      <c r="T244" s="699">
        <v>45195</v>
      </c>
      <c r="U244" s="760">
        <v>12000000</v>
      </c>
      <c r="V244" s="657" t="s">
        <v>70</v>
      </c>
      <c r="W244" s="656">
        <v>72220242</v>
      </c>
      <c r="X244" s="665" t="s">
        <v>1391</v>
      </c>
      <c r="Y244" s="660"/>
      <c r="Z244" s="679">
        <v>45194</v>
      </c>
      <c r="AA244" s="679">
        <v>45201</v>
      </c>
      <c r="AB244" s="667">
        <v>45201</v>
      </c>
      <c r="AC244" s="666">
        <v>45243</v>
      </c>
      <c r="AD244" s="658">
        <f t="shared" si="17"/>
        <v>42</v>
      </c>
      <c r="AE244" s="656">
        <v>0</v>
      </c>
      <c r="AF244" s="656">
        <v>0</v>
      </c>
      <c r="AG244" s="656">
        <v>0</v>
      </c>
      <c r="AH244" s="668" t="s">
        <v>80</v>
      </c>
      <c r="AI244" s="658">
        <f t="shared" si="18"/>
        <v>0</v>
      </c>
      <c r="AJ244" s="656">
        <v>0</v>
      </c>
      <c r="AK244" s="748">
        <v>0</v>
      </c>
      <c r="AL244" s="667" t="s">
        <v>80</v>
      </c>
      <c r="AM244" s="657">
        <v>0</v>
      </c>
      <c r="AN244" s="667" t="s">
        <v>80</v>
      </c>
      <c r="AO244" s="667" t="s">
        <v>80</v>
      </c>
      <c r="AP244" s="661">
        <f t="shared" si="16"/>
        <v>0</v>
      </c>
      <c r="AQ244" s="661">
        <f>+L244+AF244-AK244</f>
        <v>12000000</v>
      </c>
      <c r="AR244" s="657" t="s">
        <v>115</v>
      </c>
      <c r="AS244" s="656">
        <v>0</v>
      </c>
      <c r="AT244" s="669" t="s">
        <v>80</v>
      </c>
      <c r="AU244" s="691">
        <v>0</v>
      </c>
      <c r="AV244" s="671">
        <f t="shared" si="20"/>
        <v>12000000</v>
      </c>
      <c r="AW244" s="672">
        <f t="shared" si="19"/>
        <v>0</v>
      </c>
      <c r="AX244" s="673"/>
      <c r="AY244" s="657" t="s">
        <v>72</v>
      </c>
      <c r="AZ244" s="663" t="s">
        <v>1462</v>
      </c>
      <c r="BA244" s="653" t="s">
        <v>71</v>
      </c>
      <c r="BB244" s="656" t="s">
        <v>71</v>
      </c>
    </row>
    <row r="245" spans="2:54" x14ac:dyDescent="0.25">
      <c r="B245" s="653">
        <v>2023</v>
      </c>
      <c r="C245" s="653">
        <v>891780111</v>
      </c>
      <c r="D245" s="654" t="s">
        <v>68</v>
      </c>
      <c r="E245" s="655" t="s">
        <v>1076</v>
      </c>
      <c r="F245" s="656" t="s">
        <v>1077</v>
      </c>
      <c r="G245" s="657">
        <v>0</v>
      </c>
      <c r="H245" s="656"/>
      <c r="I245" s="657" t="s">
        <v>78</v>
      </c>
      <c r="J245" s="653" t="s">
        <v>120</v>
      </c>
      <c r="K245" s="658" t="s">
        <v>1230</v>
      </c>
      <c r="L245" s="659">
        <v>12000000</v>
      </c>
      <c r="M245" s="653" t="s">
        <v>73</v>
      </c>
      <c r="N245" s="660" t="s">
        <v>116</v>
      </c>
      <c r="O245" s="658" t="s">
        <v>1339</v>
      </c>
      <c r="P245" s="661">
        <v>57292703</v>
      </c>
      <c r="Q245" s="656">
        <v>1959</v>
      </c>
      <c r="R245" s="699">
        <v>45183</v>
      </c>
      <c r="S245" s="749">
        <v>56476132</v>
      </c>
      <c r="T245" s="699">
        <v>45195</v>
      </c>
      <c r="U245" s="760">
        <v>12000000</v>
      </c>
      <c r="V245" s="657" t="s">
        <v>70</v>
      </c>
      <c r="W245" s="656">
        <v>72220242</v>
      </c>
      <c r="X245" s="665" t="s">
        <v>1391</v>
      </c>
      <c r="Y245" s="660"/>
      <c r="Z245" s="679">
        <v>45194</v>
      </c>
      <c r="AA245" s="679">
        <v>45201</v>
      </c>
      <c r="AB245" s="667">
        <v>45201</v>
      </c>
      <c r="AC245" s="666">
        <v>45243</v>
      </c>
      <c r="AD245" s="658">
        <f t="shared" si="17"/>
        <v>42</v>
      </c>
      <c r="AE245" s="656">
        <v>0</v>
      </c>
      <c r="AF245" s="656">
        <v>0</v>
      </c>
      <c r="AG245" s="656">
        <v>0</v>
      </c>
      <c r="AH245" s="668" t="s">
        <v>80</v>
      </c>
      <c r="AI245" s="658">
        <f t="shared" si="18"/>
        <v>0</v>
      </c>
      <c r="AJ245" s="656">
        <v>0</v>
      </c>
      <c r="AK245" s="748">
        <v>0</v>
      </c>
      <c r="AL245" s="667" t="s">
        <v>80</v>
      </c>
      <c r="AM245" s="657">
        <v>0</v>
      </c>
      <c r="AN245" s="667" t="s">
        <v>80</v>
      </c>
      <c r="AO245" s="667" t="s">
        <v>80</v>
      </c>
      <c r="AP245" s="661">
        <f t="shared" si="16"/>
        <v>0</v>
      </c>
      <c r="AQ245" s="661">
        <f>+L245+AF245-AK245</f>
        <v>12000000</v>
      </c>
      <c r="AR245" s="657" t="s">
        <v>115</v>
      </c>
      <c r="AS245" s="656">
        <v>0</v>
      </c>
      <c r="AT245" s="669" t="s">
        <v>80</v>
      </c>
      <c r="AU245" s="691">
        <v>0</v>
      </c>
      <c r="AV245" s="671">
        <f t="shared" si="20"/>
        <v>12000000</v>
      </c>
      <c r="AW245" s="672">
        <f t="shared" si="19"/>
        <v>0</v>
      </c>
      <c r="AX245" s="673"/>
      <c r="AY245" s="657" t="s">
        <v>72</v>
      </c>
      <c r="AZ245" s="663" t="s">
        <v>1463</v>
      </c>
      <c r="BA245" s="653" t="s">
        <v>71</v>
      </c>
      <c r="BB245" s="656" t="s">
        <v>71</v>
      </c>
    </row>
    <row r="246" spans="2:54" x14ac:dyDescent="0.25">
      <c r="B246" s="653">
        <v>2023</v>
      </c>
      <c r="C246" s="653">
        <v>891780111</v>
      </c>
      <c r="D246" s="654" t="s">
        <v>68</v>
      </c>
      <c r="E246" s="655" t="s">
        <v>1078</v>
      </c>
      <c r="F246" s="656" t="s">
        <v>1079</v>
      </c>
      <c r="G246" s="657">
        <v>0</v>
      </c>
      <c r="H246" s="656"/>
      <c r="I246" s="657" t="s">
        <v>78</v>
      </c>
      <c r="J246" s="653" t="s">
        <v>120</v>
      </c>
      <c r="K246" s="658" t="s">
        <v>1231</v>
      </c>
      <c r="L246" s="659">
        <v>12000000</v>
      </c>
      <c r="M246" s="653" t="s">
        <v>73</v>
      </c>
      <c r="N246" s="660" t="s">
        <v>116</v>
      </c>
      <c r="O246" s="658" t="s">
        <v>1340</v>
      </c>
      <c r="P246" s="661">
        <v>1081821957</v>
      </c>
      <c r="Q246" s="656">
        <v>1959</v>
      </c>
      <c r="R246" s="699">
        <v>45183</v>
      </c>
      <c r="S246" s="749">
        <v>56476132</v>
      </c>
      <c r="T246" s="699">
        <v>45195</v>
      </c>
      <c r="U246" s="760">
        <v>12000000</v>
      </c>
      <c r="V246" s="657" t="s">
        <v>70</v>
      </c>
      <c r="W246" s="656">
        <v>72220242</v>
      </c>
      <c r="X246" s="665" t="s">
        <v>1391</v>
      </c>
      <c r="Y246" s="660"/>
      <c r="Z246" s="679">
        <v>45194</v>
      </c>
      <c r="AA246" s="679">
        <v>45201</v>
      </c>
      <c r="AB246" s="667">
        <v>45201</v>
      </c>
      <c r="AC246" s="666">
        <v>45243</v>
      </c>
      <c r="AD246" s="658">
        <f t="shared" si="17"/>
        <v>42</v>
      </c>
      <c r="AE246" s="656">
        <v>0</v>
      </c>
      <c r="AF246" s="656">
        <v>0</v>
      </c>
      <c r="AG246" s="656">
        <v>0</v>
      </c>
      <c r="AH246" s="668" t="s">
        <v>80</v>
      </c>
      <c r="AI246" s="658">
        <f t="shared" si="18"/>
        <v>0</v>
      </c>
      <c r="AJ246" s="656">
        <v>0</v>
      </c>
      <c r="AK246" s="748">
        <v>0</v>
      </c>
      <c r="AL246" s="667" t="s">
        <v>80</v>
      </c>
      <c r="AM246" s="657">
        <v>0</v>
      </c>
      <c r="AN246" s="667" t="s">
        <v>80</v>
      </c>
      <c r="AO246" s="667" t="s">
        <v>80</v>
      </c>
      <c r="AP246" s="661">
        <f t="shared" si="16"/>
        <v>0</v>
      </c>
      <c r="AQ246" s="661">
        <f>+L246+AF246-AK246</f>
        <v>12000000</v>
      </c>
      <c r="AR246" s="657" t="s">
        <v>115</v>
      </c>
      <c r="AS246" s="656">
        <v>0</v>
      </c>
      <c r="AT246" s="669" t="s">
        <v>80</v>
      </c>
      <c r="AU246" s="691">
        <v>0</v>
      </c>
      <c r="AV246" s="671">
        <f t="shared" si="20"/>
        <v>12000000</v>
      </c>
      <c r="AW246" s="672">
        <f t="shared" si="19"/>
        <v>0</v>
      </c>
      <c r="AX246" s="673"/>
      <c r="AY246" s="657" t="s">
        <v>72</v>
      </c>
      <c r="AZ246" s="663" t="s">
        <v>1464</v>
      </c>
      <c r="BA246" s="653" t="s">
        <v>71</v>
      </c>
      <c r="BB246" s="656" t="s">
        <v>71</v>
      </c>
    </row>
    <row r="247" spans="2:54" x14ac:dyDescent="0.25">
      <c r="B247" s="653">
        <v>2023</v>
      </c>
      <c r="C247" s="653">
        <v>891780111</v>
      </c>
      <c r="D247" s="654" t="s">
        <v>68</v>
      </c>
      <c r="E247" s="655" t="s">
        <v>1080</v>
      </c>
      <c r="F247" s="656" t="s">
        <v>1081</v>
      </c>
      <c r="G247" s="657">
        <v>0</v>
      </c>
      <c r="H247" s="656"/>
      <c r="I247" s="657" t="s">
        <v>78</v>
      </c>
      <c r="J247" s="653" t="s">
        <v>120</v>
      </c>
      <c r="K247" s="658" t="s">
        <v>1232</v>
      </c>
      <c r="L247" s="659">
        <v>12000000</v>
      </c>
      <c r="M247" s="653" t="s">
        <v>73</v>
      </c>
      <c r="N247" s="660" t="s">
        <v>116</v>
      </c>
      <c r="O247" s="658" t="s">
        <v>1341</v>
      </c>
      <c r="P247" s="661">
        <v>1082998041</v>
      </c>
      <c r="Q247" s="656">
        <v>1959</v>
      </c>
      <c r="R247" s="699">
        <v>45183</v>
      </c>
      <c r="S247" s="749">
        <v>56476132</v>
      </c>
      <c r="T247" s="699">
        <v>45195</v>
      </c>
      <c r="U247" s="760">
        <v>12000000</v>
      </c>
      <c r="V247" s="657" t="s">
        <v>70</v>
      </c>
      <c r="W247" s="656">
        <v>72220242</v>
      </c>
      <c r="X247" s="665" t="s">
        <v>1391</v>
      </c>
      <c r="Y247" s="660"/>
      <c r="Z247" s="679">
        <v>45194</v>
      </c>
      <c r="AA247" s="679">
        <v>45201</v>
      </c>
      <c r="AB247" s="667">
        <v>45201</v>
      </c>
      <c r="AC247" s="666">
        <v>45243</v>
      </c>
      <c r="AD247" s="658">
        <f t="shared" si="17"/>
        <v>42</v>
      </c>
      <c r="AE247" s="656">
        <v>0</v>
      </c>
      <c r="AF247" s="656">
        <v>0</v>
      </c>
      <c r="AG247" s="656">
        <v>0</v>
      </c>
      <c r="AH247" s="668" t="s">
        <v>80</v>
      </c>
      <c r="AI247" s="658">
        <f t="shared" si="18"/>
        <v>0</v>
      </c>
      <c r="AJ247" s="656">
        <v>0</v>
      </c>
      <c r="AK247" s="748">
        <v>0</v>
      </c>
      <c r="AL247" s="667" t="s">
        <v>80</v>
      </c>
      <c r="AM247" s="657">
        <v>0</v>
      </c>
      <c r="AN247" s="667" t="s">
        <v>80</v>
      </c>
      <c r="AO247" s="667" t="s">
        <v>80</v>
      </c>
      <c r="AP247" s="661">
        <f t="shared" si="16"/>
        <v>0</v>
      </c>
      <c r="AQ247" s="661">
        <f>+L247+AF247-AK247</f>
        <v>12000000</v>
      </c>
      <c r="AR247" s="657" t="s">
        <v>115</v>
      </c>
      <c r="AS247" s="656">
        <v>0</v>
      </c>
      <c r="AT247" s="669" t="s">
        <v>80</v>
      </c>
      <c r="AU247" s="691">
        <v>0</v>
      </c>
      <c r="AV247" s="671">
        <f t="shared" si="20"/>
        <v>12000000</v>
      </c>
      <c r="AW247" s="672">
        <f t="shared" si="19"/>
        <v>0</v>
      </c>
      <c r="AX247" s="673"/>
      <c r="AY247" s="657" t="s">
        <v>72</v>
      </c>
      <c r="AZ247" s="663" t="s">
        <v>1465</v>
      </c>
      <c r="BA247" s="653" t="s">
        <v>71</v>
      </c>
      <c r="BB247" s="656" t="s">
        <v>71</v>
      </c>
    </row>
    <row r="248" spans="2:54" x14ac:dyDescent="0.25">
      <c r="B248" s="653">
        <v>2023</v>
      </c>
      <c r="C248" s="653">
        <v>891780111</v>
      </c>
      <c r="D248" s="654" t="s">
        <v>68</v>
      </c>
      <c r="E248" s="655" t="s">
        <v>1082</v>
      </c>
      <c r="F248" s="656" t="s">
        <v>1083</v>
      </c>
      <c r="G248" s="657">
        <v>0</v>
      </c>
      <c r="H248" s="656"/>
      <c r="I248" s="657" t="s">
        <v>78</v>
      </c>
      <c r="J248" s="653" t="s">
        <v>120</v>
      </c>
      <c r="K248" s="658" t="s">
        <v>1233</v>
      </c>
      <c r="L248" s="659">
        <v>12000000</v>
      </c>
      <c r="M248" s="653" t="s">
        <v>73</v>
      </c>
      <c r="N248" s="660" t="s">
        <v>116</v>
      </c>
      <c r="O248" s="658" t="s">
        <v>1342</v>
      </c>
      <c r="P248" s="661">
        <v>1083010124</v>
      </c>
      <c r="Q248" s="656">
        <v>1959</v>
      </c>
      <c r="R248" s="699">
        <v>45183</v>
      </c>
      <c r="S248" s="749">
        <v>56476132</v>
      </c>
      <c r="T248" s="699">
        <v>45195</v>
      </c>
      <c r="U248" s="760">
        <v>12000000</v>
      </c>
      <c r="V248" s="657" t="s">
        <v>70</v>
      </c>
      <c r="W248" s="656">
        <v>72220242</v>
      </c>
      <c r="X248" s="665" t="s">
        <v>1391</v>
      </c>
      <c r="Y248" s="660"/>
      <c r="Z248" s="679">
        <v>45194</v>
      </c>
      <c r="AA248" s="679">
        <v>45201</v>
      </c>
      <c r="AB248" s="667">
        <v>45201</v>
      </c>
      <c r="AC248" s="666">
        <v>45243</v>
      </c>
      <c r="AD248" s="658">
        <f t="shared" ref="AD248:AD274" si="21">+IF(AB248="1800-01-01",AC248-AA248,AC248-AB248)</f>
        <v>42</v>
      </c>
      <c r="AE248" s="656">
        <v>0</v>
      </c>
      <c r="AF248" s="656">
        <v>0</v>
      </c>
      <c r="AG248" s="656">
        <v>0</v>
      </c>
      <c r="AH248" s="668" t="s">
        <v>80</v>
      </c>
      <c r="AI248" s="658">
        <f t="shared" si="18"/>
        <v>0</v>
      </c>
      <c r="AJ248" s="656">
        <v>0</v>
      </c>
      <c r="AK248" s="748">
        <v>0</v>
      </c>
      <c r="AL248" s="667" t="s">
        <v>80</v>
      </c>
      <c r="AM248" s="657">
        <v>0</v>
      </c>
      <c r="AN248" s="667" t="s">
        <v>80</v>
      </c>
      <c r="AO248" s="667" t="s">
        <v>80</v>
      </c>
      <c r="AP248" s="661">
        <f t="shared" si="16"/>
        <v>0</v>
      </c>
      <c r="AQ248" s="661">
        <f>+L248+AF248-AK248</f>
        <v>12000000</v>
      </c>
      <c r="AR248" s="657" t="s">
        <v>115</v>
      </c>
      <c r="AS248" s="656">
        <v>0</v>
      </c>
      <c r="AT248" s="669" t="s">
        <v>80</v>
      </c>
      <c r="AU248" s="691">
        <v>0</v>
      </c>
      <c r="AV248" s="671">
        <f t="shared" si="20"/>
        <v>12000000</v>
      </c>
      <c r="AW248" s="672">
        <f t="shared" si="19"/>
        <v>0</v>
      </c>
      <c r="AX248" s="673"/>
      <c r="AY248" s="657" t="s">
        <v>72</v>
      </c>
      <c r="AZ248" s="663" t="s">
        <v>1466</v>
      </c>
      <c r="BA248" s="653" t="s">
        <v>71</v>
      </c>
      <c r="BB248" s="656" t="s">
        <v>71</v>
      </c>
    </row>
    <row r="249" spans="2:54" x14ac:dyDescent="0.25">
      <c r="B249" s="653">
        <v>2023</v>
      </c>
      <c r="C249" s="653">
        <v>891780111</v>
      </c>
      <c r="D249" s="654" t="s">
        <v>68</v>
      </c>
      <c r="E249" s="655" t="s">
        <v>1084</v>
      </c>
      <c r="F249" s="656" t="s">
        <v>1085</v>
      </c>
      <c r="G249" s="657">
        <v>0</v>
      </c>
      <c r="H249" s="656"/>
      <c r="I249" s="657" t="s">
        <v>78</v>
      </c>
      <c r="J249" s="653" t="s">
        <v>120</v>
      </c>
      <c r="K249" s="658" t="s">
        <v>1232</v>
      </c>
      <c r="L249" s="659">
        <v>12000000</v>
      </c>
      <c r="M249" s="653" t="s">
        <v>73</v>
      </c>
      <c r="N249" s="660" t="s">
        <v>116</v>
      </c>
      <c r="O249" s="658" t="s">
        <v>1343</v>
      </c>
      <c r="P249" s="661">
        <v>1221971911</v>
      </c>
      <c r="Q249" s="656">
        <v>1959</v>
      </c>
      <c r="R249" s="699">
        <v>45183</v>
      </c>
      <c r="S249" s="749">
        <v>56476132</v>
      </c>
      <c r="T249" s="699">
        <v>45195</v>
      </c>
      <c r="U249" s="760">
        <v>12000000</v>
      </c>
      <c r="V249" s="657" t="s">
        <v>70</v>
      </c>
      <c r="W249" s="656">
        <v>72220242</v>
      </c>
      <c r="X249" s="665" t="s">
        <v>1391</v>
      </c>
      <c r="Y249" s="660"/>
      <c r="Z249" s="679">
        <v>45194</v>
      </c>
      <c r="AA249" s="679">
        <v>45201</v>
      </c>
      <c r="AB249" s="667">
        <v>45201</v>
      </c>
      <c r="AC249" s="666">
        <v>45243</v>
      </c>
      <c r="AD249" s="658">
        <f t="shared" si="21"/>
        <v>42</v>
      </c>
      <c r="AE249" s="656">
        <v>0</v>
      </c>
      <c r="AF249" s="656">
        <v>0</v>
      </c>
      <c r="AG249" s="656">
        <v>0</v>
      </c>
      <c r="AH249" s="668" t="s">
        <v>80</v>
      </c>
      <c r="AI249" s="658">
        <f t="shared" si="18"/>
        <v>0</v>
      </c>
      <c r="AJ249" s="656">
        <v>0</v>
      </c>
      <c r="AK249" s="748">
        <v>0</v>
      </c>
      <c r="AL249" s="667" t="s">
        <v>80</v>
      </c>
      <c r="AM249" s="657">
        <v>0</v>
      </c>
      <c r="AN249" s="667" t="s">
        <v>80</v>
      </c>
      <c r="AO249" s="667" t="s">
        <v>80</v>
      </c>
      <c r="AP249" s="661">
        <f t="shared" si="16"/>
        <v>0</v>
      </c>
      <c r="AQ249" s="661">
        <f>+L249+AF249-AK249</f>
        <v>12000000</v>
      </c>
      <c r="AR249" s="657" t="s">
        <v>115</v>
      </c>
      <c r="AS249" s="656">
        <v>0</v>
      </c>
      <c r="AT249" s="669" t="s">
        <v>80</v>
      </c>
      <c r="AU249" s="691">
        <v>0</v>
      </c>
      <c r="AV249" s="671">
        <f t="shared" si="20"/>
        <v>12000000</v>
      </c>
      <c r="AW249" s="672">
        <f t="shared" si="19"/>
        <v>0</v>
      </c>
      <c r="AX249" s="673"/>
      <c r="AY249" s="657" t="s">
        <v>72</v>
      </c>
      <c r="AZ249" s="663" t="s">
        <v>1467</v>
      </c>
      <c r="BA249" s="653" t="s">
        <v>71</v>
      </c>
      <c r="BB249" s="656" t="s">
        <v>71</v>
      </c>
    </row>
    <row r="250" spans="2:54" x14ac:dyDescent="0.25">
      <c r="B250" s="653">
        <v>2023</v>
      </c>
      <c r="C250" s="653">
        <v>891780111</v>
      </c>
      <c r="D250" s="654" t="s">
        <v>68</v>
      </c>
      <c r="E250" s="655" t="s">
        <v>1086</v>
      </c>
      <c r="F250" s="656" t="s">
        <v>1087</v>
      </c>
      <c r="G250" s="657">
        <v>0</v>
      </c>
      <c r="H250" s="656"/>
      <c r="I250" s="657" t="s">
        <v>78</v>
      </c>
      <c r="J250" s="653" t="s">
        <v>120</v>
      </c>
      <c r="K250" s="658" t="s">
        <v>1234</v>
      </c>
      <c r="L250" s="659">
        <v>12000000</v>
      </c>
      <c r="M250" s="653" t="s">
        <v>73</v>
      </c>
      <c r="N250" s="660" t="s">
        <v>116</v>
      </c>
      <c r="O250" s="658" t="s">
        <v>1344</v>
      </c>
      <c r="P250" s="661">
        <v>1085049293</v>
      </c>
      <c r="Q250" s="656">
        <v>1959</v>
      </c>
      <c r="R250" s="699">
        <v>45183</v>
      </c>
      <c r="S250" s="749">
        <v>56476132</v>
      </c>
      <c r="T250" s="699">
        <v>45195</v>
      </c>
      <c r="U250" s="760">
        <v>12000000</v>
      </c>
      <c r="V250" s="657" t="s">
        <v>70</v>
      </c>
      <c r="W250" s="656">
        <v>72220242</v>
      </c>
      <c r="X250" s="665" t="s">
        <v>1391</v>
      </c>
      <c r="Y250" s="660"/>
      <c r="Z250" s="679">
        <v>45194</v>
      </c>
      <c r="AA250" s="679">
        <v>45201</v>
      </c>
      <c r="AB250" s="667">
        <v>45201</v>
      </c>
      <c r="AC250" s="666">
        <v>45243</v>
      </c>
      <c r="AD250" s="658">
        <f t="shared" si="21"/>
        <v>42</v>
      </c>
      <c r="AE250" s="656">
        <v>0</v>
      </c>
      <c r="AF250" s="656">
        <v>0</v>
      </c>
      <c r="AG250" s="656">
        <v>0</v>
      </c>
      <c r="AH250" s="668" t="s">
        <v>80</v>
      </c>
      <c r="AI250" s="658">
        <f t="shared" si="18"/>
        <v>0</v>
      </c>
      <c r="AJ250" s="656">
        <v>0</v>
      </c>
      <c r="AK250" s="748">
        <v>0</v>
      </c>
      <c r="AL250" s="667" t="s">
        <v>80</v>
      </c>
      <c r="AM250" s="657">
        <v>0</v>
      </c>
      <c r="AN250" s="667" t="s">
        <v>80</v>
      </c>
      <c r="AO250" s="667" t="s">
        <v>80</v>
      </c>
      <c r="AP250" s="661">
        <f t="shared" si="16"/>
        <v>0</v>
      </c>
      <c r="AQ250" s="661">
        <f>+L250+AF250-AK250</f>
        <v>12000000</v>
      </c>
      <c r="AR250" s="657" t="s">
        <v>115</v>
      </c>
      <c r="AS250" s="656">
        <v>0</v>
      </c>
      <c r="AT250" s="669" t="s">
        <v>80</v>
      </c>
      <c r="AU250" s="691">
        <v>0</v>
      </c>
      <c r="AV250" s="671">
        <f t="shared" si="20"/>
        <v>12000000</v>
      </c>
      <c r="AW250" s="672">
        <f t="shared" si="19"/>
        <v>0</v>
      </c>
      <c r="AX250" s="673"/>
      <c r="AY250" s="657" t="s">
        <v>72</v>
      </c>
      <c r="AZ250" s="663" t="s">
        <v>1468</v>
      </c>
      <c r="BA250" s="653" t="s">
        <v>71</v>
      </c>
      <c r="BB250" s="656" t="s">
        <v>71</v>
      </c>
    </row>
    <row r="251" spans="2:54" x14ac:dyDescent="0.25">
      <c r="B251" s="653">
        <v>2023</v>
      </c>
      <c r="C251" s="653">
        <v>891780111</v>
      </c>
      <c r="D251" s="654" t="s">
        <v>68</v>
      </c>
      <c r="E251" s="655" t="s">
        <v>1088</v>
      </c>
      <c r="F251" s="656" t="s">
        <v>1089</v>
      </c>
      <c r="G251" s="657">
        <v>0</v>
      </c>
      <c r="H251" s="656"/>
      <c r="I251" s="657" t="s">
        <v>78</v>
      </c>
      <c r="J251" s="653" t="s">
        <v>120</v>
      </c>
      <c r="K251" s="658" t="s">
        <v>1235</v>
      </c>
      <c r="L251" s="659">
        <v>12000000</v>
      </c>
      <c r="M251" s="653" t="s">
        <v>73</v>
      </c>
      <c r="N251" s="660" t="s">
        <v>116</v>
      </c>
      <c r="O251" s="658" t="s">
        <v>1345</v>
      </c>
      <c r="P251" s="661">
        <v>1083024056</v>
      </c>
      <c r="Q251" s="656">
        <v>1959</v>
      </c>
      <c r="R251" s="699">
        <v>45183</v>
      </c>
      <c r="S251" s="749">
        <v>56476132</v>
      </c>
      <c r="T251" s="699">
        <v>45195</v>
      </c>
      <c r="U251" s="760">
        <v>12000000</v>
      </c>
      <c r="V251" s="657" t="s">
        <v>70</v>
      </c>
      <c r="W251" s="656">
        <v>72220242</v>
      </c>
      <c r="X251" s="665" t="s">
        <v>1391</v>
      </c>
      <c r="Y251" s="660"/>
      <c r="Z251" s="679">
        <v>45194</v>
      </c>
      <c r="AA251" s="679">
        <v>45201</v>
      </c>
      <c r="AB251" s="667">
        <v>45201</v>
      </c>
      <c r="AC251" s="666">
        <v>45243</v>
      </c>
      <c r="AD251" s="658">
        <f t="shared" si="21"/>
        <v>42</v>
      </c>
      <c r="AE251" s="656">
        <v>0</v>
      </c>
      <c r="AF251" s="656">
        <v>0</v>
      </c>
      <c r="AG251" s="656">
        <v>0</v>
      </c>
      <c r="AH251" s="668" t="s">
        <v>80</v>
      </c>
      <c r="AI251" s="658">
        <f t="shared" si="18"/>
        <v>0</v>
      </c>
      <c r="AJ251" s="656">
        <v>0</v>
      </c>
      <c r="AK251" s="748">
        <v>0</v>
      </c>
      <c r="AL251" s="667" t="s">
        <v>80</v>
      </c>
      <c r="AM251" s="657">
        <v>0</v>
      </c>
      <c r="AN251" s="667" t="s">
        <v>80</v>
      </c>
      <c r="AO251" s="667" t="s">
        <v>80</v>
      </c>
      <c r="AP251" s="661">
        <f t="shared" si="16"/>
        <v>0</v>
      </c>
      <c r="AQ251" s="661">
        <f>+L251+AF251-AK251</f>
        <v>12000000</v>
      </c>
      <c r="AR251" s="657" t="s">
        <v>115</v>
      </c>
      <c r="AS251" s="656">
        <v>0</v>
      </c>
      <c r="AT251" s="669" t="s">
        <v>80</v>
      </c>
      <c r="AU251" s="691">
        <v>0</v>
      </c>
      <c r="AV251" s="671">
        <f t="shared" si="20"/>
        <v>12000000</v>
      </c>
      <c r="AW251" s="672">
        <f t="shared" si="19"/>
        <v>0</v>
      </c>
      <c r="AX251" s="673"/>
      <c r="AY251" s="657" t="s">
        <v>72</v>
      </c>
      <c r="AZ251" s="663" t="s">
        <v>1469</v>
      </c>
      <c r="BA251" s="653" t="s">
        <v>71</v>
      </c>
      <c r="BB251" s="656" t="s">
        <v>71</v>
      </c>
    </row>
    <row r="252" spans="2:54" x14ac:dyDescent="0.25">
      <c r="B252" s="653">
        <v>2023</v>
      </c>
      <c r="C252" s="653">
        <v>891780111</v>
      </c>
      <c r="D252" s="654" t="s">
        <v>68</v>
      </c>
      <c r="E252" s="655" t="s">
        <v>1090</v>
      </c>
      <c r="F252" s="656" t="s">
        <v>1091</v>
      </c>
      <c r="G252" s="657">
        <v>0</v>
      </c>
      <c r="H252" s="656"/>
      <c r="I252" s="657" t="s">
        <v>78</v>
      </c>
      <c r="J252" s="653" t="s">
        <v>120</v>
      </c>
      <c r="K252" s="658" t="s">
        <v>1236</v>
      </c>
      <c r="L252" s="659">
        <v>18000000</v>
      </c>
      <c r="M252" s="653" t="s">
        <v>73</v>
      </c>
      <c r="N252" s="660" t="s">
        <v>116</v>
      </c>
      <c r="O252" s="658" t="s">
        <v>1346</v>
      </c>
      <c r="P252" s="661">
        <v>19603150</v>
      </c>
      <c r="Q252" s="656">
        <v>1959</v>
      </c>
      <c r="R252" s="699">
        <v>45183</v>
      </c>
      <c r="S252" s="749">
        <v>56476132</v>
      </c>
      <c r="T252" s="699">
        <v>45195</v>
      </c>
      <c r="U252" s="760">
        <v>18000000</v>
      </c>
      <c r="V252" s="657" t="s">
        <v>70</v>
      </c>
      <c r="W252" s="656">
        <v>72220242</v>
      </c>
      <c r="X252" s="665" t="s">
        <v>1391</v>
      </c>
      <c r="Y252" s="660"/>
      <c r="Z252" s="679">
        <v>45194</v>
      </c>
      <c r="AA252" s="679">
        <v>45201</v>
      </c>
      <c r="AB252" s="667">
        <v>45201</v>
      </c>
      <c r="AC252" s="666">
        <v>45243</v>
      </c>
      <c r="AD252" s="658">
        <f t="shared" si="21"/>
        <v>42</v>
      </c>
      <c r="AE252" s="656">
        <v>0</v>
      </c>
      <c r="AF252" s="656">
        <v>0</v>
      </c>
      <c r="AG252" s="656">
        <v>0</v>
      </c>
      <c r="AH252" s="668" t="s">
        <v>80</v>
      </c>
      <c r="AI252" s="658">
        <f t="shared" si="18"/>
        <v>0</v>
      </c>
      <c r="AJ252" s="656">
        <v>0</v>
      </c>
      <c r="AK252" s="748">
        <v>0</v>
      </c>
      <c r="AL252" s="667" t="s">
        <v>80</v>
      </c>
      <c r="AM252" s="657">
        <v>0</v>
      </c>
      <c r="AN252" s="667" t="s">
        <v>80</v>
      </c>
      <c r="AO252" s="667" t="s">
        <v>80</v>
      </c>
      <c r="AP252" s="661">
        <f t="shared" si="16"/>
        <v>0</v>
      </c>
      <c r="AQ252" s="661">
        <f>+L252+AF252-AK252</f>
        <v>18000000</v>
      </c>
      <c r="AR252" s="657" t="s">
        <v>115</v>
      </c>
      <c r="AS252" s="656">
        <v>0</v>
      </c>
      <c r="AT252" s="669" t="s">
        <v>80</v>
      </c>
      <c r="AU252" s="691">
        <v>0</v>
      </c>
      <c r="AV252" s="671">
        <f t="shared" si="20"/>
        <v>18000000</v>
      </c>
      <c r="AW252" s="672">
        <f t="shared" si="19"/>
        <v>0</v>
      </c>
      <c r="AX252" s="673"/>
      <c r="AY252" s="657" t="s">
        <v>72</v>
      </c>
      <c r="AZ252" s="663" t="s">
        <v>1470</v>
      </c>
      <c r="BA252" s="653" t="s">
        <v>71</v>
      </c>
      <c r="BB252" s="656" t="s">
        <v>71</v>
      </c>
    </row>
    <row r="253" spans="2:54" x14ac:dyDescent="0.25">
      <c r="B253" s="653">
        <v>2023</v>
      </c>
      <c r="C253" s="653">
        <v>891780111</v>
      </c>
      <c r="D253" s="654" t="s">
        <v>68</v>
      </c>
      <c r="E253" s="655" t="s">
        <v>1092</v>
      </c>
      <c r="F253" s="656" t="s">
        <v>1093</v>
      </c>
      <c r="G253" s="657">
        <v>0</v>
      </c>
      <c r="H253" s="656"/>
      <c r="I253" s="657" t="s">
        <v>78</v>
      </c>
      <c r="J253" s="653" t="s">
        <v>120</v>
      </c>
      <c r="K253" s="658" t="s">
        <v>1237</v>
      </c>
      <c r="L253" s="659">
        <v>18000000</v>
      </c>
      <c r="M253" s="653" t="s">
        <v>73</v>
      </c>
      <c r="N253" s="660" t="s">
        <v>116</v>
      </c>
      <c r="O253" s="658" t="s">
        <v>1347</v>
      </c>
      <c r="P253" s="661">
        <v>1083040792</v>
      </c>
      <c r="Q253" s="656">
        <v>1959</v>
      </c>
      <c r="R253" s="699">
        <v>45183</v>
      </c>
      <c r="S253" s="749">
        <v>56476132</v>
      </c>
      <c r="T253" s="699">
        <v>45195</v>
      </c>
      <c r="U253" s="760">
        <v>18000000</v>
      </c>
      <c r="V253" s="657" t="s">
        <v>70</v>
      </c>
      <c r="W253" s="656">
        <v>72220242</v>
      </c>
      <c r="X253" s="665" t="s">
        <v>1391</v>
      </c>
      <c r="Y253" s="660"/>
      <c r="Z253" s="679">
        <v>45194</v>
      </c>
      <c r="AA253" s="679">
        <v>45201</v>
      </c>
      <c r="AB253" s="667">
        <v>45201</v>
      </c>
      <c r="AC253" s="666">
        <v>45243</v>
      </c>
      <c r="AD253" s="658">
        <f t="shared" si="21"/>
        <v>42</v>
      </c>
      <c r="AE253" s="656">
        <v>0</v>
      </c>
      <c r="AF253" s="656">
        <v>0</v>
      </c>
      <c r="AG253" s="656">
        <v>0</v>
      </c>
      <c r="AH253" s="668" t="s">
        <v>80</v>
      </c>
      <c r="AI253" s="658">
        <f t="shared" si="18"/>
        <v>0</v>
      </c>
      <c r="AJ253" s="656">
        <v>0</v>
      </c>
      <c r="AK253" s="748">
        <v>0</v>
      </c>
      <c r="AL253" s="667" t="s">
        <v>80</v>
      </c>
      <c r="AM253" s="657">
        <v>0</v>
      </c>
      <c r="AN253" s="667" t="s">
        <v>80</v>
      </c>
      <c r="AO253" s="667" t="s">
        <v>80</v>
      </c>
      <c r="AP253" s="661">
        <f t="shared" si="16"/>
        <v>0</v>
      </c>
      <c r="AQ253" s="661">
        <f>+L253+AF253-AK253</f>
        <v>18000000</v>
      </c>
      <c r="AR253" s="657" t="s">
        <v>115</v>
      </c>
      <c r="AS253" s="656">
        <v>0</v>
      </c>
      <c r="AT253" s="669" t="s">
        <v>80</v>
      </c>
      <c r="AU253" s="691">
        <v>0</v>
      </c>
      <c r="AV253" s="671">
        <f t="shared" si="20"/>
        <v>18000000</v>
      </c>
      <c r="AW253" s="672">
        <f t="shared" si="19"/>
        <v>0</v>
      </c>
      <c r="AX253" s="673"/>
      <c r="AY253" s="657" t="s">
        <v>72</v>
      </c>
      <c r="AZ253" s="663" t="s">
        <v>1471</v>
      </c>
      <c r="BA253" s="653" t="s">
        <v>71</v>
      </c>
      <c r="BB253" s="656" t="s">
        <v>71</v>
      </c>
    </row>
    <row r="254" spans="2:54" ht="39" x14ac:dyDescent="0.25">
      <c r="B254" s="653">
        <v>2023</v>
      </c>
      <c r="C254" s="653">
        <v>891780111</v>
      </c>
      <c r="D254" s="654" t="s">
        <v>68</v>
      </c>
      <c r="E254" s="655" t="s">
        <v>1094</v>
      </c>
      <c r="F254" s="656" t="s">
        <v>1095</v>
      </c>
      <c r="G254" s="657">
        <v>0</v>
      </c>
      <c r="H254" s="656"/>
      <c r="I254" s="657" t="s">
        <v>78</v>
      </c>
      <c r="J254" s="653" t="s">
        <v>120</v>
      </c>
      <c r="K254" s="658" t="s">
        <v>1238</v>
      </c>
      <c r="L254" s="659">
        <v>287672724</v>
      </c>
      <c r="M254" s="653" t="s">
        <v>73</v>
      </c>
      <c r="N254" s="660" t="s">
        <v>116</v>
      </c>
      <c r="O254" s="658" t="s">
        <v>1305</v>
      </c>
      <c r="P254" s="661">
        <v>1079914073</v>
      </c>
      <c r="Q254" s="678" t="s">
        <v>18019</v>
      </c>
      <c r="R254" s="754" t="s">
        <v>18020</v>
      </c>
      <c r="S254" s="745" t="s">
        <v>18021</v>
      </c>
      <c r="T254" s="699">
        <v>45198</v>
      </c>
      <c r="U254" s="760">
        <v>287672724</v>
      </c>
      <c r="V254" s="657" t="s">
        <v>70</v>
      </c>
      <c r="W254" s="656">
        <v>72220242</v>
      </c>
      <c r="X254" s="665" t="s">
        <v>1391</v>
      </c>
      <c r="Y254" s="660"/>
      <c r="Z254" s="679">
        <v>45197</v>
      </c>
      <c r="AA254" s="679">
        <v>45208</v>
      </c>
      <c r="AB254" s="667">
        <v>45202</v>
      </c>
      <c r="AC254" s="666">
        <v>45240</v>
      </c>
      <c r="AD254" s="658">
        <f t="shared" si="21"/>
        <v>38</v>
      </c>
      <c r="AE254" s="656">
        <v>0</v>
      </c>
      <c r="AF254" s="656">
        <v>0</v>
      </c>
      <c r="AG254" s="656">
        <v>0</v>
      </c>
      <c r="AH254" s="668" t="s">
        <v>80</v>
      </c>
      <c r="AI254" s="658">
        <f t="shared" si="18"/>
        <v>0</v>
      </c>
      <c r="AJ254" s="656">
        <v>0</v>
      </c>
      <c r="AK254" s="748">
        <v>0</v>
      </c>
      <c r="AL254" s="667" t="s">
        <v>80</v>
      </c>
      <c r="AM254" s="653">
        <v>0</v>
      </c>
      <c r="AN254" s="667" t="s">
        <v>80</v>
      </c>
      <c r="AO254" s="667" t="s">
        <v>80</v>
      </c>
      <c r="AP254" s="683">
        <f t="shared" si="16"/>
        <v>0</v>
      </c>
      <c r="AQ254" s="661">
        <f>+L254+AF254-AK254</f>
        <v>287672724</v>
      </c>
      <c r="AR254" s="657" t="s">
        <v>70</v>
      </c>
      <c r="AS254" s="694">
        <v>86301817.200000003</v>
      </c>
      <c r="AT254" s="684">
        <v>45204</v>
      </c>
      <c r="AU254" s="691">
        <v>0</v>
      </c>
      <c r="AV254" s="671">
        <f t="shared" si="20"/>
        <v>287672724</v>
      </c>
      <c r="AW254" s="672">
        <f t="shared" si="19"/>
        <v>0</v>
      </c>
      <c r="AX254" s="673"/>
      <c r="AY254" s="657" t="s">
        <v>72</v>
      </c>
      <c r="AZ254" s="663" t="s">
        <v>1472</v>
      </c>
      <c r="BA254" s="653" t="s">
        <v>71</v>
      </c>
      <c r="BB254" s="656" t="s">
        <v>117</v>
      </c>
    </row>
    <row r="255" spans="2:54" x14ac:dyDescent="0.25">
      <c r="B255" s="653">
        <v>2023</v>
      </c>
      <c r="C255" s="653">
        <v>891780111</v>
      </c>
      <c r="D255" s="654" t="s">
        <v>68</v>
      </c>
      <c r="E255" s="655" t="s">
        <v>1096</v>
      </c>
      <c r="F255" s="656" t="s">
        <v>1097</v>
      </c>
      <c r="G255" s="657">
        <v>0</v>
      </c>
      <c r="H255" s="656"/>
      <c r="I255" s="657" t="s">
        <v>78</v>
      </c>
      <c r="J255" s="653" t="s">
        <v>120</v>
      </c>
      <c r="K255" s="658" t="s">
        <v>1239</v>
      </c>
      <c r="L255" s="659">
        <v>274898973</v>
      </c>
      <c r="M255" s="653" t="s">
        <v>73</v>
      </c>
      <c r="N255" s="660" t="s">
        <v>116</v>
      </c>
      <c r="O255" s="658" t="s">
        <v>1348</v>
      </c>
      <c r="P255" s="661" t="s">
        <v>1349</v>
      </c>
      <c r="Q255" s="656">
        <v>1887</v>
      </c>
      <c r="R255" s="699">
        <v>45175</v>
      </c>
      <c r="S255" s="749">
        <v>600842974</v>
      </c>
      <c r="T255" s="699">
        <v>45201</v>
      </c>
      <c r="U255" s="760">
        <v>274898973</v>
      </c>
      <c r="V255" s="657" t="s">
        <v>70</v>
      </c>
      <c r="W255" s="656">
        <v>72220242</v>
      </c>
      <c r="X255" s="665" t="s">
        <v>1391</v>
      </c>
      <c r="Y255" s="660"/>
      <c r="Z255" s="679">
        <v>45198</v>
      </c>
      <c r="AA255" s="679">
        <v>45208</v>
      </c>
      <c r="AB255" s="667">
        <v>45202</v>
      </c>
      <c r="AC255" s="666">
        <v>45260</v>
      </c>
      <c r="AD255" s="658">
        <f t="shared" si="21"/>
        <v>58</v>
      </c>
      <c r="AE255" s="656">
        <v>0</v>
      </c>
      <c r="AF255" s="656">
        <v>0</v>
      </c>
      <c r="AG255" s="656">
        <v>0</v>
      </c>
      <c r="AH255" s="668" t="s">
        <v>80</v>
      </c>
      <c r="AI255" s="658">
        <f t="shared" si="18"/>
        <v>0</v>
      </c>
      <c r="AJ255" s="656">
        <v>0</v>
      </c>
      <c r="AK255" s="748">
        <v>0</v>
      </c>
      <c r="AL255" s="667" t="s">
        <v>80</v>
      </c>
      <c r="AM255" s="657">
        <v>0</v>
      </c>
      <c r="AN255" s="667" t="s">
        <v>80</v>
      </c>
      <c r="AO255" s="667" t="s">
        <v>80</v>
      </c>
      <c r="AP255" s="661">
        <f t="shared" si="16"/>
        <v>0</v>
      </c>
      <c r="AQ255" s="661">
        <f>+L255+AF255-AK255</f>
        <v>274898973</v>
      </c>
      <c r="AR255" s="657" t="s">
        <v>70</v>
      </c>
      <c r="AS255" s="664">
        <v>82469691</v>
      </c>
      <c r="AT255" s="674">
        <v>45205</v>
      </c>
      <c r="AU255" s="691">
        <v>0</v>
      </c>
      <c r="AV255" s="671">
        <f t="shared" si="20"/>
        <v>274898973</v>
      </c>
      <c r="AW255" s="672">
        <f t="shared" si="19"/>
        <v>0</v>
      </c>
      <c r="AX255" s="673"/>
      <c r="AY255" s="657" t="s">
        <v>72</v>
      </c>
      <c r="AZ255" s="663" t="s">
        <v>1473</v>
      </c>
      <c r="BA255" s="653" t="s">
        <v>71</v>
      </c>
      <c r="BB255" s="656" t="s">
        <v>117</v>
      </c>
    </row>
    <row r="256" spans="2:54" x14ac:dyDescent="0.25">
      <c r="B256" s="653">
        <v>2023</v>
      </c>
      <c r="C256" s="653">
        <v>891780111</v>
      </c>
      <c r="D256" s="654" t="s">
        <v>68</v>
      </c>
      <c r="E256" s="655" t="s">
        <v>1098</v>
      </c>
      <c r="F256" s="656" t="s">
        <v>1099</v>
      </c>
      <c r="G256" s="657">
        <v>0</v>
      </c>
      <c r="H256" s="656"/>
      <c r="I256" s="657" t="s">
        <v>78</v>
      </c>
      <c r="J256" s="653" t="s">
        <v>120</v>
      </c>
      <c r="K256" s="658" t="s">
        <v>1240</v>
      </c>
      <c r="L256" s="659">
        <v>9900000</v>
      </c>
      <c r="M256" s="653" t="s">
        <v>73</v>
      </c>
      <c r="N256" s="660" t="s">
        <v>116</v>
      </c>
      <c r="O256" s="658" t="s">
        <v>1350</v>
      </c>
      <c r="P256" s="661">
        <v>1083022598</v>
      </c>
      <c r="Q256" s="656">
        <v>1949</v>
      </c>
      <c r="R256" s="699">
        <v>45181</v>
      </c>
      <c r="S256" s="749">
        <v>40938487</v>
      </c>
      <c r="T256" s="699">
        <v>45202</v>
      </c>
      <c r="U256" s="760">
        <v>9900000</v>
      </c>
      <c r="V256" s="657" t="s">
        <v>70</v>
      </c>
      <c r="W256" s="656">
        <v>72220242</v>
      </c>
      <c r="X256" s="665" t="s">
        <v>1391</v>
      </c>
      <c r="Y256" s="660"/>
      <c r="Z256" s="679">
        <v>45202</v>
      </c>
      <c r="AA256" s="679">
        <v>45202</v>
      </c>
      <c r="AB256" s="667" t="s">
        <v>80</v>
      </c>
      <c r="AC256" s="666">
        <v>45289</v>
      </c>
      <c r="AD256" s="658">
        <f t="shared" si="21"/>
        <v>87</v>
      </c>
      <c r="AE256" s="656">
        <v>0</v>
      </c>
      <c r="AF256" s="656">
        <v>0</v>
      </c>
      <c r="AG256" s="656">
        <v>0</v>
      </c>
      <c r="AH256" s="668" t="s">
        <v>80</v>
      </c>
      <c r="AI256" s="658">
        <f t="shared" si="18"/>
        <v>0</v>
      </c>
      <c r="AJ256" s="656">
        <v>0</v>
      </c>
      <c r="AK256" s="748">
        <v>0</v>
      </c>
      <c r="AL256" s="667" t="s">
        <v>80</v>
      </c>
      <c r="AM256" s="653">
        <v>0</v>
      </c>
      <c r="AN256" s="667" t="s">
        <v>80</v>
      </c>
      <c r="AO256" s="667" t="s">
        <v>80</v>
      </c>
      <c r="AP256" s="683">
        <f t="shared" si="16"/>
        <v>0</v>
      </c>
      <c r="AQ256" s="661">
        <f>+L256+AF256-AK256</f>
        <v>9900000</v>
      </c>
      <c r="AR256" s="657" t="s">
        <v>115</v>
      </c>
      <c r="AS256" s="656">
        <v>0</v>
      </c>
      <c r="AT256" s="695" t="s">
        <v>80</v>
      </c>
      <c r="AU256" s="691">
        <v>0</v>
      </c>
      <c r="AV256" s="671">
        <f t="shared" si="20"/>
        <v>9900000</v>
      </c>
      <c r="AW256" s="672">
        <f t="shared" si="19"/>
        <v>0</v>
      </c>
      <c r="AX256" s="673"/>
      <c r="AY256" s="657" t="s">
        <v>72</v>
      </c>
      <c r="AZ256" s="663" t="s">
        <v>1474</v>
      </c>
      <c r="BA256" s="653" t="s">
        <v>71</v>
      </c>
      <c r="BB256" s="656" t="s">
        <v>71</v>
      </c>
    </row>
    <row r="257" spans="2:54" x14ac:dyDescent="0.25">
      <c r="B257" s="653">
        <v>2023</v>
      </c>
      <c r="C257" s="653">
        <v>891780111</v>
      </c>
      <c r="D257" s="654" t="s">
        <v>68</v>
      </c>
      <c r="E257" s="655" t="s">
        <v>1100</v>
      </c>
      <c r="F257" s="656" t="s">
        <v>1101</v>
      </c>
      <c r="G257" s="657">
        <v>0</v>
      </c>
      <c r="H257" s="656"/>
      <c r="I257" s="657" t="s">
        <v>78</v>
      </c>
      <c r="J257" s="653" t="s">
        <v>120</v>
      </c>
      <c r="K257" s="658" t="s">
        <v>1241</v>
      </c>
      <c r="L257" s="659">
        <v>10000000</v>
      </c>
      <c r="M257" s="653" t="s">
        <v>73</v>
      </c>
      <c r="N257" s="660" t="s">
        <v>116</v>
      </c>
      <c r="O257" s="658" t="s">
        <v>1351</v>
      </c>
      <c r="P257" s="661">
        <v>57466398</v>
      </c>
      <c r="Q257" s="656">
        <v>1959</v>
      </c>
      <c r="R257" s="699">
        <v>45183</v>
      </c>
      <c r="S257" s="749">
        <v>564766132</v>
      </c>
      <c r="T257" s="699">
        <v>45208</v>
      </c>
      <c r="U257" s="760">
        <v>10000000</v>
      </c>
      <c r="V257" s="657" t="s">
        <v>70</v>
      </c>
      <c r="W257" s="656">
        <v>72220242</v>
      </c>
      <c r="X257" s="665" t="s">
        <v>1391</v>
      </c>
      <c r="Y257" s="660"/>
      <c r="Z257" s="679">
        <v>45208</v>
      </c>
      <c r="AA257" s="679">
        <v>45209</v>
      </c>
      <c r="AB257" s="667">
        <v>45209</v>
      </c>
      <c r="AC257" s="666">
        <v>45243</v>
      </c>
      <c r="AD257" s="658">
        <f t="shared" si="21"/>
        <v>34</v>
      </c>
      <c r="AE257" s="656">
        <v>0</v>
      </c>
      <c r="AF257" s="656">
        <v>0</v>
      </c>
      <c r="AG257" s="656">
        <v>0</v>
      </c>
      <c r="AH257" s="668" t="s">
        <v>80</v>
      </c>
      <c r="AI257" s="658">
        <f t="shared" si="18"/>
        <v>0</v>
      </c>
      <c r="AJ257" s="656">
        <v>0</v>
      </c>
      <c r="AK257" s="748">
        <v>0</v>
      </c>
      <c r="AL257" s="667" t="s">
        <v>80</v>
      </c>
      <c r="AM257" s="657">
        <v>0</v>
      </c>
      <c r="AN257" s="667" t="s">
        <v>80</v>
      </c>
      <c r="AO257" s="667" t="s">
        <v>80</v>
      </c>
      <c r="AP257" s="661">
        <f t="shared" si="16"/>
        <v>0</v>
      </c>
      <c r="AQ257" s="661">
        <f>+L257+AF257-AK257</f>
        <v>10000000</v>
      </c>
      <c r="AR257" s="657" t="s">
        <v>115</v>
      </c>
      <c r="AS257" s="656">
        <v>0</v>
      </c>
      <c r="AT257" s="695" t="s">
        <v>80</v>
      </c>
      <c r="AU257" s="691">
        <v>0</v>
      </c>
      <c r="AV257" s="671">
        <f t="shared" si="20"/>
        <v>10000000</v>
      </c>
      <c r="AW257" s="672">
        <f t="shared" si="19"/>
        <v>0</v>
      </c>
      <c r="AX257" s="673"/>
      <c r="AY257" s="657" t="s">
        <v>72</v>
      </c>
      <c r="AZ257" s="663" t="s">
        <v>1475</v>
      </c>
      <c r="BA257" s="653" t="s">
        <v>71</v>
      </c>
      <c r="BB257" s="656" t="s">
        <v>71</v>
      </c>
    </row>
    <row r="258" spans="2:54" x14ac:dyDescent="0.25">
      <c r="B258" s="653">
        <v>2023</v>
      </c>
      <c r="C258" s="653">
        <v>891780111</v>
      </c>
      <c r="D258" s="654" t="s">
        <v>68</v>
      </c>
      <c r="E258" s="655" t="s">
        <v>1102</v>
      </c>
      <c r="F258" s="656" t="s">
        <v>1103</v>
      </c>
      <c r="G258" s="657">
        <v>0</v>
      </c>
      <c r="H258" s="656"/>
      <c r="I258" s="657" t="s">
        <v>78</v>
      </c>
      <c r="J258" s="653" t="s">
        <v>120</v>
      </c>
      <c r="K258" s="658" t="s">
        <v>1241</v>
      </c>
      <c r="L258" s="659">
        <v>10000000</v>
      </c>
      <c r="M258" s="653" t="s">
        <v>73</v>
      </c>
      <c r="N258" s="660" t="s">
        <v>116</v>
      </c>
      <c r="O258" s="658" t="s">
        <v>1352</v>
      </c>
      <c r="P258" s="661">
        <v>1058842921</v>
      </c>
      <c r="Q258" s="656">
        <v>1959</v>
      </c>
      <c r="R258" s="699">
        <v>45183</v>
      </c>
      <c r="S258" s="749">
        <v>564766132</v>
      </c>
      <c r="T258" s="699">
        <v>45208</v>
      </c>
      <c r="U258" s="760">
        <v>10000000</v>
      </c>
      <c r="V258" s="657" t="s">
        <v>70</v>
      </c>
      <c r="W258" s="656">
        <v>72220242</v>
      </c>
      <c r="X258" s="665" t="s">
        <v>1391</v>
      </c>
      <c r="Y258" s="660"/>
      <c r="Z258" s="679">
        <v>45208</v>
      </c>
      <c r="AA258" s="679">
        <v>45209</v>
      </c>
      <c r="AB258" s="667">
        <v>45209</v>
      </c>
      <c r="AC258" s="666">
        <v>45243</v>
      </c>
      <c r="AD258" s="658">
        <f t="shared" si="21"/>
        <v>34</v>
      </c>
      <c r="AE258" s="656">
        <v>0</v>
      </c>
      <c r="AF258" s="656">
        <v>0</v>
      </c>
      <c r="AG258" s="656">
        <v>0</v>
      </c>
      <c r="AH258" s="668" t="s">
        <v>80</v>
      </c>
      <c r="AI258" s="658">
        <f t="shared" si="18"/>
        <v>0</v>
      </c>
      <c r="AJ258" s="656">
        <v>0</v>
      </c>
      <c r="AK258" s="748">
        <v>0</v>
      </c>
      <c r="AL258" s="667" t="s">
        <v>80</v>
      </c>
      <c r="AM258" s="653">
        <v>0</v>
      </c>
      <c r="AN258" s="667" t="s">
        <v>80</v>
      </c>
      <c r="AO258" s="667" t="s">
        <v>80</v>
      </c>
      <c r="AP258" s="683">
        <f t="shared" si="16"/>
        <v>0</v>
      </c>
      <c r="AQ258" s="661">
        <f>+L258+AF258-AK258</f>
        <v>10000000</v>
      </c>
      <c r="AR258" s="657" t="s">
        <v>115</v>
      </c>
      <c r="AS258" s="656">
        <v>0</v>
      </c>
      <c r="AT258" s="695" t="s">
        <v>80</v>
      </c>
      <c r="AU258" s="691">
        <v>0</v>
      </c>
      <c r="AV258" s="671">
        <f t="shared" si="20"/>
        <v>10000000</v>
      </c>
      <c r="AW258" s="672">
        <f t="shared" si="19"/>
        <v>0</v>
      </c>
      <c r="AX258" s="673"/>
      <c r="AY258" s="657" t="s">
        <v>72</v>
      </c>
      <c r="AZ258" s="663" t="s">
        <v>1476</v>
      </c>
      <c r="BA258" s="653" t="s">
        <v>71</v>
      </c>
      <c r="BB258" s="656" t="s">
        <v>71</v>
      </c>
    </row>
    <row r="259" spans="2:54" x14ac:dyDescent="0.25">
      <c r="B259" s="653">
        <v>2023</v>
      </c>
      <c r="C259" s="653">
        <v>891780111</v>
      </c>
      <c r="D259" s="654" t="s">
        <v>68</v>
      </c>
      <c r="E259" s="655" t="s">
        <v>1104</v>
      </c>
      <c r="F259" s="656" t="s">
        <v>1105</v>
      </c>
      <c r="G259" s="657">
        <v>0</v>
      </c>
      <c r="H259" s="656"/>
      <c r="I259" s="657" t="s">
        <v>78</v>
      </c>
      <c r="J259" s="653" t="s">
        <v>120</v>
      </c>
      <c r="K259" s="658" t="s">
        <v>1242</v>
      </c>
      <c r="L259" s="659">
        <v>15200000</v>
      </c>
      <c r="M259" s="653" t="s">
        <v>73</v>
      </c>
      <c r="N259" s="660" t="s">
        <v>116</v>
      </c>
      <c r="O259" s="658" t="s">
        <v>1353</v>
      </c>
      <c r="P259" s="661">
        <v>57464026</v>
      </c>
      <c r="Q259" s="656">
        <v>1959</v>
      </c>
      <c r="R259" s="699">
        <v>45183</v>
      </c>
      <c r="S259" s="749">
        <v>564766132</v>
      </c>
      <c r="T259" s="699">
        <v>45208</v>
      </c>
      <c r="U259" s="760">
        <v>15200000</v>
      </c>
      <c r="V259" s="657" t="s">
        <v>70</v>
      </c>
      <c r="W259" s="656">
        <v>72220242</v>
      </c>
      <c r="X259" s="665" t="s">
        <v>1391</v>
      </c>
      <c r="Y259" s="660"/>
      <c r="Z259" s="679">
        <v>45208</v>
      </c>
      <c r="AA259" s="679">
        <v>45209</v>
      </c>
      <c r="AB259" s="667">
        <v>45209</v>
      </c>
      <c r="AC259" s="666">
        <v>45243</v>
      </c>
      <c r="AD259" s="658">
        <f t="shared" si="21"/>
        <v>34</v>
      </c>
      <c r="AE259" s="656">
        <v>0</v>
      </c>
      <c r="AF259" s="656">
        <v>0</v>
      </c>
      <c r="AG259" s="656">
        <v>0</v>
      </c>
      <c r="AH259" s="668" t="s">
        <v>80</v>
      </c>
      <c r="AI259" s="658">
        <f t="shared" si="18"/>
        <v>0</v>
      </c>
      <c r="AJ259" s="656">
        <v>0</v>
      </c>
      <c r="AK259" s="748">
        <v>0</v>
      </c>
      <c r="AL259" s="667" t="s">
        <v>80</v>
      </c>
      <c r="AM259" s="657">
        <v>0</v>
      </c>
      <c r="AN259" s="667" t="s">
        <v>80</v>
      </c>
      <c r="AO259" s="667" t="s">
        <v>80</v>
      </c>
      <c r="AP259" s="661">
        <f t="shared" si="16"/>
        <v>0</v>
      </c>
      <c r="AQ259" s="661">
        <f>+L259+AF259-AK259</f>
        <v>15200000</v>
      </c>
      <c r="AR259" s="657" t="s">
        <v>115</v>
      </c>
      <c r="AS259" s="656">
        <v>0</v>
      </c>
      <c r="AT259" s="695" t="s">
        <v>80</v>
      </c>
      <c r="AU259" s="691">
        <v>0</v>
      </c>
      <c r="AV259" s="671">
        <f t="shared" si="20"/>
        <v>15200000</v>
      </c>
      <c r="AW259" s="672">
        <f t="shared" si="19"/>
        <v>0</v>
      </c>
      <c r="AX259" s="673"/>
      <c r="AY259" s="657" t="s">
        <v>72</v>
      </c>
      <c r="AZ259" s="663" t="s">
        <v>1477</v>
      </c>
      <c r="BA259" s="653" t="s">
        <v>71</v>
      </c>
      <c r="BB259" s="656" t="s">
        <v>71</v>
      </c>
    </row>
    <row r="260" spans="2:54" x14ac:dyDescent="0.25">
      <c r="B260" s="653">
        <v>2023</v>
      </c>
      <c r="C260" s="653">
        <v>891780111</v>
      </c>
      <c r="D260" s="654" t="s">
        <v>68</v>
      </c>
      <c r="E260" s="655" t="s">
        <v>1106</v>
      </c>
      <c r="F260" s="656" t="s">
        <v>1107</v>
      </c>
      <c r="G260" s="657">
        <v>0</v>
      </c>
      <c r="H260" s="656"/>
      <c r="I260" s="657" t="s">
        <v>78</v>
      </c>
      <c r="J260" s="653" t="s">
        <v>120</v>
      </c>
      <c r="K260" s="658" t="s">
        <v>1242</v>
      </c>
      <c r="L260" s="659">
        <v>15200000</v>
      </c>
      <c r="M260" s="653" t="s">
        <v>73</v>
      </c>
      <c r="N260" s="660" t="s">
        <v>116</v>
      </c>
      <c r="O260" s="658" t="s">
        <v>1354</v>
      </c>
      <c r="P260" s="661">
        <v>1082973431</v>
      </c>
      <c r="Q260" s="656">
        <v>1959</v>
      </c>
      <c r="R260" s="699">
        <v>45183</v>
      </c>
      <c r="S260" s="749">
        <v>564766132</v>
      </c>
      <c r="T260" s="699">
        <v>45208</v>
      </c>
      <c r="U260" s="760">
        <v>15200000</v>
      </c>
      <c r="V260" s="657" t="s">
        <v>70</v>
      </c>
      <c r="W260" s="656">
        <v>72220242</v>
      </c>
      <c r="X260" s="665" t="s">
        <v>1391</v>
      </c>
      <c r="Y260" s="660"/>
      <c r="Z260" s="679">
        <v>45208</v>
      </c>
      <c r="AA260" s="679">
        <v>45209</v>
      </c>
      <c r="AB260" s="667">
        <v>45209</v>
      </c>
      <c r="AC260" s="666">
        <v>45243</v>
      </c>
      <c r="AD260" s="658">
        <f t="shared" si="21"/>
        <v>34</v>
      </c>
      <c r="AE260" s="656">
        <v>0</v>
      </c>
      <c r="AF260" s="656">
        <v>0</v>
      </c>
      <c r="AG260" s="656">
        <v>0</v>
      </c>
      <c r="AH260" s="668" t="s">
        <v>80</v>
      </c>
      <c r="AI260" s="658">
        <f t="shared" si="18"/>
        <v>0</v>
      </c>
      <c r="AJ260" s="656">
        <v>0</v>
      </c>
      <c r="AK260" s="748">
        <v>0</v>
      </c>
      <c r="AL260" s="667" t="s">
        <v>80</v>
      </c>
      <c r="AM260" s="653">
        <v>0</v>
      </c>
      <c r="AN260" s="667" t="s">
        <v>80</v>
      </c>
      <c r="AO260" s="667" t="s">
        <v>80</v>
      </c>
      <c r="AP260" s="683">
        <f t="shared" si="16"/>
        <v>0</v>
      </c>
      <c r="AQ260" s="661">
        <f>+L260+AF260-AK260</f>
        <v>15200000</v>
      </c>
      <c r="AR260" s="657" t="s">
        <v>115</v>
      </c>
      <c r="AS260" s="656">
        <v>0</v>
      </c>
      <c r="AT260" s="695" t="s">
        <v>80</v>
      </c>
      <c r="AU260" s="691">
        <v>0</v>
      </c>
      <c r="AV260" s="671">
        <f t="shared" si="20"/>
        <v>15200000</v>
      </c>
      <c r="AW260" s="672">
        <f t="shared" si="19"/>
        <v>0</v>
      </c>
      <c r="AX260" s="673"/>
      <c r="AY260" s="657" t="s">
        <v>72</v>
      </c>
      <c r="AZ260" s="663" t="s">
        <v>1478</v>
      </c>
      <c r="BA260" s="653" t="s">
        <v>71</v>
      </c>
      <c r="BB260" s="656" t="s">
        <v>71</v>
      </c>
    </row>
    <row r="261" spans="2:54" x14ac:dyDescent="0.25">
      <c r="B261" s="653">
        <v>2023</v>
      </c>
      <c r="C261" s="653">
        <v>891780111</v>
      </c>
      <c r="D261" s="654" t="s">
        <v>68</v>
      </c>
      <c r="E261" s="655" t="s">
        <v>1108</v>
      </c>
      <c r="F261" s="656" t="s">
        <v>1109</v>
      </c>
      <c r="G261" s="657">
        <v>0</v>
      </c>
      <c r="H261" s="656"/>
      <c r="I261" s="657" t="s">
        <v>78</v>
      </c>
      <c r="J261" s="653" t="s">
        <v>120</v>
      </c>
      <c r="K261" s="658" t="s">
        <v>1243</v>
      </c>
      <c r="L261" s="659">
        <v>21280000</v>
      </c>
      <c r="M261" s="653" t="s">
        <v>73</v>
      </c>
      <c r="N261" s="660" t="s">
        <v>116</v>
      </c>
      <c r="O261" s="658" t="s">
        <v>1355</v>
      </c>
      <c r="P261" s="661">
        <v>1082974961</v>
      </c>
      <c r="Q261" s="656">
        <v>1959</v>
      </c>
      <c r="R261" s="699">
        <v>45183</v>
      </c>
      <c r="S261" s="749">
        <v>564766132</v>
      </c>
      <c r="T261" s="699">
        <v>45208</v>
      </c>
      <c r="U261" s="760">
        <v>21280000</v>
      </c>
      <c r="V261" s="657" t="s">
        <v>70</v>
      </c>
      <c r="W261" s="656">
        <v>72220242</v>
      </c>
      <c r="X261" s="665" t="s">
        <v>1391</v>
      </c>
      <c r="Y261" s="660"/>
      <c r="Z261" s="679">
        <v>45208</v>
      </c>
      <c r="AA261" s="679">
        <v>45209</v>
      </c>
      <c r="AB261" s="667">
        <v>45209</v>
      </c>
      <c r="AC261" s="666">
        <v>45243</v>
      </c>
      <c r="AD261" s="658">
        <f t="shared" si="21"/>
        <v>34</v>
      </c>
      <c r="AE261" s="656">
        <v>0</v>
      </c>
      <c r="AF261" s="656">
        <v>0</v>
      </c>
      <c r="AG261" s="656">
        <v>0</v>
      </c>
      <c r="AH261" s="668" t="s">
        <v>80</v>
      </c>
      <c r="AI261" s="658">
        <f t="shared" si="18"/>
        <v>0</v>
      </c>
      <c r="AJ261" s="656">
        <v>0</v>
      </c>
      <c r="AK261" s="748">
        <v>0</v>
      </c>
      <c r="AL261" s="667" t="s">
        <v>80</v>
      </c>
      <c r="AM261" s="657">
        <v>0</v>
      </c>
      <c r="AN261" s="667" t="s">
        <v>80</v>
      </c>
      <c r="AO261" s="667" t="s">
        <v>80</v>
      </c>
      <c r="AP261" s="661">
        <f t="shared" si="16"/>
        <v>0</v>
      </c>
      <c r="AQ261" s="661">
        <f>+L261+AF261-AK261</f>
        <v>21280000</v>
      </c>
      <c r="AR261" s="657" t="s">
        <v>115</v>
      </c>
      <c r="AS261" s="656">
        <v>0</v>
      </c>
      <c r="AT261" s="695" t="s">
        <v>80</v>
      </c>
      <c r="AU261" s="691">
        <v>0</v>
      </c>
      <c r="AV261" s="671">
        <f t="shared" si="20"/>
        <v>21280000</v>
      </c>
      <c r="AW261" s="672">
        <f t="shared" si="19"/>
        <v>0</v>
      </c>
      <c r="AX261" s="673"/>
      <c r="AY261" s="657" t="s">
        <v>72</v>
      </c>
      <c r="AZ261" s="663" t="s">
        <v>1479</v>
      </c>
      <c r="BA261" s="653" t="s">
        <v>71</v>
      </c>
      <c r="BB261" s="656" t="s">
        <v>71</v>
      </c>
    </row>
    <row r="262" spans="2:54" x14ac:dyDescent="0.25">
      <c r="B262" s="653">
        <v>2023</v>
      </c>
      <c r="C262" s="653">
        <v>891780111</v>
      </c>
      <c r="D262" s="654" t="s">
        <v>68</v>
      </c>
      <c r="E262" s="655" t="s">
        <v>1110</v>
      </c>
      <c r="F262" s="656" t="s">
        <v>1111</v>
      </c>
      <c r="G262" s="657">
        <v>0</v>
      </c>
      <c r="H262" s="656"/>
      <c r="I262" s="657" t="s">
        <v>78</v>
      </c>
      <c r="J262" s="653" t="s">
        <v>120</v>
      </c>
      <c r="K262" s="658" t="s">
        <v>1244</v>
      </c>
      <c r="L262" s="659">
        <v>15200000</v>
      </c>
      <c r="M262" s="653" t="s">
        <v>73</v>
      </c>
      <c r="N262" s="660" t="s">
        <v>116</v>
      </c>
      <c r="O262" s="658" t="s">
        <v>1356</v>
      </c>
      <c r="P262" s="661">
        <v>1082927691</v>
      </c>
      <c r="Q262" s="656">
        <v>1959</v>
      </c>
      <c r="R262" s="699">
        <v>45183</v>
      </c>
      <c r="S262" s="749">
        <v>564766132</v>
      </c>
      <c r="T262" s="699">
        <v>45208</v>
      </c>
      <c r="U262" s="760">
        <v>15200000</v>
      </c>
      <c r="V262" s="657" t="s">
        <v>70</v>
      </c>
      <c r="W262" s="656">
        <v>72220242</v>
      </c>
      <c r="X262" s="665" t="s">
        <v>1391</v>
      </c>
      <c r="Y262" s="660"/>
      <c r="Z262" s="679">
        <v>45208</v>
      </c>
      <c r="AA262" s="679">
        <v>45209</v>
      </c>
      <c r="AB262" s="667">
        <v>45209</v>
      </c>
      <c r="AC262" s="666">
        <v>45243</v>
      </c>
      <c r="AD262" s="658">
        <f t="shared" si="21"/>
        <v>34</v>
      </c>
      <c r="AE262" s="656">
        <v>0</v>
      </c>
      <c r="AF262" s="656">
        <v>0</v>
      </c>
      <c r="AG262" s="656">
        <v>0</v>
      </c>
      <c r="AH262" s="668" t="s">
        <v>80</v>
      </c>
      <c r="AI262" s="658">
        <f t="shared" si="18"/>
        <v>0</v>
      </c>
      <c r="AJ262" s="656">
        <v>0</v>
      </c>
      <c r="AK262" s="748">
        <v>0</v>
      </c>
      <c r="AL262" s="667" t="s">
        <v>80</v>
      </c>
      <c r="AM262" s="653">
        <v>0</v>
      </c>
      <c r="AN262" s="667" t="s">
        <v>80</v>
      </c>
      <c r="AO262" s="667" t="s">
        <v>80</v>
      </c>
      <c r="AP262" s="683">
        <f t="shared" si="16"/>
        <v>0</v>
      </c>
      <c r="AQ262" s="661">
        <f>+L262+AF262-AK262</f>
        <v>15200000</v>
      </c>
      <c r="AR262" s="657" t="s">
        <v>115</v>
      </c>
      <c r="AS262" s="656">
        <v>0</v>
      </c>
      <c r="AT262" s="695" t="s">
        <v>80</v>
      </c>
      <c r="AU262" s="691">
        <v>0</v>
      </c>
      <c r="AV262" s="671">
        <f t="shared" si="20"/>
        <v>15200000</v>
      </c>
      <c r="AW262" s="672">
        <f t="shared" si="19"/>
        <v>0</v>
      </c>
      <c r="AX262" s="673"/>
      <c r="AY262" s="657" t="s">
        <v>72</v>
      </c>
      <c r="AZ262" s="663" t="s">
        <v>1480</v>
      </c>
      <c r="BA262" s="653" t="s">
        <v>71</v>
      </c>
      <c r="BB262" s="656" t="s">
        <v>71</v>
      </c>
    </row>
    <row r="263" spans="2:54" x14ac:dyDescent="0.25">
      <c r="B263" s="653">
        <v>2023</v>
      </c>
      <c r="C263" s="653">
        <v>891780111</v>
      </c>
      <c r="D263" s="654" t="s">
        <v>68</v>
      </c>
      <c r="E263" s="655" t="s">
        <v>1112</v>
      </c>
      <c r="F263" s="656" t="s">
        <v>1113</v>
      </c>
      <c r="G263" s="657">
        <v>0</v>
      </c>
      <c r="H263" s="656"/>
      <c r="I263" s="657" t="s">
        <v>78</v>
      </c>
      <c r="J263" s="653" t="s">
        <v>120</v>
      </c>
      <c r="K263" s="658" t="s">
        <v>1245</v>
      </c>
      <c r="L263" s="659">
        <v>21280000</v>
      </c>
      <c r="M263" s="653" t="s">
        <v>73</v>
      </c>
      <c r="N263" s="660" t="s">
        <v>116</v>
      </c>
      <c r="O263" s="658" t="s">
        <v>1357</v>
      </c>
      <c r="P263" s="661">
        <v>1083034785</v>
      </c>
      <c r="Q263" s="656">
        <v>1959</v>
      </c>
      <c r="R263" s="699">
        <v>45183</v>
      </c>
      <c r="S263" s="749">
        <v>564766132</v>
      </c>
      <c r="T263" s="699">
        <v>45208</v>
      </c>
      <c r="U263" s="760">
        <v>21280000</v>
      </c>
      <c r="V263" s="657" t="s">
        <v>70</v>
      </c>
      <c r="W263" s="656">
        <v>72220242</v>
      </c>
      <c r="X263" s="665" t="s">
        <v>1391</v>
      </c>
      <c r="Y263" s="660"/>
      <c r="Z263" s="679">
        <v>45208</v>
      </c>
      <c r="AA263" s="679">
        <v>45209</v>
      </c>
      <c r="AB263" s="667">
        <v>45209</v>
      </c>
      <c r="AC263" s="666">
        <v>45243</v>
      </c>
      <c r="AD263" s="658">
        <f t="shared" si="21"/>
        <v>34</v>
      </c>
      <c r="AE263" s="656">
        <v>0</v>
      </c>
      <c r="AF263" s="656">
        <v>0</v>
      </c>
      <c r="AG263" s="656">
        <v>0</v>
      </c>
      <c r="AH263" s="668" t="s">
        <v>80</v>
      </c>
      <c r="AI263" s="658">
        <f t="shared" si="18"/>
        <v>0</v>
      </c>
      <c r="AJ263" s="656">
        <v>0</v>
      </c>
      <c r="AK263" s="748">
        <v>0</v>
      </c>
      <c r="AL263" s="667" t="s">
        <v>80</v>
      </c>
      <c r="AM263" s="657">
        <v>0</v>
      </c>
      <c r="AN263" s="667" t="s">
        <v>80</v>
      </c>
      <c r="AO263" s="667" t="s">
        <v>80</v>
      </c>
      <c r="AP263" s="661">
        <f t="shared" si="16"/>
        <v>0</v>
      </c>
      <c r="AQ263" s="661">
        <f>+L263+AF263-AK263</f>
        <v>21280000</v>
      </c>
      <c r="AR263" s="657" t="s">
        <v>115</v>
      </c>
      <c r="AS263" s="656">
        <v>0</v>
      </c>
      <c r="AT263" s="695" t="s">
        <v>80</v>
      </c>
      <c r="AU263" s="691">
        <v>0</v>
      </c>
      <c r="AV263" s="671">
        <f t="shared" si="20"/>
        <v>21280000</v>
      </c>
      <c r="AW263" s="672">
        <f t="shared" si="19"/>
        <v>0</v>
      </c>
      <c r="AX263" s="673"/>
      <c r="AY263" s="657" t="s">
        <v>72</v>
      </c>
      <c r="AZ263" s="663" t="s">
        <v>1481</v>
      </c>
      <c r="BA263" s="653" t="s">
        <v>71</v>
      </c>
      <c r="BB263" s="656" t="s">
        <v>71</v>
      </c>
    </row>
    <row r="264" spans="2:54" x14ac:dyDescent="0.25">
      <c r="B264" s="653">
        <v>2023</v>
      </c>
      <c r="C264" s="653">
        <v>891780111</v>
      </c>
      <c r="D264" s="654" t="s">
        <v>68</v>
      </c>
      <c r="E264" s="655" t="s">
        <v>1114</v>
      </c>
      <c r="F264" s="656" t="s">
        <v>1115</v>
      </c>
      <c r="G264" s="657">
        <v>0</v>
      </c>
      <c r="H264" s="656"/>
      <c r="I264" s="657" t="s">
        <v>78</v>
      </c>
      <c r="J264" s="653" t="s">
        <v>120</v>
      </c>
      <c r="K264" s="658" t="s">
        <v>1242</v>
      </c>
      <c r="L264" s="659">
        <v>15200000</v>
      </c>
      <c r="M264" s="653" t="s">
        <v>73</v>
      </c>
      <c r="N264" s="660" t="s">
        <v>116</v>
      </c>
      <c r="O264" s="658" t="s">
        <v>1358</v>
      </c>
      <c r="P264" s="661">
        <v>1082867068</v>
      </c>
      <c r="Q264" s="656">
        <v>1959</v>
      </c>
      <c r="R264" s="699">
        <v>45183</v>
      </c>
      <c r="S264" s="749">
        <v>564766132</v>
      </c>
      <c r="T264" s="699">
        <v>45208</v>
      </c>
      <c r="U264" s="760">
        <v>15200000</v>
      </c>
      <c r="V264" s="657" t="s">
        <v>70</v>
      </c>
      <c r="W264" s="656">
        <v>72220242</v>
      </c>
      <c r="X264" s="665" t="s">
        <v>1391</v>
      </c>
      <c r="Y264" s="660"/>
      <c r="Z264" s="679">
        <v>45208</v>
      </c>
      <c r="AA264" s="679">
        <v>45209</v>
      </c>
      <c r="AB264" s="667">
        <v>45209</v>
      </c>
      <c r="AC264" s="666">
        <v>45243</v>
      </c>
      <c r="AD264" s="658">
        <f t="shared" si="21"/>
        <v>34</v>
      </c>
      <c r="AE264" s="656">
        <v>0</v>
      </c>
      <c r="AF264" s="656">
        <v>0</v>
      </c>
      <c r="AG264" s="656">
        <v>0</v>
      </c>
      <c r="AH264" s="668" t="s">
        <v>80</v>
      </c>
      <c r="AI264" s="658">
        <f t="shared" si="18"/>
        <v>0</v>
      </c>
      <c r="AJ264" s="656">
        <v>0</v>
      </c>
      <c r="AK264" s="748">
        <v>0</v>
      </c>
      <c r="AL264" s="667" t="s">
        <v>80</v>
      </c>
      <c r="AM264" s="653">
        <v>0</v>
      </c>
      <c r="AN264" s="667" t="s">
        <v>80</v>
      </c>
      <c r="AO264" s="667" t="s">
        <v>80</v>
      </c>
      <c r="AP264" s="683">
        <f t="shared" si="16"/>
        <v>0</v>
      </c>
      <c r="AQ264" s="661">
        <f>+L264+AF264-AK264</f>
        <v>15200000</v>
      </c>
      <c r="AR264" s="657" t="s">
        <v>115</v>
      </c>
      <c r="AS264" s="656">
        <v>0</v>
      </c>
      <c r="AT264" s="695" t="s">
        <v>80</v>
      </c>
      <c r="AU264" s="691">
        <v>0</v>
      </c>
      <c r="AV264" s="671">
        <f t="shared" si="20"/>
        <v>15200000</v>
      </c>
      <c r="AW264" s="672">
        <f t="shared" si="19"/>
        <v>0</v>
      </c>
      <c r="AX264" s="673"/>
      <c r="AY264" s="657" t="s">
        <v>72</v>
      </c>
      <c r="AZ264" s="663" t="s">
        <v>1481</v>
      </c>
      <c r="BA264" s="653" t="s">
        <v>71</v>
      </c>
      <c r="BB264" s="656" t="s">
        <v>71</v>
      </c>
    </row>
    <row r="265" spans="2:54" x14ac:dyDescent="0.25">
      <c r="B265" s="653">
        <v>2023</v>
      </c>
      <c r="C265" s="653">
        <v>891780111</v>
      </c>
      <c r="D265" s="654" t="s">
        <v>68</v>
      </c>
      <c r="E265" s="655" t="s">
        <v>1116</v>
      </c>
      <c r="F265" s="656" t="s">
        <v>1117</v>
      </c>
      <c r="G265" s="657">
        <v>0</v>
      </c>
      <c r="H265" s="656"/>
      <c r="I265" s="657" t="s">
        <v>78</v>
      </c>
      <c r="J265" s="653" t="s">
        <v>120</v>
      </c>
      <c r="K265" s="658" t="s">
        <v>1246</v>
      </c>
      <c r="L265" s="659">
        <v>2000000</v>
      </c>
      <c r="M265" s="653" t="s">
        <v>73</v>
      </c>
      <c r="N265" s="660" t="s">
        <v>116</v>
      </c>
      <c r="O265" s="658" t="s">
        <v>1359</v>
      </c>
      <c r="P265" s="661">
        <v>7604004</v>
      </c>
      <c r="Q265" s="656">
        <v>993</v>
      </c>
      <c r="R265" s="699">
        <v>45042</v>
      </c>
      <c r="S265" s="749">
        <v>44600000</v>
      </c>
      <c r="T265" s="699">
        <v>45210</v>
      </c>
      <c r="U265" s="760">
        <v>2000000</v>
      </c>
      <c r="V265" s="657" t="s">
        <v>70</v>
      </c>
      <c r="W265" s="656">
        <v>72220242</v>
      </c>
      <c r="X265" s="665" t="s">
        <v>1391</v>
      </c>
      <c r="Y265" s="660"/>
      <c r="Z265" s="679">
        <v>45210</v>
      </c>
      <c r="AA265" s="679">
        <v>45210</v>
      </c>
      <c r="AB265" s="667" t="s">
        <v>80</v>
      </c>
      <c r="AC265" s="666">
        <v>45230</v>
      </c>
      <c r="AD265" s="658">
        <f t="shared" si="21"/>
        <v>20</v>
      </c>
      <c r="AE265" s="656">
        <v>0</v>
      </c>
      <c r="AF265" s="656">
        <v>0</v>
      </c>
      <c r="AG265" s="656">
        <v>0</v>
      </c>
      <c r="AH265" s="668" t="s">
        <v>80</v>
      </c>
      <c r="AI265" s="658">
        <f t="shared" ref="AI265:AI328" si="22">+IF(AH265="1800-01-01",0,AH265-AC265)</f>
        <v>0</v>
      </c>
      <c r="AJ265" s="656">
        <v>0</v>
      </c>
      <c r="AK265" s="748">
        <v>0</v>
      </c>
      <c r="AL265" s="667" t="s">
        <v>80</v>
      </c>
      <c r="AM265" s="657">
        <v>0</v>
      </c>
      <c r="AN265" s="667" t="s">
        <v>80</v>
      </c>
      <c r="AO265" s="667" t="s">
        <v>80</v>
      </c>
      <c r="AP265" s="661">
        <f t="shared" si="16"/>
        <v>0</v>
      </c>
      <c r="AQ265" s="661">
        <f>+L265+AF265-AK265</f>
        <v>2000000</v>
      </c>
      <c r="AR265" s="657" t="s">
        <v>115</v>
      </c>
      <c r="AS265" s="656">
        <v>0</v>
      </c>
      <c r="AT265" s="695" t="s">
        <v>80</v>
      </c>
      <c r="AU265" s="691">
        <v>0</v>
      </c>
      <c r="AV265" s="671">
        <f t="shared" si="20"/>
        <v>2000000</v>
      </c>
      <c r="AW265" s="672">
        <f t="shared" si="19"/>
        <v>0</v>
      </c>
      <c r="AX265" s="673"/>
      <c r="AY265" s="657" t="s">
        <v>72</v>
      </c>
      <c r="AZ265" s="663" t="s">
        <v>1482</v>
      </c>
      <c r="BA265" s="653" t="s">
        <v>71</v>
      </c>
      <c r="BB265" s="656" t="s">
        <v>71</v>
      </c>
    </row>
    <row r="266" spans="2:54" x14ac:dyDescent="0.25">
      <c r="B266" s="653">
        <v>2023</v>
      </c>
      <c r="C266" s="653">
        <v>891780111</v>
      </c>
      <c r="D266" s="654" t="s">
        <v>68</v>
      </c>
      <c r="E266" s="655" t="s">
        <v>1118</v>
      </c>
      <c r="F266" s="658" t="s">
        <v>18001</v>
      </c>
      <c r="G266" s="657">
        <v>0</v>
      </c>
      <c r="H266" s="656"/>
      <c r="I266" s="657" t="s">
        <v>78</v>
      </c>
      <c r="J266" s="653" t="s">
        <v>120</v>
      </c>
      <c r="K266" s="658" t="s">
        <v>1247</v>
      </c>
      <c r="L266" s="659">
        <v>187558406</v>
      </c>
      <c r="M266" s="653" t="s">
        <v>73</v>
      </c>
      <c r="N266" s="660" t="s">
        <v>116</v>
      </c>
      <c r="O266" s="658" t="s">
        <v>1360</v>
      </c>
      <c r="P266" s="661">
        <v>900774850</v>
      </c>
      <c r="Q266" s="656">
        <v>1960</v>
      </c>
      <c r="R266" s="699">
        <v>45183</v>
      </c>
      <c r="S266" s="749">
        <v>785568000</v>
      </c>
      <c r="T266" s="699">
        <v>45210</v>
      </c>
      <c r="U266" s="760">
        <v>187558406</v>
      </c>
      <c r="V266" s="657" t="s">
        <v>70</v>
      </c>
      <c r="W266" s="656">
        <v>72220242</v>
      </c>
      <c r="X266" s="665" t="s">
        <v>1391</v>
      </c>
      <c r="Y266" s="660"/>
      <c r="Z266" s="679">
        <v>45209</v>
      </c>
      <c r="AA266" s="679">
        <v>45216</v>
      </c>
      <c r="AB266" s="667">
        <v>45212</v>
      </c>
      <c r="AC266" s="666">
        <v>45243</v>
      </c>
      <c r="AD266" s="658">
        <f t="shared" si="21"/>
        <v>31</v>
      </c>
      <c r="AE266" s="656">
        <v>0</v>
      </c>
      <c r="AF266" s="656">
        <v>0</v>
      </c>
      <c r="AG266" s="656">
        <v>0</v>
      </c>
      <c r="AH266" s="668" t="s">
        <v>80</v>
      </c>
      <c r="AI266" s="658">
        <f t="shared" si="22"/>
        <v>0</v>
      </c>
      <c r="AJ266" s="656">
        <v>0</v>
      </c>
      <c r="AK266" s="748">
        <v>0</v>
      </c>
      <c r="AL266" s="667" t="s">
        <v>80</v>
      </c>
      <c r="AM266" s="653">
        <v>0</v>
      </c>
      <c r="AN266" s="667" t="s">
        <v>80</v>
      </c>
      <c r="AO266" s="667" t="s">
        <v>80</v>
      </c>
      <c r="AP266" s="683">
        <f t="shared" si="16"/>
        <v>0</v>
      </c>
      <c r="AQ266" s="661">
        <f>+L266+AF266-AK266</f>
        <v>187558406</v>
      </c>
      <c r="AR266" s="657" t="s">
        <v>70</v>
      </c>
      <c r="AS266" s="664">
        <v>56267521</v>
      </c>
      <c r="AT266" s="674">
        <v>45216</v>
      </c>
      <c r="AU266" s="691">
        <v>0</v>
      </c>
      <c r="AV266" s="671">
        <f t="shared" si="20"/>
        <v>187558406</v>
      </c>
      <c r="AW266" s="672">
        <f t="shared" si="19"/>
        <v>0</v>
      </c>
      <c r="AX266" s="673"/>
      <c r="AY266" s="657" t="s">
        <v>72</v>
      </c>
      <c r="AZ266" s="663" t="s">
        <v>1483</v>
      </c>
      <c r="BA266" s="653" t="s">
        <v>71</v>
      </c>
      <c r="BB266" s="656" t="s">
        <v>117</v>
      </c>
    </row>
    <row r="267" spans="2:54" x14ac:dyDescent="0.25">
      <c r="B267" s="653">
        <v>2023</v>
      </c>
      <c r="C267" s="653">
        <v>891780111</v>
      </c>
      <c r="D267" s="654" t="s">
        <v>68</v>
      </c>
      <c r="E267" s="655" t="s">
        <v>1119</v>
      </c>
      <c r="F267" s="656" t="s">
        <v>1120</v>
      </c>
      <c r="G267" s="657">
        <v>0</v>
      </c>
      <c r="H267" s="656"/>
      <c r="I267" s="657" t="s">
        <v>78</v>
      </c>
      <c r="J267" s="653" t="s">
        <v>120</v>
      </c>
      <c r="K267" s="658" t="s">
        <v>1248</v>
      </c>
      <c r="L267" s="659">
        <v>132477144</v>
      </c>
      <c r="M267" s="653" t="s">
        <v>73</v>
      </c>
      <c r="N267" s="660" t="s">
        <v>116</v>
      </c>
      <c r="O267" s="658" t="s">
        <v>1361</v>
      </c>
      <c r="P267" s="661" t="s">
        <v>1313</v>
      </c>
      <c r="Q267" s="656" t="s">
        <v>1386</v>
      </c>
      <c r="R267" s="699" t="s">
        <v>1387</v>
      </c>
      <c r="S267" s="749">
        <v>319413057</v>
      </c>
      <c r="T267" s="699">
        <v>45210</v>
      </c>
      <c r="U267" s="760">
        <v>132477144</v>
      </c>
      <c r="V267" s="657" t="s">
        <v>70</v>
      </c>
      <c r="W267" s="656">
        <v>72220242</v>
      </c>
      <c r="X267" s="665" t="s">
        <v>1391</v>
      </c>
      <c r="Y267" s="660"/>
      <c r="Z267" s="679">
        <v>45210</v>
      </c>
      <c r="AA267" s="679">
        <v>45216</v>
      </c>
      <c r="AB267" s="667">
        <v>45212</v>
      </c>
      <c r="AC267" s="666">
        <v>45250</v>
      </c>
      <c r="AD267" s="658">
        <f t="shared" si="21"/>
        <v>38</v>
      </c>
      <c r="AE267" s="656">
        <v>0</v>
      </c>
      <c r="AF267" s="656">
        <v>0</v>
      </c>
      <c r="AG267" s="656">
        <v>0</v>
      </c>
      <c r="AH267" s="668" t="s">
        <v>80</v>
      </c>
      <c r="AI267" s="658">
        <f t="shared" si="22"/>
        <v>0</v>
      </c>
      <c r="AJ267" s="656">
        <v>0</v>
      </c>
      <c r="AK267" s="748">
        <v>0</v>
      </c>
      <c r="AL267" s="667" t="s">
        <v>80</v>
      </c>
      <c r="AM267" s="657">
        <v>0</v>
      </c>
      <c r="AN267" s="667" t="s">
        <v>80</v>
      </c>
      <c r="AO267" s="667" t="s">
        <v>80</v>
      </c>
      <c r="AP267" s="661">
        <f t="shared" si="16"/>
        <v>0</v>
      </c>
      <c r="AQ267" s="661">
        <f>+L267+AF267-AK267</f>
        <v>132477144</v>
      </c>
      <c r="AR267" s="657" t="s">
        <v>70</v>
      </c>
      <c r="AS267" s="664">
        <v>39743143.200000003</v>
      </c>
      <c r="AT267" s="674">
        <v>45216</v>
      </c>
      <c r="AU267" s="691">
        <v>0</v>
      </c>
      <c r="AV267" s="671">
        <f t="shared" si="20"/>
        <v>132477144</v>
      </c>
      <c r="AW267" s="672">
        <f t="shared" si="19"/>
        <v>0</v>
      </c>
      <c r="AX267" s="673"/>
      <c r="AY267" s="657" t="s">
        <v>72</v>
      </c>
      <c r="AZ267" s="663" t="s">
        <v>1484</v>
      </c>
      <c r="BA267" s="653" t="s">
        <v>71</v>
      </c>
      <c r="BB267" s="656" t="s">
        <v>117</v>
      </c>
    </row>
    <row r="268" spans="2:54" x14ac:dyDescent="0.25">
      <c r="B268" s="653">
        <v>2023</v>
      </c>
      <c r="C268" s="653">
        <v>891780111</v>
      </c>
      <c r="D268" s="654" t="s">
        <v>68</v>
      </c>
      <c r="E268" s="655" t="s">
        <v>1121</v>
      </c>
      <c r="F268" s="656" t="s">
        <v>1122</v>
      </c>
      <c r="G268" s="657">
        <v>0</v>
      </c>
      <c r="H268" s="656"/>
      <c r="I268" s="657" t="s">
        <v>78</v>
      </c>
      <c r="J268" s="653" t="s">
        <v>120</v>
      </c>
      <c r="K268" s="658" t="s">
        <v>1249</v>
      </c>
      <c r="L268" s="659">
        <v>162445046</v>
      </c>
      <c r="M268" s="653" t="s">
        <v>73</v>
      </c>
      <c r="N268" s="660" t="s">
        <v>116</v>
      </c>
      <c r="O268" s="658" t="s">
        <v>1362</v>
      </c>
      <c r="P268" s="661">
        <v>39685217</v>
      </c>
      <c r="Q268" s="656">
        <v>1960</v>
      </c>
      <c r="R268" s="699">
        <v>45183</v>
      </c>
      <c r="S268" s="749">
        <v>785568000</v>
      </c>
      <c r="T268" s="699">
        <v>45210</v>
      </c>
      <c r="U268" s="760">
        <v>162445046</v>
      </c>
      <c r="V268" s="657" t="s">
        <v>70</v>
      </c>
      <c r="W268" s="656">
        <v>72220242</v>
      </c>
      <c r="X268" s="665" t="s">
        <v>1391</v>
      </c>
      <c r="Y268" s="660"/>
      <c r="Z268" s="679">
        <v>45210</v>
      </c>
      <c r="AA268" s="679">
        <v>45216</v>
      </c>
      <c r="AB268" s="667">
        <v>45210</v>
      </c>
      <c r="AC268" s="666">
        <v>45243</v>
      </c>
      <c r="AD268" s="658">
        <f t="shared" si="21"/>
        <v>33</v>
      </c>
      <c r="AE268" s="656">
        <v>0</v>
      </c>
      <c r="AF268" s="656">
        <v>0</v>
      </c>
      <c r="AG268" s="656">
        <v>0</v>
      </c>
      <c r="AH268" s="668" t="s">
        <v>80</v>
      </c>
      <c r="AI268" s="658">
        <f t="shared" si="22"/>
        <v>0</v>
      </c>
      <c r="AJ268" s="656">
        <v>0</v>
      </c>
      <c r="AK268" s="748">
        <v>0</v>
      </c>
      <c r="AL268" s="667" t="s">
        <v>80</v>
      </c>
      <c r="AM268" s="653">
        <v>0</v>
      </c>
      <c r="AN268" s="667" t="s">
        <v>80</v>
      </c>
      <c r="AO268" s="667" t="s">
        <v>80</v>
      </c>
      <c r="AP268" s="683">
        <f t="shared" si="16"/>
        <v>0</v>
      </c>
      <c r="AQ268" s="661">
        <f>+L268+AF268-AK268</f>
        <v>162445046</v>
      </c>
      <c r="AR268" s="657" t="s">
        <v>70</v>
      </c>
      <c r="AS268" s="664">
        <v>48733513.799999997</v>
      </c>
      <c r="AT268" s="674">
        <v>45216</v>
      </c>
      <c r="AU268" s="691">
        <v>0</v>
      </c>
      <c r="AV268" s="671">
        <f t="shared" si="20"/>
        <v>162445046</v>
      </c>
      <c r="AW268" s="672">
        <f t="shared" si="19"/>
        <v>0</v>
      </c>
      <c r="AX268" s="673"/>
      <c r="AY268" s="657" t="s">
        <v>72</v>
      </c>
      <c r="AZ268" s="663" t="s">
        <v>1485</v>
      </c>
      <c r="BA268" s="653" t="s">
        <v>71</v>
      </c>
      <c r="BB268" s="656" t="s">
        <v>117</v>
      </c>
    </row>
    <row r="269" spans="2:54" x14ac:dyDescent="0.25">
      <c r="B269" s="653">
        <v>2023</v>
      </c>
      <c r="C269" s="653">
        <v>891780111</v>
      </c>
      <c r="D269" s="654" t="s">
        <v>68</v>
      </c>
      <c r="E269" s="655" t="s">
        <v>1123</v>
      </c>
      <c r="F269" s="658" t="s">
        <v>18002</v>
      </c>
      <c r="G269" s="657">
        <v>0</v>
      </c>
      <c r="H269" s="656"/>
      <c r="I269" s="657" t="s">
        <v>78</v>
      </c>
      <c r="J269" s="653" t="s">
        <v>120</v>
      </c>
      <c r="K269" s="658" t="s">
        <v>1250</v>
      </c>
      <c r="L269" s="659">
        <v>265960000</v>
      </c>
      <c r="M269" s="653" t="s">
        <v>73</v>
      </c>
      <c r="N269" s="660" t="s">
        <v>116</v>
      </c>
      <c r="O269" s="658" t="s">
        <v>1363</v>
      </c>
      <c r="P269" s="661">
        <v>901231329</v>
      </c>
      <c r="Q269" s="656">
        <v>1960</v>
      </c>
      <c r="R269" s="699">
        <v>45183</v>
      </c>
      <c r="S269" s="749">
        <v>785568000</v>
      </c>
      <c r="T269" s="699">
        <v>45210</v>
      </c>
      <c r="U269" s="760">
        <v>265960000</v>
      </c>
      <c r="V269" s="657" t="s">
        <v>70</v>
      </c>
      <c r="W269" s="656">
        <v>72220242</v>
      </c>
      <c r="X269" s="665" t="s">
        <v>1391</v>
      </c>
      <c r="Y269" s="660"/>
      <c r="Z269" s="679">
        <v>45210</v>
      </c>
      <c r="AA269" s="679">
        <v>45216</v>
      </c>
      <c r="AB269" s="667">
        <v>45212</v>
      </c>
      <c r="AC269" s="666">
        <v>45243</v>
      </c>
      <c r="AD269" s="658">
        <f t="shared" si="21"/>
        <v>31</v>
      </c>
      <c r="AE269" s="656">
        <v>0</v>
      </c>
      <c r="AF269" s="656">
        <v>0</v>
      </c>
      <c r="AG269" s="656">
        <v>0</v>
      </c>
      <c r="AH269" s="668" t="s">
        <v>80</v>
      </c>
      <c r="AI269" s="658">
        <f t="shared" si="22"/>
        <v>0</v>
      </c>
      <c r="AJ269" s="656">
        <v>0</v>
      </c>
      <c r="AK269" s="748">
        <v>0</v>
      </c>
      <c r="AL269" s="667" t="s">
        <v>80</v>
      </c>
      <c r="AM269" s="657">
        <v>0</v>
      </c>
      <c r="AN269" s="667" t="s">
        <v>80</v>
      </c>
      <c r="AO269" s="667" t="s">
        <v>80</v>
      </c>
      <c r="AP269" s="661">
        <f t="shared" si="16"/>
        <v>0</v>
      </c>
      <c r="AQ269" s="661">
        <f>+L269+AF269-AK269</f>
        <v>265960000</v>
      </c>
      <c r="AR269" s="657" t="s">
        <v>70</v>
      </c>
      <c r="AS269" s="664">
        <v>106384000</v>
      </c>
      <c r="AT269" s="674">
        <v>45216</v>
      </c>
      <c r="AU269" s="691">
        <v>0</v>
      </c>
      <c r="AV269" s="671">
        <f t="shared" si="20"/>
        <v>265960000</v>
      </c>
      <c r="AW269" s="672">
        <f t="shared" si="19"/>
        <v>0</v>
      </c>
      <c r="AX269" s="673"/>
      <c r="AY269" s="657" t="s">
        <v>72</v>
      </c>
      <c r="AZ269" s="663" t="s">
        <v>1486</v>
      </c>
      <c r="BA269" s="653" t="s">
        <v>71</v>
      </c>
      <c r="BB269" s="656" t="s">
        <v>117</v>
      </c>
    </row>
    <row r="270" spans="2:54" x14ac:dyDescent="0.25">
      <c r="B270" s="653">
        <v>2023</v>
      </c>
      <c r="C270" s="653">
        <v>891780111</v>
      </c>
      <c r="D270" s="654" t="s">
        <v>68</v>
      </c>
      <c r="E270" s="655" t="s">
        <v>1124</v>
      </c>
      <c r="F270" s="656" t="s">
        <v>1125</v>
      </c>
      <c r="G270" s="657">
        <v>0</v>
      </c>
      <c r="H270" s="656"/>
      <c r="I270" s="657" t="s">
        <v>78</v>
      </c>
      <c r="J270" s="653" t="s">
        <v>120</v>
      </c>
      <c r="K270" s="658" t="s">
        <v>1251</v>
      </c>
      <c r="L270" s="659">
        <v>2000000</v>
      </c>
      <c r="M270" s="653" t="s">
        <v>73</v>
      </c>
      <c r="N270" s="660" t="s">
        <v>116</v>
      </c>
      <c r="O270" s="658" t="s">
        <v>1364</v>
      </c>
      <c r="P270" s="661">
        <v>57439145</v>
      </c>
      <c r="Q270" s="656">
        <v>993</v>
      </c>
      <c r="R270" s="699">
        <v>45042</v>
      </c>
      <c r="S270" s="749">
        <v>44600000</v>
      </c>
      <c r="T270" s="699">
        <v>45211</v>
      </c>
      <c r="U270" s="760">
        <v>2000000</v>
      </c>
      <c r="V270" s="657" t="s">
        <v>70</v>
      </c>
      <c r="W270" s="656">
        <v>72220242</v>
      </c>
      <c r="X270" s="665" t="s">
        <v>1391</v>
      </c>
      <c r="Y270" s="660"/>
      <c r="Z270" s="679">
        <v>45210</v>
      </c>
      <c r="AA270" s="679">
        <v>45211</v>
      </c>
      <c r="AB270" s="667" t="s">
        <v>80</v>
      </c>
      <c r="AC270" s="666">
        <v>45230</v>
      </c>
      <c r="AD270" s="658">
        <f t="shared" si="21"/>
        <v>19</v>
      </c>
      <c r="AE270" s="656">
        <v>0</v>
      </c>
      <c r="AF270" s="656">
        <v>0</v>
      </c>
      <c r="AG270" s="656">
        <v>0</v>
      </c>
      <c r="AH270" s="668" t="s">
        <v>80</v>
      </c>
      <c r="AI270" s="658">
        <f t="shared" si="22"/>
        <v>0</v>
      </c>
      <c r="AJ270" s="656">
        <v>0</v>
      </c>
      <c r="AK270" s="748">
        <v>0</v>
      </c>
      <c r="AL270" s="667" t="s">
        <v>80</v>
      </c>
      <c r="AM270" s="653">
        <v>0</v>
      </c>
      <c r="AN270" s="667" t="s">
        <v>80</v>
      </c>
      <c r="AO270" s="667" t="s">
        <v>80</v>
      </c>
      <c r="AP270" s="683">
        <f t="shared" si="16"/>
        <v>0</v>
      </c>
      <c r="AQ270" s="661">
        <f>+L270+AF270-AK270</f>
        <v>2000000</v>
      </c>
      <c r="AR270" s="657" t="s">
        <v>115</v>
      </c>
      <c r="AS270" s="656">
        <v>0</v>
      </c>
      <c r="AT270" s="695" t="s">
        <v>80</v>
      </c>
      <c r="AU270" s="691">
        <v>0</v>
      </c>
      <c r="AV270" s="671">
        <f t="shared" si="20"/>
        <v>2000000</v>
      </c>
      <c r="AW270" s="672">
        <f t="shared" si="19"/>
        <v>0</v>
      </c>
      <c r="AX270" s="673"/>
      <c r="AY270" s="657" t="s">
        <v>72</v>
      </c>
      <c r="AZ270" s="663" t="s">
        <v>1487</v>
      </c>
      <c r="BA270" s="653" t="s">
        <v>71</v>
      </c>
      <c r="BB270" s="656" t="s">
        <v>71</v>
      </c>
    </row>
    <row r="271" spans="2:54" x14ac:dyDescent="0.25">
      <c r="B271" s="653">
        <v>2023</v>
      </c>
      <c r="C271" s="653">
        <v>891780111</v>
      </c>
      <c r="D271" s="654" t="s">
        <v>68</v>
      </c>
      <c r="E271" s="655" t="s">
        <v>1126</v>
      </c>
      <c r="F271" s="656" t="s">
        <v>1127</v>
      </c>
      <c r="G271" s="657">
        <v>0</v>
      </c>
      <c r="H271" s="656"/>
      <c r="I271" s="657" t="s">
        <v>78</v>
      </c>
      <c r="J271" s="653" t="s">
        <v>120</v>
      </c>
      <c r="K271" s="658" t="s">
        <v>1252</v>
      </c>
      <c r="L271" s="659">
        <v>6000000</v>
      </c>
      <c r="M271" s="653" t="s">
        <v>73</v>
      </c>
      <c r="N271" s="660" t="s">
        <v>116</v>
      </c>
      <c r="O271" s="658" t="s">
        <v>1365</v>
      </c>
      <c r="P271" s="661">
        <v>85459984</v>
      </c>
      <c r="Q271" s="656">
        <v>1886</v>
      </c>
      <c r="R271" s="699">
        <v>45175</v>
      </c>
      <c r="S271" s="749">
        <v>222077050</v>
      </c>
      <c r="T271" s="699">
        <v>45216</v>
      </c>
      <c r="U271" s="760">
        <v>6000000</v>
      </c>
      <c r="V271" s="657" t="s">
        <v>70</v>
      </c>
      <c r="W271" s="656">
        <v>72220242</v>
      </c>
      <c r="X271" s="665" t="s">
        <v>1391</v>
      </c>
      <c r="Y271" s="660"/>
      <c r="Z271" s="679">
        <v>45216</v>
      </c>
      <c r="AA271" s="679">
        <v>45216</v>
      </c>
      <c r="AB271" s="667" t="s">
        <v>80</v>
      </c>
      <c r="AC271" s="666">
        <v>45289</v>
      </c>
      <c r="AD271" s="658">
        <f t="shared" si="21"/>
        <v>73</v>
      </c>
      <c r="AE271" s="656">
        <v>0</v>
      </c>
      <c r="AF271" s="656">
        <v>0</v>
      </c>
      <c r="AG271" s="656">
        <v>0</v>
      </c>
      <c r="AH271" s="668" t="s">
        <v>80</v>
      </c>
      <c r="AI271" s="658">
        <f t="shared" si="22"/>
        <v>0</v>
      </c>
      <c r="AJ271" s="656">
        <v>0</v>
      </c>
      <c r="AK271" s="748">
        <v>0</v>
      </c>
      <c r="AL271" s="667" t="s">
        <v>80</v>
      </c>
      <c r="AM271" s="657">
        <v>0</v>
      </c>
      <c r="AN271" s="667" t="s">
        <v>80</v>
      </c>
      <c r="AO271" s="667" t="s">
        <v>80</v>
      </c>
      <c r="AP271" s="661">
        <f t="shared" si="16"/>
        <v>0</v>
      </c>
      <c r="AQ271" s="661">
        <f>+L271+AF271-AK271</f>
        <v>6000000</v>
      </c>
      <c r="AR271" s="657" t="s">
        <v>115</v>
      </c>
      <c r="AS271" s="656">
        <v>0</v>
      </c>
      <c r="AT271" s="695" t="s">
        <v>80</v>
      </c>
      <c r="AU271" s="691">
        <v>0</v>
      </c>
      <c r="AV271" s="671">
        <f t="shared" si="20"/>
        <v>6000000</v>
      </c>
      <c r="AW271" s="672">
        <f t="shared" si="19"/>
        <v>0</v>
      </c>
      <c r="AX271" s="673"/>
      <c r="AY271" s="657" t="s">
        <v>72</v>
      </c>
      <c r="AZ271" s="663" t="s">
        <v>1488</v>
      </c>
      <c r="BA271" s="653" t="s">
        <v>71</v>
      </c>
      <c r="BB271" s="656" t="s">
        <v>71</v>
      </c>
    </row>
    <row r="272" spans="2:54" x14ac:dyDescent="0.25">
      <c r="B272" s="653">
        <v>2023</v>
      </c>
      <c r="C272" s="653">
        <v>891780111</v>
      </c>
      <c r="D272" s="654" t="s">
        <v>68</v>
      </c>
      <c r="E272" s="655" t="s">
        <v>1128</v>
      </c>
      <c r="F272" s="656" t="s">
        <v>1129</v>
      </c>
      <c r="G272" s="657">
        <v>0</v>
      </c>
      <c r="H272" s="656"/>
      <c r="I272" s="657" t="s">
        <v>78</v>
      </c>
      <c r="J272" s="653" t="s">
        <v>120</v>
      </c>
      <c r="K272" s="658" t="s">
        <v>1253</v>
      </c>
      <c r="L272" s="659">
        <v>8000000</v>
      </c>
      <c r="M272" s="653" t="s">
        <v>73</v>
      </c>
      <c r="N272" s="660" t="s">
        <v>116</v>
      </c>
      <c r="O272" s="658" t="s">
        <v>1366</v>
      </c>
      <c r="P272" s="661">
        <v>84455378</v>
      </c>
      <c r="Q272" s="656">
        <v>1886</v>
      </c>
      <c r="R272" s="699">
        <v>45175</v>
      </c>
      <c r="S272" s="749">
        <v>222077050</v>
      </c>
      <c r="T272" s="699">
        <v>45216</v>
      </c>
      <c r="U272" s="760">
        <v>8000000</v>
      </c>
      <c r="V272" s="657" t="s">
        <v>70</v>
      </c>
      <c r="W272" s="656">
        <v>72220242</v>
      </c>
      <c r="X272" s="665" t="s">
        <v>1391</v>
      </c>
      <c r="Y272" s="660"/>
      <c r="Z272" s="679">
        <v>45216</v>
      </c>
      <c r="AA272" s="679">
        <v>45216</v>
      </c>
      <c r="AB272" s="667" t="s">
        <v>80</v>
      </c>
      <c r="AC272" s="666">
        <v>45285</v>
      </c>
      <c r="AD272" s="658">
        <f t="shared" si="21"/>
        <v>69</v>
      </c>
      <c r="AE272" s="656">
        <v>0</v>
      </c>
      <c r="AF272" s="656">
        <v>0</v>
      </c>
      <c r="AG272" s="656">
        <v>0</v>
      </c>
      <c r="AH272" s="668" t="s">
        <v>80</v>
      </c>
      <c r="AI272" s="658">
        <f t="shared" si="22"/>
        <v>0</v>
      </c>
      <c r="AJ272" s="656">
        <v>0</v>
      </c>
      <c r="AK272" s="748">
        <v>0</v>
      </c>
      <c r="AL272" s="667" t="s">
        <v>80</v>
      </c>
      <c r="AM272" s="653">
        <v>0</v>
      </c>
      <c r="AN272" s="667" t="s">
        <v>80</v>
      </c>
      <c r="AO272" s="667" t="s">
        <v>80</v>
      </c>
      <c r="AP272" s="683">
        <f t="shared" si="16"/>
        <v>0</v>
      </c>
      <c r="AQ272" s="661">
        <f>+L272+AF272-AK272</f>
        <v>8000000</v>
      </c>
      <c r="AR272" s="657" t="s">
        <v>115</v>
      </c>
      <c r="AS272" s="656">
        <v>0</v>
      </c>
      <c r="AT272" s="695" t="s">
        <v>80</v>
      </c>
      <c r="AU272" s="691">
        <v>0</v>
      </c>
      <c r="AV272" s="671">
        <f t="shared" si="20"/>
        <v>8000000</v>
      </c>
      <c r="AW272" s="672">
        <f t="shared" si="19"/>
        <v>0</v>
      </c>
      <c r="AX272" s="673"/>
      <c r="AY272" s="657" t="s">
        <v>72</v>
      </c>
      <c r="AZ272" s="663" t="s">
        <v>1489</v>
      </c>
      <c r="BA272" s="653" t="s">
        <v>71</v>
      </c>
      <c r="BB272" s="656" t="s">
        <v>71</v>
      </c>
    </row>
    <row r="273" spans="2:54" x14ac:dyDescent="0.25">
      <c r="B273" s="653">
        <v>2023</v>
      </c>
      <c r="C273" s="653">
        <v>891780111</v>
      </c>
      <c r="D273" s="654" t="s">
        <v>68</v>
      </c>
      <c r="E273" s="655" t="s">
        <v>1130</v>
      </c>
      <c r="F273" s="656" t="s">
        <v>1131</v>
      </c>
      <c r="G273" s="657">
        <v>0</v>
      </c>
      <c r="H273" s="656"/>
      <c r="I273" s="657" t="s">
        <v>78</v>
      </c>
      <c r="J273" s="653" t="s">
        <v>120</v>
      </c>
      <c r="K273" s="658" t="s">
        <v>1254</v>
      </c>
      <c r="L273" s="659">
        <v>10000000</v>
      </c>
      <c r="M273" s="653" t="s">
        <v>73</v>
      </c>
      <c r="N273" s="660" t="s">
        <v>116</v>
      </c>
      <c r="O273" s="658" t="s">
        <v>1275</v>
      </c>
      <c r="P273" s="661">
        <v>1082872242</v>
      </c>
      <c r="Q273" s="656">
        <v>1949</v>
      </c>
      <c r="R273" s="699">
        <v>45181</v>
      </c>
      <c r="S273" s="749">
        <v>40938487</v>
      </c>
      <c r="T273" s="699">
        <v>45216</v>
      </c>
      <c r="U273" s="760">
        <v>10000000</v>
      </c>
      <c r="V273" s="657" t="s">
        <v>70</v>
      </c>
      <c r="W273" s="656">
        <v>72220242</v>
      </c>
      <c r="X273" s="665" t="s">
        <v>1391</v>
      </c>
      <c r="Y273" s="660"/>
      <c r="Z273" s="679">
        <v>45216</v>
      </c>
      <c r="AA273" s="679">
        <v>45216</v>
      </c>
      <c r="AB273" s="667" t="s">
        <v>80</v>
      </c>
      <c r="AC273" s="666">
        <v>45285</v>
      </c>
      <c r="AD273" s="658">
        <f t="shared" si="21"/>
        <v>69</v>
      </c>
      <c r="AE273" s="656">
        <v>0</v>
      </c>
      <c r="AF273" s="656">
        <v>0</v>
      </c>
      <c r="AG273" s="656">
        <v>0</v>
      </c>
      <c r="AH273" s="668" t="s">
        <v>80</v>
      </c>
      <c r="AI273" s="658">
        <f t="shared" si="22"/>
        <v>0</v>
      </c>
      <c r="AJ273" s="656">
        <v>0</v>
      </c>
      <c r="AK273" s="748">
        <v>0</v>
      </c>
      <c r="AL273" s="667" t="s">
        <v>80</v>
      </c>
      <c r="AM273" s="657">
        <v>0</v>
      </c>
      <c r="AN273" s="667" t="s">
        <v>80</v>
      </c>
      <c r="AO273" s="667" t="s">
        <v>80</v>
      </c>
      <c r="AP273" s="661">
        <f t="shared" si="16"/>
        <v>0</v>
      </c>
      <c r="AQ273" s="661">
        <f>+L273+AF273-AK273</f>
        <v>10000000</v>
      </c>
      <c r="AR273" s="657" t="s">
        <v>115</v>
      </c>
      <c r="AS273" s="656">
        <v>0</v>
      </c>
      <c r="AT273" s="695" t="s">
        <v>80</v>
      </c>
      <c r="AU273" s="691">
        <v>0</v>
      </c>
      <c r="AV273" s="671">
        <f t="shared" si="20"/>
        <v>10000000</v>
      </c>
      <c r="AW273" s="672">
        <f t="shared" si="19"/>
        <v>0</v>
      </c>
      <c r="AX273" s="673"/>
      <c r="AY273" s="657" t="s">
        <v>72</v>
      </c>
      <c r="AZ273" s="663" t="s">
        <v>1490</v>
      </c>
      <c r="BA273" s="653" t="s">
        <v>71</v>
      </c>
      <c r="BB273" s="656" t="s">
        <v>71</v>
      </c>
    </row>
    <row r="274" spans="2:54" x14ac:dyDescent="0.25">
      <c r="B274" s="653">
        <v>2023</v>
      </c>
      <c r="C274" s="653">
        <v>891780111</v>
      </c>
      <c r="D274" s="654" t="s">
        <v>68</v>
      </c>
      <c r="E274" s="655" t="s">
        <v>1132</v>
      </c>
      <c r="F274" s="656" t="s">
        <v>1133</v>
      </c>
      <c r="G274" s="657">
        <v>0</v>
      </c>
      <c r="H274" s="656"/>
      <c r="I274" s="657" t="s">
        <v>78</v>
      </c>
      <c r="J274" s="653" t="s">
        <v>120</v>
      </c>
      <c r="K274" s="658" t="s">
        <v>1255</v>
      </c>
      <c r="L274" s="659">
        <v>10000000</v>
      </c>
      <c r="M274" s="653" t="s">
        <v>73</v>
      </c>
      <c r="N274" s="660" t="s">
        <v>116</v>
      </c>
      <c r="O274" s="658" t="s">
        <v>1367</v>
      </c>
      <c r="P274" s="661">
        <v>1082944582</v>
      </c>
      <c r="Q274" s="656">
        <v>1886</v>
      </c>
      <c r="R274" s="699">
        <v>45175</v>
      </c>
      <c r="S274" s="749">
        <v>222077050</v>
      </c>
      <c r="T274" s="699">
        <v>45216</v>
      </c>
      <c r="U274" s="760">
        <v>10000000</v>
      </c>
      <c r="V274" s="657" t="s">
        <v>70</v>
      </c>
      <c r="W274" s="656">
        <v>72220242</v>
      </c>
      <c r="X274" s="665" t="s">
        <v>1391</v>
      </c>
      <c r="Y274" s="660"/>
      <c r="Z274" s="679">
        <v>45216</v>
      </c>
      <c r="AA274" s="679">
        <v>45219</v>
      </c>
      <c r="AB274" s="667">
        <v>45219</v>
      </c>
      <c r="AC274" s="666">
        <v>45289</v>
      </c>
      <c r="AD274" s="658">
        <f t="shared" si="21"/>
        <v>70</v>
      </c>
      <c r="AE274" s="656">
        <v>0</v>
      </c>
      <c r="AF274" s="656">
        <v>0</v>
      </c>
      <c r="AG274" s="656">
        <v>0</v>
      </c>
      <c r="AH274" s="668" t="s">
        <v>80</v>
      </c>
      <c r="AI274" s="658">
        <f t="shared" si="22"/>
        <v>0</v>
      </c>
      <c r="AJ274" s="656">
        <v>0</v>
      </c>
      <c r="AK274" s="748">
        <v>0</v>
      </c>
      <c r="AL274" s="667" t="s">
        <v>80</v>
      </c>
      <c r="AM274" s="653">
        <v>0</v>
      </c>
      <c r="AN274" s="667" t="s">
        <v>80</v>
      </c>
      <c r="AO274" s="667" t="s">
        <v>80</v>
      </c>
      <c r="AP274" s="683">
        <f t="shared" si="16"/>
        <v>0</v>
      </c>
      <c r="AQ274" s="661">
        <f>+L274+AF274-AK274</f>
        <v>10000000</v>
      </c>
      <c r="AR274" s="657" t="s">
        <v>115</v>
      </c>
      <c r="AS274" s="656">
        <v>0</v>
      </c>
      <c r="AT274" s="695" t="s">
        <v>80</v>
      </c>
      <c r="AU274" s="691">
        <v>0</v>
      </c>
      <c r="AV274" s="671">
        <f t="shared" si="20"/>
        <v>10000000</v>
      </c>
      <c r="AW274" s="672">
        <f t="shared" si="19"/>
        <v>0</v>
      </c>
      <c r="AX274" s="673"/>
      <c r="AY274" s="657" t="s">
        <v>72</v>
      </c>
      <c r="AZ274" s="663" t="s">
        <v>1491</v>
      </c>
      <c r="BA274" s="653" t="s">
        <v>71</v>
      </c>
      <c r="BB274" s="656" t="s">
        <v>71</v>
      </c>
    </row>
    <row r="275" spans="2:54" x14ac:dyDescent="0.25">
      <c r="B275" s="653">
        <v>2023</v>
      </c>
      <c r="C275" s="653">
        <v>891780111</v>
      </c>
      <c r="D275" s="654" t="s">
        <v>68</v>
      </c>
      <c r="E275" s="655" t="s">
        <v>1134</v>
      </c>
      <c r="F275" s="656" t="s">
        <v>1135</v>
      </c>
      <c r="G275" s="657">
        <v>0</v>
      </c>
      <c r="H275" s="656"/>
      <c r="I275" s="657" t="s">
        <v>78</v>
      </c>
      <c r="J275" s="653" t="s">
        <v>120</v>
      </c>
      <c r="K275" s="658" t="s">
        <v>1256</v>
      </c>
      <c r="L275" s="659">
        <v>4080000</v>
      </c>
      <c r="M275" s="653" t="s">
        <v>73</v>
      </c>
      <c r="N275" s="660" t="s">
        <v>116</v>
      </c>
      <c r="O275" s="658" t="s">
        <v>1286</v>
      </c>
      <c r="P275" s="661">
        <v>1123631254</v>
      </c>
      <c r="Q275" s="656">
        <v>1886</v>
      </c>
      <c r="R275" s="699">
        <v>45175</v>
      </c>
      <c r="S275" s="749">
        <v>222077050</v>
      </c>
      <c r="T275" s="699">
        <v>45216</v>
      </c>
      <c r="U275" s="760">
        <v>4080000</v>
      </c>
      <c r="V275" s="657" t="s">
        <v>70</v>
      </c>
      <c r="W275" s="656">
        <v>72220242</v>
      </c>
      <c r="X275" s="665" t="s">
        <v>1391</v>
      </c>
      <c r="Y275" s="660"/>
      <c r="Z275" s="679">
        <v>45216</v>
      </c>
      <c r="AA275" s="679">
        <v>45219</v>
      </c>
      <c r="AB275" s="667">
        <v>45219</v>
      </c>
      <c r="AC275" s="666">
        <v>45275</v>
      </c>
      <c r="AD275" s="658">
        <f>+IF(AB275="1800-01-01",AC275-AA275,AC275-AB275)</f>
        <v>56</v>
      </c>
      <c r="AE275" s="656">
        <v>0</v>
      </c>
      <c r="AF275" s="656">
        <v>0</v>
      </c>
      <c r="AG275" s="656">
        <v>0</v>
      </c>
      <c r="AH275" s="668" t="s">
        <v>80</v>
      </c>
      <c r="AI275" s="658">
        <f t="shared" si="22"/>
        <v>0</v>
      </c>
      <c r="AJ275" s="656">
        <v>0</v>
      </c>
      <c r="AK275" s="748">
        <v>0</v>
      </c>
      <c r="AL275" s="667" t="s">
        <v>80</v>
      </c>
      <c r="AM275" s="657">
        <v>0</v>
      </c>
      <c r="AN275" s="667" t="s">
        <v>80</v>
      </c>
      <c r="AO275" s="667" t="s">
        <v>80</v>
      </c>
      <c r="AP275" s="661">
        <f t="shared" si="16"/>
        <v>0</v>
      </c>
      <c r="AQ275" s="661">
        <f>+L275+AF275-AK275</f>
        <v>4080000</v>
      </c>
      <c r="AR275" s="657" t="s">
        <v>115</v>
      </c>
      <c r="AS275" s="656">
        <v>0</v>
      </c>
      <c r="AT275" s="695" t="s">
        <v>80</v>
      </c>
      <c r="AU275" s="691">
        <v>0</v>
      </c>
      <c r="AV275" s="671">
        <f>AQ275-AU275</f>
        <v>4080000</v>
      </c>
      <c r="AW275" s="672">
        <f t="shared" si="19"/>
        <v>0</v>
      </c>
      <c r="AX275" s="673"/>
      <c r="AY275" s="657" t="s">
        <v>72</v>
      </c>
      <c r="AZ275" s="677" t="s">
        <v>1492</v>
      </c>
      <c r="BA275" s="653" t="s">
        <v>71</v>
      </c>
      <c r="BB275" s="656" t="s">
        <v>71</v>
      </c>
    </row>
    <row r="276" spans="2:54" x14ac:dyDescent="0.25">
      <c r="B276" s="653">
        <v>2023</v>
      </c>
      <c r="C276" s="653">
        <v>891780111</v>
      </c>
      <c r="D276" s="654" t="s">
        <v>68</v>
      </c>
      <c r="E276" s="655" t="s">
        <v>1136</v>
      </c>
      <c r="F276" s="656" t="s">
        <v>1137</v>
      </c>
      <c r="G276" s="657">
        <v>0</v>
      </c>
      <c r="H276" s="656"/>
      <c r="I276" s="657" t="s">
        <v>78</v>
      </c>
      <c r="J276" s="653" t="s">
        <v>120</v>
      </c>
      <c r="K276" s="658" t="s">
        <v>1257</v>
      </c>
      <c r="L276" s="659">
        <v>17063345</v>
      </c>
      <c r="M276" s="653" t="s">
        <v>73</v>
      </c>
      <c r="N276" s="660" t="s">
        <v>116</v>
      </c>
      <c r="O276" s="658" t="s">
        <v>1368</v>
      </c>
      <c r="P276" s="661">
        <v>1123407292</v>
      </c>
      <c r="Q276" s="656">
        <v>1886</v>
      </c>
      <c r="R276" s="699">
        <v>45175</v>
      </c>
      <c r="S276" s="749">
        <v>222077050</v>
      </c>
      <c r="T276" s="699">
        <v>45217</v>
      </c>
      <c r="U276" s="760">
        <v>17063345</v>
      </c>
      <c r="V276" s="657" t="s">
        <v>70</v>
      </c>
      <c r="W276" s="656">
        <v>72220242</v>
      </c>
      <c r="X276" s="665" t="s">
        <v>1391</v>
      </c>
      <c r="Y276" s="660"/>
      <c r="Z276" s="679">
        <v>45216</v>
      </c>
      <c r="AA276" s="679">
        <v>45219</v>
      </c>
      <c r="AB276" s="667">
        <v>45219</v>
      </c>
      <c r="AC276" s="666">
        <v>45289</v>
      </c>
      <c r="AD276" s="658">
        <f>+IF(AB276="1800-01-01",AC276-AA276,AC276-AB276)</f>
        <v>70</v>
      </c>
      <c r="AE276" s="656">
        <v>0</v>
      </c>
      <c r="AF276" s="656">
        <v>0</v>
      </c>
      <c r="AG276" s="656">
        <v>0</v>
      </c>
      <c r="AH276" s="668" t="s">
        <v>80</v>
      </c>
      <c r="AI276" s="658">
        <f t="shared" si="22"/>
        <v>0</v>
      </c>
      <c r="AJ276" s="656">
        <v>0</v>
      </c>
      <c r="AK276" s="748">
        <v>0</v>
      </c>
      <c r="AL276" s="667" t="s">
        <v>80</v>
      </c>
      <c r="AM276" s="653">
        <v>0</v>
      </c>
      <c r="AN276" s="667" t="s">
        <v>80</v>
      </c>
      <c r="AO276" s="667" t="s">
        <v>80</v>
      </c>
      <c r="AP276" s="683">
        <f t="shared" si="16"/>
        <v>0</v>
      </c>
      <c r="AQ276" s="661">
        <f>+L276+AF276-AK276</f>
        <v>17063345</v>
      </c>
      <c r="AR276" s="657" t="s">
        <v>115</v>
      </c>
      <c r="AS276" s="656">
        <v>0</v>
      </c>
      <c r="AT276" s="695" t="s">
        <v>80</v>
      </c>
      <c r="AU276" s="691">
        <v>0</v>
      </c>
      <c r="AV276" s="671">
        <f>AQ276-AU276</f>
        <v>17063345</v>
      </c>
      <c r="AW276" s="672">
        <f t="shared" si="19"/>
        <v>0</v>
      </c>
      <c r="AX276" s="673"/>
      <c r="AY276" s="657" t="s">
        <v>72</v>
      </c>
      <c r="AZ276" s="677" t="s">
        <v>1493</v>
      </c>
      <c r="BA276" s="653" t="s">
        <v>71</v>
      </c>
      <c r="BB276" s="656" t="s">
        <v>71</v>
      </c>
    </row>
    <row r="277" spans="2:54" x14ac:dyDescent="0.25">
      <c r="B277" s="653">
        <v>2023</v>
      </c>
      <c r="C277" s="653">
        <v>891780111</v>
      </c>
      <c r="D277" s="654" t="s">
        <v>68</v>
      </c>
      <c r="E277" s="655" t="s">
        <v>1138</v>
      </c>
      <c r="F277" s="656" t="s">
        <v>1139</v>
      </c>
      <c r="G277" s="657">
        <v>0</v>
      </c>
      <c r="H277" s="656"/>
      <c r="I277" s="657" t="s">
        <v>78</v>
      </c>
      <c r="J277" s="653" t="s">
        <v>120</v>
      </c>
      <c r="K277" s="658" t="s">
        <v>1258</v>
      </c>
      <c r="L277" s="659">
        <v>9000000</v>
      </c>
      <c r="M277" s="653" t="s">
        <v>73</v>
      </c>
      <c r="N277" s="660" t="s">
        <v>116</v>
      </c>
      <c r="O277" s="658" t="s">
        <v>1369</v>
      </c>
      <c r="P277" s="661">
        <v>1118830649</v>
      </c>
      <c r="Q277" s="656">
        <v>1886</v>
      </c>
      <c r="R277" s="699">
        <v>45175</v>
      </c>
      <c r="S277" s="749">
        <v>222077050</v>
      </c>
      <c r="T277" s="699"/>
      <c r="U277" s="760"/>
      <c r="V277" s="657" t="s">
        <v>70</v>
      </c>
      <c r="W277" s="656">
        <v>72220242</v>
      </c>
      <c r="X277" s="665" t="s">
        <v>1391</v>
      </c>
      <c r="Y277" s="660"/>
      <c r="Z277" s="679">
        <v>45216</v>
      </c>
      <c r="AA277" s="679">
        <v>45219</v>
      </c>
      <c r="AB277" s="667" t="s">
        <v>80</v>
      </c>
      <c r="AC277" s="666">
        <v>45289</v>
      </c>
      <c r="AD277" s="658">
        <f t="shared" ref="AD277:AD340" si="23">+IF(AB277="1800-01-01",AC277-AA277,AC277-AB277)</f>
        <v>70</v>
      </c>
      <c r="AE277" s="656">
        <v>0</v>
      </c>
      <c r="AF277" s="656">
        <v>0</v>
      </c>
      <c r="AG277" s="656">
        <v>0</v>
      </c>
      <c r="AH277" s="668" t="s">
        <v>80</v>
      </c>
      <c r="AI277" s="658">
        <f t="shared" si="22"/>
        <v>0</v>
      </c>
      <c r="AJ277" s="656">
        <v>0</v>
      </c>
      <c r="AK277" s="748">
        <v>0</v>
      </c>
      <c r="AL277" s="667" t="s">
        <v>80</v>
      </c>
      <c r="AM277" s="657">
        <v>0</v>
      </c>
      <c r="AN277" s="667" t="s">
        <v>80</v>
      </c>
      <c r="AO277" s="667" t="s">
        <v>80</v>
      </c>
      <c r="AP277" s="661">
        <f t="shared" si="16"/>
        <v>0</v>
      </c>
      <c r="AQ277" s="661">
        <f>+L277+AF277-AK277</f>
        <v>9000000</v>
      </c>
      <c r="AR277" s="657" t="s">
        <v>115</v>
      </c>
      <c r="AS277" s="656">
        <v>0</v>
      </c>
      <c r="AT277" s="695" t="s">
        <v>80</v>
      </c>
      <c r="AU277" s="691">
        <v>0</v>
      </c>
      <c r="AV277" s="671">
        <f t="shared" ref="AV277:AV299" si="24">AQ277-AU277</f>
        <v>9000000</v>
      </c>
      <c r="AW277" s="672">
        <f t="shared" si="19"/>
        <v>0</v>
      </c>
      <c r="AX277" s="673"/>
      <c r="AY277" s="657" t="s">
        <v>72</v>
      </c>
      <c r="AZ277" s="677" t="s">
        <v>1494</v>
      </c>
      <c r="BA277" s="653" t="s">
        <v>71</v>
      </c>
      <c r="BB277" s="656" t="s">
        <v>71</v>
      </c>
    </row>
    <row r="278" spans="2:54" x14ac:dyDescent="0.25">
      <c r="B278" s="653">
        <v>2023</v>
      </c>
      <c r="C278" s="653">
        <v>891780111</v>
      </c>
      <c r="D278" s="654" t="s">
        <v>68</v>
      </c>
      <c r="E278" s="655" t="s">
        <v>1140</v>
      </c>
      <c r="F278" s="656" t="s">
        <v>1141</v>
      </c>
      <c r="G278" s="657">
        <v>0</v>
      </c>
      <c r="H278" s="656"/>
      <c r="I278" s="657" t="s">
        <v>78</v>
      </c>
      <c r="J278" s="653" t="s">
        <v>120</v>
      </c>
      <c r="K278" s="658" t="s">
        <v>1259</v>
      </c>
      <c r="L278" s="659">
        <v>11520000</v>
      </c>
      <c r="M278" s="653" t="s">
        <v>73</v>
      </c>
      <c r="N278" s="660" t="s">
        <v>116</v>
      </c>
      <c r="O278" s="658" t="s">
        <v>1370</v>
      </c>
      <c r="P278" s="661">
        <v>55302878</v>
      </c>
      <c r="Q278" s="656">
        <v>362</v>
      </c>
      <c r="R278" s="699">
        <v>44970</v>
      </c>
      <c r="S278" s="749">
        <v>437188670</v>
      </c>
      <c r="T278" s="699">
        <v>45216</v>
      </c>
      <c r="U278" s="760">
        <v>11520000</v>
      </c>
      <c r="V278" s="657" t="s">
        <v>70</v>
      </c>
      <c r="W278" s="656">
        <v>72220242</v>
      </c>
      <c r="X278" s="665" t="s">
        <v>1391</v>
      </c>
      <c r="Y278" s="660"/>
      <c r="Z278" s="679">
        <v>45216</v>
      </c>
      <c r="AA278" s="679">
        <v>45216</v>
      </c>
      <c r="AB278" s="667" t="s">
        <v>80</v>
      </c>
      <c r="AC278" s="666">
        <v>45260</v>
      </c>
      <c r="AD278" s="658">
        <f t="shared" si="23"/>
        <v>44</v>
      </c>
      <c r="AE278" s="656">
        <v>0</v>
      </c>
      <c r="AF278" s="656">
        <v>0</v>
      </c>
      <c r="AG278" s="656">
        <v>0</v>
      </c>
      <c r="AH278" s="668" t="s">
        <v>80</v>
      </c>
      <c r="AI278" s="658">
        <f t="shared" si="22"/>
        <v>0</v>
      </c>
      <c r="AJ278" s="656">
        <v>0</v>
      </c>
      <c r="AK278" s="748">
        <v>0</v>
      </c>
      <c r="AL278" s="667" t="s">
        <v>80</v>
      </c>
      <c r="AM278" s="653">
        <v>0</v>
      </c>
      <c r="AN278" s="667" t="s">
        <v>80</v>
      </c>
      <c r="AO278" s="667" t="s">
        <v>80</v>
      </c>
      <c r="AP278" s="683">
        <f t="shared" si="16"/>
        <v>0</v>
      </c>
      <c r="AQ278" s="661">
        <f>+L278+AF278-AK278</f>
        <v>11520000</v>
      </c>
      <c r="AR278" s="657" t="s">
        <v>115</v>
      </c>
      <c r="AS278" s="656">
        <v>0</v>
      </c>
      <c r="AT278" s="695" t="s">
        <v>80</v>
      </c>
      <c r="AU278" s="691">
        <v>0</v>
      </c>
      <c r="AV278" s="671">
        <f t="shared" si="24"/>
        <v>11520000</v>
      </c>
      <c r="AW278" s="672">
        <f t="shared" si="19"/>
        <v>0</v>
      </c>
      <c r="AX278" s="673"/>
      <c r="AY278" s="657" t="s">
        <v>72</v>
      </c>
      <c r="AZ278" s="677" t="s">
        <v>1495</v>
      </c>
      <c r="BA278" s="653" t="s">
        <v>71</v>
      </c>
      <c r="BB278" s="656" t="s">
        <v>71</v>
      </c>
    </row>
    <row r="279" spans="2:54" x14ac:dyDescent="0.25">
      <c r="B279" s="653">
        <v>2023</v>
      </c>
      <c r="C279" s="653">
        <v>891780111</v>
      </c>
      <c r="D279" s="654" t="s">
        <v>68</v>
      </c>
      <c r="E279" s="655" t="s">
        <v>1142</v>
      </c>
      <c r="F279" s="658" t="s">
        <v>18003</v>
      </c>
      <c r="G279" s="657">
        <v>0</v>
      </c>
      <c r="H279" s="656"/>
      <c r="I279" s="657" t="s">
        <v>78</v>
      </c>
      <c r="J279" s="653" t="s">
        <v>120</v>
      </c>
      <c r="K279" s="658" t="s">
        <v>1260</v>
      </c>
      <c r="L279" s="659">
        <v>50250000</v>
      </c>
      <c r="M279" s="653" t="s">
        <v>73</v>
      </c>
      <c r="N279" s="660" t="s">
        <v>116</v>
      </c>
      <c r="O279" s="658" t="s">
        <v>1371</v>
      </c>
      <c r="P279" s="661">
        <v>900687982</v>
      </c>
      <c r="Q279" s="656" t="s">
        <v>1388</v>
      </c>
      <c r="R279" s="699" t="s">
        <v>1389</v>
      </c>
      <c r="S279" s="713" t="s">
        <v>1390</v>
      </c>
      <c r="T279" s="699"/>
      <c r="U279" s="760">
        <v>50250000</v>
      </c>
      <c r="V279" s="657" t="s">
        <v>70</v>
      </c>
      <c r="W279" s="656">
        <v>72220242</v>
      </c>
      <c r="X279" s="665" t="s">
        <v>1391</v>
      </c>
      <c r="Y279" s="660"/>
      <c r="Z279" s="679">
        <v>45216</v>
      </c>
      <c r="AA279" s="679">
        <v>45224</v>
      </c>
      <c r="AB279" s="667">
        <v>45223</v>
      </c>
      <c r="AC279" s="666">
        <v>45270</v>
      </c>
      <c r="AD279" s="658">
        <f t="shared" si="23"/>
        <v>47</v>
      </c>
      <c r="AE279" s="656">
        <v>0</v>
      </c>
      <c r="AF279" s="656">
        <v>0</v>
      </c>
      <c r="AG279" s="656">
        <v>0</v>
      </c>
      <c r="AH279" s="668" t="s">
        <v>80</v>
      </c>
      <c r="AI279" s="658">
        <f t="shared" si="22"/>
        <v>0</v>
      </c>
      <c r="AJ279" s="656">
        <v>0</v>
      </c>
      <c r="AK279" s="748">
        <v>0</v>
      </c>
      <c r="AL279" s="667" t="s">
        <v>80</v>
      </c>
      <c r="AM279" s="653">
        <v>0</v>
      </c>
      <c r="AN279" s="667" t="s">
        <v>80</v>
      </c>
      <c r="AO279" s="667" t="s">
        <v>80</v>
      </c>
      <c r="AP279" s="683">
        <f t="shared" si="16"/>
        <v>0</v>
      </c>
      <c r="AQ279" s="661">
        <f>+L279+AF279-AK279</f>
        <v>50250000</v>
      </c>
      <c r="AR279" s="657" t="s">
        <v>115</v>
      </c>
      <c r="AS279" s="654">
        <v>0</v>
      </c>
      <c r="AT279" s="667" t="s">
        <v>80</v>
      </c>
      <c r="AU279" s="691">
        <v>0</v>
      </c>
      <c r="AV279" s="671">
        <f t="shared" si="24"/>
        <v>50250000</v>
      </c>
      <c r="AW279" s="672">
        <f t="shared" si="19"/>
        <v>0</v>
      </c>
      <c r="AX279" s="673"/>
      <c r="AY279" s="657" t="s">
        <v>72</v>
      </c>
      <c r="AZ279" s="677" t="s">
        <v>1496</v>
      </c>
      <c r="BA279" s="653" t="s">
        <v>71</v>
      </c>
      <c r="BB279" s="656" t="s">
        <v>117</v>
      </c>
    </row>
    <row r="280" spans="2:54" x14ac:dyDescent="0.25">
      <c r="B280" s="653">
        <v>2023</v>
      </c>
      <c r="C280" s="653">
        <v>891780111</v>
      </c>
      <c r="D280" s="654" t="s">
        <v>68</v>
      </c>
      <c r="E280" s="655" t="s">
        <v>1143</v>
      </c>
      <c r="F280" s="656" t="s">
        <v>1144</v>
      </c>
      <c r="G280" s="657">
        <v>0</v>
      </c>
      <c r="H280" s="656"/>
      <c r="I280" s="657" t="s">
        <v>78</v>
      </c>
      <c r="J280" s="653" t="s">
        <v>120</v>
      </c>
      <c r="K280" s="658" t="s">
        <v>1261</v>
      </c>
      <c r="L280" s="659">
        <v>17731705</v>
      </c>
      <c r="M280" s="653" t="s">
        <v>73</v>
      </c>
      <c r="N280" s="660" t="s">
        <v>116</v>
      </c>
      <c r="O280" s="658" t="s">
        <v>1372</v>
      </c>
      <c r="P280" s="661">
        <v>1081905679</v>
      </c>
      <c r="Q280" s="656">
        <v>1886</v>
      </c>
      <c r="R280" s="699">
        <v>45175</v>
      </c>
      <c r="S280" s="749">
        <v>222077050</v>
      </c>
      <c r="T280" s="699">
        <v>45217</v>
      </c>
      <c r="U280" s="760">
        <v>17731705</v>
      </c>
      <c r="V280" s="657" t="s">
        <v>70</v>
      </c>
      <c r="W280" s="656">
        <v>72220242</v>
      </c>
      <c r="X280" s="665" t="s">
        <v>1391</v>
      </c>
      <c r="Y280" s="660"/>
      <c r="Z280" s="679">
        <v>45216</v>
      </c>
      <c r="AA280" s="679">
        <v>45219</v>
      </c>
      <c r="AB280" s="667">
        <v>45219</v>
      </c>
      <c r="AC280" s="666">
        <v>45289</v>
      </c>
      <c r="AD280" s="658">
        <f t="shared" si="23"/>
        <v>70</v>
      </c>
      <c r="AE280" s="656">
        <v>0</v>
      </c>
      <c r="AF280" s="656">
        <v>0</v>
      </c>
      <c r="AG280" s="656">
        <v>0</v>
      </c>
      <c r="AH280" s="668" t="s">
        <v>80</v>
      </c>
      <c r="AI280" s="658">
        <f t="shared" si="22"/>
        <v>0</v>
      </c>
      <c r="AJ280" s="656">
        <v>0</v>
      </c>
      <c r="AK280" s="748">
        <v>0</v>
      </c>
      <c r="AL280" s="667" t="s">
        <v>80</v>
      </c>
      <c r="AM280" s="653">
        <v>0</v>
      </c>
      <c r="AN280" s="667" t="s">
        <v>80</v>
      </c>
      <c r="AO280" s="667" t="s">
        <v>80</v>
      </c>
      <c r="AP280" s="683">
        <f t="shared" si="16"/>
        <v>0</v>
      </c>
      <c r="AQ280" s="661">
        <f>+L280+AF280-AK280</f>
        <v>17731705</v>
      </c>
      <c r="AR280" s="657" t="s">
        <v>115</v>
      </c>
      <c r="AS280" s="656">
        <v>0</v>
      </c>
      <c r="AT280" s="695" t="s">
        <v>80</v>
      </c>
      <c r="AU280" s="691">
        <v>0</v>
      </c>
      <c r="AV280" s="671">
        <f t="shared" si="24"/>
        <v>17731705</v>
      </c>
      <c r="AW280" s="672">
        <f t="shared" si="19"/>
        <v>0</v>
      </c>
      <c r="AX280" s="673"/>
      <c r="AY280" s="657" t="s">
        <v>72</v>
      </c>
      <c r="AZ280" s="677" t="s">
        <v>1497</v>
      </c>
      <c r="BA280" s="653" t="s">
        <v>71</v>
      </c>
      <c r="BB280" s="656" t="s">
        <v>71</v>
      </c>
    </row>
    <row r="281" spans="2:54" x14ac:dyDescent="0.25">
      <c r="B281" s="653">
        <v>2023</v>
      </c>
      <c r="C281" s="653">
        <v>891780111</v>
      </c>
      <c r="D281" s="654" t="s">
        <v>68</v>
      </c>
      <c r="E281" s="655" t="s">
        <v>1145</v>
      </c>
      <c r="F281" s="658" t="s">
        <v>18004</v>
      </c>
      <c r="G281" s="657">
        <v>0</v>
      </c>
      <c r="H281" s="656"/>
      <c r="I281" s="657" t="s">
        <v>78</v>
      </c>
      <c r="J281" s="653" t="s">
        <v>120</v>
      </c>
      <c r="K281" s="658" t="s">
        <v>1262</v>
      </c>
      <c r="L281" s="659">
        <v>10500000</v>
      </c>
      <c r="M281" s="653" t="s">
        <v>73</v>
      </c>
      <c r="N281" s="660" t="s">
        <v>116</v>
      </c>
      <c r="O281" s="658" t="s">
        <v>671</v>
      </c>
      <c r="P281" s="661">
        <v>1005677981</v>
      </c>
      <c r="Q281" s="656">
        <v>1886</v>
      </c>
      <c r="R281" s="699">
        <v>45175</v>
      </c>
      <c r="S281" s="749">
        <v>222077050</v>
      </c>
      <c r="T281" s="699">
        <v>45218</v>
      </c>
      <c r="U281" s="760">
        <v>10500000</v>
      </c>
      <c r="V281" s="657" t="s">
        <v>70</v>
      </c>
      <c r="W281" s="656">
        <v>72220242</v>
      </c>
      <c r="X281" s="665" t="s">
        <v>1391</v>
      </c>
      <c r="Y281" s="660"/>
      <c r="Z281" s="679">
        <v>45217</v>
      </c>
      <c r="AA281" s="679">
        <v>45224</v>
      </c>
      <c r="AB281" s="667">
        <v>45223</v>
      </c>
      <c r="AC281" s="666">
        <v>45289</v>
      </c>
      <c r="AD281" s="658">
        <f t="shared" si="23"/>
        <v>66</v>
      </c>
      <c r="AE281" s="656">
        <v>0</v>
      </c>
      <c r="AF281" s="656">
        <v>0</v>
      </c>
      <c r="AG281" s="656">
        <v>0</v>
      </c>
      <c r="AH281" s="668" t="s">
        <v>80</v>
      </c>
      <c r="AI281" s="658">
        <f t="shared" si="22"/>
        <v>0</v>
      </c>
      <c r="AJ281" s="656">
        <v>0</v>
      </c>
      <c r="AK281" s="748">
        <v>0</v>
      </c>
      <c r="AL281" s="667" t="s">
        <v>80</v>
      </c>
      <c r="AM281" s="657">
        <v>0</v>
      </c>
      <c r="AN281" s="667" t="s">
        <v>80</v>
      </c>
      <c r="AO281" s="667" t="s">
        <v>80</v>
      </c>
      <c r="AP281" s="661">
        <f t="shared" si="16"/>
        <v>0</v>
      </c>
      <c r="AQ281" s="661">
        <f>+L281+AF281-AK281</f>
        <v>10500000</v>
      </c>
      <c r="AR281" s="657" t="s">
        <v>115</v>
      </c>
      <c r="AS281" s="656">
        <v>0</v>
      </c>
      <c r="AT281" s="695" t="s">
        <v>80</v>
      </c>
      <c r="AU281" s="691">
        <v>0</v>
      </c>
      <c r="AV281" s="671">
        <f t="shared" si="24"/>
        <v>10500000</v>
      </c>
      <c r="AW281" s="672">
        <f t="shared" si="19"/>
        <v>0</v>
      </c>
      <c r="AX281" s="673"/>
      <c r="AY281" s="657" t="s">
        <v>72</v>
      </c>
      <c r="AZ281" s="677" t="s">
        <v>1498</v>
      </c>
      <c r="BA281" s="653" t="s">
        <v>71</v>
      </c>
      <c r="BB281" s="656" t="s">
        <v>71</v>
      </c>
    </row>
    <row r="282" spans="2:54" x14ac:dyDescent="0.25">
      <c r="B282" s="653">
        <v>2023</v>
      </c>
      <c r="C282" s="653">
        <v>891780111</v>
      </c>
      <c r="D282" s="654" t="s">
        <v>68</v>
      </c>
      <c r="E282" s="655" t="s">
        <v>1146</v>
      </c>
      <c r="F282" s="656" t="s">
        <v>1147</v>
      </c>
      <c r="G282" s="657">
        <v>0</v>
      </c>
      <c r="H282" s="656"/>
      <c r="I282" s="657" t="s">
        <v>78</v>
      </c>
      <c r="J282" s="653" t="s">
        <v>120</v>
      </c>
      <c r="K282" s="658" t="s">
        <v>1263</v>
      </c>
      <c r="L282" s="659">
        <v>10500000</v>
      </c>
      <c r="M282" s="653" t="s">
        <v>73</v>
      </c>
      <c r="N282" s="660" t="s">
        <v>116</v>
      </c>
      <c r="O282" s="658" t="s">
        <v>1373</v>
      </c>
      <c r="P282" s="661">
        <v>36723658</v>
      </c>
      <c r="Q282" s="656">
        <v>1886</v>
      </c>
      <c r="R282" s="699">
        <v>45175</v>
      </c>
      <c r="S282" s="749">
        <v>222077050</v>
      </c>
      <c r="T282" s="699">
        <v>45218</v>
      </c>
      <c r="U282" s="760">
        <v>10500000</v>
      </c>
      <c r="V282" s="657" t="s">
        <v>70</v>
      </c>
      <c r="W282" s="656">
        <v>72220242</v>
      </c>
      <c r="X282" s="665" t="s">
        <v>1391</v>
      </c>
      <c r="Y282" s="660"/>
      <c r="Z282" s="679">
        <v>45217</v>
      </c>
      <c r="AA282" s="679">
        <v>45224</v>
      </c>
      <c r="AB282" s="667">
        <v>45223</v>
      </c>
      <c r="AC282" s="666">
        <v>45289</v>
      </c>
      <c r="AD282" s="658">
        <f t="shared" si="23"/>
        <v>66</v>
      </c>
      <c r="AE282" s="656">
        <v>0</v>
      </c>
      <c r="AF282" s="656">
        <v>0</v>
      </c>
      <c r="AG282" s="656">
        <v>0</v>
      </c>
      <c r="AH282" s="668" t="s">
        <v>80</v>
      </c>
      <c r="AI282" s="658">
        <f t="shared" si="22"/>
        <v>0</v>
      </c>
      <c r="AJ282" s="656">
        <v>0</v>
      </c>
      <c r="AK282" s="748">
        <v>0</v>
      </c>
      <c r="AL282" s="667" t="s">
        <v>80</v>
      </c>
      <c r="AM282" s="653">
        <v>0</v>
      </c>
      <c r="AN282" s="667" t="s">
        <v>80</v>
      </c>
      <c r="AO282" s="667" t="s">
        <v>80</v>
      </c>
      <c r="AP282" s="683">
        <f t="shared" si="16"/>
        <v>0</v>
      </c>
      <c r="AQ282" s="661">
        <f>+L282+AF282-AK282</f>
        <v>10500000</v>
      </c>
      <c r="AR282" s="657" t="s">
        <v>115</v>
      </c>
      <c r="AS282" s="656">
        <v>0</v>
      </c>
      <c r="AT282" s="695" t="s">
        <v>80</v>
      </c>
      <c r="AU282" s="691">
        <v>0</v>
      </c>
      <c r="AV282" s="671">
        <f t="shared" si="24"/>
        <v>10500000</v>
      </c>
      <c r="AW282" s="672">
        <f t="shared" si="19"/>
        <v>0</v>
      </c>
      <c r="AX282" s="673"/>
      <c r="AY282" s="657" t="s">
        <v>72</v>
      </c>
      <c r="AZ282" s="677" t="s">
        <v>1499</v>
      </c>
      <c r="BA282" s="653" t="s">
        <v>71</v>
      </c>
      <c r="BB282" s="656" t="s">
        <v>71</v>
      </c>
    </row>
    <row r="283" spans="2:54" x14ac:dyDescent="0.25">
      <c r="B283" s="653">
        <v>2023</v>
      </c>
      <c r="C283" s="653">
        <v>891780111</v>
      </c>
      <c r="D283" s="654" t="s">
        <v>68</v>
      </c>
      <c r="E283" s="655" t="s">
        <v>1148</v>
      </c>
      <c r="F283" s="656" t="s">
        <v>1149</v>
      </c>
      <c r="G283" s="657">
        <v>0</v>
      </c>
      <c r="H283" s="656"/>
      <c r="I283" s="657" t="s">
        <v>78</v>
      </c>
      <c r="J283" s="653" t="s">
        <v>120</v>
      </c>
      <c r="K283" s="658" t="s">
        <v>1264</v>
      </c>
      <c r="L283" s="659">
        <v>5938487</v>
      </c>
      <c r="M283" s="653" t="s">
        <v>73</v>
      </c>
      <c r="N283" s="660" t="s">
        <v>116</v>
      </c>
      <c r="O283" s="658" t="s">
        <v>1374</v>
      </c>
      <c r="P283" s="661">
        <v>1120738746</v>
      </c>
      <c r="Q283" s="656">
        <v>1949</v>
      </c>
      <c r="R283" s="699">
        <v>45181</v>
      </c>
      <c r="S283" s="749">
        <v>40938487</v>
      </c>
      <c r="T283" s="699">
        <v>45224</v>
      </c>
      <c r="U283" s="760">
        <v>5938487</v>
      </c>
      <c r="V283" s="657" t="s">
        <v>70</v>
      </c>
      <c r="W283" s="656">
        <v>72220242</v>
      </c>
      <c r="X283" s="665" t="s">
        <v>1391</v>
      </c>
      <c r="Y283" s="660"/>
      <c r="Z283" s="679">
        <v>45223</v>
      </c>
      <c r="AA283" s="679">
        <v>45224</v>
      </c>
      <c r="AB283" s="667" t="s">
        <v>80</v>
      </c>
      <c r="AC283" s="666">
        <v>45275</v>
      </c>
      <c r="AD283" s="658">
        <f t="shared" si="23"/>
        <v>51</v>
      </c>
      <c r="AE283" s="656">
        <v>0</v>
      </c>
      <c r="AF283" s="656">
        <v>0</v>
      </c>
      <c r="AG283" s="656">
        <v>0</v>
      </c>
      <c r="AH283" s="668" t="s">
        <v>80</v>
      </c>
      <c r="AI283" s="658">
        <f t="shared" si="22"/>
        <v>0</v>
      </c>
      <c r="AJ283" s="656">
        <v>0</v>
      </c>
      <c r="AK283" s="748">
        <v>0</v>
      </c>
      <c r="AL283" s="667" t="s">
        <v>80</v>
      </c>
      <c r="AM283" s="657">
        <v>0</v>
      </c>
      <c r="AN283" s="667" t="s">
        <v>80</v>
      </c>
      <c r="AO283" s="667" t="s">
        <v>80</v>
      </c>
      <c r="AP283" s="661">
        <f t="shared" si="16"/>
        <v>0</v>
      </c>
      <c r="AQ283" s="661">
        <f>+L283+AF283-AK283</f>
        <v>5938487</v>
      </c>
      <c r="AR283" s="657" t="s">
        <v>115</v>
      </c>
      <c r="AS283" s="656">
        <v>0</v>
      </c>
      <c r="AT283" s="695" t="s">
        <v>80</v>
      </c>
      <c r="AU283" s="691">
        <v>0</v>
      </c>
      <c r="AV283" s="671">
        <f t="shared" si="24"/>
        <v>5938487</v>
      </c>
      <c r="AW283" s="672">
        <f t="shared" si="19"/>
        <v>0</v>
      </c>
      <c r="AX283" s="673"/>
      <c r="AY283" s="657" t="s">
        <v>72</v>
      </c>
      <c r="AZ283" s="677" t="s">
        <v>1500</v>
      </c>
      <c r="BA283" s="653" t="s">
        <v>71</v>
      </c>
      <c r="BB283" s="656" t="s">
        <v>71</v>
      </c>
    </row>
    <row r="284" spans="2:54" x14ac:dyDescent="0.25">
      <c r="B284" s="653">
        <v>2023</v>
      </c>
      <c r="C284" s="653">
        <v>891780111</v>
      </c>
      <c r="D284" s="654" t="s">
        <v>68</v>
      </c>
      <c r="E284" s="655" t="s">
        <v>1150</v>
      </c>
      <c r="F284" s="656" t="s">
        <v>1151</v>
      </c>
      <c r="G284" s="657">
        <v>0</v>
      </c>
      <c r="H284" s="656"/>
      <c r="I284" s="657" t="s">
        <v>78</v>
      </c>
      <c r="J284" s="653" t="s">
        <v>120</v>
      </c>
      <c r="K284" s="658" t="s">
        <v>1265</v>
      </c>
      <c r="L284" s="659">
        <v>10500000</v>
      </c>
      <c r="M284" s="653" t="s">
        <v>73</v>
      </c>
      <c r="N284" s="660" t="s">
        <v>116</v>
      </c>
      <c r="O284" s="658" t="s">
        <v>1375</v>
      </c>
      <c r="P284" s="661">
        <v>1081930534</v>
      </c>
      <c r="Q284" s="656">
        <v>1886</v>
      </c>
      <c r="R284" s="699">
        <v>45175</v>
      </c>
      <c r="S284" s="749">
        <v>222077050</v>
      </c>
      <c r="T284" s="699">
        <v>45224</v>
      </c>
      <c r="U284" s="760">
        <v>10500000</v>
      </c>
      <c r="V284" s="657" t="s">
        <v>70</v>
      </c>
      <c r="W284" s="656">
        <v>72220242</v>
      </c>
      <c r="X284" s="665" t="s">
        <v>1391</v>
      </c>
      <c r="Y284" s="660"/>
      <c r="Z284" s="679">
        <v>45223</v>
      </c>
      <c r="AA284" s="679">
        <v>45224</v>
      </c>
      <c r="AB284" s="667" t="s">
        <v>80</v>
      </c>
      <c r="AC284" s="666">
        <v>45289</v>
      </c>
      <c r="AD284" s="658">
        <f t="shared" si="23"/>
        <v>65</v>
      </c>
      <c r="AE284" s="656">
        <v>0</v>
      </c>
      <c r="AF284" s="656">
        <v>0</v>
      </c>
      <c r="AG284" s="656">
        <v>0</v>
      </c>
      <c r="AH284" s="668" t="s">
        <v>80</v>
      </c>
      <c r="AI284" s="658">
        <f t="shared" si="22"/>
        <v>0</v>
      </c>
      <c r="AJ284" s="656">
        <v>0</v>
      </c>
      <c r="AK284" s="748">
        <v>0</v>
      </c>
      <c r="AL284" s="667" t="s">
        <v>80</v>
      </c>
      <c r="AM284" s="653">
        <v>0</v>
      </c>
      <c r="AN284" s="667" t="s">
        <v>80</v>
      </c>
      <c r="AO284" s="667" t="s">
        <v>80</v>
      </c>
      <c r="AP284" s="683">
        <f t="shared" si="16"/>
        <v>0</v>
      </c>
      <c r="AQ284" s="661">
        <f>+L284+AF284-AK284</f>
        <v>10500000</v>
      </c>
      <c r="AR284" s="657" t="s">
        <v>115</v>
      </c>
      <c r="AS284" s="656">
        <v>0</v>
      </c>
      <c r="AT284" s="695" t="s">
        <v>80</v>
      </c>
      <c r="AU284" s="691">
        <v>0</v>
      </c>
      <c r="AV284" s="671">
        <f t="shared" si="24"/>
        <v>10500000</v>
      </c>
      <c r="AW284" s="672">
        <f t="shared" si="19"/>
        <v>0</v>
      </c>
      <c r="AX284" s="673"/>
      <c r="AY284" s="657" t="s">
        <v>72</v>
      </c>
      <c r="AZ284" s="677" t="s">
        <v>1501</v>
      </c>
      <c r="BA284" s="653" t="s">
        <v>71</v>
      </c>
      <c r="BB284" s="656" t="s">
        <v>71</v>
      </c>
    </row>
    <row r="285" spans="2:54" x14ac:dyDescent="0.25">
      <c r="B285" s="653">
        <v>2023</v>
      </c>
      <c r="C285" s="653">
        <v>891780111</v>
      </c>
      <c r="D285" s="654" t="s">
        <v>68</v>
      </c>
      <c r="E285" s="655" t="s">
        <v>1152</v>
      </c>
      <c r="F285" s="656" t="s">
        <v>1153</v>
      </c>
      <c r="G285" s="657">
        <v>0</v>
      </c>
      <c r="H285" s="656"/>
      <c r="I285" s="657" t="s">
        <v>78</v>
      </c>
      <c r="J285" s="653" t="s">
        <v>120</v>
      </c>
      <c r="K285" s="658" t="s">
        <v>1266</v>
      </c>
      <c r="L285" s="659">
        <v>5400000</v>
      </c>
      <c r="M285" s="653" t="s">
        <v>73</v>
      </c>
      <c r="N285" s="660" t="s">
        <v>116</v>
      </c>
      <c r="O285" s="658" t="s">
        <v>1376</v>
      </c>
      <c r="P285" s="661">
        <v>7142833</v>
      </c>
      <c r="Q285" s="656">
        <v>1886</v>
      </c>
      <c r="R285" s="699">
        <v>45175</v>
      </c>
      <c r="S285" s="749">
        <v>222077050</v>
      </c>
      <c r="T285" s="699">
        <v>45224</v>
      </c>
      <c r="U285" s="760">
        <v>5400000</v>
      </c>
      <c r="V285" s="657" t="s">
        <v>70</v>
      </c>
      <c r="W285" s="656">
        <v>72220242</v>
      </c>
      <c r="X285" s="665" t="s">
        <v>1391</v>
      </c>
      <c r="Y285" s="660"/>
      <c r="Z285" s="679">
        <v>45223</v>
      </c>
      <c r="AA285" s="679">
        <v>45224</v>
      </c>
      <c r="AB285" s="667" t="s">
        <v>80</v>
      </c>
      <c r="AC285" s="666">
        <v>45280</v>
      </c>
      <c r="AD285" s="658">
        <f t="shared" si="23"/>
        <v>56</v>
      </c>
      <c r="AE285" s="656">
        <v>0</v>
      </c>
      <c r="AF285" s="656">
        <v>0</v>
      </c>
      <c r="AG285" s="656">
        <v>0</v>
      </c>
      <c r="AH285" s="668" t="s">
        <v>80</v>
      </c>
      <c r="AI285" s="658">
        <f t="shared" si="22"/>
        <v>0</v>
      </c>
      <c r="AJ285" s="656">
        <v>0</v>
      </c>
      <c r="AK285" s="748">
        <v>0</v>
      </c>
      <c r="AL285" s="667" t="s">
        <v>80</v>
      </c>
      <c r="AM285" s="657">
        <v>0</v>
      </c>
      <c r="AN285" s="667" t="s">
        <v>80</v>
      </c>
      <c r="AO285" s="667" t="s">
        <v>80</v>
      </c>
      <c r="AP285" s="661">
        <f t="shared" si="16"/>
        <v>0</v>
      </c>
      <c r="AQ285" s="661">
        <f>+L285+AF285-AK285</f>
        <v>5400000</v>
      </c>
      <c r="AR285" s="657" t="s">
        <v>115</v>
      </c>
      <c r="AS285" s="656">
        <v>0</v>
      </c>
      <c r="AT285" s="695" t="s">
        <v>80</v>
      </c>
      <c r="AU285" s="691">
        <v>0</v>
      </c>
      <c r="AV285" s="671">
        <f t="shared" si="24"/>
        <v>5400000</v>
      </c>
      <c r="AW285" s="672">
        <f t="shared" si="19"/>
        <v>0</v>
      </c>
      <c r="AX285" s="673"/>
      <c r="AY285" s="657" t="s">
        <v>72</v>
      </c>
      <c r="AZ285" s="677" t="s">
        <v>1502</v>
      </c>
      <c r="BA285" s="653" t="s">
        <v>71</v>
      </c>
      <c r="BB285" s="656" t="s">
        <v>71</v>
      </c>
    </row>
    <row r="286" spans="2:54" x14ac:dyDescent="0.25">
      <c r="B286" s="653">
        <v>2023</v>
      </c>
      <c r="C286" s="653">
        <v>891780111</v>
      </c>
      <c r="D286" s="654" t="s">
        <v>68</v>
      </c>
      <c r="E286" s="655" t="s">
        <v>1154</v>
      </c>
      <c r="F286" s="656" t="s">
        <v>1155</v>
      </c>
      <c r="G286" s="657">
        <v>0</v>
      </c>
      <c r="H286" s="656"/>
      <c r="I286" s="657" t="s">
        <v>78</v>
      </c>
      <c r="J286" s="653" t="s">
        <v>120</v>
      </c>
      <c r="K286" s="658" t="s">
        <v>1267</v>
      </c>
      <c r="L286" s="659">
        <v>263364001</v>
      </c>
      <c r="M286" s="653" t="s">
        <v>73</v>
      </c>
      <c r="N286" s="660" t="s">
        <v>116</v>
      </c>
      <c r="O286" s="658" t="s">
        <v>1377</v>
      </c>
      <c r="P286" s="661">
        <v>901128504</v>
      </c>
      <c r="Q286" s="656">
        <v>1887</v>
      </c>
      <c r="R286" s="699">
        <v>45175</v>
      </c>
      <c r="S286" s="749">
        <v>600842974</v>
      </c>
      <c r="T286" s="699">
        <v>45224</v>
      </c>
      <c r="U286" s="760">
        <v>263364001</v>
      </c>
      <c r="V286" s="657" t="s">
        <v>70</v>
      </c>
      <c r="W286" s="656">
        <v>72220242</v>
      </c>
      <c r="X286" s="665" t="s">
        <v>1391</v>
      </c>
      <c r="Y286" s="660"/>
      <c r="Z286" s="679">
        <v>45224</v>
      </c>
      <c r="AA286" s="679">
        <v>45232</v>
      </c>
      <c r="AB286" s="667">
        <v>45225</v>
      </c>
      <c r="AC286" s="666">
        <v>45270</v>
      </c>
      <c r="AD286" s="658">
        <f t="shared" si="23"/>
        <v>45</v>
      </c>
      <c r="AE286" s="656">
        <v>0</v>
      </c>
      <c r="AF286" s="656">
        <v>0</v>
      </c>
      <c r="AG286" s="656">
        <v>0</v>
      </c>
      <c r="AH286" s="668" t="s">
        <v>80</v>
      </c>
      <c r="AI286" s="658">
        <f t="shared" si="22"/>
        <v>0</v>
      </c>
      <c r="AJ286" s="656">
        <v>0</v>
      </c>
      <c r="AK286" s="748">
        <v>0</v>
      </c>
      <c r="AL286" s="667" t="s">
        <v>80</v>
      </c>
      <c r="AM286" s="653">
        <v>0</v>
      </c>
      <c r="AN286" s="667" t="s">
        <v>80</v>
      </c>
      <c r="AO286" s="667" t="s">
        <v>80</v>
      </c>
      <c r="AP286" s="683">
        <f t="shared" si="16"/>
        <v>0</v>
      </c>
      <c r="AQ286" s="661">
        <f>+L286+AF286-AK286</f>
        <v>263364001</v>
      </c>
      <c r="AR286" s="657" t="s">
        <v>70</v>
      </c>
      <c r="AS286" s="656">
        <v>0</v>
      </c>
      <c r="AT286" s="695" t="s">
        <v>80</v>
      </c>
      <c r="AU286" s="691">
        <v>0</v>
      </c>
      <c r="AV286" s="671">
        <f t="shared" si="24"/>
        <v>263364001</v>
      </c>
      <c r="AW286" s="672">
        <f t="shared" si="19"/>
        <v>0</v>
      </c>
      <c r="AX286" s="673"/>
      <c r="AY286" s="657" t="s">
        <v>72</v>
      </c>
      <c r="AZ286" s="677" t="s">
        <v>1479</v>
      </c>
      <c r="BA286" s="653" t="s">
        <v>71</v>
      </c>
      <c r="BB286" s="656" t="s">
        <v>117</v>
      </c>
    </row>
    <row r="287" spans="2:54" x14ac:dyDescent="0.25">
      <c r="B287" s="653">
        <v>2023</v>
      </c>
      <c r="C287" s="653">
        <v>891780111</v>
      </c>
      <c r="D287" s="654" t="s">
        <v>68</v>
      </c>
      <c r="E287" s="655" t="s">
        <v>1156</v>
      </c>
      <c r="F287" s="656" t="s">
        <v>1157</v>
      </c>
      <c r="G287" s="657">
        <v>0</v>
      </c>
      <c r="H287" s="656"/>
      <c r="I287" s="657" t="s">
        <v>78</v>
      </c>
      <c r="J287" s="653" t="s">
        <v>120</v>
      </c>
      <c r="K287" s="658" t="s">
        <v>1268</v>
      </c>
      <c r="L287" s="659">
        <v>288642000</v>
      </c>
      <c r="M287" s="653" t="s">
        <v>73</v>
      </c>
      <c r="N287" s="660" t="s">
        <v>116</v>
      </c>
      <c r="O287" s="658" t="s">
        <v>1378</v>
      </c>
      <c r="P287" s="661" t="s">
        <v>1379</v>
      </c>
      <c r="Q287" s="656">
        <v>1885</v>
      </c>
      <c r="R287" s="699">
        <v>45175</v>
      </c>
      <c r="S287" s="749">
        <v>538912000</v>
      </c>
      <c r="T287" s="699">
        <v>45224</v>
      </c>
      <c r="U287" s="760">
        <v>282642000</v>
      </c>
      <c r="V287" s="657" t="s">
        <v>70</v>
      </c>
      <c r="W287" s="656">
        <v>72220242</v>
      </c>
      <c r="X287" s="665" t="s">
        <v>1391</v>
      </c>
      <c r="Y287" s="660"/>
      <c r="Z287" s="679">
        <v>45224</v>
      </c>
      <c r="AA287" s="679">
        <v>45232</v>
      </c>
      <c r="AB287" s="667">
        <v>45225</v>
      </c>
      <c r="AC287" s="666">
        <v>45260</v>
      </c>
      <c r="AD287" s="658">
        <f t="shared" si="23"/>
        <v>35</v>
      </c>
      <c r="AE287" s="656">
        <v>0</v>
      </c>
      <c r="AF287" s="656">
        <v>0</v>
      </c>
      <c r="AG287" s="656">
        <v>0</v>
      </c>
      <c r="AH287" s="668" t="s">
        <v>80</v>
      </c>
      <c r="AI287" s="658">
        <f t="shared" si="22"/>
        <v>0</v>
      </c>
      <c r="AJ287" s="656">
        <v>0</v>
      </c>
      <c r="AK287" s="748">
        <v>0</v>
      </c>
      <c r="AL287" s="667" t="s">
        <v>80</v>
      </c>
      <c r="AM287" s="657">
        <v>0</v>
      </c>
      <c r="AN287" s="667" t="s">
        <v>80</v>
      </c>
      <c r="AO287" s="667" t="s">
        <v>80</v>
      </c>
      <c r="AP287" s="661">
        <f t="shared" si="16"/>
        <v>0</v>
      </c>
      <c r="AQ287" s="661">
        <f>+L287+AF287-AK287</f>
        <v>288642000</v>
      </c>
      <c r="AR287" s="657" t="s">
        <v>70</v>
      </c>
      <c r="AS287" s="656">
        <v>0</v>
      </c>
      <c r="AT287" s="695" t="s">
        <v>80</v>
      </c>
      <c r="AU287" s="691">
        <v>0</v>
      </c>
      <c r="AV287" s="671">
        <f t="shared" si="24"/>
        <v>288642000</v>
      </c>
      <c r="AW287" s="672">
        <f t="shared" si="19"/>
        <v>0</v>
      </c>
      <c r="AX287" s="673"/>
      <c r="AY287" s="657" t="s">
        <v>72</v>
      </c>
      <c r="AZ287" s="677" t="s">
        <v>1503</v>
      </c>
      <c r="BA287" s="653" t="s">
        <v>71</v>
      </c>
      <c r="BB287" s="656" t="s">
        <v>117</v>
      </c>
    </row>
    <row r="288" spans="2:54" x14ac:dyDescent="0.25">
      <c r="B288" s="653">
        <v>2023</v>
      </c>
      <c r="C288" s="653">
        <v>891780111</v>
      </c>
      <c r="D288" s="654" t="s">
        <v>68</v>
      </c>
      <c r="E288" s="655" t="s">
        <v>1158</v>
      </c>
      <c r="F288" s="656" t="s">
        <v>1159</v>
      </c>
      <c r="G288" s="657">
        <v>0</v>
      </c>
      <c r="H288" s="656"/>
      <c r="I288" s="657" t="s">
        <v>78</v>
      </c>
      <c r="J288" s="653" t="s">
        <v>120</v>
      </c>
      <c r="K288" s="658" t="s">
        <v>1269</v>
      </c>
      <c r="L288" s="659">
        <v>60000000</v>
      </c>
      <c r="M288" s="653" t="s">
        <v>73</v>
      </c>
      <c r="N288" s="660" t="s">
        <v>116</v>
      </c>
      <c r="O288" s="658" t="s">
        <v>1333</v>
      </c>
      <c r="P288" s="661">
        <v>1085165957</v>
      </c>
      <c r="Q288" s="656">
        <v>1962</v>
      </c>
      <c r="R288" s="699">
        <v>45183</v>
      </c>
      <c r="S288" s="749">
        <v>60000000</v>
      </c>
      <c r="T288" s="699">
        <v>45226</v>
      </c>
      <c r="U288" s="760">
        <v>60000000</v>
      </c>
      <c r="V288" s="657" t="s">
        <v>70</v>
      </c>
      <c r="W288" s="656">
        <v>72220242</v>
      </c>
      <c r="X288" s="665" t="s">
        <v>1391</v>
      </c>
      <c r="Y288" s="660"/>
      <c r="Z288" s="679">
        <v>45225</v>
      </c>
      <c r="AA288" s="679">
        <v>45232</v>
      </c>
      <c r="AB288" s="667">
        <v>45232</v>
      </c>
      <c r="AC288" s="666">
        <v>45235</v>
      </c>
      <c r="AD288" s="658">
        <f t="shared" si="23"/>
        <v>3</v>
      </c>
      <c r="AE288" s="656">
        <v>0</v>
      </c>
      <c r="AF288" s="656">
        <v>0</v>
      </c>
      <c r="AG288" s="656">
        <v>0</v>
      </c>
      <c r="AH288" s="668" t="s">
        <v>80</v>
      </c>
      <c r="AI288" s="658">
        <f t="shared" si="22"/>
        <v>0</v>
      </c>
      <c r="AJ288" s="656">
        <v>0</v>
      </c>
      <c r="AK288" s="748">
        <v>0</v>
      </c>
      <c r="AL288" s="667" t="s">
        <v>80</v>
      </c>
      <c r="AM288" s="657">
        <v>0</v>
      </c>
      <c r="AN288" s="667" t="s">
        <v>80</v>
      </c>
      <c r="AO288" s="667" t="s">
        <v>80</v>
      </c>
      <c r="AP288" s="661">
        <f t="shared" si="16"/>
        <v>0</v>
      </c>
      <c r="AQ288" s="661">
        <f>+L288+AF288-AK288</f>
        <v>60000000</v>
      </c>
      <c r="AR288" s="657" t="s">
        <v>115</v>
      </c>
      <c r="AS288" s="656">
        <v>0</v>
      </c>
      <c r="AT288" s="695" t="s">
        <v>80</v>
      </c>
      <c r="AU288" s="691">
        <v>0</v>
      </c>
      <c r="AV288" s="671">
        <f t="shared" si="24"/>
        <v>60000000</v>
      </c>
      <c r="AW288" s="672">
        <f t="shared" si="19"/>
        <v>0</v>
      </c>
      <c r="AX288" s="673"/>
      <c r="AY288" s="657" t="s">
        <v>72</v>
      </c>
      <c r="AZ288" s="677" t="s">
        <v>1504</v>
      </c>
      <c r="BA288" s="653" t="s">
        <v>71</v>
      </c>
      <c r="BB288" s="656" t="s">
        <v>117</v>
      </c>
    </row>
    <row r="289" spans="2:54" ht="15.75" customHeight="1" x14ac:dyDescent="0.25">
      <c r="B289" s="653">
        <v>2023</v>
      </c>
      <c r="C289" s="653">
        <v>891780111</v>
      </c>
      <c r="D289" s="654" t="s">
        <v>68</v>
      </c>
      <c r="E289" s="655" t="s">
        <v>1505</v>
      </c>
      <c r="F289" s="656" t="s">
        <v>1506</v>
      </c>
      <c r="G289" s="657">
        <v>0</v>
      </c>
      <c r="H289" s="656"/>
      <c r="I289" s="657" t="s">
        <v>78</v>
      </c>
      <c r="J289" s="653" t="s">
        <v>120</v>
      </c>
      <c r="K289" s="658" t="s">
        <v>1528</v>
      </c>
      <c r="L289" s="659">
        <v>14800000</v>
      </c>
      <c r="M289" s="653" t="s">
        <v>73</v>
      </c>
      <c r="N289" s="660" t="s">
        <v>116</v>
      </c>
      <c r="O289" s="658" t="s">
        <v>1539</v>
      </c>
      <c r="P289" s="661">
        <v>1140895641</v>
      </c>
      <c r="Q289" s="656">
        <v>784</v>
      </c>
      <c r="R289" s="697">
        <v>45008</v>
      </c>
      <c r="S289" s="749">
        <v>55580000</v>
      </c>
      <c r="T289" s="699">
        <v>45012</v>
      </c>
      <c r="U289" s="760">
        <v>14800000</v>
      </c>
      <c r="V289" s="657" t="s">
        <v>70</v>
      </c>
      <c r="W289" s="656">
        <v>72221403</v>
      </c>
      <c r="X289" s="665" t="s">
        <v>1550</v>
      </c>
      <c r="Y289" s="660"/>
      <c r="Z289" s="679">
        <v>45012</v>
      </c>
      <c r="AA289" s="679">
        <v>45012</v>
      </c>
      <c r="AB289" s="667">
        <v>45129</v>
      </c>
      <c r="AC289" s="666">
        <v>45129</v>
      </c>
      <c r="AD289" s="658">
        <f t="shared" si="23"/>
        <v>0</v>
      </c>
      <c r="AE289" s="656">
        <v>0</v>
      </c>
      <c r="AF289" s="656">
        <v>0</v>
      </c>
      <c r="AG289" s="656">
        <v>1</v>
      </c>
      <c r="AH289" s="668">
        <v>45144</v>
      </c>
      <c r="AI289" s="658">
        <f t="shared" si="22"/>
        <v>15</v>
      </c>
      <c r="AJ289" s="656">
        <v>0</v>
      </c>
      <c r="AK289" s="748">
        <v>0</v>
      </c>
      <c r="AL289" s="667" t="s">
        <v>80</v>
      </c>
      <c r="AM289" s="657">
        <v>0</v>
      </c>
      <c r="AN289" s="667" t="s">
        <v>80</v>
      </c>
      <c r="AO289" s="667" t="s">
        <v>80</v>
      </c>
      <c r="AP289" s="661">
        <f t="shared" si="16"/>
        <v>0</v>
      </c>
      <c r="AQ289" s="661">
        <f>+L289+AF289-AK289</f>
        <v>14800000</v>
      </c>
      <c r="AR289" s="657" t="s">
        <v>70</v>
      </c>
      <c r="AS289" s="656">
        <v>0</v>
      </c>
      <c r="AT289" s="657" t="s">
        <v>80</v>
      </c>
      <c r="AU289" s="670">
        <v>11100000</v>
      </c>
      <c r="AV289" s="671">
        <f t="shared" si="24"/>
        <v>3700000</v>
      </c>
      <c r="AW289" s="672">
        <f t="shared" si="19"/>
        <v>0.75</v>
      </c>
      <c r="AX289" s="673"/>
      <c r="AY289" s="657" t="s">
        <v>72</v>
      </c>
      <c r="AZ289" s="677" t="s">
        <v>1552</v>
      </c>
      <c r="BA289" s="653" t="s">
        <v>71</v>
      </c>
      <c r="BB289" s="656" t="s">
        <v>71</v>
      </c>
    </row>
    <row r="290" spans="2:54" x14ac:dyDescent="0.25">
      <c r="B290" s="653">
        <v>2023</v>
      </c>
      <c r="C290" s="653">
        <v>891780111</v>
      </c>
      <c r="D290" s="654" t="s">
        <v>68</v>
      </c>
      <c r="E290" s="655" t="s">
        <v>1507</v>
      </c>
      <c r="F290" s="656" t="s">
        <v>1508</v>
      </c>
      <c r="G290" s="657">
        <v>0</v>
      </c>
      <c r="H290" s="656"/>
      <c r="I290" s="657" t="s">
        <v>78</v>
      </c>
      <c r="J290" s="653" t="s">
        <v>120</v>
      </c>
      <c r="K290" s="658" t="s">
        <v>1529</v>
      </c>
      <c r="L290" s="659">
        <v>19500000</v>
      </c>
      <c r="M290" s="653" t="s">
        <v>73</v>
      </c>
      <c r="N290" s="660" t="s">
        <v>116</v>
      </c>
      <c r="O290" s="658" t="s">
        <v>1540</v>
      </c>
      <c r="P290" s="661">
        <v>36559959</v>
      </c>
      <c r="Q290" s="656">
        <v>784</v>
      </c>
      <c r="R290" s="697">
        <v>45008</v>
      </c>
      <c r="S290" s="749">
        <v>55580000</v>
      </c>
      <c r="T290" s="699">
        <v>45012</v>
      </c>
      <c r="U290" s="760">
        <v>19500000</v>
      </c>
      <c r="V290" s="657" t="s">
        <v>70</v>
      </c>
      <c r="W290" s="656">
        <v>72221403</v>
      </c>
      <c r="X290" s="665" t="s">
        <v>1550</v>
      </c>
      <c r="Y290" s="660"/>
      <c r="Z290" s="679">
        <v>45012</v>
      </c>
      <c r="AA290" s="679">
        <v>45012</v>
      </c>
      <c r="AB290" s="667">
        <v>45129</v>
      </c>
      <c r="AC290" s="666">
        <v>45129</v>
      </c>
      <c r="AD290" s="658">
        <f t="shared" si="23"/>
        <v>0</v>
      </c>
      <c r="AE290" s="656">
        <v>0</v>
      </c>
      <c r="AF290" s="656">
        <v>0</v>
      </c>
      <c r="AG290" s="656">
        <v>1</v>
      </c>
      <c r="AH290" s="668">
        <v>45144</v>
      </c>
      <c r="AI290" s="658">
        <f t="shared" si="22"/>
        <v>15</v>
      </c>
      <c r="AJ290" s="656">
        <v>0</v>
      </c>
      <c r="AK290" s="748">
        <v>0</v>
      </c>
      <c r="AL290" s="667" t="s">
        <v>80</v>
      </c>
      <c r="AM290" s="657">
        <v>0</v>
      </c>
      <c r="AN290" s="667" t="s">
        <v>80</v>
      </c>
      <c r="AO290" s="667" t="s">
        <v>80</v>
      </c>
      <c r="AP290" s="661">
        <f t="shared" ref="AP290:AP299" si="25">+IF(AN290="1800-01-01",0,AO290-AN290)</f>
        <v>0</v>
      </c>
      <c r="AQ290" s="661">
        <f>+L290+AF290-AK290</f>
        <v>19500000</v>
      </c>
      <c r="AR290" s="657" t="s">
        <v>70</v>
      </c>
      <c r="AS290" s="656">
        <v>0</v>
      </c>
      <c r="AT290" s="657" t="s">
        <v>80</v>
      </c>
      <c r="AU290" s="670">
        <v>14625000</v>
      </c>
      <c r="AV290" s="671">
        <f t="shared" si="24"/>
        <v>4875000</v>
      </c>
      <c r="AW290" s="672">
        <f t="shared" si="19"/>
        <v>0.75</v>
      </c>
      <c r="AX290" s="673"/>
      <c r="AY290" s="657" t="s">
        <v>72</v>
      </c>
      <c r="AZ290" s="677" t="s">
        <v>1553</v>
      </c>
      <c r="BA290" s="653" t="s">
        <v>71</v>
      </c>
      <c r="BB290" s="656" t="s">
        <v>71</v>
      </c>
    </row>
    <row r="291" spans="2:54" x14ac:dyDescent="0.25">
      <c r="B291" s="653">
        <v>2023</v>
      </c>
      <c r="C291" s="653">
        <v>891780111</v>
      </c>
      <c r="D291" s="654" t="s">
        <v>68</v>
      </c>
      <c r="E291" s="655" t="s">
        <v>1509</v>
      </c>
      <c r="F291" s="656" t="s">
        <v>1510</v>
      </c>
      <c r="G291" s="657">
        <v>0</v>
      </c>
      <c r="H291" s="656"/>
      <c r="I291" s="657" t="s">
        <v>78</v>
      </c>
      <c r="J291" s="653" t="s">
        <v>120</v>
      </c>
      <c r="K291" s="658" t="s">
        <v>1530</v>
      </c>
      <c r="L291" s="659">
        <v>21280000</v>
      </c>
      <c r="M291" s="653" t="s">
        <v>73</v>
      </c>
      <c r="N291" s="660" t="s">
        <v>116</v>
      </c>
      <c r="O291" s="658" t="s">
        <v>1541</v>
      </c>
      <c r="P291" s="661">
        <v>12542447</v>
      </c>
      <c r="Q291" s="656">
        <v>784</v>
      </c>
      <c r="R291" s="697">
        <v>45008</v>
      </c>
      <c r="S291" s="749">
        <v>55580000</v>
      </c>
      <c r="T291" s="699">
        <v>45012</v>
      </c>
      <c r="U291" s="760">
        <v>21280000</v>
      </c>
      <c r="V291" s="657" t="s">
        <v>70</v>
      </c>
      <c r="W291" s="656">
        <v>72221403</v>
      </c>
      <c r="X291" s="665" t="s">
        <v>1550</v>
      </c>
      <c r="Y291" s="660"/>
      <c r="Z291" s="679">
        <v>45012</v>
      </c>
      <c r="AA291" s="679">
        <v>45012</v>
      </c>
      <c r="AB291" s="667">
        <v>45129</v>
      </c>
      <c r="AC291" s="666">
        <v>45129</v>
      </c>
      <c r="AD291" s="658">
        <f t="shared" si="23"/>
        <v>0</v>
      </c>
      <c r="AE291" s="656">
        <v>0</v>
      </c>
      <c r="AF291" s="656">
        <v>0</v>
      </c>
      <c r="AG291" s="656">
        <v>1</v>
      </c>
      <c r="AH291" s="668">
        <v>45144</v>
      </c>
      <c r="AI291" s="658">
        <f t="shared" si="22"/>
        <v>15</v>
      </c>
      <c r="AJ291" s="656">
        <v>0</v>
      </c>
      <c r="AK291" s="748">
        <v>0</v>
      </c>
      <c r="AL291" s="667" t="s">
        <v>80</v>
      </c>
      <c r="AM291" s="657">
        <v>0</v>
      </c>
      <c r="AN291" s="667" t="s">
        <v>80</v>
      </c>
      <c r="AO291" s="667" t="s">
        <v>80</v>
      </c>
      <c r="AP291" s="661">
        <f t="shared" si="25"/>
        <v>0</v>
      </c>
      <c r="AQ291" s="661">
        <f>+L291+AF291-AK291</f>
        <v>21280000</v>
      </c>
      <c r="AR291" s="657" t="s">
        <v>70</v>
      </c>
      <c r="AS291" s="656">
        <v>0</v>
      </c>
      <c r="AT291" s="657" t="s">
        <v>80</v>
      </c>
      <c r="AU291" s="670">
        <v>15960000</v>
      </c>
      <c r="AV291" s="671">
        <f t="shared" si="24"/>
        <v>5320000</v>
      </c>
      <c r="AW291" s="672">
        <f t="shared" si="19"/>
        <v>0.75</v>
      </c>
      <c r="AX291" s="673"/>
      <c r="AY291" s="657" t="s">
        <v>72</v>
      </c>
      <c r="AZ291" s="677" t="s">
        <v>1554</v>
      </c>
      <c r="BA291" s="653" t="s">
        <v>71</v>
      </c>
      <c r="BB291" s="656" t="s">
        <v>71</v>
      </c>
    </row>
    <row r="292" spans="2:54" x14ac:dyDescent="0.25">
      <c r="B292" s="653">
        <v>2023</v>
      </c>
      <c r="C292" s="653">
        <v>891780111</v>
      </c>
      <c r="D292" s="654" t="s">
        <v>68</v>
      </c>
      <c r="E292" s="655" t="s">
        <v>1511</v>
      </c>
      <c r="F292" s="656" t="s">
        <v>1512</v>
      </c>
      <c r="G292" s="657">
        <v>0</v>
      </c>
      <c r="H292" s="656"/>
      <c r="I292" s="657" t="s">
        <v>78</v>
      </c>
      <c r="J292" s="653" t="s">
        <v>120</v>
      </c>
      <c r="K292" s="658" t="s">
        <v>1531</v>
      </c>
      <c r="L292" s="659">
        <v>5600000</v>
      </c>
      <c r="M292" s="653" t="s">
        <v>73</v>
      </c>
      <c r="N292" s="660" t="s">
        <v>116</v>
      </c>
      <c r="O292" s="658" t="s">
        <v>1539</v>
      </c>
      <c r="P292" s="661">
        <v>1140895641</v>
      </c>
      <c r="Q292" s="656">
        <v>1834</v>
      </c>
      <c r="R292" s="697">
        <v>45168</v>
      </c>
      <c r="S292" s="749">
        <v>24030000</v>
      </c>
      <c r="T292" s="699">
        <v>45176</v>
      </c>
      <c r="U292" s="760">
        <v>5600000</v>
      </c>
      <c r="V292" s="657" t="s">
        <v>70</v>
      </c>
      <c r="W292" s="656">
        <v>72221403</v>
      </c>
      <c r="X292" s="665" t="s">
        <v>1550</v>
      </c>
      <c r="Y292" s="660"/>
      <c r="Z292" s="679">
        <v>45175</v>
      </c>
      <c r="AA292" s="679">
        <v>45175</v>
      </c>
      <c r="AB292" s="667" t="s">
        <v>80</v>
      </c>
      <c r="AC292" s="666">
        <v>45205</v>
      </c>
      <c r="AD292" s="658">
        <f t="shared" si="23"/>
        <v>30</v>
      </c>
      <c r="AE292" s="656">
        <v>0</v>
      </c>
      <c r="AF292" s="656">
        <v>0</v>
      </c>
      <c r="AG292" s="656">
        <v>2</v>
      </c>
      <c r="AH292" s="668">
        <v>45226</v>
      </c>
      <c r="AI292" s="658">
        <f t="shared" si="22"/>
        <v>21</v>
      </c>
      <c r="AJ292" s="656">
        <v>0</v>
      </c>
      <c r="AK292" s="748">
        <v>0</v>
      </c>
      <c r="AL292" s="667" t="s">
        <v>80</v>
      </c>
      <c r="AM292" s="657">
        <v>0</v>
      </c>
      <c r="AN292" s="667" t="s">
        <v>80</v>
      </c>
      <c r="AO292" s="667" t="s">
        <v>80</v>
      </c>
      <c r="AP292" s="661">
        <f t="shared" si="25"/>
        <v>0</v>
      </c>
      <c r="AQ292" s="661">
        <f>+L292+AF292-AK292</f>
        <v>5600000</v>
      </c>
      <c r="AR292" s="657" t="s">
        <v>70</v>
      </c>
      <c r="AS292" s="656">
        <v>0</v>
      </c>
      <c r="AT292" s="657" t="s">
        <v>80</v>
      </c>
      <c r="AU292" s="670"/>
      <c r="AV292" s="671">
        <f t="shared" si="24"/>
        <v>5600000</v>
      </c>
      <c r="AW292" s="672">
        <f t="shared" si="19"/>
        <v>0</v>
      </c>
      <c r="AX292" s="673"/>
      <c r="AY292" s="657" t="s">
        <v>72</v>
      </c>
      <c r="AZ292" s="677" t="s">
        <v>1555</v>
      </c>
      <c r="BA292" s="653" t="s">
        <v>71</v>
      </c>
      <c r="BB292" s="656" t="s">
        <v>71</v>
      </c>
    </row>
    <row r="293" spans="2:54" x14ac:dyDescent="0.25">
      <c r="B293" s="653">
        <v>2023</v>
      </c>
      <c r="C293" s="653">
        <v>891780111</v>
      </c>
      <c r="D293" s="654" t="s">
        <v>68</v>
      </c>
      <c r="E293" s="655" t="s">
        <v>1513</v>
      </c>
      <c r="F293" s="656" t="s">
        <v>1514</v>
      </c>
      <c r="G293" s="657">
        <v>0</v>
      </c>
      <c r="H293" s="656"/>
      <c r="I293" s="657" t="s">
        <v>78</v>
      </c>
      <c r="J293" s="653" t="s">
        <v>120</v>
      </c>
      <c r="K293" s="658" t="s">
        <v>1532</v>
      </c>
      <c r="L293" s="659">
        <v>7150000</v>
      </c>
      <c r="M293" s="653" t="s">
        <v>73</v>
      </c>
      <c r="N293" s="660" t="s">
        <v>116</v>
      </c>
      <c r="O293" s="658" t="s">
        <v>1540</v>
      </c>
      <c r="P293" s="661">
        <v>36559959</v>
      </c>
      <c r="Q293" s="656">
        <v>1834</v>
      </c>
      <c r="R293" s="697">
        <v>45168</v>
      </c>
      <c r="S293" s="749">
        <v>24030000</v>
      </c>
      <c r="T293" s="699">
        <v>45176</v>
      </c>
      <c r="U293" s="760">
        <v>7150000</v>
      </c>
      <c r="V293" s="657" t="s">
        <v>70</v>
      </c>
      <c r="W293" s="656">
        <v>72221403</v>
      </c>
      <c r="X293" s="665" t="s">
        <v>1550</v>
      </c>
      <c r="Y293" s="660"/>
      <c r="Z293" s="679">
        <v>45175</v>
      </c>
      <c r="AA293" s="679">
        <v>45175</v>
      </c>
      <c r="AB293" s="667" t="s">
        <v>80</v>
      </c>
      <c r="AC293" s="666">
        <v>45205</v>
      </c>
      <c r="AD293" s="658">
        <f t="shared" si="23"/>
        <v>30</v>
      </c>
      <c r="AE293" s="656">
        <v>0</v>
      </c>
      <c r="AF293" s="656">
        <v>0</v>
      </c>
      <c r="AG293" s="656">
        <v>2</v>
      </c>
      <c r="AH293" s="668">
        <v>45226</v>
      </c>
      <c r="AI293" s="658">
        <f t="shared" si="22"/>
        <v>21</v>
      </c>
      <c r="AJ293" s="656">
        <v>0</v>
      </c>
      <c r="AK293" s="748">
        <v>0</v>
      </c>
      <c r="AL293" s="667" t="s">
        <v>80</v>
      </c>
      <c r="AM293" s="657">
        <v>0</v>
      </c>
      <c r="AN293" s="667" t="s">
        <v>80</v>
      </c>
      <c r="AO293" s="667" t="s">
        <v>80</v>
      </c>
      <c r="AP293" s="661">
        <f t="shared" si="25"/>
        <v>0</v>
      </c>
      <c r="AQ293" s="661">
        <f>+L293+AF293-AK293</f>
        <v>7150000</v>
      </c>
      <c r="AR293" s="657" t="s">
        <v>70</v>
      </c>
      <c r="AS293" s="656">
        <v>0</v>
      </c>
      <c r="AT293" s="657" t="s">
        <v>80</v>
      </c>
      <c r="AU293" s="670"/>
      <c r="AV293" s="671">
        <f t="shared" si="24"/>
        <v>7150000</v>
      </c>
      <c r="AW293" s="672">
        <f t="shared" si="19"/>
        <v>0</v>
      </c>
      <c r="AX293" s="673"/>
      <c r="AY293" s="657" t="s">
        <v>72</v>
      </c>
      <c r="AZ293" s="677" t="s">
        <v>1556</v>
      </c>
      <c r="BA293" s="653" t="s">
        <v>71</v>
      </c>
      <c r="BB293" s="656" t="s">
        <v>71</v>
      </c>
    </row>
    <row r="294" spans="2:54" x14ac:dyDescent="0.25">
      <c r="B294" s="653">
        <v>2023</v>
      </c>
      <c r="C294" s="653">
        <v>891780111</v>
      </c>
      <c r="D294" s="654" t="s">
        <v>68</v>
      </c>
      <c r="E294" s="655" t="s">
        <v>1515</v>
      </c>
      <c r="F294" s="656" t="s">
        <v>1516</v>
      </c>
      <c r="G294" s="657">
        <v>0</v>
      </c>
      <c r="H294" s="656"/>
      <c r="I294" s="657" t="s">
        <v>78</v>
      </c>
      <c r="J294" s="653" t="s">
        <v>120</v>
      </c>
      <c r="K294" s="658" t="s">
        <v>1533</v>
      </c>
      <c r="L294" s="659">
        <v>5680000</v>
      </c>
      <c r="M294" s="653" t="s">
        <v>73</v>
      </c>
      <c r="N294" s="660" t="s">
        <v>116</v>
      </c>
      <c r="O294" s="658" t="s">
        <v>1541</v>
      </c>
      <c r="P294" s="661">
        <v>12542447</v>
      </c>
      <c r="Q294" s="656">
        <v>1834</v>
      </c>
      <c r="R294" s="697">
        <v>45168</v>
      </c>
      <c r="S294" s="749">
        <v>24030000</v>
      </c>
      <c r="T294" s="699">
        <v>45176</v>
      </c>
      <c r="U294" s="760">
        <v>5680000</v>
      </c>
      <c r="V294" s="657" t="s">
        <v>70</v>
      </c>
      <c r="W294" s="656">
        <v>72221403</v>
      </c>
      <c r="X294" s="665" t="s">
        <v>1550</v>
      </c>
      <c r="Y294" s="660"/>
      <c r="Z294" s="679">
        <v>45175</v>
      </c>
      <c r="AA294" s="679">
        <v>45175</v>
      </c>
      <c r="AB294" s="667" t="s">
        <v>80</v>
      </c>
      <c r="AC294" s="666">
        <v>45205</v>
      </c>
      <c r="AD294" s="658">
        <f t="shared" si="23"/>
        <v>30</v>
      </c>
      <c r="AE294" s="656">
        <v>0</v>
      </c>
      <c r="AF294" s="656">
        <v>0</v>
      </c>
      <c r="AG294" s="656">
        <v>2</v>
      </c>
      <c r="AH294" s="668">
        <v>45226</v>
      </c>
      <c r="AI294" s="658">
        <f t="shared" si="22"/>
        <v>21</v>
      </c>
      <c r="AJ294" s="656">
        <v>0</v>
      </c>
      <c r="AK294" s="748">
        <v>0</v>
      </c>
      <c r="AL294" s="667" t="s">
        <v>80</v>
      </c>
      <c r="AM294" s="657">
        <v>0</v>
      </c>
      <c r="AN294" s="667" t="s">
        <v>80</v>
      </c>
      <c r="AO294" s="667" t="s">
        <v>80</v>
      </c>
      <c r="AP294" s="661">
        <f t="shared" si="25"/>
        <v>0</v>
      </c>
      <c r="AQ294" s="661">
        <f>+L294+AF294-AK294</f>
        <v>5680000</v>
      </c>
      <c r="AR294" s="657" t="s">
        <v>70</v>
      </c>
      <c r="AS294" s="656">
        <v>0</v>
      </c>
      <c r="AT294" s="657" t="s">
        <v>80</v>
      </c>
      <c r="AU294" s="670"/>
      <c r="AV294" s="671">
        <f t="shared" si="24"/>
        <v>5680000</v>
      </c>
      <c r="AW294" s="672">
        <f t="shared" si="19"/>
        <v>0</v>
      </c>
      <c r="AX294" s="673"/>
      <c r="AY294" s="657" t="s">
        <v>72</v>
      </c>
      <c r="AZ294" s="677" t="s">
        <v>1557</v>
      </c>
      <c r="BA294" s="653" t="s">
        <v>71</v>
      </c>
      <c r="BB294" s="656" t="s">
        <v>71</v>
      </c>
    </row>
    <row r="295" spans="2:54" x14ac:dyDescent="0.25">
      <c r="B295" s="653">
        <v>2023</v>
      </c>
      <c r="C295" s="653">
        <v>891780111</v>
      </c>
      <c r="D295" s="654" t="s">
        <v>68</v>
      </c>
      <c r="E295" s="655" t="s">
        <v>1517</v>
      </c>
      <c r="F295" s="656" t="s">
        <v>1518</v>
      </c>
      <c r="G295" s="657">
        <v>0</v>
      </c>
      <c r="H295" s="656"/>
      <c r="I295" s="657" t="s">
        <v>78</v>
      </c>
      <c r="J295" s="653" t="s">
        <v>120</v>
      </c>
      <c r="K295" s="658" t="s">
        <v>1534</v>
      </c>
      <c r="L295" s="659">
        <v>5600000</v>
      </c>
      <c r="M295" s="653" t="s">
        <v>73</v>
      </c>
      <c r="N295" s="660" t="s">
        <v>116</v>
      </c>
      <c r="O295" s="658" t="s">
        <v>1542</v>
      </c>
      <c r="P295" s="661">
        <v>84451834</v>
      </c>
      <c r="Q295" s="656">
        <v>1834</v>
      </c>
      <c r="R295" s="697">
        <v>45168</v>
      </c>
      <c r="S295" s="749">
        <v>24030000</v>
      </c>
      <c r="T295" s="699">
        <v>45202</v>
      </c>
      <c r="U295" s="760">
        <v>5600000</v>
      </c>
      <c r="V295" s="657" t="s">
        <v>70</v>
      </c>
      <c r="W295" s="656">
        <v>72221403</v>
      </c>
      <c r="X295" s="665" t="s">
        <v>1550</v>
      </c>
      <c r="Y295" s="660"/>
      <c r="Z295" s="679">
        <v>45202</v>
      </c>
      <c r="AA295" s="679">
        <v>45202</v>
      </c>
      <c r="AB295" s="667" t="s">
        <v>80</v>
      </c>
      <c r="AC295" s="666">
        <v>45220</v>
      </c>
      <c r="AD295" s="658">
        <f t="shared" si="23"/>
        <v>18</v>
      </c>
      <c r="AE295" s="656">
        <v>0</v>
      </c>
      <c r="AF295" s="656">
        <v>0</v>
      </c>
      <c r="AG295" s="656">
        <v>1</v>
      </c>
      <c r="AH295" s="668">
        <v>45226</v>
      </c>
      <c r="AI295" s="658">
        <f t="shared" si="22"/>
        <v>6</v>
      </c>
      <c r="AJ295" s="656">
        <v>0</v>
      </c>
      <c r="AK295" s="748">
        <v>0</v>
      </c>
      <c r="AL295" s="667" t="s">
        <v>80</v>
      </c>
      <c r="AM295" s="657">
        <v>0</v>
      </c>
      <c r="AN295" s="667" t="s">
        <v>80</v>
      </c>
      <c r="AO295" s="667" t="s">
        <v>80</v>
      </c>
      <c r="AP295" s="661">
        <f t="shared" si="25"/>
        <v>0</v>
      </c>
      <c r="AQ295" s="661">
        <f>+L295+AF295-AK295</f>
        <v>5600000</v>
      </c>
      <c r="AR295" s="657" t="s">
        <v>70</v>
      </c>
      <c r="AS295" s="656">
        <v>0</v>
      </c>
      <c r="AT295" s="657" t="s">
        <v>80</v>
      </c>
      <c r="AU295" s="670"/>
      <c r="AV295" s="671">
        <f t="shared" si="24"/>
        <v>5600000</v>
      </c>
      <c r="AW295" s="672">
        <f t="shared" si="19"/>
        <v>0</v>
      </c>
      <c r="AX295" s="673"/>
      <c r="AY295" s="657" t="s">
        <v>72</v>
      </c>
      <c r="AZ295" s="677" t="s">
        <v>1558</v>
      </c>
      <c r="BA295" s="653" t="s">
        <v>71</v>
      </c>
      <c r="BB295" s="656" t="s">
        <v>71</v>
      </c>
    </row>
    <row r="296" spans="2:54" x14ac:dyDescent="0.25">
      <c r="B296" s="653">
        <v>2023</v>
      </c>
      <c r="C296" s="653">
        <v>891780111</v>
      </c>
      <c r="D296" s="654" t="s">
        <v>68</v>
      </c>
      <c r="E296" s="655" t="s">
        <v>1519</v>
      </c>
      <c r="F296" s="656" t="s">
        <v>1520</v>
      </c>
      <c r="G296" s="657">
        <v>0</v>
      </c>
      <c r="H296" s="656"/>
      <c r="I296" s="657" t="s">
        <v>78</v>
      </c>
      <c r="J296" s="653" t="s">
        <v>1527</v>
      </c>
      <c r="K296" s="658" t="s">
        <v>1535</v>
      </c>
      <c r="L296" s="659">
        <v>9300000</v>
      </c>
      <c r="M296" s="653" t="s">
        <v>73</v>
      </c>
      <c r="N296" s="660" t="s">
        <v>116</v>
      </c>
      <c r="O296" s="658" t="s">
        <v>1543</v>
      </c>
      <c r="P296" s="661">
        <v>1221967632</v>
      </c>
      <c r="Q296" s="656">
        <v>1767</v>
      </c>
      <c r="R296" s="697">
        <v>45156</v>
      </c>
      <c r="S296" s="749">
        <v>366931484</v>
      </c>
      <c r="T296" s="699">
        <v>45205</v>
      </c>
      <c r="U296" s="760">
        <v>9300000</v>
      </c>
      <c r="V296" s="657" t="s">
        <v>70</v>
      </c>
      <c r="W296" s="656">
        <v>85471791</v>
      </c>
      <c r="X296" s="665" t="s">
        <v>118</v>
      </c>
      <c r="Y296" s="660"/>
      <c r="Z296" s="679">
        <v>45205</v>
      </c>
      <c r="AA296" s="679">
        <v>45205</v>
      </c>
      <c r="AB296" s="667" t="s">
        <v>80</v>
      </c>
      <c r="AC296" s="666">
        <v>45275</v>
      </c>
      <c r="AD296" s="658">
        <f t="shared" si="23"/>
        <v>70</v>
      </c>
      <c r="AE296" s="656">
        <v>0</v>
      </c>
      <c r="AF296" s="656">
        <v>0</v>
      </c>
      <c r="AG296" s="656">
        <v>0</v>
      </c>
      <c r="AH296" s="668" t="s">
        <v>80</v>
      </c>
      <c r="AI296" s="658">
        <f t="shared" si="22"/>
        <v>0</v>
      </c>
      <c r="AJ296" s="656">
        <v>0</v>
      </c>
      <c r="AK296" s="748">
        <v>0</v>
      </c>
      <c r="AL296" s="667" t="s">
        <v>80</v>
      </c>
      <c r="AM296" s="657">
        <v>0</v>
      </c>
      <c r="AN296" s="667" t="s">
        <v>80</v>
      </c>
      <c r="AO296" s="667" t="s">
        <v>80</v>
      </c>
      <c r="AP296" s="661">
        <f t="shared" si="25"/>
        <v>0</v>
      </c>
      <c r="AQ296" s="661">
        <f>+L296+AF296-AK296</f>
        <v>9300000</v>
      </c>
      <c r="AR296" s="657" t="s">
        <v>70</v>
      </c>
      <c r="AS296" s="656">
        <v>0</v>
      </c>
      <c r="AT296" s="657" t="s">
        <v>80</v>
      </c>
      <c r="AU296" s="670"/>
      <c r="AV296" s="671">
        <f t="shared" si="24"/>
        <v>9300000</v>
      </c>
      <c r="AW296" s="672">
        <f t="shared" si="19"/>
        <v>0</v>
      </c>
      <c r="AX296" s="673"/>
      <c r="AY296" s="657" t="s">
        <v>72</v>
      </c>
      <c r="AZ296" s="677" t="s">
        <v>1559</v>
      </c>
      <c r="BA296" s="653" t="s">
        <v>71</v>
      </c>
      <c r="BB296" s="656" t="s">
        <v>71</v>
      </c>
    </row>
    <row r="297" spans="2:54" x14ac:dyDescent="0.25">
      <c r="B297" s="653">
        <v>2023</v>
      </c>
      <c r="C297" s="653">
        <v>891780111</v>
      </c>
      <c r="D297" s="654" t="s">
        <v>68</v>
      </c>
      <c r="E297" s="655" t="s">
        <v>1521</v>
      </c>
      <c r="F297" s="656" t="s">
        <v>1522</v>
      </c>
      <c r="G297" s="657">
        <v>0</v>
      </c>
      <c r="H297" s="656"/>
      <c r="I297" s="657" t="s">
        <v>78</v>
      </c>
      <c r="J297" s="653" t="s">
        <v>1527</v>
      </c>
      <c r="K297" s="658" t="s">
        <v>1536</v>
      </c>
      <c r="L297" s="659">
        <v>12000000</v>
      </c>
      <c r="M297" s="653" t="s">
        <v>73</v>
      </c>
      <c r="N297" s="660" t="s">
        <v>116</v>
      </c>
      <c r="O297" s="658" t="s">
        <v>1544</v>
      </c>
      <c r="P297" s="661">
        <v>52516068</v>
      </c>
      <c r="Q297" s="656">
        <v>1767</v>
      </c>
      <c r="R297" s="697">
        <v>45156</v>
      </c>
      <c r="S297" s="749">
        <v>366931484</v>
      </c>
      <c r="T297" s="699">
        <v>45211</v>
      </c>
      <c r="U297" s="760">
        <v>12000000</v>
      </c>
      <c r="V297" s="657" t="s">
        <v>70</v>
      </c>
      <c r="W297" s="656">
        <v>85471791</v>
      </c>
      <c r="X297" s="665" t="s">
        <v>118</v>
      </c>
      <c r="Y297" s="660"/>
      <c r="Z297" s="679">
        <v>45211</v>
      </c>
      <c r="AA297" s="679">
        <v>45211</v>
      </c>
      <c r="AB297" s="667" t="s">
        <v>80</v>
      </c>
      <c r="AC297" s="666">
        <v>45290</v>
      </c>
      <c r="AD297" s="658">
        <f t="shared" si="23"/>
        <v>79</v>
      </c>
      <c r="AE297" s="656">
        <v>0</v>
      </c>
      <c r="AF297" s="656">
        <v>0</v>
      </c>
      <c r="AG297" s="656">
        <v>0</v>
      </c>
      <c r="AH297" s="668" t="s">
        <v>80</v>
      </c>
      <c r="AI297" s="658">
        <f t="shared" si="22"/>
        <v>0</v>
      </c>
      <c r="AJ297" s="656">
        <v>0</v>
      </c>
      <c r="AK297" s="748">
        <v>0</v>
      </c>
      <c r="AL297" s="667" t="s">
        <v>80</v>
      </c>
      <c r="AM297" s="657">
        <v>0</v>
      </c>
      <c r="AN297" s="667" t="s">
        <v>80</v>
      </c>
      <c r="AO297" s="667" t="s">
        <v>80</v>
      </c>
      <c r="AP297" s="661">
        <f t="shared" si="25"/>
        <v>0</v>
      </c>
      <c r="AQ297" s="661">
        <f>+L297+AF297-AK297</f>
        <v>12000000</v>
      </c>
      <c r="AR297" s="657" t="s">
        <v>70</v>
      </c>
      <c r="AS297" s="656">
        <v>0</v>
      </c>
      <c r="AT297" s="657" t="s">
        <v>80</v>
      </c>
      <c r="AU297" s="670"/>
      <c r="AV297" s="671">
        <f t="shared" si="24"/>
        <v>12000000</v>
      </c>
      <c r="AW297" s="672">
        <f t="shared" si="19"/>
        <v>0</v>
      </c>
      <c r="AX297" s="673"/>
      <c r="AY297" s="657" t="s">
        <v>72</v>
      </c>
      <c r="AZ297" s="677" t="s">
        <v>1560</v>
      </c>
      <c r="BA297" s="653" t="s">
        <v>71</v>
      </c>
      <c r="BB297" s="656" t="s">
        <v>71</v>
      </c>
    </row>
    <row r="298" spans="2:54" ht="30" customHeight="1" x14ac:dyDescent="0.25">
      <c r="B298" s="653">
        <v>2023</v>
      </c>
      <c r="C298" s="653">
        <v>891780111</v>
      </c>
      <c r="D298" s="654" t="s">
        <v>68</v>
      </c>
      <c r="E298" s="655" t="s">
        <v>1523</v>
      </c>
      <c r="F298" s="656" t="s">
        <v>1524</v>
      </c>
      <c r="G298" s="657">
        <v>0</v>
      </c>
      <c r="H298" s="656"/>
      <c r="I298" s="657" t="s">
        <v>78</v>
      </c>
      <c r="J298" s="653" t="s">
        <v>1527</v>
      </c>
      <c r="K298" s="658" t="s">
        <v>1537</v>
      </c>
      <c r="L298" s="659">
        <v>15000000</v>
      </c>
      <c r="M298" s="653" t="s">
        <v>73</v>
      </c>
      <c r="N298" s="660" t="s">
        <v>116</v>
      </c>
      <c r="O298" s="658" t="s">
        <v>1545</v>
      </c>
      <c r="P298" s="661">
        <v>1082245649</v>
      </c>
      <c r="Q298" s="678" t="s">
        <v>1547</v>
      </c>
      <c r="R298" s="698" t="s">
        <v>1548</v>
      </c>
      <c r="S298" s="745" t="s">
        <v>1549</v>
      </c>
      <c r="T298" s="699">
        <v>45216</v>
      </c>
      <c r="U298" s="760">
        <v>15000000</v>
      </c>
      <c r="V298" s="657" t="s">
        <v>70</v>
      </c>
      <c r="W298" s="656">
        <v>85471791</v>
      </c>
      <c r="X298" s="665" t="s">
        <v>118</v>
      </c>
      <c r="Y298" s="660"/>
      <c r="Z298" s="679">
        <v>45216</v>
      </c>
      <c r="AA298" s="679">
        <v>45216</v>
      </c>
      <c r="AB298" s="667" t="s">
        <v>80</v>
      </c>
      <c r="AC298" s="666">
        <v>45291</v>
      </c>
      <c r="AD298" s="658">
        <f t="shared" si="23"/>
        <v>75</v>
      </c>
      <c r="AE298" s="656">
        <v>0</v>
      </c>
      <c r="AF298" s="656">
        <v>0</v>
      </c>
      <c r="AG298" s="656">
        <v>0</v>
      </c>
      <c r="AH298" s="668" t="s">
        <v>80</v>
      </c>
      <c r="AI298" s="658">
        <f t="shared" si="22"/>
        <v>0</v>
      </c>
      <c r="AJ298" s="656">
        <v>0</v>
      </c>
      <c r="AK298" s="748">
        <v>0</v>
      </c>
      <c r="AL298" s="667" t="s">
        <v>80</v>
      </c>
      <c r="AM298" s="657">
        <v>0</v>
      </c>
      <c r="AN298" s="667" t="s">
        <v>80</v>
      </c>
      <c r="AO298" s="667" t="s">
        <v>80</v>
      </c>
      <c r="AP298" s="661">
        <f t="shared" si="25"/>
        <v>0</v>
      </c>
      <c r="AQ298" s="661">
        <f>+L298+AF298-AK298</f>
        <v>15000000</v>
      </c>
      <c r="AR298" s="657" t="s">
        <v>70</v>
      </c>
      <c r="AS298" s="656">
        <v>0</v>
      </c>
      <c r="AT298" s="657" t="s">
        <v>80</v>
      </c>
      <c r="AU298" s="670"/>
      <c r="AV298" s="671">
        <f t="shared" si="24"/>
        <v>15000000</v>
      </c>
      <c r="AW298" s="672">
        <f t="shared" si="19"/>
        <v>0</v>
      </c>
      <c r="AX298" s="673"/>
      <c r="AY298" s="657" t="s">
        <v>72</v>
      </c>
      <c r="AZ298" s="677" t="s">
        <v>1561</v>
      </c>
      <c r="BA298" s="653" t="s">
        <v>71</v>
      </c>
      <c r="BB298" s="656" t="s">
        <v>71</v>
      </c>
    </row>
    <row r="299" spans="2:54" ht="26.25" customHeight="1" x14ac:dyDescent="0.25">
      <c r="B299" s="653">
        <v>2023</v>
      </c>
      <c r="C299" s="653">
        <v>891780111</v>
      </c>
      <c r="D299" s="654" t="s">
        <v>68</v>
      </c>
      <c r="E299" s="655" t="s">
        <v>1525</v>
      </c>
      <c r="F299" s="656" t="s">
        <v>1526</v>
      </c>
      <c r="G299" s="657">
        <v>0</v>
      </c>
      <c r="H299" s="656"/>
      <c r="I299" s="657" t="s">
        <v>78</v>
      </c>
      <c r="J299" s="653" t="s">
        <v>1527</v>
      </c>
      <c r="K299" s="658" t="s">
        <v>1538</v>
      </c>
      <c r="L299" s="659">
        <v>5600000</v>
      </c>
      <c r="M299" s="653" t="s">
        <v>73</v>
      </c>
      <c r="N299" s="660" t="s">
        <v>116</v>
      </c>
      <c r="O299" s="658" t="s">
        <v>1546</v>
      </c>
      <c r="P299" s="661">
        <v>1082954532</v>
      </c>
      <c r="Q299" s="656">
        <v>1667</v>
      </c>
      <c r="R299" s="697">
        <v>45141</v>
      </c>
      <c r="S299" s="749">
        <v>240300000</v>
      </c>
      <c r="T299" s="699">
        <v>45216</v>
      </c>
      <c r="U299" s="760">
        <v>5600000</v>
      </c>
      <c r="V299" s="657" t="s">
        <v>70</v>
      </c>
      <c r="W299" s="656">
        <v>36723796</v>
      </c>
      <c r="X299" s="665" t="s">
        <v>1551</v>
      </c>
      <c r="Y299" s="660"/>
      <c r="Z299" s="679">
        <v>45216</v>
      </c>
      <c r="AA299" s="679">
        <v>45216</v>
      </c>
      <c r="AB299" s="667" t="s">
        <v>80</v>
      </c>
      <c r="AC299" s="666">
        <v>45260</v>
      </c>
      <c r="AD299" s="658">
        <f t="shared" si="23"/>
        <v>44</v>
      </c>
      <c r="AE299" s="656">
        <v>0</v>
      </c>
      <c r="AF299" s="656">
        <v>0</v>
      </c>
      <c r="AG299" s="656">
        <v>0</v>
      </c>
      <c r="AH299" s="668" t="s">
        <v>80</v>
      </c>
      <c r="AI299" s="658">
        <f t="shared" si="22"/>
        <v>0</v>
      </c>
      <c r="AJ299" s="656">
        <v>0</v>
      </c>
      <c r="AK299" s="748">
        <v>0</v>
      </c>
      <c r="AL299" s="667" t="s">
        <v>80</v>
      </c>
      <c r="AM299" s="657">
        <v>0</v>
      </c>
      <c r="AN299" s="667" t="s">
        <v>80</v>
      </c>
      <c r="AO299" s="667" t="s">
        <v>80</v>
      </c>
      <c r="AP299" s="661">
        <f t="shared" si="25"/>
        <v>0</v>
      </c>
      <c r="AQ299" s="661">
        <f>+L299+AF299-AK299</f>
        <v>5600000</v>
      </c>
      <c r="AR299" s="657" t="s">
        <v>70</v>
      </c>
      <c r="AS299" s="656">
        <v>0</v>
      </c>
      <c r="AT299" s="657" t="s">
        <v>80</v>
      </c>
      <c r="AU299" s="670"/>
      <c r="AV299" s="671">
        <f t="shared" si="24"/>
        <v>5600000</v>
      </c>
      <c r="AW299" s="672">
        <f t="shared" si="19"/>
        <v>0</v>
      </c>
      <c r="AX299" s="673"/>
      <c r="AY299" s="657" t="s">
        <v>72</v>
      </c>
      <c r="AZ299" s="677" t="s">
        <v>1562</v>
      </c>
      <c r="BA299" s="653" t="s">
        <v>71</v>
      </c>
      <c r="BB299" s="656" t="s">
        <v>71</v>
      </c>
    </row>
    <row r="300" spans="2:54" ht="15.75" customHeight="1" x14ac:dyDescent="0.25">
      <c r="B300" s="653">
        <v>2023</v>
      </c>
      <c r="C300" s="653">
        <v>891780111</v>
      </c>
      <c r="D300" s="654" t="s">
        <v>68</v>
      </c>
      <c r="E300" s="655" t="s">
        <v>1563</v>
      </c>
      <c r="F300" s="656" t="s">
        <v>1564</v>
      </c>
      <c r="G300" s="657">
        <v>0</v>
      </c>
      <c r="H300" s="656"/>
      <c r="I300" s="657" t="s">
        <v>78</v>
      </c>
      <c r="J300" s="653" t="s">
        <v>1527</v>
      </c>
      <c r="K300" s="658" t="s">
        <v>1752</v>
      </c>
      <c r="L300" s="659">
        <v>20000000</v>
      </c>
      <c r="M300" s="653" t="s">
        <v>73</v>
      </c>
      <c r="N300" s="660" t="s">
        <v>116</v>
      </c>
      <c r="O300" s="658" t="s">
        <v>1843</v>
      </c>
      <c r="P300" s="661">
        <v>1081028294</v>
      </c>
      <c r="Q300" s="656">
        <v>241</v>
      </c>
      <c r="R300" s="699">
        <v>44960</v>
      </c>
      <c r="S300" s="749">
        <v>98000000</v>
      </c>
      <c r="T300" s="699">
        <v>44967</v>
      </c>
      <c r="U300" s="760">
        <v>20000000</v>
      </c>
      <c r="V300" s="657" t="s">
        <v>70</v>
      </c>
      <c r="W300" s="656">
        <v>85471791</v>
      </c>
      <c r="X300" s="665" t="s">
        <v>793</v>
      </c>
      <c r="Y300" s="660"/>
      <c r="Z300" s="679">
        <v>44967</v>
      </c>
      <c r="AA300" s="679">
        <v>44967</v>
      </c>
      <c r="AB300" s="667" t="s">
        <v>80</v>
      </c>
      <c r="AC300" s="666">
        <v>45077</v>
      </c>
      <c r="AD300" s="658">
        <f t="shared" si="23"/>
        <v>110</v>
      </c>
      <c r="AE300" s="656">
        <v>0</v>
      </c>
      <c r="AF300" s="656">
        <v>0</v>
      </c>
      <c r="AG300" s="656">
        <v>0</v>
      </c>
      <c r="AH300" s="668" t="s">
        <v>80</v>
      </c>
      <c r="AI300" s="658">
        <f t="shared" si="22"/>
        <v>0</v>
      </c>
      <c r="AJ300" s="656">
        <v>0</v>
      </c>
      <c r="AK300" s="748">
        <v>0</v>
      </c>
      <c r="AL300" s="667" t="s">
        <v>80</v>
      </c>
      <c r="AM300" s="657">
        <v>0</v>
      </c>
      <c r="AN300" s="667" t="s">
        <v>80</v>
      </c>
      <c r="AO300" s="667" t="s">
        <v>80</v>
      </c>
      <c r="AP300" s="661">
        <v>0</v>
      </c>
      <c r="AQ300" s="661">
        <f>+L300+AF300-AK300</f>
        <v>20000000</v>
      </c>
      <c r="AR300" s="657" t="s">
        <v>115</v>
      </c>
      <c r="AS300" s="656">
        <v>0</v>
      </c>
      <c r="AT300" s="657" t="s">
        <v>80</v>
      </c>
      <c r="AU300" s="670">
        <v>20000000</v>
      </c>
      <c r="AV300" s="671">
        <v>0</v>
      </c>
      <c r="AW300" s="672">
        <f t="shared" si="19"/>
        <v>1</v>
      </c>
      <c r="AX300" s="673"/>
      <c r="AY300" s="657" t="s">
        <v>253</v>
      </c>
      <c r="AZ300" s="677" t="s">
        <v>1919</v>
      </c>
      <c r="BA300" s="653" t="s">
        <v>71</v>
      </c>
      <c r="BB300" s="656" t="s">
        <v>71</v>
      </c>
    </row>
    <row r="301" spans="2:54" x14ac:dyDescent="0.25">
      <c r="B301" s="653">
        <v>2023</v>
      </c>
      <c r="C301" s="653">
        <v>891780111</v>
      </c>
      <c r="D301" s="654" t="s">
        <v>68</v>
      </c>
      <c r="E301" s="655" t="s">
        <v>1565</v>
      </c>
      <c r="F301" s="656" t="s">
        <v>1566</v>
      </c>
      <c r="G301" s="657">
        <v>0</v>
      </c>
      <c r="H301" s="656"/>
      <c r="I301" s="657" t="s">
        <v>78</v>
      </c>
      <c r="J301" s="653" t="s">
        <v>1527</v>
      </c>
      <c r="K301" s="658" t="s">
        <v>1753</v>
      </c>
      <c r="L301" s="659">
        <v>20000000</v>
      </c>
      <c r="M301" s="653" t="s">
        <v>73</v>
      </c>
      <c r="N301" s="660" t="s">
        <v>116</v>
      </c>
      <c r="O301" s="658" t="s">
        <v>1844</v>
      </c>
      <c r="P301" s="661">
        <v>7601791</v>
      </c>
      <c r="Q301" s="656">
        <v>241</v>
      </c>
      <c r="R301" s="699">
        <v>44960</v>
      </c>
      <c r="S301" s="749">
        <v>98000000</v>
      </c>
      <c r="T301" s="699">
        <v>44967</v>
      </c>
      <c r="U301" s="760">
        <v>20000000</v>
      </c>
      <c r="V301" s="657" t="s">
        <v>70</v>
      </c>
      <c r="W301" s="656">
        <v>85471791</v>
      </c>
      <c r="X301" s="665" t="s">
        <v>793</v>
      </c>
      <c r="Y301" s="660"/>
      <c r="Z301" s="679">
        <v>44967</v>
      </c>
      <c r="AA301" s="679">
        <v>44967</v>
      </c>
      <c r="AB301" s="667" t="s">
        <v>80</v>
      </c>
      <c r="AC301" s="666">
        <v>45077</v>
      </c>
      <c r="AD301" s="658">
        <f t="shared" si="23"/>
        <v>110</v>
      </c>
      <c r="AE301" s="656">
        <v>0</v>
      </c>
      <c r="AF301" s="656">
        <v>0</v>
      </c>
      <c r="AG301" s="656">
        <v>0</v>
      </c>
      <c r="AH301" s="668" t="s">
        <v>80</v>
      </c>
      <c r="AI301" s="658">
        <f t="shared" si="22"/>
        <v>0</v>
      </c>
      <c r="AJ301" s="656">
        <v>0</v>
      </c>
      <c r="AK301" s="748">
        <v>0</v>
      </c>
      <c r="AL301" s="667" t="s">
        <v>80</v>
      </c>
      <c r="AM301" s="657">
        <v>0</v>
      </c>
      <c r="AN301" s="667" t="s">
        <v>80</v>
      </c>
      <c r="AO301" s="667" t="s">
        <v>80</v>
      </c>
      <c r="AP301" s="661">
        <v>0</v>
      </c>
      <c r="AQ301" s="661">
        <f>+L301+AF301-AK301</f>
        <v>20000000</v>
      </c>
      <c r="AR301" s="657" t="s">
        <v>115</v>
      </c>
      <c r="AS301" s="656">
        <v>0</v>
      </c>
      <c r="AT301" s="657" t="s">
        <v>80</v>
      </c>
      <c r="AU301" s="670">
        <v>20000000</v>
      </c>
      <c r="AV301" s="671">
        <v>0</v>
      </c>
      <c r="AW301" s="672">
        <f t="shared" si="19"/>
        <v>1</v>
      </c>
      <c r="AX301" s="673"/>
      <c r="AY301" s="657" t="s">
        <v>253</v>
      </c>
      <c r="AZ301" s="677" t="s">
        <v>1920</v>
      </c>
      <c r="BA301" s="653" t="s">
        <v>71</v>
      </c>
      <c r="BB301" s="656" t="s">
        <v>71</v>
      </c>
    </row>
    <row r="302" spans="2:54" x14ac:dyDescent="0.25">
      <c r="B302" s="653">
        <v>2023</v>
      </c>
      <c r="C302" s="653">
        <v>891780111</v>
      </c>
      <c r="D302" s="654" t="s">
        <v>68</v>
      </c>
      <c r="E302" s="655" t="s">
        <v>1567</v>
      </c>
      <c r="F302" s="656" t="s">
        <v>1568</v>
      </c>
      <c r="G302" s="657">
        <v>0</v>
      </c>
      <c r="H302" s="656"/>
      <c r="I302" s="657" t="s">
        <v>78</v>
      </c>
      <c r="J302" s="653" t="s">
        <v>1527</v>
      </c>
      <c r="K302" s="658" t="s">
        <v>1754</v>
      </c>
      <c r="L302" s="659">
        <v>18000000</v>
      </c>
      <c r="M302" s="653" t="s">
        <v>73</v>
      </c>
      <c r="N302" s="660" t="s">
        <v>116</v>
      </c>
      <c r="O302" s="658" t="s">
        <v>1845</v>
      </c>
      <c r="P302" s="661">
        <v>1091662627</v>
      </c>
      <c r="Q302" s="656">
        <v>241</v>
      </c>
      <c r="R302" s="699">
        <v>44960</v>
      </c>
      <c r="S302" s="749">
        <v>98000000</v>
      </c>
      <c r="T302" s="699">
        <v>44971</v>
      </c>
      <c r="U302" s="760">
        <v>18000000</v>
      </c>
      <c r="V302" s="657" t="s">
        <v>70</v>
      </c>
      <c r="W302" s="656">
        <v>85471791</v>
      </c>
      <c r="X302" s="665" t="s">
        <v>793</v>
      </c>
      <c r="Y302" s="660"/>
      <c r="Z302" s="679">
        <v>44967</v>
      </c>
      <c r="AA302" s="679">
        <v>44971</v>
      </c>
      <c r="AB302" s="667" t="s">
        <v>80</v>
      </c>
      <c r="AC302" s="666">
        <v>45077</v>
      </c>
      <c r="AD302" s="658">
        <f t="shared" si="23"/>
        <v>106</v>
      </c>
      <c r="AE302" s="656">
        <v>0</v>
      </c>
      <c r="AF302" s="656">
        <v>0</v>
      </c>
      <c r="AG302" s="656">
        <v>0</v>
      </c>
      <c r="AH302" s="668" t="s">
        <v>80</v>
      </c>
      <c r="AI302" s="658">
        <f t="shared" si="22"/>
        <v>0</v>
      </c>
      <c r="AJ302" s="656">
        <v>0</v>
      </c>
      <c r="AK302" s="748">
        <v>0</v>
      </c>
      <c r="AL302" s="667" t="s">
        <v>80</v>
      </c>
      <c r="AM302" s="657">
        <v>0</v>
      </c>
      <c r="AN302" s="667" t="s">
        <v>80</v>
      </c>
      <c r="AO302" s="667" t="s">
        <v>80</v>
      </c>
      <c r="AP302" s="661">
        <v>0</v>
      </c>
      <c r="AQ302" s="661">
        <f>+L302+AF302-AK302</f>
        <v>18000000</v>
      </c>
      <c r="AR302" s="657" t="s">
        <v>115</v>
      </c>
      <c r="AS302" s="656">
        <v>0</v>
      </c>
      <c r="AT302" s="657" t="s">
        <v>80</v>
      </c>
      <c r="AU302" s="670">
        <v>18000000</v>
      </c>
      <c r="AV302" s="671">
        <v>0</v>
      </c>
      <c r="AW302" s="672">
        <f t="shared" si="19"/>
        <v>1</v>
      </c>
      <c r="AX302" s="673"/>
      <c r="AY302" s="657" t="s">
        <v>253</v>
      </c>
      <c r="AZ302" s="677" t="s">
        <v>1921</v>
      </c>
      <c r="BA302" s="653" t="s">
        <v>71</v>
      </c>
      <c r="BB302" s="656" t="s">
        <v>71</v>
      </c>
    </row>
    <row r="303" spans="2:54" x14ac:dyDescent="0.25">
      <c r="B303" s="653">
        <v>2023</v>
      </c>
      <c r="C303" s="653">
        <v>891780111</v>
      </c>
      <c r="D303" s="654" t="s">
        <v>68</v>
      </c>
      <c r="E303" s="655" t="s">
        <v>1569</v>
      </c>
      <c r="F303" s="656" t="s">
        <v>1570</v>
      </c>
      <c r="G303" s="657">
        <v>0</v>
      </c>
      <c r="H303" s="656"/>
      <c r="I303" s="657" t="s">
        <v>78</v>
      </c>
      <c r="J303" s="653" t="s">
        <v>1527</v>
      </c>
      <c r="K303" s="658" t="s">
        <v>1753</v>
      </c>
      <c r="L303" s="659">
        <v>20000000</v>
      </c>
      <c r="M303" s="653" t="s">
        <v>73</v>
      </c>
      <c r="N303" s="660" t="s">
        <v>116</v>
      </c>
      <c r="O303" s="658" t="s">
        <v>1846</v>
      </c>
      <c r="P303" s="661">
        <v>6910909</v>
      </c>
      <c r="Q303" s="656">
        <v>241</v>
      </c>
      <c r="R303" s="699">
        <v>44960</v>
      </c>
      <c r="S303" s="749">
        <v>98000000</v>
      </c>
      <c r="T303" s="699">
        <v>44967</v>
      </c>
      <c r="U303" s="760">
        <v>20000000</v>
      </c>
      <c r="V303" s="657" t="s">
        <v>70</v>
      </c>
      <c r="W303" s="656">
        <v>85471791</v>
      </c>
      <c r="X303" s="665" t="s">
        <v>793</v>
      </c>
      <c r="Y303" s="660"/>
      <c r="Z303" s="679">
        <v>44967</v>
      </c>
      <c r="AA303" s="679">
        <v>44967</v>
      </c>
      <c r="AB303" s="667" t="s">
        <v>80</v>
      </c>
      <c r="AC303" s="666">
        <v>45077</v>
      </c>
      <c r="AD303" s="658">
        <f t="shared" si="23"/>
        <v>110</v>
      </c>
      <c r="AE303" s="656">
        <v>0</v>
      </c>
      <c r="AF303" s="656">
        <v>0</v>
      </c>
      <c r="AG303" s="656">
        <v>0</v>
      </c>
      <c r="AH303" s="668" t="s">
        <v>80</v>
      </c>
      <c r="AI303" s="658">
        <f t="shared" si="22"/>
        <v>0</v>
      </c>
      <c r="AJ303" s="656">
        <v>0</v>
      </c>
      <c r="AK303" s="748">
        <v>0</v>
      </c>
      <c r="AL303" s="667" t="s">
        <v>80</v>
      </c>
      <c r="AM303" s="657">
        <v>0</v>
      </c>
      <c r="AN303" s="667" t="s">
        <v>80</v>
      </c>
      <c r="AO303" s="667" t="s">
        <v>80</v>
      </c>
      <c r="AP303" s="661">
        <v>0</v>
      </c>
      <c r="AQ303" s="661">
        <f>+L303+AF303-AK303</f>
        <v>20000000</v>
      </c>
      <c r="AR303" s="657" t="s">
        <v>115</v>
      </c>
      <c r="AS303" s="656">
        <v>0</v>
      </c>
      <c r="AT303" s="657" t="s">
        <v>80</v>
      </c>
      <c r="AU303" s="670">
        <v>20000000</v>
      </c>
      <c r="AV303" s="671">
        <v>0</v>
      </c>
      <c r="AW303" s="672">
        <f t="shared" si="19"/>
        <v>1</v>
      </c>
      <c r="AX303" s="673"/>
      <c r="AY303" s="657" t="s">
        <v>253</v>
      </c>
      <c r="AZ303" s="677" t="s">
        <v>1922</v>
      </c>
      <c r="BA303" s="653" t="s">
        <v>71</v>
      </c>
      <c r="BB303" s="656" t="s">
        <v>71</v>
      </c>
    </row>
    <row r="304" spans="2:54" x14ac:dyDescent="0.25">
      <c r="B304" s="653">
        <v>2023</v>
      </c>
      <c r="C304" s="653">
        <v>891780111</v>
      </c>
      <c r="D304" s="654" t="s">
        <v>68</v>
      </c>
      <c r="E304" s="655" t="s">
        <v>1571</v>
      </c>
      <c r="F304" s="656" t="s">
        <v>1572</v>
      </c>
      <c r="G304" s="657">
        <v>0</v>
      </c>
      <c r="H304" s="656"/>
      <c r="I304" s="657" t="s">
        <v>78</v>
      </c>
      <c r="J304" s="653" t="s">
        <v>1527</v>
      </c>
      <c r="K304" s="658" t="s">
        <v>1755</v>
      </c>
      <c r="L304" s="659">
        <v>20000000</v>
      </c>
      <c r="M304" s="653" t="s">
        <v>73</v>
      </c>
      <c r="N304" s="660" t="s">
        <v>116</v>
      </c>
      <c r="O304" s="658" t="s">
        <v>1847</v>
      </c>
      <c r="P304" s="661">
        <v>85462048</v>
      </c>
      <c r="Q304" s="656">
        <v>241</v>
      </c>
      <c r="R304" s="699">
        <v>44960</v>
      </c>
      <c r="S304" s="749">
        <v>98000000</v>
      </c>
      <c r="T304" s="699">
        <v>44967</v>
      </c>
      <c r="U304" s="760">
        <v>20000000</v>
      </c>
      <c r="V304" s="657" t="s">
        <v>70</v>
      </c>
      <c r="W304" s="656">
        <v>85471791</v>
      </c>
      <c r="X304" s="665" t="s">
        <v>793</v>
      </c>
      <c r="Y304" s="660"/>
      <c r="Z304" s="679">
        <v>44967</v>
      </c>
      <c r="AA304" s="679">
        <v>44967</v>
      </c>
      <c r="AB304" s="667" t="s">
        <v>80</v>
      </c>
      <c r="AC304" s="666">
        <v>45077</v>
      </c>
      <c r="AD304" s="658">
        <f t="shared" si="23"/>
        <v>110</v>
      </c>
      <c r="AE304" s="656">
        <v>0</v>
      </c>
      <c r="AF304" s="656">
        <v>0</v>
      </c>
      <c r="AG304" s="656">
        <v>0</v>
      </c>
      <c r="AH304" s="668" t="s">
        <v>80</v>
      </c>
      <c r="AI304" s="658">
        <f t="shared" si="22"/>
        <v>0</v>
      </c>
      <c r="AJ304" s="656">
        <v>0</v>
      </c>
      <c r="AK304" s="748">
        <v>0</v>
      </c>
      <c r="AL304" s="667" t="s">
        <v>80</v>
      </c>
      <c r="AM304" s="657">
        <v>0</v>
      </c>
      <c r="AN304" s="667" t="s">
        <v>80</v>
      </c>
      <c r="AO304" s="667" t="s">
        <v>80</v>
      </c>
      <c r="AP304" s="661">
        <v>0</v>
      </c>
      <c r="AQ304" s="661">
        <f>+L304+AF304-AK304</f>
        <v>20000000</v>
      </c>
      <c r="AR304" s="657" t="s">
        <v>115</v>
      </c>
      <c r="AS304" s="656">
        <v>0</v>
      </c>
      <c r="AT304" s="657" t="s">
        <v>80</v>
      </c>
      <c r="AU304" s="670">
        <v>20000000</v>
      </c>
      <c r="AV304" s="671">
        <v>0</v>
      </c>
      <c r="AW304" s="672">
        <f t="shared" si="19"/>
        <v>1</v>
      </c>
      <c r="AX304" s="673"/>
      <c r="AY304" s="657" t="s">
        <v>253</v>
      </c>
      <c r="AZ304" s="677" t="s">
        <v>1923</v>
      </c>
      <c r="BA304" s="653" t="s">
        <v>71</v>
      </c>
      <c r="BB304" s="656" t="s">
        <v>71</v>
      </c>
    </row>
    <row r="305" spans="2:54" x14ac:dyDescent="0.25">
      <c r="B305" s="653">
        <v>2023</v>
      </c>
      <c r="C305" s="653">
        <v>891780111</v>
      </c>
      <c r="D305" s="654" t="s">
        <v>68</v>
      </c>
      <c r="E305" s="655" t="s">
        <v>1573</v>
      </c>
      <c r="F305" s="656" t="s">
        <v>1574</v>
      </c>
      <c r="G305" s="657">
        <v>0</v>
      </c>
      <c r="H305" s="656"/>
      <c r="I305" s="657" t="s">
        <v>78</v>
      </c>
      <c r="J305" s="653" t="s">
        <v>1527</v>
      </c>
      <c r="K305" s="658" t="s">
        <v>1756</v>
      </c>
      <c r="L305" s="659">
        <v>15500000</v>
      </c>
      <c r="M305" s="653" t="s">
        <v>73</v>
      </c>
      <c r="N305" s="660" t="s">
        <v>116</v>
      </c>
      <c r="O305" s="658" t="s">
        <v>1848</v>
      </c>
      <c r="P305" s="661">
        <v>1083008562</v>
      </c>
      <c r="Q305" s="656">
        <v>275</v>
      </c>
      <c r="R305" s="699">
        <v>44964</v>
      </c>
      <c r="S305" s="749">
        <v>333700000</v>
      </c>
      <c r="T305" s="699">
        <v>44970</v>
      </c>
      <c r="U305" s="760">
        <v>15500000</v>
      </c>
      <c r="V305" s="657" t="s">
        <v>70</v>
      </c>
      <c r="W305" s="656">
        <v>1192791759</v>
      </c>
      <c r="X305" s="665" t="s">
        <v>1912</v>
      </c>
      <c r="Y305" s="660"/>
      <c r="Z305" s="679">
        <v>44970</v>
      </c>
      <c r="AA305" s="679">
        <v>44970</v>
      </c>
      <c r="AB305" s="667" t="s">
        <v>80</v>
      </c>
      <c r="AC305" s="666">
        <v>45107</v>
      </c>
      <c r="AD305" s="658">
        <f t="shared" si="23"/>
        <v>137</v>
      </c>
      <c r="AE305" s="656">
        <v>0</v>
      </c>
      <c r="AF305" s="656">
        <v>0</v>
      </c>
      <c r="AG305" s="656">
        <v>0</v>
      </c>
      <c r="AH305" s="668" t="s">
        <v>80</v>
      </c>
      <c r="AI305" s="658">
        <f t="shared" si="22"/>
        <v>0</v>
      </c>
      <c r="AJ305" s="656">
        <v>0</v>
      </c>
      <c r="AK305" s="748">
        <v>0</v>
      </c>
      <c r="AL305" s="667" t="s">
        <v>80</v>
      </c>
      <c r="AM305" s="657">
        <v>0</v>
      </c>
      <c r="AN305" s="667" t="s">
        <v>80</v>
      </c>
      <c r="AO305" s="667" t="s">
        <v>80</v>
      </c>
      <c r="AP305" s="661">
        <v>0</v>
      </c>
      <c r="AQ305" s="661">
        <f>+L305+AF305-AK305</f>
        <v>15500000</v>
      </c>
      <c r="AR305" s="657" t="s">
        <v>115</v>
      </c>
      <c r="AS305" s="656">
        <v>0</v>
      </c>
      <c r="AT305" s="657" t="s">
        <v>80</v>
      </c>
      <c r="AU305" s="670">
        <v>15500000</v>
      </c>
      <c r="AV305" s="671">
        <v>0</v>
      </c>
      <c r="AW305" s="672">
        <f t="shared" si="19"/>
        <v>1</v>
      </c>
      <c r="AX305" s="673"/>
      <c r="AY305" s="657" t="s">
        <v>253</v>
      </c>
      <c r="AZ305" s="677" t="s">
        <v>1924</v>
      </c>
      <c r="BA305" s="653" t="s">
        <v>71</v>
      </c>
      <c r="BB305" s="656" t="s">
        <v>71</v>
      </c>
    </row>
    <row r="306" spans="2:54" x14ac:dyDescent="0.25">
      <c r="B306" s="653">
        <v>2023</v>
      </c>
      <c r="C306" s="653">
        <v>891780111</v>
      </c>
      <c r="D306" s="654" t="s">
        <v>68</v>
      </c>
      <c r="E306" s="655" t="s">
        <v>1575</v>
      </c>
      <c r="F306" s="656" t="s">
        <v>1576</v>
      </c>
      <c r="G306" s="657">
        <v>0</v>
      </c>
      <c r="H306" s="656"/>
      <c r="I306" s="657" t="s">
        <v>78</v>
      </c>
      <c r="J306" s="653" t="s">
        <v>1527</v>
      </c>
      <c r="K306" s="658" t="s">
        <v>1757</v>
      </c>
      <c r="L306" s="659">
        <v>15500000</v>
      </c>
      <c r="M306" s="653" t="s">
        <v>73</v>
      </c>
      <c r="N306" s="660" t="s">
        <v>116</v>
      </c>
      <c r="O306" s="658" t="s">
        <v>1849</v>
      </c>
      <c r="P306" s="661">
        <v>1082862417</v>
      </c>
      <c r="Q306" s="656">
        <v>275</v>
      </c>
      <c r="R306" s="699">
        <v>44964</v>
      </c>
      <c r="S306" s="749">
        <v>333700000</v>
      </c>
      <c r="T306" s="699">
        <v>44970</v>
      </c>
      <c r="U306" s="760">
        <v>15500000</v>
      </c>
      <c r="V306" s="657" t="s">
        <v>70</v>
      </c>
      <c r="W306" s="656">
        <v>1192791759</v>
      </c>
      <c r="X306" s="665" t="s">
        <v>1912</v>
      </c>
      <c r="Y306" s="660"/>
      <c r="Z306" s="679">
        <v>44970</v>
      </c>
      <c r="AA306" s="679">
        <v>44970</v>
      </c>
      <c r="AB306" s="667" t="s">
        <v>80</v>
      </c>
      <c r="AC306" s="666">
        <v>45107</v>
      </c>
      <c r="AD306" s="658">
        <f t="shared" si="23"/>
        <v>137</v>
      </c>
      <c r="AE306" s="656">
        <v>0</v>
      </c>
      <c r="AF306" s="656">
        <v>0</v>
      </c>
      <c r="AG306" s="656">
        <v>0</v>
      </c>
      <c r="AH306" s="668" t="s">
        <v>80</v>
      </c>
      <c r="AI306" s="658">
        <f t="shared" si="22"/>
        <v>0</v>
      </c>
      <c r="AJ306" s="656">
        <v>0</v>
      </c>
      <c r="AK306" s="748">
        <v>0</v>
      </c>
      <c r="AL306" s="667" t="s">
        <v>80</v>
      </c>
      <c r="AM306" s="657">
        <v>0</v>
      </c>
      <c r="AN306" s="667" t="s">
        <v>80</v>
      </c>
      <c r="AO306" s="667" t="s">
        <v>80</v>
      </c>
      <c r="AP306" s="661">
        <v>0</v>
      </c>
      <c r="AQ306" s="661">
        <f>+L306+AF306-AK306</f>
        <v>15500000</v>
      </c>
      <c r="AR306" s="657" t="s">
        <v>115</v>
      </c>
      <c r="AS306" s="656">
        <v>0</v>
      </c>
      <c r="AT306" s="657" t="s">
        <v>80</v>
      </c>
      <c r="AU306" s="670">
        <v>15500000</v>
      </c>
      <c r="AV306" s="671">
        <v>0</v>
      </c>
      <c r="AW306" s="672">
        <f t="shared" si="19"/>
        <v>1</v>
      </c>
      <c r="AX306" s="673"/>
      <c r="AY306" s="657" t="s">
        <v>253</v>
      </c>
      <c r="AZ306" s="677" t="s">
        <v>1925</v>
      </c>
      <c r="BA306" s="653" t="s">
        <v>71</v>
      </c>
      <c r="BB306" s="656" t="s">
        <v>71</v>
      </c>
    </row>
    <row r="307" spans="2:54" x14ac:dyDescent="0.25">
      <c r="B307" s="653">
        <v>2023</v>
      </c>
      <c r="C307" s="653">
        <v>891780111</v>
      </c>
      <c r="D307" s="654" t="s">
        <v>68</v>
      </c>
      <c r="E307" s="655" t="s">
        <v>1577</v>
      </c>
      <c r="F307" s="656" t="s">
        <v>1578</v>
      </c>
      <c r="G307" s="657">
        <v>0</v>
      </c>
      <c r="H307" s="656"/>
      <c r="I307" s="657" t="s">
        <v>78</v>
      </c>
      <c r="J307" s="653" t="s">
        <v>1527</v>
      </c>
      <c r="K307" s="658" t="s">
        <v>1758</v>
      </c>
      <c r="L307" s="659">
        <v>15500000</v>
      </c>
      <c r="M307" s="653" t="s">
        <v>73</v>
      </c>
      <c r="N307" s="660" t="s">
        <v>116</v>
      </c>
      <c r="O307" s="658" t="s">
        <v>1850</v>
      </c>
      <c r="P307" s="661">
        <v>18955666</v>
      </c>
      <c r="Q307" s="656">
        <v>275</v>
      </c>
      <c r="R307" s="699">
        <v>44964</v>
      </c>
      <c r="S307" s="749">
        <v>333700000</v>
      </c>
      <c r="T307" s="699">
        <v>44970</v>
      </c>
      <c r="U307" s="760">
        <v>15500000</v>
      </c>
      <c r="V307" s="657" t="s">
        <v>70</v>
      </c>
      <c r="W307" s="656">
        <v>36669284</v>
      </c>
      <c r="X307" s="665" t="s">
        <v>1913</v>
      </c>
      <c r="Y307" s="660"/>
      <c r="Z307" s="679">
        <v>44970</v>
      </c>
      <c r="AA307" s="679">
        <v>44970</v>
      </c>
      <c r="AB307" s="667" t="s">
        <v>80</v>
      </c>
      <c r="AC307" s="666">
        <v>45107</v>
      </c>
      <c r="AD307" s="658">
        <f t="shared" si="23"/>
        <v>137</v>
      </c>
      <c r="AE307" s="656">
        <v>0</v>
      </c>
      <c r="AF307" s="656">
        <v>0</v>
      </c>
      <c r="AG307" s="656">
        <v>0</v>
      </c>
      <c r="AH307" s="668" t="s">
        <v>80</v>
      </c>
      <c r="AI307" s="658">
        <f t="shared" si="22"/>
        <v>0</v>
      </c>
      <c r="AJ307" s="656">
        <v>0</v>
      </c>
      <c r="AK307" s="748">
        <v>0</v>
      </c>
      <c r="AL307" s="667" t="s">
        <v>80</v>
      </c>
      <c r="AM307" s="657">
        <v>0</v>
      </c>
      <c r="AN307" s="667" t="s">
        <v>80</v>
      </c>
      <c r="AO307" s="667" t="s">
        <v>80</v>
      </c>
      <c r="AP307" s="661">
        <v>0</v>
      </c>
      <c r="AQ307" s="661">
        <f>+L307+AF307-AK307</f>
        <v>15500000</v>
      </c>
      <c r="AR307" s="657" t="s">
        <v>115</v>
      </c>
      <c r="AS307" s="656">
        <v>0</v>
      </c>
      <c r="AT307" s="657" t="s">
        <v>80</v>
      </c>
      <c r="AU307" s="670">
        <v>15500000</v>
      </c>
      <c r="AV307" s="671">
        <v>0</v>
      </c>
      <c r="AW307" s="672">
        <f t="shared" si="19"/>
        <v>1</v>
      </c>
      <c r="AX307" s="673"/>
      <c r="AY307" s="657" t="s">
        <v>253</v>
      </c>
      <c r="AZ307" s="677" t="s">
        <v>1926</v>
      </c>
      <c r="BA307" s="653" t="s">
        <v>71</v>
      </c>
      <c r="BB307" s="656" t="s">
        <v>71</v>
      </c>
    </row>
    <row r="308" spans="2:54" x14ac:dyDescent="0.25">
      <c r="B308" s="653">
        <v>2023</v>
      </c>
      <c r="C308" s="653">
        <v>891780111</v>
      </c>
      <c r="D308" s="654" t="s">
        <v>68</v>
      </c>
      <c r="E308" s="655" t="s">
        <v>1579</v>
      </c>
      <c r="F308" s="656" t="s">
        <v>1580</v>
      </c>
      <c r="G308" s="657">
        <v>0</v>
      </c>
      <c r="H308" s="656"/>
      <c r="I308" s="657" t="s">
        <v>78</v>
      </c>
      <c r="J308" s="653" t="s">
        <v>1527</v>
      </c>
      <c r="K308" s="658" t="s">
        <v>1759</v>
      </c>
      <c r="L308" s="659">
        <v>13200000</v>
      </c>
      <c r="M308" s="653" t="s">
        <v>73</v>
      </c>
      <c r="N308" s="660" t="s">
        <v>116</v>
      </c>
      <c r="O308" s="658" t="s">
        <v>1851</v>
      </c>
      <c r="P308" s="661">
        <v>19620951</v>
      </c>
      <c r="Q308" s="656">
        <v>275</v>
      </c>
      <c r="R308" s="699">
        <v>44964</v>
      </c>
      <c r="S308" s="749">
        <v>333700000</v>
      </c>
      <c r="T308" s="699">
        <v>44970</v>
      </c>
      <c r="U308" s="760">
        <v>13200000</v>
      </c>
      <c r="V308" s="657" t="s">
        <v>70</v>
      </c>
      <c r="W308" s="656">
        <v>36669284</v>
      </c>
      <c r="X308" s="665" t="s">
        <v>1913</v>
      </c>
      <c r="Y308" s="660"/>
      <c r="Z308" s="679">
        <v>44970</v>
      </c>
      <c r="AA308" s="679">
        <v>44970</v>
      </c>
      <c r="AB308" s="667" t="s">
        <v>80</v>
      </c>
      <c r="AC308" s="666">
        <v>45107</v>
      </c>
      <c r="AD308" s="658">
        <f t="shared" si="23"/>
        <v>137</v>
      </c>
      <c r="AE308" s="656">
        <v>0</v>
      </c>
      <c r="AF308" s="656">
        <v>0</v>
      </c>
      <c r="AG308" s="656">
        <v>0</v>
      </c>
      <c r="AH308" s="668" t="s">
        <v>80</v>
      </c>
      <c r="AI308" s="658">
        <f t="shared" si="22"/>
        <v>0</v>
      </c>
      <c r="AJ308" s="656">
        <v>0</v>
      </c>
      <c r="AK308" s="748">
        <v>0</v>
      </c>
      <c r="AL308" s="667" t="s">
        <v>80</v>
      </c>
      <c r="AM308" s="657">
        <v>0</v>
      </c>
      <c r="AN308" s="667" t="s">
        <v>80</v>
      </c>
      <c r="AO308" s="667" t="s">
        <v>80</v>
      </c>
      <c r="AP308" s="661">
        <v>0</v>
      </c>
      <c r="AQ308" s="661">
        <f>+L308+AF308-AK308</f>
        <v>13200000</v>
      </c>
      <c r="AR308" s="657" t="s">
        <v>115</v>
      </c>
      <c r="AS308" s="656">
        <v>0</v>
      </c>
      <c r="AT308" s="657" t="s">
        <v>80</v>
      </c>
      <c r="AU308" s="670">
        <v>13200000</v>
      </c>
      <c r="AV308" s="671">
        <v>0</v>
      </c>
      <c r="AW308" s="672">
        <f t="shared" si="19"/>
        <v>1</v>
      </c>
      <c r="AX308" s="673"/>
      <c r="AY308" s="657" t="s">
        <v>253</v>
      </c>
      <c r="AZ308" s="677" t="s">
        <v>1927</v>
      </c>
      <c r="BA308" s="653" t="s">
        <v>71</v>
      </c>
      <c r="BB308" s="656" t="s">
        <v>71</v>
      </c>
    </row>
    <row r="309" spans="2:54" x14ac:dyDescent="0.25">
      <c r="B309" s="653">
        <v>2023</v>
      </c>
      <c r="C309" s="653">
        <v>891780111</v>
      </c>
      <c r="D309" s="654" t="s">
        <v>68</v>
      </c>
      <c r="E309" s="655" t="s">
        <v>1581</v>
      </c>
      <c r="F309" s="656" t="s">
        <v>1582</v>
      </c>
      <c r="G309" s="657">
        <v>0</v>
      </c>
      <c r="H309" s="656"/>
      <c r="I309" s="657" t="s">
        <v>78</v>
      </c>
      <c r="J309" s="653" t="s">
        <v>1527</v>
      </c>
      <c r="K309" s="658" t="s">
        <v>1760</v>
      </c>
      <c r="L309" s="659">
        <v>14000000</v>
      </c>
      <c r="M309" s="653" t="s">
        <v>73</v>
      </c>
      <c r="N309" s="660" t="s">
        <v>116</v>
      </c>
      <c r="O309" s="658" t="s">
        <v>1852</v>
      </c>
      <c r="P309" s="661">
        <v>1082045208</v>
      </c>
      <c r="Q309" s="656">
        <v>275</v>
      </c>
      <c r="R309" s="699">
        <v>44964</v>
      </c>
      <c r="S309" s="749">
        <v>333700000</v>
      </c>
      <c r="T309" s="699">
        <v>44970</v>
      </c>
      <c r="U309" s="760">
        <v>14000000</v>
      </c>
      <c r="V309" s="657" t="s">
        <v>70</v>
      </c>
      <c r="W309" s="656">
        <v>1192791759</v>
      </c>
      <c r="X309" s="665" t="s">
        <v>1912</v>
      </c>
      <c r="Y309" s="660"/>
      <c r="Z309" s="679">
        <v>44970</v>
      </c>
      <c r="AA309" s="679">
        <v>44970</v>
      </c>
      <c r="AB309" s="667" t="s">
        <v>80</v>
      </c>
      <c r="AC309" s="666">
        <v>45107</v>
      </c>
      <c r="AD309" s="658">
        <f t="shared" si="23"/>
        <v>137</v>
      </c>
      <c r="AE309" s="656">
        <v>0</v>
      </c>
      <c r="AF309" s="656">
        <v>0</v>
      </c>
      <c r="AG309" s="656">
        <v>0</v>
      </c>
      <c r="AH309" s="668" t="s">
        <v>80</v>
      </c>
      <c r="AI309" s="658">
        <f t="shared" si="22"/>
        <v>0</v>
      </c>
      <c r="AJ309" s="656">
        <v>0</v>
      </c>
      <c r="AK309" s="748">
        <v>0</v>
      </c>
      <c r="AL309" s="667" t="s">
        <v>80</v>
      </c>
      <c r="AM309" s="657">
        <v>0</v>
      </c>
      <c r="AN309" s="667" t="s">
        <v>80</v>
      </c>
      <c r="AO309" s="667" t="s">
        <v>80</v>
      </c>
      <c r="AP309" s="661">
        <v>0</v>
      </c>
      <c r="AQ309" s="661">
        <f>+L309+AF309-AK309</f>
        <v>14000000</v>
      </c>
      <c r="AR309" s="657" t="s">
        <v>115</v>
      </c>
      <c r="AS309" s="656">
        <v>0</v>
      </c>
      <c r="AT309" s="657" t="s">
        <v>80</v>
      </c>
      <c r="AU309" s="670">
        <v>14000000</v>
      </c>
      <c r="AV309" s="671">
        <v>0</v>
      </c>
      <c r="AW309" s="672">
        <f t="shared" si="19"/>
        <v>1</v>
      </c>
      <c r="AX309" s="673"/>
      <c r="AY309" s="657" t="s">
        <v>253</v>
      </c>
      <c r="AZ309" s="677" t="s">
        <v>1928</v>
      </c>
      <c r="BA309" s="653" t="s">
        <v>71</v>
      </c>
      <c r="BB309" s="656" t="s">
        <v>71</v>
      </c>
    </row>
    <row r="310" spans="2:54" x14ac:dyDescent="0.25">
      <c r="B310" s="653">
        <v>2023</v>
      </c>
      <c r="C310" s="653">
        <v>891780111</v>
      </c>
      <c r="D310" s="654" t="s">
        <v>68</v>
      </c>
      <c r="E310" s="655" t="s">
        <v>1583</v>
      </c>
      <c r="F310" s="656" t="s">
        <v>1584</v>
      </c>
      <c r="G310" s="657">
        <v>0</v>
      </c>
      <c r="H310" s="656"/>
      <c r="I310" s="657" t="s">
        <v>78</v>
      </c>
      <c r="J310" s="653" t="s">
        <v>1527</v>
      </c>
      <c r="K310" s="658" t="s">
        <v>1761</v>
      </c>
      <c r="L310" s="659">
        <v>14000000</v>
      </c>
      <c r="M310" s="653" t="s">
        <v>73</v>
      </c>
      <c r="N310" s="660" t="s">
        <v>116</v>
      </c>
      <c r="O310" s="658" t="s">
        <v>1853</v>
      </c>
      <c r="P310" s="661">
        <v>85448155</v>
      </c>
      <c r="Q310" s="656">
        <v>275</v>
      </c>
      <c r="R310" s="699">
        <v>44964</v>
      </c>
      <c r="S310" s="749">
        <v>333700000</v>
      </c>
      <c r="T310" s="699">
        <v>44970</v>
      </c>
      <c r="U310" s="760">
        <v>14000000</v>
      </c>
      <c r="V310" s="657" t="s">
        <v>70</v>
      </c>
      <c r="W310" s="656">
        <v>85471791</v>
      </c>
      <c r="X310" s="665" t="s">
        <v>793</v>
      </c>
      <c r="Y310" s="660"/>
      <c r="Z310" s="679">
        <v>44970</v>
      </c>
      <c r="AA310" s="679">
        <v>44970</v>
      </c>
      <c r="AB310" s="667" t="s">
        <v>80</v>
      </c>
      <c r="AC310" s="666">
        <v>45107</v>
      </c>
      <c r="AD310" s="658">
        <f t="shared" si="23"/>
        <v>137</v>
      </c>
      <c r="AE310" s="656">
        <v>0</v>
      </c>
      <c r="AF310" s="656">
        <v>0</v>
      </c>
      <c r="AG310" s="656">
        <v>0</v>
      </c>
      <c r="AH310" s="668" t="s">
        <v>80</v>
      </c>
      <c r="AI310" s="658">
        <f t="shared" si="22"/>
        <v>0</v>
      </c>
      <c r="AJ310" s="656">
        <v>0</v>
      </c>
      <c r="AK310" s="748">
        <v>0</v>
      </c>
      <c r="AL310" s="667" t="s">
        <v>80</v>
      </c>
      <c r="AM310" s="657">
        <v>0</v>
      </c>
      <c r="AN310" s="667" t="s">
        <v>80</v>
      </c>
      <c r="AO310" s="667" t="s">
        <v>80</v>
      </c>
      <c r="AP310" s="661">
        <v>0</v>
      </c>
      <c r="AQ310" s="661">
        <f>+L310+AF310-AK310</f>
        <v>14000000</v>
      </c>
      <c r="AR310" s="657" t="s">
        <v>115</v>
      </c>
      <c r="AS310" s="656">
        <v>0</v>
      </c>
      <c r="AT310" s="657" t="s">
        <v>80</v>
      </c>
      <c r="AU310" s="670">
        <v>14000000</v>
      </c>
      <c r="AV310" s="671">
        <v>0</v>
      </c>
      <c r="AW310" s="672">
        <f t="shared" si="19"/>
        <v>1</v>
      </c>
      <c r="AX310" s="673"/>
      <c r="AY310" s="657" t="s">
        <v>253</v>
      </c>
      <c r="AZ310" s="677" t="s">
        <v>1929</v>
      </c>
      <c r="BA310" s="653" t="s">
        <v>71</v>
      </c>
      <c r="BB310" s="656" t="s">
        <v>71</v>
      </c>
    </row>
    <row r="311" spans="2:54" x14ac:dyDescent="0.25">
      <c r="B311" s="653">
        <v>2023</v>
      </c>
      <c r="C311" s="653">
        <v>891780111</v>
      </c>
      <c r="D311" s="654" t="s">
        <v>68</v>
      </c>
      <c r="E311" s="655" t="s">
        <v>1585</v>
      </c>
      <c r="F311" s="656" t="s">
        <v>1586</v>
      </c>
      <c r="G311" s="657">
        <v>0</v>
      </c>
      <c r="H311" s="656"/>
      <c r="I311" s="657" t="s">
        <v>78</v>
      </c>
      <c r="J311" s="653" t="s">
        <v>1527</v>
      </c>
      <c r="K311" s="658" t="s">
        <v>1762</v>
      </c>
      <c r="L311" s="659">
        <v>15500000</v>
      </c>
      <c r="M311" s="653" t="s">
        <v>73</v>
      </c>
      <c r="N311" s="660" t="s">
        <v>116</v>
      </c>
      <c r="O311" s="658" t="s">
        <v>1854</v>
      </c>
      <c r="P311" s="661">
        <v>1082977854</v>
      </c>
      <c r="Q311" s="656">
        <v>275</v>
      </c>
      <c r="R311" s="699">
        <v>44964</v>
      </c>
      <c r="S311" s="749">
        <v>333700000</v>
      </c>
      <c r="T311" s="699">
        <v>44970</v>
      </c>
      <c r="U311" s="760">
        <v>15500000</v>
      </c>
      <c r="V311" s="657" t="s">
        <v>70</v>
      </c>
      <c r="W311" s="656">
        <v>1192791759</v>
      </c>
      <c r="X311" s="665" t="s">
        <v>1912</v>
      </c>
      <c r="Y311" s="660"/>
      <c r="Z311" s="679">
        <v>44970</v>
      </c>
      <c r="AA311" s="679">
        <v>44970</v>
      </c>
      <c r="AB311" s="667" t="s">
        <v>80</v>
      </c>
      <c r="AC311" s="666">
        <v>45107</v>
      </c>
      <c r="AD311" s="658">
        <f t="shared" si="23"/>
        <v>137</v>
      </c>
      <c r="AE311" s="656">
        <v>0</v>
      </c>
      <c r="AF311" s="656">
        <v>0</v>
      </c>
      <c r="AG311" s="656">
        <v>0</v>
      </c>
      <c r="AH311" s="668" t="s">
        <v>80</v>
      </c>
      <c r="AI311" s="658">
        <f t="shared" si="22"/>
        <v>0</v>
      </c>
      <c r="AJ311" s="656">
        <v>0</v>
      </c>
      <c r="AK311" s="748">
        <v>0</v>
      </c>
      <c r="AL311" s="667" t="s">
        <v>80</v>
      </c>
      <c r="AM311" s="657">
        <v>0</v>
      </c>
      <c r="AN311" s="667" t="s">
        <v>80</v>
      </c>
      <c r="AO311" s="667" t="s">
        <v>80</v>
      </c>
      <c r="AP311" s="661">
        <v>0</v>
      </c>
      <c r="AQ311" s="661">
        <f>+L311+AF311-AK311</f>
        <v>15500000</v>
      </c>
      <c r="AR311" s="657" t="s">
        <v>115</v>
      </c>
      <c r="AS311" s="656">
        <v>0</v>
      </c>
      <c r="AT311" s="657" t="s">
        <v>80</v>
      </c>
      <c r="AU311" s="670">
        <v>15500000</v>
      </c>
      <c r="AV311" s="671">
        <v>0</v>
      </c>
      <c r="AW311" s="672">
        <f t="shared" si="19"/>
        <v>1</v>
      </c>
      <c r="AX311" s="673"/>
      <c r="AY311" s="657" t="s">
        <v>253</v>
      </c>
      <c r="AZ311" s="677" t="s">
        <v>1930</v>
      </c>
      <c r="BA311" s="653" t="s">
        <v>71</v>
      </c>
      <c r="BB311" s="656" t="s">
        <v>71</v>
      </c>
    </row>
    <row r="312" spans="2:54" x14ac:dyDescent="0.25">
      <c r="B312" s="653">
        <v>2023</v>
      </c>
      <c r="C312" s="653">
        <v>891780111</v>
      </c>
      <c r="D312" s="654" t="s">
        <v>68</v>
      </c>
      <c r="E312" s="655" t="s">
        <v>1587</v>
      </c>
      <c r="F312" s="656" t="s">
        <v>1588</v>
      </c>
      <c r="G312" s="657">
        <v>0</v>
      </c>
      <c r="H312" s="656"/>
      <c r="I312" s="657" t="s">
        <v>78</v>
      </c>
      <c r="J312" s="653" t="s">
        <v>1527</v>
      </c>
      <c r="K312" s="658" t="s">
        <v>1763</v>
      </c>
      <c r="L312" s="659">
        <v>17000000</v>
      </c>
      <c r="M312" s="653" t="s">
        <v>73</v>
      </c>
      <c r="N312" s="660" t="s">
        <v>116</v>
      </c>
      <c r="O312" s="658" t="s">
        <v>736</v>
      </c>
      <c r="P312" s="661">
        <v>1083029075</v>
      </c>
      <c r="Q312" s="656">
        <v>275</v>
      </c>
      <c r="R312" s="699">
        <v>44964</v>
      </c>
      <c r="S312" s="749">
        <v>333700000</v>
      </c>
      <c r="T312" s="699">
        <v>44970</v>
      </c>
      <c r="U312" s="760">
        <v>17000000</v>
      </c>
      <c r="V312" s="657" t="s">
        <v>70</v>
      </c>
      <c r="W312" s="656">
        <v>85471791</v>
      </c>
      <c r="X312" s="665" t="s">
        <v>793</v>
      </c>
      <c r="Y312" s="660"/>
      <c r="Z312" s="679">
        <v>44970</v>
      </c>
      <c r="AA312" s="679">
        <v>44970</v>
      </c>
      <c r="AB312" s="667" t="s">
        <v>80</v>
      </c>
      <c r="AC312" s="666">
        <v>45107</v>
      </c>
      <c r="AD312" s="658">
        <f t="shared" si="23"/>
        <v>137</v>
      </c>
      <c r="AE312" s="656">
        <v>0</v>
      </c>
      <c r="AF312" s="656">
        <v>0</v>
      </c>
      <c r="AG312" s="656">
        <v>0</v>
      </c>
      <c r="AH312" s="668" t="s">
        <v>80</v>
      </c>
      <c r="AI312" s="658">
        <f t="shared" si="22"/>
        <v>0</v>
      </c>
      <c r="AJ312" s="656">
        <v>0</v>
      </c>
      <c r="AK312" s="748">
        <v>0</v>
      </c>
      <c r="AL312" s="667" t="s">
        <v>80</v>
      </c>
      <c r="AM312" s="657">
        <v>0</v>
      </c>
      <c r="AN312" s="667" t="s">
        <v>80</v>
      </c>
      <c r="AO312" s="667" t="s">
        <v>80</v>
      </c>
      <c r="AP312" s="661">
        <v>0</v>
      </c>
      <c r="AQ312" s="661">
        <f>+L312+AF312-AK312</f>
        <v>17000000</v>
      </c>
      <c r="AR312" s="657" t="s">
        <v>115</v>
      </c>
      <c r="AS312" s="656">
        <v>0</v>
      </c>
      <c r="AT312" s="657" t="s">
        <v>80</v>
      </c>
      <c r="AU312" s="670">
        <v>17000000</v>
      </c>
      <c r="AV312" s="671">
        <v>0</v>
      </c>
      <c r="AW312" s="672">
        <f t="shared" si="19"/>
        <v>1</v>
      </c>
      <c r="AX312" s="673"/>
      <c r="AY312" s="657" t="s">
        <v>253</v>
      </c>
      <c r="AZ312" s="677" t="s">
        <v>1931</v>
      </c>
      <c r="BA312" s="653" t="s">
        <v>71</v>
      </c>
      <c r="BB312" s="656" t="s">
        <v>71</v>
      </c>
    </row>
    <row r="313" spans="2:54" x14ac:dyDescent="0.25">
      <c r="B313" s="653">
        <v>2023</v>
      </c>
      <c r="C313" s="653">
        <v>891780111</v>
      </c>
      <c r="D313" s="654" t="s">
        <v>68</v>
      </c>
      <c r="E313" s="655" t="s">
        <v>1589</v>
      </c>
      <c r="F313" s="656" t="s">
        <v>1590</v>
      </c>
      <c r="G313" s="657">
        <v>0</v>
      </c>
      <c r="H313" s="656"/>
      <c r="I313" s="657" t="s">
        <v>78</v>
      </c>
      <c r="J313" s="653" t="s">
        <v>1527</v>
      </c>
      <c r="K313" s="658" t="s">
        <v>1764</v>
      </c>
      <c r="L313" s="659">
        <v>14000000</v>
      </c>
      <c r="M313" s="653" t="s">
        <v>73</v>
      </c>
      <c r="N313" s="660" t="s">
        <v>116</v>
      </c>
      <c r="O313" s="658" t="s">
        <v>1855</v>
      </c>
      <c r="P313" s="661">
        <v>12537790</v>
      </c>
      <c r="Q313" s="656">
        <v>275</v>
      </c>
      <c r="R313" s="699">
        <v>44964</v>
      </c>
      <c r="S313" s="749">
        <v>333700000</v>
      </c>
      <c r="T313" s="699">
        <v>44970</v>
      </c>
      <c r="U313" s="760">
        <v>14000000</v>
      </c>
      <c r="V313" s="657" t="s">
        <v>70</v>
      </c>
      <c r="W313" s="656">
        <v>36669284</v>
      </c>
      <c r="X313" s="665" t="s">
        <v>1913</v>
      </c>
      <c r="Y313" s="660"/>
      <c r="Z313" s="679">
        <v>44970</v>
      </c>
      <c r="AA313" s="679">
        <v>44970</v>
      </c>
      <c r="AB313" s="667" t="s">
        <v>80</v>
      </c>
      <c r="AC313" s="666">
        <v>45107</v>
      </c>
      <c r="AD313" s="658">
        <f t="shared" si="23"/>
        <v>137</v>
      </c>
      <c r="AE313" s="656">
        <v>0</v>
      </c>
      <c r="AF313" s="656">
        <v>0</v>
      </c>
      <c r="AG313" s="656">
        <v>0</v>
      </c>
      <c r="AH313" s="668" t="s">
        <v>80</v>
      </c>
      <c r="AI313" s="658">
        <f t="shared" si="22"/>
        <v>0</v>
      </c>
      <c r="AJ313" s="656">
        <v>0</v>
      </c>
      <c r="AK313" s="748">
        <v>0</v>
      </c>
      <c r="AL313" s="667" t="s">
        <v>80</v>
      </c>
      <c r="AM313" s="657">
        <v>0</v>
      </c>
      <c r="AN313" s="667" t="s">
        <v>80</v>
      </c>
      <c r="AO313" s="667" t="s">
        <v>80</v>
      </c>
      <c r="AP313" s="661">
        <v>0</v>
      </c>
      <c r="AQ313" s="661">
        <f>+L313+AF313-AK313</f>
        <v>14000000</v>
      </c>
      <c r="AR313" s="657" t="s">
        <v>115</v>
      </c>
      <c r="AS313" s="656">
        <v>0</v>
      </c>
      <c r="AT313" s="657" t="s">
        <v>80</v>
      </c>
      <c r="AU313" s="670">
        <v>14000000</v>
      </c>
      <c r="AV313" s="671">
        <v>0</v>
      </c>
      <c r="AW313" s="672">
        <f t="shared" si="19"/>
        <v>1</v>
      </c>
      <c r="AX313" s="673"/>
      <c r="AY313" s="657" t="s">
        <v>253</v>
      </c>
      <c r="AZ313" s="677" t="s">
        <v>1932</v>
      </c>
      <c r="BA313" s="653" t="s">
        <v>71</v>
      </c>
      <c r="BB313" s="656" t="s">
        <v>71</v>
      </c>
    </row>
    <row r="314" spans="2:54" x14ac:dyDescent="0.25">
      <c r="B314" s="653">
        <v>2023</v>
      </c>
      <c r="C314" s="653">
        <v>891780111</v>
      </c>
      <c r="D314" s="654" t="s">
        <v>68</v>
      </c>
      <c r="E314" s="655" t="s">
        <v>1591</v>
      </c>
      <c r="F314" s="656" t="s">
        <v>1592</v>
      </c>
      <c r="G314" s="657">
        <v>0</v>
      </c>
      <c r="H314" s="656"/>
      <c r="I314" s="657" t="s">
        <v>78</v>
      </c>
      <c r="J314" s="653" t="s">
        <v>1527</v>
      </c>
      <c r="K314" s="658" t="s">
        <v>1765</v>
      </c>
      <c r="L314" s="659">
        <v>11000000</v>
      </c>
      <c r="M314" s="653" t="s">
        <v>73</v>
      </c>
      <c r="N314" s="660" t="s">
        <v>116</v>
      </c>
      <c r="O314" s="658" t="s">
        <v>1856</v>
      </c>
      <c r="P314" s="661">
        <v>1082952509</v>
      </c>
      <c r="Q314" s="656">
        <v>275</v>
      </c>
      <c r="R314" s="699">
        <v>44964</v>
      </c>
      <c r="S314" s="749">
        <v>333700000</v>
      </c>
      <c r="T314" s="699">
        <v>44971</v>
      </c>
      <c r="U314" s="760">
        <v>11000000</v>
      </c>
      <c r="V314" s="657" t="s">
        <v>70</v>
      </c>
      <c r="W314" s="656">
        <v>85467461</v>
      </c>
      <c r="X314" s="665" t="s">
        <v>1914</v>
      </c>
      <c r="Y314" s="660"/>
      <c r="Z314" s="679">
        <v>44971</v>
      </c>
      <c r="AA314" s="679">
        <v>44971</v>
      </c>
      <c r="AB314" s="667" t="s">
        <v>80</v>
      </c>
      <c r="AC314" s="666">
        <v>45107</v>
      </c>
      <c r="AD314" s="658">
        <f t="shared" si="23"/>
        <v>136</v>
      </c>
      <c r="AE314" s="656">
        <v>0</v>
      </c>
      <c r="AF314" s="656">
        <v>0</v>
      </c>
      <c r="AG314" s="656">
        <v>0</v>
      </c>
      <c r="AH314" s="668" t="s">
        <v>80</v>
      </c>
      <c r="AI314" s="658">
        <f t="shared" si="22"/>
        <v>0</v>
      </c>
      <c r="AJ314" s="656">
        <v>0</v>
      </c>
      <c r="AK314" s="748">
        <v>0</v>
      </c>
      <c r="AL314" s="667" t="s">
        <v>80</v>
      </c>
      <c r="AM314" s="657">
        <v>0</v>
      </c>
      <c r="AN314" s="667" t="s">
        <v>80</v>
      </c>
      <c r="AO314" s="667" t="s">
        <v>80</v>
      </c>
      <c r="AP314" s="661">
        <v>0</v>
      </c>
      <c r="AQ314" s="661">
        <f>+L314+AF314-AK314</f>
        <v>11000000</v>
      </c>
      <c r="AR314" s="657" t="s">
        <v>115</v>
      </c>
      <c r="AS314" s="656">
        <v>0</v>
      </c>
      <c r="AT314" s="657" t="s">
        <v>80</v>
      </c>
      <c r="AU314" s="670">
        <v>11000000</v>
      </c>
      <c r="AV314" s="671">
        <v>0</v>
      </c>
      <c r="AW314" s="672">
        <f t="shared" si="19"/>
        <v>1</v>
      </c>
      <c r="AX314" s="673"/>
      <c r="AY314" s="657" t="s">
        <v>253</v>
      </c>
      <c r="AZ314" s="677" t="s">
        <v>1933</v>
      </c>
      <c r="BA314" s="653" t="s">
        <v>71</v>
      </c>
      <c r="BB314" s="656" t="s">
        <v>71</v>
      </c>
    </row>
    <row r="315" spans="2:54" x14ac:dyDescent="0.25">
      <c r="B315" s="653">
        <v>2023</v>
      </c>
      <c r="C315" s="653">
        <v>891780111</v>
      </c>
      <c r="D315" s="654" t="s">
        <v>68</v>
      </c>
      <c r="E315" s="655" t="s">
        <v>1593</v>
      </c>
      <c r="F315" s="656" t="s">
        <v>1594</v>
      </c>
      <c r="G315" s="657">
        <v>0</v>
      </c>
      <c r="H315" s="656"/>
      <c r="I315" s="657" t="s">
        <v>78</v>
      </c>
      <c r="J315" s="653" t="s">
        <v>1527</v>
      </c>
      <c r="K315" s="658" t="s">
        <v>1766</v>
      </c>
      <c r="L315" s="659">
        <v>11000000</v>
      </c>
      <c r="M315" s="653" t="s">
        <v>73</v>
      </c>
      <c r="N315" s="660" t="s">
        <v>116</v>
      </c>
      <c r="O315" s="658" t="s">
        <v>1857</v>
      </c>
      <c r="P315" s="661">
        <v>1082990692</v>
      </c>
      <c r="Q315" s="656">
        <v>275</v>
      </c>
      <c r="R315" s="699">
        <v>44964</v>
      </c>
      <c r="S315" s="749">
        <v>333700000</v>
      </c>
      <c r="T315" s="699">
        <v>44971</v>
      </c>
      <c r="U315" s="760">
        <v>11000000</v>
      </c>
      <c r="V315" s="657" t="s">
        <v>70</v>
      </c>
      <c r="W315" s="656">
        <v>85467461</v>
      </c>
      <c r="X315" s="665" t="s">
        <v>1914</v>
      </c>
      <c r="Y315" s="660"/>
      <c r="Z315" s="679">
        <v>44971</v>
      </c>
      <c r="AA315" s="679">
        <v>44971</v>
      </c>
      <c r="AB315" s="667" t="s">
        <v>80</v>
      </c>
      <c r="AC315" s="666">
        <v>45107</v>
      </c>
      <c r="AD315" s="658">
        <f t="shared" si="23"/>
        <v>136</v>
      </c>
      <c r="AE315" s="656">
        <v>0</v>
      </c>
      <c r="AF315" s="656">
        <v>0</v>
      </c>
      <c r="AG315" s="656">
        <v>0</v>
      </c>
      <c r="AH315" s="668" t="s">
        <v>80</v>
      </c>
      <c r="AI315" s="658">
        <f t="shared" si="22"/>
        <v>0</v>
      </c>
      <c r="AJ315" s="656">
        <v>0</v>
      </c>
      <c r="AK315" s="748">
        <v>0</v>
      </c>
      <c r="AL315" s="667" t="s">
        <v>80</v>
      </c>
      <c r="AM315" s="657">
        <v>0</v>
      </c>
      <c r="AN315" s="667" t="s">
        <v>80</v>
      </c>
      <c r="AO315" s="667" t="s">
        <v>80</v>
      </c>
      <c r="AP315" s="661">
        <v>0</v>
      </c>
      <c r="AQ315" s="661">
        <f>+L315+AF315-AK315</f>
        <v>11000000</v>
      </c>
      <c r="AR315" s="657" t="s">
        <v>115</v>
      </c>
      <c r="AS315" s="656">
        <v>0</v>
      </c>
      <c r="AT315" s="657" t="s">
        <v>80</v>
      </c>
      <c r="AU315" s="670">
        <v>11000000</v>
      </c>
      <c r="AV315" s="671">
        <v>0</v>
      </c>
      <c r="AW315" s="672">
        <f t="shared" si="19"/>
        <v>1</v>
      </c>
      <c r="AX315" s="673"/>
      <c r="AY315" s="657" t="s">
        <v>253</v>
      </c>
      <c r="AZ315" s="677" t="s">
        <v>1934</v>
      </c>
      <c r="BA315" s="653" t="s">
        <v>71</v>
      </c>
      <c r="BB315" s="656" t="s">
        <v>71</v>
      </c>
    </row>
    <row r="316" spans="2:54" x14ac:dyDescent="0.25">
      <c r="B316" s="653">
        <v>2023</v>
      </c>
      <c r="C316" s="653">
        <v>891780111</v>
      </c>
      <c r="D316" s="654" t="s">
        <v>68</v>
      </c>
      <c r="E316" s="655" t="s">
        <v>1595</v>
      </c>
      <c r="F316" s="656" t="s">
        <v>1596</v>
      </c>
      <c r="G316" s="657">
        <v>0</v>
      </c>
      <c r="H316" s="656"/>
      <c r="I316" s="657" t="s">
        <v>78</v>
      </c>
      <c r="J316" s="653" t="s">
        <v>1527</v>
      </c>
      <c r="K316" s="658" t="s">
        <v>1767</v>
      </c>
      <c r="L316" s="659">
        <v>17000000</v>
      </c>
      <c r="M316" s="653" t="s">
        <v>73</v>
      </c>
      <c r="N316" s="660" t="s">
        <v>116</v>
      </c>
      <c r="O316" s="658" t="s">
        <v>1858</v>
      </c>
      <c r="P316" s="661">
        <v>57461707</v>
      </c>
      <c r="Q316" s="656">
        <v>275</v>
      </c>
      <c r="R316" s="699">
        <v>44964</v>
      </c>
      <c r="S316" s="749">
        <v>333700000</v>
      </c>
      <c r="T316" s="699">
        <v>44971</v>
      </c>
      <c r="U316" s="760">
        <v>17000000</v>
      </c>
      <c r="V316" s="657" t="s">
        <v>70</v>
      </c>
      <c r="W316" s="656">
        <v>85471791</v>
      </c>
      <c r="X316" s="665" t="s">
        <v>793</v>
      </c>
      <c r="Y316" s="660"/>
      <c r="Z316" s="679">
        <v>44971</v>
      </c>
      <c r="AA316" s="679">
        <v>44971</v>
      </c>
      <c r="AB316" s="667" t="s">
        <v>80</v>
      </c>
      <c r="AC316" s="666">
        <v>45107</v>
      </c>
      <c r="AD316" s="658">
        <f t="shared" si="23"/>
        <v>136</v>
      </c>
      <c r="AE316" s="656">
        <v>0</v>
      </c>
      <c r="AF316" s="656">
        <v>0</v>
      </c>
      <c r="AG316" s="656">
        <v>0</v>
      </c>
      <c r="AH316" s="668" t="s">
        <v>80</v>
      </c>
      <c r="AI316" s="658">
        <f t="shared" si="22"/>
        <v>0</v>
      </c>
      <c r="AJ316" s="656">
        <v>0</v>
      </c>
      <c r="AK316" s="748">
        <v>0</v>
      </c>
      <c r="AL316" s="667" t="s">
        <v>80</v>
      </c>
      <c r="AM316" s="657">
        <v>0</v>
      </c>
      <c r="AN316" s="667" t="s">
        <v>80</v>
      </c>
      <c r="AO316" s="667" t="s">
        <v>80</v>
      </c>
      <c r="AP316" s="661">
        <v>0</v>
      </c>
      <c r="AQ316" s="661">
        <f>+L316+AF316-AK316</f>
        <v>17000000</v>
      </c>
      <c r="AR316" s="657" t="s">
        <v>115</v>
      </c>
      <c r="AS316" s="656">
        <v>0</v>
      </c>
      <c r="AT316" s="657" t="s">
        <v>80</v>
      </c>
      <c r="AU316" s="670">
        <v>17000000</v>
      </c>
      <c r="AV316" s="671">
        <v>0</v>
      </c>
      <c r="AW316" s="672">
        <f t="shared" si="19"/>
        <v>1</v>
      </c>
      <c r="AX316" s="673"/>
      <c r="AY316" s="657" t="s">
        <v>253</v>
      </c>
      <c r="AZ316" s="677" t="s">
        <v>1935</v>
      </c>
      <c r="BA316" s="653" t="s">
        <v>71</v>
      </c>
      <c r="BB316" s="656" t="s">
        <v>71</v>
      </c>
    </row>
    <row r="317" spans="2:54" x14ac:dyDescent="0.25">
      <c r="B317" s="653">
        <v>2023</v>
      </c>
      <c r="C317" s="653">
        <v>891780111</v>
      </c>
      <c r="D317" s="654" t="s">
        <v>68</v>
      </c>
      <c r="E317" s="655" t="s">
        <v>1597</v>
      </c>
      <c r="F317" s="656" t="s">
        <v>1598</v>
      </c>
      <c r="G317" s="657">
        <v>0</v>
      </c>
      <c r="H317" s="656"/>
      <c r="I317" s="657" t="s">
        <v>78</v>
      </c>
      <c r="J317" s="653" t="s">
        <v>1527</v>
      </c>
      <c r="K317" s="658" t="s">
        <v>1768</v>
      </c>
      <c r="L317" s="659">
        <v>15500000</v>
      </c>
      <c r="M317" s="653" t="s">
        <v>73</v>
      </c>
      <c r="N317" s="660" t="s">
        <v>116</v>
      </c>
      <c r="O317" s="658" t="s">
        <v>1859</v>
      </c>
      <c r="P317" s="661">
        <v>57437669</v>
      </c>
      <c r="Q317" s="656">
        <v>275</v>
      </c>
      <c r="R317" s="699">
        <v>44964</v>
      </c>
      <c r="S317" s="749">
        <v>333700000</v>
      </c>
      <c r="T317" s="699">
        <v>44971</v>
      </c>
      <c r="U317" s="760">
        <v>15500000</v>
      </c>
      <c r="V317" s="657" t="s">
        <v>70</v>
      </c>
      <c r="W317" s="656">
        <v>85467461</v>
      </c>
      <c r="X317" s="665" t="s">
        <v>1914</v>
      </c>
      <c r="Y317" s="660"/>
      <c r="Z317" s="679">
        <v>44971</v>
      </c>
      <c r="AA317" s="679">
        <v>44971</v>
      </c>
      <c r="AB317" s="667" t="s">
        <v>80</v>
      </c>
      <c r="AC317" s="666">
        <v>45107</v>
      </c>
      <c r="AD317" s="658">
        <f t="shared" si="23"/>
        <v>136</v>
      </c>
      <c r="AE317" s="656">
        <v>0</v>
      </c>
      <c r="AF317" s="656">
        <v>0</v>
      </c>
      <c r="AG317" s="656">
        <v>0</v>
      </c>
      <c r="AH317" s="668" t="s">
        <v>80</v>
      </c>
      <c r="AI317" s="658">
        <f t="shared" si="22"/>
        <v>0</v>
      </c>
      <c r="AJ317" s="656">
        <v>0</v>
      </c>
      <c r="AK317" s="748">
        <v>0</v>
      </c>
      <c r="AL317" s="667" t="s">
        <v>80</v>
      </c>
      <c r="AM317" s="657">
        <v>0</v>
      </c>
      <c r="AN317" s="667" t="s">
        <v>80</v>
      </c>
      <c r="AO317" s="667" t="s">
        <v>80</v>
      </c>
      <c r="AP317" s="661">
        <v>0</v>
      </c>
      <c r="AQ317" s="661">
        <f>+L317+AF317-AK317</f>
        <v>15500000</v>
      </c>
      <c r="AR317" s="657" t="s">
        <v>115</v>
      </c>
      <c r="AS317" s="656">
        <v>0</v>
      </c>
      <c r="AT317" s="657" t="s">
        <v>80</v>
      </c>
      <c r="AU317" s="670">
        <v>15500000</v>
      </c>
      <c r="AV317" s="671">
        <v>0</v>
      </c>
      <c r="AW317" s="672">
        <f t="shared" si="19"/>
        <v>1</v>
      </c>
      <c r="AX317" s="673"/>
      <c r="AY317" s="657" t="s">
        <v>253</v>
      </c>
      <c r="AZ317" s="677" t="s">
        <v>1936</v>
      </c>
      <c r="BA317" s="653" t="s">
        <v>71</v>
      </c>
      <c r="BB317" s="656" t="s">
        <v>71</v>
      </c>
    </row>
    <row r="318" spans="2:54" x14ac:dyDescent="0.25">
      <c r="B318" s="653">
        <v>2023</v>
      </c>
      <c r="C318" s="653">
        <v>891780111</v>
      </c>
      <c r="D318" s="654" t="s">
        <v>68</v>
      </c>
      <c r="E318" s="655" t="s">
        <v>1599</v>
      </c>
      <c r="F318" s="656" t="s">
        <v>1600</v>
      </c>
      <c r="G318" s="657">
        <v>0</v>
      </c>
      <c r="H318" s="656"/>
      <c r="I318" s="657" t="s">
        <v>78</v>
      </c>
      <c r="J318" s="653" t="s">
        <v>120</v>
      </c>
      <c r="K318" s="658" t="s">
        <v>1769</v>
      </c>
      <c r="L318" s="659">
        <v>26600000</v>
      </c>
      <c r="M318" s="653" t="s">
        <v>73</v>
      </c>
      <c r="N318" s="660" t="s">
        <v>116</v>
      </c>
      <c r="O318" s="658" t="s">
        <v>1751</v>
      </c>
      <c r="P318" s="661">
        <v>84088532</v>
      </c>
      <c r="Q318" s="656">
        <v>342</v>
      </c>
      <c r="R318" s="699">
        <v>44970</v>
      </c>
      <c r="S318" s="749">
        <v>86775625</v>
      </c>
      <c r="T318" s="699">
        <v>44971</v>
      </c>
      <c r="U318" s="760">
        <v>26600000</v>
      </c>
      <c r="V318" s="657" t="s">
        <v>70</v>
      </c>
      <c r="W318" s="656">
        <v>57294316</v>
      </c>
      <c r="X318" s="665" t="s">
        <v>1915</v>
      </c>
      <c r="Y318" s="660"/>
      <c r="Z318" s="679">
        <v>44971</v>
      </c>
      <c r="AA318" s="679">
        <v>44971</v>
      </c>
      <c r="AB318" s="667" t="s">
        <v>80</v>
      </c>
      <c r="AC318" s="666">
        <v>45138</v>
      </c>
      <c r="AD318" s="658">
        <f t="shared" si="23"/>
        <v>167</v>
      </c>
      <c r="AE318" s="656">
        <v>0</v>
      </c>
      <c r="AF318" s="656">
        <v>0</v>
      </c>
      <c r="AG318" s="656">
        <v>0</v>
      </c>
      <c r="AH318" s="668" t="s">
        <v>80</v>
      </c>
      <c r="AI318" s="658">
        <f t="shared" si="22"/>
        <v>0</v>
      </c>
      <c r="AJ318" s="656">
        <v>0</v>
      </c>
      <c r="AK318" s="748">
        <v>0</v>
      </c>
      <c r="AL318" s="667" t="s">
        <v>80</v>
      </c>
      <c r="AM318" s="657">
        <v>0</v>
      </c>
      <c r="AN318" s="667" t="s">
        <v>80</v>
      </c>
      <c r="AO318" s="667" t="s">
        <v>80</v>
      </c>
      <c r="AP318" s="661">
        <v>0</v>
      </c>
      <c r="AQ318" s="661">
        <f>+L318+AF318-AK318</f>
        <v>26600000</v>
      </c>
      <c r="AR318" s="657" t="s">
        <v>115</v>
      </c>
      <c r="AS318" s="656">
        <v>0</v>
      </c>
      <c r="AT318" s="657" t="s">
        <v>80</v>
      </c>
      <c r="AU318" s="670">
        <v>26600000</v>
      </c>
      <c r="AV318" s="671">
        <v>0</v>
      </c>
      <c r="AW318" s="672">
        <f t="shared" si="19"/>
        <v>1</v>
      </c>
      <c r="AX318" s="673"/>
      <c r="AY318" s="657" t="s">
        <v>253</v>
      </c>
      <c r="AZ318" s="677" t="s">
        <v>1937</v>
      </c>
      <c r="BA318" s="653" t="s">
        <v>71</v>
      </c>
      <c r="BB318" s="656" t="s">
        <v>71</v>
      </c>
    </row>
    <row r="319" spans="2:54" x14ac:dyDescent="0.25">
      <c r="B319" s="653">
        <v>2023</v>
      </c>
      <c r="C319" s="653">
        <v>891780111</v>
      </c>
      <c r="D319" s="654" t="s">
        <v>68</v>
      </c>
      <c r="E319" s="655" t="s">
        <v>1601</v>
      </c>
      <c r="F319" s="656" t="s">
        <v>1602</v>
      </c>
      <c r="G319" s="657">
        <v>0</v>
      </c>
      <c r="H319" s="656"/>
      <c r="I319" s="657" t="s">
        <v>78</v>
      </c>
      <c r="J319" s="653" t="s">
        <v>1527</v>
      </c>
      <c r="K319" s="658" t="s">
        <v>1770</v>
      </c>
      <c r="L319" s="659">
        <v>11200000</v>
      </c>
      <c r="M319" s="653" t="s">
        <v>73</v>
      </c>
      <c r="N319" s="660" t="s">
        <v>116</v>
      </c>
      <c r="O319" s="658" t="s">
        <v>1860</v>
      </c>
      <c r="P319" s="661">
        <v>1062402254</v>
      </c>
      <c r="Q319" s="656">
        <v>275</v>
      </c>
      <c r="R319" s="699">
        <v>44964</v>
      </c>
      <c r="S319" s="749">
        <v>333700000</v>
      </c>
      <c r="T319" s="699">
        <v>44980</v>
      </c>
      <c r="U319" s="760">
        <v>11200000</v>
      </c>
      <c r="V319" s="657" t="s">
        <v>70</v>
      </c>
      <c r="W319" s="656">
        <v>57294316</v>
      </c>
      <c r="X319" s="665" t="s">
        <v>1915</v>
      </c>
      <c r="Y319" s="660"/>
      <c r="Z319" s="679">
        <v>44980</v>
      </c>
      <c r="AA319" s="679">
        <v>44980</v>
      </c>
      <c r="AB319" s="667" t="s">
        <v>80</v>
      </c>
      <c r="AC319" s="666">
        <v>45077</v>
      </c>
      <c r="AD319" s="658">
        <f t="shared" si="23"/>
        <v>97</v>
      </c>
      <c r="AE319" s="656">
        <v>0</v>
      </c>
      <c r="AF319" s="656">
        <v>0</v>
      </c>
      <c r="AG319" s="656">
        <v>0</v>
      </c>
      <c r="AH319" s="668" t="s">
        <v>80</v>
      </c>
      <c r="AI319" s="658">
        <f t="shared" si="22"/>
        <v>0</v>
      </c>
      <c r="AJ319" s="656">
        <v>0</v>
      </c>
      <c r="AK319" s="748">
        <v>0</v>
      </c>
      <c r="AL319" s="667" t="s">
        <v>80</v>
      </c>
      <c r="AM319" s="657">
        <v>0</v>
      </c>
      <c r="AN319" s="667" t="s">
        <v>80</v>
      </c>
      <c r="AO319" s="667" t="s">
        <v>80</v>
      </c>
      <c r="AP319" s="661">
        <v>0</v>
      </c>
      <c r="AQ319" s="661">
        <f>+L319+AF319-AK319</f>
        <v>11200000</v>
      </c>
      <c r="AR319" s="657" t="s">
        <v>115</v>
      </c>
      <c r="AS319" s="656">
        <v>0</v>
      </c>
      <c r="AT319" s="657" t="s">
        <v>80</v>
      </c>
      <c r="AU319" s="670">
        <v>11200000</v>
      </c>
      <c r="AV319" s="671">
        <v>0</v>
      </c>
      <c r="AW319" s="672">
        <f t="shared" si="19"/>
        <v>1</v>
      </c>
      <c r="AX319" s="673"/>
      <c r="AY319" s="657" t="s">
        <v>253</v>
      </c>
      <c r="AZ319" s="677" t="s">
        <v>1938</v>
      </c>
      <c r="BA319" s="653" t="s">
        <v>71</v>
      </c>
      <c r="BB319" s="656" t="s">
        <v>71</v>
      </c>
    </row>
    <row r="320" spans="2:54" x14ac:dyDescent="0.25">
      <c r="B320" s="653">
        <v>2023</v>
      </c>
      <c r="C320" s="653">
        <v>891780111</v>
      </c>
      <c r="D320" s="654" t="s">
        <v>68</v>
      </c>
      <c r="E320" s="655" t="s">
        <v>1603</v>
      </c>
      <c r="F320" s="656" t="s">
        <v>1604</v>
      </c>
      <c r="G320" s="657">
        <v>0</v>
      </c>
      <c r="H320" s="656"/>
      <c r="I320" s="657" t="s">
        <v>78</v>
      </c>
      <c r="J320" s="653" t="s">
        <v>1527</v>
      </c>
      <c r="K320" s="658" t="s">
        <v>1771</v>
      </c>
      <c r="L320" s="659">
        <v>14000000</v>
      </c>
      <c r="M320" s="653" t="s">
        <v>73</v>
      </c>
      <c r="N320" s="660" t="s">
        <v>116</v>
      </c>
      <c r="O320" s="658" t="s">
        <v>1861</v>
      </c>
      <c r="P320" s="661">
        <v>1082920511</v>
      </c>
      <c r="Q320" s="656">
        <v>275</v>
      </c>
      <c r="R320" s="699">
        <v>44964</v>
      </c>
      <c r="S320" s="749">
        <v>333700000</v>
      </c>
      <c r="T320" s="699">
        <v>44986</v>
      </c>
      <c r="U320" s="760">
        <v>14000000</v>
      </c>
      <c r="V320" s="657" t="s">
        <v>70</v>
      </c>
      <c r="W320" s="656">
        <v>57428039</v>
      </c>
      <c r="X320" s="665" t="s">
        <v>1916</v>
      </c>
      <c r="Y320" s="660"/>
      <c r="Z320" s="679">
        <v>44986</v>
      </c>
      <c r="AA320" s="679">
        <v>44986</v>
      </c>
      <c r="AB320" s="667" t="s">
        <v>80</v>
      </c>
      <c r="AC320" s="666">
        <v>45107</v>
      </c>
      <c r="AD320" s="658">
        <f t="shared" si="23"/>
        <v>121</v>
      </c>
      <c r="AE320" s="656">
        <v>0</v>
      </c>
      <c r="AF320" s="656">
        <v>0</v>
      </c>
      <c r="AG320" s="656">
        <v>0</v>
      </c>
      <c r="AH320" s="668" t="s">
        <v>80</v>
      </c>
      <c r="AI320" s="658">
        <f t="shared" si="22"/>
        <v>0</v>
      </c>
      <c r="AJ320" s="656">
        <v>0</v>
      </c>
      <c r="AK320" s="748">
        <v>0</v>
      </c>
      <c r="AL320" s="667" t="s">
        <v>80</v>
      </c>
      <c r="AM320" s="657">
        <v>0</v>
      </c>
      <c r="AN320" s="667" t="s">
        <v>80</v>
      </c>
      <c r="AO320" s="667" t="s">
        <v>80</v>
      </c>
      <c r="AP320" s="661">
        <v>0</v>
      </c>
      <c r="AQ320" s="661">
        <f>+L320+AF320-AK320</f>
        <v>14000000</v>
      </c>
      <c r="AR320" s="657" t="s">
        <v>115</v>
      </c>
      <c r="AS320" s="656">
        <v>0</v>
      </c>
      <c r="AT320" s="657" t="s">
        <v>80</v>
      </c>
      <c r="AU320" s="670">
        <v>14000000</v>
      </c>
      <c r="AV320" s="671">
        <v>0</v>
      </c>
      <c r="AW320" s="672">
        <f t="shared" si="19"/>
        <v>1</v>
      </c>
      <c r="AX320" s="673"/>
      <c r="AY320" s="657" t="s">
        <v>253</v>
      </c>
      <c r="AZ320" s="677" t="s">
        <v>1939</v>
      </c>
      <c r="BA320" s="653" t="s">
        <v>71</v>
      </c>
      <c r="BB320" s="656" t="s">
        <v>71</v>
      </c>
    </row>
    <row r="321" spans="2:54" x14ac:dyDescent="0.25">
      <c r="B321" s="653">
        <v>2023</v>
      </c>
      <c r="C321" s="653">
        <v>891780111</v>
      </c>
      <c r="D321" s="654" t="s">
        <v>68</v>
      </c>
      <c r="E321" s="655" t="s">
        <v>1605</v>
      </c>
      <c r="F321" s="656" t="s">
        <v>1606</v>
      </c>
      <c r="G321" s="657">
        <v>0</v>
      </c>
      <c r="H321" s="656"/>
      <c r="I321" s="657" t="s">
        <v>78</v>
      </c>
      <c r="J321" s="653" t="s">
        <v>1527</v>
      </c>
      <c r="K321" s="658" t="s">
        <v>1772</v>
      </c>
      <c r="L321" s="659">
        <v>14000000</v>
      </c>
      <c r="M321" s="653" t="s">
        <v>73</v>
      </c>
      <c r="N321" s="660" t="s">
        <v>116</v>
      </c>
      <c r="O321" s="658" t="s">
        <v>1862</v>
      </c>
      <c r="P321" s="661">
        <v>1081825579</v>
      </c>
      <c r="Q321" s="656">
        <v>275</v>
      </c>
      <c r="R321" s="699">
        <v>44964</v>
      </c>
      <c r="S321" s="749">
        <v>333700000</v>
      </c>
      <c r="T321" s="699">
        <v>44986</v>
      </c>
      <c r="U321" s="760">
        <v>14000000</v>
      </c>
      <c r="V321" s="657" t="s">
        <v>70</v>
      </c>
      <c r="W321" s="656">
        <v>85467461</v>
      </c>
      <c r="X321" s="665" t="s">
        <v>1914</v>
      </c>
      <c r="Y321" s="660"/>
      <c r="Z321" s="679">
        <v>44986</v>
      </c>
      <c r="AA321" s="679">
        <v>44986</v>
      </c>
      <c r="AB321" s="667" t="s">
        <v>80</v>
      </c>
      <c r="AC321" s="666">
        <v>45107</v>
      </c>
      <c r="AD321" s="658">
        <f t="shared" si="23"/>
        <v>121</v>
      </c>
      <c r="AE321" s="656">
        <v>0</v>
      </c>
      <c r="AF321" s="656">
        <v>0</v>
      </c>
      <c r="AG321" s="656">
        <v>0</v>
      </c>
      <c r="AH321" s="668" t="s">
        <v>80</v>
      </c>
      <c r="AI321" s="658">
        <f t="shared" si="22"/>
        <v>0</v>
      </c>
      <c r="AJ321" s="656">
        <v>0</v>
      </c>
      <c r="AK321" s="748">
        <v>0</v>
      </c>
      <c r="AL321" s="667" t="s">
        <v>80</v>
      </c>
      <c r="AM321" s="657">
        <v>0</v>
      </c>
      <c r="AN321" s="667" t="s">
        <v>80</v>
      </c>
      <c r="AO321" s="667" t="s">
        <v>80</v>
      </c>
      <c r="AP321" s="661">
        <v>0</v>
      </c>
      <c r="AQ321" s="661">
        <f>+L321+AF321-AK321</f>
        <v>14000000</v>
      </c>
      <c r="AR321" s="657" t="s">
        <v>115</v>
      </c>
      <c r="AS321" s="656">
        <v>0</v>
      </c>
      <c r="AT321" s="657" t="s">
        <v>80</v>
      </c>
      <c r="AU321" s="670">
        <v>14000000</v>
      </c>
      <c r="AV321" s="671">
        <v>0</v>
      </c>
      <c r="AW321" s="672">
        <f t="shared" si="19"/>
        <v>1</v>
      </c>
      <c r="AX321" s="673"/>
      <c r="AY321" s="657" t="s">
        <v>253</v>
      </c>
      <c r="AZ321" s="677" t="s">
        <v>1940</v>
      </c>
      <c r="BA321" s="653" t="s">
        <v>71</v>
      </c>
      <c r="BB321" s="656" t="s">
        <v>71</v>
      </c>
    </row>
    <row r="322" spans="2:54" x14ac:dyDescent="0.25">
      <c r="B322" s="653">
        <v>2023</v>
      </c>
      <c r="C322" s="653">
        <v>891780111</v>
      </c>
      <c r="D322" s="654" t="s">
        <v>68</v>
      </c>
      <c r="E322" s="655" t="s">
        <v>1607</v>
      </c>
      <c r="F322" s="656" t="s">
        <v>1608</v>
      </c>
      <c r="G322" s="657">
        <v>0</v>
      </c>
      <c r="H322" s="656"/>
      <c r="I322" s="657" t="s">
        <v>78</v>
      </c>
      <c r="J322" s="653" t="s">
        <v>1527</v>
      </c>
      <c r="K322" s="658" t="s">
        <v>1773</v>
      </c>
      <c r="L322" s="659">
        <v>14400000</v>
      </c>
      <c r="M322" s="653" t="s">
        <v>73</v>
      </c>
      <c r="N322" s="660" t="s">
        <v>116</v>
      </c>
      <c r="O322" s="658" t="s">
        <v>1863</v>
      </c>
      <c r="P322" s="661">
        <v>7601537</v>
      </c>
      <c r="Q322" s="656">
        <v>275</v>
      </c>
      <c r="R322" s="699">
        <v>44964</v>
      </c>
      <c r="S322" s="749">
        <v>333700000</v>
      </c>
      <c r="T322" s="699">
        <v>44986</v>
      </c>
      <c r="U322" s="760">
        <v>14400000</v>
      </c>
      <c r="V322" s="657" t="s">
        <v>70</v>
      </c>
      <c r="W322" s="656">
        <v>85467461</v>
      </c>
      <c r="X322" s="665" t="s">
        <v>1914</v>
      </c>
      <c r="Y322" s="660"/>
      <c r="Z322" s="679">
        <v>44986</v>
      </c>
      <c r="AA322" s="679">
        <v>44986</v>
      </c>
      <c r="AB322" s="667" t="s">
        <v>80</v>
      </c>
      <c r="AC322" s="666">
        <v>45077</v>
      </c>
      <c r="AD322" s="658">
        <f t="shared" si="23"/>
        <v>91</v>
      </c>
      <c r="AE322" s="656">
        <v>0</v>
      </c>
      <c r="AF322" s="656">
        <v>0</v>
      </c>
      <c r="AG322" s="656">
        <v>0</v>
      </c>
      <c r="AH322" s="668" t="s">
        <v>80</v>
      </c>
      <c r="AI322" s="658">
        <f t="shared" si="22"/>
        <v>0</v>
      </c>
      <c r="AJ322" s="656">
        <v>0</v>
      </c>
      <c r="AK322" s="748">
        <v>0</v>
      </c>
      <c r="AL322" s="667" t="s">
        <v>80</v>
      </c>
      <c r="AM322" s="657">
        <v>0</v>
      </c>
      <c r="AN322" s="667" t="s">
        <v>80</v>
      </c>
      <c r="AO322" s="667" t="s">
        <v>80</v>
      </c>
      <c r="AP322" s="661">
        <v>0</v>
      </c>
      <c r="AQ322" s="661">
        <f>+L322+AF322-AK322</f>
        <v>14400000</v>
      </c>
      <c r="AR322" s="657" t="s">
        <v>115</v>
      </c>
      <c r="AS322" s="656">
        <v>0</v>
      </c>
      <c r="AT322" s="657" t="s">
        <v>80</v>
      </c>
      <c r="AU322" s="670">
        <v>14400000</v>
      </c>
      <c r="AV322" s="671">
        <v>0</v>
      </c>
      <c r="AW322" s="672">
        <f t="shared" si="19"/>
        <v>1</v>
      </c>
      <c r="AX322" s="673"/>
      <c r="AY322" s="657" t="s">
        <v>253</v>
      </c>
      <c r="AZ322" s="677" t="s">
        <v>1941</v>
      </c>
      <c r="BA322" s="653" t="s">
        <v>71</v>
      </c>
      <c r="BB322" s="656" t="s">
        <v>71</v>
      </c>
    </row>
    <row r="323" spans="2:54" x14ac:dyDescent="0.25">
      <c r="B323" s="653">
        <v>2023</v>
      </c>
      <c r="C323" s="653">
        <v>891780111</v>
      </c>
      <c r="D323" s="654" t="s">
        <v>68</v>
      </c>
      <c r="E323" s="655" t="s">
        <v>1609</v>
      </c>
      <c r="F323" s="656" t="s">
        <v>1610</v>
      </c>
      <c r="G323" s="657">
        <v>0</v>
      </c>
      <c r="H323" s="656"/>
      <c r="I323" s="657" t="s">
        <v>78</v>
      </c>
      <c r="J323" s="653" t="s">
        <v>1527</v>
      </c>
      <c r="K323" s="658" t="s">
        <v>1774</v>
      </c>
      <c r="L323" s="659">
        <v>13600000</v>
      </c>
      <c r="M323" s="653" t="s">
        <v>73</v>
      </c>
      <c r="N323" s="660" t="s">
        <v>116</v>
      </c>
      <c r="O323" s="658" t="s">
        <v>1864</v>
      </c>
      <c r="P323" s="661">
        <v>1082921716</v>
      </c>
      <c r="Q323" s="656">
        <v>275</v>
      </c>
      <c r="R323" s="699">
        <v>44964</v>
      </c>
      <c r="S323" s="749">
        <v>333700000</v>
      </c>
      <c r="T323" s="699">
        <v>44993</v>
      </c>
      <c r="U323" s="760">
        <v>13600000</v>
      </c>
      <c r="V323" s="657" t="s">
        <v>70</v>
      </c>
      <c r="W323" s="656">
        <v>57428039</v>
      </c>
      <c r="X323" s="665" t="s">
        <v>1916</v>
      </c>
      <c r="Y323" s="660"/>
      <c r="Z323" s="679">
        <v>44993</v>
      </c>
      <c r="AA323" s="679">
        <v>44993</v>
      </c>
      <c r="AB323" s="667" t="s">
        <v>80</v>
      </c>
      <c r="AC323" s="666">
        <v>45107</v>
      </c>
      <c r="AD323" s="658">
        <f t="shared" si="23"/>
        <v>114</v>
      </c>
      <c r="AE323" s="656">
        <v>0</v>
      </c>
      <c r="AF323" s="656">
        <v>0</v>
      </c>
      <c r="AG323" s="656">
        <v>0</v>
      </c>
      <c r="AH323" s="668" t="s">
        <v>80</v>
      </c>
      <c r="AI323" s="658">
        <f t="shared" si="22"/>
        <v>0</v>
      </c>
      <c r="AJ323" s="656">
        <v>0</v>
      </c>
      <c r="AK323" s="748">
        <v>0</v>
      </c>
      <c r="AL323" s="667" t="s">
        <v>80</v>
      </c>
      <c r="AM323" s="657">
        <v>0</v>
      </c>
      <c r="AN323" s="667" t="s">
        <v>80</v>
      </c>
      <c r="AO323" s="667" t="s">
        <v>80</v>
      </c>
      <c r="AP323" s="661">
        <v>0</v>
      </c>
      <c r="AQ323" s="661">
        <f>+L323+AF323-AK323</f>
        <v>13600000</v>
      </c>
      <c r="AR323" s="657" t="s">
        <v>115</v>
      </c>
      <c r="AS323" s="656">
        <v>0</v>
      </c>
      <c r="AT323" s="657" t="s">
        <v>80</v>
      </c>
      <c r="AU323" s="670">
        <v>13600000</v>
      </c>
      <c r="AV323" s="671">
        <v>0</v>
      </c>
      <c r="AW323" s="672">
        <f t="shared" si="19"/>
        <v>1</v>
      </c>
      <c r="AX323" s="673"/>
      <c r="AY323" s="657" t="s">
        <v>253</v>
      </c>
      <c r="AZ323" s="677" t="s">
        <v>1942</v>
      </c>
      <c r="BA323" s="653" t="s">
        <v>71</v>
      </c>
      <c r="BB323" s="656" t="s">
        <v>71</v>
      </c>
    </row>
    <row r="324" spans="2:54" x14ac:dyDescent="0.25">
      <c r="B324" s="653">
        <v>2023</v>
      </c>
      <c r="C324" s="653">
        <v>891780111</v>
      </c>
      <c r="D324" s="654" t="s">
        <v>68</v>
      </c>
      <c r="E324" s="655" t="s">
        <v>1611</v>
      </c>
      <c r="F324" s="656" t="s">
        <v>1612</v>
      </c>
      <c r="G324" s="657">
        <v>0</v>
      </c>
      <c r="H324" s="656"/>
      <c r="I324" s="657" t="s">
        <v>78</v>
      </c>
      <c r="J324" s="653" t="s">
        <v>120</v>
      </c>
      <c r="K324" s="658" t="s">
        <v>1775</v>
      </c>
      <c r="L324" s="659">
        <v>14400000</v>
      </c>
      <c r="M324" s="653" t="s">
        <v>73</v>
      </c>
      <c r="N324" s="660" t="s">
        <v>116</v>
      </c>
      <c r="O324" s="658" t="s">
        <v>1865</v>
      </c>
      <c r="P324" s="661">
        <v>36718181</v>
      </c>
      <c r="Q324" s="656">
        <v>342</v>
      </c>
      <c r="R324" s="699">
        <v>44970</v>
      </c>
      <c r="S324" s="749">
        <v>86775625</v>
      </c>
      <c r="T324" s="699">
        <v>44994</v>
      </c>
      <c r="U324" s="760">
        <v>14400000</v>
      </c>
      <c r="V324" s="657" t="s">
        <v>70</v>
      </c>
      <c r="W324" s="656">
        <v>85471791</v>
      </c>
      <c r="X324" s="665" t="s">
        <v>793</v>
      </c>
      <c r="Y324" s="660"/>
      <c r="Z324" s="679">
        <v>44994</v>
      </c>
      <c r="AA324" s="679">
        <v>44994</v>
      </c>
      <c r="AB324" s="667" t="s">
        <v>80</v>
      </c>
      <c r="AC324" s="666">
        <v>45107</v>
      </c>
      <c r="AD324" s="658">
        <f t="shared" si="23"/>
        <v>113</v>
      </c>
      <c r="AE324" s="656">
        <v>0</v>
      </c>
      <c r="AF324" s="656">
        <v>0</v>
      </c>
      <c r="AG324" s="656">
        <v>0</v>
      </c>
      <c r="AH324" s="668" t="s">
        <v>80</v>
      </c>
      <c r="AI324" s="658">
        <f t="shared" si="22"/>
        <v>0</v>
      </c>
      <c r="AJ324" s="656">
        <v>0</v>
      </c>
      <c r="AK324" s="748">
        <v>0</v>
      </c>
      <c r="AL324" s="667" t="s">
        <v>80</v>
      </c>
      <c r="AM324" s="657">
        <v>0</v>
      </c>
      <c r="AN324" s="667" t="s">
        <v>80</v>
      </c>
      <c r="AO324" s="667" t="s">
        <v>80</v>
      </c>
      <c r="AP324" s="661">
        <v>0</v>
      </c>
      <c r="AQ324" s="661">
        <f>+L324+AF324-AK324</f>
        <v>14400000</v>
      </c>
      <c r="AR324" s="657" t="s">
        <v>115</v>
      </c>
      <c r="AS324" s="656">
        <v>0</v>
      </c>
      <c r="AT324" s="657" t="s">
        <v>80</v>
      </c>
      <c r="AU324" s="670">
        <v>14400000</v>
      </c>
      <c r="AV324" s="671">
        <v>0</v>
      </c>
      <c r="AW324" s="672">
        <f t="shared" si="19"/>
        <v>1</v>
      </c>
      <c r="AX324" s="673"/>
      <c r="AY324" s="657" t="s">
        <v>253</v>
      </c>
      <c r="AZ324" s="677" t="s">
        <v>1943</v>
      </c>
      <c r="BA324" s="653" t="s">
        <v>71</v>
      </c>
      <c r="BB324" s="656" t="s">
        <v>71</v>
      </c>
    </row>
    <row r="325" spans="2:54" x14ac:dyDescent="0.25">
      <c r="B325" s="653">
        <v>2023</v>
      </c>
      <c r="C325" s="653">
        <v>891780111</v>
      </c>
      <c r="D325" s="654" t="s">
        <v>68</v>
      </c>
      <c r="E325" s="655" t="s">
        <v>1613</v>
      </c>
      <c r="F325" s="656" t="s">
        <v>1614</v>
      </c>
      <c r="G325" s="657">
        <v>0</v>
      </c>
      <c r="H325" s="656"/>
      <c r="I325" s="657" t="s">
        <v>78</v>
      </c>
      <c r="J325" s="653" t="s">
        <v>1527</v>
      </c>
      <c r="K325" s="658" t="s">
        <v>1776</v>
      </c>
      <c r="L325" s="659">
        <v>14000000</v>
      </c>
      <c r="M325" s="653" t="s">
        <v>73</v>
      </c>
      <c r="N325" s="660" t="s">
        <v>116</v>
      </c>
      <c r="O325" s="658" t="s">
        <v>1866</v>
      </c>
      <c r="P325" s="661">
        <v>80826918</v>
      </c>
      <c r="Q325" s="656">
        <v>692</v>
      </c>
      <c r="R325" s="699">
        <v>44999</v>
      </c>
      <c r="S325" s="749">
        <v>28000000</v>
      </c>
      <c r="T325" s="699">
        <v>45008</v>
      </c>
      <c r="U325" s="760">
        <v>14000000</v>
      </c>
      <c r="V325" s="657" t="s">
        <v>70</v>
      </c>
      <c r="W325" s="656">
        <v>85471791</v>
      </c>
      <c r="X325" s="665" t="s">
        <v>793</v>
      </c>
      <c r="Y325" s="660"/>
      <c r="Z325" s="679">
        <v>45008</v>
      </c>
      <c r="AA325" s="679">
        <v>45008</v>
      </c>
      <c r="AB325" s="667" t="s">
        <v>80</v>
      </c>
      <c r="AC325" s="666">
        <v>45122</v>
      </c>
      <c r="AD325" s="658">
        <f t="shared" si="23"/>
        <v>114</v>
      </c>
      <c r="AE325" s="656">
        <v>0</v>
      </c>
      <c r="AF325" s="656">
        <v>0</v>
      </c>
      <c r="AG325" s="656">
        <v>0</v>
      </c>
      <c r="AH325" s="668" t="s">
        <v>80</v>
      </c>
      <c r="AI325" s="658">
        <f t="shared" si="22"/>
        <v>0</v>
      </c>
      <c r="AJ325" s="656">
        <v>0</v>
      </c>
      <c r="AK325" s="748">
        <v>0</v>
      </c>
      <c r="AL325" s="667" t="s">
        <v>80</v>
      </c>
      <c r="AM325" s="657">
        <v>0</v>
      </c>
      <c r="AN325" s="667" t="s">
        <v>80</v>
      </c>
      <c r="AO325" s="667" t="s">
        <v>80</v>
      </c>
      <c r="AP325" s="661">
        <v>0</v>
      </c>
      <c r="AQ325" s="661">
        <f>+L325+AF325-AK325</f>
        <v>14000000</v>
      </c>
      <c r="AR325" s="657" t="s">
        <v>115</v>
      </c>
      <c r="AS325" s="656">
        <v>0</v>
      </c>
      <c r="AT325" s="657" t="s">
        <v>80</v>
      </c>
      <c r="AU325" s="670">
        <v>14000000</v>
      </c>
      <c r="AV325" s="671">
        <v>0</v>
      </c>
      <c r="AW325" s="672">
        <f t="shared" si="19"/>
        <v>1</v>
      </c>
      <c r="AX325" s="673"/>
      <c r="AY325" s="657" t="s">
        <v>253</v>
      </c>
      <c r="AZ325" s="677" t="s">
        <v>1944</v>
      </c>
      <c r="BA325" s="653" t="s">
        <v>71</v>
      </c>
      <c r="BB325" s="656" t="s">
        <v>71</v>
      </c>
    </row>
    <row r="326" spans="2:54" x14ac:dyDescent="0.25">
      <c r="B326" s="653">
        <v>2023</v>
      </c>
      <c r="C326" s="653">
        <v>891780111</v>
      </c>
      <c r="D326" s="654" t="s">
        <v>68</v>
      </c>
      <c r="E326" s="655" t="s">
        <v>1615</v>
      </c>
      <c r="F326" s="656" t="s">
        <v>1616</v>
      </c>
      <c r="G326" s="657">
        <v>0</v>
      </c>
      <c r="H326" s="656"/>
      <c r="I326" s="657" t="s">
        <v>78</v>
      </c>
      <c r="J326" s="653" t="s">
        <v>120</v>
      </c>
      <c r="K326" s="658" t="s">
        <v>1777</v>
      </c>
      <c r="L326" s="659">
        <v>11200000</v>
      </c>
      <c r="M326" s="653" t="s">
        <v>73</v>
      </c>
      <c r="N326" s="660" t="s">
        <v>116</v>
      </c>
      <c r="O326" s="658" t="s">
        <v>1867</v>
      </c>
      <c r="P326" s="661">
        <v>1082897369</v>
      </c>
      <c r="Q326" s="656">
        <v>342</v>
      </c>
      <c r="R326" s="699">
        <v>44970</v>
      </c>
      <c r="S326" s="749">
        <v>86775625</v>
      </c>
      <c r="T326" s="699">
        <v>45015</v>
      </c>
      <c r="U326" s="760">
        <v>11200000</v>
      </c>
      <c r="V326" s="657" t="s">
        <v>70</v>
      </c>
      <c r="W326" s="656">
        <v>36669284</v>
      </c>
      <c r="X326" s="665" t="s">
        <v>1913</v>
      </c>
      <c r="Y326" s="660"/>
      <c r="Z326" s="679">
        <v>45015</v>
      </c>
      <c r="AA326" s="679">
        <v>45015</v>
      </c>
      <c r="AB326" s="667" t="s">
        <v>80</v>
      </c>
      <c r="AC326" s="666">
        <v>45092</v>
      </c>
      <c r="AD326" s="658">
        <f t="shared" si="23"/>
        <v>77</v>
      </c>
      <c r="AE326" s="656">
        <v>0</v>
      </c>
      <c r="AF326" s="656">
        <v>0</v>
      </c>
      <c r="AG326" s="656">
        <v>0</v>
      </c>
      <c r="AH326" s="668" t="s">
        <v>80</v>
      </c>
      <c r="AI326" s="658">
        <f t="shared" si="22"/>
        <v>0</v>
      </c>
      <c r="AJ326" s="656">
        <v>0</v>
      </c>
      <c r="AK326" s="748">
        <v>0</v>
      </c>
      <c r="AL326" s="667" t="s">
        <v>80</v>
      </c>
      <c r="AM326" s="657">
        <v>0</v>
      </c>
      <c r="AN326" s="667" t="s">
        <v>80</v>
      </c>
      <c r="AO326" s="667" t="s">
        <v>80</v>
      </c>
      <c r="AP326" s="661">
        <v>0</v>
      </c>
      <c r="AQ326" s="661">
        <f>+L326+AF326-AK326</f>
        <v>11200000</v>
      </c>
      <c r="AR326" s="657" t="s">
        <v>115</v>
      </c>
      <c r="AS326" s="656">
        <v>0</v>
      </c>
      <c r="AT326" s="657" t="s">
        <v>80</v>
      </c>
      <c r="AU326" s="670">
        <v>11200000</v>
      </c>
      <c r="AV326" s="671">
        <v>0</v>
      </c>
      <c r="AW326" s="672">
        <f t="shared" si="19"/>
        <v>1</v>
      </c>
      <c r="AX326" s="673"/>
      <c r="AY326" s="657" t="s">
        <v>253</v>
      </c>
      <c r="AZ326" s="677" t="s">
        <v>1945</v>
      </c>
      <c r="BA326" s="653" t="s">
        <v>71</v>
      </c>
      <c r="BB326" s="656" t="s">
        <v>71</v>
      </c>
    </row>
    <row r="327" spans="2:54" x14ac:dyDescent="0.25">
      <c r="B327" s="653">
        <v>2023</v>
      </c>
      <c r="C327" s="653">
        <v>891780111</v>
      </c>
      <c r="D327" s="654" t="s">
        <v>68</v>
      </c>
      <c r="E327" s="655" t="s">
        <v>1617</v>
      </c>
      <c r="F327" s="656" t="s">
        <v>1618</v>
      </c>
      <c r="G327" s="657">
        <v>0</v>
      </c>
      <c r="H327" s="656"/>
      <c r="I327" s="657" t="s">
        <v>78</v>
      </c>
      <c r="J327" s="653" t="s">
        <v>120</v>
      </c>
      <c r="K327" s="658" t="s">
        <v>1778</v>
      </c>
      <c r="L327" s="659">
        <v>12400000</v>
      </c>
      <c r="M327" s="653" t="s">
        <v>73</v>
      </c>
      <c r="N327" s="660" t="s">
        <v>116</v>
      </c>
      <c r="O327" s="658" t="s">
        <v>1868</v>
      </c>
      <c r="P327" s="661">
        <v>1083023448</v>
      </c>
      <c r="Q327" s="656">
        <v>342</v>
      </c>
      <c r="R327" s="699">
        <v>44970</v>
      </c>
      <c r="S327" s="749">
        <v>86775625</v>
      </c>
      <c r="T327" s="699">
        <v>45016</v>
      </c>
      <c r="U327" s="760">
        <v>12400000</v>
      </c>
      <c r="V327" s="657" t="s">
        <v>70</v>
      </c>
      <c r="W327" s="656">
        <v>85471791</v>
      </c>
      <c r="X327" s="665" t="s">
        <v>793</v>
      </c>
      <c r="Y327" s="660"/>
      <c r="Z327" s="679">
        <v>45016</v>
      </c>
      <c r="AA327" s="679">
        <v>45016</v>
      </c>
      <c r="AB327" s="667" t="s">
        <v>80</v>
      </c>
      <c r="AC327" s="666">
        <v>45077</v>
      </c>
      <c r="AD327" s="658">
        <f t="shared" si="23"/>
        <v>61</v>
      </c>
      <c r="AE327" s="656">
        <v>0</v>
      </c>
      <c r="AF327" s="656">
        <v>0</v>
      </c>
      <c r="AG327" s="656">
        <v>0</v>
      </c>
      <c r="AH327" s="668" t="s">
        <v>80</v>
      </c>
      <c r="AI327" s="658">
        <f t="shared" si="22"/>
        <v>0</v>
      </c>
      <c r="AJ327" s="656">
        <v>0</v>
      </c>
      <c r="AK327" s="748">
        <v>0</v>
      </c>
      <c r="AL327" s="667" t="s">
        <v>80</v>
      </c>
      <c r="AM327" s="657">
        <v>0</v>
      </c>
      <c r="AN327" s="667" t="s">
        <v>80</v>
      </c>
      <c r="AO327" s="667" t="s">
        <v>80</v>
      </c>
      <c r="AP327" s="661">
        <v>0</v>
      </c>
      <c r="AQ327" s="661">
        <f>+L327+AF327-AK327</f>
        <v>12400000</v>
      </c>
      <c r="AR327" s="657" t="s">
        <v>115</v>
      </c>
      <c r="AS327" s="656">
        <v>0</v>
      </c>
      <c r="AT327" s="657" t="s">
        <v>80</v>
      </c>
      <c r="AU327" s="670">
        <v>12400000</v>
      </c>
      <c r="AV327" s="671">
        <v>0</v>
      </c>
      <c r="AW327" s="672">
        <f t="shared" si="19"/>
        <v>1</v>
      </c>
      <c r="AX327" s="673"/>
      <c r="AY327" s="657" t="s">
        <v>253</v>
      </c>
      <c r="AZ327" s="677" t="s">
        <v>1946</v>
      </c>
      <c r="BA327" s="653" t="s">
        <v>71</v>
      </c>
      <c r="BB327" s="656" t="s">
        <v>71</v>
      </c>
    </row>
    <row r="328" spans="2:54" x14ac:dyDescent="0.25">
      <c r="B328" s="653">
        <v>2023</v>
      </c>
      <c r="C328" s="653">
        <v>891780111</v>
      </c>
      <c r="D328" s="654" t="s">
        <v>68</v>
      </c>
      <c r="E328" s="655" t="s">
        <v>1619</v>
      </c>
      <c r="F328" s="656" t="s">
        <v>1620</v>
      </c>
      <c r="G328" s="657">
        <v>0</v>
      </c>
      <c r="H328" s="656"/>
      <c r="I328" s="657" t="s">
        <v>78</v>
      </c>
      <c r="J328" s="653" t="s">
        <v>120</v>
      </c>
      <c r="K328" s="658" t="s">
        <v>1779</v>
      </c>
      <c r="L328" s="659">
        <v>20400000</v>
      </c>
      <c r="M328" s="653" t="s">
        <v>73</v>
      </c>
      <c r="N328" s="660" t="s">
        <v>116</v>
      </c>
      <c r="O328" s="658" t="s">
        <v>1869</v>
      </c>
      <c r="P328" s="661">
        <v>36722894</v>
      </c>
      <c r="Q328" s="656">
        <v>820</v>
      </c>
      <c r="R328" s="699">
        <v>45013</v>
      </c>
      <c r="S328" s="749">
        <v>203518600</v>
      </c>
      <c r="T328" s="699">
        <v>45016</v>
      </c>
      <c r="U328" s="760">
        <v>20400000</v>
      </c>
      <c r="V328" s="657" t="s">
        <v>70</v>
      </c>
      <c r="W328" s="656">
        <v>72221403</v>
      </c>
      <c r="X328" s="665" t="s">
        <v>1550</v>
      </c>
      <c r="Y328" s="660"/>
      <c r="Z328" s="679">
        <v>45016</v>
      </c>
      <c r="AA328" s="679">
        <v>45016</v>
      </c>
      <c r="AB328" s="667" t="s">
        <v>80</v>
      </c>
      <c r="AC328" s="666">
        <v>45156</v>
      </c>
      <c r="AD328" s="658">
        <f t="shared" si="23"/>
        <v>140</v>
      </c>
      <c r="AE328" s="656">
        <v>0</v>
      </c>
      <c r="AF328" s="656">
        <v>0</v>
      </c>
      <c r="AG328" s="656">
        <v>2</v>
      </c>
      <c r="AH328" s="668">
        <v>45210</v>
      </c>
      <c r="AI328" s="658">
        <f t="shared" si="22"/>
        <v>54</v>
      </c>
      <c r="AJ328" s="656">
        <v>0</v>
      </c>
      <c r="AK328" s="748">
        <v>0</v>
      </c>
      <c r="AL328" s="667" t="s">
        <v>80</v>
      </c>
      <c r="AM328" s="657">
        <v>0</v>
      </c>
      <c r="AN328" s="667" t="s">
        <v>80</v>
      </c>
      <c r="AO328" s="667" t="s">
        <v>80</v>
      </c>
      <c r="AP328" s="661">
        <v>0</v>
      </c>
      <c r="AQ328" s="661">
        <f>+L328+AF328-AK328</f>
        <v>20400000</v>
      </c>
      <c r="AR328" s="657" t="s">
        <v>115</v>
      </c>
      <c r="AS328" s="656">
        <v>0</v>
      </c>
      <c r="AT328" s="657" t="s">
        <v>80</v>
      </c>
      <c r="AU328" s="670">
        <v>8160000</v>
      </c>
      <c r="AV328" s="671">
        <v>12240000</v>
      </c>
      <c r="AW328" s="672">
        <f t="shared" si="19"/>
        <v>0.4</v>
      </c>
      <c r="AX328" s="673"/>
      <c r="AY328" s="657" t="s">
        <v>72</v>
      </c>
      <c r="AZ328" s="677" t="s">
        <v>1947</v>
      </c>
      <c r="BA328" s="653" t="s">
        <v>71</v>
      </c>
      <c r="BB328" s="656" t="s">
        <v>71</v>
      </c>
    </row>
    <row r="329" spans="2:54" x14ac:dyDescent="0.25">
      <c r="B329" s="653">
        <v>2023</v>
      </c>
      <c r="C329" s="653">
        <v>891780111</v>
      </c>
      <c r="D329" s="654" t="s">
        <v>68</v>
      </c>
      <c r="E329" s="655" t="s">
        <v>1621</v>
      </c>
      <c r="F329" s="656" t="s">
        <v>1622</v>
      </c>
      <c r="G329" s="657">
        <v>0</v>
      </c>
      <c r="H329" s="656"/>
      <c r="I329" s="657" t="s">
        <v>78</v>
      </c>
      <c r="J329" s="653" t="s">
        <v>120</v>
      </c>
      <c r="K329" s="658" t="s">
        <v>1780</v>
      </c>
      <c r="L329" s="659">
        <v>15600000</v>
      </c>
      <c r="M329" s="653" t="s">
        <v>73</v>
      </c>
      <c r="N329" s="660" t="s">
        <v>116</v>
      </c>
      <c r="O329" s="658" t="s">
        <v>1870</v>
      </c>
      <c r="P329" s="661">
        <v>1081761255</v>
      </c>
      <c r="Q329" s="656">
        <v>820</v>
      </c>
      <c r="R329" s="699">
        <v>45013</v>
      </c>
      <c r="S329" s="749">
        <v>203518600</v>
      </c>
      <c r="T329" s="699">
        <v>45016</v>
      </c>
      <c r="U329" s="760">
        <v>15600000</v>
      </c>
      <c r="V329" s="657" t="s">
        <v>70</v>
      </c>
      <c r="W329" s="656">
        <v>72221403</v>
      </c>
      <c r="X329" s="665" t="s">
        <v>1550</v>
      </c>
      <c r="Y329" s="660"/>
      <c r="Z329" s="679">
        <v>45016</v>
      </c>
      <c r="AA329" s="679">
        <v>45016</v>
      </c>
      <c r="AB329" s="667" t="s">
        <v>80</v>
      </c>
      <c r="AC329" s="666">
        <v>45156</v>
      </c>
      <c r="AD329" s="658">
        <f t="shared" si="23"/>
        <v>140</v>
      </c>
      <c r="AE329" s="656">
        <v>2</v>
      </c>
      <c r="AF329" s="656">
        <v>7600000</v>
      </c>
      <c r="AG329" s="656">
        <v>1</v>
      </c>
      <c r="AH329" s="668">
        <v>45169</v>
      </c>
      <c r="AI329" s="658">
        <f t="shared" ref="AI329:AI392" si="26">+IF(AH329="1800-01-01",0,AH329-AC329)</f>
        <v>13</v>
      </c>
      <c r="AJ329" s="656">
        <v>0</v>
      </c>
      <c r="AK329" s="748">
        <v>0</v>
      </c>
      <c r="AL329" s="667" t="s">
        <v>80</v>
      </c>
      <c r="AM329" s="657">
        <v>0</v>
      </c>
      <c r="AN329" s="667" t="s">
        <v>80</v>
      </c>
      <c r="AO329" s="667" t="s">
        <v>80</v>
      </c>
      <c r="AP329" s="661">
        <v>0</v>
      </c>
      <c r="AQ329" s="661">
        <f>+L329+AF329-AK329</f>
        <v>23200000</v>
      </c>
      <c r="AR329" s="657" t="s">
        <v>115</v>
      </c>
      <c r="AS329" s="656">
        <v>0</v>
      </c>
      <c r="AT329" s="657" t="s">
        <v>80</v>
      </c>
      <c r="AU329" s="670">
        <v>23200000</v>
      </c>
      <c r="AV329" s="671">
        <v>0</v>
      </c>
      <c r="AW329" s="672">
        <f t="shared" si="19"/>
        <v>1</v>
      </c>
      <c r="AX329" s="673"/>
      <c r="AY329" s="657" t="s">
        <v>72</v>
      </c>
      <c r="AZ329" s="677" t="s">
        <v>1948</v>
      </c>
      <c r="BA329" s="653" t="s">
        <v>71</v>
      </c>
      <c r="BB329" s="656" t="s">
        <v>71</v>
      </c>
    </row>
    <row r="330" spans="2:54" x14ac:dyDescent="0.25">
      <c r="B330" s="653">
        <v>2023</v>
      </c>
      <c r="C330" s="653">
        <v>891780111</v>
      </c>
      <c r="D330" s="654" t="s">
        <v>68</v>
      </c>
      <c r="E330" s="655" t="s">
        <v>1623</v>
      </c>
      <c r="F330" s="656" t="s">
        <v>1624</v>
      </c>
      <c r="G330" s="657">
        <v>0</v>
      </c>
      <c r="H330" s="656"/>
      <c r="I330" s="657" t="s">
        <v>78</v>
      </c>
      <c r="J330" s="653" t="s">
        <v>120</v>
      </c>
      <c r="K330" s="658" t="s">
        <v>1781</v>
      </c>
      <c r="L330" s="659">
        <v>21600000</v>
      </c>
      <c r="M330" s="653" t="s">
        <v>73</v>
      </c>
      <c r="N330" s="660" t="s">
        <v>116</v>
      </c>
      <c r="O330" s="658" t="s">
        <v>1871</v>
      </c>
      <c r="P330" s="661">
        <v>1065884773</v>
      </c>
      <c r="Q330" s="656">
        <v>820</v>
      </c>
      <c r="R330" s="699">
        <v>45013</v>
      </c>
      <c r="S330" s="749">
        <v>203518600</v>
      </c>
      <c r="T330" s="699">
        <v>45016</v>
      </c>
      <c r="U330" s="760">
        <v>21600000</v>
      </c>
      <c r="V330" s="657" t="s">
        <v>70</v>
      </c>
      <c r="W330" s="656">
        <v>72221403</v>
      </c>
      <c r="X330" s="665" t="s">
        <v>1550</v>
      </c>
      <c r="Y330" s="660"/>
      <c r="Z330" s="679">
        <v>45016</v>
      </c>
      <c r="AA330" s="679">
        <v>45016</v>
      </c>
      <c r="AB330" s="667" t="s">
        <v>80</v>
      </c>
      <c r="AC330" s="666">
        <v>45156</v>
      </c>
      <c r="AD330" s="658">
        <f t="shared" si="23"/>
        <v>140</v>
      </c>
      <c r="AE330" s="656">
        <v>0</v>
      </c>
      <c r="AF330" s="656">
        <v>0</v>
      </c>
      <c r="AG330" s="656">
        <v>2</v>
      </c>
      <c r="AH330" s="668">
        <v>45210</v>
      </c>
      <c r="AI330" s="658">
        <f t="shared" si="26"/>
        <v>54</v>
      </c>
      <c r="AJ330" s="656">
        <v>0</v>
      </c>
      <c r="AK330" s="748">
        <v>0</v>
      </c>
      <c r="AL330" s="667" t="s">
        <v>80</v>
      </c>
      <c r="AM330" s="657">
        <v>0</v>
      </c>
      <c r="AN330" s="667" t="s">
        <v>80</v>
      </c>
      <c r="AO330" s="667" t="s">
        <v>80</v>
      </c>
      <c r="AP330" s="661">
        <v>0</v>
      </c>
      <c r="AQ330" s="661">
        <f>+L330+AF330-AK330</f>
        <v>21600000</v>
      </c>
      <c r="AR330" s="657" t="s">
        <v>115</v>
      </c>
      <c r="AS330" s="656">
        <v>0</v>
      </c>
      <c r="AT330" s="657" t="s">
        <v>80</v>
      </c>
      <c r="AU330" s="670">
        <v>10800000</v>
      </c>
      <c r="AV330" s="671">
        <v>10800000</v>
      </c>
      <c r="AW330" s="672">
        <f t="shared" si="19"/>
        <v>0.5</v>
      </c>
      <c r="AX330" s="673"/>
      <c r="AY330" s="657" t="s">
        <v>72</v>
      </c>
      <c r="AZ330" s="677" t="s">
        <v>1949</v>
      </c>
      <c r="BA330" s="653" t="s">
        <v>71</v>
      </c>
      <c r="BB330" s="656" t="s">
        <v>71</v>
      </c>
    </row>
    <row r="331" spans="2:54" x14ac:dyDescent="0.25">
      <c r="B331" s="653">
        <v>2023</v>
      </c>
      <c r="C331" s="653">
        <v>891780111</v>
      </c>
      <c r="D331" s="654" t="s">
        <v>68</v>
      </c>
      <c r="E331" s="655" t="s">
        <v>1625</v>
      </c>
      <c r="F331" s="656" t="s">
        <v>1626</v>
      </c>
      <c r="G331" s="657">
        <v>0</v>
      </c>
      <c r="H331" s="656"/>
      <c r="I331" s="657" t="s">
        <v>78</v>
      </c>
      <c r="J331" s="653" t="s">
        <v>120</v>
      </c>
      <c r="K331" s="658" t="s">
        <v>1782</v>
      </c>
      <c r="L331" s="659">
        <v>15600000</v>
      </c>
      <c r="M331" s="653" t="s">
        <v>73</v>
      </c>
      <c r="N331" s="660" t="s">
        <v>116</v>
      </c>
      <c r="O331" s="658" t="s">
        <v>1872</v>
      </c>
      <c r="P331" s="661">
        <v>43760150</v>
      </c>
      <c r="Q331" s="656">
        <v>820</v>
      </c>
      <c r="R331" s="699">
        <v>45013</v>
      </c>
      <c r="S331" s="749">
        <v>203518600</v>
      </c>
      <c r="T331" s="699">
        <v>45016</v>
      </c>
      <c r="U331" s="760">
        <v>15600000</v>
      </c>
      <c r="V331" s="657" t="s">
        <v>70</v>
      </c>
      <c r="W331" s="656">
        <v>72221403</v>
      </c>
      <c r="X331" s="665" t="s">
        <v>1550</v>
      </c>
      <c r="Y331" s="660"/>
      <c r="Z331" s="679">
        <v>45016</v>
      </c>
      <c r="AA331" s="679">
        <v>45016</v>
      </c>
      <c r="AB331" s="667" t="s">
        <v>80</v>
      </c>
      <c r="AC331" s="666">
        <v>45156</v>
      </c>
      <c r="AD331" s="658">
        <f t="shared" si="23"/>
        <v>140</v>
      </c>
      <c r="AE331" s="656">
        <v>0</v>
      </c>
      <c r="AF331" s="656">
        <v>0</v>
      </c>
      <c r="AG331" s="656">
        <v>0</v>
      </c>
      <c r="AH331" s="668" t="s">
        <v>80</v>
      </c>
      <c r="AI331" s="658">
        <f t="shared" si="26"/>
        <v>0</v>
      </c>
      <c r="AJ331" s="656">
        <v>0</v>
      </c>
      <c r="AK331" s="748">
        <v>10400000</v>
      </c>
      <c r="AL331" s="667">
        <v>45051</v>
      </c>
      <c r="AM331" s="657">
        <v>0</v>
      </c>
      <c r="AN331" s="667" t="s">
        <v>80</v>
      </c>
      <c r="AO331" s="667" t="s">
        <v>80</v>
      </c>
      <c r="AP331" s="661">
        <v>0</v>
      </c>
      <c r="AQ331" s="661">
        <f>+L331+AF331-AK331</f>
        <v>5200000</v>
      </c>
      <c r="AR331" s="657" t="s">
        <v>115</v>
      </c>
      <c r="AS331" s="656">
        <v>0</v>
      </c>
      <c r="AT331" s="657" t="s">
        <v>80</v>
      </c>
      <c r="AU331" s="670">
        <v>5200000</v>
      </c>
      <c r="AV331" s="671">
        <v>0</v>
      </c>
      <c r="AW331" s="672">
        <f t="shared" si="19"/>
        <v>1</v>
      </c>
      <c r="AX331" s="673"/>
      <c r="AY331" s="657" t="s">
        <v>72</v>
      </c>
      <c r="AZ331" s="677" t="s">
        <v>1950</v>
      </c>
      <c r="BA331" s="653" t="s">
        <v>71</v>
      </c>
      <c r="BB331" s="656" t="s">
        <v>71</v>
      </c>
    </row>
    <row r="332" spans="2:54" x14ac:dyDescent="0.25">
      <c r="B332" s="653">
        <v>2023</v>
      </c>
      <c r="C332" s="653">
        <v>891780111</v>
      </c>
      <c r="D332" s="654" t="s">
        <v>68</v>
      </c>
      <c r="E332" s="655" t="s">
        <v>1627</v>
      </c>
      <c r="F332" s="656" t="s">
        <v>1628</v>
      </c>
      <c r="G332" s="657">
        <v>0</v>
      </c>
      <c r="H332" s="656"/>
      <c r="I332" s="657" t="s">
        <v>78</v>
      </c>
      <c r="J332" s="653" t="s">
        <v>120</v>
      </c>
      <c r="K332" s="658" t="s">
        <v>1783</v>
      </c>
      <c r="L332" s="659">
        <v>40737600</v>
      </c>
      <c r="M332" s="653" t="s">
        <v>73</v>
      </c>
      <c r="N332" s="660" t="s">
        <v>116</v>
      </c>
      <c r="O332" s="658" t="s">
        <v>1873</v>
      </c>
      <c r="P332" s="661">
        <v>7144737</v>
      </c>
      <c r="Q332" s="656">
        <v>820</v>
      </c>
      <c r="R332" s="699">
        <v>45013</v>
      </c>
      <c r="S332" s="749">
        <v>203518600</v>
      </c>
      <c r="T332" s="699">
        <v>45016</v>
      </c>
      <c r="U332" s="760">
        <v>40737600</v>
      </c>
      <c r="V332" s="657" t="s">
        <v>70</v>
      </c>
      <c r="W332" s="656">
        <v>72221403</v>
      </c>
      <c r="X332" s="665" t="s">
        <v>1550</v>
      </c>
      <c r="Y332" s="660"/>
      <c r="Z332" s="679">
        <v>45016</v>
      </c>
      <c r="AA332" s="679">
        <v>45016</v>
      </c>
      <c r="AB332" s="667" t="s">
        <v>80</v>
      </c>
      <c r="AC332" s="666">
        <v>45156</v>
      </c>
      <c r="AD332" s="658">
        <f t="shared" si="23"/>
        <v>140</v>
      </c>
      <c r="AE332" s="656">
        <v>0</v>
      </c>
      <c r="AF332" s="656">
        <v>0</v>
      </c>
      <c r="AG332" s="656">
        <v>2</v>
      </c>
      <c r="AH332" s="668">
        <v>45210</v>
      </c>
      <c r="AI332" s="658">
        <f t="shared" si="26"/>
        <v>54</v>
      </c>
      <c r="AJ332" s="656">
        <v>0</v>
      </c>
      <c r="AK332" s="748">
        <v>0</v>
      </c>
      <c r="AL332" s="667" t="s">
        <v>80</v>
      </c>
      <c r="AM332" s="657">
        <v>0</v>
      </c>
      <c r="AN332" s="667" t="s">
        <v>80</v>
      </c>
      <c r="AO332" s="667" t="s">
        <v>80</v>
      </c>
      <c r="AP332" s="661">
        <v>0</v>
      </c>
      <c r="AQ332" s="661">
        <f>+L332+AF332-AK332</f>
        <v>40737600</v>
      </c>
      <c r="AR332" s="657" t="s">
        <v>115</v>
      </c>
      <c r="AS332" s="656">
        <v>0</v>
      </c>
      <c r="AT332" s="657" t="s">
        <v>80</v>
      </c>
      <c r="AU332" s="670">
        <v>16295040</v>
      </c>
      <c r="AV332" s="671">
        <v>24442560</v>
      </c>
      <c r="AW332" s="672">
        <f t="shared" si="19"/>
        <v>0.4</v>
      </c>
      <c r="AX332" s="673"/>
      <c r="AY332" s="657" t="s">
        <v>72</v>
      </c>
      <c r="AZ332" s="677" t="s">
        <v>1951</v>
      </c>
      <c r="BA332" s="653" t="s">
        <v>71</v>
      </c>
      <c r="BB332" s="656" t="s">
        <v>71</v>
      </c>
    </row>
    <row r="333" spans="2:54" x14ac:dyDescent="0.25">
      <c r="B333" s="653">
        <v>2023</v>
      </c>
      <c r="C333" s="653">
        <v>891780111</v>
      </c>
      <c r="D333" s="654" t="s">
        <v>68</v>
      </c>
      <c r="E333" s="655" t="s">
        <v>1629</v>
      </c>
      <c r="F333" s="656" t="s">
        <v>1630</v>
      </c>
      <c r="G333" s="657">
        <v>0</v>
      </c>
      <c r="H333" s="656"/>
      <c r="I333" s="657" t="s">
        <v>78</v>
      </c>
      <c r="J333" s="653" t="s">
        <v>120</v>
      </c>
      <c r="K333" s="658" t="s">
        <v>1784</v>
      </c>
      <c r="L333" s="659">
        <v>3400000</v>
      </c>
      <c r="M333" s="653" t="s">
        <v>73</v>
      </c>
      <c r="N333" s="660" t="s">
        <v>116</v>
      </c>
      <c r="O333" s="658" t="s">
        <v>1863</v>
      </c>
      <c r="P333" s="661">
        <v>7601537</v>
      </c>
      <c r="Q333" s="656">
        <v>820</v>
      </c>
      <c r="R333" s="699">
        <v>45013</v>
      </c>
      <c r="S333" s="749">
        <v>203518600</v>
      </c>
      <c r="T333" s="699">
        <v>45016</v>
      </c>
      <c r="U333" s="760">
        <v>3400000</v>
      </c>
      <c r="V333" s="657" t="s">
        <v>70</v>
      </c>
      <c r="W333" s="656">
        <v>72221403</v>
      </c>
      <c r="X333" s="665" t="s">
        <v>1550</v>
      </c>
      <c r="Y333" s="660"/>
      <c r="Z333" s="679">
        <v>45016</v>
      </c>
      <c r="AA333" s="679">
        <v>45016</v>
      </c>
      <c r="AB333" s="667" t="s">
        <v>80</v>
      </c>
      <c r="AC333" s="666">
        <v>45032</v>
      </c>
      <c r="AD333" s="658">
        <f t="shared" si="23"/>
        <v>16</v>
      </c>
      <c r="AE333" s="656">
        <v>0</v>
      </c>
      <c r="AF333" s="656">
        <v>0</v>
      </c>
      <c r="AG333" s="656">
        <v>0</v>
      </c>
      <c r="AH333" s="668" t="s">
        <v>80</v>
      </c>
      <c r="AI333" s="658">
        <f t="shared" si="26"/>
        <v>0</v>
      </c>
      <c r="AJ333" s="656">
        <v>0</v>
      </c>
      <c r="AK333" s="748">
        <v>0</v>
      </c>
      <c r="AL333" s="667" t="s">
        <v>80</v>
      </c>
      <c r="AM333" s="657">
        <v>0</v>
      </c>
      <c r="AN333" s="667" t="s">
        <v>80</v>
      </c>
      <c r="AO333" s="667" t="s">
        <v>80</v>
      </c>
      <c r="AP333" s="661">
        <v>0</v>
      </c>
      <c r="AQ333" s="661">
        <f>+L333+AF333-AK333</f>
        <v>3400000</v>
      </c>
      <c r="AR333" s="657" t="s">
        <v>115</v>
      </c>
      <c r="AS333" s="656">
        <v>0</v>
      </c>
      <c r="AT333" s="657" t="s">
        <v>80</v>
      </c>
      <c r="AU333" s="670">
        <v>0</v>
      </c>
      <c r="AV333" s="671">
        <v>3400000</v>
      </c>
      <c r="AW333" s="672">
        <f t="shared" si="19"/>
        <v>0</v>
      </c>
      <c r="AX333" s="673"/>
      <c r="AY333" s="657" t="s">
        <v>72</v>
      </c>
      <c r="AZ333" s="677" t="s">
        <v>1952</v>
      </c>
      <c r="BA333" s="653" t="s">
        <v>71</v>
      </c>
      <c r="BB333" s="656" t="s">
        <v>71</v>
      </c>
    </row>
    <row r="334" spans="2:54" x14ac:dyDescent="0.25">
      <c r="B334" s="653">
        <v>2023</v>
      </c>
      <c r="C334" s="653">
        <v>891780111</v>
      </c>
      <c r="D334" s="654" t="s">
        <v>68</v>
      </c>
      <c r="E334" s="655" t="s">
        <v>1631</v>
      </c>
      <c r="F334" s="656" t="s">
        <v>1632</v>
      </c>
      <c r="G334" s="657">
        <v>0</v>
      </c>
      <c r="H334" s="656"/>
      <c r="I334" s="657" t="s">
        <v>78</v>
      </c>
      <c r="J334" s="653" t="s">
        <v>120</v>
      </c>
      <c r="K334" s="658" t="s">
        <v>1785</v>
      </c>
      <c r="L334" s="659">
        <v>20400000</v>
      </c>
      <c r="M334" s="653" t="s">
        <v>73</v>
      </c>
      <c r="N334" s="660" t="s">
        <v>116</v>
      </c>
      <c r="O334" s="658" t="s">
        <v>1874</v>
      </c>
      <c r="P334" s="661">
        <v>1121336275</v>
      </c>
      <c r="Q334" s="656">
        <v>820</v>
      </c>
      <c r="R334" s="699">
        <v>45013</v>
      </c>
      <c r="S334" s="749">
        <v>203518600</v>
      </c>
      <c r="T334" s="699">
        <v>45016</v>
      </c>
      <c r="U334" s="760">
        <v>20400000</v>
      </c>
      <c r="V334" s="657" t="s">
        <v>70</v>
      </c>
      <c r="W334" s="656">
        <v>72221403</v>
      </c>
      <c r="X334" s="665" t="s">
        <v>1550</v>
      </c>
      <c r="Y334" s="660"/>
      <c r="Z334" s="679">
        <v>45016</v>
      </c>
      <c r="AA334" s="679">
        <v>45016</v>
      </c>
      <c r="AB334" s="667" t="s">
        <v>80</v>
      </c>
      <c r="AC334" s="666">
        <v>45156</v>
      </c>
      <c r="AD334" s="658">
        <f t="shared" si="23"/>
        <v>140</v>
      </c>
      <c r="AE334" s="656">
        <v>0</v>
      </c>
      <c r="AF334" s="656">
        <v>0</v>
      </c>
      <c r="AG334" s="656">
        <v>2</v>
      </c>
      <c r="AH334" s="668">
        <v>45210</v>
      </c>
      <c r="AI334" s="658">
        <f t="shared" si="26"/>
        <v>54</v>
      </c>
      <c r="AJ334" s="656">
        <v>0</v>
      </c>
      <c r="AK334" s="748">
        <v>0</v>
      </c>
      <c r="AL334" s="667" t="s">
        <v>80</v>
      </c>
      <c r="AM334" s="657">
        <v>0</v>
      </c>
      <c r="AN334" s="667" t="s">
        <v>80</v>
      </c>
      <c r="AO334" s="667" t="s">
        <v>80</v>
      </c>
      <c r="AP334" s="661">
        <v>0</v>
      </c>
      <c r="AQ334" s="661">
        <f>+L334+AF334-AK334</f>
        <v>20400000</v>
      </c>
      <c r="AR334" s="657" t="s">
        <v>115</v>
      </c>
      <c r="AS334" s="656">
        <v>0</v>
      </c>
      <c r="AT334" s="657" t="s">
        <v>80</v>
      </c>
      <c r="AU334" s="670">
        <v>8160000</v>
      </c>
      <c r="AV334" s="671">
        <v>12240000</v>
      </c>
      <c r="AW334" s="672">
        <f t="shared" si="19"/>
        <v>0.4</v>
      </c>
      <c r="AX334" s="673"/>
      <c r="AY334" s="657" t="s">
        <v>72</v>
      </c>
      <c r="AZ334" s="677" t="s">
        <v>1953</v>
      </c>
      <c r="BA334" s="653" t="s">
        <v>71</v>
      </c>
      <c r="BB334" s="656" t="s">
        <v>71</v>
      </c>
    </row>
    <row r="335" spans="2:54" x14ac:dyDescent="0.25">
      <c r="B335" s="653">
        <v>2023</v>
      </c>
      <c r="C335" s="653">
        <v>891780111</v>
      </c>
      <c r="D335" s="654" t="s">
        <v>68</v>
      </c>
      <c r="E335" s="655" t="s">
        <v>1633</v>
      </c>
      <c r="F335" s="656" t="s">
        <v>1634</v>
      </c>
      <c r="G335" s="657">
        <v>0</v>
      </c>
      <c r="H335" s="656"/>
      <c r="I335" s="657" t="s">
        <v>78</v>
      </c>
      <c r="J335" s="653" t="s">
        <v>120</v>
      </c>
      <c r="K335" s="658" t="s">
        <v>1786</v>
      </c>
      <c r="L335" s="659">
        <v>20400000</v>
      </c>
      <c r="M335" s="653" t="s">
        <v>73</v>
      </c>
      <c r="N335" s="660" t="s">
        <v>116</v>
      </c>
      <c r="O335" s="658" t="s">
        <v>750</v>
      </c>
      <c r="P335" s="661">
        <v>1083028827</v>
      </c>
      <c r="Q335" s="656">
        <v>820</v>
      </c>
      <c r="R335" s="699">
        <v>45013</v>
      </c>
      <c r="S335" s="749">
        <v>203518600</v>
      </c>
      <c r="T335" s="699">
        <v>45033</v>
      </c>
      <c r="U335" s="760">
        <v>20400000</v>
      </c>
      <c r="V335" s="657" t="s">
        <v>70</v>
      </c>
      <c r="W335" s="656">
        <v>72221403</v>
      </c>
      <c r="X335" s="665" t="s">
        <v>1550</v>
      </c>
      <c r="Y335" s="660"/>
      <c r="Z335" s="679">
        <v>45033</v>
      </c>
      <c r="AA335" s="679">
        <v>45033</v>
      </c>
      <c r="AB335" s="667" t="s">
        <v>80</v>
      </c>
      <c r="AC335" s="666">
        <v>45156</v>
      </c>
      <c r="AD335" s="658">
        <f t="shared" si="23"/>
        <v>123</v>
      </c>
      <c r="AE335" s="656">
        <v>0</v>
      </c>
      <c r="AF335" s="656">
        <v>0</v>
      </c>
      <c r="AG335" s="656">
        <v>0</v>
      </c>
      <c r="AH335" s="668" t="s">
        <v>80</v>
      </c>
      <c r="AI335" s="658">
        <f t="shared" si="26"/>
        <v>0</v>
      </c>
      <c r="AJ335" s="656">
        <v>0</v>
      </c>
      <c r="AK335" s="748">
        <v>12240000</v>
      </c>
      <c r="AL335" s="667">
        <v>45153</v>
      </c>
      <c r="AM335" s="657">
        <v>0</v>
      </c>
      <c r="AN335" s="667" t="s">
        <v>80</v>
      </c>
      <c r="AO335" s="667" t="s">
        <v>80</v>
      </c>
      <c r="AP335" s="661">
        <v>0</v>
      </c>
      <c r="AQ335" s="661">
        <f>+L335+AF335-AK335</f>
        <v>8160000</v>
      </c>
      <c r="AR335" s="657" t="s">
        <v>115</v>
      </c>
      <c r="AS335" s="656">
        <v>0</v>
      </c>
      <c r="AT335" s="657" t="s">
        <v>80</v>
      </c>
      <c r="AU335" s="670">
        <v>8160000</v>
      </c>
      <c r="AV335" s="671">
        <v>0</v>
      </c>
      <c r="AW335" s="672">
        <f t="shared" si="19"/>
        <v>1</v>
      </c>
      <c r="AX335" s="673"/>
      <c r="AY335" s="657" t="s">
        <v>72</v>
      </c>
      <c r="AZ335" s="677" t="s">
        <v>1954</v>
      </c>
      <c r="BA335" s="653" t="s">
        <v>71</v>
      </c>
      <c r="BB335" s="656" t="s">
        <v>71</v>
      </c>
    </row>
    <row r="336" spans="2:54" x14ac:dyDescent="0.25">
      <c r="B336" s="653">
        <v>2023</v>
      </c>
      <c r="C336" s="653">
        <v>891780111</v>
      </c>
      <c r="D336" s="654" t="s">
        <v>68</v>
      </c>
      <c r="E336" s="655" t="s">
        <v>1635</v>
      </c>
      <c r="F336" s="656" t="s">
        <v>1636</v>
      </c>
      <c r="G336" s="657">
        <v>0</v>
      </c>
      <c r="H336" s="656"/>
      <c r="I336" s="657" t="s">
        <v>78</v>
      </c>
      <c r="J336" s="653" t="s">
        <v>120</v>
      </c>
      <c r="K336" s="658" t="s">
        <v>1787</v>
      </c>
      <c r="L336" s="659">
        <v>9960000</v>
      </c>
      <c r="M336" s="653" t="s">
        <v>73</v>
      </c>
      <c r="N336" s="660" t="s">
        <v>116</v>
      </c>
      <c r="O336" s="658" t="s">
        <v>1875</v>
      </c>
      <c r="P336" s="661">
        <v>1006713449</v>
      </c>
      <c r="Q336" s="656">
        <v>820</v>
      </c>
      <c r="R336" s="699">
        <v>45013</v>
      </c>
      <c r="S336" s="749">
        <v>203518600</v>
      </c>
      <c r="T336" s="699">
        <v>45042</v>
      </c>
      <c r="U336" s="760">
        <v>9960000</v>
      </c>
      <c r="V336" s="657" t="s">
        <v>70</v>
      </c>
      <c r="W336" s="656">
        <v>72221403</v>
      </c>
      <c r="X336" s="665" t="s">
        <v>1550</v>
      </c>
      <c r="Y336" s="660"/>
      <c r="Z336" s="679">
        <v>45042</v>
      </c>
      <c r="AA336" s="679">
        <v>45042</v>
      </c>
      <c r="AB336" s="667" t="s">
        <v>80</v>
      </c>
      <c r="AC336" s="666">
        <v>45156</v>
      </c>
      <c r="AD336" s="658">
        <f t="shared" si="23"/>
        <v>114</v>
      </c>
      <c r="AE336" s="656">
        <v>0</v>
      </c>
      <c r="AF336" s="656">
        <v>0</v>
      </c>
      <c r="AG336" s="656">
        <v>2</v>
      </c>
      <c r="AH336" s="668">
        <v>45210</v>
      </c>
      <c r="AI336" s="658">
        <f t="shared" si="26"/>
        <v>54</v>
      </c>
      <c r="AJ336" s="656">
        <v>0</v>
      </c>
      <c r="AK336" s="748">
        <v>0</v>
      </c>
      <c r="AL336" s="667" t="s">
        <v>80</v>
      </c>
      <c r="AM336" s="657">
        <v>0</v>
      </c>
      <c r="AN336" s="667" t="s">
        <v>80</v>
      </c>
      <c r="AO336" s="667" t="s">
        <v>80</v>
      </c>
      <c r="AP336" s="661">
        <v>0</v>
      </c>
      <c r="AQ336" s="661">
        <f>+L336+AF336-AK336</f>
        <v>9960000</v>
      </c>
      <c r="AR336" s="657" t="s">
        <v>115</v>
      </c>
      <c r="AS336" s="656">
        <v>0</v>
      </c>
      <c r="AT336" s="657" t="s">
        <v>80</v>
      </c>
      <c r="AU336" s="670">
        <v>3984000</v>
      </c>
      <c r="AV336" s="671">
        <v>5976000</v>
      </c>
      <c r="AW336" s="672">
        <f t="shared" si="19"/>
        <v>0.4</v>
      </c>
      <c r="AX336" s="673"/>
      <c r="AY336" s="657" t="s">
        <v>72</v>
      </c>
      <c r="AZ336" s="677" t="s">
        <v>1955</v>
      </c>
      <c r="BA336" s="653" t="s">
        <v>71</v>
      </c>
      <c r="BB336" s="656" t="s">
        <v>71</v>
      </c>
    </row>
    <row r="337" spans="2:54" x14ac:dyDescent="0.25">
      <c r="B337" s="653">
        <v>2023</v>
      </c>
      <c r="C337" s="653">
        <v>891780111</v>
      </c>
      <c r="D337" s="654" t="s">
        <v>68</v>
      </c>
      <c r="E337" s="655" t="s">
        <v>1637</v>
      </c>
      <c r="F337" s="656" t="s">
        <v>1638</v>
      </c>
      <c r="G337" s="657">
        <v>0</v>
      </c>
      <c r="H337" s="656"/>
      <c r="I337" s="657" t="s">
        <v>78</v>
      </c>
      <c r="J337" s="653" t="s">
        <v>120</v>
      </c>
      <c r="K337" s="658" t="s">
        <v>1788</v>
      </c>
      <c r="L337" s="659">
        <v>9960000</v>
      </c>
      <c r="M337" s="653" t="s">
        <v>73</v>
      </c>
      <c r="N337" s="660" t="s">
        <v>116</v>
      </c>
      <c r="O337" s="658" t="s">
        <v>1876</v>
      </c>
      <c r="P337" s="661">
        <v>1004354533</v>
      </c>
      <c r="Q337" s="656">
        <v>820</v>
      </c>
      <c r="R337" s="699">
        <v>45013</v>
      </c>
      <c r="S337" s="749">
        <v>203518600</v>
      </c>
      <c r="T337" s="699">
        <v>45042</v>
      </c>
      <c r="U337" s="760">
        <v>9960000</v>
      </c>
      <c r="V337" s="657" t="s">
        <v>70</v>
      </c>
      <c r="W337" s="656">
        <v>72221403</v>
      </c>
      <c r="X337" s="665" t="s">
        <v>1550</v>
      </c>
      <c r="Y337" s="660"/>
      <c r="Z337" s="679">
        <v>45042</v>
      </c>
      <c r="AA337" s="679">
        <v>45042</v>
      </c>
      <c r="AB337" s="667" t="s">
        <v>80</v>
      </c>
      <c r="AC337" s="666">
        <v>45156</v>
      </c>
      <c r="AD337" s="658">
        <f t="shared" si="23"/>
        <v>114</v>
      </c>
      <c r="AE337" s="656">
        <v>0</v>
      </c>
      <c r="AF337" s="656">
        <v>0</v>
      </c>
      <c r="AG337" s="656">
        <v>2</v>
      </c>
      <c r="AH337" s="668">
        <v>45210</v>
      </c>
      <c r="AI337" s="658">
        <f t="shared" si="26"/>
        <v>54</v>
      </c>
      <c r="AJ337" s="656">
        <v>0</v>
      </c>
      <c r="AK337" s="748">
        <v>0</v>
      </c>
      <c r="AL337" s="667" t="s">
        <v>80</v>
      </c>
      <c r="AM337" s="657">
        <v>0</v>
      </c>
      <c r="AN337" s="667" t="s">
        <v>80</v>
      </c>
      <c r="AO337" s="667" t="s">
        <v>80</v>
      </c>
      <c r="AP337" s="661">
        <v>0</v>
      </c>
      <c r="AQ337" s="661">
        <f>+L337+AF337-AK337</f>
        <v>9960000</v>
      </c>
      <c r="AR337" s="657" t="s">
        <v>115</v>
      </c>
      <c r="AS337" s="656">
        <v>0</v>
      </c>
      <c r="AT337" s="657" t="s">
        <v>80</v>
      </c>
      <c r="AU337" s="670">
        <v>3984000</v>
      </c>
      <c r="AV337" s="671">
        <v>5976000</v>
      </c>
      <c r="AW337" s="672">
        <f t="shared" si="19"/>
        <v>0.4</v>
      </c>
      <c r="AX337" s="673"/>
      <c r="AY337" s="657" t="s">
        <v>72</v>
      </c>
      <c r="AZ337" s="677" t="s">
        <v>1956</v>
      </c>
      <c r="BA337" s="653" t="s">
        <v>71</v>
      </c>
      <c r="BB337" s="656" t="s">
        <v>71</v>
      </c>
    </row>
    <row r="338" spans="2:54" x14ac:dyDescent="0.25">
      <c r="B338" s="653">
        <v>2023</v>
      </c>
      <c r="C338" s="653">
        <v>891780111</v>
      </c>
      <c r="D338" s="654" t="s">
        <v>68</v>
      </c>
      <c r="E338" s="655" t="s">
        <v>1639</v>
      </c>
      <c r="F338" s="656" t="s">
        <v>1640</v>
      </c>
      <c r="G338" s="657">
        <v>0</v>
      </c>
      <c r="H338" s="656"/>
      <c r="I338" s="657" t="s">
        <v>78</v>
      </c>
      <c r="J338" s="653" t="s">
        <v>1527</v>
      </c>
      <c r="K338" s="658" t="s">
        <v>1789</v>
      </c>
      <c r="L338" s="659">
        <v>13600000</v>
      </c>
      <c r="M338" s="653" t="s">
        <v>73</v>
      </c>
      <c r="N338" s="660" t="s">
        <v>116</v>
      </c>
      <c r="O338" s="658" t="s">
        <v>1877</v>
      </c>
      <c r="P338" s="661">
        <v>85476075</v>
      </c>
      <c r="Q338" s="656">
        <v>893</v>
      </c>
      <c r="R338" s="699">
        <v>45024</v>
      </c>
      <c r="S338" s="749">
        <v>13600000</v>
      </c>
      <c r="T338" s="699">
        <v>45036</v>
      </c>
      <c r="U338" s="760">
        <v>13600000</v>
      </c>
      <c r="V338" s="657" t="s">
        <v>70</v>
      </c>
      <c r="W338" s="656">
        <v>85471791</v>
      </c>
      <c r="X338" s="665" t="s">
        <v>793</v>
      </c>
      <c r="Y338" s="660"/>
      <c r="Z338" s="679">
        <v>45036</v>
      </c>
      <c r="AA338" s="679">
        <v>45036</v>
      </c>
      <c r="AB338" s="667" t="s">
        <v>80</v>
      </c>
      <c r="AC338" s="666">
        <v>45149</v>
      </c>
      <c r="AD338" s="658">
        <f t="shared" si="23"/>
        <v>113</v>
      </c>
      <c r="AE338" s="656">
        <v>0</v>
      </c>
      <c r="AF338" s="656">
        <v>0</v>
      </c>
      <c r="AG338" s="656">
        <v>0</v>
      </c>
      <c r="AH338" s="668" t="s">
        <v>80</v>
      </c>
      <c r="AI338" s="658">
        <f t="shared" si="26"/>
        <v>0</v>
      </c>
      <c r="AJ338" s="656">
        <v>0</v>
      </c>
      <c r="AK338" s="748">
        <v>0</v>
      </c>
      <c r="AL338" s="667" t="s">
        <v>80</v>
      </c>
      <c r="AM338" s="657">
        <v>0</v>
      </c>
      <c r="AN338" s="667" t="s">
        <v>80</v>
      </c>
      <c r="AO338" s="667" t="s">
        <v>80</v>
      </c>
      <c r="AP338" s="661">
        <v>0</v>
      </c>
      <c r="AQ338" s="661">
        <f>+L338+AF338-AK338</f>
        <v>13600000</v>
      </c>
      <c r="AR338" s="657" t="s">
        <v>115</v>
      </c>
      <c r="AS338" s="656">
        <v>0</v>
      </c>
      <c r="AT338" s="657" t="s">
        <v>80</v>
      </c>
      <c r="AU338" s="670">
        <v>13600000</v>
      </c>
      <c r="AV338" s="671">
        <v>0</v>
      </c>
      <c r="AW338" s="672">
        <f t="shared" si="19"/>
        <v>1</v>
      </c>
      <c r="AX338" s="673"/>
      <c r="AY338" s="657" t="s">
        <v>72</v>
      </c>
      <c r="AZ338" s="677" t="s">
        <v>1957</v>
      </c>
      <c r="BA338" s="653" t="s">
        <v>71</v>
      </c>
      <c r="BB338" s="656" t="s">
        <v>71</v>
      </c>
    </row>
    <row r="339" spans="2:54" x14ac:dyDescent="0.25">
      <c r="B339" s="653">
        <v>2023</v>
      </c>
      <c r="C339" s="653">
        <v>891780111</v>
      </c>
      <c r="D339" s="654" t="s">
        <v>68</v>
      </c>
      <c r="E339" s="655" t="s">
        <v>1641</v>
      </c>
      <c r="F339" s="656" t="s">
        <v>1642</v>
      </c>
      <c r="G339" s="657">
        <v>0</v>
      </c>
      <c r="H339" s="656"/>
      <c r="I339" s="657" t="s">
        <v>78</v>
      </c>
      <c r="J339" s="653" t="s">
        <v>1527</v>
      </c>
      <c r="K339" s="658" t="s">
        <v>1790</v>
      </c>
      <c r="L339" s="659">
        <v>17000000</v>
      </c>
      <c r="M339" s="653" t="s">
        <v>73</v>
      </c>
      <c r="N339" s="660" t="s">
        <v>116</v>
      </c>
      <c r="O339" s="658" t="s">
        <v>1878</v>
      </c>
      <c r="P339" s="661">
        <v>1004369998</v>
      </c>
      <c r="Q339" s="656">
        <v>275</v>
      </c>
      <c r="R339" s="699">
        <v>44964</v>
      </c>
      <c r="S339" s="749">
        <v>333700000</v>
      </c>
      <c r="T339" s="699">
        <v>44974</v>
      </c>
      <c r="U339" s="760">
        <v>17000000</v>
      </c>
      <c r="V339" s="657" t="s">
        <v>70</v>
      </c>
      <c r="W339" s="656">
        <v>85467461</v>
      </c>
      <c r="X339" s="665" t="s">
        <v>1914</v>
      </c>
      <c r="Y339" s="660"/>
      <c r="Z339" s="679">
        <v>44974</v>
      </c>
      <c r="AA339" s="679">
        <v>44974</v>
      </c>
      <c r="AB339" s="667" t="s">
        <v>80</v>
      </c>
      <c r="AC339" s="666">
        <v>45107</v>
      </c>
      <c r="AD339" s="658">
        <f t="shared" si="23"/>
        <v>133</v>
      </c>
      <c r="AE339" s="656">
        <v>0</v>
      </c>
      <c r="AF339" s="656">
        <v>0</v>
      </c>
      <c r="AG339" s="656">
        <v>0</v>
      </c>
      <c r="AH339" s="668" t="s">
        <v>80</v>
      </c>
      <c r="AI339" s="658">
        <f t="shared" si="26"/>
        <v>0</v>
      </c>
      <c r="AJ339" s="656">
        <v>0</v>
      </c>
      <c r="AK339" s="748">
        <v>0</v>
      </c>
      <c r="AL339" s="667" t="s">
        <v>80</v>
      </c>
      <c r="AM339" s="657">
        <v>0</v>
      </c>
      <c r="AN339" s="667" t="s">
        <v>80</v>
      </c>
      <c r="AO339" s="667" t="s">
        <v>80</v>
      </c>
      <c r="AP339" s="661">
        <v>0</v>
      </c>
      <c r="AQ339" s="661">
        <f>+L339+AF339-AK339</f>
        <v>17000000</v>
      </c>
      <c r="AR339" s="657" t="s">
        <v>115</v>
      </c>
      <c r="AS339" s="656">
        <v>0</v>
      </c>
      <c r="AT339" s="657" t="s">
        <v>80</v>
      </c>
      <c r="AU339" s="670">
        <v>17000000</v>
      </c>
      <c r="AV339" s="671">
        <v>0</v>
      </c>
      <c r="AW339" s="672">
        <f t="shared" si="19"/>
        <v>1</v>
      </c>
      <c r="AX339" s="673"/>
      <c r="AY339" s="657" t="s">
        <v>72</v>
      </c>
      <c r="AZ339" s="677" t="s">
        <v>1958</v>
      </c>
      <c r="BA339" s="653" t="s">
        <v>71</v>
      </c>
      <c r="BB339" s="656" t="s">
        <v>71</v>
      </c>
    </row>
    <row r="340" spans="2:54" x14ac:dyDescent="0.25">
      <c r="B340" s="653">
        <v>2023</v>
      </c>
      <c r="C340" s="653">
        <v>891780111</v>
      </c>
      <c r="D340" s="654" t="s">
        <v>68</v>
      </c>
      <c r="E340" s="655" t="s">
        <v>1643</v>
      </c>
      <c r="F340" s="656" t="s">
        <v>1644</v>
      </c>
      <c r="G340" s="657">
        <v>0</v>
      </c>
      <c r="H340" s="656"/>
      <c r="I340" s="657" t="s">
        <v>78</v>
      </c>
      <c r="J340" s="653" t="s">
        <v>120</v>
      </c>
      <c r="K340" s="658" t="s">
        <v>1791</v>
      </c>
      <c r="L340" s="659">
        <v>141525844</v>
      </c>
      <c r="M340" s="653" t="s">
        <v>73</v>
      </c>
      <c r="N340" s="660" t="s">
        <v>116</v>
      </c>
      <c r="O340" s="658" t="s">
        <v>1879</v>
      </c>
      <c r="P340" s="661">
        <v>900484135</v>
      </c>
      <c r="Q340" s="656">
        <v>1108</v>
      </c>
      <c r="R340" s="699">
        <v>45061</v>
      </c>
      <c r="S340" s="749">
        <v>141525844</v>
      </c>
      <c r="T340" s="699">
        <v>45072</v>
      </c>
      <c r="U340" s="760">
        <v>141525844</v>
      </c>
      <c r="V340" s="657" t="s">
        <v>70</v>
      </c>
      <c r="W340" s="656">
        <v>72221403</v>
      </c>
      <c r="X340" s="665" t="s">
        <v>1550</v>
      </c>
      <c r="Y340" s="660"/>
      <c r="Z340" s="679">
        <v>45072</v>
      </c>
      <c r="AA340" s="679">
        <v>45072</v>
      </c>
      <c r="AB340" s="667" t="s">
        <v>80</v>
      </c>
      <c r="AC340" s="666">
        <v>45156</v>
      </c>
      <c r="AD340" s="658">
        <f t="shared" si="23"/>
        <v>84</v>
      </c>
      <c r="AE340" s="656">
        <v>0</v>
      </c>
      <c r="AF340" s="656">
        <v>0</v>
      </c>
      <c r="AG340" s="656">
        <v>2</v>
      </c>
      <c r="AH340" s="668">
        <v>45210</v>
      </c>
      <c r="AI340" s="658">
        <f t="shared" si="26"/>
        <v>54</v>
      </c>
      <c r="AJ340" s="656">
        <v>0</v>
      </c>
      <c r="AK340" s="748">
        <v>0</v>
      </c>
      <c r="AL340" s="667" t="s">
        <v>80</v>
      </c>
      <c r="AM340" s="657">
        <v>0</v>
      </c>
      <c r="AN340" s="667" t="s">
        <v>80</v>
      </c>
      <c r="AO340" s="667" t="s">
        <v>80</v>
      </c>
      <c r="AP340" s="661">
        <v>0</v>
      </c>
      <c r="AQ340" s="661">
        <f>+L340+AF340-AK340</f>
        <v>141525844</v>
      </c>
      <c r="AR340" s="657" t="s">
        <v>70</v>
      </c>
      <c r="AS340" s="656">
        <v>70762922</v>
      </c>
      <c r="AT340" s="657" t="s">
        <v>80</v>
      </c>
      <c r="AU340" s="670">
        <v>0</v>
      </c>
      <c r="AV340" s="671">
        <v>141525844</v>
      </c>
      <c r="AW340" s="672">
        <f t="shared" si="19"/>
        <v>0</v>
      </c>
      <c r="AX340" s="673"/>
      <c r="AY340" s="657" t="s">
        <v>72</v>
      </c>
      <c r="AZ340" s="677" t="s">
        <v>1959</v>
      </c>
      <c r="BA340" s="653" t="s">
        <v>71</v>
      </c>
      <c r="BB340" s="656" t="s">
        <v>117</v>
      </c>
    </row>
    <row r="341" spans="2:54" x14ac:dyDescent="0.25">
      <c r="B341" s="653">
        <v>2023</v>
      </c>
      <c r="C341" s="653">
        <v>891780111</v>
      </c>
      <c r="D341" s="654" t="s">
        <v>68</v>
      </c>
      <c r="E341" s="655" t="s">
        <v>1645</v>
      </c>
      <c r="F341" s="656" t="s">
        <v>1646</v>
      </c>
      <c r="G341" s="657">
        <v>0</v>
      </c>
      <c r="H341" s="656"/>
      <c r="I341" s="657" t="s">
        <v>78</v>
      </c>
      <c r="J341" s="653" t="s">
        <v>120</v>
      </c>
      <c r="K341" s="658" t="s">
        <v>1792</v>
      </c>
      <c r="L341" s="659">
        <v>101838673</v>
      </c>
      <c r="M341" s="653" t="s">
        <v>73</v>
      </c>
      <c r="N341" s="660" t="s">
        <v>116</v>
      </c>
      <c r="O341" s="658" t="s">
        <v>1880</v>
      </c>
      <c r="P341" s="661">
        <v>1082841741</v>
      </c>
      <c r="Q341" s="656">
        <v>807</v>
      </c>
      <c r="R341" s="699">
        <v>45012</v>
      </c>
      <c r="S341" s="749">
        <v>196211463</v>
      </c>
      <c r="T341" s="699">
        <v>45083</v>
      </c>
      <c r="U341" s="760">
        <v>101838673</v>
      </c>
      <c r="V341" s="657" t="s">
        <v>70</v>
      </c>
      <c r="W341" s="656">
        <v>72221403</v>
      </c>
      <c r="X341" s="665" t="s">
        <v>1550</v>
      </c>
      <c r="Y341" s="660"/>
      <c r="Z341" s="679">
        <v>45072</v>
      </c>
      <c r="AA341" s="679">
        <v>45083</v>
      </c>
      <c r="AB341" s="667" t="s">
        <v>80</v>
      </c>
      <c r="AC341" s="666">
        <v>45156</v>
      </c>
      <c r="AD341" s="658">
        <f t="shared" ref="AD341:AD404" si="27">+IF(AB341="1800-01-01",AC341-AA341,AC341-AB341)</f>
        <v>73</v>
      </c>
      <c r="AE341" s="656">
        <v>0</v>
      </c>
      <c r="AF341" s="656">
        <v>0</v>
      </c>
      <c r="AG341" s="656">
        <v>2</v>
      </c>
      <c r="AH341" s="668">
        <v>45210</v>
      </c>
      <c r="AI341" s="658">
        <f t="shared" si="26"/>
        <v>54</v>
      </c>
      <c r="AJ341" s="656">
        <v>0</v>
      </c>
      <c r="AK341" s="748">
        <v>0</v>
      </c>
      <c r="AL341" s="667" t="s">
        <v>80</v>
      </c>
      <c r="AM341" s="657">
        <v>0</v>
      </c>
      <c r="AN341" s="667" t="s">
        <v>80</v>
      </c>
      <c r="AO341" s="667" t="s">
        <v>80</v>
      </c>
      <c r="AP341" s="661">
        <v>0</v>
      </c>
      <c r="AQ341" s="661">
        <f>+L341+AF341-AK341</f>
        <v>101838673</v>
      </c>
      <c r="AR341" s="657" t="s">
        <v>115</v>
      </c>
      <c r="AS341" s="656">
        <v>0</v>
      </c>
      <c r="AT341" s="657" t="s">
        <v>80</v>
      </c>
      <c r="AU341" s="670">
        <v>43330171</v>
      </c>
      <c r="AV341" s="671">
        <v>58508502</v>
      </c>
      <c r="AW341" s="672">
        <f t="shared" si="19"/>
        <v>0.42547855076626934</v>
      </c>
      <c r="AX341" s="673"/>
      <c r="AY341" s="657" t="s">
        <v>72</v>
      </c>
      <c r="AZ341" s="677" t="s">
        <v>1960</v>
      </c>
      <c r="BA341" s="653" t="s">
        <v>71</v>
      </c>
      <c r="BB341" s="656" t="s">
        <v>117</v>
      </c>
    </row>
    <row r="342" spans="2:54" x14ac:dyDescent="0.25">
      <c r="B342" s="653">
        <v>2023</v>
      </c>
      <c r="C342" s="653">
        <v>891780111</v>
      </c>
      <c r="D342" s="654" t="s">
        <v>68</v>
      </c>
      <c r="E342" s="655" t="s">
        <v>1647</v>
      </c>
      <c r="F342" s="656" t="s">
        <v>1648</v>
      </c>
      <c r="G342" s="657">
        <v>0</v>
      </c>
      <c r="H342" s="656"/>
      <c r="I342" s="657" t="s">
        <v>78</v>
      </c>
      <c r="J342" s="653" t="s">
        <v>1527</v>
      </c>
      <c r="K342" s="658" t="s">
        <v>1793</v>
      </c>
      <c r="L342" s="659">
        <v>2800000</v>
      </c>
      <c r="M342" s="653" t="s">
        <v>73</v>
      </c>
      <c r="N342" s="660" t="s">
        <v>116</v>
      </c>
      <c r="O342" s="658" t="s">
        <v>1860</v>
      </c>
      <c r="P342" s="661">
        <v>1062402254</v>
      </c>
      <c r="Q342" s="656">
        <v>1006</v>
      </c>
      <c r="R342" s="699">
        <v>45042</v>
      </c>
      <c r="S342" s="749">
        <v>34065000</v>
      </c>
      <c r="T342" s="699">
        <v>45079</v>
      </c>
      <c r="U342" s="760">
        <v>2800000</v>
      </c>
      <c r="V342" s="657" t="s">
        <v>70</v>
      </c>
      <c r="W342" s="656">
        <v>57294316</v>
      </c>
      <c r="X342" s="665" t="s">
        <v>1915</v>
      </c>
      <c r="Y342" s="660"/>
      <c r="Z342" s="679">
        <v>45079</v>
      </c>
      <c r="AA342" s="679">
        <v>45079</v>
      </c>
      <c r="AB342" s="667" t="s">
        <v>80</v>
      </c>
      <c r="AC342" s="666">
        <v>45107</v>
      </c>
      <c r="AD342" s="658">
        <f t="shared" si="27"/>
        <v>28</v>
      </c>
      <c r="AE342" s="656">
        <v>0</v>
      </c>
      <c r="AF342" s="656">
        <v>0</v>
      </c>
      <c r="AG342" s="656">
        <v>0</v>
      </c>
      <c r="AH342" s="668" t="s">
        <v>80</v>
      </c>
      <c r="AI342" s="658">
        <f t="shared" si="26"/>
        <v>0</v>
      </c>
      <c r="AJ342" s="656">
        <v>0</v>
      </c>
      <c r="AK342" s="748">
        <v>0</v>
      </c>
      <c r="AL342" s="667" t="s">
        <v>80</v>
      </c>
      <c r="AM342" s="657">
        <v>0</v>
      </c>
      <c r="AN342" s="667" t="s">
        <v>80</v>
      </c>
      <c r="AO342" s="667" t="s">
        <v>80</v>
      </c>
      <c r="AP342" s="661">
        <v>0</v>
      </c>
      <c r="AQ342" s="661">
        <f>+L342+AF342-AK342</f>
        <v>2800000</v>
      </c>
      <c r="AR342" s="657" t="s">
        <v>115</v>
      </c>
      <c r="AS342" s="656">
        <v>0</v>
      </c>
      <c r="AT342" s="657" t="s">
        <v>80</v>
      </c>
      <c r="AU342" s="670">
        <v>2800000</v>
      </c>
      <c r="AV342" s="671">
        <v>0</v>
      </c>
      <c r="AW342" s="672">
        <f t="shared" si="19"/>
        <v>1</v>
      </c>
      <c r="AX342" s="673"/>
      <c r="AY342" s="657" t="s">
        <v>253</v>
      </c>
      <c r="AZ342" s="677" t="s">
        <v>1961</v>
      </c>
      <c r="BA342" s="653" t="s">
        <v>71</v>
      </c>
      <c r="BB342" s="656" t="s">
        <v>71</v>
      </c>
    </row>
    <row r="343" spans="2:54" x14ac:dyDescent="0.25">
      <c r="B343" s="653">
        <v>2023</v>
      </c>
      <c r="C343" s="653">
        <v>891780111</v>
      </c>
      <c r="D343" s="654" t="s">
        <v>68</v>
      </c>
      <c r="E343" s="655" t="s">
        <v>1649</v>
      </c>
      <c r="F343" s="656" t="s">
        <v>1650</v>
      </c>
      <c r="G343" s="657">
        <v>0</v>
      </c>
      <c r="H343" s="656"/>
      <c r="I343" s="657" t="s">
        <v>78</v>
      </c>
      <c r="J343" s="653" t="s">
        <v>120</v>
      </c>
      <c r="K343" s="658" t="s">
        <v>1794</v>
      </c>
      <c r="L343" s="659">
        <v>21217500</v>
      </c>
      <c r="M343" s="653" t="s">
        <v>73</v>
      </c>
      <c r="N343" s="660" t="s">
        <v>116</v>
      </c>
      <c r="O343" s="658" t="s">
        <v>1881</v>
      </c>
      <c r="P343" s="661">
        <v>85473784</v>
      </c>
      <c r="Q343" s="656">
        <v>820</v>
      </c>
      <c r="R343" s="699">
        <v>45013</v>
      </c>
      <c r="S343" s="749">
        <v>203518600</v>
      </c>
      <c r="T343" s="699">
        <v>45084</v>
      </c>
      <c r="U343" s="760">
        <v>21217500</v>
      </c>
      <c r="V343" s="657" t="s">
        <v>70</v>
      </c>
      <c r="W343" s="656">
        <v>72221403</v>
      </c>
      <c r="X343" s="665" t="s">
        <v>1550</v>
      </c>
      <c r="Y343" s="660"/>
      <c r="Z343" s="679">
        <v>45084</v>
      </c>
      <c r="AA343" s="679">
        <v>45084</v>
      </c>
      <c r="AB343" s="667" t="s">
        <v>80</v>
      </c>
      <c r="AC343" s="666">
        <v>45156</v>
      </c>
      <c r="AD343" s="658">
        <f t="shared" si="27"/>
        <v>72</v>
      </c>
      <c r="AE343" s="656">
        <v>0</v>
      </c>
      <c r="AF343" s="656">
        <v>0</v>
      </c>
      <c r="AG343" s="656">
        <v>2</v>
      </c>
      <c r="AH343" s="668">
        <v>45210</v>
      </c>
      <c r="AI343" s="658">
        <f t="shared" si="26"/>
        <v>54</v>
      </c>
      <c r="AJ343" s="656">
        <v>0</v>
      </c>
      <c r="AK343" s="748">
        <v>0</v>
      </c>
      <c r="AL343" s="667" t="s">
        <v>80</v>
      </c>
      <c r="AM343" s="657">
        <v>0</v>
      </c>
      <c r="AN343" s="667" t="s">
        <v>80</v>
      </c>
      <c r="AO343" s="667" t="s">
        <v>80</v>
      </c>
      <c r="AP343" s="661">
        <v>0</v>
      </c>
      <c r="AQ343" s="661">
        <f>+L343+AF343-AK343</f>
        <v>21217500</v>
      </c>
      <c r="AR343" s="657" t="s">
        <v>115</v>
      </c>
      <c r="AS343" s="656">
        <v>0</v>
      </c>
      <c r="AT343" s="657" t="s">
        <v>80</v>
      </c>
      <c r="AU343" s="670">
        <v>0</v>
      </c>
      <c r="AV343" s="671">
        <v>21217500</v>
      </c>
      <c r="AW343" s="672">
        <f t="shared" si="19"/>
        <v>0</v>
      </c>
      <c r="AX343" s="673"/>
      <c r="AY343" s="657" t="s">
        <v>72</v>
      </c>
      <c r="AZ343" s="677" t="s">
        <v>1962</v>
      </c>
      <c r="BA343" s="653" t="s">
        <v>71</v>
      </c>
      <c r="BB343" s="656" t="s">
        <v>71</v>
      </c>
    </row>
    <row r="344" spans="2:54" x14ac:dyDescent="0.25">
      <c r="B344" s="653">
        <v>2023</v>
      </c>
      <c r="C344" s="653">
        <v>891780111</v>
      </c>
      <c r="D344" s="654" t="s">
        <v>68</v>
      </c>
      <c r="E344" s="655" t="s">
        <v>1651</v>
      </c>
      <c r="F344" s="656" t="s">
        <v>1652</v>
      </c>
      <c r="G344" s="657">
        <v>0</v>
      </c>
      <c r="H344" s="656"/>
      <c r="I344" s="657" t="s">
        <v>78</v>
      </c>
      <c r="J344" s="653" t="s">
        <v>1527</v>
      </c>
      <c r="K344" s="658" t="s">
        <v>1795</v>
      </c>
      <c r="L344" s="659">
        <v>2800000</v>
      </c>
      <c r="M344" s="653" t="s">
        <v>73</v>
      </c>
      <c r="N344" s="660" t="s">
        <v>116</v>
      </c>
      <c r="O344" s="658" t="s">
        <v>1860</v>
      </c>
      <c r="P344" s="661">
        <v>1062402254</v>
      </c>
      <c r="Q344" s="656">
        <v>1006</v>
      </c>
      <c r="R344" s="699">
        <v>45042</v>
      </c>
      <c r="S344" s="749">
        <v>34065000</v>
      </c>
      <c r="T344" s="699">
        <v>45114</v>
      </c>
      <c r="U344" s="760">
        <v>2800000</v>
      </c>
      <c r="V344" s="657" t="s">
        <v>70</v>
      </c>
      <c r="W344" s="656">
        <v>57294316</v>
      </c>
      <c r="X344" s="665" t="s">
        <v>1915</v>
      </c>
      <c r="Y344" s="660"/>
      <c r="Z344" s="679">
        <v>45113</v>
      </c>
      <c r="AA344" s="679">
        <v>45114</v>
      </c>
      <c r="AB344" s="667" t="s">
        <v>80</v>
      </c>
      <c r="AC344" s="666">
        <v>45138</v>
      </c>
      <c r="AD344" s="658">
        <f t="shared" si="27"/>
        <v>24</v>
      </c>
      <c r="AE344" s="656">
        <v>0</v>
      </c>
      <c r="AF344" s="656">
        <v>0</v>
      </c>
      <c r="AG344" s="656">
        <v>0</v>
      </c>
      <c r="AH344" s="668" t="s">
        <v>80</v>
      </c>
      <c r="AI344" s="658">
        <f t="shared" si="26"/>
        <v>0</v>
      </c>
      <c r="AJ344" s="656">
        <v>0</v>
      </c>
      <c r="AK344" s="748">
        <v>0</v>
      </c>
      <c r="AL344" s="667" t="s">
        <v>80</v>
      </c>
      <c r="AM344" s="657">
        <v>0</v>
      </c>
      <c r="AN344" s="667" t="s">
        <v>80</v>
      </c>
      <c r="AO344" s="667" t="s">
        <v>80</v>
      </c>
      <c r="AP344" s="661">
        <v>0</v>
      </c>
      <c r="AQ344" s="661">
        <f>+L344+AF344-AK344</f>
        <v>2800000</v>
      </c>
      <c r="AR344" s="657" t="s">
        <v>115</v>
      </c>
      <c r="AS344" s="656">
        <v>0</v>
      </c>
      <c r="AT344" s="657" t="s">
        <v>80</v>
      </c>
      <c r="AU344" s="670">
        <v>2800000</v>
      </c>
      <c r="AV344" s="671">
        <v>0</v>
      </c>
      <c r="AW344" s="672">
        <f t="shared" si="19"/>
        <v>1</v>
      </c>
      <c r="AX344" s="673"/>
      <c r="AY344" s="657" t="s">
        <v>253</v>
      </c>
      <c r="AZ344" s="677" t="s">
        <v>1963</v>
      </c>
      <c r="BA344" s="653" t="s">
        <v>71</v>
      </c>
      <c r="BB344" s="656" t="s">
        <v>71</v>
      </c>
    </row>
    <row r="345" spans="2:54" x14ac:dyDescent="0.25">
      <c r="B345" s="653">
        <v>2023</v>
      </c>
      <c r="C345" s="653">
        <v>891780111</v>
      </c>
      <c r="D345" s="654" t="s">
        <v>68</v>
      </c>
      <c r="E345" s="655" t="s">
        <v>1653</v>
      </c>
      <c r="F345" s="656" t="s">
        <v>1654</v>
      </c>
      <c r="G345" s="657">
        <v>0</v>
      </c>
      <c r="H345" s="656"/>
      <c r="I345" s="657" t="s">
        <v>78</v>
      </c>
      <c r="J345" s="653" t="s">
        <v>1527</v>
      </c>
      <c r="K345" s="658" t="s">
        <v>1796</v>
      </c>
      <c r="L345" s="659">
        <v>4000000</v>
      </c>
      <c r="M345" s="653" t="s">
        <v>73</v>
      </c>
      <c r="N345" s="660" t="s">
        <v>116</v>
      </c>
      <c r="O345" s="658" t="s">
        <v>1845</v>
      </c>
      <c r="P345" s="661">
        <v>1091662627</v>
      </c>
      <c r="Q345" s="656">
        <v>275</v>
      </c>
      <c r="R345" s="699">
        <v>44964</v>
      </c>
      <c r="S345" s="749">
        <v>333700000</v>
      </c>
      <c r="T345" s="699">
        <v>45119</v>
      </c>
      <c r="U345" s="760">
        <v>4000000</v>
      </c>
      <c r="V345" s="657" t="s">
        <v>70</v>
      </c>
      <c r="W345" s="656">
        <v>85471791</v>
      </c>
      <c r="X345" s="665" t="s">
        <v>793</v>
      </c>
      <c r="Y345" s="660"/>
      <c r="Z345" s="679">
        <v>45119</v>
      </c>
      <c r="AA345" s="679">
        <v>45119</v>
      </c>
      <c r="AB345" s="667" t="s">
        <v>80</v>
      </c>
      <c r="AC345" s="666">
        <v>45138</v>
      </c>
      <c r="AD345" s="658">
        <f t="shared" si="27"/>
        <v>19</v>
      </c>
      <c r="AE345" s="656">
        <v>0</v>
      </c>
      <c r="AF345" s="656">
        <v>0</v>
      </c>
      <c r="AG345" s="656">
        <v>0</v>
      </c>
      <c r="AH345" s="668" t="s">
        <v>80</v>
      </c>
      <c r="AI345" s="658">
        <f t="shared" si="26"/>
        <v>0</v>
      </c>
      <c r="AJ345" s="656">
        <v>0</v>
      </c>
      <c r="AK345" s="748">
        <v>0</v>
      </c>
      <c r="AL345" s="667" t="s">
        <v>80</v>
      </c>
      <c r="AM345" s="657">
        <v>0</v>
      </c>
      <c r="AN345" s="667" t="s">
        <v>80</v>
      </c>
      <c r="AO345" s="667" t="s">
        <v>80</v>
      </c>
      <c r="AP345" s="661">
        <v>0</v>
      </c>
      <c r="AQ345" s="661">
        <f>+L345+AF345-AK345</f>
        <v>4000000</v>
      </c>
      <c r="AR345" s="657" t="s">
        <v>115</v>
      </c>
      <c r="AS345" s="656">
        <v>0</v>
      </c>
      <c r="AT345" s="657" t="s">
        <v>80</v>
      </c>
      <c r="AU345" s="670">
        <v>4000000</v>
      </c>
      <c r="AV345" s="671">
        <v>0</v>
      </c>
      <c r="AW345" s="672">
        <f t="shared" si="19"/>
        <v>1</v>
      </c>
      <c r="AX345" s="673"/>
      <c r="AY345" s="657" t="s">
        <v>72</v>
      </c>
      <c r="AZ345" s="677" t="s">
        <v>1964</v>
      </c>
      <c r="BA345" s="653" t="s">
        <v>71</v>
      </c>
      <c r="BB345" s="656" t="s">
        <v>71</v>
      </c>
    </row>
    <row r="346" spans="2:54" x14ac:dyDescent="0.25">
      <c r="B346" s="653">
        <v>2023</v>
      </c>
      <c r="C346" s="653">
        <v>891780111</v>
      </c>
      <c r="D346" s="654" t="s">
        <v>68</v>
      </c>
      <c r="E346" s="655" t="s">
        <v>1655</v>
      </c>
      <c r="F346" s="656" t="s">
        <v>1656</v>
      </c>
      <c r="G346" s="657">
        <v>0</v>
      </c>
      <c r="H346" s="656"/>
      <c r="I346" s="657" t="s">
        <v>78</v>
      </c>
      <c r="J346" s="653" t="s">
        <v>1527</v>
      </c>
      <c r="K346" s="658" t="s">
        <v>1796</v>
      </c>
      <c r="L346" s="659">
        <v>4000000</v>
      </c>
      <c r="M346" s="653" t="s">
        <v>73</v>
      </c>
      <c r="N346" s="660" t="s">
        <v>116</v>
      </c>
      <c r="O346" s="658" t="s">
        <v>1846</v>
      </c>
      <c r="P346" s="661">
        <v>6910909</v>
      </c>
      <c r="Q346" s="656">
        <v>275</v>
      </c>
      <c r="R346" s="699">
        <v>44964</v>
      </c>
      <c r="S346" s="749">
        <v>333700000</v>
      </c>
      <c r="T346" s="699">
        <v>45119</v>
      </c>
      <c r="U346" s="760">
        <v>4000000</v>
      </c>
      <c r="V346" s="657" t="s">
        <v>70</v>
      </c>
      <c r="W346" s="656">
        <v>85471791</v>
      </c>
      <c r="X346" s="665" t="s">
        <v>793</v>
      </c>
      <c r="Y346" s="660"/>
      <c r="Z346" s="679">
        <v>45119</v>
      </c>
      <c r="AA346" s="679">
        <v>45119</v>
      </c>
      <c r="AB346" s="667" t="s">
        <v>80</v>
      </c>
      <c r="AC346" s="666">
        <v>45138</v>
      </c>
      <c r="AD346" s="658">
        <f t="shared" si="27"/>
        <v>19</v>
      </c>
      <c r="AE346" s="656">
        <v>0</v>
      </c>
      <c r="AF346" s="656">
        <v>0</v>
      </c>
      <c r="AG346" s="656">
        <v>0</v>
      </c>
      <c r="AH346" s="668" t="s">
        <v>80</v>
      </c>
      <c r="AI346" s="658">
        <f t="shared" si="26"/>
        <v>0</v>
      </c>
      <c r="AJ346" s="656">
        <v>0</v>
      </c>
      <c r="AK346" s="748">
        <v>0</v>
      </c>
      <c r="AL346" s="667" t="s">
        <v>80</v>
      </c>
      <c r="AM346" s="657">
        <v>0</v>
      </c>
      <c r="AN346" s="667" t="s">
        <v>80</v>
      </c>
      <c r="AO346" s="667" t="s">
        <v>80</v>
      </c>
      <c r="AP346" s="661">
        <v>0</v>
      </c>
      <c r="AQ346" s="661">
        <f>+L346+AF346-AK346</f>
        <v>4000000</v>
      </c>
      <c r="AR346" s="657" t="s">
        <v>115</v>
      </c>
      <c r="AS346" s="656">
        <v>0</v>
      </c>
      <c r="AT346" s="657" t="s">
        <v>80</v>
      </c>
      <c r="AU346" s="670">
        <v>4000000</v>
      </c>
      <c r="AV346" s="671">
        <v>0</v>
      </c>
      <c r="AW346" s="672">
        <f t="shared" si="19"/>
        <v>1</v>
      </c>
      <c r="AX346" s="673"/>
      <c r="AY346" s="657" t="s">
        <v>72</v>
      </c>
      <c r="AZ346" s="677" t="s">
        <v>1965</v>
      </c>
      <c r="BA346" s="653" t="s">
        <v>71</v>
      </c>
      <c r="BB346" s="656" t="s">
        <v>71</v>
      </c>
    </row>
    <row r="347" spans="2:54" x14ac:dyDescent="0.25">
      <c r="B347" s="653">
        <v>2023</v>
      </c>
      <c r="C347" s="653">
        <v>891780111</v>
      </c>
      <c r="D347" s="654" t="s">
        <v>68</v>
      </c>
      <c r="E347" s="655" t="s">
        <v>1657</v>
      </c>
      <c r="F347" s="656" t="s">
        <v>1658</v>
      </c>
      <c r="G347" s="657">
        <v>0</v>
      </c>
      <c r="H347" s="656"/>
      <c r="I347" s="657" t="s">
        <v>78</v>
      </c>
      <c r="J347" s="653" t="s">
        <v>120</v>
      </c>
      <c r="K347" s="658" t="s">
        <v>1797</v>
      </c>
      <c r="L347" s="659">
        <v>3600000</v>
      </c>
      <c r="M347" s="653" t="s">
        <v>73</v>
      </c>
      <c r="N347" s="660" t="s">
        <v>116</v>
      </c>
      <c r="O347" s="658" t="s">
        <v>1882</v>
      </c>
      <c r="P347" s="661">
        <v>57432322</v>
      </c>
      <c r="Q347" s="656">
        <v>820</v>
      </c>
      <c r="R347" s="699">
        <v>45013</v>
      </c>
      <c r="S347" s="749">
        <v>203518600</v>
      </c>
      <c r="T347" s="699">
        <v>45126</v>
      </c>
      <c r="U347" s="760">
        <v>3600000</v>
      </c>
      <c r="V347" s="657" t="s">
        <v>70</v>
      </c>
      <c r="W347" s="656">
        <v>72221403</v>
      </c>
      <c r="X347" s="665" t="s">
        <v>1550</v>
      </c>
      <c r="Y347" s="660"/>
      <c r="Z347" s="679">
        <v>45126</v>
      </c>
      <c r="AA347" s="679">
        <v>45126</v>
      </c>
      <c r="AB347" s="667" t="s">
        <v>80</v>
      </c>
      <c r="AC347" s="666">
        <v>45143</v>
      </c>
      <c r="AD347" s="658">
        <f t="shared" si="27"/>
        <v>17</v>
      </c>
      <c r="AE347" s="656">
        <v>0</v>
      </c>
      <c r="AF347" s="656">
        <v>0</v>
      </c>
      <c r="AG347" s="656">
        <v>0</v>
      </c>
      <c r="AH347" s="668" t="s">
        <v>80</v>
      </c>
      <c r="AI347" s="658">
        <f t="shared" si="26"/>
        <v>0</v>
      </c>
      <c r="AJ347" s="656">
        <v>0</v>
      </c>
      <c r="AK347" s="748">
        <v>0</v>
      </c>
      <c r="AL347" s="667" t="s">
        <v>80</v>
      </c>
      <c r="AM347" s="657">
        <v>0</v>
      </c>
      <c r="AN347" s="667" t="s">
        <v>80</v>
      </c>
      <c r="AO347" s="667" t="s">
        <v>80</v>
      </c>
      <c r="AP347" s="661">
        <v>0</v>
      </c>
      <c r="AQ347" s="661">
        <f>+L347+AF347-AK347</f>
        <v>3600000</v>
      </c>
      <c r="AR347" s="657" t="s">
        <v>115</v>
      </c>
      <c r="AS347" s="656">
        <v>0</v>
      </c>
      <c r="AT347" s="657" t="s">
        <v>80</v>
      </c>
      <c r="AU347" s="670">
        <v>0</v>
      </c>
      <c r="AV347" s="671">
        <v>3600000</v>
      </c>
      <c r="AW347" s="672">
        <f t="shared" si="19"/>
        <v>0</v>
      </c>
      <c r="AX347" s="673"/>
      <c r="AY347" s="657" t="s">
        <v>72</v>
      </c>
      <c r="AZ347" s="677" t="s">
        <v>1966</v>
      </c>
      <c r="BA347" s="653" t="s">
        <v>71</v>
      </c>
      <c r="BB347" s="656" t="s">
        <v>71</v>
      </c>
    </row>
    <row r="348" spans="2:54" x14ac:dyDescent="0.25">
      <c r="B348" s="653">
        <v>2023</v>
      </c>
      <c r="C348" s="653">
        <v>891780111</v>
      </c>
      <c r="D348" s="654" t="s">
        <v>68</v>
      </c>
      <c r="E348" s="655" t="s">
        <v>1659</v>
      </c>
      <c r="F348" s="656" t="s">
        <v>1660</v>
      </c>
      <c r="G348" s="657">
        <v>0</v>
      </c>
      <c r="H348" s="656"/>
      <c r="I348" s="657" t="s">
        <v>78</v>
      </c>
      <c r="J348" s="653" t="s">
        <v>120</v>
      </c>
      <c r="K348" s="658" t="s">
        <v>1798</v>
      </c>
      <c r="L348" s="659">
        <v>3320000</v>
      </c>
      <c r="M348" s="653" t="s">
        <v>73</v>
      </c>
      <c r="N348" s="660" t="s">
        <v>116</v>
      </c>
      <c r="O348" s="658" t="s">
        <v>1883</v>
      </c>
      <c r="P348" s="661">
        <v>1082993170</v>
      </c>
      <c r="Q348" s="656">
        <v>820</v>
      </c>
      <c r="R348" s="699">
        <v>45013</v>
      </c>
      <c r="S348" s="749">
        <v>203518600</v>
      </c>
      <c r="T348" s="699">
        <v>45126</v>
      </c>
      <c r="U348" s="760">
        <v>3320000</v>
      </c>
      <c r="V348" s="657" t="s">
        <v>70</v>
      </c>
      <c r="W348" s="656">
        <v>72221403</v>
      </c>
      <c r="X348" s="665" t="s">
        <v>1550</v>
      </c>
      <c r="Y348" s="660"/>
      <c r="Z348" s="679">
        <v>45126</v>
      </c>
      <c r="AA348" s="679">
        <v>45126</v>
      </c>
      <c r="AB348" s="667" t="s">
        <v>80</v>
      </c>
      <c r="AC348" s="666">
        <v>45156</v>
      </c>
      <c r="AD348" s="658">
        <f t="shared" si="27"/>
        <v>30</v>
      </c>
      <c r="AE348" s="656">
        <v>0</v>
      </c>
      <c r="AF348" s="656">
        <v>0</v>
      </c>
      <c r="AG348" s="656">
        <v>2</v>
      </c>
      <c r="AH348" s="668">
        <v>45210</v>
      </c>
      <c r="AI348" s="658">
        <f t="shared" si="26"/>
        <v>54</v>
      </c>
      <c r="AJ348" s="656">
        <v>0</v>
      </c>
      <c r="AK348" s="748">
        <v>0</v>
      </c>
      <c r="AL348" s="667" t="s">
        <v>80</v>
      </c>
      <c r="AM348" s="657">
        <v>0</v>
      </c>
      <c r="AN348" s="667" t="s">
        <v>80</v>
      </c>
      <c r="AO348" s="667" t="s">
        <v>80</v>
      </c>
      <c r="AP348" s="661">
        <v>0</v>
      </c>
      <c r="AQ348" s="661">
        <f>+L348+AF348-AK348</f>
        <v>3320000</v>
      </c>
      <c r="AR348" s="657" t="s">
        <v>115</v>
      </c>
      <c r="AS348" s="656">
        <v>0</v>
      </c>
      <c r="AT348" s="657" t="s">
        <v>80</v>
      </c>
      <c r="AU348" s="670">
        <v>0</v>
      </c>
      <c r="AV348" s="671">
        <v>3320000</v>
      </c>
      <c r="AW348" s="672">
        <f t="shared" si="19"/>
        <v>0</v>
      </c>
      <c r="AX348" s="673"/>
      <c r="AY348" s="657" t="s">
        <v>72</v>
      </c>
      <c r="AZ348" s="677" t="s">
        <v>1967</v>
      </c>
      <c r="BA348" s="653" t="s">
        <v>71</v>
      </c>
      <c r="BB348" s="656" t="s">
        <v>71</v>
      </c>
    </row>
    <row r="349" spans="2:54" x14ac:dyDescent="0.25">
      <c r="B349" s="653">
        <v>2023</v>
      </c>
      <c r="C349" s="653">
        <v>891780111</v>
      </c>
      <c r="D349" s="654" t="s">
        <v>68</v>
      </c>
      <c r="E349" s="655" t="s">
        <v>1661</v>
      </c>
      <c r="F349" s="656" t="s">
        <v>1662</v>
      </c>
      <c r="G349" s="657">
        <v>0</v>
      </c>
      <c r="H349" s="656"/>
      <c r="I349" s="657" t="s">
        <v>78</v>
      </c>
      <c r="J349" s="653" t="s">
        <v>1527</v>
      </c>
      <c r="K349" s="658" t="s">
        <v>1799</v>
      </c>
      <c r="L349" s="659">
        <v>17000000</v>
      </c>
      <c r="M349" s="653" t="s">
        <v>73</v>
      </c>
      <c r="N349" s="660" t="s">
        <v>116</v>
      </c>
      <c r="O349" s="658" t="s">
        <v>1858</v>
      </c>
      <c r="P349" s="661">
        <v>57461707</v>
      </c>
      <c r="Q349" s="656">
        <v>275</v>
      </c>
      <c r="R349" s="699">
        <v>44964</v>
      </c>
      <c r="S349" s="749">
        <v>333700000</v>
      </c>
      <c r="T349" s="699">
        <v>45126</v>
      </c>
      <c r="U349" s="760">
        <v>17000000</v>
      </c>
      <c r="V349" s="657" t="s">
        <v>70</v>
      </c>
      <c r="W349" s="656">
        <v>85471791</v>
      </c>
      <c r="X349" s="665" t="s">
        <v>793</v>
      </c>
      <c r="Y349" s="660"/>
      <c r="Z349" s="679">
        <v>45126</v>
      </c>
      <c r="AA349" s="679">
        <v>45126</v>
      </c>
      <c r="AB349" s="667" t="s">
        <v>80</v>
      </c>
      <c r="AC349" s="666">
        <v>45275</v>
      </c>
      <c r="AD349" s="658">
        <f t="shared" si="27"/>
        <v>149</v>
      </c>
      <c r="AE349" s="656">
        <v>0</v>
      </c>
      <c r="AF349" s="656">
        <v>0</v>
      </c>
      <c r="AG349" s="656">
        <v>0</v>
      </c>
      <c r="AH349" s="668" t="s">
        <v>80</v>
      </c>
      <c r="AI349" s="658">
        <f t="shared" si="26"/>
        <v>0</v>
      </c>
      <c r="AJ349" s="656">
        <v>0</v>
      </c>
      <c r="AK349" s="748">
        <v>0</v>
      </c>
      <c r="AL349" s="667" t="s">
        <v>80</v>
      </c>
      <c r="AM349" s="657">
        <v>0</v>
      </c>
      <c r="AN349" s="667" t="s">
        <v>80</v>
      </c>
      <c r="AO349" s="667" t="s">
        <v>80</v>
      </c>
      <c r="AP349" s="661">
        <v>0</v>
      </c>
      <c r="AQ349" s="661">
        <f>+L349+AF349-AK349</f>
        <v>17000000</v>
      </c>
      <c r="AR349" s="657" t="s">
        <v>115</v>
      </c>
      <c r="AS349" s="656">
        <v>0</v>
      </c>
      <c r="AT349" s="657" t="s">
        <v>80</v>
      </c>
      <c r="AU349" s="670">
        <v>3400000</v>
      </c>
      <c r="AV349" s="671">
        <v>13600000</v>
      </c>
      <c r="AW349" s="672">
        <f t="shared" si="19"/>
        <v>0.2</v>
      </c>
      <c r="AX349" s="673"/>
      <c r="AY349" s="657" t="s">
        <v>72</v>
      </c>
      <c r="AZ349" s="677" t="s">
        <v>1968</v>
      </c>
      <c r="BA349" s="653" t="s">
        <v>71</v>
      </c>
      <c r="BB349" s="656" t="s">
        <v>71</v>
      </c>
    </row>
    <row r="350" spans="2:54" x14ac:dyDescent="0.25">
      <c r="B350" s="653">
        <v>2023</v>
      </c>
      <c r="C350" s="653">
        <v>891780111</v>
      </c>
      <c r="D350" s="654" t="s">
        <v>68</v>
      </c>
      <c r="E350" s="655" t="s">
        <v>1663</v>
      </c>
      <c r="F350" s="656" t="s">
        <v>1664</v>
      </c>
      <c r="G350" s="657">
        <v>0</v>
      </c>
      <c r="H350" s="656"/>
      <c r="I350" s="657" t="s">
        <v>78</v>
      </c>
      <c r="J350" s="653" t="s">
        <v>1527</v>
      </c>
      <c r="K350" s="658" t="s">
        <v>1776</v>
      </c>
      <c r="L350" s="659">
        <v>20000000</v>
      </c>
      <c r="M350" s="653" t="s">
        <v>73</v>
      </c>
      <c r="N350" s="660" t="s">
        <v>116</v>
      </c>
      <c r="O350" s="658" t="s">
        <v>1847</v>
      </c>
      <c r="P350" s="661">
        <v>85462048</v>
      </c>
      <c r="Q350" s="656">
        <v>275</v>
      </c>
      <c r="R350" s="699">
        <v>44964</v>
      </c>
      <c r="S350" s="749">
        <v>333700000</v>
      </c>
      <c r="T350" s="699">
        <v>45128</v>
      </c>
      <c r="U350" s="760">
        <v>20000000</v>
      </c>
      <c r="V350" s="657" t="s">
        <v>70</v>
      </c>
      <c r="W350" s="656">
        <v>85471791</v>
      </c>
      <c r="X350" s="665" t="s">
        <v>793</v>
      </c>
      <c r="Y350" s="660"/>
      <c r="Z350" s="679">
        <v>45128</v>
      </c>
      <c r="AA350" s="679">
        <v>45128</v>
      </c>
      <c r="AB350" s="667" t="s">
        <v>80</v>
      </c>
      <c r="AC350" s="666">
        <v>45275</v>
      </c>
      <c r="AD350" s="658">
        <f t="shared" si="27"/>
        <v>147</v>
      </c>
      <c r="AE350" s="656">
        <v>0</v>
      </c>
      <c r="AF350" s="656">
        <v>0</v>
      </c>
      <c r="AG350" s="656">
        <v>0</v>
      </c>
      <c r="AH350" s="668" t="s">
        <v>80</v>
      </c>
      <c r="AI350" s="658">
        <f t="shared" si="26"/>
        <v>0</v>
      </c>
      <c r="AJ350" s="656">
        <v>0</v>
      </c>
      <c r="AK350" s="748">
        <v>0</v>
      </c>
      <c r="AL350" s="667" t="s">
        <v>80</v>
      </c>
      <c r="AM350" s="657">
        <v>0</v>
      </c>
      <c r="AN350" s="667" t="s">
        <v>80</v>
      </c>
      <c r="AO350" s="667" t="s">
        <v>80</v>
      </c>
      <c r="AP350" s="661">
        <v>0</v>
      </c>
      <c r="AQ350" s="661">
        <f>+L350+AF350-AK350</f>
        <v>20000000</v>
      </c>
      <c r="AR350" s="657" t="s">
        <v>115</v>
      </c>
      <c r="AS350" s="656">
        <v>0</v>
      </c>
      <c r="AT350" s="657" t="s">
        <v>80</v>
      </c>
      <c r="AU350" s="670">
        <v>5000000</v>
      </c>
      <c r="AV350" s="671">
        <v>15000000</v>
      </c>
      <c r="AW350" s="672">
        <f t="shared" si="19"/>
        <v>0.25</v>
      </c>
      <c r="AX350" s="673"/>
      <c r="AY350" s="657" t="s">
        <v>72</v>
      </c>
      <c r="AZ350" s="677" t="s">
        <v>1969</v>
      </c>
      <c r="BA350" s="653" t="s">
        <v>71</v>
      </c>
      <c r="BB350" s="656" t="s">
        <v>71</v>
      </c>
    </row>
    <row r="351" spans="2:54" x14ac:dyDescent="0.25">
      <c r="B351" s="653">
        <v>2023</v>
      </c>
      <c r="C351" s="653">
        <v>891780111</v>
      </c>
      <c r="D351" s="654" t="s">
        <v>68</v>
      </c>
      <c r="E351" s="655" t="s">
        <v>1665</v>
      </c>
      <c r="F351" s="656" t="s">
        <v>1666</v>
      </c>
      <c r="G351" s="657">
        <v>0</v>
      </c>
      <c r="H351" s="656"/>
      <c r="I351" s="657" t="s">
        <v>78</v>
      </c>
      <c r="J351" s="653" t="s">
        <v>1527</v>
      </c>
      <c r="K351" s="658" t="s">
        <v>1800</v>
      </c>
      <c r="L351" s="659">
        <v>11900000</v>
      </c>
      <c r="M351" s="653" t="s">
        <v>73</v>
      </c>
      <c r="N351" s="660" t="s">
        <v>116</v>
      </c>
      <c r="O351" s="658" t="s">
        <v>1877</v>
      </c>
      <c r="P351" s="661">
        <v>85476075</v>
      </c>
      <c r="Q351" s="656">
        <v>1667</v>
      </c>
      <c r="R351" s="699">
        <v>45141</v>
      </c>
      <c r="S351" s="749">
        <v>240300000</v>
      </c>
      <c r="T351" s="699">
        <v>45148</v>
      </c>
      <c r="U351" s="760">
        <v>11900000</v>
      </c>
      <c r="V351" s="657" t="s">
        <v>70</v>
      </c>
      <c r="W351" s="656">
        <v>57428039</v>
      </c>
      <c r="X351" s="665" t="s">
        <v>1916</v>
      </c>
      <c r="Y351" s="660"/>
      <c r="Z351" s="679">
        <v>45147</v>
      </c>
      <c r="AA351" s="679">
        <v>45148</v>
      </c>
      <c r="AB351" s="667" t="s">
        <v>80</v>
      </c>
      <c r="AC351" s="666">
        <v>45260</v>
      </c>
      <c r="AD351" s="658">
        <f t="shared" si="27"/>
        <v>112</v>
      </c>
      <c r="AE351" s="656">
        <v>0</v>
      </c>
      <c r="AF351" s="656">
        <v>0</v>
      </c>
      <c r="AG351" s="656">
        <v>0</v>
      </c>
      <c r="AH351" s="668" t="s">
        <v>80</v>
      </c>
      <c r="AI351" s="658">
        <f t="shared" si="26"/>
        <v>0</v>
      </c>
      <c r="AJ351" s="656">
        <v>0</v>
      </c>
      <c r="AK351" s="748">
        <v>0</v>
      </c>
      <c r="AL351" s="667" t="s">
        <v>80</v>
      </c>
      <c r="AM351" s="657">
        <v>0</v>
      </c>
      <c r="AN351" s="667" t="s">
        <v>80</v>
      </c>
      <c r="AO351" s="667" t="s">
        <v>80</v>
      </c>
      <c r="AP351" s="661">
        <v>0</v>
      </c>
      <c r="AQ351" s="661">
        <f>+L351+AF351-AK351</f>
        <v>11900000</v>
      </c>
      <c r="AR351" s="657" t="s">
        <v>115</v>
      </c>
      <c r="AS351" s="656">
        <v>0</v>
      </c>
      <c r="AT351" s="657" t="s">
        <v>80</v>
      </c>
      <c r="AU351" s="670">
        <v>5100000</v>
      </c>
      <c r="AV351" s="671">
        <v>6800000</v>
      </c>
      <c r="AW351" s="672">
        <f t="shared" si="19"/>
        <v>0.42857142857142855</v>
      </c>
      <c r="AX351" s="673"/>
      <c r="AY351" s="657" t="s">
        <v>72</v>
      </c>
      <c r="AZ351" s="677" t="s">
        <v>1970</v>
      </c>
      <c r="BA351" s="653" t="s">
        <v>71</v>
      </c>
      <c r="BB351" s="656" t="s">
        <v>71</v>
      </c>
    </row>
    <row r="352" spans="2:54" x14ac:dyDescent="0.25">
      <c r="B352" s="653">
        <v>2023</v>
      </c>
      <c r="C352" s="653">
        <v>891780111</v>
      </c>
      <c r="D352" s="654" t="s">
        <v>68</v>
      </c>
      <c r="E352" s="655" t="s">
        <v>1667</v>
      </c>
      <c r="F352" s="656" t="s">
        <v>1668</v>
      </c>
      <c r="G352" s="657">
        <v>0</v>
      </c>
      <c r="H352" s="656"/>
      <c r="I352" s="657" t="s">
        <v>78</v>
      </c>
      <c r="J352" s="653" t="s">
        <v>1527</v>
      </c>
      <c r="K352" s="658" t="s">
        <v>1801</v>
      </c>
      <c r="L352" s="659">
        <v>13600000</v>
      </c>
      <c r="M352" s="653" t="s">
        <v>73</v>
      </c>
      <c r="N352" s="660" t="s">
        <v>116</v>
      </c>
      <c r="O352" s="658" t="s">
        <v>1884</v>
      </c>
      <c r="P352" s="661">
        <v>84454921</v>
      </c>
      <c r="Q352" s="656">
        <v>1667</v>
      </c>
      <c r="R352" s="699">
        <v>45141</v>
      </c>
      <c r="S352" s="749">
        <v>240300000</v>
      </c>
      <c r="T352" s="699">
        <v>45148</v>
      </c>
      <c r="U352" s="760">
        <v>13600000</v>
      </c>
      <c r="V352" s="657" t="s">
        <v>70</v>
      </c>
      <c r="W352" s="656">
        <v>57428039</v>
      </c>
      <c r="X352" s="665" t="s">
        <v>1916</v>
      </c>
      <c r="Y352" s="660"/>
      <c r="Z352" s="679">
        <v>45147</v>
      </c>
      <c r="AA352" s="679">
        <v>45148</v>
      </c>
      <c r="AB352" s="667" t="s">
        <v>80</v>
      </c>
      <c r="AC352" s="666">
        <v>45260</v>
      </c>
      <c r="AD352" s="658">
        <f t="shared" si="27"/>
        <v>112</v>
      </c>
      <c r="AE352" s="656">
        <v>0</v>
      </c>
      <c r="AF352" s="656">
        <v>0</v>
      </c>
      <c r="AG352" s="656">
        <v>0</v>
      </c>
      <c r="AH352" s="668" t="s">
        <v>80</v>
      </c>
      <c r="AI352" s="658">
        <f t="shared" si="26"/>
        <v>0</v>
      </c>
      <c r="AJ352" s="656">
        <v>0</v>
      </c>
      <c r="AK352" s="748">
        <v>0</v>
      </c>
      <c r="AL352" s="667" t="s">
        <v>80</v>
      </c>
      <c r="AM352" s="657">
        <v>0</v>
      </c>
      <c r="AN352" s="667" t="s">
        <v>80</v>
      </c>
      <c r="AO352" s="667" t="s">
        <v>80</v>
      </c>
      <c r="AP352" s="661">
        <v>0</v>
      </c>
      <c r="AQ352" s="661">
        <f>+L352+AF352-AK352</f>
        <v>13600000</v>
      </c>
      <c r="AR352" s="657" t="s">
        <v>115</v>
      </c>
      <c r="AS352" s="656">
        <v>0</v>
      </c>
      <c r="AT352" s="657" t="s">
        <v>80</v>
      </c>
      <c r="AU352" s="670">
        <v>6800000</v>
      </c>
      <c r="AV352" s="671">
        <v>6800000</v>
      </c>
      <c r="AW352" s="672">
        <f t="shared" si="19"/>
        <v>0.5</v>
      </c>
      <c r="AX352" s="673"/>
      <c r="AY352" s="657" t="s">
        <v>72</v>
      </c>
      <c r="AZ352" s="677" t="s">
        <v>1971</v>
      </c>
      <c r="BA352" s="653" t="s">
        <v>71</v>
      </c>
      <c r="BB352" s="656" t="s">
        <v>71</v>
      </c>
    </row>
    <row r="353" spans="2:54" x14ac:dyDescent="0.25">
      <c r="B353" s="653">
        <v>2023</v>
      </c>
      <c r="C353" s="653">
        <v>891780111</v>
      </c>
      <c r="D353" s="654" t="s">
        <v>68</v>
      </c>
      <c r="E353" s="655" t="s">
        <v>1669</v>
      </c>
      <c r="F353" s="656" t="s">
        <v>1670</v>
      </c>
      <c r="G353" s="657">
        <v>0</v>
      </c>
      <c r="H353" s="656"/>
      <c r="I353" s="657" t="s">
        <v>78</v>
      </c>
      <c r="J353" s="653" t="s">
        <v>1527</v>
      </c>
      <c r="K353" s="658" t="s">
        <v>1802</v>
      </c>
      <c r="L353" s="659">
        <v>12400000</v>
      </c>
      <c r="M353" s="653" t="s">
        <v>73</v>
      </c>
      <c r="N353" s="660" t="s">
        <v>116</v>
      </c>
      <c r="O353" s="658" t="s">
        <v>1848</v>
      </c>
      <c r="P353" s="661">
        <v>1083008562</v>
      </c>
      <c r="Q353" s="656">
        <v>1667</v>
      </c>
      <c r="R353" s="699">
        <v>45141</v>
      </c>
      <c r="S353" s="749">
        <v>240300000</v>
      </c>
      <c r="T353" s="699">
        <v>45148</v>
      </c>
      <c r="U353" s="760">
        <v>12400000</v>
      </c>
      <c r="V353" s="657" t="s">
        <v>70</v>
      </c>
      <c r="W353" s="656">
        <v>1192791759</v>
      </c>
      <c r="X353" s="665" t="s">
        <v>1912</v>
      </c>
      <c r="Y353" s="660"/>
      <c r="Z353" s="679">
        <v>45147</v>
      </c>
      <c r="AA353" s="679">
        <v>45148</v>
      </c>
      <c r="AB353" s="667" t="s">
        <v>80</v>
      </c>
      <c r="AC353" s="666">
        <v>45260</v>
      </c>
      <c r="AD353" s="658">
        <f t="shared" si="27"/>
        <v>112</v>
      </c>
      <c r="AE353" s="656">
        <v>0</v>
      </c>
      <c r="AF353" s="656">
        <v>0</v>
      </c>
      <c r="AG353" s="656">
        <v>0</v>
      </c>
      <c r="AH353" s="668" t="s">
        <v>80</v>
      </c>
      <c r="AI353" s="658">
        <f t="shared" si="26"/>
        <v>0</v>
      </c>
      <c r="AJ353" s="656">
        <v>0</v>
      </c>
      <c r="AK353" s="748">
        <v>0</v>
      </c>
      <c r="AL353" s="667" t="s">
        <v>80</v>
      </c>
      <c r="AM353" s="657">
        <v>0</v>
      </c>
      <c r="AN353" s="667" t="s">
        <v>80</v>
      </c>
      <c r="AO353" s="667" t="s">
        <v>80</v>
      </c>
      <c r="AP353" s="661">
        <v>0</v>
      </c>
      <c r="AQ353" s="661">
        <f>+L353+AF353-AK353</f>
        <v>12400000</v>
      </c>
      <c r="AR353" s="657" t="s">
        <v>115</v>
      </c>
      <c r="AS353" s="656">
        <v>0</v>
      </c>
      <c r="AT353" s="657" t="s">
        <v>80</v>
      </c>
      <c r="AU353" s="670">
        <v>6200000</v>
      </c>
      <c r="AV353" s="671">
        <v>6200000</v>
      </c>
      <c r="AW353" s="672">
        <f t="shared" si="19"/>
        <v>0.5</v>
      </c>
      <c r="AX353" s="673"/>
      <c r="AY353" s="657" t="s">
        <v>72</v>
      </c>
      <c r="AZ353" s="677" t="s">
        <v>1972</v>
      </c>
      <c r="BA353" s="653" t="s">
        <v>71</v>
      </c>
      <c r="BB353" s="656" t="s">
        <v>71</v>
      </c>
    </row>
    <row r="354" spans="2:54" x14ac:dyDescent="0.25">
      <c r="B354" s="653">
        <v>2023</v>
      </c>
      <c r="C354" s="653">
        <v>891780111</v>
      </c>
      <c r="D354" s="654" t="s">
        <v>68</v>
      </c>
      <c r="E354" s="655" t="s">
        <v>1671</v>
      </c>
      <c r="F354" s="656" t="s">
        <v>1672</v>
      </c>
      <c r="G354" s="657">
        <v>0</v>
      </c>
      <c r="H354" s="656"/>
      <c r="I354" s="657" t="s">
        <v>78</v>
      </c>
      <c r="J354" s="653" t="s">
        <v>1527</v>
      </c>
      <c r="K354" s="658" t="s">
        <v>1803</v>
      </c>
      <c r="L354" s="659">
        <v>12400000</v>
      </c>
      <c r="M354" s="653" t="s">
        <v>73</v>
      </c>
      <c r="N354" s="660" t="s">
        <v>116</v>
      </c>
      <c r="O354" s="658" t="s">
        <v>1854</v>
      </c>
      <c r="P354" s="661">
        <v>1082977854</v>
      </c>
      <c r="Q354" s="656">
        <v>1667</v>
      </c>
      <c r="R354" s="699">
        <v>45141</v>
      </c>
      <c r="S354" s="749">
        <v>240300000</v>
      </c>
      <c r="T354" s="699">
        <v>45148</v>
      </c>
      <c r="U354" s="760">
        <v>12400000</v>
      </c>
      <c r="V354" s="657" t="s">
        <v>70</v>
      </c>
      <c r="W354" s="656">
        <v>1192791759</v>
      </c>
      <c r="X354" s="665" t="s">
        <v>1912</v>
      </c>
      <c r="Y354" s="660"/>
      <c r="Z354" s="679">
        <v>45147</v>
      </c>
      <c r="AA354" s="679">
        <v>45148</v>
      </c>
      <c r="AB354" s="667" t="s">
        <v>80</v>
      </c>
      <c r="AC354" s="666">
        <v>45260</v>
      </c>
      <c r="AD354" s="658">
        <f t="shared" si="27"/>
        <v>112</v>
      </c>
      <c r="AE354" s="656">
        <v>0</v>
      </c>
      <c r="AF354" s="656">
        <v>0</v>
      </c>
      <c r="AG354" s="656">
        <v>0</v>
      </c>
      <c r="AH354" s="668" t="s">
        <v>80</v>
      </c>
      <c r="AI354" s="658">
        <f t="shared" si="26"/>
        <v>0</v>
      </c>
      <c r="AJ354" s="656">
        <v>0</v>
      </c>
      <c r="AK354" s="748">
        <v>0</v>
      </c>
      <c r="AL354" s="667" t="s">
        <v>80</v>
      </c>
      <c r="AM354" s="657">
        <v>0</v>
      </c>
      <c r="AN354" s="667" t="s">
        <v>80</v>
      </c>
      <c r="AO354" s="667" t="s">
        <v>80</v>
      </c>
      <c r="AP354" s="661">
        <v>0</v>
      </c>
      <c r="AQ354" s="661">
        <f>+L354+AF354-AK354</f>
        <v>12400000</v>
      </c>
      <c r="AR354" s="657" t="s">
        <v>115</v>
      </c>
      <c r="AS354" s="656">
        <v>0</v>
      </c>
      <c r="AT354" s="657" t="s">
        <v>80</v>
      </c>
      <c r="AU354" s="670">
        <v>6200000</v>
      </c>
      <c r="AV354" s="671">
        <v>6200000</v>
      </c>
      <c r="AW354" s="672">
        <f t="shared" si="19"/>
        <v>0.5</v>
      </c>
      <c r="AX354" s="673"/>
      <c r="AY354" s="657" t="s">
        <v>72</v>
      </c>
      <c r="AZ354" s="677" t="s">
        <v>1973</v>
      </c>
      <c r="BA354" s="653" t="s">
        <v>71</v>
      </c>
      <c r="BB354" s="656" t="s">
        <v>71</v>
      </c>
    </row>
    <row r="355" spans="2:54" x14ac:dyDescent="0.25">
      <c r="B355" s="653">
        <v>2023</v>
      </c>
      <c r="C355" s="653">
        <v>891780111</v>
      </c>
      <c r="D355" s="654" t="s">
        <v>68</v>
      </c>
      <c r="E355" s="655" t="s">
        <v>1673</v>
      </c>
      <c r="F355" s="656" t="s">
        <v>1674</v>
      </c>
      <c r="G355" s="657">
        <v>0</v>
      </c>
      <c r="H355" s="656"/>
      <c r="I355" s="657" t="s">
        <v>78</v>
      </c>
      <c r="J355" s="653" t="s">
        <v>1527</v>
      </c>
      <c r="K355" s="658" t="s">
        <v>1804</v>
      </c>
      <c r="L355" s="659">
        <v>13600000</v>
      </c>
      <c r="M355" s="653" t="s">
        <v>73</v>
      </c>
      <c r="N355" s="660" t="s">
        <v>116</v>
      </c>
      <c r="O355" s="658" t="s">
        <v>1885</v>
      </c>
      <c r="P355" s="661">
        <v>1082845298</v>
      </c>
      <c r="Q355" s="656">
        <v>1667</v>
      </c>
      <c r="R355" s="699">
        <v>45141</v>
      </c>
      <c r="S355" s="749">
        <v>240300000</v>
      </c>
      <c r="T355" s="699">
        <v>45148</v>
      </c>
      <c r="U355" s="760">
        <v>13600000</v>
      </c>
      <c r="V355" s="657" t="s">
        <v>70</v>
      </c>
      <c r="W355" s="656">
        <v>1192791759</v>
      </c>
      <c r="X355" s="665" t="s">
        <v>1912</v>
      </c>
      <c r="Y355" s="660"/>
      <c r="Z355" s="679">
        <v>45147</v>
      </c>
      <c r="AA355" s="679">
        <v>45148</v>
      </c>
      <c r="AB355" s="667" t="s">
        <v>80</v>
      </c>
      <c r="AC355" s="666">
        <v>45260</v>
      </c>
      <c r="AD355" s="658">
        <f t="shared" si="27"/>
        <v>112</v>
      </c>
      <c r="AE355" s="656">
        <v>0</v>
      </c>
      <c r="AF355" s="656">
        <v>0</v>
      </c>
      <c r="AG355" s="656">
        <v>0</v>
      </c>
      <c r="AH355" s="668" t="s">
        <v>80</v>
      </c>
      <c r="AI355" s="658">
        <f t="shared" si="26"/>
        <v>0</v>
      </c>
      <c r="AJ355" s="656">
        <v>0</v>
      </c>
      <c r="AK355" s="748">
        <v>0</v>
      </c>
      <c r="AL355" s="667" t="s">
        <v>80</v>
      </c>
      <c r="AM355" s="657">
        <v>0</v>
      </c>
      <c r="AN355" s="667" t="s">
        <v>80</v>
      </c>
      <c r="AO355" s="667" t="s">
        <v>80</v>
      </c>
      <c r="AP355" s="661">
        <v>0</v>
      </c>
      <c r="AQ355" s="661">
        <f>+L355+AF355-AK355</f>
        <v>13600000</v>
      </c>
      <c r="AR355" s="657" t="s">
        <v>115</v>
      </c>
      <c r="AS355" s="656">
        <v>0</v>
      </c>
      <c r="AT355" s="657" t="s">
        <v>80</v>
      </c>
      <c r="AU355" s="670">
        <v>6800000</v>
      </c>
      <c r="AV355" s="671">
        <v>6800000</v>
      </c>
      <c r="AW355" s="672">
        <f t="shared" si="19"/>
        <v>0.5</v>
      </c>
      <c r="AX355" s="673"/>
      <c r="AY355" s="657" t="s">
        <v>72</v>
      </c>
      <c r="AZ355" s="677" t="s">
        <v>1974</v>
      </c>
      <c r="BA355" s="653" t="s">
        <v>71</v>
      </c>
      <c r="BB355" s="656" t="s">
        <v>71</v>
      </c>
    </row>
    <row r="356" spans="2:54" x14ac:dyDescent="0.25">
      <c r="B356" s="653">
        <v>2023</v>
      </c>
      <c r="C356" s="653">
        <v>891780111</v>
      </c>
      <c r="D356" s="654" t="s">
        <v>68</v>
      </c>
      <c r="E356" s="655" t="s">
        <v>1675</v>
      </c>
      <c r="F356" s="656" t="s">
        <v>1676</v>
      </c>
      <c r="G356" s="657">
        <v>0</v>
      </c>
      <c r="H356" s="656"/>
      <c r="I356" s="657" t="s">
        <v>78</v>
      </c>
      <c r="J356" s="653" t="s">
        <v>1527</v>
      </c>
      <c r="K356" s="658" t="s">
        <v>1805</v>
      </c>
      <c r="L356" s="659">
        <v>11200000</v>
      </c>
      <c r="M356" s="653" t="s">
        <v>73</v>
      </c>
      <c r="N356" s="660" t="s">
        <v>116</v>
      </c>
      <c r="O356" s="658" t="s">
        <v>1860</v>
      </c>
      <c r="P356" s="661">
        <v>1062402254</v>
      </c>
      <c r="Q356" s="656">
        <v>1667</v>
      </c>
      <c r="R356" s="699">
        <v>45141</v>
      </c>
      <c r="S356" s="749">
        <v>240300000</v>
      </c>
      <c r="T356" s="699">
        <v>45148</v>
      </c>
      <c r="U356" s="760">
        <v>11200000</v>
      </c>
      <c r="V356" s="657" t="s">
        <v>70</v>
      </c>
      <c r="W356" s="656">
        <v>57294316</v>
      </c>
      <c r="X356" s="665" t="s">
        <v>1915</v>
      </c>
      <c r="Y356" s="660"/>
      <c r="Z356" s="679">
        <v>45147</v>
      </c>
      <c r="AA356" s="679">
        <v>45148</v>
      </c>
      <c r="AB356" s="667" t="s">
        <v>80</v>
      </c>
      <c r="AC356" s="666">
        <v>45260</v>
      </c>
      <c r="AD356" s="658">
        <f t="shared" si="27"/>
        <v>112</v>
      </c>
      <c r="AE356" s="656">
        <v>0</v>
      </c>
      <c r="AF356" s="656">
        <v>0</v>
      </c>
      <c r="AG356" s="656">
        <v>0</v>
      </c>
      <c r="AH356" s="668" t="s">
        <v>80</v>
      </c>
      <c r="AI356" s="658">
        <f t="shared" si="26"/>
        <v>0</v>
      </c>
      <c r="AJ356" s="656">
        <v>0</v>
      </c>
      <c r="AK356" s="748">
        <v>0</v>
      </c>
      <c r="AL356" s="667" t="s">
        <v>80</v>
      </c>
      <c r="AM356" s="657">
        <v>0</v>
      </c>
      <c r="AN356" s="667" t="s">
        <v>80</v>
      </c>
      <c r="AO356" s="667" t="s">
        <v>80</v>
      </c>
      <c r="AP356" s="661">
        <v>0</v>
      </c>
      <c r="AQ356" s="661">
        <f>+L356+AF356-AK356</f>
        <v>11200000</v>
      </c>
      <c r="AR356" s="657" t="s">
        <v>115</v>
      </c>
      <c r="AS356" s="656">
        <v>0</v>
      </c>
      <c r="AT356" s="657" t="s">
        <v>80</v>
      </c>
      <c r="AU356" s="670">
        <v>5600000</v>
      </c>
      <c r="AV356" s="671">
        <v>5600000</v>
      </c>
      <c r="AW356" s="672">
        <f t="shared" si="19"/>
        <v>0.5</v>
      </c>
      <c r="AX356" s="673"/>
      <c r="AY356" s="657" t="s">
        <v>72</v>
      </c>
      <c r="AZ356" s="677" t="s">
        <v>1975</v>
      </c>
      <c r="BA356" s="653" t="s">
        <v>71</v>
      </c>
      <c r="BB356" s="656" t="s">
        <v>71</v>
      </c>
    </row>
    <row r="357" spans="2:54" x14ac:dyDescent="0.25">
      <c r="B357" s="653">
        <v>2023</v>
      </c>
      <c r="C357" s="653">
        <v>891780111</v>
      </c>
      <c r="D357" s="654" t="s">
        <v>68</v>
      </c>
      <c r="E357" s="655" t="s">
        <v>1677</v>
      </c>
      <c r="F357" s="656" t="s">
        <v>1678</v>
      </c>
      <c r="G357" s="657">
        <v>0</v>
      </c>
      <c r="H357" s="656"/>
      <c r="I357" s="657" t="s">
        <v>78</v>
      </c>
      <c r="J357" s="653" t="s">
        <v>1527</v>
      </c>
      <c r="K357" s="658" t="s">
        <v>1806</v>
      </c>
      <c r="L357" s="659">
        <v>11200000</v>
      </c>
      <c r="M357" s="653" t="s">
        <v>73</v>
      </c>
      <c r="N357" s="660" t="s">
        <v>116</v>
      </c>
      <c r="O357" s="658" t="s">
        <v>1853</v>
      </c>
      <c r="P357" s="661">
        <v>85448155</v>
      </c>
      <c r="Q357" s="656">
        <v>1667</v>
      </c>
      <c r="R357" s="699">
        <v>45141</v>
      </c>
      <c r="S357" s="749">
        <v>240300000</v>
      </c>
      <c r="T357" s="699">
        <v>45148</v>
      </c>
      <c r="U357" s="760">
        <v>11200000</v>
      </c>
      <c r="V357" s="657" t="s">
        <v>70</v>
      </c>
      <c r="W357" s="656">
        <v>85471791</v>
      </c>
      <c r="X357" s="665" t="s">
        <v>793</v>
      </c>
      <c r="Y357" s="660"/>
      <c r="Z357" s="679">
        <v>45147</v>
      </c>
      <c r="AA357" s="679">
        <v>45148</v>
      </c>
      <c r="AB357" s="667" t="s">
        <v>80</v>
      </c>
      <c r="AC357" s="666">
        <v>45260</v>
      </c>
      <c r="AD357" s="658">
        <f t="shared" si="27"/>
        <v>112</v>
      </c>
      <c r="AE357" s="656">
        <v>0</v>
      </c>
      <c r="AF357" s="656">
        <v>0</v>
      </c>
      <c r="AG357" s="656">
        <v>0</v>
      </c>
      <c r="AH357" s="668" t="s">
        <v>80</v>
      </c>
      <c r="AI357" s="658">
        <f t="shared" si="26"/>
        <v>0</v>
      </c>
      <c r="AJ357" s="656">
        <v>0</v>
      </c>
      <c r="AK357" s="748">
        <v>0</v>
      </c>
      <c r="AL357" s="667" t="s">
        <v>80</v>
      </c>
      <c r="AM357" s="657">
        <v>0</v>
      </c>
      <c r="AN357" s="667" t="s">
        <v>80</v>
      </c>
      <c r="AO357" s="667" t="s">
        <v>80</v>
      </c>
      <c r="AP357" s="661">
        <v>0</v>
      </c>
      <c r="AQ357" s="661">
        <f>+L357+AF357-AK357</f>
        <v>11200000</v>
      </c>
      <c r="AR357" s="657" t="s">
        <v>115</v>
      </c>
      <c r="AS357" s="656">
        <v>0</v>
      </c>
      <c r="AT357" s="657" t="s">
        <v>80</v>
      </c>
      <c r="AU357" s="670">
        <v>5600000</v>
      </c>
      <c r="AV357" s="671">
        <v>5600000</v>
      </c>
      <c r="AW357" s="672">
        <f t="shared" si="19"/>
        <v>0.5</v>
      </c>
      <c r="AX357" s="673"/>
      <c r="AY357" s="657" t="s">
        <v>72</v>
      </c>
      <c r="AZ357" s="677" t="s">
        <v>1976</v>
      </c>
      <c r="BA357" s="653" t="s">
        <v>71</v>
      </c>
      <c r="BB357" s="656" t="s">
        <v>71</v>
      </c>
    </row>
    <row r="358" spans="2:54" x14ac:dyDescent="0.25">
      <c r="B358" s="653">
        <v>2023</v>
      </c>
      <c r="C358" s="653">
        <v>891780111</v>
      </c>
      <c r="D358" s="654" t="s">
        <v>68</v>
      </c>
      <c r="E358" s="655" t="s">
        <v>1679</v>
      </c>
      <c r="F358" s="656" t="s">
        <v>1680</v>
      </c>
      <c r="G358" s="657">
        <v>0</v>
      </c>
      <c r="H358" s="656"/>
      <c r="I358" s="657" t="s">
        <v>78</v>
      </c>
      <c r="J358" s="653" t="s">
        <v>1527</v>
      </c>
      <c r="K358" s="658" t="s">
        <v>1807</v>
      </c>
      <c r="L358" s="659">
        <v>13600000</v>
      </c>
      <c r="M358" s="653" t="s">
        <v>73</v>
      </c>
      <c r="N358" s="660" t="s">
        <v>116</v>
      </c>
      <c r="O358" s="658" t="s">
        <v>1886</v>
      </c>
      <c r="P358" s="661">
        <v>84454708</v>
      </c>
      <c r="Q358" s="656">
        <v>1667</v>
      </c>
      <c r="R358" s="699">
        <v>45141</v>
      </c>
      <c r="S358" s="749">
        <v>240300000</v>
      </c>
      <c r="T358" s="699">
        <v>45148</v>
      </c>
      <c r="U358" s="760">
        <v>13600000</v>
      </c>
      <c r="V358" s="657" t="s">
        <v>70</v>
      </c>
      <c r="W358" s="656">
        <v>85471791</v>
      </c>
      <c r="X358" s="665" t="s">
        <v>793</v>
      </c>
      <c r="Y358" s="660"/>
      <c r="Z358" s="679">
        <v>45147</v>
      </c>
      <c r="AA358" s="679">
        <v>45148</v>
      </c>
      <c r="AB358" s="667" t="s">
        <v>80</v>
      </c>
      <c r="AC358" s="666">
        <v>45260</v>
      </c>
      <c r="AD358" s="658">
        <f t="shared" si="27"/>
        <v>112</v>
      </c>
      <c r="AE358" s="656">
        <v>0</v>
      </c>
      <c r="AF358" s="656">
        <v>0</v>
      </c>
      <c r="AG358" s="656">
        <v>0</v>
      </c>
      <c r="AH358" s="668" t="s">
        <v>80</v>
      </c>
      <c r="AI358" s="658">
        <f t="shared" si="26"/>
        <v>0</v>
      </c>
      <c r="AJ358" s="656">
        <v>0</v>
      </c>
      <c r="AK358" s="748">
        <v>0</v>
      </c>
      <c r="AL358" s="667" t="s">
        <v>80</v>
      </c>
      <c r="AM358" s="657">
        <v>0</v>
      </c>
      <c r="AN358" s="667" t="s">
        <v>80</v>
      </c>
      <c r="AO358" s="667" t="s">
        <v>80</v>
      </c>
      <c r="AP358" s="661">
        <v>0</v>
      </c>
      <c r="AQ358" s="661">
        <f>+L358+AF358-AK358</f>
        <v>13600000</v>
      </c>
      <c r="AR358" s="657" t="s">
        <v>115</v>
      </c>
      <c r="AS358" s="656">
        <v>0</v>
      </c>
      <c r="AT358" s="657" t="s">
        <v>80</v>
      </c>
      <c r="AU358" s="670">
        <v>3400000</v>
      </c>
      <c r="AV358" s="671">
        <v>10200000</v>
      </c>
      <c r="AW358" s="672">
        <f t="shared" si="19"/>
        <v>0.25</v>
      </c>
      <c r="AX358" s="673"/>
      <c r="AY358" s="657" t="s">
        <v>72</v>
      </c>
      <c r="AZ358" s="677" t="s">
        <v>1977</v>
      </c>
      <c r="BA358" s="653" t="s">
        <v>71</v>
      </c>
      <c r="BB358" s="656" t="s">
        <v>71</v>
      </c>
    </row>
    <row r="359" spans="2:54" x14ac:dyDescent="0.25">
      <c r="B359" s="653">
        <v>2023</v>
      </c>
      <c r="C359" s="653">
        <v>891780111</v>
      </c>
      <c r="D359" s="654" t="s">
        <v>68</v>
      </c>
      <c r="E359" s="655" t="s">
        <v>1681</v>
      </c>
      <c r="F359" s="656" t="s">
        <v>1682</v>
      </c>
      <c r="G359" s="657">
        <v>0</v>
      </c>
      <c r="H359" s="656"/>
      <c r="I359" s="657" t="s">
        <v>78</v>
      </c>
      <c r="J359" s="653" t="s">
        <v>1527</v>
      </c>
      <c r="K359" s="658" t="s">
        <v>1808</v>
      </c>
      <c r="L359" s="659">
        <v>12400000</v>
      </c>
      <c r="M359" s="653" t="s">
        <v>73</v>
      </c>
      <c r="N359" s="660" t="s">
        <v>116</v>
      </c>
      <c r="O359" s="658" t="s">
        <v>1887</v>
      </c>
      <c r="P359" s="661">
        <v>1221970531</v>
      </c>
      <c r="Q359" s="656">
        <v>1667</v>
      </c>
      <c r="R359" s="699">
        <v>45141</v>
      </c>
      <c r="S359" s="749">
        <v>240300000</v>
      </c>
      <c r="T359" s="699">
        <v>45148</v>
      </c>
      <c r="U359" s="760">
        <v>12400000</v>
      </c>
      <c r="V359" s="657" t="s">
        <v>70</v>
      </c>
      <c r="W359" s="656">
        <v>85471791</v>
      </c>
      <c r="X359" s="665" t="s">
        <v>793</v>
      </c>
      <c r="Y359" s="660"/>
      <c r="Z359" s="679">
        <v>45147</v>
      </c>
      <c r="AA359" s="679">
        <v>45148</v>
      </c>
      <c r="AB359" s="667" t="s">
        <v>80</v>
      </c>
      <c r="AC359" s="666">
        <v>45260</v>
      </c>
      <c r="AD359" s="658">
        <f t="shared" si="27"/>
        <v>112</v>
      </c>
      <c r="AE359" s="656">
        <v>0</v>
      </c>
      <c r="AF359" s="656">
        <v>0</v>
      </c>
      <c r="AG359" s="656">
        <v>0</v>
      </c>
      <c r="AH359" s="668" t="s">
        <v>80</v>
      </c>
      <c r="AI359" s="658">
        <f t="shared" si="26"/>
        <v>0</v>
      </c>
      <c r="AJ359" s="656">
        <v>0</v>
      </c>
      <c r="AK359" s="748">
        <v>0</v>
      </c>
      <c r="AL359" s="667" t="s">
        <v>80</v>
      </c>
      <c r="AM359" s="657">
        <v>0</v>
      </c>
      <c r="AN359" s="667" t="s">
        <v>80</v>
      </c>
      <c r="AO359" s="667" t="s">
        <v>80</v>
      </c>
      <c r="AP359" s="661">
        <v>0</v>
      </c>
      <c r="AQ359" s="661">
        <f>+L359+AF359-AK359</f>
        <v>12400000</v>
      </c>
      <c r="AR359" s="657" t="s">
        <v>115</v>
      </c>
      <c r="AS359" s="656">
        <v>0</v>
      </c>
      <c r="AT359" s="657" t="s">
        <v>80</v>
      </c>
      <c r="AU359" s="670">
        <v>6200000</v>
      </c>
      <c r="AV359" s="671">
        <v>6200000</v>
      </c>
      <c r="AW359" s="672">
        <f t="shared" si="19"/>
        <v>0.5</v>
      </c>
      <c r="AX359" s="673"/>
      <c r="AY359" s="657" t="s">
        <v>72</v>
      </c>
      <c r="AZ359" s="677" t="s">
        <v>1978</v>
      </c>
      <c r="BA359" s="653" t="s">
        <v>71</v>
      </c>
      <c r="BB359" s="656" t="s">
        <v>71</v>
      </c>
    </row>
    <row r="360" spans="2:54" x14ac:dyDescent="0.25">
      <c r="B360" s="653">
        <v>2023</v>
      </c>
      <c r="C360" s="653">
        <v>891780111</v>
      </c>
      <c r="D360" s="654" t="s">
        <v>68</v>
      </c>
      <c r="E360" s="655" t="s">
        <v>1683</v>
      </c>
      <c r="F360" s="656" t="s">
        <v>1684</v>
      </c>
      <c r="G360" s="657">
        <v>0</v>
      </c>
      <c r="H360" s="656"/>
      <c r="I360" s="657" t="s">
        <v>78</v>
      </c>
      <c r="J360" s="653" t="s">
        <v>1527</v>
      </c>
      <c r="K360" s="658" t="s">
        <v>1809</v>
      </c>
      <c r="L360" s="659">
        <v>13600000</v>
      </c>
      <c r="M360" s="653" t="s">
        <v>73</v>
      </c>
      <c r="N360" s="660" t="s">
        <v>116</v>
      </c>
      <c r="O360" s="658" t="s">
        <v>1864</v>
      </c>
      <c r="P360" s="661">
        <v>1082921716</v>
      </c>
      <c r="Q360" s="656">
        <v>1667</v>
      </c>
      <c r="R360" s="699">
        <v>45141</v>
      </c>
      <c r="S360" s="749">
        <v>240300000</v>
      </c>
      <c r="T360" s="699">
        <v>45148</v>
      </c>
      <c r="U360" s="760">
        <v>13600000</v>
      </c>
      <c r="V360" s="657" t="s">
        <v>70</v>
      </c>
      <c r="W360" s="656">
        <v>85471791</v>
      </c>
      <c r="X360" s="665" t="s">
        <v>793</v>
      </c>
      <c r="Y360" s="660"/>
      <c r="Z360" s="679">
        <v>45147</v>
      </c>
      <c r="AA360" s="679">
        <v>45148</v>
      </c>
      <c r="AB360" s="667" t="s">
        <v>80</v>
      </c>
      <c r="AC360" s="666">
        <v>45260</v>
      </c>
      <c r="AD360" s="658">
        <f t="shared" si="27"/>
        <v>112</v>
      </c>
      <c r="AE360" s="656">
        <v>0</v>
      </c>
      <c r="AF360" s="656">
        <v>0</v>
      </c>
      <c r="AG360" s="656">
        <v>0</v>
      </c>
      <c r="AH360" s="668" t="s">
        <v>80</v>
      </c>
      <c r="AI360" s="658">
        <f t="shared" si="26"/>
        <v>0</v>
      </c>
      <c r="AJ360" s="656">
        <v>0</v>
      </c>
      <c r="AK360" s="748">
        <v>0</v>
      </c>
      <c r="AL360" s="667" t="s">
        <v>80</v>
      </c>
      <c r="AM360" s="657">
        <v>0</v>
      </c>
      <c r="AN360" s="667" t="s">
        <v>80</v>
      </c>
      <c r="AO360" s="667" t="s">
        <v>80</v>
      </c>
      <c r="AP360" s="661">
        <v>0</v>
      </c>
      <c r="AQ360" s="661">
        <f>+L360+AF360-AK360</f>
        <v>13600000</v>
      </c>
      <c r="AR360" s="657" t="s">
        <v>115</v>
      </c>
      <c r="AS360" s="656">
        <v>0</v>
      </c>
      <c r="AT360" s="657" t="s">
        <v>80</v>
      </c>
      <c r="AU360" s="670">
        <v>6800000</v>
      </c>
      <c r="AV360" s="671">
        <v>6800000</v>
      </c>
      <c r="AW360" s="672">
        <f t="shared" si="19"/>
        <v>0.5</v>
      </c>
      <c r="AX360" s="673"/>
      <c r="AY360" s="657" t="s">
        <v>72</v>
      </c>
      <c r="AZ360" s="677" t="s">
        <v>1979</v>
      </c>
      <c r="BA360" s="653" t="s">
        <v>71</v>
      </c>
      <c r="BB360" s="656" t="s">
        <v>71</v>
      </c>
    </row>
    <row r="361" spans="2:54" x14ac:dyDescent="0.25">
      <c r="B361" s="653">
        <v>2023</v>
      </c>
      <c r="C361" s="653">
        <v>891780111</v>
      </c>
      <c r="D361" s="654" t="s">
        <v>68</v>
      </c>
      <c r="E361" s="655" t="s">
        <v>1685</v>
      </c>
      <c r="F361" s="656" t="s">
        <v>1686</v>
      </c>
      <c r="G361" s="657">
        <v>0</v>
      </c>
      <c r="H361" s="656"/>
      <c r="I361" s="657" t="s">
        <v>78</v>
      </c>
      <c r="J361" s="653" t="s">
        <v>1527</v>
      </c>
      <c r="K361" s="658" t="s">
        <v>1810</v>
      </c>
      <c r="L361" s="659">
        <v>12400000</v>
      </c>
      <c r="M361" s="653" t="s">
        <v>73</v>
      </c>
      <c r="N361" s="660" t="s">
        <v>116</v>
      </c>
      <c r="O361" s="658" t="s">
        <v>1867</v>
      </c>
      <c r="P361" s="661">
        <v>1082897369</v>
      </c>
      <c r="Q361" s="656">
        <v>1667</v>
      </c>
      <c r="R361" s="699">
        <v>45141</v>
      </c>
      <c r="S361" s="749">
        <v>240300000</v>
      </c>
      <c r="T361" s="699">
        <v>45148</v>
      </c>
      <c r="U361" s="760">
        <v>12400000</v>
      </c>
      <c r="V361" s="657" t="s">
        <v>70</v>
      </c>
      <c r="W361" s="656">
        <v>36669284</v>
      </c>
      <c r="X361" s="665" t="s">
        <v>1913</v>
      </c>
      <c r="Y361" s="660"/>
      <c r="Z361" s="679">
        <v>45147</v>
      </c>
      <c r="AA361" s="679">
        <v>45148</v>
      </c>
      <c r="AB361" s="667" t="s">
        <v>80</v>
      </c>
      <c r="AC361" s="666">
        <v>45260</v>
      </c>
      <c r="AD361" s="658">
        <f t="shared" si="27"/>
        <v>112</v>
      </c>
      <c r="AE361" s="656">
        <v>0</v>
      </c>
      <c r="AF361" s="656">
        <v>0</v>
      </c>
      <c r="AG361" s="656">
        <v>0</v>
      </c>
      <c r="AH361" s="668" t="s">
        <v>80</v>
      </c>
      <c r="AI361" s="658">
        <f t="shared" si="26"/>
        <v>0</v>
      </c>
      <c r="AJ361" s="656">
        <v>0</v>
      </c>
      <c r="AK361" s="748">
        <v>0</v>
      </c>
      <c r="AL361" s="667" t="s">
        <v>80</v>
      </c>
      <c r="AM361" s="657">
        <v>0</v>
      </c>
      <c r="AN361" s="667" t="s">
        <v>80</v>
      </c>
      <c r="AO361" s="667" t="s">
        <v>80</v>
      </c>
      <c r="AP361" s="661">
        <v>0</v>
      </c>
      <c r="AQ361" s="661">
        <f>+L361+AF361-AK361</f>
        <v>12400000</v>
      </c>
      <c r="AR361" s="657" t="s">
        <v>115</v>
      </c>
      <c r="AS361" s="656">
        <v>0</v>
      </c>
      <c r="AT361" s="657" t="s">
        <v>80</v>
      </c>
      <c r="AU361" s="670">
        <v>6200000</v>
      </c>
      <c r="AV361" s="671">
        <v>6200000</v>
      </c>
      <c r="AW361" s="672">
        <f t="shared" si="19"/>
        <v>0.5</v>
      </c>
      <c r="AX361" s="673"/>
      <c r="AY361" s="657" t="s">
        <v>72</v>
      </c>
      <c r="AZ361" s="677" t="s">
        <v>1980</v>
      </c>
      <c r="BA361" s="653" t="s">
        <v>71</v>
      </c>
      <c r="BB361" s="656" t="s">
        <v>71</v>
      </c>
    </row>
    <row r="362" spans="2:54" x14ac:dyDescent="0.25">
      <c r="B362" s="653">
        <v>2023</v>
      </c>
      <c r="C362" s="653">
        <v>891780111</v>
      </c>
      <c r="D362" s="654" t="s">
        <v>68</v>
      </c>
      <c r="E362" s="655" t="s">
        <v>1687</v>
      </c>
      <c r="F362" s="656" t="s">
        <v>1688</v>
      </c>
      <c r="G362" s="657">
        <v>0</v>
      </c>
      <c r="H362" s="656"/>
      <c r="I362" s="657" t="s">
        <v>78</v>
      </c>
      <c r="J362" s="653" t="s">
        <v>1527</v>
      </c>
      <c r="K362" s="658" t="s">
        <v>1811</v>
      </c>
      <c r="L362" s="659">
        <v>10000000</v>
      </c>
      <c r="M362" s="653" t="s">
        <v>73</v>
      </c>
      <c r="N362" s="660" t="s">
        <v>116</v>
      </c>
      <c r="O362" s="658" t="s">
        <v>1888</v>
      </c>
      <c r="P362" s="661">
        <v>57107014</v>
      </c>
      <c r="Q362" s="656">
        <v>1667</v>
      </c>
      <c r="R362" s="699">
        <v>45141</v>
      </c>
      <c r="S362" s="749">
        <v>240300000</v>
      </c>
      <c r="T362" s="699">
        <v>45149</v>
      </c>
      <c r="U362" s="760">
        <v>10000000</v>
      </c>
      <c r="V362" s="657" t="s">
        <v>70</v>
      </c>
      <c r="W362" s="656">
        <v>36669284</v>
      </c>
      <c r="X362" s="665" t="s">
        <v>1913</v>
      </c>
      <c r="Y362" s="660"/>
      <c r="Z362" s="679">
        <v>45148</v>
      </c>
      <c r="AA362" s="679">
        <v>45149</v>
      </c>
      <c r="AB362" s="667" t="s">
        <v>80</v>
      </c>
      <c r="AC362" s="666">
        <v>45260</v>
      </c>
      <c r="AD362" s="658">
        <f t="shared" si="27"/>
        <v>111</v>
      </c>
      <c r="AE362" s="656">
        <v>0</v>
      </c>
      <c r="AF362" s="656">
        <v>0</v>
      </c>
      <c r="AG362" s="656">
        <v>0</v>
      </c>
      <c r="AH362" s="668" t="s">
        <v>80</v>
      </c>
      <c r="AI362" s="658">
        <f t="shared" si="26"/>
        <v>0</v>
      </c>
      <c r="AJ362" s="656">
        <v>0</v>
      </c>
      <c r="AK362" s="748">
        <v>0</v>
      </c>
      <c r="AL362" s="667" t="s">
        <v>80</v>
      </c>
      <c r="AM362" s="657">
        <v>0</v>
      </c>
      <c r="AN362" s="667" t="s">
        <v>80</v>
      </c>
      <c r="AO362" s="667" t="s">
        <v>80</v>
      </c>
      <c r="AP362" s="661">
        <v>0</v>
      </c>
      <c r="AQ362" s="661">
        <f>+L362+AF362-AK362</f>
        <v>10000000</v>
      </c>
      <c r="AR362" s="657" t="s">
        <v>115</v>
      </c>
      <c r="AS362" s="656">
        <v>0</v>
      </c>
      <c r="AT362" s="657" t="s">
        <v>80</v>
      </c>
      <c r="AU362" s="670">
        <v>5000000</v>
      </c>
      <c r="AV362" s="671">
        <v>5000000</v>
      </c>
      <c r="AW362" s="672">
        <f t="shared" si="19"/>
        <v>0.5</v>
      </c>
      <c r="AX362" s="673"/>
      <c r="AY362" s="657" t="s">
        <v>72</v>
      </c>
      <c r="AZ362" s="677" t="s">
        <v>1981</v>
      </c>
      <c r="BA362" s="653" t="s">
        <v>71</v>
      </c>
      <c r="BB362" s="656" t="s">
        <v>71</v>
      </c>
    </row>
    <row r="363" spans="2:54" x14ac:dyDescent="0.25">
      <c r="B363" s="653">
        <v>2023</v>
      </c>
      <c r="C363" s="653">
        <v>891780111</v>
      </c>
      <c r="D363" s="654" t="s">
        <v>68</v>
      </c>
      <c r="E363" s="655" t="s">
        <v>1689</v>
      </c>
      <c r="F363" s="656" t="s">
        <v>1690</v>
      </c>
      <c r="G363" s="657">
        <v>0</v>
      </c>
      <c r="H363" s="656"/>
      <c r="I363" s="657" t="s">
        <v>78</v>
      </c>
      <c r="J363" s="653" t="s">
        <v>1527</v>
      </c>
      <c r="K363" s="658" t="s">
        <v>1812</v>
      </c>
      <c r="L363" s="659">
        <v>12400000</v>
      </c>
      <c r="M363" s="653" t="s">
        <v>73</v>
      </c>
      <c r="N363" s="660" t="s">
        <v>116</v>
      </c>
      <c r="O363" s="658" t="s">
        <v>1850</v>
      </c>
      <c r="P363" s="661">
        <v>18955666</v>
      </c>
      <c r="Q363" s="656">
        <v>1667</v>
      </c>
      <c r="R363" s="699">
        <v>45141</v>
      </c>
      <c r="S363" s="749">
        <v>240300000</v>
      </c>
      <c r="T363" s="699">
        <v>45148</v>
      </c>
      <c r="U363" s="760">
        <v>12400000</v>
      </c>
      <c r="V363" s="657" t="s">
        <v>70</v>
      </c>
      <c r="W363" s="656">
        <v>36669284</v>
      </c>
      <c r="X363" s="665" t="s">
        <v>1913</v>
      </c>
      <c r="Y363" s="660"/>
      <c r="Z363" s="679">
        <v>45147</v>
      </c>
      <c r="AA363" s="679">
        <v>45148</v>
      </c>
      <c r="AB363" s="667" t="s">
        <v>80</v>
      </c>
      <c r="AC363" s="666">
        <v>45260</v>
      </c>
      <c r="AD363" s="658">
        <f t="shared" si="27"/>
        <v>112</v>
      </c>
      <c r="AE363" s="656">
        <v>0</v>
      </c>
      <c r="AF363" s="656">
        <v>0</v>
      </c>
      <c r="AG363" s="656">
        <v>0</v>
      </c>
      <c r="AH363" s="668" t="s">
        <v>80</v>
      </c>
      <c r="AI363" s="658">
        <f t="shared" si="26"/>
        <v>0</v>
      </c>
      <c r="AJ363" s="656">
        <v>0</v>
      </c>
      <c r="AK363" s="748">
        <v>0</v>
      </c>
      <c r="AL363" s="667" t="s">
        <v>80</v>
      </c>
      <c r="AM363" s="657">
        <v>0</v>
      </c>
      <c r="AN363" s="667" t="s">
        <v>80</v>
      </c>
      <c r="AO363" s="667" t="s">
        <v>80</v>
      </c>
      <c r="AP363" s="661">
        <v>0</v>
      </c>
      <c r="AQ363" s="661">
        <f>+L363+AF363-AK363</f>
        <v>12400000</v>
      </c>
      <c r="AR363" s="657" t="s">
        <v>115</v>
      </c>
      <c r="AS363" s="656">
        <v>0</v>
      </c>
      <c r="AT363" s="657" t="s">
        <v>80</v>
      </c>
      <c r="AU363" s="670">
        <v>6200000</v>
      </c>
      <c r="AV363" s="671">
        <v>6200000</v>
      </c>
      <c r="AW363" s="672">
        <f t="shared" si="19"/>
        <v>0.5</v>
      </c>
      <c r="AX363" s="673"/>
      <c r="AY363" s="657" t="s">
        <v>72</v>
      </c>
      <c r="AZ363" s="677" t="s">
        <v>1982</v>
      </c>
      <c r="BA363" s="653" t="s">
        <v>71</v>
      </c>
      <c r="BB363" s="656" t="s">
        <v>71</v>
      </c>
    </row>
    <row r="364" spans="2:54" x14ac:dyDescent="0.25">
      <c r="B364" s="653">
        <v>2023</v>
      </c>
      <c r="C364" s="653">
        <v>891780111</v>
      </c>
      <c r="D364" s="654" t="s">
        <v>68</v>
      </c>
      <c r="E364" s="655" t="s">
        <v>1691</v>
      </c>
      <c r="F364" s="656" t="s">
        <v>1692</v>
      </c>
      <c r="G364" s="657">
        <v>0</v>
      </c>
      <c r="H364" s="656"/>
      <c r="I364" s="657" t="s">
        <v>78</v>
      </c>
      <c r="J364" s="653" t="s">
        <v>1527</v>
      </c>
      <c r="K364" s="658" t="s">
        <v>1813</v>
      </c>
      <c r="L364" s="659">
        <v>8800000</v>
      </c>
      <c r="M364" s="653" t="s">
        <v>73</v>
      </c>
      <c r="N364" s="660" t="s">
        <v>116</v>
      </c>
      <c r="O364" s="658" t="s">
        <v>1851</v>
      </c>
      <c r="P364" s="661">
        <v>19620951</v>
      </c>
      <c r="Q364" s="656">
        <v>1667</v>
      </c>
      <c r="R364" s="699">
        <v>45141</v>
      </c>
      <c r="S364" s="749">
        <v>240300000</v>
      </c>
      <c r="T364" s="699">
        <v>45149</v>
      </c>
      <c r="U364" s="760">
        <v>8800000</v>
      </c>
      <c r="V364" s="657" t="s">
        <v>70</v>
      </c>
      <c r="W364" s="656">
        <v>36669284</v>
      </c>
      <c r="X364" s="665" t="s">
        <v>1913</v>
      </c>
      <c r="Y364" s="660"/>
      <c r="Z364" s="679">
        <v>45148</v>
      </c>
      <c r="AA364" s="679">
        <v>45149</v>
      </c>
      <c r="AB364" s="667" t="s">
        <v>80</v>
      </c>
      <c r="AC364" s="666">
        <v>45260</v>
      </c>
      <c r="AD364" s="658">
        <f t="shared" si="27"/>
        <v>111</v>
      </c>
      <c r="AE364" s="656">
        <v>0</v>
      </c>
      <c r="AF364" s="656">
        <v>0</v>
      </c>
      <c r="AG364" s="656">
        <v>0</v>
      </c>
      <c r="AH364" s="668" t="s">
        <v>80</v>
      </c>
      <c r="AI364" s="658">
        <f t="shared" si="26"/>
        <v>0</v>
      </c>
      <c r="AJ364" s="656">
        <v>0</v>
      </c>
      <c r="AK364" s="748">
        <v>0</v>
      </c>
      <c r="AL364" s="667" t="s">
        <v>80</v>
      </c>
      <c r="AM364" s="657">
        <v>0</v>
      </c>
      <c r="AN364" s="667" t="s">
        <v>80</v>
      </c>
      <c r="AO364" s="667" t="s">
        <v>80</v>
      </c>
      <c r="AP364" s="661">
        <v>0</v>
      </c>
      <c r="AQ364" s="661">
        <f>+L364+AF364-AK364</f>
        <v>8800000</v>
      </c>
      <c r="AR364" s="657" t="s">
        <v>115</v>
      </c>
      <c r="AS364" s="656">
        <v>0</v>
      </c>
      <c r="AT364" s="657" t="s">
        <v>80</v>
      </c>
      <c r="AU364" s="670">
        <v>4400000</v>
      </c>
      <c r="AV364" s="671">
        <v>4400000</v>
      </c>
      <c r="AW364" s="672">
        <f t="shared" si="19"/>
        <v>0.5</v>
      </c>
      <c r="AX364" s="673"/>
      <c r="AY364" s="657" t="s">
        <v>72</v>
      </c>
      <c r="AZ364" s="677" t="s">
        <v>1983</v>
      </c>
      <c r="BA364" s="653" t="s">
        <v>71</v>
      </c>
      <c r="BB364" s="656" t="s">
        <v>71</v>
      </c>
    </row>
    <row r="365" spans="2:54" x14ac:dyDescent="0.25">
      <c r="B365" s="653">
        <v>2023</v>
      </c>
      <c r="C365" s="653">
        <v>891780111</v>
      </c>
      <c r="D365" s="654" t="s">
        <v>68</v>
      </c>
      <c r="E365" s="655" t="s">
        <v>1693</v>
      </c>
      <c r="F365" s="656" t="s">
        <v>1694</v>
      </c>
      <c r="G365" s="657">
        <v>0</v>
      </c>
      <c r="H365" s="656"/>
      <c r="I365" s="657" t="s">
        <v>78</v>
      </c>
      <c r="J365" s="653" t="s">
        <v>1527</v>
      </c>
      <c r="K365" s="658" t="s">
        <v>1814</v>
      </c>
      <c r="L365" s="659">
        <v>12400000</v>
      </c>
      <c r="M365" s="653" t="s">
        <v>73</v>
      </c>
      <c r="N365" s="660" t="s">
        <v>116</v>
      </c>
      <c r="O365" s="658" t="s">
        <v>1855</v>
      </c>
      <c r="P365" s="661">
        <v>12537790</v>
      </c>
      <c r="Q365" s="656">
        <v>1667</v>
      </c>
      <c r="R365" s="699">
        <v>45141</v>
      </c>
      <c r="S365" s="749">
        <v>240300000</v>
      </c>
      <c r="T365" s="699">
        <v>45148</v>
      </c>
      <c r="U365" s="760">
        <v>12400000</v>
      </c>
      <c r="V365" s="657" t="s">
        <v>70</v>
      </c>
      <c r="W365" s="656">
        <v>36669284</v>
      </c>
      <c r="X365" s="665" t="s">
        <v>1913</v>
      </c>
      <c r="Y365" s="660"/>
      <c r="Z365" s="679">
        <v>45147</v>
      </c>
      <c r="AA365" s="679">
        <v>45148</v>
      </c>
      <c r="AB365" s="667" t="s">
        <v>80</v>
      </c>
      <c r="AC365" s="666">
        <v>45260</v>
      </c>
      <c r="AD365" s="658">
        <f t="shared" si="27"/>
        <v>112</v>
      </c>
      <c r="AE365" s="656">
        <v>0</v>
      </c>
      <c r="AF365" s="656">
        <v>0</v>
      </c>
      <c r="AG365" s="656">
        <v>0</v>
      </c>
      <c r="AH365" s="668" t="s">
        <v>80</v>
      </c>
      <c r="AI365" s="658">
        <f t="shared" si="26"/>
        <v>0</v>
      </c>
      <c r="AJ365" s="656">
        <v>0</v>
      </c>
      <c r="AK365" s="748">
        <v>0</v>
      </c>
      <c r="AL365" s="667" t="s">
        <v>80</v>
      </c>
      <c r="AM365" s="657">
        <v>0</v>
      </c>
      <c r="AN365" s="667" t="s">
        <v>80</v>
      </c>
      <c r="AO365" s="667" t="s">
        <v>80</v>
      </c>
      <c r="AP365" s="661">
        <v>0</v>
      </c>
      <c r="AQ365" s="661">
        <f>+L365+AF365-AK365</f>
        <v>12400000</v>
      </c>
      <c r="AR365" s="657" t="s">
        <v>115</v>
      </c>
      <c r="AS365" s="656">
        <v>0</v>
      </c>
      <c r="AT365" s="657" t="s">
        <v>80</v>
      </c>
      <c r="AU365" s="670">
        <v>6200000</v>
      </c>
      <c r="AV365" s="671">
        <v>6200000</v>
      </c>
      <c r="AW365" s="672">
        <f t="shared" si="19"/>
        <v>0.5</v>
      </c>
      <c r="AX365" s="673"/>
      <c r="AY365" s="657" t="s">
        <v>72</v>
      </c>
      <c r="AZ365" s="677" t="s">
        <v>1984</v>
      </c>
      <c r="BA365" s="653" t="s">
        <v>71</v>
      </c>
      <c r="BB365" s="656" t="s">
        <v>71</v>
      </c>
    </row>
    <row r="366" spans="2:54" x14ac:dyDescent="0.25">
      <c r="B366" s="653">
        <v>2023</v>
      </c>
      <c r="C366" s="653">
        <v>891780111</v>
      </c>
      <c r="D366" s="654" t="s">
        <v>68</v>
      </c>
      <c r="E366" s="655" t="s">
        <v>1695</v>
      </c>
      <c r="F366" s="656" t="s">
        <v>1696</v>
      </c>
      <c r="G366" s="657">
        <v>0</v>
      </c>
      <c r="H366" s="656"/>
      <c r="I366" s="657" t="s">
        <v>78</v>
      </c>
      <c r="J366" s="653" t="s">
        <v>1527</v>
      </c>
      <c r="K366" s="658" t="s">
        <v>1815</v>
      </c>
      <c r="L366" s="659">
        <v>12400000</v>
      </c>
      <c r="M366" s="653" t="s">
        <v>73</v>
      </c>
      <c r="N366" s="660" t="s">
        <v>116</v>
      </c>
      <c r="O366" s="658" t="s">
        <v>1849</v>
      </c>
      <c r="P366" s="661">
        <v>1082862417</v>
      </c>
      <c r="Q366" s="656">
        <v>1667</v>
      </c>
      <c r="R366" s="699">
        <v>45141</v>
      </c>
      <c r="S366" s="749">
        <v>240300000</v>
      </c>
      <c r="T366" s="699">
        <v>45148</v>
      </c>
      <c r="U366" s="760">
        <v>12400000</v>
      </c>
      <c r="V366" s="657" t="s">
        <v>70</v>
      </c>
      <c r="W366" s="656">
        <v>36723796</v>
      </c>
      <c r="X366" s="665" t="s">
        <v>1917</v>
      </c>
      <c r="Y366" s="660"/>
      <c r="Z366" s="679">
        <v>45147</v>
      </c>
      <c r="AA366" s="679">
        <v>45148</v>
      </c>
      <c r="AB366" s="667" t="s">
        <v>80</v>
      </c>
      <c r="AC366" s="666">
        <v>45260</v>
      </c>
      <c r="AD366" s="658">
        <f t="shared" si="27"/>
        <v>112</v>
      </c>
      <c r="AE366" s="656">
        <v>0</v>
      </c>
      <c r="AF366" s="656">
        <v>0</v>
      </c>
      <c r="AG366" s="656">
        <v>0</v>
      </c>
      <c r="AH366" s="668" t="s">
        <v>80</v>
      </c>
      <c r="AI366" s="658">
        <f t="shared" si="26"/>
        <v>0</v>
      </c>
      <c r="AJ366" s="656">
        <v>0</v>
      </c>
      <c r="AK366" s="748">
        <v>0</v>
      </c>
      <c r="AL366" s="667" t="s">
        <v>80</v>
      </c>
      <c r="AM366" s="657">
        <v>0</v>
      </c>
      <c r="AN366" s="667" t="s">
        <v>80</v>
      </c>
      <c r="AO366" s="667" t="s">
        <v>80</v>
      </c>
      <c r="AP366" s="661">
        <v>0</v>
      </c>
      <c r="AQ366" s="661">
        <f>+L366+AF366-AK366</f>
        <v>12400000</v>
      </c>
      <c r="AR366" s="657" t="s">
        <v>115</v>
      </c>
      <c r="AS366" s="656">
        <v>0</v>
      </c>
      <c r="AT366" s="657" t="s">
        <v>80</v>
      </c>
      <c r="AU366" s="670">
        <v>6200000</v>
      </c>
      <c r="AV366" s="671">
        <v>6200000</v>
      </c>
      <c r="AW366" s="672">
        <f t="shared" si="19"/>
        <v>0.5</v>
      </c>
      <c r="AX366" s="673"/>
      <c r="AY366" s="657" t="s">
        <v>72</v>
      </c>
      <c r="AZ366" s="677" t="s">
        <v>1985</v>
      </c>
      <c r="BA366" s="653" t="s">
        <v>71</v>
      </c>
      <c r="BB366" s="656" t="s">
        <v>71</v>
      </c>
    </row>
    <row r="367" spans="2:54" x14ac:dyDescent="0.25">
      <c r="B367" s="653">
        <v>2023</v>
      </c>
      <c r="C367" s="653">
        <v>891780111</v>
      </c>
      <c r="D367" s="654" t="s">
        <v>68</v>
      </c>
      <c r="E367" s="655" t="s">
        <v>1697</v>
      </c>
      <c r="F367" s="656" t="s">
        <v>1698</v>
      </c>
      <c r="G367" s="657">
        <v>0</v>
      </c>
      <c r="H367" s="656"/>
      <c r="I367" s="657" t="s">
        <v>78</v>
      </c>
      <c r="J367" s="653" t="s">
        <v>120</v>
      </c>
      <c r="K367" s="658" t="s">
        <v>1816</v>
      </c>
      <c r="L367" s="659">
        <v>7600000</v>
      </c>
      <c r="M367" s="653" t="s">
        <v>73</v>
      </c>
      <c r="N367" s="660" t="s">
        <v>116</v>
      </c>
      <c r="O367" s="658" t="s">
        <v>1751</v>
      </c>
      <c r="P367" s="661">
        <v>84088532</v>
      </c>
      <c r="Q367" s="656">
        <v>820</v>
      </c>
      <c r="R367" s="699">
        <v>45013</v>
      </c>
      <c r="S367" s="749">
        <v>203518600</v>
      </c>
      <c r="T367" s="699">
        <v>45154</v>
      </c>
      <c r="U367" s="760">
        <v>7600000</v>
      </c>
      <c r="V367" s="657" t="s">
        <v>70</v>
      </c>
      <c r="W367" s="656">
        <v>57294316</v>
      </c>
      <c r="X367" s="665" t="s">
        <v>1915</v>
      </c>
      <c r="Y367" s="660"/>
      <c r="Z367" s="679">
        <v>45154</v>
      </c>
      <c r="AA367" s="679">
        <v>45154</v>
      </c>
      <c r="AB367" s="667" t="s">
        <v>80</v>
      </c>
      <c r="AC367" s="666">
        <v>45199</v>
      </c>
      <c r="AD367" s="658">
        <f t="shared" si="27"/>
        <v>45</v>
      </c>
      <c r="AE367" s="656">
        <v>0</v>
      </c>
      <c r="AF367" s="656">
        <v>0</v>
      </c>
      <c r="AG367" s="656">
        <v>0</v>
      </c>
      <c r="AH367" s="668" t="s">
        <v>80</v>
      </c>
      <c r="AI367" s="658">
        <f t="shared" si="26"/>
        <v>0</v>
      </c>
      <c r="AJ367" s="656">
        <v>0</v>
      </c>
      <c r="AK367" s="748">
        <v>0</v>
      </c>
      <c r="AL367" s="667" t="s">
        <v>80</v>
      </c>
      <c r="AM367" s="657">
        <v>0</v>
      </c>
      <c r="AN367" s="667" t="s">
        <v>80</v>
      </c>
      <c r="AO367" s="667" t="s">
        <v>80</v>
      </c>
      <c r="AP367" s="661">
        <v>0</v>
      </c>
      <c r="AQ367" s="661">
        <f>+L367+AF367-AK367</f>
        <v>7600000</v>
      </c>
      <c r="AR367" s="657" t="s">
        <v>115</v>
      </c>
      <c r="AS367" s="656">
        <v>0</v>
      </c>
      <c r="AT367" s="657" t="s">
        <v>80</v>
      </c>
      <c r="AU367" s="670">
        <v>7600000</v>
      </c>
      <c r="AV367" s="671">
        <v>0</v>
      </c>
      <c r="AW367" s="672">
        <f t="shared" si="19"/>
        <v>1</v>
      </c>
      <c r="AX367" s="673"/>
      <c r="AY367" s="657" t="s">
        <v>72</v>
      </c>
      <c r="AZ367" s="677" t="s">
        <v>1986</v>
      </c>
      <c r="BA367" s="653" t="s">
        <v>71</v>
      </c>
      <c r="BB367" s="656" t="s">
        <v>71</v>
      </c>
    </row>
    <row r="368" spans="2:54" x14ac:dyDescent="0.25">
      <c r="B368" s="653">
        <v>2023</v>
      </c>
      <c r="C368" s="653">
        <v>891780111</v>
      </c>
      <c r="D368" s="654" t="s">
        <v>68</v>
      </c>
      <c r="E368" s="655" t="s">
        <v>1699</v>
      </c>
      <c r="F368" s="656" t="s">
        <v>1700</v>
      </c>
      <c r="G368" s="657">
        <v>0</v>
      </c>
      <c r="H368" s="656"/>
      <c r="I368" s="657" t="s">
        <v>78</v>
      </c>
      <c r="J368" s="653" t="s">
        <v>1527</v>
      </c>
      <c r="K368" s="658" t="s">
        <v>1817</v>
      </c>
      <c r="L368" s="659">
        <v>10000000</v>
      </c>
      <c r="M368" s="653" t="s">
        <v>73</v>
      </c>
      <c r="N368" s="660" t="s">
        <v>116</v>
      </c>
      <c r="O368" s="658" t="s">
        <v>1889</v>
      </c>
      <c r="P368" s="661">
        <v>19601551</v>
      </c>
      <c r="Q368" s="656">
        <v>1767</v>
      </c>
      <c r="R368" s="699">
        <v>45156</v>
      </c>
      <c r="S368" s="749">
        <v>366931484</v>
      </c>
      <c r="T368" s="699">
        <v>45174</v>
      </c>
      <c r="U368" s="760">
        <v>10000000</v>
      </c>
      <c r="V368" s="657" t="s">
        <v>70</v>
      </c>
      <c r="W368" s="656">
        <v>36669284</v>
      </c>
      <c r="X368" s="665" t="s">
        <v>1913</v>
      </c>
      <c r="Y368" s="660"/>
      <c r="Z368" s="679">
        <v>45173</v>
      </c>
      <c r="AA368" s="679">
        <v>45174</v>
      </c>
      <c r="AB368" s="667" t="s">
        <v>80</v>
      </c>
      <c r="AC368" s="666">
        <v>45275</v>
      </c>
      <c r="AD368" s="658">
        <f t="shared" si="27"/>
        <v>101</v>
      </c>
      <c r="AE368" s="656">
        <v>0</v>
      </c>
      <c r="AF368" s="656">
        <v>0</v>
      </c>
      <c r="AG368" s="656">
        <v>0</v>
      </c>
      <c r="AH368" s="668" t="s">
        <v>80</v>
      </c>
      <c r="AI368" s="658">
        <f t="shared" si="26"/>
        <v>0</v>
      </c>
      <c r="AJ368" s="656">
        <v>0</v>
      </c>
      <c r="AK368" s="748">
        <v>0</v>
      </c>
      <c r="AL368" s="667" t="s">
        <v>80</v>
      </c>
      <c r="AM368" s="657">
        <v>0</v>
      </c>
      <c r="AN368" s="667" t="s">
        <v>80</v>
      </c>
      <c r="AO368" s="667" t="s">
        <v>80</v>
      </c>
      <c r="AP368" s="661">
        <v>0</v>
      </c>
      <c r="AQ368" s="661">
        <f>+L368+AF368-AK368</f>
        <v>10000000</v>
      </c>
      <c r="AR368" s="657" t="s">
        <v>115</v>
      </c>
      <c r="AS368" s="656">
        <v>0</v>
      </c>
      <c r="AT368" s="657" t="s">
        <v>80</v>
      </c>
      <c r="AU368" s="670">
        <v>0</v>
      </c>
      <c r="AV368" s="671">
        <v>10000000</v>
      </c>
      <c r="AW368" s="672">
        <f t="shared" si="19"/>
        <v>0</v>
      </c>
      <c r="AX368" s="673"/>
      <c r="AY368" s="657" t="s">
        <v>72</v>
      </c>
      <c r="AZ368" s="677" t="s">
        <v>1987</v>
      </c>
      <c r="BA368" s="653" t="s">
        <v>71</v>
      </c>
      <c r="BB368" s="656" t="s">
        <v>71</v>
      </c>
    </row>
    <row r="369" spans="2:54" x14ac:dyDescent="0.25">
      <c r="B369" s="653">
        <v>2023</v>
      </c>
      <c r="C369" s="653">
        <v>891780111</v>
      </c>
      <c r="D369" s="654" t="s">
        <v>68</v>
      </c>
      <c r="E369" s="655" t="s">
        <v>1701</v>
      </c>
      <c r="F369" s="656" t="s">
        <v>1702</v>
      </c>
      <c r="G369" s="657">
        <v>0</v>
      </c>
      <c r="H369" s="656"/>
      <c r="I369" s="657" t="s">
        <v>78</v>
      </c>
      <c r="J369" s="653" t="s">
        <v>1527</v>
      </c>
      <c r="K369" s="658" t="s">
        <v>1818</v>
      </c>
      <c r="L369" s="659">
        <v>6000000</v>
      </c>
      <c r="M369" s="653" t="s">
        <v>73</v>
      </c>
      <c r="N369" s="660" t="s">
        <v>116</v>
      </c>
      <c r="O369" s="658" t="s">
        <v>1845</v>
      </c>
      <c r="P369" s="661">
        <v>1091662627</v>
      </c>
      <c r="Q369" s="656">
        <v>1767</v>
      </c>
      <c r="R369" s="699">
        <v>45156</v>
      </c>
      <c r="S369" s="749">
        <v>366931484</v>
      </c>
      <c r="T369" s="699">
        <v>45176</v>
      </c>
      <c r="U369" s="760">
        <v>6000000</v>
      </c>
      <c r="V369" s="657" t="s">
        <v>70</v>
      </c>
      <c r="W369" s="656">
        <v>85471791</v>
      </c>
      <c r="X369" s="665" t="s">
        <v>793</v>
      </c>
      <c r="Y369" s="660"/>
      <c r="Z369" s="679">
        <v>45174</v>
      </c>
      <c r="AA369" s="679">
        <v>45176</v>
      </c>
      <c r="AB369" s="667" t="s">
        <v>80</v>
      </c>
      <c r="AC369" s="666">
        <v>45199</v>
      </c>
      <c r="AD369" s="658">
        <f t="shared" si="27"/>
        <v>23</v>
      </c>
      <c r="AE369" s="656">
        <v>0</v>
      </c>
      <c r="AF369" s="656">
        <v>0</v>
      </c>
      <c r="AG369" s="656">
        <v>0</v>
      </c>
      <c r="AH369" s="668" t="s">
        <v>80</v>
      </c>
      <c r="AI369" s="658">
        <f t="shared" si="26"/>
        <v>0</v>
      </c>
      <c r="AJ369" s="656">
        <v>0</v>
      </c>
      <c r="AK369" s="748">
        <v>0</v>
      </c>
      <c r="AL369" s="667" t="s">
        <v>80</v>
      </c>
      <c r="AM369" s="657">
        <v>0</v>
      </c>
      <c r="AN369" s="667" t="s">
        <v>80</v>
      </c>
      <c r="AO369" s="667" t="s">
        <v>80</v>
      </c>
      <c r="AP369" s="661">
        <v>0</v>
      </c>
      <c r="AQ369" s="661">
        <f>+L369+AF369-AK369</f>
        <v>6000000</v>
      </c>
      <c r="AR369" s="657" t="s">
        <v>115</v>
      </c>
      <c r="AS369" s="656">
        <v>0</v>
      </c>
      <c r="AT369" s="657" t="s">
        <v>80</v>
      </c>
      <c r="AU369" s="670">
        <v>6</v>
      </c>
      <c r="AV369" s="671">
        <v>5999994</v>
      </c>
      <c r="AW369" s="672">
        <f t="shared" si="19"/>
        <v>9.9999999999999995E-7</v>
      </c>
      <c r="AX369" s="673"/>
      <c r="AY369" s="657" t="s">
        <v>72</v>
      </c>
      <c r="AZ369" s="677" t="s">
        <v>1988</v>
      </c>
      <c r="BA369" s="653" t="s">
        <v>71</v>
      </c>
      <c r="BB369" s="656" t="s">
        <v>71</v>
      </c>
    </row>
    <row r="370" spans="2:54" x14ac:dyDescent="0.25">
      <c r="B370" s="653">
        <v>2023</v>
      </c>
      <c r="C370" s="653">
        <v>891780111</v>
      </c>
      <c r="D370" s="654" t="s">
        <v>68</v>
      </c>
      <c r="E370" s="655" t="s">
        <v>1703</v>
      </c>
      <c r="F370" s="656" t="s">
        <v>1704</v>
      </c>
      <c r="G370" s="657">
        <v>0</v>
      </c>
      <c r="H370" s="656"/>
      <c r="I370" s="657" t="s">
        <v>78</v>
      </c>
      <c r="J370" s="653" t="s">
        <v>1527</v>
      </c>
      <c r="K370" s="658" t="s">
        <v>1819</v>
      </c>
      <c r="L370" s="659">
        <v>8000000</v>
      </c>
      <c r="M370" s="653" t="s">
        <v>73</v>
      </c>
      <c r="N370" s="660" t="s">
        <v>116</v>
      </c>
      <c r="O370" s="658" t="s">
        <v>1846</v>
      </c>
      <c r="P370" s="661">
        <v>6910909</v>
      </c>
      <c r="Q370" s="656">
        <v>1767</v>
      </c>
      <c r="R370" s="699">
        <v>45156</v>
      </c>
      <c r="S370" s="749">
        <v>366931484</v>
      </c>
      <c r="T370" s="699">
        <v>45176</v>
      </c>
      <c r="U370" s="760">
        <v>8000000</v>
      </c>
      <c r="V370" s="657" t="s">
        <v>70</v>
      </c>
      <c r="W370" s="656">
        <v>85471791</v>
      </c>
      <c r="X370" s="665" t="s">
        <v>793</v>
      </c>
      <c r="Y370" s="660"/>
      <c r="Z370" s="679">
        <v>45174</v>
      </c>
      <c r="AA370" s="679">
        <v>45176</v>
      </c>
      <c r="AB370" s="667" t="s">
        <v>80</v>
      </c>
      <c r="AC370" s="666">
        <v>45199</v>
      </c>
      <c r="AD370" s="658">
        <f t="shared" si="27"/>
        <v>23</v>
      </c>
      <c r="AE370" s="656">
        <v>0</v>
      </c>
      <c r="AF370" s="656">
        <v>0</v>
      </c>
      <c r="AG370" s="656">
        <v>0</v>
      </c>
      <c r="AH370" s="668" t="s">
        <v>80</v>
      </c>
      <c r="AI370" s="658">
        <f t="shared" si="26"/>
        <v>0</v>
      </c>
      <c r="AJ370" s="656">
        <v>0</v>
      </c>
      <c r="AK370" s="748">
        <v>0</v>
      </c>
      <c r="AL370" s="667" t="s">
        <v>80</v>
      </c>
      <c r="AM370" s="657">
        <v>0</v>
      </c>
      <c r="AN370" s="667" t="s">
        <v>80</v>
      </c>
      <c r="AO370" s="667" t="s">
        <v>80</v>
      </c>
      <c r="AP370" s="661">
        <v>0</v>
      </c>
      <c r="AQ370" s="661">
        <f>+L370+AF370-AK370</f>
        <v>8000000</v>
      </c>
      <c r="AR370" s="657" t="s">
        <v>115</v>
      </c>
      <c r="AS370" s="656">
        <v>0</v>
      </c>
      <c r="AT370" s="657" t="s">
        <v>80</v>
      </c>
      <c r="AU370" s="670">
        <v>4000000</v>
      </c>
      <c r="AV370" s="671">
        <v>4000000</v>
      </c>
      <c r="AW370" s="672">
        <f t="shared" si="19"/>
        <v>0.5</v>
      </c>
      <c r="AX370" s="673"/>
      <c r="AY370" s="657" t="s">
        <v>72</v>
      </c>
      <c r="AZ370" s="677" t="s">
        <v>1989</v>
      </c>
      <c r="BA370" s="653" t="s">
        <v>71</v>
      </c>
      <c r="BB370" s="656" t="s">
        <v>71</v>
      </c>
    </row>
    <row r="371" spans="2:54" x14ac:dyDescent="0.25">
      <c r="B371" s="653">
        <v>2023</v>
      </c>
      <c r="C371" s="653">
        <v>891780111</v>
      </c>
      <c r="D371" s="654" t="s">
        <v>68</v>
      </c>
      <c r="E371" s="655" t="s">
        <v>1705</v>
      </c>
      <c r="F371" s="656" t="s">
        <v>1706</v>
      </c>
      <c r="G371" s="657">
        <v>0</v>
      </c>
      <c r="H371" s="656"/>
      <c r="I371" s="657" t="s">
        <v>78</v>
      </c>
      <c r="J371" s="653" t="s">
        <v>1527</v>
      </c>
      <c r="K371" s="658" t="s">
        <v>1820</v>
      </c>
      <c r="L371" s="659">
        <v>14400000</v>
      </c>
      <c r="M371" s="653" t="s">
        <v>73</v>
      </c>
      <c r="N371" s="660" t="s">
        <v>116</v>
      </c>
      <c r="O371" s="658" t="s">
        <v>1863</v>
      </c>
      <c r="P371" s="661">
        <v>7601537</v>
      </c>
      <c r="Q371" s="656">
        <v>1667</v>
      </c>
      <c r="R371" s="699">
        <v>45141</v>
      </c>
      <c r="S371" s="749">
        <v>240300000</v>
      </c>
      <c r="T371" s="699">
        <v>45176</v>
      </c>
      <c r="U371" s="760">
        <v>14400000</v>
      </c>
      <c r="V371" s="657" t="s">
        <v>70</v>
      </c>
      <c r="W371" s="656">
        <v>85467461</v>
      </c>
      <c r="X371" s="665" t="s">
        <v>1914</v>
      </c>
      <c r="Y371" s="660"/>
      <c r="Z371" s="679">
        <v>45174</v>
      </c>
      <c r="AA371" s="679">
        <v>45176</v>
      </c>
      <c r="AB371" s="667" t="s">
        <v>80</v>
      </c>
      <c r="AC371" s="666">
        <v>45275</v>
      </c>
      <c r="AD371" s="658">
        <f t="shared" si="27"/>
        <v>99</v>
      </c>
      <c r="AE371" s="656">
        <v>0</v>
      </c>
      <c r="AF371" s="656">
        <v>0</v>
      </c>
      <c r="AG371" s="656">
        <v>0</v>
      </c>
      <c r="AH371" s="668" t="s">
        <v>80</v>
      </c>
      <c r="AI371" s="658">
        <f t="shared" si="26"/>
        <v>0</v>
      </c>
      <c r="AJ371" s="656">
        <v>0</v>
      </c>
      <c r="AK371" s="748">
        <v>0</v>
      </c>
      <c r="AL371" s="667" t="s">
        <v>80</v>
      </c>
      <c r="AM371" s="657">
        <v>0</v>
      </c>
      <c r="AN371" s="667" t="s">
        <v>80</v>
      </c>
      <c r="AO371" s="667" t="s">
        <v>80</v>
      </c>
      <c r="AP371" s="661">
        <v>0</v>
      </c>
      <c r="AQ371" s="661">
        <f>+L371+AF371-AK371</f>
        <v>14400000</v>
      </c>
      <c r="AR371" s="657" t="s">
        <v>115</v>
      </c>
      <c r="AS371" s="656">
        <v>0</v>
      </c>
      <c r="AT371" s="657" t="s">
        <v>80</v>
      </c>
      <c r="AU371" s="670">
        <v>3600000</v>
      </c>
      <c r="AV371" s="671">
        <v>10800000</v>
      </c>
      <c r="AW371" s="672">
        <f t="shared" si="19"/>
        <v>0.25</v>
      </c>
      <c r="AX371" s="673"/>
      <c r="AY371" s="657" t="s">
        <v>72</v>
      </c>
      <c r="AZ371" s="677" t="s">
        <v>1990</v>
      </c>
      <c r="BA371" s="653" t="s">
        <v>71</v>
      </c>
      <c r="BB371" s="656" t="s">
        <v>71</v>
      </c>
    </row>
    <row r="372" spans="2:54" x14ac:dyDescent="0.25">
      <c r="B372" s="653">
        <v>2023</v>
      </c>
      <c r="C372" s="653">
        <v>891780111</v>
      </c>
      <c r="D372" s="654" t="s">
        <v>68</v>
      </c>
      <c r="E372" s="655" t="s">
        <v>1707</v>
      </c>
      <c r="F372" s="656" t="s">
        <v>1708</v>
      </c>
      <c r="G372" s="657">
        <v>0</v>
      </c>
      <c r="H372" s="656"/>
      <c r="I372" s="657" t="s">
        <v>78</v>
      </c>
      <c r="J372" s="653" t="s">
        <v>1527</v>
      </c>
      <c r="K372" s="658" t="s">
        <v>1821</v>
      </c>
      <c r="L372" s="659">
        <v>10850000</v>
      </c>
      <c r="M372" s="653" t="s">
        <v>73</v>
      </c>
      <c r="N372" s="660" t="s">
        <v>116</v>
      </c>
      <c r="O372" s="658" t="s">
        <v>1890</v>
      </c>
      <c r="P372" s="661">
        <v>1081928917</v>
      </c>
      <c r="Q372" s="656">
        <v>1767</v>
      </c>
      <c r="R372" s="699">
        <v>45156</v>
      </c>
      <c r="S372" s="749">
        <v>366931484</v>
      </c>
      <c r="T372" s="699">
        <v>45176</v>
      </c>
      <c r="U372" s="760">
        <v>10850000</v>
      </c>
      <c r="V372" s="657" t="s">
        <v>70</v>
      </c>
      <c r="W372" s="656">
        <v>85467461</v>
      </c>
      <c r="X372" s="665" t="s">
        <v>1914</v>
      </c>
      <c r="Y372" s="660"/>
      <c r="Z372" s="679">
        <v>45174</v>
      </c>
      <c r="AA372" s="679">
        <v>45176</v>
      </c>
      <c r="AB372" s="667" t="s">
        <v>80</v>
      </c>
      <c r="AC372" s="666">
        <v>45275</v>
      </c>
      <c r="AD372" s="658">
        <f t="shared" si="27"/>
        <v>99</v>
      </c>
      <c r="AE372" s="656">
        <v>0</v>
      </c>
      <c r="AF372" s="656">
        <v>0</v>
      </c>
      <c r="AG372" s="656">
        <v>0</v>
      </c>
      <c r="AH372" s="668" t="s">
        <v>80</v>
      </c>
      <c r="AI372" s="658">
        <f t="shared" si="26"/>
        <v>0</v>
      </c>
      <c r="AJ372" s="656">
        <v>0</v>
      </c>
      <c r="AK372" s="748">
        <v>0</v>
      </c>
      <c r="AL372" s="667" t="s">
        <v>80</v>
      </c>
      <c r="AM372" s="657">
        <v>0</v>
      </c>
      <c r="AN372" s="667" t="s">
        <v>80</v>
      </c>
      <c r="AO372" s="667" t="s">
        <v>80</v>
      </c>
      <c r="AP372" s="661">
        <v>0</v>
      </c>
      <c r="AQ372" s="661">
        <f>+L372+AF372-AK372</f>
        <v>10850000</v>
      </c>
      <c r="AR372" s="657" t="s">
        <v>115</v>
      </c>
      <c r="AS372" s="656">
        <v>0</v>
      </c>
      <c r="AT372" s="657" t="s">
        <v>80</v>
      </c>
      <c r="AU372" s="670">
        <v>3100000</v>
      </c>
      <c r="AV372" s="671">
        <v>7750000</v>
      </c>
      <c r="AW372" s="672">
        <f t="shared" si="19"/>
        <v>0.2857142857142857</v>
      </c>
      <c r="AX372" s="673"/>
      <c r="AY372" s="657" t="s">
        <v>72</v>
      </c>
      <c r="AZ372" s="677" t="s">
        <v>1991</v>
      </c>
      <c r="BA372" s="653" t="s">
        <v>71</v>
      </c>
      <c r="BB372" s="656" t="s">
        <v>71</v>
      </c>
    </row>
    <row r="373" spans="2:54" x14ac:dyDescent="0.25">
      <c r="B373" s="653">
        <v>2023</v>
      </c>
      <c r="C373" s="653">
        <v>891780111</v>
      </c>
      <c r="D373" s="654" t="s">
        <v>68</v>
      </c>
      <c r="E373" s="655" t="s">
        <v>1709</v>
      </c>
      <c r="F373" s="656" t="s">
        <v>1710</v>
      </c>
      <c r="G373" s="657">
        <v>0</v>
      </c>
      <c r="H373" s="656"/>
      <c r="I373" s="657" t="s">
        <v>78</v>
      </c>
      <c r="J373" s="653" t="s">
        <v>1527</v>
      </c>
      <c r="K373" s="658" t="s">
        <v>1822</v>
      </c>
      <c r="L373" s="659">
        <v>10850000</v>
      </c>
      <c r="M373" s="653" t="s">
        <v>73</v>
      </c>
      <c r="N373" s="660" t="s">
        <v>116</v>
      </c>
      <c r="O373" s="658" t="s">
        <v>1891</v>
      </c>
      <c r="P373" s="661">
        <v>57437669</v>
      </c>
      <c r="Q373" s="656">
        <v>1767</v>
      </c>
      <c r="R373" s="699">
        <v>45156</v>
      </c>
      <c r="S373" s="749">
        <v>366931484</v>
      </c>
      <c r="T373" s="699">
        <v>45176</v>
      </c>
      <c r="U373" s="760">
        <v>10850000</v>
      </c>
      <c r="V373" s="657" t="s">
        <v>70</v>
      </c>
      <c r="W373" s="656">
        <v>85467461</v>
      </c>
      <c r="X373" s="665" t="s">
        <v>1914</v>
      </c>
      <c r="Y373" s="660"/>
      <c r="Z373" s="679">
        <v>45174</v>
      </c>
      <c r="AA373" s="679">
        <v>45176</v>
      </c>
      <c r="AB373" s="667" t="s">
        <v>80</v>
      </c>
      <c r="AC373" s="666">
        <v>45275</v>
      </c>
      <c r="AD373" s="658">
        <f t="shared" si="27"/>
        <v>99</v>
      </c>
      <c r="AE373" s="656">
        <v>0</v>
      </c>
      <c r="AF373" s="656">
        <v>0</v>
      </c>
      <c r="AG373" s="656">
        <v>0</v>
      </c>
      <c r="AH373" s="668" t="s">
        <v>80</v>
      </c>
      <c r="AI373" s="658">
        <f t="shared" si="26"/>
        <v>0</v>
      </c>
      <c r="AJ373" s="656">
        <v>0</v>
      </c>
      <c r="AK373" s="748">
        <v>0</v>
      </c>
      <c r="AL373" s="667" t="s">
        <v>80</v>
      </c>
      <c r="AM373" s="657">
        <v>0</v>
      </c>
      <c r="AN373" s="667" t="s">
        <v>80</v>
      </c>
      <c r="AO373" s="667" t="s">
        <v>80</v>
      </c>
      <c r="AP373" s="661">
        <v>0</v>
      </c>
      <c r="AQ373" s="661">
        <f>+L373+AF373-AK373</f>
        <v>10850000</v>
      </c>
      <c r="AR373" s="657" t="s">
        <v>115</v>
      </c>
      <c r="AS373" s="656">
        <v>0</v>
      </c>
      <c r="AT373" s="657" t="s">
        <v>80</v>
      </c>
      <c r="AU373" s="670">
        <v>3100000</v>
      </c>
      <c r="AV373" s="671">
        <v>7750000</v>
      </c>
      <c r="AW373" s="672">
        <f t="shared" si="19"/>
        <v>0.2857142857142857</v>
      </c>
      <c r="AX373" s="673"/>
      <c r="AY373" s="657" t="s">
        <v>72</v>
      </c>
      <c r="AZ373" s="677" t="s">
        <v>1992</v>
      </c>
      <c r="BA373" s="653" t="s">
        <v>71</v>
      </c>
      <c r="BB373" s="656" t="s">
        <v>71</v>
      </c>
    </row>
    <row r="374" spans="2:54" x14ac:dyDescent="0.25">
      <c r="B374" s="653">
        <v>2023</v>
      </c>
      <c r="C374" s="653">
        <v>891780111</v>
      </c>
      <c r="D374" s="654" t="s">
        <v>68</v>
      </c>
      <c r="E374" s="655" t="s">
        <v>1711</v>
      </c>
      <c r="F374" s="656" t="s">
        <v>1712</v>
      </c>
      <c r="G374" s="657">
        <v>0</v>
      </c>
      <c r="H374" s="656"/>
      <c r="I374" s="657" t="s">
        <v>78</v>
      </c>
      <c r="J374" s="653" t="s">
        <v>120</v>
      </c>
      <c r="K374" s="658" t="s">
        <v>1823</v>
      </c>
      <c r="L374" s="659">
        <v>43400000</v>
      </c>
      <c r="M374" s="653" t="s">
        <v>73</v>
      </c>
      <c r="N374" s="660" t="s">
        <v>116</v>
      </c>
      <c r="O374" s="658" t="s">
        <v>1751</v>
      </c>
      <c r="P374" s="661">
        <v>84088532</v>
      </c>
      <c r="Q374" s="656">
        <v>1903</v>
      </c>
      <c r="R374" s="699">
        <v>45176</v>
      </c>
      <c r="S374" s="749">
        <v>264900000</v>
      </c>
      <c r="T374" s="699">
        <v>45184</v>
      </c>
      <c r="U374" s="760">
        <v>43400000</v>
      </c>
      <c r="V374" s="657" t="s">
        <v>70</v>
      </c>
      <c r="W374" s="656">
        <v>57294316</v>
      </c>
      <c r="X374" s="665" t="s">
        <v>1915</v>
      </c>
      <c r="Y374" s="660"/>
      <c r="Z374" s="679">
        <v>45183</v>
      </c>
      <c r="AA374" s="679">
        <v>45184</v>
      </c>
      <c r="AB374" s="667" t="s">
        <v>80</v>
      </c>
      <c r="AC374" s="666">
        <v>45565</v>
      </c>
      <c r="AD374" s="658">
        <f t="shared" si="27"/>
        <v>381</v>
      </c>
      <c r="AE374" s="656">
        <v>0</v>
      </c>
      <c r="AF374" s="656">
        <v>0</v>
      </c>
      <c r="AG374" s="656">
        <v>0</v>
      </c>
      <c r="AH374" s="668" t="s">
        <v>80</v>
      </c>
      <c r="AI374" s="658">
        <f t="shared" si="26"/>
        <v>0</v>
      </c>
      <c r="AJ374" s="656">
        <v>0</v>
      </c>
      <c r="AK374" s="748">
        <v>0</v>
      </c>
      <c r="AL374" s="667" t="s">
        <v>80</v>
      </c>
      <c r="AM374" s="657">
        <v>0</v>
      </c>
      <c r="AN374" s="667" t="s">
        <v>80</v>
      </c>
      <c r="AO374" s="667" t="s">
        <v>80</v>
      </c>
      <c r="AP374" s="661">
        <v>0</v>
      </c>
      <c r="AQ374" s="661">
        <f>+L374+AF374-AK374</f>
        <v>43400000</v>
      </c>
      <c r="AR374" s="657" t="s">
        <v>115</v>
      </c>
      <c r="AS374" s="656">
        <v>0</v>
      </c>
      <c r="AT374" s="657" t="s">
        <v>80</v>
      </c>
      <c r="AU374" s="670">
        <v>0</v>
      </c>
      <c r="AV374" s="671">
        <v>43400000</v>
      </c>
      <c r="AW374" s="672">
        <f t="shared" si="19"/>
        <v>0</v>
      </c>
      <c r="AX374" s="673"/>
      <c r="AY374" s="657" t="s">
        <v>72</v>
      </c>
      <c r="AZ374" s="677" t="s">
        <v>1993</v>
      </c>
      <c r="BA374" s="653" t="s">
        <v>71</v>
      </c>
      <c r="BB374" s="656" t="s">
        <v>71</v>
      </c>
    </row>
    <row r="375" spans="2:54" x14ac:dyDescent="0.25">
      <c r="B375" s="653">
        <v>2023</v>
      </c>
      <c r="C375" s="653">
        <v>891780111</v>
      </c>
      <c r="D375" s="654" t="s">
        <v>68</v>
      </c>
      <c r="E375" s="655" t="s">
        <v>1713</v>
      </c>
      <c r="F375" s="656" t="s">
        <v>1714</v>
      </c>
      <c r="G375" s="657">
        <v>0</v>
      </c>
      <c r="H375" s="656"/>
      <c r="I375" s="657" t="s">
        <v>78</v>
      </c>
      <c r="J375" s="653" t="s">
        <v>1527</v>
      </c>
      <c r="K375" s="658" t="s">
        <v>1824</v>
      </c>
      <c r="L375" s="659">
        <v>8750000</v>
      </c>
      <c r="M375" s="653" t="s">
        <v>73</v>
      </c>
      <c r="N375" s="660" t="s">
        <v>116</v>
      </c>
      <c r="O375" s="658" t="s">
        <v>1892</v>
      </c>
      <c r="P375" s="661">
        <v>36667206</v>
      </c>
      <c r="Q375" s="656">
        <v>1767</v>
      </c>
      <c r="R375" s="699">
        <v>45156</v>
      </c>
      <c r="S375" s="749">
        <v>366931484</v>
      </c>
      <c r="T375" s="699">
        <v>45189</v>
      </c>
      <c r="U375" s="760">
        <v>8750000</v>
      </c>
      <c r="V375" s="657" t="s">
        <v>70</v>
      </c>
      <c r="W375" s="656">
        <v>45507423</v>
      </c>
      <c r="X375" s="665" t="s">
        <v>1918</v>
      </c>
      <c r="Y375" s="660"/>
      <c r="Z375" s="679">
        <v>45189</v>
      </c>
      <c r="AA375" s="679">
        <v>45189</v>
      </c>
      <c r="AB375" s="667" t="s">
        <v>80</v>
      </c>
      <c r="AC375" s="666">
        <v>45275</v>
      </c>
      <c r="AD375" s="658">
        <f t="shared" si="27"/>
        <v>86</v>
      </c>
      <c r="AE375" s="656">
        <v>0</v>
      </c>
      <c r="AF375" s="656">
        <v>0</v>
      </c>
      <c r="AG375" s="656">
        <v>0</v>
      </c>
      <c r="AH375" s="668" t="s">
        <v>80</v>
      </c>
      <c r="AI375" s="658">
        <f t="shared" si="26"/>
        <v>0</v>
      </c>
      <c r="AJ375" s="656">
        <v>0</v>
      </c>
      <c r="AK375" s="748">
        <v>0</v>
      </c>
      <c r="AL375" s="667" t="s">
        <v>80</v>
      </c>
      <c r="AM375" s="657">
        <v>0</v>
      </c>
      <c r="AN375" s="667" t="s">
        <v>80</v>
      </c>
      <c r="AO375" s="667" t="s">
        <v>80</v>
      </c>
      <c r="AP375" s="661">
        <v>0</v>
      </c>
      <c r="AQ375" s="661">
        <f>+L375+AF375-AK375</f>
        <v>8750000</v>
      </c>
      <c r="AR375" s="657" t="s">
        <v>115</v>
      </c>
      <c r="AS375" s="656">
        <v>0</v>
      </c>
      <c r="AT375" s="657" t="s">
        <v>80</v>
      </c>
      <c r="AU375" s="670">
        <v>0</v>
      </c>
      <c r="AV375" s="671">
        <v>8750000</v>
      </c>
      <c r="AW375" s="672">
        <f t="shared" si="19"/>
        <v>0</v>
      </c>
      <c r="AX375" s="673"/>
      <c r="AY375" s="657" t="s">
        <v>72</v>
      </c>
      <c r="AZ375" s="677" t="s">
        <v>1994</v>
      </c>
      <c r="BA375" s="653" t="s">
        <v>71</v>
      </c>
      <c r="BB375" s="656" t="s">
        <v>71</v>
      </c>
    </row>
    <row r="376" spans="2:54" x14ac:dyDescent="0.25">
      <c r="B376" s="653">
        <v>2023</v>
      </c>
      <c r="C376" s="653">
        <v>891780111</v>
      </c>
      <c r="D376" s="654" t="s">
        <v>68</v>
      </c>
      <c r="E376" s="655" t="s">
        <v>1715</v>
      </c>
      <c r="F376" s="656" t="s">
        <v>1716</v>
      </c>
      <c r="G376" s="657">
        <v>0</v>
      </c>
      <c r="H376" s="656"/>
      <c r="I376" s="657" t="s">
        <v>78</v>
      </c>
      <c r="J376" s="653" t="s">
        <v>1527</v>
      </c>
      <c r="K376" s="658" t="s">
        <v>1825</v>
      </c>
      <c r="L376" s="659">
        <v>9800000</v>
      </c>
      <c r="M376" s="653" t="s">
        <v>73</v>
      </c>
      <c r="N376" s="660" t="s">
        <v>116</v>
      </c>
      <c r="O376" s="658" t="s">
        <v>1893</v>
      </c>
      <c r="P376" s="661">
        <v>1079914688</v>
      </c>
      <c r="Q376" s="656">
        <v>1767</v>
      </c>
      <c r="R376" s="699">
        <v>45156</v>
      </c>
      <c r="S376" s="749">
        <v>366931484</v>
      </c>
      <c r="T376" s="699">
        <v>45189</v>
      </c>
      <c r="U376" s="760">
        <v>9800000</v>
      </c>
      <c r="V376" s="657" t="s">
        <v>70</v>
      </c>
      <c r="W376" s="656">
        <v>45507423</v>
      </c>
      <c r="X376" s="665" t="s">
        <v>1918</v>
      </c>
      <c r="Y376" s="660"/>
      <c r="Z376" s="679">
        <v>45189</v>
      </c>
      <c r="AA376" s="679">
        <v>45189</v>
      </c>
      <c r="AB376" s="667" t="s">
        <v>80</v>
      </c>
      <c r="AC376" s="666">
        <v>45275</v>
      </c>
      <c r="AD376" s="658">
        <f t="shared" si="27"/>
        <v>86</v>
      </c>
      <c r="AE376" s="656">
        <v>0</v>
      </c>
      <c r="AF376" s="656">
        <v>0</v>
      </c>
      <c r="AG376" s="656">
        <v>0</v>
      </c>
      <c r="AH376" s="668" t="s">
        <v>80</v>
      </c>
      <c r="AI376" s="658">
        <f t="shared" si="26"/>
        <v>0</v>
      </c>
      <c r="AJ376" s="656">
        <v>0</v>
      </c>
      <c r="AK376" s="748">
        <v>0</v>
      </c>
      <c r="AL376" s="667" t="s">
        <v>80</v>
      </c>
      <c r="AM376" s="657">
        <v>0</v>
      </c>
      <c r="AN376" s="667" t="s">
        <v>80</v>
      </c>
      <c r="AO376" s="667" t="s">
        <v>80</v>
      </c>
      <c r="AP376" s="661">
        <v>0</v>
      </c>
      <c r="AQ376" s="661">
        <f>+L376+AF376-AK376</f>
        <v>9800000</v>
      </c>
      <c r="AR376" s="657" t="s">
        <v>115</v>
      </c>
      <c r="AS376" s="656">
        <v>0</v>
      </c>
      <c r="AT376" s="657" t="s">
        <v>80</v>
      </c>
      <c r="AU376" s="670">
        <v>0</v>
      </c>
      <c r="AV376" s="671">
        <v>9800000</v>
      </c>
      <c r="AW376" s="672">
        <f t="shared" si="19"/>
        <v>0</v>
      </c>
      <c r="AX376" s="673"/>
      <c r="AY376" s="657" t="s">
        <v>72</v>
      </c>
      <c r="AZ376" s="677" t="s">
        <v>1995</v>
      </c>
      <c r="BA376" s="653" t="s">
        <v>71</v>
      </c>
      <c r="BB376" s="656" t="s">
        <v>71</v>
      </c>
    </row>
    <row r="377" spans="2:54" x14ac:dyDescent="0.25">
      <c r="B377" s="653">
        <v>2023</v>
      </c>
      <c r="C377" s="653">
        <v>891780111</v>
      </c>
      <c r="D377" s="654" t="s">
        <v>68</v>
      </c>
      <c r="E377" s="655" t="s">
        <v>1717</v>
      </c>
      <c r="F377" s="656" t="s">
        <v>1718</v>
      </c>
      <c r="G377" s="657">
        <v>0</v>
      </c>
      <c r="H377" s="656"/>
      <c r="I377" s="657" t="s">
        <v>78</v>
      </c>
      <c r="J377" s="653" t="s">
        <v>120</v>
      </c>
      <c r="K377" s="658" t="s">
        <v>1826</v>
      </c>
      <c r="L377" s="659">
        <v>3800000</v>
      </c>
      <c r="M377" s="653" t="s">
        <v>73</v>
      </c>
      <c r="N377" s="660" t="s">
        <v>116</v>
      </c>
      <c r="O377" s="658" t="s">
        <v>1894</v>
      </c>
      <c r="P377" s="661">
        <v>1102794903</v>
      </c>
      <c r="Q377" s="656">
        <v>1903</v>
      </c>
      <c r="R377" s="699">
        <v>45176</v>
      </c>
      <c r="S377" s="749">
        <v>264900000</v>
      </c>
      <c r="T377" s="699">
        <v>45196</v>
      </c>
      <c r="U377" s="760">
        <v>3800000</v>
      </c>
      <c r="V377" s="657" t="s">
        <v>70</v>
      </c>
      <c r="W377" s="656">
        <v>45507423</v>
      </c>
      <c r="X377" s="665" t="s">
        <v>1918</v>
      </c>
      <c r="Y377" s="660"/>
      <c r="Z377" s="679">
        <v>45196</v>
      </c>
      <c r="AA377" s="679">
        <v>45196</v>
      </c>
      <c r="AB377" s="667" t="s">
        <v>80</v>
      </c>
      <c r="AC377" s="666">
        <v>45230</v>
      </c>
      <c r="AD377" s="658">
        <f t="shared" si="27"/>
        <v>34</v>
      </c>
      <c r="AE377" s="656">
        <v>0</v>
      </c>
      <c r="AF377" s="656">
        <v>0</v>
      </c>
      <c r="AG377" s="656">
        <v>0</v>
      </c>
      <c r="AH377" s="668" t="s">
        <v>80</v>
      </c>
      <c r="AI377" s="658">
        <f t="shared" si="26"/>
        <v>0</v>
      </c>
      <c r="AJ377" s="656">
        <v>0</v>
      </c>
      <c r="AK377" s="748">
        <v>0</v>
      </c>
      <c r="AL377" s="667" t="s">
        <v>80</v>
      </c>
      <c r="AM377" s="657">
        <v>0</v>
      </c>
      <c r="AN377" s="667" t="s">
        <v>80</v>
      </c>
      <c r="AO377" s="667" t="s">
        <v>80</v>
      </c>
      <c r="AP377" s="661">
        <v>0</v>
      </c>
      <c r="AQ377" s="661">
        <f>+L377+AF377-AK377</f>
        <v>3800000</v>
      </c>
      <c r="AR377" s="657" t="s">
        <v>115</v>
      </c>
      <c r="AS377" s="656">
        <v>0</v>
      </c>
      <c r="AT377" s="657" t="s">
        <v>80</v>
      </c>
      <c r="AU377" s="670">
        <v>0</v>
      </c>
      <c r="AV377" s="671">
        <v>3800000</v>
      </c>
      <c r="AW377" s="672">
        <f t="shared" si="19"/>
        <v>0</v>
      </c>
      <c r="AX377" s="673"/>
      <c r="AY377" s="657" t="s">
        <v>72</v>
      </c>
      <c r="AZ377" s="677" t="s">
        <v>1996</v>
      </c>
      <c r="BA377" s="653" t="s">
        <v>71</v>
      </c>
      <c r="BB377" s="656" t="s">
        <v>71</v>
      </c>
    </row>
    <row r="378" spans="2:54" x14ac:dyDescent="0.25">
      <c r="B378" s="653">
        <v>2023</v>
      </c>
      <c r="C378" s="653">
        <v>891780111</v>
      </c>
      <c r="D378" s="654" t="s">
        <v>68</v>
      </c>
      <c r="E378" s="655" t="s">
        <v>1719</v>
      </c>
      <c r="F378" s="656" t="s">
        <v>1720</v>
      </c>
      <c r="G378" s="657">
        <v>0</v>
      </c>
      <c r="H378" s="656"/>
      <c r="I378" s="657" t="s">
        <v>78</v>
      </c>
      <c r="J378" s="653" t="s">
        <v>120</v>
      </c>
      <c r="K378" s="658" t="s">
        <v>1827</v>
      </c>
      <c r="L378" s="659">
        <v>7600000</v>
      </c>
      <c r="M378" s="653" t="s">
        <v>73</v>
      </c>
      <c r="N378" s="660" t="s">
        <v>116</v>
      </c>
      <c r="O378" s="658" t="s">
        <v>1895</v>
      </c>
      <c r="P378" s="661">
        <v>38643363</v>
      </c>
      <c r="Q378" s="656">
        <v>1903</v>
      </c>
      <c r="R378" s="699">
        <v>45176</v>
      </c>
      <c r="S378" s="749">
        <v>264900000</v>
      </c>
      <c r="T378" s="699">
        <v>45196</v>
      </c>
      <c r="U378" s="760">
        <v>7600000</v>
      </c>
      <c r="V378" s="657" t="s">
        <v>70</v>
      </c>
      <c r="W378" s="656">
        <v>45507423</v>
      </c>
      <c r="X378" s="665" t="s">
        <v>1918</v>
      </c>
      <c r="Y378" s="660"/>
      <c r="Z378" s="679">
        <v>45196</v>
      </c>
      <c r="AA378" s="679">
        <v>45196</v>
      </c>
      <c r="AB378" s="667" t="s">
        <v>80</v>
      </c>
      <c r="AC378" s="666">
        <v>45260</v>
      </c>
      <c r="AD378" s="658">
        <f t="shared" si="27"/>
        <v>64</v>
      </c>
      <c r="AE378" s="656">
        <v>0</v>
      </c>
      <c r="AF378" s="656">
        <v>0</v>
      </c>
      <c r="AG378" s="656">
        <v>0</v>
      </c>
      <c r="AH378" s="668" t="s">
        <v>80</v>
      </c>
      <c r="AI378" s="658">
        <f t="shared" si="26"/>
        <v>0</v>
      </c>
      <c r="AJ378" s="656">
        <v>0</v>
      </c>
      <c r="AK378" s="748">
        <v>0</v>
      </c>
      <c r="AL378" s="667" t="s">
        <v>80</v>
      </c>
      <c r="AM378" s="657">
        <v>0</v>
      </c>
      <c r="AN378" s="667" t="s">
        <v>80</v>
      </c>
      <c r="AO378" s="667" t="s">
        <v>80</v>
      </c>
      <c r="AP378" s="661">
        <v>0</v>
      </c>
      <c r="AQ378" s="661">
        <f>+L378+AF378-AK378</f>
        <v>7600000</v>
      </c>
      <c r="AR378" s="657" t="s">
        <v>115</v>
      </c>
      <c r="AS378" s="656">
        <v>0</v>
      </c>
      <c r="AT378" s="657" t="s">
        <v>80</v>
      </c>
      <c r="AU378" s="670">
        <v>0</v>
      </c>
      <c r="AV378" s="671">
        <v>7600000</v>
      </c>
      <c r="AW378" s="672">
        <f t="shared" si="19"/>
        <v>0</v>
      </c>
      <c r="AX378" s="673"/>
      <c r="AY378" s="657" t="s">
        <v>72</v>
      </c>
      <c r="AZ378" s="677" t="s">
        <v>1997</v>
      </c>
      <c r="BA378" s="653" t="s">
        <v>71</v>
      </c>
      <c r="BB378" s="656" t="s">
        <v>71</v>
      </c>
    </row>
    <row r="379" spans="2:54" x14ac:dyDescent="0.25">
      <c r="B379" s="653">
        <v>2023</v>
      </c>
      <c r="C379" s="653">
        <v>891780111</v>
      </c>
      <c r="D379" s="654" t="s">
        <v>68</v>
      </c>
      <c r="E379" s="655" t="s">
        <v>1721</v>
      </c>
      <c r="F379" s="656" t="s">
        <v>1722</v>
      </c>
      <c r="G379" s="657">
        <v>0</v>
      </c>
      <c r="H379" s="656"/>
      <c r="I379" s="657" t="s">
        <v>78</v>
      </c>
      <c r="J379" s="653" t="s">
        <v>120</v>
      </c>
      <c r="K379" s="658" t="s">
        <v>1828</v>
      </c>
      <c r="L379" s="659">
        <v>6200000</v>
      </c>
      <c r="M379" s="653" t="s">
        <v>73</v>
      </c>
      <c r="N379" s="660" t="s">
        <v>116</v>
      </c>
      <c r="O379" s="658" t="s">
        <v>1896</v>
      </c>
      <c r="P379" s="661">
        <v>1083454371</v>
      </c>
      <c r="Q379" s="656">
        <v>1903</v>
      </c>
      <c r="R379" s="699">
        <v>45176</v>
      </c>
      <c r="S379" s="749">
        <v>264900000</v>
      </c>
      <c r="T379" s="699">
        <v>45196</v>
      </c>
      <c r="U379" s="760">
        <v>6200000</v>
      </c>
      <c r="V379" s="657" t="s">
        <v>70</v>
      </c>
      <c r="W379" s="656">
        <v>45507423</v>
      </c>
      <c r="X379" s="665" t="s">
        <v>1918</v>
      </c>
      <c r="Y379" s="660"/>
      <c r="Z379" s="679">
        <v>45196</v>
      </c>
      <c r="AA379" s="679">
        <v>45196</v>
      </c>
      <c r="AB379" s="667" t="s">
        <v>80</v>
      </c>
      <c r="AC379" s="666">
        <v>45260</v>
      </c>
      <c r="AD379" s="658">
        <f t="shared" si="27"/>
        <v>64</v>
      </c>
      <c r="AE379" s="656">
        <v>0</v>
      </c>
      <c r="AF379" s="656">
        <v>0</v>
      </c>
      <c r="AG379" s="656">
        <v>0</v>
      </c>
      <c r="AH379" s="668" t="s">
        <v>80</v>
      </c>
      <c r="AI379" s="658">
        <f t="shared" si="26"/>
        <v>0</v>
      </c>
      <c r="AJ379" s="656">
        <v>0</v>
      </c>
      <c r="AK379" s="748">
        <v>0</v>
      </c>
      <c r="AL379" s="667" t="s">
        <v>80</v>
      </c>
      <c r="AM379" s="657">
        <v>0</v>
      </c>
      <c r="AN379" s="667" t="s">
        <v>80</v>
      </c>
      <c r="AO379" s="667" t="s">
        <v>80</v>
      </c>
      <c r="AP379" s="661">
        <v>0</v>
      </c>
      <c r="AQ379" s="661">
        <f>+L379+AF379-AK379</f>
        <v>6200000</v>
      </c>
      <c r="AR379" s="657" t="s">
        <v>115</v>
      </c>
      <c r="AS379" s="656">
        <v>0</v>
      </c>
      <c r="AT379" s="657" t="s">
        <v>80</v>
      </c>
      <c r="AU379" s="670">
        <v>0</v>
      </c>
      <c r="AV379" s="671">
        <v>6200000</v>
      </c>
      <c r="AW379" s="672">
        <f t="shared" si="19"/>
        <v>0</v>
      </c>
      <c r="AX379" s="673"/>
      <c r="AY379" s="657" t="s">
        <v>72</v>
      </c>
      <c r="AZ379" s="677" t="s">
        <v>1998</v>
      </c>
      <c r="BA379" s="653" t="s">
        <v>71</v>
      </c>
      <c r="BB379" s="656" t="s">
        <v>71</v>
      </c>
    </row>
    <row r="380" spans="2:54" x14ac:dyDescent="0.25">
      <c r="B380" s="653">
        <v>2023</v>
      </c>
      <c r="C380" s="653">
        <v>891780111</v>
      </c>
      <c r="D380" s="654" t="s">
        <v>68</v>
      </c>
      <c r="E380" s="655" t="s">
        <v>1723</v>
      </c>
      <c r="F380" s="656" t="s">
        <v>1724</v>
      </c>
      <c r="G380" s="657">
        <v>0</v>
      </c>
      <c r="H380" s="656"/>
      <c r="I380" s="657" t="s">
        <v>78</v>
      </c>
      <c r="J380" s="653" t="s">
        <v>120</v>
      </c>
      <c r="K380" s="658" t="s">
        <v>1829</v>
      </c>
      <c r="L380" s="659">
        <v>11400000</v>
      </c>
      <c r="M380" s="653" t="s">
        <v>73</v>
      </c>
      <c r="N380" s="660" t="s">
        <v>116</v>
      </c>
      <c r="O380" s="658" t="s">
        <v>1897</v>
      </c>
      <c r="P380" s="661">
        <v>8742360</v>
      </c>
      <c r="Q380" s="656">
        <v>1903</v>
      </c>
      <c r="R380" s="699">
        <v>45176</v>
      </c>
      <c r="S380" s="749">
        <v>264900000</v>
      </c>
      <c r="T380" s="699">
        <v>45196</v>
      </c>
      <c r="U380" s="760">
        <v>11400000</v>
      </c>
      <c r="V380" s="657" t="s">
        <v>70</v>
      </c>
      <c r="W380" s="656">
        <v>45507423</v>
      </c>
      <c r="X380" s="665" t="s">
        <v>1918</v>
      </c>
      <c r="Y380" s="660"/>
      <c r="Z380" s="679">
        <v>45196</v>
      </c>
      <c r="AA380" s="679">
        <v>45196</v>
      </c>
      <c r="AB380" s="667" t="s">
        <v>80</v>
      </c>
      <c r="AC380" s="666">
        <v>45260</v>
      </c>
      <c r="AD380" s="658">
        <f t="shared" si="27"/>
        <v>64</v>
      </c>
      <c r="AE380" s="656">
        <v>0</v>
      </c>
      <c r="AF380" s="656">
        <v>0</v>
      </c>
      <c r="AG380" s="656">
        <v>0</v>
      </c>
      <c r="AH380" s="668" t="s">
        <v>80</v>
      </c>
      <c r="AI380" s="658">
        <f t="shared" si="26"/>
        <v>0</v>
      </c>
      <c r="AJ380" s="656">
        <v>0</v>
      </c>
      <c r="AK380" s="748">
        <v>0</v>
      </c>
      <c r="AL380" s="667" t="s">
        <v>80</v>
      </c>
      <c r="AM380" s="657">
        <v>0</v>
      </c>
      <c r="AN380" s="667" t="s">
        <v>80</v>
      </c>
      <c r="AO380" s="667" t="s">
        <v>80</v>
      </c>
      <c r="AP380" s="661">
        <v>0</v>
      </c>
      <c r="AQ380" s="661">
        <f>+L380+AF380-AK380</f>
        <v>11400000</v>
      </c>
      <c r="AR380" s="657" t="s">
        <v>115</v>
      </c>
      <c r="AS380" s="656">
        <v>0</v>
      </c>
      <c r="AT380" s="657" t="s">
        <v>80</v>
      </c>
      <c r="AU380" s="670">
        <v>0</v>
      </c>
      <c r="AV380" s="671">
        <v>11400000</v>
      </c>
      <c r="AW380" s="672">
        <f t="shared" si="19"/>
        <v>0</v>
      </c>
      <c r="AX380" s="673"/>
      <c r="AY380" s="657" t="s">
        <v>72</v>
      </c>
      <c r="AZ380" s="677" t="s">
        <v>1999</v>
      </c>
      <c r="BA380" s="653" t="s">
        <v>71</v>
      </c>
      <c r="BB380" s="656" t="s">
        <v>71</v>
      </c>
    </row>
    <row r="381" spans="2:54" x14ac:dyDescent="0.25">
      <c r="B381" s="653">
        <v>2023</v>
      </c>
      <c r="C381" s="653">
        <v>891780111</v>
      </c>
      <c r="D381" s="654" t="s">
        <v>68</v>
      </c>
      <c r="E381" s="655" t="s">
        <v>1725</v>
      </c>
      <c r="F381" s="656" t="s">
        <v>1726</v>
      </c>
      <c r="G381" s="657">
        <v>0</v>
      </c>
      <c r="H381" s="656"/>
      <c r="I381" s="657" t="s">
        <v>78</v>
      </c>
      <c r="J381" s="653" t="s">
        <v>120</v>
      </c>
      <c r="K381" s="658" t="s">
        <v>1830</v>
      </c>
      <c r="L381" s="659">
        <v>7600000</v>
      </c>
      <c r="M381" s="653" t="s">
        <v>73</v>
      </c>
      <c r="N381" s="660" t="s">
        <v>116</v>
      </c>
      <c r="O381" s="658" t="s">
        <v>1898</v>
      </c>
      <c r="P381" s="661">
        <v>39049103</v>
      </c>
      <c r="Q381" s="656">
        <v>1903</v>
      </c>
      <c r="R381" s="699">
        <v>45176</v>
      </c>
      <c r="S381" s="749">
        <v>264900000</v>
      </c>
      <c r="T381" s="699">
        <v>45196</v>
      </c>
      <c r="U381" s="760">
        <v>7600000</v>
      </c>
      <c r="V381" s="657" t="s">
        <v>70</v>
      </c>
      <c r="W381" s="656">
        <v>45507423</v>
      </c>
      <c r="X381" s="665" t="s">
        <v>1918</v>
      </c>
      <c r="Y381" s="660"/>
      <c r="Z381" s="679">
        <v>45196</v>
      </c>
      <c r="AA381" s="679">
        <v>45196</v>
      </c>
      <c r="AB381" s="667" t="s">
        <v>80</v>
      </c>
      <c r="AC381" s="666">
        <v>45260</v>
      </c>
      <c r="AD381" s="658">
        <f t="shared" si="27"/>
        <v>64</v>
      </c>
      <c r="AE381" s="656">
        <v>0</v>
      </c>
      <c r="AF381" s="656">
        <v>0</v>
      </c>
      <c r="AG381" s="656">
        <v>0</v>
      </c>
      <c r="AH381" s="668" t="s">
        <v>80</v>
      </c>
      <c r="AI381" s="658">
        <f t="shared" si="26"/>
        <v>0</v>
      </c>
      <c r="AJ381" s="656">
        <v>0</v>
      </c>
      <c r="AK381" s="748">
        <v>0</v>
      </c>
      <c r="AL381" s="667" t="s">
        <v>80</v>
      </c>
      <c r="AM381" s="657">
        <v>0</v>
      </c>
      <c r="AN381" s="667" t="s">
        <v>80</v>
      </c>
      <c r="AO381" s="667" t="s">
        <v>80</v>
      </c>
      <c r="AP381" s="661">
        <v>0</v>
      </c>
      <c r="AQ381" s="661">
        <f>+L381+AF381-AK381</f>
        <v>7600000</v>
      </c>
      <c r="AR381" s="657" t="s">
        <v>115</v>
      </c>
      <c r="AS381" s="656">
        <v>0</v>
      </c>
      <c r="AT381" s="657" t="s">
        <v>80</v>
      </c>
      <c r="AU381" s="670">
        <v>0</v>
      </c>
      <c r="AV381" s="671">
        <v>7600000</v>
      </c>
      <c r="AW381" s="672">
        <f t="shared" si="19"/>
        <v>0</v>
      </c>
      <c r="AX381" s="673"/>
      <c r="AY381" s="657" t="s">
        <v>72</v>
      </c>
      <c r="AZ381" s="677" t="s">
        <v>2000</v>
      </c>
      <c r="BA381" s="653" t="s">
        <v>71</v>
      </c>
      <c r="BB381" s="656" t="s">
        <v>71</v>
      </c>
    </row>
    <row r="382" spans="2:54" x14ac:dyDescent="0.25">
      <c r="B382" s="653">
        <v>2023</v>
      </c>
      <c r="C382" s="653">
        <v>891780111</v>
      </c>
      <c r="D382" s="654" t="s">
        <v>68</v>
      </c>
      <c r="E382" s="655" t="s">
        <v>1727</v>
      </c>
      <c r="F382" s="656" t="s">
        <v>1728</v>
      </c>
      <c r="G382" s="657">
        <v>0</v>
      </c>
      <c r="H382" s="656"/>
      <c r="I382" s="657" t="s">
        <v>78</v>
      </c>
      <c r="J382" s="653" t="s">
        <v>120</v>
      </c>
      <c r="K382" s="658" t="s">
        <v>1831</v>
      </c>
      <c r="L382" s="659">
        <v>13600000</v>
      </c>
      <c r="M382" s="653" t="s">
        <v>73</v>
      </c>
      <c r="N382" s="660" t="s">
        <v>116</v>
      </c>
      <c r="O382" s="658" t="s">
        <v>1899</v>
      </c>
      <c r="P382" s="661">
        <v>1083560113</v>
      </c>
      <c r="Q382" s="656">
        <v>1903</v>
      </c>
      <c r="R382" s="699">
        <v>45176</v>
      </c>
      <c r="S382" s="749">
        <v>264900000</v>
      </c>
      <c r="T382" s="699">
        <v>45196</v>
      </c>
      <c r="U382" s="760">
        <v>13600000</v>
      </c>
      <c r="V382" s="657" t="s">
        <v>70</v>
      </c>
      <c r="W382" s="656">
        <v>45507423</v>
      </c>
      <c r="X382" s="665" t="s">
        <v>1918</v>
      </c>
      <c r="Y382" s="660"/>
      <c r="Z382" s="679">
        <v>45196</v>
      </c>
      <c r="AA382" s="679">
        <v>45196</v>
      </c>
      <c r="AB382" s="667" t="s">
        <v>80</v>
      </c>
      <c r="AC382" s="666">
        <v>45321</v>
      </c>
      <c r="AD382" s="658">
        <f t="shared" si="27"/>
        <v>125</v>
      </c>
      <c r="AE382" s="656">
        <v>0</v>
      </c>
      <c r="AF382" s="656">
        <v>0</v>
      </c>
      <c r="AG382" s="656">
        <v>0</v>
      </c>
      <c r="AH382" s="668" t="s">
        <v>80</v>
      </c>
      <c r="AI382" s="658">
        <f t="shared" si="26"/>
        <v>0</v>
      </c>
      <c r="AJ382" s="656">
        <v>0</v>
      </c>
      <c r="AK382" s="748">
        <v>0</v>
      </c>
      <c r="AL382" s="667" t="s">
        <v>80</v>
      </c>
      <c r="AM382" s="657">
        <v>0</v>
      </c>
      <c r="AN382" s="667" t="s">
        <v>80</v>
      </c>
      <c r="AO382" s="667" t="s">
        <v>80</v>
      </c>
      <c r="AP382" s="661">
        <v>0</v>
      </c>
      <c r="AQ382" s="661">
        <f>+L382+AF382-AK382</f>
        <v>13600000</v>
      </c>
      <c r="AR382" s="657" t="s">
        <v>115</v>
      </c>
      <c r="AS382" s="656">
        <v>0</v>
      </c>
      <c r="AT382" s="657" t="s">
        <v>80</v>
      </c>
      <c r="AU382" s="670">
        <v>0</v>
      </c>
      <c r="AV382" s="671">
        <v>13600000</v>
      </c>
      <c r="AW382" s="672">
        <f t="shared" si="19"/>
        <v>0</v>
      </c>
      <c r="AX382" s="673"/>
      <c r="AY382" s="657" t="s">
        <v>72</v>
      </c>
      <c r="AZ382" s="677" t="s">
        <v>2001</v>
      </c>
      <c r="BA382" s="653" t="s">
        <v>71</v>
      </c>
      <c r="BB382" s="656" t="s">
        <v>71</v>
      </c>
    </row>
    <row r="383" spans="2:54" x14ac:dyDescent="0.25">
      <c r="B383" s="653">
        <v>2023</v>
      </c>
      <c r="C383" s="653">
        <v>891780111</v>
      </c>
      <c r="D383" s="654" t="s">
        <v>68</v>
      </c>
      <c r="E383" s="655" t="s">
        <v>1729</v>
      </c>
      <c r="F383" s="656" t="s">
        <v>1730</v>
      </c>
      <c r="G383" s="657">
        <v>0</v>
      </c>
      <c r="H383" s="656"/>
      <c r="I383" s="657" t="s">
        <v>78</v>
      </c>
      <c r="J383" s="653" t="s">
        <v>120</v>
      </c>
      <c r="K383" s="658" t="s">
        <v>1832</v>
      </c>
      <c r="L383" s="659">
        <v>4199999.09</v>
      </c>
      <c r="M383" s="653" t="s">
        <v>73</v>
      </c>
      <c r="N383" s="660" t="s">
        <v>116</v>
      </c>
      <c r="O383" s="658" t="s">
        <v>1900</v>
      </c>
      <c r="P383" s="661">
        <v>901283655</v>
      </c>
      <c r="Q383" s="656">
        <v>1905</v>
      </c>
      <c r="R383" s="699">
        <v>45176</v>
      </c>
      <c r="S383" s="749">
        <v>24800000</v>
      </c>
      <c r="T383" s="699">
        <v>45196</v>
      </c>
      <c r="U383" s="760">
        <v>4199999.09</v>
      </c>
      <c r="V383" s="657" t="s">
        <v>70</v>
      </c>
      <c r="W383" s="656">
        <v>45507423</v>
      </c>
      <c r="X383" s="665" t="s">
        <v>1918</v>
      </c>
      <c r="Y383" s="660"/>
      <c r="Z383" s="679">
        <v>45196</v>
      </c>
      <c r="AA383" s="679">
        <v>45196</v>
      </c>
      <c r="AB383" s="667" t="s">
        <v>80</v>
      </c>
      <c r="AC383" s="666">
        <v>45534</v>
      </c>
      <c r="AD383" s="658">
        <f t="shared" si="27"/>
        <v>338</v>
      </c>
      <c r="AE383" s="656">
        <v>0</v>
      </c>
      <c r="AF383" s="656">
        <v>0</v>
      </c>
      <c r="AG383" s="656">
        <v>0</v>
      </c>
      <c r="AH383" s="668" t="s">
        <v>80</v>
      </c>
      <c r="AI383" s="658">
        <f t="shared" si="26"/>
        <v>0</v>
      </c>
      <c r="AJ383" s="656">
        <v>0</v>
      </c>
      <c r="AK383" s="748">
        <v>0</v>
      </c>
      <c r="AL383" s="667" t="s">
        <v>80</v>
      </c>
      <c r="AM383" s="657">
        <v>0</v>
      </c>
      <c r="AN383" s="667" t="s">
        <v>80</v>
      </c>
      <c r="AO383" s="667" t="s">
        <v>80</v>
      </c>
      <c r="AP383" s="661">
        <v>0</v>
      </c>
      <c r="AQ383" s="661">
        <f>+L383+AF383-AK383</f>
        <v>4199999.09</v>
      </c>
      <c r="AR383" s="657" t="s">
        <v>115</v>
      </c>
      <c r="AS383" s="656">
        <v>0</v>
      </c>
      <c r="AT383" s="657" t="s">
        <v>80</v>
      </c>
      <c r="AU383" s="670">
        <v>0</v>
      </c>
      <c r="AV383" s="671">
        <v>4199999.09</v>
      </c>
      <c r="AW383" s="672">
        <f t="shared" ref="AW383:AW526" si="28">+IFERROR(AU383/AQ383,"-")</f>
        <v>0</v>
      </c>
      <c r="AX383" s="673"/>
      <c r="AY383" s="657" t="s">
        <v>72</v>
      </c>
      <c r="AZ383" s="677" t="s">
        <v>2002</v>
      </c>
      <c r="BA383" s="653" t="s">
        <v>71</v>
      </c>
      <c r="BB383" s="656" t="s">
        <v>117</v>
      </c>
    </row>
    <row r="384" spans="2:54" x14ac:dyDescent="0.25">
      <c r="B384" s="653">
        <v>2023</v>
      </c>
      <c r="C384" s="653">
        <v>891780111</v>
      </c>
      <c r="D384" s="654" t="s">
        <v>68</v>
      </c>
      <c r="E384" s="655" t="s">
        <v>1731</v>
      </c>
      <c r="F384" s="656" t="s">
        <v>1732</v>
      </c>
      <c r="G384" s="657">
        <v>0</v>
      </c>
      <c r="H384" s="656"/>
      <c r="I384" s="657" t="s">
        <v>78</v>
      </c>
      <c r="J384" s="653" t="s">
        <v>120</v>
      </c>
      <c r="K384" s="658" t="s">
        <v>1833</v>
      </c>
      <c r="L384" s="659">
        <v>3599998</v>
      </c>
      <c r="M384" s="653" t="s">
        <v>73</v>
      </c>
      <c r="N384" s="660" t="s">
        <v>116</v>
      </c>
      <c r="O384" s="658" t="s">
        <v>1901</v>
      </c>
      <c r="P384" s="661">
        <v>900929189</v>
      </c>
      <c r="Q384" s="656">
        <v>1905</v>
      </c>
      <c r="R384" s="699">
        <v>45176</v>
      </c>
      <c r="S384" s="749">
        <v>24800000</v>
      </c>
      <c r="T384" s="699">
        <v>45196</v>
      </c>
      <c r="U384" s="760">
        <v>3599998</v>
      </c>
      <c r="V384" s="657" t="s">
        <v>70</v>
      </c>
      <c r="W384" s="656">
        <v>45507423</v>
      </c>
      <c r="X384" s="665" t="s">
        <v>1918</v>
      </c>
      <c r="Y384" s="660"/>
      <c r="Z384" s="679">
        <v>45196</v>
      </c>
      <c r="AA384" s="679">
        <v>45196</v>
      </c>
      <c r="AB384" s="667" t="s">
        <v>80</v>
      </c>
      <c r="AC384" s="666">
        <v>45229</v>
      </c>
      <c r="AD384" s="658">
        <f t="shared" si="27"/>
        <v>33</v>
      </c>
      <c r="AE384" s="656">
        <v>0</v>
      </c>
      <c r="AF384" s="656">
        <v>0</v>
      </c>
      <c r="AG384" s="656">
        <v>0</v>
      </c>
      <c r="AH384" s="668" t="s">
        <v>80</v>
      </c>
      <c r="AI384" s="658">
        <f t="shared" si="26"/>
        <v>0</v>
      </c>
      <c r="AJ384" s="656">
        <v>0</v>
      </c>
      <c r="AK384" s="748">
        <v>0</v>
      </c>
      <c r="AL384" s="667" t="s">
        <v>80</v>
      </c>
      <c r="AM384" s="657">
        <v>0</v>
      </c>
      <c r="AN384" s="667" t="s">
        <v>80</v>
      </c>
      <c r="AO384" s="667" t="s">
        <v>80</v>
      </c>
      <c r="AP384" s="661">
        <v>0</v>
      </c>
      <c r="AQ384" s="661">
        <f>+L384+AF384-AK384</f>
        <v>3599998</v>
      </c>
      <c r="AR384" s="657" t="s">
        <v>115</v>
      </c>
      <c r="AS384" s="656">
        <v>0</v>
      </c>
      <c r="AT384" s="657" t="s">
        <v>80</v>
      </c>
      <c r="AU384" s="670">
        <v>0</v>
      </c>
      <c r="AV384" s="671">
        <v>3599998</v>
      </c>
      <c r="AW384" s="672">
        <f t="shared" si="28"/>
        <v>0</v>
      </c>
      <c r="AX384" s="673"/>
      <c r="AY384" s="657" t="s">
        <v>72</v>
      </c>
      <c r="AZ384" s="677" t="s">
        <v>2003</v>
      </c>
      <c r="BA384" s="653" t="s">
        <v>71</v>
      </c>
      <c r="BB384" s="656" t="s">
        <v>117</v>
      </c>
    </row>
    <row r="385" spans="2:54" x14ac:dyDescent="0.25">
      <c r="B385" s="653">
        <v>2023</v>
      </c>
      <c r="C385" s="653">
        <v>891780111</v>
      </c>
      <c r="D385" s="654" t="s">
        <v>68</v>
      </c>
      <c r="E385" s="655" t="s">
        <v>1733</v>
      </c>
      <c r="F385" s="656" t="s">
        <v>1734</v>
      </c>
      <c r="G385" s="657">
        <v>0</v>
      </c>
      <c r="H385" s="656"/>
      <c r="I385" s="657" t="s">
        <v>78</v>
      </c>
      <c r="J385" s="653" t="s">
        <v>120</v>
      </c>
      <c r="K385" s="658" t="s">
        <v>1834</v>
      </c>
      <c r="L385" s="659">
        <v>7600000</v>
      </c>
      <c r="M385" s="653" t="s">
        <v>73</v>
      </c>
      <c r="N385" s="660" t="s">
        <v>116</v>
      </c>
      <c r="O385" s="658" t="s">
        <v>1902</v>
      </c>
      <c r="P385" s="661">
        <v>1065616741</v>
      </c>
      <c r="Q385" s="656">
        <v>1903</v>
      </c>
      <c r="R385" s="699">
        <v>45176</v>
      </c>
      <c r="S385" s="749">
        <v>264900000</v>
      </c>
      <c r="T385" s="699">
        <v>45208</v>
      </c>
      <c r="U385" s="760">
        <v>7600000</v>
      </c>
      <c r="V385" s="657" t="s">
        <v>70</v>
      </c>
      <c r="W385" s="656">
        <v>45507423</v>
      </c>
      <c r="X385" s="665" t="s">
        <v>1918</v>
      </c>
      <c r="Y385" s="660"/>
      <c r="Z385" s="679">
        <v>45208</v>
      </c>
      <c r="AA385" s="679">
        <v>45208</v>
      </c>
      <c r="AB385" s="667" t="s">
        <v>80</v>
      </c>
      <c r="AC385" s="666">
        <v>45260</v>
      </c>
      <c r="AD385" s="658">
        <f t="shared" si="27"/>
        <v>52</v>
      </c>
      <c r="AE385" s="656">
        <v>0</v>
      </c>
      <c r="AF385" s="656">
        <v>0</v>
      </c>
      <c r="AG385" s="656">
        <v>0</v>
      </c>
      <c r="AH385" s="668" t="s">
        <v>80</v>
      </c>
      <c r="AI385" s="658">
        <f t="shared" si="26"/>
        <v>0</v>
      </c>
      <c r="AJ385" s="656">
        <v>0</v>
      </c>
      <c r="AK385" s="748">
        <v>0</v>
      </c>
      <c r="AL385" s="667" t="s">
        <v>80</v>
      </c>
      <c r="AM385" s="657">
        <v>0</v>
      </c>
      <c r="AN385" s="667" t="s">
        <v>80</v>
      </c>
      <c r="AO385" s="667" t="s">
        <v>80</v>
      </c>
      <c r="AP385" s="661">
        <v>0</v>
      </c>
      <c r="AQ385" s="661">
        <f>+L385+AF385-AK385</f>
        <v>7600000</v>
      </c>
      <c r="AR385" s="657" t="s">
        <v>115</v>
      </c>
      <c r="AS385" s="656">
        <v>0</v>
      </c>
      <c r="AT385" s="657" t="s">
        <v>80</v>
      </c>
      <c r="AU385" s="670">
        <v>0</v>
      </c>
      <c r="AV385" s="671">
        <v>7600000</v>
      </c>
      <c r="AW385" s="672">
        <f t="shared" si="28"/>
        <v>0</v>
      </c>
      <c r="AX385" s="673"/>
      <c r="AY385" s="657" t="s">
        <v>72</v>
      </c>
      <c r="AZ385" s="677" t="s">
        <v>2004</v>
      </c>
      <c r="BA385" s="653" t="s">
        <v>71</v>
      </c>
      <c r="BB385" s="656" t="s">
        <v>71</v>
      </c>
    </row>
    <row r="386" spans="2:54" x14ac:dyDescent="0.25">
      <c r="B386" s="653">
        <v>2023</v>
      </c>
      <c r="C386" s="653">
        <v>891780111</v>
      </c>
      <c r="D386" s="654" t="s">
        <v>68</v>
      </c>
      <c r="E386" s="655" t="s">
        <v>1735</v>
      </c>
      <c r="F386" s="656" t="s">
        <v>1736</v>
      </c>
      <c r="G386" s="657">
        <v>0</v>
      </c>
      <c r="H386" s="656"/>
      <c r="I386" s="657" t="s">
        <v>78</v>
      </c>
      <c r="J386" s="653" t="s">
        <v>120</v>
      </c>
      <c r="K386" s="658" t="s">
        <v>1835</v>
      </c>
      <c r="L386" s="659">
        <v>270691978</v>
      </c>
      <c r="M386" s="653" t="s">
        <v>73</v>
      </c>
      <c r="N386" s="660" t="s">
        <v>116</v>
      </c>
      <c r="O386" s="658" t="s">
        <v>1903</v>
      </c>
      <c r="P386" s="661">
        <v>900406952</v>
      </c>
      <c r="Q386" s="656" t="s">
        <v>1909</v>
      </c>
      <c r="R386" s="699" t="s">
        <v>1910</v>
      </c>
      <c r="S386" s="749" t="s">
        <v>1911</v>
      </c>
      <c r="T386" s="699">
        <v>45212</v>
      </c>
      <c r="U386" s="760">
        <v>270691978</v>
      </c>
      <c r="V386" s="657" t="s">
        <v>70</v>
      </c>
      <c r="W386" s="656">
        <v>45507423</v>
      </c>
      <c r="X386" s="665" t="s">
        <v>1918</v>
      </c>
      <c r="Y386" s="660"/>
      <c r="Z386" s="679">
        <v>45212</v>
      </c>
      <c r="AA386" s="679">
        <v>45212</v>
      </c>
      <c r="AB386" s="667" t="s">
        <v>80</v>
      </c>
      <c r="AC386" s="666">
        <v>45473</v>
      </c>
      <c r="AD386" s="658">
        <f t="shared" si="27"/>
        <v>261</v>
      </c>
      <c r="AE386" s="656">
        <v>0</v>
      </c>
      <c r="AF386" s="656">
        <v>0</v>
      </c>
      <c r="AG386" s="656">
        <v>0</v>
      </c>
      <c r="AH386" s="668" t="s">
        <v>80</v>
      </c>
      <c r="AI386" s="658">
        <f t="shared" si="26"/>
        <v>0</v>
      </c>
      <c r="AJ386" s="656">
        <v>0</v>
      </c>
      <c r="AK386" s="748">
        <v>0</v>
      </c>
      <c r="AL386" s="667" t="s">
        <v>80</v>
      </c>
      <c r="AM386" s="657">
        <v>0</v>
      </c>
      <c r="AN386" s="667" t="s">
        <v>80</v>
      </c>
      <c r="AO386" s="667" t="s">
        <v>80</v>
      </c>
      <c r="AP386" s="661">
        <v>0</v>
      </c>
      <c r="AQ386" s="661">
        <f>+L386+AF386-AK386</f>
        <v>270691978</v>
      </c>
      <c r="AR386" s="657" t="s">
        <v>115</v>
      </c>
      <c r="AS386" s="656">
        <v>0</v>
      </c>
      <c r="AT386" s="657" t="s">
        <v>80</v>
      </c>
      <c r="AU386" s="670">
        <v>0</v>
      </c>
      <c r="AV386" s="671">
        <v>270691978</v>
      </c>
      <c r="AW386" s="672">
        <f t="shared" si="28"/>
        <v>0</v>
      </c>
      <c r="AX386" s="673"/>
      <c r="AY386" s="657" t="s">
        <v>72</v>
      </c>
      <c r="AZ386" s="677" t="s">
        <v>2005</v>
      </c>
      <c r="BA386" s="653" t="s">
        <v>71</v>
      </c>
      <c r="BB386" s="656" t="s">
        <v>117</v>
      </c>
    </row>
    <row r="387" spans="2:54" x14ac:dyDescent="0.25">
      <c r="B387" s="653">
        <v>2023</v>
      </c>
      <c r="C387" s="653">
        <v>891780111</v>
      </c>
      <c r="D387" s="654" t="s">
        <v>68</v>
      </c>
      <c r="E387" s="655" t="s">
        <v>1737</v>
      </c>
      <c r="F387" s="656" t="s">
        <v>1738</v>
      </c>
      <c r="G387" s="657">
        <v>0</v>
      </c>
      <c r="H387" s="656"/>
      <c r="I387" s="657" t="s">
        <v>78</v>
      </c>
      <c r="J387" s="653" t="s">
        <v>120</v>
      </c>
      <c r="K387" s="658" t="s">
        <v>1836</v>
      </c>
      <c r="L387" s="659">
        <v>21000000</v>
      </c>
      <c r="M387" s="653" t="s">
        <v>73</v>
      </c>
      <c r="N387" s="660" t="s">
        <v>116</v>
      </c>
      <c r="O387" s="658" t="s">
        <v>1904</v>
      </c>
      <c r="P387" s="661">
        <v>7601791</v>
      </c>
      <c r="Q387" s="656">
        <v>2166</v>
      </c>
      <c r="R387" s="699">
        <v>45204</v>
      </c>
      <c r="S387" s="749">
        <v>168000000</v>
      </c>
      <c r="T387" s="699">
        <v>45212</v>
      </c>
      <c r="U387" s="760">
        <v>21000000</v>
      </c>
      <c r="V387" s="657" t="s">
        <v>70</v>
      </c>
      <c r="W387" s="656">
        <v>85471791</v>
      </c>
      <c r="X387" s="665" t="s">
        <v>793</v>
      </c>
      <c r="Y387" s="660"/>
      <c r="Z387" s="679">
        <v>45212</v>
      </c>
      <c r="AA387" s="679">
        <v>45212</v>
      </c>
      <c r="AB387" s="667" t="s">
        <v>80</v>
      </c>
      <c r="AC387" s="666">
        <v>45290</v>
      </c>
      <c r="AD387" s="658">
        <f t="shared" si="27"/>
        <v>78</v>
      </c>
      <c r="AE387" s="656">
        <v>0</v>
      </c>
      <c r="AF387" s="656">
        <v>0</v>
      </c>
      <c r="AG387" s="656">
        <v>0</v>
      </c>
      <c r="AH387" s="668" t="s">
        <v>80</v>
      </c>
      <c r="AI387" s="658">
        <f t="shared" si="26"/>
        <v>0</v>
      </c>
      <c r="AJ387" s="656">
        <v>0</v>
      </c>
      <c r="AK387" s="748">
        <v>0</v>
      </c>
      <c r="AL387" s="667" t="s">
        <v>80</v>
      </c>
      <c r="AM387" s="657">
        <v>0</v>
      </c>
      <c r="AN387" s="667" t="s">
        <v>80</v>
      </c>
      <c r="AO387" s="667" t="s">
        <v>80</v>
      </c>
      <c r="AP387" s="661">
        <v>0</v>
      </c>
      <c r="AQ387" s="661">
        <f>+L387+AF387-AK387</f>
        <v>21000000</v>
      </c>
      <c r="AR387" s="657" t="s">
        <v>115</v>
      </c>
      <c r="AS387" s="656">
        <v>0</v>
      </c>
      <c r="AT387" s="657" t="s">
        <v>80</v>
      </c>
      <c r="AU387" s="670">
        <v>0</v>
      </c>
      <c r="AV387" s="671">
        <v>21000000</v>
      </c>
      <c r="AW387" s="672">
        <f t="shared" si="28"/>
        <v>0</v>
      </c>
      <c r="AX387" s="673"/>
      <c r="AY387" s="657" t="s">
        <v>72</v>
      </c>
      <c r="AZ387" s="677" t="s">
        <v>2006</v>
      </c>
      <c r="BA387" s="653" t="s">
        <v>71</v>
      </c>
      <c r="BB387" s="656" t="s">
        <v>71</v>
      </c>
    </row>
    <row r="388" spans="2:54" x14ac:dyDescent="0.25">
      <c r="B388" s="653">
        <v>2023</v>
      </c>
      <c r="C388" s="653">
        <v>891780111</v>
      </c>
      <c r="D388" s="654" t="s">
        <v>68</v>
      </c>
      <c r="E388" s="655" t="s">
        <v>1739</v>
      </c>
      <c r="F388" s="656" t="s">
        <v>1740</v>
      </c>
      <c r="G388" s="657">
        <v>0</v>
      </c>
      <c r="H388" s="656"/>
      <c r="I388" s="657" t="s">
        <v>78</v>
      </c>
      <c r="J388" s="653" t="s">
        <v>120</v>
      </c>
      <c r="K388" s="658" t="s">
        <v>1837</v>
      </c>
      <c r="L388" s="659">
        <v>15000000</v>
      </c>
      <c r="M388" s="653" t="s">
        <v>73</v>
      </c>
      <c r="N388" s="660" t="s">
        <v>116</v>
      </c>
      <c r="O388" s="658" t="s">
        <v>1843</v>
      </c>
      <c r="P388" s="661">
        <v>1081028294</v>
      </c>
      <c r="Q388" s="656">
        <v>2166</v>
      </c>
      <c r="R388" s="699">
        <v>45204</v>
      </c>
      <c r="S388" s="749">
        <v>168000000</v>
      </c>
      <c r="T388" s="699">
        <v>45219</v>
      </c>
      <c r="U388" s="760">
        <v>15000000</v>
      </c>
      <c r="V388" s="657" t="s">
        <v>70</v>
      </c>
      <c r="W388" s="656">
        <v>7601791</v>
      </c>
      <c r="X388" s="665" t="s">
        <v>1904</v>
      </c>
      <c r="Y388" s="660"/>
      <c r="Z388" s="679">
        <v>45218</v>
      </c>
      <c r="AA388" s="679">
        <v>45219</v>
      </c>
      <c r="AB388" s="667" t="s">
        <v>80</v>
      </c>
      <c r="AC388" s="666">
        <v>45290</v>
      </c>
      <c r="AD388" s="658">
        <f t="shared" si="27"/>
        <v>71</v>
      </c>
      <c r="AE388" s="656">
        <v>0</v>
      </c>
      <c r="AF388" s="656">
        <v>0</v>
      </c>
      <c r="AG388" s="656">
        <v>0</v>
      </c>
      <c r="AH388" s="668" t="s">
        <v>80</v>
      </c>
      <c r="AI388" s="658">
        <f t="shared" si="26"/>
        <v>0</v>
      </c>
      <c r="AJ388" s="656">
        <v>0</v>
      </c>
      <c r="AK388" s="748">
        <v>0</v>
      </c>
      <c r="AL388" s="667" t="s">
        <v>80</v>
      </c>
      <c r="AM388" s="657">
        <v>0</v>
      </c>
      <c r="AN388" s="667" t="s">
        <v>80</v>
      </c>
      <c r="AO388" s="667" t="s">
        <v>80</v>
      </c>
      <c r="AP388" s="661">
        <v>0</v>
      </c>
      <c r="AQ388" s="661">
        <f>+L388+AF388-AK388</f>
        <v>15000000</v>
      </c>
      <c r="AR388" s="657" t="s">
        <v>115</v>
      </c>
      <c r="AS388" s="656">
        <v>0</v>
      </c>
      <c r="AT388" s="657" t="s">
        <v>80</v>
      </c>
      <c r="AU388" s="670">
        <v>0</v>
      </c>
      <c r="AV388" s="671">
        <v>15000000</v>
      </c>
      <c r="AW388" s="672">
        <f t="shared" si="28"/>
        <v>0</v>
      </c>
      <c r="AX388" s="673"/>
      <c r="AY388" s="657" t="s">
        <v>72</v>
      </c>
      <c r="AZ388" s="677" t="s">
        <v>2007</v>
      </c>
      <c r="BA388" s="653" t="s">
        <v>71</v>
      </c>
      <c r="BB388" s="656" t="s">
        <v>71</v>
      </c>
    </row>
    <row r="389" spans="2:54" x14ac:dyDescent="0.25">
      <c r="B389" s="653">
        <v>2023</v>
      </c>
      <c r="C389" s="653">
        <v>891780111</v>
      </c>
      <c r="D389" s="654" t="s">
        <v>68</v>
      </c>
      <c r="E389" s="655" t="s">
        <v>1741</v>
      </c>
      <c r="F389" s="656" t="s">
        <v>1742</v>
      </c>
      <c r="G389" s="657">
        <v>0</v>
      </c>
      <c r="H389" s="656"/>
      <c r="I389" s="657" t="s">
        <v>78</v>
      </c>
      <c r="J389" s="653" t="s">
        <v>120</v>
      </c>
      <c r="K389" s="658" t="s">
        <v>1838</v>
      </c>
      <c r="L389" s="659">
        <v>9000000</v>
      </c>
      <c r="M389" s="653" t="s">
        <v>73</v>
      </c>
      <c r="N389" s="660" t="s">
        <v>116</v>
      </c>
      <c r="O389" s="658" t="s">
        <v>1751</v>
      </c>
      <c r="P389" s="661">
        <v>84088532</v>
      </c>
      <c r="Q389" s="656">
        <v>2166</v>
      </c>
      <c r="R389" s="699">
        <v>45204</v>
      </c>
      <c r="S389" s="749">
        <v>168000000</v>
      </c>
      <c r="T389" s="699">
        <v>45218</v>
      </c>
      <c r="U389" s="760">
        <v>9000000</v>
      </c>
      <c r="V389" s="657" t="s">
        <v>70</v>
      </c>
      <c r="W389" s="656">
        <v>57294316</v>
      </c>
      <c r="X389" s="665" t="s">
        <v>1915</v>
      </c>
      <c r="Y389" s="660"/>
      <c r="Z389" s="679">
        <v>45218</v>
      </c>
      <c r="AA389" s="679">
        <v>45218</v>
      </c>
      <c r="AB389" s="667" t="s">
        <v>80</v>
      </c>
      <c r="AC389" s="666">
        <v>45290</v>
      </c>
      <c r="AD389" s="658">
        <f t="shared" si="27"/>
        <v>72</v>
      </c>
      <c r="AE389" s="656">
        <v>0</v>
      </c>
      <c r="AF389" s="656">
        <v>0</v>
      </c>
      <c r="AG389" s="656">
        <v>0</v>
      </c>
      <c r="AH389" s="668" t="s">
        <v>80</v>
      </c>
      <c r="AI389" s="658">
        <f t="shared" si="26"/>
        <v>0</v>
      </c>
      <c r="AJ389" s="656">
        <v>0</v>
      </c>
      <c r="AK389" s="748">
        <v>0</v>
      </c>
      <c r="AL389" s="667" t="s">
        <v>80</v>
      </c>
      <c r="AM389" s="657">
        <v>0</v>
      </c>
      <c r="AN389" s="667" t="s">
        <v>80</v>
      </c>
      <c r="AO389" s="667" t="s">
        <v>80</v>
      </c>
      <c r="AP389" s="661">
        <v>0</v>
      </c>
      <c r="AQ389" s="661">
        <f>+L389+AF389-AK389</f>
        <v>9000000</v>
      </c>
      <c r="AR389" s="657" t="s">
        <v>115</v>
      </c>
      <c r="AS389" s="656">
        <v>0</v>
      </c>
      <c r="AT389" s="657" t="s">
        <v>80</v>
      </c>
      <c r="AU389" s="670">
        <v>0</v>
      </c>
      <c r="AV389" s="671">
        <v>9000000</v>
      </c>
      <c r="AW389" s="672">
        <f t="shared" si="28"/>
        <v>0</v>
      </c>
      <c r="AX389" s="673"/>
      <c r="AY389" s="657" t="s">
        <v>72</v>
      </c>
      <c r="AZ389" s="677" t="s">
        <v>2008</v>
      </c>
      <c r="BA389" s="653" t="s">
        <v>71</v>
      </c>
      <c r="BB389" s="656" t="s">
        <v>71</v>
      </c>
    </row>
    <row r="390" spans="2:54" x14ac:dyDescent="0.25">
      <c r="B390" s="653">
        <v>2023</v>
      </c>
      <c r="C390" s="653">
        <v>891780111</v>
      </c>
      <c r="D390" s="654" t="s">
        <v>68</v>
      </c>
      <c r="E390" s="655" t="s">
        <v>1743</v>
      </c>
      <c r="F390" s="656" t="s">
        <v>1744</v>
      </c>
      <c r="G390" s="657">
        <v>0</v>
      </c>
      <c r="H390" s="656"/>
      <c r="I390" s="657" t="s">
        <v>78</v>
      </c>
      <c r="J390" s="653" t="s">
        <v>120</v>
      </c>
      <c r="K390" s="658" t="s">
        <v>1839</v>
      </c>
      <c r="L390" s="659">
        <v>12000000</v>
      </c>
      <c r="M390" s="653" t="s">
        <v>73</v>
      </c>
      <c r="N390" s="660" t="s">
        <v>116</v>
      </c>
      <c r="O390" s="658" t="s">
        <v>1905</v>
      </c>
      <c r="P390" s="661">
        <v>1082961086</v>
      </c>
      <c r="Q390" s="656">
        <v>2166</v>
      </c>
      <c r="R390" s="699">
        <v>45204</v>
      </c>
      <c r="S390" s="749">
        <v>168000000</v>
      </c>
      <c r="T390" s="699">
        <v>45218</v>
      </c>
      <c r="U390" s="760">
        <v>12000000</v>
      </c>
      <c r="V390" s="657" t="s">
        <v>70</v>
      </c>
      <c r="W390" s="656">
        <v>7601791</v>
      </c>
      <c r="X390" s="665" t="s">
        <v>1904</v>
      </c>
      <c r="Y390" s="660"/>
      <c r="Z390" s="679">
        <v>45218</v>
      </c>
      <c r="AA390" s="679">
        <v>45218</v>
      </c>
      <c r="AB390" s="667" t="s">
        <v>80</v>
      </c>
      <c r="AC390" s="666">
        <v>45290</v>
      </c>
      <c r="AD390" s="658">
        <f t="shared" si="27"/>
        <v>72</v>
      </c>
      <c r="AE390" s="656">
        <v>0</v>
      </c>
      <c r="AF390" s="656">
        <v>0</v>
      </c>
      <c r="AG390" s="656">
        <v>0</v>
      </c>
      <c r="AH390" s="668" t="s">
        <v>80</v>
      </c>
      <c r="AI390" s="658">
        <f t="shared" si="26"/>
        <v>0</v>
      </c>
      <c r="AJ390" s="656">
        <v>0</v>
      </c>
      <c r="AK390" s="748">
        <v>0</v>
      </c>
      <c r="AL390" s="667" t="s">
        <v>80</v>
      </c>
      <c r="AM390" s="657">
        <v>0</v>
      </c>
      <c r="AN390" s="667" t="s">
        <v>80</v>
      </c>
      <c r="AO390" s="667" t="s">
        <v>80</v>
      </c>
      <c r="AP390" s="661">
        <v>0</v>
      </c>
      <c r="AQ390" s="661">
        <f>+L390+AF390-AK390</f>
        <v>12000000</v>
      </c>
      <c r="AR390" s="657" t="s">
        <v>115</v>
      </c>
      <c r="AS390" s="656">
        <v>0</v>
      </c>
      <c r="AT390" s="657" t="s">
        <v>80</v>
      </c>
      <c r="AU390" s="670">
        <v>0</v>
      </c>
      <c r="AV390" s="671">
        <v>12000000</v>
      </c>
      <c r="AW390" s="672">
        <f t="shared" si="28"/>
        <v>0</v>
      </c>
      <c r="AX390" s="673"/>
      <c r="AY390" s="657" t="s">
        <v>72</v>
      </c>
      <c r="AZ390" s="677" t="s">
        <v>2009</v>
      </c>
      <c r="BA390" s="653" t="s">
        <v>71</v>
      </c>
      <c r="BB390" s="656" t="s">
        <v>71</v>
      </c>
    </row>
    <row r="391" spans="2:54" x14ac:dyDescent="0.25">
      <c r="B391" s="653">
        <v>2023</v>
      </c>
      <c r="C391" s="653">
        <v>891780111</v>
      </c>
      <c r="D391" s="654" t="s">
        <v>68</v>
      </c>
      <c r="E391" s="655" t="s">
        <v>1745</v>
      </c>
      <c r="F391" s="656" t="s">
        <v>1746</v>
      </c>
      <c r="G391" s="657">
        <v>0</v>
      </c>
      <c r="H391" s="656"/>
      <c r="I391" s="657" t="s">
        <v>78</v>
      </c>
      <c r="J391" s="653" t="s">
        <v>120</v>
      </c>
      <c r="K391" s="658" t="s">
        <v>1840</v>
      </c>
      <c r="L391" s="659">
        <v>4000000</v>
      </c>
      <c r="M391" s="653" t="s">
        <v>73</v>
      </c>
      <c r="N391" s="660" t="s">
        <v>116</v>
      </c>
      <c r="O391" s="658" t="s">
        <v>1906</v>
      </c>
      <c r="P391" s="661">
        <v>1082937312</v>
      </c>
      <c r="Q391" s="656">
        <v>1903</v>
      </c>
      <c r="R391" s="699">
        <v>45176</v>
      </c>
      <c r="S391" s="749">
        <v>264900000</v>
      </c>
      <c r="T391" s="699">
        <v>45219</v>
      </c>
      <c r="U391" s="760">
        <v>4000000</v>
      </c>
      <c r="V391" s="657" t="s">
        <v>70</v>
      </c>
      <c r="W391" s="656">
        <v>45507423</v>
      </c>
      <c r="X391" s="665" t="s">
        <v>1918</v>
      </c>
      <c r="Y391" s="660"/>
      <c r="Z391" s="679">
        <v>45217</v>
      </c>
      <c r="AA391" s="679">
        <v>45219</v>
      </c>
      <c r="AB391" s="667" t="s">
        <v>80</v>
      </c>
      <c r="AC391" s="666">
        <v>45248</v>
      </c>
      <c r="AD391" s="658">
        <f t="shared" si="27"/>
        <v>29</v>
      </c>
      <c r="AE391" s="656">
        <v>0</v>
      </c>
      <c r="AF391" s="656">
        <v>0</v>
      </c>
      <c r="AG391" s="656">
        <v>0</v>
      </c>
      <c r="AH391" s="668" t="s">
        <v>80</v>
      </c>
      <c r="AI391" s="658">
        <f t="shared" si="26"/>
        <v>0</v>
      </c>
      <c r="AJ391" s="656">
        <v>0</v>
      </c>
      <c r="AK391" s="748">
        <v>0</v>
      </c>
      <c r="AL391" s="667" t="s">
        <v>80</v>
      </c>
      <c r="AM391" s="657">
        <v>0</v>
      </c>
      <c r="AN391" s="667" t="s">
        <v>80</v>
      </c>
      <c r="AO391" s="667" t="s">
        <v>80</v>
      </c>
      <c r="AP391" s="661">
        <v>0</v>
      </c>
      <c r="AQ391" s="661">
        <f>+L391+AF391-AK391</f>
        <v>4000000</v>
      </c>
      <c r="AR391" s="657" t="s">
        <v>115</v>
      </c>
      <c r="AS391" s="656">
        <v>0</v>
      </c>
      <c r="AT391" s="657" t="s">
        <v>80</v>
      </c>
      <c r="AU391" s="670">
        <v>0</v>
      </c>
      <c r="AV391" s="671">
        <v>4000000</v>
      </c>
      <c r="AW391" s="672">
        <f t="shared" si="28"/>
        <v>0</v>
      </c>
      <c r="AX391" s="673"/>
      <c r="AY391" s="657" t="s">
        <v>72</v>
      </c>
      <c r="AZ391" s="677" t="s">
        <v>2010</v>
      </c>
      <c r="BA391" s="653" t="s">
        <v>71</v>
      </c>
      <c r="BB391" s="656" t="s">
        <v>71</v>
      </c>
    </row>
    <row r="392" spans="2:54" x14ac:dyDescent="0.25">
      <c r="B392" s="653">
        <v>2023</v>
      </c>
      <c r="C392" s="653">
        <v>891780111</v>
      </c>
      <c r="D392" s="654" t="s">
        <v>68</v>
      </c>
      <c r="E392" s="655" t="s">
        <v>1747</v>
      </c>
      <c r="F392" s="656" t="s">
        <v>1748</v>
      </c>
      <c r="G392" s="657">
        <v>0</v>
      </c>
      <c r="H392" s="656"/>
      <c r="I392" s="657" t="s">
        <v>78</v>
      </c>
      <c r="J392" s="653" t="s">
        <v>120</v>
      </c>
      <c r="K392" s="658" t="s">
        <v>1841</v>
      </c>
      <c r="L392" s="659">
        <v>12000000</v>
      </c>
      <c r="M392" s="653" t="s">
        <v>73</v>
      </c>
      <c r="N392" s="660" t="s">
        <v>116</v>
      </c>
      <c r="O392" s="658" t="s">
        <v>1907</v>
      </c>
      <c r="P392" s="661">
        <v>1082065049</v>
      </c>
      <c r="Q392" s="656">
        <v>2166</v>
      </c>
      <c r="R392" s="699">
        <v>45204</v>
      </c>
      <c r="S392" s="749">
        <v>168000000</v>
      </c>
      <c r="T392" s="699">
        <v>45222</v>
      </c>
      <c r="U392" s="760">
        <v>12000000</v>
      </c>
      <c r="V392" s="657" t="s">
        <v>70</v>
      </c>
      <c r="W392" s="656">
        <v>7601791</v>
      </c>
      <c r="X392" s="665" t="s">
        <v>1904</v>
      </c>
      <c r="Y392" s="660"/>
      <c r="Z392" s="679">
        <v>45219</v>
      </c>
      <c r="AA392" s="679">
        <v>45222</v>
      </c>
      <c r="AB392" s="667" t="s">
        <v>80</v>
      </c>
      <c r="AC392" s="666">
        <v>45290</v>
      </c>
      <c r="AD392" s="658">
        <f t="shared" si="27"/>
        <v>68</v>
      </c>
      <c r="AE392" s="656">
        <v>0</v>
      </c>
      <c r="AF392" s="656">
        <v>0</v>
      </c>
      <c r="AG392" s="656">
        <v>0</v>
      </c>
      <c r="AH392" s="668" t="s">
        <v>80</v>
      </c>
      <c r="AI392" s="658">
        <f t="shared" si="26"/>
        <v>0</v>
      </c>
      <c r="AJ392" s="656">
        <v>0</v>
      </c>
      <c r="AK392" s="748">
        <v>0</v>
      </c>
      <c r="AL392" s="667" t="s">
        <v>80</v>
      </c>
      <c r="AM392" s="657">
        <v>0</v>
      </c>
      <c r="AN392" s="667" t="s">
        <v>80</v>
      </c>
      <c r="AO392" s="667" t="s">
        <v>80</v>
      </c>
      <c r="AP392" s="661">
        <v>0</v>
      </c>
      <c r="AQ392" s="661">
        <f>+L392+AF392-AK392</f>
        <v>12000000</v>
      </c>
      <c r="AR392" s="657" t="s">
        <v>115</v>
      </c>
      <c r="AS392" s="656">
        <v>0</v>
      </c>
      <c r="AT392" s="657" t="s">
        <v>80</v>
      </c>
      <c r="AU392" s="670">
        <v>0</v>
      </c>
      <c r="AV392" s="671">
        <v>12000000</v>
      </c>
      <c r="AW392" s="672">
        <f t="shared" si="28"/>
        <v>0</v>
      </c>
      <c r="AX392" s="673"/>
      <c r="AY392" s="657" t="s">
        <v>72</v>
      </c>
      <c r="AZ392" s="677" t="s">
        <v>2011</v>
      </c>
      <c r="BA392" s="653" t="s">
        <v>71</v>
      </c>
      <c r="BB392" s="656" t="s">
        <v>71</v>
      </c>
    </row>
    <row r="393" spans="2:54" x14ac:dyDescent="0.25">
      <c r="B393" s="653">
        <v>2023</v>
      </c>
      <c r="C393" s="653">
        <v>891780111</v>
      </c>
      <c r="D393" s="654" t="s">
        <v>68</v>
      </c>
      <c r="E393" s="655" t="s">
        <v>1749</v>
      </c>
      <c r="F393" s="656" t="s">
        <v>1750</v>
      </c>
      <c r="G393" s="657">
        <v>0</v>
      </c>
      <c r="H393" s="656"/>
      <c r="I393" s="657" t="s">
        <v>78</v>
      </c>
      <c r="J393" s="653" t="s">
        <v>120</v>
      </c>
      <c r="K393" s="658" t="s">
        <v>1842</v>
      </c>
      <c r="L393" s="659">
        <v>12000000</v>
      </c>
      <c r="M393" s="653" t="s">
        <v>73</v>
      </c>
      <c r="N393" s="660" t="s">
        <v>116</v>
      </c>
      <c r="O393" s="658" t="s">
        <v>1908</v>
      </c>
      <c r="P393" s="661">
        <v>26853058</v>
      </c>
      <c r="Q393" s="656">
        <v>2166</v>
      </c>
      <c r="R393" s="699">
        <v>45204</v>
      </c>
      <c r="S393" s="749">
        <v>168000000</v>
      </c>
      <c r="T393" s="699">
        <v>45223</v>
      </c>
      <c r="U393" s="760">
        <v>12000000</v>
      </c>
      <c r="V393" s="657" t="s">
        <v>70</v>
      </c>
      <c r="W393" s="656">
        <v>7601791</v>
      </c>
      <c r="X393" s="665" t="s">
        <v>1904</v>
      </c>
      <c r="Y393" s="660"/>
      <c r="Z393" s="679">
        <v>45222</v>
      </c>
      <c r="AA393" s="679">
        <v>45223</v>
      </c>
      <c r="AB393" s="667" t="s">
        <v>80</v>
      </c>
      <c r="AC393" s="666">
        <v>45290</v>
      </c>
      <c r="AD393" s="658">
        <f t="shared" si="27"/>
        <v>67</v>
      </c>
      <c r="AE393" s="656">
        <v>0</v>
      </c>
      <c r="AF393" s="656">
        <v>0</v>
      </c>
      <c r="AG393" s="656">
        <v>0</v>
      </c>
      <c r="AH393" s="668" t="s">
        <v>80</v>
      </c>
      <c r="AI393" s="658">
        <f t="shared" ref="AI393:AI456" si="29">+IF(AH393="1800-01-01",0,AH393-AC393)</f>
        <v>0</v>
      </c>
      <c r="AJ393" s="656">
        <v>0</v>
      </c>
      <c r="AK393" s="748">
        <v>0</v>
      </c>
      <c r="AL393" s="667" t="s">
        <v>80</v>
      </c>
      <c r="AM393" s="657">
        <v>0</v>
      </c>
      <c r="AN393" s="667" t="s">
        <v>80</v>
      </c>
      <c r="AO393" s="667" t="s">
        <v>80</v>
      </c>
      <c r="AP393" s="661">
        <v>0</v>
      </c>
      <c r="AQ393" s="661">
        <f>+L393+AF393-AK393</f>
        <v>12000000</v>
      </c>
      <c r="AR393" s="657" t="s">
        <v>115</v>
      </c>
      <c r="AS393" s="656">
        <v>0</v>
      </c>
      <c r="AT393" s="657" t="s">
        <v>80</v>
      </c>
      <c r="AU393" s="670">
        <v>0</v>
      </c>
      <c r="AV393" s="671">
        <v>12000000</v>
      </c>
      <c r="AW393" s="672">
        <f t="shared" si="28"/>
        <v>0</v>
      </c>
      <c r="AX393" s="673"/>
      <c r="AY393" s="657" t="s">
        <v>72</v>
      </c>
      <c r="AZ393" s="677" t="s">
        <v>2012</v>
      </c>
      <c r="BA393" s="653" t="s">
        <v>71</v>
      </c>
      <c r="BB393" s="656" t="s">
        <v>71</v>
      </c>
    </row>
    <row r="394" spans="2:54" ht="15.75" customHeight="1" x14ac:dyDescent="0.25">
      <c r="B394" s="653">
        <v>2023</v>
      </c>
      <c r="C394" s="653">
        <v>891780111</v>
      </c>
      <c r="D394" s="654" t="s">
        <v>68</v>
      </c>
      <c r="E394" s="655" t="s">
        <v>2013</v>
      </c>
      <c r="F394" s="656" t="s">
        <v>2014</v>
      </c>
      <c r="G394" s="657">
        <v>0</v>
      </c>
      <c r="H394" s="656"/>
      <c r="I394" s="657" t="s">
        <v>78</v>
      </c>
      <c r="J394" s="653" t="s">
        <v>120</v>
      </c>
      <c r="K394" s="658" t="s">
        <v>2097</v>
      </c>
      <c r="L394" s="659">
        <v>35000000</v>
      </c>
      <c r="M394" s="653" t="s">
        <v>73</v>
      </c>
      <c r="N394" s="660" t="s">
        <v>116</v>
      </c>
      <c r="O394" s="658" t="s">
        <v>2138</v>
      </c>
      <c r="P394" s="661">
        <v>7143832</v>
      </c>
      <c r="Q394" s="656">
        <v>433</v>
      </c>
      <c r="R394" s="699">
        <v>44979</v>
      </c>
      <c r="S394" s="749">
        <v>2306506000</v>
      </c>
      <c r="T394" s="699">
        <v>45000</v>
      </c>
      <c r="U394" s="760">
        <v>35000000</v>
      </c>
      <c r="V394" s="657" t="s">
        <v>70</v>
      </c>
      <c r="W394" s="656">
        <v>72005158</v>
      </c>
      <c r="X394" s="665" t="s">
        <v>2177</v>
      </c>
      <c r="Y394" s="660"/>
      <c r="Z394" s="679">
        <v>45000</v>
      </c>
      <c r="AA394" s="679">
        <v>45006</v>
      </c>
      <c r="AB394" s="667" t="s">
        <v>80</v>
      </c>
      <c r="AC394" s="666">
        <v>45339</v>
      </c>
      <c r="AD394" s="658">
        <f t="shared" si="27"/>
        <v>333</v>
      </c>
      <c r="AE394" s="656">
        <v>0</v>
      </c>
      <c r="AF394" s="656">
        <v>0</v>
      </c>
      <c r="AG394" s="656">
        <v>0</v>
      </c>
      <c r="AH394" s="668" t="s">
        <v>80</v>
      </c>
      <c r="AI394" s="658">
        <f t="shared" si="29"/>
        <v>0</v>
      </c>
      <c r="AJ394" s="656">
        <v>0</v>
      </c>
      <c r="AK394" s="748">
        <v>0</v>
      </c>
      <c r="AL394" s="667" t="s">
        <v>80</v>
      </c>
      <c r="AM394" s="657">
        <v>0</v>
      </c>
      <c r="AN394" s="667" t="s">
        <v>80</v>
      </c>
      <c r="AO394" s="667" t="s">
        <v>80</v>
      </c>
      <c r="AP394" s="661">
        <v>0</v>
      </c>
      <c r="AQ394" s="661">
        <f>+L394+AF394-AK394</f>
        <v>35000000</v>
      </c>
      <c r="AR394" s="657" t="s">
        <v>115</v>
      </c>
      <c r="AS394" s="656">
        <v>0</v>
      </c>
      <c r="AT394" s="657" t="s">
        <v>80</v>
      </c>
      <c r="AU394" s="670">
        <v>16300000</v>
      </c>
      <c r="AV394" s="671">
        <f>AQ394-AU394</f>
        <v>18700000</v>
      </c>
      <c r="AW394" s="672">
        <f t="shared" si="28"/>
        <v>0.46571428571428569</v>
      </c>
      <c r="AX394" s="673"/>
      <c r="AY394" s="657" t="s">
        <v>72</v>
      </c>
      <c r="AZ394" s="677" t="s">
        <v>2179</v>
      </c>
      <c r="BA394" s="653" t="s">
        <v>71</v>
      </c>
      <c r="BB394" s="656" t="s">
        <v>71</v>
      </c>
    </row>
    <row r="395" spans="2:54" x14ac:dyDescent="0.25">
      <c r="B395" s="653">
        <v>2023</v>
      </c>
      <c r="C395" s="653">
        <v>891780111</v>
      </c>
      <c r="D395" s="654" t="s">
        <v>68</v>
      </c>
      <c r="E395" s="655" t="s">
        <v>2015</v>
      </c>
      <c r="F395" s="656" t="s">
        <v>2016</v>
      </c>
      <c r="G395" s="657">
        <v>0</v>
      </c>
      <c r="H395" s="656"/>
      <c r="I395" s="657" t="s">
        <v>78</v>
      </c>
      <c r="J395" s="653" t="s">
        <v>120</v>
      </c>
      <c r="K395" s="658" t="s">
        <v>2098</v>
      </c>
      <c r="L395" s="659">
        <v>66000000</v>
      </c>
      <c r="M395" s="653" t="s">
        <v>73</v>
      </c>
      <c r="N395" s="660" t="s">
        <v>116</v>
      </c>
      <c r="O395" s="658" t="s">
        <v>2139</v>
      </c>
      <c r="P395" s="661">
        <v>1066177766</v>
      </c>
      <c r="Q395" s="656">
        <v>433</v>
      </c>
      <c r="R395" s="699">
        <v>44979</v>
      </c>
      <c r="S395" s="749">
        <v>2306506000</v>
      </c>
      <c r="T395" s="699">
        <v>45000</v>
      </c>
      <c r="U395" s="760">
        <v>66000000</v>
      </c>
      <c r="V395" s="657" t="s">
        <v>70</v>
      </c>
      <c r="W395" s="656">
        <v>72005158</v>
      </c>
      <c r="X395" s="665" t="s">
        <v>2177</v>
      </c>
      <c r="Y395" s="660"/>
      <c r="Z395" s="679">
        <v>45000</v>
      </c>
      <c r="AA395" s="679">
        <v>45006</v>
      </c>
      <c r="AB395" s="667" t="s">
        <v>80</v>
      </c>
      <c r="AC395" s="666">
        <v>45339</v>
      </c>
      <c r="AD395" s="658">
        <f t="shared" si="27"/>
        <v>333</v>
      </c>
      <c r="AE395" s="656">
        <v>0</v>
      </c>
      <c r="AF395" s="656">
        <v>0</v>
      </c>
      <c r="AG395" s="656">
        <v>0</v>
      </c>
      <c r="AH395" s="668" t="s">
        <v>80</v>
      </c>
      <c r="AI395" s="658">
        <f t="shared" si="29"/>
        <v>0</v>
      </c>
      <c r="AJ395" s="656">
        <v>0</v>
      </c>
      <c r="AK395" s="748">
        <v>0</v>
      </c>
      <c r="AL395" s="667" t="s">
        <v>80</v>
      </c>
      <c r="AM395" s="657">
        <v>0</v>
      </c>
      <c r="AN395" s="667" t="s">
        <v>80</v>
      </c>
      <c r="AO395" s="667" t="s">
        <v>80</v>
      </c>
      <c r="AP395" s="661">
        <v>0</v>
      </c>
      <c r="AQ395" s="661">
        <f>+L395+AF395-AK395</f>
        <v>66000000</v>
      </c>
      <c r="AR395" s="657" t="s">
        <v>115</v>
      </c>
      <c r="AS395" s="656">
        <v>0</v>
      </c>
      <c r="AT395" s="657" t="s">
        <v>80</v>
      </c>
      <c r="AU395" s="670">
        <v>23030000</v>
      </c>
      <c r="AV395" s="671">
        <f t="shared" ref="AV395:AV640" si="30">AQ395-AU395</f>
        <v>42970000</v>
      </c>
      <c r="AW395" s="672">
        <f t="shared" si="28"/>
        <v>0.34893939393939394</v>
      </c>
      <c r="AX395" s="673"/>
      <c r="AY395" s="657" t="s">
        <v>800</v>
      </c>
      <c r="AZ395" s="677" t="s">
        <v>2180</v>
      </c>
      <c r="BA395" s="653" t="s">
        <v>71</v>
      </c>
      <c r="BB395" s="656" t="s">
        <v>71</v>
      </c>
    </row>
    <row r="396" spans="2:54" x14ac:dyDescent="0.25">
      <c r="B396" s="653">
        <v>2023</v>
      </c>
      <c r="C396" s="653">
        <v>891780111</v>
      </c>
      <c r="D396" s="654" t="s">
        <v>68</v>
      </c>
      <c r="E396" s="655" t="s">
        <v>2017</v>
      </c>
      <c r="F396" s="656" t="s">
        <v>2018</v>
      </c>
      <c r="G396" s="657">
        <v>0</v>
      </c>
      <c r="H396" s="656"/>
      <c r="I396" s="657" t="s">
        <v>78</v>
      </c>
      <c r="J396" s="653" t="s">
        <v>120</v>
      </c>
      <c r="K396" s="658" t="s">
        <v>2099</v>
      </c>
      <c r="L396" s="659">
        <v>35000000</v>
      </c>
      <c r="M396" s="653" t="s">
        <v>73</v>
      </c>
      <c r="N396" s="660" t="s">
        <v>116</v>
      </c>
      <c r="O396" s="658" t="s">
        <v>2140</v>
      </c>
      <c r="P396" s="661">
        <v>16189818</v>
      </c>
      <c r="Q396" s="656">
        <v>433</v>
      </c>
      <c r="R396" s="699">
        <v>44979</v>
      </c>
      <c r="S396" s="749">
        <v>2306506000</v>
      </c>
      <c r="T396" s="699">
        <v>45000</v>
      </c>
      <c r="U396" s="760">
        <v>35000000</v>
      </c>
      <c r="V396" s="657" t="s">
        <v>70</v>
      </c>
      <c r="W396" s="656">
        <v>72005158</v>
      </c>
      <c r="X396" s="665" t="s">
        <v>2177</v>
      </c>
      <c r="Y396" s="660"/>
      <c r="Z396" s="679">
        <v>45000</v>
      </c>
      <c r="AA396" s="679">
        <v>45006</v>
      </c>
      <c r="AB396" s="667" t="s">
        <v>80</v>
      </c>
      <c r="AC396" s="666">
        <v>45339</v>
      </c>
      <c r="AD396" s="658">
        <f t="shared" si="27"/>
        <v>333</v>
      </c>
      <c r="AE396" s="656">
        <v>0</v>
      </c>
      <c r="AF396" s="656">
        <v>0</v>
      </c>
      <c r="AG396" s="656">
        <v>0</v>
      </c>
      <c r="AH396" s="668" t="s">
        <v>80</v>
      </c>
      <c r="AI396" s="658">
        <f t="shared" si="29"/>
        <v>0</v>
      </c>
      <c r="AJ396" s="656">
        <v>0</v>
      </c>
      <c r="AK396" s="748">
        <v>0</v>
      </c>
      <c r="AL396" s="667" t="s">
        <v>80</v>
      </c>
      <c r="AM396" s="657">
        <v>0</v>
      </c>
      <c r="AN396" s="667" t="s">
        <v>80</v>
      </c>
      <c r="AO396" s="667" t="s">
        <v>80</v>
      </c>
      <c r="AP396" s="661">
        <v>0</v>
      </c>
      <c r="AQ396" s="661">
        <f>+L396+AF396-AK396</f>
        <v>35000000</v>
      </c>
      <c r="AR396" s="657" t="s">
        <v>115</v>
      </c>
      <c r="AS396" s="656">
        <v>0</v>
      </c>
      <c r="AT396" s="657" t="s">
        <v>80</v>
      </c>
      <c r="AU396" s="670">
        <v>14000000</v>
      </c>
      <c r="AV396" s="671">
        <f t="shared" si="30"/>
        <v>21000000</v>
      </c>
      <c r="AW396" s="672">
        <f t="shared" si="28"/>
        <v>0.4</v>
      </c>
      <c r="AX396" s="673"/>
      <c r="AY396" s="657" t="s">
        <v>72</v>
      </c>
      <c r="AZ396" s="677" t="s">
        <v>2181</v>
      </c>
      <c r="BA396" s="653" t="s">
        <v>71</v>
      </c>
      <c r="BB396" s="656" t="s">
        <v>71</v>
      </c>
    </row>
    <row r="397" spans="2:54" x14ac:dyDescent="0.25">
      <c r="B397" s="653">
        <v>2023</v>
      </c>
      <c r="C397" s="653">
        <v>891780111</v>
      </c>
      <c r="D397" s="654" t="s">
        <v>68</v>
      </c>
      <c r="E397" s="655" t="s">
        <v>2019</v>
      </c>
      <c r="F397" s="656" t="s">
        <v>2020</v>
      </c>
      <c r="G397" s="657">
        <v>0</v>
      </c>
      <c r="H397" s="656"/>
      <c r="I397" s="657" t="s">
        <v>78</v>
      </c>
      <c r="J397" s="653" t="s">
        <v>120</v>
      </c>
      <c r="K397" s="658" t="s">
        <v>2100</v>
      </c>
      <c r="L397" s="659">
        <v>44000000</v>
      </c>
      <c r="M397" s="653" t="s">
        <v>73</v>
      </c>
      <c r="N397" s="660" t="s">
        <v>116</v>
      </c>
      <c r="O397" s="658" t="s">
        <v>2141</v>
      </c>
      <c r="P397" s="661">
        <v>64697522</v>
      </c>
      <c r="Q397" s="656">
        <v>433</v>
      </c>
      <c r="R397" s="699">
        <v>44979</v>
      </c>
      <c r="S397" s="749">
        <v>2306506000</v>
      </c>
      <c r="T397" s="699">
        <v>45000</v>
      </c>
      <c r="U397" s="760">
        <v>44000000</v>
      </c>
      <c r="V397" s="657" t="s">
        <v>70</v>
      </c>
      <c r="W397" s="656">
        <v>72005158</v>
      </c>
      <c r="X397" s="665" t="s">
        <v>2177</v>
      </c>
      <c r="Y397" s="660"/>
      <c r="Z397" s="679">
        <v>45000</v>
      </c>
      <c r="AA397" s="679">
        <v>45006</v>
      </c>
      <c r="AB397" s="667" t="s">
        <v>80</v>
      </c>
      <c r="AC397" s="666">
        <v>45339</v>
      </c>
      <c r="AD397" s="658">
        <f t="shared" si="27"/>
        <v>333</v>
      </c>
      <c r="AE397" s="656">
        <v>0</v>
      </c>
      <c r="AF397" s="656">
        <v>0</v>
      </c>
      <c r="AG397" s="656">
        <v>0</v>
      </c>
      <c r="AH397" s="668" t="s">
        <v>80</v>
      </c>
      <c r="AI397" s="658">
        <f t="shared" si="29"/>
        <v>0</v>
      </c>
      <c r="AJ397" s="656">
        <v>0</v>
      </c>
      <c r="AK397" s="748">
        <v>0</v>
      </c>
      <c r="AL397" s="667" t="s">
        <v>80</v>
      </c>
      <c r="AM397" s="657">
        <v>0</v>
      </c>
      <c r="AN397" s="667" t="s">
        <v>80</v>
      </c>
      <c r="AO397" s="667" t="s">
        <v>80</v>
      </c>
      <c r="AP397" s="661">
        <v>0</v>
      </c>
      <c r="AQ397" s="661">
        <f>+L397+AF397-AK397</f>
        <v>44000000</v>
      </c>
      <c r="AR397" s="657" t="s">
        <v>115</v>
      </c>
      <c r="AS397" s="656">
        <v>0</v>
      </c>
      <c r="AT397" s="657" t="s">
        <v>80</v>
      </c>
      <c r="AU397" s="670">
        <v>28000000</v>
      </c>
      <c r="AV397" s="671">
        <f t="shared" si="30"/>
        <v>16000000</v>
      </c>
      <c r="AW397" s="672">
        <f t="shared" si="28"/>
        <v>0.63636363636363635</v>
      </c>
      <c r="AX397" s="673"/>
      <c r="AY397" s="657" t="s">
        <v>72</v>
      </c>
      <c r="AZ397" s="677" t="s">
        <v>2182</v>
      </c>
      <c r="BA397" s="653" t="s">
        <v>71</v>
      </c>
      <c r="BB397" s="656" t="s">
        <v>71</v>
      </c>
    </row>
    <row r="398" spans="2:54" x14ac:dyDescent="0.25">
      <c r="B398" s="653">
        <v>2023</v>
      </c>
      <c r="C398" s="653">
        <v>891780111</v>
      </c>
      <c r="D398" s="654" t="s">
        <v>68</v>
      </c>
      <c r="E398" s="655" t="s">
        <v>2021</v>
      </c>
      <c r="F398" s="656" t="s">
        <v>2022</v>
      </c>
      <c r="G398" s="657">
        <v>0</v>
      </c>
      <c r="H398" s="656"/>
      <c r="I398" s="657" t="s">
        <v>78</v>
      </c>
      <c r="J398" s="653" t="s">
        <v>120</v>
      </c>
      <c r="K398" s="658" t="s">
        <v>2101</v>
      </c>
      <c r="L398" s="659">
        <v>60500000</v>
      </c>
      <c r="M398" s="653" t="s">
        <v>73</v>
      </c>
      <c r="N398" s="660" t="s">
        <v>116</v>
      </c>
      <c r="O398" s="658" t="s">
        <v>2142</v>
      </c>
      <c r="P398" s="661">
        <v>84454137</v>
      </c>
      <c r="Q398" s="656">
        <v>433</v>
      </c>
      <c r="R398" s="699">
        <v>44979</v>
      </c>
      <c r="S398" s="749">
        <v>2306506000</v>
      </c>
      <c r="T398" s="699">
        <v>45001</v>
      </c>
      <c r="U398" s="760">
        <v>60500000</v>
      </c>
      <c r="V398" s="657" t="s">
        <v>70</v>
      </c>
      <c r="W398" s="656">
        <v>72005158</v>
      </c>
      <c r="X398" s="665" t="s">
        <v>2177</v>
      </c>
      <c r="Y398" s="660"/>
      <c r="Z398" s="679">
        <v>45000</v>
      </c>
      <c r="AA398" s="679">
        <v>45006</v>
      </c>
      <c r="AB398" s="667" t="s">
        <v>80</v>
      </c>
      <c r="AC398" s="666">
        <v>45339</v>
      </c>
      <c r="AD398" s="658">
        <f t="shared" si="27"/>
        <v>333</v>
      </c>
      <c r="AE398" s="656">
        <v>0</v>
      </c>
      <c r="AF398" s="656">
        <v>0</v>
      </c>
      <c r="AG398" s="656">
        <v>0</v>
      </c>
      <c r="AH398" s="668" t="s">
        <v>80</v>
      </c>
      <c r="AI398" s="658">
        <f t="shared" si="29"/>
        <v>0</v>
      </c>
      <c r="AJ398" s="656">
        <v>0</v>
      </c>
      <c r="AK398" s="748">
        <v>0</v>
      </c>
      <c r="AL398" s="667" t="s">
        <v>80</v>
      </c>
      <c r="AM398" s="657">
        <v>0</v>
      </c>
      <c r="AN398" s="667" t="s">
        <v>80</v>
      </c>
      <c r="AO398" s="667" t="s">
        <v>80</v>
      </c>
      <c r="AP398" s="661">
        <v>0</v>
      </c>
      <c r="AQ398" s="661">
        <f>+L398+AF398-AK398</f>
        <v>60500000</v>
      </c>
      <c r="AR398" s="657" t="s">
        <v>115</v>
      </c>
      <c r="AS398" s="656">
        <v>0</v>
      </c>
      <c r="AT398" s="657" t="s">
        <v>80</v>
      </c>
      <c r="AU398" s="670">
        <v>24000000</v>
      </c>
      <c r="AV398" s="671">
        <f t="shared" si="30"/>
        <v>36500000</v>
      </c>
      <c r="AW398" s="672">
        <f t="shared" si="28"/>
        <v>0.39669421487603307</v>
      </c>
      <c r="AX398" s="673"/>
      <c r="AY398" s="657" t="s">
        <v>72</v>
      </c>
      <c r="AZ398" s="677" t="s">
        <v>2183</v>
      </c>
      <c r="BA398" s="653" t="s">
        <v>71</v>
      </c>
      <c r="BB398" s="656" t="s">
        <v>71</v>
      </c>
    </row>
    <row r="399" spans="2:54" x14ac:dyDescent="0.25">
      <c r="B399" s="653">
        <v>2023</v>
      </c>
      <c r="C399" s="653">
        <v>891780111</v>
      </c>
      <c r="D399" s="654" t="s">
        <v>68</v>
      </c>
      <c r="E399" s="655" t="s">
        <v>2023</v>
      </c>
      <c r="F399" s="656" t="s">
        <v>2024</v>
      </c>
      <c r="G399" s="657">
        <v>0</v>
      </c>
      <c r="H399" s="656"/>
      <c r="I399" s="657" t="s">
        <v>78</v>
      </c>
      <c r="J399" s="653" t="s">
        <v>120</v>
      </c>
      <c r="K399" s="658" t="s">
        <v>2102</v>
      </c>
      <c r="L399" s="659">
        <v>40000000</v>
      </c>
      <c r="M399" s="653" t="s">
        <v>73</v>
      </c>
      <c r="N399" s="660" t="s">
        <v>116</v>
      </c>
      <c r="O399" s="658" t="s">
        <v>2143</v>
      </c>
      <c r="P399" s="661">
        <v>57464799</v>
      </c>
      <c r="Q399" s="656">
        <v>433</v>
      </c>
      <c r="R399" s="699">
        <v>44979</v>
      </c>
      <c r="S399" s="749">
        <v>2306506000</v>
      </c>
      <c r="T399" s="699">
        <v>45001</v>
      </c>
      <c r="U399" s="760">
        <v>40000000</v>
      </c>
      <c r="V399" s="657" t="s">
        <v>70</v>
      </c>
      <c r="W399" s="656">
        <v>72005158</v>
      </c>
      <c r="X399" s="665" t="s">
        <v>2177</v>
      </c>
      <c r="Y399" s="660"/>
      <c r="Z399" s="679">
        <v>45001</v>
      </c>
      <c r="AA399" s="679">
        <v>45006</v>
      </c>
      <c r="AB399" s="667" t="s">
        <v>80</v>
      </c>
      <c r="AC399" s="666">
        <v>45339</v>
      </c>
      <c r="AD399" s="658">
        <f t="shared" si="27"/>
        <v>333</v>
      </c>
      <c r="AE399" s="656">
        <v>0</v>
      </c>
      <c r="AF399" s="656">
        <v>0</v>
      </c>
      <c r="AG399" s="656">
        <v>0</v>
      </c>
      <c r="AH399" s="668" t="s">
        <v>80</v>
      </c>
      <c r="AI399" s="658">
        <f t="shared" si="29"/>
        <v>0</v>
      </c>
      <c r="AJ399" s="656">
        <v>0</v>
      </c>
      <c r="AK399" s="748">
        <v>0</v>
      </c>
      <c r="AL399" s="667" t="s">
        <v>80</v>
      </c>
      <c r="AM399" s="657">
        <v>0</v>
      </c>
      <c r="AN399" s="667" t="s">
        <v>80</v>
      </c>
      <c r="AO399" s="667" t="s">
        <v>80</v>
      </c>
      <c r="AP399" s="661">
        <v>0</v>
      </c>
      <c r="AQ399" s="661">
        <f>+L399+AF399-AK399</f>
        <v>40000000</v>
      </c>
      <c r="AR399" s="657" t="s">
        <v>115</v>
      </c>
      <c r="AS399" s="656">
        <v>0</v>
      </c>
      <c r="AT399" s="657" t="s">
        <v>80</v>
      </c>
      <c r="AU399" s="670">
        <v>24000000</v>
      </c>
      <c r="AV399" s="671">
        <f t="shared" si="30"/>
        <v>16000000</v>
      </c>
      <c r="AW399" s="672">
        <f t="shared" si="28"/>
        <v>0.6</v>
      </c>
      <c r="AX399" s="673"/>
      <c r="AY399" s="657" t="s">
        <v>72</v>
      </c>
      <c r="AZ399" s="677" t="s">
        <v>2184</v>
      </c>
      <c r="BA399" s="653" t="s">
        <v>71</v>
      </c>
      <c r="BB399" s="656" t="s">
        <v>71</v>
      </c>
    </row>
    <row r="400" spans="2:54" x14ac:dyDescent="0.25">
      <c r="B400" s="653">
        <v>2023</v>
      </c>
      <c r="C400" s="653">
        <v>891780111</v>
      </c>
      <c r="D400" s="654" t="s">
        <v>68</v>
      </c>
      <c r="E400" s="655" t="s">
        <v>2025</v>
      </c>
      <c r="F400" s="656" t="s">
        <v>2026</v>
      </c>
      <c r="G400" s="657">
        <v>0</v>
      </c>
      <c r="H400" s="656"/>
      <c r="I400" s="657" t="s">
        <v>78</v>
      </c>
      <c r="J400" s="653" t="s">
        <v>120</v>
      </c>
      <c r="K400" s="658" t="s">
        <v>2103</v>
      </c>
      <c r="L400" s="659">
        <v>38500000</v>
      </c>
      <c r="M400" s="653" t="s">
        <v>73</v>
      </c>
      <c r="N400" s="660" t="s">
        <v>116</v>
      </c>
      <c r="O400" s="658" t="s">
        <v>2144</v>
      </c>
      <c r="P400" s="661">
        <v>72310516</v>
      </c>
      <c r="Q400" s="656">
        <v>433</v>
      </c>
      <c r="R400" s="699">
        <v>44979</v>
      </c>
      <c r="S400" s="749">
        <v>2306506000</v>
      </c>
      <c r="T400" s="699">
        <v>45001</v>
      </c>
      <c r="U400" s="760">
        <v>38500000</v>
      </c>
      <c r="V400" s="657" t="s">
        <v>70</v>
      </c>
      <c r="W400" s="656">
        <v>72005158</v>
      </c>
      <c r="X400" s="665" t="s">
        <v>2177</v>
      </c>
      <c r="Y400" s="660"/>
      <c r="Z400" s="679">
        <v>45001</v>
      </c>
      <c r="AA400" s="679">
        <v>45006</v>
      </c>
      <c r="AB400" s="667" t="s">
        <v>80</v>
      </c>
      <c r="AC400" s="666">
        <v>45339</v>
      </c>
      <c r="AD400" s="658">
        <f t="shared" si="27"/>
        <v>333</v>
      </c>
      <c r="AE400" s="656">
        <v>0</v>
      </c>
      <c r="AF400" s="656">
        <v>0</v>
      </c>
      <c r="AG400" s="656">
        <v>0</v>
      </c>
      <c r="AH400" s="668" t="s">
        <v>80</v>
      </c>
      <c r="AI400" s="658">
        <f t="shared" si="29"/>
        <v>0</v>
      </c>
      <c r="AJ400" s="656">
        <v>0</v>
      </c>
      <c r="AK400" s="748">
        <v>0</v>
      </c>
      <c r="AL400" s="667" t="s">
        <v>80</v>
      </c>
      <c r="AM400" s="657">
        <v>0</v>
      </c>
      <c r="AN400" s="667" t="s">
        <v>80</v>
      </c>
      <c r="AO400" s="667" t="s">
        <v>80</v>
      </c>
      <c r="AP400" s="661">
        <v>0</v>
      </c>
      <c r="AQ400" s="661">
        <f>+L400+AF400-AK400</f>
        <v>38500000</v>
      </c>
      <c r="AR400" s="657" t="s">
        <v>115</v>
      </c>
      <c r="AS400" s="656">
        <v>0</v>
      </c>
      <c r="AT400" s="657" t="s">
        <v>80</v>
      </c>
      <c r="AU400" s="670">
        <v>24000000</v>
      </c>
      <c r="AV400" s="671">
        <f t="shared" si="30"/>
        <v>14500000</v>
      </c>
      <c r="AW400" s="672">
        <f t="shared" si="28"/>
        <v>0.62337662337662336</v>
      </c>
      <c r="AX400" s="673"/>
      <c r="AY400" s="657" t="s">
        <v>72</v>
      </c>
      <c r="AZ400" s="677" t="s">
        <v>2185</v>
      </c>
      <c r="BA400" s="653" t="s">
        <v>71</v>
      </c>
      <c r="BB400" s="656" t="s">
        <v>71</v>
      </c>
    </row>
    <row r="401" spans="2:54" x14ac:dyDescent="0.25">
      <c r="B401" s="653">
        <v>2023</v>
      </c>
      <c r="C401" s="653">
        <v>891780111</v>
      </c>
      <c r="D401" s="654" t="s">
        <v>68</v>
      </c>
      <c r="E401" s="655" t="s">
        <v>2027</v>
      </c>
      <c r="F401" s="656" t="s">
        <v>2028</v>
      </c>
      <c r="G401" s="657">
        <v>0</v>
      </c>
      <c r="H401" s="656"/>
      <c r="I401" s="657" t="s">
        <v>78</v>
      </c>
      <c r="J401" s="653" t="s">
        <v>120</v>
      </c>
      <c r="K401" s="658" t="s">
        <v>2104</v>
      </c>
      <c r="L401" s="659">
        <v>48000000</v>
      </c>
      <c r="M401" s="653" t="s">
        <v>73</v>
      </c>
      <c r="N401" s="660" t="s">
        <v>116</v>
      </c>
      <c r="O401" s="658" t="s">
        <v>2145</v>
      </c>
      <c r="P401" s="661">
        <v>85458939</v>
      </c>
      <c r="Q401" s="656">
        <v>433</v>
      </c>
      <c r="R401" s="699">
        <v>44979</v>
      </c>
      <c r="S401" s="749">
        <v>2306506000</v>
      </c>
      <c r="T401" s="699">
        <v>45001</v>
      </c>
      <c r="U401" s="760">
        <v>48000000</v>
      </c>
      <c r="V401" s="657" t="s">
        <v>70</v>
      </c>
      <c r="W401" s="656">
        <v>72005158</v>
      </c>
      <c r="X401" s="665" t="s">
        <v>2177</v>
      </c>
      <c r="Y401" s="660"/>
      <c r="Z401" s="679">
        <v>45001</v>
      </c>
      <c r="AA401" s="679">
        <v>45006</v>
      </c>
      <c r="AB401" s="667" t="s">
        <v>80</v>
      </c>
      <c r="AC401" s="666">
        <v>45339</v>
      </c>
      <c r="AD401" s="658">
        <f t="shared" si="27"/>
        <v>333</v>
      </c>
      <c r="AE401" s="656">
        <v>0</v>
      </c>
      <c r="AF401" s="656">
        <v>0</v>
      </c>
      <c r="AG401" s="656">
        <v>0</v>
      </c>
      <c r="AH401" s="668" t="s">
        <v>80</v>
      </c>
      <c r="AI401" s="658">
        <f t="shared" si="29"/>
        <v>0</v>
      </c>
      <c r="AJ401" s="656">
        <v>0</v>
      </c>
      <c r="AK401" s="748">
        <v>0</v>
      </c>
      <c r="AL401" s="667" t="s">
        <v>80</v>
      </c>
      <c r="AM401" s="657">
        <v>0</v>
      </c>
      <c r="AN401" s="667" t="s">
        <v>80</v>
      </c>
      <c r="AO401" s="667" t="s">
        <v>80</v>
      </c>
      <c r="AP401" s="661">
        <v>0</v>
      </c>
      <c r="AQ401" s="661">
        <f>+L401+AF401-AK401</f>
        <v>48000000</v>
      </c>
      <c r="AR401" s="657" t="s">
        <v>115</v>
      </c>
      <c r="AS401" s="656">
        <v>0</v>
      </c>
      <c r="AT401" s="657" t="s">
        <v>80</v>
      </c>
      <c r="AU401" s="670">
        <v>9600000</v>
      </c>
      <c r="AV401" s="671">
        <f t="shared" si="30"/>
        <v>38400000</v>
      </c>
      <c r="AW401" s="672">
        <f t="shared" si="28"/>
        <v>0.2</v>
      </c>
      <c r="AX401" s="673"/>
      <c r="AY401" s="657" t="s">
        <v>72</v>
      </c>
      <c r="AZ401" s="677" t="s">
        <v>2186</v>
      </c>
      <c r="BA401" s="653" t="s">
        <v>71</v>
      </c>
      <c r="BB401" s="656" t="s">
        <v>71</v>
      </c>
    </row>
    <row r="402" spans="2:54" x14ac:dyDescent="0.25">
      <c r="B402" s="653">
        <v>2023</v>
      </c>
      <c r="C402" s="653">
        <v>891780111</v>
      </c>
      <c r="D402" s="654" t="s">
        <v>68</v>
      </c>
      <c r="E402" s="655" t="s">
        <v>2029</v>
      </c>
      <c r="F402" s="656" t="s">
        <v>2030</v>
      </c>
      <c r="G402" s="657">
        <v>0</v>
      </c>
      <c r="H402" s="656"/>
      <c r="I402" s="657" t="s">
        <v>78</v>
      </c>
      <c r="J402" s="653" t="s">
        <v>120</v>
      </c>
      <c r="K402" s="658" t="s">
        <v>2105</v>
      </c>
      <c r="L402" s="659">
        <v>63000000</v>
      </c>
      <c r="M402" s="653" t="s">
        <v>73</v>
      </c>
      <c r="N402" s="660" t="s">
        <v>116</v>
      </c>
      <c r="O402" s="658" t="s">
        <v>2146</v>
      </c>
      <c r="P402" s="661">
        <v>1082862195</v>
      </c>
      <c r="Q402" s="656">
        <v>433</v>
      </c>
      <c r="R402" s="699">
        <v>44979</v>
      </c>
      <c r="S402" s="749">
        <v>2306506000</v>
      </c>
      <c r="T402" s="699">
        <v>45006</v>
      </c>
      <c r="U402" s="760">
        <v>63000000</v>
      </c>
      <c r="V402" s="657" t="s">
        <v>70</v>
      </c>
      <c r="W402" s="656">
        <v>72005158</v>
      </c>
      <c r="X402" s="665" t="s">
        <v>2177</v>
      </c>
      <c r="Y402" s="660"/>
      <c r="Z402" s="679">
        <v>45002</v>
      </c>
      <c r="AA402" s="679">
        <v>45006</v>
      </c>
      <c r="AB402" s="667" t="s">
        <v>80</v>
      </c>
      <c r="AC402" s="666">
        <v>45339</v>
      </c>
      <c r="AD402" s="658">
        <f t="shared" si="27"/>
        <v>333</v>
      </c>
      <c r="AE402" s="656">
        <v>0</v>
      </c>
      <c r="AF402" s="656">
        <v>0</v>
      </c>
      <c r="AG402" s="656">
        <v>0</v>
      </c>
      <c r="AH402" s="668" t="s">
        <v>80</v>
      </c>
      <c r="AI402" s="658">
        <f t="shared" si="29"/>
        <v>0</v>
      </c>
      <c r="AJ402" s="656">
        <v>0</v>
      </c>
      <c r="AK402" s="748">
        <v>0</v>
      </c>
      <c r="AL402" s="667" t="s">
        <v>80</v>
      </c>
      <c r="AM402" s="657">
        <v>0</v>
      </c>
      <c r="AN402" s="667" t="s">
        <v>80</v>
      </c>
      <c r="AO402" s="667" t="s">
        <v>80</v>
      </c>
      <c r="AP402" s="661">
        <v>0</v>
      </c>
      <c r="AQ402" s="661">
        <f>+L402+AF402-AK402</f>
        <v>63000000</v>
      </c>
      <c r="AR402" s="657" t="s">
        <v>115</v>
      </c>
      <c r="AS402" s="656">
        <v>0</v>
      </c>
      <c r="AT402" s="657" t="s">
        <v>80</v>
      </c>
      <c r="AU402" s="670">
        <v>30000000</v>
      </c>
      <c r="AV402" s="671">
        <f t="shared" si="30"/>
        <v>33000000</v>
      </c>
      <c r="AW402" s="672">
        <f t="shared" si="28"/>
        <v>0.47619047619047616</v>
      </c>
      <c r="AX402" s="673"/>
      <c r="AY402" s="657" t="s">
        <v>72</v>
      </c>
      <c r="AZ402" s="677" t="s">
        <v>2187</v>
      </c>
      <c r="BA402" s="653" t="s">
        <v>71</v>
      </c>
      <c r="BB402" s="656" t="s">
        <v>71</v>
      </c>
    </row>
    <row r="403" spans="2:54" x14ac:dyDescent="0.25">
      <c r="B403" s="653">
        <v>2023</v>
      </c>
      <c r="C403" s="653">
        <v>891780111</v>
      </c>
      <c r="D403" s="654" t="s">
        <v>68</v>
      </c>
      <c r="E403" s="655" t="s">
        <v>2031</v>
      </c>
      <c r="F403" s="656" t="s">
        <v>2032</v>
      </c>
      <c r="G403" s="657">
        <v>0</v>
      </c>
      <c r="H403" s="656"/>
      <c r="I403" s="657" t="s">
        <v>78</v>
      </c>
      <c r="J403" s="653" t="s">
        <v>120</v>
      </c>
      <c r="K403" s="658" t="s">
        <v>2106</v>
      </c>
      <c r="L403" s="659">
        <v>25000000</v>
      </c>
      <c r="M403" s="653" t="s">
        <v>73</v>
      </c>
      <c r="N403" s="660" t="s">
        <v>116</v>
      </c>
      <c r="O403" s="658" t="s">
        <v>2147</v>
      </c>
      <c r="P403" s="661">
        <v>1082916827</v>
      </c>
      <c r="Q403" s="656">
        <v>433</v>
      </c>
      <c r="R403" s="699">
        <v>44979</v>
      </c>
      <c r="S403" s="749">
        <v>2306506000</v>
      </c>
      <c r="T403" s="699">
        <v>45008</v>
      </c>
      <c r="U403" s="760">
        <v>25000000</v>
      </c>
      <c r="V403" s="657" t="s">
        <v>70</v>
      </c>
      <c r="W403" s="656">
        <v>72005158</v>
      </c>
      <c r="X403" s="665" t="s">
        <v>2177</v>
      </c>
      <c r="Y403" s="660"/>
      <c r="Z403" s="679">
        <v>45008</v>
      </c>
      <c r="AA403" s="679">
        <v>45008</v>
      </c>
      <c r="AB403" s="667" t="s">
        <v>80</v>
      </c>
      <c r="AC403" s="666">
        <v>45339</v>
      </c>
      <c r="AD403" s="658">
        <f t="shared" si="27"/>
        <v>331</v>
      </c>
      <c r="AE403" s="656">
        <v>0</v>
      </c>
      <c r="AF403" s="656">
        <v>0</v>
      </c>
      <c r="AG403" s="656">
        <v>0</v>
      </c>
      <c r="AH403" s="668" t="s">
        <v>80</v>
      </c>
      <c r="AI403" s="658">
        <f t="shared" si="29"/>
        <v>0</v>
      </c>
      <c r="AJ403" s="656">
        <v>0</v>
      </c>
      <c r="AK403" s="748">
        <v>0</v>
      </c>
      <c r="AL403" s="667" t="s">
        <v>80</v>
      </c>
      <c r="AM403" s="657">
        <v>0</v>
      </c>
      <c r="AN403" s="667" t="s">
        <v>80</v>
      </c>
      <c r="AO403" s="667" t="s">
        <v>80</v>
      </c>
      <c r="AP403" s="661">
        <v>0</v>
      </c>
      <c r="AQ403" s="661">
        <f>+L403+AF403-AK403</f>
        <v>25000000</v>
      </c>
      <c r="AR403" s="657" t="s">
        <v>115</v>
      </c>
      <c r="AS403" s="656">
        <v>0</v>
      </c>
      <c r="AT403" s="657" t="s">
        <v>80</v>
      </c>
      <c r="AU403" s="670">
        <v>10000000</v>
      </c>
      <c r="AV403" s="671">
        <f t="shared" si="30"/>
        <v>15000000</v>
      </c>
      <c r="AW403" s="672">
        <f t="shared" si="28"/>
        <v>0.4</v>
      </c>
      <c r="AX403" s="673"/>
      <c r="AY403" s="657" t="s">
        <v>72</v>
      </c>
      <c r="AZ403" s="677" t="s">
        <v>2188</v>
      </c>
      <c r="BA403" s="653" t="s">
        <v>71</v>
      </c>
      <c r="BB403" s="656" t="s">
        <v>71</v>
      </c>
    </row>
    <row r="404" spans="2:54" x14ac:dyDescent="0.25">
      <c r="B404" s="653">
        <v>2023</v>
      </c>
      <c r="C404" s="653">
        <v>891780111</v>
      </c>
      <c r="D404" s="654" t="s">
        <v>68</v>
      </c>
      <c r="E404" s="655" t="s">
        <v>2033</v>
      </c>
      <c r="F404" s="656" t="s">
        <v>2034</v>
      </c>
      <c r="G404" s="657">
        <v>0</v>
      </c>
      <c r="H404" s="656"/>
      <c r="I404" s="657" t="s">
        <v>78</v>
      </c>
      <c r="J404" s="653" t="s">
        <v>120</v>
      </c>
      <c r="K404" s="658" t="s">
        <v>2107</v>
      </c>
      <c r="L404" s="659">
        <v>55000000</v>
      </c>
      <c r="M404" s="653" t="s">
        <v>73</v>
      </c>
      <c r="N404" s="660" t="s">
        <v>116</v>
      </c>
      <c r="O404" s="658" t="s">
        <v>2148</v>
      </c>
      <c r="P404" s="661">
        <v>72213643</v>
      </c>
      <c r="Q404" s="656">
        <v>433</v>
      </c>
      <c r="R404" s="699">
        <v>44979</v>
      </c>
      <c r="S404" s="749">
        <v>2306506000</v>
      </c>
      <c r="T404" s="699">
        <v>45008</v>
      </c>
      <c r="U404" s="760">
        <v>55000000</v>
      </c>
      <c r="V404" s="657" t="s">
        <v>70</v>
      </c>
      <c r="W404" s="656">
        <v>72005158</v>
      </c>
      <c r="X404" s="665" t="s">
        <v>2177</v>
      </c>
      <c r="Y404" s="660"/>
      <c r="Z404" s="679">
        <v>45008</v>
      </c>
      <c r="AA404" s="679">
        <v>45008</v>
      </c>
      <c r="AB404" s="667" t="s">
        <v>80</v>
      </c>
      <c r="AC404" s="666">
        <v>45339</v>
      </c>
      <c r="AD404" s="658">
        <f t="shared" si="27"/>
        <v>331</v>
      </c>
      <c r="AE404" s="656">
        <v>0</v>
      </c>
      <c r="AF404" s="656">
        <v>0</v>
      </c>
      <c r="AG404" s="656">
        <v>0</v>
      </c>
      <c r="AH404" s="668" t="s">
        <v>80</v>
      </c>
      <c r="AI404" s="658">
        <f t="shared" si="29"/>
        <v>0</v>
      </c>
      <c r="AJ404" s="656">
        <v>0</v>
      </c>
      <c r="AK404" s="748">
        <v>0</v>
      </c>
      <c r="AL404" s="667" t="s">
        <v>80</v>
      </c>
      <c r="AM404" s="657">
        <v>0</v>
      </c>
      <c r="AN404" s="667" t="s">
        <v>80</v>
      </c>
      <c r="AO404" s="667" t="s">
        <v>80</v>
      </c>
      <c r="AP404" s="661">
        <v>0</v>
      </c>
      <c r="AQ404" s="661">
        <f>+L404+AF404-AK404</f>
        <v>55000000</v>
      </c>
      <c r="AR404" s="657" t="s">
        <v>115</v>
      </c>
      <c r="AS404" s="656">
        <v>0</v>
      </c>
      <c r="AT404" s="657" t="s">
        <v>80</v>
      </c>
      <c r="AU404" s="670">
        <v>15700000</v>
      </c>
      <c r="AV404" s="671">
        <f t="shared" si="30"/>
        <v>39300000</v>
      </c>
      <c r="AW404" s="672">
        <f t="shared" si="28"/>
        <v>0.28545454545454546</v>
      </c>
      <c r="AX404" s="673"/>
      <c r="AY404" s="657" t="s">
        <v>72</v>
      </c>
      <c r="AZ404" s="677" t="s">
        <v>2189</v>
      </c>
      <c r="BA404" s="653" t="s">
        <v>71</v>
      </c>
      <c r="BB404" s="656" t="s">
        <v>71</v>
      </c>
    </row>
    <row r="405" spans="2:54" x14ac:dyDescent="0.25">
      <c r="B405" s="653">
        <v>2023</v>
      </c>
      <c r="C405" s="653">
        <v>891780111</v>
      </c>
      <c r="D405" s="654" t="s">
        <v>68</v>
      </c>
      <c r="E405" s="655" t="s">
        <v>2035</v>
      </c>
      <c r="F405" s="656" t="s">
        <v>2036</v>
      </c>
      <c r="G405" s="657">
        <v>0</v>
      </c>
      <c r="H405" s="656"/>
      <c r="I405" s="657" t="s">
        <v>78</v>
      </c>
      <c r="J405" s="653" t="s">
        <v>120</v>
      </c>
      <c r="K405" s="658" t="s">
        <v>2108</v>
      </c>
      <c r="L405" s="659">
        <v>12000000</v>
      </c>
      <c r="M405" s="653" t="s">
        <v>73</v>
      </c>
      <c r="N405" s="660" t="s">
        <v>116</v>
      </c>
      <c r="O405" s="658" t="s">
        <v>2149</v>
      </c>
      <c r="P405" s="661">
        <v>57297436</v>
      </c>
      <c r="Q405" s="656">
        <v>433</v>
      </c>
      <c r="R405" s="699">
        <v>44979</v>
      </c>
      <c r="S405" s="749">
        <v>2306506000</v>
      </c>
      <c r="T405" s="699">
        <v>45008</v>
      </c>
      <c r="U405" s="760">
        <v>12000000</v>
      </c>
      <c r="V405" s="657" t="s">
        <v>70</v>
      </c>
      <c r="W405" s="656">
        <v>72005158</v>
      </c>
      <c r="X405" s="665" t="s">
        <v>2177</v>
      </c>
      <c r="Y405" s="660"/>
      <c r="Z405" s="679">
        <v>45008</v>
      </c>
      <c r="AA405" s="679">
        <v>45008</v>
      </c>
      <c r="AB405" s="667" t="s">
        <v>80</v>
      </c>
      <c r="AC405" s="666">
        <v>45077</v>
      </c>
      <c r="AD405" s="658">
        <f t="shared" ref="AD405:AD647" si="31">+IF(AB405="1800-01-01",AC405-AA405,AC405-AB405)</f>
        <v>69</v>
      </c>
      <c r="AE405" s="656">
        <v>0</v>
      </c>
      <c r="AF405" s="656">
        <v>0</v>
      </c>
      <c r="AG405" s="656">
        <v>0</v>
      </c>
      <c r="AH405" s="668" t="s">
        <v>80</v>
      </c>
      <c r="AI405" s="658">
        <f t="shared" si="29"/>
        <v>0</v>
      </c>
      <c r="AJ405" s="656">
        <v>0</v>
      </c>
      <c r="AK405" s="748">
        <v>0</v>
      </c>
      <c r="AL405" s="667" t="s">
        <v>80</v>
      </c>
      <c r="AM405" s="657">
        <v>0</v>
      </c>
      <c r="AN405" s="667" t="s">
        <v>80</v>
      </c>
      <c r="AO405" s="667" t="s">
        <v>80</v>
      </c>
      <c r="AP405" s="661">
        <v>0</v>
      </c>
      <c r="AQ405" s="661">
        <f>+L405+AF405-AK405</f>
        <v>12000000</v>
      </c>
      <c r="AR405" s="657" t="s">
        <v>115</v>
      </c>
      <c r="AS405" s="656">
        <v>0</v>
      </c>
      <c r="AT405" s="657" t="s">
        <v>80</v>
      </c>
      <c r="AU405" s="670">
        <v>12000000</v>
      </c>
      <c r="AV405" s="671">
        <f t="shared" si="30"/>
        <v>0</v>
      </c>
      <c r="AW405" s="672">
        <f t="shared" si="28"/>
        <v>1</v>
      </c>
      <c r="AX405" s="673"/>
      <c r="AY405" s="657" t="s">
        <v>800</v>
      </c>
      <c r="AZ405" s="677" t="s">
        <v>2190</v>
      </c>
      <c r="BA405" s="653" t="s">
        <v>71</v>
      </c>
      <c r="BB405" s="656" t="s">
        <v>71</v>
      </c>
    </row>
    <row r="406" spans="2:54" x14ac:dyDescent="0.25">
      <c r="B406" s="653">
        <v>2023</v>
      </c>
      <c r="C406" s="653">
        <v>891780111</v>
      </c>
      <c r="D406" s="654" t="s">
        <v>68</v>
      </c>
      <c r="E406" s="655" t="s">
        <v>2037</v>
      </c>
      <c r="F406" s="656" t="s">
        <v>2038</v>
      </c>
      <c r="G406" s="657">
        <v>0</v>
      </c>
      <c r="H406" s="656"/>
      <c r="I406" s="657" t="s">
        <v>78</v>
      </c>
      <c r="J406" s="653" t="s">
        <v>120</v>
      </c>
      <c r="K406" s="658" t="s">
        <v>2109</v>
      </c>
      <c r="L406" s="659">
        <v>48400000</v>
      </c>
      <c r="M406" s="653" t="s">
        <v>73</v>
      </c>
      <c r="N406" s="660" t="s">
        <v>116</v>
      </c>
      <c r="O406" s="658" t="s">
        <v>2150</v>
      </c>
      <c r="P406" s="661">
        <v>36548542</v>
      </c>
      <c r="Q406" s="656">
        <v>433</v>
      </c>
      <c r="R406" s="699">
        <v>44979</v>
      </c>
      <c r="S406" s="749">
        <v>2306506000</v>
      </c>
      <c r="T406" s="699">
        <v>45009</v>
      </c>
      <c r="U406" s="760">
        <v>48400000</v>
      </c>
      <c r="V406" s="657" t="s">
        <v>70</v>
      </c>
      <c r="W406" s="656">
        <v>72005158</v>
      </c>
      <c r="X406" s="665" t="s">
        <v>2177</v>
      </c>
      <c r="Y406" s="660"/>
      <c r="Z406" s="679">
        <v>45008</v>
      </c>
      <c r="AA406" s="679">
        <v>45009</v>
      </c>
      <c r="AB406" s="667" t="s">
        <v>80</v>
      </c>
      <c r="AC406" s="666">
        <v>45339</v>
      </c>
      <c r="AD406" s="658">
        <f t="shared" si="31"/>
        <v>330</v>
      </c>
      <c r="AE406" s="656">
        <v>0</v>
      </c>
      <c r="AF406" s="656">
        <v>0</v>
      </c>
      <c r="AG406" s="656">
        <v>0</v>
      </c>
      <c r="AH406" s="668" t="s">
        <v>80</v>
      </c>
      <c r="AI406" s="658">
        <f t="shared" si="29"/>
        <v>0</v>
      </c>
      <c r="AJ406" s="656">
        <v>0</v>
      </c>
      <c r="AK406" s="748">
        <v>0</v>
      </c>
      <c r="AL406" s="667" t="s">
        <v>80</v>
      </c>
      <c r="AM406" s="657">
        <v>0</v>
      </c>
      <c r="AN406" s="667" t="s">
        <v>80</v>
      </c>
      <c r="AO406" s="667" t="s">
        <v>80</v>
      </c>
      <c r="AP406" s="661">
        <v>0</v>
      </c>
      <c r="AQ406" s="661">
        <f>+L406+AF406-AK406</f>
        <v>48400000</v>
      </c>
      <c r="AR406" s="657" t="s">
        <v>115</v>
      </c>
      <c r="AS406" s="656">
        <v>0</v>
      </c>
      <c r="AT406" s="657" t="s">
        <v>80</v>
      </c>
      <c r="AU406" s="670">
        <v>18000000</v>
      </c>
      <c r="AV406" s="671">
        <f t="shared" si="30"/>
        <v>30400000</v>
      </c>
      <c r="AW406" s="672">
        <f t="shared" si="28"/>
        <v>0.37190082644628097</v>
      </c>
      <c r="AX406" s="673"/>
      <c r="AY406" s="657" t="s">
        <v>72</v>
      </c>
      <c r="AZ406" s="677" t="s">
        <v>2191</v>
      </c>
      <c r="BA406" s="653" t="s">
        <v>71</v>
      </c>
      <c r="BB406" s="656" t="s">
        <v>71</v>
      </c>
    </row>
    <row r="407" spans="2:54" x14ac:dyDescent="0.25">
      <c r="B407" s="653">
        <v>2023</v>
      </c>
      <c r="C407" s="653">
        <v>891780111</v>
      </c>
      <c r="D407" s="654" t="s">
        <v>68</v>
      </c>
      <c r="E407" s="655" t="s">
        <v>2039</v>
      </c>
      <c r="F407" s="656" t="s">
        <v>2040</v>
      </c>
      <c r="G407" s="657">
        <v>0</v>
      </c>
      <c r="H407" s="656"/>
      <c r="I407" s="657" t="s">
        <v>78</v>
      </c>
      <c r="J407" s="653" t="s">
        <v>120</v>
      </c>
      <c r="K407" s="658" t="s">
        <v>2110</v>
      </c>
      <c r="L407" s="659">
        <v>43200000</v>
      </c>
      <c r="M407" s="653" t="s">
        <v>73</v>
      </c>
      <c r="N407" s="660" t="s">
        <v>116</v>
      </c>
      <c r="O407" s="658" t="s">
        <v>2151</v>
      </c>
      <c r="P407" s="661">
        <v>1030583890</v>
      </c>
      <c r="Q407" s="656">
        <v>433</v>
      </c>
      <c r="R407" s="699">
        <v>44979</v>
      </c>
      <c r="S407" s="749">
        <v>2306506000</v>
      </c>
      <c r="T407" s="699">
        <v>45033</v>
      </c>
      <c r="U407" s="760">
        <v>43200000</v>
      </c>
      <c r="V407" s="657" t="s">
        <v>70</v>
      </c>
      <c r="W407" s="656">
        <v>72005158</v>
      </c>
      <c r="X407" s="665" t="s">
        <v>2177</v>
      </c>
      <c r="Y407" s="660"/>
      <c r="Z407" s="679">
        <v>45033</v>
      </c>
      <c r="AA407" s="679">
        <v>45033</v>
      </c>
      <c r="AB407" s="667" t="s">
        <v>80</v>
      </c>
      <c r="AC407" s="666">
        <v>45339</v>
      </c>
      <c r="AD407" s="658">
        <f t="shared" si="31"/>
        <v>306</v>
      </c>
      <c r="AE407" s="656">
        <v>0</v>
      </c>
      <c r="AF407" s="656">
        <v>0</v>
      </c>
      <c r="AG407" s="656">
        <v>0</v>
      </c>
      <c r="AH407" s="668" t="s">
        <v>80</v>
      </c>
      <c r="AI407" s="658">
        <f t="shared" si="29"/>
        <v>0</v>
      </c>
      <c r="AJ407" s="656">
        <v>0</v>
      </c>
      <c r="AK407" s="748">
        <v>0</v>
      </c>
      <c r="AL407" s="667" t="s">
        <v>80</v>
      </c>
      <c r="AM407" s="657">
        <v>0</v>
      </c>
      <c r="AN407" s="667" t="s">
        <v>80</v>
      </c>
      <c r="AO407" s="667" t="s">
        <v>80</v>
      </c>
      <c r="AP407" s="661">
        <v>0</v>
      </c>
      <c r="AQ407" s="661">
        <f>+L407+AF407-AK407</f>
        <v>43200000</v>
      </c>
      <c r="AR407" s="657" t="s">
        <v>115</v>
      </c>
      <c r="AS407" s="656">
        <v>0</v>
      </c>
      <c r="AT407" s="657" t="s">
        <v>80</v>
      </c>
      <c r="AU407" s="670">
        <v>22500000</v>
      </c>
      <c r="AV407" s="671">
        <f t="shared" si="30"/>
        <v>20700000</v>
      </c>
      <c r="AW407" s="672">
        <f t="shared" si="28"/>
        <v>0.52083333333333337</v>
      </c>
      <c r="AX407" s="673"/>
      <c r="AY407" s="657" t="s">
        <v>72</v>
      </c>
      <c r="AZ407" s="677" t="s">
        <v>2192</v>
      </c>
      <c r="BA407" s="653" t="s">
        <v>71</v>
      </c>
      <c r="BB407" s="656" t="s">
        <v>71</v>
      </c>
    </row>
    <row r="408" spans="2:54" x14ac:dyDescent="0.25">
      <c r="B408" s="653">
        <v>2023</v>
      </c>
      <c r="C408" s="653">
        <v>891780111</v>
      </c>
      <c r="D408" s="654" t="s">
        <v>68</v>
      </c>
      <c r="E408" s="655" t="s">
        <v>2041</v>
      </c>
      <c r="F408" s="656" t="s">
        <v>2042</v>
      </c>
      <c r="G408" s="657">
        <v>0</v>
      </c>
      <c r="H408" s="656"/>
      <c r="I408" s="657" t="s">
        <v>78</v>
      </c>
      <c r="J408" s="653" t="s">
        <v>120</v>
      </c>
      <c r="K408" s="658" t="s">
        <v>2111</v>
      </c>
      <c r="L408" s="659">
        <v>35000000</v>
      </c>
      <c r="M408" s="653" t="s">
        <v>73</v>
      </c>
      <c r="N408" s="660" t="s">
        <v>116</v>
      </c>
      <c r="O408" s="658" t="s">
        <v>2152</v>
      </c>
      <c r="P408" s="661">
        <v>1098775223</v>
      </c>
      <c r="Q408" s="656">
        <v>433</v>
      </c>
      <c r="R408" s="699">
        <v>44979</v>
      </c>
      <c r="S408" s="749">
        <v>2306506000</v>
      </c>
      <c r="T408" s="699">
        <v>45048</v>
      </c>
      <c r="U408" s="760">
        <v>35000000</v>
      </c>
      <c r="V408" s="657" t="s">
        <v>70</v>
      </c>
      <c r="W408" s="656">
        <v>72005158</v>
      </c>
      <c r="X408" s="665" t="s">
        <v>2177</v>
      </c>
      <c r="Y408" s="660"/>
      <c r="Z408" s="679">
        <v>45048</v>
      </c>
      <c r="AA408" s="679">
        <v>45054</v>
      </c>
      <c r="AB408" s="667" t="s">
        <v>80</v>
      </c>
      <c r="AC408" s="666">
        <v>45339</v>
      </c>
      <c r="AD408" s="658">
        <f t="shared" si="31"/>
        <v>285</v>
      </c>
      <c r="AE408" s="656">
        <v>0</v>
      </c>
      <c r="AF408" s="656">
        <v>0</v>
      </c>
      <c r="AG408" s="656">
        <v>0</v>
      </c>
      <c r="AH408" s="668" t="s">
        <v>80</v>
      </c>
      <c r="AI408" s="658">
        <f t="shared" si="29"/>
        <v>0</v>
      </c>
      <c r="AJ408" s="656">
        <v>0</v>
      </c>
      <c r="AK408" s="748">
        <v>0</v>
      </c>
      <c r="AL408" s="667" t="s">
        <v>80</v>
      </c>
      <c r="AM408" s="657">
        <v>0</v>
      </c>
      <c r="AN408" s="667" t="s">
        <v>80</v>
      </c>
      <c r="AO408" s="667" t="s">
        <v>80</v>
      </c>
      <c r="AP408" s="661">
        <v>0</v>
      </c>
      <c r="AQ408" s="661">
        <f>+L408+AF408-AK408</f>
        <v>35000000</v>
      </c>
      <c r="AR408" s="657" t="s">
        <v>115</v>
      </c>
      <c r="AS408" s="656">
        <v>0</v>
      </c>
      <c r="AT408" s="657" t="s">
        <v>80</v>
      </c>
      <c r="AU408" s="670">
        <v>7000000</v>
      </c>
      <c r="AV408" s="671">
        <f t="shared" si="30"/>
        <v>28000000</v>
      </c>
      <c r="AW408" s="672">
        <f t="shared" si="28"/>
        <v>0.2</v>
      </c>
      <c r="AX408" s="673"/>
      <c r="AY408" s="657" t="s">
        <v>72</v>
      </c>
      <c r="AZ408" s="677" t="s">
        <v>2193</v>
      </c>
      <c r="BA408" s="653" t="s">
        <v>71</v>
      </c>
      <c r="BB408" s="656" t="s">
        <v>71</v>
      </c>
    </row>
    <row r="409" spans="2:54" x14ac:dyDescent="0.25">
      <c r="B409" s="653">
        <v>2023</v>
      </c>
      <c r="C409" s="653">
        <v>891780111</v>
      </c>
      <c r="D409" s="654" t="s">
        <v>68</v>
      </c>
      <c r="E409" s="655" t="s">
        <v>2043</v>
      </c>
      <c r="F409" s="656" t="s">
        <v>2044</v>
      </c>
      <c r="G409" s="657">
        <v>0</v>
      </c>
      <c r="H409" s="656"/>
      <c r="I409" s="657" t="s">
        <v>78</v>
      </c>
      <c r="J409" s="653" t="s">
        <v>120</v>
      </c>
      <c r="K409" s="658" t="s">
        <v>2112</v>
      </c>
      <c r="L409" s="659">
        <v>22000000</v>
      </c>
      <c r="M409" s="653" t="s">
        <v>73</v>
      </c>
      <c r="N409" s="660" t="s">
        <v>116</v>
      </c>
      <c r="O409" s="658" t="s">
        <v>2153</v>
      </c>
      <c r="P409" s="661">
        <v>85464827</v>
      </c>
      <c r="Q409" s="656">
        <v>433</v>
      </c>
      <c r="R409" s="699">
        <v>44979</v>
      </c>
      <c r="S409" s="749">
        <v>2306506000</v>
      </c>
      <c r="T409" s="699">
        <v>45051</v>
      </c>
      <c r="U409" s="760">
        <v>22000000</v>
      </c>
      <c r="V409" s="657" t="s">
        <v>70</v>
      </c>
      <c r="W409" s="656">
        <v>72005158</v>
      </c>
      <c r="X409" s="665" t="s">
        <v>2177</v>
      </c>
      <c r="Y409" s="660"/>
      <c r="Z409" s="679">
        <v>45051</v>
      </c>
      <c r="AA409" s="679">
        <v>45054</v>
      </c>
      <c r="AB409" s="667" t="s">
        <v>80</v>
      </c>
      <c r="AC409" s="666">
        <v>45339</v>
      </c>
      <c r="AD409" s="658">
        <f t="shared" si="31"/>
        <v>285</v>
      </c>
      <c r="AE409" s="656">
        <v>0</v>
      </c>
      <c r="AF409" s="656">
        <v>0</v>
      </c>
      <c r="AG409" s="656">
        <v>0</v>
      </c>
      <c r="AH409" s="668" t="s">
        <v>80</v>
      </c>
      <c r="AI409" s="658">
        <f t="shared" si="29"/>
        <v>0</v>
      </c>
      <c r="AJ409" s="656">
        <v>0</v>
      </c>
      <c r="AK409" s="748">
        <v>0</v>
      </c>
      <c r="AL409" s="667" t="s">
        <v>80</v>
      </c>
      <c r="AM409" s="657">
        <v>0</v>
      </c>
      <c r="AN409" s="667" t="s">
        <v>80</v>
      </c>
      <c r="AO409" s="667" t="s">
        <v>80</v>
      </c>
      <c r="AP409" s="661">
        <v>0</v>
      </c>
      <c r="AQ409" s="661">
        <f>+L409+AF409-AK409</f>
        <v>22000000</v>
      </c>
      <c r="AR409" s="657" t="s">
        <v>115</v>
      </c>
      <c r="AS409" s="656">
        <v>0</v>
      </c>
      <c r="AT409" s="657" t="s">
        <v>80</v>
      </c>
      <c r="AU409" s="670">
        <v>4400000</v>
      </c>
      <c r="AV409" s="671">
        <f t="shared" si="30"/>
        <v>17600000</v>
      </c>
      <c r="AW409" s="672">
        <f t="shared" si="28"/>
        <v>0.2</v>
      </c>
      <c r="AX409" s="673"/>
      <c r="AY409" s="657" t="s">
        <v>72</v>
      </c>
      <c r="AZ409" s="677" t="s">
        <v>2194</v>
      </c>
      <c r="BA409" s="653" t="s">
        <v>71</v>
      </c>
      <c r="BB409" s="656" t="s">
        <v>71</v>
      </c>
    </row>
    <row r="410" spans="2:54" x14ac:dyDescent="0.25">
      <c r="B410" s="653">
        <v>2023</v>
      </c>
      <c r="C410" s="653">
        <v>891780111</v>
      </c>
      <c r="D410" s="654" t="s">
        <v>68</v>
      </c>
      <c r="E410" s="655" t="s">
        <v>2045</v>
      </c>
      <c r="F410" s="656" t="s">
        <v>2046</v>
      </c>
      <c r="G410" s="657">
        <v>0</v>
      </c>
      <c r="H410" s="656"/>
      <c r="I410" s="657" t="s">
        <v>78</v>
      </c>
      <c r="J410" s="653" t="s">
        <v>120</v>
      </c>
      <c r="K410" s="658" t="s">
        <v>2113</v>
      </c>
      <c r="L410" s="659">
        <v>11200000</v>
      </c>
      <c r="M410" s="653" t="s">
        <v>73</v>
      </c>
      <c r="N410" s="660" t="s">
        <v>116</v>
      </c>
      <c r="O410" s="658" t="s">
        <v>2154</v>
      </c>
      <c r="P410" s="661">
        <v>1082372495</v>
      </c>
      <c r="Q410" s="656">
        <v>433</v>
      </c>
      <c r="R410" s="699">
        <v>44979</v>
      </c>
      <c r="S410" s="749">
        <v>2306506000</v>
      </c>
      <c r="T410" s="699">
        <v>45055</v>
      </c>
      <c r="U410" s="760">
        <v>11200000</v>
      </c>
      <c r="V410" s="657" t="s">
        <v>70</v>
      </c>
      <c r="W410" s="656">
        <v>72005158</v>
      </c>
      <c r="X410" s="665" t="s">
        <v>2177</v>
      </c>
      <c r="Y410" s="660"/>
      <c r="Z410" s="679">
        <v>45055</v>
      </c>
      <c r="AA410" s="679">
        <v>45057</v>
      </c>
      <c r="AB410" s="667" t="s">
        <v>80</v>
      </c>
      <c r="AC410" s="666">
        <v>45177</v>
      </c>
      <c r="AD410" s="658">
        <f t="shared" si="31"/>
        <v>120</v>
      </c>
      <c r="AE410" s="656">
        <v>0</v>
      </c>
      <c r="AF410" s="656">
        <v>0</v>
      </c>
      <c r="AG410" s="656">
        <v>0</v>
      </c>
      <c r="AH410" s="668" t="s">
        <v>80</v>
      </c>
      <c r="AI410" s="658">
        <f t="shared" si="29"/>
        <v>0</v>
      </c>
      <c r="AJ410" s="656">
        <v>0</v>
      </c>
      <c r="AK410" s="748">
        <v>0</v>
      </c>
      <c r="AL410" s="667" t="s">
        <v>80</v>
      </c>
      <c r="AM410" s="657">
        <v>0</v>
      </c>
      <c r="AN410" s="667" t="s">
        <v>80</v>
      </c>
      <c r="AO410" s="667" t="s">
        <v>80</v>
      </c>
      <c r="AP410" s="661">
        <v>0</v>
      </c>
      <c r="AQ410" s="661">
        <f>+L410+AF410-AK410</f>
        <v>11200000</v>
      </c>
      <c r="AR410" s="657" t="s">
        <v>115</v>
      </c>
      <c r="AS410" s="656">
        <v>0</v>
      </c>
      <c r="AT410" s="657" t="s">
        <v>80</v>
      </c>
      <c r="AU410" s="670">
        <v>11200000</v>
      </c>
      <c r="AV410" s="671">
        <f t="shared" si="30"/>
        <v>0</v>
      </c>
      <c r="AW410" s="672">
        <f t="shared" si="28"/>
        <v>1</v>
      </c>
      <c r="AX410" s="673"/>
      <c r="AY410" s="657" t="s">
        <v>800</v>
      </c>
      <c r="AZ410" s="677" t="s">
        <v>2195</v>
      </c>
      <c r="BA410" s="653" t="s">
        <v>71</v>
      </c>
      <c r="BB410" s="656" t="s">
        <v>71</v>
      </c>
    </row>
    <row r="411" spans="2:54" x14ac:dyDescent="0.25">
      <c r="B411" s="653">
        <v>2023</v>
      </c>
      <c r="C411" s="653">
        <v>891780111</v>
      </c>
      <c r="D411" s="654" t="s">
        <v>68</v>
      </c>
      <c r="E411" s="655" t="s">
        <v>2047</v>
      </c>
      <c r="F411" s="656" t="s">
        <v>2048</v>
      </c>
      <c r="G411" s="657">
        <v>0</v>
      </c>
      <c r="H411" s="656"/>
      <c r="I411" s="657" t="s">
        <v>78</v>
      </c>
      <c r="J411" s="653" t="s">
        <v>120</v>
      </c>
      <c r="K411" s="658" t="s">
        <v>2114</v>
      </c>
      <c r="L411" s="659">
        <v>60000000</v>
      </c>
      <c r="M411" s="653" t="s">
        <v>73</v>
      </c>
      <c r="N411" s="660" t="s">
        <v>116</v>
      </c>
      <c r="O411" s="658" t="s">
        <v>2155</v>
      </c>
      <c r="P411" s="661" t="s">
        <v>2156</v>
      </c>
      <c r="Q411" s="656">
        <v>1067</v>
      </c>
      <c r="R411" s="699">
        <v>45051</v>
      </c>
      <c r="S411" s="749">
        <v>84000000</v>
      </c>
      <c r="T411" s="699">
        <v>45055</v>
      </c>
      <c r="U411" s="760">
        <v>60000000</v>
      </c>
      <c r="V411" s="657" t="s">
        <v>70</v>
      </c>
      <c r="W411" s="656">
        <v>72005158</v>
      </c>
      <c r="X411" s="665" t="s">
        <v>2177</v>
      </c>
      <c r="Y411" s="660"/>
      <c r="Z411" s="679">
        <v>45054</v>
      </c>
      <c r="AA411" s="679">
        <v>45055</v>
      </c>
      <c r="AB411" s="667" t="s">
        <v>80</v>
      </c>
      <c r="AC411" s="666">
        <v>45121</v>
      </c>
      <c r="AD411" s="658">
        <f t="shared" si="31"/>
        <v>66</v>
      </c>
      <c r="AE411" s="656">
        <v>0</v>
      </c>
      <c r="AF411" s="656">
        <v>0</v>
      </c>
      <c r="AG411" s="656">
        <v>0</v>
      </c>
      <c r="AH411" s="668" t="s">
        <v>80</v>
      </c>
      <c r="AI411" s="658">
        <f t="shared" si="29"/>
        <v>0</v>
      </c>
      <c r="AJ411" s="656">
        <v>0</v>
      </c>
      <c r="AK411" s="748">
        <v>0</v>
      </c>
      <c r="AL411" s="667" t="s">
        <v>80</v>
      </c>
      <c r="AM411" s="657">
        <v>0</v>
      </c>
      <c r="AN411" s="667" t="s">
        <v>80</v>
      </c>
      <c r="AO411" s="667" t="s">
        <v>80</v>
      </c>
      <c r="AP411" s="661">
        <v>0</v>
      </c>
      <c r="AQ411" s="661">
        <f>+L411+AF411-AK411</f>
        <v>60000000</v>
      </c>
      <c r="AR411" s="657" t="s">
        <v>115</v>
      </c>
      <c r="AS411" s="656">
        <v>0</v>
      </c>
      <c r="AT411" s="657" t="s">
        <v>80</v>
      </c>
      <c r="AU411" s="670">
        <v>60000000</v>
      </c>
      <c r="AV411" s="671">
        <f t="shared" si="30"/>
        <v>0</v>
      </c>
      <c r="AW411" s="672">
        <f t="shared" si="28"/>
        <v>1</v>
      </c>
      <c r="AX411" s="673"/>
      <c r="AY411" s="657" t="s">
        <v>72</v>
      </c>
      <c r="AZ411" s="677" t="s">
        <v>2196</v>
      </c>
      <c r="BA411" s="653" t="s">
        <v>71</v>
      </c>
      <c r="BB411" s="656" t="s">
        <v>117</v>
      </c>
    </row>
    <row r="412" spans="2:54" x14ac:dyDescent="0.25">
      <c r="B412" s="653">
        <v>2023</v>
      </c>
      <c r="C412" s="653">
        <v>891780111</v>
      </c>
      <c r="D412" s="654" t="s">
        <v>68</v>
      </c>
      <c r="E412" s="655" t="s">
        <v>2049</v>
      </c>
      <c r="F412" s="656" t="s">
        <v>2050</v>
      </c>
      <c r="G412" s="657">
        <v>0</v>
      </c>
      <c r="H412" s="656"/>
      <c r="I412" s="657" t="s">
        <v>78</v>
      </c>
      <c r="J412" s="653" t="s">
        <v>120</v>
      </c>
      <c r="K412" s="658" t="s">
        <v>2115</v>
      </c>
      <c r="L412" s="659">
        <v>45500000</v>
      </c>
      <c r="M412" s="653" t="s">
        <v>73</v>
      </c>
      <c r="N412" s="660" t="s">
        <v>116</v>
      </c>
      <c r="O412" s="658" t="s">
        <v>2157</v>
      </c>
      <c r="P412" s="661">
        <v>64703092</v>
      </c>
      <c r="Q412" s="656">
        <v>433</v>
      </c>
      <c r="R412" s="699">
        <v>44979</v>
      </c>
      <c r="S412" s="749">
        <v>2306506000</v>
      </c>
      <c r="T412" s="699">
        <v>45071</v>
      </c>
      <c r="U412" s="760">
        <v>45500000</v>
      </c>
      <c r="V412" s="657" t="s">
        <v>70</v>
      </c>
      <c r="W412" s="656">
        <v>72005158</v>
      </c>
      <c r="X412" s="665" t="s">
        <v>2177</v>
      </c>
      <c r="Y412" s="660"/>
      <c r="Z412" s="679">
        <v>45071</v>
      </c>
      <c r="AA412" s="679">
        <v>45071</v>
      </c>
      <c r="AB412" s="667" t="s">
        <v>80</v>
      </c>
      <c r="AC412" s="666">
        <v>45339</v>
      </c>
      <c r="AD412" s="658">
        <f t="shared" si="31"/>
        <v>268</v>
      </c>
      <c r="AE412" s="656">
        <v>0</v>
      </c>
      <c r="AF412" s="656">
        <v>0</v>
      </c>
      <c r="AG412" s="656">
        <v>0</v>
      </c>
      <c r="AH412" s="668" t="s">
        <v>80</v>
      </c>
      <c r="AI412" s="658">
        <f t="shared" si="29"/>
        <v>0</v>
      </c>
      <c r="AJ412" s="656">
        <v>0</v>
      </c>
      <c r="AK412" s="748">
        <v>0</v>
      </c>
      <c r="AL412" s="667" t="s">
        <v>80</v>
      </c>
      <c r="AM412" s="657">
        <v>0</v>
      </c>
      <c r="AN412" s="667" t="s">
        <v>80</v>
      </c>
      <c r="AO412" s="667" t="s">
        <v>80</v>
      </c>
      <c r="AP412" s="661">
        <v>0</v>
      </c>
      <c r="AQ412" s="661">
        <f>+L412+AF412-AK412</f>
        <v>45500000</v>
      </c>
      <c r="AR412" s="657" t="s">
        <v>115</v>
      </c>
      <c r="AS412" s="656">
        <v>0</v>
      </c>
      <c r="AT412" s="657" t="s">
        <v>80</v>
      </c>
      <c r="AU412" s="670">
        <v>6000000</v>
      </c>
      <c r="AV412" s="671">
        <f t="shared" si="30"/>
        <v>39500000</v>
      </c>
      <c r="AW412" s="672">
        <f t="shared" si="28"/>
        <v>0.13186813186813187</v>
      </c>
      <c r="AX412" s="673"/>
      <c r="AY412" s="657" t="s">
        <v>72</v>
      </c>
      <c r="AZ412" s="677" t="s">
        <v>2197</v>
      </c>
      <c r="BA412" s="653" t="s">
        <v>71</v>
      </c>
      <c r="BB412" s="656" t="s">
        <v>71</v>
      </c>
    </row>
    <row r="413" spans="2:54" x14ac:dyDescent="0.25">
      <c r="B413" s="653">
        <v>2023</v>
      </c>
      <c r="C413" s="653">
        <v>891780111</v>
      </c>
      <c r="D413" s="654" t="s">
        <v>68</v>
      </c>
      <c r="E413" s="655" t="s">
        <v>2051</v>
      </c>
      <c r="F413" s="656" t="s">
        <v>2052</v>
      </c>
      <c r="G413" s="657">
        <v>0</v>
      </c>
      <c r="H413" s="656"/>
      <c r="I413" s="657" t="s">
        <v>78</v>
      </c>
      <c r="J413" s="653" t="s">
        <v>120</v>
      </c>
      <c r="K413" s="658" t="s">
        <v>2116</v>
      </c>
      <c r="L413" s="659">
        <v>24000000</v>
      </c>
      <c r="M413" s="653" t="s">
        <v>73</v>
      </c>
      <c r="N413" s="660" t="s">
        <v>116</v>
      </c>
      <c r="O413" s="658" t="s">
        <v>2158</v>
      </c>
      <c r="P413" s="661">
        <v>85474786</v>
      </c>
      <c r="Q413" s="656">
        <v>433</v>
      </c>
      <c r="R413" s="699">
        <v>44979</v>
      </c>
      <c r="S413" s="749">
        <v>2306506000</v>
      </c>
      <c r="T413" s="699">
        <v>45071</v>
      </c>
      <c r="U413" s="760">
        <v>24000000</v>
      </c>
      <c r="V413" s="657" t="s">
        <v>70</v>
      </c>
      <c r="W413" s="656">
        <v>72005158</v>
      </c>
      <c r="X413" s="665" t="s">
        <v>2177</v>
      </c>
      <c r="Y413" s="660"/>
      <c r="Z413" s="679">
        <v>45071</v>
      </c>
      <c r="AA413" s="679">
        <v>45072</v>
      </c>
      <c r="AB413" s="667" t="s">
        <v>80</v>
      </c>
      <c r="AC413" s="666">
        <v>45339</v>
      </c>
      <c r="AD413" s="658">
        <f t="shared" si="31"/>
        <v>267</v>
      </c>
      <c r="AE413" s="656">
        <v>0</v>
      </c>
      <c r="AF413" s="656">
        <v>0</v>
      </c>
      <c r="AG413" s="656">
        <v>0</v>
      </c>
      <c r="AH413" s="668" t="s">
        <v>80</v>
      </c>
      <c r="AI413" s="658">
        <f t="shared" si="29"/>
        <v>0</v>
      </c>
      <c r="AJ413" s="656">
        <v>0</v>
      </c>
      <c r="AK413" s="748">
        <v>0</v>
      </c>
      <c r="AL413" s="667" t="s">
        <v>80</v>
      </c>
      <c r="AM413" s="657">
        <v>0</v>
      </c>
      <c r="AN413" s="667" t="s">
        <v>80</v>
      </c>
      <c r="AO413" s="667" t="s">
        <v>80</v>
      </c>
      <c r="AP413" s="661">
        <v>0</v>
      </c>
      <c r="AQ413" s="661">
        <f>+L413+AF413-AK413</f>
        <v>24000000</v>
      </c>
      <c r="AR413" s="657" t="s">
        <v>115</v>
      </c>
      <c r="AS413" s="656">
        <v>0</v>
      </c>
      <c r="AT413" s="657" t="s">
        <v>80</v>
      </c>
      <c r="AU413" s="670">
        <v>9000000</v>
      </c>
      <c r="AV413" s="671">
        <f t="shared" si="30"/>
        <v>15000000</v>
      </c>
      <c r="AW413" s="672">
        <f t="shared" si="28"/>
        <v>0.375</v>
      </c>
      <c r="AX413" s="673"/>
      <c r="AY413" s="657" t="s">
        <v>72</v>
      </c>
      <c r="AZ413" s="677" t="s">
        <v>2198</v>
      </c>
      <c r="BA413" s="653" t="s">
        <v>71</v>
      </c>
      <c r="BB413" s="656" t="s">
        <v>71</v>
      </c>
    </row>
    <row r="414" spans="2:54" x14ac:dyDescent="0.25">
      <c r="B414" s="653">
        <v>2023</v>
      </c>
      <c r="C414" s="653">
        <v>891780111</v>
      </c>
      <c r="D414" s="654" t="s">
        <v>68</v>
      </c>
      <c r="E414" s="655" t="s">
        <v>2053</v>
      </c>
      <c r="F414" s="656" t="s">
        <v>2054</v>
      </c>
      <c r="G414" s="657">
        <v>0</v>
      </c>
      <c r="H414" s="656"/>
      <c r="I414" s="657" t="s">
        <v>78</v>
      </c>
      <c r="J414" s="653" t="s">
        <v>120</v>
      </c>
      <c r="K414" s="658" t="s">
        <v>2117</v>
      </c>
      <c r="L414" s="659">
        <v>156000000</v>
      </c>
      <c r="M414" s="653" t="s">
        <v>73</v>
      </c>
      <c r="N414" s="660" t="s">
        <v>116</v>
      </c>
      <c r="O414" s="658" t="s">
        <v>2159</v>
      </c>
      <c r="P414" s="661" t="s">
        <v>2160</v>
      </c>
      <c r="Q414" s="656">
        <v>1117</v>
      </c>
      <c r="R414" s="699">
        <v>45062</v>
      </c>
      <c r="S414" s="749">
        <v>156000000</v>
      </c>
      <c r="T414" s="699">
        <v>45072</v>
      </c>
      <c r="U414" s="760">
        <v>156000000</v>
      </c>
      <c r="V414" s="657" t="s">
        <v>70</v>
      </c>
      <c r="W414" s="656">
        <v>72005158</v>
      </c>
      <c r="X414" s="665" t="s">
        <v>2177</v>
      </c>
      <c r="Y414" s="660"/>
      <c r="Z414" s="679">
        <v>45072</v>
      </c>
      <c r="AA414" s="679">
        <v>45077</v>
      </c>
      <c r="AB414" s="667" t="s">
        <v>80</v>
      </c>
      <c r="AC414" s="666">
        <v>45275</v>
      </c>
      <c r="AD414" s="658">
        <f t="shared" si="31"/>
        <v>198</v>
      </c>
      <c r="AE414" s="656">
        <v>0</v>
      </c>
      <c r="AF414" s="656">
        <v>0</v>
      </c>
      <c r="AG414" s="656">
        <v>0</v>
      </c>
      <c r="AH414" s="668" t="s">
        <v>80</v>
      </c>
      <c r="AI414" s="658">
        <f t="shared" si="29"/>
        <v>0</v>
      </c>
      <c r="AJ414" s="656">
        <v>0</v>
      </c>
      <c r="AK414" s="748">
        <v>0</v>
      </c>
      <c r="AL414" s="667" t="s">
        <v>80</v>
      </c>
      <c r="AM414" s="657">
        <v>0</v>
      </c>
      <c r="AN414" s="667" t="s">
        <v>80</v>
      </c>
      <c r="AO414" s="667" t="s">
        <v>80</v>
      </c>
      <c r="AP414" s="661">
        <v>0</v>
      </c>
      <c r="AQ414" s="661">
        <f>+L414+AF414-AK414</f>
        <v>156000000</v>
      </c>
      <c r="AR414" s="657" t="s">
        <v>115</v>
      </c>
      <c r="AS414" s="664">
        <v>78000000</v>
      </c>
      <c r="AT414" s="657" t="s">
        <v>80</v>
      </c>
      <c r="AU414" s="670">
        <v>78000000</v>
      </c>
      <c r="AV414" s="671">
        <f t="shared" si="30"/>
        <v>78000000</v>
      </c>
      <c r="AW414" s="672">
        <f t="shared" si="28"/>
        <v>0.5</v>
      </c>
      <c r="AX414" s="673"/>
      <c r="AY414" s="657" t="s">
        <v>72</v>
      </c>
      <c r="AZ414" s="677" t="s">
        <v>2199</v>
      </c>
      <c r="BA414" s="653" t="s">
        <v>71</v>
      </c>
      <c r="BB414" s="656" t="s">
        <v>117</v>
      </c>
    </row>
    <row r="415" spans="2:54" x14ac:dyDescent="0.25">
      <c r="B415" s="653">
        <v>2023</v>
      </c>
      <c r="C415" s="653">
        <v>891780111</v>
      </c>
      <c r="D415" s="654" t="s">
        <v>68</v>
      </c>
      <c r="E415" s="655" t="s">
        <v>2055</v>
      </c>
      <c r="F415" s="656" t="s">
        <v>2056</v>
      </c>
      <c r="G415" s="657">
        <v>0</v>
      </c>
      <c r="H415" s="656"/>
      <c r="I415" s="657" t="s">
        <v>78</v>
      </c>
      <c r="J415" s="653" t="s">
        <v>120</v>
      </c>
      <c r="K415" s="658" t="s">
        <v>2118</v>
      </c>
      <c r="L415" s="659">
        <v>31372923</v>
      </c>
      <c r="M415" s="653" t="s">
        <v>73</v>
      </c>
      <c r="N415" s="660" t="s">
        <v>116</v>
      </c>
      <c r="O415" s="658" t="s">
        <v>2159</v>
      </c>
      <c r="P415" s="661" t="s">
        <v>2160</v>
      </c>
      <c r="Q415" s="656">
        <v>547</v>
      </c>
      <c r="R415" s="699">
        <v>44986</v>
      </c>
      <c r="S415" s="749">
        <v>31376587</v>
      </c>
      <c r="T415" s="699">
        <v>45083</v>
      </c>
      <c r="U415" s="760">
        <v>31372923</v>
      </c>
      <c r="V415" s="657" t="s">
        <v>70</v>
      </c>
      <c r="W415" s="656">
        <v>72005158</v>
      </c>
      <c r="X415" s="665" t="s">
        <v>2177</v>
      </c>
      <c r="Y415" s="660"/>
      <c r="Z415" s="679">
        <v>45082</v>
      </c>
      <c r="AA415" s="679">
        <v>45084</v>
      </c>
      <c r="AB415" s="667" t="s">
        <v>80</v>
      </c>
      <c r="AC415" s="666">
        <v>45105</v>
      </c>
      <c r="AD415" s="658">
        <f t="shared" si="31"/>
        <v>21</v>
      </c>
      <c r="AE415" s="656">
        <v>0</v>
      </c>
      <c r="AF415" s="656">
        <v>0</v>
      </c>
      <c r="AG415" s="656">
        <v>0</v>
      </c>
      <c r="AH415" s="668" t="s">
        <v>80</v>
      </c>
      <c r="AI415" s="658">
        <f t="shared" si="29"/>
        <v>0</v>
      </c>
      <c r="AJ415" s="656">
        <v>0</v>
      </c>
      <c r="AK415" s="748">
        <v>0</v>
      </c>
      <c r="AL415" s="667" t="s">
        <v>80</v>
      </c>
      <c r="AM415" s="657">
        <v>0</v>
      </c>
      <c r="AN415" s="667" t="s">
        <v>80</v>
      </c>
      <c r="AO415" s="667" t="s">
        <v>80</v>
      </c>
      <c r="AP415" s="661">
        <v>0</v>
      </c>
      <c r="AQ415" s="661">
        <f>+L415+AF415-AK415</f>
        <v>31372923</v>
      </c>
      <c r="AR415" s="657" t="s">
        <v>115</v>
      </c>
      <c r="AS415" s="656">
        <v>0</v>
      </c>
      <c r="AT415" s="657" t="s">
        <v>80</v>
      </c>
      <c r="AU415" s="670">
        <v>0</v>
      </c>
      <c r="AV415" s="671">
        <f t="shared" si="30"/>
        <v>31372923</v>
      </c>
      <c r="AW415" s="672">
        <f t="shared" si="28"/>
        <v>0</v>
      </c>
      <c r="AX415" s="673"/>
      <c r="AY415" s="657" t="s">
        <v>72</v>
      </c>
      <c r="AZ415" s="677" t="s">
        <v>2200</v>
      </c>
      <c r="BA415" s="653" t="s">
        <v>71</v>
      </c>
      <c r="BB415" s="656" t="s">
        <v>117</v>
      </c>
    </row>
    <row r="416" spans="2:54" x14ac:dyDescent="0.25">
      <c r="B416" s="653">
        <v>2023</v>
      </c>
      <c r="C416" s="653">
        <v>891780111</v>
      </c>
      <c r="D416" s="654" t="s">
        <v>68</v>
      </c>
      <c r="E416" s="655" t="s">
        <v>2057</v>
      </c>
      <c r="F416" s="656" t="s">
        <v>2058</v>
      </c>
      <c r="G416" s="657">
        <v>0</v>
      </c>
      <c r="H416" s="656"/>
      <c r="I416" s="657" t="s">
        <v>78</v>
      </c>
      <c r="J416" s="653" t="s">
        <v>120</v>
      </c>
      <c r="K416" s="658" t="s">
        <v>2119</v>
      </c>
      <c r="L416" s="659">
        <v>17045400</v>
      </c>
      <c r="M416" s="653" t="s">
        <v>73</v>
      </c>
      <c r="N416" s="660" t="s">
        <v>116</v>
      </c>
      <c r="O416" s="658" t="s">
        <v>2142</v>
      </c>
      <c r="P416" s="661">
        <v>84454137</v>
      </c>
      <c r="Q416" s="656">
        <v>549</v>
      </c>
      <c r="R416" s="699">
        <v>44986</v>
      </c>
      <c r="S416" s="749">
        <v>75911010</v>
      </c>
      <c r="T416" s="699">
        <v>45085</v>
      </c>
      <c r="U416" s="760">
        <v>17045400</v>
      </c>
      <c r="V416" s="657" t="s">
        <v>70</v>
      </c>
      <c r="W416" s="656">
        <v>72005158</v>
      </c>
      <c r="X416" s="665" t="s">
        <v>2177</v>
      </c>
      <c r="Y416" s="660"/>
      <c r="Z416" s="679">
        <v>45085</v>
      </c>
      <c r="AA416" s="679">
        <v>45086</v>
      </c>
      <c r="AB416" s="667" t="s">
        <v>80</v>
      </c>
      <c r="AC416" s="666">
        <v>45105</v>
      </c>
      <c r="AD416" s="658">
        <f t="shared" si="31"/>
        <v>19</v>
      </c>
      <c r="AE416" s="656">
        <v>0</v>
      </c>
      <c r="AF416" s="656">
        <v>0</v>
      </c>
      <c r="AG416" s="656">
        <v>0</v>
      </c>
      <c r="AH416" s="668" t="s">
        <v>80</v>
      </c>
      <c r="AI416" s="658">
        <f t="shared" si="29"/>
        <v>0</v>
      </c>
      <c r="AJ416" s="656">
        <v>0</v>
      </c>
      <c r="AK416" s="748">
        <v>0</v>
      </c>
      <c r="AL416" s="667" t="s">
        <v>80</v>
      </c>
      <c r="AM416" s="657">
        <v>0</v>
      </c>
      <c r="AN416" s="667" t="s">
        <v>80</v>
      </c>
      <c r="AO416" s="667" t="s">
        <v>80</v>
      </c>
      <c r="AP416" s="661">
        <v>0</v>
      </c>
      <c r="AQ416" s="661">
        <f>+L416+AF416-AK416</f>
        <v>17045400</v>
      </c>
      <c r="AR416" s="657" t="s">
        <v>115</v>
      </c>
      <c r="AS416" s="656">
        <v>0</v>
      </c>
      <c r="AT416" s="657" t="s">
        <v>80</v>
      </c>
      <c r="AU416" s="670">
        <v>12000000</v>
      </c>
      <c r="AV416" s="671">
        <f t="shared" si="30"/>
        <v>5045400</v>
      </c>
      <c r="AW416" s="672">
        <f t="shared" si="28"/>
        <v>0.70400225280720896</v>
      </c>
      <c r="AX416" s="673"/>
      <c r="AY416" s="657" t="s">
        <v>72</v>
      </c>
      <c r="AZ416" s="677" t="s">
        <v>2201</v>
      </c>
      <c r="BA416" s="653" t="s">
        <v>71</v>
      </c>
      <c r="BB416" s="656" t="s">
        <v>71</v>
      </c>
    </row>
    <row r="417" spans="2:54" x14ac:dyDescent="0.25">
      <c r="B417" s="653">
        <v>2023</v>
      </c>
      <c r="C417" s="653">
        <v>891780111</v>
      </c>
      <c r="D417" s="654" t="s">
        <v>68</v>
      </c>
      <c r="E417" s="655" t="s">
        <v>2059</v>
      </c>
      <c r="F417" s="656" t="s">
        <v>2060</v>
      </c>
      <c r="G417" s="657">
        <v>0</v>
      </c>
      <c r="H417" s="656"/>
      <c r="I417" s="657" t="s">
        <v>78</v>
      </c>
      <c r="J417" s="653" t="s">
        <v>120</v>
      </c>
      <c r="K417" s="658" t="s">
        <v>2120</v>
      </c>
      <c r="L417" s="659">
        <v>9800000</v>
      </c>
      <c r="M417" s="653" t="s">
        <v>73</v>
      </c>
      <c r="N417" s="660" t="s">
        <v>116</v>
      </c>
      <c r="O417" s="658" t="s">
        <v>1546</v>
      </c>
      <c r="P417" s="661">
        <v>1082954532</v>
      </c>
      <c r="Q417" s="656">
        <v>433</v>
      </c>
      <c r="R417" s="699">
        <v>44979</v>
      </c>
      <c r="S417" s="749">
        <v>2306506000</v>
      </c>
      <c r="T417" s="699">
        <v>45092</v>
      </c>
      <c r="U417" s="760">
        <v>9800000</v>
      </c>
      <c r="V417" s="657" t="s">
        <v>70</v>
      </c>
      <c r="W417" s="656">
        <v>57294316</v>
      </c>
      <c r="X417" s="665" t="s">
        <v>2178</v>
      </c>
      <c r="Y417" s="660"/>
      <c r="Z417" s="679">
        <v>45092</v>
      </c>
      <c r="AA417" s="679">
        <v>45092</v>
      </c>
      <c r="AB417" s="667" t="s">
        <v>80</v>
      </c>
      <c r="AC417" s="666">
        <v>45199</v>
      </c>
      <c r="AD417" s="658">
        <f t="shared" si="31"/>
        <v>107</v>
      </c>
      <c r="AE417" s="656">
        <v>0</v>
      </c>
      <c r="AF417" s="656">
        <v>0</v>
      </c>
      <c r="AG417" s="656">
        <v>0</v>
      </c>
      <c r="AH417" s="668" t="s">
        <v>80</v>
      </c>
      <c r="AI417" s="658">
        <f t="shared" si="29"/>
        <v>0</v>
      </c>
      <c r="AJ417" s="656">
        <v>0</v>
      </c>
      <c r="AK417" s="748">
        <v>0</v>
      </c>
      <c r="AL417" s="667" t="s">
        <v>80</v>
      </c>
      <c r="AM417" s="657">
        <v>0</v>
      </c>
      <c r="AN417" s="667" t="s">
        <v>80</v>
      </c>
      <c r="AO417" s="667" t="s">
        <v>80</v>
      </c>
      <c r="AP417" s="661">
        <v>0</v>
      </c>
      <c r="AQ417" s="661">
        <f>+L417+AF417-AK417</f>
        <v>9800000</v>
      </c>
      <c r="AR417" s="657" t="s">
        <v>115</v>
      </c>
      <c r="AS417" s="656">
        <v>0</v>
      </c>
      <c r="AT417" s="657" t="s">
        <v>80</v>
      </c>
      <c r="AU417" s="670">
        <v>7000000</v>
      </c>
      <c r="AV417" s="671">
        <f t="shared" si="30"/>
        <v>2800000</v>
      </c>
      <c r="AW417" s="672">
        <f t="shared" si="28"/>
        <v>0.7142857142857143</v>
      </c>
      <c r="AX417" s="673"/>
      <c r="AY417" s="657" t="s">
        <v>72</v>
      </c>
      <c r="AZ417" s="677" t="s">
        <v>2202</v>
      </c>
      <c r="BA417" s="653" t="s">
        <v>71</v>
      </c>
      <c r="BB417" s="656" t="s">
        <v>71</v>
      </c>
    </row>
    <row r="418" spans="2:54" x14ac:dyDescent="0.25">
      <c r="B418" s="653">
        <v>2023</v>
      </c>
      <c r="C418" s="653">
        <v>891780111</v>
      </c>
      <c r="D418" s="654" t="s">
        <v>68</v>
      </c>
      <c r="E418" s="655" t="s">
        <v>2061</v>
      </c>
      <c r="F418" s="656" t="s">
        <v>2062</v>
      </c>
      <c r="G418" s="657">
        <v>0</v>
      </c>
      <c r="H418" s="656"/>
      <c r="I418" s="657" t="s">
        <v>78</v>
      </c>
      <c r="J418" s="653" t="s">
        <v>120</v>
      </c>
      <c r="K418" s="658" t="s">
        <v>2121</v>
      </c>
      <c r="L418" s="659">
        <v>24000000</v>
      </c>
      <c r="M418" s="653" t="s">
        <v>73</v>
      </c>
      <c r="N418" s="660" t="s">
        <v>116</v>
      </c>
      <c r="O418" s="658" t="s">
        <v>2161</v>
      </c>
      <c r="P418" s="661">
        <v>1082854051</v>
      </c>
      <c r="Q418" s="656">
        <v>433</v>
      </c>
      <c r="R418" s="699">
        <v>44979</v>
      </c>
      <c r="S418" s="749">
        <v>2306506000</v>
      </c>
      <c r="T418" s="699">
        <v>45092</v>
      </c>
      <c r="U418" s="760">
        <v>24000000</v>
      </c>
      <c r="V418" s="657" t="s">
        <v>70</v>
      </c>
      <c r="W418" s="656">
        <v>57294316</v>
      </c>
      <c r="X418" s="665" t="s">
        <v>2178</v>
      </c>
      <c r="Y418" s="660"/>
      <c r="Z418" s="679">
        <v>45092</v>
      </c>
      <c r="AA418" s="679">
        <v>45092</v>
      </c>
      <c r="AB418" s="667" t="s">
        <v>80</v>
      </c>
      <c r="AC418" s="666">
        <v>45339</v>
      </c>
      <c r="AD418" s="658">
        <f t="shared" si="31"/>
        <v>247</v>
      </c>
      <c r="AE418" s="656">
        <v>0</v>
      </c>
      <c r="AF418" s="656">
        <v>0</v>
      </c>
      <c r="AG418" s="656">
        <v>0</v>
      </c>
      <c r="AH418" s="668" t="s">
        <v>80</v>
      </c>
      <c r="AI418" s="658">
        <f t="shared" si="29"/>
        <v>0</v>
      </c>
      <c r="AJ418" s="656">
        <v>0</v>
      </c>
      <c r="AK418" s="748">
        <v>0</v>
      </c>
      <c r="AL418" s="667" t="s">
        <v>80</v>
      </c>
      <c r="AM418" s="657">
        <v>0</v>
      </c>
      <c r="AN418" s="667" t="s">
        <v>80</v>
      </c>
      <c r="AO418" s="667" t="s">
        <v>80</v>
      </c>
      <c r="AP418" s="661">
        <v>0</v>
      </c>
      <c r="AQ418" s="661">
        <f>+L418+AF418-AK418</f>
        <v>24000000</v>
      </c>
      <c r="AR418" s="657" t="s">
        <v>115</v>
      </c>
      <c r="AS418" s="656">
        <v>0</v>
      </c>
      <c r="AT418" s="657" t="s">
        <v>80</v>
      </c>
      <c r="AU418" s="670">
        <v>0</v>
      </c>
      <c r="AV418" s="671">
        <f t="shared" si="30"/>
        <v>24000000</v>
      </c>
      <c r="AW418" s="672">
        <f t="shared" si="28"/>
        <v>0</v>
      </c>
      <c r="AX418" s="673"/>
      <c r="AY418" s="657" t="s">
        <v>72</v>
      </c>
      <c r="AZ418" s="677" t="s">
        <v>2203</v>
      </c>
      <c r="BA418" s="653" t="s">
        <v>71</v>
      </c>
      <c r="BB418" s="656" t="s">
        <v>71</v>
      </c>
    </row>
    <row r="419" spans="2:54" x14ac:dyDescent="0.25">
      <c r="B419" s="653">
        <v>2023</v>
      </c>
      <c r="C419" s="653">
        <v>891780111</v>
      </c>
      <c r="D419" s="654" t="s">
        <v>68</v>
      </c>
      <c r="E419" s="655" t="s">
        <v>2063</v>
      </c>
      <c r="F419" s="656" t="s">
        <v>2064</v>
      </c>
      <c r="G419" s="657">
        <v>0</v>
      </c>
      <c r="H419" s="656"/>
      <c r="I419" s="657" t="s">
        <v>78</v>
      </c>
      <c r="J419" s="653" t="s">
        <v>120</v>
      </c>
      <c r="K419" s="658" t="s">
        <v>2122</v>
      </c>
      <c r="L419" s="659">
        <v>22300000</v>
      </c>
      <c r="M419" s="653" t="s">
        <v>73</v>
      </c>
      <c r="N419" s="660" t="s">
        <v>116</v>
      </c>
      <c r="O419" s="658" t="s">
        <v>2162</v>
      </c>
      <c r="P419" s="661" t="s">
        <v>2163</v>
      </c>
      <c r="Q419" s="656">
        <v>1227</v>
      </c>
      <c r="R419" s="699">
        <v>45077</v>
      </c>
      <c r="S419" s="749">
        <v>22300000</v>
      </c>
      <c r="T419" s="699">
        <v>45099</v>
      </c>
      <c r="U419" s="760">
        <v>22300000</v>
      </c>
      <c r="V419" s="657" t="s">
        <v>70</v>
      </c>
      <c r="W419" s="656">
        <v>57294316</v>
      </c>
      <c r="X419" s="665" t="s">
        <v>2178</v>
      </c>
      <c r="Y419" s="660"/>
      <c r="Z419" s="679">
        <v>45098</v>
      </c>
      <c r="AA419" s="679">
        <v>45099</v>
      </c>
      <c r="AB419" s="667" t="s">
        <v>80</v>
      </c>
      <c r="AC419" s="666">
        <v>45343</v>
      </c>
      <c r="AD419" s="658">
        <f t="shared" si="31"/>
        <v>244</v>
      </c>
      <c r="AE419" s="656">
        <v>0</v>
      </c>
      <c r="AF419" s="656">
        <v>0</v>
      </c>
      <c r="AG419" s="656">
        <v>0</v>
      </c>
      <c r="AH419" s="668" t="s">
        <v>80</v>
      </c>
      <c r="AI419" s="658">
        <f t="shared" si="29"/>
        <v>0</v>
      </c>
      <c r="AJ419" s="656">
        <v>0</v>
      </c>
      <c r="AK419" s="748">
        <v>0</v>
      </c>
      <c r="AL419" s="667" t="s">
        <v>80</v>
      </c>
      <c r="AM419" s="657">
        <v>0</v>
      </c>
      <c r="AN419" s="667" t="s">
        <v>80</v>
      </c>
      <c r="AO419" s="667" t="s">
        <v>80</v>
      </c>
      <c r="AP419" s="661">
        <v>0</v>
      </c>
      <c r="AQ419" s="661">
        <f>+L419+AF419-AK419</f>
        <v>22300000</v>
      </c>
      <c r="AR419" s="657" t="s">
        <v>115</v>
      </c>
      <c r="AS419" s="656">
        <v>0</v>
      </c>
      <c r="AT419" s="657" t="s">
        <v>80</v>
      </c>
      <c r="AU419" s="670">
        <v>0</v>
      </c>
      <c r="AV419" s="671">
        <f t="shared" si="30"/>
        <v>22300000</v>
      </c>
      <c r="AW419" s="672">
        <f t="shared" si="28"/>
        <v>0</v>
      </c>
      <c r="AX419" s="673"/>
      <c r="AY419" s="657" t="s">
        <v>72</v>
      </c>
      <c r="AZ419" s="677" t="s">
        <v>2204</v>
      </c>
      <c r="BA419" s="653" t="s">
        <v>71</v>
      </c>
      <c r="BB419" s="656" t="s">
        <v>117</v>
      </c>
    </row>
    <row r="420" spans="2:54" x14ac:dyDescent="0.25">
      <c r="B420" s="653">
        <v>2023</v>
      </c>
      <c r="C420" s="653">
        <v>891780111</v>
      </c>
      <c r="D420" s="654" t="s">
        <v>68</v>
      </c>
      <c r="E420" s="655" t="s">
        <v>2065</v>
      </c>
      <c r="F420" s="656" t="s">
        <v>2066</v>
      </c>
      <c r="G420" s="657">
        <v>0</v>
      </c>
      <c r="H420" s="656"/>
      <c r="I420" s="657" t="s">
        <v>78</v>
      </c>
      <c r="J420" s="653" t="s">
        <v>120</v>
      </c>
      <c r="K420" s="658" t="s">
        <v>2123</v>
      </c>
      <c r="L420" s="659">
        <v>20000000</v>
      </c>
      <c r="M420" s="653" t="s">
        <v>73</v>
      </c>
      <c r="N420" s="660" t="s">
        <v>116</v>
      </c>
      <c r="O420" s="658" t="s">
        <v>2164</v>
      </c>
      <c r="P420" s="661">
        <v>1082862374</v>
      </c>
      <c r="Q420" s="656">
        <v>433</v>
      </c>
      <c r="R420" s="699">
        <v>44979</v>
      </c>
      <c r="S420" s="749">
        <v>2306506000</v>
      </c>
      <c r="T420" s="699">
        <v>45100</v>
      </c>
      <c r="U420" s="760">
        <v>20000000</v>
      </c>
      <c r="V420" s="657" t="s">
        <v>70</v>
      </c>
      <c r="W420" s="656">
        <v>57294316</v>
      </c>
      <c r="X420" s="665" t="s">
        <v>2178</v>
      </c>
      <c r="Y420" s="660"/>
      <c r="Z420" s="679">
        <v>45100</v>
      </c>
      <c r="AA420" s="679">
        <v>45103</v>
      </c>
      <c r="AB420" s="667" t="s">
        <v>80</v>
      </c>
      <c r="AC420" s="666">
        <v>45339</v>
      </c>
      <c r="AD420" s="658">
        <f t="shared" si="31"/>
        <v>236</v>
      </c>
      <c r="AE420" s="656">
        <v>0</v>
      </c>
      <c r="AF420" s="656">
        <v>0</v>
      </c>
      <c r="AG420" s="656">
        <v>0</v>
      </c>
      <c r="AH420" s="668" t="s">
        <v>80</v>
      </c>
      <c r="AI420" s="658">
        <f t="shared" si="29"/>
        <v>0</v>
      </c>
      <c r="AJ420" s="656">
        <v>0</v>
      </c>
      <c r="AK420" s="748">
        <v>0</v>
      </c>
      <c r="AL420" s="667" t="s">
        <v>80</v>
      </c>
      <c r="AM420" s="657">
        <v>0</v>
      </c>
      <c r="AN420" s="667" t="s">
        <v>80</v>
      </c>
      <c r="AO420" s="667" t="s">
        <v>80</v>
      </c>
      <c r="AP420" s="661">
        <v>0</v>
      </c>
      <c r="AQ420" s="661">
        <f>+L420+AF420-AK420</f>
        <v>20000000</v>
      </c>
      <c r="AR420" s="657" t="s">
        <v>115</v>
      </c>
      <c r="AS420" s="656">
        <v>0</v>
      </c>
      <c r="AT420" s="657" t="s">
        <v>80</v>
      </c>
      <c r="AU420" s="670">
        <v>0</v>
      </c>
      <c r="AV420" s="671">
        <f t="shared" si="30"/>
        <v>20000000</v>
      </c>
      <c r="AW420" s="672">
        <f t="shared" si="28"/>
        <v>0</v>
      </c>
      <c r="AX420" s="673"/>
      <c r="AY420" s="657" t="s">
        <v>72</v>
      </c>
      <c r="AZ420" s="677" t="s">
        <v>2205</v>
      </c>
      <c r="BA420" s="653" t="s">
        <v>71</v>
      </c>
      <c r="BB420" s="656" t="s">
        <v>71</v>
      </c>
    </row>
    <row r="421" spans="2:54" x14ac:dyDescent="0.25">
      <c r="B421" s="653">
        <v>2023</v>
      </c>
      <c r="C421" s="653">
        <v>891780111</v>
      </c>
      <c r="D421" s="654" t="s">
        <v>68</v>
      </c>
      <c r="E421" s="655" t="s">
        <v>2067</v>
      </c>
      <c r="F421" s="656" t="s">
        <v>2068</v>
      </c>
      <c r="G421" s="657">
        <v>0</v>
      </c>
      <c r="H421" s="656"/>
      <c r="I421" s="657" t="s">
        <v>78</v>
      </c>
      <c r="J421" s="653" t="s">
        <v>120</v>
      </c>
      <c r="K421" s="658" t="s">
        <v>2124</v>
      </c>
      <c r="L421" s="659">
        <v>54061700</v>
      </c>
      <c r="M421" s="653" t="s">
        <v>73</v>
      </c>
      <c r="N421" s="660" t="s">
        <v>116</v>
      </c>
      <c r="O421" s="658" t="s">
        <v>2155</v>
      </c>
      <c r="P421" s="661" t="s">
        <v>2156</v>
      </c>
      <c r="Q421" s="656">
        <v>1265</v>
      </c>
      <c r="R421" s="699">
        <v>45082</v>
      </c>
      <c r="S421" s="749">
        <v>54061700</v>
      </c>
      <c r="T421" s="699">
        <v>45103</v>
      </c>
      <c r="U421" s="760">
        <v>54061700</v>
      </c>
      <c r="V421" s="657" t="s">
        <v>70</v>
      </c>
      <c r="W421" s="656">
        <v>57294316</v>
      </c>
      <c r="X421" s="665" t="s">
        <v>2178</v>
      </c>
      <c r="Y421" s="660"/>
      <c r="Z421" s="679">
        <v>45097</v>
      </c>
      <c r="AA421" s="679">
        <v>45104</v>
      </c>
      <c r="AB421" s="667" t="s">
        <v>80</v>
      </c>
      <c r="AC421" s="666">
        <v>45237</v>
      </c>
      <c r="AD421" s="658">
        <f t="shared" si="31"/>
        <v>133</v>
      </c>
      <c r="AE421" s="656">
        <v>0</v>
      </c>
      <c r="AF421" s="656">
        <v>0</v>
      </c>
      <c r="AG421" s="656">
        <v>0</v>
      </c>
      <c r="AH421" s="668" t="s">
        <v>80</v>
      </c>
      <c r="AI421" s="658">
        <f t="shared" si="29"/>
        <v>0</v>
      </c>
      <c r="AJ421" s="656">
        <v>0</v>
      </c>
      <c r="AK421" s="748">
        <v>0</v>
      </c>
      <c r="AL421" s="667" t="s">
        <v>80</v>
      </c>
      <c r="AM421" s="657">
        <v>0</v>
      </c>
      <c r="AN421" s="667" t="s">
        <v>80</v>
      </c>
      <c r="AO421" s="667" t="s">
        <v>80</v>
      </c>
      <c r="AP421" s="661">
        <v>0</v>
      </c>
      <c r="AQ421" s="661">
        <f>+L421+AF421-AK421</f>
        <v>54061700</v>
      </c>
      <c r="AR421" s="657" t="s">
        <v>115</v>
      </c>
      <c r="AS421" s="656">
        <v>0</v>
      </c>
      <c r="AT421" s="657" t="s">
        <v>80</v>
      </c>
      <c r="AU421" s="670">
        <v>0</v>
      </c>
      <c r="AV421" s="671">
        <f t="shared" si="30"/>
        <v>54061700</v>
      </c>
      <c r="AW421" s="672">
        <f t="shared" si="28"/>
        <v>0</v>
      </c>
      <c r="AX421" s="673"/>
      <c r="AY421" s="657" t="s">
        <v>72</v>
      </c>
      <c r="AZ421" s="677" t="s">
        <v>2206</v>
      </c>
      <c r="BA421" s="653" t="s">
        <v>71</v>
      </c>
      <c r="BB421" s="656" t="s">
        <v>117</v>
      </c>
    </row>
    <row r="422" spans="2:54" x14ac:dyDescent="0.25">
      <c r="B422" s="653">
        <v>2023</v>
      </c>
      <c r="C422" s="653">
        <v>891780111</v>
      </c>
      <c r="D422" s="654" t="s">
        <v>68</v>
      </c>
      <c r="E422" s="655" t="s">
        <v>2069</v>
      </c>
      <c r="F422" s="656" t="s">
        <v>2070</v>
      </c>
      <c r="G422" s="657">
        <v>0</v>
      </c>
      <c r="H422" s="656"/>
      <c r="I422" s="657" t="s">
        <v>78</v>
      </c>
      <c r="J422" s="653" t="s">
        <v>120</v>
      </c>
      <c r="K422" s="658" t="s">
        <v>2125</v>
      </c>
      <c r="L422" s="659">
        <v>14000000</v>
      </c>
      <c r="M422" s="653" t="s">
        <v>73</v>
      </c>
      <c r="N422" s="660" t="s">
        <v>116</v>
      </c>
      <c r="O422" s="658" t="s">
        <v>2165</v>
      </c>
      <c r="P422" s="661">
        <v>1083044865</v>
      </c>
      <c r="Q422" s="656">
        <v>433</v>
      </c>
      <c r="R422" s="699">
        <v>44979</v>
      </c>
      <c r="S422" s="749">
        <v>2306506000</v>
      </c>
      <c r="T422" s="699">
        <v>45121</v>
      </c>
      <c r="U422" s="760">
        <v>14000000</v>
      </c>
      <c r="V422" s="657" t="s">
        <v>70</v>
      </c>
      <c r="W422" s="656">
        <v>57294316</v>
      </c>
      <c r="X422" s="665" t="s">
        <v>2178</v>
      </c>
      <c r="Y422" s="660"/>
      <c r="Z422" s="679">
        <v>45121</v>
      </c>
      <c r="AA422" s="679">
        <v>45121</v>
      </c>
      <c r="AB422" s="667" t="s">
        <v>80</v>
      </c>
      <c r="AC422" s="666">
        <v>45339</v>
      </c>
      <c r="AD422" s="658">
        <f t="shared" si="31"/>
        <v>218</v>
      </c>
      <c r="AE422" s="656">
        <v>0</v>
      </c>
      <c r="AF422" s="656">
        <v>0</v>
      </c>
      <c r="AG422" s="656">
        <v>0</v>
      </c>
      <c r="AH422" s="668" t="s">
        <v>80</v>
      </c>
      <c r="AI422" s="658">
        <f t="shared" si="29"/>
        <v>0</v>
      </c>
      <c r="AJ422" s="656">
        <v>0</v>
      </c>
      <c r="AK422" s="748">
        <v>0</v>
      </c>
      <c r="AL422" s="667" t="s">
        <v>80</v>
      </c>
      <c r="AM422" s="657">
        <v>0</v>
      </c>
      <c r="AN422" s="667" t="s">
        <v>80</v>
      </c>
      <c r="AO422" s="667" t="s">
        <v>80</v>
      </c>
      <c r="AP422" s="661">
        <v>0</v>
      </c>
      <c r="AQ422" s="661">
        <f>+L422+AF422-AK422</f>
        <v>14000000</v>
      </c>
      <c r="AR422" s="657" t="s">
        <v>115</v>
      </c>
      <c r="AS422" s="656">
        <v>0</v>
      </c>
      <c r="AT422" s="657" t="s">
        <v>80</v>
      </c>
      <c r="AU422" s="670">
        <v>3000000</v>
      </c>
      <c r="AV422" s="671">
        <f t="shared" si="30"/>
        <v>11000000</v>
      </c>
      <c r="AW422" s="672">
        <f t="shared" si="28"/>
        <v>0.21428571428571427</v>
      </c>
      <c r="AX422" s="673"/>
      <c r="AY422" s="657" t="s">
        <v>72</v>
      </c>
      <c r="AZ422" s="677" t="s">
        <v>2207</v>
      </c>
      <c r="BA422" s="653" t="s">
        <v>71</v>
      </c>
      <c r="BB422" s="656" t="s">
        <v>71</v>
      </c>
    </row>
    <row r="423" spans="2:54" x14ac:dyDescent="0.25">
      <c r="B423" s="653">
        <v>2023</v>
      </c>
      <c r="C423" s="653">
        <v>891780111</v>
      </c>
      <c r="D423" s="654" t="s">
        <v>68</v>
      </c>
      <c r="E423" s="655" t="s">
        <v>2071</v>
      </c>
      <c r="F423" s="656" t="s">
        <v>2072</v>
      </c>
      <c r="G423" s="657">
        <v>0</v>
      </c>
      <c r="H423" s="656"/>
      <c r="I423" s="657" t="s">
        <v>78</v>
      </c>
      <c r="J423" s="653" t="s">
        <v>120</v>
      </c>
      <c r="K423" s="658" t="s">
        <v>2126</v>
      </c>
      <c r="L423" s="659">
        <v>18750000</v>
      </c>
      <c r="M423" s="653" t="s">
        <v>73</v>
      </c>
      <c r="N423" s="660" t="s">
        <v>116</v>
      </c>
      <c r="O423" s="658" t="s">
        <v>2166</v>
      </c>
      <c r="P423" s="661">
        <v>1083022709</v>
      </c>
      <c r="Q423" s="656">
        <v>433</v>
      </c>
      <c r="R423" s="699">
        <v>44979</v>
      </c>
      <c r="S423" s="749">
        <v>2306506000</v>
      </c>
      <c r="T423" s="699">
        <v>45121</v>
      </c>
      <c r="U423" s="760">
        <v>18750000</v>
      </c>
      <c r="V423" s="657" t="s">
        <v>70</v>
      </c>
      <c r="W423" s="656">
        <v>57294316</v>
      </c>
      <c r="X423" s="665" t="s">
        <v>2178</v>
      </c>
      <c r="Y423" s="660"/>
      <c r="Z423" s="679">
        <v>45121</v>
      </c>
      <c r="AA423" s="679">
        <v>45121</v>
      </c>
      <c r="AB423" s="667" t="s">
        <v>80</v>
      </c>
      <c r="AC423" s="666">
        <v>45339</v>
      </c>
      <c r="AD423" s="658">
        <f t="shared" si="31"/>
        <v>218</v>
      </c>
      <c r="AE423" s="656">
        <v>0</v>
      </c>
      <c r="AF423" s="656">
        <v>0</v>
      </c>
      <c r="AG423" s="656">
        <v>0</v>
      </c>
      <c r="AH423" s="668" t="s">
        <v>80</v>
      </c>
      <c r="AI423" s="658">
        <f t="shared" si="29"/>
        <v>0</v>
      </c>
      <c r="AJ423" s="656">
        <v>0</v>
      </c>
      <c r="AK423" s="748">
        <v>0</v>
      </c>
      <c r="AL423" s="667" t="s">
        <v>80</v>
      </c>
      <c r="AM423" s="657">
        <v>0</v>
      </c>
      <c r="AN423" s="667" t="s">
        <v>80</v>
      </c>
      <c r="AO423" s="667" t="s">
        <v>80</v>
      </c>
      <c r="AP423" s="661">
        <v>0</v>
      </c>
      <c r="AQ423" s="661">
        <f>+L423+AF423-AK423</f>
        <v>18750000</v>
      </c>
      <c r="AR423" s="657" t="s">
        <v>115</v>
      </c>
      <c r="AS423" s="656">
        <v>0</v>
      </c>
      <c r="AT423" s="657" t="s">
        <v>80</v>
      </c>
      <c r="AU423" s="670">
        <v>5000000</v>
      </c>
      <c r="AV423" s="671">
        <f t="shared" si="30"/>
        <v>13750000</v>
      </c>
      <c r="AW423" s="672">
        <f t="shared" si="28"/>
        <v>0.26666666666666666</v>
      </c>
      <c r="AX423" s="673"/>
      <c r="AY423" s="657" t="s">
        <v>72</v>
      </c>
      <c r="AZ423" s="677" t="s">
        <v>2208</v>
      </c>
      <c r="BA423" s="653" t="s">
        <v>71</v>
      </c>
      <c r="BB423" s="656" t="s">
        <v>71</v>
      </c>
    </row>
    <row r="424" spans="2:54" x14ac:dyDescent="0.25">
      <c r="B424" s="653">
        <v>2023</v>
      </c>
      <c r="C424" s="653">
        <v>891780111</v>
      </c>
      <c r="D424" s="654" t="s">
        <v>68</v>
      </c>
      <c r="E424" s="655" t="s">
        <v>2073</v>
      </c>
      <c r="F424" s="656" t="s">
        <v>2074</v>
      </c>
      <c r="G424" s="657">
        <v>0</v>
      </c>
      <c r="H424" s="656"/>
      <c r="I424" s="657" t="s">
        <v>78</v>
      </c>
      <c r="J424" s="653" t="s">
        <v>120</v>
      </c>
      <c r="K424" s="658" t="s">
        <v>2127</v>
      </c>
      <c r="L424" s="659">
        <v>4000000</v>
      </c>
      <c r="M424" s="653" t="s">
        <v>73</v>
      </c>
      <c r="N424" s="660" t="s">
        <v>116</v>
      </c>
      <c r="O424" s="658" t="s">
        <v>2149</v>
      </c>
      <c r="P424" s="661">
        <v>57297436</v>
      </c>
      <c r="Q424" s="656">
        <v>433</v>
      </c>
      <c r="R424" s="699">
        <v>44979</v>
      </c>
      <c r="S424" s="749">
        <v>2306506000</v>
      </c>
      <c r="T424" s="699">
        <v>45131</v>
      </c>
      <c r="U424" s="760">
        <v>4000000</v>
      </c>
      <c r="V424" s="657" t="s">
        <v>70</v>
      </c>
      <c r="W424" s="656">
        <v>57294316</v>
      </c>
      <c r="X424" s="665" t="s">
        <v>2178</v>
      </c>
      <c r="Y424" s="660"/>
      <c r="Z424" s="679">
        <v>45131</v>
      </c>
      <c r="AA424" s="679">
        <v>45131</v>
      </c>
      <c r="AB424" s="667" t="s">
        <v>80</v>
      </c>
      <c r="AC424" s="666">
        <v>45138</v>
      </c>
      <c r="AD424" s="658">
        <f t="shared" si="31"/>
        <v>7</v>
      </c>
      <c r="AE424" s="656">
        <v>0</v>
      </c>
      <c r="AF424" s="656">
        <v>0</v>
      </c>
      <c r="AG424" s="656">
        <v>0</v>
      </c>
      <c r="AH424" s="668" t="s">
        <v>80</v>
      </c>
      <c r="AI424" s="658">
        <f t="shared" si="29"/>
        <v>0</v>
      </c>
      <c r="AJ424" s="656">
        <v>0</v>
      </c>
      <c r="AK424" s="748">
        <v>0</v>
      </c>
      <c r="AL424" s="667" t="s">
        <v>80</v>
      </c>
      <c r="AM424" s="657">
        <v>0</v>
      </c>
      <c r="AN424" s="667" t="s">
        <v>80</v>
      </c>
      <c r="AO424" s="667" t="s">
        <v>80</v>
      </c>
      <c r="AP424" s="661">
        <v>0</v>
      </c>
      <c r="AQ424" s="661">
        <f>+L424+AF424-AK424</f>
        <v>4000000</v>
      </c>
      <c r="AR424" s="657" t="s">
        <v>115</v>
      </c>
      <c r="AS424" s="656">
        <v>0</v>
      </c>
      <c r="AT424" s="657" t="s">
        <v>80</v>
      </c>
      <c r="AU424" s="670">
        <v>4000000</v>
      </c>
      <c r="AV424" s="671">
        <f t="shared" si="30"/>
        <v>0</v>
      </c>
      <c r="AW424" s="672">
        <f t="shared" si="28"/>
        <v>1</v>
      </c>
      <c r="AX424" s="673"/>
      <c r="AY424" s="657" t="s">
        <v>800</v>
      </c>
      <c r="AZ424" s="677" t="s">
        <v>2209</v>
      </c>
      <c r="BA424" s="653" t="s">
        <v>71</v>
      </c>
      <c r="BB424" s="656" t="s">
        <v>71</v>
      </c>
    </row>
    <row r="425" spans="2:54" x14ac:dyDescent="0.25">
      <c r="B425" s="653">
        <v>2023</v>
      </c>
      <c r="C425" s="653">
        <v>891780111</v>
      </c>
      <c r="D425" s="654" t="s">
        <v>68</v>
      </c>
      <c r="E425" s="655" t="s">
        <v>2075</v>
      </c>
      <c r="F425" s="656" t="s">
        <v>2076</v>
      </c>
      <c r="G425" s="657">
        <v>0</v>
      </c>
      <c r="H425" s="656"/>
      <c r="I425" s="657" t="s">
        <v>78</v>
      </c>
      <c r="J425" s="653" t="s">
        <v>120</v>
      </c>
      <c r="K425" s="658" t="s">
        <v>2128</v>
      </c>
      <c r="L425" s="659">
        <v>21000000</v>
      </c>
      <c r="M425" s="653" t="s">
        <v>73</v>
      </c>
      <c r="N425" s="660" t="s">
        <v>116</v>
      </c>
      <c r="O425" s="658" t="s">
        <v>2167</v>
      </c>
      <c r="P425" s="661">
        <v>1082948831</v>
      </c>
      <c r="Q425" s="656">
        <v>433</v>
      </c>
      <c r="R425" s="699">
        <v>44979</v>
      </c>
      <c r="S425" s="749">
        <v>2306506000</v>
      </c>
      <c r="T425" s="699">
        <v>45131</v>
      </c>
      <c r="U425" s="760">
        <v>21000000</v>
      </c>
      <c r="V425" s="657" t="s">
        <v>70</v>
      </c>
      <c r="W425" s="656">
        <v>57294316</v>
      </c>
      <c r="X425" s="665" t="s">
        <v>2178</v>
      </c>
      <c r="Y425" s="660"/>
      <c r="Z425" s="679">
        <v>45131</v>
      </c>
      <c r="AA425" s="679">
        <v>45131</v>
      </c>
      <c r="AB425" s="667" t="s">
        <v>80</v>
      </c>
      <c r="AC425" s="666">
        <v>45339</v>
      </c>
      <c r="AD425" s="658">
        <f t="shared" si="31"/>
        <v>208</v>
      </c>
      <c r="AE425" s="656">
        <v>0</v>
      </c>
      <c r="AF425" s="656">
        <v>0</v>
      </c>
      <c r="AG425" s="656">
        <v>0</v>
      </c>
      <c r="AH425" s="668" t="s">
        <v>80</v>
      </c>
      <c r="AI425" s="658">
        <f t="shared" si="29"/>
        <v>0</v>
      </c>
      <c r="AJ425" s="656">
        <v>0</v>
      </c>
      <c r="AK425" s="748">
        <v>0</v>
      </c>
      <c r="AL425" s="667" t="s">
        <v>80</v>
      </c>
      <c r="AM425" s="657">
        <v>0</v>
      </c>
      <c r="AN425" s="667" t="s">
        <v>80</v>
      </c>
      <c r="AO425" s="667" t="s">
        <v>80</v>
      </c>
      <c r="AP425" s="661">
        <v>0</v>
      </c>
      <c r="AQ425" s="661">
        <f>+L425+AF425-AK425</f>
        <v>21000000</v>
      </c>
      <c r="AR425" s="657" t="s">
        <v>115</v>
      </c>
      <c r="AS425" s="656">
        <v>0</v>
      </c>
      <c r="AT425" s="657" t="s">
        <v>80</v>
      </c>
      <c r="AU425" s="670">
        <v>0</v>
      </c>
      <c r="AV425" s="671">
        <f t="shared" si="30"/>
        <v>21000000</v>
      </c>
      <c r="AW425" s="672">
        <f t="shared" si="28"/>
        <v>0</v>
      </c>
      <c r="AX425" s="673"/>
      <c r="AY425" s="657" t="s">
        <v>72</v>
      </c>
      <c r="AZ425" s="677" t="s">
        <v>2210</v>
      </c>
      <c r="BA425" s="653" t="s">
        <v>71</v>
      </c>
      <c r="BB425" s="656" t="s">
        <v>71</v>
      </c>
    </row>
    <row r="426" spans="2:54" x14ac:dyDescent="0.25">
      <c r="B426" s="653">
        <v>2023</v>
      </c>
      <c r="C426" s="653">
        <v>891780111</v>
      </c>
      <c r="D426" s="654" t="s">
        <v>68</v>
      </c>
      <c r="E426" s="655" t="s">
        <v>2077</v>
      </c>
      <c r="F426" s="656" t="s">
        <v>2078</v>
      </c>
      <c r="G426" s="657">
        <v>0</v>
      </c>
      <c r="H426" s="656"/>
      <c r="I426" s="657" t="s">
        <v>78</v>
      </c>
      <c r="J426" s="653" t="s">
        <v>120</v>
      </c>
      <c r="K426" s="658" t="s">
        <v>2129</v>
      </c>
      <c r="L426" s="659">
        <v>29250000</v>
      </c>
      <c r="M426" s="653" t="s">
        <v>73</v>
      </c>
      <c r="N426" s="660" t="s">
        <v>116</v>
      </c>
      <c r="O426" s="658" t="s">
        <v>2168</v>
      </c>
      <c r="P426" s="661">
        <v>1102832707</v>
      </c>
      <c r="Q426" s="656">
        <v>433</v>
      </c>
      <c r="R426" s="699">
        <v>44979</v>
      </c>
      <c r="S426" s="749">
        <v>2306506000</v>
      </c>
      <c r="T426" s="699">
        <v>45153</v>
      </c>
      <c r="U426" s="760">
        <v>29250000</v>
      </c>
      <c r="V426" s="657" t="s">
        <v>70</v>
      </c>
      <c r="W426" s="656">
        <v>72005158</v>
      </c>
      <c r="X426" s="665" t="s">
        <v>2177</v>
      </c>
      <c r="Y426" s="660"/>
      <c r="Z426" s="679">
        <v>45152</v>
      </c>
      <c r="AA426" s="679">
        <v>45153</v>
      </c>
      <c r="AB426" s="667" t="s">
        <v>80</v>
      </c>
      <c r="AC426" s="666">
        <v>45339</v>
      </c>
      <c r="AD426" s="658">
        <f t="shared" si="31"/>
        <v>186</v>
      </c>
      <c r="AE426" s="656">
        <v>0</v>
      </c>
      <c r="AF426" s="656">
        <v>0</v>
      </c>
      <c r="AG426" s="656">
        <v>0</v>
      </c>
      <c r="AH426" s="668" t="s">
        <v>80</v>
      </c>
      <c r="AI426" s="658">
        <f t="shared" si="29"/>
        <v>0</v>
      </c>
      <c r="AJ426" s="656">
        <v>0</v>
      </c>
      <c r="AK426" s="748">
        <v>0</v>
      </c>
      <c r="AL426" s="667" t="s">
        <v>80</v>
      </c>
      <c r="AM426" s="657">
        <v>0</v>
      </c>
      <c r="AN426" s="667" t="s">
        <v>80</v>
      </c>
      <c r="AO426" s="667" t="s">
        <v>80</v>
      </c>
      <c r="AP426" s="661">
        <v>0</v>
      </c>
      <c r="AQ426" s="661">
        <f>+L426+AF426-AK426</f>
        <v>29250000</v>
      </c>
      <c r="AR426" s="657" t="s">
        <v>115</v>
      </c>
      <c r="AS426" s="656">
        <v>0</v>
      </c>
      <c r="AT426" s="657" t="s">
        <v>80</v>
      </c>
      <c r="AU426" s="670">
        <v>0</v>
      </c>
      <c r="AV426" s="671">
        <f t="shared" si="30"/>
        <v>29250000</v>
      </c>
      <c r="AW426" s="672">
        <f t="shared" si="28"/>
        <v>0</v>
      </c>
      <c r="AX426" s="673"/>
      <c r="AY426" s="657" t="s">
        <v>72</v>
      </c>
      <c r="AZ426" s="677" t="s">
        <v>2211</v>
      </c>
      <c r="BA426" s="653" t="s">
        <v>71</v>
      </c>
      <c r="BB426" s="656" t="s">
        <v>71</v>
      </c>
    </row>
    <row r="427" spans="2:54" x14ac:dyDescent="0.25">
      <c r="B427" s="653">
        <v>2023</v>
      </c>
      <c r="C427" s="653">
        <v>891780111</v>
      </c>
      <c r="D427" s="654" t="s">
        <v>68</v>
      </c>
      <c r="E427" s="655" t="s">
        <v>2079</v>
      </c>
      <c r="F427" s="656" t="s">
        <v>2080</v>
      </c>
      <c r="G427" s="657">
        <v>0</v>
      </c>
      <c r="H427" s="656"/>
      <c r="I427" s="657" t="s">
        <v>78</v>
      </c>
      <c r="J427" s="653" t="s">
        <v>120</v>
      </c>
      <c r="K427" s="658" t="s">
        <v>2130</v>
      </c>
      <c r="L427" s="659">
        <v>22500000</v>
      </c>
      <c r="M427" s="653" t="s">
        <v>73</v>
      </c>
      <c r="N427" s="660" t="s">
        <v>116</v>
      </c>
      <c r="O427" s="658" t="s">
        <v>2169</v>
      </c>
      <c r="P427" s="661">
        <v>77012200</v>
      </c>
      <c r="Q427" s="656">
        <v>1528</v>
      </c>
      <c r="R427" s="699">
        <v>45121</v>
      </c>
      <c r="S427" s="749">
        <v>155700000</v>
      </c>
      <c r="T427" s="699">
        <v>45153</v>
      </c>
      <c r="U427" s="760">
        <v>22500000</v>
      </c>
      <c r="V427" s="657" t="s">
        <v>70</v>
      </c>
      <c r="W427" s="656">
        <v>72005158</v>
      </c>
      <c r="X427" s="665" t="s">
        <v>2177</v>
      </c>
      <c r="Y427" s="660"/>
      <c r="Z427" s="679">
        <v>45152</v>
      </c>
      <c r="AA427" s="679">
        <v>45153</v>
      </c>
      <c r="AB427" s="667" t="s">
        <v>80</v>
      </c>
      <c r="AC427" s="666">
        <v>45282</v>
      </c>
      <c r="AD427" s="658">
        <f t="shared" si="31"/>
        <v>129</v>
      </c>
      <c r="AE427" s="656">
        <v>0</v>
      </c>
      <c r="AF427" s="656">
        <v>0</v>
      </c>
      <c r="AG427" s="656">
        <v>0</v>
      </c>
      <c r="AH427" s="668" t="s">
        <v>80</v>
      </c>
      <c r="AI427" s="658">
        <f t="shared" si="29"/>
        <v>0</v>
      </c>
      <c r="AJ427" s="656">
        <v>0</v>
      </c>
      <c r="AK427" s="748">
        <v>0</v>
      </c>
      <c r="AL427" s="667" t="s">
        <v>80</v>
      </c>
      <c r="AM427" s="657">
        <v>0</v>
      </c>
      <c r="AN427" s="667" t="s">
        <v>80</v>
      </c>
      <c r="AO427" s="667" t="s">
        <v>80</v>
      </c>
      <c r="AP427" s="661">
        <v>0</v>
      </c>
      <c r="AQ427" s="661">
        <f>+L427+AF427-AK427</f>
        <v>22500000</v>
      </c>
      <c r="AR427" s="657" t="s">
        <v>115</v>
      </c>
      <c r="AS427" s="656">
        <v>0</v>
      </c>
      <c r="AT427" s="657" t="s">
        <v>80</v>
      </c>
      <c r="AU427" s="670">
        <v>0</v>
      </c>
      <c r="AV427" s="671">
        <f t="shared" si="30"/>
        <v>22500000</v>
      </c>
      <c r="AW427" s="672">
        <f t="shared" si="28"/>
        <v>0</v>
      </c>
      <c r="AX427" s="673"/>
      <c r="AY427" s="657" t="s">
        <v>72</v>
      </c>
      <c r="AZ427" s="677" t="s">
        <v>2212</v>
      </c>
      <c r="BA427" s="653" t="s">
        <v>71</v>
      </c>
      <c r="BB427" s="656" t="s">
        <v>71</v>
      </c>
    </row>
    <row r="428" spans="2:54" x14ac:dyDescent="0.25">
      <c r="B428" s="653">
        <v>2023</v>
      </c>
      <c r="C428" s="653">
        <v>891780111</v>
      </c>
      <c r="D428" s="654" t="s">
        <v>68</v>
      </c>
      <c r="E428" s="655" t="s">
        <v>2081</v>
      </c>
      <c r="F428" s="656" t="s">
        <v>2082</v>
      </c>
      <c r="G428" s="657">
        <v>0</v>
      </c>
      <c r="H428" s="656"/>
      <c r="I428" s="657" t="s">
        <v>78</v>
      </c>
      <c r="J428" s="653" t="s">
        <v>120</v>
      </c>
      <c r="K428" s="658" t="s">
        <v>2131</v>
      </c>
      <c r="L428" s="659">
        <v>13200000</v>
      </c>
      <c r="M428" s="653" t="s">
        <v>73</v>
      </c>
      <c r="N428" s="660" t="s">
        <v>116</v>
      </c>
      <c r="O428" s="658" t="s">
        <v>2170</v>
      </c>
      <c r="P428" s="661">
        <v>1082961990</v>
      </c>
      <c r="Q428" s="656">
        <v>433</v>
      </c>
      <c r="R428" s="699">
        <v>44979</v>
      </c>
      <c r="S428" s="749">
        <v>2306506000</v>
      </c>
      <c r="T428" s="699">
        <v>45156</v>
      </c>
      <c r="U428" s="760">
        <v>13200000</v>
      </c>
      <c r="V428" s="657" t="s">
        <v>70</v>
      </c>
      <c r="W428" s="656">
        <v>57294316</v>
      </c>
      <c r="X428" s="665" t="s">
        <v>2178</v>
      </c>
      <c r="Y428" s="660"/>
      <c r="Z428" s="679">
        <v>45155</v>
      </c>
      <c r="AA428" s="679">
        <v>45160</v>
      </c>
      <c r="AB428" s="667" t="s">
        <v>80</v>
      </c>
      <c r="AC428" s="666">
        <v>45339</v>
      </c>
      <c r="AD428" s="658">
        <f t="shared" si="31"/>
        <v>179</v>
      </c>
      <c r="AE428" s="656">
        <v>0</v>
      </c>
      <c r="AF428" s="656">
        <v>0</v>
      </c>
      <c r="AG428" s="656">
        <v>0</v>
      </c>
      <c r="AH428" s="668" t="s">
        <v>80</v>
      </c>
      <c r="AI428" s="658">
        <f t="shared" si="29"/>
        <v>0</v>
      </c>
      <c r="AJ428" s="656">
        <v>0</v>
      </c>
      <c r="AK428" s="748">
        <v>0</v>
      </c>
      <c r="AL428" s="667" t="s">
        <v>80</v>
      </c>
      <c r="AM428" s="657">
        <v>0</v>
      </c>
      <c r="AN428" s="667" t="s">
        <v>80</v>
      </c>
      <c r="AO428" s="667" t="s">
        <v>80</v>
      </c>
      <c r="AP428" s="661">
        <v>0</v>
      </c>
      <c r="AQ428" s="661">
        <f>+L428+AF428-AK428</f>
        <v>13200000</v>
      </c>
      <c r="AR428" s="657" t="s">
        <v>115</v>
      </c>
      <c r="AS428" s="656">
        <v>0</v>
      </c>
      <c r="AT428" s="657" t="s">
        <v>80</v>
      </c>
      <c r="AU428" s="670">
        <v>1600000</v>
      </c>
      <c r="AV428" s="671">
        <f t="shared" si="30"/>
        <v>11600000</v>
      </c>
      <c r="AW428" s="672">
        <f t="shared" si="28"/>
        <v>0.12121212121212122</v>
      </c>
      <c r="AX428" s="673"/>
      <c r="AY428" s="657" t="s">
        <v>72</v>
      </c>
      <c r="AZ428" s="677" t="s">
        <v>2213</v>
      </c>
      <c r="BA428" s="653" t="s">
        <v>71</v>
      </c>
      <c r="BB428" s="656" t="s">
        <v>71</v>
      </c>
    </row>
    <row r="429" spans="2:54" x14ac:dyDescent="0.25">
      <c r="B429" s="653">
        <v>2023</v>
      </c>
      <c r="C429" s="653">
        <v>891780111</v>
      </c>
      <c r="D429" s="654" t="s">
        <v>68</v>
      </c>
      <c r="E429" s="655" t="s">
        <v>2083</v>
      </c>
      <c r="F429" s="656" t="s">
        <v>2084</v>
      </c>
      <c r="G429" s="657">
        <v>0</v>
      </c>
      <c r="H429" s="656"/>
      <c r="I429" s="657" t="s">
        <v>78</v>
      </c>
      <c r="J429" s="653" t="s">
        <v>120</v>
      </c>
      <c r="K429" s="658" t="s">
        <v>2132</v>
      </c>
      <c r="L429" s="659">
        <v>16000000</v>
      </c>
      <c r="M429" s="653" t="s">
        <v>73</v>
      </c>
      <c r="N429" s="660" t="s">
        <v>116</v>
      </c>
      <c r="O429" s="658" t="s">
        <v>2149</v>
      </c>
      <c r="P429" s="661">
        <v>57297436</v>
      </c>
      <c r="Q429" s="656">
        <v>433</v>
      </c>
      <c r="R429" s="699">
        <v>44979</v>
      </c>
      <c r="S429" s="749">
        <v>2306506000</v>
      </c>
      <c r="T429" s="699">
        <v>45163</v>
      </c>
      <c r="U429" s="760">
        <v>16000000</v>
      </c>
      <c r="V429" s="657" t="s">
        <v>70</v>
      </c>
      <c r="W429" s="656">
        <v>57294316</v>
      </c>
      <c r="X429" s="665" t="s">
        <v>2178</v>
      </c>
      <c r="Y429" s="660"/>
      <c r="Z429" s="679">
        <v>45163</v>
      </c>
      <c r="AA429" s="679">
        <v>45166</v>
      </c>
      <c r="AB429" s="667" t="s">
        <v>80</v>
      </c>
      <c r="AC429" s="666">
        <v>45250</v>
      </c>
      <c r="AD429" s="658">
        <f t="shared" si="31"/>
        <v>84</v>
      </c>
      <c r="AE429" s="656">
        <v>0</v>
      </c>
      <c r="AF429" s="656">
        <v>0</v>
      </c>
      <c r="AG429" s="656">
        <v>0</v>
      </c>
      <c r="AH429" s="668" t="s">
        <v>80</v>
      </c>
      <c r="AI429" s="658">
        <f t="shared" si="29"/>
        <v>0</v>
      </c>
      <c r="AJ429" s="656">
        <v>0</v>
      </c>
      <c r="AK429" s="748">
        <v>0</v>
      </c>
      <c r="AL429" s="667" t="s">
        <v>80</v>
      </c>
      <c r="AM429" s="657">
        <v>0</v>
      </c>
      <c r="AN429" s="667" t="s">
        <v>80</v>
      </c>
      <c r="AO429" s="667" t="s">
        <v>80</v>
      </c>
      <c r="AP429" s="661">
        <v>0</v>
      </c>
      <c r="AQ429" s="661">
        <f>+L429+AF429-AK429</f>
        <v>16000000</v>
      </c>
      <c r="AR429" s="657" t="s">
        <v>115</v>
      </c>
      <c r="AS429" s="656">
        <v>0</v>
      </c>
      <c r="AT429" s="657" t="s">
        <v>80</v>
      </c>
      <c r="AU429" s="670">
        <v>0</v>
      </c>
      <c r="AV429" s="671">
        <f t="shared" si="30"/>
        <v>16000000</v>
      </c>
      <c r="AW429" s="672">
        <f t="shared" si="28"/>
        <v>0</v>
      </c>
      <c r="AX429" s="673"/>
      <c r="AY429" s="657" t="s">
        <v>72</v>
      </c>
      <c r="AZ429" s="677" t="s">
        <v>2213</v>
      </c>
      <c r="BA429" s="653" t="s">
        <v>71</v>
      </c>
      <c r="BB429" s="656" t="s">
        <v>71</v>
      </c>
    </row>
    <row r="430" spans="2:54" x14ac:dyDescent="0.25">
      <c r="B430" s="653">
        <v>2023</v>
      </c>
      <c r="C430" s="653">
        <v>891780111</v>
      </c>
      <c r="D430" s="654" t="s">
        <v>68</v>
      </c>
      <c r="E430" s="655" t="s">
        <v>2085</v>
      </c>
      <c r="F430" s="656" t="s">
        <v>2086</v>
      </c>
      <c r="G430" s="657">
        <v>0</v>
      </c>
      <c r="H430" s="656"/>
      <c r="I430" s="657" t="s">
        <v>78</v>
      </c>
      <c r="J430" s="653" t="s">
        <v>120</v>
      </c>
      <c r="K430" s="658" t="s">
        <v>2129</v>
      </c>
      <c r="L430" s="659">
        <v>24750000</v>
      </c>
      <c r="M430" s="653" t="s">
        <v>73</v>
      </c>
      <c r="N430" s="660" t="s">
        <v>116</v>
      </c>
      <c r="O430" s="658" t="s">
        <v>2171</v>
      </c>
      <c r="P430" s="661">
        <v>8712984</v>
      </c>
      <c r="Q430" s="656">
        <v>433</v>
      </c>
      <c r="R430" s="699">
        <v>44979</v>
      </c>
      <c r="S430" s="749">
        <v>2306506000</v>
      </c>
      <c r="T430" s="699">
        <v>45173</v>
      </c>
      <c r="U430" s="760">
        <v>24750000</v>
      </c>
      <c r="V430" s="657" t="s">
        <v>70</v>
      </c>
      <c r="W430" s="656">
        <v>72005158</v>
      </c>
      <c r="X430" s="665" t="s">
        <v>2177</v>
      </c>
      <c r="Y430" s="660"/>
      <c r="Z430" s="679">
        <v>45170</v>
      </c>
      <c r="AA430" s="679">
        <v>45173</v>
      </c>
      <c r="AB430" s="667" t="s">
        <v>80</v>
      </c>
      <c r="AC430" s="666">
        <v>45339</v>
      </c>
      <c r="AD430" s="658">
        <f t="shared" si="31"/>
        <v>166</v>
      </c>
      <c r="AE430" s="656">
        <v>0</v>
      </c>
      <c r="AF430" s="656">
        <v>0</v>
      </c>
      <c r="AG430" s="656">
        <v>0</v>
      </c>
      <c r="AH430" s="668" t="s">
        <v>80</v>
      </c>
      <c r="AI430" s="658">
        <f t="shared" si="29"/>
        <v>0</v>
      </c>
      <c r="AJ430" s="656">
        <v>0</v>
      </c>
      <c r="AK430" s="748">
        <v>0</v>
      </c>
      <c r="AL430" s="667" t="s">
        <v>80</v>
      </c>
      <c r="AM430" s="657">
        <v>0</v>
      </c>
      <c r="AN430" s="667" t="s">
        <v>80</v>
      </c>
      <c r="AO430" s="667" t="s">
        <v>80</v>
      </c>
      <c r="AP430" s="661">
        <v>0</v>
      </c>
      <c r="AQ430" s="661">
        <f>+L430+AF430-AK430</f>
        <v>24750000</v>
      </c>
      <c r="AR430" s="657" t="s">
        <v>115</v>
      </c>
      <c r="AS430" s="656">
        <v>0</v>
      </c>
      <c r="AT430" s="657" t="s">
        <v>80</v>
      </c>
      <c r="AU430" s="670">
        <v>0</v>
      </c>
      <c r="AV430" s="671">
        <f t="shared" si="30"/>
        <v>24750000</v>
      </c>
      <c r="AW430" s="672">
        <f t="shared" si="28"/>
        <v>0</v>
      </c>
      <c r="AX430" s="673"/>
      <c r="AY430" s="657" t="s">
        <v>72</v>
      </c>
      <c r="AZ430" s="677" t="s">
        <v>2214</v>
      </c>
      <c r="BA430" s="653" t="s">
        <v>71</v>
      </c>
      <c r="BB430" s="656" t="s">
        <v>71</v>
      </c>
    </row>
    <row r="431" spans="2:54" x14ac:dyDescent="0.25">
      <c r="B431" s="653">
        <v>2023</v>
      </c>
      <c r="C431" s="653">
        <v>891780111</v>
      </c>
      <c r="D431" s="654" t="s">
        <v>68</v>
      </c>
      <c r="E431" s="655" t="s">
        <v>2087</v>
      </c>
      <c r="F431" s="656" t="s">
        <v>2088</v>
      </c>
      <c r="G431" s="657">
        <v>0</v>
      </c>
      <c r="H431" s="656"/>
      <c r="I431" s="657" t="s">
        <v>78</v>
      </c>
      <c r="J431" s="653" t="s">
        <v>120</v>
      </c>
      <c r="K431" s="658" t="s">
        <v>2133</v>
      </c>
      <c r="L431" s="659">
        <v>15750000</v>
      </c>
      <c r="M431" s="653" t="s">
        <v>73</v>
      </c>
      <c r="N431" s="660" t="s">
        <v>116</v>
      </c>
      <c r="O431" s="658" t="s">
        <v>2172</v>
      </c>
      <c r="P431" s="661">
        <v>26759577</v>
      </c>
      <c r="Q431" s="656">
        <v>433</v>
      </c>
      <c r="R431" s="699">
        <v>44979</v>
      </c>
      <c r="S431" s="749">
        <v>2306506000</v>
      </c>
      <c r="T431" s="699">
        <v>45240</v>
      </c>
      <c r="U431" s="760">
        <v>15750000</v>
      </c>
      <c r="V431" s="657" t="s">
        <v>70</v>
      </c>
      <c r="W431" s="656">
        <v>57294316</v>
      </c>
      <c r="X431" s="665" t="s">
        <v>2178</v>
      </c>
      <c r="Y431" s="660"/>
      <c r="Z431" s="679">
        <v>45210</v>
      </c>
      <c r="AA431" s="679">
        <v>45212</v>
      </c>
      <c r="AB431" s="667" t="s">
        <v>80</v>
      </c>
      <c r="AC431" s="666">
        <v>45339</v>
      </c>
      <c r="AD431" s="658">
        <f t="shared" si="31"/>
        <v>127</v>
      </c>
      <c r="AE431" s="656">
        <v>0</v>
      </c>
      <c r="AF431" s="656">
        <v>0</v>
      </c>
      <c r="AG431" s="656">
        <v>0</v>
      </c>
      <c r="AH431" s="668" t="s">
        <v>80</v>
      </c>
      <c r="AI431" s="658">
        <f t="shared" si="29"/>
        <v>0</v>
      </c>
      <c r="AJ431" s="656">
        <v>0</v>
      </c>
      <c r="AK431" s="748">
        <v>0</v>
      </c>
      <c r="AL431" s="667" t="s">
        <v>80</v>
      </c>
      <c r="AM431" s="657">
        <v>0</v>
      </c>
      <c r="AN431" s="667" t="s">
        <v>80</v>
      </c>
      <c r="AO431" s="667" t="s">
        <v>80</v>
      </c>
      <c r="AP431" s="661">
        <v>0</v>
      </c>
      <c r="AQ431" s="661">
        <f>+L431+AF431-AK431</f>
        <v>15750000</v>
      </c>
      <c r="AR431" s="657" t="s">
        <v>115</v>
      </c>
      <c r="AS431" s="656">
        <v>0</v>
      </c>
      <c r="AT431" s="657" t="s">
        <v>80</v>
      </c>
      <c r="AU431" s="670">
        <v>0</v>
      </c>
      <c r="AV431" s="671">
        <f t="shared" si="30"/>
        <v>15750000</v>
      </c>
      <c r="AW431" s="672">
        <f t="shared" si="28"/>
        <v>0</v>
      </c>
      <c r="AX431" s="673"/>
      <c r="AY431" s="657" t="s">
        <v>72</v>
      </c>
      <c r="AZ431" s="677" t="s">
        <v>2215</v>
      </c>
      <c r="BA431" s="653" t="s">
        <v>71</v>
      </c>
      <c r="BB431" s="656" t="s">
        <v>71</v>
      </c>
    </row>
    <row r="432" spans="2:54" x14ac:dyDescent="0.25">
      <c r="B432" s="653">
        <v>2023</v>
      </c>
      <c r="C432" s="653">
        <v>891780111</v>
      </c>
      <c r="D432" s="654" t="s">
        <v>68</v>
      </c>
      <c r="E432" s="655" t="s">
        <v>2089</v>
      </c>
      <c r="F432" s="656" t="s">
        <v>2090</v>
      </c>
      <c r="G432" s="657">
        <v>0</v>
      </c>
      <c r="H432" s="656"/>
      <c r="I432" s="657" t="s">
        <v>78</v>
      </c>
      <c r="J432" s="653" t="s">
        <v>120</v>
      </c>
      <c r="K432" s="658" t="s">
        <v>2134</v>
      </c>
      <c r="L432" s="659">
        <v>33750000</v>
      </c>
      <c r="M432" s="653" t="s">
        <v>73</v>
      </c>
      <c r="N432" s="660" t="s">
        <v>116</v>
      </c>
      <c r="O432" s="658" t="s">
        <v>2146</v>
      </c>
      <c r="P432" s="661">
        <v>1082862195</v>
      </c>
      <c r="Q432" s="656">
        <v>1941</v>
      </c>
      <c r="R432" s="699">
        <v>45181</v>
      </c>
      <c r="S432" s="749">
        <v>240167000</v>
      </c>
      <c r="T432" s="699">
        <v>45212</v>
      </c>
      <c r="U432" s="760">
        <v>33750000</v>
      </c>
      <c r="V432" s="657" t="s">
        <v>70</v>
      </c>
      <c r="W432" s="656">
        <v>72005158</v>
      </c>
      <c r="X432" s="665" t="s">
        <v>2177</v>
      </c>
      <c r="Y432" s="660"/>
      <c r="Z432" s="679">
        <v>45212</v>
      </c>
      <c r="AA432" s="679">
        <v>45212</v>
      </c>
      <c r="AB432" s="667" t="s">
        <v>80</v>
      </c>
      <c r="AC432" s="666">
        <v>45290</v>
      </c>
      <c r="AD432" s="658">
        <f t="shared" si="31"/>
        <v>78</v>
      </c>
      <c r="AE432" s="656">
        <v>0</v>
      </c>
      <c r="AF432" s="656">
        <v>0</v>
      </c>
      <c r="AG432" s="656">
        <v>0</v>
      </c>
      <c r="AH432" s="668" t="s">
        <v>80</v>
      </c>
      <c r="AI432" s="658">
        <f t="shared" si="29"/>
        <v>0</v>
      </c>
      <c r="AJ432" s="656">
        <v>0</v>
      </c>
      <c r="AK432" s="748">
        <v>0</v>
      </c>
      <c r="AL432" s="667" t="s">
        <v>80</v>
      </c>
      <c r="AM432" s="657">
        <v>0</v>
      </c>
      <c r="AN432" s="667" t="s">
        <v>80</v>
      </c>
      <c r="AO432" s="667" t="s">
        <v>80</v>
      </c>
      <c r="AP432" s="661">
        <v>0</v>
      </c>
      <c r="AQ432" s="661">
        <f>+L432+AF432-AK432</f>
        <v>33750000</v>
      </c>
      <c r="AR432" s="657" t="s">
        <v>115</v>
      </c>
      <c r="AS432" s="656">
        <v>0</v>
      </c>
      <c r="AT432" s="657" t="s">
        <v>80</v>
      </c>
      <c r="AU432" s="670">
        <v>0</v>
      </c>
      <c r="AV432" s="671">
        <f t="shared" si="30"/>
        <v>33750000</v>
      </c>
      <c r="AW432" s="672">
        <f t="shared" si="28"/>
        <v>0</v>
      </c>
      <c r="AX432" s="673"/>
      <c r="AY432" s="657" t="s">
        <v>72</v>
      </c>
      <c r="AZ432" s="677" t="s">
        <v>2216</v>
      </c>
      <c r="BA432" s="653" t="s">
        <v>71</v>
      </c>
      <c r="BB432" s="656" t="s">
        <v>71</v>
      </c>
    </row>
    <row r="433" spans="2:54" x14ac:dyDescent="0.25">
      <c r="B433" s="653">
        <v>2023</v>
      </c>
      <c r="C433" s="653">
        <v>891780111</v>
      </c>
      <c r="D433" s="654" t="s">
        <v>68</v>
      </c>
      <c r="E433" s="655" t="s">
        <v>2091</v>
      </c>
      <c r="F433" s="656" t="s">
        <v>2092</v>
      </c>
      <c r="G433" s="657">
        <v>0</v>
      </c>
      <c r="H433" s="656"/>
      <c r="I433" s="657" t="s">
        <v>78</v>
      </c>
      <c r="J433" s="653" t="s">
        <v>120</v>
      </c>
      <c r="K433" s="658" t="s">
        <v>2135</v>
      </c>
      <c r="L433" s="659">
        <v>20000000</v>
      </c>
      <c r="M433" s="653" t="s">
        <v>73</v>
      </c>
      <c r="N433" s="660" t="s">
        <v>116</v>
      </c>
      <c r="O433" s="658" t="s">
        <v>2173</v>
      </c>
      <c r="P433" s="661">
        <v>84451796</v>
      </c>
      <c r="Q433" s="656">
        <v>1528</v>
      </c>
      <c r="R433" s="699">
        <v>45121</v>
      </c>
      <c r="S433" s="749">
        <v>155700000</v>
      </c>
      <c r="T433" s="699">
        <v>45212</v>
      </c>
      <c r="U433" s="760">
        <v>20000000</v>
      </c>
      <c r="V433" s="657" t="s">
        <v>70</v>
      </c>
      <c r="W433" s="656">
        <v>72005158</v>
      </c>
      <c r="X433" s="665" t="s">
        <v>2177</v>
      </c>
      <c r="Y433" s="660"/>
      <c r="Z433" s="679">
        <v>45212</v>
      </c>
      <c r="AA433" s="679">
        <v>45212</v>
      </c>
      <c r="AB433" s="667" t="s">
        <v>80</v>
      </c>
      <c r="AC433" s="666">
        <v>45284</v>
      </c>
      <c r="AD433" s="658">
        <f t="shared" si="31"/>
        <v>72</v>
      </c>
      <c r="AE433" s="656">
        <v>0</v>
      </c>
      <c r="AF433" s="656">
        <v>0</v>
      </c>
      <c r="AG433" s="656">
        <v>0</v>
      </c>
      <c r="AH433" s="668" t="s">
        <v>80</v>
      </c>
      <c r="AI433" s="658">
        <f t="shared" si="29"/>
        <v>0</v>
      </c>
      <c r="AJ433" s="656">
        <v>0</v>
      </c>
      <c r="AK433" s="748">
        <v>0</v>
      </c>
      <c r="AL433" s="667" t="s">
        <v>80</v>
      </c>
      <c r="AM433" s="657">
        <v>0</v>
      </c>
      <c r="AN433" s="667" t="s">
        <v>80</v>
      </c>
      <c r="AO433" s="667" t="s">
        <v>80</v>
      </c>
      <c r="AP433" s="661">
        <v>0</v>
      </c>
      <c r="AQ433" s="661">
        <f>+L433+AF433-AK433</f>
        <v>20000000</v>
      </c>
      <c r="AR433" s="657" t="s">
        <v>115</v>
      </c>
      <c r="AS433" s="656">
        <v>0</v>
      </c>
      <c r="AT433" s="657" t="s">
        <v>80</v>
      </c>
      <c r="AU433" s="670">
        <v>0</v>
      </c>
      <c r="AV433" s="671">
        <f t="shared" si="30"/>
        <v>20000000</v>
      </c>
      <c r="AW433" s="672">
        <f t="shared" si="28"/>
        <v>0</v>
      </c>
      <c r="AX433" s="673"/>
      <c r="AY433" s="657" t="s">
        <v>72</v>
      </c>
      <c r="AZ433" s="677" t="s">
        <v>2217</v>
      </c>
      <c r="BA433" s="653" t="s">
        <v>71</v>
      </c>
      <c r="BB433" s="656" t="s">
        <v>71</v>
      </c>
    </row>
    <row r="434" spans="2:54" x14ac:dyDescent="0.25">
      <c r="B434" s="653">
        <v>2023</v>
      </c>
      <c r="C434" s="653">
        <v>891780111</v>
      </c>
      <c r="D434" s="654" t="s">
        <v>68</v>
      </c>
      <c r="E434" s="655" t="s">
        <v>2093</v>
      </c>
      <c r="F434" s="656" t="s">
        <v>2094</v>
      </c>
      <c r="G434" s="657">
        <v>0</v>
      </c>
      <c r="H434" s="656"/>
      <c r="I434" s="657" t="s">
        <v>78</v>
      </c>
      <c r="J434" s="653" t="s">
        <v>120</v>
      </c>
      <c r="K434" s="658" t="s">
        <v>2136</v>
      </c>
      <c r="L434" s="659">
        <v>27200000</v>
      </c>
      <c r="M434" s="653" t="s">
        <v>73</v>
      </c>
      <c r="N434" s="660" t="s">
        <v>116</v>
      </c>
      <c r="O434" s="658" t="s">
        <v>2174</v>
      </c>
      <c r="P434" s="661">
        <v>12529264</v>
      </c>
      <c r="Q434" s="656">
        <v>433</v>
      </c>
      <c r="R434" s="699">
        <v>44979</v>
      </c>
      <c r="S434" s="749">
        <v>2306506000</v>
      </c>
      <c r="T434" s="699">
        <v>45224</v>
      </c>
      <c r="U434" s="760">
        <v>27200000</v>
      </c>
      <c r="V434" s="657" t="s">
        <v>70</v>
      </c>
      <c r="W434" s="656">
        <v>72005158</v>
      </c>
      <c r="X434" s="665" t="s">
        <v>2177</v>
      </c>
      <c r="Y434" s="660"/>
      <c r="Z434" s="679">
        <v>45223</v>
      </c>
      <c r="AA434" s="679">
        <v>45225</v>
      </c>
      <c r="AB434" s="667" t="s">
        <v>80</v>
      </c>
      <c r="AC434" s="666">
        <v>45339</v>
      </c>
      <c r="AD434" s="658">
        <f t="shared" si="31"/>
        <v>114</v>
      </c>
      <c r="AE434" s="656">
        <v>0</v>
      </c>
      <c r="AF434" s="656">
        <v>0</v>
      </c>
      <c r="AG434" s="656">
        <v>0</v>
      </c>
      <c r="AH434" s="668" t="s">
        <v>80</v>
      </c>
      <c r="AI434" s="658">
        <f t="shared" si="29"/>
        <v>0</v>
      </c>
      <c r="AJ434" s="656">
        <v>0</v>
      </c>
      <c r="AK434" s="748">
        <v>0</v>
      </c>
      <c r="AL434" s="667" t="s">
        <v>80</v>
      </c>
      <c r="AM434" s="657">
        <v>0</v>
      </c>
      <c r="AN434" s="667" t="s">
        <v>80</v>
      </c>
      <c r="AO434" s="667" t="s">
        <v>80</v>
      </c>
      <c r="AP434" s="661">
        <v>0</v>
      </c>
      <c r="AQ434" s="661">
        <f>+L434+AF434-AK434</f>
        <v>27200000</v>
      </c>
      <c r="AR434" s="657" t="s">
        <v>115</v>
      </c>
      <c r="AS434" s="656">
        <v>0</v>
      </c>
      <c r="AT434" s="657" t="s">
        <v>80</v>
      </c>
      <c r="AU434" s="670">
        <v>0</v>
      </c>
      <c r="AV434" s="671">
        <f t="shared" si="30"/>
        <v>27200000</v>
      </c>
      <c r="AW434" s="672">
        <f t="shared" si="28"/>
        <v>0</v>
      </c>
      <c r="AX434" s="673"/>
      <c r="AY434" s="657" t="s">
        <v>72</v>
      </c>
      <c r="AZ434" s="677" t="s">
        <v>2218</v>
      </c>
      <c r="BA434" s="653" t="s">
        <v>71</v>
      </c>
      <c r="BB434" s="656" t="s">
        <v>71</v>
      </c>
    </row>
    <row r="435" spans="2:54" x14ac:dyDescent="0.25">
      <c r="B435" s="653">
        <v>2023</v>
      </c>
      <c r="C435" s="653">
        <v>891780111</v>
      </c>
      <c r="D435" s="654" t="s">
        <v>68</v>
      </c>
      <c r="E435" s="655" t="s">
        <v>2095</v>
      </c>
      <c r="F435" s="656" t="s">
        <v>2096</v>
      </c>
      <c r="G435" s="657">
        <v>0</v>
      </c>
      <c r="H435" s="656"/>
      <c r="I435" s="657" t="s">
        <v>78</v>
      </c>
      <c r="J435" s="653" t="s">
        <v>120</v>
      </c>
      <c r="K435" s="658" t="s">
        <v>2137</v>
      </c>
      <c r="L435" s="659">
        <v>43999881</v>
      </c>
      <c r="M435" s="653" t="s">
        <v>73</v>
      </c>
      <c r="N435" s="660" t="s">
        <v>116</v>
      </c>
      <c r="O435" s="658" t="s">
        <v>2175</v>
      </c>
      <c r="P435" s="661" t="s">
        <v>2176</v>
      </c>
      <c r="Q435" s="656">
        <v>1934</v>
      </c>
      <c r="R435" s="699">
        <v>45181</v>
      </c>
      <c r="S435" s="749">
        <v>44999990</v>
      </c>
      <c r="T435" s="699">
        <v>45223</v>
      </c>
      <c r="U435" s="760">
        <v>44999990</v>
      </c>
      <c r="V435" s="657" t="s">
        <v>70</v>
      </c>
      <c r="W435" s="656">
        <v>57294316</v>
      </c>
      <c r="X435" s="665" t="s">
        <v>2178</v>
      </c>
      <c r="Y435" s="660"/>
      <c r="Z435" s="679">
        <v>45223</v>
      </c>
      <c r="AA435" s="679">
        <v>45223</v>
      </c>
      <c r="AB435" s="667" t="s">
        <v>80</v>
      </c>
      <c r="AC435" s="666">
        <v>45339</v>
      </c>
      <c r="AD435" s="658">
        <f t="shared" si="31"/>
        <v>116</v>
      </c>
      <c r="AE435" s="656">
        <v>0</v>
      </c>
      <c r="AF435" s="656">
        <v>0</v>
      </c>
      <c r="AG435" s="656">
        <v>0</v>
      </c>
      <c r="AH435" s="668" t="s">
        <v>80</v>
      </c>
      <c r="AI435" s="658">
        <f t="shared" si="29"/>
        <v>0</v>
      </c>
      <c r="AJ435" s="656">
        <v>0</v>
      </c>
      <c r="AK435" s="748">
        <v>0</v>
      </c>
      <c r="AL435" s="667" t="s">
        <v>80</v>
      </c>
      <c r="AM435" s="657">
        <v>0</v>
      </c>
      <c r="AN435" s="667" t="s">
        <v>80</v>
      </c>
      <c r="AO435" s="667" t="s">
        <v>80</v>
      </c>
      <c r="AP435" s="661">
        <v>0</v>
      </c>
      <c r="AQ435" s="661">
        <f>+L435+AF435-AK435</f>
        <v>43999881</v>
      </c>
      <c r="AR435" s="657" t="s">
        <v>115</v>
      </c>
      <c r="AS435" s="656">
        <v>0</v>
      </c>
      <c r="AT435" s="657" t="s">
        <v>80</v>
      </c>
      <c r="AU435" s="670">
        <v>0</v>
      </c>
      <c r="AV435" s="671">
        <f t="shared" si="30"/>
        <v>43999881</v>
      </c>
      <c r="AW435" s="672">
        <f t="shared" si="28"/>
        <v>0</v>
      </c>
      <c r="AX435" s="673"/>
      <c r="AY435" s="657" t="s">
        <v>72</v>
      </c>
      <c r="AZ435" s="677" t="s">
        <v>2219</v>
      </c>
      <c r="BA435" s="653" t="s">
        <v>71</v>
      </c>
      <c r="BB435" s="656" t="s">
        <v>117</v>
      </c>
    </row>
    <row r="436" spans="2:54" ht="15.75" customHeight="1" x14ac:dyDescent="0.25">
      <c r="B436" s="653">
        <v>2023</v>
      </c>
      <c r="C436" s="653">
        <v>891780111</v>
      </c>
      <c r="D436" s="654" t="s">
        <v>68</v>
      </c>
      <c r="E436" s="655" t="s">
        <v>2220</v>
      </c>
      <c r="F436" s="656" t="s">
        <v>2221</v>
      </c>
      <c r="G436" s="657">
        <v>0</v>
      </c>
      <c r="H436" s="656"/>
      <c r="I436" s="657" t="s">
        <v>78</v>
      </c>
      <c r="J436" s="653" t="s">
        <v>120</v>
      </c>
      <c r="K436" s="658" t="s">
        <v>2403</v>
      </c>
      <c r="L436" s="659">
        <v>6000000</v>
      </c>
      <c r="M436" s="653" t="s">
        <v>73</v>
      </c>
      <c r="N436" s="660" t="s">
        <v>116</v>
      </c>
      <c r="O436" s="658" t="s">
        <v>221</v>
      </c>
      <c r="P436" s="661">
        <v>57299411</v>
      </c>
      <c r="Q436" s="656">
        <v>239</v>
      </c>
      <c r="R436" s="699">
        <v>44960</v>
      </c>
      <c r="S436" s="749">
        <v>260449648</v>
      </c>
      <c r="T436" s="699">
        <v>44970</v>
      </c>
      <c r="U436" s="760">
        <v>6000000</v>
      </c>
      <c r="V436" s="657" t="s">
        <v>70</v>
      </c>
      <c r="W436" s="656">
        <v>85471791</v>
      </c>
      <c r="X436" s="665" t="s">
        <v>118</v>
      </c>
      <c r="Y436" s="660"/>
      <c r="Z436" s="679">
        <v>44970</v>
      </c>
      <c r="AA436" s="679">
        <v>44970</v>
      </c>
      <c r="AB436" s="667" t="s">
        <v>80</v>
      </c>
      <c r="AC436" s="666">
        <v>44985</v>
      </c>
      <c r="AD436" s="658">
        <f t="shared" si="31"/>
        <v>15</v>
      </c>
      <c r="AE436" s="656">
        <v>0</v>
      </c>
      <c r="AF436" s="656">
        <v>0</v>
      </c>
      <c r="AG436" s="656">
        <v>0</v>
      </c>
      <c r="AH436" s="668" t="s">
        <v>80</v>
      </c>
      <c r="AI436" s="658">
        <f t="shared" si="29"/>
        <v>0</v>
      </c>
      <c r="AJ436" s="656">
        <v>0</v>
      </c>
      <c r="AK436" s="748">
        <v>0</v>
      </c>
      <c r="AL436" s="667" t="s">
        <v>80</v>
      </c>
      <c r="AM436" s="657">
        <v>0</v>
      </c>
      <c r="AN436" s="667" t="s">
        <v>80</v>
      </c>
      <c r="AO436" s="667" t="s">
        <v>80</v>
      </c>
      <c r="AP436" s="661">
        <v>0</v>
      </c>
      <c r="AQ436" s="661">
        <f>+L436+AF436-AK436</f>
        <v>6000000</v>
      </c>
      <c r="AR436" s="657" t="s">
        <v>115</v>
      </c>
      <c r="AS436" s="656">
        <v>0</v>
      </c>
      <c r="AT436" s="657" t="s">
        <v>80</v>
      </c>
      <c r="AU436" s="670">
        <v>6000000</v>
      </c>
      <c r="AV436" s="671">
        <f t="shared" si="30"/>
        <v>0</v>
      </c>
      <c r="AW436" s="672">
        <f t="shared" si="28"/>
        <v>1</v>
      </c>
      <c r="AX436" s="673"/>
      <c r="AY436" s="657" t="s">
        <v>2569</v>
      </c>
      <c r="AZ436" s="677" t="s">
        <v>2570</v>
      </c>
      <c r="BA436" s="653" t="s">
        <v>71</v>
      </c>
      <c r="BB436" s="656" t="s">
        <v>71</v>
      </c>
    </row>
    <row r="437" spans="2:54" x14ac:dyDescent="0.25">
      <c r="B437" s="653">
        <v>2023</v>
      </c>
      <c r="C437" s="653">
        <v>891780111</v>
      </c>
      <c r="D437" s="654" t="s">
        <v>68</v>
      </c>
      <c r="E437" s="655" t="s">
        <v>2222</v>
      </c>
      <c r="F437" s="656" t="s">
        <v>2223</v>
      </c>
      <c r="G437" s="657">
        <v>0</v>
      </c>
      <c r="H437" s="656"/>
      <c r="I437" s="657" t="s">
        <v>78</v>
      </c>
      <c r="J437" s="653" t="s">
        <v>120</v>
      </c>
      <c r="K437" s="658" t="s">
        <v>2404</v>
      </c>
      <c r="L437" s="659">
        <v>3400000</v>
      </c>
      <c r="M437" s="653" t="s">
        <v>73</v>
      </c>
      <c r="N437" s="660" t="s">
        <v>116</v>
      </c>
      <c r="O437" s="658" t="s">
        <v>2492</v>
      </c>
      <c r="P437" s="661">
        <v>36722139</v>
      </c>
      <c r="Q437" s="656">
        <v>239</v>
      </c>
      <c r="R437" s="699">
        <v>44960</v>
      </c>
      <c r="S437" s="749">
        <v>260449648</v>
      </c>
      <c r="T437" s="699">
        <v>44970</v>
      </c>
      <c r="U437" s="760">
        <v>3400000</v>
      </c>
      <c r="V437" s="657" t="s">
        <v>70</v>
      </c>
      <c r="W437" s="656">
        <v>85471791</v>
      </c>
      <c r="X437" s="665" t="s">
        <v>118</v>
      </c>
      <c r="Y437" s="660"/>
      <c r="Z437" s="679">
        <v>44970</v>
      </c>
      <c r="AA437" s="679">
        <v>44970</v>
      </c>
      <c r="AB437" s="667" t="s">
        <v>80</v>
      </c>
      <c r="AC437" s="666">
        <v>44977</v>
      </c>
      <c r="AD437" s="658">
        <f t="shared" si="31"/>
        <v>7</v>
      </c>
      <c r="AE437" s="656">
        <v>0</v>
      </c>
      <c r="AF437" s="656">
        <v>0</v>
      </c>
      <c r="AG437" s="656">
        <v>0</v>
      </c>
      <c r="AH437" s="668" t="s">
        <v>80</v>
      </c>
      <c r="AI437" s="658">
        <f t="shared" si="29"/>
        <v>0</v>
      </c>
      <c r="AJ437" s="656">
        <v>0</v>
      </c>
      <c r="AK437" s="748">
        <v>0</v>
      </c>
      <c r="AL437" s="667" t="s">
        <v>80</v>
      </c>
      <c r="AM437" s="657">
        <v>0</v>
      </c>
      <c r="AN437" s="667" t="s">
        <v>80</v>
      </c>
      <c r="AO437" s="667" t="s">
        <v>80</v>
      </c>
      <c r="AP437" s="661">
        <v>0</v>
      </c>
      <c r="AQ437" s="661">
        <f>+L437+AF437-AK437</f>
        <v>3400000</v>
      </c>
      <c r="AR437" s="657" t="s">
        <v>115</v>
      </c>
      <c r="AS437" s="656">
        <v>0</v>
      </c>
      <c r="AT437" s="657" t="s">
        <v>80</v>
      </c>
      <c r="AU437" s="670">
        <v>3400000</v>
      </c>
      <c r="AV437" s="671">
        <f t="shared" si="30"/>
        <v>0</v>
      </c>
      <c r="AW437" s="672">
        <f t="shared" si="28"/>
        <v>1</v>
      </c>
      <c r="AX437" s="673"/>
      <c r="AY437" s="657" t="s">
        <v>2569</v>
      </c>
      <c r="AZ437" s="677" t="s">
        <v>2571</v>
      </c>
      <c r="BA437" s="653" t="s">
        <v>71</v>
      </c>
      <c r="BB437" s="656" t="s">
        <v>71</v>
      </c>
    </row>
    <row r="438" spans="2:54" x14ac:dyDescent="0.25">
      <c r="B438" s="653">
        <v>2023</v>
      </c>
      <c r="C438" s="653">
        <v>891780111</v>
      </c>
      <c r="D438" s="654" t="s">
        <v>68</v>
      </c>
      <c r="E438" s="655" t="s">
        <v>2224</v>
      </c>
      <c r="F438" s="656" t="s">
        <v>2225</v>
      </c>
      <c r="G438" s="657">
        <v>0</v>
      </c>
      <c r="H438" s="656"/>
      <c r="I438" s="657" t="s">
        <v>78</v>
      </c>
      <c r="J438" s="653" t="s">
        <v>120</v>
      </c>
      <c r="K438" s="658" t="s">
        <v>2405</v>
      </c>
      <c r="L438" s="659">
        <v>15300000</v>
      </c>
      <c r="M438" s="653" t="s">
        <v>73</v>
      </c>
      <c r="N438" s="660" t="s">
        <v>116</v>
      </c>
      <c r="O438" s="658" t="s">
        <v>2493</v>
      </c>
      <c r="P438" s="661">
        <v>7140330</v>
      </c>
      <c r="Q438" s="656">
        <v>239</v>
      </c>
      <c r="R438" s="699">
        <v>44960</v>
      </c>
      <c r="S438" s="749">
        <v>260449648</v>
      </c>
      <c r="T438" s="699">
        <v>44971</v>
      </c>
      <c r="U438" s="760">
        <v>15300000</v>
      </c>
      <c r="V438" s="657" t="s">
        <v>70</v>
      </c>
      <c r="W438" s="656">
        <v>57435262</v>
      </c>
      <c r="X438" s="665" t="s">
        <v>2561</v>
      </c>
      <c r="Y438" s="660"/>
      <c r="Z438" s="679">
        <v>44971</v>
      </c>
      <c r="AA438" s="679">
        <v>44971</v>
      </c>
      <c r="AB438" s="667" t="s">
        <v>80</v>
      </c>
      <c r="AC438" s="666">
        <v>45076</v>
      </c>
      <c r="AD438" s="658">
        <f t="shared" si="31"/>
        <v>105</v>
      </c>
      <c r="AE438" s="656">
        <v>0</v>
      </c>
      <c r="AF438" s="656">
        <v>0</v>
      </c>
      <c r="AG438" s="656">
        <v>0</v>
      </c>
      <c r="AH438" s="668" t="s">
        <v>80</v>
      </c>
      <c r="AI438" s="658">
        <f t="shared" si="29"/>
        <v>0</v>
      </c>
      <c r="AJ438" s="656">
        <v>0</v>
      </c>
      <c r="AK438" s="748">
        <v>0</v>
      </c>
      <c r="AL438" s="667" t="s">
        <v>80</v>
      </c>
      <c r="AM438" s="657">
        <v>0</v>
      </c>
      <c r="AN438" s="667" t="s">
        <v>80</v>
      </c>
      <c r="AO438" s="667" t="s">
        <v>80</v>
      </c>
      <c r="AP438" s="661">
        <v>0</v>
      </c>
      <c r="AQ438" s="661">
        <f>+L438+AF438-AK438</f>
        <v>15300000</v>
      </c>
      <c r="AR438" s="657" t="s">
        <v>115</v>
      </c>
      <c r="AS438" s="656">
        <v>0</v>
      </c>
      <c r="AT438" s="657" t="s">
        <v>80</v>
      </c>
      <c r="AU438" s="670">
        <v>15300000</v>
      </c>
      <c r="AV438" s="671">
        <f t="shared" si="30"/>
        <v>0</v>
      </c>
      <c r="AW438" s="672">
        <f t="shared" si="28"/>
        <v>1</v>
      </c>
      <c r="AX438" s="673"/>
      <c r="AY438" s="657" t="s">
        <v>2569</v>
      </c>
      <c r="AZ438" s="677" t="s">
        <v>2572</v>
      </c>
      <c r="BA438" s="653" t="s">
        <v>71</v>
      </c>
      <c r="BB438" s="656" t="s">
        <v>71</v>
      </c>
    </row>
    <row r="439" spans="2:54" x14ac:dyDescent="0.25">
      <c r="B439" s="653">
        <v>2023</v>
      </c>
      <c r="C439" s="653">
        <v>891780111</v>
      </c>
      <c r="D439" s="654" t="s">
        <v>68</v>
      </c>
      <c r="E439" s="655" t="s">
        <v>2226</v>
      </c>
      <c r="F439" s="656" t="s">
        <v>2227</v>
      </c>
      <c r="G439" s="657">
        <v>0</v>
      </c>
      <c r="H439" s="656"/>
      <c r="I439" s="657" t="s">
        <v>78</v>
      </c>
      <c r="J439" s="653" t="s">
        <v>120</v>
      </c>
      <c r="K439" s="658" t="s">
        <v>2406</v>
      </c>
      <c r="L439" s="659">
        <v>15300000</v>
      </c>
      <c r="M439" s="653" t="s">
        <v>73</v>
      </c>
      <c r="N439" s="660" t="s">
        <v>116</v>
      </c>
      <c r="O439" s="658" t="s">
        <v>2494</v>
      </c>
      <c r="P439" s="661">
        <v>85154455</v>
      </c>
      <c r="Q439" s="656">
        <v>239</v>
      </c>
      <c r="R439" s="699">
        <v>44960</v>
      </c>
      <c r="S439" s="749">
        <v>260449648</v>
      </c>
      <c r="T439" s="699">
        <v>44971</v>
      </c>
      <c r="U439" s="760">
        <v>15300000</v>
      </c>
      <c r="V439" s="657" t="s">
        <v>70</v>
      </c>
      <c r="W439" s="656">
        <v>57435262</v>
      </c>
      <c r="X439" s="665" t="s">
        <v>2561</v>
      </c>
      <c r="Y439" s="660"/>
      <c r="Z439" s="679">
        <v>44971</v>
      </c>
      <c r="AA439" s="679">
        <v>44971</v>
      </c>
      <c r="AB439" s="667" t="s">
        <v>80</v>
      </c>
      <c r="AC439" s="666">
        <v>45076</v>
      </c>
      <c r="AD439" s="658">
        <f t="shared" si="31"/>
        <v>105</v>
      </c>
      <c r="AE439" s="656">
        <v>0</v>
      </c>
      <c r="AF439" s="656">
        <v>0</v>
      </c>
      <c r="AG439" s="656">
        <v>0</v>
      </c>
      <c r="AH439" s="668" t="s">
        <v>80</v>
      </c>
      <c r="AI439" s="658">
        <f t="shared" si="29"/>
        <v>0</v>
      </c>
      <c r="AJ439" s="656">
        <v>0</v>
      </c>
      <c r="AK439" s="748">
        <v>0</v>
      </c>
      <c r="AL439" s="667" t="s">
        <v>80</v>
      </c>
      <c r="AM439" s="657">
        <v>0</v>
      </c>
      <c r="AN439" s="667" t="s">
        <v>80</v>
      </c>
      <c r="AO439" s="667" t="s">
        <v>80</v>
      </c>
      <c r="AP439" s="661">
        <v>0</v>
      </c>
      <c r="AQ439" s="661">
        <f>+L439+AF439-AK439</f>
        <v>15300000</v>
      </c>
      <c r="AR439" s="657" t="s">
        <v>115</v>
      </c>
      <c r="AS439" s="656">
        <v>0</v>
      </c>
      <c r="AT439" s="657" t="s">
        <v>80</v>
      </c>
      <c r="AU439" s="670">
        <v>15300000</v>
      </c>
      <c r="AV439" s="671">
        <f t="shared" si="30"/>
        <v>0</v>
      </c>
      <c r="AW439" s="672">
        <f t="shared" si="28"/>
        <v>1</v>
      </c>
      <c r="AX439" s="673"/>
      <c r="AY439" s="657" t="s">
        <v>2569</v>
      </c>
      <c r="AZ439" s="677" t="s">
        <v>2573</v>
      </c>
      <c r="BA439" s="653" t="s">
        <v>71</v>
      </c>
      <c r="BB439" s="656" t="s">
        <v>71</v>
      </c>
    </row>
    <row r="440" spans="2:54" x14ac:dyDescent="0.25">
      <c r="B440" s="653">
        <v>2023</v>
      </c>
      <c r="C440" s="653">
        <v>891780111</v>
      </c>
      <c r="D440" s="654" t="s">
        <v>68</v>
      </c>
      <c r="E440" s="655" t="s">
        <v>2228</v>
      </c>
      <c r="F440" s="656" t="s">
        <v>2229</v>
      </c>
      <c r="G440" s="657">
        <v>0</v>
      </c>
      <c r="H440" s="656"/>
      <c r="I440" s="657" t="s">
        <v>78</v>
      </c>
      <c r="J440" s="653" t="s">
        <v>120</v>
      </c>
      <c r="K440" s="658" t="s">
        <v>2407</v>
      </c>
      <c r="L440" s="659">
        <v>15300000</v>
      </c>
      <c r="M440" s="653" t="s">
        <v>73</v>
      </c>
      <c r="N440" s="660" t="s">
        <v>116</v>
      </c>
      <c r="O440" s="658" t="s">
        <v>2495</v>
      </c>
      <c r="P440" s="661">
        <v>12613225</v>
      </c>
      <c r="Q440" s="656">
        <v>239</v>
      </c>
      <c r="R440" s="699">
        <v>44960</v>
      </c>
      <c r="S440" s="749">
        <v>260449648</v>
      </c>
      <c r="T440" s="699">
        <v>44971</v>
      </c>
      <c r="U440" s="760">
        <v>15300000</v>
      </c>
      <c r="V440" s="657" t="s">
        <v>70</v>
      </c>
      <c r="W440" s="656">
        <v>85449357</v>
      </c>
      <c r="X440" s="665" t="s">
        <v>2562</v>
      </c>
      <c r="Y440" s="660"/>
      <c r="Z440" s="679">
        <v>44971</v>
      </c>
      <c r="AA440" s="679">
        <v>44971</v>
      </c>
      <c r="AB440" s="667" t="s">
        <v>80</v>
      </c>
      <c r="AC440" s="666">
        <v>45076</v>
      </c>
      <c r="AD440" s="658">
        <f t="shared" si="31"/>
        <v>105</v>
      </c>
      <c r="AE440" s="656">
        <v>0</v>
      </c>
      <c r="AF440" s="656">
        <v>0</v>
      </c>
      <c r="AG440" s="656">
        <v>0</v>
      </c>
      <c r="AH440" s="668" t="s">
        <v>80</v>
      </c>
      <c r="AI440" s="658">
        <f t="shared" si="29"/>
        <v>0</v>
      </c>
      <c r="AJ440" s="656">
        <v>0</v>
      </c>
      <c r="AK440" s="748">
        <v>0</v>
      </c>
      <c r="AL440" s="667" t="s">
        <v>80</v>
      </c>
      <c r="AM440" s="657">
        <v>0</v>
      </c>
      <c r="AN440" s="667" t="s">
        <v>80</v>
      </c>
      <c r="AO440" s="667" t="s">
        <v>80</v>
      </c>
      <c r="AP440" s="661">
        <v>0</v>
      </c>
      <c r="AQ440" s="661">
        <f>+L440+AF440-AK440</f>
        <v>15300000</v>
      </c>
      <c r="AR440" s="657" t="s">
        <v>115</v>
      </c>
      <c r="AS440" s="656">
        <v>0</v>
      </c>
      <c r="AT440" s="657" t="s">
        <v>80</v>
      </c>
      <c r="AU440" s="670">
        <v>15300000</v>
      </c>
      <c r="AV440" s="671">
        <f t="shared" si="30"/>
        <v>0</v>
      </c>
      <c r="AW440" s="672">
        <f t="shared" si="28"/>
        <v>1</v>
      </c>
      <c r="AX440" s="673"/>
      <c r="AY440" s="657" t="s">
        <v>2569</v>
      </c>
      <c r="AZ440" s="677" t="s">
        <v>2574</v>
      </c>
      <c r="BA440" s="653" t="s">
        <v>71</v>
      </c>
      <c r="BB440" s="656" t="s">
        <v>71</v>
      </c>
    </row>
    <row r="441" spans="2:54" x14ac:dyDescent="0.25">
      <c r="B441" s="653">
        <v>2023</v>
      </c>
      <c r="C441" s="653">
        <v>891780111</v>
      </c>
      <c r="D441" s="654" t="s">
        <v>68</v>
      </c>
      <c r="E441" s="655" t="s">
        <v>2230</v>
      </c>
      <c r="F441" s="656" t="s">
        <v>2231</v>
      </c>
      <c r="G441" s="657">
        <v>0</v>
      </c>
      <c r="H441" s="656"/>
      <c r="I441" s="657" t="s">
        <v>78</v>
      </c>
      <c r="J441" s="653" t="s">
        <v>120</v>
      </c>
      <c r="K441" s="658" t="s">
        <v>2408</v>
      </c>
      <c r="L441" s="659">
        <v>15300000</v>
      </c>
      <c r="M441" s="653" t="s">
        <v>73</v>
      </c>
      <c r="N441" s="660" t="s">
        <v>116</v>
      </c>
      <c r="O441" s="658" t="s">
        <v>2496</v>
      </c>
      <c r="P441" s="661">
        <v>1082903282</v>
      </c>
      <c r="Q441" s="656">
        <v>239</v>
      </c>
      <c r="R441" s="699">
        <v>44960</v>
      </c>
      <c r="S441" s="749">
        <v>260449648</v>
      </c>
      <c r="T441" s="699">
        <v>44971</v>
      </c>
      <c r="U441" s="760">
        <v>15300000</v>
      </c>
      <c r="V441" s="657" t="s">
        <v>70</v>
      </c>
      <c r="W441" s="656">
        <v>85449357</v>
      </c>
      <c r="X441" s="665" t="s">
        <v>2562</v>
      </c>
      <c r="Y441" s="660"/>
      <c r="Z441" s="679">
        <v>44971</v>
      </c>
      <c r="AA441" s="679">
        <v>44971</v>
      </c>
      <c r="AB441" s="667" t="s">
        <v>80</v>
      </c>
      <c r="AC441" s="666">
        <v>45076</v>
      </c>
      <c r="AD441" s="658">
        <f t="shared" si="31"/>
        <v>105</v>
      </c>
      <c r="AE441" s="656">
        <v>0</v>
      </c>
      <c r="AF441" s="656">
        <v>0</v>
      </c>
      <c r="AG441" s="656">
        <v>0</v>
      </c>
      <c r="AH441" s="668" t="s">
        <v>80</v>
      </c>
      <c r="AI441" s="658">
        <f t="shared" si="29"/>
        <v>0</v>
      </c>
      <c r="AJ441" s="656">
        <v>0</v>
      </c>
      <c r="AK441" s="748">
        <v>0</v>
      </c>
      <c r="AL441" s="667" t="s">
        <v>80</v>
      </c>
      <c r="AM441" s="657">
        <v>0</v>
      </c>
      <c r="AN441" s="667" t="s">
        <v>80</v>
      </c>
      <c r="AO441" s="667" t="s">
        <v>80</v>
      </c>
      <c r="AP441" s="661">
        <v>0</v>
      </c>
      <c r="AQ441" s="661">
        <f>+L441+AF441-AK441</f>
        <v>15300000</v>
      </c>
      <c r="AR441" s="657" t="s">
        <v>115</v>
      </c>
      <c r="AS441" s="656">
        <v>0</v>
      </c>
      <c r="AT441" s="657" t="s">
        <v>80</v>
      </c>
      <c r="AU441" s="670">
        <v>15300000</v>
      </c>
      <c r="AV441" s="671">
        <f t="shared" si="30"/>
        <v>0</v>
      </c>
      <c r="AW441" s="672">
        <f t="shared" si="28"/>
        <v>1</v>
      </c>
      <c r="AX441" s="673"/>
      <c r="AY441" s="657" t="s">
        <v>2569</v>
      </c>
      <c r="AZ441" s="677" t="s">
        <v>2575</v>
      </c>
      <c r="BA441" s="653" t="s">
        <v>71</v>
      </c>
      <c r="BB441" s="656" t="s">
        <v>71</v>
      </c>
    </row>
    <row r="442" spans="2:54" x14ac:dyDescent="0.25">
      <c r="B442" s="653">
        <v>2023</v>
      </c>
      <c r="C442" s="653">
        <v>891780111</v>
      </c>
      <c r="D442" s="654" t="s">
        <v>68</v>
      </c>
      <c r="E442" s="655" t="s">
        <v>2232</v>
      </c>
      <c r="F442" s="656" t="s">
        <v>2233</v>
      </c>
      <c r="G442" s="657">
        <v>0</v>
      </c>
      <c r="H442" s="656"/>
      <c r="I442" s="657" t="s">
        <v>78</v>
      </c>
      <c r="J442" s="653" t="s">
        <v>120</v>
      </c>
      <c r="K442" s="658" t="s">
        <v>2409</v>
      </c>
      <c r="L442" s="659">
        <v>15300000</v>
      </c>
      <c r="M442" s="653" t="s">
        <v>73</v>
      </c>
      <c r="N442" s="660" t="s">
        <v>116</v>
      </c>
      <c r="O442" s="658" t="s">
        <v>2497</v>
      </c>
      <c r="P442" s="661">
        <v>36725462</v>
      </c>
      <c r="Q442" s="656">
        <v>239</v>
      </c>
      <c r="R442" s="699">
        <v>44960</v>
      </c>
      <c r="S442" s="749">
        <v>260449648</v>
      </c>
      <c r="T442" s="699">
        <v>44971</v>
      </c>
      <c r="U442" s="760">
        <v>15300000</v>
      </c>
      <c r="V442" s="657" t="s">
        <v>70</v>
      </c>
      <c r="W442" s="656">
        <v>36694483</v>
      </c>
      <c r="X442" s="665" t="s">
        <v>2563</v>
      </c>
      <c r="Y442" s="660"/>
      <c r="Z442" s="679">
        <v>44971</v>
      </c>
      <c r="AA442" s="679">
        <v>44971</v>
      </c>
      <c r="AB442" s="667" t="s">
        <v>80</v>
      </c>
      <c r="AC442" s="666">
        <v>45076</v>
      </c>
      <c r="AD442" s="658">
        <f t="shared" si="31"/>
        <v>105</v>
      </c>
      <c r="AE442" s="656">
        <v>0</v>
      </c>
      <c r="AF442" s="656">
        <v>0</v>
      </c>
      <c r="AG442" s="656">
        <v>0</v>
      </c>
      <c r="AH442" s="668" t="s">
        <v>80</v>
      </c>
      <c r="AI442" s="658">
        <f t="shared" si="29"/>
        <v>0</v>
      </c>
      <c r="AJ442" s="656">
        <v>0</v>
      </c>
      <c r="AK442" s="748">
        <v>0</v>
      </c>
      <c r="AL442" s="667" t="s">
        <v>80</v>
      </c>
      <c r="AM442" s="657">
        <v>0</v>
      </c>
      <c r="AN442" s="667" t="s">
        <v>80</v>
      </c>
      <c r="AO442" s="667" t="s">
        <v>80</v>
      </c>
      <c r="AP442" s="661">
        <v>0</v>
      </c>
      <c r="AQ442" s="661">
        <f>+L442+AF442-AK442</f>
        <v>15300000</v>
      </c>
      <c r="AR442" s="657" t="s">
        <v>115</v>
      </c>
      <c r="AS442" s="656">
        <v>0</v>
      </c>
      <c r="AT442" s="657" t="s">
        <v>80</v>
      </c>
      <c r="AU442" s="670">
        <v>15300000</v>
      </c>
      <c r="AV442" s="671">
        <f t="shared" si="30"/>
        <v>0</v>
      </c>
      <c r="AW442" s="672">
        <f t="shared" si="28"/>
        <v>1</v>
      </c>
      <c r="AX442" s="673"/>
      <c r="AY442" s="657" t="s">
        <v>2569</v>
      </c>
      <c r="AZ442" s="677" t="s">
        <v>2576</v>
      </c>
      <c r="BA442" s="653" t="s">
        <v>71</v>
      </c>
      <c r="BB442" s="656" t="s">
        <v>71</v>
      </c>
    </row>
    <row r="443" spans="2:54" x14ac:dyDescent="0.25">
      <c r="B443" s="653">
        <v>2023</v>
      </c>
      <c r="C443" s="653">
        <v>891780111</v>
      </c>
      <c r="D443" s="654" t="s">
        <v>68</v>
      </c>
      <c r="E443" s="655" t="s">
        <v>2234</v>
      </c>
      <c r="F443" s="656" t="s">
        <v>2235</v>
      </c>
      <c r="G443" s="657">
        <v>0</v>
      </c>
      <c r="H443" s="656"/>
      <c r="I443" s="657" t="s">
        <v>78</v>
      </c>
      <c r="J443" s="653" t="s">
        <v>120</v>
      </c>
      <c r="K443" s="658" t="s">
        <v>2410</v>
      </c>
      <c r="L443" s="659">
        <v>15300000</v>
      </c>
      <c r="M443" s="653" t="s">
        <v>73</v>
      </c>
      <c r="N443" s="660" t="s">
        <v>116</v>
      </c>
      <c r="O443" s="658" t="s">
        <v>2498</v>
      </c>
      <c r="P443" s="661">
        <v>1082986157</v>
      </c>
      <c r="Q443" s="656">
        <v>239</v>
      </c>
      <c r="R443" s="699">
        <v>44960</v>
      </c>
      <c r="S443" s="749">
        <v>260449648</v>
      </c>
      <c r="T443" s="699">
        <v>44971</v>
      </c>
      <c r="U443" s="760">
        <v>15300000</v>
      </c>
      <c r="V443" s="657" t="s">
        <v>70</v>
      </c>
      <c r="W443" s="656">
        <v>36694483</v>
      </c>
      <c r="X443" s="665" t="s">
        <v>2563</v>
      </c>
      <c r="Y443" s="660"/>
      <c r="Z443" s="679">
        <v>44971</v>
      </c>
      <c r="AA443" s="679">
        <v>44971</v>
      </c>
      <c r="AB443" s="667" t="s">
        <v>80</v>
      </c>
      <c r="AC443" s="666">
        <v>45076</v>
      </c>
      <c r="AD443" s="658">
        <f t="shared" si="31"/>
        <v>105</v>
      </c>
      <c r="AE443" s="656">
        <v>0</v>
      </c>
      <c r="AF443" s="656">
        <v>0</v>
      </c>
      <c r="AG443" s="656">
        <v>0</v>
      </c>
      <c r="AH443" s="668" t="s">
        <v>80</v>
      </c>
      <c r="AI443" s="658">
        <f t="shared" si="29"/>
        <v>0</v>
      </c>
      <c r="AJ443" s="656">
        <v>0</v>
      </c>
      <c r="AK443" s="748">
        <v>0</v>
      </c>
      <c r="AL443" s="667" t="s">
        <v>80</v>
      </c>
      <c r="AM443" s="657">
        <v>0</v>
      </c>
      <c r="AN443" s="667" t="s">
        <v>80</v>
      </c>
      <c r="AO443" s="667" t="s">
        <v>80</v>
      </c>
      <c r="AP443" s="661">
        <v>0</v>
      </c>
      <c r="AQ443" s="661">
        <f>+L443+AF443-AK443</f>
        <v>15300000</v>
      </c>
      <c r="AR443" s="657" t="s">
        <v>115</v>
      </c>
      <c r="AS443" s="656">
        <v>0</v>
      </c>
      <c r="AT443" s="657" t="s">
        <v>80</v>
      </c>
      <c r="AU443" s="670">
        <v>15300000</v>
      </c>
      <c r="AV443" s="671">
        <f t="shared" si="30"/>
        <v>0</v>
      </c>
      <c r="AW443" s="672">
        <f t="shared" si="28"/>
        <v>1</v>
      </c>
      <c r="AX443" s="673"/>
      <c r="AY443" s="657" t="s">
        <v>2569</v>
      </c>
      <c r="AZ443" s="677" t="s">
        <v>2577</v>
      </c>
      <c r="BA443" s="653" t="s">
        <v>71</v>
      </c>
      <c r="BB443" s="656" t="s">
        <v>71</v>
      </c>
    </row>
    <row r="444" spans="2:54" x14ac:dyDescent="0.25">
      <c r="B444" s="653">
        <v>2023</v>
      </c>
      <c r="C444" s="653">
        <v>891780111</v>
      </c>
      <c r="D444" s="654" t="s">
        <v>68</v>
      </c>
      <c r="E444" s="655" t="s">
        <v>2236</v>
      </c>
      <c r="F444" s="656" t="s">
        <v>2237</v>
      </c>
      <c r="G444" s="657">
        <v>0</v>
      </c>
      <c r="H444" s="656"/>
      <c r="I444" s="657" t="s">
        <v>78</v>
      </c>
      <c r="J444" s="653" t="s">
        <v>120</v>
      </c>
      <c r="K444" s="658" t="s">
        <v>2411</v>
      </c>
      <c r="L444" s="659">
        <v>11250000</v>
      </c>
      <c r="M444" s="653" t="s">
        <v>73</v>
      </c>
      <c r="N444" s="660" t="s">
        <v>116</v>
      </c>
      <c r="O444" s="658" t="s">
        <v>2499</v>
      </c>
      <c r="P444" s="661">
        <v>57416391</v>
      </c>
      <c r="Q444" s="656">
        <v>239</v>
      </c>
      <c r="R444" s="699">
        <v>44960</v>
      </c>
      <c r="S444" s="749">
        <v>260449648</v>
      </c>
      <c r="T444" s="699">
        <v>44971</v>
      </c>
      <c r="U444" s="760">
        <v>11250000</v>
      </c>
      <c r="V444" s="657" t="s">
        <v>70</v>
      </c>
      <c r="W444" s="656">
        <v>57294316</v>
      </c>
      <c r="X444" s="665" t="s">
        <v>1915</v>
      </c>
      <c r="Y444" s="660"/>
      <c r="Z444" s="679">
        <v>44971</v>
      </c>
      <c r="AA444" s="679">
        <v>44971</v>
      </c>
      <c r="AB444" s="667" t="s">
        <v>80</v>
      </c>
      <c r="AC444" s="666">
        <v>45076</v>
      </c>
      <c r="AD444" s="658">
        <f t="shared" si="31"/>
        <v>105</v>
      </c>
      <c r="AE444" s="656">
        <v>0</v>
      </c>
      <c r="AF444" s="656">
        <v>0</v>
      </c>
      <c r="AG444" s="656">
        <v>0</v>
      </c>
      <c r="AH444" s="668" t="s">
        <v>80</v>
      </c>
      <c r="AI444" s="658">
        <f t="shared" si="29"/>
        <v>0</v>
      </c>
      <c r="AJ444" s="656">
        <v>0</v>
      </c>
      <c r="AK444" s="748">
        <v>0</v>
      </c>
      <c r="AL444" s="667" t="s">
        <v>80</v>
      </c>
      <c r="AM444" s="657">
        <v>0</v>
      </c>
      <c r="AN444" s="667" t="s">
        <v>80</v>
      </c>
      <c r="AO444" s="667" t="s">
        <v>80</v>
      </c>
      <c r="AP444" s="661">
        <v>0</v>
      </c>
      <c r="AQ444" s="661">
        <f>+L444+AF444-AK444</f>
        <v>11250000</v>
      </c>
      <c r="AR444" s="657" t="s">
        <v>115</v>
      </c>
      <c r="AS444" s="656">
        <v>0</v>
      </c>
      <c r="AT444" s="657" t="s">
        <v>80</v>
      </c>
      <c r="AU444" s="670">
        <v>11250000</v>
      </c>
      <c r="AV444" s="671">
        <f t="shared" si="30"/>
        <v>0</v>
      </c>
      <c r="AW444" s="672">
        <f t="shared" si="28"/>
        <v>1</v>
      </c>
      <c r="AX444" s="673"/>
      <c r="AY444" s="657" t="s">
        <v>2569</v>
      </c>
      <c r="AZ444" s="677" t="s">
        <v>2578</v>
      </c>
      <c r="BA444" s="653" t="s">
        <v>71</v>
      </c>
      <c r="BB444" s="656" t="s">
        <v>71</v>
      </c>
    </row>
    <row r="445" spans="2:54" x14ac:dyDescent="0.25">
      <c r="B445" s="653">
        <v>2023</v>
      </c>
      <c r="C445" s="653">
        <v>891780111</v>
      </c>
      <c r="D445" s="654" t="s">
        <v>68</v>
      </c>
      <c r="E445" s="655" t="s">
        <v>2238</v>
      </c>
      <c r="F445" s="656" t="s">
        <v>2239</v>
      </c>
      <c r="G445" s="657">
        <v>0</v>
      </c>
      <c r="H445" s="656"/>
      <c r="I445" s="657" t="s">
        <v>78</v>
      </c>
      <c r="J445" s="653" t="s">
        <v>120</v>
      </c>
      <c r="K445" s="658" t="s">
        <v>2412</v>
      </c>
      <c r="L445" s="659">
        <v>13950000</v>
      </c>
      <c r="M445" s="653" t="s">
        <v>73</v>
      </c>
      <c r="N445" s="660" t="s">
        <v>116</v>
      </c>
      <c r="O445" s="658" t="s">
        <v>2500</v>
      </c>
      <c r="P445" s="661">
        <v>1083024560</v>
      </c>
      <c r="Q445" s="656">
        <v>239</v>
      </c>
      <c r="R445" s="699">
        <v>44960</v>
      </c>
      <c r="S445" s="749">
        <v>260449648</v>
      </c>
      <c r="T445" s="699">
        <v>44971</v>
      </c>
      <c r="U445" s="760">
        <v>13950000</v>
      </c>
      <c r="V445" s="657" t="s">
        <v>70</v>
      </c>
      <c r="W445" s="656">
        <v>85449357</v>
      </c>
      <c r="X445" s="665" t="s">
        <v>2562</v>
      </c>
      <c r="Y445" s="660"/>
      <c r="Z445" s="679">
        <v>44971</v>
      </c>
      <c r="AA445" s="679">
        <v>44971</v>
      </c>
      <c r="AB445" s="667" t="s">
        <v>80</v>
      </c>
      <c r="AC445" s="666">
        <v>45076</v>
      </c>
      <c r="AD445" s="658">
        <f t="shared" si="31"/>
        <v>105</v>
      </c>
      <c r="AE445" s="656">
        <v>0</v>
      </c>
      <c r="AF445" s="656">
        <v>0</v>
      </c>
      <c r="AG445" s="656">
        <v>0</v>
      </c>
      <c r="AH445" s="668" t="s">
        <v>80</v>
      </c>
      <c r="AI445" s="658">
        <f t="shared" si="29"/>
        <v>0</v>
      </c>
      <c r="AJ445" s="656">
        <v>0</v>
      </c>
      <c r="AK445" s="748">
        <v>0</v>
      </c>
      <c r="AL445" s="667" t="s">
        <v>80</v>
      </c>
      <c r="AM445" s="657">
        <v>0</v>
      </c>
      <c r="AN445" s="667" t="s">
        <v>80</v>
      </c>
      <c r="AO445" s="667" t="s">
        <v>80</v>
      </c>
      <c r="AP445" s="661">
        <v>0</v>
      </c>
      <c r="AQ445" s="661">
        <f>+L445+AF445-AK445</f>
        <v>13950000</v>
      </c>
      <c r="AR445" s="657" t="s">
        <v>115</v>
      </c>
      <c r="AS445" s="656">
        <v>0</v>
      </c>
      <c r="AT445" s="657" t="s">
        <v>80</v>
      </c>
      <c r="AU445" s="670">
        <v>13950000</v>
      </c>
      <c r="AV445" s="671">
        <f t="shared" si="30"/>
        <v>0</v>
      </c>
      <c r="AW445" s="672">
        <f t="shared" si="28"/>
        <v>1</v>
      </c>
      <c r="AX445" s="673"/>
      <c r="AY445" s="657" t="s">
        <v>2569</v>
      </c>
      <c r="AZ445" s="677" t="s">
        <v>2579</v>
      </c>
      <c r="BA445" s="653" t="s">
        <v>71</v>
      </c>
      <c r="BB445" s="656" t="s">
        <v>71</v>
      </c>
    </row>
    <row r="446" spans="2:54" x14ac:dyDescent="0.25">
      <c r="B446" s="653">
        <v>2023</v>
      </c>
      <c r="C446" s="653">
        <v>891780111</v>
      </c>
      <c r="D446" s="654" t="s">
        <v>68</v>
      </c>
      <c r="E446" s="655" t="s">
        <v>2240</v>
      </c>
      <c r="F446" s="656" t="s">
        <v>2241</v>
      </c>
      <c r="G446" s="657">
        <v>0</v>
      </c>
      <c r="H446" s="656"/>
      <c r="I446" s="657" t="s">
        <v>78</v>
      </c>
      <c r="J446" s="653" t="s">
        <v>120</v>
      </c>
      <c r="K446" s="658" t="s">
        <v>2413</v>
      </c>
      <c r="L446" s="659">
        <v>15300000</v>
      </c>
      <c r="M446" s="653" t="s">
        <v>73</v>
      </c>
      <c r="N446" s="660" t="s">
        <v>116</v>
      </c>
      <c r="O446" s="658" t="s">
        <v>2501</v>
      </c>
      <c r="P446" s="661">
        <v>1082950843</v>
      </c>
      <c r="Q446" s="656">
        <v>239</v>
      </c>
      <c r="R446" s="699">
        <v>44960</v>
      </c>
      <c r="S446" s="749">
        <v>260449648</v>
      </c>
      <c r="T446" s="699">
        <v>44979</v>
      </c>
      <c r="U446" s="760">
        <v>15300000</v>
      </c>
      <c r="V446" s="657" t="s">
        <v>70</v>
      </c>
      <c r="W446" s="656">
        <v>57294316</v>
      </c>
      <c r="X446" s="665" t="s">
        <v>1915</v>
      </c>
      <c r="Y446" s="660"/>
      <c r="Z446" s="679">
        <v>44979</v>
      </c>
      <c r="AA446" s="679">
        <v>44979</v>
      </c>
      <c r="AB446" s="667" t="s">
        <v>80</v>
      </c>
      <c r="AC446" s="666">
        <v>45076</v>
      </c>
      <c r="AD446" s="658">
        <f t="shared" si="31"/>
        <v>97</v>
      </c>
      <c r="AE446" s="656">
        <v>0</v>
      </c>
      <c r="AF446" s="656">
        <v>0</v>
      </c>
      <c r="AG446" s="656">
        <v>0</v>
      </c>
      <c r="AH446" s="668" t="s">
        <v>80</v>
      </c>
      <c r="AI446" s="658">
        <f t="shared" si="29"/>
        <v>0</v>
      </c>
      <c r="AJ446" s="656">
        <v>0</v>
      </c>
      <c r="AK446" s="748">
        <v>0</v>
      </c>
      <c r="AL446" s="667" t="s">
        <v>80</v>
      </c>
      <c r="AM446" s="657">
        <v>0</v>
      </c>
      <c r="AN446" s="667" t="s">
        <v>80</v>
      </c>
      <c r="AO446" s="667" t="s">
        <v>80</v>
      </c>
      <c r="AP446" s="661">
        <v>0</v>
      </c>
      <c r="AQ446" s="661">
        <f>+L446+AF446-AK446</f>
        <v>15300000</v>
      </c>
      <c r="AR446" s="657" t="s">
        <v>115</v>
      </c>
      <c r="AS446" s="656">
        <v>0</v>
      </c>
      <c r="AT446" s="657" t="s">
        <v>80</v>
      </c>
      <c r="AU446" s="670">
        <v>15300000</v>
      </c>
      <c r="AV446" s="671">
        <f t="shared" si="30"/>
        <v>0</v>
      </c>
      <c r="AW446" s="672">
        <f t="shared" si="28"/>
        <v>1</v>
      </c>
      <c r="AX446" s="673"/>
      <c r="AY446" s="657" t="s">
        <v>2569</v>
      </c>
      <c r="AZ446" s="677" t="s">
        <v>2580</v>
      </c>
      <c r="BA446" s="653" t="s">
        <v>71</v>
      </c>
      <c r="BB446" s="656" t="s">
        <v>71</v>
      </c>
    </row>
    <row r="447" spans="2:54" x14ac:dyDescent="0.25">
      <c r="B447" s="653">
        <v>2023</v>
      </c>
      <c r="C447" s="653">
        <v>891780111</v>
      </c>
      <c r="D447" s="654" t="s">
        <v>68</v>
      </c>
      <c r="E447" s="655" t="s">
        <v>2242</v>
      </c>
      <c r="F447" s="656" t="s">
        <v>2243</v>
      </c>
      <c r="G447" s="657">
        <v>0</v>
      </c>
      <c r="H447" s="656"/>
      <c r="I447" s="657" t="s">
        <v>78</v>
      </c>
      <c r="J447" s="653" t="s">
        <v>120</v>
      </c>
      <c r="K447" s="658" t="s">
        <v>2414</v>
      </c>
      <c r="L447" s="659">
        <v>15300000</v>
      </c>
      <c r="M447" s="653" t="s">
        <v>73</v>
      </c>
      <c r="N447" s="660" t="s">
        <v>116</v>
      </c>
      <c r="O447" s="658" t="s">
        <v>2502</v>
      </c>
      <c r="P447" s="661">
        <v>1082942381</v>
      </c>
      <c r="Q447" s="656">
        <v>239</v>
      </c>
      <c r="R447" s="699">
        <v>44960</v>
      </c>
      <c r="S447" s="749">
        <v>260449648</v>
      </c>
      <c r="T447" s="699">
        <v>44979</v>
      </c>
      <c r="U447" s="760">
        <v>15300000</v>
      </c>
      <c r="V447" s="657" t="s">
        <v>70</v>
      </c>
      <c r="W447" s="656">
        <v>57294316</v>
      </c>
      <c r="X447" s="665" t="s">
        <v>1915</v>
      </c>
      <c r="Y447" s="660"/>
      <c r="Z447" s="679">
        <v>44979</v>
      </c>
      <c r="AA447" s="679">
        <v>44979</v>
      </c>
      <c r="AB447" s="667" t="s">
        <v>80</v>
      </c>
      <c r="AC447" s="666">
        <v>45076</v>
      </c>
      <c r="AD447" s="658">
        <f t="shared" si="31"/>
        <v>97</v>
      </c>
      <c r="AE447" s="656">
        <v>0</v>
      </c>
      <c r="AF447" s="656">
        <v>0</v>
      </c>
      <c r="AG447" s="656">
        <v>0</v>
      </c>
      <c r="AH447" s="668" t="s">
        <v>80</v>
      </c>
      <c r="AI447" s="658">
        <f t="shared" si="29"/>
        <v>0</v>
      </c>
      <c r="AJ447" s="656">
        <v>0</v>
      </c>
      <c r="AK447" s="748">
        <v>0</v>
      </c>
      <c r="AL447" s="667" t="s">
        <v>80</v>
      </c>
      <c r="AM447" s="657">
        <v>0</v>
      </c>
      <c r="AN447" s="667" t="s">
        <v>80</v>
      </c>
      <c r="AO447" s="667" t="s">
        <v>80</v>
      </c>
      <c r="AP447" s="661">
        <v>0</v>
      </c>
      <c r="AQ447" s="661">
        <f>+L447+AF447-AK447</f>
        <v>15300000</v>
      </c>
      <c r="AR447" s="657" t="s">
        <v>115</v>
      </c>
      <c r="AS447" s="656">
        <v>0</v>
      </c>
      <c r="AT447" s="657" t="s">
        <v>80</v>
      </c>
      <c r="AU447" s="670">
        <v>15300000</v>
      </c>
      <c r="AV447" s="671">
        <f t="shared" si="30"/>
        <v>0</v>
      </c>
      <c r="AW447" s="672">
        <f t="shared" si="28"/>
        <v>1</v>
      </c>
      <c r="AX447" s="673"/>
      <c r="AY447" s="657" t="s">
        <v>2569</v>
      </c>
      <c r="AZ447" s="677" t="s">
        <v>2581</v>
      </c>
      <c r="BA447" s="653" t="s">
        <v>71</v>
      </c>
      <c r="BB447" s="656" t="s">
        <v>71</v>
      </c>
    </row>
    <row r="448" spans="2:54" x14ac:dyDescent="0.25">
      <c r="B448" s="653">
        <v>2023</v>
      </c>
      <c r="C448" s="653">
        <v>891780111</v>
      </c>
      <c r="D448" s="654" t="s">
        <v>68</v>
      </c>
      <c r="E448" s="655" t="s">
        <v>2244</v>
      </c>
      <c r="F448" s="656" t="s">
        <v>2245</v>
      </c>
      <c r="G448" s="657">
        <v>0</v>
      </c>
      <c r="H448" s="656"/>
      <c r="I448" s="657" t="s">
        <v>78</v>
      </c>
      <c r="J448" s="653" t="s">
        <v>120</v>
      </c>
      <c r="K448" s="658" t="s">
        <v>2415</v>
      </c>
      <c r="L448" s="659">
        <v>20250000</v>
      </c>
      <c r="M448" s="653" t="s">
        <v>73</v>
      </c>
      <c r="N448" s="660" t="s">
        <v>116</v>
      </c>
      <c r="O448" s="658" t="s">
        <v>2503</v>
      </c>
      <c r="P448" s="661">
        <v>1082999611</v>
      </c>
      <c r="Q448" s="656">
        <v>239</v>
      </c>
      <c r="R448" s="699">
        <v>44960</v>
      </c>
      <c r="S448" s="749">
        <v>260449648</v>
      </c>
      <c r="T448" s="699">
        <v>44980</v>
      </c>
      <c r="U448" s="760">
        <v>20250000</v>
      </c>
      <c r="V448" s="657" t="s">
        <v>70</v>
      </c>
      <c r="W448" s="656">
        <v>85471791</v>
      </c>
      <c r="X448" s="665" t="s">
        <v>118</v>
      </c>
      <c r="Y448" s="660"/>
      <c r="Z448" s="679">
        <v>44980</v>
      </c>
      <c r="AA448" s="679">
        <v>44980</v>
      </c>
      <c r="AB448" s="667" t="s">
        <v>80</v>
      </c>
      <c r="AC448" s="666">
        <v>45076</v>
      </c>
      <c r="AD448" s="658">
        <f t="shared" si="31"/>
        <v>96</v>
      </c>
      <c r="AE448" s="656">
        <v>0</v>
      </c>
      <c r="AF448" s="656">
        <v>0</v>
      </c>
      <c r="AG448" s="656">
        <v>0</v>
      </c>
      <c r="AH448" s="668" t="s">
        <v>80</v>
      </c>
      <c r="AI448" s="658">
        <f t="shared" si="29"/>
        <v>0</v>
      </c>
      <c r="AJ448" s="656">
        <v>0</v>
      </c>
      <c r="AK448" s="748">
        <v>0</v>
      </c>
      <c r="AL448" s="667" t="s">
        <v>80</v>
      </c>
      <c r="AM448" s="657">
        <v>0</v>
      </c>
      <c r="AN448" s="667" t="s">
        <v>80</v>
      </c>
      <c r="AO448" s="667" t="s">
        <v>80</v>
      </c>
      <c r="AP448" s="661">
        <v>0</v>
      </c>
      <c r="AQ448" s="661">
        <f>+L448+AF448-AK448</f>
        <v>20250000</v>
      </c>
      <c r="AR448" s="657" t="s">
        <v>115</v>
      </c>
      <c r="AS448" s="656">
        <v>0</v>
      </c>
      <c r="AT448" s="657" t="s">
        <v>80</v>
      </c>
      <c r="AU448" s="670">
        <v>20250000</v>
      </c>
      <c r="AV448" s="671">
        <f t="shared" si="30"/>
        <v>0</v>
      </c>
      <c r="AW448" s="672">
        <f t="shared" si="28"/>
        <v>1</v>
      </c>
      <c r="AX448" s="673"/>
      <c r="AY448" s="657" t="s">
        <v>2569</v>
      </c>
      <c r="AZ448" s="677" t="s">
        <v>2582</v>
      </c>
      <c r="BA448" s="653" t="s">
        <v>71</v>
      </c>
      <c r="BB448" s="656" t="s">
        <v>71</v>
      </c>
    </row>
    <row r="449" spans="2:54" x14ac:dyDescent="0.25">
      <c r="B449" s="653">
        <v>2023</v>
      </c>
      <c r="C449" s="653">
        <v>891780111</v>
      </c>
      <c r="D449" s="654" t="s">
        <v>68</v>
      </c>
      <c r="E449" s="655" t="s">
        <v>2246</v>
      </c>
      <c r="F449" s="656" t="s">
        <v>2247</v>
      </c>
      <c r="G449" s="657">
        <v>0</v>
      </c>
      <c r="H449" s="656"/>
      <c r="I449" s="657" t="s">
        <v>78</v>
      </c>
      <c r="J449" s="653" t="s">
        <v>120</v>
      </c>
      <c r="K449" s="658" t="s">
        <v>2416</v>
      </c>
      <c r="L449" s="659">
        <v>20250000</v>
      </c>
      <c r="M449" s="653" t="s">
        <v>73</v>
      </c>
      <c r="N449" s="660" t="s">
        <v>116</v>
      </c>
      <c r="O449" s="658" t="s">
        <v>2504</v>
      </c>
      <c r="P449" s="661">
        <v>1082927824</v>
      </c>
      <c r="Q449" s="656">
        <v>242</v>
      </c>
      <c r="R449" s="699">
        <v>44963</v>
      </c>
      <c r="S449" s="749">
        <v>49595910</v>
      </c>
      <c r="T449" s="699">
        <v>44980</v>
      </c>
      <c r="U449" s="760">
        <v>20250000</v>
      </c>
      <c r="V449" s="657" t="s">
        <v>70</v>
      </c>
      <c r="W449" s="656">
        <v>85471791</v>
      </c>
      <c r="X449" s="665" t="s">
        <v>118</v>
      </c>
      <c r="Y449" s="660"/>
      <c r="Z449" s="679">
        <v>44980</v>
      </c>
      <c r="AA449" s="679">
        <v>44980</v>
      </c>
      <c r="AB449" s="667" t="s">
        <v>80</v>
      </c>
      <c r="AC449" s="666">
        <v>45076</v>
      </c>
      <c r="AD449" s="658">
        <f t="shared" si="31"/>
        <v>96</v>
      </c>
      <c r="AE449" s="656">
        <v>0</v>
      </c>
      <c r="AF449" s="656">
        <v>0</v>
      </c>
      <c r="AG449" s="656">
        <v>0</v>
      </c>
      <c r="AH449" s="668" t="s">
        <v>80</v>
      </c>
      <c r="AI449" s="658">
        <f t="shared" si="29"/>
        <v>0</v>
      </c>
      <c r="AJ449" s="656">
        <v>0</v>
      </c>
      <c r="AK449" s="748">
        <v>0</v>
      </c>
      <c r="AL449" s="667" t="s">
        <v>80</v>
      </c>
      <c r="AM449" s="657">
        <v>0</v>
      </c>
      <c r="AN449" s="667" t="s">
        <v>80</v>
      </c>
      <c r="AO449" s="667" t="s">
        <v>80</v>
      </c>
      <c r="AP449" s="661">
        <v>0</v>
      </c>
      <c r="AQ449" s="661">
        <f>+L449+AF449-AK449</f>
        <v>20250000</v>
      </c>
      <c r="AR449" s="657" t="s">
        <v>115</v>
      </c>
      <c r="AS449" s="656">
        <v>0</v>
      </c>
      <c r="AT449" s="657" t="s">
        <v>80</v>
      </c>
      <c r="AU449" s="670">
        <v>20250000</v>
      </c>
      <c r="AV449" s="671">
        <f t="shared" si="30"/>
        <v>0</v>
      </c>
      <c r="AW449" s="672">
        <f t="shared" si="28"/>
        <v>1</v>
      </c>
      <c r="AX449" s="673"/>
      <c r="AY449" s="657" t="s">
        <v>2569</v>
      </c>
      <c r="AZ449" s="677" t="s">
        <v>2583</v>
      </c>
      <c r="BA449" s="653" t="s">
        <v>71</v>
      </c>
      <c r="BB449" s="656" t="s">
        <v>71</v>
      </c>
    </row>
    <row r="450" spans="2:54" x14ac:dyDescent="0.25">
      <c r="B450" s="653">
        <v>2023</v>
      </c>
      <c r="C450" s="653">
        <v>891780111</v>
      </c>
      <c r="D450" s="654" t="s">
        <v>68</v>
      </c>
      <c r="E450" s="655" t="s">
        <v>2248</v>
      </c>
      <c r="F450" s="656" t="s">
        <v>2249</v>
      </c>
      <c r="G450" s="657">
        <v>0</v>
      </c>
      <c r="H450" s="656"/>
      <c r="I450" s="657" t="s">
        <v>78</v>
      </c>
      <c r="J450" s="653" t="s">
        <v>120</v>
      </c>
      <c r="K450" s="658" t="s">
        <v>2417</v>
      </c>
      <c r="L450" s="659">
        <v>20250000</v>
      </c>
      <c r="M450" s="653" t="s">
        <v>73</v>
      </c>
      <c r="N450" s="660" t="s">
        <v>116</v>
      </c>
      <c r="O450" s="658" t="s">
        <v>2505</v>
      </c>
      <c r="P450" s="661">
        <v>1082948644</v>
      </c>
      <c r="Q450" s="656">
        <v>242</v>
      </c>
      <c r="R450" s="699">
        <v>44963</v>
      </c>
      <c r="S450" s="749">
        <v>49595910</v>
      </c>
      <c r="T450" s="699">
        <v>44980</v>
      </c>
      <c r="U450" s="760">
        <v>20250000</v>
      </c>
      <c r="V450" s="657" t="s">
        <v>70</v>
      </c>
      <c r="W450" s="656">
        <v>85471791</v>
      </c>
      <c r="X450" s="665" t="s">
        <v>118</v>
      </c>
      <c r="Y450" s="660"/>
      <c r="Z450" s="679">
        <v>44980</v>
      </c>
      <c r="AA450" s="679">
        <v>44980</v>
      </c>
      <c r="AB450" s="667" t="s">
        <v>80</v>
      </c>
      <c r="AC450" s="666">
        <v>45076</v>
      </c>
      <c r="AD450" s="658">
        <f t="shared" si="31"/>
        <v>96</v>
      </c>
      <c r="AE450" s="656">
        <v>0</v>
      </c>
      <c r="AF450" s="656">
        <v>0</v>
      </c>
      <c r="AG450" s="656">
        <v>0</v>
      </c>
      <c r="AH450" s="668" t="s">
        <v>80</v>
      </c>
      <c r="AI450" s="658">
        <f t="shared" si="29"/>
        <v>0</v>
      </c>
      <c r="AJ450" s="656">
        <v>0</v>
      </c>
      <c r="AK450" s="748">
        <v>0</v>
      </c>
      <c r="AL450" s="667" t="s">
        <v>80</v>
      </c>
      <c r="AM450" s="657">
        <v>0</v>
      </c>
      <c r="AN450" s="667" t="s">
        <v>80</v>
      </c>
      <c r="AO450" s="667" t="s">
        <v>80</v>
      </c>
      <c r="AP450" s="661">
        <v>0</v>
      </c>
      <c r="AQ450" s="661">
        <f>+L450+AF450-AK450</f>
        <v>20250000</v>
      </c>
      <c r="AR450" s="657" t="s">
        <v>115</v>
      </c>
      <c r="AS450" s="656">
        <v>0</v>
      </c>
      <c r="AT450" s="657" t="s">
        <v>80</v>
      </c>
      <c r="AU450" s="670">
        <v>20250000</v>
      </c>
      <c r="AV450" s="671">
        <f t="shared" si="30"/>
        <v>0</v>
      </c>
      <c r="AW450" s="672">
        <f t="shared" si="28"/>
        <v>1</v>
      </c>
      <c r="AX450" s="673"/>
      <c r="AY450" s="657" t="s">
        <v>2569</v>
      </c>
      <c r="AZ450" s="677" t="s">
        <v>2584</v>
      </c>
      <c r="BA450" s="653" t="s">
        <v>71</v>
      </c>
      <c r="BB450" s="656" t="s">
        <v>71</v>
      </c>
    </row>
    <row r="451" spans="2:54" x14ac:dyDescent="0.25">
      <c r="B451" s="653">
        <v>2023</v>
      </c>
      <c r="C451" s="653">
        <v>891780111</v>
      </c>
      <c r="D451" s="654" t="s">
        <v>68</v>
      </c>
      <c r="E451" s="655" t="s">
        <v>2250</v>
      </c>
      <c r="F451" s="656" t="s">
        <v>2251</v>
      </c>
      <c r="G451" s="657">
        <v>0</v>
      </c>
      <c r="H451" s="656"/>
      <c r="I451" s="657" t="s">
        <v>78</v>
      </c>
      <c r="J451" s="653" t="s">
        <v>120</v>
      </c>
      <c r="K451" s="658" t="s">
        <v>2418</v>
      </c>
      <c r="L451" s="659">
        <v>11250000</v>
      </c>
      <c r="M451" s="653" t="s">
        <v>73</v>
      </c>
      <c r="N451" s="660" t="s">
        <v>116</v>
      </c>
      <c r="O451" s="658" t="s">
        <v>2506</v>
      </c>
      <c r="P451" s="661">
        <v>1083035488</v>
      </c>
      <c r="Q451" s="656">
        <v>239</v>
      </c>
      <c r="R451" s="699">
        <v>44960</v>
      </c>
      <c r="S451" s="749">
        <v>260449648</v>
      </c>
      <c r="T451" s="699">
        <v>44980</v>
      </c>
      <c r="U451" s="760">
        <v>11250000</v>
      </c>
      <c r="V451" s="657" t="s">
        <v>70</v>
      </c>
      <c r="W451" s="656">
        <v>72004252</v>
      </c>
      <c r="X451" s="665" t="s">
        <v>2564</v>
      </c>
      <c r="Y451" s="660"/>
      <c r="Z451" s="679">
        <v>44980</v>
      </c>
      <c r="AA451" s="679">
        <v>44980</v>
      </c>
      <c r="AB451" s="667" t="s">
        <v>80</v>
      </c>
      <c r="AC451" s="666">
        <v>45076</v>
      </c>
      <c r="AD451" s="658">
        <f t="shared" si="31"/>
        <v>96</v>
      </c>
      <c r="AE451" s="656">
        <v>0</v>
      </c>
      <c r="AF451" s="656">
        <v>0</v>
      </c>
      <c r="AG451" s="656">
        <v>0</v>
      </c>
      <c r="AH451" s="668" t="s">
        <v>80</v>
      </c>
      <c r="AI451" s="658">
        <f t="shared" si="29"/>
        <v>0</v>
      </c>
      <c r="AJ451" s="656">
        <v>0</v>
      </c>
      <c r="AK451" s="748">
        <v>0</v>
      </c>
      <c r="AL451" s="667" t="s">
        <v>80</v>
      </c>
      <c r="AM451" s="657">
        <v>0</v>
      </c>
      <c r="AN451" s="667" t="s">
        <v>80</v>
      </c>
      <c r="AO451" s="667" t="s">
        <v>80</v>
      </c>
      <c r="AP451" s="661">
        <v>0</v>
      </c>
      <c r="AQ451" s="661">
        <f>+L451+AF451-AK451</f>
        <v>11250000</v>
      </c>
      <c r="AR451" s="657" t="s">
        <v>115</v>
      </c>
      <c r="AS451" s="656">
        <v>0</v>
      </c>
      <c r="AT451" s="657" t="s">
        <v>80</v>
      </c>
      <c r="AU451" s="670">
        <v>11250000</v>
      </c>
      <c r="AV451" s="671">
        <f t="shared" si="30"/>
        <v>0</v>
      </c>
      <c r="AW451" s="672">
        <f t="shared" si="28"/>
        <v>1</v>
      </c>
      <c r="AX451" s="673"/>
      <c r="AY451" s="657" t="s">
        <v>2569</v>
      </c>
      <c r="AZ451" s="677" t="s">
        <v>2582</v>
      </c>
      <c r="BA451" s="653" t="s">
        <v>71</v>
      </c>
      <c r="BB451" s="656" t="s">
        <v>71</v>
      </c>
    </row>
    <row r="452" spans="2:54" x14ac:dyDescent="0.25">
      <c r="B452" s="653">
        <v>2023</v>
      </c>
      <c r="C452" s="653">
        <v>891780111</v>
      </c>
      <c r="D452" s="654" t="s">
        <v>68</v>
      </c>
      <c r="E452" s="655" t="s">
        <v>2252</v>
      </c>
      <c r="F452" s="656" t="s">
        <v>2253</v>
      </c>
      <c r="G452" s="657">
        <v>0</v>
      </c>
      <c r="H452" s="656"/>
      <c r="I452" s="657" t="s">
        <v>78</v>
      </c>
      <c r="J452" s="653" t="s">
        <v>120</v>
      </c>
      <c r="K452" s="658" t="s">
        <v>2419</v>
      </c>
      <c r="L452" s="659">
        <v>7130000</v>
      </c>
      <c r="M452" s="653" t="s">
        <v>73</v>
      </c>
      <c r="N452" s="660" t="s">
        <v>116</v>
      </c>
      <c r="O452" s="658" t="s">
        <v>2507</v>
      </c>
      <c r="P452" s="661">
        <v>1082951210</v>
      </c>
      <c r="Q452" s="656" t="s">
        <v>2550</v>
      </c>
      <c r="R452" s="699" t="s">
        <v>2551</v>
      </c>
      <c r="S452" s="749" t="s">
        <v>2552</v>
      </c>
      <c r="T452" s="699">
        <v>44970</v>
      </c>
      <c r="U452" s="760">
        <v>7130000</v>
      </c>
      <c r="V452" s="657" t="s">
        <v>70</v>
      </c>
      <c r="W452" s="656">
        <v>12564670</v>
      </c>
      <c r="X452" s="665" t="s">
        <v>797</v>
      </c>
      <c r="Y452" s="660"/>
      <c r="Z452" s="679">
        <v>44970</v>
      </c>
      <c r="AA452" s="679">
        <v>44970</v>
      </c>
      <c r="AB452" s="667" t="s">
        <v>80</v>
      </c>
      <c r="AC452" s="666">
        <v>45016</v>
      </c>
      <c r="AD452" s="658">
        <f t="shared" si="31"/>
        <v>46</v>
      </c>
      <c r="AE452" s="656">
        <v>1</v>
      </c>
      <c r="AF452" s="748">
        <v>3400000</v>
      </c>
      <c r="AG452" s="656">
        <v>1</v>
      </c>
      <c r="AH452" s="699">
        <v>45046</v>
      </c>
      <c r="AI452" s="658">
        <f t="shared" si="29"/>
        <v>30</v>
      </c>
      <c r="AJ452" s="656">
        <v>0</v>
      </c>
      <c r="AK452" s="748">
        <v>0</v>
      </c>
      <c r="AL452" s="667" t="s">
        <v>80</v>
      </c>
      <c r="AM452" s="657">
        <v>0</v>
      </c>
      <c r="AN452" s="667" t="s">
        <v>80</v>
      </c>
      <c r="AO452" s="667" t="s">
        <v>80</v>
      </c>
      <c r="AP452" s="661">
        <v>0</v>
      </c>
      <c r="AQ452" s="661">
        <f>+L452+AF452-AK452</f>
        <v>10530000</v>
      </c>
      <c r="AR452" s="657" t="s">
        <v>115</v>
      </c>
      <c r="AS452" s="656">
        <v>0</v>
      </c>
      <c r="AT452" s="657" t="s">
        <v>80</v>
      </c>
      <c r="AU452" s="670">
        <v>10530000</v>
      </c>
      <c r="AV452" s="671">
        <f t="shared" si="30"/>
        <v>0</v>
      </c>
      <c r="AW452" s="672">
        <f t="shared" si="28"/>
        <v>1</v>
      </c>
      <c r="AX452" s="673"/>
      <c r="AY452" s="657" t="s">
        <v>2569</v>
      </c>
      <c r="AZ452" s="677" t="s">
        <v>2585</v>
      </c>
      <c r="BA452" s="653" t="s">
        <v>71</v>
      </c>
      <c r="BB452" s="656" t="s">
        <v>71</v>
      </c>
    </row>
    <row r="453" spans="2:54" x14ac:dyDescent="0.25">
      <c r="B453" s="653">
        <v>2023</v>
      </c>
      <c r="C453" s="653">
        <v>891780111</v>
      </c>
      <c r="D453" s="654" t="s">
        <v>68</v>
      </c>
      <c r="E453" s="655" t="s">
        <v>2254</v>
      </c>
      <c r="F453" s="656" t="s">
        <v>2255</v>
      </c>
      <c r="G453" s="657">
        <v>0</v>
      </c>
      <c r="H453" s="656"/>
      <c r="I453" s="657" t="s">
        <v>78</v>
      </c>
      <c r="J453" s="653" t="s">
        <v>120</v>
      </c>
      <c r="K453" s="658" t="s">
        <v>2420</v>
      </c>
      <c r="L453" s="659">
        <v>6800000</v>
      </c>
      <c r="M453" s="653" t="s">
        <v>73</v>
      </c>
      <c r="N453" s="660" t="s">
        <v>116</v>
      </c>
      <c r="O453" s="658" t="s">
        <v>240</v>
      </c>
      <c r="P453" s="661">
        <v>85470058</v>
      </c>
      <c r="Q453" s="656" t="s">
        <v>2550</v>
      </c>
      <c r="R453" s="699" t="s">
        <v>2551</v>
      </c>
      <c r="S453" s="749" t="s">
        <v>2552</v>
      </c>
      <c r="T453" s="699">
        <v>44970</v>
      </c>
      <c r="U453" s="760">
        <v>6800000</v>
      </c>
      <c r="V453" s="657" t="s">
        <v>70</v>
      </c>
      <c r="W453" s="656">
        <v>12564670</v>
      </c>
      <c r="X453" s="665" t="s">
        <v>797</v>
      </c>
      <c r="Y453" s="660"/>
      <c r="Z453" s="679">
        <v>44970</v>
      </c>
      <c r="AA453" s="679">
        <v>44970</v>
      </c>
      <c r="AB453" s="667" t="s">
        <v>80</v>
      </c>
      <c r="AC453" s="666">
        <v>45016</v>
      </c>
      <c r="AD453" s="658">
        <f t="shared" si="31"/>
        <v>46</v>
      </c>
      <c r="AE453" s="656">
        <v>1</v>
      </c>
      <c r="AF453" s="748">
        <v>3400000</v>
      </c>
      <c r="AG453" s="656">
        <v>1</v>
      </c>
      <c r="AH453" s="699">
        <v>45046</v>
      </c>
      <c r="AI453" s="658">
        <f t="shared" si="29"/>
        <v>30</v>
      </c>
      <c r="AJ453" s="656">
        <v>0</v>
      </c>
      <c r="AK453" s="748">
        <v>0</v>
      </c>
      <c r="AL453" s="667" t="s">
        <v>80</v>
      </c>
      <c r="AM453" s="657">
        <v>0</v>
      </c>
      <c r="AN453" s="667" t="s">
        <v>80</v>
      </c>
      <c r="AO453" s="667" t="s">
        <v>80</v>
      </c>
      <c r="AP453" s="661">
        <v>0</v>
      </c>
      <c r="AQ453" s="661">
        <f>+L453+AF453-AK453</f>
        <v>10200000</v>
      </c>
      <c r="AR453" s="657" t="s">
        <v>115</v>
      </c>
      <c r="AS453" s="656">
        <v>0</v>
      </c>
      <c r="AT453" s="657" t="s">
        <v>80</v>
      </c>
      <c r="AU453" s="670">
        <v>10200000</v>
      </c>
      <c r="AV453" s="671">
        <f t="shared" si="30"/>
        <v>0</v>
      </c>
      <c r="AW453" s="672">
        <f t="shared" si="28"/>
        <v>1</v>
      </c>
      <c r="AX453" s="673"/>
      <c r="AY453" s="657" t="s">
        <v>2569</v>
      </c>
      <c r="AZ453" s="677" t="s">
        <v>2586</v>
      </c>
      <c r="BA453" s="653" t="s">
        <v>71</v>
      </c>
      <c r="BB453" s="656" t="s">
        <v>71</v>
      </c>
    </row>
    <row r="454" spans="2:54" x14ac:dyDescent="0.25">
      <c r="B454" s="653">
        <v>2023</v>
      </c>
      <c r="C454" s="653">
        <v>891780111</v>
      </c>
      <c r="D454" s="654" t="s">
        <v>68</v>
      </c>
      <c r="E454" s="655" t="s">
        <v>2256</v>
      </c>
      <c r="F454" s="656" t="s">
        <v>2257</v>
      </c>
      <c r="G454" s="657">
        <v>0</v>
      </c>
      <c r="H454" s="656"/>
      <c r="I454" s="657" t="s">
        <v>78</v>
      </c>
      <c r="J454" s="653" t="s">
        <v>120</v>
      </c>
      <c r="K454" s="658" t="s">
        <v>2421</v>
      </c>
      <c r="L454" s="659">
        <v>15000000</v>
      </c>
      <c r="M454" s="653" t="s">
        <v>73</v>
      </c>
      <c r="N454" s="660" t="s">
        <v>116</v>
      </c>
      <c r="O454" s="658" t="s">
        <v>2508</v>
      </c>
      <c r="P454" s="661">
        <v>1082902907</v>
      </c>
      <c r="Q454" s="656" t="s">
        <v>2553</v>
      </c>
      <c r="R454" s="699" t="s">
        <v>2551</v>
      </c>
      <c r="S454" s="749" t="s">
        <v>2554</v>
      </c>
      <c r="T454" s="699">
        <v>44974</v>
      </c>
      <c r="U454" s="760">
        <v>15000000</v>
      </c>
      <c r="V454" s="657" t="s">
        <v>70</v>
      </c>
      <c r="W454" s="656">
        <v>12564670</v>
      </c>
      <c r="X454" s="665" t="s">
        <v>797</v>
      </c>
      <c r="Y454" s="660"/>
      <c r="Z454" s="679">
        <v>44974</v>
      </c>
      <c r="AA454" s="679">
        <v>44974</v>
      </c>
      <c r="AB454" s="667" t="s">
        <v>80</v>
      </c>
      <c r="AC454" s="666">
        <v>45016</v>
      </c>
      <c r="AD454" s="658">
        <f t="shared" si="31"/>
        <v>42</v>
      </c>
      <c r="AE454" s="656">
        <v>1</v>
      </c>
      <c r="AF454" s="748">
        <v>4100000</v>
      </c>
      <c r="AG454" s="656">
        <v>1</v>
      </c>
      <c r="AH454" s="699">
        <v>45046</v>
      </c>
      <c r="AI454" s="658">
        <f t="shared" si="29"/>
        <v>30</v>
      </c>
      <c r="AJ454" s="656">
        <v>0</v>
      </c>
      <c r="AK454" s="748">
        <v>0</v>
      </c>
      <c r="AL454" s="667" t="s">
        <v>80</v>
      </c>
      <c r="AM454" s="657">
        <v>0</v>
      </c>
      <c r="AN454" s="667" t="s">
        <v>80</v>
      </c>
      <c r="AO454" s="667" t="s">
        <v>80</v>
      </c>
      <c r="AP454" s="661">
        <v>0</v>
      </c>
      <c r="AQ454" s="661">
        <f>+L454+AF454-AK454</f>
        <v>19100000</v>
      </c>
      <c r="AR454" s="657" t="s">
        <v>115</v>
      </c>
      <c r="AS454" s="656">
        <v>0</v>
      </c>
      <c r="AT454" s="657" t="s">
        <v>80</v>
      </c>
      <c r="AU454" s="670">
        <v>19100000</v>
      </c>
      <c r="AV454" s="671">
        <f t="shared" si="30"/>
        <v>0</v>
      </c>
      <c r="AW454" s="672">
        <f t="shared" si="28"/>
        <v>1</v>
      </c>
      <c r="AX454" s="673"/>
      <c r="AY454" s="657" t="s">
        <v>2569</v>
      </c>
      <c r="AZ454" s="677" t="s">
        <v>2587</v>
      </c>
      <c r="BA454" s="653" t="s">
        <v>71</v>
      </c>
      <c r="BB454" s="656" t="s">
        <v>71</v>
      </c>
    </row>
    <row r="455" spans="2:54" x14ac:dyDescent="0.25">
      <c r="B455" s="653">
        <v>2023</v>
      </c>
      <c r="C455" s="653">
        <v>891780111</v>
      </c>
      <c r="D455" s="654" t="s">
        <v>68</v>
      </c>
      <c r="E455" s="655" t="s">
        <v>2258</v>
      </c>
      <c r="F455" s="656" t="s">
        <v>2259</v>
      </c>
      <c r="G455" s="657">
        <v>0</v>
      </c>
      <c r="H455" s="656"/>
      <c r="I455" s="657" t="s">
        <v>78</v>
      </c>
      <c r="J455" s="653" t="s">
        <v>120</v>
      </c>
      <c r="K455" s="658" t="s">
        <v>2422</v>
      </c>
      <c r="L455" s="659">
        <v>15300000</v>
      </c>
      <c r="M455" s="653" t="s">
        <v>73</v>
      </c>
      <c r="N455" s="660" t="s">
        <v>116</v>
      </c>
      <c r="O455" s="658" t="s">
        <v>2509</v>
      </c>
      <c r="P455" s="661">
        <v>1081827299</v>
      </c>
      <c r="Q455" s="656">
        <v>239</v>
      </c>
      <c r="R455" s="699">
        <v>44960</v>
      </c>
      <c r="S455" s="749">
        <v>260449648</v>
      </c>
      <c r="T455" s="699">
        <v>44987</v>
      </c>
      <c r="U455" s="760">
        <v>15300000</v>
      </c>
      <c r="V455" s="657" t="s">
        <v>70</v>
      </c>
      <c r="W455" s="656">
        <v>72004252</v>
      </c>
      <c r="X455" s="665" t="s">
        <v>2564</v>
      </c>
      <c r="Y455" s="660"/>
      <c r="Z455" s="679">
        <v>44987</v>
      </c>
      <c r="AA455" s="679">
        <v>44987</v>
      </c>
      <c r="AB455" s="667" t="s">
        <v>80</v>
      </c>
      <c r="AC455" s="666">
        <v>45076</v>
      </c>
      <c r="AD455" s="658">
        <f t="shared" si="31"/>
        <v>89</v>
      </c>
      <c r="AE455" s="656">
        <v>0</v>
      </c>
      <c r="AF455" s="656">
        <v>0</v>
      </c>
      <c r="AG455" s="656">
        <v>0</v>
      </c>
      <c r="AH455" s="668" t="s">
        <v>80</v>
      </c>
      <c r="AI455" s="658">
        <f t="shared" si="29"/>
        <v>0</v>
      </c>
      <c r="AJ455" s="656">
        <v>0</v>
      </c>
      <c r="AK455" s="748">
        <v>0</v>
      </c>
      <c r="AL455" s="667" t="s">
        <v>80</v>
      </c>
      <c r="AM455" s="657">
        <v>0</v>
      </c>
      <c r="AN455" s="667" t="s">
        <v>80</v>
      </c>
      <c r="AO455" s="667" t="s">
        <v>80</v>
      </c>
      <c r="AP455" s="661">
        <v>0</v>
      </c>
      <c r="AQ455" s="661">
        <f>+L455+AF455-AK455</f>
        <v>15300000</v>
      </c>
      <c r="AR455" s="657" t="s">
        <v>115</v>
      </c>
      <c r="AS455" s="656">
        <v>0</v>
      </c>
      <c r="AT455" s="657" t="s">
        <v>80</v>
      </c>
      <c r="AU455" s="670">
        <v>15300000</v>
      </c>
      <c r="AV455" s="671">
        <f t="shared" si="30"/>
        <v>0</v>
      </c>
      <c r="AW455" s="672">
        <f t="shared" si="28"/>
        <v>1</v>
      </c>
      <c r="AX455" s="673"/>
      <c r="AY455" s="657" t="s">
        <v>2569</v>
      </c>
      <c r="AZ455" s="677" t="s">
        <v>2588</v>
      </c>
      <c r="BA455" s="653" t="s">
        <v>71</v>
      </c>
      <c r="BB455" s="656" t="s">
        <v>71</v>
      </c>
    </row>
    <row r="456" spans="2:54" x14ac:dyDescent="0.25">
      <c r="B456" s="653">
        <v>2023</v>
      </c>
      <c r="C456" s="653">
        <v>891780111</v>
      </c>
      <c r="D456" s="654" t="s">
        <v>68</v>
      </c>
      <c r="E456" s="655" t="s">
        <v>2260</v>
      </c>
      <c r="F456" s="656" t="s">
        <v>2261</v>
      </c>
      <c r="G456" s="657">
        <v>0</v>
      </c>
      <c r="H456" s="656"/>
      <c r="I456" s="657" t="s">
        <v>78</v>
      </c>
      <c r="J456" s="653" t="s">
        <v>120</v>
      </c>
      <c r="K456" s="658" t="s">
        <v>2423</v>
      </c>
      <c r="L456" s="659">
        <v>13950000</v>
      </c>
      <c r="M456" s="653" t="s">
        <v>73</v>
      </c>
      <c r="N456" s="660" t="s">
        <v>116</v>
      </c>
      <c r="O456" s="658" t="s">
        <v>2510</v>
      </c>
      <c r="P456" s="661">
        <v>1045743528</v>
      </c>
      <c r="Q456" s="656">
        <v>239</v>
      </c>
      <c r="R456" s="699">
        <v>44960</v>
      </c>
      <c r="S456" s="749">
        <v>260449648</v>
      </c>
      <c r="T456" s="699">
        <v>44988</v>
      </c>
      <c r="U456" s="760">
        <v>13950000</v>
      </c>
      <c r="V456" s="657" t="s">
        <v>70</v>
      </c>
      <c r="W456" s="656">
        <v>57294316</v>
      </c>
      <c r="X456" s="665" t="s">
        <v>1915</v>
      </c>
      <c r="Y456" s="660"/>
      <c r="Z456" s="679">
        <v>44988</v>
      </c>
      <c r="AA456" s="679">
        <v>44988</v>
      </c>
      <c r="AB456" s="667" t="s">
        <v>80</v>
      </c>
      <c r="AC456" s="666">
        <v>45076</v>
      </c>
      <c r="AD456" s="658">
        <f t="shared" si="31"/>
        <v>88</v>
      </c>
      <c r="AE456" s="656">
        <v>0</v>
      </c>
      <c r="AF456" s="656">
        <v>0</v>
      </c>
      <c r="AG456" s="656">
        <v>0</v>
      </c>
      <c r="AH456" s="668" t="s">
        <v>80</v>
      </c>
      <c r="AI456" s="658">
        <f t="shared" si="29"/>
        <v>0</v>
      </c>
      <c r="AJ456" s="656">
        <v>0</v>
      </c>
      <c r="AK456" s="748">
        <v>0</v>
      </c>
      <c r="AL456" s="667" t="s">
        <v>80</v>
      </c>
      <c r="AM456" s="657">
        <v>0</v>
      </c>
      <c r="AN456" s="667" t="s">
        <v>80</v>
      </c>
      <c r="AO456" s="667" t="s">
        <v>80</v>
      </c>
      <c r="AP456" s="661">
        <v>0</v>
      </c>
      <c r="AQ456" s="661">
        <f>+L456+AF456-AK456</f>
        <v>13950000</v>
      </c>
      <c r="AR456" s="657" t="s">
        <v>115</v>
      </c>
      <c r="AS456" s="656">
        <v>0</v>
      </c>
      <c r="AT456" s="657" t="s">
        <v>80</v>
      </c>
      <c r="AU456" s="670">
        <v>13950000</v>
      </c>
      <c r="AV456" s="671">
        <f t="shared" si="30"/>
        <v>0</v>
      </c>
      <c r="AW456" s="672">
        <f t="shared" si="28"/>
        <v>1</v>
      </c>
      <c r="AX456" s="673"/>
      <c r="AY456" s="657" t="s">
        <v>2569</v>
      </c>
      <c r="AZ456" s="677" t="s">
        <v>2589</v>
      </c>
      <c r="BA456" s="653" t="s">
        <v>71</v>
      </c>
      <c r="BB456" s="656" t="s">
        <v>71</v>
      </c>
    </row>
    <row r="457" spans="2:54" x14ac:dyDescent="0.25">
      <c r="B457" s="653">
        <v>2023</v>
      </c>
      <c r="C457" s="653">
        <v>891780111</v>
      </c>
      <c r="D457" s="654" t="s">
        <v>68</v>
      </c>
      <c r="E457" s="655" t="s">
        <v>2262</v>
      </c>
      <c r="F457" s="656" t="s">
        <v>2263</v>
      </c>
      <c r="G457" s="657">
        <v>0</v>
      </c>
      <c r="H457" s="656"/>
      <c r="I457" s="657" t="s">
        <v>78</v>
      </c>
      <c r="J457" s="653" t="s">
        <v>120</v>
      </c>
      <c r="K457" s="658" t="s">
        <v>2424</v>
      </c>
      <c r="L457" s="659">
        <v>13600000</v>
      </c>
      <c r="M457" s="653" t="s">
        <v>73</v>
      </c>
      <c r="N457" s="660" t="s">
        <v>116</v>
      </c>
      <c r="O457" s="658" t="s">
        <v>2511</v>
      </c>
      <c r="P457" s="661">
        <v>1082972449</v>
      </c>
      <c r="Q457" s="656">
        <v>239</v>
      </c>
      <c r="R457" s="699">
        <v>44960</v>
      </c>
      <c r="S457" s="749">
        <v>260449648</v>
      </c>
      <c r="T457" s="699">
        <v>44992</v>
      </c>
      <c r="U457" s="760">
        <v>13600000</v>
      </c>
      <c r="V457" s="657" t="s">
        <v>70</v>
      </c>
      <c r="W457" s="656">
        <v>85471791</v>
      </c>
      <c r="X457" s="665" t="s">
        <v>2565</v>
      </c>
      <c r="Y457" s="660"/>
      <c r="Z457" s="679">
        <v>44992</v>
      </c>
      <c r="AA457" s="679">
        <v>44992</v>
      </c>
      <c r="AB457" s="667" t="s">
        <v>80</v>
      </c>
      <c r="AC457" s="666">
        <v>45107</v>
      </c>
      <c r="AD457" s="658">
        <f t="shared" si="31"/>
        <v>115</v>
      </c>
      <c r="AE457" s="656">
        <v>0</v>
      </c>
      <c r="AF457" s="656">
        <v>0</v>
      </c>
      <c r="AG457" s="656">
        <v>0</v>
      </c>
      <c r="AH457" s="668" t="s">
        <v>80</v>
      </c>
      <c r="AI457" s="658">
        <f t="shared" ref="AI457:AI520" si="32">+IF(AH457="1800-01-01",0,AH457-AC457)</f>
        <v>0</v>
      </c>
      <c r="AJ457" s="656">
        <v>0</v>
      </c>
      <c r="AK457" s="748">
        <v>0</v>
      </c>
      <c r="AL457" s="667" t="s">
        <v>80</v>
      </c>
      <c r="AM457" s="657">
        <v>0</v>
      </c>
      <c r="AN457" s="667" t="s">
        <v>80</v>
      </c>
      <c r="AO457" s="667" t="s">
        <v>80</v>
      </c>
      <c r="AP457" s="661">
        <v>0</v>
      </c>
      <c r="AQ457" s="661">
        <f>+L457+AF457-AK457</f>
        <v>13600000</v>
      </c>
      <c r="AR457" s="657" t="s">
        <v>115</v>
      </c>
      <c r="AS457" s="656">
        <v>0</v>
      </c>
      <c r="AT457" s="657" t="s">
        <v>80</v>
      </c>
      <c r="AU457" s="670">
        <v>13600000</v>
      </c>
      <c r="AV457" s="671">
        <f t="shared" si="30"/>
        <v>0</v>
      </c>
      <c r="AW457" s="672">
        <f t="shared" si="28"/>
        <v>1</v>
      </c>
      <c r="AX457" s="673"/>
      <c r="AY457" s="657" t="s">
        <v>2569</v>
      </c>
      <c r="AZ457" s="677" t="s">
        <v>2590</v>
      </c>
      <c r="BA457" s="653" t="s">
        <v>71</v>
      </c>
      <c r="BB457" s="656" t="s">
        <v>71</v>
      </c>
    </row>
    <row r="458" spans="2:54" x14ac:dyDescent="0.25">
      <c r="B458" s="653">
        <v>2023</v>
      </c>
      <c r="C458" s="653">
        <v>891780111</v>
      </c>
      <c r="D458" s="654" t="s">
        <v>68</v>
      </c>
      <c r="E458" s="655" t="s">
        <v>2264</v>
      </c>
      <c r="F458" s="656" t="s">
        <v>2265</v>
      </c>
      <c r="G458" s="657">
        <v>0</v>
      </c>
      <c r="H458" s="656"/>
      <c r="I458" s="657" t="s">
        <v>78</v>
      </c>
      <c r="J458" s="653" t="s">
        <v>120</v>
      </c>
      <c r="K458" s="658" t="s">
        <v>2425</v>
      </c>
      <c r="L458" s="659">
        <v>18000000</v>
      </c>
      <c r="M458" s="653" t="s">
        <v>73</v>
      </c>
      <c r="N458" s="660" t="s">
        <v>116</v>
      </c>
      <c r="O458" s="658" t="s">
        <v>2512</v>
      </c>
      <c r="P458" s="661">
        <v>1082907949</v>
      </c>
      <c r="Q458" s="656">
        <v>239</v>
      </c>
      <c r="R458" s="699">
        <v>44960</v>
      </c>
      <c r="S458" s="749">
        <v>260449648</v>
      </c>
      <c r="T458" s="699">
        <v>44995</v>
      </c>
      <c r="U458" s="760">
        <v>18000000</v>
      </c>
      <c r="V458" s="657" t="s">
        <v>70</v>
      </c>
      <c r="W458" s="656">
        <v>85471791</v>
      </c>
      <c r="X458" s="665" t="s">
        <v>2565</v>
      </c>
      <c r="Y458" s="660"/>
      <c r="Z458" s="679">
        <v>44995</v>
      </c>
      <c r="AA458" s="679">
        <v>44995</v>
      </c>
      <c r="AB458" s="667" t="s">
        <v>80</v>
      </c>
      <c r="AC458" s="666">
        <v>45092</v>
      </c>
      <c r="AD458" s="658">
        <f t="shared" si="31"/>
        <v>97</v>
      </c>
      <c r="AE458" s="656">
        <v>0</v>
      </c>
      <c r="AF458" s="656">
        <v>0</v>
      </c>
      <c r="AG458" s="656">
        <v>0</v>
      </c>
      <c r="AH458" s="668" t="s">
        <v>80</v>
      </c>
      <c r="AI458" s="658">
        <f t="shared" si="32"/>
        <v>0</v>
      </c>
      <c r="AJ458" s="656">
        <v>0</v>
      </c>
      <c r="AK458" s="748">
        <v>0</v>
      </c>
      <c r="AL458" s="667" t="s">
        <v>80</v>
      </c>
      <c r="AM458" s="657">
        <v>0</v>
      </c>
      <c r="AN458" s="667" t="s">
        <v>80</v>
      </c>
      <c r="AO458" s="667" t="s">
        <v>80</v>
      </c>
      <c r="AP458" s="661">
        <v>0</v>
      </c>
      <c r="AQ458" s="661">
        <f>+L458+AF458-AK458</f>
        <v>18000000</v>
      </c>
      <c r="AR458" s="657" t="s">
        <v>115</v>
      </c>
      <c r="AS458" s="656">
        <v>0</v>
      </c>
      <c r="AT458" s="657" t="s">
        <v>80</v>
      </c>
      <c r="AU458" s="670">
        <v>18000000</v>
      </c>
      <c r="AV458" s="671">
        <f t="shared" si="30"/>
        <v>0</v>
      </c>
      <c r="AW458" s="672">
        <f t="shared" si="28"/>
        <v>1</v>
      </c>
      <c r="AX458" s="673"/>
      <c r="AY458" s="657" t="s">
        <v>2569</v>
      </c>
      <c r="AZ458" s="677" t="s">
        <v>2591</v>
      </c>
      <c r="BA458" s="653" t="s">
        <v>71</v>
      </c>
      <c r="BB458" s="656" t="s">
        <v>71</v>
      </c>
    </row>
    <row r="459" spans="2:54" x14ac:dyDescent="0.25">
      <c r="B459" s="653">
        <v>2023</v>
      </c>
      <c r="C459" s="653">
        <v>891780111</v>
      </c>
      <c r="D459" s="654" t="s">
        <v>68</v>
      </c>
      <c r="E459" s="655" t="s">
        <v>2266</v>
      </c>
      <c r="F459" s="656" t="s">
        <v>2267</v>
      </c>
      <c r="G459" s="657">
        <v>0</v>
      </c>
      <c r="H459" s="656"/>
      <c r="I459" s="657" t="s">
        <v>78</v>
      </c>
      <c r="J459" s="653" t="s">
        <v>120</v>
      </c>
      <c r="K459" s="658" t="s">
        <v>2426</v>
      </c>
      <c r="L459" s="659">
        <v>13600000</v>
      </c>
      <c r="M459" s="653" t="s">
        <v>73</v>
      </c>
      <c r="N459" s="660" t="s">
        <v>116</v>
      </c>
      <c r="O459" s="658" t="s">
        <v>757</v>
      </c>
      <c r="P459" s="661">
        <v>1083029651</v>
      </c>
      <c r="Q459" s="656">
        <v>860</v>
      </c>
      <c r="R459" s="699">
        <v>45015</v>
      </c>
      <c r="S459" s="749">
        <v>13600000</v>
      </c>
      <c r="T459" s="699">
        <v>45026</v>
      </c>
      <c r="U459" s="760">
        <v>13600000</v>
      </c>
      <c r="V459" s="657" t="s">
        <v>70</v>
      </c>
      <c r="W459" s="656">
        <v>1082870070</v>
      </c>
      <c r="X459" s="665" t="s">
        <v>2566</v>
      </c>
      <c r="Y459" s="660"/>
      <c r="Z459" s="679">
        <v>45026</v>
      </c>
      <c r="AA459" s="679">
        <v>45026</v>
      </c>
      <c r="AB459" s="667" t="s">
        <v>80</v>
      </c>
      <c r="AC459" s="666">
        <v>45107</v>
      </c>
      <c r="AD459" s="658">
        <f t="shared" si="31"/>
        <v>81</v>
      </c>
      <c r="AE459" s="656">
        <v>0</v>
      </c>
      <c r="AF459" s="656">
        <v>0</v>
      </c>
      <c r="AG459" s="656">
        <v>0</v>
      </c>
      <c r="AH459" s="668" t="s">
        <v>80</v>
      </c>
      <c r="AI459" s="658">
        <f t="shared" si="32"/>
        <v>0</v>
      </c>
      <c r="AJ459" s="656">
        <v>0</v>
      </c>
      <c r="AK459" s="748">
        <v>0</v>
      </c>
      <c r="AL459" s="667" t="s">
        <v>80</v>
      </c>
      <c r="AM459" s="657">
        <v>0</v>
      </c>
      <c r="AN459" s="667" t="s">
        <v>80</v>
      </c>
      <c r="AO459" s="667" t="s">
        <v>80</v>
      </c>
      <c r="AP459" s="661">
        <v>0</v>
      </c>
      <c r="AQ459" s="661">
        <f>+L459+AF459-AK459</f>
        <v>13600000</v>
      </c>
      <c r="AR459" s="657" t="s">
        <v>115</v>
      </c>
      <c r="AS459" s="656">
        <v>0</v>
      </c>
      <c r="AT459" s="657" t="s">
        <v>80</v>
      </c>
      <c r="AU459" s="670">
        <v>13600000</v>
      </c>
      <c r="AV459" s="671">
        <f t="shared" si="30"/>
        <v>0</v>
      </c>
      <c r="AW459" s="672">
        <f t="shared" si="28"/>
        <v>1</v>
      </c>
      <c r="AX459" s="673"/>
      <c r="AY459" s="657" t="s">
        <v>2569</v>
      </c>
      <c r="AZ459" s="677" t="s">
        <v>2592</v>
      </c>
      <c r="BA459" s="653" t="s">
        <v>71</v>
      </c>
      <c r="BB459" s="656" t="s">
        <v>71</v>
      </c>
    </row>
    <row r="460" spans="2:54" x14ac:dyDescent="0.25">
      <c r="B460" s="653">
        <v>2023</v>
      </c>
      <c r="C460" s="653">
        <v>891780111</v>
      </c>
      <c r="D460" s="654" t="s">
        <v>68</v>
      </c>
      <c r="E460" s="655" t="s">
        <v>2268</v>
      </c>
      <c r="F460" s="656" t="s">
        <v>2269</v>
      </c>
      <c r="G460" s="657">
        <v>0</v>
      </c>
      <c r="H460" s="656"/>
      <c r="I460" s="657" t="s">
        <v>78</v>
      </c>
      <c r="J460" s="653" t="s">
        <v>120</v>
      </c>
      <c r="K460" s="658" t="s">
        <v>2427</v>
      </c>
      <c r="L460" s="659">
        <v>9600000</v>
      </c>
      <c r="M460" s="653" t="s">
        <v>73</v>
      </c>
      <c r="N460" s="660" t="s">
        <v>116</v>
      </c>
      <c r="O460" s="658" t="s">
        <v>2513</v>
      </c>
      <c r="P460" s="661">
        <v>19620110</v>
      </c>
      <c r="Q460" s="656">
        <v>275</v>
      </c>
      <c r="R460" s="699">
        <v>44964</v>
      </c>
      <c r="S460" s="749">
        <v>333700000</v>
      </c>
      <c r="T460" s="699">
        <v>45034</v>
      </c>
      <c r="U460" s="760">
        <v>9600000</v>
      </c>
      <c r="V460" s="657" t="s">
        <v>70</v>
      </c>
      <c r="W460" s="656">
        <v>36669284</v>
      </c>
      <c r="X460" s="665" t="s">
        <v>1913</v>
      </c>
      <c r="Y460" s="660"/>
      <c r="Z460" s="679">
        <v>45034</v>
      </c>
      <c r="AA460" s="679">
        <v>45034</v>
      </c>
      <c r="AB460" s="667" t="s">
        <v>80</v>
      </c>
      <c r="AC460" s="666">
        <v>45138</v>
      </c>
      <c r="AD460" s="658">
        <f t="shared" si="31"/>
        <v>104</v>
      </c>
      <c r="AE460" s="656">
        <v>0</v>
      </c>
      <c r="AF460" s="656">
        <v>0</v>
      </c>
      <c r="AG460" s="656">
        <v>0</v>
      </c>
      <c r="AH460" s="668" t="s">
        <v>80</v>
      </c>
      <c r="AI460" s="658">
        <f t="shared" si="32"/>
        <v>0</v>
      </c>
      <c r="AJ460" s="656">
        <v>0</v>
      </c>
      <c r="AK460" s="748">
        <v>0</v>
      </c>
      <c r="AL460" s="667" t="s">
        <v>80</v>
      </c>
      <c r="AM460" s="657">
        <v>0</v>
      </c>
      <c r="AN460" s="667" t="s">
        <v>80</v>
      </c>
      <c r="AO460" s="667" t="s">
        <v>80</v>
      </c>
      <c r="AP460" s="661">
        <v>0</v>
      </c>
      <c r="AQ460" s="661">
        <f>+L460+AF460-AK460</f>
        <v>9600000</v>
      </c>
      <c r="AR460" s="657" t="s">
        <v>115</v>
      </c>
      <c r="AS460" s="656">
        <v>0</v>
      </c>
      <c r="AT460" s="657" t="s">
        <v>80</v>
      </c>
      <c r="AU460" s="670">
        <v>9600000</v>
      </c>
      <c r="AV460" s="671">
        <f t="shared" si="30"/>
        <v>0</v>
      </c>
      <c r="AW460" s="672">
        <f t="shared" si="28"/>
        <v>1</v>
      </c>
      <c r="AX460" s="673"/>
      <c r="AY460" s="657" t="s">
        <v>2569</v>
      </c>
      <c r="AZ460" s="677" t="s">
        <v>2593</v>
      </c>
      <c r="BA460" s="653" t="s">
        <v>71</v>
      </c>
      <c r="BB460" s="656" t="s">
        <v>71</v>
      </c>
    </row>
    <row r="461" spans="2:54" x14ac:dyDescent="0.25">
      <c r="B461" s="653">
        <v>2023</v>
      </c>
      <c r="C461" s="653">
        <v>891780111</v>
      </c>
      <c r="D461" s="654" t="s">
        <v>68</v>
      </c>
      <c r="E461" s="655" t="s">
        <v>2270</v>
      </c>
      <c r="F461" s="656" t="s">
        <v>2271</v>
      </c>
      <c r="G461" s="657">
        <v>0</v>
      </c>
      <c r="H461" s="656"/>
      <c r="I461" s="657" t="s">
        <v>78</v>
      </c>
      <c r="J461" s="653" t="s">
        <v>120</v>
      </c>
      <c r="K461" s="658" t="s">
        <v>2428</v>
      </c>
      <c r="L461" s="659">
        <v>2500000</v>
      </c>
      <c r="M461" s="653" t="s">
        <v>73</v>
      </c>
      <c r="N461" s="660" t="s">
        <v>116</v>
      </c>
      <c r="O461" s="658" t="s">
        <v>2514</v>
      </c>
      <c r="P461" s="661">
        <v>7729736</v>
      </c>
      <c r="Q461" s="656">
        <v>831</v>
      </c>
      <c r="R461" s="699">
        <v>45014</v>
      </c>
      <c r="S461" s="749">
        <v>2500000</v>
      </c>
      <c r="T461" s="699">
        <v>45034</v>
      </c>
      <c r="U461" s="760">
        <v>2500000</v>
      </c>
      <c r="V461" s="657" t="s">
        <v>70</v>
      </c>
      <c r="W461" s="656">
        <v>36669284</v>
      </c>
      <c r="X461" s="665" t="s">
        <v>1913</v>
      </c>
      <c r="Y461" s="660"/>
      <c r="Z461" s="679">
        <v>45034</v>
      </c>
      <c r="AA461" s="679">
        <v>45034</v>
      </c>
      <c r="AB461" s="667" t="s">
        <v>80</v>
      </c>
      <c r="AC461" s="666">
        <v>45049</v>
      </c>
      <c r="AD461" s="658">
        <f t="shared" si="31"/>
        <v>15</v>
      </c>
      <c r="AE461" s="656">
        <v>0</v>
      </c>
      <c r="AF461" s="656">
        <v>0</v>
      </c>
      <c r="AG461" s="656">
        <v>0</v>
      </c>
      <c r="AH461" s="668" t="s">
        <v>80</v>
      </c>
      <c r="AI461" s="658">
        <f t="shared" si="32"/>
        <v>0</v>
      </c>
      <c r="AJ461" s="656">
        <v>0</v>
      </c>
      <c r="AK461" s="748">
        <v>0</v>
      </c>
      <c r="AL461" s="667" t="s">
        <v>80</v>
      </c>
      <c r="AM461" s="657">
        <v>0</v>
      </c>
      <c r="AN461" s="667" t="s">
        <v>80</v>
      </c>
      <c r="AO461" s="667" t="s">
        <v>80</v>
      </c>
      <c r="AP461" s="661">
        <v>0</v>
      </c>
      <c r="AQ461" s="661">
        <f>+L461+AF461-AK461</f>
        <v>2500000</v>
      </c>
      <c r="AR461" s="657" t="s">
        <v>115</v>
      </c>
      <c r="AS461" s="656">
        <v>0</v>
      </c>
      <c r="AT461" s="657" t="s">
        <v>80</v>
      </c>
      <c r="AU461" s="670">
        <v>2500000</v>
      </c>
      <c r="AV461" s="671">
        <f t="shared" si="30"/>
        <v>0</v>
      </c>
      <c r="AW461" s="672">
        <f t="shared" si="28"/>
        <v>1</v>
      </c>
      <c r="AX461" s="673"/>
      <c r="AY461" s="657" t="s">
        <v>2569</v>
      </c>
      <c r="AZ461" s="677" t="s">
        <v>2594</v>
      </c>
      <c r="BA461" s="653" t="s">
        <v>71</v>
      </c>
      <c r="BB461" s="656" t="s">
        <v>71</v>
      </c>
    </row>
    <row r="462" spans="2:54" x14ac:dyDescent="0.25">
      <c r="B462" s="653">
        <v>2023</v>
      </c>
      <c r="C462" s="653">
        <v>891780111</v>
      </c>
      <c r="D462" s="654" t="s">
        <v>68</v>
      </c>
      <c r="E462" s="655" t="s">
        <v>2272</v>
      </c>
      <c r="F462" s="656" t="s">
        <v>2273</v>
      </c>
      <c r="G462" s="657">
        <v>0</v>
      </c>
      <c r="H462" s="656"/>
      <c r="I462" s="657" t="s">
        <v>78</v>
      </c>
      <c r="J462" s="653" t="s">
        <v>120</v>
      </c>
      <c r="K462" s="658" t="s">
        <v>2429</v>
      </c>
      <c r="L462" s="659">
        <v>8400000</v>
      </c>
      <c r="M462" s="653" t="s">
        <v>73</v>
      </c>
      <c r="N462" s="660" t="s">
        <v>116</v>
      </c>
      <c r="O462" s="658" t="s">
        <v>2515</v>
      </c>
      <c r="P462" s="661">
        <v>1081928917</v>
      </c>
      <c r="Q462" s="656">
        <v>895</v>
      </c>
      <c r="R462" s="699">
        <v>45028</v>
      </c>
      <c r="S462" s="749">
        <v>15400000</v>
      </c>
      <c r="T462" s="699">
        <v>45036</v>
      </c>
      <c r="U462" s="760">
        <v>8400000</v>
      </c>
      <c r="V462" s="657" t="s">
        <v>70</v>
      </c>
      <c r="W462" s="656">
        <v>85467461</v>
      </c>
      <c r="X462" s="665" t="s">
        <v>2567</v>
      </c>
      <c r="Y462" s="660"/>
      <c r="Z462" s="679">
        <v>45036</v>
      </c>
      <c r="AA462" s="679">
        <v>45036</v>
      </c>
      <c r="AB462" s="667" t="s">
        <v>80</v>
      </c>
      <c r="AC462" s="666">
        <v>45107</v>
      </c>
      <c r="AD462" s="658">
        <f t="shared" si="31"/>
        <v>71</v>
      </c>
      <c r="AE462" s="656">
        <v>0</v>
      </c>
      <c r="AF462" s="656">
        <v>0</v>
      </c>
      <c r="AG462" s="656">
        <v>0</v>
      </c>
      <c r="AH462" s="668" t="s">
        <v>80</v>
      </c>
      <c r="AI462" s="658">
        <f t="shared" si="32"/>
        <v>0</v>
      </c>
      <c r="AJ462" s="656">
        <v>0</v>
      </c>
      <c r="AK462" s="748">
        <v>0</v>
      </c>
      <c r="AL462" s="667" t="s">
        <v>80</v>
      </c>
      <c r="AM462" s="657">
        <v>0</v>
      </c>
      <c r="AN462" s="667" t="s">
        <v>80</v>
      </c>
      <c r="AO462" s="667" t="s">
        <v>80</v>
      </c>
      <c r="AP462" s="661">
        <v>0</v>
      </c>
      <c r="AQ462" s="661">
        <f>+L462+AF462-AK462</f>
        <v>8400000</v>
      </c>
      <c r="AR462" s="657" t="s">
        <v>115</v>
      </c>
      <c r="AS462" s="656">
        <v>0</v>
      </c>
      <c r="AT462" s="657" t="s">
        <v>80</v>
      </c>
      <c r="AU462" s="670">
        <v>8400000</v>
      </c>
      <c r="AV462" s="671">
        <f t="shared" si="30"/>
        <v>0</v>
      </c>
      <c r="AW462" s="672">
        <f t="shared" si="28"/>
        <v>1</v>
      </c>
      <c r="AX462" s="673"/>
      <c r="AY462" s="657" t="s">
        <v>2569</v>
      </c>
      <c r="AZ462" s="677" t="s">
        <v>2595</v>
      </c>
      <c r="BA462" s="653" t="s">
        <v>71</v>
      </c>
      <c r="BB462" s="656" t="s">
        <v>71</v>
      </c>
    </row>
    <row r="463" spans="2:54" x14ac:dyDescent="0.25">
      <c r="B463" s="653">
        <v>2023</v>
      </c>
      <c r="C463" s="653">
        <v>891780111</v>
      </c>
      <c r="D463" s="654" t="s">
        <v>68</v>
      </c>
      <c r="E463" s="655" t="s">
        <v>2274</v>
      </c>
      <c r="F463" s="656" t="s">
        <v>2275</v>
      </c>
      <c r="G463" s="657">
        <v>0</v>
      </c>
      <c r="H463" s="656"/>
      <c r="I463" s="657" t="s">
        <v>78</v>
      </c>
      <c r="J463" s="653" t="s">
        <v>120</v>
      </c>
      <c r="K463" s="658" t="s">
        <v>2430</v>
      </c>
      <c r="L463" s="659">
        <v>8800000</v>
      </c>
      <c r="M463" s="653" t="s">
        <v>73</v>
      </c>
      <c r="N463" s="660" t="s">
        <v>116</v>
      </c>
      <c r="O463" s="658" t="s">
        <v>2516</v>
      </c>
      <c r="P463" s="661">
        <v>36667206</v>
      </c>
      <c r="Q463" s="656">
        <v>903</v>
      </c>
      <c r="R463" s="699">
        <v>45029</v>
      </c>
      <c r="S463" s="749">
        <v>8800000</v>
      </c>
      <c r="T463" s="699">
        <v>45041</v>
      </c>
      <c r="U463" s="760">
        <v>8800000</v>
      </c>
      <c r="V463" s="657" t="s">
        <v>70</v>
      </c>
      <c r="W463" s="656">
        <v>85467461</v>
      </c>
      <c r="X463" s="665" t="s">
        <v>2567</v>
      </c>
      <c r="Y463" s="660"/>
      <c r="Z463" s="679">
        <v>45041</v>
      </c>
      <c r="AA463" s="679">
        <v>45041</v>
      </c>
      <c r="AB463" s="667" t="s">
        <v>80</v>
      </c>
      <c r="AC463" s="666">
        <v>45138</v>
      </c>
      <c r="AD463" s="658">
        <f t="shared" si="31"/>
        <v>97</v>
      </c>
      <c r="AE463" s="656">
        <v>0</v>
      </c>
      <c r="AF463" s="656">
        <v>0</v>
      </c>
      <c r="AG463" s="656">
        <v>0</v>
      </c>
      <c r="AH463" s="668" t="s">
        <v>80</v>
      </c>
      <c r="AI463" s="658">
        <f t="shared" si="32"/>
        <v>0</v>
      </c>
      <c r="AJ463" s="656">
        <v>0</v>
      </c>
      <c r="AK463" s="748">
        <v>0</v>
      </c>
      <c r="AL463" s="667" t="s">
        <v>80</v>
      </c>
      <c r="AM463" s="657">
        <v>0</v>
      </c>
      <c r="AN463" s="667" t="s">
        <v>80</v>
      </c>
      <c r="AO463" s="667" t="s">
        <v>80</v>
      </c>
      <c r="AP463" s="661">
        <v>0</v>
      </c>
      <c r="AQ463" s="661">
        <f>+L463+AF463-AK463</f>
        <v>8800000</v>
      </c>
      <c r="AR463" s="657" t="s">
        <v>115</v>
      </c>
      <c r="AS463" s="656">
        <v>0</v>
      </c>
      <c r="AT463" s="657" t="s">
        <v>80</v>
      </c>
      <c r="AU463" s="670">
        <v>8800000</v>
      </c>
      <c r="AV463" s="671">
        <f t="shared" si="30"/>
        <v>0</v>
      </c>
      <c r="AW463" s="672">
        <f t="shared" si="28"/>
        <v>1</v>
      </c>
      <c r="AX463" s="673"/>
      <c r="AY463" s="657" t="s">
        <v>2569</v>
      </c>
      <c r="AZ463" s="677" t="s">
        <v>2596</v>
      </c>
      <c r="BA463" s="653" t="s">
        <v>71</v>
      </c>
      <c r="BB463" s="656" t="s">
        <v>71</v>
      </c>
    </row>
    <row r="464" spans="2:54" x14ac:dyDescent="0.25">
      <c r="B464" s="653">
        <v>2023</v>
      </c>
      <c r="C464" s="653">
        <v>891780111</v>
      </c>
      <c r="D464" s="654" t="s">
        <v>68</v>
      </c>
      <c r="E464" s="655" t="s">
        <v>2276</v>
      </c>
      <c r="F464" s="656" t="s">
        <v>2277</v>
      </c>
      <c r="G464" s="657">
        <v>0</v>
      </c>
      <c r="H464" s="656"/>
      <c r="I464" s="657" t="s">
        <v>78</v>
      </c>
      <c r="J464" s="653" t="s">
        <v>120</v>
      </c>
      <c r="K464" s="658" t="s">
        <v>2431</v>
      </c>
      <c r="L464" s="659">
        <v>8400000</v>
      </c>
      <c r="M464" s="653" t="s">
        <v>73</v>
      </c>
      <c r="N464" s="660" t="s">
        <v>116</v>
      </c>
      <c r="O464" s="658" t="s">
        <v>2517</v>
      </c>
      <c r="P464" s="661">
        <v>57107014</v>
      </c>
      <c r="Q464" s="656">
        <v>911</v>
      </c>
      <c r="R464" s="699">
        <v>45033</v>
      </c>
      <c r="S464" s="749">
        <v>8400000</v>
      </c>
      <c r="T464" s="699">
        <v>45048</v>
      </c>
      <c r="U464" s="760">
        <v>8400000</v>
      </c>
      <c r="V464" s="657" t="s">
        <v>70</v>
      </c>
      <c r="W464" s="656">
        <v>36669284</v>
      </c>
      <c r="X464" s="665" t="s">
        <v>1913</v>
      </c>
      <c r="Y464" s="660"/>
      <c r="Z464" s="679">
        <v>45048</v>
      </c>
      <c r="AA464" s="679">
        <v>45048</v>
      </c>
      <c r="AB464" s="667" t="s">
        <v>80</v>
      </c>
      <c r="AC464" s="666">
        <v>45138</v>
      </c>
      <c r="AD464" s="658">
        <f t="shared" si="31"/>
        <v>90</v>
      </c>
      <c r="AE464" s="656">
        <v>0</v>
      </c>
      <c r="AF464" s="656">
        <v>0</v>
      </c>
      <c r="AG464" s="656">
        <v>0</v>
      </c>
      <c r="AH464" s="668" t="s">
        <v>80</v>
      </c>
      <c r="AI464" s="658">
        <f t="shared" si="32"/>
        <v>0</v>
      </c>
      <c r="AJ464" s="656">
        <v>0</v>
      </c>
      <c r="AK464" s="748">
        <v>0</v>
      </c>
      <c r="AL464" s="667" t="s">
        <v>80</v>
      </c>
      <c r="AM464" s="657">
        <v>0</v>
      </c>
      <c r="AN464" s="667" t="s">
        <v>80</v>
      </c>
      <c r="AO464" s="667" t="s">
        <v>80</v>
      </c>
      <c r="AP464" s="661">
        <v>0</v>
      </c>
      <c r="AQ464" s="661">
        <f>+L464+AF464-AK464</f>
        <v>8400000</v>
      </c>
      <c r="AR464" s="657" t="s">
        <v>115</v>
      </c>
      <c r="AS464" s="656">
        <v>0</v>
      </c>
      <c r="AT464" s="657" t="s">
        <v>80</v>
      </c>
      <c r="AU464" s="670">
        <v>8400000</v>
      </c>
      <c r="AV464" s="671">
        <f t="shared" si="30"/>
        <v>0</v>
      </c>
      <c r="AW464" s="672">
        <f t="shared" si="28"/>
        <v>1</v>
      </c>
      <c r="AX464" s="673"/>
      <c r="AY464" s="657" t="s">
        <v>2569</v>
      </c>
      <c r="AZ464" s="677" t="s">
        <v>2597</v>
      </c>
      <c r="BA464" s="653" t="s">
        <v>71</v>
      </c>
      <c r="BB464" s="656" t="s">
        <v>71</v>
      </c>
    </row>
    <row r="465" spans="2:54" x14ac:dyDescent="0.25">
      <c r="B465" s="653">
        <v>2023</v>
      </c>
      <c r="C465" s="653">
        <v>891780111</v>
      </c>
      <c r="D465" s="654" t="s">
        <v>68</v>
      </c>
      <c r="E465" s="655" t="s">
        <v>2278</v>
      </c>
      <c r="F465" s="656" t="s">
        <v>2279</v>
      </c>
      <c r="G465" s="657">
        <v>0</v>
      </c>
      <c r="H465" s="656"/>
      <c r="I465" s="657" t="s">
        <v>78</v>
      </c>
      <c r="J465" s="653" t="s">
        <v>120</v>
      </c>
      <c r="K465" s="658" t="s">
        <v>2432</v>
      </c>
      <c r="L465" s="659">
        <v>7000000</v>
      </c>
      <c r="M465" s="653" t="s">
        <v>73</v>
      </c>
      <c r="N465" s="660" t="s">
        <v>116</v>
      </c>
      <c r="O465" s="658" t="s">
        <v>2518</v>
      </c>
      <c r="P465" s="661">
        <v>19267228</v>
      </c>
      <c r="Q465" s="656">
        <v>895</v>
      </c>
      <c r="R465" s="699">
        <v>45028</v>
      </c>
      <c r="S465" s="749">
        <v>15400000</v>
      </c>
      <c r="T465" s="699">
        <v>45050</v>
      </c>
      <c r="U465" s="760">
        <v>7000000</v>
      </c>
      <c r="V465" s="657" t="s">
        <v>70</v>
      </c>
      <c r="W465" s="656">
        <v>85467461</v>
      </c>
      <c r="X465" s="665" t="s">
        <v>2567</v>
      </c>
      <c r="Y465" s="660"/>
      <c r="Z465" s="679">
        <v>45050</v>
      </c>
      <c r="AA465" s="679">
        <v>45050</v>
      </c>
      <c r="AB465" s="667" t="s">
        <v>80</v>
      </c>
      <c r="AC465" s="666">
        <v>45092</v>
      </c>
      <c r="AD465" s="658">
        <f t="shared" si="31"/>
        <v>42</v>
      </c>
      <c r="AE465" s="656">
        <v>0</v>
      </c>
      <c r="AF465" s="656">
        <v>0</v>
      </c>
      <c r="AG465" s="656">
        <v>0</v>
      </c>
      <c r="AH465" s="668" t="s">
        <v>80</v>
      </c>
      <c r="AI465" s="658">
        <f t="shared" si="32"/>
        <v>0</v>
      </c>
      <c r="AJ465" s="656">
        <v>0</v>
      </c>
      <c r="AK465" s="748">
        <v>0</v>
      </c>
      <c r="AL465" s="667" t="s">
        <v>80</v>
      </c>
      <c r="AM465" s="657">
        <v>0</v>
      </c>
      <c r="AN465" s="667" t="s">
        <v>80</v>
      </c>
      <c r="AO465" s="667" t="s">
        <v>80</v>
      </c>
      <c r="AP465" s="661">
        <v>0</v>
      </c>
      <c r="AQ465" s="661">
        <f>+L465+AF465-AK465</f>
        <v>7000000</v>
      </c>
      <c r="AR465" s="657" t="s">
        <v>115</v>
      </c>
      <c r="AS465" s="656">
        <v>0</v>
      </c>
      <c r="AT465" s="657" t="s">
        <v>80</v>
      </c>
      <c r="AU465" s="670">
        <v>7000000</v>
      </c>
      <c r="AV465" s="671">
        <f t="shared" si="30"/>
        <v>0</v>
      </c>
      <c r="AW465" s="672">
        <f t="shared" si="28"/>
        <v>1</v>
      </c>
      <c r="AX465" s="673"/>
      <c r="AY465" s="657" t="s">
        <v>2569</v>
      </c>
      <c r="AZ465" s="677" t="s">
        <v>2598</v>
      </c>
      <c r="BA465" s="653" t="s">
        <v>71</v>
      </c>
      <c r="BB465" s="656" t="s">
        <v>71</v>
      </c>
    </row>
    <row r="466" spans="2:54" x14ac:dyDescent="0.25">
      <c r="B466" s="653">
        <v>2023</v>
      </c>
      <c r="C466" s="653">
        <v>891780111</v>
      </c>
      <c r="D466" s="654" t="s">
        <v>68</v>
      </c>
      <c r="E466" s="655" t="s">
        <v>2280</v>
      </c>
      <c r="F466" s="656" t="s">
        <v>2281</v>
      </c>
      <c r="G466" s="657">
        <v>0</v>
      </c>
      <c r="H466" s="656"/>
      <c r="I466" s="657" t="s">
        <v>78</v>
      </c>
      <c r="J466" s="653" t="s">
        <v>120</v>
      </c>
      <c r="K466" s="658" t="s">
        <v>2433</v>
      </c>
      <c r="L466" s="659">
        <v>12000000</v>
      </c>
      <c r="M466" s="653" t="s">
        <v>73</v>
      </c>
      <c r="N466" s="660" t="s">
        <v>116</v>
      </c>
      <c r="O466" s="658" t="s">
        <v>2519</v>
      </c>
      <c r="P466" s="661">
        <v>1083029274</v>
      </c>
      <c r="Q466" s="656">
        <v>1006</v>
      </c>
      <c r="R466" s="699">
        <v>45051</v>
      </c>
      <c r="S466" s="749">
        <v>9900000</v>
      </c>
      <c r="T466" s="699">
        <v>45051</v>
      </c>
      <c r="U466" s="760">
        <v>12000000</v>
      </c>
      <c r="V466" s="657" t="s">
        <v>70</v>
      </c>
      <c r="W466" s="656">
        <v>85467461</v>
      </c>
      <c r="X466" s="665" t="s">
        <v>2567</v>
      </c>
      <c r="Y466" s="660"/>
      <c r="Z466" s="679">
        <v>45051</v>
      </c>
      <c r="AA466" s="679">
        <v>45051</v>
      </c>
      <c r="AB466" s="667" t="s">
        <v>80</v>
      </c>
      <c r="AC466" s="666">
        <v>45138</v>
      </c>
      <c r="AD466" s="658">
        <f t="shared" si="31"/>
        <v>87</v>
      </c>
      <c r="AE466" s="656">
        <v>0</v>
      </c>
      <c r="AF466" s="656">
        <v>0</v>
      </c>
      <c r="AG466" s="656">
        <v>0</v>
      </c>
      <c r="AH466" s="668" t="s">
        <v>80</v>
      </c>
      <c r="AI466" s="658">
        <f t="shared" si="32"/>
        <v>0</v>
      </c>
      <c r="AJ466" s="656">
        <v>0</v>
      </c>
      <c r="AK466" s="748">
        <v>0</v>
      </c>
      <c r="AL466" s="667" t="s">
        <v>80</v>
      </c>
      <c r="AM466" s="657">
        <v>0</v>
      </c>
      <c r="AN466" s="667" t="s">
        <v>80</v>
      </c>
      <c r="AO466" s="667" t="s">
        <v>80</v>
      </c>
      <c r="AP466" s="661">
        <v>0</v>
      </c>
      <c r="AQ466" s="661">
        <f>+L466+AF466-AK466</f>
        <v>12000000</v>
      </c>
      <c r="AR466" s="657" t="s">
        <v>115</v>
      </c>
      <c r="AS466" s="656">
        <v>0</v>
      </c>
      <c r="AT466" s="657" t="s">
        <v>80</v>
      </c>
      <c r="AU466" s="670">
        <v>12000000</v>
      </c>
      <c r="AV466" s="671">
        <f t="shared" si="30"/>
        <v>0</v>
      </c>
      <c r="AW466" s="672">
        <f t="shared" si="28"/>
        <v>1</v>
      </c>
      <c r="AX466" s="673"/>
      <c r="AY466" s="657" t="s">
        <v>2569</v>
      </c>
      <c r="AZ466" s="677" t="s">
        <v>2599</v>
      </c>
      <c r="BA466" s="653" t="s">
        <v>71</v>
      </c>
      <c r="BB466" s="656" t="s">
        <v>71</v>
      </c>
    </row>
    <row r="467" spans="2:54" x14ac:dyDescent="0.25">
      <c r="B467" s="653">
        <v>2023</v>
      </c>
      <c r="C467" s="653">
        <v>891780111</v>
      </c>
      <c r="D467" s="654" t="s">
        <v>68</v>
      </c>
      <c r="E467" s="655" t="s">
        <v>2282</v>
      </c>
      <c r="F467" s="656" t="s">
        <v>2283</v>
      </c>
      <c r="G467" s="657">
        <v>0</v>
      </c>
      <c r="H467" s="656"/>
      <c r="I467" s="657" t="s">
        <v>78</v>
      </c>
      <c r="J467" s="653" t="s">
        <v>120</v>
      </c>
      <c r="K467" s="658" t="s">
        <v>2434</v>
      </c>
      <c r="L467" s="659">
        <v>3000000</v>
      </c>
      <c r="M467" s="653" t="s">
        <v>73</v>
      </c>
      <c r="N467" s="660" t="s">
        <v>116</v>
      </c>
      <c r="O467" s="658" t="s">
        <v>2520</v>
      </c>
      <c r="P467" s="661">
        <v>72001881</v>
      </c>
      <c r="Q467" s="656">
        <v>1066</v>
      </c>
      <c r="R467" s="699">
        <v>45051</v>
      </c>
      <c r="S467" s="749">
        <v>9900000</v>
      </c>
      <c r="T467" s="699">
        <v>45058</v>
      </c>
      <c r="U467" s="760">
        <v>3000000</v>
      </c>
      <c r="V467" s="657" t="s">
        <v>70</v>
      </c>
      <c r="W467" s="656">
        <v>85471791</v>
      </c>
      <c r="X467" s="665" t="s">
        <v>2565</v>
      </c>
      <c r="Y467" s="660"/>
      <c r="Z467" s="679">
        <v>45058</v>
      </c>
      <c r="AA467" s="679">
        <v>45058</v>
      </c>
      <c r="AB467" s="667" t="s">
        <v>80</v>
      </c>
      <c r="AC467" s="666">
        <v>45087</v>
      </c>
      <c r="AD467" s="658">
        <f t="shared" si="31"/>
        <v>29</v>
      </c>
      <c r="AE467" s="656">
        <v>0</v>
      </c>
      <c r="AF467" s="656">
        <v>0</v>
      </c>
      <c r="AG467" s="656">
        <v>0</v>
      </c>
      <c r="AH467" s="668" t="s">
        <v>80</v>
      </c>
      <c r="AI467" s="658">
        <f t="shared" si="32"/>
        <v>0</v>
      </c>
      <c r="AJ467" s="656">
        <v>0</v>
      </c>
      <c r="AK467" s="748">
        <v>0</v>
      </c>
      <c r="AL467" s="667" t="s">
        <v>80</v>
      </c>
      <c r="AM467" s="657">
        <v>0</v>
      </c>
      <c r="AN467" s="667" t="s">
        <v>80</v>
      </c>
      <c r="AO467" s="667" t="s">
        <v>80</v>
      </c>
      <c r="AP467" s="661">
        <v>0</v>
      </c>
      <c r="AQ467" s="661">
        <f>+L467+AF467-AK467</f>
        <v>3000000</v>
      </c>
      <c r="AR467" s="657" t="s">
        <v>115</v>
      </c>
      <c r="AS467" s="656">
        <v>0</v>
      </c>
      <c r="AT467" s="657" t="s">
        <v>80</v>
      </c>
      <c r="AU467" s="670">
        <v>3000000</v>
      </c>
      <c r="AV467" s="671">
        <f t="shared" si="30"/>
        <v>0</v>
      </c>
      <c r="AW467" s="672">
        <f t="shared" si="28"/>
        <v>1</v>
      </c>
      <c r="AX467" s="673"/>
      <c r="AY467" s="657" t="s">
        <v>2569</v>
      </c>
      <c r="AZ467" s="677" t="s">
        <v>2600</v>
      </c>
      <c r="BA467" s="653" t="s">
        <v>71</v>
      </c>
      <c r="BB467" s="656" t="s">
        <v>71</v>
      </c>
    </row>
    <row r="468" spans="2:54" x14ac:dyDescent="0.25">
      <c r="B468" s="653">
        <v>2023</v>
      </c>
      <c r="C468" s="653">
        <v>891780111</v>
      </c>
      <c r="D468" s="654" t="s">
        <v>68</v>
      </c>
      <c r="E468" s="655" t="s">
        <v>2284</v>
      </c>
      <c r="F468" s="656" t="s">
        <v>2285</v>
      </c>
      <c r="G468" s="657">
        <v>0</v>
      </c>
      <c r="H468" s="656"/>
      <c r="I468" s="657" t="s">
        <v>78</v>
      </c>
      <c r="J468" s="653" t="s">
        <v>120</v>
      </c>
      <c r="K468" s="658" t="s">
        <v>2435</v>
      </c>
      <c r="L468" s="659">
        <v>6900000</v>
      </c>
      <c r="M468" s="653" t="s">
        <v>73</v>
      </c>
      <c r="N468" s="660" t="s">
        <v>116</v>
      </c>
      <c r="O468" s="658" t="s">
        <v>2521</v>
      </c>
      <c r="P468" s="661">
        <v>72006457</v>
      </c>
      <c r="Q468" s="656">
        <v>1066</v>
      </c>
      <c r="R468" s="699">
        <v>45051</v>
      </c>
      <c r="S468" s="749">
        <v>9900000</v>
      </c>
      <c r="T468" s="699">
        <v>45058</v>
      </c>
      <c r="U468" s="760">
        <v>6900000</v>
      </c>
      <c r="V468" s="657" t="s">
        <v>70</v>
      </c>
      <c r="W468" s="656">
        <v>85471791</v>
      </c>
      <c r="X468" s="665" t="s">
        <v>2565</v>
      </c>
      <c r="Y468" s="660"/>
      <c r="Z468" s="679">
        <v>45058</v>
      </c>
      <c r="AA468" s="679">
        <v>45058</v>
      </c>
      <c r="AB468" s="667" t="s">
        <v>80</v>
      </c>
      <c r="AC468" s="666">
        <v>45107</v>
      </c>
      <c r="AD468" s="658">
        <f t="shared" si="31"/>
        <v>49</v>
      </c>
      <c r="AE468" s="656">
        <v>0</v>
      </c>
      <c r="AF468" s="656">
        <v>0</v>
      </c>
      <c r="AG468" s="656">
        <v>0</v>
      </c>
      <c r="AH468" s="668" t="s">
        <v>80</v>
      </c>
      <c r="AI468" s="658">
        <f t="shared" si="32"/>
        <v>0</v>
      </c>
      <c r="AJ468" s="656">
        <v>0</v>
      </c>
      <c r="AK468" s="748">
        <v>0</v>
      </c>
      <c r="AL468" s="667" t="s">
        <v>80</v>
      </c>
      <c r="AM468" s="657">
        <v>0</v>
      </c>
      <c r="AN468" s="667" t="s">
        <v>80</v>
      </c>
      <c r="AO468" s="667" t="s">
        <v>80</v>
      </c>
      <c r="AP468" s="661">
        <v>0</v>
      </c>
      <c r="AQ468" s="661">
        <f>+L468+AF468-AK468</f>
        <v>6900000</v>
      </c>
      <c r="AR468" s="657" t="s">
        <v>115</v>
      </c>
      <c r="AS468" s="656">
        <v>0</v>
      </c>
      <c r="AT468" s="657" t="s">
        <v>80</v>
      </c>
      <c r="AU468" s="670">
        <v>6900000</v>
      </c>
      <c r="AV468" s="671">
        <f t="shared" si="30"/>
        <v>0</v>
      </c>
      <c r="AW468" s="672">
        <f t="shared" si="28"/>
        <v>1</v>
      </c>
      <c r="AX468" s="673"/>
      <c r="AY468" s="657" t="s">
        <v>2569</v>
      </c>
      <c r="AZ468" s="677" t="s">
        <v>2601</v>
      </c>
      <c r="BA468" s="653" t="s">
        <v>71</v>
      </c>
      <c r="BB468" s="656" t="s">
        <v>71</v>
      </c>
    </row>
    <row r="469" spans="2:54" x14ac:dyDescent="0.25">
      <c r="B469" s="653">
        <v>2023</v>
      </c>
      <c r="C469" s="653">
        <v>891780111</v>
      </c>
      <c r="D469" s="654" t="s">
        <v>68</v>
      </c>
      <c r="E469" s="655" t="s">
        <v>2286</v>
      </c>
      <c r="F469" s="656" t="s">
        <v>2287</v>
      </c>
      <c r="G469" s="657">
        <v>0</v>
      </c>
      <c r="H469" s="656"/>
      <c r="I469" s="657" t="s">
        <v>78</v>
      </c>
      <c r="J469" s="653" t="s">
        <v>120</v>
      </c>
      <c r="K469" s="658" t="s">
        <v>2436</v>
      </c>
      <c r="L469" s="659">
        <v>17000000</v>
      </c>
      <c r="M469" s="653" t="s">
        <v>73</v>
      </c>
      <c r="N469" s="660" t="s">
        <v>116</v>
      </c>
      <c r="O469" s="658" t="s">
        <v>240</v>
      </c>
      <c r="P469" s="661">
        <v>85470058</v>
      </c>
      <c r="Q469" s="656" t="s">
        <v>2550</v>
      </c>
      <c r="R469" s="699" t="s">
        <v>2551</v>
      </c>
      <c r="S469" s="749" t="s">
        <v>2552</v>
      </c>
      <c r="T469" s="699">
        <v>45061</v>
      </c>
      <c r="U469" s="760">
        <v>17000000</v>
      </c>
      <c r="V469" s="657" t="s">
        <v>70</v>
      </c>
      <c r="W469" s="656">
        <v>12564670</v>
      </c>
      <c r="X469" s="665" t="s">
        <v>797</v>
      </c>
      <c r="Y469" s="660"/>
      <c r="Z469" s="679">
        <v>45061</v>
      </c>
      <c r="AA469" s="679">
        <v>45061</v>
      </c>
      <c r="AB469" s="667" t="s">
        <v>80</v>
      </c>
      <c r="AC469" s="666">
        <v>45188</v>
      </c>
      <c r="AD469" s="658">
        <f t="shared" si="31"/>
        <v>127</v>
      </c>
      <c r="AE469" s="656">
        <v>0</v>
      </c>
      <c r="AF469" s="656">
        <v>0</v>
      </c>
      <c r="AG469" s="656">
        <v>0</v>
      </c>
      <c r="AH469" s="668" t="s">
        <v>80</v>
      </c>
      <c r="AI469" s="658">
        <f t="shared" si="32"/>
        <v>0</v>
      </c>
      <c r="AJ469" s="656">
        <v>0</v>
      </c>
      <c r="AK469" s="748">
        <v>0</v>
      </c>
      <c r="AL469" s="667" t="s">
        <v>80</v>
      </c>
      <c r="AM469" s="657">
        <v>0</v>
      </c>
      <c r="AN469" s="667" t="s">
        <v>80</v>
      </c>
      <c r="AO469" s="667" t="s">
        <v>80</v>
      </c>
      <c r="AP469" s="661">
        <v>0</v>
      </c>
      <c r="AQ469" s="661">
        <f>+L469+AF469-AK469</f>
        <v>17000000</v>
      </c>
      <c r="AR469" s="657" t="s">
        <v>115</v>
      </c>
      <c r="AS469" s="656">
        <v>0</v>
      </c>
      <c r="AT469" s="657" t="s">
        <v>80</v>
      </c>
      <c r="AU469" s="670">
        <v>17000000</v>
      </c>
      <c r="AV469" s="671">
        <f t="shared" si="30"/>
        <v>0</v>
      </c>
      <c r="AW469" s="672">
        <f t="shared" si="28"/>
        <v>1</v>
      </c>
      <c r="AX469" s="673"/>
      <c r="AY469" s="657" t="s">
        <v>2569</v>
      </c>
      <c r="AZ469" s="677" t="s">
        <v>2602</v>
      </c>
      <c r="BA469" s="653" t="s">
        <v>71</v>
      </c>
      <c r="BB469" s="656" t="s">
        <v>71</v>
      </c>
    </row>
    <row r="470" spans="2:54" x14ac:dyDescent="0.25">
      <c r="B470" s="653">
        <v>2023</v>
      </c>
      <c r="C470" s="653">
        <v>891780111</v>
      </c>
      <c r="D470" s="654" t="s">
        <v>68</v>
      </c>
      <c r="E470" s="655" t="s">
        <v>2288</v>
      </c>
      <c r="F470" s="656" t="s">
        <v>2289</v>
      </c>
      <c r="G470" s="657">
        <v>0</v>
      </c>
      <c r="H470" s="656"/>
      <c r="I470" s="657" t="s">
        <v>78</v>
      </c>
      <c r="J470" s="653" t="s">
        <v>120</v>
      </c>
      <c r="K470" s="658" t="s">
        <v>2437</v>
      </c>
      <c r="L470" s="659">
        <v>17000000</v>
      </c>
      <c r="M470" s="653" t="s">
        <v>73</v>
      </c>
      <c r="N470" s="660" t="s">
        <v>116</v>
      </c>
      <c r="O470" s="658" t="s">
        <v>2507</v>
      </c>
      <c r="P470" s="661">
        <v>1082951210</v>
      </c>
      <c r="Q470" s="656" t="s">
        <v>2550</v>
      </c>
      <c r="R470" s="699" t="s">
        <v>2551</v>
      </c>
      <c r="S470" s="749" t="s">
        <v>2552</v>
      </c>
      <c r="T470" s="699">
        <v>45061</v>
      </c>
      <c r="U470" s="760">
        <v>17000000</v>
      </c>
      <c r="V470" s="657" t="s">
        <v>70</v>
      </c>
      <c r="W470" s="656">
        <v>12564670</v>
      </c>
      <c r="X470" s="665" t="s">
        <v>797</v>
      </c>
      <c r="Y470" s="660"/>
      <c r="Z470" s="679">
        <v>45061</v>
      </c>
      <c r="AA470" s="679">
        <v>45061</v>
      </c>
      <c r="AB470" s="667" t="s">
        <v>80</v>
      </c>
      <c r="AC470" s="666">
        <v>45188</v>
      </c>
      <c r="AD470" s="658">
        <f t="shared" si="31"/>
        <v>127</v>
      </c>
      <c r="AE470" s="656">
        <v>0</v>
      </c>
      <c r="AF470" s="656">
        <v>0</v>
      </c>
      <c r="AG470" s="656">
        <v>0</v>
      </c>
      <c r="AH470" s="668" t="s">
        <v>80</v>
      </c>
      <c r="AI470" s="658">
        <f t="shared" si="32"/>
        <v>0</v>
      </c>
      <c r="AJ470" s="656">
        <v>0</v>
      </c>
      <c r="AK470" s="748">
        <v>0</v>
      </c>
      <c r="AL470" s="667" t="s">
        <v>80</v>
      </c>
      <c r="AM470" s="657">
        <v>0</v>
      </c>
      <c r="AN470" s="667" t="s">
        <v>80</v>
      </c>
      <c r="AO470" s="667" t="s">
        <v>80</v>
      </c>
      <c r="AP470" s="661">
        <v>0</v>
      </c>
      <c r="AQ470" s="661">
        <f>+L470+AF470-AK470</f>
        <v>17000000</v>
      </c>
      <c r="AR470" s="657" t="s">
        <v>115</v>
      </c>
      <c r="AS470" s="656">
        <v>0</v>
      </c>
      <c r="AT470" s="657" t="s">
        <v>80</v>
      </c>
      <c r="AU470" s="670">
        <v>17000000</v>
      </c>
      <c r="AV470" s="671">
        <f t="shared" si="30"/>
        <v>0</v>
      </c>
      <c r="AW470" s="672">
        <f t="shared" si="28"/>
        <v>1</v>
      </c>
      <c r="AX470" s="673"/>
      <c r="AY470" s="657" t="s">
        <v>2603</v>
      </c>
      <c r="AZ470" s="677" t="s">
        <v>2604</v>
      </c>
      <c r="BA470" s="653" t="s">
        <v>71</v>
      </c>
      <c r="BB470" s="656" t="s">
        <v>71</v>
      </c>
    </row>
    <row r="471" spans="2:54" x14ac:dyDescent="0.25">
      <c r="B471" s="653">
        <v>2023</v>
      </c>
      <c r="C471" s="653">
        <v>891780111</v>
      </c>
      <c r="D471" s="654" t="s">
        <v>68</v>
      </c>
      <c r="E471" s="655" t="s">
        <v>2290</v>
      </c>
      <c r="F471" s="656" t="s">
        <v>2291</v>
      </c>
      <c r="G471" s="657">
        <v>0</v>
      </c>
      <c r="H471" s="656"/>
      <c r="I471" s="657" t="s">
        <v>78</v>
      </c>
      <c r="J471" s="653" t="s">
        <v>120</v>
      </c>
      <c r="K471" s="658" t="s">
        <v>2438</v>
      </c>
      <c r="L471" s="659">
        <v>5097960</v>
      </c>
      <c r="M471" s="653" t="s">
        <v>73</v>
      </c>
      <c r="N471" s="660" t="s">
        <v>116</v>
      </c>
      <c r="O471" s="658" t="s">
        <v>2522</v>
      </c>
      <c r="P471" s="661" t="s">
        <v>2163</v>
      </c>
      <c r="Q471" s="656">
        <v>1090</v>
      </c>
      <c r="R471" s="699">
        <v>45056</v>
      </c>
      <c r="S471" s="749">
        <v>5100000</v>
      </c>
      <c r="T471" s="699">
        <v>45063</v>
      </c>
      <c r="U471" s="760">
        <v>5097960</v>
      </c>
      <c r="V471" s="657" t="s">
        <v>70</v>
      </c>
      <c r="W471" s="656">
        <v>85471791</v>
      </c>
      <c r="X471" s="665" t="s">
        <v>2565</v>
      </c>
      <c r="Y471" s="660"/>
      <c r="Z471" s="679">
        <v>45063</v>
      </c>
      <c r="AA471" s="679">
        <v>45063</v>
      </c>
      <c r="AB471" s="667" t="s">
        <v>80</v>
      </c>
      <c r="AC471" s="666">
        <v>45122</v>
      </c>
      <c r="AD471" s="658">
        <f t="shared" si="31"/>
        <v>59</v>
      </c>
      <c r="AE471" s="656">
        <v>0</v>
      </c>
      <c r="AF471" s="656">
        <v>0</v>
      </c>
      <c r="AG471" s="656">
        <v>0</v>
      </c>
      <c r="AH471" s="668" t="s">
        <v>80</v>
      </c>
      <c r="AI471" s="658">
        <f t="shared" si="32"/>
        <v>0</v>
      </c>
      <c r="AJ471" s="656">
        <v>0</v>
      </c>
      <c r="AK471" s="748">
        <v>0</v>
      </c>
      <c r="AL471" s="667" t="s">
        <v>80</v>
      </c>
      <c r="AM471" s="657">
        <v>0</v>
      </c>
      <c r="AN471" s="667" t="s">
        <v>80</v>
      </c>
      <c r="AO471" s="667" t="s">
        <v>80</v>
      </c>
      <c r="AP471" s="661">
        <v>0</v>
      </c>
      <c r="AQ471" s="661">
        <f>+L471+AF471-AK471</f>
        <v>5097960</v>
      </c>
      <c r="AR471" s="657" t="s">
        <v>115</v>
      </c>
      <c r="AS471" s="656">
        <v>0</v>
      </c>
      <c r="AT471" s="657" t="s">
        <v>80</v>
      </c>
      <c r="AU471" s="670">
        <v>5097960</v>
      </c>
      <c r="AV471" s="671">
        <f t="shared" si="30"/>
        <v>0</v>
      </c>
      <c r="AW471" s="672">
        <f t="shared" si="28"/>
        <v>1</v>
      </c>
      <c r="AX471" s="673"/>
      <c r="AY471" s="657" t="s">
        <v>2569</v>
      </c>
      <c r="AZ471" s="677" t="s">
        <v>2605</v>
      </c>
      <c r="BA471" s="653" t="s">
        <v>71</v>
      </c>
      <c r="BB471" s="656" t="s">
        <v>71</v>
      </c>
    </row>
    <row r="472" spans="2:54" x14ac:dyDescent="0.25">
      <c r="B472" s="653">
        <v>2023</v>
      </c>
      <c r="C472" s="653">
        <v>891780111</v>
      </c>
      <c r="D472" s="654" t="s">
        <v>68</v>
      </c>
      <c r="E472" s="655" t="s">
        <v>2292</v>
      </c>
      <c r="F472" s="656" t="s">
        <v>2293</v>
      </c>
      <c r="G472" s="657">
        <v>0</v>
      </c>
      <c r="H472" s="656"/>
      <c r="I472" s="657" t="s">
        <v>78</v>
      </c>
      <c r="J472" s="653" t="s">
        <v>120</v>
      </c>
      <c r="K472" s="658" t="s">
        <v>2439</v>
      </c>
      <c r="L472" s="659">
        <v>24900000</v>
      </c>
      <c r="M472" s="653" t="s">
        <v>73</v>
      </c>
      <c r="N472" s="660" t="s">
        <v>116</v>
      </c>
      <c r="O472" s="658" t="s">
        <v>2508</v>
      </c>
      <c r="P472" s="661">
        <v>1082902907</v>
      </c>
      <c r="Q472" s="656" t="s">
        <v>2553</v>
      </c>
      <c r="R472" s="699" t="s">
        <v>2551</v>
      </c>
      <c r="S472" s="749" t="s">
        <v>2554</v>
      </c>
      <c r="T472" s="699">
        <v>45079</v>
      </c>
      <c r="U472" s="760">
        <v>24900000</v>
      </c>
      <c r="V472" s="657" t="s">
        <v>70</v>
      </c>
      <c r="W472" s="656">
        <v>12564670</v>
      </c>
      <c r="X472" s="665" t="s">
        <v>797</v>
      </c>
      <c r="Y472" s="660"/>
      <c r="Z472" s="679">
        <v>45079</v>
      </c>
      <c r="AA472" s="679">
        <v>45079</v>
      </c>
      <c r="AB472" s="667" t="s">
        <v>80</v>
      </c>
      <c r="AC472" s="666">
        <v>45188</v>
      </c>
      <c r="AD472" s="658">
        <f t="shared" si="31"/>
        <v>109</v>
      </c>
      <c r="AE472" s="656">
        <v>0</v>
      </c>
      <c r="AF472" s="656">
        <v>0</v>
      </c>
      <c r="AG472" s="656">
        <v>0</v>
      </c>
      <c r="AH472" s="668" t="s">
        <v>80</v>
      </c>
      <c r="AI472" s="658">
        <f t="shared" si="32"/>
        <v>0</v>
      </c>
      <c r="AJ472" s="656">
        <v>0</v>
      </c>
      <c r="AK472" s="748">
        <v>0</v>
      </c>
      <c r="AL472" s="667" t="s">
        <v>80</v>
      </c>
      <c r="AM472" s="657">
        <v>0</v>
      </c>
      <c r="AN472" s="667" t="s">
        <v>80</v>
      </c>
      <c r="AO472" s="667" t="s">
        <v>80</v>
      </c>
      <c r="AP472" s="661">
        <v>0</v>
      </c>
      <c r="AQ472" s="661">
        <f>+L472+AF472-AK472</f>
        <v>24900000</v>
      </c>
      <c r="AR472" s="657" t="s">
        <v>115</v>
      </c>
      <c r="AS472" s="656">
        <v>0</v>
      </c>
      <c r="AT472" s="657" t="s">
        <v>80</v>
      </c>
      <c r="AU472" s="670">
        <v>19304167</v>
      </c>
      <c r="AV472" s="671">
        <f t="shared" si="30"/>
        <v>5595833</v>
      </c>
      <c r="AW472" s="672">
        <f t="shared" si="28"/>
        <v>0.77526775100401601</v>
      </c>
      <c r="AX472" s="673"/>
      <c r="AY472" s="657" t="s">
        <v>2603</v>
      </c>
      <c r="AZ472" s="677" t="s">
        <v>2606</v>
      </c>
      <c r="BA472" s="653" t="s">
        <v>71</v>
      </c>
      <c r="BB472" s="656" t="s">
        <v>71</v>
      </c>
    </row>
    <row r="473" spans="2:54" x14ac:dyDescent="0.25">
      <c r="B473" s="653">
        <v>2023</v>
      </c>
      <c r="C473" s="653">
        <v>891780111</v>
      </c>
      <c r="D473" s="654" t="s">
        <v>68</v>
      </c>
      <c r="E473" s="655" t="s">
        <v>2294</v>
      </c>
      <c r="F473" s="656" t="s">
        <v>2295</v>
      </c>
      <c r="G473" s="657">
        <v>0</v>
      </c>
      <c r="H473" s="656"/>
      <c r="I473" s="657" t="s">
        <v>78</v>
      </c>
      <c r="J473" s="653" t="s">
        <v>120</v>
      </c>
      <c r="K473" s="658" t="s">
        <v>2440</v>
      </c>
      <c r="L473" s="659">
        <v>15000000</v>
      </c>
      <c r="M473" s="653" t="s">
        <v>73</v>
      </c>
      <c r="N473" s="660" t="s">
        <v>116</v>
      </c>
      <c r="O473" s="658" t="s">
        <v>2505</v>
      </c>
      <c r="P473" s="661">
        <v>1082948644</v>
      </c>
      <c r="Q473" s="656">
        <v>433</v>
      </c>
      <c r="R473" s="699">
        <v>44979</v>
      </c>
      <c r="S473" s="749">
        <v>2306506000</v>
      </c>
      <c r="T473" s="699">
        <v>45091</v>
      </c>
      <c r="U473" s="760">
        <v>15000000</v>
      </c>
      <c r="V473" s="657" t="s">
        <v>70</v>
      </c>
      <c r="W473" s="656">
        <v>85471791</v>
      </c>
      <c r="X473" s="665" t="s">
        <v>2565</v>
      </c>
      <c r="Y473" s="660"/>
      <c r="Z473" s="679">
        <v>45091</v>
      </c>
      <c r="AA473" s="679">
        <v>45091</v>
      </c>
      <c r="AB473" s="667" t="s">
        <v>80</v>
      </c>
      <c r="AC473" s="666">
        <v>45230</v>
      </c>
      <c r="AD473" s="658">
        <f t="shared" si="31"/>
        <v>139</v>
      </c>
      <c r="AE473" s="656">
        <v>0</v>
      </c>
      <c r="AF473" s="656">
        <v>0</v>
      </c>
      <c r="AG473" s="656">
        <v>0</v>
      </c>
      <c r="AH473" s="668" t="s">
        <v>80</v>
      </c>
      <c r="AI473" s="658">
        <f t="shared" si="32"/>
        <v>0</v>
      </c>
      <c r="AJ473" s="656">
        <v>0</v>
      </c>
      <c r="AK473" s="748">
        <v>0</v>
      </c>
      <c r="AL473" s="667" t="s">
        <v>80</v>
      </c>
      <c r="AM473" s="657">
        <v>0</v>
      </c>
      <c r="AN473" s="667" t="s">
        <v>80</v>
      </c>
      <c r="AO473" s="667" t="s">
        <v>80</v>
      </c>
      <c r="AP473" s="661">
        <v>0</v>
      </c>
      <c r="AQ473" s="661">
        <f>+L473+AF473-AK473</f>
        <v>15000000</v>
      </c>
      <c r="AR473" s="657" t="s">
        <v>115</v>
      </c>
      <c r="AS473" s="656">
        <v>0</v>
      </c>
      <c r="AT473" s="657" t="s">
        <v>80</v>
      </c>
      <c r="AU473" s="670">
        <v>12000000</v>
      </c>
      <c r="AV473" s="671">
        <f t="shared" si="30"/>
        <v>3000000</v>
      </c>
      <c r="AW473" s="672">
        <f t="shared" si="28"/>
        <v>0.8</v>
      </c>
      <c r="AX473" s="673"/>
      <c r="AY473" s="657" t="s">
        <v>2603</v>
      </c>
      <c r="AZ473" s="677" t="s">
        <v>2607</v>
      </c>
      <c r="BA473" s="653" t="s">
        <v>71</v>
      </c>
      <c r="BB473" s="656" t="s">
        <v>71</v>
      </c>
    </row>
    <row r="474" spans="2:54" x14ac:dyDescent="0.25">
      <c r="B474" s="653">
        <v>2023</v>
      </c>
      <c r="C474" s="653">
        <v>891780111</v>
      </c>
      <c r="D474" s="654" t="s">
        <v>68</v>
      </c>
      <c r="E474" s="655" t="s">
        <v>2296</v>
      </c>
      <c r="F474" s="656" t="s">
        <v>2297</v>
      </c>
      <c r="G474" s="657">
        <v>0</v>
      </c>
      <c r="H474" s="656"/>
      <c r="I474" s="657" t="s">
        <v>78</v>
      </c>
      <c r="J474" s="653" t="s">
        <v>120</v>
      </c>
      <c r="K474" s="658" t="s">
        <v>2441</v>
      </c>
      <c r="L474" s="659">
        <v>20000000</v>
      </c>
      <c r="M474" s="653" t="s">
        <v>73</v>
      </c>
      <c r="N474" s="660" t="s">
        <v>116</v>
      </c>
      <c r="O474" s="658" t="s">
        <v>2503</v>
      </c>
      <c r="P474" s="661">
        <v>1082948644</v>
      </c>
      <c r="Q474" s="656">
        <v>433</v>
      </c>
      <c r="R474" s="699">
        <v>44979</v>
      </c>
      <c r="S474" s="749">
        <v>2306506000</v>
      </c>
      <c r="T474" s="699">
        <v>45091</v>
      </c>
      <c r="U474" s="760">
        <v>20000000</v>
      </c>
      <c r="V474" s="657" t="s">
        <v>70</v>
      </c>
      <c r="W474" s="656">
        <v>85471791</v>
      </c>
      <c r="X474" s="665" t="s">
        <v>2565</v>
      </c>
      <c r="Y474" s="660"/>
      <c r="Z474" s="679">
        <v>45091</v>
      </c>
      <c r="AA474" s="679">
        <v>45091</v>
      </c>
      <c r="AB474" s="667" t="s">
        <v>80</v>
      </c>
      <c r="AC474" s="666">
        <v>45230</v>
      </c>
      <c r="AD474" s="658">
        <f t="shared" si="31"/>
        <v>139</v>
      </c>
      <c r="AE474" s="656">
        <v>0</v>
      </c>
      <c r="AF474" s="656">
        <v>0</v>
      </c>
      <c r="AG474" s="656">
        <v>0</v>
      </c>
      <c r="AH474" s="668" t="s">
        <v>80</v>
      </c>
      <c r="AI474" s="658">
        <f t="shared" si="32"/>
        <v>0</v>
      </c>
      <c r="AJ474" s="656">
        <v>0</v>
      </c>
      <c r="AK474" s="748">
        <v>0</v>
      </c>
      <c r="AL474" s="667" t="s">
        <v>80</v>
      </c>
      <c r="AM474" s="657">
        <v>0</v>
      </c>
      <c r="AN474" s="667" t="s">
        <v>80</v>
      </c>
      <c r="AO474" s="667" t="s">
        <v>80</v>
      </c>
      <c r="AP474" s="661">
        <v>0</v>
      </c>
      <c r="AQ474" s="661">
        <f>+L474+AF474-AK474</f>
        <v>20000000</v>
      </c>
      <c r="AR474" s="657" t="s">
        <v>115</v>
      </c>
      <c r="AS474" s="656">
        <v>0</v>
      </c>
      <c r="AT474" s="657" t="s">
        <v>80</v>
      </c>
      <c r="AU474" s="670">
        <v>16000000</v>
      </c>
      <c r="AV474" s="671">
        <f t="shared" si="30"/>
        <v>4000000</v>
      </c>
      <c r="AW474" s="672">
        <f t="shared" si="28"/>
        <v>0.8</v>
      </c>
      <c r="AX474" s="673"/>
      <c r="AY474" s="657" t="s">
        <v>2603</v>
      </c>
      <c r="AZ474" s="677" t="s">
        <v>2608</v>
      </c>
      <c r="BA474" s="653" t="s">
        <v>71</v>
      </c>
      <c r="BB474" s="656" t="s">
        <v>71</v>
      </c>
    </row>
    <row r="475" spans="2:54" x14ac:dyDescent="0.25">
      <c r="B475" s="653">
        <v>2023</v>
      </c>
      <c r="C475" s="653">
        <v>891780111</v>
      </c>
      <c r="D475" s="654" t="s">
        <v>68</v>
      </c>
      <c r="E475" s="655" t="s">
        <v>2298</v>
      </c>
      <c r="F475" s="656" t="s">
        <v>2299</v>
      </c>
      <c r="G475" s="657">
        <v>0</v>
      </c>
      <c r="H475" s="656"/>
      <c r="I475" s="657" t="s">
        <v>78</v>
      </c>
      <c r="J475" s="653" t="s">
        <v>120</v>
      </c>
      <c r="K475" s="658" t="s">
        <v>2442</v>
      </c>
      <c r="L475" s="659">
        <v>20000000</v>
      </c>
      <c r="M475" s="653" t="s">
        <v>73</v>
      </c>
      <c r="N475" s="660" t="s">
        <v>116</v>
      </c>
      <c r="O475" s="658" t="s">
        <v>2504</v>
      </c>
      <c r="P475" s="661">
        <v>1082927824</v>
      </c>
      <c r="Q475" s="656">
        <v>433</v>
      </c>
      <c r="R475" s="699">
        <v>44979</v>
      </c>
      <c r="S475" s="749">
        <v>2306506000</v>
      </c>
      <c r="T475" s="699">
        <v>45091</v>
      </c>
      <c r="U475" s="760">
        <v>20000000</v>
      </c>
      <c r="V475" s="657" t="s">
        <v>70</v>
      </c>
      <c r="W475" s="656">
        <v>85471791</v>
      </c>
      <c r="X475" s="665" t="s">
        <v>2565</v>
      </c>
      <c r="Y475" s="660"/>
      <c r="Z475" s="679">
        <v>45091</v>
      </c>
      <c r="AA475" s="679">
        <v>45091</v>
      </c>
      <c r="AB475" s="667" t="s">
        <v>80</v>
      </c>
      <c r="AC475" s="666">
        <v>45230</v>
      </c>
      <c r="AD475" s="658">
        <f t="shared" si="31"/>
        <v>139</v>
      </c>
      <c r="AE475" s="656">
        <v>0</v>
      </c>
      <c r="AF475" s="656">
        <v>0</v>
      </c>
      <c r="AG475" s="656">
        <v>0</v>
      </c>
      <c r="AH475" s="668" t="s">
        <v>80</v>
      </c>
      <c r="AI475" s="658">
        <f t="shared" si="32"/>
        <v>0</v>
      </c>
      <c r="AJ475" s="656">
        <v>0</v>
      </c>
      <c r="AK475" s="748">
        <v>0</v>
      </c>
      <c r="AL475" s="667" t="s">
        <v>80</v>
      </c>
      <c r="AM475" s="657">
        <v>0</v>
      </c>
      <c r="AN475" s="667" t="s">
        <v>80</v>
      </c>
      <c r="AO475" s="667" t="s">
        <v>80</v>
      </c>
      <c r="AP475" s="661">
        <v>0</v>
      </c>
      <c r="AQ475" s="661">
        <f>+L475+AF475-AK475</f>
        <v>20000000</v>
      </c>
      <c r="AR475" s="657" t="s">
        <v>115</v>
      </c>
      <c r="AS475" s="656">
        <v>0</v>
      </c>
      <c r="AT475" s="657" t="s">
        <v>80</v>
      </c>
      <c r="AU475" s="670">
        <v>16000000</v>
      </c>
      <c r="AV475" s="671">
        <f t="shared" si="30"/>
        <v>4000000</v>
      </c>
      <c r="AW475" s="672">
        <f t="shared" si="28"/>
        <v>0.8</v>
      </c>
      <c r="AX475" s="673"/>
      <c r="AY475" s="657" t="s">
        <v>2603</v>
      </c>
      <c r="AZ475" s="677" t="s">
        <v>2609</v>
      </c>
      <c r="BA475" s="653" t="s">
        <v>71</v>
      </c>
      <c r="BB475" s="656" t="s">
        <v>71</v>
      </c>
    </row>
    <row r="476" spans="2:54" x14ac:dyDescent="0.25">
      <c r="B476" s="653">
        <v>2023</v>
      </c>
      <c r="C476" s="653">
        <v>891780111</v>
      </c>
      <c r="D476" s="654" t="s">
        <v>68</v>
      </c>
      <c r="E476" s="655" t="s">
        <v>2300</v>
      </c>
      <c r="F476" s="656" t="s">
        <v>2301</v>
      </c>
      <c r="G476" s="657">
        <v>0</v>
      </c>
      <c r="H476" s="656"/>
      <c r="I476" s="657" t="s">
        <v>78</v>
      </c>
      <c r="J476" s="653" t="s">
        <v>120</v>
      </c>
      <c r="K476" s="658" t="s">
        <v>2443</v>
      </c>
      <c r="L476" s="659">
        <v>10200000</v>
      </c>
      <c r="M476" s="653" t="s">
        <v>73</v>
      </c>
      <c r="N476" s="660" t="s">
        <v>116</v>
      </c>
      <c r="O476" s="658" t="s">
        <v>2494</v>
      </c>
      <c r="P476" s="661">
        <v>85154455</v>
      </c>
      <c r="Q476" s="656">
        <v>1312</v>
      </c>
      <c r="R476" s="699">
        <v>45085</v>
      </c>
      <c r="S476" s="749">
        <v>103900000</v>
      </c>
      <c r="T476" s="699">
        <v>45092</v>
      </c>
      <c r="U476" s="760">
        <v>10200000</v>
      </c>
      <c r="V476" s="657" t="s">
        <v>70</v>
      </c>
      <c r="W476" s="656">
        <v>57435262</v>
      </c>
      <c r="X476" s="665" t="s">
        <v>2561</v>
      </c>
      <c r="Y476" s="660"/>
      <c r="Z476" s="679">
        <v>45092</v>
      </c>
      <c r="AA476" s="679">
        <v>45092</v>
      </c>
      <c r="AB476" s="667" t="s">
        <v>80</v>
      </c>
      <c r="AC476" s="666">
        <v>45168</v>
      </c>
      <c r="AD476" s="658">
        <f t="shared" si="31"/>
        <v>76</v>
      </c>
      <c r="AE476" s="656">
        <v>0</v>
      </c>
      <c r="AF476" s="656">
        <v>0</v>
      </c>
      <c r="AG476" s="656">
        <v>0</v>
      </c>
      <c r="AH476" s="668" t="s">
        <v>80</v>
      </c>
      <c r="AI476" s="658">
        <f t="shared" si="32"/>
        <v>0</v>
      </c>
      <c r="AJ476" s="656">
        <v>0</v>
      </c>
      <c r="AK476" s="748">
        <v>0</v>
      </c>
      <c r="AL476" s="667" t="s">
        <v>80</v>
      </c>
      <c r="AM476" s="657">
        <v>0</v>
      </c>
      <c r="AN476" s="667" t="s">
        <v>80</v>
      </c>
      <c r="AO476" s="667" t="s">
        <v>80</v>
      </c>
      <c r="AP476" s="661">
        <v>0</v>
      </c>
      <c r="AQ476" s="661">
        <f>+L476+AF476-AK476</f>
        <v>10200000</v>
      </c>
      <c r="AR476" s="657" t="s">
        <v>115</v>
      </c>
      <c r="AS476" s="656">
        <v>0</v>
      </c>
      <c r="AT476" s="657" t="s">
        <v>80</v>
      </c>
      <c r="AU476" s="670">
        <v>10200000</v>
      </c>
      <c r="AV476" s="671">
        <f t="shared" si="30"/>
        <v>0</v>
      </c>
      <c r="AW476" s="672">
        <f t="shared" si="28"/>
        <v>1</v>
      </c>
      <c r="AX476" s="673"/>
      <c r="AY476" s="657" t="s">
        <v>2569</v>
      </c>
      <c r="AZ476" s="677" t="s">
        <v>2610</v>
      </c>
      <c r="BA476" s="653" t="s">
        <v>71</v>
      </c>
      <c r="BB476" s="656" t="s">
        <v>71</v>
      </c>
    </row>
    <row r="477" spans="2:54" x14ac:dyDescent="0.25">
      <c r="B477" s="653">
        <v>2023</v>
      </c>
      <c r="C477" s="653">
        <v>891780111</v>
      </c>
      <c r="D477" s="654" t="s">
        <v>68</v>
      </c>
      <c r="E477" s="655" t="s">
        <v>2302</v>
      </c>
      <c r="F477" s="656" t="s">
        <v>2303</v>
      </c>
      <c r="G477" s="657">
        <v>0</v>
      </c>
      <c r="H477" s="656"/>
      <c r="I477" s="657" t="s">
        <v>78</v>
      </c>
      <c r="J477" s="653" t="s">
        <v>120</v>
      </c>
      <c r="K477" s="658" t="s">
        <v>2444</v>
      </c>
      <c r="L477" s="659">
        <v>10200000</v>
      </c>
      <c r="M477" s="653" t="s">
        <v>73</v>
      </c>
      <c r="N477" s="660" t="s">
        <v>116</v>
      </c>
      <c r="O477" s="658" t="s">
        <v>2493</v>
      </c>
      <c r="P477" s="661">
        <v>7140330</v>
      </c>
      <c r="Q477" s="656">
        <v>1312</v>
      </c>
      <c r="R477" s="699">
        <v>45085</v>
      </c>
      <c r="S477" s="749">
        <v>103900000</v>
      </c>
      <c r="T477" s="699">
        <v>45092</v>
      </c>
      <c r="U477" s="760">
        <v>10200000</v>
      </c>
      <c r="V477" s="657" t="s">
        <v>70</v>
      </c>
      <c r="W477" s="656">
        <v>57435262</v>
      </c>
      <c r="X477" s="665" t="s">
        <v>2561</v>
      </c>
      <c r="Y477" s="660"/>
      <c r="Z477" s="679">
        <v>45092</v>
      </c>
      <c r="AA477" s="679">
        <v>45092</v>
      </c>
      <c r="AB477" s="667" t="s">
        <v>80</v>
      </c>
      <c r="AC477" s="666">
        <v>45168</v>
      </c>
      <c r="AD477" s="658">
        <f t="shared" si="31"/>
        <v>76</v>
      </c>
      <c r="AE477" s="656">
        <v>0</v>
      </c>
      <c r="AF477" s="656">
        <v>0</v>
      </c>
      <c r="AG477" s="656">
        <v>0</v>
      </c>
      <c r="AH477" s="668" t="s">
        <v>80</v>
      </c>
      <c r="AI477" s="658">
        <f t="shared" si="32"/>
        <v>0</v>
      </c>
      <c r="AJ477" s="656">
        <v>0</v>
      </c>
      <c r="AK477" s="748">
        <v>0</v>
      </c>
      <c r="AL477" s="667" t="s">
        <v>80</v>
      </c>
      <c r="AM477" s="657">
        <v>0</v>
      </c>
      <c r="AN477" s="667" t="s">
        <v>80</v>
      </c>
      <c r="AO477" s="667" t="s">
        <v>80</v>
      </c>
      <c r="AP477" s="661">
        <v>0</v>
      </c>
      <c r="AQ477" s="661">
        <f>+L477+AF477-AK477</f>
        <v>10200000</v>
      </c>
      <c r="AR477" s="657" t="s">
        <v>115</v>
      </c>
      <c r="AS477" s="656">
        <v>0</v>
      </c>
      <c r="AT477" s="657" t="s">
        <v>80</v>
      </c>
      <c r="AU477" s="670">
        <v>10200000</v>
      </c>
      <c r="AV477" s="671">
        <f t="shared" si="30"/>
        <v>0</v>
      </c>
      <c r="AW477" s="672">
        <f t="shared" si="28"/>
        <v>1</v>
      </c>
      <c r="AX477" s="673"/>
      <c r="AY477" s="657" t="s">
        <v>2569</v>
      </c>
      <c r="AZ477" s="677" t="s">
        <v>2611</v>
      </c>
      <c r="BA477" s="653" t="s">
        <v>71</v>
      </c>
      <c r="BB477" s="656" t="s">
        <v>71</v>
      </c>
    </row>
    <row r="478" spans="2:54" x14ac:dyDescent="0.25">
      <c r="B478" s="653">
        <v>2023</v>
      </c>
      <c r="C478" s="653">
        <v>891780111</v>
      </c>
      <c r="D478" s="654" t="s">
        <v>68</v>
      </c>
      <c r="E478" s="655" t="s">
        <v>2304</v>
      </c>
      <c r="F478" s="656" t="s">
        <v>2265</v>
      </c>
      <c r="G478" s="657">
        <v>0</v>
      </c>
      <c r="H478" s="656"/>
      <c r="I478" s="657" t="s">
        <v>78</v>
      </c>
      <c r="J478" s="653" t="s">
        <v>120</v>
      </c>
      <c r="K478" s="658" t="s">
        <v>2445</v>
      </c>
      <c r="L478" s="659">
        <v>10000000</v>
      </c>
      <c r="M478" s="653" t="s">
        <v>73</v>
      </c>
      <c r="N478" s="660" t="s">
        <v>116</v>
      </c>
      <c r="O478" s="658" t="s">
        <v>2523</v>
      </c>
      <c r="P478" s="661">
        <v>57416391</v>
      </c>
      <c r="Q478" s="656">
        <v>433</v>
      </c>
      <c r="R478" s="699">
        <v>44979</v>
      </c>
      <c r="S478" s="749">
        <v>2306506000</v>
      </c>
      <c r="T478" s="699">
        <v>45092</v>
      </c>
      <c r="U478" s="760">
        <v>10000000</v>
      </c>
      <c r="V478" s="657" t="s">
        <v>70</v>
      </c>
      <c r="W478" s="656">
        <v>57294316</v>
      </c>
      <c r="X478" s="665" t="s">
        <v>1915</v>
      </c>
      <c r="Y478" s="660"/>
      <c r="Z478" s="679">
        <v>45092</v>
      </c>
      <c r="AA478" s="679">
        <v>45092</v>
      </c>
      <c r="AB478" s="667" t="s">
        <v>80</v>
      </c>
      <c r="AC478" s="666">
        <v>45199</v>
      </c>
      <c r="AD478" s="658">
        <f t="shared" si="31"/>
        <v>107</v>
      </c>
      <c r="AE478" s="656">
        <v>0</v>
      </c>
      <c r="AF478" s="656">
        <v>0</v>
      </c>
      <c r="AG478" s="656">
        <v>0</v>
      </c>
      <c r="AH478" s="668" t="s">
        <v>80</v>
      </c>
      <c r="AI478" s="658">
        <f t="shared" si="32"/>
        <v>0</v>
      </c>
      <c r="AJ478" s="656">
        <v>0</v>
      </c>
      <c r="AK478" s="748">
        <v>0</v>
      </c>
      <c r="AL478" s="667" t="s">
        <v>80</v>
      </c>
      <c r="AM478" s="657">
        <v>0</v>
      </c>
      <c r="AN478" s="667" t="s">
        <v>80</v>
      </c>
      <c r="AO478" s="667" t="s">
        <v>80</v>
      </c>
      <c r="AP478" s="661">
        <v>0</v>
      </c>
      <c r="AQ478" s="661">
        <f>+L478+AF478-AK478</f>
        <v>10000000</v>
      </c>
      <c r="AR478" s="657" t="s">
        <v>115</v>
      </c>
      <c r="AS478" s="656">
        <v>0</v>
      </c>
      <c r="AT478" s="657" t="s">
        <v>80</v>
      </c>
      <c r="AU478" s="670">
        <v>10000000</v>
      </c>
      <c r="AV478" s="671">
        <f t="shared" si="30"/>
        <v>0</v>
      </c>
      <c r="AW478" s="672">
        <f t="shared" si="28"/>
        <v>1</v>
      </c>
      <c r="AX478" s="673"/>
      <c r="AY478" s="657" t="s">
        <v>2569</v>
      </c>
      <c r="AZ478" s="677" t="s">
        <v>2612</v>
      </c>
      <c r="BA478" s="653" t="s">
        <v>71</v>
      </c>
      <c r="BB478" s="656" t="s">
        <v>71</v>
      </c>
    </row>
    <row r="479" spans="2:54" x14ac:dyDescent="0.25">
      <c r="B479" s="653">
        <v>2023</v>
      </c>
      <c r="C479" s="653">
        <v>891780111</v>
      </c>
      <c r="D479" s="654" t="s">
        <v>68</v>
      </c>
      <c r="E479" s="655" t="s">
        <v>2305</v>
      </c>
      <c r="F479" s="656" t="s">
        <v>2306</v>
      </c>
      <c r="G479" s="657">
        <v>0</v>
      </c>
      <c r="H479" s="656"/>
      <c r="I479" s="657" t="s">
        <v>78</v>
      </c>
      <c r="J479" s="653" t="s">
        <v>120</v>
      </c>
      <c r="K479" s="658" t="s">
        <v>2446</v>
      </c>
      <c r="L479" s="659">
        <v>12400000</v>
      </c>
      <c r="M479" s="653" t="s">
        <v>73</v>
      </c>
      <c r="N479" s="660" t="s">
        <v>116</v>
      </c>
      <c r="O479" s="658" t="s">
        <v>2524</v>
      </c>
      <c r="P479" s="661">
        <v>1045743528</v>
      </c>
      <c r="Q479" s="656">
        <v>433</v>
      </c>
      <c r="R479" s="699">
        <v>44979</v>
      </c>
      <c r="S479" s="749">
        <v>2306506000</v>
      </c>
      <c r="T479" s="699">
        <v>45092</v>
      </c>
      <c r="U479" s="760">
        <v>12400000</v>
      </c>
      <c r="V479" s="657" t="s">
        <v>70</v>
      </c>
      <c r="W479" s="656">
        <v>57294316</v>
      </c>
      <c r="X479" s="665" t="s">
        <v>1915</v>
      </c>
      <c r="Y479" s="660"/>
      <c r="Z479" s="679">
        <v>45092</v>
      </c>
      <c r="AA479" s="679">
        <v>45092</v>
      </c>
      <c r="AB479" s="667" t="s">
        <v>80</v>
      </c>
      <c r="AC479" s="666">
        <v>45199</v>
      </c>
      <c r="AD479" s="658">
        <f t="shared" si="31"/>
        <v>107</v>
      </c>
      <c r="AE479" s="656">
        <v>0</v>
      </c>
      <c r="AF479" s="656">
        <v>0</v>
      </c>
      <c r="AG479" s="656">
        <v>0</v>
      </c>
      <c r="AH479" s="668" t="s">
        <v>80</v>
      </c>
      <c r="AI479" s="658">
        <f t="shared" si="32"/>
        <v>0</v>
      </c>
      <c r="AJ479" s="656">
        <v>0</v>
      </c>
      <c r="AK479" s="748">
        <v>0</v>
      </c>
      <c r="AL479" s="667" t="s">
        <v>80</v>
      </c>
      <c r="AM479" s="657">
        <v>0</v>
      </c>
      <c r="AN479" s="667" t="s">
        <v>80</v>
      </c>
      <c r="AO479" s="667" t="s">
        <v>80</v>
      </c>
      <c r="AP479" s="661">
        <v>0</v>
      </c>
      <c r="AQ479" s="661">
        <f>+L479+AF479-AK479</f>
        <v>12400000</v>
      </c>
      <c r="AR479" s="657" t="s">
        <v>115</v>
      </c>
      <c r="AS479" s="656">
        <v>0</v>
      </c>
      <c r="AT479" s="657" t="s">
        <v>80</v>
      </c>
      <c r="AU479" s="670">
        <v>12400000</v>
      </c>
      <c r="AV479" s="671">
        <f t="shared" si="30"/>
        <v>0</v>
      </c>
      <c r="AW479" s="672">
        <f t="shared" si="28"/>
        <v>1</v>
      </c>
      <c r="AX479" s="673"/>
      <c r="AY479" s="657" t="s">
        <v>2569</v>
      </c>
      <c r="AZ479" s="677" t="s">
        <v>2613</v>
      </c>
      <c r="BA479" s="653" t="s">
        <v>71</v>
      </c>
      <c r="BB479" s="656" t="s">
        <v>71</v>
      </c>
    </row>
    <row r="480" spans="2:54" x14ac:dyDescent="0.25">
      <c r="B480" s="653">
        <v>2023</v>
      </c>
      <c r="C480" s="653">
        <v>891780111</v>
      </c>
      <c r="D480" s="654" t="s">
        <v>68</v>
      </c>
      <c r="E480" s="655" t="s">
        <v>2307</v>
      </c>
      <c r="F480" s="656" t="s">
        <v>2308</v>
      </c>
      <c r="G480" s="657">
        <v>0</v>
      </c>
      <c r="H480" s="656"/>
      <c r="I480" s="657" t="s">
        <v>78</v>
      </c>
      <c r="J480" s="653" t="s">
        <v>120</v>
      </c>
      <c r="K480" s="658" t="s">
        <v>2447</v>
      </c>
      <c r="L480" s="659">
        <v>10200000</v>
      </c>
      <c r="M480" s="653" t="s">
        <v>73</v>
      </c>
      <c r="N480" s="660" t="s">
        <v>116</v>
      </c>
      <c r="O480" s="658" t="s">
        <v>2495</v>
      </c>
      <c r="P480" s="661">
        <v>12613225</v>
      </c>
      <c r="Q480" s="656">
        <v>1312</v>
      </c>
      <c r="R480" s="699">
        <v>45085</v>
      </c>
      <c r="S480" s="749">
        <v>103900000</v>
      </c>
      <c r="T480" s="699">
        <v>45092</v>
      </c>
      <c r="U480" s="760">
        <v>10200000</v>
      </c>
      <c r="V480" s="657" t="s">
        <v>70</v>
      </c>
      <c r="W480" s="656">
        <v>85449357</v>
      </c>
      <c r="X480" s="665" t="s">
        <v>2562</v>
      </c>
      <c r="Y480" s="660"/>
      <c r="Z480" s="679">
        <v>45092</v>
      </c>
      <c r="AA480" s="679">
        <v>45092</v>
      </c>
      <c r="AB480" s="667" t="s">
        <v>80</v>
      </c>
      <c r="AC480" s="666">
        <v>45168</v>
      </c>
      <c r="AD480" s="658">
        <f t="shared" si="31"/>
        <v>76</v>
      </c>
      <c r="AE480" s="656">
        <v>0</v>
      </c>
      <c r="AF480" s="656">
        <v>0</v>
      </c>
      <c r="AG480" s="656">
        <v>0</v>
      </c>
      <c r="AH480" s="668" t="s">
        <v>80</v>
      </c>
      <c r="AI480" s="658">
        <f t="shared" si="32"/>
        <v>0</v>
      </c>
      <c r="AJ480" s="656">
        <v>0</v>
      </c>
      <c r="AK480" s="748">
        <v>0</v>
      </c>
      <c r="AL480" s="667" t="s">
        <v>80</v>
      </c>
      <c r="AM480" s="657">
        <v>0</v>
      </c>
      <c r="AN480" s="667" t="s">
        <v>80</v>
      </c>
      <c r="AO480" s="667" t="s">
        <v>80</v>
      </c>
      <c r="AP480" s="661">
        <v>0</v>
      </c>
      <c r="AQ480" s="661">
        <f>+L480+AF480-AK480</f>
        <v>10200000</v>
      </c>
      <c r="AR480" s="657" t="s">
        <v>115</v>
      </c>
      <c r="AS480" s="656">
        <v>0</v>
      </c>
      <c r="AT480" s="657" t="s">
        <v>80</v>
      </c>
      <c r="AU480" s="670">
        <v>10200000</v>
      </c>
      <c r="AV480" s="671">
        <f t="shared" si="30"/>
        <v>0</v>
      </c>
      <c r="AW480" s="672">
        <f t="shared" si="28"/>
        <v>1</v>
      </c>
      <c r="AX480" s="673"/>
      <c r="AY480" s="657" t="s">
        <v>2569</v>
      </c>
      <c r="AZ480" s="677" t="s">
        <v>2614</v>
      </c>
      <c r="BA480" s="653" t="s">
        <v>71</v>
      </c>
      <c r="BB480" s="656" t="s">
        <v>71</v>
      </c>
    </row>
    <row r="481" spans="2:54" x14ac:dyDescent="0.25">
      <c r="B481" s="653">
        <v>2023</v>
      </c>
      <c r="C481" s="653">
        <v>891780111</v>
      </c>
      <c r="D481" s="654" t="s">
        <v>68</v>
      </c>
      <c r="E481" s="655" t="s">
        <v>2309</v>
      </c>
      <c r="F481" s="656" t="s">
        <v>2310</v>
      </c>
      <c r="G481" s="657">
        <v>0</v>
      </c>
      <c r="H481" s="656"/>
      <c r="I481" s="657" t="s">
        <v>78</v>
      </c>
      <c r="J481" s="653" t="s">
        <v>120</v>
      </c>
      <c r="K481" s="658" t="s">
        <v>2448</v>
      </c>
      <c r="L481" s="659">
        <v>10200000</v>
      </c>
      <c r="M481" s="653" t="s">
        <v>73</v>
      </c>
      <c r="N481" s="660" t="s">
        <v>116</v>
      </c>
      <c r="O481" s="658" t="s">
        <v>2496</v>
      </c>
      <c r="P481" s="661">
        <v>1082903282</v>
      </c>
      <c r="Q481" s="656">
        <v>1312</v>
      </c>
      <c r="R481" s="699">
        <v>45085</v>
      </c>
      <c r="S481" s="749">
        <v>103900000</v>
      </c>
      <c r="T481" s="699">
        <v>45092</v>
      </c>
      <c r="U481" s="760">
        <v>10200000</v>
      </c>
      <c r="V481" s="657" t="s">
        <v>70</v>
      </c>
      <c r="W481" s="656">
        <v>85449357</v>
      </c>
      <c r="X481" s="665" t="s">
        <v>2562</v>
      </c>
      <c r="Y481" s="660"/>
      <c r="Z481" s="679">
        <v>45092</v>
      </c>
      <c r="AA481" s="679">
        <v>45092</v>
      </c>
      <c r="AB481" s="667" t="s">
        <v>80</v>
      </c>
      <c r="AC481" s="666">
        <v>45168</v>
      </c>
      <c r="AD481" s="658">
        <f t="shared" si="31"/>
        <v>76</v>
      </c>
      <c r="AE481" s="656">
        <v>0</v>
      </c>
      <c r="AF481" s="656">
        <v>0</v>
      </c>
      <c r="AG481" s="656">
        <v>0</v>
      </c>
      <c r="AH481" s="668" t="s">
        <v>80</v>
      </c>
      <c r="AI481" s="658">
        <f t="shared" si="32"/>
        <v>0</v>
      </c>
      <c r="AJ481" s="656">
        <v>0</v>
      </c>
      <c r="AK481" s="748">
        <v>0</v>
      </c>
      <c r="AL481" s="667" t="s">
        <v>80</v>
      </c>
      <c r="AM481" s="657">
        <v>0</v>
      </c>
      <c r="AN481" s="667" t="s">
        <v>80</v>
      </c>
      <c r="AO481" s="667" t="s">
        <v>80</v>
      </c>
      <c r="AP481" s="661">
        <v>0</v>
      </c>
      <c r="AQ481" s="661">
        <f>+L481+AF481-AK481</f>
        <v>10200000</v>
      </c>
      <c r="AR481" s="657" t="s">
        <v>115</v>
      </c>
      <c r="AS481" s="656">
        <v>0</v>
      </c>
      <c r="AT481" s="657" t="s">
        <v>80</v>
      </c>
      <c r="AU481" s="670">
        <v>10200000</v>
      </c>
      <c r="AV481" s="671">
        <f t="shared" si="30"/>
        <v>0</v>
      </c>
      <c r="AW481" s="672">
        <f t="shared" si="28"/>
        <v>1</v>
      </c>
      <c r="AX481" s="673"/>
      <c r="AY481" s="657" t="s">
        <v>2569</v>
      </c>
      <c r="AZ481" s="677" t="s">
        <v>2615</v>
      </c>
      <c r="BA481" s="653" t="s">
        <v>71</v>
      </c>
      <c r="BB481" s="656" t="s">
        <v>71</v>
      </c>
    </row>
    <row r="482" spans="2:54" x14ac:dyDescent="0.25">
      <c r="B482" s="653">
        <v>2023</v>
      </c>
      <c r="C482" s="653">
        <v>891780111</v>
      </c>
      <c r="D482" s="654" t="s">
        <v>68</v>
      </c>
      <c r="E482" s="655" t="s">
        <v>2311</v>
      </c>
      <c r="F482" s="656" t="s">
        <v>2312</v>
      </c>
      <c r="G482" s="657">
        <v>0</v>
      </c>
      <c r="H482" s="656"/>
      <c r="I482" s="657" t="s">
        <v>78</v>
      </c>
      <c r="J482" s="653" t="s">
        <v>120</v>
      </c>
      <c r="K482" s="658" t="s">
        <v>2449</v>
      </c>
      <c r="L482" s="659">
        <v>7500000</v>
      </c>
      <c r="M482" s="653" t="s">
        <v>73</v>
      </c>
      <c r="N482" s="660" t="s">
        <v>116</v>
      </c>
      <c r="O482" s="658" t="s">
        <v>2506</v>
      </c>
      <c r="P482" s="661">
        <v>1083035488</v>
      </c>
      <c r="Q482" s="656">
        <v>1312</v>
      </c>
      <c r="R482" s="699">
        <v>45085</v>
      </c>
      <c r="S482" s="749">
        <v>103900000</v>
      </c>
      <c r="T482" s="699">
        <v>45092</v>
      </c>
      <c r="U482" s="760">
        <v>7500000</v>
      </c>
      <c r="V482" s="657" t="s">
        <v>70</v>
      </c>
      <c r="W482" s="656">
        <v>72004252</v>
      </c>
      <c r="X482" s="665" t="s">
        <v>2564</v>
      </c>
      <c r="Y482" s="660"/>
      <c r="Z482" s="679">
        <v>45092</v>
      </c>
      <c r="AA482" s="679">
        <v>45092</v>
      </c>
      <c r="AB482" s="667" t="s">
        <v>80</v>
      </c>
      <c r="AC482" s="666">
        <v>45168</v>
      </c>
      <c r="AD482" s="658">
        <f t="shared" si="31"/>
        <v>76</v>
      </c>
      <c r="AE482" s="656">
        <v>0</v>
      </c>
      <c r="AF482" s="656">
        <v>0</v>
      </c>
      <c r="AG482" s="656">
        <v>0</v>
      </c>
      <c r="AH482" s="668" t="s">
        <v>80</v>
      </c>
      <c r="AI482" s="658">
        <f t="shared" si="32"/>
        <v>0</v>
      </c>
      <c r="AJ482" s="656">
        <v>0</v>
      </c>
      <c r="AK482" s="748">
        <v>0</v>
      </c>
      <c r="AL482" s="667" t="s">
        <v>80</v>
      </c>
      <c r="AM482" s="657">
        <v>0</v>
      </c>
      <c r="AN482" s="667" t="s">
        <v>80</v>
      </c>
      <c r="AO482" s="667" t="s">
        <v>80</v>
      </c>
      <c r="AP482" s="661">
        <v>0</v>
      </c>
      <c r="AQ482" s="661">
        <f>+L482+AF482-AK482</f>
        <v>7500000</v>
      </c>
      <c r="AR482" s="657" t="s">
        <v>115</v>
      </c>
      <c r="AS482" s="656">
        <v>0</v>
      </c>
      <c r="AT482" s="657" t="s">
        <v>80</v>
      </c>
      <c r="AU482" s="670">
        <v>7500000</v>
      </c>
      <c r="AV482" s="671">
        <f t="shared" si="30"/>
        <v>0</v>
      </c>
      <c r="AW482" s="672">
        <f t="shared" si="28"/>
        <v>1</v>
      </c>
      <c r="AX482" s="673"/>
      <c r="AY482" s="657" t="s">
        <v>2569</v>
      </c>
      <c r="AZ482" s="677" t="s">
        <v>2616</v>
      </c>
      <c r="BA482" s="653" t="s">
        <v>71</v>
      </c>
      <c r="BB482" s="656" t="s">
        <v>71</v>
      </c>
    </row>
    <row r="483" spans="2:54" x14ac:dyDescent="0.25">
      <c r="B483" s="653">
        <v>2023</v>
      </c>
      <c r="C483" s="653">
        <v>891780111</v>
      </c>
      <c r="D483" s="654" t="s">
        <v>68</v>
      </c>
      <c r="E483" s="655" t="s">
        <v>2313</v>
      </c>
      <c r="F483" s="656" t="s">
        <v>2314</v>
      </c>
      <c r="G483" s="657">
        <v>0</v>
      </c>
      <c r="H483" s="656"/>
      <c r="I483" s="657" t="s">
        <v>78</v>
      </c>
      <c r="J483" s="653" t="s">
        <v>120</v>
      </c>
      <c r="K483" s="658" t="s">
        <v>2450</v>
      </c>
      <c r="L483" s="659">
        <v>10200000</v>
      </c>
      <c r="M483" s="653" t="s">
        <v>73</v>
      </c>
      <c r="N483" s="660" t="s">
        <v>116</v>
      </c>
      <c r="O483" s="658" t="s">
        <v>2509</v>
      </c>
      <c r="P483" s="661">
        <v>1081827299</v>
      </c>
      <c r="Q483" s="656">
        <v>1312</v>
      </c>
      <c r="R483" s="699">
        <v>45085</v>
      </c>
      <c r="S483" s="749">
        <v>103900000</v>
      </c>
      <c r="T483" s="699">
        <v>45092</v>
      </c>
      <c r="U483" s="760">
        <v>10200000</v>
      </c>
      <c r="V483" s="657" t="s">
        <v>70</v>
      </c>
      <c r="W483" s="656">
        <v>72004252</v>
      </c>
      <c r="X483" s="665" t="s">
        <v>2564</v>
      </c>
      <c r="Y483" s="660"/>
      <c r="Z483" s="679">
        <v>45092</v>
      </c>
      <c r="AA483" s="679">
        <v>45092</v>
      </c>
      <c r="AB483" s="667" t="s">
        <v>80</v>
      </c>
      <c r="AC483" s="666">
        <v>45168</v>
      </c>
      <c r="AD483" s="658">
        <f t="shared" si="31"/>
        <v>76</v>
      </c>
      <c r="AE483" s="656">
        <v>0</v>
      </c>
      <c r="AF483" s="656">
        <v>0</v>
      </c>
      <c r="AG483" s="656">
        <v>0</v>
      </c>
      <c r="AH483" s="668" t="s">
        <v>80</v>
      </c>
      <c r="AI483" s="658">
        <f t="shared" si="32"/>
        <v>0</v>
      </c>
      <c r="AJ483" s="656">
        <v>0</v>
      </c>
      <c r="AK483" s="748">
        <v>0</v>
      </c>
      <c r="AL483" s="667" t="s">
        <v>80</v>
      </c>
      <c r="AM483" s="657">
        <v>0</v>
      </c>
      <c r="AN483" s="667" t="s">
        <v>80</v>
      </c>
      <c r="AO483" s="667" t="s">
        <v>80</v>
      </c>
      <c r="AP483" s="661">
        <v>0</v>
      </c>
      <c r="AQ483" s="661">
        <f>+L483+AF483-AK483</f>
        <v>10200000</v>
      </c>
      <c r="AR483" s="657" t="s">
        <v>115</v>
      </c>
      <c r="AS483" s="656">
        <v>0</v>
      </c>
      <c r="AT483" s="657" t="s">
        <v>80</v>
      </c>
      <c r="AU483" s="670">
        <v>10200000</v>
      </c>
      <c r="AV483" s="671">
        <f t="shared" si="30"/>
        <v>0</v>
      </c>
      <c r="AW483" s="672">
        <f t="shared" si="28"/>
        <v>1</v>
      </c>
      <c r="AX483" s="673"/>
      <c r="AY483" s="657" t="s">
        <v>2569</v>
      </c>
      <c r="AZ483" s="677" t="s">
        <v>2617</v>
      </c>
      <c r="BA483" s="653" t="s">
        <v>71</v>
      </c>
      <c r="BB483" s="656" t="s">
        <v>71</v>
      </c>
    </row>
    <row r="484" spans="2:54" x14ac:dyDescent="0.25">
      <c r="B484" s="653">
        <v>2023</v>
      </c>
      <c r="C484" s="653">
        <v>891780111</v>
      </c>
      <c r="D484" s="654" t="s">
        <v>68</v>
      </c>
      <c r="E484" s="655" t="s">
        <v>2315</v>
      </c>
      <c r="F484" s="656" t="s">
        <v>2316</v>
      </c>
      <c r="G484" s="657">
        <v>0</v>
      </c>
      <c r="H484" s="656"/>
      <c r="I484" s="657" t="s">
        <v>78</v>
      </c>
      <c r="J484" s="653" t="s">
        <v>120</v>
      </c>
      <c r="K484" s="658" t="s">
        <v>2451</v>
      </c>
      <c r="L484" s="659">
        <v>10200000</v>
      </c>
      <c r="M484" s="653" t="s">
        <v>73</v>
      </c>
      <c r="N484" s="660" t="s">
        <v>116</v>
      </c>
      <c r="O484" s="658" t="s">
        <v>2525</v>
      </c>
      <c r="P484" s="661">
        <v>36725462</v>
      </c>
      <c r="Q484" s="656">
        <v>1312</v>
      </c>
      <c r="R484" s="699">
        <v>45085</v>
      </c>
      <c r="S484" s="749">
        <v>103900000</v>
      </c>
      <c r="T484" s="699">
        <v>45092</v>
      </c>
      <c r="U484" s="760">
        <v>10200000</v>
      </c>
      <c r="V484" s="657" t="s">
        <v>70</v>
      </c>
      <c r="W484" s="656">
        <v>36694483</v>
      </c>
      <c r="X484" s="665" t="s">
        <v>2563</v>
      </c>
      <c r="Y484" s="660"/>
      <c r="Z484" s="679">
        <v>45092</v>
      </c>
      <c r="AA484" s="679">
        <v>45092</v>
      </c>
      <c r="AB484" s="667" t="s">
        <v>80</v>
      </c>
      <c r="AC484" s="666">
        <v>45168</v>
      </c>
      <c r="AD484" s="658">
        <f t="shared" si="31"/>
        <v>76</v>
      </c>
      <c r="AE484" s="656">
        <v>0</v>
      </c>
      <c r="AF484" s="656">
        <v>0</v>
      </c>
      <c r="AG484" s="656">
        <v>0</v>
      </c>
      <c r="AH484" s="668" t="s">
        <v>80</v>
      </c>
      <c r="AI484" s="658">
        <f t="shared" si="32"/>
        <v>0</v>
      </c>
      <c r="AJ484" s="656">
        <v>0</v>
      </c>
      <c r="AK484" s="748">
        <v>0</v>
      </c>
      <c r="AL484" s="667" t="s">
        <v>80</v>
      </c>
      <c r="AM484" s="657">
        <v>0</v>
      </c>
      <c r="AN484" s="667" t="s">
        <v>80</v>
      </c>
      <c r="AO484" s="667" t="s">
        <v>80</v>
      </c>
      <c r="AP484" s="661">
        <v>0</v>
      </c>
      <c r="AQ484" s="661">
        <f>+L484+AF484-AK484</f>
        <v>10200000</v>
      </c>
      <c r="AR484" s="657" t="s">
        <v>115</v>
      </c>
      <c r="AS484" s="656">
        <v>0</v>
      </c>
      <c r="AT484" s="657" t="s">
        <v>80</v>
      </c>
      <c r="AU484" s="670">
        <v>10200000</v>
      </c>
      <c r="AV484" s="671">
        <f t="shared" si="30"/>
        <v>0</v>
      </c>
      <c r="AW484" s="672">
        <f t="shared" si="28"/>
        <v>1</v>
      </c>
      <c r="AX484" s="673"/>
      <c r="AY484" s="657" t="s">
        <v>2569</v>
      </c>
      <c r="AZ484" s="677" t="s">
        <v>2618</v>
      </c>
      <c r="BA484" s="653" t="s">
        <v>71</v>
      </c>
      <c r="BB484" s="656" t="s">
        <v>71</v>
      </c>
    </row>
    <row r="485" spans="2:54" x14ac:dyDescent="0.25">
      <c r="B485" s="653">
        <v>2023</v>
      </c>
      <c r="C485" s="653">
        <v>891780111</v>
      </c>
      <c r="D485" s="654" t="s">
        <v>68</v>
      </c>
      <c r="E485" s="655" t="s">
        <v>2317</v>
      </c>
      <c r="F485" s="656" t="s">
        <v>2318</v>
      </c>
      <c r="G485" s="657">
        <v>0</v>
      </c>
      <c r="H485" s="656"/>
      <c r="I485" s="657" t="s">
        <v>78</v>
      </c>
      <c r="J485" s="653" t="s">
        <v>120</v>
      </c>
      <c r="K485" s="658" t="s">
        <v>2452</v>
      </c>
      <c r="L485" s="659">
        <v>9300000</v>
      </c>
      <c r="M485" s="653" t="s">
        <v>73</v>
      </c>
      <c r="N485" s="660" t="s">
        <v>116</v>
      </c>
      <c r="O485" s="658" t="s">
        <v>2526</v>
      </c>
      <c r="P485" s="661">
        <v>1083024560</v>
      </c>
      <c r="Q485" s="656" t="s">
        <v>2555</v>
      </c>
      <c r="R485" s="699" t="s">
        <v>2556</v>
      </c>
      <c r="S485" s="749" t="s">
        <v>2557</v>
      </c>
      <c r="T485" s="699">
        <v>45092</v>
      </c>
      <c r="U485" s="760">
        <v>9300000</v>
      </c>
      <c r="V485" s="657" t="s">
        <v>70</v>
      </c>
      <c r="W485" s="656">
        <v>36694483</v>
      </c>
      <c r="X485" s="665" t="s">
        <v>2563</v>
      </c>
      <c r="Y485" s="660"/>
      <c r="Z485" s="679">
        <v>45092</v>
      </c>
      <c r="AA485" s="679">
        <v>45092</v>
      </c>
      <c r="AB485" s="667" t="s">
        <v>80</v>
      </c>
      <c r="AC485" s="666">
        <v>45168</v>
      </c>
      <c r="AD485" s="658">
        <f t="shared" si="31"/>
        <v>76</v>
      </c>
      <c r="AE485" s="656">
        <v>0</v>
      </c>
      <c r="AF485" s="656">
        <v>0</v>
      </c>
      <c r="AG485" s="656">
        <v>0</v>
      </c>
      <c r="AH485" s="668" t="s">
        <v>80</v>
      </c>
      <c r="AI485" s="658">
        <f t="shared" si="32"/>
        <v>0</v>
      </c>
      <c r="AJ485" s="656">
        <v>0</v>
      </c>
      <c r="AK485" s="748">
        <v>0</v>
      </c>
      <c r="AL485" s="667" t="s">
        <v>80</v>
      </c>
      <c r="AM485" s="657">
        <v>0</v>
      </c>
      <c r="AN485" s="667" t="s">
        <v>80</v>
      </c>
      <c r="AO485" s="667" t="s">
        <v>80</v>
      </c>
      <c r="AP485" s="661">
        <v>0</v>
      </c>
      <c r="AQ485" s="661">
        <f>+L485+AF485-AK485</f>
        <v>9300000</v>
      </c>
      <c r="AR485" s="657" t="s">
        <v>115</v>
      </c>
      <c r="AS485" s="656">
        <v>0</v>
      </c>
      <c r="AT485" s="657" t="s">
        <v>80</v>
      </c>
      <c r="AU485" s="670">
        <v>9300000</v>
      </c>
      <c r="AV485" s="671">
        <f t="shared" si="30"/>
        <v>0</v>
      </c>
      <c r="AW485" s="672">
        <f t="shared" si="28"/>
        <v>1</v>
      </c>
      <c r="AX485" s="673"/>
      <c r="AY485" s="657" t="s">
        <v>2569</v>
      </c>
      <c r="AZ485" s="677" t="s">
        <v>2619</v>
      </c>
      <c r="BA485" s="653" t="s">
        <v>71</v>
      </c>
      <c r="BB485" s="656" t="s">
        <v>71</v>
      </c>
    </row>
    <row r="486" spans="2:54" x14ac:dyDescent="0.25">
      <c r="B486" s="653">
        <v>2023</v>
      </c>
      <c r="C486" s="653">
        <v>891780111</v>
      </c>
      <c r="D486" s="654" t="s">
        <v>68</v>
      </c>
      <c r="E486" s="655" t="s">
        <v>2319</v>
      </c>
      <c r="F486" s="656" t="s">
        <v>2320</v>
      </c>
      <c r="G486" s="657">
        <v>0</v>
      </c>
      <c r="H486" s="656"/>
      <c r="I486" s="657" t="s">
        <v>78</v>
      </c>
      <c r="J486" s="653" t="s">
        <v>120</v>
      </c>
      <c r="K486" s="658" t="s">
        <v>2453</v>
      </c>
      <c r="L486" s="659">
        <v>10200000</v>
      </c>
      <c r="M486" s="653" t="s">
        <v>73</v>
      </c>
      <c r="N486" s="660" t="s">
        <v>116</v>
      </c>
      <c r="O486" s="658" t="s">
        <v>2527</v>
      </c>
      <c r="P486" s="661">
        <v>1082986157</v>
      </c>
      <c r="Q486" s="656">
        <v>1312</v>
      </c>
      <c r="R486" s="699">
        <v>45085</v>
      </c>
      <c r="S486" s="749">
        <v>103900000</v>
      </c>
      <c r="T486" s="699">
        <v>45092</v>
      </c>
      <c r="U486" s="760">
        <v>10200000</v>
      </c>
      <c r="V486" s="657" t="s">
        <v>70</v>
      </c>
      <c r="W486" s="656">
        <v>36694483</v>
      </c>
      <c r="X486" s="665" t="s">
        <v>2563</v>
      </c>
      <c r="Y486" s="660"/>
      <c r="Z486" s="679">
        <v>45092</v>
      </c>
      <c r="AA486" s="679">
        <v>45092</v>
      </c>
      <c r="AB486" s="667" t="s">
        <v>80</v>
      </c>
      <c r="AC486" s="666">
        <v>45168</v>
      </c>
      <c r="AD486" s="658">
        <f t="shared" si="31"/>
        <v>76</v>
      </c>
      <c r="AE486" s="656">
        <v>0</v>
      </c>
      <c r="AF486" s="656">
        <v>0</v>
      </c>
      <c r="AG486" s="656">
        <v>0</v>
      </c>
      <c r="AH486" s="668" t="s">
        <v>80</v>
      </c>
      <c r="AI486" s="658">
        <f t="shared" si="32"/>
        <v>0</v>
      </c>
      <c r="AJ486" s="656">
        <v>0</v>
      </c>
      <c r="AK486" s="748">
        <v>0</v>
      </c>
      <c r="AL486" s="667" t="s">
        <v>80</v>
      </c>
      <c r="AM486" s="657">
        <v>0</v>
      </c>
      <c r="AN486" s="667" t="s">
        <v>80</v>
      </c>
      <c r="AO486" s="667" t="s">
        <v>80</v>
      </c>
      <c r="AP486" s="661">
        <v>0</v>
      </c>
      <c r="AQ486" s="661">
        <f>+L486+AF486-AK486</f>
        <v>10200000</v>
      </c>
      <c r="AR486" s="657" t="s">
        <v>115</v>
      </c>
      <c r="AS486" s="656">
        <v>0</v>
      </c>
      <c r="AT486" s="657" t="s">
        <v>80</v>
      </c>
      <c r="AU486" s="670">
        <v>10200000</v>
      </c>
      <c r="AV486" s="671">
        <f t="shared" si="30"/>
        <v>0</v>
      </c>
      <c r="AW486" s="672">
        <f t="shared" si="28"/>
        <v>1</v>
      </c>
      <c r="AX486" s="673"/>
      <c r="AY486" s="657" t="s">
        <v>2569</v>
      </c>
      <c r="AZ486" s="677" t="s">
        <v>2620</v>
      </c>
      <c r="BA486" s="653" t="s">
        <v>71</v>
      </c>
      <c r="BB486" s="656" t="s">
        <v>71</v>
      </c>
    </row>
    <row r="487" spans="2:54" x14ac:dyDescent="0.25">
      <c r="B487" s="653">
        <v>2023</v>
      </c>
      <c r="C487" s="653">
        <v>891780111</v>
      </c>
      <c r="D487" s="654" t="s">
        <v>68</v>
      </c>
      <c r="E487" s="655" t="s">
        <v>2321</v>
      </c>
      <c r="F487" s="656" t="s">
        <v>2322</v>
      </c>
      <c r="G487" s="657">
        <v>0</v>
      </c>
      <c r="H487" s="656"/>
      <c r="I487" s="657" t="s">
        <v>78</v>
      </c>
      <c r="J487" s="653" t="s">
        <v>120</v>
      </c>
      <c r="K487" s="658" t="s">
        <v>2454</v>
      </c>
      <c r="L487" s="659">
        <v>2800000</v>
      </c>
      <c r="M487" s="653" t="s">
        <v>73</v>
      </c>
      <c r="N487" s="660" t="s">
        <v>116</v>
      </c>
      <c r="O487" s="658" t="s">
        <v>2528</v>
      </c>
      <c r="P487" s="661">
        <v>1118868814</v>
      </c>
      <c r="Q487" s="656">
        <v>1006</v>
      </c>
      <c r="R487" s="699">
        <v>45040</v>
      </c>
      <c r="S487" s="749">
        <v>34065000</v>
      </c>
      <c r="T487" s="699">
        <v>45097</v>
      </c>
      <c r="U487" s="760">
        <v>2800000</v>
      </c>
      <c r="V487" s="657" t="s">
        <v>70</v>
      </c>
      <c r="W487" s="656">
        <v>52705148</v>
      </c>
      <c r="X487" s="665" t="s">
        <v>2568</v>
      </c>
      <c r="Y487" s="660"/>
      <c r="Z487" s="679">
        <v>45097</v>
      </c>
      <c r="AA487" s="679">
        <v>45097</v>
      </c>
      <c r="AB487" s="667" t="s">
        <v>80</v>
      </c>
      <c r="AC487" s="666">
        <v>45107</v>
      </c>
      <c r="AD487" s="658">
        <f t="shared" si="31"/>
        <v>10</v>
      </c>
      <c r="AE487" s="656">
        <v>0</v>
      </c>
      <c r="AF487" s="656">
        <v>0</v>
      </c>
      <c r="AG487" s="656">
        <v>0</v>
      </c>
      <c r="AH487" s="668" t="s">
        <v>80</v>
      </c>
      <c r="AI487" s="658">
        <f t="shared" si="32"/>
        <v>0</v>
      </c>
      <c r="AJ487" s="656">
        <v>0</v>
      </c>
      <c r="AK487" s="748">
        <v>0</v>
      </c>
      <c r="AL487" s="667" t="s">
        <v>80</v>
      </c>
      <c r="AM487" s="657">
        <v>0</v>
      </c>
      <c r="AN487" s="667" t="s">
        <v>80</v>
      </c>
      <c r="AO487" s="667" t="s">
        <v>80</v>
      </c>
      <c r="AP487" s="661">
        <v>0</v>
      </c>
      <c r="AQ487" s="661">
        <f>+L487+AF487-AK487</f>
        <v>2800000</v>
      </c>
      <c r="AR487" s="657" t="s">
        <v>115</v>
      </c>
      <c r="AS487" s="656">
        <v>0</v>
      </c>
      <c r="AT487" s="657" t="s">
        <v>80</v>
      </c>
      <c r="AU487" s="670">
        <v>2800000</v>
      </c>
      <c r="AV487" s="671">
        <f t="shared" si="30"/>
        <v>0</v>
      </c>
      <c r="AW487" s="672">
        <f t="shared" si="28"/>
        <v>1</v>
      </c>
      <c r="AX487" s="673"/>
      <c r="AY487" s="657" t="s">
        <v>2569</v>
      </c>
      <c r="AZ487" s="677" t="s">
        <v>2621</v>
      </c>
      <c r="BA487" s="653" t="s">
        <v>71</v>
      </c>
      <c r="BB487" s="656" t="s">
        <v>71</v>
      </c>
    </row>
    <row r="488" spans="2:54" x14ac:dyDescent="0.25">
      <c r="B488" s="653">
        <v>2023</v>
      </c>
      <c r="C488" s="653">
        <v>891780111</v>
      </c>
      <c r="D488" s="654" t="s">
        <v>68</v>
      </c>
      <c r="E488" s="655" t="s">
        <v>2323</v>
      </c>
      <c r="F488" s="656" t="s">
        <v>2324</v>
      </c>
      <c r="G488" s="657">
        <v>0</v>
      </c>
      <c r="H488" s="656"/>
      <c r="I488" s="657" t="s">
        <v>78</v>
      </c>
      <c r="J488" s="653" t="s">
        <v>120</v>
      </c>
      <c r="K488" s="658" t="s">
        <v>2455</v>
      </c>
      <c r="L488" s="659">
        <v>17000000</v>
      </c>
      <c r="M488" s="653" t="s">
        <v>73</v>
      </c>
      <c r="N488" s="660" t="s">
        <v>116</v>
      </c>
      <c r="O488" s="658" t="s">
        <v>2511</v>
      </c>
      <c r="P488" s="661">
        <v>1082972449</v>
      </c>
      <c r="Q488" s="656">
        <v>1312</v>
      </c>
      <c r="R488" s="699">
        <v>45085</v>
      </c>
      <c r="S488" s="749">
        <v>103900000</v>
      </c>
      <c r="T488" s="699">
        <v>45107</v>
      </c>
      <c r="U488" s="760">
        <v>17000000</v>
      </c>
      <c r="V488" s="657" t="s">
        <v>70</v>
      </c>
      <c r="W488" s="656">
        <v>85471791</v>
      </c>
      <c r="X488" s="665" t="s">
        <v>2565</v>
      </c>
      <c r="Y488" s="660"/>
      <c r="Z488" s="679">
        <v>45107</v>
      </c>
      <c r="AA488" s="679">
        <v>45108</v>
      </c>
      <c r="AB488" s="667" t="s">
        <v>80</v>
      </c>
      <c r="AC488" s="666">
        <v>45260</v>
      </c>
      <c r="AD488" s="658">
        <f t="shared" si="31"/>
        <v>152</v>
      </c>
      <c r="AE488" s="656">
        <v>0</v>
      </c>
      <c r="AF488" s="656">
        <v>0</v>
      </c>
      <c r="AG488" s="656">
        <v>0</v>
      </c>
      <c r="AH488" s="668" t="s">
        <v>80</v>
      </c>
      <c r="AI488" s="658">
        <f t="shared" si="32"/>
        <v>0</v>
      </c>
      <c r="AJ488" s="656">
        <v>0</v>
      </c>
      <c r="AK488" s="748">
        <v>0</v>
      </c>
      <c r="AL488" s="667" t="s">
        <v>80</v>
      </c>
      <c r="AM488" s="657">
        <v>0</v>
      </c>
      <c r="AN488" s="667" t="s">
        <v>80</v>
      </c>
      <c r="AO488" s="667" t="s">
        <v>80</v>
      </c>
      <c r="AP488" s="661">
        <v>0</v>
      </c>
      <c r="AQ488" s="661">
        <f>+L488+AF488-AK488</f>
        <v>17000000</v>
      </c>
      <c r="AR488" s="657" t="s">
        <v>115</v>
      </c>
      <c r="AS488" s="656">
        <v>0</v>
      </c>
      <c r="AT488" s="657" t="s">
        <v>80</v>
      </c>
      <c r="AU488" s="670">
        <v>10200000</v>
      </c>
      <c r="AV488" s="671">
        <f t="shared" si="30"/>
        <v>6800000</v>
      </c>
      <c r="AW488" s="672">
        <f t="shared" si="28"/>
        <v>0.6</v>
      </c>
      <c r="AX488" s="673"/>
      <c r="AY488" s="657" t="s">
        <v>2603</v>
      </c>
      <c r="AZ488" s="677" t="s">
        <v>2622</v>
      </c>
      <c r="BA488" s="653" t="s">
        <v>71</v>
      </c>
      <c r="BB488" s="656" t="s">
        <v>71</v>
      </c>
    </row>
    <row r="489" spans="2:54" x14ac:dyDescent="0.25">
      <c r="B489" s="653">
        <v>2023</v>
      </c>
      <c r="C489" s="653">
        <v>891780111</v>
      </c>
      <c r="D489" s="654" t="s">
        <v>68</v>
      </c>
      <c r="E489" s="655" t="s">
        <v>2325</v>
      </c>
      <c r="F489" s="656" t="s">
        <v>2326</v>
      </c>
      <c r="G489" s="657">
        <v>0</v>
      </c>
      <c r="H489" s="656"/>
      <c r="I489" s="657" t="s">
        <v>78</v>
      </c>
      <c r="J489" s="653" t="s">
        <v>120</v>
      </c>
      <c r="K489" s="658" t="s">
        <v>2456</v>
      </c>
      <c r="L489" s="659">
        <v>11500000</v>
      </c>
      <c r="M489" s="653" t="s">
        <v>73</v>
      </c>
      <c r="N489" s="660" t="s">
        <v>116</v>
      </c>
      <c r="O489" s="658" t="s">
        <v>2529</v>
      </c>
      <c r="P489" s="661">
        <v>85155728</v>
      </c>
      <c r="Q489" s="656">
        <v>1409</v>
      </c>
      <c r="R489" s="699">
        <v>45103</v>
      </c>
      <c r="S489" s="749">
        <v>23540000</v>
      </c>
      <c r="T489" s="699">
        <v>45107</v>
      </c>
      <c r="U489" s="760">
        <v>11500000</v>
      </c>
      <c r="V489" s="657" t="s">
        <v>70</v>
      </c>
      <c r="W489" s="656">
        <v>72221403</v>
      </c>
      <c r="X489" s="665" t="s">
        <v>1550</v>
      </c>
      <c r="Y489" s="660"/>
      <c r="Z489" s="679">
        <v>45107</v>
      </c>
      <c r="AA489" s="679">
        <v>45111</v>
      </c>
      <c r="AB489" s="667" t="s">
        <v>80</v>
      </c>
      <c r="AC489" s="666">
        <v>45199</v>
      </c>
      <c r="AD489" s="658">
        <f t="shared" si="31"/>
        <v>88</v>
      </c>
      <c r="AE489" s="656">
        <v>0</v>
      </c>
      <c r="AF489" s="656">
        <v>0</v>
      </c>
      <c r="AG489" s="656">
        <v>0</v>
      </c>
      <c r="AH489" s="668" t="s">
        <v>80</v>
      </c>
      <c r="AI489" s="658">
        <f t="shared" si="32"/>
        <v>0</v>
      </c>
      <c r="AJ489" s="656">
        <v>0</v>
      </c>
      <c r="AK489" s="748">
        <v>0</v>
      </c>
      <c r="AL489" s="667" t="s">
        <v>80</v>
      </c>
      <c r="AM489" s="657">
        <v>0</v>
      </c>
      <c r="AN489" s="667" t="s">
        <v>80</v>
      </c>
      <c r="AO489" s="667" t="s">
        <v>80</v>
      </c>
      <c r="AP489" s="661">
        <v>0</v>
      </c>
      <c r="AQ489" s="661">
        <f>+L489+AF489-AK489</f>
        <v>11500000</v>
      </c>
      <c r="AR489" s="657" t="s">
        <v>115</v>
      </c>
      <c r="AS489" s="656">
        <v>0</v>
      </c>
      <c r="AT489" s="657" t="s">
        <v>80</v>
      </c>
      <c r="AU489" s="670">
        <v>11500000</v>
      </c>
      <c r="AV489" s="671">
        <f t="shared" si="30"/>
        <v>0</v>
      </c>
      <c r="AW489" s="672">
        <f t="shared" si="28"/>
        <v>1</v>
      </c>
      <c r="AX489" s="673"/>
      <c r="AY489" s="657" t="s">
        <v>2603</v>
      </c>
      <c r="AZ489" s="677" t="s">
        <v>2623</v>
      </c>
      <c r="BA489" s="653" t="s">
        <v>71</v>
      </c>
      <c r="BB489" s="656" t="s">
        <v>71</v>
      </c>
    </row>
    <row r="490" spans="2:54" x14ac:dyDescent="0.25">
      <c r="B490" s="653">
        <v>2023</v>
      </c>
      <c r="C490" s="653">
        <v>891780111</v>
      </c>
      <c r="D490" s="654" t="s">
        <v>68</v>
      </c>
      <c r="E490" s="655" t="s">
        <v>2327</v>
      </c>
      <c r="F490" s="656" t="s">
        <v>2328</v>
      </c>
      <c r="G490" s="657">
        <v>0</v>
      </c>
      <c r="H490" s="656"/>
      <c r="I490" s="657" t="s">
        <v>78</v>
      </c>
      <c r="J490" s="653" t="s">
        <v>120</v>
      </c>
      <c r="K490" s="658" t="s">
        <v>2457</v>
      </c>
      <c r="L490" s="659">
        <v>900000</v>
      </c>
      <c r="M490" s="653" t="s">
        <v>73</v>
      </c>
      <c r="N490" s="660" t="s">
        <v>116</v>
      </c>
      <c r="O490" s="658" t="s">
        <v>2530</v>
      </c>
      <c r="P490" s="661">
        <v>72261067</v>
      </c>
      <c r="Q490" s="656">
        <v>1409</v>
      </c>
      <c r="R490" s="699">
        <v>45103</v>
      </c>
      <c r="S490" s="749">
        <v>23540000</v>
      </c>
      <c r="T490" s="699">
        <v>45126</v>
      </c>
      <c r="U490" s="760">
        <v>900000</v>
      </c>
      <c r="V490" s="657" t="s">
        <v>70</v>
      </c>
      <c r="W490" s="656">
        <v>72221403</v>
      </c>
      <c r="X490" s="665" t="s">
        <v>1550</v>
      </c>
      <c r="Y490" s="660"/>
      <c r="Z490" s="679">
        <v>45126</v>
      </c>
      <c r="AA490" s="679">
        <v>45126</v>
      </c>
      <c r="AB490" s="667" t="s">
        <v>80</v>
      </c>
      <c r="AC490" s="666">
        <v>45138</v>
      </c>
      <c r="AD490" s="658">
        <f t="shared" si="31"/>
        <v>12</v>
      </c>
      <c r="AE490" s="656">
        <v>0</v>
      </c>
      <c r="AF490" s="656">
        <v>0</v>
      </c>
      <c r="AG490" s="656">
        <v>0</v>
      </c>
      <c r="AH490" s="668" t="s">
        <v>80</v>
      </c>
      <c r="AI490" s="658">
        <f t="shared" si="32"/>
        <v>0</v>
      </c>
      <c r="AJ490" s="656">
        <v>0</v>
      </c>
      <c r="AK490" s="748">
        <v>0</v>
      </c>
      <c r="AL490" s="667" t="s">
        <v>80</v>
      </c>
      <c r="AM490" s="657">
        <v>0</v>
      </c>
      <c r="AN490" s="667" t="s">
        <v>80</v>
      </c>
      <c r="AO490" s="667" t="s">
        <v>80</v>
      </c>
      <c r="AP490" s="661">
        <v>0</v>
      </c>
      <c r="AQ490" s="661">
        <f>+L490+AF490-AK490</f>
        <v>900000</v>
      </c>
      <c r="AR490" s="657" t="s">
        <v>115</v>
      </c>
      <c r="AS490" s="656">
        <v>0</v>
      </c>
      <c r="AT490" s="657" t="s">
        <v>80</v>
      </c>
      <c r="AU490" s="670">
        <v>900000</v>
      </c>
      <c r="AV490" s="671">
        <f t="shared" si="30"/>
        <v>0</v>
      </c>
      <c r="AW490" s="672">
        <f t="shared" si="28"/>
        <v>1</v>
      </c>
      <c r="AX490" s="673"/>
      <c r="AY490" s="657" t="s">
        <v>2603</v>
      </c>
      <c r="AZ490" s="677" t="s">
        <v>2624</v>
      </c>
      <c r="BA490" s="653" t="s">
        <v>71</v>
      </c>
      <c r="BB490" s="656" t="s">
        <v>71</v>
      </c>
    </row>
    <row r="491" spans="2:54" x14ac:dyDescent="0.25">
      <c r="B491" s="653">
        <v>2023</v>
      </c>
      <c r="C491" s="653">
        <v>891780111</v>
      </c>
      <c r="D491" s="654" t="s">
        <v>68</v>
      </c>
      <c r="E491" s="655" t="s">
        <v>2329</v>
      </c>
      <c r="F491" s="656" t="s">
        <v>2330</v>
      </c>
      <c r="G491" s="657">
        <v>0</v>
      </c>
      <c r="H491" s="656"/>
      <c r="I491" s="657" t="s">
        <v>78</v>
      </c>
      <c r="J491" s="653" t="s">
        <v>120</v>
      </c>
      <c r="K491" s="658" t="s">
        <v>2458</v>
      </c>
      <c r="L491" s="659">
        <v>13600000</v>
      </c>
      <c r="M491" s="653" t="s">
        <v>73</v>
      </c>
      <c r="N491" s="660" t="s">
        <v>116</v>
      </c>
      <c r="O491" s="658" t="s">
        <v>2502</v>
      </c>
      <c r="P491" s="661">
        <v>1082942381</v>
      </c>
      <c r="Q491" s="656">
        <v>433</v>
      </c>
      <c r="R491" s="699">
        <v>44979</v>
      </c>
      <c r="S491" s="749">
        <v>2306506000</v>
      </c>
      <c r="T491" s="699">
        <v>45134</v>
      </c>
      <c r="U491" s="760">
        <v>13600000</v>
      </c>
      <c r="V491" s="657" t="s">
        <v>70</v>
      </c>
      <c r="W491" s="656">
        <v>57294316</v>
      </c>
      <c r="X491" s="665" t="s">
        <v>1915</v>
      </c>
      <c r="Y491" s="660"/>
      <c r="Z491" s="679">
        <v>45134</v>
      </c>
      <c r="AA491" s="679">
        <v>45139</v>
      </c>
      <c r="AB491" s="667" t="s">
        <v>80</v>
      </c>
      <c r="AC491" s="666">
        <v>45260</v>
      </c>
      <c r="AD491" s="658">
        <f t="shared" si="31"/>
        <v>121</v>
      </c>
      <c r="AE491" s="656">
        <v>0</v>
      </c>
      <c r="AF491" s="656">
        <v>0</v>
      </c>
      <c r="AG491" s="656">
        <v>0</v>
      </c>
      <c r="AH491" s="668" t="s">
        <v>80</v>
      </c>
      <c r="AI491" s="658">
        <f t="shared" si="32"/>
        <v>0</v>
      </c>
      <c r="AJ491" s="656">
        <v>0</v>
      </c>
      <c r="AK491" s="748">
        <v>0</v>
      </c>
      <c r="AL491" s="667" t="s">
        <v>80</v>
      </c>
      <c r="AM491" s="657">
        <v>0</v>
      </c>
      <c r="AN491" s="667" t="s">
        <v>80</v>
      </c>
      <c r="AO491" s="667" t="s">
        <v>80</v>
      </c>
      <c r="AP491" s="661">
        <v>0</v>
      </c>
      <c r="AQ491" s="661">
        <f>+L491+AF491-AK491</f>
        <v>13600000</v>
      </c>
      <c r="AR491" s="657" t="s">
        <v>115</v>
      </c>
      <c r="AS491" s="656">
        <v>0</v>
      </c>
      <c r="AT491" s="657" t="s">
        <v>80</v>
      </c>
      <c r="AU491" s="670"/>
      <c r="AV491" s="671">
        <f t="shared" si="30"/>
        <v>13600000</v>
      </c>
      <c r="AW491" s="672">
        <f t="shared" si="28"/>
        <v>0</v>
      </c>
      <c r="AX491" s="673"/>
      <c r="AY491" s="657" t="s">
        <v>2603</v>
      </c>
      <c r="AZ491" s="677" t="s">
        <v>2625</v>
      </c>
      <c r="BA491" s="653" t="s">
        <v>71</v>
      </c>
      <c r="BB491" s="656" t="s">
        <v>71</v>
      </c>
    </row>
    <row r="492" spans="2:54" x14ac:dyDescent="0.25">
      <c r="B492" s="653">
        <v>2023</v>
      </c>
      <c r="C492" s="653">
        <v>891780111</v>
      </c>
      <c r="D492" s="654" t="s">
        <v>68</v>
      </c>
      <c r="E492" s="655" t="s">
        <v>2331</v>
      </c>
      <c r="F492" s="656" t="s">
        <v>2332</v>
      </c>
      <c r="G492" s="657">
        <v>0</v>
      </c>
      <c r="H492" s="656"/>
      <c r="I492" s="657" t="s">
        <v>78</v>
      </c>
      <c r="J492" s="653" t="s">
        <v>120</v>
      </c>
      <c r="K492" s="658" t="s">
        <v>2459</v>
      </c>
      <c r="L492" s="659">
        <v>13600000</v>
      </c>
      <c r="M492" s="653" t="s">
        <v>73</v>
      </c>
      <c r="N492" s="660" t="s">
        <v>116</v>
      </c>
      <c r="O492" s="658" t="s">
        <v>2501</v>
      </c>
      <c r="P492" s="661">
        <v>1082950843</v>
      </c>
      <c r="Q492" s="656">
        <v>433</v>
      </c>
      <c r="R492" s="699">
        <v>44979</v>
      </c>
      <c r="S492" s="749">
        <v>2306506000</v>
      </c>
      <c r="T492" s="699">
        <v>45134</v>
      </c>
      <c r="U492" s="760">
        <v>13600000</v>
      </c>
      <c r="V492" s="657" t="s">
        <v>70</v>
      </c>
      <c r="W492" s="656">
        <v>57294316</v>
      </c>
      <c r="X492" s="665" t="s">
        <v>1915</v>
      </c>
      <c r="Y492" s="660"/>
      <c r="Z492" s="679">
        <v>45134</v>
      </c>
      <c r="AA492" s="679">
        <v>45139</v>
      </c>
      <c r="AB492" s="667" t="s">
        <v>80</v>
      </c>
      <c r="AC492" s="666">
        <v>45260</v>
      </c>
      <c r="AD492" s="658">
        <f t="shared" si="31"/>
        <v>121</v>
      </c>
      <c r="AE492" s="656">
        <v>0</v>
      </c>
      <c r="AF492" s="656">
        <v>0</v>
      </c>
      <c r="AG492" s="656">
        <v>0</v>
      </c>
      <c r="AH492" s="668" t="s">
        <v>80</v>
      </c>
      <c r="AI492" s="658">
        <f t="shared" si="32"/>
        <v>0</v>
      </c>
      <c r="AJ492" s="656">
        <v>0</v>
      </c>
      <c r="AK492" s="748">
        <v>0</v>
      </c>
      <c r="AL492" s="667" t="s">
        <v>80</v>
      </c>
      <c r="AM492" s="657">
        <v>0</v>
      </c>
      <c r="AN492" s="667" t="s">
        <v>80</v>
      </c>
      <c r="AO492" s="667" t="s">
        <v>80</v>
      </c>
      <c r="AP492" s="661">
        <v>0</v>
      </c>
      <c r="AQ492" s="661">
        <f>+L492+AF492-AK492</f>
        <v>13600000</v>
      </c>
      <c r="AR492" s="657" t="s">
        <v>115</v>
      </c>
      <c r="AS492" s="656">
        <v>0</v>
      </c>
      <c r="AT492" s="657" t="s">
        <v>80</v>
      </c>
      <c r="AU492" s="670">
        <v>3400000</v>
      </c>
      <c r="AV492" s="671">
        <f t="shared" si="30"/>
        <v>10200000</v>
      </c>
      <c r="AW492" s="672">
        <f t="shared" si="28"/>
        <v>0.25</v>
      </c>
      <c r="AX492" s="673"/>
      <c r="AY492" s="657" t="s">
        <v>2603</v>
      </c>
      <c r="AZ492" s="677" t="s">
        <v>2626</v>
      </c>
      <c r="BA492" s="653" t="s">
        <v>71</v>
      </c>
      <c r="BB492" s="656" t="s">
        <v>71</v>
      </c>
    </row>
    <row r="493" spans="2:54" x14ac:dyDescent="0.25">
      <c r="B493" s="653">
        <v>2023</v>
      </c>
      <c r="C493" s="653">
        <v>891780111</v>
      </c>
      <c r="D493" s="654" t="s">
        <v>68</v>
      </c>
      <c r="E493" s="655" t="s">
        <v>2333</v>
      </c>
      <c r="F493" s="656" t="s">
        <v>2334</v>
      </c>
      <c r="G493" s="657">
        <v>0</v>
      </c>
      <c r="H493" s="656"/>
      <c r="I493" s="657" t="s">
        <v>78</v>
      </c>
      <c r="J493" s="653" t="s">
        <v>120</v>
      </c>
      <c r="K493" s="658" t="s">
        <v>2460</v>
      </c>
      <c r="L493" s="659">
        <v>2160000</v>
      </c>
      <c r="M493" s="653" t="s">
        <v>73</v>
      </c>
      <c r="N493" s="660" t="s">
        <v>116</v>
      </c>
      <c r="O493" s="658" t="s">
        <v>2531</v>
      </c>
      <c r="P493" s="661">
        <v>72006457</v>
      </c>
      <c r="Q493" s="656">
        <v>1409</v>
      </c>
      <c r="R493" s="699">
        <v>45103</v>
      </c>
      <c r="S493" s="749">
        <v>23540000</v>
      </c>
      <c r="T493" s="699">
        <v>45134</v>
      </c>
      <c r="U493" s="760">
        <v>2160000</v>
      </c>
      <c r="V493" s="657" t="s">
        <v>70</v>
      </c>
      <c r="W493" s="656">
        <v>72221403</v>
      </c>
      <c r="X493" s="665" t="s">
        <v>1550</v>
      </c>
      <c r="Y493" s="660"/>
      <c r="Z493" s="679">
        <v>45134</v>
      </c>
      <c r="AA493" s="679">
        <v>45139</v>
      </c>
      <c r="AB493" s="667" t="s">
        <v>80</v>
      </c>
      <c r="AC493" s="666">
        <v>45159</v>
      </c>
      <c r="AD493" s="658">
        <f t="shared" si="31"/>
        <v>20</v>
      </c>
      <c r="AE493" s="656">
        <v>0</v>
      </c>
      <c r="AF493" s="656">
        <v>0</v>
      </c>
      <c r="AG493" s="656">
        <v>0</v>
      </c>
      <c r="AH493" s="668" t="s">
        <v>80</v>
      </c>
      <c r="AI493" s="658">
        <f t="shared" si="32"/>
        <v>0</v>
      </c>
      <c r="AJ493" s="656">
        <v>0</v>
      </c>
      <c r="AK493" s="748">
        <v>0</v>
      </c>
      <c r="AL493" s="667" t="s">
        <v>80</v>
      </c>
      <c r="AM493" s="657">
        <v>0</v>
      </c>
      <c r="AN493" s="667" t="s">
        <v>80</v>
      </c>
      <c r="AO493" s="667" t="s">
        <v>80</v>
      </c>
      <c r="AP493" s="661">
        <v>0</v>
      </c>
      <c r="AQ493" s="661">
        <f>+L493+AF493-AK493</f>
        <v>2160000</v>
      </c>
      <c r="AR493" s="657" t="s">
        <v>115</v>
      </c>
      <c r="AS493" s="656">
        <v>0</v>
      </c>
      <c r="AT493" s="657" t="s">
        <v>80</v>
      </c>
      <c r="AU493" s="670">
        <v>2160000</v>
      </c>
      <c r="AV493" s="671">
        <f t="shared" si="30"/>
        <v>0</v>
      </c>
      <c r="AW493" s="672">
        <f t="shared" si="28"/>
        <v>1</v>
      </c>
      <c r="AX493" s="673"/>
      <c r="AY493" s="657" t="s">
        <v>2603</v>
      </c>
      <c r="AZ493" s="677" t="s">
        <v>2627</v>
      </c>
      <c r="BA493" s="653" t="s">
        <v>71</v>
      </c>
      <c r="BB493" s="656" t="s">
        <v>71</v>
      </c>
    </row>
    <row r="494" spans="2:54" x14ac:dyDescent="0.25">
      <c r="B494" s="653">
        <v>2023</v>
      </c>
      <c r="C494" s="653">
        <v>891780111</v>
      </c>
      <c r="D494" s="654" t="s">
        <v>68</v>
      </c>
      <c r="E494" s="655" t="s">
        <v>2335</v>
      </c>
      <c r="F494" s="656" t="s">
        <v>2336</v>
      </c>
      <c r="G494" s="657">
        <v>0</v>
      </c>
      <c r="H494" s="656"/>
      <c r="I494" s="657" t="s">
        <v>78</v>
      </c>
      <c r="J494" s="653" t="s">
        <v>120</v>
      </c>
      <c r="K494" s="658" t="s">
        <v>2461</v>
      </c>
      <c r="L494" s="659">
        <v>9000000</v>
      </c>
      <c r="M494" s="653" t="s">
        <v>73</v>
      </c>
      <c r="N494" s="660" t="s">
        <v>116</v>
      </c>
      <c r="O494" s="658" t="s">
        <v>2532</v>
      </c>
      <c r="P494" s="661">
        <v>1001911525</v>
      </c>
      <c r="Q494" s="656">
        <v>236</v>
      </c>
      <c r="R494" s="699">
        <v>44988</v>
      </c>
      <c r="S494" s="749">
        <v>178000000</v>
      </c>
      <c r="T494" s="699">
        <v>45134</v>
      </c>
      <c r="U494" s="760">
        <v>9000000</v>
      </c>
      <c r="V494" s="657" t="s">
        <v>70</v>
      </c>
      <c r="W494" s="656">
        <v>12564670</v>
      </c>
      <c r="X494" s="665" t="s">
        <v>797</v>
      </c>
      <c r="Y494" s="660"/>
      <c r="Z494" s="679">
        <v>45134</v>
      </c>
      <c r="AA494" s="679">
        <v>45134</v>
      </c>
      <c r="AB494" s="667" t="s">
        <v>80</v>
      </c>
      <c r="AC494" s="666">
        <v>45188</v>
      </c>
      <c r="AD494" s="658">
        <f t="shared" si="31"/>
        <v>54</v>
      </c>
      <c r="AE494" s="656">
        <v>0</v>
      </c>
      <c r="AF494" s="656">
        <v>0</v>
      </c>
      <c r="AG494" s="656">
        <v>0</v>
      </c>
      <c r="AH494" s="668" t="s">
        <v>80</v>
      </c>
      <c r="AI494" s="658">
        <f t="shared" si="32"/>
        <v>0</v>
      </c>
      <c r="AJ494" s="656">
        <v>0</v>
      </c>
      <c r="AK494" s="748">
        <v>0</v>
      </c>
      <c r="AL494" s="667" t="s">
        <v>80</v>
      </c>
      <c r="AM494" s="657">
        <v>0</v>
      </c>
      <c r="AN494" s="667" t="s">
        <v>80</v>
      </c>
      <c r="AO494" s="667" t="s">
        <v>80</v>
      </c>
      <c r="AP494" s="661">
        <v>0</v>
      </c>
      <c r="AQ494" s="661">
        <f>+L494+AF494-AK494</f>
        <v>9000000</v>
      </c>
      <c r="AR494" s="657" t="s">
        <v>115</v>
      </c>
      <c r="AS494" s="656">
        <v>0</v>
      </c>
      <c r="AT494" s="657" t="s">
        <v>80</v>
      </c>
      <c r="AU494" s="670">
        <v>9000000</v>
      </c>
      <c r="AV494" s="671">
        <f t="shared" si="30"/>
        <v>0</v>
      </c>
      <c r="AW494" s="672">
        <f t="shared" si="28"/>
        <v>1</v>
      </c>
      <c r="AX494" s="673"/>
      <c r="AY494" s="657" t="s">
        <v>2603</v>
      </c>
      <c r="AZ494" s="677" t="s">
        <v>2628</v>
      </c>
      <c r="BA494" s="653" t="s">
        <v>71</v>
      </c>
      <c r="BB494" s="656" t="s">
        <v>71</v>
      </c>
    </row>
    <row r="495" spans="2:54" x14ac:dyDescent="0.25">
      <c r="B495" s="653">
        <v>2023</v>
      </c>
      <c r="C495" s="653">
        <v>891780111</v>
      </c>
      <c r="D495" s="654" t="s">
        <v>68</v>
      </c>
      <c r="E495" s="655" t="s">
        <v>2337</v>
      </c>
      <c r="F495" s="656" t="s">
        <v>2338</v>
      </c>
      <c r="G495" s="657">
        <v>0</v>
      </c>
      <c r="H495" s="656"/>
      <c r="I495" s="657" t="s">
        <v>78</v>
      </c>
      <c r="J495" s="653" t="s">
        <v>120</v>
      </c>
      <c r="K495" s="658" t="s">
        <v>2462</v>
      </c>
      <c r="L495" s="659">
        <v>2160000</v>
      </c>
      <c r="M495" s="653" t="s">
        <v>73</v>
      </c>
      <c r="N495" s="660" t="s">
        <v>116</v>
      </c>
      <c r="O495" s="658" t="s">
        <v>2533</v>
      </c>
      <c r="P495" s="661">
        <v>80231080</v>
      </c>
      <c r="Q495" s="656">
        <v>1409</v>
      </c>
      <c r="R495" s="699">
        <v>45103</v>
      </c>
      <c r="S495" s="749">
        <v>23540000</v>
      </c>
      <c r="T495" s="699">
        <v>45142</v>
      </c>
      <c r="U495" s="760">
        <v>2160000</v>
      </c>
      <c r="V495" s="657" t="s">
        <v>70</v>
      </c>
      <c r="W495" s="656">
        <v>72221403</v>
      </c>
      <c r="X495" s="665" t="s">
        <v>1550</v>
      </c>
      <c r="Y495" s="660"/>
      <c r="Z495" s="679">
        <v>45142</v>
      </c>
      <c r="AA495" s="679">
        <v>45142</v>
      </c>
      <c r="AB495" s="667" t="s">
        <v>80</v>
      </c>
      <c r="AC495" s="666">
        <v>45163</v>
      </c>
      <c r="AD495" s="658">
        <f t="shared" si="31"/>
        <v>21</v>
      </c>
      <c r="AE495" s="656">
        <v>0</v>
      </c>
      <c r="AF495" s="656">
        <v>0</v>
      </c>
      <c r="AG495" s="656">
        <v>0</v>
      </c>
      <c r="AH495" s="668" t="s">
        <v>80</v>
      </c>
      <c r="AI495" s="658">
        <f t="shared" si="32"/>
        <v>0</v>
      </c>
      <c r="AJ495" s="656">
        <v>0</v>
      </c>
      <c r="AK495" s="748">
        <v>0</v>
      </c>
      <c r="AL495" s="667" t="s">
        <v>80</v>
      </c>
      <c r="AM495" s="657">
        <v>0</v>
      </c>
      <c r="AN495" s="667" t="s">
        <v>80</v>
      </c>
      <c r="AO495" s="667" t="s">
        <v>80</v>
      </c>
      <c r="AP495" s="661">
        <v>0</v>
      </c>
      <c r="AQ495" s="661">
        <f>+L495+AF495-AK495</f>
        <v>2160000</v>
      </c>
      <c r="AR495" s="657" t="s">
        <v>115</v>
      </c>
      <c r="AS495" s="656">
        <v>0</v>
      </c>
      <c r="AT495" s="657" t="s">
        <v>80</v>
      </c>
      <c r="AU495" s="670">
        <v>2160000</v>
      </c>
      <c r="AV495" s="671">
        <f t="shared" si="30"/>
        <v>0</v>
      </c>
      <c r="AW495" s="672">
        <f t="shared" si="28"/>
        <v>1</v>
      </c>
      <c r="AX495" s="673"/>
      <c r="AY495" s="657" t="s">
        <v>2603</v>
      </c>
      <c r="AZ495" s="677" t="s">
        <v>2629</v>
      </c>
      <c r="BA495" s="653" t="s">
        <v>71</v>
      </c>
      <c r="BB495" s="656" t="s">
        <v>71</v>
      </c>
    </row>
    <row r="496" spans="2:54" x14ac:dyDescent="0.25">
      <c r="B496" s="653">
        <v>2023</v>
      </c>
      <c r="C496" s="653">
        <v>891780111</v>
      </c>
      <c r="D496" s="654" t="s">
        <v>68</v>
      </c>
      <c r="E496" s="655" t="s">
        <v>2339</v>
      </c>
      <c r="F496" s="656" t="s">
        <v>2340</v>
      </c>
      <c r="G496" s="657">
        <v>0</v>
      </c>
      <c r="H496" s="656"/>
      <c r="I496" s="657" t="s">
        <v>78</v>
      </c>
      <c r="J496" s="653" t="s">
        <v>120</v>
      </c>
      <c r="K496" s="658" t="s">
        <v>2462</v>
      </c>
      <c r="L496" s="659">
        <v>2800000</v>
      </c>
      <c r="M496" s="653" t="s">
        <v>73</v>
      </c>
      <c r="N496" s="660" t="s">
        <v>116</v>
      </c>
      <c r="O496" s="658" t="s">
        <v>2534</v>
      </c>
      <c r="P496" s="661">
        <v>6814813</v>
      </c>
      <c r="Q496" s="656">
        <v>236</v>
      </c>
      <c r="R496" s="699">
        <v>44988</v>
      </c>
      <c r="S496" s="749">
        <v>178000000</v>
      </c>
      <c r="T496" s="699">
        <v>45166</v>
      </c>
      <c r="U496" s="760">
        <v>2800000</v>
      </c>
      <c r="V496" s="657" t="s">
        <v>70</v>
      </c>
      <c r="W496" s="656">
        <v>12564670</v>
      </c>
      <c r="X496" s="665" t="s">
        <v>797</v>
      </c>
      <c r="Y496" s="660"/>
      <c r="Z496" s="679">
        <v>45166</v>
      </c>
      <c r="AA496" s="679">
        <v>45166</v>
      </c>
      <c r="AB496" s="667" t="s">
        <v>80</v>
      </c>
      <c r="AC496" s="666">
        <v>45188</v>
      </c>
      <c r="AD496" s="658">
        <f t="shared" si="31"/>
        <v>22</v>
      </c>
      <c r="AE496" s="656">
        <v>0</v>
      </c>
      <c r="AF496" s="656">
        <v>0</v>
      </c>
      <c r="AG496" s="656">
        <v>0</v>
      </c>
      <c r="AH496" s="668" t="s">
        <v>80</v>
      </c>
      <c r="AI496" s="658">
        <f t="shared" si="32"/>
        <v>0</v>
      </c>
      <c r="AJ496" s="656">
        <v>0</v>
      </c>
      <c r="AK496" s="748">
        <v>0</v>
      </c>
      <c r="AL496" s="667" t="s">
        <v>80</v>
      </c>
      <c r="AM496" s="657">
        <v>0</v>
      </c>
      <c r="AN496" s="667" t="s">
        <v>80</v>
      </c>
      <c r="AO496" s="667" t="s">
        <v>80</v>
      </c>
      <c r="AP496" s="661">
        <v>0</v>
      </c>
      <c r="AQ496" s="661">
        <f>+L496+AF496-AK496</f>
        <v>2800000</v>
      </c>
      <c r="AR496" s="657" t="s">
        <v>115</v>
      </c>
      <c r="AS496" s="656">
        <v>0</v>
      </c>
      <c r="AT496" s="657" t="s">
        <v>80</v>
      </c>
      <c r="AU496" s="670">
        <v>2800000</v>
      </c>
      <c r="AV496" s="671">
        <f t="shared" si="30"/>
        <v>0</v>
      </c>
      <c r="AW496" s="672">
        <f t="shared" si="28"/>
        <v>1</v>
      </c>
      <c r="AX496" s="673"/>
      <c r="AY496" s="657" t="s">
        <v>2603</v>
      </c>
      <c r="AZ496" s="677" t="s">
        <v>2630</v>
      </c>
      <c r="BA496" s="653" t="s">
        <v>71</v>
      </c>
      <c r="BB496" s="656" t="s">
        <v>71</v>
      </c>
    </row>
    <row r="497" spans="2:54" x14ac:dyDescent="0.25">
      <c r="B497" s="653">
        <v>2023</v>
      </c>
      <c r="C497" s="653">
        <v>891780111</v>
      </c>
      <c r="D497" s="654" t="s">
        <v>68</v>
      </c>
      <c r="E497" s="655" t="s">
        <v>2341</v>
      </c>
      <c r="F497" s="656" t="s">
        <v>2342</v>
      </c>
      <c r="G497" s="657">
        <v>0</v>
      </c>
      <c r="H497" s="656"/>
      <c r="I497" s="657" t="s">
        <v>78</v>
      </c>
      <c r="J497" s="653" t="s">
        <v>120</v>
      </c>
      <c r="K497" s="658" t="s">
        <v>2463</v>
      </c>
      <c r="L497" s="659">
        <v>9800000</v>
      </c>
      <c r="M497" s="653" t="s">
        <v>73</v>
      </c>
      <c r="N497" s="660" t="s">
        <v>116</v>
      </c>
      <c r="O497" s="658" t="s">
        <v>2535</v>
      </c>
      <c r="P497" s="661">
        <v>1235539083</v>
      </c>
      <c r="Q497" s="656">
        <v>1767</v>
      </c>
      <c r="R497" s="699">
        <v>45095</v>
      </c>
      <c r="S497" s="749">
        <v>366931484</v>
      </c>
      <c r="T497" s="699">
        <v>45190</v>
      </c>
      <c r="U497" s="760">
        <v>9800000</v>
      </c>
      <c r="V497" s="657" t="s">
        <v>70</v>
      </c>
      <c r="W497" s="656">
        <v>85471791</v>
      </c>
      <c r="X497" s="665" t="s">
        <v>2565</v>
      </c>
      <c r="Y497" s="660"/>
      <c r="Z497" s="679">
        <v>45190</v>
      </c>
      <c r="AA497" s="679">
        <v>45191</v>
      </c>
      <c r="AB497" s="667" t="s">
        <v>80</v>
      </c>
      <c r="AC497" s="666">
        <v>45275</v>
      </c>
      <c r="AD497" s="658">
        <f t="shared" si="31"/>
        <v>84</v>
      </c>
      <c r="AE497" s="656">
        <v>0</v>
      </c>
      <c r="AF497" s="656">
        <v>0</v>
      </c>
      <c r="AG497" s="656">
        <v>0</v>
      </c>
      <c r="AH497" s="668" t="s">
        <v>80</v>
      </c>
      <c r="AI497" s="658">
        <f t="shared" si="32"/>
        <v>0</v>
      </c>
      <c r="AJ497" s="656">
        <v>0</v>
      </c>
      <c r="AK497" s="748">
        <v>0</v>
      </c>
      <c r="AL497" s="667" t="s">
        <v>80</v>
      </c>
      <c r="AM497" s="657">
        <v>0</v>
      </c>
      <c r="AN497" s="667" t="s">
        <v>80</v>
      </c>
      <c r="AO497" s="667" t="s">
        <v>80</v>
      </c>
      <c r="AP497" s="661">
        <v>0</v>
      </c>
      <c r="AQ497" s="661">
        <f>+L497+AF497-AK497</f>
        <v>9800000</v>
      </c>
      <c r="AR497" s="657" t="s">
        <v>115</v>
      </c>
      <c r="AS497" s="656">
        <v>0</v>
      </c>
      <c r="AT497" s="657" t="s">
        <v>80</v>
      </c>
      <c r="AU497" s="670">
        <v>2800000</v>
      </c>
      <c r="AV497" s="671">
        <f t="shared" si="30"/>
        <v>7000000</v>
      </c>
      <c r="AW497" s="672">
        <f t="shared" si="28"/>
        <v>0.2857142857142857</v>
      </c>
      <c r="AX497" s="673"/>
      <c r="AY497" s="657" t="s">
        <v>2603</v>
      </c>
      <c r="AZ497" s="677" t="s">
        <v>2631</v>
      </c>
      <c r="BA497" s="653" t="s">
        <v>71</v>
      </c>
      <c r="BB497" s="656" t="s">
        <v>71</v>
      </c>
    </row>
    <row r="498" spans="2:54" x14ac:dyDescent="0.25">
      <c r="B498" s="653">
        <v>2023</v>
      </c>
      <c r="C498" s="653">
        <v>891780111</v>
      </c>
      <c r="D498" s="654" t="s">
        <v>68</v>
      </c>
      <c r="E498" s="655" t="s">
        <v>2343</v>
      </c>
      <c r="F498" s="656" t="s">
        <v>2344</v>
      </c>
      <c r="G498" s="657">
        <v>0</v>
      </c>
      <c r="H498" s="656"/>
      <c r="I498" s="657" t="s">
        <v>78</v>
      </c>
      <c r="J498" s="653" t="s">
        <v>120</v>
      </c>
      <c r="K498" s="658" t="s">
        <v>2464</v>
      </c>
      <c r="L498" s="659">
        <v>12000000</v>
      </c>
      <c r="M498" s="653" t="s">
        <v>73</v>
      </c>
      <c r="N498" s="660" t="s">
        <v>116</v>
      </c>
      <c r="O498" s="658" t="s">
        <v>2536</v>
      </c>
      <c r="P498" s="661">
        <v>71676049</v>
      </c>
      <c r="Q498" s="656">
        <v>1767</v>
      </c>
      <c r="R498" s="699">
        <v>45095</v>
      </c>
      <c r="S498" s="749">
        <v>366931484</v>
      </c>
      <c r="T498" s="699">
        <v>45189</v>
      </c>
      <c r="U498" s="760">
        <v>12000000</v>
      </c>
      <c r="V498" s="657" t="s">
        <v>70</v>
      </c>
      <c r="W498" s="656">
        <v>85471791</v>
      </c>
      <c r="X498" s="665" t="s">
        <v>2565</v>
      </c>
      <c r="Y498" s="660"/>
      <c r="Z498" s="679">
        <v>45189</v>
      </c>
      <c r="AA498" s="679">
        <v>45190</v>
      </c>
      <c r="AB498" s="667" t="s">
        <v>80</v>
      </c>
      <c r="AC498" s="666">
        <v>45260</v>
      </c>
      <c r="AD498" s="658">
        <f t="shared" si="31"/>
        <v>70</v>
      </c>
      <c r="AE498" s="656">
        <v>0</v>
      </c>
      <c r="AF498" s="656">
        <v>0</v>
      </c>
      <c r="AG498" s="656">
        <v>0</v>
      </c>
      <c r="AH498" s="668" t="s">
        <v>80</v>
      </c>
      <c r="AI498" s="658">
        <f t="shared" si="32"/>
        <v>0</v>
      </c>
      <c r="AJ498" s="656">
        <v>0</v>
      </c>
      <c r="AK498" s="748">
        <v>0</v>
      </c>
      <c r="AL498" s="667" t="s">
        <v>80</v>
      </c>
      <c r="AM498" s="657">
        <v>0</v>
      </c>
      <c r="AN498" s="667" t="s">
        <v>80</v>
      </c>
      <c r="AO498" s="667" t="s">
        <v>80</v>
      </c>
      <c r="AP498" s="661">
        <v>0</v>
      </c>
      <c r="AQ498" s="661">
        <f>+L498+AF498-AK498</f>
        <v>12000000</v>
      </c>
      <c r="AR498" s="657" t="s">
        <v>115</v>
      </c>
      <c r="AS498" s="656">
        <v>0</v>
      </c>
      <c r="AT498" s="657" t="s">
        <v>80</v>
      </c>
      <c r="AU498" s="670">
        <v>4000000</v>
      </c>
      <c r="AV498" s="671">
        <f t="shared" si="30"/>
        <v>8000000</v>
      </c>
      <c r="AW498" s="672">
        <f t="shared" si="28"/>
        <v>0.33333333333333331</v>
      </c>
      <c r="AX498" s="673"/>
      <c r="AY498" s="657" t="s">
        <v>2603</v>
      </c>
      <c r="AZ498" s="677" t="s">
        <v>2632</v>
      </c>
      <c r="BA498" s="653" t="s">
        <v>71</v>
      </c>
      <c r="BB498" s="656" t="s">
        <v>71</v>
      </c>
    </row>
    <row r="499" spans="2:54" x14ac:dyDescent="0.25">
      <c r="B499" s="653">
        <v>2023</v>
      </c>
      <c r="C499" s="653">
        <v>891780111</v>
      </c>
      <c r="D499" s="654" t="s">
        <v>68</v>
      </c>
      <c r="E499" s="655" t="s">
        <v>2345</v>
      </c>
      <c r="F499" s="656" t="s">
        <v>2346</v>
      </c>
      <c r="G499" s="657">
        <v>0</v>
      </c>
      <c r="H499" s="656"/>
      <c r="I499" s="657" t="s">
        <v>78</v>
      </c>
      <c r="J499" s="653" t="s">
        <v>120</v>
      </c>
      <c r="K499" s="658" t="s">
        <v>2464</v>
      </c>
      <c r="L499" s="659">
        <v>12000000</v>
      </c>
      <c r="M499" s="653" t="s">
        <v>73</v>
      </c>
      <c r="N499" s="660" t="s">
        <v>116</v>
      </c>
      <c r="O499" s="658" t="s">
        <v>2537</v>
      </c>
      <c r="P499" s="661">
        <v>1106396078</v>
      </c>
      <c r="Q499" s="656">
        <v>1767</v>
      </c>
      <c r="R499" s="699">
        <v>45095</v>
      </c>
      <c r="S499" s="749">
        <v>366931484</v>
      </c>
      <c r="T499" s="699">
        <v>45189</v>
      </c>
      <c r="U499" s="760">
        <v>12000000</v>
      </c>
      <c r="V499" s="657" t="s">
        <v>70</v>
      </c>
      <c r="W499" s="656">
        <v>85471791</v>
      </c>
      <c r="X499" s="665" t="s">
        <v>2565</v>
      </c>
      <c r="Y499" s="660"/>
      <c r="Z499" s="679">
        <v>45189</v>
      </c>
      <c r="AA499" s="679">
        <v>45190</v>
      </c>
      <c r="AB499" s="667" t="s">
        <v>80</v>
      </c>
      <c r="AC499" s="666">
        <v>45260</v>
      </c>
      <c r="AD499" s="658">
        <f t="shared" si="31"/>
        <v>70</v>
      </c>
      <c r="AE499" s="656">
        <v>0</v>
      </c>
      <c r="AF499" s="656">
        <v>0</v>
      </c>
      <c r="AG499" s="656">
        <v>0</v>
      </c>
      <c r="AH499" s="668" t="s">
        <v>80</v>
      </c>
      <c r="AI499" s="658">
        <f t="shared" si="32"/>
        <v>0</v>
      </c>
      <c r="AJ499" s="656">
        <v>0</v>
      </c>
      <c r="AK499" s="748">
        <v>0</v>
      </c>
      <c r="AL499" s="667" t="s">
        <v>80</v>
      </c>
      <c r="AM499" s="657">
        <v>0</v>
      </c>
      <c r="AN499" s="667" t="s">
        <v>80</v>
      </c>
      <c r="AO499" s="667" t="s">
        <v>80</v>
      </c>
      <c r="AP499" s="661">
        <v>0</v>
      </c>
      <c r="AQ499" s="661">
        <f>+L499+AF499-AK499</f>
        <v>12000000</v>
      </c>
      <c r="AR499" s="657" t="s">
        <v>115</v>
      </c>
      <c r="AS499" s="656">
        <v>0</v>
      </c>
      <c r="AT499" s="657" t="s">
        <v>80</v>
      </c>
      <c r="AU499" s="670">
        <v>4000000</v>
      </c>
      <c r="AV499" s="671">
        <f t="shared" si="30"/>
        <v>8000000</v>
      </c>
      <c r="AW499" s="672">
        <f t="shared" si="28"/>
        <v>0.33333333333333331</v>
      </c>
      <c r="AX499" s="673"/>
      <c r="AY499" s="657" t="s">
        <v>2603</v>
      </c>
      <c r="AZ499" s="677" t="s">
        <v>2633</v>
      </c>
      <c r="BA499" s="653" t="s">
        <v>71</v>
      </c>
      <c r="BB499" s="656" t="s">
        <v>71</v>
      </c>
    </row>
    <row r="500" spans="2:54" x14ac:dyDescent="0.25">
      <c r="B500" s="653">
        <v>2023</v>
      </c>
      <c r="C500" s="653">
        <v>891780111</v>
      </c>
      <c r="D500" s="654" t="s">
        <v>68</v>
      </c>
      <c r="E500" s="655" t="s">
        <v>2347</v>
      </c>
      <c r="F500" s="656" t="s">
        <v>2348</v>
      </c>
      <c r="G500" s="657">
        <v>0</v>
      </c>
      <c r="H500" s="656"/>
      <c r="I500" s="657" t="s">
        <v>78</v>
      </c>
      <c r="J500" s="653" t="s">
        <v>120</v>
      </c>
      <c r="K500" s="658" t="s">
        <v>2465</v>
      </c>
      <c r="L500" s="659">
        <v>13600000</v>
      </c>
      <c r="M500" s="653" t="s">
        <v>73</v>
      </c>
      <c r="N500" s="660" t="s">
        <v>116</v>
      </c>
      <c r="O500" s="658" t="s">
        <v>2494</v>
      </c>
      <c r="P500" s="661">
        <v>85154455</v>
      </c>
      <c r="Q500" s="656">
        <v>1925</v>
      </c>
      <c r="R500" s="699">
        <v>45180</v>
      </c>
      <c r="S500" s="749">
        <v>4157400000</v>
      </c>
      <c r="T500" s="699">
        <v>45191</v>
      </c>
      <c r="U500" s="760">
        <v>13600000</v>
      </c>
      <c r="V500" s="657" t="s">
        <v>70</v>
      </c>
      <c r="W500" s="656">
        <v>57435262</v>
      </c>
      <c r="X500" s="665" t="s">
        <v>2561</v>
      </c>
      <c r="Y500" s="660"/>
      <c r="Z500" s="679">
        <v>45191</v>
      </c>
      <c r="AA500" s="679">
        <v>45191</v>
      </c>
      <c r="AB500" s="667" t="s">
        <v>80</v>
      </c>
      <c r="AC500" s="666">
        <v>45275</v>
      </c>
      <c r="AD500" s="658">
        <f t="shared" si="31"/>
        <v>84</v>
      </c>
      <c r="AE500" s="656">
        <v>0</v>
      </c>
      <c r="AF500" s="656">
        <v>0</v>
      </c>
      <c r="AG500" s="656">
        <v>0</v>
      </c>
      <c r="AH500" s="668" t="s">
        <v>80</v>
      </c>
      <c r="AI500" s="658">
        <f t="shared" si="32"/>
        <v>0</v>
      </c>
      <c r="AJ500" s="656">
        <v>0</v>
      </c>
      <c r="AK500" s="748">
        <v>0</v>
      </c>
      <c r="AL500" s="667" t="s">
        <v>80</v>
      </c>
      <c r="AM500" s="657">
        <v>0</v>
      </c>
      <c r="AN500" s="667" t="s">
        <v>80</v>
      </c>
      <c r="AO500" s="667" t="s">
        <v>80</v>
      </c>
      <c r="AP500" s="661">
        <v>0</v>
      </c>
      <c r="AQ500" s="661">
        <f>+L500+AF500-AK500</f>
        <v>13600000</v>
      </c>
      <c r="AR500" s="657" t="s">
        <v>115</v>
      </c>
      <c r="AS500" s="656">
        <v>0</v>
      </c>
      <c r="AT500" s="657" t="s">
        <v>80</v>
      </c>
      <c r="AU500" s="670">
        <v>3400000</v>
      </c>
      <c r="AV500" s="671">
        <f t="shared" si="30"/>
        <v>10200000</v>
      </c>
      <c r="AW500" s="672">
        <f t="shared" si="28"/>
        <v>0.25</v>
      </c>
      <c r="AX500" s="673"/>
      <c r="AY500" s="657" t="s">
        <v>2603</v>
      </c>
      <c r="AZ500" s="677" t="s">
        <v>2634</v>
      </c>
      <c r="BA500" s="653" t="s">
        <v>71</v>
      </c>
      <c r="BB500" s="656" t="s">
        <v>71</v>
      </c>
    </row>
    <row r="501" spans="2:54" x14ac:dyDescent="0.25">
      <c r="B501" s="653">
        <v>2023</v>
      </c>
      <c r="C501" s="653">
        <v>891780111</v>
      </c>
      <c r="D501" s="654" t="s">
        <v>68</v>
      </c>
      <c r="E501" s="655" t="s">
        <v>2349</v>
      </c>
      <c r="F501" s="656" t="s">
        <v>2350</v>
      </c>
      <c r="G501" s="657">
        <v>0</v>
      </c>
      <c r="H501" s="656"/>
      <c r="I501" s="657" t="s">
        <v>78</v>
      </c>
      <c r="J501" s="653" t="s">
        <v>120</v>
      </c>
      <c r="K501" s="658" t="s">
        <v>2466</v>
      </c>
      <c r="L501" s="659">
        <v>13600000</v>
      </c>
      <c r="M501" s="653" t="s">
        <v>73</v>
      </c>
      <c r="N501" s="660" t="s">
        <v>116</v>
      </c>
      <c r="O501" s="658" t="s">
        <v>2493</v>
      </c>
      <c r="P501" s="661">
        <v>7140330</v>
      </c>
      <c r="Q501" s="656">
        <v>1925</v>
      </c>
      <c r="R501" s="699">
        <v>45180</v>
      </c>
      <c r="S501" s="749">
        <v>4157400000</v>
      </c>
      <c r="T501" s="699">
        <v>45191</v>
      </c>
      <c r="U501" s="760">
        <v>13600000</v>
      </c>
      <c r="V501" s="657" t="s">
        <v>70</v>
      </c>
      <c r="W501" s="656">
        <v>57435262</v>
      </c>
      <c r="X501" s="665" t="s">
        <v>2561</v>
      </c>
      <c r="Y501" s="660"/>
      <c r="Z501" s="679">
        <v>45191</v>
      </c>
      <c r="AA501" s="679">
        <v>45191</v>
      </c>
      <c r="AB501" s="667" t="s">
        <v>80</v>
      </c>
      <c r="AC501" s="666">
        <v>45275</v>
      </c>
      <c r="AD501" s="658">
        <f t="shared" si="31"/>
        <v>84</v>
      </c>
      <c r="AE501" s="656">
        <v>0</v>
      </c>
      <c r="AF501" s="656">
        <v>0</v>
      </c>
      <c r="AG501" s="656">
        <v>0</v>
      </c>
      <c r="AH501" s="668" t="s">
        <v>80</v>
      </c>
      <c r="AI501" s="658">
        <f t="shared" si="32"/>
        <v>0</v>
      </c>
      <c r="AJ501" s="656">
        <v>0</v>
      </c>
      <c r="AK501" s="748">
        <v>0</v>
      </c>
      <c r="AL501" s="667" t="s">
        <v>80</v>
      </c>
      <c r="AM501" s="657">
        <v>0</v>
      </c>
      <c r="AN501" s="667" t="s">
        <v>80</v>
      </c>
      <c r="AO501" s="667" t="s">
        <v>80</v>
      </c>
      <c r="AP501" s="661">
        <v>0</v>
      </c>
      <c r="AQ501" s="661">
        <f>+L501+AF501-AK501</f>
        <v>13600000</v>
      </c>
      <c r="AR501" s="657" t="s">
        <v>115</v>
      </c>
      <c r="AS501" s="656">
        <v>0</v>
      </c>
      <c r="AT501" s="657" t="s">
        <v>80</v>
      </c>
      <c r="AU501" s="670">
        <v>3400000</v>
      </c>
      <c r="AV501" s="671">
        <f t="shared" si="30"/>
        <v>10200000</v>
      </c>
      <c r="AW501" s="672">
        <f t="shared" si="28"/>
        <v>0.25</v>
      </c>
      <c r="AX501" s="673"/>
      <c r="AY501" s="657" t="s">
        <v>2603</v>
      </c>
      <c r="AZ501" s="677" t="s">
        <v>2635</v>
      </c>
      <c r="BA501" s="653" t="s">
        <v>71</v>
      </c>
      <c r="BB501" s="656" t="s">
        <v>71</v>
      </c>
    </row>
    <row r="502" spans="2:54" x14ac:dyDescent="0.25">
      <c r="B502" s="653">
        <v>2023</v>
      </c>
      <c r="C502" s="653">
        <v>891780111</v>
      </c>
      <c r="D502" s="654" t="s">
        <v>68</v>
      </c>
      <c r="E502" s="655" t="s">
        <v>2351</v>
      </c>
      <c r="F502" s="656" t="s">
        <v>2352</v>
      </c>
      <c r="G502" s="657">
        <v>0</v>
      </c>
      <c r="H502" s="656"/>
      <c r="I502" s="657" t="s">
        <v>78</v>
      </c>
      <c r="J502" s="653" t="s">
        <v>120</v>
      </c>
      <c r="K502" s="658" t="s">
        <v>2467</v>
      </c>
      <c r="L502" s="659">
        <v>13600000</v>
      </c>
      <c r="M502" s="653" t="s">
        <v>73</v>
      </c>
      <c r="N502" s="660" t="s">
        <v>116</v>
      </c>
      <c r="O502" s="658" t="s">
        <v>2495</v>
      </c>
      <c r="P502" s="661">
        <v>12613225</v>
      </c>
      <c r="Q502" s="656">
        <v>1925</v>
      </c>
      <c r="R502" s="699">
        <v>45180</v>
      </c>
      <c r="S502" s="749">
        <v>4157400000</v>
      </c>
      <c r="T502" s="699">
        <v>45194</v>
      </c>
      <c r="U502" s="760">
        <v>13600000</v>
      </c>
      <c r="V502" s="657" t="s">
        <v>70</v>
      </c>
      <c r="W502" s="656">
        <v>85449357</v>
      </c>
      <c r="X502" s="665" t="s">
        <v>2562</v>
      </c>
      <c r="Y502" s="660"/>
      <c r="Z502" s="679">
        <v>45194</v>
      </c>
      <c r="AA502" s="679">
        <v>45194</v>
      </c>
      <c r="AB502" s="667" t="s">
        <v>80</v>
      </c>
      <c r="AC502" s="666">
        <v>45275</v>
      </c>
      <c r="AD502" s="658">
        <f t="shared" si="31"/>
        <v>81</v>
      </c>
      <c r="AE502" s="656">
        <v>0</v>
      </c>
      <c r="AF502" s="656">
        <v>0</v>
      </c>
      <c r="AG502" s="656">
        <v>0</v>
      </c>
      <c r="AH502" s="668" t="s">
        <v>80</v>
      </c>
      <c r="AI502" s="658">
        <f t="shared" si="32"/>
        <v>0</v>
      </c>
      <c r="AJ502" s="656">
        <v>0</v>
      </c>
      <c r="AK502" s="748">
        <v>0</v>
      </c>
      <c r="AL502" s="667" t="s">
        <v>80</v>
      </c>
      <c r="AM502" s="657">
        <v>0</v>
      </c>
      <c r="AN502" s="667" t="s">
        <v>80</v>
      </c>
      <c r="AO502" s="667" t="s">
        <v>80</v>
      </c>
      <c r="AP502" s="661">
        <v>0</v>
      </c>
      <c r="AQ502" s="661">
        <f>+L502+AF502-AK502</f>
        <v>13600000</v>
      </c>
      <c r="AR502" s="657" t="s">
        <v>115</v>
      </c>
      <c r="AS502" s="656">
        <v>0</v>
      </c>
      <c r="AT502" s="657" t="s">
        <v>80</v>
      </c>
      <c r="AU502" s="670">
        <v>3400000</v>
      </c>
      <c r="AV502" s="671">
        <f t="shared" si="30"/>
        <v>10200000</v>
      </c>
      <c r="AW502" s="672">
        <f t="shared" si="28"/>
        <v>0.25</v>
      </c>
      <c r="AX502" s="673"/>
      <c r="AY502" s="657" t="s">
        <v>2603</v>
      </c>
      <c r="AZ502" s="677" t="s">
        <v>2636</v>
      </c>
      <c r="BA502" s="653" t="s">
        <v>71</v>
      </c>
      <c r="BB502" s="656" t="s">
        <v>71</v>
      </c>
    </row>
    <row r="503" spans="2:54" x14ac:dyDescent="0.25">
      <c r="B503" s="653">
        <v>2023</v>
      </c>
      <c r="C503" s="653">
        <v>891780111</v>
      </c>
      <c r="D503" s="654" t="s">
        <v>68</v>
      </c>
      <c r="E503" s="655" t="s">
        <v>2353</v>
      </c>
      <c r="F503" s="656" t="s">
        <v>2354</v>
      </c>
      <c r="G503" s="657">
        <v>0</v>
      </c>
      <c r="H503" s="656"/>
      <c r="I503" s="657" t="s">
        <v>78</v>
      </c>
      <c r="J503" s="653" t="s">
        <v>120</v>
      </c>
      <c r="K503" s="658" t="s">
        <v>2468</v>
      </c>
      <c r="L503" s="659">
        <v>13600000</v>
      </c>
      <c r="M503" s="653" t="s">
        <v>73</v>
      </c>
      <c r="N503" s="660" t="s">
        <v>116</v>
      </c>
      <c r="O503" s="658" t="s">
        <v>2538</v>
      </c>
      <c r="P503" s="661">
        <v>1081827299</v>
      </c>
      <c r="Q503" s="656">
        <v>1925</v>
      </c>
      <c r="R503" s="699">
        <v>45180</v>
      </c>
      <c r="S503" s="749">
        <v>4157400000</v>
      </c>
      <c r="T503" s="699">
        <v>45190</v>
      </c>
      <c r="U503" s="760">
        <v>13600000</v>
      </c>
      <c r="V503" s="657" t="s">
        <v>70</v>
      </c>
      <c r="W503" s="656">
        <v>72004252</v>
      </c>
      <c r="X503" s="665" t="s">
        <v>2564</v>
      </c>
      <c r="Y503" s="660"/>
      <c r="Z503" s="679">
        <v>45190</v>
      </c>
      <c r="AA503" s="679">
        <v>45190</v>
      </c>
      <c r="AB503" s="667" t="s">
        <v>80</v>
      </c>
      <c r="AC503" s="666">
        <v>45275</v>
      </c>
      <c r="AD503" s="658">
        <f t="shared" si="31"/>
        <v>85</v>
      </c>
      <c r="AE503" s="656">
        <v>0</v>
      </c>
      <c r="AF503" s="656">
        <v>0</v>
      </c>
      <c r="AG503" s="656">
        <v>0</v>
      </c>
      <c r="AH503" s="668" t="s">
        <v>80</v>
      </c>
      <c r="AI503" s="658">
        <f t="shared" si="32"/>
        <v>0</v>
      </c>
      <c r="AJ503" s="656">
        <v>0</v>
      </c>
      <c r="AK503" s="748">
        <v>0</v>
      </c>
      <c r="AL503" s="667" t="s">
        <v>80</v>
      </c>
      <c r="AM503" s="657">
        <v>0</v>
      </c>
      <c r="AN503" s="667" t="s">
        <v>80</v>
      </c>
      <c r="AO503" s="667" t="s">
        <v>80</v>
      </c>
      <c r="AP503" s="661">
        <v>0</v>
      </c>
      <c r="AQ503" s="661">
        <f>+L503+AF503-AK503</f>
        <v>13600000</v>
      </c>
      <c r="AR503" s="657" t="s">
        <v>115</v>
      </c>
      <c r="AS503" s="656">
        <v>0</v>
      </c>
      <c r="AT503" s="657" t="s">
        <v>80</v>
      </c>
      <c r="AU503" s="670">
        <v>3400000</v>
      </c>
      <c r="AV503" s="671">
        <f t="shared" si="30"/>
        <v>10200000</v>
      </c>
      <c r="AW503" s="672">
        <f t="shared" si="28"/>
        <v>0.25</v>
      </c>
      <c r="AX503" s="673"/>
      <c r="AY503" s="657" t="s">
        <v>2603</v>
      </c>
      <c r="AZ503" s="677" t="s">
        <v>2637</v>
      </c>
      <c r="BA503" s="653" t="s">
        <v>71</v>
      </c>
      <c r="BB503" s="656" t="s">
        <v>71</v>
      </c>
    </row>
    <row r="504" spans="2:54" x14ac:dyDescent="0.25">
      <c r="B504" s="653">
        <v>2023</v>
      </c>
      <c r="C504" s="653">
        <v>891780111</v>
      </c>
      <c r="D504" s="654" t="s">
        <v>68</v>
      </c>
      <c r="E504" s="655" t="s">
        <v>2355</v>
      </c>
      <c r="F504" s="656" t="s">
        <v>2356</v>
      </c>
      <c r="G504" s="657">
        <v>0</v>
      </c>
      <c r="H504" s="656"/>
      <c r="I504" s="657" t="s">
        <v>78</v>
      </c>
      <c r="J504" s="653" t="s">
        <v>120</v>
      </c>
      <c r="K504" s="658" t="s">
        <v>2469</v>
      </c>
      <c r="L504" s="659">
        <v>13600000</v>
      </c>
      <c r="M504" s="653" t="s">
        <v>73</v>
      </c>
      <c r="N504" s="660" t="s">
        <v>116</v>
      </c>
      <c r="O504" s="658" t="s">
        <v>2497</v>
      </c>
      <c r="P504" s="661">
        <v>36725462</v>
      </c>
      <c r="Q504" s="656">
        <v>1925</v>
      </c>
      <c r="R504" s="699">
        <v>45180</v>
      </c>
      <c r="S504" s="749">
        <v>4157400000</v>
      </c>
      <c r="T504" s="699">
        <v>45198</v>
      </c>
      <c r="U504" s="760">
        <v>13600000</v>
      </c>
      <c r="V504" s="657" t="s">
        <v>70</v>
      </c>
      <c r="W504" s="656">
        <v>36694483</v>
      </c>
      <c r="X504" s="665" t="s">
        <v>2563</v>
      </c>
      <c r="Y504" s="660"/>
      <c r="Z504" s="679">
        <v>45198</v>
      </c>
      <c r="AA504" s="679">
        <v>45198</v>
      </c>
      <c r="AB504" s="667" t="s">
        <v>80</v>
      </c>
      <c r="AC504" s="666">
        <v>45275</v>
      </c>
      <c r="AD504" s="658">
        <f t="shared" si="31"/>
        <v>77</v>
      </c>
      <c r="AE504" s="656">
        <v>0</v>
      </c>
      <c r="AF504" s="656">
        <v>0</v>
      </c>
      <c r="AG504" s="656">
        <v>0</v>
      </c>
      <c r="AH504" s="668" t="s">
        <v>80</v>
      </c>
      <c r="AI504" s="658">
        <f t="shared" si="32"/>
        <v>0</v>
      </c>
      <c r="AJ504" s="656">
        <v>0</v>
      </c>
      <c r="AK504" s="748">
        <v>0</v>
      </c>
      <c r="AL504" s="667" t="s">
        <v>80</v>
      </c>
      <c r="AM504" s="657">
        <v>0</v>
      </c>
      <c r="AN504" s="667" t="s">
        <v>80</v>
      </c>
      <c r="AO504" s="667" t="s">
        <v>80</v>
      </c>
      <c r="AP504" s="661">
        <v>0</v>
      </c>
      <c r="AQ504" s="661">
        <f>+L504+AF504-AK504</f>
        <v>13600000</v>
      </c>
      <c r="AR504" s="657" t="s">
        <v>115</v>
      </c>
      <c r="AS504" s="656">
        <v>0</v>
      </c>
      <c r="AT504" s="657" t="s">
        <v>80</v>
      </c>
      <c r="AU504" s="670">
        <v>3400000</v>
      </c>
      <c r="AV504" s="671">
        <f t="shared" si="30"/>
        <v>10200000</v>
      </c>
      <c r="AW504" s="672">
        <f t="shared" si="28"/>
        <v>0.25</v>
      </c>
      <c r="AX504" s="673"/>
      <c r="AY504" s="657" t="s">
        <v>2603</v>
      </c>
      <c r="AZ504" s="677" t="s">
        <v>2638</v>
      </c>
      <c r="BA504" s="653" t="s">
        <v>71</v>
      </c>
      <c r="BB504" s="656" t="s">
        <v>71</v>
      </c>
    </row>
    <row r="505" spans="2:54" x14ac:dyDescent="0.25">
      <c r="B505" s="653">
        <v>2023</v>
      </c>
      <c r="C505" s="653">
        <v>891780111</v>
      </c>
      <c r="D505" s="654" t="s">
        <v>68</v>
      </c>
      <c r="E505" s="655" t="s">
        <v>2357</v>
      </c>
      <c r="F505" s="656" t="s">
        <v>2358</v>
      </c>
      <c r="G505" s="657">
        <v>0</v>
      </c>
      <c r="H505" s="656"/>
      <c r="I505" s="657" t="s">
        <v>78</v>
      </c>
      <c r="J505" s="653" t="s">
        <v>120</v>
      </c>
      <c r="K505" s="658" t="s">
        <v>2470</v>
      </c>
      <c r="L505" s="659">
        <v>12400000</v>
      </c>
      <c r="M505" s="653" t="s">
        <v>73</v>
      </c>
      <c r="N505" s="660" t="s">
        <v>116</v>
      </c>
      <c r="O505" s="658" t="s">
        <v>2500</v>
      </c>
      <c r="P505" s="661">
        <v>1083024560</v>
      </c>
      <c r="Q505" s="656">
        <v>1925</v>
      </c>
      <c r="R505" s="699">
        <v>45180</v>
      </c>
      <c r="S505" s="749">
        <v>4157400000</v>
      </c>
      <c r="T505" s="699">
        <v>45194</v>
      </c>
      <c r="U505" s="760">
        <v>12400000</v>
      </c>
      <c r="V505" s="657" t="s">
        <v>70</v>
      </c>
      <c r="W505" s="656">
        <v>36694483</v>
      </c>
      <c r="X505" s="665" t="s">
        <v>2563</v>
      </c>
      <c r="Y505" s="660"/>
      <c r="Z505" s="679">
        <v>45194</v>
      </c>
      <c r="AA505" s="679">
        <v>45194</v>
      </c>
      <c r="AB505" s="667" t="s">
        <v>80</v>
      </c>
      <c r="AC505" s="666">
        <v>45275</v>
      </c>
      <c r="AD505" s="658">
        <f t="shared" si="31"/>
        <v>81</v>
      </c>
      <c r="AE505" s="656">
        <v>0</v>
      </c>
      <c r="AF505" s="656">
        <v>0</v>
      </c>
      <c r="AG505" s="656">
        <v>0</v>
      </c>
      <c r="AH505" s="668" t="s">
        <v>80</v>
      </c>
      <c r="AI505" s="658">
        <f t="shared" si="32"/>
        <v>0</v>
      </c>
      <c r="AJ505" s="656">
        <v>0</v>
      </c>
      <c r="AK505" s="748">
        <v>0</v>
      </c>
      <c r="AL505" s="667" t="s">
        <v>80</v>
      </c>
      <c r="AM505" s="657">
        <v>0</v>
      </c>
      <c r="AN505" s="667" t="s">
        <v>80</v>
      </c>
      <c r="AO505" s="667" t="s">
        <v>80</v>
      </c>
      <c r="AP505" s="661">
        <v>0</v>
      </c>
      <c r="AQ505" s="661">
        <f>+L505+AF505-AK505</f>
        <v>12400000</v>
      </c>
      <c r="AR505" s="657" t="s">
        <v>115</v>
      </c>
      <c r="AS505" s="656">
        <v>0</v>
      </c>
      <c r="AT505" s="657" t="s">
        <v>80</v>
      </c>
      <c r="AU505" s="670">
        <v>3100000</v>
      </c>
      <c r="AV505" s="671">
        <f t="shared" si="30"/>
        <v>9300000</v>
      </c>
      <c r="AW505" s="672">
        <f t="shared" si="28"/>
        <v>0.25</v>
      </c>
      <c r="AX505" s="673"/>
      <c r="AY505" s="657" t="s">
        <v>2603</v>
      </c>
      <c r="AZ505" s="677" t="s">
        <v>2638</v>
      </c>
      <c r="BA505" s="653" t="s">
        <v>71</v>
      </c>
      <c r="BB505" s="656" t="s">
        <v>71</v>
      </c>
    </row>
    <row r="506" spans="2:54" x14ac:dyDescent="0.25">
      <c r="B506" s="653">
        <v>2023</v>
      </c>
      <c r="C506" s="653">
        <v>891780111</v>
      </c>
      <c r="D506" s="654" t="s">
        <v>68</v>
      </c>
      <c r="E506" s="655" t="s">
        <v>2359</v>
      </c>
      <c r="F506" s="656" t="s">
        <v>2360</v>
      </c>
      <c r="G506" s="657">
        <v>0</v>
      </c>
      <c r="H506" s="656"/>
      <c r="I506" s="657" t="s">
        <v>78</v>
      </c>
      <c r="J506" s="653" t="s">
        <v>120</v>
      </c>
      <c r="K506" s="658" t="s">
        <v>2471</v>
      </c>
      <c r="L506" s="659">
        <v>16400000</v>
      </c>
      <c r="M506" s="653" t="s">
        <v>73</v>
      </c>
      <c r="N506" s="660" t="s">
        <v>116</v>
      </c>
      <c r="O506" s="658" t="s">
        <v>728</v>
      </c>
      <c r="P506" s="661">
        <v>1083016785</v>
      </c>
      <c r="Q506" s="656">
        <v>1747</v>
      </c>
      <c r="R506" s="699">
        <v>45092</v>
      </c>
      <c r="S506" s="749">
        <v>52260000</v>
      </c>
      <c r="T506" s="699">
        <v>45184</v>
      </c>
      <c r="U506" s="760">
        <v>16400000</v>
      </c>
      <c r="V506" s="657" t="s">
        <v>70</v>
      </c>
      <c r="W506" s="656">
        <v>1082870070</v>
      </c>
      <c r="X506" s="665" t="s">
        <v>2566</v>
      </c>
      <c r="Y506" s="660"/>
      <c r="Z506" s="679">
        <v>45183</v>
      </c>
      <c r="AA506" s="679">
        <v>45184</v>
      </c>
      <c r="AB506" s="667" t="s">
        <v>80</v>
      </c>
      <c r="AC506" s="666">
        <v>45275</v>
      </c>
      <c r="AD506" s="658">
        <f t="shared" si="31"/>
        <v>91</v>
      </c>
      <c r="AE506" s="656">
        <v>0</v>
      </c>
      <c r="AF506" s="656">
        <v>0</v>
      </c>
      <c r="AG506" s="656">
        <v>0</v>
      </c>
      <c r="AH506" s="668" t="s">
        <v>80</v>
      </c>
      <c r="AI506" s="658">
        <f t="shared" si="32"/>
        <v>0</v>
      </c>
      <c r="AJ506" s="656">
        <v>0</v>
      </c>
      <c r="AK506" s="748">
        <v>0</v>
      </c>
      <c r="AL506" s="667" t="s">
        <v>80</v>
      </c>
      <c r="AM506" s="657">
        <v>0</v>
      </c>
      <c r="AN506" s="667" t="s">
        <v>80</v>
      </c>
      <c r="AO506" s="667" t="s">
        <v>80</v>
      </c>
      <c r="AP506" s="661">
        <v>0</v>
      </c>
      <c r="AQ506" s="661">
        <f>+L506+AF506-AK506</f>
        <v>16400000</v>
      </c>
      <c r="AR506" s="657" t="s">
        <v>115</v>
      </c>
      <c r="AS506" s="656">
        <v>0</v>
      </c>
      <c r="AT506" s="657" t="s">
        <v>80</v>
      </c>
      <c r="AU506" s="670">
        <v>4100000</v>
      </c>
      <c r="AV506" s="671">
        <f t="shared" si="30"/>
        <v>12300000</v>
      </c>
      <c r="AW506" s="672">
        <f t="shared" si="28"/>
        <v>0.25</v>
      </c>
      <c r="AX506" s="673"/>
      <c r="AY506" s="657" t="s">
        <v>2603</v>
      </c>
      <c r="AZ506" s="677" t="s">
        <v>2639</v>
      </c>
      <c r="BA506" s="653" t="s">
        <v>71</v>
      </c>
      <c r="BB506" s="656" t="s">
        <v>71</v>
      </c>
    </row>
    <row r="507" spans="2:54" x14ac:dyDescent="0.25">
      <c r="B507" s="653">
        <v>2023</v>
      </c>
      <c r="C507" s="653">
        <v>891780111</v>
      </c>
      <c r="D507" s="654" t="s">
        <v>68</v>
      </c>
      <c r="E507" s="655" t="s">
        <v>2361</v>
      </c>
      <c r="F507" s="656" t="s">
        <v>2362</v>
      </c>
      <c r="G507" s="657">
        <v>0</v>
      </c>
      <c r="H507" s="656"/>
      <c r="I507" s="657" t="s">
        <v>78</v>
      </c>
      <c r="J507" s="653" t="s">
        <v>120</v>
      </c>
      <c r="K507" s="658" t="s">
        <v>2472</v>
      </c>
      <c r="L507" s="659">
        <v>6600000</v>
      </c>
      <c r="M507" s="653" t="s">
        <v>73</v>
      </c>
      <c r="N507" s="660" t="s">
        <v>116</v>
      </c>
      <c r="O507" s="658" t="s">
        <v>1857</v>
      </c>
      <c r="P507" s="661">
        <v>1082990692</v>
      </c>
      <c r="Q507" s="656">
        <v>1767</v>
      </c>
      <c r="R507" s="699">
        <v>45095</v>
      </c>
      <c r="S507" s="749">
        <v>366931484</v>
      </c>
      <c r="T507" s="699">
        <v>45196</v>
      </c>
      <c r="U507" s="760">
        <v>6600000</v>
      </c>
      <c r="V507" s="657" t="s">
        <v>70</v>
      </c>
      <c r="W507" s="656">
        <v>85467461</v>
      </c>
      <c r="X507" s="665" t="s">
        <v>2567</v>
      </c>
      <c r="Y507" s="660"/>
      <c r="Z507" s="679">
        <v>45196</v>
      </c>
      <c r="AA507" s="679">
        <v>45196</v>
      </c>
      <c r="AB507" s="667" t="s">
        <v>80</v>
      </c>
      <c r="AC507" s="666">
        <v>45260</v>
      </c>
      <c r="AD507" s="658">
        <f t="shared" si="31"/>
        <v>64</v>
      </c>
      <c r="AE507" s="656">
        <v>0</v>
      </c>
      <c r="AF507" s="656">
        <v>0</v>
      </c>
      <c r="AG507" s="656">
        <v>0</v>
      </c>
      <c r="AH507" s="668" t="s">
        <v>80</v>
      </c>
      <c r="AI507" s="658">
        <f t="shared" si="32"/>
        <v>0</v>
      </c>
      <c r="AJ507" s="656">
        <v>0</v>
      </c>
      <c r="AK507" s="748">
        <v>0</v>
      </c>
      <c r="AL507" s="667" t="s">
        <v>80</v>
      </c>
      <c r="AM507" s="657">
        <v>0</v>
      </c>
      <c r="AN507" s="667" t="s">
        <v>80</v>
      </c>
      <c r="AO507" s="667" t="s">
        <v>80</v>
      </c>
      <c r="AP507" s="661">
        <v>0</v>
      </c>
      <c r="AQ507" s="661">
        <f>+L507+AF507-AK507</f>
        <v>6600000</v>
      </c>
      <c r="AR507" s="657" t="s">
        <v>115</v>
      </c>
      <c r="AS507" s="656">
        <v>0</v>
      </c>
      <c r="AT507" s="657" t="s">
        <v>80</v>
      </c>
      <c r="AU507" s="670">
        <v>0</v>
      </c>
      <c r="AV507" s="671">
        <f t="shared" si="30"/>
        <v>6600000</v>
      </c>
      <c r="AW507" s="672">
        <f t="shared" si="28"/>
        <v>0</v>
      </c>
      <c r="AX507" s="673"/>
      <c r="AY507" s="657" t="s">
        <v>2603</v>
      </c>
      <c r="AZ507" s="677" t="s">
        <v>2640</v>
      </c>
      <c r="BA507" s="653" t="s">
        <v>71</v>
      </c>
      <c r="BB507" s="656" t="s">
        <v>71</v>
      </c>
    </row>
    <row r="508" spans="2:54" x14ac:dyDescent="0.25">
      <c r="B508" s="653">
        <v>2023</v>
      </c>
      <c r="C508" s="653">
        <v>891780111</v>
      </c>
      <c r="D508" s="654" t="s">
        <v>68</v>
      </c>
      <c r="E508" s="655" t="s">
        <v>2363</v>
      </c>
      <c r="F508" s="656" t="s">
        <v>2364</v>
      </c>
      <c r="G508" s="657">
        <v>0</v>
      </c>
      <c r="H508" s="656"/>
      <c r="I508" s="657" t="s">
        <v>78</v>
      </c>
      <c r="J508" s="653" t="s">
        <v>120</v>
      </c>
      <c r="K508" s="658" t="s">
        <v>2473</v>
      </c>
      <c r="L508" s="659">
        <v>6600000</v>
      </c>
      <c r="M508" s="653" t="s">
        <v>73</v>
      </c>
      <c r="N508" s="660" t="s">
        <v>116</v>
      </c>
      <c r="O508" s="658" t="s">
        <v>1856</v>
      </c>
      <c r="P508" s="661">
        <v>1082952509</v>
      </c>
      <c r="Q508" s="656">
        <v>1767</v>
      </c>
      <c r="R508" s="699">
        <v>45095</v>
      </c>
      <c r="S508" s="749">
        <v>366931484</v>
      </c>
      <c r="T508" s="699">
        <v>45196</v>
      </c>
      <c r="U508" s="760">
        <v>6600000</v>
      </c>
      <c r="V508" s="657" t="s">
        <v>70</v>
      </c>
      <c r="W508" s="656">
        <v>85467461</v>
      </c>
      <c r="X508" s="665" t="s">
        <v>2567</v>
      </c>
      <c r="Y508" s="660"/>
      <c r="Z508" s="679">
        <v>45196</v>
      </c>
      <c r="AA508" s="679">
        <v>45196</v>
      </c>
      <c r="AB508" s="667" t="s">
        <v>80</v>
      </c>
      <c r="AC508" s="666">
        <v>45260</v>
      </c>
      <c r="AD508" s="658">
        <f t="shared" si="31"/>
        <v>64</v>
      </c>
      <c r="AE508" s="656">
        <v>0</v>
      </c>
      <c r="AF508" s="656">
        <v>0</v>
      </c>
      <c r="AG508" s="656">
        <v>0</v>
      </c>
      <c r="AH508" s="668" t="s">
        <v>80</v>
      </c>
      <c r="AI508" s="658">
        <f t="shared" si="32"/>
        <v>0</v>
      </c>
      <c r="AJ508" s="656">
        <v>0</v>
      </c>
      <c r="AK508" s="748">
        <v>0</v>
      </c>
      <c r="AL508" s="667" t="s">
        <v>80</v>
      </c>
      <c r="AM508" s="657">
        <v>0</v>
      </c>
      <c r="AN508" s="667" t="s">
        <v>80</v>
      </c>
      <c r="AO508" s="667" t="s">
        <v>80</v>
      </c>
      <c r="AP508" s="661">
        <v>0</v>
      </c>
      <c r="AQ508" s="661">
        <f>+L508+AF508-AK508</f>
        <v>6600000</v>
      </c>
      <c r="AR508" s="657" t="s">
        <v>115</v>
      </c>
      <c r="AS508" s="656">
        <v>0</v>
      </c>
      <c r="AT508" s="657" t="s">
        <v>80</v>
      </c>
      <c r="AU508" s="670">
        <v>0</v>
      </c>
      <c r="AV508" s="671">
        <f t="shared" si="30"/>
        <v>6600000</v>
      </c>
      <c r="AW508" s="672">
        <f t="shared" si="28"/>
        <v>0</v>
      </c>
      <c r="AX508" s="673"/>
      <c r="AY508" s="657" t="s">
        <v>2603</v>
      </c>
      <c r="AZ508" s="677" t="s">
        <v>2641</v>
      </c>
      <c r="BA508" s="653" t="s">
        <v>71</v>
      </c>
      <c r="BB508" s="656" t="s">
        <v>71</v>
      </c>
    </row>
    <row r="509" spans="2:54" x14ac:dyDescent="0.25">
      <c r="B509" s="653">
        <v>2023</v>
      </c>
      <c r="C509" s="653">
        <v>891780111</v>
      </c>
      <c r="D509" s="654" t="s">
        <v>68</v>
      </c>
      <c r="E509" s="655" t="s">
        <v>2365</v>
      </c>
      <c r="F509" s="656" t="s">
        <v>2366</v>
      </c>
      <c r="G509" s="657">
        <v>0</v>
      </c>
      <c r="H509" s="656"/>
      <c r="I509" s="657" t="s">
        <v>78</v>
      </c>
      <c r="J509" s="653" t="s">
        <v>120</v>
      </c>
      <c r="K509" s="658" t="s">
        <v>2474</v>
      </c>
      <c r="L509" s="659">
        <v>13600000</v>
      </c>
      <c r="M509" s="653" t="s">
        <v>73</v>
      </c>
      <c r="N509" s="660" t="s">
        <v>116</v>
      </c>
      <c r="O509" s="658" t="s">
        <v>2496</v>
      </c>
      <c r="P509" s="661">
        <v>1082903282</v>
      </c>
      <c r="Q509" s="656">
        <v>1925</v>
      </c>
      <c r="R509" s="699">
        <v>45180</v>
      </c>
      <c r="S509" s="749">
        <v>4157400000</v>
      </c>
      <c r="T509" s="699">
        <v>45196</v>
      </c>
      <c r="U509" s="760">
        <v>13600000</v>
      </c>
      <c r="V509" s="657" t="s">
        <v>70</v>
      </c>
      <c r="W509" s="656">
        <v>85449357</v>
      </c>
      <c r="X509" s="665" t="s">
        <v>2562</v>
      </c>
      <c r="Y509" s="660"/>
      <c r="Z509" s="679">
        <v>45196</v>
      </c>
      <c r="AA509" s="679">
        <v>45196</v>
      </c>
      <c r="AB509" s="667" t="s">
        <v>80</v>
      </c>
      <c r="AC509" s="666">
        <v>45275</v>
      </c>
      <c r="AD509" s="658">
        <f t="shared" si="31"/>
        <v>79</v>
      </c>
      <c r="AE509" s="656">
        <v>0</v>
      </c>
      <c r="AF509" s="656">
        <v>0</v>
      </c>
      <c r="AG509" s="656">
        <v>0</v>
      </c>
      <c r="AH509" s="668" t="s">
        <v>80</v>
      </c>
      <c r="AI509" s="658">
        <f t="shared" si="32"/>
        <v>0</v>
      </c>
      <c r="AJ509" s="656">
        <v>0</v>
      </c>
      <c r="AK509" s="748">
        <v>0</v>
      </c>
      <c r="AL509" s="667" t="s">
        <v>80</v>
      </c>
      <c r="AM509" s="657">
        <v>0</v>
      </c>
      <c r="AN509" s="667" t="s">
        <v>80</v>
      </c>
      <c r="AO509" s="667" t="s">
        <v>80</v>
      </c>
      <c r="AP509" s="661">
        <v>0</v>
      </c>
      <c r="AQ509" s="661">
        <f>+L509+AF509-AK509</f>
        <v>13600000</v>
      </c>
      <c r="AR509" s="657" t="s">
        <v>115</v>
      </c>
      <c r="AS509" s="656">
        <v>0</v>
      </c>
      <c r="AT509" s="657" t="s">
        <v>80</v>
      </c>
      <c r="AU509" s="670">
        <v>3400000</v>
      </c>
      <c r="AV509" s="671">
        <f t="shared" si="30"/>
        <v>10200000</v>
      </c>
      <c r="AW509" s="672">
        <f t="shared" si="28"/>
        <v>0.25</v>
      </c>
      <c r="AX509" s="673"/>
      <c r="AY509" s="657" t="s">
        <v>2603</v>
      </c>
      <c r="AZ509" s="677" t="s">
        <v>2642</v>
      </c>
      <c r="BA509" s="653" t="s">
        <v>71</v>
      </c>
      <c r="BB509" s="656" t="s">
        <v>71</v>
      </c>
    </row>
    <row r="510" spans="2:54" x14ac:dyDescent="0.25">
      <c r="B510" s="653">
        <v>2023</v>
      </c>
      <c r="C510" s="653">
        <v>891780111</v>
      </c>
      <c r="D510" s="654" t="s">
        <v>68</v>
      </c>
      <c r="E510" s="655" t="s">
        <v>2367</v>
      </c>
      <c r="F510" s="656" t="s">
        <v>2368</v>
      </c>
      <c r="G510" s="657">
        <v>0</v>
      </c>
      <c r="H510" s="656"/>
      <c r="I510" s="657" t="s">
        <v>78</v>
      </c>
      <c r="J510" s="653" t="s">
        <v>120</v>
      </c>
      <c r="K510" s="658" t="s">
        <v>2475</v>
      </c>
      <c r="L510" s="659">
        <v>10000000</v>
      </c>
      <c r="M510" s="653" t="s">
        <v>73</v>
      </c>
      <c r="N510" s="660" t="s">
        <v>116</v>
      </c>
      <c r="O510" s="658" t="s">
        <v>2506</v>
      </c>
      <c r="P510" s="661">
        <v>1083035488</v>
      </c>
      <c r="Q510" s="656">
        <v>1925</v>
      </c>
      <c r="R510" s="699">
        <v>45180</v>
      </c>
      <c r="S510" s="749">
        <v>4157400000</v>
      </c>
      <c r="T510" s="699">
        <v>45197</v>
      </c>
      <c r="U510" s="760">
        <v>10000000</v>
      </c>
      <c r="V510" s="657" t="s">
        <v>70</v>
      </c>
      <c r="W510" s="656">
        <v>72004252</v>
      </c>
      <c r="X510" s="665" t="s">
        <v>2564</v>
      </c>
      <c r="Y510" s="660"/>
      <c r="Z510" s="679">
        <v>45197</v>
      </c>
      <c r="AA510" s="679">
        <v>45197</v>
      </c>
      <c r="AB510" s="667" t="s">
        <v>80</v>
      </c>
      <c r="AC510" s="666">
        <v>45275</v>
      </c>
      <c r="AD510" s="658">
        <f t="shared" si="31"/>
        <v>78</v>
      </c>
      <c r="AE510" s="656">
        <v>0</v>
      </c>
      <c r="AF510" s="656">
        <v>0</v>
      </c>
      <c r="AG510" s="656">
        <v>0</v>
      </c>
      <c r="AH510" s="668" t="s">
        <v>80</v>
      </c>
      <c r="AI510" s="658">
        <f t="shared" si="32"/>
        <v>0</v>
      </c>
      <c r="AJ510" s="656">
        <v>0</v>
      </c>
      <c r="AK510" s="748">
        <v>0</v>
      </c>
      <c r="AL510" s="667" t="s">
        <v>80</v>
      </c>
      <c r="AM510" s="657">
        <v>0</v>
      </c>
      <c r="AN510" s="667" t="s">
        <v>80</v>
      </c>
      <c r="AO510" s="667" t="s">
        <v>80</v>
      </c>
      <c r="AP510" s="661">
        <v>0</v>
      </c>
      <c r="AQ510" s="661">
        <f>+L510+AF510-AK510</f>
        <v>10000000</v>
      </c>
      <c r="AR510" s="657" t="s">
        <v>115</v>
      </c>
      <c r="AS510" s="656">
        <v>0</v>
      </c>
      <c r="AT510" s="657" t="s">
        <v>80</v>
      </c>
      <c r="AU510" s="670">
        <v>2500000</v>
      </c>
      <c r="AV510" s="671">
        <f t="shared" si="30"/>
        <v>7500000</v>
      </c>
      <c r="AW510" s="672">
        <f t="shared" si="28"/>
        <v>0.25</v>
      </c>
      <c r="AX510" s="673"/>
      <c r="AY510" s="657" t="s">
        <v>2603</v>
      </c>
      <c r="AZ510" s="677" t="s">
        <v>2643</v>
      </c>
      <c r="BA510" s="653" t="s">
        <v>71</v>
      </c>
      <c r="BB510" s="656" t="s">
        <v>71</v>
      </c>
    </row>
    <row r="511" spans="2:54" x14ac:dyDescent="0.25">
      <c r="B511" s="653">
        <v>2023</v>
      </c>
      <c r="C511" s="653">
        <v>891780111</v>
      </c>
      <c r="D511" s="654" t="s">
        <v>68</v>
      </c>
      <c r="E511" s="655" t="s">
        <v>2369</v>
      </c>
      <c r="F511" s="656" t="s">
        <v>2370</v>
      </c>
      <c r="G511" s="657">
        <v>0</v>
      </c>
      <c r="H511" s="656"/>
      <c r="I511" s="657" t="s">
        <v>78</v>
      </c>
      <c r="J511" s="653" t="s">
        <v>120</v>
      </c>
      <c r="K511" s="658" t="s">
        <v>2476</v>
      </c>
      <c r="L511" s="659">
        <v>13600000</v>
      </c>
      <c r="M511" s="653" t="s">
        <v>73</v>
      </c>
      <c r="N511" s="660" t="s">
        <v>116</v>
      </c>
      <c r="O511" s="658" t="s">
        <v>2498</v>
      </c>
      <c r="P511" s="661">
        <v>1082986157</v>
      </c>
      <c r="Q511" s="656">
        <v>1925</v>
      </c>
      <c r="R511" s="699">
        <v>45180</v>
      </c>
      <c r="S511" s="749">
        <v>4157400000</v>
      </c>
      <c r="T511" s="699">
        <v>45196</v>
      </c>
      <c r="U511" s="760">
        <v>13600000</v>
      </c>
      <c r="V511" s="657" t="s">
        <v>70</v>
      </c>
      <c r="W511" s="656">
        <v>36694483</v>
      </c>
      <c r="X511" s="665" t="s">
        <v>2563</v>
      </c>
      <c r="Y511" s="660"/>
      <c r="Z511" s="679">
        <v>45196</v>
      </c>
      <c r="AA511" s="679">
        <v>45196</v>
      </c>
      <c r="AB511" s="667" t="s">
        <v>80</v>
      </c>
      <c r="AC511" s="666">
        <v>45275</v>
      </c>
      <c r="AD511" s="658">
        <f t="shared" si="31"/>
        <v>79</v>
      </c>
      <c r="AE511" s="656">
        <v>0</v>
      </c>
      <c r="AF511" s="656">
        <v>0</v>
      </c>
      <c r="AG511" s="656">
        <v>0</v>
      </c>
      <c r="AH511" s="668" t="s">
        <v>80</v>
      </c>
      <c r="AI511" s="658">
        <f t="shared" si="32"/>
        <v>0</v>
      </c>
      <c r="AJ511" s="656">
        <v>0</v>
      </c>
      <c r="AK511" s="748">
        <v>0</v>
      </c>
      <c r="AL511" s="667" t="s">
        <v>80</v>
      </c>
      <c r="AM511" s="657">
        <v>0</v>
      </c>
      <c r="AN511" s="667" t="s">
        <v>80</v>
      </c>
      <c r="AO511" s="667" t="s">
        <v>80</v>
      </c>
      <c r="AP511" s="661">
        <v>0</v>
      </c>
      <c r="AQ511" s="661">
        <f>+L511+AF511-AK511</f>
        <v>13600000</v>
      </c>
      <c r="AR511" s="657" t="s">
        <v>115</v>
      </c>
      <c r="AS511" s="656">
        <v>0</v>
      </c>
      <c r="AT511" s="657" t="s">
        <v>80</v>
      </c>
      <c r="AU511" s="670">
        <v>3400000</v>
      </c>
      <c r="AV511" s="671">
        <f t="shared" si="30"/>
        <v>10200000</v>
      </c>
      <c r="AW511" s="672">
        <f t="shared" si="28"/>
        <v>0.25</v>
      </c>
      <c r="AX511" s="673"/>
      <c r="AY511" s="657" t="s">
        <v>2603</v>
      </c>
      <c r="AZ511" s="677" t="s">
        <v>2644</v>
      </c>
      <c r="BA511" s="653" t="s">
        <v>71</v>
      </c>
      <c r="BB511" s="656" t="s">
        <v>71</v>
      </c>
    </row>
    <row r="512" spans="2:54" x14ac:dyDescent="0.25">
      <c r="B512" s="653">
        <v>2023</v>
      </c>
      <c r="C512" s="653">
        <v>891780111</v>
      </c>
      <c r="D512" s="654" t="s">
        <v>68</v>
      </c>
      <c r="E512" s="655" t="s">
        <v>2371</v>
      </c>
      <c r="F512" s="656" t="s">
        <v>2372</v>
      </c>
      <c r="G512" s="657">
        <v>0</v>
      </c>
      <c r="H512" s="656"/>
      <c r="I512" s="657" t="s">
        <v>78</v>
      </c>
      <c r="J512" s="653" t="s">
        <v>120</v>
      </c>
      <c r="K512" s="658" t="s">
        <v>2477</v>
      </c>
      <c r="L512" s="659">
        <v>2300000</v>
      </c>
      <c r="M512" s="653" t="s">
        <v>73</v>
      </c>
      <c r="N512" s="660" t="s">
        <v>116</v>
      </c>
      <c r="O512" s="658" t="s">
        <v>2539</v>
      </c>
      <c r="P512" s="661">
        <v>1052958257</v>
      </c>
      <c r="Q512" s="656">
        <v>1803</v>
      </c>
      <c r="R512" s="699">
        <v>45163</v>
      </c>
      <c r="S512" s="749">
        <v>6900000</v>
      </c>
      <c r="T512" s="699">
        <v>45176</v>
      </c>
      <c r="U512" s="760">
        <v>2300000</v>
      </c>
      <c r="V512" s="657" t="s">
        <v>70</v>
      </c>
      <c r="W512" s="656">
        <v>36669284</v>
      </c>
      <c r="X512" s="665" t="s">
        <v>1913</v>
      </c>
      <c r="Y512" s="660"/>
      <c r="Z512" s="679">
        <v>45176</v>
      </c>
      <c r="AA512" s="679">
        <v>45176</v>
      </c>
      <c r="AB512" s="667" t="s">
        <v>80</v>
      </c>
      <c r="AC512" s="666">
        <v>45199</v>
      </c>
      <c r="AD512" s="658">
        <f t="shared" si="31"/>
        <v>23</v>
      </c>
      <c r="AE512" s="656">
        <v>0</v>
      </c>
      <c r="AF512" s="656">
        <v>0</v>
      </c>
      <c r="AG512" s="656">
        <v>0</v>
      </c>
      <c r="AH512" s="668" t="s">
        <v>80</v>
      </c>
      <c r="AI512" s="658">
        <f t="shared" si="32"/>
        <v>0</v>
      </c>
      <c r="AJ512" s="656">
        <v>0</v>
      </c>
      <c r="AK512" s="748">
        <v>0</v>
      </c>
      <c r="AL512" s="667" t="s">
        <v>80</v>
      </c>
      <c r="AM512" s="657">
        <v>0</v>
      </c>
      <c r="AN512" s="667" t="s">
        <v>80</v>
      </c>
      <c r="AO512" s="667" t="s">
        <v>80</v>
      </c>
      <c r="AP512" s="661">
        <v>0</v>
      </c>
      <c r="AQ512" s="661">
        <f>+L512+AF512-AK512</f>
        <v>2300000</v>
      </c>
      <c r="AR512" s="657" t="s">
        <v>115</v>
      </c>
      <c r="AS512" s="656">
        <v>0</v>
      </c>
      <c r="AT512" s="657" t="s">
        <v>80</v>
      </c>
      <c r="AU512" s="670">
        <v>2300000</v>
      </c>
      <c r="AV512" s="671">
        <f t="shared" si="30"/>
        <v>0</v>
      </c>
      <c r="AW512" s="672">
        <f t="shared" si="28"/>
        <v>1</v>
      </c>
      <c r="AX512" s="673"/>
      <c r="AY512" s="657" t="s">
        <v>2603</v>
      </c>
      <c r="AZ512" s="677" t="s">
        <v>2645</v>
      </c>
      <c r="BA512" s="653" t="s">
        <v>71</v>
      </c>
      <c r="BB512" s="656" t="s">
        <v>71</v>
      </c>
    </row>
    <row r="513" spans="2:54" x14ac:dyDescent="0.25">
      <c r="B513" s="653">
        <v>2023</v>
      </c>
      <c r="C513" s="653">
        <v>891780111</v>
      </c>
      <c r="D513" s="654" t="s">
        <v>68</v>
      </c>
      <c r="E513" s="655" t="s">
        <v>2373</v>
      </c>
      <c r="F513" s="656" t="s">
        <v>2374</v>
      </c>
      <c r="G513" s="657">
        <v>0</v>
      </c>
      <c r="H513" s="656"/>
      <c r="I513" s="657" t="s">
        <v>78</v>
      </c>
      <c r="J513" s="653" t="s">
        <v>120</v>
      </c>
      <c r="K513" s="658" t="s">
        <v>2478</v>
      </c>
      <c r="L513" s="659">
        <v>2300000</v>
      </c>
      <c r="M513" s="653" t="s">
        <v>73</v>
      </c>
      <c r="N513" s="660" t="s">
        <v>116</v>
      </c>
      <c r="O513" s="658" t="s">
        <v>2540</v>
      </c>
      <c r="P513" s="661">
        <v>1082859454</v>
      </c>
      <c r="Q513" s="656">
        <v>1803</v>
      </c>
      <c r="R513" s="699">
        <v>45163</v>
      </c>
      <c r="S513" s="749">
        <v>6900000</v>
      </c>
      <c r="T513" s="699">
        <v>45196</v>
      </c>
      <c r="U513" s="760">
        <v>2300000</v>
      </c>
      <c r="V513" s="657" t="s">
        <v>70</v>
      </c>
      <c r="W513" s="656">
        <v>36669284</v>
      </c>
      <c r="X513" s="665" t="s">
        <v>1913</v>
      </c>
      <c r="Y513" s="660"/>
      <c r="Z513" s="679">
        <v>45196</v>
      </c>
      <c r="AA513" s="679">
        <v>45196</v>
      </c>
      <c r="AB513" s="667" t="s">
        <v>80</v>
      </c>
      <c r="AC513" s="666">
        <v>45202</v>
      </c>
      <c r="AD513" s="658">
        <f t="shared" si="31"/>
        <v>6</v>
      </c>
      <c r="AE513" s="656">
        <v>0</v>
      </c>
      <c r="AF513" s="656">
        <v>0</v>
      </c>
      <c r="AG513" s="656">
        <v>0</v>
      </c>
      <c r="AH513" s="668" t="s">
        <v>80</v>
      </c>
      <c r="AI513" s="658">
        <f t="shared" si="32"/>
        <v>0</v>
      </c>
      <c r="AJ513" s="656">
        <v>0</v>
      </c>
      <c r="AK513" s="748">
        <v>0</v>
      </c>
      <c r="AL513" s="667" t="s">
        <v>80</v>
      </c>
      <c r="AM513" s="657">
        <v>0</v>
      </c>
      <c r="AN513" s="667" t="s">
        <v>80</v>
      </c>
      <c r="AO513" s="667" t="s">
        <v>80</v>
      </c>
      <c r="AP513" s="661">
        <v>0</v>
      </c>
      <c r="AQ513" s="661">
        <f>+L513+AF513-AK513</f>
        <v>2300000</v>
      </c>
      <c r="AR513" s="657" t="s">
        <v>115</v>
      </c>
      <c r="AS513" s="656">
        <v>0</v>
      </c>
      <c r="AT513" s="657" t="s">
        <v>80</v>
      </c>
      <c r="AU513" s="670">
        <v>2300000</v>
      </c>
      <c r="AV513" s="671">
        <f t="shared" si="30"/>
        <v>0</v>
      </c>
      <c r="AW513" s="672">
        <f t="shared" si="28"/>
        <v>1</v>
      </c>
      <c r="AX513" s="673"/>
      <c r="AY513" s="657" t="s">
        <v>2603</v>
      </c>
      <c r="AZ513" s="677" t="s">
        <v>2646</v>
      </c>
      <c r="BA513" s="653" t="s">
        <v>71</v>
      </c>
      <c r="BB513" s="656" t="s">
        <v>71</v>
      </c>
    </row>
    <row r="514" spans="2:54" x14ac:dyDescent="0.25">
      <c r="B514" s="653">
        <v>2023</v>
      </c>
      <c r="C514" s="653">
        <v>891780111</v>
      </c>
      <c r="D514" s="654" t="s">
        <v>68</v>
      </c>
      <c r="E514" s="655" t="s">
        <v>2375</v>
      </c>
      <c r="F514" s="656" t="s">
        <v>2376</v>
      </c>
      <c r="G514" s="657">
        <v>0</v>
      </c>
      <c r="H514" s="656"/>
      <c r="I514" s="657" t="s">
        <v>78</v>
      </c>
      <c r="J514" s="653" t="s">
        <v>120</v>
      </c>
      <c r="K514" s="658" t="s">
        <v>2479</v>
      </c>
      <c r="L514" s="659">
        <v>2300000</v>
      </c>
      <c r="M514" s="653" t="s">
        <v>73</v>
      </c>
      <c r="N514" s="660" t="s">
        <v>116</v>
      </c>
      <c r="O514" s="658" t="s">
        <v>2541</v>
      </c>
      <c r="P514" s="661">
        <v>85461198</v>
      </c>
      <c r="Q514" s="656">
        <v>1803</v>
      </c>
      <c r="R514" s="699">
        <v>45163</v>
      </c>
      <c r="S514" s="749">
        <v>6900000</v>
      </c>
      <c r="T514" s="699">
        <v>45174</v>
      </c>
      <c r="U514" s="760">
        <v>2300000</v>
      </c>
      <c r="V514" s="657" t="s">
        <v>70</v>
      </c>
      <c r="W514" s="656">
        <v>36669284</v>
      </c>
      <c r="X514" s="665" t="s">
        <v>1913</v>
      </c>
      <c r="Y514" s="660"/>
      <c r="Z514" s="679">
        <v>45173</v>
      </c>
      <c r="AA514" s="679">
        <v>45174</v>
      </c>
      <c r="AB514" s="667" t="s">
        <v>80</v>
      </c>
      <c r="AC514" s="666">
        <v>45199</v>
      </c>
      <c r="AD514" s="658">
        <f t="shared" si="31"/>
        <v>25</v>
      </c>
      <c r="AE514" s="656">
        <v>0</v>
      </c>
      <c r="AF514" s="656">
        <v>0</v>
      </c>
      <c r="AG514" s="656">
        <v>0</v>
      </c>
      <c r="AH514" s="668" t="s">
        <v>80</v>
      </c>
      <c r="AI514" s="658">
        <f t="shared" si="32"/>
        <v>0</v>
      </c>
      <c r="AJ514" s="656">
        <v>0</v>
      </c>
      <c r="AK514" s="748">
        <v>0</v>
      </c>
      <c r="AL514" s="667" t="s">
        <v>80</v>
      </c>
      <c r="AM514" s="657">
        <v>0</v>
      </c>
      <c r="AN514" s="667" t="s">
        <v>80</v>
      </c>
      <c r="AO514" s="667" t="s">
        <v>80</v>
      </c>
      <c r="AP514" s="661">
        <v>0</v>
      </c>
      <c r="AQ514" s="661">
        <f>+L514+AF514-AK514</f>
        <v>2300000</v>
      </c>
      <c r="AR514" s="657" t="s">
        <v>115</v>
      </c>
      <c r="AS514" s="656">
        <v>0</v>
      </c>
      <c r="AT514" s="657" t="s">
        <v>80</v>
      </c>
      <c r="AU514" s="670">
        <v>2300000</v>
      </c>
      <c r="AV514" s="671">
        <f t="shared" si="30"/>
        <v>0</v>
      </c>
      <c r="AW514" s="672">
        <f t="shared" si="28"/>
        <v>1</v>
      </c>
      <c r="AX514" s="673"/>
      <c r="AY514" s="657" t="s">
        <v>2603</v>
      </c>
      <c r="AZ514" s="677" t="s">
        <v>2647</v>
      </c>
      <c r="BA514" s="653" t="s">
        <v>71</v>
      </c>
      <c r="BB514" s="656" t="s">
        <v>71</v>
      </c>
    </row>
    <row r="515" spans="2:54" x14ac:dyDescent="0.25">
      <c r="B515" s="653">
        <v>2023</v>
      </c>
      <c r="C515" s="653">
        <v>891780111</v>
      </c>
      <c r="D515" s="654" t="s">
        <v>68</v>
      </c>
      <c r="E515" s="655" t="s">
        <v>2377</v>
      </c>
      <c r="F515" s="656" t="s">
        <v>2378</v>
      </c>
      <c r="G515" s="657">
        <v>0</v>
      </c>
      <c r="H515" s="656"/>
      <c r="I515" s="657" t="s">
        <v>78</v>
      </c>
      <c r="J515" s="653" t="s">
        <v>120</v>
      </c>
      <c r="K515" s="658" t="s">
        <v>2480</v>
      </c>
      <c r="L515" s="659">
        <v>5300000</v>
      </c>
      <c r="M515" s="653" t="s">
        <v>73</v>
      </c>
      <c r="N515" s="660" t="s">
        <v>116</v>
      </c>
      <c r="O515" s="658" t="s">
        <v>2542</v>
      </c>
      <c r="P515" s="661">
        <v>1082939683</v>
      </c>
      <c r="Q515" s="656">
        <v>1702</v>
      </c>
      <c r="R515" s="699">
        <v>45148</v>
      </c>
      <c r="S515" s="749">
        <v>5300000</v>
      </c>
      <c r="T515" s="699">
        <v>45184</v>
      </c>
      <c r="U515" s="760">
        <v>5300000</v>
      </c>
      <c r="V515" s="657" t="s">
        <v>70</v>
      </c>
      <c r="W515" s="656">
        <v>57294316</v>
      </c>
      <c r="X515" s="665" t="s">
        <v>1915</v>
      </c>
      <c r="Y515" s="660"/>
      <c r="Z515" s="679">
        <v>45183</v>
      </c>
      <c r="AA515" s="679">
        <v>45184</v>
      </c>
      <c r="AB515" s="667" t="s">
        <v>80</v>
      </c>
      <c r="AC515" s="666">
        <v>45199</v>
      </c>
      <c r="AD515" s="658">
        <f t="shared" si="31"/>
        <v>15</v>
      </c>
      <c r="AE515" s="656">
        <v>0</v>
      </c>
      <c r="AF515" s="656">
        <v>0</v>
      </c>
      <c r="AG515" s="656">
        <v>0</v>
      </c>
      <c r="AH515" s="668" t="s">
        <v>80</v>
      </c>
      <c r="AI515" s="658">
        <f t="shared" si="32"/>
        <v>0</v>
      </c>
      <c r="AJ515" s="656">
        <v>0</v>
      </c>
      <c r="AK515" s="748">
        <v>0</v>
      </c>
      <c r="AL515" s="667" t="s">
        <v>80</v>
      </c>
      <c r="AM515" s="657">
        <v>0</v>
      </c>
      <c r="AN515" s="667" t="s">
        <v>80</v>
      </c>
      <c r="AO515" s="667" t="s">
        <v>80</v>
      </c>
      <c r="AP515" s="661">
        <v>0</v>
      </c>
      <c r="AQ515" s="661">
        <f>+L515+AF515-AK515</f>
        <v>5300000</v>
      </c>
      <c r="AR515" s="657" t="s">
        <v>115</v>
      </c>
      <c r="AS515" s="656">
        <v>0</v>
      </c>
      <c r="AT515" s="657" t="s">
        <v>80</v>
      </c>
      <c r="AU515" s="670">
        <v>53000000</v>
      </c>
      <c r="AV515" s="671">
        <f t="shared" si="30"/>
        <v>-47700000</v>
      </c>
      <c r="AW515" s="672">
        <f t="shared" si="28"/>
        <v>10</v>
      </c>
      <c r="AX515" s="673"/>
      <c r="AY515" s="657" t="s">
        <v>2603</v>
      </c>
      <c r="AZ515" s="677" t="s">
        <v>2648</v>
      </c>
      <c r="BA515" s="653" t="s">
        <v>71</v>
      </c>
      <c r="BB515" s="656" t="s">
        <v>117</v>
      </c>
    </row>
    <row r="516" spans="2:54" x14ac:dyDescent="0.25">
      <c r="B516" s="653">
        <v>2023</v>
      </c>
      <c r="C516" s="653">
        <v>891780111</v>
      </c>
      <c r="D516" s="654" t="s">
        <v>68</v>
      </c>
      <c r="E516" s="655" t="s">
        <v>2379</v>
      </c>
      <c r="F516" s="656" t="s">
        <v>2380</v>
      </c>
      <c r="G516" s="657">
        <v>0</v>
      </c>
      <c r="H516" s="656"/>
      <c r="I516" s="657" t="s">
        <v>78</v>
      </c>
      <c r="J516" s="653" t="s">
        <v>120</v>
      </c>
      <c r="K516" s="658" t="s">
        <v>2481</v>
      </c>
      <c r="L516" s="659">
        <v>9000000</v>
      </c>
      <c r="M516" s="653" t="s">
        <v>73</v>
      </c>
      <c r="N516" s="660" t="s">
        <v>116</v>
      </c>
      <c r="O516" s="658" t="s">
        <v>2543</v>
      </c>
      <c r="P516" s="661">
        <v>1082972023</v>
      </c>
      <c r="Q516" s="656">
        <v>1804</v>
      </c>
      <c r="R516" s="699">
        <v>45163</v>
      </c>
      <c r="S516" s="749">
        <v>9000000</v>
      </c>
      <c r="T516" s="699">
        <v>45191</v>
      </c>
      <c r="U516" s="760">
        <v>9000000</v>
      </c>
      <c r="V516" s="657" t="s">
        <v>70</v>
      </c>
      <c r="W516" s="656">
        <v>36669284</v>
      </c>
      <c r="X516" s="665" t="s">
        <v>1913</v>
      </c>
      <c r="Y516" s="660"/>
      <c r="Z516" s="679">
        <v>45190</v>
      </c>
      <c r="AA516" s="679">
        <v>45191</v>
      </c>
      <c r="AB516" s="667" t="s">
        <v>80</v>
      </c>
      <c r="AC516" s="666">
        <v>45199</v>
      </c>
      <c r="AD516" s="658">
        <f t="shared" si="31"/>
        <v>8</v>
      </c>
      <c r="AE516" s="656">
        <v>0</v>
      </c>
      <c r="AF516" s="656">
        <v>0</v>
      </c>
      <c r="AG516" s="656">
        <v>0</v>
      </c>
      <c r="AH516" s="668" t="s">
        <v>80</v>
      </c>
      <c r="AI516" s="658">
        <f t="shared" si="32"/>
        <v>0</v>
      </c>
      <c r="AJ516" s="656">
        <v>0</v>
      </c>
      <c r="AK516" s="748">
        <v>0</v>
      </c>
      <c r="AL516" s="667" t="s">
        <v>80</v>
      </c>
      <c r="AM516" s="657">
        <v>0</v>
      </c>
      <c r="AN516" s="667" t="s">
        <v>80</v>
      </c>
      <c r="AO516" s="667" t="s">
        <v>80</v>
      </c>
      <c r="AP516" s="661">
        <v>0</v>
      </c>
      <c r="AQ516" s="661">
        <f>+L516+AF516-AK516</f>
        <v>9000000</v>
      </c>
      <c r="AR516" s="657" t="s">
        <v>115</v>
      </c>
      <c r="AS516" s="656">
        <v>0</v>
      </c>
      <c r="AT516" s="657" t="s">
        <v>80</v>
      </c>
      <c r="AU516" s="670">
        <v>9000000</v>
      </c>
      <c r="AV516" s="671">
        <f t="shared" si="30"/>
        <v>0</v>
      </c>
      <c r="AW516" s="672">
        <f t="shared" si="28"/>
        <v>1</v>
      </c>
      <c r="AX516" s="673"/>
      <c r="AY516" s="657" t="s">
        <v>2603</v>
      </c>
      <c r="AZ516" s="677" t="s">
        <v>2649</v>
      </c>
      <c r="BA516" s="653" t="s">
        <v>71</v>
      </c>
      <c r="BB516" s="656" t="s">
        <v>117</v>
      </c>
    </row>
    <row r="517" spans="2:54" x14ac:dyDescent="0.25">
      <c r="B517" s="653">
        <v>2023</v>
      </c>
      <c r="C517" s="653">
        <v>891780111</v>
      </c>
      <c r="D517" s="654" t="s">
        <v>68</v>
      </c>
      <c r="E517" s="655" t="s">
        <v>2381</v>
      </c>
      <c r="F517" s="656" t="s">
        <v>2382</v>
      </c>
      <c r="G517" s="657">
        <v>0</v>
      </c>
      <c r="H517" s="656"/>
      <c r="I517" s="657" t="s">
        <v>78</v>
      </c>
      <c r="J517" s="653" t="s">
        <v>120</v>
      </c>
      <c r="K517" s="658" t="s">
        <v>2482</v>
      </c>
      <c r="L517" s="659">
        <v>998880</v>
      </c>
      <c r="M517" s="653" t="s">
        <v>73</v>
      </c>
      <c r="N517" s="660" t="s">
        <v>116</v>
      </c>
      <c r="O517" s="658" t="s">
        <v>2544</v>
      </c>
      <c r="P517" s="661" t="s">
        <v>2545</v>
      </c>
      <c r="Q517" s="656">
        <v>1802</v>
      </c>
      <c r="R517" s="699">
        <v>45163</v>
      </c>
      <c r="S517" s="749">
        <v>998880</v>
      </c>
      <c r="T517" s="699">
        <v>45197</v>
      </c>
      <c r="U517" s="760">
        <v>998880</v>
      </c>
      <c r="V517" s="657" t="s">
        <v>70</v>
      </c>
      <c r="W517" s="656">
        <v>36669284</v>
      </c>
      <c r="X517" s="665" t="s">
        <v>1913</v>
      </c>
      <c r="Y517" s="660"/>
      <c r="Z517" s="679">
        <v>45197</v>
      </c>
      <c r="AA517" s="679">
        <v>45197</v>
      </c>
      <c r="AB517" s="667" t="s">
        <v>80</v>
      </c>
      <c r="AC517" s="666">
        <v>45199</v>
      </c>
      <c r="AD517" s="658">
        <f t="shared" si="31"/>
        <v>2</v>
      </c>
      <c r="AE517" s="656">
        <v>0</v>
      </c>
      <c r="AF517" s="656">
        <v>0</v>
      </c>
      <c r="AG517" s="656">
        <v>0</v>
      </c>
      <c r="AH517" s="668" t="s">
        <v>80</v>
      </c>
      <c r="AI517" s="658">
        <f t="shared" si="32"/>
        <v>0</v>
      </c>
      <c r="AJ517" s="656">
        <v>0</v>
      </c>
      <c r="AK517" s="748">
        <v>0</v>
      </c>
      <c r="AL517" s="667" t="s">
        <v>80</v>
      </c>
      <c r="AM517" s="657">
        <v>0</v>
      </c>
      <c r="AN517" s="667" t="s">
        <v>80</v>
      </c>
      <c r="AO517" s="667" t="s">
        <v>80</v>
      </c>
      <c r="AP517" s="661">
        <v>0</v>
      </c>
      <c r="AQ517" s="661">
        <f>+L517+AF517-AK517</f>
        <v>998880</v>
      </c>
      <c r="AR517" s="657" t="s">
        <v>115</v>
      </c>
      <c r="AS517" s="656">
        <v>0</v>
      </c>
      <c r="AT517" s="657" t="s">
        <v>80</v>
      </c>
      <c r="AU517" s="670">
        <v>998880</v>
      </c>
      <c r="AV517" s="671">
        <f t="shared" si="30"/>
        <v>0</v>
      </c>
      <c r="AW517" s="672">
        <f t="shared" si="28"/>
        <v>1</v>
      </c>
      <c r="AX517" s="673"/>
      <c r="AY517" s="657" t="s">
        <v>2603</v>
      </c>
      <c r="AZ517" s="677" t="s">
        <v>2650</v>
      </c>
      <c r="BA517" s="653" t="s">
        <v>71</v>
      </c>
      <c r="BB517" s="656" t="s">
        <v>117</v>
      </c>
    </row>
    <row r="518" spans="2:54" x14ac:dyDescent="0.25">
      <c r="B518" s="653">
        <v>2023</v>
      </c>
      <c r="C518" s="653">
        <v>891780111</v>
      </c>
      <c r="D518" s="654" t="s">
        <v>68</v>
      </c>
      <c r="E518" s="655" t="s">
        <v>2383</v>
      </c>
      <c r="F518" s="656" t="s">
        <v>2384</v>
      </c>
      <c r="G518" s="657">
        <v>0</v>
      </c>
      <c r="H518" s="656"/>
      <c r="I518" s="657" t="s">
        <v>78</v>
      </c>
      <c r="J518" s="653" t="s">
        <v>120</v>
      </c>
      <c r="K518" s="658" t="s">
        <v>2483</v>
      </c>
      <c r="L518" s="659">
        <v>2160000</v>
      </c>
      <c r="M518" s="653" t="s">
        <v>73</v>
      </c>
      <c r="N518" s="660" t="s">
        <v>116</v>
      </c>
      <c r="O518" s="658" t="s">
        <v>2546</v>
      </c>
      <c r="P518" s="661">
        <v>85472663</v>
      </c>
      <c r="Q518" s="656">
        <v>1409</v>
      </c>
      <c r="R518" s="699">
        <v>45103</v>
      </c>
      <c r="S518" s="749">
        <v>23540000</v>
      </c>
      <c r="T518" s="699">
        <v>45198</v>
      </c>
      <c r="U518" s="760">
        <v>2160000</v>
      </c>
      <c r="V518" s="657" t="s">
        <v>70</v>
      </c>
      <c r="W518" s="656">
        <v>72221403</v>
      </c>
      <c r="X518" s="665" t="s">
        <v>1550</v>
      </c>
      <c r="Y518" s="660"/>
      <c r="Z518" s="679">
        <v>45198</v>
      </c>
      <c r="AA518" s="679">
        <v>45201</v>
      </c>
      <c r="AB518" s="667" t="s">
        <v>80</v>
      </c>
      <c r="AC518" s="666">
        <v>45214</v>
      </c>
      <c r="AD518" s="658">
        <f t="shared" si="31"/>
        <v>13</v>
      </c>
      <c r="AE518" s="656">
        <v>0</v>
      </c>
      <c r="AF518" s="656">
        <v>0</v>
      </c>
      <c r="AG518" s="656">
        <v>0</v>
      </c>
      <c r="AH518" s="668" t="s">
        <v>80</v>
      </c>
      <c r="AI518" s="658">
        <f t="shared" si="32"/>
        <v>0</v>
      </c>
      <c r="AJ518" s="656">
        <v>0</v>
      </c>
      <c r="AK518" s="748">
        <v>0</v>
      </c>
      <c r="AL518" s="667" t="s">
        <v>80</v>
      </c>
      <c r="AM518" s="657">
        <v>0</v>
      </c>
      <c r="AN518" s="667" t="s">
        <v>80</v>
      </c>
      <c r="AO518" s="667" t="s">
        <v>80</v>
      </c>
      <c r="AP518" s="661">
        <v>0</v>
      </c>
      <c r="AQ518" s="661">
        <f>+L518+AF518-AK518</f>
        <v>2160000</v>
      </c>
      <c r="AR518" s="657" t="s">
        <v>115</v>
      </c>
      <c r="AS518" s="656">
        <v>0</v>
      </c>
      <c r="AT518" s="657" t="s">
        <v>80</v>
      </c>
      <c r="AU518" s="670">
        <v>0</v>
      </c>
      <c r="AV518" s="671">
        <f t="shared" si="30"/>
        <v>2160000</v>
      </c>
      <c r="AW518" s="672">
        <f t="shared" si="28"/>
        <v>0</v>
      </c>
      <c r="AX518" s="673"/>
      <c r="AY518" s="657" t="s">
        <v>2603</v>
      </c>
      <c r="AZ518" s="677" t="s">
        <v>2646</v>
      </c>
      <c r="BA518" s="653" t="s">
        <v>71</v>
      </c>
      <c r="BB518" s="656" t="s">
        <v>71</v>
      </c>
    </row>
    <row r="519" spans="2:54" x14ac:dyDescent="0.25">
      <c r="B519" s="653">
        <v>2023</v>
      </c>
      <c r="C519" s="653">
        <v>891780111</v>
      </c>
      <c r="D519" s="654" t="s">
        <v>68</v>
      </c>
      <c r="E519" s="655" t="s">
        <v>2385</v>
      </c>
      <c r="F519" s="656" t="s">
        <v>2386</v>
      </c>
      <c r="G519" s="657">
        <v>0</v>
      </c>
      <c r="H519" s="656"/>
      <c r="I519" s="657" t="s">
        <v>78</v>
      </c>
      <c r="J519" s="653" t="s">
        <v>120</v>
      </c>
      <c r="K519" s="658" t="s">
        <v>2484</v>
      </c>
      <c r="L519" s="659">
        <v>27992960</v>
      </c>
      <c r="M519" s="653" t="s">
        <v>73</v>
      </c>
      <c r="N519" s="660" t="s">
        <v>116</v>
      </c>
      <c r="O519" s="658" t="s">
        <v>2544</v>
      </c>
      <c r="P519" s="661" t="s">
        <v>2545</v>
      </c>
      <c r="Q519" s="656">
        <v>1956</v>
      </c>
      <c r="R519" s="699">
        <v>45182</v>
      </c>
      <c r="S519" s="749">
        <v>28000000</v>
      </c>
      <c r="T519" s="699">
        <v>45201</v>
      </c>
      <c r="U519" s="760">
        <v>27992960</v>
      </c>
      <c r="V519" s="657" t="s">
        <v>70</v>
      </c>
      <c r="W519" s="656">
        <v>57294316</v>
      </c>
      <c r="X519" s="665" t="s">
        <v>1915</v>
      </c>
      <c r="Y519" s="660"/>
      <c r="Z519" s="679">
        <v>45201</v>
      </c>
      <c r="AA519" s="679">
        <v>45201</v>
      </c>
      <c r="AB519" s="667" t="s">
        <v>80</v>
      </c>
      <c r="AC519" s="666">
        <v>45290</v>
      </c>
      <c r="AD519" s="658">
        <f t="shared" si="31"/>
        <v>89</v>
      </c>
      <c r="AE519" s="656">
        <v>0</v>
      </c>
      <c r="AF519" s="656">
        <v>0</v>
      </c>
      <c r="AG519" s="656">
        <v>0</v>
      </c>
      <c r="AH519" s="668" t="s">
        <v>80</v>
      </c>
      <c r="AI519" s="658">
        <f t="shared" si="32"/>
        <v>0</v>
      </c>
      <c r="AJ519" s="656">
        <v>0</v>
      </c>
      <c r="AK519" s="748">
        <v>0</v>
      </c>
      <c r="AL519" s="667" t="s">
        <v>80</v>
      </c>
      <c r="AM519" s="657">
        <v>0</v>
      </c>
      <c r="AN519" s="667" t="s">
        <v>80</v>
      </c>
      <c r="AO519" s="667" t="s">
        <v>80</v>
      </c>
      <c r="AP519" s="661">
        <v>0</v>
      </c>
      <c r="AQ519" s="661">
        <f>+L519+AF519-AK519</f>
        <v>27992960</v>
      </c>
      <c r="AR519" s="657" t="s">
        <v>115</v>
      </c>
      <c r="AS519" s="656">
        <v>0</v>
      </c>
      <c r="AT519" s="657" t="s">
        <v>80</v>
      </c>
      <c r="AU519" s="670">
        <v>0</v>
      </c>
      <c r="AV519" s="671">
        <f t="shared" si="30"/>
        <v>27992960</v>
      </c>
      <c r="AW519" s="672">
        <f t="shared" si="28"/>
        <v>0</v>
      </c>
      <c r="AX519" s="673"/>
      <c r="AY519" s="657" t="s">
        <v>2603</v>
      </c>
      <c r="AZ519" s="677" t="s">
        <v>2651</v>
      </c>
      <c r="BA519" s="653" t="s">
        <v>71</v>
      </c>
      <c r="BB519" s="656" t="s">
        <v>117</v>
      </c>
    </row>
    <row r="520" spans="2:54" x14ac:dyDescent="0.25">
      <c r="B520" s="653">
        <v>2023</v>
      </c>
      <c r="C520" s="653">
        <v>891780111</v>
      </c>
      <c r="D520" s="654" t="s">
        <v>68</v>
      </c>
      <c r="E520" s="655" t="s">
        <v>2387</v>
      </c>
      <c r="F520" s="656" t="s">
        <v>2388</v>
      </c>
      <c r="G520" s="657">
        <v>0</v>
      </c>
      <c r="H520" s="656"/>
      <c r="I520" s="657" t="s">
        <v>78</v>
      </c>
      <c r="J520" s="653" t="s">
        <v>120</v>
      </c>
      <c r="K520" s="658" t="s">
        <v>2485</v>
      </c>
      <c r="L520" s="659">
        <v>10200000</v>
      </c>
      <c r="M520" s="653" t="s">
        <v>73</v>
      </c>
      <c r="N520" s="660" t="s">
        <v>116</v>
      </c>
      <c r="O520" s="658" t="s">
        <v>240</v>
      </c>
      <c r="P520" s="661">
        <v>85470058</v>
      </c>
      <c r="Q520" s="656">
        <v>209</v>
      </c>
      <c r="R520" s="699" t="s">
        <v>2558</v>
      </c>
      <c r="S520" s="749">
        <v>123569500</v>
      </c>
      <c r="T520" s="699">
        <v>45210</v>
      </c>
      <c r="U520" s="760">
        <v>10200000</v>
      </c>
      <c r="V520" s="657" t="s">
        <v>70</v>
      </c>
      <c r="W520" s="656">
        <v>12564670</v>
      </c>
      <c r="X520" s="665" t="s">
        <v>797</v>
      </c>
      <c r="Y520" s="660"/>
      <c r="Z520" s="679">
        <v>45210</v>
      </c>
      <c r="AA520" s="679">
        <v>45210</v>
      </c>
      <c r="AB520" s="667" t="s">
        <v>80</v>
      </c>
      <c r="AC520" s="666">
        <v>45279</v>
      </c>
      <c r="AD520" s="658">
        <f t="shared" si="31"/>
        <v>69</v>
      </c>
      <c r="AE520" s="656">
        <v>0</v>
      </c>
      <c r="AF520" s="656">
        <v>0</v>
      </c>
      <c r="AG520" s="656">
        <v>0</v>
      </c>
      <c r="AH520" s="668" t="s">
        <v>80</v>
      </c>
      <c r="AI520" s="658">
        <f t="shared" si="32"/>
        <v>0</v>
      </c>
      <c r="AJ520" s="656">
        <v>0</v>
      </c>
      <c r="AK520" s="748">
        <v>0</v>
      </c>
      <c r="AL520" s="667" t="s">
        <v>80</v>
      </c>
      <c r="AM520" s="657">
        <v>0</v>
      </c>
      <c r="AN520" s="667" t="s">
        <v>80</v>
      </c>
      <c r="AO520" s="667" t="s">
        <v>80</v>
      </c>
      <c r="AP520" s="661">
        <v>0</v>
      </c>
      <c r="AQ520" s="661">
        <f>+L520+AF520-AK520</f>
        <v>10200000</v>
      </c>
      <c r="AR520" s="657" t="s">
        <v>115</v>
      </c>
      <c r="AS520" s="656">
        <v>0</v>
      </c>
      <c r="AT520" s="657" t="s">
        <v>80</v>
      </c>
      <c r="AU520" s="670">
        <v>0</v>
      </c>
      <c r="AV520" s="671">
        <f t="shared" si="30"/>
        <v>10200000</v>
      </c>
      <c r="AW520" s="672">
        <f t="shared" si="28"/>
        <v>0</v>
      </c>
      <c r="AX520" s="673"/>
      <c r="AY520" s="657" t="s">
        <v>2603</v>
      </c>
      <c r="AZ520" s="677" t="s">
        <v>2652</v>
      </c>
      <c r="BA520" s="653" t="s">
        <v>71</v>
      </c>
      <c r="BB520" s="656" t="s">
        <v>71</v>
      </c>
    </row>
    <row r="521" spans="2:54" x14ac:dyDescent="0.25">
      <c r="B521" s="653">
        <v>2023</v>
      </c>
      <c r="C521" s="653">
        <v>891780111</v>
      </c>
      <c r="D521" s="654" t="s">
        <v>68</v>
      </c>
      <c r="E521" s="655" t="s">
        <v>2389</v>
      </c>
      <c r="F521" s="656" t="s">
        <v>2390</v>
      </c>
      <c r="G521" s="657">
        <v>0</v>
      </c>
      <c r="H521" s="656"/>
      <c r="I521" s="657" t="s">
        <v>78</v>
      </c>
      <c r="J521" s="653" t="s">
        <v>120</v>
      </c>
      <c r="K521" s="658" t="s">
        <v>2486</v>
      </c>
      <c r="L521" s="659">
        <v>18675000</v>
      </c>
      <c r="M521" s="653" t="s">
        <v>73</v>
      </c>
      <c r="N521" s="660" t="s">
        <v>116</v>
      </c>
      <c r="O521" s="658" t="s">
        <v>2508</v>
      </c>
      <c r="P521" s="661">
        <v>1082902907</v>
      </c>
      <c r="Q521" s="656" t="s">
        <v>2559</v>
      </c>
      <c r="R521" s="699" t="s">
        <v>2558</v>
      </c>
      <c r="S521" s="749" t="s">
        <v>2560</v>
      </c>
      <c r="T521" s="699">
        <v>45211</v>
      </c>
      <c r="U521" s="760">
        <v>18675000</v>
      </c>
      <c r="V521" s="657" t="s">
        <v>70</v>
      </c>
      <c r="W521" s="656">
        <v>12564670</v>
      </c>
      <c r="X521" s="665" t="s">
        <v>797</v>
      </c>
      <c r="Y521" s="660"/>
      <c r="Z521" s="679">
        <v>45211</v>
      </c>
      <c r="AA521" s="679">
        <v>45211</v>
      </c>
      <c r="AB521" s="667" t="s">
        <v>80</v>
      </c>
      <c r="AC521" s="666">
        <v>45279</v>
      </c>
      <c r="AD521" s="658">
        <f t="shared" si="31"/>
        <v>68</v>
      </c>
      <c r="AE521" s="656">
        <v>0</v>
      </c>
      <c r="AF521" s="656">
        <v>0</v>
      </c>
      <c r="AG521" s="656">
        <v>0</v>
      </c>
      <c r="AH521" s="668" t="s">
        <v>80</v>
      </c>
      <c r="AI521" s="658">
        <f t="shared" ref="AI521:AI584" si="33">+IF(AH521="1800-01-01",0,AH521-AC521)</f>
        <v>0</v>
      </c>
      <c r="AJ521" s="656">
        <v>0</v>
      </c>
      <c r="AK521" s="748">
        <v>0</v>
      </c>
      <c r="AL521" s="667" t="s">
        <v>80</v>
      </c>
      <c r="AM521" s="657">
        <v>0</v>
      </c>
      <c r="AN521" s="667" t="s">
        <v>80</v>
      </c>
      <c r="AO521" s="667" t="s">
        <v>80</v>
      </c>
      <c r="AP521" s="661">
        <v>0</v>
      </c>
      <c r="AQ521" s="661">
        <f>+L521+AF521-AK521</f>
        <v>18675000</v>
      </c>
      <c r="AR521" s="657" t="s">
        <v>115</v>
      </c>
      <c r="AS521" s="656">
        <v>0</v>
      </c>
      <c r="AT521" s="657" t="s">
        <v>80</v>
      </c>
      <c r="AU521" s="670">
        <v>0</v>
      </c>
      <c r="AV521" s="671">
        <f t="shared" si="30"/>
        <v>18675000</v>
      </c>
      <c r="AW521" s="672">
        <f t="shared" si="28"/>
        <v>0</v>
      </c>
      <c r="AX521" s="673"/>
      <c r="AY521" s="657" t="s">
        <v>2603</v>
      </c>
      <c r="AZ521" s="677" t="s">
        <v>2653</v>
      </c>
      <c r="BA521" s="653" t="s">
        <v>71</v>
      </c>
      <c r="BB521" s="656" t="s">
        <v>71</v>
      </c>
    </row>
    <row r="522" spans="2:54" x14ac:dyDescent="0.25">
      <c r="B522" s="653">
        <v>2023</v>
      </c>
      <c r="C522" s="653">
        <v>891780111</v>
      </c>
      <c r="D522" s="654" t="s">
        <v>68</v>
      </c>
      <c r="E522" s="655" t="s">
        <v>2391</v>
      </c>
      <c r="F522" s="656" t="s">
        <v>2392</v>
      </c>
      <c r="G522" s="657">
        <v>0</v>
      </c>
      <c r="H522" s="656"/>
      <c r="I522" s="657" t="s">
        <v>78</v>
      </c>
      <c r="J522" s="653" t="s">
        <v>120</v>
      </c>
      <c r="K522" s="658" t="s">
        <v>2487</v>
      </c>
      <c r="L522" s="659">
        <v>10200000</v>
      </c>
      <c r="M522" s="653" t="s">
        <v>73</v>
      </c>
      <c r="N522" s="660" t="s">
        <v>116</v>
      </c>
      <c r="O522" s="658" t="s">
        <v>2507</v>
      </c>
      <c r="P522" s="661">
        <v>1082951210</v>
      </c>
      <c r="Q522" s="656">
        <v>209</v>
      </c>
      <c r="R522" s="699" t="s">
        <v>2558</v>
      </c>
      <c r="S522" s="749">
        <v>123569500</v>
      </c>
      <c r="T522" s="699">
        <v>45211</v>
      </c>
      <c r="U522" s="760">
        <v>10200000</v>
      </c>
      <c r="V522" s="657" t="s">
        <v>70</v>
      </c>
      <c r="W522" s="656">
        <v>12564670</v>
      </c>
      <c r="X522" s="665" t="s">
        <v>797</v>
      </c>
      <c r="Y522" s="660"/>
      <c r="Z522" s="679">
        <v>45211</v>
      </c>
      <c r="AA522" s="679">
        <v>45211</v>
      </c>
      <c r="AB522" s="667" t="s">
        <v>80</v>
      </c>
      <c r="AC522" s="666">
        <v>45279</v>
      </c>
      <c r="AD522" s="658">
        <f t="shared" si="31"/>
        <v>68</v>
      </c>
      <c r="AE522" s="656">
        <v>0</v>
      </c>
      <c r="AF522" s="656">
        <v>0</v>
      </c>
      <c r="AG522" s="656">
        <v>0</v>
      </c>
      <c r="AH522" s="668" t="s">
        <v>80</v>
      </c>
      <c r="AI522" s="658">
        <f t="shared" si="33"/>
        <v>0</v>
      </c>
      <c r="AJ522" s="656">
        <v>0</v>
      </c>
      <c r="AK522" s="748">
        <v>0</v>
      </c>
      <c r="AL522" s="667" t="s">
        <v>80</v>
      </c>
      <c r="AM522" s="657">
        <v>0</v>
      </c>
      <c r="AN522" s="667" t="s">
        <v>80</v>
      </c>
      <c r="AO522" s="667" t="s">
        <v>80</v>
      </c>
      <c r="AP522" s="661">
        <v>0</v>
      </c>
      <c r="AQ522" s="661">
        <f>+L522+AF522-AK522</f>
        <v>10200000</v>
      </c>
      <c r="AR522" s="657" t="s">
        <v>115</v>
      </c>
      <c r="AS522" s="656">
        <v>0</v>
      </c>
      <c r="AT522" s="657" t="s">
        <v>80</v>
      </c>
      <c r="AU522" s="670">
        <v>0</v>
      </c>
      <c r="AV522" s="671">
        <f t="shared" si="30"/>
        <v>10200000</v>
      </c>
      <c r="AW522" s="672">
        <f t="shared" si="28"/>
        <v>0</v>
      </c>
      <c r="AX522" s="673"/>
      <c r="AY522" s="657" t="s">
        <v>2603</v>
      </c>
      <c r="AZ522" s="677" t="s">
        <v>2654</v>
      </c>
      <c r="BA522" s="653" t="s">
        <v>71</v>
      </c>
      <c r="BB522" s="656" t="s">
        <v>71</v>
      </c>
    </row>
    <row r="523" spans="2:54" x14ac:dyDescent="0.25">
      <c r="B523" s="653">
        <v>2023</v>
      </c>
      <c r="C523" s="653">
        <v>891780111</v>
      </c>
      <c r="D523" s="654" t="s">
        <v>68</v>
      </c>
      <c r="E523" s="655" t="s">
        <v>2393</v>
      </c>
      <c r="F523" s="656" t="s">
        <v>2394</v>
      </c>
      <c r="G523" s="657">
        <v>0</v>
      </c>
      <c r="H523" s="656"/>
      <c r="I523" s="657" t="s">
        <v>78</v>
      </c>
      <c r="J523" s="653" t="s">
        <v>120</v>
      </c>
      <c r="K523" s="658" t="s">
        <v>2488</v>
      </c>
      <c r="L523" s="659">
        <v>2500000</v>
      </c>
      <c r="M523" s="653" t="s">
        <v>73</v>
      </c>
      <c r="N523" s="660" t="s">
        <v>116</v>
      </c>
      <c r="O523" s="658" t="s">
        <v>2547</v>
      </c>
      <c r="P523" s="661">
        <v>1221964687</v>
      </c>
      <c r="Q523" s="656">
        <v>1409</v>
      </c>
      <c r="R523" s="699">
        <v>45103</v>
      </c>
      <c r="S523" s="749">
        <v>23540000</v>
      </c>
      <c r="T523" s="699">
        <v>45212</v>
      </c>
      <c r="U523" s="760">
        <v>2500000</v>
      </c>
      <c r="V523" s="657" t="s">
        <v>70</v>
      </c>
      <c r="W523" s="656">
        <v>72221403</v>
      </c>
      <c r="X523" s="665" t="s">
        <v>1550</v>
      </c>
      <c r="Y523" s="660"/>
      <c r="Z523" s="679">
        <v>45212</v>
      </c>
      <c r="AA523" s="679">
        <v>45212</v>
      </c>
      <c r="AB523" s="667" t="s">
        <v>80</v>
      </c>
      <c r="AC523" s="666">
        <v>45229</v>
      </c>
      <c r="AD523" s="658">
        <f t="shared" si="31"/>
        <v>17</v>
      </c>
      <c r="AE523" s="656">
        <v>0</v>
      </c>
      <c r="AF523" s="656">
        <v>0</v>
      </c>
      <c r="AG523" s="656">
        <v>0</v>
      </c>
      <c r="AH523" s="668" t="s">
        <v>80</v>
      </c>
      <c r="AI523" s="658">
        <f t="shared" si="33"/>
        <v>0</v>
      </c>
      <c r="AJ523" s="656">
        <v>0</v>
      </c>
      <c r="AK523" s="748">
        <v>0</v>
      </c>
      <c r="AL523" s="667" t="s">
        <v>80</v>
      </c>
      <c r="AM523" s="657">
        <v>0</v>
      </c>
      <c r="AN523" s="667" t="s">
        <v>80</v>
      </c>
      <c r="AO523" s="667" t="s">
        <v>80</v>
      </c>
      <c r="AP523" s="661">
        <v>0</v>
      </c>
      <c r="AQ523" s="661">
        <f>+L523+AF523-AK523</f>
        <v>2500000</v>
      </c>
      <c r="AR523" s="657" t="s">
        <v>115</v>
      </c>
      <c r="AS523" s="656">
        <v>0</v>
      </c>
      <c r="AT523" s="657" t="s">
        <v>80</v>
      </c>
      <c r="AU523" s="670">
        <v>0</v>
      </c>
      <c r="AV523" s="671">
        <f t="shared" si="30"/>
        <v>2500000</v>
      </c>
      <c r="AW523" s="672">
        <f t="shared" si="28"/>
        <v>0</v>
      </c>
      <c r="AX523" s="673"/>
      <c r="AY523" s="657" t="s">
        <v>2603</v>
      </c>
      <c r="AZ523" s="677" t="s">
        <v>2655</v>
      </c>
      <c r="BA523" s="653" t="s">
        <v>71</v>
      </c>
      <c r="BB523" s="656" t="s">
        <v>71</v>
      </c>
    </row>
    <row r="524" spans="2:54" x14ac:dyDescent="0.25">
      <c r="B524" s="653">
        <v>2023</v>
      </c>
      <c r="C524" s="653">
        <v>891780111</v>
      </c>
      <c r="D524" s="654" t="s">
        <v>68</v>
      </c>
      <c r="E524" s="655" t="s">
        <v>2395</v>
      </c>
      <c r="F524" s="656" t="s">
        <v>2396</v>
      </c>
      <c r="G524" s="657">
        <v>0</v>
      </c>
      <c r="H524" s="656"/>
      <c r="I524" s="657" t="s">
        <v>78</v>
      </c>
      <c r="J524" s="653" t="s">
        <v>120</v>
      </c>
      <c r="K524" s="658" t="s">
        <v>2489</v>
      </c>
      <c r="L524" s="659">
        <v>2800000</v>
      </c>
      <c r="M524" s="653" t="s">
        <v>73</v>
      </c>
      <c r="N524" s="660" t="s">
        <v>116</v>
      </c>
      <c r="O524" s="658" t="s">
        <v>2534</v>
      </c>
      <c r="P524" s="661">
        <v>6814813</v>
      </c>
      <c r="Q524" s="656">
        <v>209</v>
      </c>
      <c r="R524" s="699" t="s">
        <v>2558</v>
      </c>
      <c r="S524" s="749">
        <v>123569500</v>
      </c>
      <c r="T524" s="699">
        <v>45212</v>
      </c>
      <c r="U524" s="760">
        <v>2800000</v>
      </c>
      <c r="V524" s="657" t="s">
        <v>70</v>
      </c>
      <c r="W524" s="656">
        <v>12564670</v>
      </c>
      <c r="X524" s="665" t="s">
        <v>797</v>
      </c>
      <c r="Y524" s="660"/>
      <c r="Z524" s="679">
        <v>45212</v>
      </c>
      <c r="AA524" s="679">
        <v>45212</v>
      </c>
      <c r="AB524" s="667" t="s">
        <v>80</v>
      </c>
      <c r="AC524" s="666">
        <v>45232</v>
      </c>
      <c r="AD524" s="658">
        <f t="shared" si="31"/>
        <v>20</v>
      </c>
      <c r="AE524" s="656">
        <v>0</v>
      </c>
      <c r="AF524" s="656">
        <v>0</v>
      </c>
      <c r="AG524" s="656">
        <v>0</v>
      </c>
      <c r="AH524" s="668" t="s">
        <v>80</v>
      </c>
      <c r="AI524" s="658">
        <f t="shared" si="33"/>
        <v>0</v>
      </c>
      <c r="AJ524" s="656">
        <v>0</v>
      </c>
      <c r="AK524" s="748">
        <v>0</v>
      </c>
      <c r="AL524" s="667" t="s">
        <v>80</v>
      </c>
      <c r="AM524" s="657">
        <v>0</v>
      </c>
      <c r="AN524" s="667" t="s">
        <v>80</v>
      </c>
      <c r="AO524" s="667" t="s">
        <v>80</v>
      </c>
      <c r="AP524" s="661">
        <v>0</v>
      </c>
      <c r="AQ524" s="661">
        <f>+L524+AF524-AK524</f>
        <v>2800000</v>
      </c>
      <c r="AR524" s="657" t="s">
        <v>115</v>
      </c>
      <c r="AS524" s="656">
        <v>0</v>
      </c>
      <c r="AT524" s="657" t="s">
        <v>80</v>
      </c>
      <c r="AU524" s="670">
        <v>0</v>
      </c>
      <c r="AV524" s="671">
        <f t="shared" si="30"/>
        <v>2800000</v>
      </c>
      <c r="AW524" s="672">
        <f t="shared" si="28"/>
        <v>0</v>
      </c>
      <c r="AX524" s="673"/>
      <c r="AY524" s="657" t="s">
        <v>2603</v>
      </c>
      <c r="AZ524" s="677" t="s">
        <v>2656</v>
      </c>
      <c r="BA524" s="653" t="s">
        <v>71</v>
      </c>
      <c r="BB524" s="656" t="s">
        <v>71</v>
      </c>
    </row>
    <row r="525" spans="2:54" x14ac:dyDescent="0.25">
      <c r="B525" s="653">
        <v>2023</v>
      </c>
      <c r="C525" s="653">
        <v>891780111</v>
      </c>
      <c r="D525" s="654" t="s">
        <v>68</v>
      </c>
      <c r="E525" s="655" t="s">
        <v>2397</v>
      </c>
      <c r="F525" s="656" t="s">
        <v>2398</v>
      </c>
      <c r="G525" s="657">
        <v>0</v>
      </c>
      <c r="H525" s="656"/>
      <c r="I525" s="657" t="s">
        <v>78</v>
      </c>
      <c r="J525" s="653" t="s">
        <v>120</v>
      </c>
      <c r="K525" s="658" t="s">
        <v>2445</v>
      </c>
      <c r="L525" s="659">
        <v>7500000</v>
      </c>
      <c r="M525" s="653" t="s">
        <v>73</v>
      </c>
      <c r="N525" s="660" t="s">
        <v>116</v>
      </c>
      <c r="O525" s="658" t="s">
        <v>2523</v>
      </c>
      <c r="P525" s="661">
        <v>57416391</v>
      </c>
      <c r="Q525" s="656">
        <v>433</v>
      </c>
      <c r="R525" s="699">
        <v>44979</v>
      </c>
      <c r="S525" s="749">
        <v>2306506000</v>
      </c>
      <c r="T525" s="699">
        <v>45216</v>
      </c>
      <c r="U525" s="760">
        <v>7500000</v>
      </c>
      <c r="V525" s="657" t="s">
        <v>70</v>
      </c>
      <c r="W525" s="656">
        <v>57294316</v>
      </c>
      <c r="X525" s="665" t="s">
        <v>1915</v>
      </c>
      <c r="Y525" s="660"/>
      <c r="Z525" s="679">
        <v>45216</v>
      </c>
      <c r="AA525" s="679">
        <v>45216</v>
      </c>
      <c r="AB525" s="667" t="s">
        <v>80</v>
      </c>
      <c r="AC525" s="666">
        <v>45275</v>
      </c>
      <c r="AD525" s="658">
        <f t="shared" si="31"/>
        <v>59</v>
      </c>
      <c r="AE525" s="656">
        <v>0</v>
      </c>
      <c r="AF525" s="656">
        <v>0</v>
      </c>
      <c r="AG525" s="656">
        <v>0</v>
      </c>
      <c r="AH525" s="668" t="s">
        <v>80</v>
      </c>
      <c r="AI525" s="658">
        <f t="shared" si="33"/>
        <v>0</v>
      </c>
      <c r="AJ525" s="656">
        <v>0</v>
      </c>
      <c r="AK525" s="748">
        <v>0</v>
      </c>
      <c r="AL525" s="667" t="s">
        <v>80</v>
      </c>
      <c r="AM525" s="657">
        <v>0</v>
      </c>
      <c r="AN525" s="667" t="s">
        <v>80</v>
      </c>
      <c r="AO525" s="667" t="s">
        <v>80</v>
      </c>
      <c r="AP525" s="661">
        <v>0</v>
      </c>
      <c r="AQ525" s="661">
        <f>+L525+AF525-AK525</f>
        <v>7500000</v>
      </c>
      <c r="AR525" s="657" t="s">
        <v>115</v>
      </c>
      <c r="AS525" s="656">
        <v>0</v>
      </c>
      <c r="AT525" s="657" t="s">
        <v>80</v>
      </c>
      <c r="AU525" s="670">
        <v>0</v>
      </c>
      <c r="AV525" s="671">
        <f t="shared" si="30"/>
        <v>7500000</v>
      </c>
      <c r="AW525" s="672">
        <f t="shared" si="28"/>
        <v>0</v>
      </c>
      <c r="AX525" s="673"/>
      <c r="AY525" s="657" t="s">
        <v>2603</v>
      </c>
      <c r="AZ525" s="677" t="s">
        <v>2657</v>
      </c>
      <c r="BA525" s="653" t="s">
        <v>71</v>
      </c>
      <c r="BB525" s="656" t="s">
        <v>71</v>
      </c>
    </row>
    <row r="526" spans="2:54" x14ac:dyDescent="0.25">
      <c r="B526" s="653">
        <v>2023</v>
      </c>
      <c r="C526" s="653">
        <v>891780111</v>
      </c>
      <c r="D526" s="654" t="s">
        <v>68</v>
      </c>
      <c r="E526" s="655" t="s">
        <v>2399</v>
      </c>
      <c r="F526" s="656" t="s">
        <v>2400</v>
      </c>
      <c r="G526" s="657">
        <v>0</v>
      </c>
      <c r="H526" s="656"/>
      <c r="I526" s="657" t="s">
        <v>78</v>
      </c>
      <c r="J526" s="653" t="s">
        <v>120</v>
      </c>
      <c r="K526" s="658" t="s">
        <v>2490</v>
      </c>
      <c r="L526" s="659">
        <v>10500000</v>
      </c>
      <c r="M526" s="653" t="s">
        <v>73</v>
      </c>
      <c r="N526" s="660" t="s">
        <v>116</v>
      </c>
      <c r="O526" s="658" t="s">
        <v>2548</v>
      </c>
      <c r="P526" s="661">
        <v>7597867</v>
      </c>
      <c r="Q526" s="656">
        <v>215</v>
      </c>
      <c r="R526" s="699" t="s">
        <v>2558</v>
      </c>
      <c r="S526" s="749">
        <v>161500000</v>
      </c>
      <c r="T526" s="699">
        <v>45218</v>
      </c>
      <c r="U526" s="760">
        <v>10500000</v>
      </c>
      <c r="V526" s="657" t="s">
        <v>70</v>
      </c>
      <c r="W526" s="656">
        <v>12564670</v>
      </c>
      <c r="X526" s="665" t="s">
        <v>797</v>
      </c>
      <c r="Y526" s="660"/>
      <c r="Z526" s="679">
        <v>45218</v>
      </c>
      <c r="AA526" s="679">
        <v>45218</v>
      </c>
      <c r="AB526" s="667" t="s">
        <v>80</v>
      </c>
      <c r="AC526" s="666">
        <v>45279</v>
      </c>
      <c r="AD526" s="658">
        <f t="shared" si="31"/>
        <v>61</v>
      </c>
      <c r="AE526" s="656">
        <v>0</v>
      </c>
      <c r="AF526" s="656">
        <v>0</v>
      </c>
      <c r="AG526" s="656">
        <v>0</v>
      </c>
      <c r="AH526" s="668" t="s">
        <v>80</v>
      </c>
      <c r="AI526" s="658">
        <f t="shared" si="33"/>
        <v>0</v>
      </c>
      <c r="AJ526" s="656">
        <v>0</v>
      </c>
      <c r="AK526" s="748">
        <v>0</v>
      </c>
      <c r="AL526" s="667" t="s">
        <v>80</v>
      </c>
      <c r="AM526" s="657">
        <v>0</v>
      </c>
      <c r="AN526" s="667" t="s">
        <v>80</v>
      </c>
      <c r="AO526" s="667" t="s">
        <v>80</v>
      </c>
      <c r="AP526" s="661">
        <v>0</v>
      </c>
      <c r="AQ526" s="661">
        <f>+L526+AF526-AK526</f>
        <v>10500000</v>
      </c>
      <c r="AR526" s="657" t="s">
        <v>115</v>
      </c>
      <c r="AS526" s="656">
        <v>0</v>
      </c>
      <c r="AT526" s="657" t="s">
        <v>80</v>
      </c>
      <c r="AU526" s="670">
        <v>0</v>
      </c>
      <c r="AV526" s="671">
        <f t="shared" si="30"/>
        <v>10500000</v>
      </c>
      <c r="AW526" s="672">
        <f t="shared" si="28"/>
        <v>0</v>
      </c>
      <c r="AX526" s="673"/>
      <c r="AY526" s="657" t="s">
        <v>2603</v>
      </c>
      <c r="AZ526" s="677" t="s">
        <v>2658</v>
      </c>
      <c r="BA526" s="653" t="s">
        <v>71</v>
      </c>
      <c r="BB526" s="656" t="s">
        <v>71</v>
      </c>
    </row>
    <row r="527" spans="2:54" x14ac:dyDescent="0.25">
      <c r="B527" s="653">
        <v>2023</v>
      </c>
      <c r="C527" s="653">
        <v>891780111</v>
      </c>
      <c r="D527" s="654" t="s">
        <v>68</v>
      </c>
      <c r="E527" s="655" t="s">
        <v>2401</v>
      </c>
      <c r="F527" s="656" t="s">
        <v>2402</v>
      </c>
      <c r="G527" s="657">
        <v>0</v>
      </c>
      <c r="H527" s="656"/>
      <c r="I527" s="657" t="s">
        <v>78</v>
      </c>
      <c r="J527" s="653" t="s">
        <v>120</v>
      </c>
      <c r="K527" s="658" t="s">
        <v>2491</v>
      </c>
      <c r="L527" s="659">
        <v>4590000</v>
      </c>
      <c r="M527" s="653" t="s">
        <v>73</v>
      </c>
      <c r="N527" s="660" t="s">
        <v>116</v>
      </c>
      <c r="O527" s="658" t="s">
        <v>2549</v>
      </c>
      <c r="P527" s="661">
        <v>1124010239</v>
      </c>
      <c r="Q527" s="656">
        <v>2256</v>
      </c>
      <c r="R527" s="699">
        <v>45222</v>
      </c>
      <c r="S527" s="749">
        <v>4875220</v>
      </c>
      <c r="T527" s="699">
        <v>45229</v>
      </c>
      <c r="U527" s="760">
        <v>4590000</v>
      </c>
      <c r="V527" s="657" t="s">
        <v>70</v>
      </c>
      <c r="W527" s="656">
        <v>57294316</v>
      </c>
      <c r="X527" s="665" t="s">
        <v>1915</v>
      </c>
      <c r="Y527" s="660"/>
      <c r="Z527" s="679">
        <v>45229</v>
      </c>
      <c r="AA527" s="679">
        <v>45229</v>
      </c>
      <c r="AB527" s="667" t="s">
        <v>80</v>
      </c>
      <c r="AC527" s="666">
        <v>45231</v>
      </c>
      <c r="AD527" s="658">
        <f t="shared" si="31"/>
        <v>2</v>
      </c>
      <c r="AE527" s="656">
        <v>0</v>
      </c>
      <c r="AF527" s="656">
        <v>0</v>
      </c>
      <c r="AG527" s="656">
        <v>0</v>
      </c>
      <c r="AH527" s="668" t="s">
        <v>80</v>
      </c>
      <c r="AI527" s="658">
        <f t="shared" si="33"/>
        <v>0</v>
      </c>
      <c r="AJ527" s="656">
        <v>0</v>
      </c>
      <c r="AK527" s="748">
        <v>0</v>
      </c>
      <c r="AL527" s="667" t="s">
        <v>80</v>
      </c>
      <c r="AM527" s="657">
        <v>0</v>
      </c>
      <c r="AN527" s="667" t="s">
        <v>80</v>
      </c>
      <c r="AO527" s="667" t="s">
        <v>80</v>
      </c>
      <c r="AP527" s="661">
        <v>0</v>
      </c>
      <c r="AQ527" s="661">
        <f>+L527+AF527-AK527</f>
        <v>4590000</v>
      </c>
      <c r="AR527" s="657" t="s">
        <v>115</v>
      </c>
      <c r="AS527" s="656">
        <v>0</v>
      </c>
      <c r="AT527" s="657" t="s">
        <v>80</v>
      </c>
      <c r="AU527" s="670">
        <v>0</v>
      </c>
      <c r="AV527" s="671">
        <f t="shared" si="30"/>
        <v>4590000</v>
      </c>
      <c r="AW527" s="672">
        <f t="shared" ref="AW527:AW769" si="34">+IFERROR(AU527/AQ527,"-")</f>
        <v>0</v>
      </c>
      <c r="AX527" s="673"/>
      <c r="AY527" s="657" t="s">
        <v>2603</v>
      </c>
      <c r="AZ527" s="677" t="s">
        <v>2659</v>
      </c>
      <c r="BA527" s="653" t="s">
        <v>71</v>
      </c>
      <c r="BB527" s="656" t="s">
        <v>117</v>
      </c>
    </row>
    <row r="528" spans="2:54" ht="15.75" customHeight="1" x14ac:dyDescent="0.25">
      <c r="B528" s="653">
        <v>2023</v>
      </c>
      <c r="C528" s="653">
        <v>891780111</v>
      </c>
      <c r="D528" s="654" t="s">
        <v>68</v>
      </c>
      <c r="E528" s="655" t="s">
        <v>2660</v>
      </c>
      <c r="F528" s="656" t="s">
        <v>2661</v>
      </c>
      <c r="G528" s="657">
        <v>0</v>
      </c>
      <c r="H528" s="656"/>
      <c r="I528" s="657" t="s">
        <v>78</v>
      </c>
      <c r="J528" s="653" t="s">
        <v>120</v>
      </c>
      <c r="K528" s="658" t="s">
        <v>2662</v>
      </c>
      <c r="L528" s="659">
        <v>53222400</v>
      </c>
      <c r="M528" s="653" t="s">
        <v>73</v>
      </c>
      <c r="N528" s="660" t="s">
        <v>116</v>
      </c>
      <c r="O528" s="658" t="s">
        <v>3761</v>
      </c>
      <c r="P528" s="661">
        <v>1082886770</v>
      </c>
      <c r="Q528" s="656">
        <v>235</v>
      </c>
      <c r="R528" s="699">
        <v>44960</v>
      </c>
      <c r="S528" s="749">
        <v>9551145017</v>
      </c>
      <c r="T528" s="699">
        <v>44964</v>
      </c>
      <c r="U528" s="760">
        <v>53222400</v>
      </c>
      <c r="V528" s="657" t="s">
        <v>70</v>
      </c>
      <c r="W528" s="656">
        <v>12545859</v>
      </c>
      <c r="X528" s="665" t="s">
        <v>4211</v>
      </c>
      <c r="Y528" s="660"/>
      <c r="Z528" s="679">
        <v>44964</v>
      </c>
      <c r="AA528" s="679">
        <v>44964</v>
      </c>
      <c r="AB528" s="667" t="s">
        <v>80</v>
      </c>
      <c r="AC528" s="666">
        <v>45275</v>
      </c>
      <c r="AD528" s="658">
        <f t="shared" si="31"/>
        <v>311</v>
      </c>
      <c r="AE528" s="656">
        <v>0</v>
      </c>
      <c r="AF528" s="656">
        <v>0</v>
      </c>
      <c r="AG528" s="656">
        <v>0</v>
      </c>
      <c r="AH528" s="668" t="s">
        <v>80</v>
      </c>
      <c r="AI528" s="658">
        <f t="shared" si="33"/>
        <v>0</v>
      </c>
      <c r="AJ528" s="656">
        <v>0</v>
      </c>
      <c r="AK528" s="748">
        <v>0</v>
      </c>
      <c r="AL528" s="667" t="s">
        <v>80</v>
      </c>
      <c r="AM528" s="657">
        <v>0</v>
      </c>
      <c r="AN528" s="667" t="s">
        <v>80</v>
      </c>
      <c r="AO528" s="667" t="s">
        <v>80</v>
      </c>
      <c r="AP528" s="661">
        <v>0</v>
      </c>
      <c r="AQ528" s="661">
        <f>+L528+AF528-AK528</f>
        <v>53222400</v>
      </c>
      <c r="AR528" s="657" t="s">
        <v>115</v>
      </c>
      <c r="AS528" s="656">
        <v>0</v>
      </c>
      <c r="AT528" s="657" t="s">
        <v>80</v>
      </c>
      <c r="AU528" s="670">
        <v>38707200</v>
      </c>
      <c r="AV528" s="671">
        <f t="shared" si="30"/>
        <v>14515200</v>
      </c>
      <c r="AW528" s="672">
        <f t="shared" si="34"/>
        <v>0.72727272727272729</v>
      </c>
      <c r="AX528" s="673"/>
      <c r="AY528" s="657" t="s">
        <v>72</v>
      </c>
      <c r="AZ528" s="677" t="s">
        <v>4213</v>
      </c>
      <c r="BA528" s="653" t="s">
        <v>71</v>
      </c>
      <c r="BB528" s="656" t="s">
        <v>71</v>
      </c>
    </row>
    <row r="529" spans="2:54" x14ac:dyDescent="0.25">
      <c r="B529" s="653">
        <v>2023</v>
      </c>
      <c r="C529" s="653">
        <v>891780111</v>
      </c>
      <c r="D529" s="654" t="s">
        <v>68</v>
      </c>
      <c r="E529" s="655" t="s">
        <v>2663</v>
      </c>
      <c r="F529" s="656" t="s">
        <v>2664</v>
      </c>
      <c r="G529" s="657">
        <v>0</v>
      </c>
      <c r="H529" s="656"/>
      <c r="I529" s="657" t="s">
        <v>78</v>
      </c>
      <c r="J529" s="653" t="s">
        <v>120</v>
      </c>
      <c r="K529" s="658" t="s">
        <v>2665</v>
      </c>
      <c r="L529" s="659">
        <v>70000000</v>
      </c>
      <c r="M529" s="653" t="s">
        <v>73</v>
      </c>
      <c r="N529" s="660" t="s">
        <v>116</v>
      </c>
      <c r="O529" s="658" t="s">
        <v>3762</v>
      </c>
      <c r="P529" s="661">
        <v>860002180</v>
      </c>
      <c r="Q529" s="656">
        <v>98</v>
      </c>
      <c r="R529" s="699">
        <v>44951</v>
      </c>
      <c r="S529" s="749">
        <v>70000000</v>
      </c>
      <c r="T529" s="699">
        <v>44953</v>
      </c>
      <c r="U529" s="760">
        <v>70000000</v>
      </c>
      <c r="V529" s="657" t="s">
        <v>70</v>
      </c>
      <c r="W529" s="656">
        <v>85471791</v>
      </c>
      <c r="X529" s="665" t="s">
        <v>118</v>
      </c>
      <c r="Y529" s="660"/>
      <c r="Z529" s="679">
        <v>44953</v>
      </c>
      <c r="AA529" s="679">
        <v>44953</v>
      </c>
      <c r="AB529" s="667" t="s">
        <v>80</v>
      </c>
      <c r="AC529" s="666">
        <v>45291</v>
      </c>
      <c r="AD529" s="658">
        <f t="shared" si="31"/>
        <v>338</v>
      </c>
      <c r="AE529" s="656">
        <v>0</v>
      </c>
      <c r="AF529" s="656">
        <v>0</v>
      </c>
      <c r="AG529" s="656">
        <v>0</v>
      </c>
      <c r="AH529" s="668" t="s">
        <v>80</v>
      </c>
      <c r="AI529" s="658">
        <f t="shared" si="33"/>
        <v>0</v>
      </c>
      <c r="AJ529" s="656">
        <v>0</v>
      </c>
      <c r="AK529" s="748">
        <v>0</v>
      </c>
      <c r="AL529" s="667" t="s">
        <v>80</v>
      </c>
      <c r="AM529" s="657">
        <v>0</v>
      </c>
      <c r="AN529" s="667" t="s">
        <v>80</v>
      </c>
      <c r="AO529" s="667" t="s">
        <v>80</v>
      </c>
      <c r="AP529" s="661">
        <v>0</v>
      </c>
      <c r="AQ529" s="661">
        <f>+L529+AF529-AK529</f>
        <v>70000000</v>
      </c>
      <c r="AR529" s="657" t="s">
        <v>115</v>
      </c>
      <c r="AS529" s="656">
        <v>0</v>
      </c>
      <c r="AT529" s="657" t="s">
        <v>80</v>
      </c>
      <c r="AU529" s="670">
        <v>70000000</v>
      </c>
      <c r="AV529" s="671">
        <f t="shared" si="30"/>
        <v>0</v>
      </c>
      <c r="AW529" s="672">
        <f t="shared" si="34"/>
        <v>1</v>
      </c>
      <c r="AX529" s="673"/>
      <c r="AY529" s="657" t="s">
        <v>72</v>
      </c>
      <c r="AZ529" s="677" t="s">
        <v>4214</v>
      </c>
      <c r="BA529" s="653" t="s">
        <v>71</v>
      </c>
      <c r="BB529" s="656" t="s">
        <v>117</v>
      </c>
    </row>
    <row r="530" spans="2:54" x14ac:dyDescent="0.25">
      <c r="B530" s="653">
        <v>2023</v>
      </c>
      <c r="C530" s="653">
        <v>891780111</v>
      </c>
      <c r="D530" s="654" t="s">
        <v>68</v>
      </c>
      <c r="E530" s="655" t="s">
        <v>2666</v>
      </c>
      <c r="F530" s="656" t="s">
        <v>2667</v>
      </c>
      <c r="G530" s="657">
        <v>0</v>
      </c>
      <c r="H530" s="656"/>
      <c r="I530" s="657" t="s">
        <v>78</v>
      </c>
      <c r="J530" s="653" t="s">
        <v>120</v>
      </c>
      <c r="K530" s="658" t="s">
        <v>2668</v>
      </c>
      <c r="L530" s="659">
        <v>39670400</v>
      </c>
      <c r="M530" s="653" t="s">
        <v>73</v>
      </c>
      <c r="N530" s="660" t="s">
        <v>116</v>
      </c>
      <c r="O530" s="658" t="s">
        <v>3763</v>
      </c>
      <c r="P530" s="661">
        <v>36727138</v>
      </c>
      <c r="Q530" s="656">
        <v>235</v>
      </c>
      <c r="R530" s="699">
        <v>44960</v>
      </c>
      <c r="S530" s="749">
        <v>9551145017</v>
      </c>
      <c r="T530" s="699">
        <v>44964</v>
      </c>
      <c r="U530" s="760">
        <v>39670400</v>
      </c>
      <c r="V530" s="657" t="s">
        <v>70</v>
      </c>
      <c r="W530" s="656">
        <v>12545859</v>
      </c>
      <c r="X530" s="665" t="s">
        <v>4211</v>
      </c>
      <c r="Y530" s="660"/>
      <c r="Z530" s="679">
        <v>44964</v>
      </c>
      <c r="AA530" s="679">
        <v>44964</v>
      </c>
      <c r="AB530" s="667" t="s">
        <v>80</v>
      </c>
      <c r="AC530" s="666">
        <v>45275</v>
      </c>
      <c r="AD530" s="658">
        <f t="shared" si="31"/>
        <v>311</v>
      </c>
      <c r="AE530" s="656">
        <v>0</v>
      </c>
      <c r="AF530" s="656">
        <v>0</v>
      </c>
      <c r="AG530" s="656">
        <v>0</v>
      </c>
      <c r="AH530" s="668" t="s">
        <v>80</v>
      </c>
      <c r="AI530" s="658">
        <f t="shared" si="33"/>
        <v>0</v>
      </c>
      <c r="AJ530" s="656">
        <v>0</v>
      </c>
      <c r="AK530" s="748">
        <v>0</v>
      </c>
      <c r="AL530" s="667" t="s">
        <v>80</v>
      </c>
      <c r="AM530" s="657">
        <v>0</v>
      </c>
      <c r="AN530" s="667" t="s">
        <v>80</v>
      </c>
      <c r="AO530" s="667" t="s">
        <v>80</v>
      </c>
      <c r="AP530" s="661">
        <v>0</v>
      </c>
      <c r="AQ530" s="661">
        <f>+L530+AF530-AK530</f>
        <v>39670400</v>
      </c>
      <c r="AR530" s="657" t="s">
        <v>115</v>
      </c>
      <c r="AS530" s="656">
        <v>0</v>
      </c>
      <c r="AT530" s="657" t="s">
        <v>80</v>
      </c>
      <c r="AU530" s="670">
        <v>28851200</v>
      </c>
      <c r="AV530" s="671">
        <f t="shared" si="30"/>
        <v>10819200</v>
      </c>
      <c r="AW530" s="672">
        <f t="shared" si="34"/>
        <v>0.72727272727272729</v>
      </c>
      <c r="AX530" s="673"/>
      <c r="AY530" s="657" t="s">
        <v>72</v>
      </c>
      <c r="AZ530" s="677" t="s">
        <v>4215</v>
      </c>
      <c r="BA530" s="653" t="s">
        <v>71</v>
      </c>
      <c r="BB530" s="656" t="s">
        <v>71</v>
      </c>
    </row>
    <row r="531" spans="2:54" x14ac:dyDescent="0.25">
      <c r="B531" s="653">
        <v>2023</v>
      </c>
      <c r="C531" s="653">
        <v>891780111</v>
      </c>
      <c r="D531" s="654" t="s">
        <v>68</v>
      </c>
      <c r="E531" s="655" t="s">
        <v>2669</v>
      </c>
      <c r="F531" s="656" t="s">
        <v>2670</v>
      </c>
      <c r="G531" s="657">
        <v>0</v>
      </c>
      <c r="H531" s="656"/>
      <c r="I531" s="657" t="s">
        <v>78</v>
      </c>
      <c r="J531" s="653" t="s">
        <v>120</v>
      </c>
      <c r="K531" s="658" t="s">
        <v>2671</v>
      </c>
      <c r="L531" s="659">
        <v>120000000</v>
      </c>
      <c r="M531" s="653" t="s">
        <v>73</v>
      </c>
      <c r="N531" s="660" t="s">
        <v>116</v>
      </c>
      <c r="O531" s="658" t="s">
        <v>3764</v>
      </c>
      <c r="P531" s="661">
        <v>860000018</v>
      </c>
      <c r="Q531" s="656">
        <v>404</v>
      </c>
      <c r="R531" s="699">
        <v>44973</v>
      </c>
      <c r="S531" s="749">
        <v>120000000</v>
      </c>
      <c r="T531" s="699">
        <v>44980</v>
      </c>
      <c r="U531" s="760">
        <v>120000000</v>
      </c>
      <c r="V531" s="657" t="s">
        <v>70</v>
      </c>
      <c r="W531" s="656">
        <v>12545859</v>
      </c>
      <c r="X531" s="665" t="s">
        <v>4211</v>
      </c>
      <c r="Y531" s="660"/>
      <c r="Z531" s="679">
        <v>44980</v>
      </c>
      <c r="AA531" s="679">
        <v>44980</v>
      </c>
      <c r="AB531" s="667" t="s">
        <v>80</v>
      </c>
      <c r="AC531" s="666">
        <v>45275</v>
      </c>
      <c r="AD531" s="658">
        <f t="shared" si="31"/>
        <v>295</v>
      </c>
      <c r="AE531" s="656">
        <v>0</v>
      </c>
      <c r="AF531" s="656">
        <v>0</v>
      </c>
      <c r="AG531" s="656">
        <v>0</v>
      </c>
      <c r="AH531" s="668" t="s">
        <v>80</v>
      </c>
      <c r="AI531" s="658">
        <f t="shared" si="33"/>
        <v>0</v>
      </c>
      <c r="AJ531" s="656">
        <v>0</v>
      </c>
      <c r="AK531" s="748">
        <v>0</v>
      </c>
      <c r="AL531" s="667" t="s">
        <v>80</v>
      </c>
      <c r="AM531" s="657">
        <v>0</v>
      </c>
      <c r="AN531" s="667" t="s">
        <v>80</v>
      </c>
      <c r="AO531" s="667" t="s">
        <v>80</v>
      </c>
      <c r="AP531" s="661">
        <v>0</v>
      </c>
      <c r="AQ531" s="661">
        <f>+L531+AF531-AK531</f>
        <v>120000000</v>
      </c>
      <c r="AR531" s="657" t="s">
        <v>115</v>
      </c>
      <c r="AS531" s="656">
        <v>0</v>
      </c>
      <c r="AT531" s="657" t="s">
        <v>80</v>
      </c>
      <c r="AU531" s="670">
        <v>120000000</v>
      </c>
      <c r="AV531" s="671">
        <f t="shared" si="30"/>
        <v>0</v>
      </c>
      <c r="AW531" s="672">
        <f t="shared" si="34"/>
        <v>1</v>
      </c>
      <c r="AX531" s="673"/>
      <c r="AY531" s="657" t="s">
        <v>72</v>
      </c>
      <c r="AZ531" s="677" t="s">
        <v>4216</v>
      </c>
      <c r="BA531" s="653" t="s">
        <v>71</v>
      </c>
      <c r="BB531" s="656" t="s">
        <v>117</v>
      </c>
    </row>
    <row r="532" spans="2:54" x14ac:dyDescent="0.25">
      <c r="B532" s="653">
        <v>2023</v>
      </c>
      <c r="C532" s="653">
        <v>891780111</v>
      </c>
      <c r="D532" s="654" t="s">
        <v>68</v>
      </c>
      <c r="E532" s="655" t="s">
        <v>2672</v>
      </c>
      <c r="F532" s="656" t="s">
        <v>2673</v>
      </c>
      <c r="G532" s="657">
        <v>0</v>
      </c>
      <c r="H532" s="656"/>
      <c r="I532" s="657" t="s">
        <v>78</v>
      </c>
      <c r="J532" s="653" t="s">
        <v>120</v>
      </c>
      <c r="K532" s="658" t="s">
        <v>2674</v>
      </c>
      <c r="L532" s="659">
        <v>39670400</v>
      </c>
      <c r="M532" s="653" t="s">
        <v>73</v>
      </c>
      <c r="N532" s="660" t="s">
        <v>116</v>
      </c>
      <c r="O532" s="658" t="s">
        <v>3765</v>
      </c>
      <c r="P532" s="661">
        <v>1124034719</v>
      </c>
      <c r="Q532" s="656">
        <v>235</v>
      </c>
      <c r="R532" s="699">
        <v>44960</v>
      </c>
      <c r="S532" s="749">
        <v>9551145017</v>
      </c>
      <c r="T532" s="699">
        <v>44964</v>
      </c>
      <c r="U532" s="760">
        <v>39670400</v>
      </c>
      <c r="V532" s="657" t="s">
        <v>70</v>
      </c>
      <c r="W532" s="656">
        <v>12545859</v>
      </c>
      <c r="X532" s="665" t="s">
        <v>4211</v>
      </c>
      <c r="Y532" s="660"/>
      <c r="Z532" s="679">
        <v>44964</v>
      </c>
      <c r="AA532" s="679">
        <v>44964</v>
      </c>
      <c r="AB532" s="667" t="s">
        <v>80</v>
      </c>
      <c r="AC532" s="666">
        <v>45275</v>
      </c>
      <c r="AD532" s="658">
        <f t="shared" si="31"/>
        <v>311</v>
      </c>
      <c r="AE532" s="656">
        <v>0</v>
      </c>
      <c r="AF532" s="656">
        <v>0</v>
      </c>
      <c r="AG532" s="656">
        <v>0</v>
      </c>
      <c r="AH532" s="668" t="s">
        <v>80</v>
      </c>
      <c r="AI532" s="658">
        <f t="shared" si="33"/>
        <v>0</v>
      </c>
      <c r="AJ532" s="656">
        <v>0</v>
      </c>
      <c r="AK532" s="748">
        <v>0</v>
      </c>
      <c r="AL532" s="667" t="s">
        <v>80</v>
      </c>
      <c r="AM532" s="657">
        <v>0</v>
      </c>
      <c r="AN532" s="667" t="s">
        <v>80</v>
      </c>
      <c r="AO532" s="667" t="s">
        <v>80</v>
      </c>
      <c r="AP532" s="661">
        <v>0</v>
      </c>
      <c r="AQ532" s="661">
        <f>+L532+AF532-AK532</f>
        <v>39670400</v>
      </c>
      <c r="AR532" s="657" t="s">
        <v>115</v>
      </c>
      <c r="AS532" s="656">
        <v>0</v>
      </c>
      <c r="AT532" s="657" t="s">
        <v>80</v>
      </c>
      <c r="AU532" s="670">
        <v>28851200</v>
      </c>
      <c r="AV532" s="671">
        <f t="shared" si="30"/>
        <v>10819200</v>
      </c>
      <c r="AW532" s="672">
        <f t="shared" si="34"/>
        <v>0.72727272727272729</v>
      </c>
      <c r="AX532" s="673"/>
      <c r="AY532" s="657" t="s">
        <v>72</v>
      </c>
      <c r="AZ532" s="677" t="s">
        <v>4217</v>
      </c>
      <c r="BA532" s="653" t="s">
        <v>71</v>
      </c>
      <c r="BB532" s="656" t="s">
        <v>71</v>
      </c>
    </row>
    <row r="533" spans="2:54" x14ac:dyDescent="0.25">
      <c r="B533" s="653">
        <v>2023</v>
      </c>
      <c r="C533" s="653">
        <v>891780111</v>
      </c>
      <c r="D533" s="654" t="s">
        <v>68</v>
      </c>
      <c r="E533" s="655" t="s">
        <v>2675</v>
      </c>
      <c r="F533" s="656" t="s">
        <v>2676</v>
      </c>
      <c r="G533" s="657">
        <v>0</v>
      </c>
      <c r="H533" s="656"/>
      <c r="I533" s="657" t="s">
        <v>78</v>
      </c>
      <c r="J533" s="653" t="s">
        <v>120</v>
      </c>
      <c r="K533" s="658" t="s">
        <v>2677</v>
      </c>
      <c r="L533" s="659">
        <v>41799998</v>
      </c>
      <c r="M533" s="653" t="s">
        <v>73</v>
      </c>
      <c r="N533" s="660" t="s">
        <v>116</v>
      </c>
      <c r="O533" s="658" t="s">
        <v>3766</v>
      </c>
      <c r="P533" s="661">
        <v>57304414</v>
      </c>
      <c r="Q533" s="656">
        <v>235</v>
      </c>
      <c r="R533" s="699">
        <v>44960</v>
      </c>
      <c r="S533" s="749">
        <v>9551145017</v>
      </c>
      <c r="T533" s="699">
        <v>44964</v>
      </c>
      <c r="U533" s="760">
        <v>41799998</v>
      </c>
      <c r="V533" s="657" t="s">
        <v>70</v>
      </c>
      <c r="W533" s="656">
        <v>12545859</v>
      </c>
      <c r="X533" s="665" t="s">
        <v>4211</v>
      </c>
      <c r="Y533" s="660"/>
      <c r="Z533" s="679">
        <v>44964</v>
      </c>
      <c r="AA533" s="679">
        <v>44964</v>
      </c>
      <c r="AB533" s="667" t="s">
        <v>80</v>
      </c>
      <c r="AC533" s="666">
        <v>45275</v>
      </c>
      <c r="AD533" s="658">
        <f t="shared" si="31"/>
        <v>311</v>
      </c>
      <c r="AE533" s="656">
        <v>0</v>
      </c>
      <c r="AF533" s="656">
        <v>0</v>
      </c>
      <c r="AG533" s="656">
        <v>0</v>
      </c>
      <c r="AH533" s="668" t="s">
        <v>80</v>
      </c>
      <c r="AI533" s="658">
        <f t="shared" si="33"/>
        <v>0</v>
      </c>
      <c r="AJ533" s="656">
        <v>1</v>
      </c>
      <c r="AK533" s="748">
        <v>17436548</v>
      </c>
      <c r="AL533" s="699">
        <v>45138</v>
      </c>
      <c r="AM533" s="657">
        <v>0</v>
      </c>
      <c r="AN533" s="667" t="s">
        <v>80</v>
      </c>
      <c r="AO533" s="667" t="s">
        <v>80</v>
      </c>
      <c r="AP533" s="661">
        <v>0</v>
      </c>
      <c r="AQ533" s="661">
        <f>+L533+AF533-AK533</f>
        <v>24363450</v>
      </c>
      <c r="AR533" s="657" t="s">
        <v>115</v>
      </c>
      <c r="AS533" s="656">
        <v>0</v>
      </c>
      <c r="AT533" s="657" t="s">
        <v>80</v>
      </c>
      <c r="AU533" s="670">
        <v>24363450</v>
      </c>
      <c r="AV533" s="671">
        <f t="shared" si="30"/>
        <v>0</v>
      </c>
      <c r="AW533" s="672">
        <f t="shared" si="34"/>
        <v>1</v>
      </c>
      <c r="AX533" s="673"/>
      <c r="AY533" s="657" t="s">
        <v>253</v>
      </c>
      <c r="AZ533" s="677" t="s">
        <v>4218</v>
      </c>
      <c r="BA533" s="653" t="s">
        <v>71</v>
      </c>
      <c r="BB533" s="656" t="s">
        <v>71</v>
      </c>
    </row>
    <row r="534" spans="2:54" x14ac:dyDescent="0.25">
      <c r="B534" s="653">
        <v>2023</v>
      </c>
      <c r="C534" s="653">
        <v>891780111</v>
      </c>
      <c r="D534" s="654" t="s">
        <v>68</v>
      </c>
      <c r="E534" s="655" t="s">
        <v>2678</v>
      </c>
      <c r="F534" s="656" t="s">
        <v>2679</v>
      </c>
      <c r="G534" s="657">
        <v>0</v>
      </c>
      <c r="H534" s="656"/>
      <c r="I534" s="657" t="s">
        <v>78</v>
      </c>
      <c r="J534" s="653" t="s">
        <v>120</v>
      </c>
      <c r="K534" s="658" t="s">
        <v>2680</v>
      </c>
      <c r="L534" s="659">
        <v>30913256</v>
      </c>
      <c r="M534" s="653" t="s">
        <v>73</v>
      </c>
      <c r="N534" s="660" t="s">
        <v>116</v>
      </c>
      <c r="O534" s="658" t="s">
        <v>3767</v>
      </c>
      <c r="P534" s="661">
        <v>36724831</v>
      </c>
      <c r="Q534" s="656">
        <v>235</v>
      </c>
      <c r="R534" s="699">
        <v>44960</v>
      </c>
      <c r="S534" s="749">
        <v>9551145017</v>
      </c>
      <c r="T534" s="699">
        <v>44964</v>
      </c>
      <c r="U534" s="760">
        <v>30913256</v>
      </c>
      <c r="V534" s="657" t="s">
        <v>70</v>
      </c>
      <c r="W534" s="656">
        <v>12545859</v>
      </c>
      <c r="X534" s="665" t="s">
        <v>4211</v>
      </c>
      <c r="Y534" s="660"/>
      <c r="Z534" s="679">
        <v>44964</v>
      </c>
      <c r="AA534" s="679">
        <v>44964</v>
      </c>
      <c r="AB534" s="667" t="s">
        <v>80</v>
      </c>
      <c r="AC534" s="666">
        <v>45275</v>
      </c>
      <c r="AD534" s="658">
        <f t="shared" si="31"/>
        <v>311</v>
      </c>
      <c r="AE534" s="656">
        <v>0</v>
      </c>
      <c r="AF534" s="656">
        <v>0</v>
      </c>
      <c r="AG534" s="656">
        <v>0</v>
      </c>
      <c r="AH534" s="668" t="s">
        <v>80</v>
      </c>
      <c r="AI534" s="658">
        <f t="shared" si="33"/>
        <v>0</v>
      </c>
      <c r="AJ534" s="656">
        <v>0</v>
      </c>
      <c r="AK534" s="748">
        <v>0</v>
      </c>
      <c r="AL534" s="667" t="s">
        <v>80</v>
      </c>
      <c r="AM534" s="657">
        <v>0</v>
      </c>
      <c r="AN534" s="667" t="s">
        <v>80</v>
      </c>
      <c r="AO534" s="667" t="s">
        <v>80</v>
      </c>
      <c r="AP534" s="661">
        <v>0</v>
      </c>
      <c r="AQ534" s="661">
        <f>+L534+AF534-AK534</f>
        <v>30913256</v>
      </c>
      <c r="AR534" s="657" t="s">
        <v>115</v>
      </c>
      <c r="AS534" s="656">
        <v>0</v>
      </c>
      <c r="AT534" s="657" t="s">
        <v>80</v>
      </c>
      <c r="AU534" s="670">
        <v>23552960</v>
      </c>
      <c r="AV534" s="671">
        <f t="shared" si="30"/>
        <v>7360296</v>
      </c>
      <c r="AW534" s="672">
        <f t="shared" si="34"/>
        <v>0.76190486049091688</v>
      </c>
      <c r="AX534" s="673"/>
      <c r="AY534" s="657" t="s">
        <v>72</v>
      </c>
      <c r="AZ534" s="677" t="s">
        <v>4219</v>
      </c>
      <c r="BA534" s="653" t="s">
        <v>71</v>
      </c>
      <c r="BB534" s="656" t="s">
        <v>71</v>
      </c>
    </row>
    <row r="535" spans="2:54" x14ac:dyDescent="0.25">
      <c r="B535" s="653">
        <v>2023</v>
      </c>
      <c r="C535" s="653">
        <v>891780111</v>
      </c>
      <c r="D535" s="654" t="s">
        <v>68</v>
      </c>
      <c r="E535" s="655" t="s">
        <v>2681</v>
      </c>
      <c r="F535" s="656" t="s">
        <v>2682</v>
      </c>
      <c r="G535" s="657">
        <v>0</v>
      </c>
      <c r="H535" s="656"/>
      <c r="I535" s="657" t="s">
        <v>78</v>
      </c>
      <c r="J535" s="653" t="s">
        <v>120</v>
      </c>
      <c r="K535" s="658" t="s">
        <v>2683</v>
      </c>
      <c r="L535" s="659">
        <v>33712000</v>
      </c>
      <c r="M535" s="653" t="s">
        <v>73</v>
      </c>
      <c r="N535" s="660" t="s">
        <v>116</v>
      </c>
      <c r="O535" s="658" t="s">
        <v>3768</v>
      </c>
      <c r="P535" s="661">
        <v>1082932895</v>
      </c>
      <c r="Q535" s="656">
        <v>235</v>
      </c>
      <c r="R535" s="699">
        <v>44960</v>
      </c>
      <c r="S535" s="749">
        <v>9551145017</v>
      </c>
      <c r="T535" s="699">
        <v>44964</v>
      </c>
      <c r="U535" s="760">
        <v>33712000</v>
      </c>
      <c r="V535" s="657" t="s">
        <v>70</v>
      </c>
      <c r="W535" s="656">
        <v>12545859</v>
      </c>
      <c r="X535" s="665" t="s">
        <v>4211</v>
      </c>
      <c r="Y535" s="660"/>
      <c r="Z535" s="679">
        <v>44964</v>
      </c>
      <c r="AA535" s="679">
        <v>44964</v>
      </c>
      <c r="AB535" s="667" t="s">
        <v>80</v>
      </c>
      <c r="AC535" s="666">
        <v>45275</v>
      </c>
      <c r="AD535" s="658">
        <f t="shared" si="31"/>
        <v>311</v>
      </c>
      <c r="AE535" s="656">
        <v>0</v>
      </c>
      <c r="AF535" s="656">
        <v>0</v>
      </c>
      <c r="AG535" s="656">
        <v>0</v>
      </c>
      <c r="AH535" s="668" t="s">
        <v>80</v>
      </c>
      <c r="AI535" s="658">
        <f t="shared" si="33"/>
        <v>0</v>
      </c>
      <c r="AJ535" s="656">
        <v>0</v>
      </c>
      <c r="AK535" s="748">
        <v>0</v>
      </c>
      <c r="AL535" s="667" t="s">
        <v>80</v>
      </c>
      <c r="AM535" s="657">
        <v>0</v>
      </c>
      <c r="AN535" s="667" t="s">
        <v>80</v>
      </c>
      <c r="AO535" s="667" t="s">
        <v>80</v>
      </c>
      <c r="AP535" s="661">
        <v>0</v>
      </c>
      <c r="AQ535" s="661">
        <f>+L535+AF535-AK535</f>
        <v>33712000</v>
      </c>
      <c r="AR535" s="657" t="s">
        <v>115</v>
      </c>
      <c r="AS535" s="656">
        <v>0</v>
      </c>
      <c r="AT535" s="657" t="s">
        <v>80</v>
      </c>
      <c r="AU535" s="670">
        <v>25685336</v>
      </c>
      <c r="AV535" s="671">
        <f t="shared" si="30"/>
        <v>8026664</v>
      </c>
      <c r="AW535" s="672">
        <f t="shared" si="34"/>
        <v>0.76190484100616995</v>
      </c>
      <c r="AX535" s="673"/>
      <c r="AY535" s="657" t="s">
        <v>72</v>
      </c>
      <c r="AZ535" s="677" t="s">
        <v>4220</v>
      </c>
      <c r="BA535" s="653" t="s">
        <v>71</v>
      </c>
      <c r="BB535" s="656" t="s">
        <v>71</v>
      </c>
    </row>
    <row r="536" spans="2:54" x14ac:dyDescent="0.25">
      <c r="B536" s="653">
        <v>2023</v>
      </c>
      <c r="C536" s="653">
        <v>891780111</v>
      </c>
      <c r="D536" s="654" t="s">
        <v>68</v>
      </c>
      <c r="E536" s="655" t="s">
        <v>2684</v>
      </c>
      <c r="F536" s="656" t="s">
        <v>2685</v>
      </c>
      <c r="G536" s="657">
        <v>0</v>
      </c>
      <c r="H536" s="656"/>
      <c r="I536" s="657" t="s">
        <v>78</v>
      </c>
      <c r="J536" s="653" t="s">
        <v>120</v>
      </c>
      <c r="K536" s="658" t="s">
        <v>2686</v>
      </c>
      <c r="L536" s="659">
        <v>32245920</v>
      </c>
      <c r="M536" s="653" t="s">
        <v>73</v>
      </c>
      <c r="N536" s="660" t="s">
        <v>116</v>
      </c>
      <c r="O536" s="658" t="s">
        <v>3769</v>
      </c>
      <c r="P536" s="661">
        <v>85164268</v>
      </c>
      <c r="Q536" s="656">
        <v>235</v>
      </c>
      <c r="R536" s="699">
        <v>44960</v>
      </c>
      <c r="S536" s="749">
        <v>9551145017</v>
      </c>
      <c r="T536" s="699">
        <v>44964</v>
      </c>
      <c r="U536" s="760">
        <v>32245920</v>
      </c>
      <c r="V536" s="657" t="s">
        <v>70</v>
      </c>
      <c r="W536" s="656">
        <v>12545859</v>
      </c>
      <c r="X536" s="665" t="s">
        <v>4211</v>
      </c>
      <c r="Y536" s="660"/>
      <c r="Z536" s="679">
        <v>44964</v>
      </c>
      <c r="AA536" s="679">
        <v>44964</v>
      </c>
      <c r="AB536" s="667" t="s">
        <v>80</v>
      </c>
      <c r="AC536" s="666">
        <v>45275</v>
      </c>
      <c r="AD536" s="658">
        <f t="shared" si="31"/>
        <v>311</v>
      </c>
      <c r="AE536" s="656">
        <v>0</v>
      </c>
      <c r="AF536" s="656">
        <v>0</v>
      </c>
      <c r="AG536" s="656">
        <v>0</v>
      </c>
      <c r="AH536" s="668" t="s">
        <v>80</v>
      </c>
      <c r="AI536" s="658">
        <f t="shared" si="33"/>
        <v>0</v>
      </c>
      <c r="AJ536" s="656">
        <v>0</v>
      </c>
      <c r="AK536" s="748">
        <v>0</v>
      </c>
      <c r="AL536" s="667" t="s">
        <v>80</v>
      </c>
      <c r="AM536" s="657">
        <v>0</v>
      </c>
      <c r="AN536" s="667" t="s">
        <v>80</v>
      </c>
      <c r="AO536" s="667" t="s">
        <v>80</v>
      </c>
      <c r="AP536" s="661">
        <v>0</v>
      </c>
      <c r="AQ536" s="661">
        <f>+L536+AF536-AK536</f>
        <v>32245920</v>
      </c>
      <c r="AR536" s="657" t="s">
        <v>115</v>
      </c>
      <c r="AS536" s="656">
        <v>0</v>
      </c>
      <c r="AT536" s="657" t="s">
        <v>80</v>
      </c>
      <c r="AU536" s="670">
        <v>24568320.000000004</v>
      </c>
      <c r="AV536" s="671">
        <f t="shared" si="30"/>
        <v>7677599.9999999963</v>
      </c>
      <c r="AW536" s="672">
        <f t="shared" si="34"/>
        <v>0.76190476190476197</v>
      </c>
      <c r="AX536" s="673"/>
      <c r="AY536" s="657" t="s">
        <v>72</v>
      </c>
      <c r="AZ536" s="677" t="s">
        <v>4221</v>
      </c>
      <c r="BA536" s="653" t="s">
        <v>71</v>
      </c>
      <c r="BB536" s="656" t="s">
        <v>71</v>
      </c>
    </row>
    <row r="537" spans="2:54" x14ac:dyDescent="0.25">
      <c r="B537" s="653">
        <v>2023</v>
      </c>
      <c r="C537" s="653">
        <v>891780111</v>
      </c>
      <c r="D537" s="654" t="s">
        <v>68</v>
      </c>
      <c r="E537" s="655" t="s">
        <v>2687</v>
      </c>
      <c r="F537" s="656" t="s">
        <v>2688</v>
      </c>
      <c r="G537" s="657">
        <v>0</v>
      </c>
      <c r="H537" s="656"/>
      <c r="I537" s="657" t="s">
        <v>78</v>
      </c>
      <c r="J537" s="653" t="s">
        <v>120</v>
      </c>
      <c r="K537" s="658" t="s">
        <v>2689</v>
      </c>
      <c r="L537" s="659">
        <v>41160000</v>
      </c>
      <c r="M537" s="653" t="s">
        <v>73</v>
      </c>
      <c r="N537" s="660" t="s">
        <v>116</v>
      </c>
      <c r="O537" s="658" t="s">
        <v>3770</v>
      </c>
      <c r="P537" s="661">
        <v>52861365</v>
      </c>
      <c r="Q537" s="656">
        <v>235</v>
      </c>
      <c r="R537" s="699">
        <v>44960</v>
      </c>
      <c r="S537" s="749">
        <v>9551145017</v>
      </c>
      <c r="T537" s="699">
        <v>44964</v>
      </c>
      <c r="U537" s="760">
        <v>41160000</v>
      </c>
      <c r="V537" s="657" t="s">
        <v>70</v>
      </c>
      <c r="W537" s="656">
        <v>12545859</v>
      </c>
      <c r="X537" s="665" t="s">
        <v>4211</v>
      </c>
      <c r="Y537" s="660"/>
      <c r="Z537" s="679">
        <v>44964</v>
      </c>
      <c r="AA537" s="679">
        <v>44964</v>
      </c>
      <c r="AB537" s="667" t="s">
        <v>80</v>
      </c>
      <c r="AC537" s="666">
        <v>45275</v>
      </c>
      <c r="AD537" s="658">
        <f t="shared" si="31"/>
        <v>311</v>
      </c>
      <c r="AE537" s="656">
        <v>0</v>
      </c>
      <c r="AF537" s="656">
        <v>0</v>
      </c>
      <c r="AG537" s="656">
        <v>0</v>
      </c>
      <c r="AH537" s="668" t="s">
        <v>80</v>
      </c>
      <c r="AI537" s="658">
        <f t="shared" si="33"/>
        <v>0</v>
      </c>
      <c r="AJ537" s="656">
        <v>0</v>
      </c>
      <c r="AK537" s="748">
        <v>0</v>
      </c>
      <c r="AL537" s="667" t="s">
        <v>80</v>
      </c>
      <c r="AM537" s="657">
        <v>0</v>
      </c>
      <c r="AN537" s="667" t="s">
        <v>80</v>
      </c>
      <c r="AO537" s="667" t="s">
        <v>80</v>
      </c>
      <c r="AP537" s="661">
        <v>0</v>
      </c>
      <c r="AQ537" s="661">
        <f>+L537+AF537-AK537</f>
        <v>41160000</v>
      </c>
      <c r="AR537" s="657" t="s">
        <v>115</v>
      </c>
      <c r="AS537" s="656">
        <v>0</v>
      </c>
      <c r="AT537" s="657" t="s">
        <v>80</v>
      </c>
      <c r="AU537" s="670">
        <v>31360000</v>
      </c>
      <c r="AV537" s="671">
        <f t="shared" si="30"/>
        <v>9800000</v>
      </c>
      <c r="AW537" s="672">
        <f t="shared" si="34"/>
        <v>0.76190476190476186</v>
      </c>
      <c r="AX537" s="673"/>
      <c r="AY537" s="657" t="s">
        <v>72</v>
      </c>
      <c r="AZ537" s="677" t="s">
        <v>4222</v>
      </c>
      <c r="BA537" s="653" t="s">
        <v>71</v>
      </c>
      <c r="BB537" s="656" t="s">
        <v>71</v>
      </c>
    </row>
    <row r="538" spans="2:54" x14ac:dyDescent="0.25">
      <c r="B538" s="653">
        <v>2023</v>
      </c>
      <c r="C538" s="653">
        <v>891780111</v>
      </c>
      <c r="D538" s="654" t="s">
        <v>68</v>
      </c>
      <c r="E538" s="655" t="s">
        <v>2690</v>
      </c>
      <c r="F538" s="656" t="s">
        <v>2691</v>
      </c>
      <c r="G538" s="657">
        <v>0</v>
      </c>
      <c r="H538" s="656"/>
      <c r="I538" s="657" t="s">
        <v>78</v>
      </c>
      <c r="J538" s="653" t="s">
        <v>120</v>
      </c>
      <c r="K538" s="658" t="s">
        <v>2692</v>
      </c>
      <c r="L538" s="659">
        <v>22979040</v>
      </c>
      <c r="M538" s="653" t="s">
        <v>73</v>
      </c>
      <c r="N538" s="660" t="s">
        <v>116</v>
      </c>
      <c r="O538" s="658" t="s">
        <v>3771</v>
      </c>
      <c r="P538" s="661">
        <v>5054039</v>
      </c>
      <c r="Q538" s="656">
        <v>235</v>
      </c>
      <c r="R538" s="699">
        <v>44960</v>
      </c>
      <c r="S538" s="749">
        <v>9551145017</v>
      </c>
      <c r="T538" s="699">
        <v>44964</v>
      </c>
      <c r="U538" s="760">
        <v>22979040</v>
      </c>
      <c r="V538" s="657" t="s">
        <v>70</v>
      </c>
      <c r="W538" s="656">
        <v>12545859</v>
      </c>
      <c r="X538" s="665" t="s">
        <v>4211</v>
      </c>
      <c r="Y538" s="660"/>
      <c r="Z538" s="679">
        <v>44964</v>
      </c>
      <c r="AA538" s="679">
        <v>44964</v>
      </c>
      <c r="AB538" s="667" t="s">
        <v>80</v>
      </c>
      <c r="AC538" s="666">
        <v>45275</v>
      </c>
      <c r="AD538" s="658">
        <f t="shared" si="31"/>
        <v>311</v>
      </c>
      <c r="AE538" s="656">
        <v>0</v>
      </c>
      <c r="AF538" s="656">
        <v>0</v>
      </c>
      <c r="AG538" s="656">
        <v>0</v>
      </c>
      <c r="AH538" s="668" t="s">
        <v>80</v>
      </c>
      <c r="AI538" s="658">
        <f t="shared" si="33"/>
        <v>0</v>
      </c>
      <c r="AJ538" s="656">
        <v>0</v>
      </c>
      <c r="AK538" s="748">
        <v>0</v>
      </c>
      <c r="AL538" s="667" t="s">
        <v>80</v>
      </c>
      <c r="AM538" s="657">
        <v>0</v>
      </c>
      <c r="AN538" s="667" t="s">
        <v>80</v>
      </c>
      <c r="AO538" s="667" t="s">
        <v>80</v>
      </c>
      <c r="AP538" s="661">
        <v>0</v>
      </c>
      <c r="AQ538" s="661">
        <f>+L538+AF538-AK538</f>
        <v>22979040</v>
      </c>
      <c r="AR538" s="657" t="s">
        <v>115</v>
      </c>
      <c r="AS538" s="656">
        <v>0</v>
      </c>
      <c r="AT538" s="657" t="s">
        <v>80</v>
      </c>
      <c r="AU538" s="670">
        <v>17507840</v>
      </c>
      <c r="AV538" s="671">
        <f t="shared" si="30"/>
        <v>5471200</v>
      </c>
      <c r="AW538" s="672">
        <f t="shared" si="34"/>
        <v>0.76190476190476186</v>
      </c>
      <c r="AX538" s="673"/>
      <c r="AY538" s="657" t="s">
        <v>72</v>
      </c>
      <c r="AZ538" s="677" t="s">
        <v>4223</v>
      </c>
      <c r="BA538" s="653" t="s">
        <v>71</v>
      </c>
      <c r="BB538" s="656" t="s">
        <v>71</v>
      </c>
    </row>
    <row r="539" spans="2:54" x14ac:dyDescent="0.25">
      <c r="B539" s="653">
        <v>2023</v>
      </c>
      <c r="C539" s="653">
        <v>891780111</v>
      </c>
      <c r="D539" s="654" t="s">
        <v>68</v>
      </c>
      <c r="E539" s="655" t="s">
        <v>2693</v>
      </c>
      <c r="F539" s="656" t="s">
        <v>2694</v>
      </c>
      <c r="G539" s="657">
        <v>0</v>
      </c>
      <c r="H539" s="656"/>
      <c r="I539" s="657" t="s">
        <v>78</v>
      </c>
      <c r="J539" s="653" t="s">
        <v>120</v>
      </c>
      <c r="K539" s="658" t="s">
        <v>2695</v>
      </c>
      <c r="L539" s="659">
        <v>63000000</v>
      </c>
      <c r="M539" s="653" t="s">
        <v>73</v>
      </c>
      <c r="N539" s="660" t="s">
        <v>116</v>
      </c>
      <c r="O539" s="658" t="s">
        <v>3772</v>
      </c>
      <c r="P539" s="661">
        <v>1082843154</v>
      </c>
      <c r="Q539" s="656">
        <v>235</v>
      </c>
      <c r="R539" s="699">
        <v>44960</v>
      </c>
      <c r="S539" s="749">
        <v>9551145017</v>
      </c>
      <c r="T539" s="699">
        <v>44964</v>
      </c>
      <c r="U539" s="760">
        <v>63000000</v>
      </c>
      <c r="V539" s="657" t="s">
        <v>70</v>
      </c>
      <c r="W539" s="656">
        <v>12545859</v>
      </c>
      <c r="X539" s="665" t="s">
        <v>4211</v>
      </c>
      <c r="Y539" s="660"/>
      <c r="Z539" s="679">
        <v>44964</v>
      </c>
      <c r="AA539" s="679">
        <v>44964</v>
      </c>
      <c r="AB539" s="667" t="s">
        <v>80</v>
      </c>
      <c r="AC539" s="666">
        <v>45275</v>
      </c>
      <c r="AD539" s="658">
        <f t="shared" si="31"/>
        <v>311</v>
      </c>
      <c r="AE539" s="656">
        <v>0</v>
      </c>
      <c r="AF539" s="656">
        <v>0</v>
      </c>
      <c r="AG539" s="656">
        <v>0</v>
      </c>
      <c r="AH539" s="668" t="s">
        <v>80</v>
      </c>
      <c r="AI539" s="658">
        <f t="shared" si="33"/>
        <v>0</v>
      </c>
      <c r="AJ539" s="656">
        <v>0</v>
      </c>
      <c r="AK539" s="748">
        <v>0</v>
      </c>
      <c r="AL539" s="667" t="s">
        <v>80</v>
      </c>
      <c r="AM539" s="657">
        <v>0</v>
      </c>
      <c r="AN539" s="667" t="s">
        <v>80</v>
      </c>
      <c r="AO539" s="667" t="s">
        <v>80</v>
      </c>
      <c r="AP539" s="661">
        <v>0</v>
      </c>
      <c r="AQ539" s="661">
        <f>+L539+AF539-AK539</f>
        <v>63000000</v>
      </c>
      <c r="AR539" s="657" t="s">
        <v>115</v>
      </c>
      <c r="AS539" s="656">
        <v>0</v>
      </c>
      <c r="AT539" s="657" t="s">
        <v>80</v>
      </c>
      <c r="AU539" s="670">
        <v>48000000</v>
      </c>
      <c r="AV539" s="671">
        <f t="shared" si="30"/>
        <v>15000000</v>
      </c>
      <c r="AW539" s="672">
        <f t="shared" si="34"/>
        <v>0.76190476190476186</v>
      </c>
      <c r="AX539" s="673"/>
      <c r="AY539" s="657" t="s">
        <v>72</v>
      </c>
      <c r="AZ539" s="677" t="s">
        <v>4224</v>
      </c>
      <c r="BA539" s="653" t="s">
        <v>71</v>
      </c>
      <c r="BB539" s="656" t="s">
        <v>71</v>
      </c>
    </row>
    <row r="540" spans="2:54" x14ac:dyDescent="0.25">
      <c r="B540" s="653">
        <v>2023</v>
      </c>
      <c r="C540" s="653">
        <v>891780111</v>
      </c>
      <c r="D540" s="654" t="s">
        <v>68</v>
      </c>
      <c r="E540" s="655" t="s">
        <v>2696</v>
      </c>
      <c r="F540" s="656" t="s">
        <v>2697</v>
      </c>
      <c r="G540" s="657">
        <v>0</v>
      </c>
      <c r="H540" s="656"/>
      <c r="I540" s="657" t="s">
        <v>78</v>
      </c>
      <c r="J540" s="653" t="s">
        <v>120</v>
      </c>
      <c r="K540" s="658" t="s">
        <v>2698</v>
      </c>
      <c r="L540" s="659">
        <v>22979040</v>
      </c>
      <c r="M540" s="653" t="s">
        <v>73</v>
      </c>
      <c r="N540" s="660" t="s">
        <v>116</v>
      </c>
      <c r="O540" s="658" t="s">
        <v>3773</v>
      </c>
      <c r="P540" s="661">
        <v>1082838731</v>
      </c>
      <c r="Q540" s="656">
        <v>235</v>
      </c>
      <c r="R540" s="699">
        <v>44960</v>
      </c>
      <c r="S540" s="749">
        <v>9551145017</v>
      </c>
      <c r="T540" s="699">
        <v>44964</v>
      </c>
      <c r="U540" s="760">
        <v>22979040</v>
      </c>
      <c r="V540" s="657" t="s">
        <v>70</v>
      </c>
      <c r="W540" s="656">
        <v>12545859</v>
      </c>
      <c r="X540" s="665" t="s">
        <v>4211</v>
      </c>
      <c r="Y540" s="660"/>
      <c r="Z540" s="679">
        <v>44964</v>
      </c>
      <c r="AA540" s="679">
        <v>44964</v>
      </c>
      <c r="AB540" s="667" t="s">
        <v>80</v>
      </c>
      <c r="AC540" s="666">
        <v>45275</v>
      </c>
      <c r="AD540" s="658">
        <f t="shared" si="31"/>
        <v>311</v>
      </c>
      <c r="AE540" s="656">
        <v>0</v>
      </c>
      <c r="AF540" s="656">
        <v>0</v>
      </c>
      <c r="AG540" s="656">
        <v>0</v>
      </c>
      <c r="AH540" s="668" t="s">
        <v>80</v>
      </c>
      <c r="AI540" s="658">
        <f t="shared" si="33"/>
        <v>0</v>
      </c>
      <c r="AJ540" s="656">
        <v>0</v>
      </c>
      <c r="AK540" s="748">
        <v>0</v>
      </c>
      <c r="AL540" s="667" t="s">
        <v>80</v>
      </c>
      <c r="AM540" s="657">
        <v>0</v>
      </c>
      <c r="AN540" s="667" t="s">
        <v>80</v>
      </c>
      <c r="AO540" s="667" t="s">
        <v>80</v>
      </c>
      <c r="AP540" s="661">
        <v>0</v>
      </c>
      <c r="AQ540" s="661">
        <f>+L540+AF540-AK540</f>
        <v>22979040</v>
      </c>
      <c r="AR540" s="657" t="s">
        <v>115</v>
      </c>
      <c r="AS540" s="656">
        <v>0</v>
      </c>
      <c r="AT540" s="657" t="s">
        <v>80</v>
      </c>
      <c r="AU540" s="670">
        <v>17507840</v>
      </c>
      <c r="AV540" s="671">
        <f t="shared" si="30"/>
        <v>5471200</v>
      </c>
      <c r="AW540" s="672">
        <f t="shared" si="34"/>
        <v>0.76190476190476186</v>
      </c>
      <c r="AX540" s="673"/>
      <c r="AY540" s="657" t="s">
        <v>72</v>
      </c>
      <c r="AZ540" s="677" t="s">
        <v>4225</v>
      </c>
      <c r="BA540" s="653" t="s">
        <v>71</v>
      </c>
      <c r="BB540" s="656" t="s">
        <v>71</v>
      </c>
    </row>
    <row r="541" spans="2:54" x14ac:dyDescent="0.25">
      <c r="B541" s="653">
        <v>2023</v>
      </c>
      <c r="C541" s="653">
        <v>891780111</v>
      </c>
      <c r="D541" s="654" t="s">
        <v>68</v>
      </c>
      <c r="E541" s="655" t="s">
        <v>2699</v>
      </c>
      <c r="F541" s="656" t="s">
        <v>2700</v>
      </c>
      <c r="G541" s="657">
        <v>0</v>
      </c>
      <c r="H541" s="656"/>
      <c r="I541" s="657" t="s">
        <v>78</v>
      </c>
      <c r="J541" s="653" t="s">
        <v>120</v>
      </c>
      <c r="K541" s="658" t="s">
        <v>2701</v>
      </c>
      <c r="L541" s="659">
        <v>27048000</v>
      </c>
      <c r="M541" s="653" t="s">
        <v>73</v>
      </c>
      <c r="N541" s="660" t="s">
        <v>116</v>
      </c>
      <c r="O541" s="658" t="s">
        <v>3774</v>
      </c>
      <c r="P541" s="661">
        <v>1082992606</v>
      </c>
      <c r="Q541" s="656">
        <v>235</v>
      </c>
      <c r="R541" s="699">
        <v>44960</v>
      </c>
      <c r="S541" s="749">
        <v>9551145017</v>
      </c>
      <c r="T541" s="699">
        <v>44964</v>
      </c>
      <c r="U541" s="760">
        <v>27048000</v>
      </c>
      <c r="V541" s="657" t="s">
        <v>70</v>
      </c>
      <c r="W541" s="656">
        <v>12545859</v>
      </c>
      <c r="X541" s="665" t="s">
        <v>4211</v>
      </c>
      <c r="Y541" s="660"/>
      <c r="Z541" s="679">
        <v>44964</v>
      </c>
      <c r="AA541" s="679">
        <v>44964</v>
      </c>
      <c r="AB541" s="667" t="s">
        <v>80</v>
      </c>
      <c r="AC541" s="666">
        <v>45275</v>
      </c>
      <c r="AD541" s="658">
        <f t="shared" si="31"/>
        <v>311</v>
      </c>
      <c r="AE541" s="656">
        <v>0</v>
      </c>
      <c r="AF541" s="656">
        <v>0</v>
      </c>
      <c r="AG541" s="656">
        <v>0</v>
      </c>
      <c r="AH541" s="668" t="s">
        <v>80</v>
      </c>
      <c r="AI541" s="658">
        <f t="shared" si="33"/>
        <v>0</v>
      </c>
      <c r="AJ541" s="656">
        <v>0</v>
      </c>
      <c r="AK541" s="748">
        <v>0</v>
      </c>
      <c r="AL541" s="667" t="s">
        <v>80</v>
      </c>
      <c r="AM541" s="657">
        <v>0</v>
      </c>
      <c r="AN541" s="667" t="s">
        <v>80</v>
      </c>
      <c r="AO541" s="667" t="s">
        <v>80</v>
      </c>
      <c r="AP541" s="661">
        <v>0</v>
      </c>
      <c r="AQ541" s="661">
        <f>+L541+AF541-AK541</f>
        <v>27048000</v>
      </c>
      <c r="AR541" s="657" t="s">
        <v>115</v>
      </c>
      <c r="AS541" s="656">
        <v>0</v>
      </c>
      <c r="AT541" s="657" t="s">
        <v>80</v>
      </c>
      <c r="AU541" s="670">
        <v>20608000.000000004</v>
      </c>
      <c r="AV541" s="671">
        <f t="shared" si="30"/>
        <v>6439999.9999999963</v>
      </c>
      <c r="AW541" s="672">
        <f t="shared" si="34"/>
        <v>0.76190476190476208</v>
      </c>
      <c r="AX541" s="673"/>
      <c r="AY541" s="657" t="s">
        <v>72</v>
      </c>
      <c r="AZ541" s="677" t="s">
        <v>4226</v>
      </c>
      <c r="BA541" s="653" t="s">
        <v>71</v>
      </c>
      <c r="BB541" s="656" t="s">
        <v>71</v>
      </c>
    </row>
    <row r="542" spans="2:54" x14ac:dyDescent="0.25">
      <c r="B542" s="653">
        <v>2023</v>
      </c>
      <c r="C542" s="653">
        <v>891780111</v>
      </c>
      <c r="D542" s="654" t="s">
        <v>68</v>
      </c>
      <c r="E542" s="655" t="s">
        <v>2702</v>
      </c>
      <c r="F542" s="656" t="s">
        <v>2703</v>
      </c>
      <c r="G542" s="657">
        <v>0</v>
      </c>
      <c r="H542" s="656"/>
      <c r="I542" s="657" t="s">
        <v>78</v>
      </c>
      <c r="J542" s="653" t="s">
        <v>120</v>
      </c>
      <c r="K542" s="658" t="s">
        <v>2704</v>
      </c>
      <c r="L542" s="659">
        <v>24696000</v>
      </c>
      <c r="M542" s="653" t="s">
        <v>73</v>
      </c>
      <c r="N542" s="660" t="s">
        <v>116</v>
      </c>
      <c r="O542" s="658" t="s">
        <v>3775</v>
      </c>
      <c r="P542" s="661">
        <v>1083035432</v>
      </c>
      <c r="Q542" s="656">
        <v>235</v>
      </c>
      <c r="R542" s="699">
        <v>44960</v>
      </c>
      <c r="S542" s="749">
        <v>9551145017</v>
      </c>
      <c r="T542" s="699">
        <v>44964</v>
      </c>
      <c r="U542" s="760">
        <v>24696000</v>
      </c>
      <c r="V542" s="657" t="s">
        <v>70</v>
      </c>
      <c r="W542" s="656">
        <v>12545859</v>
      </c>
      <c r="X542" s="665" t="s">
        <v>4211</v>
      </c>
      <c r="Y542" s="660"/>
      <c r="Z542" s="679">
        <v>44964</v>
      </c>
      <c r="AA542" s="679">
        <v>44964</v>
      </c>
      <c r="AB542" s="667" t="s">
        <v>80</v>
      </c>
      <c r="AC542" s="666">
        <v>45275</v>
      </c>
      <c r="AD542" s="658">
        <f t="shared" si="31"/>
        <v>311</v>
      </c>
      <c r="AE542" s="656">
        <v>0</v>
      </c>
      <c r="AF542" s="656">
        <v>0</v>
      </c>
      <c r="AG542" s="656">
        <v>0</v>
      </c>
      <c r="AH542" s="668" t="s">
        <v>80</v>
      </c>
      <c r="AI542" s="658">
        <f t="shared" si="33"/>
        <v>0</v>
      </c>
      <c r="AJ542" s="656">
        <v>0</v>
      </c>
      <c r="AK542" s="748">
        <v>0</v>
      </c>
      <c r="AL542" s="667" t="s">
        <v>80</v>
      </c>
      <c r="AM542" s="657">
        <v>0</v>
      </c>
      <c r="AN542" s="667" t="s">
        <v>80</v>
      </c>
      <c r="AO542" s="667" t="s">
        <v>80</v>
      </c>
      <c r="AP542" s="661">
        <v>0</v>
      </c>
      <c r="AQ542" s="661">
        <f>+L542+AF542-AK542</f>
        <v>24696000</v>
      </c>
      <c r="AR542" s="657" t="s">
        <v>115</v>
      </c>
      <c r="AS542" s="656">
        <v>0</v>
      </c>
      <c r="AT542" s="657" t="s">
        <v>80</v>
      </c>
      <c r="AU542" s="670">
        <v>18816000</v>
      </c>
      <c r="AV542" s="671">
        <f t="shared" si="30"/>
        <v>5880000</v>
      </c>
      <c r="AW542" s="672">
        <f t="shared" si="34"/>
        <v>0.76190476190476186</v>
      </c>
      <c r="AX542" s="673"/>
      <c r="AY542" s="657" t="s">
        <v>72</v>
      </c>
      <c r="AZ542" s="677" t="s">
        <v>4227</v>
      </c>
      <c r="BA542" s="653" t="s">
        <v>71</v>
      </c>
      <c r="BB542" s="656" t="s">
        <v>71</v>
      </c>
    </row>
    <row r="543" spans="2:54" x14ac:dyDescent="0.25">
      <c r="B543" s="653">
        <v>2023</v>
      </c>
      <c r="C543" s="653">
        <v>891780111</v>
      </c>
      <c r="D543" s="654" t="s">
        <v>68</v>
      </c>
      <c r="E543" s="655" t="s">
        <v>2705</v>
      </c>
      <c r="F543" s="656" t="s">
        <v>2706</v>
      </c>
      <c r="G543" s="657">
        <v>0</v>
      </c>
      <c r="H543" s="656"/>
      <c r="I543" s="657" t="s">
        <v>78</v>
      </c>
      <c r="J543" s="653" t="s">
        <v>120</v>
      </c>
      <c r="K543" s="658" t="s">
        <v>2707</v>
      </c>
      <c r="L543" s="659">
        <v>53660001</v>
      </c>
      <c r="M543" s="653" t="s">
        <v>73</v>
      </c>
      <c r="N543" s="660" t="s">
        <v>116</v>
      </c>
      <c r="O543" s="658" t="s">
        <v>3776</v>
      </c>
      <c r="P543" s="661">
        <v>1082998090</v>
      </c>
      <c r="Q543" s="656">
        <v>235</v>
      </c>
      <c r="R543" s="699">
        <v>44960</v>
      </c>
      <c r="S543" s="749">
        <v>9551145017</v>
      </c>
      <c r="T543" s="699">
        <v>44964</v>
      </c>
      <c r="U543" s="760">
        <v>53660001</v>
      </c>
      <c r="V543" s="657" t="s">
        <v>70</v>
      </c>
      <c r="W543" s="656">
        <v>12545859</v>
      </c>
      <c r="X543" s="665" t="s">
        <v>4211</v>
      </c>
      <c r="Y543" s="660"/>
      <c r="Z543" s="679">
        <v>44964</v>
      </c>
      <c r="AA543" s="679">
        <v>44964</v>
      </c>
      <c r="AB543" s="667" t="s">
        <v>80</v>
      </c>
      <c r="AC543" s="666">
        <v>45275</v>
      </c>
      <c r="AD543" s="658">
        <f t="shared" si="31"/>
        <v>311</v>
      </c>
      <c r="AE543" s="656">
        <v>0</v>
      </c>
      <c r="AF543" s="656">
        <v>0</v>
      </c>
      <c r="AG543" s="656">
        <v>0</v>
      </c>
      <c r="AH543" s="668" t="s">
        <v>80</v>
      </c>
      <c r="AI543" s="658">
        <f t="shared" si="33"/>
        <v>0</v>
      </c>
      <c r="AJ543" s="656">
        <v>0</v>
      </c>
      <c r="AK543" s="748">
        <v>0</v>
      </c>
      <c r="AL543" s="667" t="s">
        <v>80</v>
      </c>
      <c r="AM543" s="657">
        <v>0</v>
      </c>
      <c r="AN543" s="667" t="s">
        <v>80</v>
      </c>
      <c r="AO543" s="667" t="s">
        <v>80</v>
      </c>
      <c r="AP543" s="661">
        <v>0</v>
      </c>
      <c r="AQ543" s="661">
        <f>+L543+AF543-AK543</f>
        <v>53660001</v>
      </c>
      <c r="AR543" s="657" t="s">
        <v>115</v>
      </c>
      <c r="AS543" s="656">
        <v>0</v>
      </c>
      <c r="AT543" s="657" t="s">
        <v>80</v>
      </c>
      <c r="AU543" s="670">
        <v>40883808</v>
      </c>
      <c r="AV543" s="671">
        <f t="shared" si="30"/>
        <v>12776193</v>
      </c>
      <c r="AW543" s="672">
        <f t="shared" si="34"/>
        <v>0.76190471930852177</v>
      </c>
      <c r="AX543" s="673"/>
      <c r="AY543" s="657" t="s">
        <v>72</v>
      </c>
      <c r="AZ543" s="677" t="s">
        <v>4228</v>
      </c>
      <c r="BA543" s="653" t="s">
        <v>71</v>
      </c>
      <c r="BB543" s="656" t="s">
        <v>71</v>
      </c>
    </row>
    <row r="544" spans="2:54" x14ac:dyDescent="0.25">
      <c r="B544" s="653">
        <v>2023</v>
      </c>
      <c r="C544" s="653">
        <v>891780111</v>
      </c>
      <c r="D544" s="654" t="s">
        <v>68</v>
      </c>
      <c r="E544" s="655" t="s">
        <v>2708</v>
      </c>
      <c r="F544" s="656" t="s">
        <v>2709</v>
      </c>
      <c r="G544" s="657">
        <v>0</v>
      </c>
      <c r="H544" s="656"/>
      <c r="I544" s="657" t="s">
        <v>78</v>
      </c>
      <c r="J544" s="653" t="s">
        <v>120</v>
      </c>
      <c r="K544" s="658" t="s">
        <v>2710</v>
      </c>
      <c r="L544" s="659">
        <v>32375703</v>
      </c>
      <c r="M544" s="653" t="s">
        <v>73</v>
      </c>
      <c r="N544" s="660" t="s">
        <v>116</v>
      </c>
      <c r="O544" s="658" t="s">
        <v>3777</v>
      </c>
      <c r="P544" s="661">
        <v>1083030113</v>
      </c>
      <c r="Q544" s="656">
        <v>235</v>
      </c>
      <c r="R544" s="699">
        <v>44960</v>
      </c>
      <c r="S544" s="749">
        <v>9551145017</v>
      </c>
      <c r="T544" s="699">
        <v>44964</v>
      </c>
      <c r="U544" s="760">
        <v>32375703</v>
      </c>
      <c r="V544" s="657" t="s">
        <v>70</v>
      </c>
      <c r="W544" s="656">
        <v>12545859</v>
      </c>
      <c r="X544" s="665" t="s">
        <v>4211</v>
      </c>
      <c r="Y544" s="660"/>
      <c r="Z544" s="679">
        <v>44964</v>
      </c>
      <c r="AA544" s="679">
        <v>44964</v>
      </c>
      <c r="AB544" s="667" t="s">
        <v>80</v>
      </c>
      <c r="AC544" s="666">
        <v>45275</v>
      </c>
      <c r="AD544" s="658">
        <f t="shared" si="31"/>
        <v>311</v>
      </c>
      <c r="AE544" s="656">
        <v>0</v>
      </c>
      <c r="AF544" s="656">
        <v>0</v>
      </c>
      <c r="AG544" s="656">
        <v>0</v>
      </c>
      <c r="AH544" s="668" t="s">
        <v>80</v>
      </c>
      <c r="AI544" s="658">
        <f t="shared" si="33"/>
        <v>0</v>
      </c>
      <c r="AJ544" s="656">
        <v>0</v>
      </c>
      <c r="AK544" s="748">
        <v>0</v>
      </c>
      <c r="AL544" s="667" t="s">
        <v>80</v>
      </c>
      <c r="AM544" s="657">
        <v>0</v>
      </c>
      <c r="AN544" s="667" t="s">
        <v>80</v>
      </c>
      <c r="AO544" s="667" t="s">
        <v>80</v>
      </c>
      <c r="AP544" s="661">
        <v>0</v>
      </c>
      <c r="AQ544" s="661">
        <f>+L544+AF544-AK544</f>
        <v>32375703</v>
      </c>
      <c r="AR544" s="657" t="s">
        <v>115</v>
      </c>
      <c r="AS544" s="656">
        <v>0</v>
      </c>
      <c r="AT544" s="657" t="s">
        <v>80</v>
      </c>
      <c r="AU544" s="670">
        <v>24667200</v>
      </c>
      <c r="AV544" s="671">
        <f t="shared" si="30"/>
        <v>7708503</v>
      </c>
      <c r="AW544" s="672">
        <f t="shared" si="34"/>
        <v>0.76190469130508143</v>
      </c>
      <c r="AX544" s="673"/>
      <c r="AY544" s="657" t="s">
        <v>72</v>
      </c>
      <c r="AZ544" s="677" t="s">
        <v>4229</v>
      </c>
      <c r="BA544" s="653" t="s">
        <v>71</v>
      </c>
      <c r="BB544" s="656" t="s">
        <v>71</v>
      </c>
    </row>
    <row r="545" spans="2:54" x14ac:dyDescent="0.25">
      <c r="B545" s="653">
        <v>2023</v>
      </c>
      <c r="C545" s="653">
        <v>891780111</v>
      </c>
      <c r="D545" s="654" t="s">
        <v>68</v>
      </c>
      <c r="E545" s="655" t="s">
        <v>2711</v>
      </c>
      <c r="F545" s="656" t="s">
        <v>2712</v>
      </c>
      <c r="G545" s="657">
        <v>0</v>
      </c>
      <c r="H545" s="656"/>
      <c r="I545" s="657" t="s">
        <v>78</v>
      </c>
      <c r="J545" s="653" t="s">
        <v>120</v>
      </c>
      <c r="K545" s="658" t="s">
        <v>2713</v>
      </c>
      <c r="L545" s="659">
        <v>24696000</v>
      </c>
      <c r="M545" s="653" t="s">
        <v>73</v>
      </c>
      <c r="N545" s="660" t="s">
        <v>116</v>
      </c>
      <c r="O545" s="658" t="s">
        <v>3778</v>
      </c>
      <c r="P545" s="661">
        <v>1052996816</v>
      </c>
      <c r="Q545" s="656">
        <v>235</v>
      </c>
      <c r="R545" s="699">
        <v>44960</v>
      </c>
      <c r="S545" s="749">
        <v>9551145017</v>
      </c>
      <c r="T545" s="699">
        <v>44964</v>
      </c>
      <c r="U545" s="760">
        <v>24696000</v>
      </c>
      <c r="V545" s="657" t="s">
        <v>70</v>
      </c>
      <c r="W545" s="656">
        <v>12545859</v>
      </c>
      <c r="X545" s="665" t="s">
        <v>4211</v>
      </c>
      <c r="Y545" s="660"/>
      <c r="Z545" s="679">
        <v>44964</v>
      </c>
      <c r="AA545" s="679">
        <v>44964</v>
      </c>
      <c r="AB545" s="667" t="s">
        <v>80</v>
      </c>
      <c r="AC545" s="666">
        <v>45275</v>
      </c>
      <c r="AD545" s="658">
        <f t="shared" si="31"/>
        <v>311</v>
      </c>
      <c r="AE545" s="656">
        <v>0</v>
      </c>
      <c r="AF545" s="656">
        <v>0</v>
      </c>
      <c r="AG545" s="656">
        <v>0</v>
      </c>
      <c r="AH545" s="668" t="s">
        <v>80</v>
      </c>
      <c r="AI545" s="658">
        <f t="shared" si="33"/>
        <v>0</v>
      </c>
      <c r="AJ545" s="656">
        <v>0</v>
      </c>
      <c r="AK545" s="748">
        <v>0</v>
      </c>
      <c r="AL545" s="667" t="s">
        <v>80</v>
      </c>
      <c r="AM545" s="657">
        <v>0</v>
      </c>
      <c r="AN545" s="667" t="s">
        <v>80</v>
      </c>
      <c r="AO545" s="667" t="s">
        <v>80</v>
      </c>
      <c r="AP545" s="661">
        <v>0</v>
      </c>
      <c r="AQ545" s="661">
        <f>+L545+AF545-AK545</f>
        <v>24696000</v>
      </c>
      <c r="AR545" s="657" t="s">
        <v>115</v>
      </c>
      <c r="AS545" s="656">
        <v>0</v>
      </c>
      <c r="AT545" s="657" t="s">
        <v>80</v>
      </c>
      <c r="AU545" s="670">
        <v>18816000</v>
      </c>
      <c r="AV545" s="671">
        <f t="shared" si="30"/>
        <v>5880000</v>
      </c>
      <c r="AW545" s="672">
        <f t="shared" si="34"/>
        <v>0.76190476190476186</v>
      </c>
      <c r="AX545" s="673"/>
      <c r="AY545" s="657" t="s">
        <v>72</v>
      </c>
      <c r="AZ545" s="677" t="s">
        <v>4230</v>
      </c>
      <c r="BA545" s="653" t="s">
        <v>71</v>
      </c>
      <c r="BB545" s="656" t="s">
        <v>71</v>
      </c>
    </row>
    <row r="546" spans="2:54" x14ac:dyDescent="0.25">
      <c r="B546" s="653">
        <v>2023</v>
      </c>
      <c r="C546" s="653">
        <v>891780111</v>
      </c>
      <c r="D546" s="654" t="s">
        <v>68</v>
      </c>
      <c r="E546" s="655" t="s">
        <v>2714</v>
      </c>
      <c r="F546" s="656" t="s">
        <v>2715</v>
      </c>
      <c r="G546" s="657">
        <v>0</v>
      </c>
      <c r="H546" s="656"/>
      <c r="I546" s="657" t="s">
        <v>78</v>
      </c>
      <c r="J546" s="653" t="s">
        <v>120</v>
      </c>
      <c r="K546" s="658" t="s">
        <v>2716</v>
      </c>
      <c r="L546" s="659">
        <v>48451200</v>
      </c>
      <c r="M546" s="653" t="s">
        <v>73</v>
      </c>
      <c r="N546" s="660" t="s">
        <v>116</v>
      </c>
      <c r="O546" s="658" t="s">
        <v>3779</v>
      </c>
      <c r="P546" s="661">
        <v>85474379</v>
      </c>
      <c r="Q546" s="656">
        <v>235</v>
      </c>
      <c r="R546" s="699">
        <v>44960</v>
      </c>
      <c r="S546" s="749">
        <v>9551145017</v>
      </c>
      <c r="T546" s="699">
        <v>44964</v>
      </c>
      <c r="U546" s="760">
        <v>48451200</v>
      </c>
      <c r="V546" s="657" t="s">
        <v>70</v>
      </c>
      <c r="W546" s="656">
        <v>12545859</v>
      </c>
      <c r="X546" s="665" t="s">
        <v>4211</v>
      </c>
      <c r="Y546" s="660"/>
      <c r="Z546" s="679">
        <v>44964</v>
      </c>
      <c r="AA546" s="679">
        <v>44964</v>
      </c>
      <c r="AB546" s="667" t="s">
        <v>80</v>
      </c>
      <c r="AC546" s="666">
        <v>45275</v>
      </c>
      <c r="AD546" s="658">
        <f t="shared" si="31"/>
        <v>311</v>
      </c>
      <c r="AE546" s="656">
        <v>0</v>
      </c>
      <c r="AF546" s="656">
        <v>0</v>
      </c>
      <c r="AG546" s="656">
        <v>0</v>
      </c>
      <c r="AH546" s="668" t="s">
        <v>80</v>
      </c>
      <c r="AI546" s="658">
        <f t="shared" si="33"/>
        <v>0</v>
      </c>
      <c r="AJ546" s="656">
        <v>0</v>
      </c>
      <c r="AK546" s="748">
        <v>0</v>
      </c>
      <c r="AL546" s="667" t="s">
        <v>80</v>
      </c>
      <c r="AM546" s="657">
        <v>0</v>
      </c>
      <c r="AN546" s="667" t="s">
        <v>80</v>
      </c>
      <c r="AO546" s="667" t="s">
        <v>80</v>
      </c>
      <c r="AP546" s="661">
        <v>0</v>
      </c>
      <c r="AQ546" s="661">
        <f>+L546+AF546-AK546</f>
        <v>48451200</v>
      </c>
      <c r="AR546" s="657" t="s">
        <v>115</v>
      </c>
      <c r="AS546" s="656">
        <v>0</v>
      </c>
      <c r="AT546" s="657" t="s">
        <v>80</v>
      </c>
      <c r="AU546" s="670">
        <v>36915200</v>
      </c>
      <c r="AV546" s="671">
        <f t="shared" si="30"/>
        <v>11536000</v>
      </c>
      <c r="AW546" s="672">
        <f t="shared" si="34"/>
        <v>0.76190476190476186</v>
      </c>
      <c r="AX546" s="673"/>
      <c r="AY546" s="657" t="s">
        <v>72</v>
      </c>
      <c r="AZ546" s="677" t="s">
        <v>4231</v>
      </c>
      <c r="BA546" s="653" t="s">
        <v>71</v>
      </c>
      <c r="BB546" s="656" t="s">
        <v>71</v>
      </c>
    </row>
    <row r="547" spans="2:54" x14ac:dyDescent="0.25">
      <c r="B547" s="653">
        <v>2023</v>
      </c>
      <c r="C547" s="653">
        <v>891780111</v>
      </c>
      <c r="D547" s="654" t="s">
        <v>68</v>
      </c>
      <c r="E547" s="655" t="s">
        <v>2717</v>
      </c>
      <c r="F547" s="656" t="s">
        <v>2718</v>
      </c>
      <c r="G547" s="657">
        <v>0</v>
      </c>
      <c r="H547" s="656"/>
      <c r="I547" s="657" t="s">
        <v>78</v>
      </c>
      <c r="J547" s="653" t="s">
        <v>120</v>
      </c>
      <c r="K547" s="658" t="s">
        <v>2719</v>
      </c>
      <c r="L547" s="659">
        <v>38644001</v>
      </c>
      <c r="M547" s="653" t="s">
        <v>73</v>
      </c>
      <c r="N547" s="660" t="s">
        <v>116</v>
      </c>
      <c r="O547" s="658" t="s">
        <v>3780</v>
      </c>
      <c r="P547" s="661">
        <v>1082998304</v>
      </c>
      <c r="Q547" s="656">
        <v>235</v>
      </c>
      <c r="R547" s="699">
        <v>44960</v>
      </c>
      <c r="S547" s="749">
        <v>9551145017</v>
      </c>
      <c r="T547" s="699">
        <v>44964</v>
      </c>
      <c r="U547" s="760">
        <v>38644001</v>
      </c>
      <c r="V547" s="657" t="s">
        <v>70</v>
      </c>
      <c r="W547" s="656">
        <v>12545859</v>
      </c>
      <c r="X547" s="665" t="s">
        <v>4211</v>
      </c>
      <c r="Y547" s="660"/>
      <c r="Z547" s="679">
        <v>44964</v>
      </c>
      <c r="AA547" s="679">
        <v>44964</v>
      </c>
      <c r="AB547" s="667" t="s">
        <v>80</v>
      </c>
      <c r="AC547" s="666">
        <v>45275</v>
      </c>
      <c r="AD547" s="658">
        <f t="shared" si="31"/>
        <v>311</v>
      </c>
      <c r="AE547" s="656">
        <v>0</v>
      </c>
      <c r="AF547" s="656">
        <v>0</v>
      </c>
      <c r="AG547" s="656">
        <v>0</v>
      </c>
      <c r="AH547" s="668" t="s">
        <v>80</v>
      </c>
      <c r="AI547" s="658">
        <f t="shared" si="33"/>
        <v>0</v>
      </c>
      <c r="AJ547" s="656">
        <v>0</v>
      </c>
      <c r="AK547" s="748">
        <v>0</v>
      </c>
      <c r="AL547" s="667" t="s">
        <v>80</v>
      </c>
      <c r="AM547" s="657">
        <v>0</v>
      </c>
      <c r="AN547" s="667" t="s">
        <v>80</v>
      </c>
      <c r="AO547" s="667" t="s">
        <v>80</v>
      </c>
      <c r="AP547" s="661">
        <v>0</v>
      </c>
      <c r="AQ547" s="661">
        <f>+L547+AF547-AK547</f>
        <v>38644001</v>
      </c>
      <c r="AR547" s="657" t="s">
        <v>115</v>
      </c>
      <c r="AS547" s="656">
        <v>0</v>
      </c>
      <c r="AT547" s="657" t="s">
        <v>80</v>
      </c>
      <c r="AU547" s="670">
        <v>29443048</v>
      </c>
      <c r="AV547" s="671">
        <f t="shared" si="30"/>
        <v>9200953</v>
      </c>
      <c r="AW547" s="672">
        <f t="shared" si="34"/>
        <v>0.76190475204676655</v>
      </c>
      <c r="AX547" s="673"/>
      <c r="AY547" s="657" t="s">
        <v>72</v>
      </c>
      <c r="AZ547" s="677" t="s">
        <v>4232</v>
      </c>
      <c r="BA547" s="653" t="s">
        <v>71</v>
      </c>
      <c r="BB547" s="656" t="s">
        <v>71</v>
      </c>
    </row>
    <row r="548" spans="2:54" x14ac:dyDescent="0.25">
      <c r="B548" s="653">
        <v>2023</v>
      </c>
      <c r="C548" s="653">
        <v>891780111</v>
      </c>
      <c r="D548" s="654" t="s">
        <v>68</v>
      </c>
      <c r="E548" s="655" t="s">
        <v>2720</v>
      </c>
      <c r="F548" s="656" t="s">
        <v>2721</v>
      </c>
      <c r="G548" s="657">
        <v>0</v>
      </c>
      <c r="H548" s="656"/>
      <c r="I548" s="657" t="s">
        <v>78</v>
      </c>
      <c r="J548" s="653" t="s">
        <v>120</v>
      </c>
      <c r="K548" s="658" t="s">
        <v>2722</v>
      </c>
      <c r="L548" s="659">
        <v>41160000</v>
      </c>
      <c r="M548" s="653" t="s">
        <v>73</v>
      </c>
      <c r="N548" s="660" t="s">
        <v>116</v>
      </c>
      <c r="O548" s="658" t="s">
        <v>3781</v>
      </c>
      <c r="P548" s="661">
        <v>1082837576</v>
      </c>
      <c r="Q548" s="656">
        <v>235</v>
      </c>
      <c r="R548" s="699">
        <v>44960</v>
      </c>
      <c r="S548" s="749">
        <v>9551145017</v>
      </c>
      <c r="T548" s="699">
        <v>44964</v>
      </c>
      <c r="U548" s="760">
        <v>41160000</v>
      </c>
      <c r="V548" s="657" t="s">
        <v>70</v>
      </c>
      <c r="W548" s="656">
        <v>12545859</v>
      </c>
      <c r="X548" s="665" t="s">
        <v>4211</v>
      </c>
      <c r="Y548" s="660"/>
      <c r="Z548" s="679">
        <v>44964</v>
      </c>
      <c r="AA548" s="679">
        <v>44964</v>
      </c>
      <c r="AB548" s="667" t="s">
        <v>80</v>
      </c>
      <c r="AC548" s="666">
        <v>45275</v>
      </c>
      <c r="AD548" s="658">
        <f t="shared" si="31"/>
        <v>311</v>
      </c>
      <c r="AE548" s="656">
        <v>1</v>
      </c>
      <c r="AF548" s="656">
        <v>1500000</v>
      </c>
      <c r="AG548" s="656">
        <v>0</v>
      </c>
      <c r="AH548" s="668" t="s">
        <v>80</v>
      </c>
      <c r="AI548" s="658">
        <f t="shared" si="33"/>
        <v>0</v>
      </c>
      <c r="AJ548" s="656">
        <v>0</v>
      </c>
      <c r="AK548" s="748">
        <v>0</v>
      </c>
      <c r="AL548" s="667" t="s">
        <v>80</v>
      </c>
      <c r="AM548" s="657">
        <v>0</v>
      </c>
      <c r="AN548" s="667" t="s">
        <v>80</v>
      </c>
      <c r="AO548" s="667" t="s">
        <v>80</v>
      </c>
      <c r="AP548" s="661">
        <v>0</v>
      </c>
      <c r="AQ548" s="661">
        <f>+L548+AF548-AK548</f>
        <v>42660000</v>
      </c>
      <c r="AR548" s="657" t="s">
        <v>115</v>
      </c>
      <c r="AS548" s="656">
        <v>0</v>
      </c>
      <c r="AT548" s="657" t="s">
        <v>80</v>
      </c>
      <c r="AU548" s="670">
        <v>32297500</v>
      </c>
      <c r="AV548" s="671">
        <f t="shared" si="30"/>
        <v>10362500</v>
      </c>
      <c r="AW548" s="672">
        <f t="shared" si="34"/>
        <v>0.75709095171120488</v>
      </c>
      <c r="AX548" s="673"/>
      <c r="AY548" s="657" t="s">
        <v>72</v>
      </c>
      <c r="AZ548" s="677" t="s">
        <v>4233</v>
      </c>
      <c r="BA548" s="653" t="s">
        <v>71</v>
      </c>
      <c r="BB548" s="656" t="s">
        <v>71</v>
      </c>
    </row>
    <row r="549" spans="2:54" x14ac:dyDescent="0.25">
      <c r="B549" s="653">
        <v>2023</v>
      </c>
      <c r="C549" s="653">
        <v>891780111</v>
      </c>
      <c r="D549" s="654" t="s">
        <v>68</v>
      </c>
      <c r="E549" s="655" t="s">
        <v>2723</v>
      </c>
      <c r="F549" s="656" t="s">
        <v>2724</v>
      </c>
      <c r="G549" s="657">
        <v>0</v>
      </c>
      <c r="H549" s="656"/>
      <c r="I549" s="657" t="s">
        <v>78</v>
      </c>
      <c r="J549" s="653" t="s">
        <v>120</v>
      </c>
      <c r="K549" s="658" t="s">
        <v>2725</v>
      </c>
      <c r="L549" s="659">
        <v>34965749</v>
      </c>
      <c r="M549" s="653" t="s">
        <v>73</v>
      </c>
      <c r="N549" s="660" t="s">
        <v>116</v>
      </c>
      <c r="O549" s="658" t="s">
        <v>3782</v>
      </c>
      <c r="P549" s="661">
        <v>1082927274</v>
      </c>
      <c r="Q549" s="656">
        <v>235</v>
      </c>
      <c r="R549" s="699">
        <v>44960</v>
      </c>
      <c r="S549" s="749">
        <v>9551145017</v>
      </c>
      <c r="T549" s="699">
        <v>44964</v>
      </c>
      <c r="U549" s="760">
        <v>34965749</v>
      </c>
      <c r="V549" s="657" t="s">
        <v>70</v>
      </c>
      <c r="W549" s="656">
        <v>12545859</v>
      </c>
      <c r="X549" s="665" t="s">
        <v>4211</v>
      </c>
      <c r="Y549" s="660"/>
      <c r="Z549" s="679">
        <v>44964</v>
      </c>
      <c r="AA549" s="679">
        <v>44964</v>
      </c>
      <c r="AB549" s="667" t="s">
        <v>80</v>
      </c>
      <c r="AC549" s="666">
        <v>45275</v>
      </c>
      <c r="AD549" s="658">
        <f t="shared" si="31"/>
        <v>311</v>
      </c>
      <c r="AE549" s="656">
        <v>0</v>
      </c>
      <c r="AF549" s="656">
        <v>0</v>
      </c>
      <c r="AG549" s="656">
        <v>0</v>
      </c>
      <c r="AH549" s="668" t="s">
        <v>80</v>
      </c>
      <c r="AI549" s="658">
        <f t="shared" si="33"/>
        <v>0</v>
      </c>
      <c r="AJ549" s="656">
        <v>0</v>
      </c>
      <c r="AK549" s="748">
        <v>0</v>
      </c>
      <c r="AL549" s="667" t="s">
        <v>80</v>
      </c>
      <c r="AM549" s="657">
        <v>0</v>
      </c>
      <c r="AN549" s="667" t="s">
        <v>80</v>
      </c>
      <c r="AO549" s="667" t="s">
        <v>80</v>
      </c>
      <c r="AP549" s="661">
        <v>0</v>
      </c>
      <c r="AQ549" s="661">
        <f>+L549+AF549-AK549</f>
        <v>34965749</v>
      </c>
      <c r="AR549" s="657" t="s">
        <v>115</v>
      </c>
      <c r="AS549" s="656">
        <v>0</v>
      </c>
      <c r="AT549" s="657" t="s">
        <v>80</v>
      </c>
      <c r="AU549" s="670">
        <v>26640568</v>
      </c>
      <c r="AV549" s="671">
        <f t="shared" si="30"/>
        <v>8325181</v>
      </c>
      <c r="AW549" s="672">
        <f t="shared" si="34"/>
        <v>0.76190468563965263</v>
      </c>
      <c r="AX549" s="673"/>
      <c r="AY549" s="657" t="s">
        <v>72</v>
      </c>
      <c r="AZ549" s="677" t="s">
        <v>4234</v>
      </c>
      <c r="BA549" s="653" t="s">
        <v>71</v>
      </c>
      <c r="BB549" s="656" t="s">
        <v>71</v>
      </c>
    </row>
    <row r="550" spans="2:54" x14ac:dyDescent="0.25">
      <c r="B550" s="653">
        <v>2023</v>
      </c>
      <c r="C550" s="653">
        <v>891780111</v>
      </c>
      <c r="D550" s="654" t="s">
        <v>68</v>
      </c>
      <c r="E550" s="655" t="s">
        <v>2726</v>
      </c>
      <c r="F550" s="656" t="s">
        <v>2727</v>
      </c>
      <c r="G550" s="657">
        <v>0</v>
      </c>
      <c r="H550" s="656"/>
      <c r="I550" s="657" t="s">
        <v>78</v>
      </c>
      <c r="J550" s="653" t="s">
        <v>120</v>
      </c>
      <c r="K550" s="658" t="s">
        <v>2728</v>
      </c>
      <c r="L550" s="659">
        <v>28224000</v>
      </c>
      <c r="M550" s="653" t="s">
        <v>73</v>
      </c>
      <c r="N550" s="660" t="s">
        <v>116</v>
      </c>
      <c r="O550" s="658" t="s">
        <v>3783</v>
      </c>
      <c r="P550" s="661">
        <v>1081833102</v>
      </c>
      <c r="Q550" s="656">
        <v>235</v>
      </c>
      <c r="R550" s="699">
        <v>44960</v>
      </c>
      <c r="S550" s="749">
        <v>9551145017</v>
      </c>
      <c r="T550" s="699">
        <v>44964</v>
      </c>
      <c r="U550" s="760">
        <v>28224000</v>
      </c>
      <c r="V550" s="657" t="s">
        <v>70</v>
      </c>
      <c r="W550" s="656">
        <v>12545859</v>
      </c>
      <c r="X550" s="665" t="s">
        <v>4211</v>
      </c>
      <c r="Y550" s="660"/>
      <c r="Z550" s="679">
        <v>44964</v>
      </c>
      <c r="AA550" s="679">
        <v>44964</v>
      </c>
      <c r="AB550" s="667" t="s">
        <v>80</v>
      </c>
      <c r="AC550" s="666">
        <v>45275</v>
      </c>
      <c r="AD550" s="658">
        <f t="shared" si="31"/>
        <v>311</v>
      </c>
      <c r="AE550" s="656">
        <v>0</v>
      </c>
      <c r="AF550" s="656">
        <v>0</v>
      </c>
      <c r="AG550" s="656">
        <v>0</v>
      </c>
      <c r="AH550" s="668" t="s">
        <v>80</v>
      </c>
      <c r="AI550" s="658">
        <f t="shared" si="33"/>
        <v>0</v>
      </c>
      <c r="AJ550" s="656">
        <v>0</v>
      </c>
      <c r="AK550" s="748">
        <v>0</v>
      </c>
      <c r="AL550" s="667" t="s">
        <v>80</v>
      </c>
      <c r="AM550" s="657">
        <v>0</v>
      </c>
      <c r="AN550" s="667" t="s">
        <v>80</v>
      </c>
      <c r="AO550" s="667" t="s">
        <v>80</v>
      </c>
      <c r="AP550" s="661">
        <v>0</v>
      </c>
      <c r="AQ550" s="661">
        <f>+L550+AF550-AK550</f>
        <v>28224000</v>
      </c>
      <c r="AR550" s="657" t="s">
        <v>115</v>
      </c>
      <c r="AS550" s="656">
        <v>0</v>
      </c>
      <c r="AT550" s="657" t="s">
        <v>80</v>
      </c>
      <c r="AU550" s="670">
        <v>21504000</v>
      </c>
      <c r="AV550" s="671">
        <f t="shared" si="30"/>
        <v>6720000</v>
      </c>
      <c r="AW550" s="672">
        <f t="shared" si="34"/>
        <v>0.76190476190476186</v>
      </c>
      <c r="AX550" s="673"/>
      <c r="AY550" s="657" t="s">
        <v>72</v>
      </c>
      <c r="AZ550" s="677" t="s">
        <v>4235</v>
      </c>
      <c r="BA550" s="653" t="s">
        <v>71</v>
      </c>
      <c r="BB550" s="656" t="s">
        <v>71</v>
      </c>
    </row>
    <row r="551" spans="2:54" x14ac:dyDescent="0.25">
      <c r="B551" s="653">
        <v>2023</v>
      </c>
      <c r="C551" s="653">
        <v>891780111</v>
      </c>
      <c r="D551" s="654" t="s">
        <v>68</v>
      </c>
      <c r="E551" s="655" t="s">
        <v>2729</v>
      </c>
      <c r="F551" s="656" t="s">
        <v>2730</v>
      </c>
      <c r="G551" s="657">
        <v>0</v>
      </c>
      <c r="H551" s="656"/>
      <c r="I551" s="657" t="s">
        <v>78</v>
      </c>
      <c r="J551" s="653" t="s">
        <v>120</v>
      </c>
      <c r="K551" s="658" t="s">
        <v>2731</v>
      </c>
      <c r="L551" s="659">
        <v>22979040</v>
      </c>
      <c r="M551" s="653" t="s">
        <v>73</v>
      </c>
      <c r="N551" s="660" t="s">
        <v>116</v>
      </c>
      <c r="O551" s="658" t="s">
        <v>3784</v>
      </c>
      <c r="P551" s="661">
        <v>1081811668</v>
      </c>
      <c r="Q551" s="656">
        <v>235</v>
      </c>
      <c r="R551" s="699">
        <v>44960</v>
      </c>
      <c r="S551" s="749">
        <v>9551145017</v>
      </c>
      <c r="T551" s="699">
        <v>44964</v>
      </c>
      <c r="U551" s="760">
        <v>22979040</v>
      </c>
      <c r="V551" s="657" t="s">
        <v>70</v>
      </c>
      <c r="W551" s="656">
        <v>12545859</v>
      </c>
      <c r="X551" s="665" t="s">
        <v>4211</v>
      </c>
      <c r="Y551" s="660"/>
      <c r="Z551" s="679">
        <v>44964</v>
      </c>
      <c r="AA551" s="679">
        <v>44964</v>
      </c>
      <c r="AB551" s="667" t="s">
        <v>80</v>
      </c>
      <c r="AC551" s="666">
        <v>45275</v>
      </c>
      <c r="AD551" s="658">
        <f t="shared" si="31"/>
        <v>311</v>
      </c>
      <c r="AE551" s="656">
        <v>0</v>
      </c>
      <c r="AF551" s="656">
        <v>0</v>
      </c>
      <c r="AG551" s="656">
        <v>0</v>
      </c>
      <c r="AH551" s="668" t="s">
        <v>80</v>
      </c>
      <c r="AI551" s="658">
        <f t="shared" si="33"/>
        <v>0</v>
      </c>
      <c r="AJ551" s="656">
        <v>0</v>
      </c>
      <c r="AK551" s="748">
        <v>0</v>
      </c>
      <c r="AL551" s="667" t="s">
        <v>80</v>
      </c>
      <c r="AM551" s="657">
        <v>0</v>
      </c>
      <c r="AN551" s="667" t="s">
        <v>80</v>
      </c>
      <c r="AO551" s="667" t="s">
        <v>80</v>
      </c>
      <c r="AP551" s="661">
        <v>0</v>
      </c>
      <c r="AQ551" s="661">
        <f>+L551+AF551-AK551</f>
        <v>22979040</v>
      </c>
      <c r="AR551" s="657" t="s">
        <v>115</v>
      </c>
      <c r="AS551" s="656">
        <v>0</v>
      </c>
      <c r="AT551" s="657" t="s">
        <v>80</v>
      </c>
      <c r="AU551" s="670">
        <v>17507840</v>
      </c>
      <c r="AV551" s="671">
        <f t="shared" si="30"/>
        <v>5471200</v>
      </c>
      <c r="AW551" s="672">
        <f t="shared" si="34"/>
        <v>0.76190476190476186</v>
      </c>
      <c r="AX551" s="673"/>
      <c r="AY551" s="657" t="s">
        <v>72</v>
      </c>
      <c r="AZ551" s="677" t="s">
        <v>4236</v>
      </c>
      <c r="BA551" s="653" t="s">
        <v>71</v>
      </c>
      <c r="BB551" s="656" t="s">
        <v>71</v>
      </c>
    </row>
    <row r="552" spans="2:54" x14ac:dyDescent="0.25">
      <c r="B552" s="653">
        <v>2023</v>
      </c>
      <c r="C552" s="653">
        <v>891780111</v>
      </c>
      <c r="D552" s="654" t="s">
        <v>68</v>
      </c>
      <c r="E552" s="655" t="s">
        <v>2732</v>
      </c>
      <c r="F552" s="656" t="s">
        <v>2733</v>
      </c>
      <c r="G552" s="657">
        <v>0</v>
      </c>
      <c r="H552" s="656"/>
      <c r="I552" s="657" t="s">
        <v>78</v>
      </c>
      <c r="J552" s="653" t="s">
        <v>120</v>
      </c>
      <c r="K552" s="658" t="s">
        <v>2734</v>
      </c>
      <c r="L552" s="659">
        <v>22979040</v>
      </c>
      <c r="M552" s="653" t="s">
        <v>73</v>
      </c>
      <c r="N552" s="660" t="s">
        <v>116</v>
      </c>
      <c r="O552" s="658" t="s">
        <v>3785</v>
      </c>
      <c r="P552" s="661">
        <v>1082974774</v>
      </c>
      <c r="Q552" s="656">
        <v>235</v>
      </c>
      <c r="R552" s="699">
        <v>44960</v>
      </c>
      <c r="S552" s="749">
        <v>9551145017</v>
      </c>
      <c r="T552" s="699">
        <v>44964</v>
      </c>
      <c r="U552" s="760">
        <v>22979040</v>
      </c>
      <c r="V552" s="657" t="s">
        <v>70</v>
      </c>
      <c r="W552" s="656">
        <v>12545859</v>
      </c>
      <c r="X552" s="665" t="s">
        <v>4211</v>
      </c>
      <c r="Y552" s="660"/>
      <c r="Z552" s="679">
        <v>44964</v>
      </c>
      <c r="AA552" s="679">
        <v>44964</v>
      </c>
      <c r="AB552" s="667" t="s">
        <v>80</v>
      </c>
      <c r="AC552" s="666">
        <v>45275</v>
      </c>
      <c r="AD552" s="658">
        <f t="shared" si="31"/>
        <v>311</v>
      </c>
      <c r="AE552" s="656">
        <v>0</v>
      </c>
      <c r="AF552" s="656">
        <v>0</v>
      </c>
      <c r="AG552" s="656">
        <v>0</v>
      </c>
      <c r="AH552" s="668" t="s">
        <v>80</v>
      </c>
      <c r="AI552" s="658">
        <f t="shared" si="33"/>
        <v>0</v>
      </c>
      <c r="AJ552" s="656">
        <v>0</v>
      </c>
      <c r="AK552" s="748">
        <v>0</v>
      </c>
      <c r="AL552" s="667" t="s">
        <v>80</v>
      </c>
      <c r="AM552" s="657">
        <v>0</v>
      </c>
      <c r="AN552" s="667" t="s">
        <v>80</v>
      </c>
      <c r="AO552" s="667" t="s">
        <v>80</v>
      </c>
      <c r="AP552" s="661">
        <v>0</v>
      </c>
      <c r="AQ552" s="661">
        <f>+L552+AF552-AK552</f>
        <v>22979040</v>
      </c>
      <c r="AR552" s="657" t="s">
        <v>115</v>
      </c>
      <c r="AS552" s="656">
        <v>0</v>
      </c>
      <c r="AT552" s="657" t="s">
        <v>80</v>
      </c>
      <c r="AU552" s="670">
        <v>17507840</v>
      </c>
      <c r="AV552" s="671">
        <f t="shared" si="30"/>
        <v>5471200</v>
      </c>
      <c r="AW552" s="672">
        <f t="shared" si="34"/>
        <v>0.76190476190476186</v>
      </c>
      <c r="AX552" s="673"/>
      <c r="AY552" s="657" t="s">
        <v>72</v>
      </c>
      <c r="AZ552" s="677" t="s">
        <v>4237</v>
      </c>
      <c r="BA552" s="653" t="s">
        <v>71</v>
      </c>
      <c r="BB552" s="656" t="s">
        <v>71</v>
      </c>
    </row>
    <row r="553" spans="2:54" x14ac:dyDescent="0.25">
      <c r="B553" s="653">
        <v>2023</v>
      </c>
      <c r="C553" s="653">
        <v>891780111</v>
      </c>
      <c r="D553" s="654" t="s">
        <v>68</v>
      </c>
      <c r="E553" s="655" t="s">
        <v>2735</v>
      </c>
      <c r="F553" s="656" t="s">
        <v>2736</v>
      </c>
      <c r="G553" s="657">
        <v>0</v>
      </c>
      <c r="H553" s="656"/>
      <c r="I553" s="657" t="s">
        <v>78</v>
      </c>
      <c r="J553" s="653" t="s">
        <v>120</v>
      </c>
      <c r="K553" s="658" t="s">
        <v>2737</v>
      </c>
      <c r="L553" s="659">
        <v>22979040</v>
      </c>
      <c r="M553" s="653" t="s">
        <v>73</v>
      </c>
      <c r="N553" s="660" t="s">
        <v>116</v>
      </c>
      <c r="O553" s="658" t="s">
        <v>3786</v>
      </c>
      <c r="P553" s="661">
        <v>1052999688</v>
      </c>
      <c r="Q553" s="656">
        <v>235</v>
      </c>
      <c r="R553" s="699">
        <v>44960</v>
      </c>
      <c r="S553" s="749">
        <v>9551145017</v>
      </c>
      <c r="T553" s="699">
        <v>44964</v>
      </c>
      <c r="U553" s="760">
        <v>22979040</v>
      </c>
      <c r="V553" s="657" t="s">
        <v>70</v>
      </c>
      <c r="W553" s="656">
        <v>12545859</v>
      </c>
      <c r="X553" s="665" t="s">
        <v>4211</v>
      </c>
      <c r="Y553" s="660"/>
      <c r="Z553" s="679">
        <v>44964</v>
      </c>
      <c r="AA553" s="679">
        <v>44964</v>
      </c>
      <c r="AB553" s="667" t="s">
        <v>80</v>
      </c>
      <c r="AC553" s="666">
        <v>45275</v>
      </c>
      <c r="AD553" s="658">
        <f t="shared" si="31"/>
        <v>311</v>
      </c>
      <c r="AE553" s="656">
        <v>0</v>
      </c>
      <c r="AF553" s="656">
        <v>0</v>
      </c>
      <c r="AG553" s="656">
        <v>0</v>
      </c>
      <c r="AH553" s="668" t="s">
        <v>80</v>
      </c>
      <c r="AI553" s="658">
        <f t="shared" si="33"/>
        <v>0</v>
      </c>
      <c r="AJ553" s="656">
        <v>0</v>
      </c>
      <c r="AK553" s="748">
        <v>0</v>
      </c>
      <c r="AL553" s="667" t="s">
        <v>80</v>
      </c>
      <c r="AM553" s="657">
        <v>0</v>
      </c>
      <c r="AN553" s="667" t="s">
        <v>80</v>
      </c>
      <c r="AO553" s="667" t="s">
        <v>80</v>
      </c>
      <c r="AP553" s="661">
        <v>0</v>
      </c>
      <c r="AQ553" s="661">
        <f>+L553+AF553-AK553</f>
        <v>22979040</v>
      </c>
      <c r="AR553" s="657" t="s">
        <v>115</v>
      </c>
      <c r="AS553" s="656">
        <v>0</v>
      </c>
      <c r="AT553" s="657" t="s">
        <v>80</v>
      </c>
      <c r="AU553" s="670">
        <v>17507840</v>
      </c>
      <c r="AV553" s="671">
        <f t="shared" si="30"/>
        <v>5471200</v>
      </c>
      <c r="AW553" s="672">
        <f t="shared" si="34"/>
        <v>0.76190476190476186</v>
      </c>
      <c r="AX553" s="673"/>
      <c r="AY553" s="657" t="s">
        <v>72</v>
      </c>
      <c r="AZ553" s="677" t="s">
        <v>4238</v>
      </c>
      <c r="BA553" s="653" t="s">
        <v>71</v>
      </c>
      <c r="BB553" s="656" t="s">
        <v>71</v>
      </c>
    </row>
    <row r="554" spans="2:54" x14ac:dyDescent="0.25">
      <c r="B554" s="653">
        <v>2023</v>
      </c>
      <c r="C554" s="653">
        <v>891780111</v>
      </c>
      <c r="D554" s="654" t="s">
        <v>68</v>
      </c>
      <c r="E554" s="655" t="s">
        <v>2738</v>
      </c>
      <c r="F554" s="656" t="s">
        <v>2739</v>
      </c>
      <c r="G554" s="657">
        <v>0</v>
      </c>
      <c r="H554" s="656"/>
      <c r="I554" s="657" t="s">
        <v>78</v>
      </c>
      <c r="J554" s="653" t="s">
        <v>120</v>
      </c>
      <c r="K554" s="658" t="s">
        <v>2740</v>
      </c>
      <c r="L554" s="659">
        <v>32375700.000000004</v>
      </c>
      <c r="M554" s="653" t="s">
        <v>73</v>
      </c>
      <c r="N554" s="660" t="s">
        <v>116</v>
      </c>
      <c r="O554" s="658" t="s">
        <v>3787</v>
      </c>
      <c r="P554" s="661">
        <v>6097847</v>
      </c>
      <c r="Q554" s="656">
        <v>235</v>
      </c>
      <c r="R554" s="699">
        <v>44960</v>
      </c>
      <c r="S554" s="749">
        <v>9551145017</v>
      </c>
      <c r="T554" s="699">
        <v>44964</v>
      </c>
      <c r="U554" s="760">
        <v>32375700.000000004</v>
      </c>
      <c r="V554" s="657" t="s">
        <v>70</v>
      </c>
      <c r="W554" s="656">
        <v>12545859</v>
      </c>
      <c r="X554" s="665" t="s">
        <v>4211</v>
      </c>
      <c r="Y554" s="660"/>
      <c r="Z554" s="679">
        <v>44964</v>
      </c>
      <c r="AA554" s="679">
        <v>44964</v>
      </c>
      <c r="AB554" s="667" t="s">
        <v>80</v>
      </c>
      <c r="AC554" s="666">
        <v>45275</v>
      </c>
      <c r="AD554" s="658">
        <f t="shared" si="31"/>
        <v>311</v>
      </c>
      <c r="AE554" s="656">
        <v>0</v>
      </c>
      <c r="AF554" s="656">
        <v>0</v>
      </c>
      <c r="AG554" s="656">
        <v>0</v>
      </c>
      <c r="AH554" s="668" t="s">
        <v>80</v>
      </c>
      <c r="AI554" s="658">
        <f t="shared" si="33"/>
        <v>0</v>
      </c>
      <c r="AJ554" s="656">
        <v>0</v>
      </c>
      <c r="AK554" s="748">
        <v>0</v>
      </c>
      <c r="AL554" s="667" t="s">
        <v>80</v>
      </c>
      <c r="AM554" s="657">
        <v>0</v>
      </c>
      <c r="AN554" s="667" t="s">
        <v>80</v>
      </c>
      <c r="AO554" s="667" t="s">
        <v>80</v>
      </c>
      <c r="AP554" s="661">
        <v>0</v>
      </c>
      <c r="AQ554" s="661">
        <f>+L554+AF554-AK554</f>
        <v>32375700.000000004</v>
      </c>
      <c r="AR554" s="657" t="s">
        <v>115</v>
      </c>
      <c r="AS554" s="656">
        <v>0</v>
      </c>
      <c r="AT554" s="657" t="s">
        <v>80</v>
      </c>
      <c r="AU554" s="670">
        <v>24667200</v>
      </c>
      <c r="AV554" s="671">
        <f t="shared" si="30"/>
        <v>7708500.0000000037</v>
      </c>
      <c r="AW554" s="672">
        <f t="shared" si="34"/>
        <v>0.76190476190476186</v>
      </c>
      <c r="AX554" s="673"/>
      <c r="AY554" s="657" t="s">
        <v>72</v>
      </c>
      <c r="AZ554" s="677" t="s">
        <v>4239</v>
      </c>
      <c r="BA554" s="653" t="s">
        <v>71</v>
      </c>
      <c r="BB554" s="656" t="s">
        <v>71</v>
      </c>
    </row>
    <row r="555" spans="2:54" x14ac:dyDescent="0.25">
      <c r="B555" s="653">
        <v>2023</v>
      </c>
      <c r="C555" s="653">
        <v>891780111</v>
      </c>
      <c r="D555" s="654" t="s">
        <v>68</v>
      </c>
      <c r="E555" s="655" t="s">
        <v>2741</v>
      </c>
      <c r="F555" s="656" t="s">
        <v>2742</v>
      </c>
      <c r="G555" s="657">
        <v>0</v>
      </c>
      <c r="H555" s="656"/>
      <c r="I555" s="657" t="s">
        <v>78</v>
      </c>
      <c r="J555" s="653" t="s">
        <v>120</v>
      </c>
      <c r="K555" s="658" t="s">
        <v>2743</v>
      </c>
      <c r="L555" s="659">
        <v>32375697</v>
      </c>
      <c r="M555" s="653" t="s">
        <v>73</v>
      </c>
      <c r="N555" s="660" t="s">
        <v>116</v>
      </c>
      <c r="O555" s="658" t="s">
        <v>3788</v>
      </c>
      <c r="P555" s="661">
        <v>1130670780</v>
      </c>
      <c r="Q555" s="656">
        <v>235</v>
      </c>
      <c r="R555" s="699">
        <v>44960</v>
      </c>
      <c r="S555" s="749">
        <v>9551145017</v>
      </c>
      <c r="T555" s="699">
        <v>44964</v>
      </c>
      <c r="U555" s="760">
        <v>32375697</v>
      </c>
      <c r="V555" s="657" t="s">
        <v>70</v>
      </c>
      <c r="W555" s="656">
        <v>12545859</v>
      </c>
      <c r="X555" s="665" t="s">
        <v>4211</v>
      </c>
      <c r="Y555" s="660"/>
      <c r="Z555" s="679">
        <v>44964</v>
      </c>
      <c r="AA555" s="679">
        <v>44964</v>
      </c>
      <c r="AB555" s="667" t="s">
        <v>80</v>
      </c>
      <c r="AC555" s="666">
        <v>45275</v>
      </c>
      <c r="AD555" s="658">
        <f t="shared" si="31"/>
        <v>311</v>
      </c>
      <c r="AE555" s="656">
        <v>0</v>
      </c>
      <c r="AF555" s="656">
        <v>0</v>
      </c>
      <c r="AG555" s="656">
        <v>0</v>
      </c>
      <c r="AH555" s="668" t="s">
        <v>80</v>
      </c>
      <c r="AI555" s="658">
        <f t="shared" si="33"/>
        <v>0</v>
      </c>
      <c r="AJ555" s="656">
        <v>0</v>
      </c>
      <c r="AK555" s="748">
        <v>0</v>
      </c>
      <c r="AL555" s="667" t="s">
        <v>80</v>
      </c>
      <c r="AM555" s="657">
        <v>0</v>
      </c>
      <c r="AN555" s="667" t="s">
        <v>80</v>
      </c>
      <c r="AO555" s="667" t="s">
        <v>80</v>
      </c>
      <c r="AP555" s="661">
        <v>0</v>
      </c>
      <c r="AQ555" s="661">
        <f>+L555+AF555-AK555</f>
        <v>32375697</v>
      </c>
      <c r="AR555" s="657" t="s">
        <v>115</v>
      </c>
      <c r="AS555" s="656">
        <v>0</v>
      </c>
      <c r="AT555" s="657" t="s">
        <v>80</v>
      </c>
      <c r="AU555" s="670">
        <v>24667200</v>
      </c>
      <c r="AV555" s="671">
        <f t="shared" si="30"/>
        <v>7708497</v>
      </c>
      <c r="AW555" s="672">
        <f t="shared" si="34"/>
        <v>0.7619048325044554</v>
      </c>
      <c r="AX555" s="673"/>
      <c r="AY555" s="657" t="s">
        <v>72</v>
      </c>
      <c r="AZ555" s="677" t="s">
        <v>4240</v>
      </c>
      <c r="BA555" s="653" t="s">
        <v>71</v>
      </c>
      <c r="BB555" s="656" t="s">
        <v>71</v>
      </c>
    </row>
    <row r="556" spans="2:54" x14ac:dyDescent="0.25">
      <c r="B556" s="653">
        <v>2023</v>
      </c>
      <c r="C556" s="653">
        <v>891780111</v>
      </c>
      <c r="D556" s="654" t="s">
        <v>68</v>
      </c>
      <c r="E556" s="655" t="s">
        <v>2744</v>
      </c>
      <c r="F556" s="656" t="s">
        <v>2745</v>
      </c>
      <c r="G556" s="657">
        <v>0</v>
      </c>
      <c r="H556" s="656"/>
      <c r="I556" s="657" t="s">
        <v>78</v>
      </c>
      <c r="J556" s="653" t="s">
        <v>120</v>
      </c>
      <c r="K556" s="658" t="s">
        <v>2746</v>
      </c>
      <c r="L556" s="659">
        <v>48451200</v>
      </c>
      <c r="M556" s="653" t="s">
        <v>73</v>
      </c>
      <c r="N556" s="660" t="s">
        <v>116</v>
      </c>
      <c r="O556" s="658" t="s">
        <v>3789</v>
      </c>
      <c r="P556" s="661">
        <v>1082986047</v>
      </c>
      <c r="Q556" s="656">
        <v>235</v>
      </c>
      <c r="R556" s="699">
        <v>44960</v>
      </c>
      <c r="S556" s="749">
        <v>9551145017</v>
      </c>
      <c r="T556" s="699">
        <v>44964</v>
      </c>
      <c r="U556" s="760">
        <v>48451200</v>
      </c>
      <c r="V556" s="657" t="s">
        <v>70</v>
      </c>
      <c r="W556" s="656">
        <v>12545859</v>
      </c>
      <c r="X556" s="665" t="s">
        <v>4211</v>
      </c>
      <c r="Y556" s="660"/>
      <c r="Z556" s="679">
        <v>44964</v>
      </c>
      <c r="AA556" s="679">
        <v>44964</v>
      </c>
      <c r="AB556" s="667" t="s">
        <v>80</v>
      </c>
      <c r="AC556" s="666">
        <v>45275</v>
      </c>
      <c r="AD556" s="658">
        <f t="shared" si="31"/>
        <v>311</v>
      </c>
      <c r="AE556" s="656">
        <v>0</v>
      </c>
      <c r="AF556" s="656">
        <v>0</v>
      </c>
      <c r="AG556" s="656">
        <v>0</v>
      </c>
      <c r="AH556" s="668" t="s">
        <v>80</v>
      </c>
      <c r="AI556" s="658">
        <f t="shared" si="33"/>
        <v>0</v>
      </c>
      <c r="AJ556" s="656">
        <v>0</v>
      </c>
      <c r="AK556" s="748">
        <v>0</v>
      </c>
      <c r="AL556" s="667" t="s">
        <v>80</v>
      </c>
      <c r="AM556" s="657">
        <v>0</v>
      </c>
      <c r="AN556" s="667" t="s">
        <v>80</v>
      </c>
      <c r="AO556" s="667" t="s">
        <v>80</v>
      </c>
      <c r="AP556" s="661">
        <v>0</v>
      </c>
      <c r="AQ556" s="661">
        <f>+L556+AF556-AK556</f>
        <v>48451200</v>
      </c>
      <c r="AR556" s="657" t="s">
        <v>115</v>
      </c>
      <c r="AS556" s="656">
        <v>0</v>
      </c>
      <c r="AT556" s="657" t="s">
        <v>80</v>
      </c>
      <c r="AU556" s="670">
        <v>36915200</v>
      </c>
      <c r="AV556" s="671">
        <f t="shared" si="30"/>
        <v>11536000</v>
      </c>
      <c r="AW556" s="672">
        <f t="shared" si="34"/>
        <v>0.76190476190476186</v>
      </c>
      <c r="AX556" s="673"/>
      <c r="AY556" s="657" t="s">
        <v>72</v>
      </c>
      <c r="AZ556" s="677" t="s">
        <v>4241</v>
      </c>
      <c r="BA556" s="653" t="s">
        <v>71</v>
      </c>
      <c r="BB556" s="656" t="s">
        <v>71</v>
      </c>
    </row>
    <row r="557" spans="2:54" x14ac:dyDescent="0.25">
      <c r="B557" s="653">
        <v>2023</v>
      </c>
      <c r="C557" s="653">
        <v>891780111</v>
      </c>
      <c r="D557" s="654" t="s">
        <v>68</v>
      </c>
      <c r="E557" s="655" t="s">
        <v>2747</v>
      </c>
      <c r="F557" s="656" t="s">
        <v>2748</v>
      </c>
      <c r="G557" s="657">
        <v>0</v>
      </c>
      <c r="H557" s="656"/>
      <c r="I557" s="657" t="s">
        <v>78</v>
      </c>
      <c r="J557" s="653" t="s">
        <v>120</v>
      </c>
      <c r="K557" s="658" t="s">
        <v>2749</v>
      </c>
      <c r="L557" s="659">
        <v>29400000.000000004</v>
      </c>
      <c r="M557" s="653" t="s">
        <v>73</v>
      </c>
      <c r="N557" s="660" t="s">
        <v>116</v>
      </c>
      <c r="O557" s="658" t="s">
        <v>3790</v>
      </c>
      <c r="P557" s="661">
        <v>1020809722</v>
      </c>
      <c r="Q557" s="656">
        <v>235</v>
      </c>
      <c r="R557" s="699">
        <v>44960</v>
      </c>
      <c r="S557" s="749">
        <v>9551145017</v>
      </c>
      <c r="T557" s="699">
        <v>44964</v>
      </c>
      <c r="U557" s="760">
        <v>29400000.000000004</v>
      </c>
      <c r="V557" s="657" t="s">
        <v>70</v>
      </c>
      <c r="W557" s="656">
        <v>12545859</v>
      </c>
      <c r="X557" s="665" t="s">
        <v>4211</v>
      </c>
      <c r="Y557" s="660"/>
      <c r="Z557" s="679">
        <v>44964</v>
      </c>
      <c r="AA557" s="679">
        <v>44964</v>
      </c>
      <c r="AB557" s="667" t="s">
        <v>80</v>
      </c>
      <c r="AC557" s="666">
        <v>45275</v>
      </c>
      <c r="AD557" s="658">
        <f t="shared" si="31"/>
        <v>311</v>
      </c>
      <c r="AE557" s="656">
        <v>0</v>
      </c>
      <c r="AF557" s="656">
        <v>0</v>
      </c>
      <c r="AG557" s="656">
        <v>0</v>
      </c>
      <c r="AH557" s="668" t="s">
        <v>80</v>
      </c>
      <c r="AI557" s="658">
        <f t="shared" si="33"/>
        <v>0</v>
      </c>
      <c r="AJ557" s="656">
        <v>0</v>
      </c>
      <c r="AK557" s="748">
        <v>0</v>
      </c>
      <c r="AL557" s="667" t="s">
        <v>80</v>
      </c>
      <c r="AM557" s="657">
        <v>0</v>
      </c>
      <c r="AN557" s="667" t="s">
        <v>80</v>
      </c>
      <c r="AO557" s="667" t="s">
        <v>80</v>
      </c>
      <c r="AP557" s="661">
        <v>0</v>
      </c>
      <c r="AQ557" s="661">
        <f>+L557+AF557-AK557</f>
        <v>29400000.000000004</v>
      </c>
      <c r="AR557" s="657" t="s">
        <v>115</v>
      </c>
      <c r="AS557" s="656">
        <v>0</v>
      </c>
      <c r="AT557" s="657" t="s">
        <v>80</v>
      </c>
      <c r="AU557" s="670">
        <v>22400000.000000004</v>
      </c>
      <c r="AV557" s="671">
        <f t="shared" si="30"/>
        <v>7000000</v>
      </c>
      <c r="AW557" s="672">
        <f t="shared" si="34"/>
        <v>0.76190476190476197</v>
      </c>
      <c r="AX557" s="673"/>
      <c r="AY557" s="657" t="s">
        <v>72</v>
      </c>
      <c r="AZ557" s="677" t="s">
        <v>4242</v>
      </c>
      <c r="BA557" s="653" t="s">
        <v>71</v>
      </c>
      <c r="BB557" s="656" t="s">
        <v>71</v>
      </c>
    </row>
    <row r="558" spans="2:54" x14ac:dyDescent="0.25">
      <c r="B558" s="653">
        <v>2023</v>
      </c>
      <c r="C558" s="653">
        <v>891780111</v>
      </c>
      <c r="D558" s="654" t="s">
        <v>68</v>
      </c>
      <c r="E558" s="655" t="s">
        <v>2750</v>
      </c>
      <c r="F558" s="656" t="s">
        <v>2751</v>
      </c>
      <c r="G558" s="657">
        <v>0</v>
      </c>
      <c r="H558" s="656"/>
      <c r="I558" s="657" t="s">
        <v>78</v>
      </c>
      <c r="J558" s="653" t="s">
        <v>120</v>
      </c>
      <c r="K558" s="658" t="s">
        <v>2752</v>
      </c>
      <c r="L558" s="659">
        <v>45997753</v>
      </c>
      <c r="M558" s="653" t="s">
        <v>73</v>
      </c>
      <c r="N558" s="660" t="s">
        <v>116</v>
      </c>
      <c r="O558" s="658" t="s">
        <v>3791</v>
      </c>
      <c r="P558" s="661">
        <v>36560284</v>
      </c>
      <c r="Q558" s="656">
        <v>235</v>
      </c>
      <c r="R558" s="699">
        <v>44960</v>
      </c>
      <c r="S558" s="749">
        <v>9551145017</v>
      </c>
      <c r="T558" s="699">
        <v>44964</v>
      </c>
      <c r="U558" s="760">
        <v>45997753</v>
      </c>
      <c r="V558" s="657" t="s">
        <v>70</v>
      </c>
      <c r="W558" s="656">
        <v>12545859</v>
      </c>
      <c r="X558" s="665" t="s">
        <v>4211</v>
      </c>
      <c r="Y558" s="660"/>
      <c r="Z558" s="679">
        <v>44964</v>
      </c>
      <c r="AA558" s="679">
        <v>44964</v>
      </c>
      <c r="AB558" s="667" t="s">
        <v>80</v>
      </c>
      <c r="AC558" s="666">
        <v>45275</v>
      </c>
      <c r="AD558" s="658">
        <f t="shared" si="31"/>
        <v>311</v>
      </c>
      <c r="AE558" s="656">
        <v>0</v>
      </c>
      <c r="AF558" s="656">
        <v>0</v>
      </c>
      <c r="AG558" s="656">
        <v>0</v>
      </c>
      <c r="AH558" s="668" t="s">
        <v>80</v>
      </c>
      <c r="AI558" s="658">
        <f t="shared" si="33"/>
        <v>0</v>
      </c>
      <c r="AJ558" s="656">
        <v>0</v>
      </c>
      <c r="AK558" s="748">
        <v>0</v>
      </c>
      <c r="AL558" s="667" t="s">
        <v>80</v>
      </c>
      <c r="AM558" s="657">
        <v>0</v>
      </c>
      <c r="AN558" s="667" t="s">
        <v>80</v>
      </c>
      <c r="AO558" s="667" t="s">
        <v>80</v>
      </c>
      <c r="AP558" s="661">
        <v>0</v>
      </c>
      <c r="AQ558" s="661">
        <f>+L558+AF558-AK558</f>
        <v>45997753</v>
      </c>
      <c r="AR558" s="657" t="s">
        <v>115</v>
      </c>
      <c r="AS558" s="656">
        <v>0</v>
      </c>
      <c r="AT558" s="657" t="s">
        <v>80</v>
      </c>
      <c r="AU558" s="670">
        <v>35045904</v>
      </c>
      <c r="AV558" s="671">
        <f t="shared" si="30"/>
        <v>10951849</v>
      </c>
      <c r="AW558" s="672">
        <f t="shared" si="34"/>
        <v>0.76190469564893748</v>
      </c>
      <c r="AX558" s="673"/>
      <c r="AY558" s="657" t="s">
        <v>72</v>
      </c>
      <c r="AZ558" s="677" t="s">
        <v>4243</v>
      </c>
      <c r="BA558" s="653" t="s">
        <v>71</v>
      </c>
      <c r="BB558" s="656" t="s">
        <v>71</v>
      </c>
    </row>
    <row r="559" spans="2:54" x14ac:dyDescent="0.25">
      <c r="B559" s="653">
        <v>2023</v>
      </c>
      <c r="C559" s="653">
        <v>891780111</v>
      </c>
      <c r="D559" s="654" t="s">
        <v>68</v>
      </c>
      <c r="E559" s="655" t="s">
        <v>2753</v>
      </c>
      <c r="F559" s="656" t="s">
        <v>2754</v>
      </c>
      <c r="G559" s="657">
        <v>0</v>
      </c>
      <c r="H559" s="656"/>
      <c r="I559" s="657" t="s">
        <v>78</v>
      </c>
      <c r="J559" s="653" t="s">
        <v>120</v>
      </c>
      <c r="K559" s="658" t="s">
        <v>2755</v>
      </c>
      <c r="L559" s="659">
        <v>19048225</v>
      </c>
      <c r="M559" s="653" t="s">
        <v>73</v>
      </c>
      <c r="N559" s="660" t="s">
        <v>116</v>
      </c>
      <c r="O559" s="658" t="s">
        <v>3792</v>
      </c>
      <c r="P559" s="661">
        <v>73595301</v>
      </c>
      <c r="Q559" s="656">
        <v>235</v>
      </c>
      <c r="R559" s="699">
        <v>44960</v>
      </c>
      <c r="S559" s="749">
        <v>9551145017</v>
      </c>
      <c r="T559" s="699">
        <v>44964</v>
      </c>
      <c r="U559" s="760">
        <v>19048225</v>
      </c>
      <c r="V559" s="657" t="s">
        <v>70</v>
      </c>
      <c r="W559" s="656">
        <v>12545859</v>
      </c>
      <c r="X559" s="665" t="s">
        <v>4211</v>
      </c>
      <c r="Y559" s="660"/>
      <c r="Z559" s="679">
        <v>44964</v>
      </c>
      <c r="AA559" s="679">
        <v>44964</v>
      </c>
      <c r="AB559" s="667" t="s">
        <v>80</v>
      </c>
      <c r="AC559" s="666">
        <v>45275</v>
      </c>
      <c r="AD559" s="658">
        <f t="shared" si="31"/>
        <v>311</v>
      </c>
      <c r="AE559" s="656">
        <v>0</v>
      </c>
      <c r="AF559" s="656">
        <v>0</v>
      </c>
      <c r="AG559" s="656">
        <v>0</v>
      </c>
      <c r="AH559" s="668" t="s">
        <v>80</v>
      </c>
      <c r="AI559" s="658">
        <f t="shared" si="33"/>
        <v>0</v>
      </c>
      <c r="AJ559" s="656">
        <v>0</v>
      </c>
      <c r="AK559" s="748">
        <v>0</v>
      </c>
      <c r="AL559" s="667" t="s">
        <v>80</v>
      </c>
      <c r="AM559" s="657">
        <v>0</v>
      </c>
      <c r="AN559" s="667" t="s">
        <v>80</v>
      </c>
      <c r="AO559" s="667" t="s">
        <v>80</v>
      </c>
      <c r="AP559" s="661">
        <v>0</v>
      </c>
      <c r="AQ559" s="661">
        <f>+L559+AF559-AK559</f>
        <v>19048225</v>
      </c>
      <c r="AR559" s="657" t="s">
        <v>115</v>
      </c>
      <c r="AS559" s="656">
        <v>0</v>
      </c>
      <c r="AT559" s="657" t="s">
        <v>80</v>
      </c>
      <c r="AU559" s="670">
        <v>14512936</v>
      </c>
      <c r="AV559" s="671">
        <f t="shared" si="30"/>
        <v>4535289</v>
      </c>
      <c r="AW559" s="672">
        <f t="shared" si="34"/>
        <v>0.76190490190030835</v>
      </c>
      <c r="AX559" s="673"/>
      <c r="AY559" s="657" t="s">
        <v>72</v>
      </c>
      <c r="AZ559" s="677" t="s">
        <v>4244</v>
      </c>
      <c r="BA559" s="653" t="s">
        <v>71</v>
      </c>
      <c r="BB559" s="656" t="s">
        <v>71</v>
      </c>
    </row>
    <row r="560" spans="2:54" x14ac:dyDescent="0.25">
      <c r="B560" s="653">
        <v>2023</v>
      </c>
      <c r="C560" s="653">
        <v>891780111</v>
      </c>
      <c r="D560" s="654" t="s">
        <v>68</v>
      </c>
      <c r="E560" s="655" t="s">
        <v>2756</v>
      </c>
      <c r="F560" s="656" t="s">
        <v>2757</v>
      </c>
      <c r="G560" s="657">
        <v>0</v>
      </c>
      <c r="H560" s="656"/>
      <c r="I560" s="657" t="s">
        <v>78</v>
      </c>
      <c r="J560" s="653" t="s">
        <v>120</v>
      </c>
      <c r="K560" s="658" t="s">
        <v>2755</v>
      </c>
      <c r="L560" s="659">
        <v>19048225</v>
      </c>
      <c r="M560" s="653" t="s">
        <v>73</v>
      </c>
      <c r="N560" s="660" t="s">
        <v>116</v>
      </c>
      <c r="O560" s="658" t="s">
        <v>3793</v>
      </c>
      <c r="P560" s="661">
        <v>1192716638</v>
      </c>
      <c r="Q560" s="656">
        <v>235</v>
      </c>
      <c r="R560" s="699">
        <v>44960</v>
      </c>
      <c r="S560" s="749">
        <v>9551145017</v>
      </c>
      <c r="T560" s="699">
        <v>44964</v>
      </c>
      <c r="U560" s="760">
        <v>19048225</v>
      </c>
      <c r="V560" s="657" t="s">
        <v>70</v>
      </c>
      <c r="W560" s="656">
        <v>12545859</v>
      </c>
      <c r="X560" s="665" t="s">
        <v>4211</v>
      </c>
      <c r="Y560" s="660"/>
      <c r="Z560" s="679">
        <v>44964</v>
      </c>
      <c r="AA560" s="679">
        <v>44964</v>
      </c>
      <c r="AB560" s="667" t="s">
        <v>80</v>
      </c>
      <c r="AC560" s="666">
        <v>45275</v>
      </c>
      <c r="AD560" s="658">
        <f t="shared" si="31"/>
        <v>311</v>
      </c>
      <c r="AE560" s="656">
        <v>0</v>
      </c>
      <c r="AF560" s="656">
        <v>0</v>
      </c>
      <c r="AG560" s="656">
        <v>0</v>
      </c>
      <c r="AH560" s="668" t="s">
        <v>80</v>
      </c>
      <c r="AI560" s="658">
        <f t="shared" si="33"/>
        <v>0</v>
      </c>
      <c r="AJ560" s="656">
        <v>0</v>
      </c>
      <c r="AK560" s="748">
        <v>0</v>
      </c>
      <c r="AL560" s="667" t="s">
        <v>80</v>
      </c>
      <c r="AM560" s="657">
        <v>0</v>
      </c>
      <c r="AN560" s="667" t="s">
        <v>80</v>
      </c>
      <c r="AO560" s="667" t="s">
        <v>80</v>
      </c>
      <c r="AP560" s="661">
        <v>0</v>
      </c>
      <c r="AQ560" s="661">
        <f>+L560+AF560-AK560</f>
        <v>19048225</v>
      </c>
      <c r="AR560" s="657" t="s">
        <v>115</v>
      </c>
      <c r="AS560" s="656">
        <v>0</v>
      </c>
      <c r="AT560" s="657" t="s">
        <v>80</v>
      </c>
      <c r="AU560" s="670">
        <v>14512936</v>
      </c>
      <c r="AV560" s="671">
        <f t="shared" si="30"/>
        <v>4535289</v>
      </c>
      <c r="AW560" s="672">
        <f t="shared" si="34"/>
        <v>0.76190490190030835</v>
      </c>
      <c r="AX560" s="673"/>
      <c r="AY560" s="657" t="s">
        <v>72</v>
      </c>
      <c r="AZ560" s="677" t="s">
        <v>4245</v>
      </c>
      <c r="BA560" s="653" t="s">
        <v>71</v>
      </c>
      <c r="BB560" s="656" t="s">
        <v>71</v>
      </c>
    </row>
    <row r="561" spans="2:54" x14ac:dyDescent="0.25">
      <c r="B561" s="653">
        <v>2023</v>
      </c>
      <c r="C561" s="653">
        <v>891780111</v>
      </c>
      <c r="D561" s="654" t="s">
        <v>68</v>
      </c>
      <c r="E561" s="655" t="s">
        <v>2758</v>
      </c>
      <c r="F561" s="656" t="s">
        <v>2759</v>
      </c>
      <c r="G561" s="657">
        <v>0</v>
      </c>
      <c r="H561" s="656"/>
      <c r="I561" s="657" t="s">
        <v>78</v>
      </c>
      <c r="J561" s="653" t="s">
        <v>120</v>
      </c>
      <c r="K561" s="658" t="s">
        <v>2760</v>
      </c>
      <c r="L561" s="659">
        <v>17482875</v>
      </c>
      <c r="M561" s="653" t="s">
        <v>73</v>
      </c>
      <c r="N561" s="660" t="s">
        <v>116</v>
      </c>
      <c r="O561" s="658" t="s">
        <v>3794</v>
      </c>
      <c r="P561" s="661">
        <v>40848916</v>
      </c>
      <c r="Q561" s="656">
        <v>235</v>
      </c>
      <c r="R561" s="699">
        <v>44960</v>
      </c>
      <c r="S561" s="749">
        <v>9551145017</v>
      </c>
      <c r="T561" s="699">
        <v>44964</v>
      </c>
      <c r="U561" s="760">
        <v>17482875</v>
      </c>
      <c r="V561" s="657" t="s">
        <v>70</v>
      </c>
      <c r="W561" s="656">
        <v>12545859</v>
      </c>
      <c r="X561" s="665" t="s">
        <v>4211</v>
      </c>
      <c r="Y561" s="660"/>
      <c r="Z561" s="679">
        <v>44964</v>
      </c>
      <c r="AA561" s="679">
        <v>44964</v>
      </c>
      <c r="AB561" s="667" t="s">
        <v>80</v>
      </c>
      <c r="AC561" s="666">
        <v>45275</v>
      </c>
      <c r="AD561" s="658">
        <f t="shared" si="31"/>
        <v>311</v>
      </c>
      <c r="AE561" s="656">
        <v>0</v>
      </c>
      <c r="AF561" s="656">
        <v>0</v>
      </c>
      <c r="AG561" s="656">
        <v>0</v>
      </c>
      <c r="AH561" s="668" t="s">
        <v>80</v>
      </c>
      <c r="AI561" s="658">
        <f t="shared" si="33"/>
        <v>0</v>
      </c>
      <c r="AJ561" s="656">
        <v>0</v>
      </c>
      <c r="AK561" s="748">
        <v>0</v>
      </c>
      <c r="AL561" s="667" t="s">
        <v>80</v>
      </c>
      <c r="AM561" s="657">
        <v>0</v>
      </c>
      <c r="AN561" s="667" t="s">
        <v>80</v>
      </c>
      <c r="AO561" s="667" t="s">
        <v>80</v>
      </c>
      <c r="AP561" s="661">
        <v>0</v>
      </c>
      <c r="AQ561" s="661">
        <f>+L561+AF561-AK561</f>
        <v>17482875</v>
      </c>
      <c r="AR561" s="657" t="s">
        <v>115</v>
      </c>
      <c r="AS561" s="656">
        <v>0</v>
      </c>
      <c r="AT561" s="657" t="s">
        <v>80</v>
      </c>
      <c r="AU561" s="670">
        <v>11655252</v>
      </c>
      <c r="AV561" s="671">
        <f t="shared" si="30"/>
        <v>5827623</v>
      </c>
      <c r="AW561" s="672">
        <f t="shared" si="34"/>
        <v>0.6666667810643272</v>
      </c>
      <c r="AX561" s="673"/>
      <c r="AY561" s="657" t="s">
        <v>72</v>
      </c>
      <c r="AZ561" s="677" t="s">
        <v>4246</v>
      </c>
      <c r="BA561" s="653" t="s">
        <v>71</v>
      </c>
      <c r="BB561" s="656" t="s">
        <v>71</v>
      </c>
    </row>
    <row r="562" spans="2:54" x14ac:dyDescent="0.25">
      <c r="B562" s="653">
        <v>2023</v>
      </c>
      <c r="C562" s="653">
        <v>891780111</v>
      </c>
      <c r="D562" s="654" t="s">
        <v>68</v>
      </c>
      <c r="E562" s="655" t="s">
        <v>2761</v>
      </c>
      <c r="F562" s="656" t="s">
        <v>2762</v>
      </c>
      <c r="G562" s="657">
        <v>0</v>
      </c>
      <c r="H562" s="656"/>
      <c r="I562" s="657" t="s">
        <v>78</v>
      </c>
      <c r="J562" s="653" t="s">
        <v>120</v>
      </c>
      <c r="K562" s="658" t="s">
        <v>2763</v>
      </c>
      <c r="L562" s="659">
        <v>17143399</v>
      </c>
      <c r="M562" s="653" t="s">
        <v>73</v>
      </c>
      <c r="N562" s="660" t="s">
        <v>116</v>
      </c>
      <c r="O562" s="658" t="s">
        <v>3795</v>
      </c>
      <c r="P562" s="661">
        <v>1118806257</v>
      </c>
      <c r="Q562" s="656">
        <v>235</v>
      </c>
      <c r="R562" s="699">
        <v>44960</v>
      </c>
      <c r="S562" s="749">
        <v>9551145017</v>
      </c>
      <c r="T562" s="699">
        <v>44964</v>
      </c>
      <c r="U562" s="760">
        <v>17143399</v>
      </c>
      <c r="V562" s="657" t="s">
        <v>70</v>
      </c>
      <c r="W562" s="656">
        <v>12545859</v>
      </c>
      <c r="X562" s="665" t="s">
        <v>4211</v>
      </c>
      <c r="Y562" s="660"/>
      <c r="Z562" s="679">
        <v>44964</v>
      </c>
      <c r="AA562" s="679">
        <v>44964</v>
      </c>
      <c r="AB562" s="667" t="s">
        <v>80</v>
      </c>
      <c r="AC562" s="666">
        <v>45275</v>
      </c>
      <c r="AD562" s="658">
        <f t="shared" si="31"/>
        <v>311</v>
      </c>
      <c r="AE562" s="656">
        <v>0</v>
      </c>
      <c r="AF562" s="656">
        <v>0</v>
      </c>
      <c r="AG562" s="656">
        <v>0</v>
      </c>
      <c r="AH562" s="668" t="s">
        <v>80</v>
      </c>
      <c r="AI562" s="658">
        <f t="shared" si="33"/>
        <v>0</v>
      </c>
      <c r="AJ562" s="656">
        <v>0</v>
      </c>
      <c r="AK562" s="748">
        <v>0</v>
      </c>
      <c r="AL562" s="667" t="s">
        <v>80</v>
      </c>
      <c r="AM562" s="657">
        <v>0</v>
      </c>
      <c r="AN562" s="667" t="s">
        <v>80</v>
      </c>
      <c r="AO562" s="667" t="s">
        <v>80</v>
      </c>
      <c r="AP562" s="661">
        <v>0</v>
      </c>
      <c r="AQ562" s="661">
        <f>+L562+AF562-AK562</f>
        <v>17143399</v>
      </c>
      <c r="AR562" s="657" t="s">
        <v>115</v>
      </c>
      <c r="AS562" s="656">
        <v>0</v>
      </c>
      <c r="AT562" s="657" t="s">
        <v>80</v>
      </c>
      <c r="AU562" s="670">
        <v>13061640</v>
      </c>
      <c r="AV562" s="671">
        <f t="shared" si="30"/>
        <v>4081759</v>
      </c>
      <c r="AW562" s="672">
        <f t="shared" si="34"/>
        <v>0.76190491745540079</v>
      </c>
      <c r="AX562" s="673"/>
      <c r="AY562" s="657" t="s">
        <v>72</v>
      </c>
      <c r="AZ562" s="677" t="s">
        <v>4247</v>
      </c>
      <c r="BA562" s="653" t="s">
        <v>71</v>
      </c>
      <c r="BB562" s="656" t="s">
        <v>71</v>
      </c>
    </row>
    <row r="563" spans="2:54" x14ac:dyDescent="0.25">
      <c r="B563" s="653">
        <v>2023</v>
      </c>
      <c r="C563" s="653">
        <v>891780111</v>
      </c>
      <c r="D563" s="654" t="s">
        <v>68</v>
      </c>
      <c r="E563" s="655" t="s">
        <v>2764</v>
      </c>
      <c r="F563" s="656" t="s">
        <v>2765</v>
      </c>
      <c r="G563" s="657">
        <v>0</v>
      </c>
      <c r="H563" s="656"/>
      <c r="I563" s="657" t="s">
        <v>78</v>
      </c>
      <c r="J563" s="653" t="s">
        <v>120</v>
      </c>
      <c r="K563" s="658" t="s">
        <v>2766</v>
      </c>
      <c r="L563" s="659">
        <v>19425427</v>
      </c>
      <c r="M563" s="653" t="s">
        <v>73</v>
      </c>
      <c r="N563" s="660" t="s">
        <v>116</v>
      </c>
      <c r="O563" s="658" t="s">
        <v>3796</v>
      </c>
      <c r="P563" s="661">
        <v>84091578</v>
      </c>
      <c r="Q563" s="656">
        <v>235</v>
      </c>
      <c r="R563" s="699">
        <v>44960</v>
      </c>
      <c r="S563" s="749">
        <v>9551145017</v>
      </c>
      <c r="T563" s="699">
        <v>44964</v>
      </c>
      <c r="U563" s="760">
        <v>19425427</v>
      </c>
      <c r="V563" s="657" t="s">
        <v>70</v>
      </c>
      <c r="W563" s="656">
        <v>12545859</v>
      </c>
      <c r="X563" s="665" t="s">
        <v>4211</v>
      </c>
      <c r="Y563" s="660"/>
      <c r="Z563" s="679">
        <v>44964</v>
      </c>
      <c r="AA563" s="679">
        <v>44964</v>
      </c>
      <c r="AB563" s="667" t="s">
        <v>80</v>
      </c>
      <c r="AC563" s="666">
        <v>45275</v>
      </c>
      <c r="AD563" s="658">
        <f t="shared" si="31"/>
        <v>311</v>
      </c>
      <c r="AE563" s="656">
        <v>0</v>
      </c>
      <c r="AF563" s="656">
        <v>0</v>
      </c>
      <c r="AG563" s="656">
        <v>0</v>
      </c>
      <c r="AH563" s="668" t="s">
        <v>80</v>
      </c>
      <c r="AI563" s="658">
        <f t="shared" si="33"/>
        <v>0</v>
      </c>
      <c r="AJ563" s="656">
        <v>0</v>
      </c>
      <c r="AK563" s="748">
        <v>0</v>
      </c>
      <c r="AL563" s="667" t="s">
        <v>80</v>
      </c>
      <c r="AM563" s="657">
        <v>0</v>
      </c>
      <c r="AN563" s="667" t="s">
        <v>80</v>
      </c>
      <c r="AO563" s="667" t="s">
        <v>80</v>
      </c>
      <c r="AP563" s="661">
        <v>0</v>
      </c>
      <c r="AQ563" s="661">
        <f>+L563+AF563-AK563</f>
        <v>19425427</v>
      </c>
      <c r="AR563" s="657" t="s">
        <v>115</v>
      </c>
      <c r="AS563" s="656">
        <v>0</v>
      </c>
      <c r="AT563" s="657" t="s">
        <v>80</v>
      </c>
      <c r="AU563" s="670">
        <v>14800328</v>
      </c>
      <c r="AV563" s="671">
        <f t="shared" si="30"/>
        <v>4625099</v>
      </c>
      <c r="AW563" s="672">
        <f t="shared" si="34"/>
        <v>0.76190489918188153</v>
      </c>
      <c r="AX563" s="673"/>
      <c r="AY563" s="657" t="s">
        <v>72</v>
      </c>
      <c r="AZ563" s="677" t="s">
        <v>4248</v>
      </c>
      <c r="BA563" s="653" t="s">
        <v>71</v>
      </c>
      <c r="BB563" s="656" t="s">
        <v>71</v>
      </c>
    </row>
    <row r="564" spans="2:54" x14ac:dyDescent="0.25">
      <c r="B564" s="653">
        <v>2023</v>
      </c>
      <c r="C564" s="653">
        <v>891780111</v>
      </c>
      <c r="D564" s="654" t="s">
        <v>68</v>
      </c>
      <c r="E564" s="655" t="s">
        <v>2767</v>
      </c>
      <c r="F564" s="656" t="s">
        <v>2768</v>
      </c>
      <c r="G564" s="657">
        <v>0</v>
      </c>
      <c r="H564" s="656"/>
      <c r="I564" s="657" t="s">
        <v>78</v>
      </c>
      <c r="J564" s="653" t="s">
        <v>120</v>
      </c>
      <c r="K564" s="658" t="s">
        <v>2766</v>
      </c>
      <c r="L564" s="659">
        <v>19425427</v>
      </c>
      <c r="M564" s="653" t="s">
        <v>73</v>
      </c>
      <c r="N564" s="660" t="s">
        <v>116</v>
      </c>
      <c r="O564" s="658" t="s">
        <v>3797</v>
      </c>
      <c r="P564" s="661">
        <v>1005412335</v>
      </c>
      <c r="Q564" s="656">
        <v>235</v>
      </c>
      <c r="R564" s="699">
        <v>44960</v>
      </c>
      <c r="S564" s="749">
        <v>9551145017</v>
      </c>
      <c r="T564" s="699">
        <v>44964</v>
      </c>
      <c r="U564" s="760">
        <v>19425427</v>
      </c>
      <c r="V564" s="657" t="s">
        <v>70</v>
      </c>
      <c r="W564" s="656">
        <v>12545859</v>
      </c>
      <c r="X564" s="665" t="s">
        <v>4211</v>
      </c>
      <c r="Y564" s="660"/>
      <c r="Z564" s="679">
        <v>44964</v>
      </c>
      <c r="AA564" s="679">
        <v>44964</v>
      </c>
      <c r="AB564" s="667" t="s">
        <v>80</v>
      </c>
      <c r="AC564" s="666">
        <v>45275</v>
      </c>
      <c r="AD564" s="658">
        <f t="shared" si="31"/>
        <v>311</v>
      </c>
      <c r="AE564" s="656">
        <v>0</v>
      </c>
      <c r="AF564" s="656">
        <v>0</v>
      </c>
      <c r="AG564" s="656">
        <v>0</v>
      </c>
      <c r="AH564" s="668" t="s">
        <v>80</v>
      </c>
      <c r="AI564" s="658">
        <f t="shared" si="33"/>
        <v>0</v>
      </c>
      <c r="AJ564" s="656">
        <v>0</v>
      </c>
      <c r="AK564" s="748">
        <v>0</v>
      </c>
      <c r="AL564" s="667" t="s">
        <v>80</v>
      </c>
      <c r="AM564" s="657">
        <v>0</v>
      </c>
      <c r="AN564" s="667" t="s">
        <v>80</v>
      </c>
      <c r="AO564" s="667" t="s">
        <v>80</v>
      </c>
      <c r="AP564" s="661">
        <v>0</v>
      </c>
      <c r="AQ564" s="661">
        <f>+L564+AF564-AK564</f>
        <v>19425427</v>
      </c>
      <c r="AR564" s="657" t="s">
        <v>115</v>
      </c>
      <c r="AS564" s="656">
        <v>0</v>
      </c>
      <c r="AT564" s="657" t="s">
        <v>80</v>
      </c>
      <c r="AU564" s="670">
        <v>14800328</v>
      </c>
      <c r="AV564" s="671">
        <f t="shared" si="30"/>
        <v>4625099</v>
      </c>
      <c r="AW564" s="672">
        <f t="shared" si="34"/>
        <v>0.76190489918188153</v>
      </c>
      <c r="AX564" s="673"/>
      <c r="AY564" s="657" t="s">
        <v>72</v>
      </c>
      <c r="AZ564" s="677" t="s">
        <v>4249</v>
      </c>
      <c r="BA564" s="653" t="s">
        <v>71</v>
      </c>
      <c r="BB564" s="656" t="s">
        <v>71</v>
      </c>
    </row>
    <row r="565" spans="2:54" x14ac:dyDescent="0.25">
      <c r="B565" s="653">
        <v>2023</v>
      </c>
      <c r="C565" s="653">
        <v>891780111</v>
      </c>
      <c r="D565" s="654" t="s">
        <v>68</v>
      </c>
      <c r="E565" s="655" t="s">
        <v>2769</v>
      </c>
      <c r="F565" s="656" t="s">
        <v>2770</v>
      </c>
      <c r="G565" s="657">
        <v>0</v>
      </c>
      <c r="H565" s="656"/>
      <c r="I565" s="657" t="s">
        <v>78</v>
      </c>
      <c r="J565" s="653" t="s">
        <v>120</v>
      </c>
      <c r="K565" s="658" t="s">
        <v>2766</v>
      </c>
      <c r="L565" s="659">
        <v>19425415</v>
      </c>
      <c r="M565" s="653" t="s">
        <v>73</v>
      </c>
      <c r="N565" s="660" t="s">
        <v>116</v>
      </c>
      <c r="O565" s="658" t="s">
        <v>3798</v>
      </c>
      <c r="P565" s="661">
        <v>84029005</v>
      </c>
      <c r="Q565" s="656">
        <v>235</v>
      </c>
      <c r="R565" s="699">
        <v>44960</v>
      </c>
      <c r="S565" s="749">
        <v>9551145017</v>
      </c>
      <c r="T565" s="699">
        <v>44964</v>
      </c>
      <c r="U565" s="760">
        <v>19425415</v>
      </c>
      <c r="V565" s="657" t="s">
        <v>70</v>
      </c>
      <c r="W565" s="656">
        <v>12545859</v>
      </c>
      <c r="X565" s="665" t="s">
        <v>4211</v>
      </c>
      <c r="Y565" s="660"/>
      <c r="Z565" s="679">
        <v>44964</v>
      </c>
      <c r="AA565" s="679">
        <v>44964</v>
      </c>
      <c r="AB565" s="667" t="s">
        <v>80</v>
      </c>
      <c r="AC565" s="666">
        <v>45275</v>
      </c>
      <c r="AD565" s="658">
        <f t="shared" si="31"/>
        <v>311</v>
      </c>
      <c r="AE565" s="656">
        <v>0</v>
      </c>
      <c r="AF565" s="656">
        <v>0</v>
      </c>
      <c r="AG565" s="656">
        <v>0</v>
      </c>
      <c r="AH565" s="668" t="s">
        <v>80</v>
      </c>
      <c r="AI565" s="658">
        <f t="shared" si="33"/>
        <v>0</v>
      </c>
      <c r="AJ565" s="656">
        <v>0</v>
      </c>
      <c r="AK565" s="748">
        <v>0</v>
      </c>
      <c r="AL565" s="667" t="s">
        <v>80</v>
      </c>
      <c r="AM565" s="657">
        <v>0</v>
      </c>
      <c r="AN565" s="667" t="s">
        <v>80</v>
      </c>
      <c r="AO565" s="667" t="s">
        <v>80</v>
      </c>
      <c r="AP565" s="661">
        <v>0</v>
      </c>
      <c r="AQ565" s="661">
        <f>+L565+AF565-AK565</f>
        <v>19425415</v>
      </c>
      <c r="AR565" s="657" t="s">
        <v>115</v>
      </c>
      <c r="AS565" s="656">
        <v>0</v>
      </c>
      <c r="AT565" s="657" t="s">
        <v>80</v>
      </c>
      <c r="AU565" s="670">
        <v>14800320</v>
      </c>
      <c r="AV565" s="671">
        <f t="shared" si="30"/>
        <v>4625095</v>
      </c>
      <c r="AW565" s="672">
        <f t="shared" si="34"/>
        <v>0.76190495801505398</v>
      </c>
      <c r="AX565" s="673"/>
      <c r="AY565" s="657" t="s">
        <v>72</v>
      </c>
      <c r="AZ565" s="677" t="s">
        <v>4250</v>
      </c>
      <c r="BA565" s="653" t="s">
        <v>71</v>
      </c>
      <c r="BB565" s="656" t="s">
        <v>71</v>
      </c>
    </row>
    <row r="566" spans="2:54" x14ac:dyDescent="0.25">
      <c r="B566" s="653">
        <v>2023</v>
      </c>
      <c r="C566" s="653">
        <v>891780111</v>
      </c>
      <c r="D566" s="654" t="s">
        <v>68</v>
      </c>
      <c r="E566" s="655" t="s">
        <v>2771</v>
      </c>
      <c r="F566" s="656" t="s">
        <v>2772</v>
      </c>
      <c r="G566" s="657">
        <v>0</v>
      </c>
      <c r="H566" s="656"/>
      <c r="I566" s="657" t="s">
        <v>78</v>
      </c>
      <c r="J566" s="653" t="s">
        <v>120</v>
      </c>
      <c r="K566" s="658" t="s">
        <v>2755</v>
      </c>
      <c r="L566" s="659">
        <v>19048225</v>
      </c>
      <c r="M566" s="653" t="s">
        <v>73</v>
      </c>
      <c r="N566" s="660" t="s">
        <v>116</v>
      </c>
      <c r="O566" s="658" t="s">
        <v>3799</v>
      </c>
      <c r="P566" s="661">
        <v>45544309</v>
      </c>
      <c r="Q566" s="656">
        <v>235</v>
      </c>
      <c r="R566" s="699">
        <v>44960</v>
      </c>
      <c r="S566" s="749">
        <v>9551145017</v>
      </c>
      <c r="T566" s="699">
        <v>44964</v>
      </c>
      <c r="U566" s="760">
        <v>19048225</v>
      </c>
      <c r="V566" s="657" t="s">
        <v>70</v>
      </c>
      <c r="W566" s="656">
        <v>12545859</v>
      </c>
      <c r="X566" s="665" t="s">
        <v>4211</v>
      </c>
      <c r="Y566" s="660"/>
      <c r="Z566" s="679">
        <v>44964</v>
      </c>
      <c r="AA566" s="679">
        <v>44964</v>
      </c>
      <c r="AB566" s="667" t="s">
        <v>80</v>
      </c>
      <c r="AC566" s="666">
        <v>45275</v>
      </c>
      <c r="AD566" s="658">
        <f t="shared" si="31"/>
        <v>311</v>
      </c>
      <c r="AE566" s="656">
        <v>0</v>
      </c>
      <c r="AF566" s="656">
        <v>0</v>
      </c>
      <c r="AG566" s="656">
        <v>0</v>
      </c>
      <c r="AH566" s="668" t="s">
        <v>80</v>
      </c>
      <c r="AI566" s="658">
        <f t="shared" si="33"/>
        <v>0</v>
      </c>
      <c r="AJ566" s="656">
        <v>0</v>
      </c>
      <c r="AK566" s="748">
        <v>0</v>
      </c>
      <c r="AL566" s="667" t="s">
        <v>80</v>
      </c>
      <c r="AM566" s="657">
        <v>0</v>
      </c>
      <c r="AN566" s="667" t="s">
        <v>80</v>
      </c>
      <c r="AO566" s="667" t="s">
        <v>80</v>
      </c>
      <c r="AP566" s="661">
        <v>0</v>
      </c>
      <c r="AQ566" s="661">
        <f>+L566+AF566-AK566</f>
        <v>19048225</v>
      </c>
      <c r="AR566" s="657" t="s">
        <v>115</v>
      </c>
      <c r="AS566" s="656">
        <v>0</v>
      </c>
      <c r="AT566" s="657" t="s">
        <v>80</v>
      </c>
      <c r="AU566" s="670">
        <v>14512936</v>
      </c>
      <c r="AV566" s="671">
        <f t="shared" si="30"/>
        <v>4535289</v>
      </c>
      <c r="AW566" s="672">
        <f t="shared" si="34"/>
        <v>0.76190490190030835</v>
      </c>
      <c r="AX566" s="673"/>
      <c r="AY566" s="657" t="s">
        <v>72</v>
      </c>
      <c r="AZ566" s="677" t="s">
        <v>4251</v>
      </c>
      <c r="BA566" s="653" t="s">
        <v>71</v>
      </c>
      <c r="BB566" s="656" t="s">
        <v>71</v>
      </c>
    </row>
    <row r="567" spans="2:54" x14ac:dyDescent="0.25">
      <c r="B567" s="653">
        <v>2023</v>
      </c>
      <c r="C567" s="653">
        <v>891780111</v>
      </c>
      <c r="D567" s="654" t="s">
        <v>68</v>
      </c>
      <c r="E567" s="655" t="s">
        <v>2773</v>
      </c>
      <c r="F567" s="656" t="s">
        <v>2774</v>
      </c>
      <c r="G567" s="657">
        <v>0</v>
      </c>
      <c r="H567" s="656"/>
      <c r="I567" s="657" t="s">
        <v>78</v>
      </c>
      <c r="J567" s="653" t="s">
        <v>120</v>
      </c>
      <c r="K567" s="658" t="s">
        <v>2766</v>
      </c>
      <c r="L567" s="659">
        <v>21029244</v>
      </c>
      <c r="M567" s="653" t="s">
        <v>73</v>
      </c>
      <c r="N567" s="660" t="s">
        <v>116</v>
      </c>
      <c r="O567" s="658" t="s">
        <v>3800</v>
      </c>
      <c r="P567" s="661">
        <v>30688551</v>
      </c>
      <c r="Q567" s="656">
        <v>235</v>
      </c>
      <c r="R567" s="699">
        <v>44960</v>
      </c>
      <c r="S567" s="749">
        <v>9551145017</v>
      </c>
      <c r="T567" s="699">
        <v>44964</v>
      </c>
      <c r="U567" s="760">
        <v>21029244</v>
      </c>
      <c r="V567" s="657" t="s">
        <v>70</v>
      </c>
      <c r="W567" s="656">
        <v>12545859</v>
      </c>
      <c r="X567" s="665" t="s">
        <v>4211</v>
      </c>
      <c r="Y567" s="660"/>
      <c r="Z567" s="679">
        <v>44964</v>
      </c>
      <c r="AA567" s="679">
        <v>44964</v>
      </c>
      <c r="AB567" s="667" t="s">
        <v>80</v>
      </c>
      <c r="AC567" s="666">
        <v>45275</v>
      </c>
      <c r="AD567" s="658">
        <f t="shared" si="31"/>
        <v>311</v>
      </c>
      <c r="AE567" s="656">
        <v>0</v>
      </c>
      <c r="AF567" s="656">
        <v>0</v>
      </c>
      <c r="AG567" s="656">
        <v>0</v>
      </c>
      <c r="AH567" s="668" t="s">
        <v>80</v>
      </c>
      <c r="AI567" s="658">
        <f t="shared" si="33"/>
        <v>0</v>
      </c>
      <c r="AJ567" s="656">
        <v>0</v>
      </c>
      <c r="AK567" s="748">
        <v>0</v>
      </c>
      <c r="AL567" s="667" t="s">
        <v>80</v>
      </c>
      <c r="AM567" s="657">
        <v>0</v>
      </c>
      <c r="AN567" s="667" t="s">
        <v>80</v>
      </c>
      <c r="AO567" s="667" t="s">
        <v>80</v>
      </c>
      <c r="AP567" s="661">
        <v>0</v>
      </c>
      <c r="AQ567" s="661">
        <f>+L567+AF567-AK567</f>
        <v>21029244</v>
      </c>
      <c r="AR567" s="657" t="s">
        <v>115</v>
      </c>
      <c r="AS567" s="656">
        <v>0</v>
      </c>
      <c r="AT567" s="657" t="s">
        <v>80</v>
      </c>
      <c r="AU567" s="670">
        <v>16022280</v>
      </c>
      <c r="AV567" s="671">
        <f t="shared" si="30"/>
        <v>5006964</v>
      </c>
      <c r="AW567" s="672">
        <f t="shared" si="34"/>
        <v>0.76190470755867401</v>
      </c>
      <c r="AX567" s="673"/>
      <c r="AY567" s="657" t="s">
        <v>72</v>
      </c>
      <c r="AZ567" s="677" t="s">
        <v>4252</v>
      </c>
      <c r="BA567" s="653" t="s">
        <v>71</v>
      </c>
      <c r="BB567" s="656" t="s">
        <v>71</v>
      </c>
    </row>
    <row r="568" spans="2:54" x14ac:dyDescent="0.25">
      <c r="B568" s="653">
        <v>2023</v>
      </c>
      <c r="C568" s="653">
        <v>891780111</v>
      </c>
      <c r="D568" s="654" t="s">
        <v>68</v>
      </c>
      <c r="E568" s="655" t="s">
        <v>2775</v>
      </c>
      <c r="F568" s="656" t="s">
        <v>2776</v>
      </c>
      <c r="G568" s="657">
        <v>0</v>
      </c>
      <c r="H568" s="656"/>
      <c r="I568" s="657" t="s">
        <v>78</v>
      </c>
      <c r="J568" s="653" t="s">
        <v>120</v>
      </c>
      <c r="K568" s="658" t="s">
        <v>2755</v>
      </c>
      <c r="L568" s="659">
        <v>19048225</v>
      </c>
      <c r="M568" s="653" t="s">
        <v>73</v>
      </c>
      <c r="N568" s="660" t="s">
        <v>116</v>
      </c>
      <c r="O568" s="658" t="s">
        <v>3801</v>
      </c>
      <c r="P568" s="661">
        <v>5185146</v>
      </c>
      <c r="Q568" s="656">
        <v>235</v>
      </c>
      <c r="R568" s="699">
        <v>44960</v>
      </c>
      <c r="S568" s="749">
        <v>9551145017</v>
      </c>
      <c r="T568" s="699">
        <v>44964</v>
      </c>
      <c r="U568" s="760">
        <v>19048225</v>
      </c>
      <c r="V568" s="657" t="s">
        <v>70</v>
      </c>
      <c r="W568" s="656">
        <v>12545859</v>
      </c>
      <c r="X568" s="665" t="s">
        <v>4211</v>
      </c>
      <c r="Y568" s="660"/>
      <c r="Z568" s="679">
        <v>44964</v>
      </c>
      <c r="AA568" s="679">
        <v>44964</v>
      </c>
      <c r="AB568" s="667" t="s">
        <v>80</v>
      </c>
      <c r="AC568" s="666">
        <v>45275</v>
      </c>
      <c r="AD568" s="658">
        <f t="shared" si="31"/>
        <v>311</v>
      </c>
      <c r="AE568" s="656">
        <v>0</v>
      </c>
      <c r="AF568" s="656">
        <v>0</v>
      </c>
      <c r="AG568" s="656">
        <v>0</v>
      </c>
      <c r="AH568" s="668" t="s">
        <v>80</v>
      </c>
      <c r="AI568" s="658">
        <f t="shared" si="33"/>
        <v>0</v>
      </c>
      <c r="AJ568" s="656">
        <v>0</v>
      </c>
      <c r="AK568" s="748">
        <v>0</v>
      </c>
      <c r="AL568" s="667" t="s">
        <v>80</v>
      </c>
      <c r="AM568" s="657">
        <v>0</v>
      </c>
      <c r="AN568" s="667" t="s">
        <v>80</v>
      </c>
      <c r="AO568" s="667" t="s">
        <v>80</v>
      </c>
      <c r="AP568" s="661">
        <v>0</v>
      </c>
      <c r="AQ568" s="661">
        <f>+L568+AF568-AK568</f>
        <v>19048225</v>
      </c>
      <c r="AR568" s="657" t="s">
        <v>115</v>
      </c>
      <c r="AS568" s="656">
        <v>0</v>
      </c>
      <c r="AT568" s="657" t="s">
        <v>80</v>
      </c>
      <c r="AU568" s="670">
        <v>14512936</v>
      </c>
      <c r="AV568" s="671">
        <f t="shared" si="30"/>
        <v>4535289</v>
      </c>
      <c r="AW568" s="672">
        <f t="shared" si="34"/>
        <v>0.76190490190030835</v>
      </c>
      <c r="AX568" s="673"/>
      <c r="AY568" s="657" t="s">
        <v>72</v>
      </c>
      <c r="AZ568" s="677" t="s">
        <v>4253</v>
      </c>
      <c r="BA568" s="653" t="s">
        <v>71</v>
      </c>
      <c r="BB568" s="656" t="s">
        <v>71</v>
      </c>
    </row>
    <row r="569" spans="2:54" x14ac:dyDescent="0.25">
      <c r="B569" s="653">
        <v>2023</v>
      </c>
      <c r="C569" s="653">
        <v>891780111</v>
      </c>
      <c r="D569" s="654" t="s">
        <v>68</v>
      </c>
      <c r="E569" s="655" t="s">
        <v>2777</v>
      </c>
      <c r="F569" s="656" t="s">
        <v>2778</v>
      </c>
      <c r="G569" s="657">
        <v>0</v>
      </c>
      <c r="H569" s="656"/>
      <c r="I569" s="657" t="s">
        <v>78</v>
      </c>
      <c r="J569" s="653" t="s">
        <v>120</v>
      </c>
      <c r="K569" s="658" t="s">
        <v>2779</v>
      </c>
      <c r="L569" s="659">
        <v>68469639</v>
      </c>
      <c r="M569" s="653" t="s">
        <v>73</v>
      </c>
      <c r="N569" s="660" t="s">
        <v>116</v>
      </c>
      <c r="O569" s="658" t="s">
        <v>3802</v>
      </c>
      <c r="P569" s="661">
        <v>57456729</v>
      </c>
      <c r="Q569" s="656">
        <v>235</v>
      </c>
      <c r="R569" s="699">
        <v>44960</v>
      </c>
      <c r="S569" s="749">
        <v>9551145017</v>
      </c>
      <c r="T569" s="699">
        <v>44964</v>
      </c>
      <c r="U569" s="760">
        <v>68469639</v>
      </c>
      <c r="V569" s="657" t="s">
        <v>70</v>
      </c>
      <c r="W569" s="656">
        <v>12545859</v>
      </c>
      <c r="X569" s="665" t="s">
        <v>4211</v>
      </c>
      <c r="Y569" s="660"/>
      <c r="Z569" s="679">
        <v>44964</v>
      </c>
      <c r="AA569" s="679">
        <v>44964</v>
      </c>
      <c r="AB569" s="667" t="s">
        <v>80</v>
      </c>
      <c r="AC569" s="666">
        <v>45275</v>
      </c>
      <c r="AD569" s="658">
        <f t="shared" si="31"/>
        <v>311</v>
      </c>
      <c r="AE569" s="656">
        <v>0</v>
      </c>
      <c r="AF569" s="656">
        <v>0</v>
      </c>
      <c r="AG569" s="656">
        <v>0</v>
      </c>
      <c r="AH569" s="668" t="s">
        <v>80</v>
      </c>
      <c r="AI569" s="658">
        <f t="shared" si="33"/>
        <v>0</v>
      </c>
      <c r="AJ569" s="656">
        <v>0</v>
      </c>
      <c r="AK569" s="748">
        <v>0</v>
      </c>
      <c r="AL569" s="667" t="s">
        <v>80</v>
      </c>
      <c r="AM569" s="657">
        <v>1</v>
      </c>
      <c r="AN569" s="667">
        <v>45078</v>
      </c>
      <c r="AO569" s="667">
        <v>45108</v>
      </c>
      <c r="AP569" s="661">
        <v>0</v>
      </c>
      <c r="AQ569" s="661">
        <f>+L569+AF569-AK569</f>
        <v>68469639</v>
      </c>
      <c r="AR569" s="657" t="s">
        <v>115</v>
      </c>
      <c r="AS569" s="656">
        <v>0</v>
      </c>
      <c r="AT569" s="657" t="s">
        <v>80</v>
      </c>
      <c r="AU569" s="670">
        <v>35079758</v>
      </c>
      <c r="AV569" s="671">
        <f t="shared" si="30"/>
        <v>33389881</v>
      </c>
      <c r="AW569" s="672">
        <f t="shared" si="34"/>
        <v>0.51234033817528968</v>
      </c>
      <c r="AX569" s="673"/>
      <c r="AY569" s="657" t="s">
        <v>4254</v>
      </c>
      <c r="AZ569" s="677" t="s">
        <v>4255</v>
      </c>
      <c r="BA569" s="653" t="s">
        <v>71</v>
      </c>
      <c r="BB569" s="656" t="s">
        <v>71</v>
      </c>
    </row>
    <row r="570" spans="2:54" x14ac:dyDescent="0.25">
      <c r="B570" s="653">
        <v>2023</v>
      </c>
      <c r="C570" s="653">
        <v>891780111</v>
      </c>
      <c r="D570" s="654" t="s">
        <v>68</v>
      </c>
      <c r="E570" s="655" t="s">
        <v>2780</v>
      </c>
      <c r="F570" s="656" t="s">
        <v>2781</v>
      </c>
      <c r="G570" s="657">
        <v>0</v>
      </c>
      <c r="H570" s="656"/>
      <c r="I570" s="657" t="s">
        <v>78</v>
      </c>
      <c r="J570" s="653" t="s">
        <v>120</v>
      </c>
      <c r="K570" s="658" t="s">
        <v>2766</v>
      </c>
      <c r="L570" s="659">
        <v>19425415</v>
      </c>
      <c r="M570" s="653" t="s">
        <v>73</v>
      </c>
      <c r="N570" s="660" t="s">
        <v>116</v>
      </c>
      <c r="O570" s="658" t="s">
        <v>3803</v>
      </c>
      <c r="P570" s="661">
        <v>8853927</v>
      </c>
      <c r="Q570" s="656">
        <v>235</v>
      </c>
      <c r="R570" s="699">
        <v>44960</v>
      </c>
      <c r="S570" s="749">
        <v>9551145017</v>
      </c>
      <c r="T570" s="699">
        <v>44964</v>
      </c>
      <c r="U570" s="760">
        <v>19425415</v>
      </c>
      <c r="V570" s="657" t="s">
        <v>70</v>
      </c>
      <c r="W570" s="656">
        <v>12545859</v>
      </c>
      <c r="X570" s="665" t="s">
        <v>4211</v>
      </c>
      <c r="Y570" s="660"/>
      <c r="Z570" s="679">
        <v>44964</v>
      </c>
      <c r="AA570" s="679">
        <v>44964</v>
      </c>
      <c r="AB570" s="667" t="s">
        <v>80</v>
      </c>
      <c r="AC570" s="666">
        <v>45275</v>
      </c>
      <c r="AD570" s="658">
        <f t="shared" si="31"/>
        <v>311</v>
      </c>
      <c r="AE570" s="656">
        <v>0</v>
      </c>
      <c r="AF570" s="656">
        <v>0</v>
      </c>
      <c r="AG570" s="656">
        <v>0</v>
      </c>
      <c r="AH570" s="668" t="s">
        <v>80</v>
      </c>
      <c r="AI570" s="658">
        <f t="shared" si="33"/>
        <v>0</v>
      </c>
      <c r="AJ570" s="656">
        <v>0</v>
      </c>
      <c r="AK570" s="748">
        <v>0</v>
      </c>
      <c r="AL570" s="667" t="s">
        <v>80</v>
      </c>
      <c r="AM570" s="657">
        <v>0</v>
      </c>
      <c r="AN570" s="667" t="s">
        <v>80</v>
      </c>
      <c r="AO570" s="667" t="s">
        <v>80</v>
      </c>
      <c r="AP570" s="661">
        <v>0</v>
      </c>
      <c r="AQ570" s="661">
        <f>+L570+AF570-AK570</f>
        <v>19425415</v>
      </c>
      <c r="AR570" s="657" t="s">
        <v>115</v>
      </c>
      <c r="AS570" s="656">
        <v>0</v>
      </c>
      <c r="AT570" s="657" t="s">
        <v>80</v>
      </c>
      <c r="AU570" s="670">
        <v>14800320</v>
      </c>
      <c r="AV570" s="671">
        <f t="shared" si="30"/>
        <v>4625095</v>
      </c>
      <c r="AW570" s="672">
        <f t="shared" si="34"/>
        <v>0.76190495801505398</v>
      </c>
      <c r="AX570" s="673"/>
      <c r="AY570" s="657" t="s">
        <v>72</v>
      </c>
      <c r="AZ570" s="677" t="s">
        <v>4256</v>
      </c>
      <c r="BA570" s="653" t="s">
        <v>71</v>
      </c>
      <c r="BB570" s="656" t="s">
        <v>71</v>
      </c>
    </row>
    <row r="571" spans="2:54" x14ac:dyDescent="0.25">
      <c r="B571" s="653">
        <v>2023</v>
      </c>
      <c r="C571" s="653">
        <v>891780111</v>
      </c>
      <c r="D571" s="654" t="s">
        <v>68</v>
      </c>
      <c r="E571" s="655" t="s">
        <v>2782</v>
      </c>
      <c r="F571" s="656" t="s">
        <v>2783</v>
      </c>
      <c r="G571" s="657">
        <v>0</v>
      </c>
      <c r="H571" s="656"/>
      <c r="I571" s="657" t="s">
        <v>78</v>
      </c>
      <c r="J571" s="653" t="s">
        <v>120</v>
      </c>
      <c r="K571" s="658" t="s">
        <v>2766</v>
      </c>
      <c r="L571" s="659">
        <v>19425415</v>
      </c>
      <c r="M571" s="653" t="s">
        <v>73</v>
      </c>
      <c r="N571" s="660" t="s">
        <v>116</v>
      </c>
      <c r="O571" s="658" t="s">
        <v>3804</v>
      </c>
      <c r="P571" s="661">
        <v>84091510</v>
      </c>
      <c r="Q571" s="656">
        <v>235</v>
      </c>
      <c r="R571" s="699">
        <v>44960</v>
      </c>
      <c r="S571" s="749">
        <v>9551145017</v>
      </c>
      <c r="T571" s="699">
        <v>44964</v>
      </c>
      <c r="U571" s="760">
        <v>19425415</v>
      </c>
      <c r="V571" s="657" t="s">
        <v>70</v>
      </c>
      <c r="W571" s="656">
        <v>12545859</v>
      </c>
      <c r="X571" s="665" t="s">
        <v>4211</v>
      </c>
      <c r="Y571" s="660"/>
      <c r="Z571" s="679">
        <v>44964</v>
      </c>
      <c r="AA571" s="679">
        <v>44964</v>
      </c>
      <c r="AB571" s="667" t="s">
        <v>80</v>
      </c>
      <c r="AC571" s="666">
        <v>45275</v>
      </c>
      <c r="AD571" s="658">
        <f t="shared" si="31"/>
        <v>311</v>
      </c>
      <c r="AE571" s="656">
        <v>0</v>
      </c>
      <c r="AF571" s="656">
        <v>0</v>
      </c>
      <c r="AG571" s="656">
        <v>0</v>
      </c>
      <c r="AH571" s="668" t="s">
        <v>80</v>
      </c>
      <c r="AI571" s="658">
        <f t="shared" si="33"/>
        <v>0</v>
      </c>
      <c r="AJ571" s="656">
        <v>0</v>
      </c>
      <c r="AK571" s="748">
        <v>0</v>
      </c>
      <c r="AL571" s="667" t="s">
        <v>80</v>
      </c>
      <c r="AM571" s="657">
        <v>0</v>
      </c>
      <c r="AN571" s="667" t="s">
        <v>80</v>
      </c>
      <c r="AO571" s="667" t="s">
        <v>80</v>
      </c>
      <c r="AP571" s="661">
        <v>0</v>
      </c>
      <c r="AQ571" s="661">
        <f>+L571+AF571-AK571</f>
        <v>19425415</v>
      </c>
      <c r="AR571" s="657" t="s">
        <v>115</v>
      </c>
      <c r="AS571" s="656">
        <v>0</v>
      </c>
      <c r="AT571" s="657" t="s">
        <v>80</v>
      </c>
      <c r="AU571" s="670">
        <v>14800320</v>
      </c>
      <c r="AV571" s="671">
        <f t="shared" si="30"/>
        <v>4625095</v>
      </c>
      <c r="AW571" s="672">
        <f t="shared" si="34"/>
        <v>0.76190495801505398</v>
      </c>
      <c r="AX571" s="673"/>
      <c r="AY571" s="657" t="s">
        <v>72</v>
      </c>
      <c r="AZ571" s="677" t="s">
        <v>4257</v>
      </c>
      <c r="BA571" s="653" t="s">
        <v>71</v>
      </c>
      <c r="BB571" s="656" t="s">
        <v>71</v>
      </c>
    </row>
    <row r="572" spans="2:54" x14ac:dyDescent="0.25">
      <c r="B572" s="653">
        <v>2023</v>
      </c>
      <c r="C572" s="653">
        <v>891780111</v>
      </c>
      <c r="D572" s="654" t="s">
        <v>68</v>
      </c>
      <c r="E572" s="655" t="s">
        <v>2784</v>
      </c>
      <c r="F572" s="656" t="s">
        <v>2785</v>
      </c>
      <c r="G572" s="657">
        <v>0</v>
      </c>
      <c r="H572" s="656"/>
      <c r="I572" s="657" t="s">
        <v>78</v>
      </c>
      <c r="J572" s="653" t="s">
        <v>120</v>
      </c>
      <c r="K572" s="658" t="s">
        <v>2786</v>
      </c>
      <c r="L572" s="659">
        <v>22576225</v>
      </c>
      <c r="M572" s="653" t="s">
        <v>73</v>
      </c>
      <c r="N572" s="660" t="s">
        <v>116</v>
      </c>
      <c r="O572" s="658" t="s">
        <v>3805</v>
      </c>
      <c r="P572" s="661">
        <v>45563939</v>
      </c>
      <c r="Q572" s="656">
        <v>235</v>
      </c>
      <c r="R572" s="699">
        <v>44960</v>
      </c>
      <c r="S572" s="749">
        <v>9551145017</v>
      </c>
      <c r="T572" s="699">
        <v>44964</v>
      </c>
      <c r="U572" s="760">
        <v>22576225</v>
      </c>
      <c r="V572" s="657" t="s">
        <v>70</v>
      </c>
      <c r="W572" s="656">
        <v>12545859</v>
      </c>
      <c r="X572" s="665" t="s">
        <v>4211</v>
      </c>
      <c r="Y572" s="660"/>
      <c r="Z572" s="679">
        <v>44964</v>
      </c>
      <c r="AA572" s="679">
        <v>44964</v>
      </c>
      <c r="AB572" s="667" t="s">
        <v>80</v>
      </c>
      <c r="AC572" s="666">
        <v>45275</v>
      </c>
      <c r="AD572" s="658">
        <f t="shared" si="31"/>
        <v>311</v>
      </c>
      <c r="AE572" s="656">
        <v>0</v>
      </c>
      <c r="AF572" s="656">
        <v>0</v>
      </c>
      <c r="AG572" s="656">
        <v>0</v>
      </c>
      <c r="AH572" s="668" t="s">
        <v>80</v>
      </c>
      <c r="AI572" s="658">
        <f t="shared" si="33"/>
        <v>0</v>
      </c>
      <c r="AJ572" s="656">
        <v>0</v>
      </c>
      <c r="AK572" s="748">
        <v>0</v>
      </c>
      <c r="AL572" s="667" t="s">
        <v>80</v>
      </c>
      <c r="AM572" s="657">
        <v>0</v>
      </c>
      <c r="AN572" s="667" t="s">
        <v>80</v>
      </c>
      <c r="AO572" s="667" t="s">
        <v>80</v>
      </c>
      <c r="AP572" s="661">
        <v>0</v>
      </c>
      <c r="AQ572" s="661">
        <f>+L572+AF572-AK572</f>
        <v>22576225</v>
      </c>
      <c r="AR572" s="657" t="s">
        <v>115</v>
      </c>
      <c r="AS572" s="656">
        <v>0</v>
      </c>
      <c r="AT572" s="657" t="s">
        <v>80</v>
      </c>
      <c r="AU572" s="670">
        <v>17200936</v>
      </c>
      <c r="AV572" s="671">
        <f t="shared" si="30"/>
        <v>5375289</v>
      </c>
      <c r="AW572" s="672">
        <f t="shared" si="34"/>
        <v>0.76190488002312162</v>
      </c>
      <c r="AX572" s="673"/>
      <c r="AY572" s="657" t="s">
        <v>72</v>
      </c>
      <c r="AZ572" s="677" t="s">
        <v>4258</v>
      </c>
      <c r="BA572" s="653" t="s">
        <v>71</v>
      </c>
      <c r="BB572" s="656" t="s">
        <v>71</v>
      </c>
    </row>
    <row r="573" spans="2:54" x14ac:dyDescent="0.25">
      <c r="B573" s="653">
        <v>2023</v>
      </c>
      <c r="C573" s="653">
        <v>891780111</v>
      </c>
      <c r="D573" s="654" t="s">
        <v>68</v>
      </c>
      <c r="E573" s="655" t="s">
        <v>2787</v>
      </c>
      <c r="F573" s="656" t="s">
        <v>2788</v>
      </c>
      <c r="G573" s="657">
        <v>0</v>
      </c>
      <c r="H573" s="656"/>
      <c r="I573" s="657" t="s">
        <v>78</v>
      </c>
      <c r="J573" s="653" t="s">
        <v>120</v>
      </c>
      <c r="K573" s="658" t="s">
        <v>2763</v>
      </c>
      <c r="L573" s="659">
        <v>17143399</v>
      </c>
      <c r="M573" s="653" t="s">
        <v>73</v>
      </c>
      <c r="N573" s="660" t="s">
        <v>116</v>
      </c>
      <c r="O573" s="658" t="s">
        <v>3806</v>
      </c>
      <c r="P573" s="661">
        <v>1124381940</v>
      </c>
      <c r="Q573" s="656">
        <v>235</v>
      </c>
      <c r="R573" s="699">
        <v>44960</v>
      </c>
      <c r="S573" s="749">
        <v>9551145017</v>
      </c>
      <c r="T573" s="699">
        <v>44964</v>
      </c>
      <c r="U573" s="760">
        <v>17143399</v>
      </c>
      <c r="V573" s="657" t="s">
        <v>70</v>
      </c>
      <c r="W573" s="656">
        <v>12545859</v>
      </c>
      <c r="X573" s="665" t="s">
        <v>4211</v>
      </c>
      <c r="Y573" s="660"/>
      <c r="Z573" s="679">
        <v>44964</v>
      </c>
      <c r="AA573" s="679">
        <v>44964</v>
      </c>
      <c r="AB573" s="667" t="s">
        <v>80</v>
      </c>
      <c r="AC573" s="666">
        <v>45275</v>
      </c>
      <c r="AD573" s="658">
        <f t="shared" si="31"/>
        <v>311</v>
      </c>
      <c r="AE573" s="656">
        <v>0</v>
      </c>
      <c r="AF573" s="656">
        <v>0</v>
      </c>
      <c r="AG573" s="656">
        <v>0</v>
      </c>
      <c r="AH573" s="668" t="s">
        <v>80</v>
      </c>
      <c r="AI573" s="658">
        <f t="shared" si="33"/>
        <v>0</v>
      </c>
      <c r="AJ573" s="656">
        <v>0</v>
      </c>
      <c r="AK573" s="748">
        <v>0</v>
      </c>
      <c r="AL573" s="667" t="s">
        <v>80</v>
      </c>
      <c r="AM573" s="657">
        <v>1</v>
      </c>
      <c r="AN573" s="667">
        <v>45098</v>
      </c>
      <c r="AO573" s="667" t="s">
        <v>80</v>
      </c>
      <c r="AP573" s="661">
        <v>0</v>
      </c>
      <c r="AQ573" s="661">
        <f>+L573+AF573-AK573</f>
        <v>17143399</v>
      </c>
      <c r="AR573" s="657" t="s">
        <v>115</v>
      </c>
      <c r="AS573" s="656">
        <v>0</v>
      </c>
      <c r="AT573" s="657" t="s">
        <v>80</v>
      </c>
      <c r="AU573" s="670">
        <v>8325180</v>
      </c>
      <c r="AV573" s="671">
        <f t="shared" si="30"/>
        <v>8818219</v>
      </c>
      <c r="AW573" s="672">
        <f t="shared" si="34"/>
        <v>0.48562015035641415</v>
      </c>
      <c r="AX573" s="673"/>
      <c r="AY573" s="657" t="s">
        <v>4254</v>
      </c>
      <c r="AZ573" s="677" t="s">
        <v>4259</v>
      </c>
      <c r="BA573" s="653" t="s">
        <v>71</v>
      </c>
      <c r="BB573" s="656" t="s">
        <v>71</v>
      </c>
    </row>
    <row r="574" spans="2:54" x14ac:dyDescent="0.25">
      <c r="B574" s="653">
        <v>2023</v>
      </c>
      <c r="C574" s="653">
        <v>891780111</v>
      </c>
      <c r="D574" s="654" t="s">
        <v>68</v>
      </c>
      <c r="E574" s="655" t="s">
        <v>2789</v>
      </c>
      <c r="F574" s="656" t="s">
        <v>2790</v>
      </c>
      <c r="G574" s="657">
        <v>0</v>
      </c>
      <c r="H574" s="656"/>
      <c r="I574" s="657" t="s">
        <v>78</v>
      </c>
      <c r="J574" s="653" t="s">
        <v>120</v>
      </c>
      <c r="K574" s="658" t="s">
        <v>2791</v>
      </c>
      <c r="L574" s="659">
        <v>31298135</v>
      </c>
      <c r="M574" s="653" t="s">
        <v>73</v>
      </c>
      <c r="N574" s="660" t="s">
        <v>116</v>
      </c>
      <c r="O574" s="658" t="s">
        <v>3807</v>
      </c>
      <c r="P574" s="661">
        <v>36724996</v>
      </c>
      <c r="Q574" s="656">
        <v>235</v>
      </c>
      <c r="R574" s="699">
        <v>44960</v>
      </c>
      <c r="S574" s="749">
        <v>9551145017</v>
      </c>
      <c r="T574" s="699">
        <v>44964</v>
      </c>
      <c r="U574" s="760">
        <v>31298135</v>
      </c>
      <c r="V574" s="657" t="s">
        <v>70</v>
      </c>
      <c r="W574" s="656">
        <v>12545859</v>
      </c>
      <c r="X574" s="665" t="s">
        <v>4211</v>
      </c>
      <c r="Y574" s="660"/>
      <c r="Z574" s="679">
        <v>44964</v>
      </c>
      <c r="AA574" s="679">
        <v>44964</v>
      </c>
      <c r="AB574" s="667" t="s">
        <v>80</v>
      </c>
      <c r="AC574" s="666">
        <v>45275</v>
      </c>
      <c r="AD574" s="658">
        <f t="shared" si="31"/>
        <v>311</v>
      </c>
      <c r="AE574" s="656">
        <v>0</v>
      </c>
      <c r="AF574" s="656">
        <v>0</v>
      </c>
      <c r="AG574" s="656">
        <v>0</v>
      </c>
      <c r="AH574" s="668" t="s">
        <v>80</v>
      </c>
      <c r="AI574" s="658">
        <f t="shared" si="33"/>
        <v>0</v>
      </c>
      <c r="AJ574" s="656">
        <v>0</v>
      </c>
      <c r="AK574" s="748">
        <v>0</v>
      </c>
      <c r="AL574" s="667" t="s">
        <v>80</v>
      </c>
      <c r="AM574" s="657">
        <v>0</v>
      </c>
      <c r="AN574" s="667" t="s">
        <v>80</v>
      </c>
      <c r="AO574" s="667" t="s">
        <v>80</v>
      </c>
      <c r="AP574" s="661">
        <v>0</v>
      </c>
      <c r="AQ574" s="661">
        <f>+L574+AF574-AK574</f>
        <v>31298135</v>
      </c>
      <c r="AR574" s="657" t="s">
        <v>115</v>
      </c>
      <c r="AS574" s="656">
        <v>0</v>
      </c>
      <c r="AT574" s="657" t="s">
        <v>80</v>
      </c>
      <c r="AU574" s="670">
        <v>32018520</v>
      </c>
      <c r="AV574" s="671">
        <f t="shared" si="30"/>
        <v>-720385</v>
      </c>
      <c r="AW574" s="672">
        <f t="shared" si="34"/>
        <v>1.0230168666599464</v>
      </c>
      <c r="AX574" s="673"/>
      <c r="AY574" s="657" t="s">
        <v>72</v>
      </c>
      <c r="AZ574" s="677" t="s">
        <v>4260</v>
      </c>
      <c r="BA574" s="653" t="s">
        <v>71</v>
      </c>
      <c r="BB574" s="656" t="s">
        <v>71</v>
      </c>
    </row>
    <row r="575" spans="2:54" x14ac:dyDescent="0.25">
      <c r="B575" s="653">
        <v>2023</v>
      </c>
      <c r="C575" s="653">
        <v>891780111</v>
      </c>
      <c r="D575" s="654" t="s">
        <v>68</v>
      </c>
      <c r="E575" s="655" t="s">
        <v>2792</v>
      </c>
      <c r="F575" s="656" t="s">
        <v>2793</v>
      </c>
      <c r="G575" s="657">
        <v>0</v>
      </c>
      <c r="H575" s="656"/>
      <c r="I575" s="657" t="s">
        <v>78</v>
      </c>
      <c r="J575" s="653" t="s">
        <v>120</v>
      </c>
      <c r="K575" s="658" t="s">
        <v>2755</v>
      </c>
      <c r="L575" s="659">
        <v>19048225</v>
      </c>
      <c r="M575" s="653" t="s">
        <v>73</v>
      </c>
      <c r="N575" s="660" t="s">
        <v>116</v>
      </c>
      <c r="O575" s="658" t="s">
        <v>3808</v>
      </c>
      <c r="P575" s="661">
        <v>1047418085</v>
      </c>
      <c r="Q575" s="656">
        <v>235</v>
      </c>
      <c r="R575" s="699">
        <v>44960</v>
      </c>
      <c r="S575" s="749">
        <v>9551145017</v>
      </c>
      <c r="T575" s="699">
        <v>44964</v>
      </c>
      <c r="U575" s="760">
        <v>19048225</v>
      </c>
      <c r="V575" s="657" t="s">
        <v>70</v>
      </c>
      <c r="W575" s="656">
        <v>12545859</v>
      </c>
      <c r="X575" s="665" t="s">
        <v>4211</v>
      </c>
      <c r="Y575" s="660"/>
      <c r="Z575" s="679">
        <v>44964</v>
      </c>
      <c r="AA575" s="679">
        <v>44964</v>
      </c>
      <c r="AB575" s="667" t="s">
        <v>80</v>
      </c>
      <c r="AC575" s="666">
        <v>45275</v>
      </c>
      <c r="AD575" s="658">
        <f t="shared" si="31"/>
        <v>311</v>
      </c>
      <c r="AE575" s="656">
        <v>0</v>
      </c>
      <c r="AF575" s="656">
        <v>0</v>
      </c>
      <c r="AG575" s="656">
        <v>0</v>
      </c>
      <c r="AH575" s="668" t="s">
        <v>80</v>
      </c>
      <c r="AI575" s="658">
        <f t="shared" si="33"/>
        <v>0</v>
      </c>
      <c r="AJ575" s="656">
        <v>0</v>
      </c>
      <c r="AK575" s="748">
        <v>0</v>
      </c>
      <c r="AL575" s="667" t="s">
        <v>80</v>
      </c>
      <c r="AM575" s="657">
        <v>0</v>
      </c>
      <c r="AN575" s="667" t="s">
        <v>80</v>
      </c>
      <c r="AO575" s="667" t="s">
        <v>80</v>
      </c>
      <c r="AP575" s="661">
        <v>0</v>
      </c>
      <c r="AQ575" s="661">
        <f>+L575+AF575-AK575</f>
        <v>19048225</v>
      </c>
      <c r="AR575" s="657" t="s">
        <v>115</v>
      </c>
      <c r="AS575" s="656">
        <v>0</v>
      </c>
      <c r="AT575" s="657" t="s">
        <v>80</v>
      </c>
      <c r="AU575" s="670">
        <v>14512936</v>
      </c>
      <c r="AV575" s="671">
        <f t="shared" si="30"/>
        <v>4535289</v>
      </c>
      <c r="AW575" s="672">
        <f t="shared" si="34"/>
        <v>0.76190490190030835</v>
      </c>
      <c r="AX575" s="673"/>
      <c r="AY575" s="657" t="s">
        <v>72</v>
      </c>
      <c r="AZ575" s="677" t="s">
        <v>4261</v>
      </c>
      <c r="BA575" s="653" t="s">
        <v>71</v>
      </c>
      <c r="BB575" s="656" t="s">
        <v>71</v>
      </c>
    </row>
    <row r="576" spans="2:54" x14ac:dyDescent="0.25">
      <c r="B576" s="653">
        <v>2023</v>
      </c>
      <c r="C576" s="653">
        <v>891780111</v>
      </c>
      <c r="D576" s="654" t="s">
        <v>68</v>
      </c>
      <c r="E576" s="655" t="s">
        <v>2794</v>
      </c>
      <c r="F576" s="656" t="s">
        <v>2795</v>
      </c>
      <c r="G576" s="657">
        <v>0</v>
      </c>
      <c r="H576" s="656"/>
      <c r="I576" s="657" t="s">
        <v>78</v>
      </c>
      <c r="J576" s="653" t="s">
        <v>120</v>
      </c>
      <c r="K576" s="658" t="s">
        <v>2755</v>
      </c>
      <c r="L576" s="659">
        <v>19048225</v>
      </c>
      <c r="M576" s="653" t="s">
        <v>73</v>
      </c>
      <c r="N576" s="660" t="s">
        <v>116</v>
      </c>
      <c r="O576" s="658" t="s">
        <v>3809</v>
      </c>
      <c r="P576" s="661">
        <v>40953541</v>
      </c>
      <c r="Q576" s="656">
        <v>235</v>
      </c>
      <c r="R576" s="699">
        <v>44960</v>
      </c>
      <c r="S576" s="749">
        <v>9551145017</v>
      </c>
      <c r="T576" s="699">
        <v>44964</v>
      </c>
      <c r="U576" s="760">
        <v>19048225</v>
      </c>
      <c r="V576" s="657" t="s">
        <v>70</v>
      </c>
      <c r="W576" s="656">
        <v>12545859</v>
      </c>
      <c r="X576" s="665" t="s">
        <v>4211</v>
      </c>
      <c r="Y576" s="660"/>
      <c r="Z576" s="679">
        <v>44964</v>
      </c>
      <c r="AA576" s="679">
        <v>44964</v>
      </c>
      <c r="AB576" s="667" t="s">
        <v>80</v>
      </c>
      <c r="AC576" s="666">
        <v>45275</v>
      </c>
      <c r="AD576" s="658">
        <f t="shared" si="31"/>
        <v>311</v>
      </c>
      <c r="AE576" s="656">
        <v>0</v>
      </c>
      <c r="AF576" s="656">
        <v>0</v>
      </c>
      <c r="AG576" s="656">
        <v>0</v>
      </c>
      <c r="AH576" s="668" t="s">
        <v>80</v>
      </c>
      <c r="AI576" s="658">
        <f t="shared" si="33"/>
        <v>0</v>
      </c>
      <c r="AJ576" s="656">
        <v>0</v>
      </c>
      <c r="AK576" s="748">
        <v>0</v>
      </c>
      <c r="AL576" s="667" t="s">
        <v>80</v>
      </c>
      <c r="AM576" s="657">
        <v>0</v>
      </c>
      <c r="AN576" s="667" t="s">
        <v>80</v>
      </c>
      <c r="AO576" s="667" t="s">
        <v>80</v>
      </c>
      <c r="AP576" s="661">
        <v>0</v>
      </c>
      <c r="AQ576" s="661">
        <f>+L576+AF576-AK576</f>
        <v>19048225</v>
      </c>
      <c r="AR576" s="657" t="s">
        <v>115</v>
      </c>
      <c r="AS576" s="656">
        <v>0</v>
      </c>
      <c r="AT576" s="657" t="s">
        <v>80</v>
      </c>
      <c r="AU576" s="670">
        <v>14512936</v>
      </c>
      <c r="AV576" s="671">
        <f t="shared" si="30"/>
        <v>4535289</v>
      </c>
      <c r="AW576" s="672">
        <f t="shared" si="34"/>
        <v>0.76190490190030835</v>
      </c>
      <c r="AX576" s="673"/>
      <c r="AY576" s="657" t="s">
        <v>72</v>
      </c>
      <c r="AZ576" s="677" t="s">
        <v>4262</v>
      </c>
      <c r="BA576" s="653" t="s">
        <v>71</v>
      </c>
      <c r="BB576" s="656" t="s">
        <v>71</v>
      </c>
    </row>
    <row r="577" spans="2:54" x14ac:dyDescent="0.25">
      <c r="B577" s="653">
        <v>2023</v>
      </c>
      <c r="C577" s="653">
        <v>891780111</v>
      </c>
      <c r="D577" s="654" t="s">
        <v>68</v>
      </c>
      <c r="E577" s="655" t="s">
        <v>2796</v>
      </c>
      <c r="F577" s="656" t="s">
        <v>2797</v>
      </c>
      <c r="G577" s="657">
        <v>0</v>
      </c>
      <c r="H577" s="656"/>
      <c r="I577" s="657" t="s">
        <v>78</v>
      </c>
      <c r="J577" s="653" t="s">
        <v>120</v>
      </c>
      <c r="K577" s="658" t="s">
        <v>2755</v>
      </c>
      <c r="L577" s="659">
        <v>19048225</v>
      </c>
      <c r="M577" s="653" t="s">
        <v>73</v>
      </c>
      <c r="N577" s="660" t="s">
        <v>116</v>
      </c>
      <c r="O577" s="658" t="s">
        <v>3810</v>
      </c>
      <c r="P577" s="661">
        <v>40937090</v>
      </c>
      <c r="Q577" s="656">
        <v>235</v>
      </c>
      <c r="R577" s="699">
        <v>44960</v>
      </c>
      <c r="S577" s="749">
        <v>9551145017</v>
      </c>
      <c r="T577" s="699">
        <v>44964</v>
      </c>
      <c r="U577" s="760">
        <v>19048225</v>
      </c>
      <c r="V577" s="657" t="s">
        <v>70</v>
      </c>
      <c r="W577" s="656">
        <v>12545859</v>
      </c>
      <c r="X577" s="665" t="s">
        <v>4211</v>
      </c>
      <c r="Y577" s="660"/>
      <c r="Z577" s="679">
        <v>44964</v>
      </c>
      <c r="AA577" s="679">
        <v>44964</v>
      </c>
      <c r="AB577" s="667" t="s">
        <v>80</v>
      </c>
      <c r="AC577" s="666">
        <v>45275</v>
      </c>
      <c r="AD577" s="658">
        <f t="shared" si="31"/>
        <v>311</v>
      </c>
      <c r="AE577" s="656">
        <v>0</v>
      </c>
      <c r="AF577" s="656">
        <v>0</v>
      </c>
      <c r="AG577" s="656">
        <v>0</v>
      </c>
      <c r="AH577" s="668" t="s">
        <v>80</v>
      </c>
      <c r="AI577" s="658">
        <f t="shared" si="33"/>
        <v>0</v>
      </c>
      <c r="AJ577" s="656">
        <v>0</v>
      </c>
      <c r="AK577" s="748">
        <v>0</v>
      </c>
      <c r="AL577" s="667" t="s">
        <v>80</v>
      </c>
      <c r="AM577" s="657">
        <v>0</v>
      </c>
      <c r="AN577" s="667" t="s">
        <v>80</v>
      </c>
      <c r="AO577" s="667" t="s">
        <v>80</v>
      </c>
      <c r="AP577" s="661">
        <v>0</v>
      </c>
      <c r="AQ577" s="661">
        <f>+L577+AF577-AK577</f>
        <v>19048225</v>
      </c>
      <c r="AR577" s="657" t="s">
        <v>115</v>
      </c>
      <c r="AS577" s="656">
        <v>0</v>
      </c>
      <c r="AT577" s="657" t="s">
        <v>80</v>
      </c>
      <c r="AU577" s="670">
        <v>14512936</v>
      </c>
      <c r="AV577" s="671">
        <f t="shared" si="30"/>
        <v>4535289</v>
      </c>
      <c r="AW577" s="672">
        <f t="shared" si="34"/>
        <v>0.76190490190030835</v>
      </c>
      <c r="AX577" s="673"/>
      <c r="AY577" s="657" t="s">
        <v>72</v>
      </c>
      <c r="AZ577" s="677" t="s">
        <v>4263</v>
      </c>
      <c r="BA577" s="653" t="s">
        <v>71</v>
      </c>
      <c r="BB577" s="656" t="s">
        <v>71</v>
      </c>
    </row>
    <row r="578" spans="2:54" x14ac:dyDescent="0.25">
      <c r="B578" s="653">
        <v>2023</v>
      </c>
      <c r="C578" s="653">
        <v>891780111</v>
      </c>
      <c r="D578" s="654" t="s">
        <v>68</v>
      </c>
      <c r="E578" s="655" t="s">
        <v>2798</v>
      </c>
      <c r="F578" s="656" t="s">
        <v>2799</v>
      </c>
      <c r="G578" s="657">
        <v>0</v>
      </c>
      <c r="H578" s="656"/>
      <c r="I578" s="657" t="s">
        <v>78</v>
      </c>
      <c r="J578" s="653" t="s">
        <v>120</v>
      </c>
      <c r="K578" s="658" t="s">
        <v>2766</v>
      </c>
      <c r="L578" s="659">
        <v>19425415</v>
      </c>
      <c r="M578" s="653" t="s">
        <v>73</v>
      </c>
      <c r="N578" s="660" t="s">
        <v>116</v>
      </c>
      <c r="O578" s="658" t="s">
        <v>3811</v>
      </c>
      <c r="P578" s="661">
        <v>78756770</v>
      </c>
      <c r="Q578" s="656">
        <v>235</v>
      </c>
      <c r="R578" s="699">
        <v>44960</v>
      </c>
      <c r="S578" s="749">
        <v>9551145017</v>
      </c>
      <c r="T578" s="699">
        <v>44964</v>
      </c>
      <c r="U578" s="760">
        <v>19425415</v>
      </c>
      <c r="V578" s="657" t="s">
        <v>70</v>
      </c>
      <c r="W578" s="656">
        <v>12545859</v>
      </c>
      <c r="X578" s="665" t="s">
        <v>4211</v>
      </c>
      <c r="Y578" s="660"/>
      <c r="Z578" s="679">
        <v>44964</v>
      </c>
      <c r="AA578" s="679">
        <v>44964</v>
      </c>
      <c r="AB578" s="667" t="s">
        <v>80</v>
      </c>
      <c r="AC578" s="666">
        <v>45275</v>
      </c>
      <c r="AD578" s="658">
        <f t="shared" si="31"/>
        <v>311</v>
      </c>
      <c r="AE578" s="656">
        <v>0</v>
      </c>
      <c r="AF578" s="656">
        <v>0</v>
      </c>
      <c r="AG578" s="656">
        <v>0</v>
      </c>
      <c r="AH578" s="668" t="s">
        <v>80</v>
      </c>
      <c r="AI578" s="658">
        <f t="shared" si="33"/>
        <v>0</v>
      </c>
      <c r="AJ578" s="656">
        <v>0</v>
      </c>
      <c r="AK578" s="748">
        <v>0</v>
      </c>
      <c r="AL578" s="667" t="s">
        <v>80</v>
      </c>
      <c r="AM578" s="657">
        <v>0</v>
      </c>
      <c r="AN578" s="667" t="s">
        <v>80</v>
      </c>
      <c r="AO578" s="667" t="s">
        <v>80</v>
      </c>
      <c r="AP578" s="661">
        <v>0</v>
      </c>
      <c r="AQ578" s="661">
        <f>+L578+AF578-AK578</f>
        <v>19425415</v>
      </c>
      <c r="AR578" s="657" t="s">
        <v>115</v>
      </c>
      <c r="AS578" s="656">
        <v>0</v>
      </c>
      <c r="AT578" s="657" t="s">
        <v>80</v>
      </c>
      <c r="AU578" s="670">
        <v>14800320</v>
      </c>
      <c r="AV578" s="671">
        <f t="shared" si="30"/>
        <v>4625095</v>
      </c>
      <c r="AW578" s="672">
        <f t="shared" si="34"/>
        <v>0.76190495801505398</v>
      </c>
      <c r="AX578" s="673"/>
      <c r="AY578" s="657" t="s">
        <v>72</v>
      </c>
      <c r="AZ578" s="677" t="s">
        <v>4264</v>
      </c>
      <c r="BA578" s="653" t="s">
        <v>71</v>
      </c>
      <c r="BB578" s="656" t="s">
        <v>71</v>
      </c>
    </row>
    <row r="579" spans="2:54" x14ac:dyDescent="0.25">
      <c r="B579" s="653">
        <v>2023</v>
      </c>
      <c r="C579" s="653">
        <v>891780111</v>
      </c>
      <c r="D579" s="654" t="s">
        <v>68</v>
      </c>
      <c r="E579" s="655" t="s">
        <v>2800</v>
      </c>
      <c r="F579" s="656" t="s">
        <v>2801</v>
      </c>
      <c r="G579" s="657">
        <v>0</v>
      </c>
      <c r="H579" s="656"/>
      <c r="I579" s="657" t="s">
        <v>78</v>
      </c>
      <c r="J579" s="653" t="s">
        <v>120</v>
      </c>
      <c r="K579" s="658" t="s">
        <v>2755</v>
      </c>
      <c r="L579" s="659">
        <v>19048225</v>
      </c>
      <c r="M579" s="653" t="s">
        <v>73</v>
      </c>
      <c r="N579" s="660" t="s">
        <v>116</v>
      </c>
      <c r="O579" s="658" t="s">
        <v>3812</v>
      </c>
      <c r="P579" s="661">
        <v>1010064185</v>
      </c>
      <c r="Q579" s="656">
        <v>235</v>
      </c>
      <c r="R579" s="699">
        <v>44960</v>
      </c>
      <c r="S579" s="749">
        <v>9551145017</v>
      </c>
      <c r="T579" s="699">
        <v>44964</v>
      </c>
      <c r="U579" s="760">
        <v>19048225</v>
      </c>
      <c r="V579" s="657" t="s">
        <v>70</v>
      </c>
      <c r="W579" s="656">
        <v>12545859</v>
      </c>
      <c r="X579" s="665" t="s">
        <v>4211</v>
      </c>
      <c r="Y579" s="660"/>
      <c r="Z579" s="679">
        <v>44964</v>
      </c>
      <c r="AA579" s="679">
        <v>44964</v>
      </c>
      <c r="AB579" s="667" t="s">
        <v>80</v>
      </c>
      <c r="AC579" s="666">
        <v>45275</v>
      </c>
      <c r="AD579" s="658">
        <f t="shared" si="31"/>
        <v>311</v>
      </c>
      <c r="AE579" s="656">
        <v>0</v>
      </c>
      <c r="AF579" s="656">
        <v>0</v>
      </c>
      <c r="AG579" s="656">
        <v>0</v>
      </c>
      <c r="AH579" s="668" t="s">
        <v>80</v>
      </c>
      <c r="AI579" s="658">
        <f t="shared" si="33"/>
        <v>0</v>
      </c>
      <c r="AJ579" s="656">
        <v>0</v>
      </c>
      <c r="AK579" s="748">
        <v>0</v>
      </c>
      <c r="AL579" s="667" t="s">
        <v>80</v>
      </c>
      <c r="AM579" s="657">
        <v>0</v>
      </c>
      <c r="AN579" s="667" t="s">
        <v>80</v>
      </c>
      <c r="AO579" s="667" t="s">
        <v>80</v>
      </c>
      <c r="AP579" s="661">
        <v>0</v>
      </c>
      <c r="AQ579" s="661">
        <f>+L579+AF579-AK579</f>
        <v>19048225</v>
      </c>
      <c r="AR579" s="657" t="s">
        <v>115</v>
      </c>
      <c r="AS579" s="656">
        <v>0</v>
      </c>
      <c r="AT579" s="657" t="s">
        <v>80</v>
      </c>
      <c r="AU579" s="670">
        <v>14512936</v>
      </c>
      <c r="AV579" s="671">
        <f t="shared" si="30"/>
        <v>4535289</v>
      </c>
      <c r="AW579" s="672">
        <f t="shared" si="34"/>
        <v>0.76190490190030835</v>
      </c>
      <c r="AX579" s="673"/>
      <c r="AY579" s="657" t="s">
        <v>72</v>
      </c>
      <c r="AZ579" s="677" t="s">
        <v>4265</v>
      </c>
      <c r="BA579" s="653" t="s">
        <v>71</v>
      </c>
      <c r="BB579" s="656" t="s">
        <v>71</v>
      </c>
    </row>
    <row r="580" spans="2:54" x14ac:dyDescent="0.25">
      <c r="B580" s="653">
        <v>2023</v>
      </c>
      <c r="C580" s="653">
        <v>891780111</v>
      </c>
      <c r="D580" s="654" t="s">
        <v>68</v>
      </c>
      <c r="E580" s="655" t="s">
        <v>2802</v>
      </c>
      <c r="F580" s="656" t="s">
        <v>2803</v>
      </c>
      <c r="G580" s="657">
        <v>0</v>
      </c>
      <c r="H580" s="656"/>
      <c r="I580" s="657" t="s">
        <v>78</v>
      </c>
      <c r="J580" s="653" t="s">
        <v>120</v>
      </c>
      <c r="K580" s="658" t="s">
        <v>2766</v>
      </c>
      <c r="L580" s="659">
        <v>20821033</v>
      </c>
      <c r="M580" s="653" t="s">
        <v>73</v>
      </c>
      <c r="N580" s="660" t="s">
        <v>116</v>
      </c>
      <c r="O580" s="658" t="s">
        <v>3813</v>
      </c>
      <c r="P580" s="661">
        <v>1064313548</v>
      </c>
      <c r="Q580" s="656">
        <v>235</v>
      </c>
      <c r="R580" s="699">
        <v>44960</v>
      </c>
      <c r="S580" s="749">
        <v>9551145017</v>
      </c>
      <c r="T580" s="699">
        <v>44964</v>
      </c>
      <c r="U580" s="760">
        <v>20821033</v>
      </c>
      <c r="V580" s="657" t="s">
        <v>70</v>
      </c>
      <c r="W580" s="656">
        <v>12545859</v>
      </c>
      <c r="X580" s="665" t="s">
        <v>4211</v>
      </c>
      <c r="Y580" s="660"/>
      <c r="Z580" s="679">
        <v>44964</v>
      </c>
      <c r="AA580" s="679">
        <v>44964</v>
      </c>
      <c r="AB580" s="667" t="s">
        <v>80</v>
      </c>
      <c r="AC580" s="666">
        <v>45275</v>
      </c>
      <c r="AD580" s="658">
        <f t="shared" si="31"/>
        <v>311</v>
      </c>
      <c r="AE580" s="656">
        <v>0</v>
      </c>
      <c r="AF580" s="656">
        <v>0</v>
      </c>
      <c r="AG580" s="656">
        <v>0</v>
      </c>
      <c r="AH580" s="668" t="s">
        <v>80</v>
      </c>
      <c r="AI580" s="658">
        <f t="shared" si="33"/>
        <v>0</v>
      </c>
      <c r="AJ580" s="656">
        <v>0</v>
      </c>
      <c r="AK580" s="748">
        <v>0</v>
      </c>
      <c r="AL580" s="667" t="s">
        <v>80</v>
      </c>
      <c r="AM580" s="657">
        <v>0</v>
      </c>
      <c r="AN580" s="667" t="s">
        <v>80</v>
      </c>
      <c r="AO580" s="667" t="s">
        <v>80</v>
      </c>
      <c r="AP580" s="661">
        <v>0</v>
      </c>
      <c r="AQ580" s="661">
        <f>+L580+AF580-AK580</f>
        <v>20821033</v>
      </c>
      <c r="AR580" s="657" t="s">
        <v>115</v>
      </c>
      <c r="AS580" s="656">
        <v>0</v>
      </c>
      <c r="AT580" s="657" t="s">
        <v>80</v>
      </c>
      <c r="AU580" s="670">
        <v>15863648</v>
      </c>
      <c r="AV580" s="671">
        <f t="shared" si="30"/>
        <v>4957385</v>
      </c>
      <c r="AW580" s="672">
        <f t="shared" si="34"/>
        <v>0.76190494486993032</v>
      </c>
      <c r="AX580" s="673"/>
      <c r="AY580" s="657" t="s">
        <v>72</v>
      </c>
      <c r="AZ580" s="677" t="s">
        <v>4266</v>
      </c>
      <c r="BA580" s="653" t="s">
        <v>71</v>
      </c>
      <c r="BB580" s="656" t="s">
        <v>71</v>
      </c>
    </row>
    <row r="581" spans="2:54" x14ac:dyDescent="0.25">
      <c r="B581" s="653">
        <v>2023</v>
      </c>
      <c r="C581" s="653">
        <v>891780111</v>
      </c>
      <c r="D581" s="654" t="s">
        <v>68</v>
      </c>
      <c r="E581" s="655" t="s">
        <v>2804</v>
      </c>
      <c r="F581" s="656" t="s">
        <v>2805</v>
      </c>
      <c r="G581" s="657">
        <v>0</v>
      </c>
      <c r="H581" s="656"/>
      <c r="I581" s="657" t="s">
        <v>78</v>
      </c>
      <c r="J581" s="653" t="s">
        <v>120</v>
      </c>
      <c r="K581" s="658" t="s">
        <v>2763</v>
      </c>
      <c r="L581" s="659">
        <v>17143399</v>
      </c>
      <c r="M581" s="653" t="s">
        <v>73</v>
      </c>
      <c r="N581" s="660" t="s">
        <v>116</v>
      </c>
      <c r="O581" s="658" t="s">
        <v>3814</v>
      </c>
      <c r="P581" s="661">
        <v>39491304</v>
      </c>
      <c r="Q581" s="656">
        <v>235</v>
      </c>
      <c r="R581" s="699">
        <v>44960</v>
      </c>
      <c r="S581" s="749">
        <v>9551145017</v>
      </c>
      <c r="T581" s="699">
        <v>44964</v>
      </c>
      <c r="U581" s="760">
        <v>17143399</v>
      </c>
      <c r="V581" s="657" t="s">
        <v>70</v>
      </c>
      <c r="W581" s="656">
        <v>12545859</v>
      </c>
      <c r="X581" s="665" t="s">
        <v>4211</v>
      </c>
      <c r="Y581" s="660"/>
      <c r="Z581" s="679">
        <v>44964</v>
      </c>
      <c r="AA581" s="679">
        <v>44964</v>
      </c>
      <c r="AB581" s="667" t="s">
        <v>80</v>
      </c>
      <c r="AC581" s="666">
        <v>45275</v>
      </c>
      <c r="AD581" s="658">
        <f t="shared" si="31"/>
        <v>311</v>
      </c>
      <c r="AE581" s="656">
        <v>0</v>
      </c>
      <c r="AF581" s="656">
        <v>0</v>
      </c>
      <c r="AG581" s="656">
        <v>0</v>
      </c>
      <c r="AH581" s="668" t="s">
        <v>80</v>
      </c>
      <c r="AI581" s="658">
        <f t="shared" si="33"/>
        <v>0</v>
      </c>
      <c r="AJ581" s="656">
        <v>1</v>
      </c>
      <c r="AK581" s="748">
        <v>6966204</v>
      </c>
      <c r="AL581" s="699">
        <v>45152</v>
      </c>
      <c r="AM581" s="657">
        <v>0</v>
      </c>
      <c r="AN581" s="667" t="s">
        <v>80</v>
      </c>
      <c r="AO581" s="667" t="s">
        <v>80</v>
      </c>
      <c r="AP581" s="661">
        <v>0</v>
      </c>
      <c r="AQ581" s="661">
        <f>+L581+AF581-AK581</f>
        <v>10177195</v>
      </c>
      <c r="AR581" s="657" t="s">
        <v>115</v>
      </c>
      <c r="AS581" s="656">
        <v>0</v>
      </c>
      <c r="AT581" s="657" t="s">
        <v>80</v>
      </c>
      <c r="AU581" s="670">
        <v>9415266</v>
      </c>
      <c r="AV581" s="671">
        <f t="shared" si="30"/>
        <v>761929</v>
      </c>
      <c r="AW581" s="672">
        <f t="shared" si="34"/>
        <v>0.92513369351771291</v>
      </c>
      <c r="AX581" s="673"/>
      <c r="AY581" s="657" t="s">
        <v>253</v>
      </c>
      <c r="AZ581" s="677" t="s">
        <v>4267</v>
      </c>
      <c r="BA581" s="653" t="s">
        <v>71</v>
      </c>
      <c r="BB581" s="656" t="s">
        <v>71</v>
      </c>
    </row>
    <row r="582" spans="2:54" x14ac:dyDescent="0.25">
      <c r="B582" s="653">
        <v>2023</v>
      </c>
      <c r="C582" s="653">
        <v>891780111</v>
      </c>
      <c r="D582" s="654" t="s">
        <v>68</v>
      </c>
      <c r="E582" s="655" t="s">
        <v>2806</v>
      </c>
      <c r="F582" s="656" t="s">
        <v>2807</v>
      </c>
      <c r="G582" s="657">
        <v>0</v>
      </c>
      <c r="H582" s="656"/>
      <c r="I582" s="657" t="s">
        <v>78</v>
      </c>
      <c r="J582" s="653" t="s">
        <v>120</v>
      </c>
      <c r="K582" s="658" t="s">
        <v>2766</v>
      </c>
      <c r="L582" s="659">
        <v>19425415</v>
      </c>
      <c r="M582" s="653" t="s">
        <v>73</v>
      </c>
      <c r="N582" s="660" t="s">
        <v>116</v>
      </c>
      <c r="O582" s="658" t="s">
        <v>3815</v>
      </c>
      <c r="P582" s="661">
        <v>39143431</v>
      </c>
      <c r="Q582" s="656">
        <v>235</v>
      </c>
      <c r="R582" s="699">
        <v>44960</v>
      </c>
      <c r="S582" s="749">
        <v>9551145017</v>
      </c>
      <c r="T582" s="699">
        <v>44964</v>
      </c>
      <c r="U582" s="760">
        <v>19425415</v>
      </c>
      <c r="V582" s="657" t="s">
        <v>70</v>
      </c>
      <c r="W582" s="656">
        <v>12545859</v>
      </c>
      <c r="X582" s="665" t="s">
        <v>4211</v>
      </c>
      <c r="Y582" s="660"/>
      <c r="Z582" s="679">
        <v>44964</v>
      </c>
      <c r="AA582" s="679">
        <v>44964</v>
      </c>
      <c r="AB582" s="667" t="s">
        <v>80</v>
      </c>
      <c r="AC582" s="666">
        <v>45275</v>
      </c>
      <c r="AD582" s="658">
        <f t="shared" si="31"/>
        <v>311</v>
      </c>
      <c r="AE582" s="656">
        <v>0</v>
      </c>
      <c r="AF582" s="656">
        <v>0</v>
      </c>
      <c r="AG582" s="656">
        <v>0</v>
      </c>
      <c r="AH582" s="668" t="s">
        <v>80</v>
      </c>
      <c r="AI582" s="658">
        <f t="shared" si="33"/>
        <v>0</v>
      </c>
      <c r="AJ582" s="656">
        <v>0</v>
      </c>
      <c r="AK582" s="748">
        <v>0</v>
      </c>
      <c r="AL582" s="667" t="s">
        <v>80</v>
      </c>
      <c r="AM582" s="657">
        <v>0</v>
      </c>
      <c r="AN582" s="667" t="s">
        <v>80</v>
      </c>
      <c r="AO582" s="667" t="s">
        <v>80</v>
      </c>
      <c r="AP582" s="661">
        <v>0</v>
      </c>
      <c r="AQ582" s="661">
        <f>+L582+AF582-AK582</f>
        <v>19425415</v>
      </c>
      <c r="AR582" s="657" t="s">
        <v>115</v>
      </c>
      <c r="AS582" s="656">
        <v>0</v>
      </c>
      <c r="AT582" s="657" t="s">
        <v>80</v>
      </c>
      <c r="AU582" s="670">
        <v>14800320</v>
      </c>
      <c r="AV582" s="671">
        <f t="shared" si="30"/>
        <v>4625095</v>
      </c>
      <c r="AW582" s="672">
        <f t="shared" si="34"/>
        <v>0.76190495801505398</v>
      </c>
      <c r="AX582" s="673"/>
      <c r="AY582" s="657" t="s">
        <v>72</v>
      </c>
      <c r="AZ582" s="677" t="s">
        <v>4268</v>
      </c>
      <c r="BA582" s="653" t="s">
        <v>71</v>
      </c>
      <c r="BB582" s="656" t="s">
        <v>71</v>
      </c>
    </row>
    <row r="583" spans="2:54" x14ac:dyDescent="0.25">
      <c r="B583" s="653">
        <v>2023</v>
      </c>
      <c r="C583" s="653">
        <v>891780111</v>
      </c>
      <c r="D583" s="654" t="s">
        <v>68</v>
      </c>
      <c r="E583" s="655" t="s">
        <v>2808</v>
      </c>
      <c r="F583" s="656" t="s">
        <v>2809</v>
      </c>
      <c r="G583" s="657">
        <v>0</v>
      </c>
      <c r="H583" s="656"/>
      <c r="I583" s="657" t="s">
        <v>78</v>
      </c>
      <c r="J583" s="653" t="s">
        <v>120</v>
      </c>
      <c r="K583" s="658" t="s">
        <v>2755</v>
      </c>
      <c r="L583" s="659">
        <v>19048225</v>
      </c>
      <c r="M583" s="653" t="s">
        <v>73</v>
      </c>
      <c r="N583" s="660" t="s">
        <v>116</v>
      </c>
      <c r="O583" s="658" t="s">
        <v>3816</v>
      </c>
      <c r="P583" s="661">
        <v>33102531</v>
      </c>
      <c r="Q583" s="656">
        <v>235</v>
      </c>
      <c r="R583" s="699">
        <v>44960</v>
      </c>
      <c r="S583" s="749">
        <v>9551145017</v>
      </c>
      <c r="T583" s="699">
        <v>44964</v>
      </c>
      <c r="U583" s="760">
        <v>19048225</v>
      </c>
      <c r="V583" s="657" t="s">
        <v>70</v>
      </c>
      <c r="W583" s="656">
        <v>12545859</v>
      </c>
      <c r="X583" s="665" t="s">
        <v>4211</v>
      </c>
      <c r="Y583" s="660"/>
      <c r="Z583" s="679">
        <v>44964</v>
      </c>
      <c r="AA583" s="679">
        <v>44964</v>
      </c>
      <c r="AB583" s="667" t="s">
        <v>80</v>
      </c>
      <c r="AC583" s="666">
        <v>45275</v>
      </c>
      <c r="AD583" s="658">
        <f t="shared" si="31"/>
        <v>311</v>
      </c>
      <c r="AE583" s="656">
        <v>0</v>
      </c>
      <c r="AF583" s="656">
        <v>0</v>
      </c>
      <c r="AG583" s="656">
        <v>0</v>
      </c>
      <c r="AH583" s="668" t="s">
        <v>80</v>
      </c>
      <c r="AI583" s="658">
        <f t="shared" si="33"/>
        <v>0</v>
      </c>
      <c r="AJ583" s="656">
        <v>0</v>
      </c>
      <c r="AK583" s="748">
        <v>0</v>
      </c>
      <c r="AL583" s="667" t="s">
        <v>80</v>
      </c>
      <c r="AM583" s="657">
        <v>0</v>
      </c>
      <c r="AN583" s="667" t="s">
        <v>80</v>
      </c>
      <c r="AO583" s="667" t="s">
        <v>80</v>
      </c>
      <c r="AP583" s="661">
        <v>0</v>
      </c>
      <c r="AQ583" s="661">
        <f>+L583+AF583-AK583</f>
        <v>19048225</v>
      </c>
      <c r="AR583" s="657" t="s">
        <v>115</v>
      </c>
      <c r="AS583" s="656">
        <v>0</v>
      </c>
      <c r="AT583" s="657" t="s">
        <v>80</v>
      </c>
      <c r="AU583" s="670">
        <v>14512936</v>
      </c>
      <c r="AV583" s="671">
        <f t="shared" si="30"/>
        <v>4535289</v>
      </c>
      <c r="AW583" s="672">
        <f t="shared" si="34"/>
        <v>0.76190490190030835</v>
      </c>
      <c r="AX583" s="673"/>
      <c r="AY583" s="657" t="s">
        <v>72</v>
      </c>
      <c r="AZ583" s="677" t="s">
        <v>4269</v>
      </c>
      <c r="BA583" s="653" t="s">
        <v>71</v>
      </c>
      <c r="BB583" s="656" t="s">
        <v>71</v>
      </c>
    </row>
    <row r="584" spans="2:54" x14ac:dyDescent="0.25">
      <c r="B584" s="653">
        <v>2023</v>
      </c>
      <c r="C584" s="653">
        <v>891780111</v>
      </c>
      <c r="D584" s="654" t="s">
        <v>68</v>
      </c>
      <c r="E584" s="655" t="s">
        <v>2810</v>
      </c>
      <c r="F584" s="656" t="s">
        <v>2811</v>
      </c>
      <c r="G584" s="657">
        <v>0</v>
      </c>
      <c r="H584" s="656"/>
      <c r="I584" s="657" t="s">
        <v>78</v>
      </c>
      <c r="J584" s="653" t="s">
        <v>120</v>
      </c>
      <c r="K584" s="658" t="s">
        <v>2766</v>
      </c>
      <c r="L584" s="659">
        <v>19425415</v>
      </c>
      <c r="M584" s="653" t="s">
        <v>73</v>
      </c>
      <c r="N584" s="660" t="s">
        <v>116</v>
      </c>
      <c r="O584" s="658" t="s">
        <v>3817</v>
      </c>
      <c r="P584" s="661">
        <v>1047496884</v>
      </c>
      <c r="Q584" s="656">
        <v>235</v>
      </c>
      <c r="R584" s="699">
        <v>44960</v>
      </c>
      <c r="S584" s="749">
        <v>9551145017</v>
      </c>
      <c r="T584" s="699">
        <v>44964</v>
      </c>
      <c r="U584" s="760">
        <v>19425415</v>
      </c>
      <c r="V584" s="657" t="s">
        <v>70</v>
      </c>
      <c r="W584" s="656">
        <v>12545859</v>
      </c>
      <c r="X584" s="665" t="s">
        <v>4211</v>
      </c>
      <c r="Y584" s="660"/>
      <c r="Z584" s="679">
        <v>44964</v>
      </c>
      <c r="AA584" s="679">
        <v>44964</v>
      </c>
      <c r="AB584" s="667" t="s">
        <v>80</v>
      </c>
      <c r="AC584" s="666">
        <v>45275</v>
      </c>
      <c r="AD584" s="658">
        <f t="shared" si="31"/>
        <v>311</v>
      </c>
      <c r="AE584" s="656">
        <v>0</v>
      </c>
      <c r="AF584" s="656">
        <v>0</v>
      </c>
      <c r="AG584" s="656">
        <v>0</v>
      </c>
      <c r="AH584" s="668" t="s">
        <v>80</v>
      </c>
      <c r="AI584" s="658">
        <f t="shared" si="33"/>
        <v>0</v>
      </c>
      <c r="AJ584" s="656">
        <v>0</v>
      </c>
      <c r="AK584" s="748">
        <v>0</v>
      </c>
      <c r="AL584" s="667" t="s">
        <v>80</v>
      </c>
      <c r="AM584" s="657">
        <v>0</v>
      </c>
      <c r="AN584" s="667" t="s">
        <v>80</v>
      </c>
      <c r="AO584" s="667" t="s">
        <v>80</v>
      </c>
      <c r="AP584" s="661">
        <v>0</v>
      </c>
      <c r="AQ584" s="661">
        <f>+L584+AF584-AK584</f>
        <v>19425415</v>
      </c>
      <c r="AR584" s="657" t="s">
        <v>115</v>
      </c>
      <c r="AS584" s="656">
        <v>0</v>
      </c>
      <c r="AT584" s="657" t="s">
        <v>80</v>
      </c>
      <c r="AU584" s="670">
        <v>14800320</v>
      </c>
      <c r="AV584" s="671">
        <f t="shared" si="30"/>
        <v>4625095</v>
      </c>
      <c r="AW584" s="672">
        <f t="shared" si="34"/>
        <v>0.76190495801505398</v>
      </c>
      <c r="AX584" s="673"/>
      <c r="AY584" s="657" t="s">
        <v>72</v>
      </c>
      <c r="AZ584" s="677" t="s">
        <v>4270</v>
      </c>
      <c r="BA584" s="653" t="s">
        <v>71</v>
      </c>
      <c r="BB584" s="656" t="s">
        <v>71</v>
      </c>
    </row>
    <row r="585" spans="2:54" x14ac:dyDescent="0.25">
      <c r="B585" s="653">
        <v>2023</v>
      </c>
      <c r="C585" s="653">
        <v>891780111</v>
      </c>
      <c r="D585" s="654" t="s">
        <v>68</v>
      </c>
      <c r="E585" s="655" t="s">
        <v>2812</v>
      </c>
      <c r="F585" s="656" t="s">
        <v>2813</v>
      </c>
      <c r="G585" s="657">
        <v>0</v>
      </c>
      <c r="H585" s="656"/>
      <c r="I585" s="657" t="s">
        <v>78</v>
      </c>
      <c r="J585" s="653" t="s">
        <v>120</v>
      </c>
      <c r="K585" s="658" t="s">
        <v>2755</v>
      </c>
      <c r="L585" s="659">
        <v>19048225</v>
      </c>
      <c r="M585" s="653" t="s">
        <v>73</v>
      </c>
      <c r="N585" s="660" t="s">
        <v>116</v>
      </c>
      <c r="O585" s="658" t="s">
        <v>3818</v>
      </c>
      <c r="P585" s="661">
        <v>1001969098</v>
      </c>
      <c r="Q585" s="656">
        <v>235</v>
      </c>
      <c r="R585" s="699">
        <v>44960</v>
      </c>
      <c r="S585" s="749">
        <v>9551145017</v>
      </c>
      <c r="T585" s="699">
        <v>44964</v>
      </c>
      <c r="U585" s="760">
        <v>19048225</v>
      </c>
      <c r="V585" s="657" t="s">
        <v>70</v>
      </c>
      <c r="W585" s="656">
        <v>12545859</v>
      </c>
      <c r="X585" s="665" t="s">
        <v>4211</v>
      </c>
      <c r="Y585" s="660"/>
      <c r="Z585" s="679">
        <v>44964</v>
      </c>
      <c r="AA585" s="679">
        <v>44964</v>
      </c>
      <c r="AB585" s="667" t="s">
        <v>80</v>
      </c>
      <c r="AC585" s="666">
        <v>45275</v>
      </c>
      <c r="AD585" s="658">
        <f t="shared" si="31"/>
        <v>311</v>
      </c>
      <c r="AE585" s="656">
        <v>0</v>
      </c>
      <c r="AF585" s="656">
        <v>0</v>
      </c>
      <c r="AG585" s="656">
        <v>0</v>
      </c>
      <c r="AH585" s="668" t="s">
        <v>80</v>
      </c>
      <c r="AI585" s="658">
        <f t="shared" ref="AI585:AI648" si="35">+IF(AH585="1800-01-01",0,AH585-AC585)</f>
        <v>0</v>
      </c>
      <c r="AJ585" s="656">
        <v>0</v>
      </c>
      <c r="AK585" s="748">
        <v>0</v>
      </c>
      <c r="AL585" s="667" t="s">
        <v>80</v>
      </c>
      <c r="AM585" s="657">
        <v>0</v>
      </c>
      <c r="AN585" s="667" t="s">
        <v>80</v>
      </c>
      <c r="AO585" s="667" t="s">
        <v>80</v>
      </c>
      <c r="AP585" s="661">
        <v>0</v>
      </c>
      <c r="AQ585" s="661">
        <f>+L585+AF585-AK585</f>
        <v>19048225</v>
      </c>
      <c r="AR585" s="657" t="s">
        <v>115</v>
      </c>
      <c r="AS585" s="656">
        <v>0</v>
      </c>
      <c r="AT585" s="657" t="s">
        <v>80</v>
      </c>
      <c r="AU585" s="670">
        <v>14512936</v>
      </c>
      <c r="AV585" s="671">
        <f t="shared" si="30"/>
        <v>4535289</v>
      </c>
      <c r="AW585" s="672">
        <f t="shared" si="34"/>
        <v>0.76190490190030835</v>
      </c>
      <c r="AX585" s="673"/>
      <c r="AY585" s="657" t="s">
        <v>72</v>
      </c>
      <c r="AZ585" s="677" t="s">
        <v>4271</v>
      </c>
      <c r="BA585" s="653" t="s">
        <v>71</v>
      </c>
      <c r="BB585" s="656" t="s">
        <v>71</v>
      </c>
    </row>
    <row r="586" spans="2:54" x14ac:dyDescent="0.25">
      <c r="B586" s="653">
        <v>2023</v>
      </c>
      <c r="C586" s="653">
        <v>891780111</v>
      </c>
      <c r="D586" s="654" t="s">
        <v>68</v>
      </c>
      <c r="E586" s="655" t="s">
        <v>2814</v>
      </c>
      <c r="F586" s="656" t="s">
        <v>2815</v>
      </c>
      <c r="G586" s="657">
        <v>0</v>
      </c>
      <c r="H586" s="656"/>
      <c r="I586" s="657" t="s">
        <v>78</v>
      </c>
      <c r="J586" s="653" t="s">
        <v>120</v>
      </c>
      <c r="K586" s="658" t="s">
        <v>2766</v>
      </c>
      <c r="L586" s="659">
        <v>20821033</v>
      </c>
      <c r="M586" s="653" t="s">
        <v>73</v>
      </c>
      <c r="N586" s="660" t="s">
        <v>116</v>
      </c>
      <c r="O586" s="658" t="s">
        <v>3819</v>
      </c>
      <c r="P586" s="661">
        <v>17830200</v>
      </c>
      <c r="Q586" s="656">
        <v>235</v>
      </c>
      <c r="R586" s="699">
        <v>44960</v>
      </c>
      <c r="S586" s="749">
        <v>9551145017</v>
      </c>
      <c r="T586" s="699">
        <v>44964</v>
      </c>
      <c r="U586" s="760">
        <v>20821033</v>
      </c>
      <c r="V586" s="657" t="s">
        <v>70</v>
      </c>
      <c r="W586" s="656">
        <v>12545859</v>
      </c>
      <c r="X586" s="665" t="s">
        <v>4211</v>
      </c>
      <c r="Y586" s="660"/>
      <c r="Z586" s="679">
        <v>44964</v>
      </c>
      <c r="AA586" s="679">
        <v>44964</v>
      </c>
      <c r="AB586" s="667" t="s">
        <v>80</v>
      </c>
      <c r="AC586" s="666">
        <v>45275</v>
      </c>
      <c r="AD586" s="658">
        <f t="shared" si="31"/>
        <v>311</v>
      </c>
      <c r="AE586" s="656">
        <v>0</v>
      </c>
      <c r="AF586" s="656">
        <v>0</v>
      </c>
      <c r="AG586" s="656">
        <v>0</v>
      </c>
      <c r="AH586" s="668" t="s">
        <v>80</v>
      </c>
      <c r="AI586" s="658">
        <f t="shared" si="35"/>
        <v>0</v>
      </c>
      <c r="AJ586" s="656">
        <v>0</v>
      </c>
      <c r="AK586" s="748">
        <v>0</v>
      </c>
      <c r="AL586" s="667" t="s">
        <v>80</v>
      </c>
      <c r="AM586" s="657">
        <v>0</v>
      </c>
      <c r="AN586" s="667" t="s">
        <v>80</v>
      </c>
      <c r="AO586" s="667" t="s">
        <v>80</v>
      </c>
      <c r="AP586" s="661">
        <v>0</v>
      </c>
      <c r="AQ586" s="661">
        <f>+L586+AF586-AK586</f>
        <v>20821033</v>
      </c>
      <c r="AR586" s="657" t="s">
        <v>115</v>
      </c>
      <c r="AS586" s="656">
        <v>0</v>
      </c>
      <c r="AT586" s="657" t="s">
        <v>80</v>
      </c>
      <c r="AU586" s="670">
        <v>15863648</v>
      </c>
      <c r="AV586" s="671">
        <f t="shared" si="30"/>
        <v>4957385</v>
      </c>
      <c r="AW586" s="672">
        <f t="shared" si="34"/>
        <v>0.76190494486993032</v>
      </c>
      <c r="AX586" s="673"/>
      <c r="AY586" s="657" t="s">
        <v>72</v>
      </c>
      <c r="AZ586" s="677" t="s">
        <v>4272</v>
      </c>
      <c r="BA586" s="653" t="s">
        <v>71</v>
      </c>
      <c r="BB586" s="656" t="s">
        <v>71</v>
      </c>
    </row>
    <row r="587" spans="2:54" x14ac:dyDescent="0.25">
      <c r="B587" s="653">
        <v>2023</v>
      </c>
      <c r="C587" s="653">
        <v>891780111</v>
      </c>
      <c r="D587" s="654" t="s">
        <v>68</v>
      </c>
      <c r="E587" s="655" t="s">
        <v>2816</v>
      </c>
      <c r="F587" s="656" t="s">
        <v>2817</v>
      </c>
      <c r="G587" s="657">
        <v>0</v>
      </c>
      <c r="H587" s="656"/>
      <c r="I587" s="657" t="s">
        <v>78</v>
      </c>
      <c r="J587" s="653" t="s">
        <v>120</v>
      </c>
      <c r="K587" s="658" t="s">
        <v>2766</v>
      </c>
      <c r="L587" s="659">
        <v>19425415</v>
      </c>
      <c r="M587" s="653" t="s">
        <v>73</v>
      </c>
      <c r="N587" s="660" t="s">
        <v>116</v>
      </c>
      <c r="O587" s="658" t="s">
        <v>3820</v>
      </c>
      <c r="P587" s="661">
        <v>1002430621</v>
      </c>
      <c r="Q587" s="656">
        <v>235</v>
      </c>
      <c r="R587" s="699">
        <v>44960</v>
      </c>
      <c r="S587" s="749">
        <v>9551145017</v>
      </c>
      <c r="T587" s="699">
        <v>44964</v>
      </c>
      <c r="U587" s="760">
        <v>19425415</v>
      </c>
      <c r="V587" s="657" t="s">
        <v>70</v>
      </c>
      <c r="W587" s="656">
        <v>12545859</v>
      </c>
      <c r="X587" s="665" t="s">
        <v>4211</v>
      </c>
      <c r="Y587" s="660"/>
      <c r="Z587" s="679">
        <v>44964</v>
      </c>
      <c r="AA587" s="679">
        <v>44964</v>
      </c>
      <c r="AB587" s="667" t="s">
        <v>80</v>
      </c>
      <c r="AC587" s="666">
        <v>45275</v>
      </c>
      <c r="AD587" s="658">
        <f t="shared" si="31"/>
        <v>311</v>
      </c>
      <c r="AE587" s="656">
        <v>0</v>
      </c>
      <c r="AF587" s="656">
        <v>0</v>
      </c>
      <c r="AG587" s="656">
        <v>0</v>
      </c>
      <c r="AH587" s="668" t="s">
        <v>80</v>
      </c>
      <c r="AI587" s="658">
        <f t="shared" si="35"/>
        <v>0</v>
      </c>
      <c r="AJ587" s="656">
        <v>0</v>
      </c>
      <c r="AK587" s="748">
        <v>0</v>
      </c>
      <c r="AL587" s="667" t="s">
        <v>80</v>
      </c>
      <c r="AM587" s="657">
        <v>0</v>
      </c>
      <c r="AN587" s="667" t="s">
        <v>80</v>
      </c>
      <c r="AO587" s="667" t="s">
        <v>80</v>
      </c>
      <c r="AP587" s="661">
        <v>0</v>
      </c>
      <c r="AQ587" s="661">
        <f>+L587+AF587-AK587</f>
        <v>19425415</v>
      </c>
      <c r="AR587" s="657" t="s">
        <v>115</v>
      </c>
      <c r="AS587" s="656">
        <v>0</v>
      </c>
      <c r="AT587" s="657" t="s">
        <v>80</v>
      </c>
      <c r="AU587" s="670">
        <v>14800320</v>
      </c>
      <c r="AV587" s="671">
        <f t="shared" si="30"/>
        <v>4625095</v>
      </c>
      <c r="AW587" s="672">
        <f t="shared" si="34"/>
        <v>0.76190495801505398</v>
      </c>
      <c r="AX587" s="673"/>
      <c r="AY587" s="657" t="s">
        <v>72</v>
      </c>
      <c r="AZ587" s="677" t="s">
        <v>4273</v>
      </c>
      <c r="BA587" s="653" t="s">
        <v>71</v>
      </c>
      <c r="BB587" s="656" t="s">
        <v>71</v>
      </c>
    </row>
    <row r="588" spans="2:54" x14ac:dyDescent="0.25">
      <c r="B588" s="653">
        <v>2023</v>
      </c>
      <c r="C588" s="653">
        <v>891780111</v>
      </c>
      <c r="D588" s="654" t="s">
        <v>68</v>
      </c>
      <c r="E588" s="655" t="s">
        <v>2818</v>
      </c>
      <c r="F588" s="656" t="s">
        <v>2819</v>
      </c>
      <c r="G588" s="657">
        <v>0</v>
      </c>
      <c r="H588" s="656"/>
      <c r="I588" s="657" t="s">
        <v>78</v>
      </c>
      <c r="J588" s="653" t="s">
        <v>120</v>
      </c>
      <c r="K588" s="658" t="s">
        <v>2763</v>
      </c>
      <c r="L588" s="659">
        <v>19048225</v>
      </c>
      <c r="M588" s="653" t="s">
        <v>73</v>
      </c>
      <c r="N588" s="660" t="s">
        <v>116</v>
      </c>
      <c r="O588" s="658" t="s">
        <v>3821</v>
      </c>
      <c r="P588" s="661">
        <v>36557372</v>
      </c>
      <c r="Q588" s="656">
        <v>235</v>
      </c>
      <c r="R588" s="699">
        <v>44960</v>
      </c>
      <c r="S588" s="749">
        <v>9551145017</v>
      </c>
      <c r="T588" s="699">
        <v>44964</v>
      </c>
      <c r="U588" s="760">
        <v>19048225</v>
      </c>
      <c r="V588" s="657" t="s">
        <v>70</v>
      </c>
      <c r="W588" s="656">
        <v>12545859</v>
      </c>
      <c r="X588" s="665" t="s">
        <v>4211</v>
      </c>
      <c r="Y588" s="660"/>
      <c r="Z588" s="679">
        <v>44964</v>
      </c>
      <c r="AA588" s="679">
        <v>44964</v>
      </c>
      <c r="AB588" s="667" t="s">
        <v>80</v>
      </c>
      <c r="AC588" s="666">
        <v>45275</v>
      </c>
      <c r="AD588" s="658">
        <f t="shared" si="31"/>
        <v>311</v>
      </c>
      <c r="AE588" s="656">
        <v>0</v>
      </c>
      <c r="AF588" s="656">
        <v>0</v>
      </c>
      <c r="AG588" s="656">
        <v>0</v>
      </c>
      <c r="AH588" s="668" t="s">
        <v>80</v>
      </c>
      <c r="AI588" s="658">
        <f t="shared" si="35"/>
        <v>0</v>
      </c>
      <c r="AJ588" s="656">
        <v>0</v>
      </c>
      <c r="AK588" s="748">
        <v>0</v>
      </c>
      <c r="AL588" s="667" t="s">
        <v>80</v>
      </c>
      <c r="AM588" s="657">
        <v>0</v>
      </c>
      <c r="AN588" s="667" t="s">
        <v>80</v>
      </c>
      <c r="AO588" s="667" t="s">
        <v>80</v>
      </c>
      <c r="AP588" s="661">
        <v>0</v>
      </c>
      <c r="AQ588" s="661">
        <f>+L588+AF588-AK588</f>
        <v>19048225</v>
      </c>
      <c r="AR588" s="657" t="s">
        <v>115</v>
      </c>
      <c r="AS588" s="656">
        <v>0</v>
      </c>
      <c r="AT588" s="657" t="s">
        <v>80</v>
      </c>
      <c r="AU588" s="670">
        <v>14512936</v>
      </c>
      <c r="AV588" s="671">
        <f t="shared" si="30"/>
        <v>4535289</v>
      </c>
      <c r="AW588" s="672">
        <f t="shared" si="34"/>
        <v>0.76190490190030835</v>
      </c>
      <c r="AX588" s="673"/>
      <c r="AY588" s="657" t="s">
        <v>72</v>
      </c>
      <c r="AZ588" s="677" t="s">
        <v>4274</v>
      </c>
      <c r="BA588" s="653" t="s">
        <v>71</v>
      </c>
      <c r="BB588" s="656" t="s">
        <v>71</v>
      </c>
    </row>
    <row r="589" spans="2:54" x14ac:dyDescent="0.25">
      <c r="B589" s="653">
        <v>2023</v>
      </c>
      <c r="C589" s="653">
        <v>891780111</v>
      </c>
      <c r="D589" s="654" t="s">
        <v>68</v>
      </c>
      <c r="E589" s="655" t="s">
        <v>2820</v>
      </c>
      <c r="F589" s="656" t="s">
        <v>2821</v>
      </c>
      <c r="G589" s="657">
        <v>0</v>
      </c>
      <c r="H589" s="656"/>
      <c r="I589" s="657" t="s">
        <v>78</v>
      </c>
      <c r="J589" s="653" t="s">
        <v>120</v>
      </c>
      <c r="K589" s="658" t="s">
        <v>2755</v>
      </c>
      <c r="L589" s="659">
        <v>19048225</v>
      </c>
      <c r="M589" s="653" t="s">
        <v>73</v>
      </c>
      <c r="N589" s="660" t="s">
        <v>116</v>
      </c>
      <c r="O589" s="658" t="s">
        <v>3822</v>
      </c>
      <c r="P589" s="661">
        <v>26847299</v>
      </c>
      <c r="Q589" s="656">
        <v>235</v>
      </c>
      <c r="R589" s="699">
        <v>44960</v>
      </c>
      <c r="S589" s="749">
        <v>9551145017</v>
      </c>
      <c r="T589" s="699">
        <v>44964</v>
      </c>
      <c r="U589" s="760">
        <v>19048225</v>
      </c>
      <c r="V589" s="657" t="s">
        <v>70</v>
      </c>
      <c r="W589" s="656">
        <v>12545859</v>
      </c>
      <c r="X589" s="665" t="s">
        <v>4211</v>
      </c>
      <c r="Y589" s="660"/>
      <c r="Z589" s="679">
        <v>44964</v>
      </c>
      <c r="AA589" s="679">
        <v>44964</v>
      </c>
      <c r="AB589" s="667" t="s">
        <v>80</v>
      </c>
      <c r="AC589" s="666">
        <v>45275</v>
      </c>
      <c r="AD589" s="658">
        <f t="shared" si="31"/>
        <v>311</v>
      </c>
      <c r="AE589" s="656">
        <v>0</v>
      </c>
      <c r="AF589" s="656">
        <v>0</v>
      </c>
      <c r="AG589" s="656">
        <v>0</v>
      </c>
      <c r="AH589" s="668" t="s">
        <v>80</v>
      </c>
      <c r="AI589" s="658">
        <f t="shared" si="35"/>
        <v>0</v>
      </c>
      <c r="AJ589" s="656">
        <v>0</v>
      </c>
      <c r="AK589" s="748">
        <v>0</v>
      </c>
      <c r="AL589" s="667" t="s">
        <v>80</v>
      </c>
      <c r="AM589" s="657">
        <v>0</v>
      </c>
      <c r="AN589" s="667" t="s">
        <v>80</v>
      </c>
      <c r="AO589" s="667" t="s">
        <v>80</v>
      </c>
      <c r="AP589" s="661">
        <v>0</v>
      </c>
      <c r="AQ589" s="661">
        <f>+L589+AF589-AK589</f>
        <v>19048225</v>
      </c>
      <c r="AR589" s="657" t="s">
        <v>115</v>
      </c>
      <c r="AS589" s="656">
        <v>0</v>
      </c>
      <c r="AT589" s="657" t="s">
        <v>80</v>
      </c>
      <c r="AU589" s="670">
        <v>14512936</v>
      </c>
      <c r="AV589" s="671">
        <f t="shared" si="30"/>
        <v>4535289</v>
      </c>
      <c r="AW589" s="672">
        <f t="shared" si="34"/>
        <v>0.76190490190030835</v>
      </c>
      <c r="AX589" s="673"/>
      <c r="AY589" s="657" t="s">
        <v>72</v>
      </c>
      <c r="AZ589" s="677" t="s">
        <v>4275</v>
      </c>
      <c r="BA589" s="653" t="s">
        <v>71</v>
      </c>
      <c r="BB589" s="656" t="s">
        <v>71</v>
      </c>
    </row>
    <row r="590" spans="2:54" x14ac:dyDescent="0.25">
      <c r="B590" s="653">
        <v>2023</v>
      </c>
      <c r="C590" s="653">
        <v>891780111</v>
      </c>
      <c r="D590" s="654" t="s">
        <v>68</v>
      </c>
      <c r="E590" s="655" t="s">
        <v>2822</v>
      </c>
      <c r="F590" s="656" t="s">
        <v>2823</v>
      </c>
      <c r="G590" s="657">
        <v>0</v>
      </c>
      <c r="H590" s="656"/>
      <c r="I590" s="657" t="s">
        <v>78</v>
      </c>
      <c r="J590" s="653" t="s">
        <v>120</v>
      </c>
      <c r="K590" s="658" t="s">
        <v>2766</v>
      </c>
      <c r="L590" s="659">
        <v>19425415</v>
      </c>
      <c r="M590" s="653" t="s">
        <v>73</v>
      </c>
      <c r="N590" s="660" t="s">
        <v>116</v>
      </c>
      <c r="O590" s="658" t="s">
        <v>3823</v>
      </c>
      <c r="P590" s="661">
        <v>1193065244</v>
      </c>
      <c r="Q590" s="656">
        <v>235</v>
      </c>
      <c r="R590" s="699">
        <v>44960</v>
      </c>
      <c r="S590" s="749">
        <v>9551145017</v>
      </c>
      <c r="T590" s="699">
        <v>44964</v>
      </c>
      <c r="U590" s="760">
        <v>19425415</v>
      </c>
      <c r="V590" s="657" t="s">
        <v>70</v>
      </c>
      <c r="W590" s="656">
        <v>12545859</v>
      </c>
      <c r="X590" s="665" t="s">
        <v>4211</v>
      </c>
      <c r="Y590" s="660"/>
      <c r="Z590" s="679">
        <v>44964</v>
      </c>
      <c r="AA590" s="679">
        <v>44964</v>
      </c>
      <c r="AB590" s="667" t="s">
        <v>80</v>
      </c>
      <c r="AC590" s="666">
        <v>45275</v>
      </c>
      <c r="AD590" s="658">
        <f t="shared" si="31"/>
        <v>311</v>
      </c>
      <c r="AE590" s="656">
        <v>0</v>
      </c>
      <c r="AF590" s="656">
        <v>0</v>
      </c>
      <c r="AG590" s="656">
        <v>0</v>
      </c>
      <c r="AH590" s="668" t="s">
        <v>80</v>
      </c>
      <c r="AI590" s="658">
        <f t="shared" si="35"/>
        <v>0</v>
      </c>
      <c r="AJ590" s="656">
        <v>0</v>
      </c>
      <c r="AK590" s="748">
        <v>0</v>
      </c>
      <c r="AL590" s="667" t="s">
        <v>80</v>
      </c>
      <c r="AM590" s="657">
        <v>0</v>
      </c>
      <c r="AN590" s="667" t="s">
        <v>80</v>
      </c>
      <c r="AO590" s="667" t="s">
        <v>80</v>
      </c>
      <c r="AP590" s="661">
        <v>0</v>
      </c>
      <c r="AQ590" s="661">
        <f>+L590+AF590-AK590</f>
        <v>19425415</v>
      </c>
      <c r="AR590" s="657" t="s">
        <v>115</v>
      </c>
      <c r="AS590" s="656">
        <v>0</v>
      </c>
      <c r="AT590" s="657" t="s">
        <v>80</v>
      </c>
      <c r="AU590" s="670">
        <v>14800320</v>
      </c>
      <c r="AV590" s="671">
        <f t="shared" si="30"/>
        <v>4625095</v>
      </c>
      <c r="AW590" s="672">
        <f t="shared" si="34"/>
        <v>0.76190495801505398</v>
      </c>
      <c r="AX590" s="673"/>
      <c r="AY590" s="657" t="s">
        <v>72</v>
      </c>
      <c r="AZ590" s="677" t="s">
        <v>4276</v>
      </c>
      <c r="BA590" s="653" t="s">
        <v>71</v>
      </c>
      <c r="BB590" s="656" t="s">
        <v>71</v>
      </c>
    </row>
    <row r="591" spans="2:54" x14ac:dyDescent="0.25">
      <c r="B591" s="653">
        <v>2023</v>
      </c>
      <c r="C591" s="653">
        <v>891780111</v>
      </c>
      <c r="D591" s="654" t="s">
        <v>68</v>
      </c>
      <c r="E591" s="655" t="s">
        <v>2824</v>
      </c>
      <c r="F591" s="656" t="s">
        <v>2825</v>
      </c>
      <c r="G591" s="657">
        <v>0</v>
      </c>
      <c r="H591" s="656"/>
      <c r="I591" s="657" t="s">
        <v>78</v>
      </c>
      <c r="J591" s="653" t="s">
        <v>120</v>
      </c>
      <c r="K591" s="658" t="s">
        <v>2766</v>
      </c>
      <c r="L591" s="659">
        <v>21029244</v>
      </c>
      <c r="M591" s="653" t="s">
        <v>73</v>
      </c>
      <c r="N591" s="660" t="s">
        <v>116</v>
      </c>
      <c r="O591" s="658" t="s">
        <v>3824</v>
      </c>
      <c r="P591" s="661">
        <v>73204348</v>
      </c>
      <c r="Q591" s="656">
        <v>235</v>
      </c>
      <c r="R591" s="699">
        <v>44960</v>
      </c>
      <c r="S591" s="749">
        <v>9551145017</v>
      </c>
      <c r="T591" s="699">
        <v>44964</v>
      </c>
      <c r="U591" s="760">
        <v>21029244</v>
      </c>
      <c r="V591" s="657" t="s">
        <v>70</v>
      </c>
      <c r="W591" s="656">
        <v>12545859</v>
      </c>
      <c r="X591" s="665" t="s">
        <v>4211</v>
      </c>
      <c r="Y591" s="660"/>
      <c r="Z591" s="679">
        <v>44964</v>
      </c>
      <c r="AA591" s="679">
        <v>44964</v>
      </c>
      <c r="AB591" s="667" t="s">
        <v>80</v>
      </c>
      <c r="AC591" s="666">
        <v>45275</v>
      </c>
      <c r="AD591" s="658">
        <f t="shared" si="31"/>
        <v>311</v>
      </c>
      <c r="AE591" s="656">
        <v>0</v>
      </c>
      <c r="AF591" s="656">
        <v>0</v>
      </c>
      <c r="AG591" s="656">
        <v>0</v>
      </c>
      <c r="AH591" s="668" t="s">
        <v>80</v>
      </c>
      <c r="AI591" s="658">
        <f t="shared" si="35"/>
        <v>0</v>
      </c>
      <c r="AJ591" s="656">
        <v>0</v>
      </c>
      <c r="AK591" s="748">
        <v>0</v>
      </c>
      <c r="AL591" s="667" t="s">
        <v>80</v>
      </c>
      <c r="AM591" s="657">
        <v>0</v>
      </c>
      <c r="AN591" s="667" t="s">
        <v>80</v>
      </c>
      <c r="AO591" s="667" t="s">
        <v>80</v>
      </c>
      <c r="AP591" s="661">
        <v>0</v>
      </c>
      <c r="AQ591" s="661">
        <f>+L591+AF591-AK591</f>
        <v>21029244</v>
      </c>
      <c r="AR591" s="657" t="s">
        <v>115</v>
      </c>
      <c r="AS591" s="656">
        <v>0</v>
      </c>
      <c r="AT591" s="657" t="s">
        <v>80</v>
      </c>
      <c r="AU591" s="670">
        <v>16022280</v>
      </c>
      <c r="AV591" s="671">
        <f t="shared" si="30"/>
        <v>5006964</v>
      </c>
      <c r="AW591" s="672">
        <f t="shared" si="34"/>
        <v>0.76190470755867401</v>
      </c>
      <c r="AX591" s="673"/>
      <c r="AY591" s="657" t="s">
        <v>72</v>
      </c>
      <c r="AZ591" s="677" t="s">
        <v>4277</v>
      </c>
      <c r="BA591" s="653" t="s">
        <v>71</v>
      </c>
      <c r="BB591" s="656" t="s">
        <v>71</v>
      </c>
    </row>
    <row r="592" spans="2:54" x14ac:dyDescent="0.25">
      <c r="B592" s="653">
        <v>2023</v>
      </c>
      <c r="C592" s="653">
        <v>891780111</v>
      </c>
      <c r="D592" s="654" t="s">
        <v>68</v>
      </c>
      <c r="E592" s="655" t="s">
        <v>2826</v>
      </c>
      <c r="F592" s="656" t="s">
        <v>2827</v>
      </c>
      <c r="G592" s="657">
        <v>0</v>
      </c>
      <c r="H592" s="656"/>
      <c r="I592" s="657" t="s">
        <v>78</v>
      </c>
      <c r="J592" s="653" t="s">
        <v>120</v>
      </c>
      <c r="K592" s="658" t="s">
        <v>2766</v>
      </c>
      <c r="L592" s="659">
        <v>19425415</v>
      </c>
      <c r="M592" s="653" t="s">
        <v>73</v>
      </c>
      <c r="N592" s="660" t="s">
        <v>116</v>
      </c>
      <c r="O592" s="658" t="s">
        <v>3825</v>
      </c>
      <c r="P592" s="661">
        <v>85489365</v>
      </c>
      <c r="Q592" s="656">
        <v>235</v>
      </c>
      <c r="R592" s="699">
        <v>44960</v>
      </c>
      <c r="S592" s="749">
        <v>9551145017</v>
      </c>
      <c r="T592" s="699">
        <v>44964</v>
      </c>
      <c r="U592" s="760">
        <v>19425415</v>
      </c>
      <c r="V592" s="657" t="s">
        <v>70</v>
      </c>
      <c r="W592" s="656">
        <v>12545859</v>
      </c>
      <c r="X592" s="665" t="s">
        <v>4211</v>
      </c>
      <c r="Y592" s="660"/>
      <c r="Z592" s="679">
        <v>44964</v>
      </c>
      <c r="AA592" s="679">
        <v>44964</v>
      </c>
      <c r="AB592" s="667" t="s">
        <v>80</v>
      </c>
      <c r="AC592" s="666">
        <v>45275</v>
      </c>
      <c r="AD592" s="658">
        <f t="shared" si="31"/>
        <v>311</v>
      </c>
      <c r="AE592" s="656">
        <v>0</v>
      </c>
      <c r="AF592" s="656">
        <v>0</v>
      </c>
      <c r="AG592" s="656">
        <v>0</v>
      </c>
      <c r="AH592" s="668" t="s">
        <v>80</v>
      </c>
      <c r="AI592" s="658">
        <f t="shared" si="35"/>
        <v>0</v>
      </c>
      <c r="AJ592" s="656">
        <v>1</v>
      </c>
      <c r="AK592" s="748">
        <v>8201839</v>
      </c>
      <c r="AL592" s="699">
        <v>45140</v>
      </c>
      <c r="AM592" s="657">
        <v>0</v>
      </c>
      <c r="AN592" s="667" t="s">
        <v>80</v>
      </c>
      <c r="AO592" s="667" t="s">
        <v>80</v>
      </c>
      <c r="AP592" s="661">
        <v>0</v>
      </c>
      <c r="AQ592" s="661">
        <f>+L592+AF592-AK592</f>
        <v>11223576</v>
      </c>
      <c r="AR592" s="657" t="s">
        <v>115</v>
      </c>
      <c r="AS592" s="656">
        <v>0</v>
      </c>
      <c r="AT592" s="657" t="s">
        <v>80</v>
      </c>
      <c r="AU592" s="670">
        <v>11100240</v>
      </c>
      <c r="AV592" s="671">
        <f t="shared" si="30"/>
        <v>123336</v>
      </c>
      <c r="AW592" s="672">
        <f t="shared" si="34"/>
        <v>0.98901098901098905</v>
      </c>
      <c r="AX592" s="673"/>
      <c r="AY592" s="657" t="s">
        <v>253</v>
      </c>
      <c r="AZ592" s="677" t="s">
        <v>4278</v>
      </c>
      <c r="BA592" s="653" t="s">
        <v>71</v>
      </c>
      <c r="BB592" s="656" t="s">
        <v>71</v>
      </c>
    </row>
    <row r="593" spans="2:54" x14ac:dyDescent="0.25">
      <c r="B593" s="653">
        <v>2023</v>
      </c>
      <c r="C593" s="653">
        <v>891780111</v>
      </c>
      <c r="D593" s="654" t="s">
        <v>68</v>
      </c>
      <c r="E593" s="655" t="s">
        <v>2828</v>
      </c>
      <c r="F593" s="656" t="s">
        <v>2829</v>
      </c>
      <c r="G593" s="657">
        <v>0</v>
      </c>
      <c r="H593" s="656"/>
      <c r="I593" s="657" t="s">
        <v>78</v>
      </c>
      <c r="J593" s="653" t="s">
        <v>120</v>
      </c>
      <c r="K593" s="658" t="s">
        <v>2766</v>
      </c>
      <c r="L593" s="659">
        <v>20821033</v>
      </c>
      <c r="M593" s="653" t="s">
        <v>73</v>
      </c>
      <c r="N593" s="660" t="s">
        <v>116</v>
      </c>
      <c r="O593" s="658" t="s">
        <v>3826</v>
      </c>
      <c r="P593" s="661">
        <v>22589273</v>
      </c>
      <c r="Q593" s="656">
        <v>235</v>
      </c>
      <c r="R593" s="699">
        <v>44960</v>
      </c>
      <c r="S593" s="749">
        <v>9551145017</v>
      </c>
      <c r="T593" s="699">
        <v>44964</v>
      </c>
      <c r="U593" s="760">
        <v>20821033</v>
      </c>
      <c r="V593" s="657" t="s">
        <v>70</v>
      </c>
      <c r="W593" s="656">
        <v>12545859</v>
      </c>
      <c r="X593" s="665" t="s">
        <v>4211</v>
      </c>
      <c r="Y593" s="660"/>
      <c r="Z593" s="679">
        <v>44964</v>
      </c>
      <c r="AA593" s="679">
        <v>44964</v>
      </c>
      <c r="AB593" s="667" t="s">
        <v>80</v>
      </c>
      <c r="AC593" s="666">
        <v>45275</v>
      </c>
      <c r="AD593" s="658">
        <f t="shared" si="31"/>
        <v>311</v>
      </c>
      <c r="AE593" s="656">
        <v>0</v>
      </c>
      <c r="AF593" s="656">
        <v>0</v>
      </c>
      <c r="AG593" s="656">
        <v>0</v>
      </c>
      <c r="AH593" s="668" t="s">
        <v>80</v>
      </c>
      <c r="AI593" s="658">
        <f t="shared" si="35"/>
        <v>0</v>
      </c>
      <c r="AJ593" s="656">
        <v>0</v>
      </c>
      <c r="AK593" s="748">
        <v>0</v>
      </c>
      <c r="AL593" s="667" t="s">
        <v>80</v>
      </c>
      <c r="AM593" s="657">
        <v>0</v>
      </c>
      <c r="AN593" s="667" t="s">
        <v>80</v>
      </c>
      <c r="AO593" s="667" t="s">
        <v>80</v>
      </c>
      <c r="AP593" s="661">
        <v>0</v>
      </c>
      <c r="AQ593" s="661">
        <f>+L593+AF593-AK593</f>
        <v>20821033</v>
      </c>
      <c r="AR593" s="657" t="s">
        <v>115</v>
      </c>
      <c r="AS593" s="656">
        <v>0</v>
      </c>
      <c r="AT593" s="657" t="s">
        <v>80</v>
      </c>
      <c r="AU593" s="670">
        <v>15863648</v>
      </c>
      <c r="AV593" s="671">
        <f t="shared" si="30"/>
        <v>4957385</v>
      </c>
      <c r="AW593" s="672">
        <f t="shared" si="34"/>
        <v>0.76190494486993032</v>
      </c>
      <c r="AX593" s="673"/>
      <c r="AY593" s="657" t="s">
        <v>72</v>
      </c>
      <c r="AZ593" s="677" t="s">
        <v>4279</v>
      </c>
      <c r="BA593" s="653" t="s">
        <v>71</v>
      </c>
      <c r="BB593" s="656" t="s">
        <v>71</v>
      </c>
    </row>
    <row r="594" spans="2:54" x14ac:dyDescent="0.25">
      <c r="B594" s="653">
        <v>2023</v>
      </c>
      <c r="C594" s="653">
        <v>891780111</v>
      </c>
      <c r="D594" s="654" t="s">
        <v>68</v>
      </c>
      <c r="E594" s="655" t="s">
        <v>2830</v>
      </c>
      <c r="F594" s="656" t="s">
        <v>2831</v>
      </c>
      <c r="G594" s="657">
        <v>0</v>
      </c>
      <c r="H594" s="656"/>
      <c r="I594" s="657" t="s">
        <v>78</v>
      </c>
      <c r="J594" s="653" t="s">
        <v>120</v>
      </c>
      <c r="K594" s="658" t="s">
        <v>2755</v>
      </c>
      <c r="L594" s="659">
        <v>19048225</v>
      </c>
      <c r="M594" s="653" t="s">
        <v>73</v>
      </c>
      <c r="N594" s="660" t="s">
        <v>116</v>
      </c>
      <c r="O594" s="658" t="s">
        <v>3827</v>
      </c>
      <c r="P594" s="661">
        <v>1118857530</v>
      </c>
      <c r="Q594" s="656">
        <v>235</v>
      </c>
      <c r="R594" s="699">
        <v>44960</v>
      </c>
      <c r="S594" s="749">
        <v>9551145017</v>
      </c>
      <c r="T594" s="699">
        <v>44964</v>
      </c>
      <c r="U594" s="760">
        <v>19048225</v>
      </c>
      <c r="V594" s="657" t="s">
        <v>70</v>
      </c>
      <c r="W594" s="656">
        <v>12545859</v>
      </c>
      <c r="X594" s="665" t="s">
        <v>4211</v>
      </c>
      <c r="Y594" s="660"/>
      <c r="Z594" s="679">
        <v>44964</v>
      </c>
      <c r="AA594" s="679">
        <v>44964</v>
      </c>
      <c r="AB594" s="667" t="s">
        <v>80</v>
      </c>
      <c r="AC594" s="666">
        <v>45275</v>
      </c>
      <c r="AD594" s="658">
        <f t="shared" si="31"/>
        <v>311</v>
      </c>
      <c r="AE594" s="656">
        <v>0</v>
      </c>
      <c r="AF594" s="656">
        <v>0</v>
      </c>
      <c r="AG594" s="656">
        <v>0</v>
      </c>
      <c r="AH594" s="668" t="s">
        <v>80</v>
      </c>
      <c r="AI594" s="658">
        <f t="shared" si="35"/>
        <v>0</v>
      </c>
      <c r="AJ594" s="656">
        <v>0</v>
      </c>
      <c r="AK594" s="748">
        <v>0</v>
      </c>
      <c r="AL594" s="667" t="s">
        <v>80</v>
      </c>
      <c r="AM594" s="657">
        <v>0</v>
      </c>
      <c r="AN594" s="667" t="s">
        <v>80</v>
      </c>
      <c r="AO594" s="667" t="s">
        <v>80</v>
      </c>
      <c r="AP594" s="661">
        <v>0</v>
      </c>
      <c r="AQ594" s="661">
        <f>+L594+AF594-AK594</f>
        <v>19048225</v>
      </c>
      <c r="AR594" s="657" t="s">
        <v>115</v>
      </c>
      <c r="AS594" s="656">
        <v>0</v>
      </c>
      <c r="AT594" s="657" t="s">
        <v>80</v>
      </c>
      <c r="AU594" s="670">
        <v>14512936</v>
      </c>
      <c r="AV594" s="671">
        <f t="shared" si="30"/>
        <v>4535289</v>
      </c>
      <c r="AW594" s="672">
        <f t="shared" si="34"/>
        <v>0.76190490190030835</v>
      </c>
      <c r="AX594" s="673"/>
      <c r="AY594" s="657" t="s">
        <v>72</v>
      </c>
      <c r="AZ594" s="677" t="s">
        <v>4280</v>
      </c>
      <c r="BA594" s="653" t="s">
        <v>71</v>
      </c>
      <c r="BB594" s="656" t="s">
        <v>71</v>
      </c>
    </row>
    <row r="595" spans="2:54" x14ac:dyDescent="0.25">
      <c r="B595" s="653">
        <v>2023</v>
      </c>
      <c r="C595" s="653">
        <v>891780111</v>
      </c>
      <c r="D595" s="654" t="s">
        <v>68</v>
      </c>
      <c r="E595" s="655" t="s">
        <v>2832</v>
      </c>
      <c r="F595" s="656" t="s">
        <v>2833</v>
      </c>
      <c r="G595" s="657">
        <v>0</v>
      </c>
      <c r="H595" s="656"/>
      <c r="I595" s="657" t="s">
        <v>78</v>
      </c>
      <c r="J595" s="653" t="s">
        <v>120</v>
      </c>
      <c r="K595" s="658" t="s">
        <v>2766</v>
      </c>
      <c r="L595" s="659">
        <v>19425415</v>
      </c>
      <c r="M595" s="653" t="s">
        <v>73</v>
      </c>
      <c r="N595" s="660" t="s">
        <v>116</v>
      </c>
      <c r="O595" s="658" t="s">
        <v>3828</v>
      </c>
      <c r="P595" s="661">
        <v>12556872</v>
      </c>
      <c r="Q595" s="656">
        <v>235</v>
      </c>
      <c r="R595" s="699">
        <v>44960</v>
      </c>
      <c r="S595" s="749">
        <v>9551145017</v>
      </c>
      <c r="T595" s="699">
        <v>44964</v>
      </c>
      <c r="U595" s="760">
        <v>19425415</v>
      </c>
      <c r="V595" s="657" t="s">
        <v>70</v>
      </c>
      <c r="W595" s="656">
        <v>12545859</v>
      </c>
      <c r="X595" s="665" t="s">
        <v>4211</v>
      </c>
      <c r="Y595" s="660"/>
      <c r="Z595" s="679">
        <v>44964</v>
      </c>
      <c r="AA595" s="679">
        <v>44964</v>
      </c>
      <c r="AB595" s="667" t="s">
        <v>80</v>
      </c>
      <c r="AC595" s="666">
        <v>45275</v>
      </c>
      <c r="AD595" s="658">
        <f t="shared" si="31"/>
        <v>311</v>
      </c>
      <c r="AE595" s="656">
        <v>0</v>
      </c>
      <c r="AF595" s="656">
        <v>0</v>
      </c>
      <c r="AG595" s="656">
        <v>0</v>
      </c>
      <c r="AH595" s="668" t="s">
        <v>80</v>
      </c>
      <c r="AI595" s="658">
        <f t="shared" si="35"/>
        <v>0</v>
      </c>
      <c r="AJ595" s="656">
        <v>0</v>
      </c>
      <c r="AK595" s="748">
        <v>0</v>
      </c>
      <c r="AL595" s="667" t="s">
        <v>80</v>
      </c>
      <c r="AM595" s="657">
        <v>0</v>
      </c>
      <c r="AN595" s="667" t="s">
        <v>80</v>
      </c>
      <c r="AO595" s="667" t="s">
        <v>80</v>
      </c>
      <c r="AP595" s="661">
        <v>0</v>
      </c>
      <c r="AQ595" s="661">
        <f>+L595+AF595-AK595</f>
        <v>19425415</v>
      </c>
      <c r="AR595" s="657" t="s">
        <v>115</v>
      </c>
      <c r="AS595" s="656">
        <v>0</v>
      </c>
      <c r="AT595" s="657" t="s">
        <v>80</v>
      </c>
      <c r="AU595" s="670">
        <v>14950280</v>
      </c>
      <c r="AV595" s="671">
        <f t="shared" si="30"/>
        <v>4475135</v>
      </c>
      <c r="AW595" s="672">
        <f t="shared" si="34"/>
        <v>0.769624741607837</v>
      </c>
      <c r="AX595" s="673"/>
      <c r="AY595" s="657" t="s">
        <v>72</v>
      </c>
      <c r="AZ595" s="677" t="s">
        <v>4281</v>
      </c>
      <c r="BA595" s="653" t="s">
        <v>71</v>
      </c>
      <c r="BB595" s="656" t="s">
        <v>71</v>
      </c>
    </row>
    <row r="596" spans="2:54" x14ac:dyDescent="0.25">
      <c r="B596" s="653">
        <v>2023</v>
      </c>
      <c r="C596" s="653">
        <v>891780111</v>
      </c>
      <c r="D596" s="654" t="s">
        <v>68</v>
      </c>
      <c r="E596" s="655" t="s">
        <v>2834</v>
      </c>
      <c r="F596" s="656" t="s">
        <v>2835</v>
      </c>
      <c r="G596" s="657">
        <v>0</v>
      </c>
      <c r="H596" s="656"/>
      <c r="I596" s="657" t="s">
        <v>78</v>
      </c>
      <c r="J596" s="653" t="s">
        <v>120</v>
      </c>
      <c r="K596" s="658" t="s">
        <v>2836</v>
      </c>
      <c r="L596" s="659">
        <v>22953415</v>
      </c>
      <c r="M596" s="653" t="s">
        <v>73</v>
      </c>
      <c r="N596" s="660" t="s">
        <v>116</v>
      </c>
      <c r="O596" s="658" t="s">
        <v>3829</v>
      </c>
      <c r="P596" s="661">
        <v>30580692</v>
      </c>
      <c r="Q596" s="656">
        <v>235</v>
      </c>
      <c r="R596" s="699">
        <v>44960</v>
      </c>
      <c r="S596" s="749">
        <v>9551145017</v>
      </c>
      <c r="T596" s="699">
        <v>44964</v>
      </c>
      <c r="U596" s="760">
        <v>22953415</v>
      </c>
      <c r="V596" s="657" t="s">
        <v>70</v>
      </c>
      <c r="W596" s="656">
        <v>12545859</v>
      </c>
      <c r="X596" s="665" t="s">
        <v>4211</v>
      </c>
      <c r="Y596" s="660"/>
      <c r="Z596" s="679">
        <v>44964</v>
      </c>
      <c r="AA596" s="679">
        <v>44964</v>
      </c>
      <c r="AB596" s="667" t="s">
        <v>80</v>
      </c>
      <c r="AC596" s="666">
        <v>45275</v>
      </c>
      <c r="AD596" s="658">
        <f t="shared" si="31"/>
        <v>311</v>
      </c>
      <c r="AE596" s="656">
        <v>0</v>
      </c>
      <c r="AF596" s="656">
        <v>0</v>
      </c>
      <c r="AG596" s="656">
        <v>0</v>
      </c>
      <c r="AH596" s="668" t="s">
        <v>80</v>
      </c>
      <c r="AI596" s="658">
        <f t="shared" si="35"/>
        <v>0</v>
      </c>
      <c r="AJ596" s="656">
        <v>0</v>
      </c>
      <c r="AK596" s="748">
        <v>0</v>
      </c>
      <c r="AL596" s="667" t="s">
        <v>80</v>
      </c>
      <c r="AM596" s="657">
        <v>0</v>
      </c>
      <c r="AN596" s="667" t="s">
        <v>80</v>
      </c>
      <c r="AO596" s="667" t="s">
        <v>80</v>
      </c>
      <c r="AP596" s="661">
        <v>0</v>
      </c>
      <c r="AQ596" s="661">
        <f>+L596+AF596-AK596</f>
        <v>22953415</v>
      </c>
      <c r="AR596" s="657" t="s">
        <v>115</v>
      </c>
      <c r="AS596" s="656">
        <v>0</v>
      </c>
      <c r="AT596" s="657" t="s">
        <v>80</v>
      </c>
      <c r="AU596" s="670">
        <v>17488320</v>
      </c>
      <c r="AV596" s="671">
        <f t="shared" si="30"/>
        <v>5465095</v>
      </c>
      <c r="AW596" s="672">
        <f t="shared" si="34"/>
        <v>0.7619049278723885</v>
      </c>
      <c r="AX596" s="673"/>
      <c r="AY596" s="657" t="s">
        <v>72</v>
      </c>
      <c r="AZ596" s="677" t="s">
        <v>4282</v>
      </c>
      <c r="BA596" s="653" t="s">
        <v>71</v>
      </c>
      <c r="BB596" s="656" t="s">
        <v>71</v>
      </c>
    </row>
    <row r="597" spans="2:54" x14ac:dyDescent="0.25">
      <c r="B597" s="653">
        <v>2023</v>
      </c>
      <c r="C597" s="653">
        <v>891780111</v>
      </c>
      <c r="D597" s="654" t="s">
        <v>68</v>
      </c>
      <c r="E597" s="655" t="s">
        <v>2837</v>
      </c>
      <c r="F597" s="656" t="s">
        <v>2838</v>
      </c>
      <c r="G597" s="657">
        <v>0</v>
      </c>
      <c r="H597" s="656"/>
      <c r="I597" s="657" t="s">
        <v>78</v>
      </c>
      <c r="J597" s="653" t="s">
        <v>120</v>
      </c>
      <c r="K597" s="658" t="s">
        <v>2760</v>
      </c>
      <c r="L597" s="659">
        <v>17482886</v>
      </c>
      <c r="M597" s="653" t="s">
        <v>73</v>
      </c>
      <c r="N597" s="660" t="s">
        <v>116</v>
      </c>
      <c r="O597" s="658" t="s">
        <v>3830</v>
      </c>
      <c r="P597" s="661">
        <v>1192750848</v>
      </c>
      <c r="Q597" s="656">
        <v>235</v>
      </c>
      <c r="R597" s="699">
        <v>44960</v>
      </c>
      <c r="S597" s="749">
        <v>9551145017</v>
      </c>
      <c r="T597" s="699">
        <v>44964</v>
      </c>
      <c r="U597" s="760">
        <v>17482886</v>
      </c>
      <c r="V597" s="657" t="s">
        <v>70</v>
      </c>
      <c r="W597" s="656">
        <v>12545859</v>
      </c>
      <c r="X597" s="665" t="s">
        <v>4211</v>
      </c>
      <c r="Y597" s="660"/>
      <c r="Z597" s="679">
        <v>44964</v>
      </c>
      <c r="AA597" s="679">
        <v>44964</v>
      </c>
      <c r="AB597" s="667" t="s">
        <v>80</v>
      </c>
      <c r="AC597" s="666">
        <v>45275</v>
      </c>
      <c r="AD597" s="658">
        <f t="shared" si="31"/>
        <v>311</v>
      </c>
      <c r="AE597" s="656">
        <v>0</v>
      </c>
      <c r="AF597" s="656">
        <v>0</v>
      </c>
      <c r="AG597" s="656">
        <v>0</v>
      </c>
      <c r="AH597" s="668" t="s">
        <v>80</v>
      </c>
      <c r="AI597" s="658">
        <f t="shared" si="35"/>
        <v>0</v>
      </c>
      <c r="AJ597" s="656">
        <v>0</v>
      </c>
      <c r="AK597" s="748">
        <v>0</v>
      </c>
      <c r="AL597" s="667" t="s">
        <v>80</v>
      </c>
      <c r="AM597" s="657">
        <v>0</v>
      </c>
      <c r="AN597" s="667" t="s">
        <v>80</v>
      </c>
      <c r="AO597" s="667" t="s">
        <v>80</v>
      </c>
      <c r="AP597" s="661">
        <v>0</v>
      </c>
      <c r="AQ597" s="661">
        <f>+L597+AF597-AK597</f>
        <v>17482886</v>
      </c>
      <c r="AR597" s="657" t="s">
        <v>115</v>
      </c>
      <c r="AS597" s="656">
        <v>0</v>
      </c>
      <c r="AT597" s="657" t="s">
        <v>80</v>
      </c>
      <c r="AU597" s="670">
        <v>13320296</v>
      </c>
      <c r="AV597" s="671">
        <f t="shared" si="30"/>
        <v>4162590</v>
      </c>
      <c r="AW597" s="672">
        <f t="shared" si="34"/>
        <v>0.76190487085484626</v>
      </c>
      <c r="AX597" s="673"/>
      <c r="AY597" s="657" t="s">
        <v>72</v>
      </c>
      <c r="AZ597" s="677" t="s">
        <v>4283</v>
      </c>
      <c r="BA597" s="653" t="s">
        <v>71</v>
      </c>
      <c r="BB597" s="656" t="s">
        <v>71</v>
      </c>
    </row>
    <row r="598" spans="2:54" x14ac:dyDescent="0.25">
      <c r="B598" s="653">
        <v>2023</v>
      </c>
      <c r="C598" s="653">
        <v>891780111</v>
      </c>
      <c r="D598" s="654" t="s">
        <v>68</v>
      </c>
      <c r="E598" s="655" t="s">
        <v>2839</v>
      </c>
      <c r="F598" s="656" t="s">
        <v>2840</v>
      </c>
      <c r="G598" s="657">
        <v>0</v>
      </c>
      <c r="H598" s="656"/>
      <c r="I598" s="657" t="s">
        <v>78</v>
      </c>
      <c r="J598" s="653" t="s">
        <v>120</v>
      </c>
      <c r="K598" s="658" t="s">
        <v>2755</v>
      </c>
      <c r="L598" s="659">
        <v>19048225</v>
      </c>
      <c r="M598" s="653" t="s">
        <v>73</v>
      </c>
      <c r="N598" s="660" t="s">
        <v>116</v>
      </c>
      <c r="O598" s="658" t="s">
        <v>3831</v>
      </c>
      <c r="P598" s="661">
        <v>1002997999</v>
      </c>
      <c r="Q598" s="656">
        <v>235</v>
      </c>
      <c r="R598" s="699">
        <v>44960</v>
      </c>
      <c r="S598" s="749">
        <v>9551145017</v>
      </c>
      <c r="T598" s="699">
        <v>44964</v>
      </c>
      <c r="U598" s="760">
        <v>19048225</v>
      </c>
      <c r="V598" s="657" t="s">
        <v>70</v>
      </c>
      <c r="W598" s="656">
        <v>12545859</v>
      </c>
      <c r="X598" s="665" t="s">
        <v>4211</v>
      </c>
      <c r="Y598" s="660"/>
      <c r="Z598" s="679">
        <v>44964</v>
      </c>
      <c r="AA598" s="679">
        <v>44964</v>
      </c>
      <c r="AB598" s="667" t="s">
        <v>80</v>
      </c>
      <c r="AC598" s="666">
        <v>45275</v>
      </c>
      <c r="AD598" s="658">
        <f t="shared" si="31"/>
        <v>311</v>
      </c>
      <c r="AE598" s="656">
        <v>0</v>
      </c>
      <c r="AF598" s="656">
        <v>0</v>
      </c>
      <c r="AG598" s="656">
        <v>0</v>
      </c>
      <c r="AH598" s="668" t="s">
        <v>80</v>
      </c>
      <c r="AI598" s="658">
        <f t="shared" si="35"/>
        <v>0</v>
      </c>
      <c r="AJ598" s="656">
        <v>0</v>
      </c>
      <c r="AK598" s="748">
        <v>0</v>
      </c>
      <c r="AL598" s="667" t="s">
        <v>80</v>
      </c>
      <c r="AM598" s="657">
        <v>0</v>
      </c>
      <c r="AN598" s="667" t="s">
        <v>80</v>
      </c>
      <c r="AO598" s="667" t="s">
        <v>80</v>
      </c>
      <c r="AP598" s="661">
        <v>0</v>
      </c>
      <c r="AQ598" s="661">
        <f>+L598+AF598-AK598</f>
        <v>19048225</v>
      </c>
      <c r="AR598" s="657" t="s">
        <v>115</v>
      </c>
      <c r="AS598" s="656">
        <v>0</v>
      </c>
      <c r="AT598" s="657" t="s">
        <v>80</v>
      </c>
      <c r="AU598" s="670">
        <v>14512936</v>
      </c>
      <c r="AV598" s="671">
        <f t="shared" si="30"/>
        <v>4535289</v>
      </c>
      <c r="AW598" s="672">
        <f t="shared" si="34"/>
        <v>0.76190490190030835</v>
      </c>
      <c r="AX598" s="673"/>
      <c r="AY598" s="657" t="s">
        <v>72</v>
      </c>
      <c r="AZ598" s="677" t="s">
        <v>4284</v>
      </c>
      <c r="BA598" s="653" t="s">
        <v>71</v>
      </c>
      <c r="BB598" s="656" t="s">
        <v>71</v>
      </c>
    </row>
    <row r="599" spans="2:54" x14ac:dyDescent="0.25">
      <c r="B599" s="653">
        <v>2023</v>
      </c>
      <c r="C599" s="653">
        <v>891780111</v>
      </c>
      <c r="D599" s="654" t="s">
        <v>68</v>
      </c>
      <c r="E599" s="655" t="s">
        <v>2841</v>
      </c>
      <c r="F599" s="656" t="s">
        <v>2842</v>
      </c>
      <c r="G599" s="657">
        <v>0</v>
      </c>
      <c r="H599" s="656"/>
      <c r="I599" s="657" t="s">
        <v>78</v>
      </c>
      <c r="J599" s="653" t="s">
        <v>120</v>
      </c>
      <c r="K599" s="658" t="s">
        <v>2755</v>
      </c>
      <c r="L599" s="659">
        <v>19048225</v>
      </c>
      <c r="M599" s="653" t="s">
        <v>73</v>
      </c>
      <c r="N599" s="660" t="s">
        <v>116</v>
      </c>
      <c r="O599" s="658" t="s">
        <v>3832</v>
      </c>
      <c r="P599" s="661">
        <v>1063725189</v>
      </c>
      <c r="Q599" s="656">
        <v>235</v>
      </c>
      <c r="R599" s="699">
        <v>44960</v>
      </c>
      <c r="S599" s="749">
        <v>9551145017</v>
      </c>
      <c r="T599" s="699">
        <v>44964</v>
      </c>
      <c r="U599" s="760">
        <v>19048225</v>
      </c>
      <c r="V599" s="657" t="s">
        <v>70</v>
      </c>
      <c r="W599" s="656">
        <v>12545859</v>
      </c>
      <c r="X599" s="665" t="s">
        <v>4211</v>
      </c>
      <c r="Y599" s="660"/>
      <c r="Z599" s="679">
        <v>44964</v>
      </c>
      <c r="AA599" s="679">
        <v>44964</v>
      </c>
      <c r="AB599" s="667" t="s">
        <v>80</v>
      </c>
      <c r="AC599" s="666">
        <v>45275</v>
      </c>
      <c r="AD599" s="658">
        <f t="shared" si="31"/>
        <v>311</v>
      </c>
      <c r="AE599" s="656">
        <v>0</v>
      </c>
      <c r="AF599" s="656">
        <v>0</v>
      </c>
      <c r="AG599" s="656">
        <v>0</v>
      </c>
      <c r="AH599" s="668" t="s">
        <v>80</v>
      </c>
      <c r="AI599" s="658">
        <f t="shared" si="35"/>
        <v>0</v>
      </c>
      <c r="AJ599" s="656">
        <v>0</v>
      </c>
      <c r="AK599" s="748">
        <v>0</v>
      </c>
      <c r="AL599" s="667" t="s">
        <v>80</v>
      </c>
      <c r="AM599" s="657">
        <v>0</v>
      </c>
      <c r="AN599" s="667" t="s">
        <v>80</v>
      </c>
      <c r="AO599" s="667" t="s">
        <v>80</v>
      </c>
      <c r="AP599" s="661">
        <v>0</v>
      </c>
      <c r="AQ599" s="661">
        <f>+L599+AF599-AK599</f>
        <v>19048225</v>
      </c>
      <c r="AR599" s="657" t="s">
        <v>115</v>
      </c>
      <c r="AS599" s="656">
        <v>0</v>
      </c>
      <c r="AT599" s="657" t="s">
        <v>80</v>
      </c>
      <c r="AU599" s="670">
        <v>14512936</v>
      </c>
      <c r="AV599" s="671">
        <f t="shared" si="30"/>
        <v>4535289</v>
      </c>
      <c r="AW599" s="672">
        <f t="shared" si="34"/>
        <v>0.76190490190030835</v>
      </c>
      <c r="AX599" s="673"/>
      <c r="AY599" s="657" t="s">
        <v>72</v>
      </c>
      <c r="AZ599" s="677" t="s">
        <v>4285</v>
      </c>
      <c r="BA599" s="653" t="s">
        <v>71</v>
      </c>
      <c r="BB599" s="656" t="s">
        <v>71</v>
      </c>
    </row>
    <row r="600" spans="2:54" x14ac:dyDescent="0.25">
      <c r="B600" s="653">
        <v>2023</v>
      </c>
      <c r="C600" s="653">
        <v>891780111</v>
      </c>
      <c r="D600" s="654" t="s">
        <v>68</v>
      </c>
      <c r="E600" s="655" t="s">
        <v>2843</v>
      </c>
      <c r="F600" s="656" t="s">
        <v>2844</v>
      </c>
      <c r="G600" s="657">
        <v>0</v>
      </c>
      <c r="H600" s="656"/>
      <c r="I600" s="657" t="s">
        <v>78</v>
      </c>
      <c r="J600" s="653" t="s">
        <v>120</v>
      </c>
      <c r="K600" s="658" t="s">
        <v>2755</v>
      </c>
      <c r="L600" s="659">
        <v>19048225</v>
      </c>
      <c r="M600" s="653" t="s">
        <v>73</v>
      </c>
      <c r="N600" s="660" t="s">
        <v>116</v>
      </c>
      <c r="O600" s="658" t="s">
        <v>3833</v>
      </c>
      <c r="P600" s="661">
        <v>1037481658</v>
      </c>
      <c r="Q600" s="656">
        <v>235</v>
      </c>
      <c r="R600" s="699">
        <v>44960</v>
      </c>
      <c r="S600" s="749">
        <v>9551145017</v>
      </c>
      <c r="T600" s="699">
        <v>44964</v>
      </c>
      <c r="U600" s="760">
        <v>19048225</v>
      </c>
      <c r="V600" s="657" t="s">
        <v>70</v>
      </c>
      <c r="W600" s="656">
        <v>12545859</v>
      </c>
      <c r="X600" s="665" t="s">
        <v>4211</v>
      </c>
      <c r="Y600" s="660"/>
      <c r="Z600" s="679">
        <v>44964</v>
      </c>
      <c r="AA600" s="679">
        <v>44964</v>
      </c>
      <c r="AB600" s="667" t="s">
        <v>80</v>
      </c>
      <c r="AC600" s="666">
        <v>45275</v>
      </c>
      <c r="AD600" s="658">
        <f t="shared" si="31"/>
        <v>311</v>
      </c>
      <c r="AE600" s="656">
        <v>0</v>
      </c>
      <c r="AF600" s="656">
        <v>0</v>
      </c>
      <c r="AG600" s="656">
        <v>0</v>
      </c>
      <c r="AH600" s="668" t="s">
        <v>80</v>
      </c>
      <c r="AI600" s="658">
        <f t="shared" si="35"/>
        <v>0</v>
      </c>
      <c r="AJ600" s="656">
        <v>0</v>
      </c>
      <c r="AK600" s="748">
        <v>0</v>
      </c>
      <c r="AL600" s="667" t="s">
        <v>80</v>
      </c>
      <c r="AM600" s="657">
        <v>0</v>
      </c>
      <c r="AN600" s="667" t="s">
        <v>80</v>
      </c>
      <c r="AO600" s="667" t="s">
        <v>80</v>
      </c>
      <c r="AP600" s="661">
        <v>0</v>
      </c>
      <c r="AQ600" s="661">
        <f>+L600+AF600-AK600</f>
        <v>19048225</v>
      </c>
      <c r="AR600" s="657" t="s">
        <v>115</v>
      </c>
      <c r="AS600" s="656">
        <v>0</v>
      </c>
      <c r="AT600" s="657" t="s">
        <v>80</v>
      </c>
      <c r="AU600" s="670">
        <v>14512936</v>
      </c>
      <c r="AV600" s="671">
        <f t="shared" si="30"/>
        <v>4535289</v>
      </c>
      <c r="AW600" s="672">
        <f t="shared" si="34"/>
        <v>0.76190490190030835</v>
      </c>
      <c r="AX600" s="673"/>
      <c r="AY600" s="657" t="s">
        <v>72</v>
      </c>
      <c r="AZ600" s="677" t="s">
        <v>4286</v>
      </c>
      <c r="BA600" s="653" t="s">
        <v>71</v>
      </c>
      <c r="BB600" s="656" t="s">
        <v>71</v>
      </c>
    </row>
    <row r="601" spans="2:54" x14ac:dyDescent="0.25">
      <c r="B601" s="653">
        <v>2023</v>
      </c>
      <c r="C601" s="653">
        <v>891780111</v>
      </c>
      <c r="D601" s="654" t="s">
        <v>68</v>
      </c>
      <c r="E601" s="655" t="s">
        <v>2845</v>
      </c>
      <c r="F601" s="656" t="s">
        <v>2846</v>
      </c>
      <c r="G601" s="657">
        <v>0</v>
      </c>
      <c r="H601" s="656"/>
      <c r="I601" s="657" t="s">
        <v>78</v>
      </c>
      <c r="J601" s="653" t="s">
        <v>120</v>
      </c>
      <c r="K601" s="658" t="s">
        <v>2755</v>
      </c>
      <c r="L601" s="659">
        <v>20224225</v>
      </c>
      <c r="M601" s="653" t="s">
        <v>73</v>
      </c>
      <c r="N601" s="660" t="s">
        <v>116</v>
      </c>
      <c r="O601" s="658" t="s">
        <v>3834</v>
      </c>
      <c r="P601" s="661">
        <v>78710974</v>
      </c>
      <c r="Q601" s="656">
        <v>235</v>
      </c>
      <c r="R601" s="699">
        <v>44960</v>
      </c>
      <c r="S601" s="749">
        <v>9551145017</v>
      </c>
      <c r="T601" s="699">
        <v>44964</v>
      </c>
      <c r="U601" s="760">
        <v>20224225</v>
      </c>
      <c r="V601" s="657" t="s">
        <v>70</v>
      </c>
      <c r="W601" s="656">
        <v>12545859</v>
      </c>
      <c r="X601" s="665" t="s">
        <v>4211</v>
      </c>
      <c r="Y601" s="660"/>
      <c r="Z601" s="679">
        <v>44964</v>
      </c>
      <c r="AA601" s="679">
        <v>44964</v>
      </c>
      <c r="AB601" s="667" t="s">
        <v>80</v>
      </c>
      <c r="AC601" s="666">
        <v>45275</v>
      </c>
      <c r="AD601" s="658">
        <f t="shared" si="31"/>
        <v>311</v>
      </c>
      <c r="AE601" s="656">
        <v>0</v>
      </c>
      <c r="AF601" s="656">
        <v>0</v>
      </c>
      <c r="AG601" s="656">
        <v>0</v>
      </c>
      <c r="AH601" s="668" t="s">
        <v>80</v>
      </c>
      <c r="AI601" s="658">
        <f t="shared" si="35"/>
        <v>0</v>
      </c>
      <c r="AJ601" s="656">
        <v>0</v>
      </c>
      <c r="AK601" s="748">
        <v>0</v>
      </c>
      <c r="AL601" s="667" t="s">
        <v>80</v>
      </c>
      <c r="AM601" s="657">
        <v>0</v>
      </c>
      <c r="AN601" s="667" t="s">
        <v>80</v>
      </c>
      <c r="AO601" s="667" t="s">
        <v>80</v>
      </c>
      <c r="AP601" s="661">
        <v>0</v>
      </c>
      <c r="AQ601" s="661">
        <f>+L601+AF601-AK601</f>
        <v>20224225</v>
      </c>
      <c r="AR601" s="657" t="s">
        <v>115</v>
      </c>
      <c r="AS601" s="656">
        <v>0</v>
      </c>
      <c r="AT601" s="657" t="s">
        <v>80</v>
      </c>
      <c r="AU601" s="670">
        <v>15408936</v>
      </c>
      <c r="AV601" s="671">
        <f t="shared" si="30"/>
        <v>4815289</v>
      </c>
      <c r="AW601" s="672">
        <f t="shared" si="34"/>
        <v>0.76190489375983506</v>
      </c>
      <c r="AX601" s="673"/>
      <c r="AY601" s="657" t="s">
        <v>72</v>
      </c>
      <c r="AZ601" s="677" t="s">
        <v>4287</v>
      </c>
      <c r="BA601" s="653" t="s">
        <v>71</v>
      </c>
      <c r="BB601" s="656" t="s">
        <v>71</v>
      </c>
    </row>
    <row r="602" spans="2:54" x14ac:dyDescent="0.25">
      <c r="B602" s="653">
        <v>2023</v>
      </c>
      <c r="C602" s="653">
        <v>891780111</v>
      </c>
      <c r="D602" s="654" t="s">
        <v>68</v>
      </c>
      <c r="E602" s="655" t="s">
        <v>2847</v>
      </c>
      <c r="F602" s="656" t="s">
        <v>2848</v>
      </c>
      <c r="G602" s="657">
        <v>0</v>
      </c>
      <c r="H602" s="656"/>
      <c r="I602" s="657" t="s">
        <v>78</v>
      </c>
      <c r="J602" s="653" t="s">
        <v>120</v>
      </c>
      <c r="K602" s="658" t="s">
        <v>2849</v>
      </c>
      <c r="L602" s="659">
        <v>26094593</v>
      </c>
      <c r="M602" s="653" t="s">
        <v>73</v>
      </c>
      <c r="N602" s="660" t="s">
        <v>116</v>
      </c>
      <c r="O602" s="658" t="s">
        <v>3835</v>
      </c>
      <c r="P602" s="661">
        <v>50979312</v>
      </c>
      <c r="Q602" s="656">
        <v>235</v>
      </c>
      <c r="R602" s="699">
        <v>44960</v>
      </c>
      <c r="S602" s="749">
        <v>9551145017</v>
      </c>
      <c r="T602" s="699">
        <v>44964</v>
      </c>
      <c r="U602" s="760">
        <v>26094593</v>
      </c>
      <c r="V602" s="657" t="s">
        <v>70</v>
      </c>
      <c r="W602" s="656">
        <v>12545859</v>
      </c>
      <c r="X602" s="665" t="s">
        <v>4211</v>
      </c>
      <c r="Y602" s="660"/>
      <c r="Z602" s="679">
        <v>44964</v>
      </c>
      <c r="AA602" s="679">
        <v>44964</v>
      </c>
      <c r="AB602" s="667" t="s">
        <v>80</v>
      </c>
      <c r="AC602" s="666">
        <v>45275</v>
      </c>
      <c r="AD602" s="658">
        <f t="shared" si="31"/>
        <v>311</v>
      </c>
      <c r="AE602" s="656">
        <v>0</v>
      </c>
      <c r="AF602" s="656">
        <v>0</v>
      </c>
      <c r="AG602" s="656">
        <v>0</v>
      </c>
      <c r="AH602" s="668" t="s">
        <v>80</v>
      </c>
      <c r="AI602" s="658">
        <f t="shared" si="35"/>
        <v>0</v>
      </c>
      <c r="AJ602" s="656">
        <v>0</v>
      </c>
      <c r="AK602" s="748">
        <v>0</v>
      </c>
      <c r="AL602" s="667" t="s">
        <v>80</v>
      </c>
      <c r="AM602" s="657">
        <v>0</v>
      </c>
      <c r="AN602" s="667" t="s">
        <v>80</v>
      </c>
      <c r="AO602" s="667" t="s">
        <v>80</v>
      </c>
      <c r="AP602" s="661">
        <v>0</v>
      </c>
      <c r="AQ602" s="661">
        <f>+L602+AF602-AK602</f>
        <v>26094593</v>
      </c>
      <c r="AR602" s="657" t="s">
        <v>115</v>
      </c>
      <c r="AS602" s="656">
        <v>0</v>
      </c>
      <c r="AT602" s="657" t="s">
        <v>80</v>
      </c>
      <c r="AU602" s="670">
        <v>19881592</v>
      </c>
      <c r="AV602" s="671">
        <f t="shared" si="30"/>
        <v>6213001</v>
      </c>
      <c r="AW602" s="672">
        <f t="shared" si="34"/>
        <v>0.76190465971245458</v>
      </c>
      <c r="AX602" s="673"/>
      <c r="AY602" s="657" t="s">
        <v>72</v>
      </c>
      <c r="AZ602" s="677" t="s">
        <v>4288</v>
      </c>
      <c r="BA602" s="653" t="s">
        <v>71</v>
      </c>
      <c r="BB602" s="656" t="s">
        <v>71</v>
      </c>
    </row>
    <row r="603" spans="2:54" x14ac:dyDescent="0.25">
      <c r="B603" s="653">
        <v>2023</v>
      </c>
      <c r="C603" s="653">
        <v>891780111</v>
      </c>
      <c r="D603" s="654" t="s">
        <v>68</v>
      </c>
      <c r="E603" s="655" t="s">
        <v>2850</v>
      </c>
      <c r="F603" s="656" t="s">
        <v>2851</v>
      </c>
      <c r="G603" s="657">
        <v>0</v>
      </c>
      <c r="H603" s="656"/>
      <c r="I603" s="657" t="s">
        <v>78</v>
      </c>
      <c r="J603" s="653" t="s">
        <v>120</v>
      </c>
      <c r="K603" s="658" t="s">
        <v>2760</v>
      </c>
      <c r="L603" s="659">
        <v>19048225</v>
      </c>
      <c r="M603" s="653" t="s">
        <v>73</v>
      </c>
      <c r="N603" s="660" t="s">
        <v>116</v>
      </c>
      <c r="O603" s="658" t="s">
        <v>3836</v>
      </c>
      <c r="P603" s="661">
        <v>1074714056</v>
      </c>
      <c r="Q603" s="656">
        <v>235</v>
      </c>
      <c r="R603" s="699">
        <v>44960</v>
      </c>
      <c r="S603" s="749">
        <v>9551145017</v>
      </c>
      <c r="T603" s="699">
        <v>44964</v>
      </c>
      <c r="U603" s="760">
        <v>19048225</v>
      </c>
      <c r="V603" s="657" t="s">
        <v>70</v>
      </c>
      <c r="W603" s="656">
        <v>12545859</v>
      </c>
      <c r="X603" s="665" t="s">
        <v>4211</v>
      </c>
      <c r="Y603" s="660"/>
      <c r="Z603" s="679">
        <v>44964</v>
      </c>
      <c r="AA603" s="679">
        <v>44964</v>
      </c>
      <c r="AB603" s="667" t="s">
        <v>80</v>
      </c>
      <c r="AC603" s="666">
        <v>45275</v>
      </c>
      <c r="AD603" s="658">
        <f t="shared" si="31"/>
        <v>311</v>
      </c>
      <c r="AE603" s="656">
        <v>0</v>
      </c>
      <c r="AF603" s="656">
        <v>0</v>
      </c>
      <c r="AG603" s="656">
        <v>0</v>
      </c>
      <c r="AH603" s="668" t="s">
        <v>80</v>
      </c>
      <c r="AI603" s="658">
        <f t="shared" si="35"/>
        <v>0</v>
      </c>
      <c r="AJ603" s="656">
        <v>1</v>
      </c>
      <c r="AK603" s="748">
        <v>8163523</v>
      </c>
      <c r="AL603" s="667">
        <v>45138</v>
      </c>
      <c r="AM603" s="657">
        <v>0</v>
      </c>
      <c r="AN603" s="667" t="s">
        <v>80</v>
      </c>
      <c r="AO603" s="667" t="s">
        <v>80</v>
      </c>
      <c r="AP603" s="661">
        <v>0</v>
      </c>
      <c r="AQ603" s="661">
        <f>+L603+AF603-AK603</f>
        <v>10884702</v>
      </c>
      <c r="AR603" s="657" t="s">
        <v>115</v>
      </c>
      <c r="AS603" s="656">
        <v>0</v>
      </c>
      <c r="AT603" s="657" t="s">
        <v>80</v>
      </c>
      <c r="AU603" s="670">
        <v>10884702</v>
      </c>
      <c r="AV603" s="671">
        <f t="shared" si="30"/>
        <v>0</v>
      </c>
      <c r="AW603" s="672">
        <f t="shared" si="34"/>
        <v>1</v>
      </c>
      <c r="AX603" s="673"/>
      <c r="AY603" s="657" t="s">
        <v>253</v>
      </c>
      <c r="AZ603" s="677" t="s">
        <v>4289</v>
      </c>
      <c r="BA603" s="653" t="s">
        <v>71</v>
      </c>
      <c r="BB603" s="656" t="s">
        <v>71</v>
      </c>
    </row>
    <row r="604" spans="2:54" x14ac:dyDescent="0.25">
      <c r="B604" s="653">
        <v>2023</v>
      </c>
      <c r="C604" s="653">
        <v>891780111</v>
      </c>
      <c r="D604" s="654" t="s">
        <v>68</v>
      </c>
      <c r="E604" s="655" t="s">
        <v>2852</v>
      </c>
      <c r="F604" s="656" t="s">
        <v>2853</v>
      </c>
      <c r="G604" s="657">
        <v>0</v>
      </c>
      <c r="H604" s="656"/>
      <c r="I604" s="657" t="s">
        <v>78</v>
      </c>
      <c r="J604" s="653" t="s">
        <v>120</v>
      </c>
      <c r="K604" s="658" t="s">
        <v>2760</v>
      </c>
      <c r="L604" s="659">
        <v>19121631</v>
      </c>
      <c r="M604" s="653" t="s">
        <v>73</v>
      </c>
      <c r="N604" s="660" t="s">
        <v>116</v>
      </c>
      <c r="O604" s="658" t="s">
        <v>3837</v>
      </c>
      <c r="P604" s="661">
        <v>71985959</v>
      </c>
      <c r="Q604" s="656">
        <v>235</v>
      </c>
      <c r="R604" s="699">
        <v>44960</v>
      </c>
      <c r="S604" s="749">
        <v>9551145017</v>
      </c>
      <c r="T604" s="699">
        <v>44964</v>
      </c>
      <c r="U604" s="760">
        <v>19121631</v>
      </c>
      <c r="V604" s="657" t="s">
        <v>70</v>
      </c>
      <c r="W604" s="656">
        <v>12545859</v>
      </c>
      <c r="X604" s="665" t="s">
        <v>4211</v>
      </c>
      <c r="Y604" s="660"/>
      <c r="Z604" s="679">
        <v>44964</v>
      </c>
      <c r="AA604" s="679">
        <v>44964</v>
      </c>
      <c r="AB604" s="667" t="s">
        <v>80</v>
      </c>
      <c r="AC604" s="666">
        <v>45275</v>
      </c>
      <c r="AD604" s="658">
        <f t="shared" si="31"/>
        <v>311</v>
      </c>
      <c r="AE604" s="656">
        <v>0</v>
      </c>
      <c r="AF604" s="656">
        <v>0</v>
      </c>
      <c r="AG604" s="656">
        <v>0</v>
      </c>
      <c r="AH604" s="668" t="s">
        <v>80</v>
      </c>
      <c r="AI604" s="658">
        <f t="shared" si="35"/>
        <v>0</v>
      </c>
      <c r="AJ604" s="656">
        <v>0</v>
      </c>
      <c r="AK604" s="748">
        <v>0</v>
      </c>
      <c r="AL604" s="667" t="s">
        <v>80</v>
      </c>
      <c r="AM604" s="657">
        <v>0</v>
      </c>
      <c r="AN604" s="667" t="s">
        <v>80</v>
      </c>
      <c r="AO604" s="667" t="s">
        <v>80</v>
      </c>
      <c r="AP604" s="661">
        <v>0</v>
      </c>
      <c r="AQ604" s="661">
        <f>+L604+AF604-AK604</f>
        <v>19121631</v>
      </c>
      <c r="AR604" s="657" t="s">
        <v>115</v>
      </c>
      <c r="AS604" s="656">
        <v>0</v>
      </c>
      <c r="AT604" s="657" t="s">
        <v>80</v>
      </c>
      <c r="AU604" s="670">
        <v>14568864</v>
      </c>
      <c r="AV604" s="671">
        <f t="shared" si="30"/>
        <v>4552767</v>
      </c>
      <c r="AW604" s="672">
        <f t="shared" si="34"/>
        <v>0.76190488144029134</v>
      </c>
      <c r="AX604" s="673"/>
      <c r="AY604" s="657" t="s">
        <v>72</v>
      </c>
      <c r="AZ604" s="677" t="s">
        <v>4290</v>
      </c>
      <c r="BA604" s="653" t="s">
        <v>71</v>
      </c>
      <c r="BB604" s="656" t="s">
        <v>71</v>
      </c>
    </row>
    <row r="605" spans="2:54" x14ac:dyDescent="0.25">
      <c r="B605" s="653">
        <v>2023</v>
      </c>
      <c r="C605" s="653">
        <v>891780111</v>
      </c>
      <c r="D605" s="654" t="s">
        <v>68</v>
      </c>
      <c r="E605" s="655" t="s">
        <v>2854</v>
      </c>
      <c r="F605" s="656" t="s">
        <v>2855</v>
      </c>
      <c r="G605" s="657">
        <v>0</v>
      </c>
      <c r="H605" s="656"/>
      <c r="I605" s="657" t="s">
        <v>78</v>
      </c>
      <c r="J605" s="653" t="s">
        <v>120</v>
      </c>
      <c r="K605" s="658" t="s">
        <v>2755</v>
      </c>
      <c r="L605" s="659">
        <v>19048225</v>
      </c>
      <c r="M605" s="653" t="s">
        <v>73</v>
      </c>
      <c r="N605" s="660" t="s">
        <v>116</v>
      </c>
      <c r="O605" s="658" t="s">
        <v>3838</v>
      </c>
      <c r="P605" s="661">
        <v>70529668</v>
      </c>
      <c r="Q605" s="656">
        <v>235</v>
      </c>
      <c r="R605" s="699">
        <v>44960</v>
      </c>
      <c r="S605" s="749">
        <v>9551145017</v>
      </c>
      <c r="T605" s="699">
        <v>44964</v>
      </c>
      <c r="U605" s="760">
        <v>19048225</v>
      </c>
      <c r="V605" s="657" t="s">
        <v>70</v>
      </c>
      <c r="W605" s="656">
        <v>12545859</v>
      </c>
      <c r="X605" s="665" t="s">
        <v>4211</v>
      </c>
      <c r="Y605" s="660"/>
      <c r="Z605" s="679">
        <v>44964</v>
      </c>
      <c r="AA605" s="679">
        <v>44964</v>
      </c>
      <c r="AB605" s="667" t="s">
        <v>80</v>
      </c>
      <c r="AC605" s="666">
        <v>45275</v>
      </c>
      <c r="AD605" s="658">
        <f t="shared" si="31"/>
        <v>311</v>
      </c>
      <c r="AE605" s="656">
        <v>0</v>
      </c>
      <c r="AF605" s="656">
        <v>0</v>
      </c>
      <c r="AG605" s="656">
        <v>0</v>
      </c>
      <c r="AH605" s="668" t="s">
        <v>80</v>
      </c>
      <c r="AI605" s="658">
        <f t="shared" si="35"/>
        <v>0</v>
      </c>
      <c r="AJ605" s="656">
        <v>0</v>
      </c>
      <c r="AK605" s="748">
        <v>0</v>
      </c>
      <c r="AL605" s="667" t="s">
        <v>80</v>
      </c>
      <c r="AM605" s="657">
        <v>0</v>
      </c>
      <c r="AN605" s="667" t="s">
        <v>80</v>
      </c>
      <c r="AO605" s="667" t="s">
        <v>80</v>
      </c>
      <c r="AP605" s="661">
        <v>0</v>
      </c>
      <c r="AQ605" s="661">
        <f>+L605+AF605-AK605</f>
        <v>19048225</v>
      </c>
      <c r="AR605" s="657" t="s">
        <v>115</v>
      </c>
      <c r="AS605" s="656">
        <v>0</v>
      </c>
      <c r="AT605" s="657" t="s">
        <v>80</v>
      </c>
      <c r="AU605" s="670">
        <v>13847760</v>
      </c>
      <c r="AV605" s="671">
        <f t="shared" si="30"/>
        <v>5200465</v>
      </c>
      <c r="AW605" s="672">
        <f t="shared" si="34"/>
        <v>0.72698427281282119</v>
      </c>
      <c r="AX605" s="673"/>
      <c r="AY605" s="657" t="s">
        <v>72</v>
      </c>
      <c r="AZ605" s="677" t="s">
        <v>4291</v>
      </c>
      <c r="BA605" s="653" t="s">
        <v>71</v>
      </c>
      <c r="BB605" s="656" t="s">
        <v>71</v>
      </c>
    </row>
    <row r="606" spans="2:54" x14ac:dyDescent="0.25">
      <c r="B606" s="653">
        <v>2023</v>
      </c>
      <c r="C606" s="653">
        <v>891780111</v>
      </c>
      <c r="D606" s="654" t="s">
        <v>68</v>
      </c>
      <c r="E606" s="655" t="s">
        <v>2856</v>
      </c>
      <c r="F606" s="656" t="s">
        <v>2857</v>
      </c>
      <c r="G606" s="657">
        <v>0</v>
      </c>
      <c r="H606" s="656"/>
      <c r="I606" s="657" t="s">
        <v>78</v>
      </c>
      <c r="J606" s="653" t="s">
        <v>120</v>
      </c>
      <c r="K606" s="658" t="s">
        <v>2755</v>
      </c>
      <c r="L606" s="659">
        <v>19048225</v>
      </c>
      <c r="M606" s="653" t="s">
        <v>73</v>
      </c>
      <c r="N606" s="660" t="s">
        <v>116</v>
      </c>
      <c r="O606" s="658" t="s">
        <v>3839</v>
      </c>
      <c r="P606" s="661">
        <v>11031800</v>
      </c>
      <c r="Q606" s="656">
        <v>235</v>
      </c>
      <c r="R606" s="699">
        <v>44960</v>
      </c>
      <c r="S606" s="749">
        <v>9551145017</v>
      </c>
      <c r="T606" s="699">
        <v>44964</v>
      </c>
      <c r="U606" s="760">
        <v>19048225</v>
      </c>
      <c r="V606" s="657" t="s">
        <v>70</v>
      </c>
      <c r="W606" s="656">
        <v>12545859</v>
      </c>
      <c r="X606" s="665" t="s">
        <v>4211</v>
      </c>
      <c r="Y606" s="660"/>
      <c r="Z606" s="679">
        <v>44964</v>
      </c>
      <c r="AA606" s="679">
        <v>44964</v>
      </c>
      <c r="AB606" s="667" t="s">
        <v>80</v>
      </c>
      <c r="AC606" s="666">
        <v>45275</v>
      </c>
      <c r="AD606" s="658">
        <f t="shared" si="31"/>
        <v>311</v>
      </c>
      <c r="AE606" s="656">
        <v>0</v>
      </c>
      <c r="AF606" s="656">
        <v>0</v>
      </c>
      <c r="AG606" s="656">
        <v>0</v>
      </c>
      <c r="AH606" s="668" t="s">
        <v>80</v>
      </c>
      <c r="AI606" s="658">
        <f t="shared" si="35"/>
        <v>0</v>
      </c>
      <c r="AJ606" s="656">
        <v>0</v>
      </c>
      <c r="AK606" s="748">
        <v>0</v>
      </c>
      <c r="AL606" s="667" t="s">
        <v>80</v>
      </c>
      <c r="AM606" s="657">
        <v>0</v>
      </c>
      <c r="AN606" s="667" t="s">
        <v>80</v>
      </c>
      <c r="AO606" s="667" t="s">
        <v>80</v>
      </c>
      <c r="AP606" s="661">
        <v>0</v>
      </c>
      <c r="AQ606" s="661">
        <f>+L606+AF606-AK606</f>
        <v>19048225</v>
      </c>
      <c r="AR606" s="657" t="s">
        <v>115</v>
      </c>
      <c r="AS606" s="656">
        <v>0</v>
      </c>
      <c r="AT606" s="657" t="s">
        <v>80</v>
      </c>
      <c r="AU606" s="670">
        <v>14512936</v>
      </c>
      <c r="AV606" s="671">
        <f t="shared" si="30"/>
        <v>4535289</v>
      </c>
      <c r="AW606" s="672">
        <f t="shared" si="34"/>
        <v>0.76190490190030835</v>
      </c>
      <c r="AX606" s="673"/>
      <c r="AY606" s="657" t="s">
        <v>72</v>
      </c>
      <c r="AZ606" s="677" t="s">
        <v>4292</v>
      </c>
      <c r="BA606" s="653" t="s">
        <v>71</v>
      </c>
      <c r="BB606" s="656" t="s">
        <v>71</v>
      </c>
    </row>
    <row r="607" spans="2:54" x14ac:dyDescent="0.25">
      <c r="B607" s="653">
        <v>2023</v>
      </c>
      <c r="C607" s="653">
        <v>891780111</v>
      </c>
      <c r="D607" s="654" t="s">
        <v>68</v>
      </c>
      <c r="E607" s="655" t="s">
        <v>2858</v>
      </c>
      <c r="F607" s="656" t="s">
        <v>2859</v>
      </c>
      <c r="G607" s="657">
        <v>0</v>
      </c>
      <c r="H607" s="656"/>
      <c r="I607" s="657" t="s">
        <v>78</v>
      </c>
      <c r="J607" s="653" t="s">
        <v>120</v>
      </c>
      <c r="K607" s="658" t="s">
        <v>2766</v>
      </c>
      <c r="L607" s="659">
        <v>19425415</v>
      </c>
      <c r="M607" s="653" t="s">
        <v>73</v>
      </c>
      <c r="N607" s="660" t="s">
        <v>116</v>
      </c>
      <c r="O607" s="658" t="s">
        <v>3840</v>
      </c>
      <c r="P607" s="661">
        <v>82330081</v>
      </c>
      <c r="Q607" s="656">
        <v>235</v>
      </c>
      <c r="R607" s="699">
        <v>44960</v>
      </c>
      <c r="S607" s="749">
        <v>9551145017</v>
      </c>
      <c r="T607" s="699">
        <v>44964</v>
      </c>
      <c r="U607" s="760">
        <v>19425415</v>
      </c>
      <c r="V607" s="657" t="s">
        <v>70</v>
      </c>
      <c r="W607" s="656">
        <v>12545859</v>
      </c>
      <c r="X607" s="665" t="s">
        <v>4211</v>
      </c>
      <c r="Y607" s="660"/>
      <c r="Z607" s="679">
        <v>44964</v>
      </c>
      <c r="AA607" s="679">
        <v>44964</v>
      </c>
      <c r="AB607" s="667" t="s">
        <v>80</v>
      </c>
      <c r="AC607" s="666">
        <v>45275</v>
      </c>
      <c r="AD607" s="658">
        <f t="shared" si="31"/>
        <v>311</v>
      </c>
      <c r="AE607" s="656">
        <v>0</v>
      </c>
      <c r="AF607" s="656">
        <v>0</v>
      </c>
      <c r="AG607" s="656">
        <v>0</v>
      </c>
      <c r="AH607" s="668" t="s">
        <v>80</v>
      </c>
      <c r="AI607" s="658">
        <f t="shared" si="35"/>
        <v>0</v>
      </c>
      <c r="AJ607" s="656">
        <v>0</v>
      </c>
      <c r="AK607" s="748">
        <v>0</v>
      </c>
      <c r="AL607" s="667" t="s">
        <v>80</v>
      </c>
      <c r="AM607" s="657">
        <v>0</v>
      </c>
      <c r="AN607" s="667" t="s">
        <v>80</v>
      </c>
      <c r="AO607" s="667" t="s">
        <v>80</v>
      </c>
      <c r="AP607" s="661">
        <v>0</v>
      </c>
      <c r="AQ607" s="661">
        <f>+L607+AF607-AK607</f>
        <v>19425415</v>
      </c>
      <c r="AR607" s="657" t="s">
        <v>115</v>
      </c>
      <c r="AS607" s="656">
        <v>0</v>
      </c>
      <c r="AT607" s="657" t="s">
        <v>80</v>
      </c>
      <c r="AU607" s="670">
        <v>14800320</v>
      </c>
      <c r="AV607" s="671">
        <f t="shared" si="30"/>
        <v>4625095</v>
      </c>
      <c r="AW607" s="672">
        <f t="shared" si="34"/>
        <v>0.76190495801505398</v>
      </c>
      <c r="AX607" s="673"/>
      <c r="AY607" s="657" t="s">
        <v>72</v>
      </c>
      <c r="AZ607" s="677" t="s">
        <v>4293</v>
      </c>
      <c r="BA607" s="653" t="s">
        <v>71</v>
      </c>
      <c r="BB607" s="656" t="s">
        <v>71</v>
      </c>
    </row>
    <row r="608" spans="2:54" x14ac:dyDescent="0.25">
      <c r="B608" s="653">
        <v>2023</v>
      </c>
      <c r="C608" s="653">
        <v>891780111</v>
      </c>
      <c r="D608" s="654" t="s">
        <v>68</v>
      </c>
      <c r="E608" s="655" t="s">
        <v>2860</v>
      </c>
      <c r="F608" s="656" t="s">
        <v>2861</v>
      </c>
      <c r="G608" s="657">
        <v>0</v>
      </c>
      <c r="H608" s="656"/>
      <c r="I608" s="657" t="s">
        <v>78</v>
      </c>
      <c r="J608" s="653" t="s">
        <v>120</v>
      </c>
      <c r="K608" s="658" t="s">
        <v>2755</v>
      </c>
      <c r="L608" s="659">
        <v>19048225</v>
      </c>
      <c r="M608" s="653" t="s">
        <v>73</v>
      </c>
      <c r="N608" s="660" t="s">
        <v>116</v>
      </c>
      <c r="O608" s="658" t="s">
        <v>3841</v>
      </c>
      <c r="P608" s="661">
        <v>1067922795</v>
      </c>
      <c r="Q608" s="656">
        <v>235</v>
      </c>
      <c r="R608" s="699">
        <v>44960</v>
      </c>
      <c r="S608" s="749">
        <v>9551145017</v>
      </c>
      <c r="T608" s="699">
        <v>44964</v>
      </c>
      <c r="U608" s="760">
        <v>19048225</v>
      </c>
      <c r="V608" s="657" t="s">
        <v>70</v>
      </c>
      <c r="W608" s="656">
        <v>12545859</v>
      </c>
      <c r="X608" s="665" t="s">
        <v>4211</v>
      </c>
      <c r="Y608" s="660"/>
      <c r="Z608" s="679">
        <v>44964</v>
      </c>
      <c r="AA608" s="679">
        <v>44964</v>
      </c>
      <c r="AB608" s="667" t="s">
        <v>80</v>
      </c>
      <c r="AC608" s="666">
        <v>45275</v>
      </c>
      <c r="AD608" s="658">
        <f t="shared" si="31"/>
        <v>311</v>
      </c>
      <c r="AE608" s="656">
        <v>0</v>
      </c>
      <c r="AF608" s="656">
        <v>0</v>
      </c>
      <c r="AG608" s="656">
        <v>0</v>
      </c>
      <c r="AH608" s="668" t="s">
        <v>80</v>
      </c>
      <c r="AI608" s="658">
        <f t="shared" si="35"/>
        <v>0</v>
      </c>
      <c r="AJ608" s="656">
        <v>0</v>
      </c>
      <c r="AK608" s="748">
        <v>0</v>
      </c>
      <c r="AL608" s="667" t="s">
        <v>80</v>
      </c>
      <c r="AM608" s="657">
        <v>0</v>
      </c>
      <c r="AN608" s="667" t="s">
        <v>80</v>
      </c>
      <c r="AO608" s="667" t="s">
        <v>80</v>
      </c>
      <c r="AP608" s="661">
        <v>0</v>
      </c>
      <c r="AQ608" s="661">
        <f>+L608+AF608-AK608</f>
        <v>19048225</v>
      </c>
      <c r="AR608" s="657" t="s">
        <v>115</v>
      </c>
      <c r="AS608" s="656">
        <v>0</v>
      </c>
      <c r="AT608" s="657" t="s">
        <v>80</v>
      </c>
      <c r="AU608" s="670">
        <v>14512936</v>
      </c>
      <c r="AV608" s="671">
        <f t="shared" si="30"/>
        <v>4535289</v>
      </c>
      <c r="AW608" s="672">
        <f t="shared" si="34"/>
        <v>0.76190490190030835</v>
      </c>
      <c r="AX608" s="673"/>
      <c r="AY608" s="657" t="s">
        <v>72</v>
      </c>
      <c r="AZ608" s="677" t="s">
        <v>4294</v>
      </c>
      <c r="BA608" s="653" t="s">
        <v>71</v>
      </c>
      <c r="BB608" s="656" t="s">
        <v>71</v>
      </c>
    </row>
    <row r="609" spans="2:54" x14ac:dyDescent="0.25">
      <c r="B609" s="653">
        <v>2023</v>
      </c>
      <c r="C609" s="653">
        <v>891780111</v>
      </c>
      <c r="D609" s="654" t="s">
        <v>68</v>
      </c>
      <c r="E609" s="655" t="s">
        <v>2862</v>
      </c>
      <c r="F609" s="656" t="s">
        <v>2863</v>
      </c>
      <c r="G609" s="657">
        <v>0</v>
      </c>
      <c r="H609" s="656"/>
      <c r="I609" s="657" t="s">
        <v>78</v>
      </c>
      <c r="J609" s="653" t="s">
        <v>120</v>
      </c>
      <c r="K609" s="658" t="s">
        <v>2864</v>
      </c>
      <c r="L609" s="659">
        <v>53173648</v>
      </c>
      <c r="M609" s="653" t="s">
        <v>73</v>
      </c>
      <c r="N609" s="660" t="s">
        <v>116</v>
      </c>
      <c r="O609" s="658" t="s">
        <v>3842</v>
      </c>
      <c r="P609" s="661">
        <v>1064982193</v>
      </c>
      <c r="Q609" s="656">
        <v>235</v>
      </c>
      <c r="R609" s="699">
        <v>44960</v>
      </c>
      <c r="S609" s="749">
        <v>9551145017</v>
      </c>
      <c r="T609" s="699">
        <v>44964</v>
      </c>
      <c r="U609" s="760">
        <v>53173648</v>
      </c>
      <c r="V609" s="657" t="s">
        <v>70</v>
      </c>
      <c r="W609" s="656">
        <v>12545859</v>
      </c>
      <c r="X609" s="665" t="s">
        <v>4211</v>
      </c>
      <c r="Y609" s="660"/>
      <c r="Z609" s="679">
        <v>44964</v>
      </c>
      <c r="AA609" s="679">
        <v>44964</v>
      </c>
      <c r="AB609" s="667" t="s">
        <v>80</v>
      </c>
      <c r="AC609" s="666">
        <v>45275</v>
      </c>
      <c r="AD609" s="658">
        <f t="shared" si="31"/>
        <v>311</v>
      </c>
      <c r="AE609" s="656">
        <v>0</v>
      </c>
      <c r="AF609" s="656">
        <v>0</v>
      </c>
      <c r="AG609" s="656">
        <v>0</v>
      </c>
      <c r="AH609" s="668" t="s">
        <v>80</v>
      </c>
      <c r="AI609" s="658">
        <f t="shared" si="35"/>
        <v>0</v>
      </c>
      <c r="AJ609" s="656">
        <v>1</v>
      </c>
      <c r="AK609" s="748">
        <v>14250001</v>
      </c>
      <c r="AL609" s="667" t="s">
        <v>80</v>
      </c>
      <c r="AM609" s="657">
        <v>0</v>
      </c>
      <c r="AN609" s="667" t="s">
        <v>80</v>
      </c>
      <c r="AO609" s="667" t="s">
        <v>80</v>
      </c>
      <c r="AP609" s="661">
        <v>0</v>
      </c>
      <c r="AQ609" s="661">
        <f>+L609+AF609-AK609</f>
        <v>38923647</v>
      </c>
      <c r="AR609" s="657" t="s">
        <v>115</v>
      </c>
      <c r="AS609" s="656">
        <v>0</v>
      </c>
      <c r="AT609" s="657" t="s">
        <v>80</v>
      </c>
      <c r="AU609" s="670">
        <v>29656112</v>
      </c>
      <c r="AV609" s="671">
        <f t="shared" si="30"/>
        <v>9267535</v>
      </c>
      <c r="AW609" s="672">
        <f t="shared" si="34"/>
        <v>0.76190476190476186</v>
      </c>
      <c r="AX609" s="673"/>
      <c r="AY609" s="657" t="s">
        <v>253</v>
      </c>
      <c r="AZ609" s="677" t="s">
        <v>4295</v>
      </c>
      <c r="BA609" s="653" t="s">
        <v>71</v>
      </c>
      <c r="BB609" s="656" t="s">
        <v>71</v>
      </c>
    </row>
    <row r="610" spans="2:54" x14ac:dyDescent="0.25">
      <c r="B610" s="653">
        <v>2023</v>
      </c>
      <c r="C610" s="653">
        <v>891780111</v>
      </c>
      <c r="D610" s="654" t="s">
        <v>68</v>
      </c>
      <c r="E610" s="655" t="s">
        <v>2865</v>
      </c>
      <c r="F610" s="656" t="s">
        <v>2866</v>
      </c>
      <c r="G610" s="657">
        <v>0</v>
      </c>
      <c r="H610" s="656"/>
      <c r="I610" s="657" t="s">
        <v>78</v>
      </c>
      <c r="J610" s="653" t="s">
        <v>120</v>
      </c>
      <c r="K610" s="658" t="s">
        <v>2755</v>
      </c>
      <c r="L610" s="659">
        <v>19048225</v>
      </c>
      <c r="M610" s="653" t="s">
        <v>73</v>
      </c>
      <c r="N610" s="660" t="s">
        <v>116</v>
      </c>
      <c r="O610" s="658" t="s">
        <v>3843</v>
      </c>
      <c r="P610" s="661">
        <v>39321423</v>
      </c>
      <c r="Q610" s="656">
        <v>235</v>
      </c>
      <c r="R610" s="699">
        <v>44960</v>
      </c>
      <c r="S610" s="749">
        <v>9551145017</v>
      </c>
      <c r="T610" s="699">
        <v>44964</v>
      </c>
      <c r="U610" s="760">
        <v>19048225</v>
      </c>
      <c r="V610" s="657" t="s">
        <v>70</v>
      </c>
      <c r="W610" s="656">
        <v>12545859</v>
      </c>
      <c r="X610" s="665" t="s">
        <v>4211</v>
      </c>
      <c r="Y610" s="660"/>
      <c r="Z610" s="679">
        <v>44964</v>
      </c>
      <c r="AA610" s="679">
        <v>44964</v>
      </c>
      <c r="AB610" s="667" t="s">
        <v>80</v>
      </c>
      <c r="AC610" s="666">
        <v>45275</v>
      </c>
      <c r="AD610" s="658">
        <f t="shared" si="31"/>
        <v>311</v>
      </c>
      <c r="AE610" s="656">
        <v>0</v>
      </c>
      <c r="AF610" s="656">
        <v>0</v>
      </c>
      <c r="AG610" s="656">
        <v>0</v>
      </c>
      <c r="AH610" s="668" t="s">
        <v>80</v>
      </c>
      <c r="AI610" s="658">
        <f t="shared" si="35"/>
        <v>0</v>
      </c>
      <c r="AJ610" s="656">
        <v>0</v>
      </c>
      <c r="AK610" s="748">
        <v>0</v>
      </c>
      <c r="AL610" s="667" t="s">
        <v>80</v>
      </c>
      <c r="AM610" s="657">
        <v>0</v>
      </c>
      <c r="AN610" s="667" t="s">
        <v>80</v>
      </c>
      <c r="AO610" s="667" t="s">
        <v>80</v>
      </c>
      <c r="AP610" s="661">
        <v>0</v>
      </c>
      <c r="AQ610" s="661">
        <f>+L610+AF610-AK610</f>
        <v>19048225</v>
      </c>
      <c r="AR610" s="657" t="s">
        <v>115</v>
      </c>
      <c r="AS610" s="656">
        <v>0</v>
      </c>
      <c r="AT610" s="657" t="s">
        <v>80</v>
      </c>
      <c r="AU610" s="670">
        <v>14512936</v>
      </c>
      <c r="AV610" s="671">
        <f t="shared" si="30"/>
        <v>4535289</v>
      </c>
      <c r="AW610" s="672">
        <f t="shared" si="34"/>
        <v>0.76190490190030835</v>
      </c>
      <c r="AX610" s="673"/>
      <c r="AY610" s="657" t="s">
        <v>72</v>
      </c>
      <c r="AZ610" s="677" t="s">
        <v>4296</v>
      </c>
      <c r="BA610" s="653" t="s">
        <v>71</v>
      </c>
      <c r="BB610" s="656" t="s">
        <v>71</v>
      </c>
    </row>
    <row r="611" spans="2:54" x14ac:dyDescent="0.25">
      <c r="B611" s="653">
        <v>2023</v>
      </c>
      <c r="C611" s="653">
        <v>891780111</v>
      </c>
      <c r="D611" s="654" t="s">
        <v>68</v>
      </c>
      <c r="E611" s="655" t="s">
        <v>2867</v>
      </c>
      <c r="F611" s="656" t="s">
        <v>2868</v>
      </c>
      <c r="G611" s="657">
        <v>0</v>
      </c>
      <c r="H611" s="656"/>
      <c r="I611" s="657" t="s">
        <v>78</v>
      </c>
      <c r="J611" s="653" t="s">
        <v>120</v>
      </c>
      <c r="K611" s="658" t="s">
        <v>2760</v>
      </c>
      <c r="L611" s="659">
        <v>19048225</v>
      </c>
      <c r="M611" s="653" t="s">
        <v>73</v>
      </c>
      <c r="N611" s="660" t="s">
        <v>116</v>
      </c>
      <c r="O611" s="658" t="s">
        <v>3844</v>
      </c>
      <c r="P611" s="661">
        <v>39315104</v>
      </c>
      <c r="Q611" s="656">
        <v>235</v>
      </c>
      <c r="R611" s="699">
        <v>44960</v>
      </c>
      <c r="S611" s="749">
        <v>9551145017</v>
      </c>
      <c r="T611" s="699">
        <v>44964</v>
      </c>
      <c r="U611" s="760">
        <v>19048225</v>
      </c>
      <c r="V611" s="657" t="s">
        <v>70</v>
      </c>
      <c r="W611" s="656">
        <v>12545859</v>
      </c>
      <c r="X611" s="665" t="s">
        <v>4211</v>
      </c>
      <c r="Y611" s="660"/>
      <c r="Z611" s="679">
        <v>44964</v>
      </c>
      <c r="AA611" s="679">
        <v>44964</v>
      </c>
      <c r="AB611" s="667" t="s">
        <v>80</v>
      </c>
      <c r="AC611" s="666">
        <v>45275</v>
      </c>
      <c r="AD611" s="658">
        <f t="shared" si="31"/>
        <v>311</v>
      </c>
      <c r="AE611" s="656">
        <v>0</v>
      </c>
      <c r="AF611" s="656">
        <v>0</v>
      </c>
      <c r="AG611" s="656">
        <v>0</v>
      </c>
      <c r="AH611" s="668" t="s">
        <v>80</v>
      </c>
      <c r="AI611" s="658">
        <f t="shared" si="35"/>
        <v>0</v>
      </c>
      <c r="AJ611" s="656">
        <v>0</v>
      </c>
      <c r="AK611" s="748">
        <v>0</v>
      </c>
      <c r="AL611" s="667" t="s">
        <v>80</v>
      </c>
      <c r="AM611" s="657">
        <v>0</v>
      </c>
      <c r="AN611" s="667" t="s">
        <v>80</v>
      </c>
      <c r="AO611" s="667" t="s">
        <v>80</v>
      </c>
      <c r="AP611" s="661">
        <v>0</v>
      </c>
      <c r="AQ611" s="661">
        <f>+L611+AF611-AK611</f>
        <v>19048225</v>
      </c>
      <c r="AR611" s="657" t="s">
        <v>115</v>
      </c>
      <c r="AS611" s="656">
        <v>0</v>
      </c>
      <c r="AT611" s="657" t="s">
        <v>80</v>
      </c>
      <c r="AU611" s="670">
        <v>14512936</v>
      </c>
      <c r="AV611" s="671">
        <f t="shared" si="30"/>
        <v>4535289</v>
      </c>
      <c r="AW611" s="672">
        <f t="shared" si="34"/>
        <v>0.76190490190030835</v>
      </c>
      <c r="AX611" s="673"/>
      <c r="AY611" s="657" t="s">
        <v>72</v>
      </c>
      <c r="AZ611" s="677" t="s">
        <v>4297</v>
      </c>
      <c r="BA611" s="653" t="s">
        <v>71</v>
      </c>
      <c r="BB611" s="656" t="s">
        <v>71</v>
      </c>
    </row>
    <row r="612" spans="2:54" x14ac:dyDescent="0.25">
      <c r="B612" s="653">
        <v>2023</v>
      </c>
      <c r="C612" s="653">
        <v>891780111</v>
      </c>
      <c r="D612" s="654" t="s">
        <v>68</v>
      </c>
      <c r="E612" s="655" t="s">
        <v>2869</v>
      </c>
      <c r="F612" s="656" t="s">
        <v>2870</v>
      </c>
      <c r="G612" s="657">
        <v>0</v>
      </c>
      <c r="H612" s="656"/>
      <c r="I612" s="657" t="s">
        <v>78</v>
      </c>
      <c r="J612" s="653" t="s">
        <v>120</v>
      </c>
      <c r="K612" s="658" t="s">
        <v>2755</v>
      </c>
      <c r="L612" s="659">
        <v>19048225</v>
      </c>
      <c r="M612" s="653" t="s">
        <v>73</v>
      </c>
      <c r="N612" s="660" t="s">
        <v>116</v>
      </c>
      <c r="O612" s="658" t="s">
        <v>3845</v>
      </c>
      <c r="P612" s="661">
        <v>39308828</v>
      </c>
      <c r="Q612" s="656">
        <v>235</v>
      </c>
      <c r="R612" s="699">
        <v>44960</v>
      </c>
      <c r="S612" s="749">
        <v>9551145017</v>
      </c>
      <c r="T612" s="699">
        <v>44964</v>
      </c>
      <c r="U612" s="760">
        <v>19048225</v>
      </c>
      <c r="V612" s="657" t="s">
        <v>70</v>
      </c>
      <c r="W612" s="656">
        <v>12545859</v>
      </c>
      <c r="X612" s="665" t="s">
        <v>4211</v>
      </c>
      <c r="Y612" s="660"/>
      <c r="Z612" s="679">
        <v>44964</v>
      </c>
      <c r="AA612" s="679">
        <v>44964</v>
      </c>
      <c r="AB612" s="667" t="s">
        <v>80</v>
      </c>
      <c r="AC612" s="666">
        <v>45275</v>
      </c>
      <c r="AD612" s="658">
        <f t="shared" si="31"/>
        <v>311</v>
      </c>
      <c r="AE612" s="656">
        <v>0</v>
      </c>
      <c r="AF612" s="656">
        <v>0</v>
      </c>
      <c r="AG612" s="656">
        <v>0</v>
      </c>
      <c r="AH612" s="668" t="s">
        <v>80</v>
      </c>
      <c r="AI612" s="658">
        <f t="shared" si="35"/>
        <v>0</v>
      </c>
      <c r="AJ612" s="656">
        <v>0</v>
      </c>
      <c r="AK612" s="748">
        <v>0</v>
      </c>
      <c r="AL612" s="667" t="s">
        <v>80</v>
      </c>
      <c r="AM612" s="657">
        <v>0</v>
      </c>
      <c r="AN612" s="667" t="s">
        <v>80</v>
      </c>
      <c r="AO612" s="667" t="s">
        <v>80</v>
      </c>
      <c r="AP612" s="661">
        <v>0</v>
      </c>
      <c r="AQ612" s="661">
        <f>+L612+AF612-AK612</f>
        <v>19048225</v>
      </c>
      <c r="AR612" s="657" t="s">
        <v>115</v>
      </c>
      <c r="AS612" s="656">
        <v>0</v>
      </c>
      <c r="AT612" s="657" t="s">
        <v>80</v>
      </c>
      <c r="AU612" s="670">
        <v>14512936</v>
      </c>
      <c r="AV612" s="671">
        <f t="shared" si="30"/>
        <v>4535289</v>
      </c>
      <c r="AW612" s="672">
        <f t="shared" si="34"/>
        <v>0.76190490190030835</v>
      </c>
      <c r="AX612" s="673"/>
      <c r="AY612" s="657" t="s">
        <v>72</v>
      </c>
      <c r="AZ612" s="677" t="s">
        <v>4298</v>
      </c>
      <c r="BA612" s="653" t="s">
        <v>71</v>
      </c>
      <c r="BB612" s="656" t="s">
        <v>71</v>
      </c>
    </row>
    <row r="613" spans="2:54" x14ac:dyDescent="0.25">
      <c r="B613" s="653">
        <v>2023</v>
      </c>
      <c r="C613" s="653">
        <v>891780111</v>
      </c>
      <c r="D613" s="654" t="s">
        <v>68</v>
      </c>
      <c r="E613" s="655" t="s">
        <v>2871</v>
      </c>
      <c r="F613" s="656" t="s">
        <v>2872</v>
      </c>
      <c r="G613" s="657">
        <v>0</v>
      </c>
      <c r="H613" s="656"/>
      <c r="I613" s="657" t="s">
        <v>78</v>
      </c>
      <c r="J613" s="653" t="s">
        <v>120</v>
      </c>
      <c r="K613" s="658" t="s">
        <v>2755</v>
      </c>
      <c r="L613" s="659">
        <v>19048225</v>
      </c>
      <c r="M613" s="653" t="s">
        <v>73</v>
      </c>
      <c r="N613" s="660" t="s">
        <v>116</v>
      </c>
      <c r="O613" s="658" t="s">
        <v>3846</v>
      </c>
      <c r="P613" s="661">
        <v>1001595318</v>
      </c>
      <c r="Q613" s="656">
        <v>235</v>
      </c>
      <c r="R613" s="699">
        <v>44960</v>
      </c>
      <c r="S613" s="749">
        <v>9551145017</v>
      </c>
      <c r="T613" s="699">
        <v>44964</v>
      </c>
      <c r="U613" s="760">
        <v>19048225</v>
      </c>
      <c r="V613" s="657" t="s">
        <v>70</v>
      </c>
      <c r="W613" s="656">
        <v>12545859</v>
      </c>
      <c r="X613" s="665" t="s">
        <v>4211</v>
      </c>
      <c r="Y613" s="660"/>
      <c r="Z613" s="679">
        <v>44964</v>
      </c>
      <c r="AA613" s="679">
        <v>44964</v>
      </c>
      <c r="AB613" s="667" t="s">
        <v>80</v>
      </c>
      <c r="AC613" s="666">
        <v>45275</v>
      </c>
      <c r="AD613" s="658">
        <f t="shared" si="31"/>
        <v>311</v>
      </c>
      <c r="AE613" s="656">
        <v>0</v>
      </c>
      <c r="AF613" s="656">
        <v>0</v>
      </c>
      <c r="AG613" s="656">
        <v>0</v>
      </c>
      <c r="AH613" s="668" t="s">
        <v>80</v>
      </c>
      <c r="AI613" s="658">
        <f t="shared" si="35"/>
        <v>0</v>
      </c>
      <c r="AJ613" s="656">
        <v>0</v>
      </c>
      <c r="AK613" s="748">
        <v>0</v>
      </c>
      <c r="AL613" s="667" t="s">
        <v>80</v>
      </c>
      <c r="AM613" s="657">
        <v>0</v>
      </c>
      <c r="AN613" s="667" t="s">
        <v>80</v>
      </c>
      <c r="AO613" s="667" t="s">
        <v>80</v>
      </c>
      <c r="AP613" s="661">
        <v>0</v>
      </c>
      <c r="AQ613" s="661">
        <f>+L613+AF613-AK613</f>
        <v>19048225</v>
      </c>
      <c r="AR613" s="657" t="s">
        <v>115</v>
      </c>
      <c r="AS613" s="656">
        <v>0</v>
      </c>
      <c r="AT613" s="657" t="s">
        <v>80</v>
      </c>
      <c r="AU613" s="670">
        <v>14512936</v>
      </c>
      <c r="AV613" s="671">
        <f t="shared" si="30"/>
        <v>4535289</v>
      </c>
      <c r="AW613" s="672">
        <f t="shared" si="34"/>
        <v>0.76190490190030835</v>
      </c>
      <c r="AX613" s="673"/>
      <c r="AY613" s="657" t="s">
        <v>72</v>
      </c>
      <c r="AZ613" s="677" t="s">
        <v>4299</v>
      </c>
      <c r="BA613" s="653" t="s">
        <v>71</v>
      </c>
      <c r="BB613" s="656" t="s">
        <v>71</v>
      </c>
    </row>
    <row r="614" spans="2:54" x14ac:dyDescent="0.25">
      <c r="B614" s="653">
        <v>2023</v>
      </c>
      <c r="C614" s="653">
        <v>891780111</v>
      </c>
      <c r="D614" s="654" t="s">
        <v>68</v>
      </c>
      <c r="E614" s="655" t="s">
        <v>2873</v>
      </c>
      <c r="F614" s="656" t="s">
        <v>2874</v>
      </c>
      <c r="G614" s="657">
        <v>0</v>
      </c>
      <c r="H614" s="656"/>
      <c r="I614" s="657" t="s">
        <v>78</v>
      </c>
      <c r="J614" s="653" t="s">
        <v>120</v>
      </c>
      <c r="K614" s="658" t="s">
        <v>2755</v>
      </c>
      <c r="L614" s="659">
        <v>19048225</v>
      </c>
      <c r="M614" s="653" t="s">
        <v>73</v>
      </c>
      <c r="N614" s="660" t="s">
        <v>116</v>
      </c>
      <c r="O614" s="658" t="s">
        <v>3847</v>
      </c>
      <c r="P614" s="661">
        <v>1064312222</v>
      </c>
      <c r="Q614" s="656">
        <v>235</v>
      </c>
      <c r="R614" s="699">
        <v>44960</v>
      </c>
      <c r="S614" s="749">
        <v>9551145017</v>
      </c>
      <c r="T614" s="699">
        <v>44964</v>
      </c>
      <c r="U614" s="760">
        <v>19048225</v>
      </c>
      <c r="V614" s="657" t="s">
        <v>70</v>
      </c>
      <c r="W614" s="656">
        <v>12545859</v>
      </c>
      <c r="X614" s="665" t="s">
        <v>4211</v>
      </c>
      <c r="Y614" s="660"/>
      <c r="Z614" s="679">
        <v>44964</v>
      </c>
      <c r="AA614" s="679">
        <v>44964</v>
      </c>
      <c r="AB614" s="667" t="s">
        <v>80</v>
      </c>
      <c r="AC614" s="666">
        <v>45275</v>
      </c>
      <c r="AD614" s="658">
        <f t="shared" si="31"/>
        <v>311</v>
      </c>
      <c r="AE614" s="656">
        <v>0</v>
      </c>
      <c r="AF614" s="656">
        <v>0</v>
      </c>
      <c r="AG614" s="656">
        <v>0</v>
      </c>
      <c r="AH614" s="668" t="s">
        <v>80</v>
      </c>
      <c r="AI614" s="658">
        <f t="shared" si="35"/>
        <v>0</v>
      </c>
      <c r="AJ614" s="656">
        <v>0</v>
      </c>
      <c r="AK614" s="748">
        <v>0</v>
      </c>
      <c r="AL614" s="667" t="s">
        <v>80</v>
      </c>
      <c r="AM614" s="657">
        <v>0</v>
      </c>
      <c r="AN614" s="667" t="s">
        <v>80</v>
      </c>
      <c r="AO614" s="667" t="s">
        <v>80</v>
      </c>
      <c r="AP614" s="661">
        <v>0</v>
      </c>
      <c r="AQ614" s="661">
        <f>+L614+AF614-AK614</f>
        <v>19048225</v>
      </c>
      <c r="AR614" s="657" t="s">
        <v>115</v>
      </c>
      <c r="AS614" s="656">
        <v>0</v>
      </c>
      <c r="AT614" s="657" t="s">
        <v>80</v>
      </c>
      <c r="AU614" s="670">
        <v>14512936</v>
      </c>
      <c r="AV614" s="671">
        <f t="shared" si="30"/>
        <v>4535289</v>
      </c>
      <c r="AW614" s="672">
        <f t="shared" si="34"/>
        <v>0.76190490190030835</v>
      </c>
      <c r="AX614" s="673"/>
      <c r="AY614" s="657" t="s">
        <v>72</v>
      </c>
      <c r="AZ614" s="677" t="s">
        <v>4300</v>
      </c>
      <c r="BA614" s="653" t="s">
        <v>71</v>
      </c>
      <c r="BB614" s="656" t="s">
        <v>71</v>
      </c>
    </row>
    <row r="615" spans="2:54" x14ac:dyDescent="0.25">
      <c r="B615" s="653">
        <v>2023</v>
      </c>
      <c r="C615" s="653">
        <v>891780111</v>
      </c>
      <c r="D615" s="654" t="s">
        <v>68</v>
      </c>
      <c r="E615" s="655" t="s">
        <v>2875</v>
      </c>
      <c r="F615" s="656" t="s">
        <v>2876</v>
      </c>
      <c r="G615" s="657">
        <v>0</v>
      </c>
      <c r="H615" s="656"/>
      <c r="I615" s="657" t="s">
        <v>78</v>
      </c>
      <c r="J615" s="653" t="s">
        <v>120</v>
      </c>
      <c r="K615" s="658" t="s">
        <v>2755</v>
      </c>
      <c r="L615" s="659">
        <v>19048225</v>
      </c>
      <c r="M615" s="653" t="s">
        <v>73</v>
      </c>
      <c r="N615" s="660" t="s">
        <v>116</v>
      </c>
      <c r="O615" s="658" t="s">
        <v>3848</v>
      </c>
      <c r="P615" s="661">
        <v>1078578016</v>
      </c>
      <c r="Q615" s="656">
        <v>235</v>
      </c>
      <c r="R615" s="699">
        <v>44960</v>
      </c>
      <c r="S615" s="749">
        <v>9551145017</v>
      </c>
      <c r="T615" s="699">
        <v>44964</v>
      </c>
      <c r="U615" s="760">
        <v>19048225</v>
      </c>
      <c r="V615" s="657" t="s">
        <v>70</v>
      </c>
      <c r="W615" s="656">
        <v>12545859</v>
      </c>
      <c r="X615" s="665" t="s">
        <v>4211</v>
      </c>
      <c r="Y615" s="660"/>
      <c r="Z615" s="679">
        <v>44964</v>
      </c>
      <c r="AA615" s="679">
        <v>44964</v>
      </c>
      <c r="AB615" s="667" t="s">
        <v>80</v>
      </c>
      <c r="AC615" s="666">
        <v>45275</v>
      </c>
      <c r="AD615" s="658">
        <f t="shared" si="31"/>
        <v>311</v>
      </c>
      <c r="AE615" s="656">
        <v>0</v>
      </c>
      <c r="AF615" s="656">
        <v>0</v>
      </c>
      <c r="AG615" s="656">
        <v>0</v>
      </c>
      <c r="AH615" s="668" t="s">
        <v>80</v>
      </c>
      <c r="AI615" s="658">
        <f t="shared" si="35"/>
        <v>0</v>
      </c>
      <c r="AJ615" s="656">
        <v>0</v>
      </c>
      <c r="AK615" s="748">
        <v>0</v>
      </c>
      <c r="AL615" s="667" t="s">
        <v>80</v>
      </c>
      <c r="AM615" s="657">
        <v>0</v>
      </c>
      <c r="AN615" s="667" t="s">
        <v>80</v>
      </c>
      <c r="AO615" s="667" t="s">
        <v>80</v>
      </c>
      <c r="AP615" s="661">
        <v>0</v>
      </c>
      <c r="AQ615" s="661">
        <f>+L615+AF615-AK615</f>
        <v>19048225</v>
      </c>
      <c r="AR615" s="657" t="s">
        <v>115</v>
      </c>
      <c r="AS615" s="656">
        <v>0</v>
      </c>
      <c r="AT615" s="657" t="s">
        <v>80</v>
      </c>
      <c r="AU615" s="670">
        <v>14512936</v>
      </c>
      <c r="AV615" s="671">
        <f t="shared" si="30"/>
        <v>4535289</v>
      </c>
      <c r="AW615" s="672">
        <f t="shared" si="34"/>
        <v>0.76190490190030835</v>
      </c>
      <c r="AX615" s="673"/>
      <c r="AY615" s="657" t="s">
        <v>72</v>
      </c>
      <c r="AZ615" s="677" t="s">
        <v>4301</v>
      </c>
      <c r="BA615" s="653" t="s">
        <v>71</v>
      </c>
      <c r="BB615" s="656" t="s">
        <v>71</v>
      </c>
    </row>
    <row r="616" spans="2:54" x14ac:dyDescent="0.25">
      <c r="B616" s="653">
        <v>2023</v>
      </c>
      <c r="C616" s="653">
        <v>891780111</v>
      </c>
      <c r="D616" s="654" t="s">
        <v>68</v>
      </c>
      <c r="E616" s="655" t="s">
        <v>2877</v>
      </c>
      <c r="F616" s="656" t="s">
        <v>2878</v>
      </c>
      <c r="G616" s="657">
        <v>0</v>
      </c>
      <c r="H616" s="656"/>
      <c r="I616" s="657" t="s">
        <v>78</v>
      </c>
      <c r="J616" s="653" t="s">
        <v>120</v>
      </c>
      <c r="K616" s="658" t="s">
        <v>2766</v>
      </c>
      <c r="L616" s="659">
        <v>20224225</v>
      </c>
      <c r="M616" s="653" t="s">
        <v>73</v>
      </c>
      <c r="N616" s="660" t="s">
        <v>116</v>
      </c>
      <c r="O616" s="658" t="s">
        <v>3849</v>
      </c>
      <c r="P616" s="661">
        <v>32203884</v>
      </c>
      <c r="Q616" s="656">
        <v>235</v>
      </c>
      <c r="R616" s="699">
        <v>44960</v>
      </c>
      <c r="S616" s="749">
        <v>9551145017</v>
      </c>
      <c r="T616" s="699">
        <v>44964</v>
      </c>
      <c r="U616" s="760">
        <v>20224225</v>
      </c>
      <c r="V616" s="657" t="s">
        <v>70</v>
      </c>
      <c r="W616" s="656">
        <v>12545859</v>
      </c>
      <c r="X616" s="665" t="s">
        <v>4211</v>
      </c>
      <c r="Y616" s="660"/>
      <c r="Z616" s="679">
        <v>44964</v>
      </c>
      <c r="AA616" s="679">
        <v>44964</v>
      </c>
      <c r="AB616" s="667" t="s">
        <v>80</v>
      </c>
      <c r="AC616" s="666">
        <v>45275</v>
      </c>
      <c r="AD616" s="658">
        <f t="shared" si="31"/>
        <v>311</v>
      </c>
      <c r="AE616" s="656">
        <v>0</v>
      </c>
      <c r="AF616" s="656">
        <v>0</v>
      </c>
      <c r="AG616" s="656">
        <v>0</v>
      </c>
      <c r="AH616" s="668" t="s">
        <v>80</v>
      </c>
      <c r="AI616" s="658">
        <f t="shared" si="35"/>
        <v>0</v>
      </c>
      <c r="AJ616" s="656">
        <v>0</v>
      </c>
      <c r="AK616" s="748">
        <v>0</v>
      </c>
      <c r="AL616" s="667" t="s">
        <v>80</v>
      </c>
      <c r="AM616" s="657">
        <v>0</v>
      </c>
      <c r="AN616" s="667" t="s">
        <v>80</v>
      </c>
      <c r="AO616" s="667" t="s">
        <v>80</v>
      </c>
      <c r="AP616" s="661">
        <v>0</v>
      </c>
      <c r="AQ616" s="661">
        <f>+L616+AF616-AK616</f>
        <v>20224225</v>
      </c>
      <c r="AR616" s="657" t="s">
        <v>115</v>
      </c>
      <c r="AS616" s="656">
        <v>0</v>
      </c>
      <c r="AT616" s="657" t="s">
        <v>80</v>
      </c>
      <c r="AU616" s="670">
        <v>15408936</v>
      </c>
      <c r="AV616" s="671">
        <f t="shared" si="30"/>
        <v>4815289</v>
      </c>
      <c r="AW616" s="672">
        <f t="shared" si="34"/>
        <v>0.76190489375983506</v>
      </c>
      <c r="AX616" s="673"/>
      <c r="AY616" s="657" t="s">
        <v>72</v>
      </c>
      <c r="AZ616" s="677" t="s">
        <v>4302</v>
      </c>
      <c r="BA616" s="653" t="s">
        <v>71</v>
      </c>
      <c r="BB616" s="656" t="s">
        <v>71</v>
      </c>
    </row>
    <row r="617" spans="2:54" x14ac:dyDescent="0.25">
      <c r="B617" s="653">
        <v>2023</v>
      </c>
      <c r="C617" s="653">
        <v>891780111</v>
      </c>
      <c r="D617" s="654" t="s">
        <v>68</v>
      </c>
      <c r="E617" s="655" t="s">
        <v>2879</v>
      </c>
      <c r="F617" s="656" t="s">
        <v>2880</v>
      </c>
      <c r="G617" s="657">
        <v>0</v>
      </c>
      <c r="H617" s="656"/>
      <c r="I617" s="657" t="s">
        <v>78</v>
      </c>
      <c r="J617" s="653" t="s">
        <v>120</v>
      </c>
      <c r="K617" s="658" t="s">
        <v>2766</v>
      </c>
      <c r="L617" s="659">
        <v>21029244</v>
      </c>
      <c r="M617" s="653" t="s">
        <v>73</v>
      </c>
      <c r="N617" s="660" t="s">
        <v>116</v>
      </c>
      <c r="O617" s="658" t="s">
        <v>3850</v>
      </c>
      <c r="P617" s="661">
        <v>1133796006</v>
      </c>
      <c r="Q617" s="656">
        <v>235</v>
      </c>
      <c r="R617" s="699">
        <v>44960</v>
      </c>
      <c r="S617" s="749">
        <v>9551145017</v>
      </c>
      <c r="T617" s="699">
        <v>44964</v>
      </c>
      <c r="U617" s="760">
        <v>21029244</v>
      </c>
      <c r="V617" s="657" t="s">
        <v>70</v>
      </c>
      <c r="W617" s="656">
        <v>12545859</v>
      </c>
      <c r="X617" s="665" t="s">
        <v>4211</v>
      </c>
      <c r="Y617" s="660"/>
      <c r="Z617" s="679">
        <v>44964</v>
      </c>
      <c r="AA617" s="679">
        <v>44964</v>
      </c>
      <c r="AB617" s="667" t="s">
        <v>80</v>
      </c>
      <c r="AC617" s="666">
        <v>45275</v>
      </c>
      <c r="AD617" s="658">
        <f t="shared" si="31"/>
        <v>311</v>
      </c>
      <c r="AE617" s="656">
        <v>0</v>
      </c>
      <c r="AF617" s="656">
        <v>0</v>
      </c>
      <c r="AG617" s="656">
        <v>0</v>
      </c>
      <c r="AH617" s="668" t="s">
        <v>80</v>
      </c>
      <c r="AI617" s="658">
        <f t="shared" si="35"/>
        <v>0</v>
      </c>
      <c r="AJ617" s="656">
        <v>0</v>
      </c>
      <c r="AK617" s="748">
        <v>0</v>
      </c>
      <c r="AL617" s="667" t="s">
        <v>80</v>
      </c>
      <c r="AM617" s="657">
        <v>0</v>
      </c>
      <c r="AN617" s="667" t="s">
        <v>80</v>
      </c>
      <c r="AO617" s="667" t="s">
        <v>80</v>
      </c>
      <c r="AP617" s="661">
        <v>0</v>
      </c>
      <c r="AQ617" s="661">
        <f>+L617+AF617-AK617</f>
        <v>21029244</v>
      </c>
      <c r="AR617" s="657" t="s">
        <v>115</v>
      </c>
      <c r="AS617" s="656">
        <v>0</v>
      </c>
      <c r="AT617" s="657" t="s">
        <v>80</v>
      </c>
      <c r="AU617" s="670">
        <v>16022280</v>
      </c>
      <c r="AV617" s="671">
        <f t="shared" si="30"/>
        <v>5006964</v>
      </c>
      <c r="AW617" s="672">
        <f t="shared" si="34"/>
        <v>0.76190470755867401</v>
      </c>
      <c r="AX617" s="673"/>
      <c r="AY617" s="657" t="s">
        <v>72</v>
      </c>
      <c r="AZ617" s="677" t="s">
        <v>4303</v>
      </c>
      <c r="BA617" s="653" t="s">
        <v>71</v>
      </c>
      <c r="BB617" s="656" t="s">
        <v>71</v>
      </c>
    </row>
    <row r="618" spans="2:54" x14ac:dyDescent="0.25">
      <c r="B618" s="653">
        <v>2023</v>
      </c>
      <c r="C618" s="653">
        <v>891780111</v>
      </c>
      <c r="D618" s="654" t="s">
        <v>68</v>
      </c>
      <c r="E618" s="655" t="s">
        <v>2881</v>
      </c>
      <c r="F618" s="656" t="s">
        <v>2882</v>
      </c>
      <c r="G618" s="657">
        <v>0</v>
      </c>
      <c r="H618" s="656"/>
      <c r="I618" s="657" t="s">
        <v>78</v>
      </c>
      <c r="J618" s="653" t="s">
        <v>120</v>
      </c>
      <c r="K618" s="658" t="s">
        <v>2766</v>
      </c>
      <c r="L618" s="659">
        <v>20821033</v>
      </c>
      <c r="M618" s="653" t="s">
        <v>73</v>
      </c>
      <c r="N618" s="660" t="s">
        <v>116</v>
      </c>
      <c r="O618" s="658" t="s">
        <v>3851</v>
      </c>
      <c r="P618" s="661">
        <v>1003034022</v>
      </c>
      <c r="Q618" s="656">
        <v>235</v>
      </c>
      <c r="R618" s="699">
        <v>44960</v>
      </c>
      <c r="S618" s="749">
        <v>9551145017</v>
      </c>
      <c r="T618" s="699">
        <v>44964</v>
      </c>
      <c r="U618" s="760">
        <v>20821033</v>
      </c>
      <c r="V618" s="657" t="s">
        <v>70</v>
      </c>
      <c r="W618" s="656">
        <v>12545859</v>
      </c>
      <c r="X618" s="665" t="s">
        <v>4211</v>
      </c>
      <c r="Y618" s="660"/>
      <c r="Z618" s="679">
        <v>44964</v>
      </c>
      <c r="AA618" s="679">
        <v>44964</v>
      </c>
      <c r="AB618" s="667" t="s">
        <v>80</v>
      </c>
      <c r="AC618" s="666">
        <v>45275</v>
      </c>
      <c r="AD618" s="658">
        <f t="shared" si="31"/>
        <v>311</v>
      </c>
      <c r="AE618" s="656">
        <v>0</v>
      </c>
      <c r="AF618" s="656">
        <v>0</v>
      </c>
      <c r="AG618" s="656">
        <v>0</v>
      </c>
      <c r="AH618" s="668" t="s">
        <v>80</v>
      </c>
      <c r="AI618" s="658">
        <f t="shared" si="35"/>
        <v>0</v>
      </c>
      <c r="AJ618" s="656">
        <v>0</v>
      </c>
      <c r="AK618" s="748">
        <v>0</v>
      </c>
      <c r="AL618" s="667" t="s">
        <v>80</v>
      </c>
      <c r="AM618" s="657">
        <v>1</v>
      </c>
      <c r="AN618" s="667">
        <v>45183</v>
      </c>
      <c r="AO618" s="667" t="s">
        <v>80</v>
      </c>
      <c r="AP618" s="661">
        <v>0</v>
      </c>
      <c r="AQ618" s="661">
        <f>+L618+AF618-AK618</f>
        <v>20821033</v>
      </c>
      <c r="AR618" s="657" t="s">
        <v>115</v>
      </c>
      <c r="AS618" s="656">
        <v>0</v>
      </c>
      <c r="AT618" s="657" t="s">
        <v>80</v>
      </c>
      <c r="AU618" s="670">
        <v>15863648</v>
      </c>
      <c r="AV618" s="671">
        <f t="shared" si="30"/>
        <v>4957385</v>
      </c>
      <c r="AW618" s="672">
        <f t="shared" si="34"/>
        <v>0.76190494486993032</v>
      </c>
      <c r="AX618" s="673"/>
      <c r="AY618" s="657" t="s">
        <v>4254</v>
      </c>
      <c r="AZ618" s="677" t="s">
        <v>4304</v>
      </c>
      <c r="BA618" s="653" t="s">
        <v>71</v>
      </c>
      <c r="BB618" s="656" t="s">
        <v>71</v>
      </c>
    </row>
    <row r="619" spans="2:54" x14ac:dyDescent="0.25">
      <c r="B619" s="653">
        <v>2023</v>
      </c>
      <c r="C619" s="653">
        <v>891780111</v>
      </c>
      <c r="D619" s="654" t="s">
        <v>68</v>
      </c>
      <c r="E619" s="655" t="s">
        <v>2883</v>
      </c>
      <c r="F619" s="656" t="s">
        <v>2884</v>
      </c>
      <c r="G619" s="657">
        <v>0</v>
      </c>
      <c r="H619" s="656"/>
      <c r="I619" s="657" t="s">
        <v>78</v>
      </c>
      <c r="J619" s="653" t="s">
        <v>120</v>
      </c>
      <c r="K619" s="658" t="s">
        <v>2766</v>
      </c>
      <c r="L619" s="659">
        <v>20821033</v>
      </c>
      <c r="M619" s="653" t="s">
        <v>73</v>
      </c>
      <c r="N619" s="660" t="s">
        <v>116</v>
      </c>
      <c r="O619" s="658" t="s">
        <v>3852</v>
      </c>
      <c r="P619" s="661">
        <v>1067844949</v>
      </c>
      <c r="Q619" s="656">
        <v>235</v>
      </c>
      <c r="R619" s="699">
        <v>44960</v>
      </c>
      <c r="S619" s="749">
        <v>9551145017</v>
      </c>
      <c r="T619" s="699">
        <v>44964</v>
      </c>
      <c r="U619" s="760">
        <v>20821033</v>
      </c>
      <c r="V619" s="657" t="s">
        <v>70</v>
      </c>
      <c r="W619" s="656">
        <v>12545859</v>
      </c>
      <c r="X619" s="665" t="s">
        <v>4211</v>
      </c>
      <c r="Y619" s="660"/>
      <c r="Z619" s="679">
        <v>44964</v>
      </c>
      <c r="AA619" s="679">
        <v>44964</v>
      </c>
      <c r="AB619" s="667" t="s">
        <v>80</v>
      </c>
      <c r="AC619" s="666">
        <v>45275</v>
      </c>
      <c r="AD619" s="658">
        <f t="shared" si="31"/>
        <v>311</v>
      </c>
      <c r="AE619" s="656">
        <v>0</v>
      </c>
      <c r="AF619" s="656">
        <v>0</v>
      </c>
      <c r="AG619" s="656">
        <v>0</v>
      </c>
      <c r="AH619" s="668" t="s">
        <v>80</v>
      </c>
      <c r="AI619" s="658">
        <f t="shared" si="35"/>
        <v>0</v>
      </c>
      <c r="AJ619" s="656">
        <v>0</v>
      </c>
      <c r="AK619" s="748">
        <v>0</v>
      </c>
      <c r="AL619" s="667" t="s">
        <v>80</v>
      </c>
      <c r="AM619" s="657">
        <v>0</v>
      </c>
      <c r="AN619" s="667" t="s">
        <v>80</v>
      </c>
      <c r="AO619" s="667" t="s">
        <v>80</v>
      </c>
      <c r="AP619" s="661">
        <v>0</v>
      </c>
      <c r="AQ619" s="661">
        <f>+L619+AF619-AK619</f>
        <v>20821033</v>
      </c>
      <c r="AR619" s="657" t="s">
        <v>115</v>
      </c>
      <c r="AS619" s="656">
        <v>0</v>
      </c>
      <c r="AT619" s="657" t="s">
        <v>80</v>
      </c>
      <c r="AU619" s="670">
        <v>15863648</v>
      </c>
      <c r="AV619" s="671">
        <f t="shared" si="30"/>
        <v>4957385</v>
      </c>
      <c r="AW619" s="672">
        <f t="shared" si="34"/>
        <v>0.76190494486993032</v>
      </c>
      <c r="AX619" s="673"/>
      <c r="AY619" s="657" t="s">
        <v>72</v>
      </c>
      <c r="AZ619" s="677" t="s">
        <v>4305</v>
      </c>
      <c r="BA619" s="653" t="s">
        <v>71</v>
      </c>
      <c r="BB619" s="656" t="s">
        <v>71</v>
      </c>
    </row>
    <row r="620" spans="2:54" x14ac:dyDescent="0.25">
      <c r="B620" s="653">
        <v>2023</v>
      </c>
      <c r="C620" s="653">
        <v>891780111</v>
      </c>
      <c r="D620" s="654" t="s">
        <v>68</v>
      </c>
      <c r="E620" s="655" t="s">
        <v>2885</v>
      </c>
      <c r="F620" s="656" t="s">
        <v>2886</v>
      </c>
      <c r="G620" s="657">
        <v>0</v>
      </c>
      <c r="H620" s="656"/>
      <c r="I620" s="657" t="s">
        <v>78</v>
      </c>
      <c r="J620" s="653" t="s">
        <v>120</v>
      </c>
      <c r="K620" s="658" t="s">
        <v>2755</v>
      </c>
      <c r="L620" s="659">
        <v>19048225</v>
      </c>
      <c r="M620" s="653" t="s">
        <v>73</v>
      </c>
      <c r="N620" s="660" t="s">
        <v>116</v>
      </c>
      <c r="O620" s="658" t="s">
        <v>3853</v>
      </c>
      <c r="P620" s="661">
        <v>1192912511</v>
      </c>
      <c r="Q620" s="656">
        <v>235</v>
      </c>
      <c r="R620" s="699">
        <v>44960</v>
      </c>
      <c r="S620" s="749">
        <v>9551145017</v>
      </c>
      <c r="T620" s="699">
        <v>44964</v>
      </c>
      <c r="U620" s="760">
        <v>19048225</v>
      </c>
      <c r="V620" s="657" t="s">
        <v>70</v>
      </c>
      <c r="W620" s="656">
        <v>12545859</v>
      </c>
      <c r="X620" s="665" t="s">
        <v>4211</v>
      </c>
      <c r="Y620" s="660"/>
      <c r="Z620" s="679">
        <v>44964</v>
      </c>
      <c r="AA620" s="679">
        <v>44964</v>
      </c>
      <c r="AB620" s="667" t="s">
        <v>80</v>
      </c>
      <c r="AC620" s="666">
        <v>45275</v>
      </c>
      <c r="AD620" s="658">
        <f t="shared" si="31"/>
        <v>311</v>
      </c>
      <c r="AE620" s="656">
        <v>0</v>
      </c>
      <c r="AF620" s="656">
        <v>0</v>
      </c>
      <c r="AG620" s="656">
        <v>0</v>
      </c>
      <c r="AH620" s="668" t="s">
        <v>80</v>
      </c>
      <c r="AI620" s="658">
        <f t="shared" si="35"/>
        <v>0</v>
      </c>
      <c r="AJ620" s="656">
        <v>0</v>
      </c>
      <c r="AK620" s="748">
        <v>0</v>
      </c>
      <c r="AL620" s="667" t="s">
        <v>80</v>
      </c>
      <c r="AM620" s="657">
        <v>0</v>
      </c>
      <c r="AN620" s="667" t="s">
        <v>80</v>
      </c>
      <c r="AO620" s="667" t="s">
        <v>80</v>
      </c>
      <c r="AP620" s="661">
        <v>0</v>
      </c>
      <c r="AQ620" s="661">
        <f>+L620+AF620-AK620</f>
        <v>19048225</v>
      </c>
      <c r="AR620" s="657" t="s">
        <v>115</v>
      </c>
      <c r="AS620" s="656">
        <v>0</v>
      </c>
      <c r="AT620" s="657" t="s">
        <v>80</v>
      </c>
      <c r="AU620" s="670">
        <v>14512934</v>
      </c>
      <c r="AV620" s="671">
        <f t="shared" si="30"/>
        <v>4535291</v>
      </c>
      <c r="AW620" s="672">
        <f t="shared" si="34"/>
        <v>0.76190479690364854</v>
      </c>
      <c r="AX620" s="673"/>
      <c r="AY620" s="657" t="s">
        <v>72</v>
      </c>
      <c r="AZ620" s="677" t="s">
        <v>4306</v>
      </c>
      <c r="BA620" s="653" t="s">
        <v>71</v>
      </c>
      <c r="BB620" s="656" t="s">
        <v>71</v>
      </c>
    </row>
    <row r="621" spans="2:54" x14ac:dyDescent="0.25">
      <c r="B621" s="653">
        <v>2023</v>
      </c>
      <c r="C621" s="653">
        <v>891780111</v>
      </c>
      <c r="D621" s="654" t="s">
        <v>68</v>
      </c>
      <c r="E621" s="655" t="s">
        <v>2887</v>
      </c>
      <c r="F621" s="656" t="s">
        <v>2888</v>
      </c>
      <c r="G621" s="657">
        <v>0</v>
      </c>
      <c r="H621" s="656"/>
      <c r="I621" s="657" t="s">
        <v>78</v>
      </c>
      <c r="J621" s="653" t="s">
        <v>120</v>
      </c>
      <c r="K621" s="658" t="s">
        <v>2766</v>
      </c>
      <c r="L621" s="659">
        <v>19425415</v>
      </c>
      <c r="M621" s="653" t="s">
        <v>73</v>
      </c>
      <c r="N621" s="660" t="s">
        <v>116</v>
      </c>
      <c r="O621" s="658" t="s">
        <v>3854</v>
      </c>
      <c r="P621" s="661">
        <v>1129184612</v>
      </c>
      <c r="Q621" s="656">
        <v>235</v>
      </c>
      <c r="R621" s="699">
        <v>44960</v>
      </c>
      <c r="S621" s="749">
        <v>9551145017</v>
      </c>
      <c r="T621" s="699">
        <v>44964</v>
      </c>
      <c r="U621" s="760">
        <v>19425415</v>
      </c>
      <c r="V621" s="657" t="s">
        <v>70</v>
      </c>
      <c r="W621" s="656">
        <v>12545859</v>
      </c>
      <c r="X621" s="665" t="s">
        <v>4211</v>
      </c>
      <c r="Y621" s="660"/>
      <c r="Z621" s="679">
        <v>44964</v>
      </c>
      <c r="AA621" s="679">
        <v>44964</v>
      </c>
      <c r="AB621" s="667" t="s">
        <v>80</v>
      </c>
      <c r="AC621" s="666">
        <v>45275</v>
      </c>
      <c r="AD621" s="658">
        <f t="shared" si="31"/>
        <v>311</v>
      </c>
      <c r="AE621" s="656">
        <v>0</v>
      </c>
      <c r="AF621" s="656">
        <v>0</v>
      </c>
      <c r="AG621" s="656">
        <v>0</v>
      </c>
      <c r="AH621" s="668" t="s">
        <v>80</v>
      </c>
      <c r="AI621" s="658">
        <f t="shared" si="35"/>
        <v>0</v>
      </c>
      <c r="AJ621" s="656">
        <v>0</v>
      </c>
      <c r="AK621" s="748">
        <v>0</v>
      </c>
      <c r="AL621" s="667" t="s">
        <v>80</v>
      </c>
      <c r="AM621" s="657">
        <v>0</v>
      </c>
      <c r="AN621" s="667" t="s">
        <v>80</v>
      </c>
      <c r="AO621" s="667" t="s">
        <v>80</v>
      </c>
      <c r="AP621" s="661">
        <v>0</v>
      </c>
      <c r="AQ621" s="661">
        <f>+L621+AF621-AK621</f>
        <v>19425415</v>
      </c>
      <c r="AR621" s="657" t="s">
        <v>115</v>
      </c>
      <c r="AS621" s="656">
        <v>0</v>
      </c>
      <c r="AT621" s="657" t="s">
        <v>80</v>
      </c>
      <c r="AU621" s="670">
        <v>14800320</v>
      </c>
      <c r="AV621" s="671">
        <f t="shared" si="30"/>
        <v>4625095</v>
      </c>
      <c r="AW621" s="672">
        <f t="shared" si="34"/>
        <v>0.76190495801505398</v>
      </c>
      <c r="AX621" s="673"/>
      <c r="AY621" s="657" t="s">
        <v>72</v>
      </c>
      <c r="AZ621" s="677" t="s">
        <v>4307</v>
      </c>
      <c r="BA621" s="653" t="s">
        <v>71</v>
      </c>
      <c r="BB621" s="656" t="s">
        <v>71</v>
      </c>
    </row>
    <row r="622" spans="2:54" x14ac:dyDescent="0.25">
      <c r="B622" s="653">
        <v>2023</v>
      </c>
      <c r="C622" s="653">
        <v>891780111</v>
      </c>
      <c r="D622" s="654" t="s">
        <v>68</v>
      </c>
      <c r="E622" s="655" t="s">
        <v>2889</v>
      </c>
      <c r="F622" s="656" t="s">
        <v>2890</v>
      </c>
      <c r="G622" s="657">
        <v>0</v>
      </c>
      <c r="H622" s="656"/>
      <c r="I622" s="657" t="s">
        <v>78</v>
      </c>
      <c r="J622" s="653" t="s">
        <v>120</v>
      </c>
      <c r="K622" s="658" t="s">
        <v>2755</v>
      </c>
      <c r="L622" s="659">
        <v>19048225</v>
      </c>
      <c r="M622" s="653" t="s">
        <v>73</v>
      </c>
      <c r="N622" s="660" t="s">
        <v>116</v>
      </c>
      <c r="O622" s="658" t="s">
        <v>3855</v>
      </c>
      <c r="P622" s="661">
        <v>1102575541</v>
      </c>
      <c r="Q622" s="656">
        <v>235</v>
      </c>
      <c r="R622" s="699">
        <v>44960</v>
      </c>
      <c r="S622" s="749">
        <v>9551145017</v>
      </c>
      <c r="T622" s="699">
        <v>44964</v>
      </c>
      <c r="U622" s="760">
        <v>19048225</v>
      </c>
      <c r="V622" s="657" t="s">
        <v>70</v>
      </c>
      <c r="W622" s="656">
        <v>12545859</v>
      </c>
      <c r="X622" s="665" t="s">
        <v>4211</v>
      </c>
      <c r="Y622" s="660"/>
      <c r="Z622" s="679">
        <v>44964</v>
      </c>
      <c r="AA622" s="679">
        <v>44964</v>
      </c>
      <c r="AB622" s="667" t="s">
        <v>80</v>
      </c>
      <c r="AC622" s="666">
        <v>45275</v>
      </c>
      <c r="AD622" s="658">
        <f t="shared" si="31"/>
        <v>311</v>
      </c>
      <c r="AE622" s="656">
        <v>0</v>
      </c>
      <c r="AF622" s="656">
        <v>0</v>
      </c>
      <c r="AG622" s="656">
        <v>0</v>
      </c>
      <c r="AH622" s="668" t="s">
        <v>80</v>
      </c>
      <c r="AI622" s="658">
        <f t="shared" si="35"/>
        <v>0</v>
      </c>
      <c r="AJ622" s="656">
        <v>0</v>
      </c>
      <c r="AK622" s="748">
        <v>0</v>
      </c>
      <c r="AL622" s="667" t="s">
        <v>80</v>
      </c>
      <c r="AM622" s="657">
        <v>0</v>
      </c>
      <c r="AN622" s="667" t="s">
        <v>80</v>
      </c>
      <c r="AO622" s="667" t="s">
        <v>80</v>
      </c>
      <c r="AP622" s="661">
        <v>0</v>
      </c>
      <c r="AQ622" s="661">
        <f>+L622+AF622-AK622</f>
        <v>19048225</v>
      </c>
      <c r="AR622" s="657" t="s">
        <v>115</v>
      </c>
      <c r="AS622" s="656">
        <v>0</v>
      </c>
      <c r="AT622" s="657" t="s">
        <v>80</v>
      </c>
      <c r="AU622" s="670">
        <v>14512936</v>
      </c>
      <c r="AV622" s="671">
        <f t="shared" si="30"/>
        <v>4535289</v>
      </c>
      <c r="AW622" s="672">
        <f t="shared" si="34"/>
        <v>0.76190490190030835</v>
      </c>
      <c r="AX622" s="673"/>
      <c r="AY622" s="657" t="s">
        <v>72</v>
      </c>
      <c r="AZ622" s="677" t="s">
        <v>4308</v>
      </c>
      <c r="BA622" s="653" t="s">
        <v>71</v>
      </c>
      <c r="BB622" s="656" t="s">
        <v>71</v>
      </c>
    </row>
    <row r="623" spans="2:54" x14ac:dyDescent="0.25">
      <c r="B623" s="653">
        <v>2023</v>
      </c>
      <c r="C623" s="653">
        <v>891780111</v>
      </c>
      <c r="D623" s="654" t="s">
        <v>68</v>
      </c>
      <c r="E623" s="655" t="s">
        <v>2891</v>
      </c>
      <c r="F623" s="656" t="s">
        <v>2892</v>
      </c>
      <c r="G623" s="657">
        <v>0</v>
      </c>
      <c r="H623" s="656"/>
      <c r="I623" s="657" t="s">
        <v>78</v>
      </c>
      <c r="J623" s="653" t="s">
        <v>120</v>
      </c>
      <c r="K623" s="658" t="s">
        <v>2766</v>
      </c>
      <c r="L623" s="659">
        <v>21029244</v>
      </c>
      <c r="M623" s="653" t="s">
        <v>73</v>
      </c>
      <c r="N623" s="660" t="s">
        <v>116</v>
      </c>
      <c r="O623" s="658" t="s">
        <v>3856</v>
      </c>
      <c r="P623" s="661">
        <v>78114767</v>
      </c>
      <c r="Q623" s="656">
        <v>235</v>
      </c>
      <c r="R623" s="699">
        <v>44960</v>
      </c>
      <c r="S623" s="749">
        <v>9551145017</v>
      </c>
      <c r="T623" s="699">
        <v>44964</v>
      </c>
      <c r="U623" s="760">
        <v>21029244</v>
      </c>
      <c r="V623" s="657" t="s">
        <v>70</v>
      </c>
      <c r="W623" s="656">
        <v>12545859</v>
      </c>
      <c r="X623" s="665" t="s">
        <v>4211</v>
      </c>
      <c r="Y623" s="660"/>
      <c r="Z623" s="679">
        <v>44964</v>
      </c>
      <c r="AA623" s="679">
        <v>44964</v>
      </c>
      <c r="AB623" s="667" t="s">
        <v>80</v>
      </c>
      <c r="AC623" s="666">
        <v>45275</v>
      </c>
      <c r="AD623" s="658">
        <f t="shared" si="31"/>
        <v>311</v>
      </c>
      <c r="AE623" s="656">
        <v>0</v>
      </c>
      <c r="AF623" s="656">
        <v>0</v>
      </c>
      <c r="AG623" s="656">
        <v>0</v>
      </c>
      <c r="AH623" s="668" t="s">
        <v>80</v>
      </c>
      <c r="AI623" s="658">
        <f t="shared" si="35"/>
        <v>0</v>
      </c>
      <c r="AJ623" s="656">
        <v>0</v>
      </c>
      <c r="AK623" s="748">
        <v>0</v>
      </c>
      <c r="AL623" s="667" t="s">
        <v>80</v>
      </c>
      <c r="AM623" s="657">
        <v>0</v>
      </c>
      <c r="AN623" s="667" t="s">
        <v>80</v>
      </c>
      <c r="AO623" s="667" t="s">
        <v>80</v>
      </c>
      <c r="AP623" s="661">
        <v>0</v>
      </c>
      <c r="AQ623" s="661">
        <f>+L623+AF623-AK623</f>
        <v>21029244</v>
      </c>
      <c r="AR623" s="657" t="s">
        <v>115</v>
      </c>
      <c r="AS623" s="656">
        <v>0</v>
      </c>
      <c r="AT623" s="657" t="s">
        <v>80</v>
      </c>
      <c r="AU623" s="670">
        <v>16022280</v>
      </c>
      <c r="AV623" s="671">
        <f t="shared" si="30"/>
        <v>5006964</v>
      </c>
      <c r="AW623" s="672">
        <f t="shared" si="34"/>
        <v>0.76190470755867401</v>
      </c>
      <c r="AX623" s="673"/>
      <c r="AY623" s="657" t="s">
        <v>72</v>
      </c>
      <c r="AZ623" s="677" t="s">
        <v>4309</v>
      </c>
      <c r="BA623" s="653" t="s">
        <v>71</v>
      </c>
      <c r="BB623" s="656" t="s">
        <v>71</v>
      </c>
    </row>
    <row r="624" spans="2:54" x14ac:dyDescent="0.25">
      <c r="B624" s="653">
        <v>2023</v>
      </c>
      <c r="C624" s="653">
        <v>891780111</v>
      </c>
      <c r="D624" s="654" t="s">
        <v>68</v>
      </c>
      <c r="E624" s="655" t="s">
        <v>2893</v>
      </c>
      <c r="F624" s="656" t="s">
        <v>2894</v>
      </c>
      <c r="G624" s="657">
        <v>0</v>
      </c>
      <c r="H624" s="656"/>
      <c r="I624" s="657" t="s">
        <v>78</v>
      </c>
      <c r="J624" s="653" t="s">
        <v>120</v>
      </c>
      <c r="K624" s="658" t="s">
        <v>2766</v>
      </c>
      <c r="L624" s="659">
        <v>21029244</v>
      </c>
      <c r="M624" s="653" t="s">
        <v>73</v>
      </c>
      <c r="N624" s="660" t="s">
        <v>116</v>
      </c>
      <c r="O624" s="658" t="s">
        <v>3857</v>
      </c>
      <c r="P624" s="661">
        <v>1007388246</v>
      </c>
      <c r="Q624" s="656">
        <v>235</v>
      </c>
      <c r="R624" s="699">
        <v>44960</v>
      </c>
      <c r="S624" s="749">
        <v>9551145017</v>
      </c>
      <c r="T624" s="699">
        <v>44964</v>
      </c>
      <c r="U624" s="760">
        <v>21029244</v>
      </c>
      <c r="V624" s="657" t="s">
        <v>70</v>
      </c>
      <c r="W624" s="656">
        <v>12545859</v>
      </c>
      <c r="X624" s="665" t="s">
        <v>4211</v>
      </c>
      <c r="Y624" s="660"/>
      <c r="Z624" s="679">
        <v>44964</v>
      </c>
      <c r="AA624" s="679">
        <v>44964</v>
      </c>
      <c r="AB624" s="667" t="s">
        <v>80</v>
      </c>
      <c r="AC624" s="666">
        <v>45275</v>
      </c>
      <c r="AD624" s="658">
        <f t="shared" si="31"/>
        <v>311</v>
      </c>
      <c r="AE624" s="656">
        <v>0</v>
      </c>
      <c r="AF624" s="656">
        <v>0</v>
      </c>
      <c r="AG624" s="656">
        <v>0</v>
      </c>
      <c r="AH624" s="668" t="s">
        <v>80</v>
      </c>
      <c r="AI624" s="658">
        <f t="shared" si="35"/>
        <v>0</v>
      </c>
      <c r="AJ624" s="656">
        <v>0</v>
      </c>
      <c r="AK624" s="748">
        <v>0</v>
      </c>
      <c r="AL624" s="667" t="s">
        <v>80</v>
      </c>
      <c r="AM624" s="657">
        <v>0</v>
      </c>
      <c r="AN624" s="667" t="s">
        <v>80</v>
      </c>
      <c r="AO624" s="667" t="s">
        <v>80</v>
      </c>
      <c r="AP624" s="661">
        <v>0</v>
      </c>
      <c r="AQ624" s="661">
        <f>+L624+AF624-AK624</f>
        <v>21029244</v>
      </c>
      <c r="AR624" s="657" t="s">
        <v>115</v>
      </c>
      <c r="AS624" s="656">
        <v>0</v>
      </c>
      <c r="AT624" s="657" t="s">
        <v>80</v>
      </c>
      <c r="AU624" s="670">
        <v>16022280</v>
      </c>
      <c r="AV624" s="671">
        <f t="shared" si="30"/>
        <v>5006964</v>
      </c>
      <c r="AW624" s="672">
        <f t="shared" si="34"/>
        <v>0.76190470755867401</v>
      </c>
      <c r="AX624" s="673"/>
      <c r="AY624" s="657" t="s">
        <v>72</v>
      </c>
      <c r="AZ624" s="677" t="s">
        <v>4310</v>
      </c>
      <c r="BA624" s="653" t="s">
        <v>71</v>
      </c>
      <c r="BB624" s="656" t="s">
        <v>71</v>
      </c>
    </row>
    <row r="625" spans="2:54" x14ac:dyDescent="0.25">
      <c r="B625" s="653">
        <v>2023</v>
      </c>
      <c r="C625" s="653">
        <v>891780111</v>
      </c>
      <c r="D625" s="654" t="s">
        <v>68</v>
      </c>
      <c r="E625" s="655" t="s">
        <v>2895</v>
      </c>
      <c r="F625" s="656" t="s">
        <v>2896</v>
      </c>
      <c r="G625" s="657">
        <v>0</v>
      </c>
      <c r="H625" s="656"/>
      <c r="I625" s="657" t="s">
        <v>78</v>
      </c>
      <c r="J625" s="653" t="s">
        <v>120</v>
      </c>
      <c r="K625" s="658" t="s">
        <v>2755</v>
      </c>
      <c r="L625" s="659">
        <v>19048225</v>
      </c>
      <c r="M625" s="653" t="s">
        <v>73</v>
      </c>
      <c r="N625" s="660" t="s">
        <v>116</v>
      </c>
      <c r="O625" s="658" t="s">
        <v>3858</v>
      </c>
      <c r="P625" s="661">
        <v>50996950</v>
      </c>
      <c r="Q625" s="656">
        <v>235</v>
      </c>
      <c r="R625" s="699">
        <v>44960</v>
      </c>
      <c r="S625" s="749">
        <v>9551145017</v>
      </c>
      <c r="T625" s="699">
        <v>44964</v>
      </c>
      <c r="U625" s="760">
        <v>19048225</v>
      </c>
      <c r="V625" s="657" t="s">
        <v>70</v>
      </c>
      <c r="W625" s="656">
        <v>12545859</v>
      </c>
      <c r="X625" s="665" t="s">
        <v>4211</v>
      </c>
      <c r="Y625" s="660"/>
      <c r="Z625" s="679">
        <v>44964</v>
      </c>
      <c r="AA625" s="679">
        <v>44964</v>
      </c>
      <c r="AB625" s="667" t="s">
        <v>80</v>
      </c>
      <c r="AC625" s="666">
        <v>45275</v>
      </c>
      <c r="AD625" s="658">
        <f t="shared" si="31"/>
        <v>311</v>
      </c>
      <c r="AE625" s="656">
        <v>0</v>
      </c>
      <c r="AF625" s="656">
        <v>0</v>
      </c>
      <c r="AG625" s="656">
        <v>0</v>
      </c>
      <c r="AH625" s="668" t="s">
        <v>80</v>
      </c>
      <c r="AI625" s="658">
        <f t="shared" si="35"/>
        <v>0</v>
      </c>
      <c r="AJ625" s="656">
        <v>0</v>
      </c>
      <c r="AK625" s="748">
        <v>0</v>
      </c>
      <c r="AL625" s="667" t="s">
        <v>80</v>
      </c>
      <c r="AM625" s="657">
        <v>0</v>
      </c>
      <c r="AN625" s="667" t="s">
        <v>80</v>
      </c>
      <c r="AO625" s="667" t="s">
        <v>80</v>
      </c>
      <c r="AP625" s="661">
        <v>0</v>
      </c>
      <c r="AQ625" s="661">
        <f>+L625+AF625-AK625</f>
        <v>19048225</v>
      </c>
      <c r="AR625" s="657" t="s">
        <v>115</v>
      </c>
      <c r="AS625" s="656">
        <v>0</v>
      </c>
      <c r="AT625" s="657" t="s">
        <v>80</v>
      </c>
      <c r="AU625" s="670">
        <v>14512936</v>
      </c>
      <c r="AV625" s="671">
        <f t="shared" si="30"/>
        <v>4535289</v>
      </c>
      <c r="AW625" s="672">
        <f t="shared" si="34"/>
        <v>0.76190490190030835</v>
      </c>
      <c r="AX625" s="673"/>
      <c r="AY625" s="657" t="s">
        <v>72</v>
      </c>
      <c r="AZ625" s="677" t="s">
        <v>4311</v>
      </c>
      <c r="BA625" s="653" t="s">
        <v>71</v>
      </c>
      <c r="BB625" s="656" t="s">
        <v>71</v>
      </c>
    </row>
    <row r="626" spans="2:54" x14ac:dyDescent="0.25">
      <c r="B626" s="653">
        <v>2023</v>
      </c>
      <c r="C626" s="653">
        <v>891780111</v>
      </c>
      <c r="D626" s="654" t="s">
        <v>68</v>
      </c>
      <c r="E626" s="655" t="s">
        <v>2897</v>
      </c>
      <c r="F626" s="656" t="s">
        <v>2898</v>
      </c>
      <c r="G626" s="657">
        <v>0</v>
      </c>
      <c r="H626" s="656"/>
      <c r="I626" s="657" t="s">
        <v>78</v>
      </c>
      <c r="J626" s="653" t="s">
        <v>120</v>
      </c>
      <c r="K626" s="658" t="s">
        <v>2766</v>
      </c>
      <c r="L626" s="659">
        <v>20821033</v>
      </c>
      <c r="M626" s="653" t="s">
        <v>73</v>
      </c>
      <c r="N626" s="660" t="s">
        <v>116</v>
      </c>
      <c r="O626" s="658" t="s">
        <v>3859</v>
      </c>
      <c r="P626" s="661">
        <v>1003431674</v>
      </c>
      <c r="Q626" s="656">
        <v>235</v>
      </c>
      <c r="R626" s="699">
        <v>44960</v>
      </c>
      <c r="S626" s="749">
        <v>9551145017</v>
      </c>
      <c r="T626" s="699">
        <v>44964</v>
      </c>
      <c r="U626" s="760">
        <v>20821033</v>
      </c>
      <c r="V626" s="657" t="s">
        <v>70</v>
      </c>
      <c r="W626" s="656">
        <v>12545859</v>
      </c>
      <c r="X626" s="665" t="s">
        <v>4211</v>
      </c>
      <c r="Y626" s="660"/>
      <c r="Z626" s="679">
        <v>44964</v>
      </c>
      <c r="AA626" s="679">
        <v>44964</v>
      </c>
      <c r="AB626" s="667" t="s">
        <v>80</v>
      </c>
      <c r="AC626" s="666">
        <v>45275</v>
      </c>
      <c r="AD626" s="658">
        <f t="shared" si="31"/>
        <v>311</v>
      </c>
      <c r="AE626" s="656">
        <v>0</v>
      </c>
      <c r="AF626" s="656">
        <v>0</v>
      </c>
      <c r="AG626" s="656">
        <v>0</v>
      </c>
      <c r="AH626" s="668" t="s">
        <v>80</v>
      </c>
      <c r="AI626" s="658">
        <f t="shared" si="35"/>
        <v>0</v>
      </c>
      <c r="AJ626" s="656">
        <v>0</v>
      </c>
      <c r="AK626" s="748">
        <v>0</v>
      </c>
      <c r="AL626" s="667" t="s">
        <v>80</v>
      </c>
      <c r="AM626" s="657">
        <v>0</v>
      </c>
      <c r="AN626" s="667" t="s">
        <v>80</v>
      </c>
      <c r="AO626" s="667" t="s">
        <v>80</v>
      </c>
      <c r="AP626" s="661">
        <v>0</v>
      </c>
      <c r="AQ626" s="661">
        <f>+L626+AF626-AK626</f>
        <v>20821033</v>
      </c>
      <c r="AR626" s="657" t="s">
        <v>115</v>
      </c>
      <c r="AS626" s="656">
        <v>0</v>
      </c>
      <c r="AT626" s="657" t="s">
        <v>80</v>
      </c>
      <c r="AU626" s="670">
        <v>15863648</v>
      </c>
      <c r="AV626" s="671">
        <f t="shared" si="30"/>
        <v>4957385</v>
      </c>
      <c r="AW626" s="672">
        <f t="shared" si="34"/>
        <v>0.76190494486993032</v>
      </c>
      <c r="AX626" s="673"/>
      <c r="AY626" s="657" t="s">
        <v>72</v>
      </c>
      <c r="AZ626" s="677" t="s">
        <v>4312</v>
      </c>
      <c r="BA626" s="653" t="s">
        <v>71</v>
      </c>
      <c r="BB626" s="656" t="s">
        <v>71</v>
      </c>
    </row>
    <row r="627" spans="2:54" x14ac:dyDescent="0.25">
      <c r="B627" s="653">
        <v>2023</v>
      </c>
      <c r="C627" s="653">
        <v>891780111</v>
      </c>
      <c r="D627" s="654" t="s">
        <v>68</v>
      </c>
      <c r="E627" s="655" t="s">
        <v>2899</v>
      </c>
      <c r="F627" s="656" t="s">
        <v>2900</v>
      </c>
      <c r="G627" s="657">
        <v>0</v>
      </c>
      <c r="H627" s="656"/>
      <c r="I627" s="657" t="s">
        <v>78</v>
      </c>
      <c r="J627" s="653" t="s">
        <v>120</v>
      </c>
      <c r="K627" s="658" t="s">
        <v>2766</v>
      </c>
      <c r="L627" s="659">
        <v>20821033</v>
      </c>
      <c r="M627" s="653" t="s">
        <v>73</v>
      </c>
      <c r="N627" s="660" t="s">
        <v>116</v>
      </c>
      <c r="O627" s="658" t="s">
        <v>3860</v>
      </c>
      <c r="P627" s="661">
        <v>1064999111</v>
      </c>
      <c r="Q627" s="656">
        <v>235</v>
      </c>
      <c r="R627" s="699">
        <v>44960</v>
      </c>
      <c r="S627" s="749">
        <v>9551145017</v>
      </c>
      <c r="T627" s="699">
        <v>44964</v>
      </c>
      <c r="U627" s="760">
        <v>20821033</v>
      </c>
      <c r="V627" s="657" t="s">
        <v>70</v>
      </c>
      <c r="W627" s="656">
        <v>12545859</v>
      </c>
      <c r="X627" s="665" t="s">
        <v>4211</v>
      </c>
      <c r="Y627" s="660"/>
      <c r="Z627" s="679">
        <v>44964</v>
      </c>
      <c r="AA627" s="679">
        <v>44964</v>
      </c>
      <c r="AB627" s="667" t="s">
        <v>80</v>
      </c>
      <c r="AC627" s="666">
        <v>45275</v>
      </c>
      <c r="AD627" s="658">
        <f t="shared" si="31"/>
        <v>311</v>
      </c>
      <c r="AE627" s="656">
        <v>0</v>
      </c>
      <c r="AF627" s="656">
        <v>0</v>
      </c>
      <c r="AG627" s="656">
        <v>0</v>
      </c>
      <c r="AH627" s="668" t="s">
        <v>80</v>
      </c>
      <c r="AI627" s="658">
        <f t="shared" si="35"/>
        <v>0</v>
      </c>
      <c r="AJ627" s="656">
        <v>0</v>
      </c>
      <c r="AK627" s="748">
        <v>0</v>
      </c>
      <c r="AL627" s="667" t="s">
        <v>80</v>
      </c>
      <c r="AM627" s="657">
        <v>0</v>
      </c>
      <c r="AN627" s="667" t="s">
        <v>80</v>
      </c>
      <c r="AO627" s="667" t="s">
        <v>80</v>
      </c>
      <c r="AP627" s="661">
        <v>0</v>
      </c>
      <c r="AQ627" s="661">
        <f>+L627+AF627-AK627</f>
        <v>20821033</v>
      </c>
      <c r="AR627" s="657" t="s">
        <v>115</v>
      </c>
      <c r="AS627" s="656">
        <v>0</v>
      </c>
      <c r="AT627" s="657" t="s">
        <v>80</v>
      </c>
      <c r="AU627" s="670">
        <v>15863648</v>
      </c>
      <c r="AV627" s="671">
        <f t="shared" si="30"/>
        <v>4957385</v>
      </c>
      <c r="AW627" s="672">
        <f t="shared" si="34"/>
        <v>0.76190494486993032</v>
      </c>
      <c r="AX627" s="673"/>
      <c r="AY627" s="657" t="s">
        <v>72</v>
      </c>
      <c r="AZ627" s="677" t="s">
        <v>4313</v>
      </c>
      <c r="BA627" s="653" t="s">
        <v>71</v>
      </c>
      <c r="BB627" s="656" t="s">
        <v>71</v>
      </c>
    </row>
    <row r="628" spans="2:54" x14ac:dyDescent="0.25">
      <c r="B628" s="653">
        <v>2023</v>
      </c>
      <c r="C628" s="653">
        <v>891780111</v>
      </c>
      <c r="D628" s="654" t="s">
        <v>68</v>
      </c>
      <c r="E628" s="655" t="s">
        <v>2901</v>
      </c>
      <c r="F628" s="656" t="s">
        <v>2902</v>
      </c>
      <c r="G628" s="657">
        <v>0</v>
      </c>
      <c r="H628" s="656"/>
      <c r="I628" s="657" t="s">
        <v>78</v>
      </c>
      <c r="J628" s="653" t="s">
        <v>120</v>
      </c>
      <c r="K628" s="658" t="s">
        <v>2766</v>
      </c>
      <c r="L628" s="659">
        <v>19425415</v>
      </c>
      <c r="M628" s="653" t="s">
        <v>73</v>
      </c>
      <c r="N628" s="660" t="s">
        <v>116</v>
      </c>
      <c r="O628" s="658" t="s">
        <v>3861</v>
      </c>
      <c r="P628" s="661">
        <v>1050066045</v>
      </c>
      <c r="Q628" s="656">
        <v>235</v>
      </c>
      <c r="R628" s="699">
        <v>44960</v>
      </c>
      <c r="S628" s="749">
        <v>9551145017</v>
      </c>
      <c r="T628" s="699">
        <v>44964</v>
      </c>
      <c r="U628" s="760">
        <v>19425415</v>
      </c>
      <c r="V628" s="657" t="s">
        <v>70</v>
      </c>
      <c r="W628" s="656">
        <v>12545859</v>
      </c>
      <c r="X628" s="665" t="s">
        <v>4211</v>
      </c>
      <c r="Y628" s="660"/>
      <c r="Z628" s="679">
        <v>44964</v>
      </c>
      <c r="AA628" s="679">
        <v>44964</v>
      </c>
      <c r="AB628" s="667" t="s">
        <v>80</v>
      </c>
      <c r="AC628" s="666">
        <v>45275</v>
      </c>
      <c r="AD628" s="658">
        <f t="shared" si="31"/>
        <v>311</v>
      </c>
      <c r="AE628" s="656">
        <v>0</v>
      </c>
      <c r="AF628" s="656">
        <v>0</v>
      </c>
      <c r="AG628" s="656">
        <v>0</v>
      </c>
      <c r="AH628" s="668" t="s">
        <v>80</v>
      </c>
      <c r="AI628" s="658">
        <f t="shared" si="35"/>
        <v>0</v>
      </c>
      <c r="AJ628" s="656">
        <v>1</v>
      </c>
      <c r="AK628" s="748">
        <v>12025255</v>
      </c>
      <c r="AL628" s="699">
        <v>45077</v>
      </c>
      <c r="AM628" s="657">
        <v>0</v>
      </c>
      <c r="AN628" s="667" t="s">
        <v>80</v>
      </c>
      <c r="AO628" s="667" t="s">
        <v>80</v>
      </c>
      <c r="AP628" s="661">
        <v>0</v>
      </c>
      <c r="AQ628" s="661">
        <f>+L628+AF628-AK628</f>
        <v>7400160</v>
      </c>
      <c r="AR628" s="657" t="s">
        <v>115</v>
      </c>
      <c r="AS628" s="656">
        <v>0</v>
      </c>
      <c r="AT628" s="657" t="s">
        <v>80</v>
      </c>
      <c r="AU628" s="670">
        <v>7400160</v>
      </c>
      <c r="AV628" s="671">
        <f t="shared" si="30"/>
        <v>0</v>
      </c>
      <c r="AW628" s="672">
        <f t="shared" si="34"/>
        <v>1</v>
      </c>
      <c r="AX628" s="673"/>
      <c r="AY628" s="657" t="s">
        <v>253</v>
      </c>
      <c r="AZ628" s="677" t="s">
        <v>4314</v>
      </c>
      <c r="BA628" s="653" t="s">
        <v>71</v>
      </c>
      <c r="BB628" s="656" t="s">
        <v>71</v>
      </c>
    </row>
    <row r="629" spans="2:54" x14ac:dyDescent="0.25">
      <c r="B629" s="653">
        <v>2023</v>
      </c>
      <c r="C629" s="653">
        <v>891780111</v>
      </c>
      <c r="D629" s="654" t="s">
        <v>68</v>
      </c>
      <c r="E629" s="655" t="s">
        <v>2903</v>
      </c>
      <c r="F629" s="656" t="s">
        <v>2904</v>
      </c>
      <c r="G629" s="657">
        <v>0</v>
      </c>
      <c r="H629" s="656"/>
      <c r="I629" s="657" t="s">
        <v>78</v>
      </c>
      <c r="J629" s="653" t="s">
        <v>120</v>
      </c>
      <c r="K629" s="658" t="s">
        <v>2755</v>
      </c>
      <c r="L629" s="659">
        <v>19048225</v>
      </c>
      <c r="M629" s="653" t="s">
        <v>73</v>
      </c>
      <c r="N629" s="660" t="s">
        <v>116</v>
      </c>
      <c r="O629" s="658" t="s">
        <v>3862</v>
      </c>
      <c r="P629" s="661">
        <v>1066512086</v>
      </c>
      <c r="Q629" s="656">
        <v>235</v>
      </c>
      <c r="R629" s="699">
        <v>44960</v>
      </c>
      <c r="S629" s="749">
        <v>9551145017</v>
      </c>
      <c r="T629" s="699">
        <v>44964</v>
      </c>
      <c r="U629" s="760">
        <v>19048225</v>
      </c>
      <c r="V629" s="657" t="s">
        <v>70</v>
      </c>
      <c r="W629" s="656">
        <v>12545859</v>
      </c>
      <c r="X629" s="665" t="s">
        <v>4211</v>
      </c>
      <c r="Y629" s="660"/>
      <c r="Z629" s="679">
        <v>44964</v>
      </c>
      <c r="AA629" s="679">
        <v>44964</v>
      </c>
      <c r="AB629" s="667" t="s">
        <v>80</v>
      </c>
      <c r="AC629" s="666">
        <v>45275</v>
      </c>
      <c r="AD629" s="658">
        <f t="shared" si="31"/>
        <v>311</v>
      </c>
      <c r="AE629" s="656">
        <v>0</v>
      </c>
      <c r="AF629" s="656">
        <v>0</v>
      </c>
      <c r="AG629" s="656">
        <v>0</v>
      </c>
      <c r="AH629" s="668" t="s">
        <v>80</v>
      </c>
      <c r="AI629" s="658">
        <f t="shared" si="35"/>
        <v>0</v>
      </c>
      <c r="AJ629" s="656">
        <v>0</v>
      </c>
      <c r="AK629" s="748">
        <v>0</v>
      </c>
      <c r="AL629" s="667" t="s">
        <v>80</v>
      </c>
      <c r="AM629" s="657">
        <v>0</v>
      </c>
      <c r="AN629" s="667" t="s">
        <v>80</v>
      </c>
      <c r="AO629" s="667" t="s">
        <v>80</v>
      </c>
      <c r="AP629" s="661">
        <v>0</v>
      </c>
      <c r="AQ629" s="661">
        <f>+L629+AF629-AK629</f>
        <v>19048225</v>
      </c>
      <c r="AR629" s="657" t="s">
        <v>115</v>
      </c>
      <c r="AS629" s="656">
        <v>0</v>
      </c>
      <c r="AT629" s="657" t="s">
        <v>80</v>
      </c>
      <c r="AU629" s="670">
        <v>14512936</v>
      </c>
      <c r="AV629" s="671">
        <f t="shared" si="30"/>
        <v>4535289</v>
      </c>
      <c r="AW629" s="672">
        <f t="shared" si="34"/>
        <v>0.76190490190030835</v>
      </c>
      <c r="AX629" s="673"/>
      <c r="AY629" s="657" t="s">
        <v>72</v>
      </c>
      <c r="AZ629" s="677" t="s">
        <v>4315</v>
      </c>
      <c r="BA629" s="653" t="s">
        <v>71</v>
      </c>
      <c r="BB629" s="656" t="s">
        <v>71</v>
      </c>
    </row>
    <row r="630" spans="2:54" x14ac:dyDescent="0.25">
      <c r="B630" s="653">
        <v>2023</v>
      </c>
      <c r="C630" s="653">
        <v>891780111</v>
      </c>
      <c r="D630" s="654" t="s">
        <v>68</v>
      </c>
      <c r="E630" s="655" t="s">
        <v>2905</v>
      </c>
      <c r="F630" s="656" t="s">
        <v>2906</v>
      </c>
      <c r="G630" s="657">
        <v>0</v>
      </c>
      <c r="H630" s="656"/>
      <c r="I630" s="657" t="s">
        <v>78</v>
      </c>
      <c r="J630" s="653" t="s">
        <v>120</v>
      </c>
      <c r="K630" s="658" t="s">
        <v>2755</v>
      </c>
      <c r="L630" s="659">
        <v>19048225</v>
      </c>
      <c r="M630" s="653" t="s">
        <v>73</v>
      </c>
      <c r="N630" s="660" t="s">
        <v>116</v>
      </c>
      <c r="O630" s="658" t="s">
        <v>3863</v>
      </c>
      <c r="P630" s="661">
        <v>1005552058</v>
      </c>
      <c r="Q630" s="656">
        <v>235</v>
      </c>
      <c r="R630" s="699">
        <v>44960</v>
      </c>
      <c r="S630" s="749">
        <v>9551145017</v>
      </c>
      <c r="T630" s="699">
        <v>44964</v>
      </c>
      <c r="U630" s="760">
        <v>19048225</v>
      </c>
      <c r="V630" s="657" t="s">
        <v>70</v>
      </c>
      <c r="W630" s="656">
        <v>12545859</v>
      </c>
      <c r="X630" s="665" t="s">
        <v>4211</v>
      </c>
      <c r="Y630" s="660"/>
      <c r="Z630" s="679">
        <v>44964</v>
      </c>
      <c r="AA630" s="679">
        <v>44964</v>
      </c>
      <c r="AB630" s="667" t="s">
        <v>80</v>
      </c>
      <c r="AC630" s="666">
        <v>45275</v>
      </c>
      <c r="AD630" s="658">
        <f t="shared" si="31"/>
        <v>311</v>
      </c>
      <c r="AE630" s="656">
        <v>0</v>
      </c>
      <c r="AF630" s="656">
        <v>0</v>
      </c>
      <c r="AG630" s="656">
        <v>0</v>
      </c>
      <c r="AH630" s="668" t="s">
        <v>80</v>
      </c>
      <c r="AI630" s="658">
        <f t="shared" si="35"/>
        <v>0</v>
      </c>
      <c r="AJ630" s="656">
        <v>1</v>
      </c>
      <c r="AK630" s="748">
        <v>13605874</v>
      </c>
      <c r="AL630" s="699">
        <v>45046</v>
      </c>
      <c r="AM630" s="657">
        <v>0</v>
      </c>
      <c r="AN630" s="667" t="s">
        <v>80</v>
      </c>
      <c r="AO630" s="667" t="s">
        <v>80</v>
      </c>
      <c r="AP630" s="661">
        <v>0</v>
      </c>
      <c r="AQ630" s="661">
        <f>+L630+AF630-AK630</f>
        <v>5442351</v>
      </c>
      <c r="AR630" s="657" t="s">
        <v>115</v>
      </c>
      <c r="AS630" s="656">
        <v>0</v>
      </c>
      <c r="AT630" s="657" t="s">
        <v>80</v>
      </c>
      <c r="AU630" s="670">
        <v>5442351</v>
      </c>
      <c r="AV630" s="671">
        <f t="shared" si="30"/>
        <v>0</v>
      </c>
      <c r="AW630" s="672">
        <f t="shared" si="34"/>
        <v>1</v>
      </c>
      <c r="AX630" s="673"/>
      <c r="AY630" s="657" t="s">
        <v>253</v>
      </c>
      <c r="AZ630" s="677" t="s">
        <v>4316</v>
      </c>
      <c r="BA630" s="653" t="s">
        <v>71</v>
      </c>
      <c r="BB630" s="656" t="s">
        <v>71</v>
      </c>
    </row>
    <row r="631" spans="2:54" x14ac:dyDescent="0.25">
      <c r="B631" s="653">
        <v>2023</v>
      </c>
      <c r="C631" s="653">
        <v>891780111</v>
      </c>
      <c r="D631" s="654" t="s">
        <v>68</v>
      </c>
      <c r="E631" s="655" t="s">
        <v>2907</v>
      </c>
      <c r="F631" s="656" t="s">
        <v>2908</v>
      </c>
      <c r="G631" s="657">
        <v>0</v>
      </c>
      <c r="H631" s="656"/>
      <c r="I631" s="657" t="s">
        <v>78</v>
      </c>
      <c r="J631" s="653" t="s">
        <v>120</v>
      </c>
      <c r="K631" s="658" t="s">
        <v>2909</v>
      </c>
      <c r="L631" s="659">
        <v>19048225</v>
      </c>
      <c r="M631" s="653" t="s">
        <v>73</v>
      </c>
      <c r="N631" s="660" t="s">
        <v>116</v>
      </c>
      <c r="O631" s="658" t="s">
        <v>3864</v>
      </c>
      <c r="P631" s="661">
        <v>1050428917</v>
      </c>
      <c r="Q631" s="656">
        <v>235</v>
      </c>
      <c r="R631" s="699">
        <v>44960</v>
      </c>
      <c r="S631" s="749">
        <v>9551145017</v>
      </c>
      <c r="T631" s="699">
        <v>44964</v>
      </c>
      <c r="U631" s="760">
        <v>19048225</v>
      </c>
      <c r="V631" s="657" t="s">
        <v>70</v>
      </c>
      <c r="W631" s="656">
        <v>12545859</v>
      </c>
      <c r="X631" s="665" t="s">
        <v>4211</v>
      </c>
      <c r="Y631" s="660"/>
      <c r="Z631" s="679">
        <v>44964</v>
      </c>
      <c r="AA631" s="679">
        <v>44964</v>
      </c>
      <c r="AB631" s="667" t="s">
        <v>80</v>
      </c>
      <c r="AC631" s="666">
        <v>45275</v>
      </c>
      <c r="AD631" s="658">
        <f t="shared" si="31"/>
        <v>311</v>
      </c>
      <c r="AE631" s="656">
        <v>0</v>
      </c>
      <c r="AF631" s="656">
        <v>0</v>
      </c>
      <c r="AG631" s="656">
        <v>0</v>
      </c>
      <c r="AH631" s="668" t="s">
        <v>80</v>
      </c>
      <c r="AI631" s="658">
        <f t="shared" si="35"/>
        <v>0</v>
      </c>
      <c r="AJ631" s="656">
        <v>0</v>
      </c>
      <c r="AK631" s="748">
        <v>0</v>
      </c>
      <c r="AL631" s="667" t="s">
        <v>80</v>
      </c>
      <c r="AM631" s="657">
        <v>0</v>
      </c>
      <c r="AN631" s="667" t="s">
        <v>80</v>
      </c>
      <c r="AO631" s="667" t="s">
        <v>80</v>
      </c>
      <c r="AP631" s="661">
        <v>0</v>
      </c>
      <c r="AQ631" s="661">
        <f>+L631+AF631-AK631</f>
        <v>19048225</v>
      </c>
      <c r="AR631" s="657" t="s">
        <v>115</v>
      </c>
      <c r="AS631" s="656">
        <v>0</v>
      </c>
      <c r="AT631" s="657" t="s">
        <v>80</v>
      </c>
      <c r="AU631" s="670">
        <v>14512936</v>
      </c>
      <c r="AV631" s="671">
        <f t="shared" si="30"/>
        <v>4535289</v>
      </c>
      <c r="AW631" s="672">
        <f t="shared" si="34"/>
        <v>0.76190490190030835</v>
      </c>
      <c r="AX631" s="673"/>
      <c r="AY631" s="657" t="s">
        <v>72</v>
      </c>
      <c r="AZ631" s="677" t="s">
        <v>4317</v>
      </c>
      <c r="BA631" s="653" t="s">
        <v>71</v>
      </c>
      <c r="BB631" s="656" t="s">
        <v>71</v>
      </c>
    </row>
    <row r="632" spans="2:54" x14ac:dyDescent="0.25">
      <c r="B632" s="653">
        <v>2023</v>
      </c>
      <c r="C632" s="653">
        <v>891780111</v>
      </c>
      <c r="D632" s="654" t="s">
        <v>68</v>
      </c>
      <c r="E632" s="655" t="s">
        <v>2910</v>
      </c>
      <c r="F632" s="656" t="s">
        <v>2911</v>
      </c>
      <c r="G632" s="657">
        <v>0</v>
      </c>
      <c r="H632" s="656"/>
      <c r="I632" s="657" t="s">
        <v>78</v>
      </c>
      <c r="J632" s="653" t="s">
        <v>120</v>
      </c>
      <c r="K632" s="658" t="s">
        <v>2755</v>
      </c>
      <c r="L632" s="659">
        <v>19048225</v>
      </c>
      <c r="M632" s="653" t="s">
        <v>73</v>
      </c>
      <c r="N632" s="660" t="s">
        <v>116</v>
      </c>
      <c r="O632" s="658" t="s">
        <v>3865</v>
      </c>
      <c r="P632" s="661">
        <v>73170639</v>
      </c>
      <c r="Q632" s="656">
        <v>235</v>
      </c>
      <c r="R632" s="699">
        <v>44960</v>
      </c>
      <c r="S632" s="749">
        <v>9551145017</v>
      </c>
      <c r="T632" s="699">
        <v>44964</v>
      </c>
      <c r="U632" s="760">
        <v>19048225</v>
      </c>
      <c r="V632" s="657" t="s">
        <v>70</v>
      </c>
      <c r="W632" s="656">
        <v>12545859</v>
      </c>
      <c r="X632" s="665" t="s">
        <v>4211</v>
      </c>
      <c r="Y632" s="660"/>
      <c r="Z632" s="679">
        <v>44964</v>
      </c>
      <c r="AA632" s="679">
        <v>44964</v>
      </c>
      <c r="AB632" s="667" t="s">
        <v>80</v>
      </c>
      <c r="AC632" s="666">
        <v>45275</v>
      </c>
      <c r="AD632" s="658">
        <f t="shared" si="31"/>
        <v>311</v>
      </c>
      <c r="AE632" s="656">
        <v>0</v>
      </c>
      <c r="AF632" s="656">
        <v>0</v>
      </c>
      <c r="AG632" s="656">
        <v>0</v>
      </c>
      <c r="AH632" s="668" t="s">
        <v>80</v>
      </c>
      <c r="AI632" s="658">
        <f t="shared" si="35"/>
        <v>0</v>
      </c>
      <c r="AJ632" s="656">
        <v>0</v>
      </c>
      <c r="AK632" s="748">
        <v>0</v>
      </c>
      <c r="AL632" s="667" t="s">
        <v>80</v>
      </c>
      <c r="AM632" s="657">
        <v>0</v>
      </c>
      <c r="AN632" s="667" t="s">
        <v>80</v>
      </c>
      <c r="AO632" s="667" t="s">
        <v>80</v>
      </c>
      <c r="AP632" s="661">
        <v>0</v>
      </c>
      <c r="AQ632" s="661">
        <f>+L632+AF632-AK632</f>
        <v>19048225</v>
      </c>
      <c r="AR632" s="657" t="s">
        <v>115</v>
      </c>
      <c r="AS632" s="656">
        <v>0</v>
      </c>
      <c r="AT632" s="657" t="s">
        <v>80</v>
      </c>
      <c r="AU632" s="670">
        <v>14512936</v>
      </c>
      <c r="AV632" s="671">
        <f t="shared" si="30"/>
        <v>4535289</v>
      </c>
      <c r="AW632" s="672">
        <f t="shared" si="34"/>
        <v>0.76190490190030835</v>
      </c>
      <c r="AX632" s="673"/>
      <c r="AY632" s="657" t="s">
        <v>72</v>
      </c>
      <c r="AZ632" s="677" t="s">
        <v>4318</v>
      </c>
      <c r="BA632" s="653" t="s">
        <v>71</v>
      </c>
      <c r="BB632" s="656" t="s">
        <v>71</v>
      </c>
    </row>
    <row r="633" spans="2:54" x14ac:dyDescent="0.25">
      <c r="B633" s="653">
        <v>2023</v>
      </c>
      <c r="C633" s="653">
        <v>891780111</v>
      </c>
      <c r="D633" s="654" t="s">
        <v>68</v>
      </c>
      <c r="E633" s="655" t="s">
        <v>2912</v>
      </c>
      <c r="F633" s="656" t="s">
        <v>2913</v>
      </c>
      <c r="G633" s="657">
        <v>0</v>
      </c>
      <c r="H633" s="656"/>
      <c r="I633" s="657" t="s">
        <v>78</v>
      </c>
      <c r="J633" s="653" t="s">
        <v>120</v>
      </c>
      <c r="K633" s="658" t="s">
        <v>2755</v>
      </c>
      <c r="L633" s="659">
        <v>19048225</v>
      </c>
      <c r="M633" s="653" t="s">
        <v>73</v>
      </c>
      <c r="N633" s="660" t="s">
        <v>116</v>
      </c>
      <c r="O633" s="658" t="s">
        <v>3866</v>
      </c>
      <c r="P633" s="661">
        <v>1005525331</v>
      </c>
      <c r="Q633" s="656">
        <v>235</v>
      </c>
      <c r="R633" s="699">
        <v>44960</v>
      </c>
      <c r="S633" s="749">
        <v>9551145017</v>
      </c>
      <c r="T633" s="699">
        <v>44964</v>
      </c>
      <c r="U633" s="760">
        <v>19048225</v>
      </c>
      <c r="V633" s="657" t="s">
        <v>70</v>
      </c>
      <c r="W633" s="656">
        <v>12545859</v>
      </c>
      <c r="X633" s="665" t="s">
        <v>4211</v>
      </c>
      <c r="Y633" s="660"/>
      <c r="Z633" s="679">
        <v>44964</v>
      </c>
      <c r="AA633" s="679">
        <v>44964</v>
      </c>
      <c r="AB633" s="667" t="s">
        <v>80</v>
      </c>
      <c r="AC633" s="666">
        <v>45275</v>
      </c>
      <c r="AD633" s="658">
        <f t="shared" si="31"/>
        <v>311</v>
      </c>
      <c r="AE633" s="656">
        <v>0</v>
      </c>
      <c r="AF633" s="656">
        <v>0</v>
      </c>
      <c r="AG633" s="656">
        <v>0</v>
      </c>
      <c r="AH633" s="668" t="s">
        <v>80</v>
      </c>
      <c r="AI633" s="658">
        <f t="shared" si="35"/>
        <v>0</v>
      </c>
      <c r="AJ633" s="656">
        <v>0</v>
      </c>
      <c r="AK633" s="748">
        <v>0</v>
      </c>
      <c r="AL633" s="667" t="s">
        <v>80</v>
      </c>
      <c r="AM633" s="657">
        <v>0</v>
      </c>
      <c r="AN633" s="667" t="s">
        <v>80</v>
      </c>
      <c r="AO633" s="667" t="s">
        <v>80</v>
      </c>
      <c r="AP633" s="661">
        <v>0</v>
      </c>
      <c r="AQ633" s="661">
        <f>+L633+AF633-AK633</f>
        <v>19048225</v>
      </c>
      <c r="AR633" s="657" t="s">
        <v>115</v>
      </c>
      <c r="AS633" s="656">
        <v>0</v>
      </c>
      <c r="AT633" s="657" t="s">
        <v>80</v>
      </c>
      <c r="AU633" s="670">
        <v>14512936</v>
      </c>
      <c r="AV633" s="671">
        <f t="shared" si="30"/>
        <v>4535289</v>
      </c>
      <c r="AW633" s="672">
        <f t="shared" si="34"/>
        <v>0.76190490190030835</v>
      </c>
      <c r="AX633" s="673"/>
      <c r="AY633" s="657" t="s">
        <v>72</v>
      </c>
      <c r="AZ633" s="677" t="s">
        <v>4319</v>
      </c>
      <c r="BA633" s="653" t="s">
        <v>71</v>
      </c>
      <c r="BB633" s="656" t="s">
        <v>71</v>
      </c>
    </row>
    <row r="634" spans="2:54" x14ac:dyDescent="0.25">
      <c r="B634" s="653">
        <v>2023</v>
      </c>
      <c r="C634" s="653">
        <v>891780111</v>
      </c>
      <c r="D634" s="654" t="s">
        <v>68</v>
      </c>
      <c r="E634" s="655" t="s">
        <v>2914</v>
      </c>
      <c r="F634" s="656" t="s">
        <v>2915</v>
      </c>
      <c r="G634" s="657">
        <v>0</v>
      </c>
      <c r="H634" s="656"/>
      <c r="I634" s="657" t="s">
        <v>78</v>
      </c>
      <c r="J634" s="653" t="s">
        <v>120</v>
      </c>
      <c r="K634" s="658" t="s">
        <v>2766</v>
      </c>
      <c r="L634" s="659">
        <v>20821033</v>
      </c>
      <c r="M634" s="653" t="s">
        <v>73</v>
      </c>
      <c r="N634" s="660" t="s">
        <v>116</v>
      </c>
      <c r="O634" s="658" t="s">
        <v>3867</v>
      </c>
      <c r="P634" s="661">
        <v>1069481219</v>
      </c>
      <c r="Q634" s="656">
        <v>235</v>
      </c>
      <c r="R634" s="699">
        <v>44960</v>
      </c>
      <c r="S634" s="749">
        <v>9551145017</v>
      </c>
      <c r="T634" s="699">
        <v>44964</v>
      </c>
      <c r="U634" s="760">
        <v>20821033</v>
      </c>
      <c r="V634" s="657" t="s">
        <v>70</v>
      </c>
      <c r="W634" s="656">
        <v>12545859</v>
      </c>
      <c r="X634" s="665" t="s">
        <v>4211</v>
      </c>
      <c r="Y634" s="660"/>
      <c r="Z634" s="679">
        <v>44964</v>
      </c>
      <c r="AA634" s="679">
        <v>44964</v>
      </c>
      <c r="AB634" s="667" t="s">
        <v>80</v>
      </c>
      <c r="AC634" s="666">
        <v>45275</v>
      </c>
      <c r="AD634" s="658">
        <f t="shared" si="31"/>
        <v>311</v>
      </c>
      <c r="AE634" s="656">
        <v>0</v>
      </c>
      <c r="AF634" s="656">
        <v>0</v>
      </c>
      <c r="AG634" s="656">
        <v>0</v>
      </c>
      <c r="AH634" s="668" t="s">
        <v>80</v>
      </c>
      <c r="AI634" s="658">
        <f t="shared" si="35"/>
        <v>0</v>
      </c>
      <c r="AJ634" s="656">
        <v>0</v>
      </c>
      <c r="AK634" s="748">
        <v>0</v>
      </c>
      <c r="AL634" s="667" t="s">
        <v>80</v>
      </c>
      <c r="AM634" s="657">
        <v>0</v>
      </c>
      <c r="AN634" s="667" t="s">
        <v>80</v>
      </c>
      <c r="AO634" s="667" t="s">
        <v>80</v>
      </c>
      <c r="AP634" s="661">
        <v>0</v>
      </c>
      <c r="AQ634" s="661">
        <f>+L634+AF634-AK634</f>
        <v>20821033</v>
      </c>
      <c r="AR634" s="657" t="s">
        <v>115</v>
      </c>
      <c r="AS634" s="656">
        <v>0</v>
      </c>
      <c r="AT634" s="657" t="s">
        <v>80</v>
      </c>
      <c r="AU634" s="670">
        <v>15863648</v>
      </c>
      <c r="AV634" s="671">
        <f t="shared" si="30"/>
        <v>4957385</v>
      </c>
      <c r="AW634" s="672">
        <f t="shared" si="34"/>
        <v>0.76190494486993032</v>
      </c>
      <c r="AX634" s="673"/>
      <c r="AY634" s="657" t="s">
        <v>72</v>
      </c>
      <c r="AZ634" s="677" t="s">
        <v>4320</v>
      </c>
      <c r="BA634" s="653" t="s">
        <v>71</v>
      </c>
      <c r="BB634" s="656" t="s">
        <v>71</v>
      </c>
    </row>
    <row r="635" spans="2:54" x14ac:dyDescent="0.25">
      <c r="B635" s="653">
        <v>2023</v>
      </c>
      <c r="C635" s="653">
        <v>891780111</v>
      </c>
      <c r="D635" s="654" t="s">
        <v>68</v>
      </c>
      <c r="E635" s="655" t="s">
        <v>2916</v>
      </c>
      <c r="F635" s="656" t="s">
        <v>2917</v>
      </c>
      <c r="G635" s="657">
        <v>0</v>
      </c>
      <c r="H635" s="656"/>
      <c r="I635" s="657" t="s">
        <v>78</v>
      </c>
      <c r="J635" s="653" t="s">
        <v>120</v>
      </c>
      <c r="K635" s="658" t="s">
        <v>2909</v>
      </c>
      <c r="L635" s="659">
        <v>19048225</v>
      </c>
      <c r="M635" s="653" t="s">
        <v>73</v>
      </c>
      <c r="N635" s="660" t="s">
        <v>116</v>
      </c>
      <c r="O635" s="658" t="s">
        <v>3868</v>
      </c>
      <c r="P635" s="661">
        <v>1066508789</v>
      </c>
      <c r="Q635" s="656">
        <v>235</v>
      </c>
      <c r="R635" s="699">
        <v>44960</v>
      </c>
      <c r="S635" s="749">
        <v>9551145017</v>
      </c>
      <c r="T635" s="699">
        <v>44964</v>
      </c>
      <c r="U635" s="760">
        <v>19048225</v>
      </c>
      <c r="V635" s="657" t="s">
        <v>70</v>
      </c>
      <c r="W635" s="656">
        <v>12545859</v>
      </c>
      <c r="X635" s="665" t="s">
        <v>4211</v>
      </c>
      <c r="Y635" s="660"/>
      <c r="Z635" s="679">
        <v>44964</v>
      </c>
      <c r="AA635" s="679">
        <v>44964</v>
      </c>
      <c r="AB635" s="667" t="s">
        <v>80</v>
      </c>
      <c r="AC635" s="666">
        <v>45275</v>
      </c>
      <c r="AD635" s="658">
        <f t="shared" si="31"/>
        <v>311</v>
      </c>
      <c r="AE635" s="656">
        <v>0</v>
      </c>
      <c r="AF635" s="656">
        <v>0</v>
      </c>
      <c r="AG635" s="656">
        <v>0</v>
      </c>
      <c r="AH635" s="668" t="s">
        <v>80</v>
      </c>
      <c r="AI635" s="658">
        <f t="shared" si="35"/>
        <v>0</v>
      </c>
      <c r="AJ635" s="656">
        <v>0</v>
      </c>
      <c r="AK635" s="748">
        <v>0</v>
      </c>
      <c r="AL635" s="667" t="s">
        <v>80</v>
      </c>
      <c r="AM635" s="657">
        <v>0</v>
      </c>
      <c r="AN635" s="667" t="s">
        <v>80</v>
      </c>
      <c r="AO635" s="667" t="s">
        <v>80</v>
      </c>
      <c r="AP635" s="661">
        <v>0</v>
      </c>
      <c r="AQ635" s="661">
        <f>+L635+AF635-AK635</f>
        <v>19048225</v>
      </c>
      <c r="AR635" s="657" t="s">
        <v>115</v>
      </c>
      <c r="AS635" s="656">
        <v>0</v>
      </c>
      <c r="AT635" s="657" t="s">
        <v>80</v>
      </c>
      <c r="AU635" s="670">
        <v>14512936</v>
      </c>
      <c r="AV635" s="671">
        <f t="shared" si="30"/>
        <v>4535289</v>
      </c>
      <c r="AW635" s="672">
        <f t="shared" si="34"/>
        <v>0.76190490190030835</v>
      </c>
      <c r="AX635" s="673"/>
      <c r="AY635" s="657" t="s">
        <v>72</v>
      </c>
      <c r="AZ635" s="677" t="s">
        <v>4321</v>
      </c>
      <c r="BA635" s="653" t="s">
        <v>71</v>
      </c>
      <c r="BB635" s="656" t="s">
        <v>71</v>
      </c>
    </row>
    <row r="636" spans="2:54" x14ac:dyDescent="0.25">
      <c r="B636" s="653">
        <v>2023</v>
      </c>
      <c r="C636" s="653">
        <v>891780111</v>
      </c>
      <c r="D636" s="654" t="s">
        <v>68</v>
      </c>
      <c r="E636" s="655" t="s">
        <v>2918</v>
      </c>
      <c r="F636" s="656" t="s">
        <v>2919</v>
      </c>
      <c r="G636" s="657">
        <v>0</v>
      </c>
      <c r="H636" s="656"/>
      <c r="I636" s="657" t="s">
        <v>78</v>
      </c>
      <c r="J636" s="653" t="s">
        <v>120</v>
      </c>
      <c r="K636" s="658" t="s">
        <v>2755</v>
      </c>
      <c r="L636" s="659">
        <v>19048225</v>
      </c>
      <c r="M636" s="653" t="s">
        <v>73</v>
      </c>
      <c r="N636" s="660" t="s">
        <v>116</v>
      </c>
      <c r="O636" s="658" t="s">
        <v>3869</v>
      </c>
      <c r="P636" s="661">
        <v>1046404244</v>
      </c>
      <c r="Q636" s="656">
        <v>235</v>
      </c>
      <c r="R636" s="699">
        <v>44960</v>
      </c>
      <c r="S636" s="749">
        <v>9551145017</v>
      </c>
      <c r="T636" s="699">
        <v>44964</v>
      </c>
      <c r="U636" s="760">
        <v>19048225</v>
      </c>
      <c r="V636" s="657" t="s">
        <v>70</v>
      </c>
      <c r="W636" s="656">
        <v>12545859</v>
      </c>
      <c r="X636" s="665" t="s">
        <v>4211</v>
      </c>
      <c r="Y636" s="660"/>
      <c r="Z636" s="679">
        <v>44964</v>
      </c>
      <c r="AA636" s="679">
        <v>44964</v>
      </c>
      <c r="AB636" s="667" t="s">
        <v>80</v>
      </c>
      <c r="AC636" s="666">
        <v>45275</v>
      </c>
      <c r="AD636" s="658">
        <f t="shared" si="31"/>
        <v>311</v>
      </c>
      <c r="AE636" s="656">
        <v>0</v>
      </c>
      <c r="AF636" s="656">
        <v>0</v>
      </c>
      <c r="AG636" s="656">
        <v>0</v>
      </c>
      <c r="AH636" s="668" t="s">
        <v>80</v>
      </c>
      <c r="AI636" s="658">
        <f t="shared" si="35"/>
        <v>0</v>
      </c>
      <c r="AJ636" s="656">
        <v>0</v>
      </c>
      <c r="AK636" s="748">
        <v>0</v>
      </c>
      <c r="AL636" s="667" t="s">
        <v>80</v>
      </c>
      <c r="AM636" s="657">
        <v>0</v>
      </c>
      <c r="AN636" s="667" t="s">
        <v>80</v>
      </c>
      <c r="AO636" s="667" t="s">
        <v>80</v>
      </c>
      <c r="AP636" s="661">
        <v>0</v>
      </c>
      <c r="AQ636" s="661">
        <f>+L636+AF636-AK636</f>
        <v>19048225</v>
      </c>
      <c r="AR636" s="657" t="s">
        <v>115</v>
      </c>
      <c r="AS636" s="656">
        <v>0</v>
      </c>
      <c r="AT636" s="657" t="s">
        <v>80</v>
      </c>
      <c r="AU636" s="670">
        <v>14512936</v>
      </c>
      <c r="AV636" s="671">
        <f t="shared" si="30"/>
        <v>4535289</v>
      </c>
      <c r="AW636" s="672">
        <f t="shared" si="34"/>
        <v>0.76190490190030835</v>
      </c>
      <c r="AX636" s="673"/>
      <c r="AY636" s="657" t="s">
        <v>72</v>
      </c>
      <c r="AZ636" s="677" t="s">
        <v>4322</v>
      </c>
      <c r="BA636" s="653" t="s">
        <v>71</v>
      </c>
      <c r="BB636" s="656" t="s">
        <v>71</v>
      </c>
    </row>
    <row r="637" spans="2:54" x14ac:dyDescent="0.25">
      <c r="B637" s="653">
        <v>2023</v>
      </c>
      <c r="C637" s="653">
        <v>891780111</v>
      </c>
      <c r="D637" s="654" t="s">
        <v>68</v>
      </c>
      <c r="E637" s="655" t="s">
        <v>2920</v>
      </c>
      <c r="F637" s="656" t="s">
        <v>2921</v>
      </c>
      <c r="G637" s="657">
        <v>0</v>
      </c>
      <c r="H637" s="656"/>
      <c r="I637" s="657" t="s">
        <v>78</v>
      </c>
      <c r="J637" s="653" t="s">
        <v>120</v>
      </c>
      <c r="K637" s="658" t="s">
        <v>2766</v>
      </c>
      <c r="L637" s="659">
        <v>21029244</v>
      </c>
      <c r="M637" s="653" t="s">
        <v>73</v>
      </c>
      <c r="N637" s="660" t="s">
        <v>116</v>
      </c>
      <c r="O637" s="658" t="s">
        <v>3870</v>
      </c>
      <c r="P637" s="661">
        <v>1104417336</v>
      </c>
      <c r="Q637" s="656">
        <v>235</v>
      </c>
      <c r="R637" s="699">
        <v>44960</v>
      </c>
      <c r="S637" s="749">
        <v>9551145017</v>
      </c>
      <c r="T637" s="699">
        <v>44964</v>
      </c>
      <c r="U637" s="760">
        <v>21029244</v>
      </c>
      <c r="V637" s="657" t="s">
        <v>70</v>
      </c>
      <c r="W637" s="656">
        <v>12545859</v>
      </c>
      <c r="X637" s="665" t="s">
        <v>4211</v>
      </c>
      <c r="Y637" s="660"/>
      <c r="Z637" s="679">
        <v>44964</v>
      </c>
      <c r="AA637" s="679">
        <v>44964</v>
      </c>
      <c r="AB637" s="667" t="s">
        <v>80</v>
      </c>
      <c r="AC637" s="666">
        <v>45275</v>
      </c>
      <c r="AD637" s="658">
        <f t="shared" si="31"/>
        <v>311</v>
      </c>
      <c r="AE637" s="656">
        <v>0</v>
      </c>
      <c r="AF637" s="656">
        <v>0</v>
      </c>
      <c r="AG637" s="656">
        <v>0</v>
      </c>
      <c r="AH637" s="668" t="s">
        <v>80</v>
      </c>
      <c r="AI637" s="658">
        <f t="shared" si="35"/>
        <v>0</v>
      </c>
      <c r="AJ637" s="656">
        <v>0</v>
      </c>
      <c r="AK637" s="748">
        <v>0</v>
      </c>
      <c r="AL637" s="667" t="s">
        <v>80</v>
      </c>
      <c r="AM637" s="657">
        <v>0</v>
      </c>
      <c r="AN637" s="667" t="s">
        <v>80</v>
      </c>
      <c r="AO637" s="667" t="s">
        <v>80</v>
      </c>
      <c r="AP637" s="661">
        <v>0</v>
      </c>
      <c r="AQ637" s="661">
        <f>+L637+AF637-AK637</f>
        <v>21029244</v>
      </c>
      <c r="AR637" s="657" t="s">
        <v>115</v>
      </c>
      <c r="AS637" s="656">
        <v>0</v>
      </c>
      <c r="AT637" s="657" t="s">
        <v>80</v>
      </c>
      <c r="AU637" s="670">
        <v>16022280</v>
      </c>
      <c r="AV637" s="671">
        <f t="shared" si="30"/>
        <v>5006964</v>
      </c>
      <c r="AW637" s="672">
        <f t="shared" si="34"/>
        <v>0.76190470755867401</v>
      </c>
      <c r="AX637" s="673"/>
      <c r="AY637" s="657" t="s">
        <v>72</v>
      </c>
      <c r="AZ637" s="677" t="s">
        <v>4323</v>
      </c>
      <c r="BA637" s="653" t="s">
        <v>71</v>
      </c>
      <c r="BB637" s="656" t="s">
        <v>71</v>
      </c>
    </row>
    <row r="638" spans="2:54" x14ac:dyDescent="0.25">
      <c r="B638" s="653">
        <v>2023</v>
      </c>
      <c r="C638" s="653">
        <v>891780111</v>
      </c>
      <c r="D638" s="654" t="s">
        <v>68</v>
      </c>
      <c r="E638" s="655" t="s">
        <v>2922</v>
      </c>
      <c r="F638" s="656" t="s">
        <v>2923</v>
      </c>
      <c r="G638" s="657">
        <v>0</v>
      </c>
      <c r="H638" s="656"/>
      <c r="I638" s="657" t="s">
        <v>78</v>
      </c>
      <c r="J638" s="653" t="s">
        <v>120</v>
      </c>
      <c r="K638" s="658" t="s">
        <v>2924</v>
      </c>
      <c r="L638" s="659">
        <v>19048225</v>
      </c>
      <c r="M638" s="653" t="s">
        <v>73</v>
      </c>
      <c r="N638" s="660" t="s">
        <v>116</v>
      </c>
      <c r="O638" s="658" t="s">
        <v>3871</v>
      </c>
      <c r="P638" s="661">
        <v>1038485008</v>
      </c>
      <c r="Q638" s="656">
        <v>235</v>
      </c>
      <c r="R638" s="699">
        <v>44960</v>
      </c>
      <c r="S638" s="749">
        <v>9551145017</v>
      </c>
      <c r="T638" s="699">
        <v>44964</v>
      </c>
      <c r="U638" s="760">
        <v>19048225</v>
      </c>
      <c r="V638" s="657" t="s">
        <v>70</v>
      </c>
      <c r="W638" s="656">
        <v>12545859</v>
      </c>
      <c r="X638" s="665" t="s">
        <v>4211</v>
      </c>
      <c r="Y638" s="660"/>
      <c r="Z638" s="679">
        <v>44964</v>
      </c>
      <c r="AA638" s="679">
        <v>44964</v>
      </c>
      <c r="AB638" s="667" t="s">
        <v>80</v>
      </c>
      <c r="AC638" s="666">
        <v>45275</v>
      </c>
      <c r="AD638" s="658">
        <f t="shared" si="31"/>
        <v>311</v>
      </c>
      <c r="AE638" s="656">
        <v>0</v>
      </c>
      <c r="AF638" s="656">
        <v>0</v>
      </c>
      <c r="AG638" s="656">
        <v>0</v>
      </c>
      <c r="AH638" s="668" t="s">
        <v>80</v>
      </c>
      <c r="AI638" s="658">
        <f t="shared" si="35"/>
        <v>0</v>
      </c>
      <c r="AJ638" s="656">
        <v>0</v>
      </c>
      <c r="AK638" s="748">
        <v>0</v>
      </c>
      <c r="AL638" s="667" t="s">
        <v>80</v>
      </c>
      <c r="AM638" s="657">
        <v>0</v>
      </c>
      <c r="AN638" s="667" t="s">
        <v>80</v>
      </c>
      <c r="AO638" s="667" t="s">
        <v>80</v>
      </c>
      <c r="AP638" s="661">
        <v>0</v>
      </c>
      <c r="AQ638" s="661">
        <f>+L638+AF638-AK638</f>
        <v>19048225</v>
      </c>
      <c r="AR638" s="657" t="s">
        <v>115</v>
      </c>
      <c r="AS638" s="656">
        <v>0</v>
      </c>
      <c r="AT638" s="657" t="s">
        <v>80</v>
      </c>
      <c r="AU638" s="670">
        <v>14512936</v>
      </c>
      <c r="AV638" s="671">
        <f t="shared" si="30"/>
        <v>4535289</v>
      </c>
      <c r="AW638" s="672">
        <f t="shared" si="34"/>
        <v>0.76190490190030835</v>
      </c>
      <c r="AX638" s="673"/>
      <c r="AY638" s="657" t="s">
        <v>72</v>
      </c>
      <c r="AZ638" s="677" t="s">
        <v>4324</v>
      </c>
      <c r="BA638" s="653" t="s">
        <v>71</v>
      </c>
      <c r="BB638" s="656" t="s">
        <v>71</v>
      </c>
    </row>
    <row r="639" spans="2:54" x14ac:dyDescent="0.25">
      <c r="B639" s="653">
        <v>2023</v>
      </c>
      <c r="C639" s="653">
        <v>891780111</v>
      </c>
      <c r="D639" s="654" t="s">
        <v>68</v>
      </c>
      <c r="E639" s="655" t="s">
        <v>2925</v>
      </c>
      <c r="F639" s="656" t="s">
        <v>2926</v>
      </c>
      <c r="G639" s="657">
        <v>0</v>
      </c>
      <c r="H639" s="656"/>
      <c r="I639" s="657" t="s">
        <v>78</v>
      </c>
      <c r="J639" s="653" t="s">
        <v>120</v>
      </c>
      <c r="K639" s="658" t="s">
        <v>2755</v>
      </c>
      <c r="L639" s="659">
        <v>21029244</v>
      </c>
      <c r="M639" s="653" t="s">
        <v>73</v>
      </c>
      <c r="N639" s="660" t="s">
        <v>116</v>
      </c>
      <c r="O639" s="658" t="s">
        <v>3872</v>
      </c>
      <c r="P639" s="661">
        <v>1038434216</v>
      </c>
      <c r="Q639" s="656">
        <v>235</v>
      </c>
      <c r="R639" s="699">
        <v>44960</v>
      </c>
      <c r="S639" s="749">
        <v>9551145017</v>
      </c>
      <c r="T639" s="699">
        <v>44964</v>
      </c>
      <c r="U639" s="760">
        <v>21029244</v>
      </c>
      <c r="V639" s="657" t="s">
        <v>70</v>
      </c>
      <c r="W639" s="656">
        <v>12545859</v>
      </c>
      <c r="X639" s="665" t="s">
        <v>4211</v>
      </c>
      <c r="Y639" s="660"/>
      <c r="Z639" s="679">
        <v>44964</v>
      </c>
      <c r="AA639" s="679">
        <v>44964</v>
      </c>
      <c r="AB639" s="667" t="s">
        <v>80</v>
      </c>
      <c r="AC639" s="666">
        <v>45275</v>
      </c>
      <c r="AD639" s="658">
        <f t="shared" si="31"/>
        <v>311</v>
      </c>
      <c r="AE639" s="656">
        <v>0</v>
      </c>
      <c r="AF639" s="656">
        <v>0</v>
      </c>
      <c r="AG639" s="656">
        <v>0</v>
      </c>
      <c r="AH639" s="668" t="s">
        <v>80</v>
      </c>
      <c r="AI639" s="658">
        <f t="shared" si="35"/>
        <v>0</v>
      </c>
      <c r="AJ639" s="656">
        <v>0</v>
      </c>
      <c r="AK639" s="748">
        <v>0</v>
      </c>
      <c r="AL639" s="667" t="s">
        <v>80</v>
      </c>
      <c r="AM639" s="657">
        <v>0</v>
      </c>
      <c r="AN639" s="667" t="s">
        <v>80</v>
      </c>
      <c r="AO639" s="667" t="s">
        <v>80</v>
      </c>
      <c r="AP639" s="661">
        <v>0</v>
      </c>
      <c r="AQ639" s="661">
        <f>+L639+AF639-AK639</f>
        <v>21029244</v>
      </c>
      <c r="AR639" s="657" t="s">
        <v>115</v>
      </c>
      <c r="AS639" s="656">
        <v>0</v>
      </c>
      <c r="AT639" s="657" t="s">
        <v>80</v>
      </c>
      <c r="AU639" s="670">
        <v>16022280</v>
      </c>
      <c r="AV639" s="671">
        <f t="shared" si="30"/>
        <v>5006964</v>
      </c>
      <c r="AW639" s="672">
        <f t="shared" si="34"/>
        <v>0.76190470755867401</v>
      </c>
      <c r="AX639" s="673"/>
      <c r="AY639" s="657" t="s">
        <v>72</v>
      </c>
      <c r="AZ639" s="677" t="s">
        <v>4325</v>
      </c>
      <c r="BA639" s="653" t="s">
        <v>71</v>
      </c>
      <c r="BB639" s="656" t="s">
        <v>71</v>
      </c>
    </row>
    <row r="640" spans="2:54" x14ac:dyDescent="0.25">
      <c r="B640" s="653">
        <v>2023</v>
      </c>
      <c r="C640" s="653">
        <v>891780111</v>
      </c>
      <c r="D640" s="654" t="s">
        <v>68</v>
      </c>
      <c r="E640" s="655" t="s">
        <v>2927</v>
      </c>
      <c r="F640" s="656" t="s">
        <v>2928</v>
      </c>
      <c r="G640" s="657">
        <v>0</v>
      </c>
      <c r="H640" s="656"/>
      <c r="I640" s="657" t="s">
        <v>78</v>
      </c>
      <c r="J640" s="653" t="s">
        <v>120</v>
      </c>
      <c r="K640" s="658" t="s">
        <v>2755</v>
      </c>
      <c r="L640" s="659">
        <v>19048225</v>
      </c>
      <c r="M640" s="653" t="s">
        <v>73</v>
      </c>
      <c r="N640" s="660" t="s">
        <v>116</v>
      </c>
      <c r="O640" s="658" t="s">
        <v>3873</v>
      </c>
      <c r="P640" s="661">
        <v>1007338469</v>
      </c>
      <c r="Q640" s="656">
        <v>235</v>
      </c>
      <c r="R640" s="699">
        <v>44960</v>
      </c>
      <c r="S640" s="749">
        <v>9551145017</v>
      </c>
      <c r="T640" s="699">
        <v>44964</v>
      </c>
      <c r="U640" s="760">
        <v>19048225</v>
      </c>
      <c r="V640" s="657" t="s">
        <v>70</v>
      </c>
      <c r="W640" s="656">
        <v>12545859</v>
      </c>
      <c r="X640" s="665" t="s">
        <v>4211</v>
      </c>
      <c r="Y640" s="660"/>
      <c r="Z640" s="679">
        <v>44964</v>
      </c>
      <c r="AA640" s="679">
        <v>44964</v>
      </c>
      <c r="AB640" s="667" t="s">
        <v>80</v>
      </c>
      <c r="AC640" s="666">
        <v>45275</v>
      </c>
      <c r="AD640" s="658">
        <f t="shared" si="31"/>
        <v>311</v>
      </c>
      <c r="AE640" s="656">
        <v>0</v>
      </c>
      <c r="AF640" s="656">
        <v>0</v>
      </c>
      <c r="AG640" s="656">
        <v>0</v>
      </c>
      <c r="AH640" s="668" t="s">
        <v>80</v>
      </c>
      <c r="AI640" s="658">
        <f t="shared" si="35"/>
        <v>0</v>
      </c>
      <c r="AJ640" s="656">
        <v>0</v>
      </c>
      <c r="AK640" s="748">
        <v>0</v>
      </c>
      <c r="AL640" s="667" t="s">
        <v>80</v>
      </c>
      <c r="AM640" s="657">
        <v>0</v>
      </c>
      <c r="AN640" s="667" t="s">
        <v>80</v>
      </c>
      <c r="AO640" s="667" t="s">
        <v>80</v>
      </c>
      <c r="AP640" s="661">
        <v>0</v>
      </c>
      <c r="AQ640" s="661">
        <f>+L640+AF640-AK640</f>
        <v>19048225</v>
      </c>
      <c r="AR640" s="657" t="s">
        <v>115</v>
      </c>
      <c r="AS640" s="656">
        <v>0</v>
      </c>
      <c r="AT640" s="657" t="s">
        <v>80</v>
      </c>
      <c r="AU640" s="670">
        <v>14512936</v>
      </c>
      <c r="AV640" s="671">
        <f t="shared" si="30"/>
        <v>4535289</v>
      </c>
      <c r="AW640" s="672">
        <f t="shared" si="34"/>
        <v>0.76190490190030835</v>
      </c>
      <c r="AX640" s="673"/>
      <c r="AY640" s="657" t="s">
        <v>72</v>
      </c>
      <c r="AZ640" s="677" t="s">
        <v>4326</v>
      </c>
      <c r="BA640" s="653" t="s">
        <v>71</v>
      </c>
      <c r="BB640" s="656" t="s">
        <v>71</v>
      </c>
    </row>
    <row r="641" spans="2:54" x14ac:dyDescent="0.25">
      <c r="B641" s="653">
        <v>2023</v>
      </c>
      <c r="C641" s="653">
        <v>891780111</v>
      </c>
      <c r="D641" s="654" t="s">
        <v>68</v>
      </c>
      <c r="E641" s="655" t="s">
        <v>2929</v>
      </c>
      <c r="F641" s="656" t="s">
        <v>2930</v>
      </c>
      <c r="G641" s="657">
        <v>0</v>
      </c>
      <c r="H641" s="656"/>
      <c r="I641" s="657" t="s">
        <v>78</v>
      </c>
      <c r="J641" s="653" t="s">
        <v>120</v>
      </c>
      <c r="K641" s="658" t="s">
        <v>2755</v>
      </c>
      <c r="L641" s="659">
        <v>19048225</v>
      </c>
      <c r="M641" s="653" t="s">
        <v>73</v>
      </c>
      <c r="N641" s="660" t="s">
        <v>116</v>
      </c>
      <c r="O641" s="658" t="s">
        <v>3874</v>
      </c>
      <c r="P641" s="661">
        <v>19790264</v>
      </c>
      <c r="Q641" s="656">
        <v>235</v>
      </c>
      <c r="R641" s="699">
        <v>44960</v>
      </c>
      <c r="S641" s="749">
        <v>9551145017</v>
      </c>
      <c r="T641" s="699">
        <v>44964</v>
      </c>
      <c r="U641" s="760">
        <v>19048225</v>
      </c>
      <c r="V641" s="657" t="s">
        <v>70</v>
      </c>
      <c r="W641" s="656">
        <v>12545859</v>
      </c>
      <c r="X641" s="665" t="s">
        <v>4211</v>
      </c>
      <c r="Y641" s="660"/>
      <c r="Z641" s="679">
        <v>44964</v>
      </c>
      <c r="AA641" s="679">
        <v>44964</v>
      </c>
      <c r="AB641" s="667" t="s">
        <v>80</v>
      </c>
      <c r="AC641" s="666">
        <v>45275</v>
      </c>
      <c r="AD641" s="658">
        <f t="shared" si="31"/>
        <v>311</v>
      </c>
      <c r="AE641" s="656">
        <v>0</v>
      </c>
      <c r="AF641" s="656">
        <v>0</v>
      </c>
      <c r="AG641" s="656">
        <v>0</v>
      </c>
      <c r="AH641" s="668" t="s">
        <v>80</v>
      </c>
      <c r="AI641" s="658">
        <f t="shared" si="35"/>
        <v>0</v>
      </c>
      <c r="AJ641" s="656">
        <v>0</v>
      </c>
      <c r="AK641" s="748">
        <v>0</v>
      </c>
      <c r="AL641" s="667" t="s">
        <v>80</v>
      </c>
      <c r="AM641" s="657">
        <v>0</v>
      </c>
      <c r="AN641" s="667" t="s">
        <v>80</v>
      </c>
      <c r="AO641" s="667" t="s">
        <v>80</v>
      </c>
      <c r="AP641" s="661">
        <v>0</v>
      </c>
      <c r="AQ641" s="661">
        <f>+L641+AF641-AK641</f>
        <v>19048225</v>
      </c>
      <c r="AR641" s="657" t="s">
        <v>115</v>
      </c>
      <c r="AS641" s="656">
        <v>0</v>
      </c>
      <c r="AT641" s="657" t="s">
        <v>80</v>
      </c>
      <c r="AU641" s="670">
        <v>14512936</v>
      </c>
      <c r="AV641" s="671">
        <f t="shared" ref="AV641:AV704" si="36">AQ641-AU641</f>
        <v>4535289</v>
      </c>
      <c r="AW641" s="672">
        <f t="shared" si="34"/>
        <v>0.76190490190030835</v>
      </c>
      <c r="AX641" s="673"/>
      <c r="AY641" s="657" t="s">
        <v>72</v>
      </c>
      <c r="AZ641" s="677" t="s">
        <v>4327</v>
      </c>
      <c r="BA641" s="653" t="s">
        <v>71</v>
      </c>
      <c r="BB641" s="656" t="s">
        <v>71</v>
      </c>
    </row>
    <row r="642" spans="2:54" x14ac:dyDescent="0.25">
      <c r="B642" s="653">
        <v>2023</v>
      </c>
      <c r="C642" s="653">
        <v>891780111</v>
      </c>
      <c r="D642" s="654" t="s">
        <v>68</v>
      </c>
      <c r="E642" s="655" t="s">
        <v>2931</v>
      </c>
      <c r="F642" s="656" t="s">
        <v>2932</v>
      </c>
      <c r="G642" s="657">
        <v>0</v>
      </c>
      <c r="H642" s="656"/>
      <c r="I642" s="657" t="s">
        <v>78</v>
      </c>
      <c r="J642" s="653" t="s">
        <v>120</v>
      </c>
      <c r="K642" s="658" t="s">
        <v>2755</v>
      </c>
      <c r="L642" s="659">
        <v>19048225</v>
      </c>
      <c r="M642" s="653" t="s">
        <v>73</v>
      </c>
      <c r="N642" s="660" t="s">
        <v>116</v>
      </c>
      <c r="O642" s="658" t="s">
        <v>3875</v>
      </c>
      <c r="P642" s="661">
        <v>1038098100</v>
      </c>
      <c r="Q642" s="656">
        <v>235</v>
      </c>
      <c r="R642" s="699">
        <v>44960</v>
      </c>
      <c r="S642" s="749">
        <v>9551145017</v>
      </c>
      <c r="T642" s="699">
        <v>44964</v>
      </c>
      <c r="U642" s="760">
        <v>19048225</v>
      </c>
      <c r="V642" s="657" t="s">
        <v>70</v>
      </c>
      <c r="W642" s="656">
        <v>12545859</v>
      </c>
      <c r="X642" s="665" t="s">
        <v>4211</v>
      </c>
      <c r="Y642" s="660"/>
      <c r="Z642" s="679">
        <v>44964</v>
      </c>
      <c r="AA642" s="679">
        <v>44964</v>
      </c>
      <c r="AB642" s="667" t="s">
        <v>80</v>
      </c>
      <c r="AC642" s="666">
        <v>45275</v>
      </c>
      <c r="AD642" s="658">
        <f t="shared" si="31"/>
        <v>311</v>
      </c>
      <c r="AE642" s="656">
        <v>0</v>
      </c>
      <c r="AF642" s="656">
        <v>0</v>
      </c>
      <c r="AG642" s="656">
        <v>0</v>
      </c>
      <c r="AH642" s="668" t="s">
        <v>80</v>
      </c>
      <c r="AI642" s="658">
        <f t="shared" si="35"/>
        <v>0</v>
      </c>
      <c r="AJ642" s="656">
        <v>0</v>
      </c>
      <c r="AK642" s="748">
        <v>0</v>
      </c>
      <c r="AL642" s="667" t="s">
        <v>80</v>
      </c>
      <c r="AM642" s="657">
        <v>0</v>
      </c>
      <c r="AN642" s="667" t="s">
        <v>80</v>
      </c>
      <c r="AO642" s="667" t="s">
        <v>80</v>
      </c>
      <c r="AP642" s="661">
        <v>0</v>
      </c>
      <c r="AQ642" s="661">
        <f>+L642+AF642-AK642</f>
        <v>19048225</v>
      </c>
      <c r="AR642" s="657" t="s">
        <v>115</v>
      </c>
      <c r="AS642" s="656">
        <v>0</v>
      </c>
      <c r="AT642" s="657" t="s">
        <v>80</v>
      </c>
      <c r="AU642" s="670">
        <v>14512936</v>
      </c>
      <c r="AV642" s="671">
        <f t="shared" si="36"/>
        <v>4535289</v>
      </c>
      <c r="AW642" s="672">
        <f t="shared" si="34"/>
        <v>0.76190490190030835</v>
      </c>
      <c r="AX642" s="673"/>
      <c r="AY642" s="657" t="s">
        <v>72</v>
      </c>
      <c r="AZ642" s="677" t="s">
        <v>4328</v>
      </c>
      <c r="BA642" s="653" t="s">
        <v>71</v>
      </c>
      <c r="BB642" s="656" t="s">
        <v>71</v>
      </c>
    </row>
    <row r="643" spans="2:54" x14ac:dyDescent="0.25">
      <c r="B643" s="653">
        <v>2023</v>
      </c>
      <c r="C643" s="653">
        <v>891780111</v>
      </c>
      <c r="D643" s="654" t="s">
        <v>68</v>
      </c>
      <c r="E643" s="655" t="s">
        <v>2933</v>
      </c>
      <c r="F643" s="656" t="s">
        <v>2934</v>
      </c>
      <c r="G643" s="657">
        <v>0</v>
      </c>
      <c r="H643" s="656"/>
      <c r="I643" s="657" t="s">
        <v>78</v>
      </c>
      <c r="J643" s="653" t="s">
        <v>120</v>
      </c>
      <c r="K643" s="658" t="s">
        <v>2755</v>
      </c>
      <c r="L643" s="659">
        <v>19048225</v>
      </c>
      <c r="M643" s="653" t="s">
        <v>73</v>
      </c>
      <c r="N643" s="660" t="s">
        <v>116</v>
      </c>
      <c r="O643" s="658" t="s">
        <v>3876</v>
      </c>
      <c r="P643" s="661">
        <v>1127945513</v>
      </c>
      <c r="Q643" s="656">
        <v>235</v>
      </c>
      <c r="R643" s="699">
        <v>44960</v>
      </c>
      <c r="S643" s="749">
        <v>9551145017</v>
      </c>
      <c r="T643" s="699">
        <v>44964</v>
      </c>
      <c r="U643" s="760">
        <v>19048225</v>
      </c>
      <c r="V643" s="657" t="s">
        <v>70</v>
      </c>
      <c r="W643" s="656">
        <v>12545859</v>
      </c>
      <c r="X643" s="665" t="s">
        <v>4211</v>
      </c>
      <c r="Y643" s="660"/>
      <c r="Z643" s="679">
        <v>44964</v>
      </c>
      <c r="AA643" s="679">
        <v>44964</v>
      </c>
      <c r="AB643" s="667" t="s">
        <v>80</v>
      </c>
      <c r="AC643" s="666">
        <v>45275</v>
      </c>
      <c r="AD643" s="658">
        <f t="shared" si="31"/>
        <v>311</v>
      </c>
      <c r="AE643" s="656">
        <v>0</v>
      </c>
      <c r="AF643" s="656">
        <v>0</v>
      </c>
      <c r="AG643" s="656">
        <v>0</v>
      </c>
      <c r="AH643" s="668" t="s">
        <v>80</v>
      </c>
      <c r="AI643" s="658">
        <f t="shared" si="35"/>
        <v>0</v>
      </c>
      <c r="AJ643" s="656">
        <v>1</v>
      </c>
      <c r="AK643" s="748">
        <v>9977640</v>
      </c>
      <c r="AL643" s="699">
        <v>45107</v>
      </c>
      <c r="AM643" s="657">
        <v>0</v>
      </c>
      <c r="AN643" s="667" t="s">
        <v>80</v>
      </c>
      <c r="AO643" s="667" t="s">
        <v>80</v>
      </c>
      <c r="AP643" s="661">
        <v>0</v>
      </c>
      <c r="AQ643" s="661">
        <f>+L643+AF643-AK643</f>
        <v>9070585</v>
      </c>
      <c r="AR643" s="657" t="s">
        <v>115</v>
      </c>
      <c r="AS643" s="656">
        <v>0</v>
      </c>
      <c r="AT643" s="657" t="s">
        <v>80</v>
      </c>
      <c r="AU643" s="670">
        <v>7256467</v>
      </c>
      <c r="AV643" s="671">
        <f t="shared" si="36"/>
        <v>1814118</v>
      </c>
      <c r="AW643" s="672">
        <f t="shared" si="34"/>
        <v>0.79999988975352743</v>
      </c>
      <c r="AX643" s="673"/>
      <c r="AY643" s="657" t="s">
        <v>253</v>
      </c>
      <c r="AZ643" s="677" t="s">
        <v>4329</v>
      </c>
      <c r="BA643" s="653" t="s">
        <v>71</v>
      </c>
      <c r="BB643" s="656" t="s">
        <v>71</v>
      </c>
    </row>
    <row r="644" spans="2:54" x14ac:dyDescent="0.25">
      <c r="B644" s="653">
        <v>2023</v>
      </c>
      <c r="C644" s="653">
        <v>891780111</v>
      </c>
      <c r="D644" s="654" t="s">
        <v>68</v>
      </c>
      <c r="E644" s="655" t="s">
        <v>2935</v>
      </c>
      <c r="F644" s="656" t="s">
        <v>2936</v>
      </c>
      <c r="G644" s="657">
        <v>0</v>
      </c>
      <c r="H644" s="656"/>
      <c r="I644" s="657" t="s">
        <v>78</v>
      </c>
      <c r="J644" s="653" t="s">
        <v>120</v>
      </c>
      <c r="K644" s="658" t="s">
        <v>2766</v>
      </c>
      <c r="L644" s="659">
        <v>21029244</v>
      </c>
      <c r="M644" s="653" t="s">
        <v>73</v>
      </c>
      <c r="N644" s="660" t="s">
        <v>116</v>
      </c>
      <c r="O644" s="658" t="s">
        <v>3877</v>
      </c>
      <c r="P644" s="661">
        <v>78741875</v>
      </c>
      <c r="Q644" s="656">
        <v>235</v>
      </c>
      <c r="R644" s="699">
        <v>44960</v>
      </c>
      <c r="S644" s="749">
        <v>9551145017</v>
      </c>
      <c r="T644" s="699">
        <v>44964</v>
      </c>
      <c r="U644" s="760">
        <v>21029244</v>
      </c>
      <c r="V644" s="657" t="s">
        <v>70</v>
      </c>
      <c r="W644" s="656">
        <v>12545859</v>
      </c>
      <c r="X644" s="665" t="s">
        <v>4211</v>
      </c>
      <c r="Y644" s="660"/>
      <c r="Z644" s="679">
        <v>44964</v>
      </c>
      <c r="AA644" s="679">
        <v>44964</v>
      </c>
      <c r="AB644" s="667" t="s">
        <v>80</v>
      </c>
      <c r="AC644" s="666">
        <v>45275</v>
      </c>
      <c r="AD644" s="658">
        <f t="shared" si="31"/>
        <v>311</v>
      </c>
      <c r="AE644" s="656">
        <v>0</v>
      </c>
      <c r="AF644" s="656">
        <v>0</v>
      </c>
      <c r="AG644" s="656">
        <v>0</v>
      </c>
      <c r="AH644" s="668" t="s">
        <v>80</v>
      </c>
      <c r="AI644" s="658">
        <f t="shared" si="35"/>
        <v>0</v>
      </c>
      <c r="AJ644" s="656">
        <v>0</v>
      </c>
      <c r="AK644" s="748">
        <v>0</v>
      </c>
      <c r="AL644" s="667" t="s">
        <v>80</v>
      </c>
      <c r="AM644" s="657">
        <v>0</v>
      </c>
      <c r="AN644" s="667" t="s">
        <v>80</v>
      </c>
      <c r="AO644" s="667" t="s">
        <v>80</v>
      </c>
      <c r="AP644" s="661">
        <v>0</v>
      </c>
      <c r="AQ644" s="661">
        <f>+L644+AF644-AK644</f>
        <v>21029244</v>
      </c>
      <c r="AR644" s="657" t="s">
        <v>115</v>
      </c>
      <c r="AS644" s="656">
        <v>0</v>
      </c>
      <c r="AT644" s="657" t="s">
        <v>80</v>
      </c>
      <c r="AU644" s="670">
        <v>16022280</v>
      </c>
      <c r="AV644" s="671">
        <f t="shared" si="36"/>
        <v>5006964</v>
      </c>
      <c r="AW644" s="672">
        <f t="shared" si="34"/>
        <v>0.76190470755867401</v>
      </c>
      <c r="AX644" s="673"/>
      <c r="AY644" s="657" t="s">
        <v>72</v>
      </c>
      <c r="AZ644" s="677" t="s">
        <v>4330</v>
      </c>
      <c r="BA644" s="653" t="s">
        <v>71</v>
      </c>
      <c r="BB644" s="656" t="s">
        <v>71</v>
      </c>
    </row>
    <row r="645" spans="2:54" x14ac:dyDescent="0.25">
      <c r="B645" s="653">
        <v>2023</v>
      </c>
      <c r="C645" s="653">
        <v>891780111</v>
      </c>
      <c r="D645" s="654" t="s">
        <v>68</v>
      </c>
      <c r="E645" s="655" t="s">
        <v>2937</v>
      </c>
      <c r="F645" s="656" t="s">
        <v>2938</v>
      </c>
      <c r="G645" s="657">
        <v>0</v>
      </c>
      <c r="H645" s="656"/>
      <c r="I645" s="657" t="s">
        <v>78</v>
      </c>
      <c r="J645" s="653" t="s">
        <v>120</v>
      </c>
      <c r="K645" s="658" t="s">
        <v>2766</v>
      </c>
      <c r="L645" s="659">
        <v>19425415</v>
      </c>
      <c r="M645" s="653" t="s">
        <v>73</v>
      </c>
      <c r="N645" s="660" t="s">
        <v>116</v>
      </c>
      <c r="O645" s="658" t="s">
        <v>3878</v>
      </c>
      <c r="P645" s="661">
        <v>1129184558</v>
      </c>
      <c r="Q645" s="656">
        <v>235</v>
      </c>
      <c r="R645" s="699">
        <v>44960</v>
      </c>
      <c r="S645" s="749">
        <v>9551145017</v>
      </c>
      <c r="T645" s="699">
        <v>44964</v>
      </c>
      <c r="U645" s="760">
        <v>19425415</v>
      </c>
      <c r="V645" s="657" t="s">
        <v>70</v>
      </c>
      <c r="W645" s="656">
        <v>12545859</v>
      </c>
      <c r="X645" s="665" t="s">
        <v>4211</v>
      </c>
      <c r="Y645" s="660"/>
      <c r="Z645" s="679">
        <v>44964</v>
      </c>
      <c r="AA645" s="679">
        <v>44964</v>
      </c>
      <c r="AB645" s="667" t="s">
        <v>80</v>
      </c>
      <c r="AC645" s="666">
        <v>45275</v>
      </c>
      <c r="AD645" s="658">
        <f t="shared" si="31"/>
        <v>311</v>
      </c>
      <c r="AE645" s="656">
        <v>0</v>
      </c>
      <c r="AF645" s="656">
        <v>0</v>
      </c>
      <c r="AG645" s="656">
        <v>0</v>
      </c>
      <c r="AH645" s="668" t="s">
        <v>80</v>
      </c>
      <c r="AI645" s="658">
        <f t="shared" si="35"/>
        <v>0</v>
      </c>
      <c r="AJ645" s="656">
        <v>0</v>
      </c>
      <c r="AK645" s="748">
        <v>0</v>
      </c>
      <c r="AL645" s="667" t="s">
        <v>80</v>
      </c>
      <c r="AM645" s="657">
        <v>0</v>
      </c>
      <c r="AN645" s="667" t="s">
        <v>80</v>
      </c>
      <c r="AO645" s="667" t="s">
        <v>80</v>
      </c>
      <c r="AP645" s="661">
        <v>0</v>
      </c>
      <c r="AQ645" s="661">
        <f>+L645+AF645-AK645</f>
        <v>19425415</v>
      </c>
      <c r="AR645" s="657" t="s">
        <v>115</v>
      </c>
      <c r="AS645" s="656">
        <v>0</v>
      </c>
      <c r="AT645" s="657" t="s">
        <v>80</v>
      </c>
      <c r="AU645" s="670">
        <v>14800320</v>
      </c>
      <c r="AV645" s="671">
        <f t="shared" si="36"/>
        <v>4625095</v>
      </c>
      <c r="AW645" s="672">
        <f t="shared" si="34"/>
        <v>0.76190495801505398</v>
      </c>
      <c r="AX645" s="673"/>
      <c r="AY645" s="657" t="s">
        <v>72</v>
      </c>
      <c r="AZ645" s="677" t="s">
        <v>4331</v>
      </c>
      <c r="BA645" s="653" t="s">
        <v>71</v>
      </c>
      <c r="BB645" s="656" t="s">
        <v>71</v>
      </c>
    </row>
    <row r="646" spans="2:54" x14ac:dyDescent="0.25">
      <c r="B646" s="653">
        <v>2023</v>
      </c>
      <c r="C646" s="653">
        <v>891780111</v>
      </c>
      <c r="D646" s="654" t="s">
        <v>68</v>
      </c>
      <c r="E646" s="655" t="s">
        <v>2939</v>
      </c>
      <c r="F646" s="656" t="s">
        <v>2940</v>
      </c>
      <c r="G646" s="657">
        <v>0</v>
      </c>
      <c r="H646" s="656"/>
      <c r="I646" s="657" t="s">
        <v>78</v>
      </c>
      <c r="J646" s="653" t="s">
        <v>120</v>
      </c>
      <c r="K646" s="658" t="s">
        <v>2755</v>
      </c>
      <c r="L646" s="659">
        <v>19048225</v>
      </c>
      <c r="M646" s="653" t="s">
        <v>73</v>
      </c>
      <c r="N646" s="660" t="s">
        <v>116</v>
      </c>
      <c r="O646" s="658" t="s">
        <v>3879</v>
      </c>
      <c r="P646" s="661">
        <v>1010072597</v>
      </c>
      <c r="Q646" s="656">
        <v>235</v>
      </c>
      <c r="R646" s="699">
        <v>44960</v>
      </c>
      <c r="S646" s="749">
        <v>9551145017</v>
      </c>
      <c r="T646" s="699">
        <v>44964</v>
      </c>
      <c r="U646" s="760">
        <v>19048225</v>
      </c>
      <c r="V646" s="657" t="s">
        <v>70</v>
      </c>
      <c r="W646" s="656">
        <v>12545859</v>
      </c>
      <c r="X646" s="665" t="s">
        <v>4211</v>
      </c>
      <c r="Y646" s="660"/>
      <c r="Z646" s="679">
        <v>44964</v>
      </c>
      <c r="AA646" s="679">
        <v>44964</v>
      </c>
      <c r="AB646" s="667" t="s">
        <v>80</v>
      </c>
      <c r="AC646" s="666">
        <v>45275</v>
      </c>
      <c r="AD646" s="658">
        <f t="shared" si="31"/>
        <v>311</v>
      </c>
      <c r="AE646" s="656">
        <v>0</v>
      </c>
      <c r="AF646" s="656">
        <v>0</v>
      </c>
      <c r="AG646" s="656">
        <v>0</v>
      </c>
      <c r="AH646" s="668" t="s">
        <v>80</v>
      </c>
      <c r="AI646" s="658">
        <f t="shared" si="35"/>
        <v>0</v>
      </c>
      <c r="AJ646" s="656">
        <v>0</v>
      </c>
      <c r="AK646" s="748">
        <v>0</v>
      </c>
      <c r="AL646" s="667" t="s">
        <v>80</v>
      </c>
      <c r="AM646" s="657">
        <v>0</v>
      </c>
      <c r="AN646" s="667" t="s">
        <v>80</v>
      </c>
      <c r="AO646" s="667" t="s">
        <v>80</v>
      </c>
      <c r="AP646" s="661">
        <v>0</v>
      </c>
      <c r="AQ646" s="661">
        <f>+L646+AF646-AK646</f>
        <v>19048225</v>
      </c>
      <c r="AR646" s="657" t="s">
        <v>115</v>
      </c>
      <c r="AS646" s="656">
        <v>0</v>
      </c>
      <c r="AT646" s="657" t="s">
        <v>80</v>
      </c>
      <c r="AU646" s="670">
        <v>14512936</v>
      </c>
      <c r="AV646" s="671">
        <f t="shared" si="36"/>
        <v>4535289</v>
      </c>
      <c r="AW646" s="672">
        <f t="shared" si="34"/>
        <v>0.76190490190030835</v>
      </c>
      <c r="AX646" s="673"/>
      <c r="AY646" s="657" t="s">
        <v>72</v>
      </c>
      <c r="AZ646" s="677" t="s">
        <v>4332</v>
      </c>
      <c r="BA646" s="653" t="s">
        <v>71</v>
      </c>
      <c r="BB646" s="656" t="s">
        <v>71</v>
      </c>
    </row>
    <row r="647" spans="2:54" x14ac:dyDescent="0.25">
      <c r="B647" s="653">
        <v>2023</v>
      </c>
      <c r="C647" s="653">
        <v>891780111</v>
      </c>
      <c r="D647" s="654" t="s">
        <v>68</v>
      </c>
      <c r="E647" s="655" t="s">
        <v>2941</v>
      </c>
      <c r="F647" s="656" t="s">
        <v>2942</v>
      </c>
      <c r="G647" s="657">
        <v>0</v>
      </c>
      <c r="H647" s="656"/>
      <c r="I647" s="657" t="s">
        <v>78</v>
      </c>
      <c r="J647" s="653" t="s">
        <v>120</v>
      </c>
      <c r="K647" s="658" t="s">
        <v>2766</v>
      </c>
      <c r="L647" s="659">
        <v>21029244</v>
      </c>
      <c r="M647" s="653" t="s">
        <v>73</v>
      </c>
      <c r="N647" s="660" t="s">
        <v>116</v>
      </c>
      <c r="O647" s="658" t="s">
        <v>3880</v>
      </c>
      <c r="P647" s="661">
        <v>1005677667</v>
      </c>
      <c r="Q647" s="656">
        <v>235</v>
      </c>
      <c r="R647" s="699">
        <v>44960</v>
      </c>
      <c r="S647" s="749">
        <v>9551145017</v>
      </c>
      <c r="T647" s="699">
        <v>44964</v>
      </c>
      <c r="U647" s="760">
        <v>21029244</v>
      </c>
      <c r="V647" s="657" t="s">
        <v>70</v>
      </c>
      <c r="W647" s="656">
        <v>12545859</v>
      </c>
      <c r="X647" s="665" t="s">
        <v>4211</v>
      </c>
      <c r="Y647" s="660"/>
      <c r="Z647" s="679">
        <v>44964</v>
      </c>
      <c r="AA647" s="679">
        <v>44964</v>
      </c>
      <c r="AB647" s="667" t="s">
        <v>80</v>
      </c>
      <c r="AC647" s="666">
        <v>45275</v>
      </c>
      <c r="AD647" s="658">
        <f t="shared" si="31"/>
        <v>311</v>
      </c>
      <c r="AE647" s="656">
        <v>0</v>
      </c>
      <c r="AF647" s="656">
        <v>0</v>
      </c>
      <c r="AG647" s="656">
        <v>0</v>
      </c>
      <c r="AH647" s="668" t="s">
        <v>80</v>
      </c>
      <c r="AI647" s="658">
        <f t="shared" si="35"/>
        <v>0</v>
      </c>
      <c r="AJ647" s="656">
        <v>0</v>
      </c>
      <c r="AK647" s="748">
        <v>0</v>
      </c>
      <c r="AL647" s="667" t="s">
        <v>80</v>
      </c>
      <c r="AM647" s="657">
        <v>0</v>
      </c>
      <c r="AN647" s="667" t="s">
        <v>80</v>
      </c>
      <c r="AO647" s="667" t="s">
        <v>80</v>
      </c>
      <c r="AP647" s="661">
        <v>0</v>
      </c>
      <c r="AQ647" s="661">
        <f>+L647+AF647-AK647</f>
        <v>21029244</v>
      </c>
      <c r="AR647" s="657" t="s">
        <v>115</v>
      </c>
      <c r="AS647" s="656">
        <v>0</v>
      </c>
      <c r="AT647" s="657" t="s">
        <v>80</v>
      </c>
      <c r="AU647" s="670">
        <v>16022281</v>
      </c>
      <c r="AV647" s="671">
        <f t="shared" si="36"/>
        <v>5006963</v>
      </c>
      <c r="AW647" s="672">
        <f t="shared" si="34"/>
        <v>0.76190475511150091</v>
      </c>
      <c r="AX647" s="673"/>
      <c r="AY647" s="657" t="s">
        <v>72</v>
      </c>
      <c r="AZ647" s="677" t="s">
        <v>4333</v>
      </c>
      <c r="BA647" s="653" t="s">
        <v>71</v>
      </c>
      <c r="BB647" s="656" t="s">
        <v>71</v>
      </c>
    </row>
    <row r="648" spans="2:54" x14ac:dyDescent="0.25">
      <c r="B648" s="653">
        <v>2023</v>
      </c>
      <c r="C648" s="653">
        <v>891780111</v>
      </c>
      <c r="D648" s="654" t="s">
        <v>68</v>
      </c>
      <c r="E648" s="655" t="s">
        <v>2943</v>
      </c>
      <c r="F648" s="656" t="s">
        <v>2944</v>
      </c>
      <c r="G648" s="657">
        <v>0</v>
      </c>
      <c r="H648" s="656"/>
      <c r="I648" s="657" t="s">
        <v>78</v>
      </c>
      <c r="J648" s="653" t="s">
        <v>120</v>
      </c>
      <c r="K648" s="658" t="s">
        <v>2755</v>
      </c>
      <c r="L648" s="659">
        <v>19048225</v>
      </c>
      <c r="M648" s="653" t="s">
        <v>73</v>
      </c>
      <c r="N648" s="660" t="s">
        <v>116</v>
      </c>
      <c r="O648" s="658" t="s">
        <v>3881</v>
      </c>
      <c r="P648" s="661">
        <v>1050428747</v>
      </c>
      <c r="Q648" s="656">
        <v>235</v>
      </c>
      <c r="R648" s="699">
        <v>44960</v>
      </c>
      <c r="S648" s="749">
        <v>9551145017</v>
      </c>
      <c r="T648" s="699">
        <v>44964</v>
      </c>
      <c r="U648" s="760">
        <v>19048225</v>
      </c>
      <c r="V648" s="657" t="s">
        <v>70</v>
      </c>
      <c r="W648" s="656">
        <v>12545859</v>
      </c>
      <c r="X648" s="665" t="s">
        <v>4211</v>
      </c>
      <c r="Y648" s="660"/>
      <c r="Z648" s="679">
        <v>44964</v>
      </c>
      <c r="AA648" s="679">
        <v>44964</v>
      </c>
      <c r="AB648" s="667" t="s">
        <v>80</v>
      </c>
      <c r="AC648" s="666">
        <v>45275</v>
      </c>
      <c r="AD648" s="658">
        <f t="shared" ref="AD648:AD711" si="37">+IF(AB648="1800-01-01",AC648-AA648,AC648-AB648)</f>
        <v>311</v>
      </c>
      <c r="AE648" s="656">
        <v>0</v>
      </c>
      <c r="AF648" s="656">
        <v>0</v>
      </c>
      <c r="AG648" s="656">
        <v>0</v>
      </c>
      <c r="AH648" s="668" t="s">
        <v>80</v>
      </c>
      <c r="AI648" s="658">
        <f t="shared" si="35"/>
        <v>0</v>
      </c>
      <c r="AJ648" s="656">
        <v>0</v>
      </c>
      <c r="AK648" s="748">
        <v>0</v>
      </c>
      <c r="AL648" s="667" t="s">
        <v>80</v>
      </c>
      <c r="AM648" s="657">
        <v>0</v>
      </c>
      <c r="AN648" s="667" t="s">
        <v>80</v>
      </c>
      <c r="AO648" s="667" t="s">
        <v>80</v>
      </c>
      <c r="AP648" s="661">
        <v>0</v>
      </c>
      <c r="AQ648" s="661">
        <f>+L648+AF648-AK648</f>
        <v>19048225</v>
      </c>
      <c r="AR648" s="657" t="s">
        <v>115</v>
      </c>
      <c r="AS648" s="656">
        <v>0</v>
      </c>
      <c r="AT648" s="657" t="s">
        <v>80</v>
      </c>
      <c r="AU648" s="670">
        <v>14512936</v>
      </c>
      <c r="AV648" s="671">
        <f t="shared" si="36"/>
        <v>4535289</v>
      </c>
      <c r="AW648" s="672">
        <f t="shared" si="34"/>
        <v>0.76190490190030835</v>
      </c>
      <c r="AX648" s="673"/>
      <c r="AY648" s="657" t="s">
        <v>72</v>
      </c>
      <c r="AZ648" s="677" t="s">
        <v>4334</v>
      </c>
      <c r="BA648" s="653" t="s">
        <v>71</v>
      </c>
      <c r="BB648" s="656" t="s">
        <v>71</v>
      </c>
    </row>
    <row r="649" spans="2:54" x14ac:dyDescent="0.25">
      <c r="B649" s="653">
        <v>2023</v>
      </c>
      <c r="C649" s="653">
        <v>891780111</v>
      </c>
      <c r="D649" s="654" t="s">
        <v>68</v>
      </c>
      <c r="E649" s="655" t="s">
        <v>2945</v>
      </c>
      <c r="F649" s="656" t="s">
        <v>2946</v>
      </c>
      <c r="G649" s="657">
        <v>0</v>
      </c>
      <c r="H649" s="656"/>
      <c r="I649" s="657" t="s">
        <v>78</v>
      </c>
      <c r="J649" s="653" t="s">
        <v>120</v>
      </c>
      <c r="K649" s="658" t="s">
        <v>2947</v>
      </c>
      <c r="L649" s="659">
        <v>70474584</v>
      </c>
      <c r="M649" s="653" t="s">
        <v>73</v>
      </c>
      <c r="N649" s="660" t="s">
        <v>116</v>
      </c>
      <c r="O649" s="658" t="s">
        <v>3882</v>
      </c>
      <c r="P649" s="661">
        <v>7382848</v>
      </c>
      <c r="Q649" s="656">
        <v>235</v>
      </c>
      <c r="R649" s="699">
        <v>44960</v>
      </c>
      <c r="S649" s="749">
        <v>9551145017</v>
      </c>
      <c r="T649" s="699">
        <v>44964</v>
      </c>
      <c r="U649" s="760">
        <v>70474584</v>
      </c>
      <c r="V649" s="657" t="s">
        <v>70</v>
      </c>
      <c r="W649" s="656">
        <v>12545859</v>
      </c>
      <c r="X649" s="665" t="s">
        <v>4211</v>
      </c>
      <c r="Y649" s="660"/>
      <c r="Z649" s="679">
        <v>44964</v>
      </c>
      <c r="AA649" s="679">
        <v>44964</v>
      </c>
      <c r="AB649" s="667" t="s">
        <v>80</v>
      </c>
      <c r="AC649" s="666">
        <v>45275</v>
      </c>
      <c r="AD649" s="658">
        <f t="shared" si="37"/>
        <v>311</v>
      </c>
      <c r="AE649" s="656">
        <v>1</v>
      </c>
      <c r="AF649" s="656">
        <v>1600000</v>
      </c>
      <c r="AG649" s="656">
        <v>0</v>
      </c>
      <c r="AH649" s="668" t="s">
        <v>80</v>
      </c>
      <c r="AI649" s="658">
        <f t="shared" ref="AI649:AI712" si="38">+IF(AH649="1800-01-01",0,AH649-AC649)</f>
        <v>0</v>
      </c>
      <c r="AJ649" s="656">
        <v>1</v>
      </c>
      <c r="AK649" s="748">
        <v>14250002</v>
      </c>
      <c r="AL649" s="667" t="s">
        <v>80</v>
      </c>
      <c r="AM649" s="657">
        <v>0</v>
      </c>
      <c r="AN649" s="667" t="s">
        <v>80</v>
      </c>
      <c r="AO649" s="667" t="s">
        <v>80</v>
      </c>
      <c r="AP649" s="661">
        <v>0</v>
      </c>
      <c r="AQ649" s="661">
        <f>+L649+AF649-AK649</f>
        <v>57824582</v>
      </c>
      <c r="AR649" s="657" t="s">
        <v>115</v>
      </c>
      <c r="AS649" s="656">
        <v>0</v>
      </c>
      <c r="AT649" s="657" t="s">
        <v>80</v>
      </c>
      <c r="AU649" s="670">
        <v>42837776</v>
      </c>
      <c r="AV649" s="671">
        <f t="shared" si="36"/>
        <v>14986806</v>
      </c>
      <c r="AW649" s="672">
        <f t="shared" si="34"/>
        <v>0.74082292544717399</v>
      </c>
      <c r="AX649" s="673"/>
      <c r="AY649" s="657" t="s">
        <v>253</v>
      </c>
      <c r="AZ649" s="677" t="s">
        <v>4335</v>
      </c>
      <c r="BA649" s="653" t="s">
        <v>71</v>
      </c>
      <c r="BB649" s="656" t="s">
        <v>71</v>
      </c>
    </row>
    <row r="650" spans="2:54" x14ac:dyDescent="0.25">
      <c r="B650" s="653">
        <v>2023</v>
      </c>
      <c r="C650" s="653">
        <v>891780111</v>
      </c>
      <c r="D650" s="654" t="s">
        <v>68</v>
      </c>
      <c r="E650" s="655" t="s">
        <v>2948</v>
      </c>
      <c r="F650" s="656" t="s">
        <v>2949</v>
      </c>
      <c r="G650" s="657">
        <v>0</v>
      </c>
      <c r="H650" s="656"/>
      <c r="I650" s="657" t="s">
        <v>78</v>
      </c>
      <c r="J650" s="653" t="s">
        <v>120</v>
      </c>
      <c r="K650" s="658" t="s">
        <v>2755</v>
      </c>
      <c r="L650" s="659">
        <v>19048225</v>
      </c>
      <c r="M650" s="653" t="s">
        <v>73</v>
      </c>
      <c r="N650" s="660" t="s">
        <v>116</v>
      </c>
      <c r="O650" s="658" t="s">
        <v>3883</v>
      </c>
      <c r="P650" s="661">
        <v>1102232242</v>
      </c>
      <c r="Q650" s="656">
        <v>235</v>
      </c>
      <c r="R650" s="699">
        <v>44960</v>
      </c>
      <c r="S650" s="749">
        <v>9551145017</v>
      </c>
      <c r="T650" s="699">
        <v>44964</v>
      </c>
      <c r="U650" s="760">
        <v>19048225</v>
      </c>
      <c r="V650" s="657" t="s">
        <v>70</v>
      </c>
      <c r="W650" s="656">
        <v>12545859</v>
      </c>
      <c r="X650" s="665" t="s">
        <v>4211</v>
      </c>
      <c r="Y650" s="660"/>
      <c r="Z650" s="679">
        <v>44964</v>
      </c>
      <c r="AA650" s="679">
        <v>44964</v>
      </c>
      <c r="AB650" s="667" t="s">
        <v>80</v>
      </c>
      <c r="AC650" s="666">
        <v>45275</v>
      </c>
      <c r="AD650" s="658">
        <f t="shared" si="37"/>
        <v>311</v>
      </c>
      <c r="AE650" s="656">
        <v>0</v>
      </c>
      <c r="AF650" s="656">
        <v>0</v>
      </c>
      <c r="AG650" s="656">
        <v>0</v>
      </c>
      <c r="AH650" s="668" t="s">
        <v>80</v>
      </c>
      <c r="AI650" s="658">
        <f t="shared" si="38"/>
        <v>0</v>
      </c>
      <c r="AJ650" s="656">
        <v>0</v>
      </c>
      <c r="AK650" s="748">
        <v>0</v>
      </c>
      <c r="AL650" s="667" t="s">
        <v>80</v>
      </c>
      <c r="AM650" s="657">
        <v>0</v>
      </c>
      <c r="AN650" s="667" t="s">
        <v>80</v>
      </c>
      <c r="AO650" s="667" t="s">
        <v>80</v>
      </c>
      <c r="AP650" s="661">
        <v>0</v>
      </c>
      <c r="AQ650" s="661">
        <f>+L650+AF650-AK650</f>
        <v>19048225</v>
      </c>
      <c r="AR650" s="657" t="s">
        <v>115</v>
      </c>
      <c r="AS650" s="656">
        <v>0</v>
      </c>
      <c r="AT650" s="657" t="s">
        <v>80</v>
      </c>
      <c r="AU650" s="670">
        <v>14512934</v>
      </c>
      <c r="AV650" s="671">
        <f t="shared" si="36"/>
        <v>4535291</v>
      </c>
      <c r="AW650" s="672">
        <f t="shared" si="34"/>
        <v>0.76190479690364854</v>
      </c>
      <c r="AX650" s="673"/>
      <c r="AY650" s="657" t="s">
        <v>72</v>
      </c>
      <c r="AZ650" s="677" t="s">
        <v>4336</v>
      </c>
      <c r="BA650" s="653" t="s">
        <v>71</v>
      </c>
      <c r="BB650" s="656" t="s">
        <v>71</v>
      </c>
    </row>
    <row r="651" spans="2:54" x14ac:dyDescent="0.25">
      <c r="B651" s="653">
        <v>2023</v>
      </c>
      <c r="C651" s="653">
        <v>891780111</v>
      </c>
      <c r="D651" s="654" t="s">
        <v>68</v>
      </c>
      <c r="E651" s="655" t="s">
        <v>2950</v>
      </c>
      <c r="F651" s="656" t="s">
        <v>2951</v>
      </c>
      <c r="G651" s="657">
        <v>0</v>
      </c>
      <c r="H651" s="656"/>
      <c r="I651" s="657" t="s">
        <v>78</v>
      </c>
      <c r="J651" s="653" t="s">
        <v>120</v>
      </c>
      <c r="K651" s="658" t="s">
        <v>2755</v>
      </c>
      <c r="L651" s="659">
        <v>19048225</v>
      </c>
      <c r="M651" s="653" t="s">
        <v>73</v>
      </c>
      <c r="N651" s="660" t="s">
        <v>116</v>
      </c>
      <c r="O651" s="658" t="s">
        <v>3884</v>
      </c>
      <c r="P651" s="661">
        <v>26203230</v>
      </c>
      <c r="Q651" s="656">
        <v>235</v>
      </c>
      <c r="R651" s="699">
        <v>44960</v>
      </c>
      <c r="S651" s="749">
        <v>9551145017</v>
      </c>
      <c r="T651" s="699">
        <v>44964</v>
      </c>
      <c r="U651" s="760">
        <v>19048225</v>
      </c>
      <c r="V651" s="657" t="s">
        <v>70</v>
      </c>
      <c r="W651" s="656">
        <v>12545859</v>
      </c>
      <c r="X651" s="665" t="s">
        <v>4211</v>
      </c>
      <c r="Y651" s="660"/>
      <c r="Z651" s="679">
        <v>44964</v>
      </c>
      <c r="AA651" s="679">
        <v>44964</v>
      </c>
      <c r="AB651" s="667" t="s">
        <v>80</v>
      </c>
      <c r="AC651" s="666">
        <v>45275</v>
      </c>
      <c r="AD651" s="658">
        <f t="shared" si="37"/>
        <v>311</v>
      </c>
      <c r="AE651" s="656">
        <v>0</v>
      </c>
      <c r="AF651" s="656">
        <v>0</v>
      </c>
      <c r="AG651" s="656">
        <v>0</v>
      </c>
      <c r="AH651" s="668" t="s">
        <v>80</v>
      </c>
      <c r="AI651" s="658">
        <f t="shared" si="38"/>
        <v>0</v>
      </c>
      <c r="AJ651" s="656">
        <v>0</v>
      </c>
      <c r="AK651" s="748">
        <v>0</v>
      </c>
      <c r="AL651" s="667" t="s">
        <v>80</v>
      </c>
      <c r="AM651" s="657">
        <v>0</v>
      </c>
      <c r="AN651" s="667" t="s">
        <v>80</v>
      </c>
      <c r="AO651" s="667" t="s">
        <v>80</v>
      </c>
      <c r="AP651" s="661">
        <v>0</v>
      </c>
      <c r="AQ651" s="661">
        <f>+L651+AF651-AK651</f>
        <v>19048225</v>
      </c>
      <c r="AR651" s="657" t="s">
        <v>115</v>
      </c>
      <c r="AS651" s="656">
        <v>0</v>
      </c>
      <c r="AT651" s="657" t="s">
        <v>80</v>
      </c>
      <c r="AU651" s="670">
        <v>14512936</v>
      </c>
      <c r="AV651" s="671">
        <f t="shared" si="36"/>
        <v>4535289</v>
      </c>
      <c r="AW651" s="672">
        <f t="shared" si="34"/>
        <v>0.76190490190030835</v>
      </c>
      <c r="AX651" s="673"/>
      <c r="AY651" s="657" t="s">
        <v>72</v>
      </c>
      <c r="AZ651" s="677" t="s">
        <v>4337</v>
      </c>
      <c r="BA651" s="653" t="s">
        <v>71</v>
      </c>
      <c r="BB651" s="656" t="s">
        <v>71</v>
      </c>
    </row>
    <row r="652" spans="2:54" x14ac:dyDescent="0.25">
      <c r="B652" s="653">
        <v>2023</v>
      </c>
      <c r="C652" s="653">
        <v>891780111</v>
      </c>
      <c r="D652" s="654" t="s">
        <v>68</v>
      </c>
      <c r="E652" s="655" t="s">
        <v>2952</v>
      </c>
      <c r="F652" s="656" t="s">
        <v>2953</v>
      </c>
      <c r="G652" s="657">
        <v>0</v>
      </c>
      <c r="H652" s="656"/>
      <c r="I652" s="657" t="s">
        <v>78</v>
      </c>
      <c r="J652" s="653" t="s">
        <v>120</v>
      </c>
      <c r="K652" s="658" t="s">
        <v>2766</v>
      </c>
      <c r="L652" s="659">
        <v>21029244</v>
      </c>
      <c r="M652" s="653" t="s">
        <v>73</v>
      </c>
      <c r="N652" s="660" t="s">
        <v>116</v>
      </c>
      <c r="O652" s="658" t="s">
        <v>3885</v>
      </c>
      <c r="P652" s="661">
        <v>1120577471</v>
      </c>
      <c r="Q652" s="656">
        <v>235</v>
      </c>
      <c r="R652" s="699">
        <v>44960</v>
      </c>
      <c r="S652" s="749">
        <v>9551145017</v>
      </c>
      <c r="T652" s="699">
        <v>44964</v>
      </c>
      <c r="U652" s="760">
        <v>21029244</v>
      </c>
      <c r="V652" s="657" t="s">
        <v>70</v>
      </c>
      <c r="W652" s="656">
        <v>12545859</v>
      </c>
      <c r="X652" s="665" t="s">
        <v>4211</v>
      </c>
      <c r="Y652" s="660"/>
      <c r="Z652" s="679">
        <v>44964</v>
      </c>
      <c r="AA652" s="679">
        <v>44964</v>
      </c>
      <c r="AB652" s="667" t="s">
        <v>80</v>
      </c>
      <c r="AC652" s="666">
        <v>45275</v>
      </c>
      <c r="AD652" s="658">
        <f t="shared" si="37"/>
        <v>311</v>
      </c>
      <c r="AE652" s="656">
        <v>0</v>
      </c>
      <c r="AF652" s="656">
        <v>0</v>
      </c>
      <c r="AG652" s="656">
        <v>0</v>
      </c>
      <c r="AH652" s="668" t="s">
        <v>80</v>
      </c>
      <c r="AI652" s="658">
        <f t="shared" si="38"/>
        <v>0</v>
      </c>
      <c r="AJ652" s="656">
        <v>0</v>
      </c>
      <c r="AK652" s="748">
        <v>0</v>
      </c>
      <c r="AL652" s="667" t="s">
        <v>80</v>
      </c>
      <c r="AM652" s="657">
        <v>0</v>
      </c>
      <c r="AN652" s="667" t="s">
        <v>80</v>
      </c>
      <c r="AO652" s="667" t="s">
        <v>80</v>
      </c>
      <c r="AP652" s="661">
        <v>0</v>
      </c>
      <c r="AQ652" s="661">
        <f>+L652+AF652-AK652</f>
        <v>21029244</v>
      </c>
      <c r="AR652" s="657" t="s">
        <v>115</v>
      </c>
      <c r="AS652" s="656">
        <v>0</v>
      </c>
      <c r="AT652" s="657" t="s">
        <v>80</v>
      </c>
      <c r="AU652" s="670">
        <v>16022280</v>
      </c>
      <c r="AV652" s="671">
        <f t="shared" si="36"/>
        <v>5006964</v>
      </c>
      <c r="AW652" s="672">
        <f t="shared" si="34"/>
        <v>0.76190470755867401</v>
      </c>
      <c r="AX652" s="673"/>
      <c r="AY652" s="657" t="s">
        <v>72</v>
      </c>
      <c r="AZ652" s="677" t="s">
        <v>4338</v>
      </c>
      <c r="BA652" s="653" t="s">
        <v>71</v>
      </c>
      <c r="BB652" s="656" t="s">
        <v>71</v>
      </c>
    </row>
    <row r="653" spans="2:54" x14ac:dyDescent="0.25">
      <c r="B653" s="653">
        <v>2023</v>
      </c>
      <c r="C653" s="653">
        <v>891780111</v>
      </c>
      <c r="D653" s="654" t="s">
        <v>68</v>
      </c>
      <c r="E653" s="655" t="s">
        <v>2954</v>
      </c>
      <c r="F653" s="656" t="s">
        <v>2955</v>
      </c>
      <c r="G653" s="657">
        <v>0</v>
      </c>
      <c r="H653" s="656"/>
      <c r="I653" s="657" t="s">
        <v>78</v>
      </c>
      <c r="J653" s="653" t="s">
        <v>120</v>
      </c>
      <c r="K653" s="658" t="s">
        <v>2766</v>
      </c>
      <c r="L653" s="659">
        <v>21029244</v>
      </c>
      <c r="M653" s="653" t="s">
        <v>73</v>
      </c>
      <c r="N653" s="660" t="s">
        <v>116</v>
      </c>
      <c r="O653" s="658" t="s">
        <v>3886</v>
      </c>
      <c r="P653" s="661">
        <v>41243799</v>
      </c>
      <c r="Q653" s="656">
        <v>235</v>
      </c>
      <c r="R653" s="699">
        <v>44960</v>
      </c>
      <c r="S653" s="749">
        <v>9551145017</v>
      </c>
      <c r="T653" s="699">
        <v>44964</v>
      </c>
      <c r="U653" s="760">
        <v>21029244</v>
      </c>
      <c r="V653" s="657" t="s">
        <v>70</v>
      </c>
      <c r="W653" s="656">
        <v>12545859</v>
      </c>
      <c r="X653" s="665" t="s">
        <v>4211</v>
      </c>
      <c r="Y653" s="660"/>
      <c r="Z653" s="679">
        <v>44964</v>
      </c>
      <c r="AA653" s="679">
        <v>44964</v>
      </c>
      <c r="AB653" s="667" t="s">
        <v>80</v>
      </c>
      <c r="AC653" s="666">
        <v>45275</v>
      </c>
      <c r="AD653" s="658">
        <f t="shared" si="37"/>
        <v>311</v>
      </c>
      <c r="AE653" s="656">
        <v>0</v>
      </c>
      <c r="AF653" s="656">
        <v>0</v>
      </c>
      <c r="AG653" s="656">
        <v>0</v>
      </c>
      <c r="AH653" s="668" t="s">
        <v>80</v>
      </c>
      <c r="AI653" s="658">
        <f t="shared" si="38"/>
        <v>0</v>
      </c>
      <c r="AJ653" s="656">
        <v>0</v>
      </c>
      <c r="AK653" s="748">
        <v>0</v>
      </c>
      <c r="AL653" s="667" t="s">
        <v>80</v>
      </c>
      <c r="AM653" s="657">
        <v>0</v>
      </c>
      <c r="AN653" s="667" t="s">
        <v>80</v>
      </c>
      <c r="AO653" s="667" t="s">
        <v>80</v>
      </c>
      <c r="AP653" s="661">
        <v>0</v>
      </c>
      <c r="AQ653" s="661">
        <f>+L653+AF653-AK653</f>
        <v>21029244</v>
      </c>
      <c r="AR653" s="657" t="s">
        <v>115</v>
      </c>
      <c r="AS653" s="656">
        <v>0</v>
      </c>
      <c r="AT653" s="657" t="s">
        <v>80</v>
      </c>
      <c r="AU653" s="670">
        <v>16022280</v>
      </c>
      <c r="AV653" s="671">
        <f t="shared" si="36"/>
        <v>5006964</v>
      </c>
      <c r="AW653" s="672">
        <f t="shared" si="34"/>
        <v>0.76190470755867401</v>
      </c>
      <c r="AX653" s="673"/>
      <c r="AY653" s="657" t="s">
        <v>72</v>
      </c>
      <c r="AZ653" s="677" t="s">
        <v>4339</v>
      </c>
      <c r="BA653" s="653" t="s">
        <v>71</v>
      </c>
      <c r="BB653" s="656" t="s">
        <v>71</v>
      </c>
    </row>
    <row r="654" spans="2:54" x14ac:dyDescent="0.25">
      <c r="B654" s="653">
        <v>2023</v>
      </c>
      <c r="C654" s="653">
        <v>891780111</v>
      </c>
      <c r="D654" s="654" t="s">
        <v>68</v>
      </c>
      <c r="E654" s="655" t="s">
        <v>2956</v>
      </c>
      <c r="F654" s="656" t="s">
        <v>2957</v>
      </c>
      <c r="G654" s="657">
        <v>0</v>
      </c>
      <c r="H654" s="656"/>
      <c r="I654" s="657" t="s">
        <v>78</v>
      </c>
      <c r="J654" s="653" t="s">
        <v>120</v>
      </c>
      <c r="K654" s="658" t="s">
        <v>2755</v>
      </c>
      <c r="L654" s="659">
        <v>19425415</v>
      </c>
      <c r="M654" s="653" t="s">
        <v>73</v>
      </c>
      <c r="N654" s="660" t="s">
        <v>116</v>
      </c>
      <c r="O654" s="658" t="s">
        <v>3887</v>
      </c>
      <c r="P654" s="661">
        <v>96323053</v>
      </c>
      <c r="Q654" s="656">
        <v>235</v>
      </c>
      <c r="R654" s="699">
        <v>44960</v>
      </c>
      <c r="S654" s="749">
        <v>9551145017</v>
      </c>
      <c r="T654" s="699">
        <v>44964</v>
      </c>
      <c r="U654" s="760">
        <v>19425415</v>
      </c>
      <c r="V654" s="657" t="s">
        <v>70</v>
      </c>
      <c r="W654" s="656">
        <v>12545859</v>
      </c>
      <c r="X654" s="665" t="s">
        <v>4211</v>
      </c>
      <c r="Y654" s="660"/>
      <c r="Z654" s="679">
        <v>44964</v>
      </c>
      <c r="AA654" s="679">
        <v>44964</v>
      </c>
      <c r="AB654" s="667" t="s">
        <v>80</v>
      </c>
      <c r="AC654" s="666">
        <v>45275</v>
      </c>
      <c r="AD654" s="658">
        <f t="shared" si="37"/>
        <v>311</v>
      </c>
      <c r="AE654" s="656">
        <v>0</v>
      </c>
      <c r="AF654" s="656">
        <v>0</v>
      </c>
      <c r="AG654" s="656">
        <v>0</v>
      </c>
      <c r="AH654" s="668" t="s">
        <v>80</v>
      </c>
      <c r="AI654" s="658">
        <f t="shared" si="38"/>
        <v>0</v>
      </c>
      <c r="AJ654" s="656">
        <v>0</v>
      </c>
      <c r="AK654" s="748">
        <v>0</v>
      </c>
      <c r="AL654" s="667" t="s">
        <v>80</v>
      </c>
      <c r="AM654" s="657">
        <v>0</v>
      </c>
      <c r="AN654" s="667" t="s">
        <v>80</v>
      </c>
      <c r="AO654" s="667" t="s">
        <v>80</v>
      </c>
      <c r="AP654" s="661">
        <v>0</v>
      </c>
      <c r="AQ654" s="661">
        <f>+L654+AF654-AK654</f>
        <v>19425415</v>
      </c>
      <c r="AR654" s="657" t="s">
        <v>115</v>
      </c>
      <c r="AS654" s="656">
        <v>0</v>
      </c>
      <c r="AT654" s="657" t="s">
        <v>80</v>
      </c>
      <c r="AU654" s="670">
        <v>12950280</v>
      </c>
      <c r="AV654" s="671">
        <f t="shared" si="36"/>
        <v>6475135</v>
      </c>
      <c r="AW654" s="672">
        <f t="shared" si="34"/>
        <v>0.66666683826317219</v>
      </c>
      <c r="AX654" s="673"/>
      <c r="AY654" s="657" t="s">
        <v>72</v>
      </c>
      <c r="AZ654" s="677" t="s">
        <v>4340</v>
      </c>
      <c r="BA654" s="653" t="s">
        <v>71</v>
      </c>
      <c r="BB654" s="656" t="s">
        <v>71</v>
      </c>
    </row>
    <row r="655" spans="2:54" x14ac:dyDescent="0.25">
      <c r="B655" s="653">
        <v>2023</v>
      </c>
      <c r="C655" s="653">
        <v>891780111</v>
      </c>
      <c r="D655" s="654" t="s">
        <v>68</v>
      </c>
      <c r="E655" s="655" t="s">
        <v>2958</v>
      </c>
      <c r="F655" s="656" t="s">
        <v>2959</v>
      </c>
      <c r="G655" s="657">
        <v>0</v>
      </c>
      <c r="H655" s="656"/>
      <c r="I655" s="657" t="s">
        <v>78</v>
      </c>
      <c r="J655" s="653" t="s">
        <v>120</v>
      </c>
      <c r="K655" s="658" t="s">
        <v>2755</v>
      </c>
      <c r="L655" s="659">
        <v>19048225</v>
      </c>
      <c r="M655" s="653" t="s">
        <v>73</v>
      </c>
      <c r="N655" s="660" t="s">
        <v>116</v>
      </c>
      <c r="O655" s="658" t="s">
        <v>3888</v>
      </c>
      <c r="P655" s="661">
        <v>1124825637</v>
      </c>
      <c r="Q655" s="656">
        <v>235</v>
      </c>
      <c r="R655" s="699">
        <v>44960</v>
      </c>
      <c r="S655" s="749">
        <v>9551145017</v>
      </c>
      <c r="T655" s="699">
        <v>44964</v>
      </c>
      <c r="U655" s="760">
        <v>19048225</v>
      </c>
      <c r="V655" s="657" t="s">
        <v>70</v>
      </c>
      <c r="W655" s="656">
        <v>12545859</v>
      </c>
      <c r="X655" s="665" t="s">
        <v>4211</v>
      </c>
      <c r="Y655" s="660"/>
      <c r="Z655" s="679">
        <v>44964</v>
      </c>
      <c r="AA655" s="679">
        <v>44964</v>
      </c>
      <c r="AB655" s="667" t="s">
        <v>80</v>
      </c>
      <c r="AC655" s="666">
        <v>45275</v>
      </c>
      <c r="AD655" s="658">
        <f t="shared" si="37"/>
        <v>311</v>
      </c>
      <c r="AE655" s="656">
        <v>0</v>
      </c>
      <c r="AF655" s="656">
        <v>0</v>
      </c>
      <c r="AG655" s="656">
        <v>0</v>
      </c>
      <c r="AH655" s="668" t="s">
        <v>80</v>
      </c>
      <c r="AI655" s="658">
        <f t="shared" si="38"/>
        <v>0</v>
      </c>
      <c r="AJ655" s="656">
        <v>0</v>
      </c>
      <c r="AK655" s="748">
        <v>0</v>
      </c>
      <c r="AL655" s="667" t="s">
        <v>80</v>
      </c>
      <c r="AM655" s="657">
        <v>0</v>
      </c>
      <c r="AN655" s="667" t="s">
        <v>80</v>
      </c>
      <c r="AO655" s="667" t="s">
        <v>80</v>
      </c>
      <c r="AP655" s="661">
        <v>0</v>
      </c>
      <c r="AQ655" s="661">
        <f>+L655+AF655-AK655</f>
        <v>19048225</v>
      </c>
      <c r="AR655" s="657" t="s">
        <v>115</v>
      </c>
      <c r="AS655" s="656">
        <v>0</v>
      </c>
      <c r="AT655" s="657" t="s">
        <v>80</v>
      </c>
      <c r="AU655" s="670">
        <v>14512936</v>
      </c>
      <c r="AV655" s="671">
        <f t="shared" si="36"/>
        <v>4535289</v>
      </c>
      <c r="AW655" s="672">
        <f t="shared" si="34"/>
        <v>0.76190490190030835</v>
      </c>
      <c r="AX655" s="673"/>
      <c r="AY655" s="657" t="s">
        <v>72</v>
      </c>
      <c r="AZ655" s="677" t="s">
        <v>4341</v>
      </c>
      <c r="BA655" s="653" t="s">
        <v>71</v>
      </c>
      <c r="BB655" s="656" t="s">
        <v>71</v>
      </c>
    </row>
    <row r="656" spans="2:54" x14ac:dyDescent="0.25">
      <c r="B656" s="653">
        <v>2023</v>
      </c>
      <c r="C656" s="653">
        <v>891780111</v>
      </c>
      <c r="D656" s="654" t="s">
        <v>68</v>
      </c>
      <c r="E656" s="655" t="s">
        <v>2960</v>
      </c>
      <c r="F656" s="656" t="s">
        <v>2961</v>
      </c>
      <c r="G656" s="657">
        <v>0</v>
      </c>
      <c r="H656" s="656"/>
      <c r="I656" s="657" t="s">
        <v>78</v>
      </c>
      <c r="J656" s="653" t="s">
        <v>120</v>
      </c>
      <c r="K656" s="658" t="s">
        <v>2766</v>
      </c>
      <c r="L656" s="659">
        <v>19425415</v>
      </c>
      <c r="M656" s="653" t="s">
        <v>73</v>
      </c>
      <c r="N656" s="660" t="s">
        <v>116</v>
      </c>
      <c r="O656" s="658" t="s">
        <v>3889</v>
      </c>
      <c r="P656" s="661">
        <v>1121707170</v>
      </c>
      <c r="Q656" s="656">
        <v>235</v>
      </c>
      <c r="R656" s="699">
        <v>44960</v>
      </c>
      <c r="S656" s="749">
        <v>9551145017</v>
      </c>
      <c r="T656" s="699">
        <v>44964</v>
      </c>
      <c r="U656" s="760">
        <v>19425415</v>
      </c>
      <c r="V656" s="657" t="s">
        <v>70</v>
      </c>
      <c r="W656" s="656">
        <v>12545859</v>
      </c>
      <c r="X656" s="665" t="s">
        <v>4211</v>
      </c>
      <c r="Y656" s="660"/>
      <c r="Z656" s="679">
        <v>44964</v>
      </c>
      <c r="AA656" s="679">
        <v>44964</v>
      </c>
      <c r="AB656" s="667" t="s">
        <v>80</v>
      </c>
      <c r="AC656" s="666">
        <v>45275</v>
      </c>
      <c r="AD656" s="658">
        <f t="shared" si="37"/>
        <v>311</v>
      </c>
      <c r="AE656" s="656">
        <v>0</v>
      </c>
      <c r="AF656" s="656">
        <v>0</v>
      </c>
      <c r="AG656" s="656">
        <v>0</v>
      </c>
      <c r="AH656" s="668" t="s">
        <v>80</v>
      </c>
      <c r="AI656" s="658">
        <f t="shared" si="38"/>
        <v>0</v>
      </c>
      <c r="AJ656" s="656">
        <v>0</v>
      </c>
      <c r="AK656" s="748">
        <v>0</v>
      </c>
      <c r="AL656" s="667" t="s">
        <v>80</v>
      </c>
      <c r="AM656" s="657">
        <v>0</v>
      </c>
      <c r="AN656" s="667" t="s">
        <v>80</v>
      </c>
      <c r="AO656" s="667" t="s">
        <v>80</v>
      </c>
      <c r="AP656" s="661">
        <v>0</v>
      </c>
      <c r="AQ656" s="661">
        <f>+L656+AF656-AK656</f>
        <v>19425415</v>
      </c>
      <c r="AR656" s="657" t="s">
        <v>115</v>
      </c>
      <c r="AS656" s="656">
        <v>0</v>
      </c>
      <c r="AT656" s="657" t="s">
        <v>80</v>
      </c>
      <c r="AU656" s="670">
        <v>14800320</v>
      </c>
      <c r="AV656" s="671">
        <f t="shared" si="36"/>
        <v>4625095</v>
      </c>
      <c r="AW656" s="672">
        <f t="shared" si="34"/>
        <v>0.76190495801505398</v>
      </c>
      <c r="AX656" s="673"/>
      <c r="AY656" s="657" t="s">
        <v>72</v>
      </c>
      <c r="AZ656" s="677" t="s">
        <v>4342</v>
      </c>
      <c r="BA656" s="653" t="s">
        <v>71</v>
      </c>
      <c r="BB656" s="656" t="s">
        <v>71</v>
      </c>
    </row>
    <row r="657" spans="2:54" x14ac:dyDescent="0.25">
      <c r="B657" s="653">
        <v>2023</v>
      </c>
      <c r="C657" s="653">
        <v>891780111</v>
      </c>
      <c r="D657" s="654" t="s">
        <v>68</v>
      </c>
      <c r="E657" s="655" t="s">
        <v>2962</v>
      </c>
      <c r="F657" s="656" t="s">
        <v>2963</v>
      </c>
      <c r="G657" s="657">
        <v>0</v>
      </c>
      <c r="H657" s="656"/>
      <c r="I657" s="657" t="s">
        <v>78</v>
      </c>
      <c r="J657" s="653" t="s">
        <v>120</v>
      </c>
      <c r="K657" s="658" t="s">
        <v>2755</v>
      </c>
      <c r="L657" s="659">
        <v>19048225</v>
      </c>
      <c r="M657" s="653" t="s">
        <v>73</v>
      </c>
      <c r="N657" s="660" t="s">
        <v>116</v>
      </c>
      <c r="O657" s="658" t="s">
        <v>3890</v>
      </c>
      <c r="P657" s="661">
        <v>1010029979</v>
      </c>
      <c r="Q657" s="656">
        <v>235</v>
      </c>
      <c r="R657" s="699">
        <v>44960</v>
      </c>
      <c r="S657" s="749">
        <v>9551145017</v>
      </c>
      <c r="T657" s="699">
        <v>44964</v>
      </c>
      <c r="U657" s="760">
        <v>19048225</v>
      </c>
      <c r="V657" s="657" t="s">
        <v>70</v>
      </c>
      <c r="W657" s="656">
        <v>12545859</v>
      </c>
      <c r="X657" s="665" t="s">
        <v>4211</v>
      </c>
      <c r="Y657" s="660"/>
      <c r="Z657" s="679">
        <v>44964</v>
      </c>
      <c r="AA657" s="679">
        <v>44964</v>
      </c>
      <c r="AB657" s="667" t="s">
        <v>80</v>
      </c>
      <c r="AC657" s="666">
        <v>45275</v>
      </c>
      <c r="AD657" s="658">
        <f t="shared" si="37"/>
        <v>311</v>
      </c>
      <c r="AE657" s="656">
        <v>0</v>
      </c>
      <c r="AF657" s="656">
        <v>0</v>
      </c>
      <c r="AG657" s="656">
        <v>0</v>
      </c>
      <c r="AH657" s="668" t="s">
        <v>80</v>
      </c>
      <c r="AI657" s="658">
        <f t="shared" si="38"/>
        <v>0</v>
      </c>
      <c r="AJ657" s="656">
        <v>0</v>
      </c>
      <c r="AK657" s="748">
        <v>0</v>
      </c>
      <c r="AL657" s="667" t="s">
        <v>80</v>
      </c>
      <c r="AM657" s="657">
        <v>0</v>
      </c>
      <c r="AN657" s="667" t="s">
        <v>80</v>
      </c>
      <c r="AO657" s="667" t="s">
        <v>80</v>
      </c>
      <c r="AP657" s="661">
        <v>0</v>
      </c>
      <c r="AQ657" s="661">
        <f>+L657+AF657-AK657</f>
        <v>19048225</v>
      </c>
      <c r="AR657" s="657" t="s">
        <v>115</v>
      </c>
      <c r="AS657" s="656">
        <v>0</v>
      </c>
      <c r="AT657" s="657" t="s">
        <v>80</v>
      </c>
      <c r="AU657" s="670">
        <v>14512936</v>
      </c>
      <c r="AV657" s="671">
        <f t="shared" si="36"/>
        <v>4535289</v>
      </c>
      <c r="AW657" s="672">
        <f t="shared" si="34"/>
        <v>0.76190490190030835</v>
      </c>
      <c r="AX657" s="673"/>
      <c r="AY657" s="657" t="s">
        <v>72</v>
      </c>
      <c r="AZ657" s="677" t="s">
        <v>4343</v>
      </c>
      <c r="BA657" s="653" t="s">
        <v>71</v>
      </c>
      <c r="BB657" s="656" t="s">
        <v>71</v>
      </c>
    </row>
    <row r="658" spans="2:54" x14ac:dyDescent="0.25">
      <c r="B658" s="653">
        <v>2023</v>
      </c>
      <c r="C658" s="653">
        <v>891780111</v>
      </c>
      <c r="D658" s="654" t="s">
        <v>68</v>
      </c>
      <c r="E658" s="655" t="s">
        <v>2964</v>
      </c>
      <c r="F658" s="656" t="s">
        <v>2965</v>
      </c>
      <c r="G658" s="657">
        <v>0</v>
      </c>
      <c r="H658" s="656"/>
      <c r="I658" s="657" t="s">
        <v>78</v>
      </c>
      <c r="J658" s="653" t="s">
        <v>120</v>
      </c>
      <c r="K658" s="658" t="s">
        <v>2766</v>
      </c>
      <c r="L658" s="659">
        <v>21029244</v>
      </c>
      <c r="M658" s="653" t="s">
        <v>73</v>
      </c>
      <c r="N658" s="660" t="s">
        <v>116</v>
      </c>
      <c r="O658" s="658" t="s">
        <v>3891</v>
      </c>
      <c r="P658" s="661">
        <v>1117494753</v>
      </c>
      <c r="Q658" s="656">
        <v>235</v>
      </c>
      <c r="R658" s="699">
        <v>44960</v>
      </c>
      <c r="S658" s="749">
        <v>9551145017</v>
      </c>
      <c r="T658" s="699">
        <v>44964</v>
      </c>
      <c r="U658" s="760">
        <v>21029244</v>
      </c>
      <c r="V658" s="657" t="s">
        <v>70</v>
      </c>
      <c r="W658" s="656">
        <v>12545859</v>
      </c>
      <c r="X658" s="665" t="s">
        <v>4211</v>
      </c>
      <c r="Y658" s="660"/>
      <c r="Z658" s="679">
        <v>44964</v>
      </c>
      <c r="AA658" s="679">
        <v>44964</v>
      </c>
      <c r="AB658" s="667" t="s">
        <v>80</v>
      </c>
      <c r="AC658" s="666">
        <v>45275</v>
      </c>
      <c r="AD658" s="658">
        <f t="shared" si="37"/>
        <v>311</v>
      </c>
      <c r="AE658" s="656">
        <v>0</v>
      </c>
      <c r="AF658" s="656">
        <v>0</v>
      </c>
      <c r="AG658" s="656">
        <v>0</v>
      </c>
      <c r="AH658" s="668" t="s">
        <v>80</v>
      </c>
      <c r="AI658" s="658">
        <f t="shared" si="38"/>
        <v>0</v>
      </c>
      <c r="AJ658" s="656">
        <v>0</v>
      </c>
      <c r="AK658" s="748">
        <v>0</v>
      </c>
      <c r="AL658" s="667" t="s">
        <v>80</v>
      </c>
      <c r="AM658" s="657">
        <v>0</v>
      </c>
      <c r="AN658" s="667" t="s">
        <v>80</v>
      </c>
      <c r="AO658" s="667" t="s">
        <v>80</v>
      </c>
      <c r="AP658" s="661">
        <v>0</v>
      </c>
      <c r="AQ658" s="661">
        <f>+L658+AF658-AK658</f>
        <v>21029244</v>
      </c>
      <c r="AR658" s="657" t="s">
        <v>115</v>
      </c>
      <c r="AS658" s="656">
        <v>0</v>
      </c>
      <c r="AT658" s="657" t="s">
        <v>80</v>
      </c>
      <c r="AU658" s="670">
        <v>16022280</v>
      </c>
      <c r="AV658" s="671">
        <f t="shared" si="36"/>
        <v>5006964</v>
      </c>
      <c r="AW658" s="672">
        <f t="shared" si="34"/>
        <v>0.76190470755867401</v>
      </c>
      <c r="AX658" s="673"/>
      <c r="AY658" s="657" t="s">
        <v>72</v>
      </c>
      <c r="AZ658" s="677" t="s">
        <v>4344</v>
      </c>
      <c r="BA658" s="653" t="s">
        <v>71</v>
      </c>
      <c r="BB658" s="656" t="s">
        <v>71</v>
      </c>
    </row>
    <row r="659" spans="2:54" x14ac:dyDescent="0.25">
      <c r="B659" s="653">
        <v>2023</v>
      </c>
      <c r="C659" s="653">
        <v>891780111</v>
      </c>
      <c r="D659" s="654" t="s">
        <v>68</v>
      </c>
      <c r="E659" s="655" t="s">
        <v>2966</v>
      </c>
      <c r="F659" s="656" t="s">
        <v>2967</v>
      </c>
      <c r="G659" s="657">
        <v>0</v>
      </c>
      <c r="H659" s="656"/>
      <c r="I659" s="657" t="s">
        <v>78</v>
      </c>
      <c r="J659" s="653" t="s">
        <v>120</v>
      </c>
      <c r="K659" s="658" t="s">
        <v>2766</v>
      </c>
      <c r="L659" s="659">
        <v>21029244</v>
      </c>
      <c r="M659" s="653" t="s">
        <v>73</v>
      </c>
      <c r="N659" s="660" t="s">
        <v>116</v>
      </c>
      <c r="O659" s="658" t="s">
        <v>3892</v>
      </c>
      <c r="P659" s="661">
        <v>1121214476</v>
      </c>
      <c r="Q659" s="656">
        <v>235</v>
      </c>
      <c r="R659" s="699">
        <v>44960</v>
      </c>
      <c r="S659" s="749">
        <v>9551145017</v>
      </c>
      <c r="T659" s="699">
        <v>44964</v>
      </c>
      <c r="U659" s="760">
        <v>21029244</v>
      </c>
      <c r="V659" s="657" t="s">
        <v>70</v>
      </c>
      <c r="W659" s="656">
        <v>12545859</v>
      </c>
      <c r="X659" s="665" t="s">
        <v>4211</v>
      </c>
      <c r="Y659" s="660"/>
      <c r="Z659" s="679">
        <v>44964</v>
      </c>
      <c r="AA659" s="679">
        <v>44964</v>
      </c>
      <c r="AB659" s="667" t="s">
        <v>80</v>
      </c>
      <c r="AC659" s="666">
        <v>45275</v>
      </c>
      <c r="AD659" s="658">
        <f t="shared" si="37"/>
        <v>311</v>
      </c>
      <c r="AE659" s="656">
        <v>0</v>
      </c>
      <c r="AF659" s="656">
        <v>0</v>
      </c>
      <c r="AG659" s="656">
        <v>0</v>
      </c>
      <c r="AH659" s="668" t="s">
        <v>80</v>
      </c>
      <c r="AI659" s="658">
        <f t="shared" si="38"/>
        <v>0</v>
      </c>
      <c r="AJ659" s="656">
        <v>0</v>
      </c>
      <c r="AK659" s="748">
        <v>0</v>
      </c>
      <c r="AL659" s="667" t="s">
        <v>80</v>
      </c>
      <c r="AM659" s="657">
        <v>0</v>
      </c>
      <c r="AN659" s="667" t="s">
        <v>80</v>
      </c>
      <c r="AO659" s="667" t="s">
        <v>80</v>
      </c>
      <c r="AP659" s="661">
        <v>0</v>
      </c>
      <c r="AQ659" s="661">
        <f>+L659+AF659-AK659</f>
        <v>21029244</v>
      </c>
      <c r="AR659" s="657" t="s">
        <v>115</v>
      </c>
      <c r="AS659" s="656">
        <v>0</v>
      </c>
      <c r="AT659" s="657" t="s">
        <v>80</v>
      </c>
      <c r="AU659" s="670">
        <v>16022280</v>
      </c>
      <c r="AV659" s="671">
        <f t="shared" si="36"/>
        <v>5006964</v>
      </c>
      <c r="AW659" s="672">
        <f t="shared" si="34"/>
        <v>0.76190470755867401</v>
      </c>
      <c r="AX659" s="673"/>
      <c r="AY659" s="657" t="s">
        <v>72</v>
      </c>
      <c r="AZ659" s="677" t="s">
        <v>4345</v>
      </c>
      <c r="BA659" s="653" t="s">
        <v>71</v>
      </c>
      <c r="BB659" s="656" t="s">
        <v>71</v>
      </c>
    </row>
    <row r="660" spans="2:54" x14ac:dyDescent="0.25">
      <c r="B660" s="653">
        <v>2023</v>
      </c>
      <c r="C660" s="653">
        <v>891780111</v>
      </c>
      <c r="D660" s="654" t="s">
        <v>68</v>
      </c>
      <c r="E660" s="655" t="s">
        <v>2968</v>
      </c>
      <c r="F660" s="656" t="s">
        <v>2969</v>
      </c>
      <c r="G660" s="657">
        <v>0</v>
      </c>
      <c r="H660" s="656"/>
      <c r="I660" s="657" t="s">
        <v>78</v>
      </c>
      <c r="J660" s="653" t="s">
        <v>120</v>
      </c>
      <c r="K660" s="658" t="s">
        <v>2970</v>
      </c>
      <c r="L660" s="659">
        <v>19425415</v>
      </c>
      <c r="M660" s="653" t="s">
        <v>73</v>
      </c>
      <c r="N660" s="660" t="s">
        <v>116</v>
      </c>
      <c r="O660" s="658" t="s">
        <v>3893</v>
      </c>
      <c r="P660" s="661">
        <v>19007702</v>
      </c>
      <c r="Q660" s="656">
        <v>235</v>
      </c>
      <c r="R660" s="699">
        <v>44960</v>
      </c>
      <c r="S660" s="749">
        <v>9551145017</v>
      </c>
      <c r="T660" s="699">
        <v>44964</v>
      </c>
      <c r="U660" s="760">
        <v>19425415</v>
      </c>
      <c r="V660" s="657" t="s">
        <v>70</v>
      </c>
      <c r="W660" s="656">
        <v>12545859</v>
      </c>
      <c r="X660" s="665" t="s">
        <v>4211</v>
      </c>
      <c r="Y660" s="660"/>
      <c r="Z660" s="679">
        <v>44964</v>
      </c>
      <c r="AA660" s="679">
        <v>44964</v>
      </c>
      <c r="AB660" s="667" t="s">
        <v>80</v>
      </c>
      <c r="AC660" s="666">
        <v>45275</v>
      </c>
      <c r="AD660" s="658">
        <f t="shared" si="37"/>
        <v>311</v>
      </c>
      <c r="AE660" s="656">
        <v>0</v>
      </c>
      <c r="AF660" s="656">
        <v>0</v>
      </c>
      <c r="AG660" s="656">
        <v>0</v>
      </c>
      <c r="AH660" s="668" t="s">
        <v>80</v>
      </c>
      <c r="AI660" s="658">
        <f t="shared" si="38"/>
        <v>0</v>
      </c>
      <c r="AJ660" s="656">
        <v>0</v>
      </c>
      <c r="AK660" s="748">
        <v>0</v>
      </c>
      <c r="AL660" s="699" t="s">
        <v>80</v>
      </c>
      <c r="AM660" s="657">
        <v>0</v>
      </c>
      <c r="AN660" s="667" t="s">
        <v>80</v>
      </c>
      <c r="AO660" s="667" t="s">
        <v>80</v>
      </c>
      <c r="AP660" s="661">
        <v>0</v>
      </c>
      <c r="AQ660" s="661">
        <f>+L660+AF660-AK660</f>
        <v>19425415</v>
      </c>
      <c r="AR660" s="657" t="s">
        <v>115</v>
      </c>
      <c r="AS660" s="656">
        <v>0</v>
      </c>
      <c r="AT660" s="657" t="s">
        <v>80</v>
      </c>
      <c r="AU660" s="670">
        <v>14800320</v>
      </c>
      <c r="AV660" s="671">
        <f t="shared" si="36"/>
        <v>4625095</v>
      </c>
      <c r="AW660" s="672">
        <f t="shared" si="34"/>
        <v>0.76190495801505398</v>
      </c>
      <c r="AX660" s="673"/>
      <c r="AY660" s="657" t="s">
        <v>72</v>
      </c>
      <c r="AZ660" s="677" t="s">
        <v>4346</v>
      </c>
      <c r="BA660" s="653" t="s">
        <v>71</v>
      </c>
      <c r="BB660" s="656" t="s">
        <v>71</v>
      </c>
    </row>
    <row r="661" spans="2:54" x14ac:dyDescent="0.25">
      <c r="B661" s="653">
        <v>2023</v>
      </c>
      <c r="C661" s="653">
        <v>891780111</v>
      </c>
      <c r="D661" s="654" t="s">
        <v>68</v>
      </c>
      <c r="E661" s="655" t="s">
        <v>2971</v>
      </c>
      <c r="F661" s="656" t="s">
        <v>2972</v>
      </c>
      <c r="G661" s="657">
        <v>0</v>
      </c>
      <c r="H661" s="656"/>
      <c r="I661" s="657" t="s">
        <v>78</v>
      </c>
      <c r="J661" s="653" t="s">
        <v>120</v>
      </c>
      <c r="K661" s="658" t="s">
        <v>2766</v>
      </c>
      <c r="L661" s="659">
        <v>26909244</v>
      </c>
      <c r="M661" s="653" t="s">
        <v>73</v>
      </c>
      <c r="N661" s="660" t="s">
        <v>116</v>
      </c>
      <c r="O661" s="658" t="s">
        <v>3894</v>
      </c>
      <c r="P661" s="661">
        <v>16188896</v>
      </c>
      <c r="Q661" s="656">
        <v>235</v>
      </c>
      <c r="R661" s="699">
        <v>44960</v>
      </c>
      <c r="S661" s="749">
        <v>9551145017</v>
      </c>
      <c r="T661" s="699">
        <v>44964</v>
      </c>
      <c r="U661" s="760">
        <v>26909244</v>
      </c>
      <c r="V661" s="657" t="s">
        <v>70</v>
      </c>
      <c r="W661" s="656">
        <v>12545859</v>
      </c>
      <c r="X661" s="665" t="s">
        <v>4211</v>
      </c>
      <c r="Y661" s="660"/>
      <c r="Z661" s="679">
        <v>44964</v>
      </c>
      <c r="AA661" s="679">
        <v>44964</v>
      </c>
      <c r="AB661" s="667" t="s">
        <v>80</v>
      </c>
      <c r="AC661" s="666">
        <v>45275</v>
      </c>
      <c r="AD661" s="658">
        <f t="shared" si="37"/>
        <v>311</v>
      </c>
      <c r="AE661" s="656">
        <v>0</v>
      </c>
      <c r="AF661" s="656">
        <v>0</v>
      </c>
      <c r="AG661" s="656">
        <v>0</v>
      </c>
      <c r="AH661" s="668" t="s">
        <v>80</v>
      </c>
      <c r="AI661" s="658">
        <f t="shared" si="38"/>
        <v>0</v>
      </c>
      <c r="AJ661" s="656">
        <v>0</v>
      </c>
      <c r="AK661" s="748">
        <v>0</v>
      </c>
      <c r="AL661" s="699" t="s">
        <v>80</v>
      </c>
      <c r="AM661" s="657">
        <v>0</v>
      </c>
      <c r="AN661" s="667" t="s">
        <v>80</v>
      </c>
      <c r="AO661" s="667" t="s">
        <v>80</v>
      </c>
      <c r="AP661" s="661">
        <v>0</v>
      </c>
      <c r="AQ661" s="661">
        <f>+L661+AF661-AK661</f>
        <v>26909244</v>
      </c>
      <c r="AR661" s="657" t="s">
        <v>115</v>
      </c>
      <c r="AS661" s="656">
        <v>0</v>
      </c>
      <c r="AT661" s="657" t="s">
        <v>80</v>
      </c>
      <c r="AU661" s="670">
        <v>20502280</v>
      </c>
      <c r="AV661" s="671">
        <f t="shared" si="36"/>
        <v>6406964</v>
      </c>
      <c r="AW661" s="672">
        <f t="shared" si="34"/>
        <v>0.7619047194339611</v>
      </c>
      <c r="AX661" s="673"/>
      <c r="AY661" s="657" t="s">
        <v>72</v>
      </c>
      <c r="AZ661" s="677" t="s">
        <v>4347</v>
      </c>
      <c r="BA661" s="653" t="s">
        <v>71</v>
      </c>
      <c r="BB661" s="656" t="s">
        <v>71</v>
      </c>
    </row>
    <row r="662" spans="2:54" x14ac:dyDescent="0.25">
      <c r="B662" s="653">
        <v>2023</v>
      </c>
      <c r="C662" s="653">
        <v>891780111</v>
      </c>
      <c r="D662" s="654" t="s">
        <v>68</v>
      </c>
      <c r="E662" s="655" t="s">
        <v>2973</v>
      </c>
      <c r="F662" s="656" t="s">
        <v>2974</v>
      </c>
      <c r="G662" s="657">
        <v>0</v>
      </c>
      <c r="H662" s="656"/>
      <c r="I662" s="657" t="s">
        <v>78</v>
      </c>
      <c r="J662" s="653" t="s">
        <v>120</v>
      </c>
      <c r="K662" s="658" t="s">
        <v>2766</v>
      </c>
      <c r="L662" s="659">
        <v>19425427</v>
      </c>
      <c r="M662" s="653" t="s">
        <v>73</v>
      </c>
      <c r="N662" s="660" t="s">
        <v>116</v>
      </c>
      <c r="O662" s="658" t="s">
        <v>3895</v>
      </c>
      <c r="P662" s="661">
        <v>1147686961</v>
      </c>
      <c r="Q662" s="656">
        <v>235</v>
      </c>
      <c r="R662" s="699">
        <v>44960</v>
      </c>
      <c r="S662" s="749">
        <v>9551145017</v>
      </c>
      <c r="T662" s="699">
        <v>44964</v>
      </c>
      <c r="U662" s="760">
        <v>19425427</v>
      </c>
      <c r="V662" s="657" t="s">
        <v>70</v>
      </c>
      <c r="W662" s="656">
        <v>12545859</v>
      </c>
      <c r="X662" s="665" t="s">
        <v>4211</v>
      </c>
      <c r="Y662" s="660"/>
      <c r="Z662" s="679">
        <v>44964</v>
      </c>
      <c r="AA662" s="679">
        <v>44964</v>
      </c>
      <c r="AB662" s="667" t="s">
        <v>80</v>
      </c>
      <c r="AC662" s="666">
        <v>45275</v>
      </c>
      <c r="AD662" s="658">
        <f t="shared" si="37"/>
        <v>311</v>
      </c>
      <c r="AE662" s="656">
        <v>0</v>
      </c>
      <c r="AF662" s="656">
        <v>0</v>
      </c>
      <c r="AG662" s="656">
        <v>0</v>
      </c>
      <c r="AH662" s="668" t="s">
        <v>80</v>
      </c>
      <c r="AI662" s="658">
        <f t="shared" si="38"/>
        <v>0</v>
      </c>
      <c r="AJ662" s="656">
        <v>0</v>
      </c>
      <c r="AK662" s="748">
        <v>0</v>
      </c>
      <c r="AL662" s="699" t="s">
        <v>80</v>
      </c>
      <c r="AM662" s="657">
        <v>0</v>
      </c>
      <c r="AN662" s="667" t="s">
        <v>80</v>
      </c>
      <c r="AO662" s="667" t="s">
        <v>80</v>
      </c>
      <c r="AP662" s="661">
        <v>0</v>
      </c>
      <c r="AQ662" s="661">
        <f>+L662+AF662-AK662</f>
        <v>19425427</v>
      </c>
      <c r="AR662" s="657" t="s">
        <v>115</v>
      </c>
      <c r="AS662" s="656">
        <v>0</v>
      </c>
      <c r="AT662" s="657" t="s">
        <v>80</v>
      </c>
      <c r="AU662" s="670">
        <v>14800328</v>
      </c>
      <c r="AV662" s="671">
        <f t="shared" si="36"/>
        <v>4625099</v>
      </c>
      <c r="AW662" s="672">
        <f t="shared" si="34"/>
        <v>0.76190489918188153</v>
      </c>
      <c r="AX662" s="673"/>
      <c r="AY662" s="657" t="s">
        <v>72</v>
      </c>
      <c r="AZ662" s="677" t="s">
        <v>4348</v>
      </c>
      <c r="BA662" s="653" t="s">
        <v>71</v>
      </c>
      <c r="BB662" s="656" t="s">
        <v>71</v>
      </c>
    </row>
    <row r="663" spans="2:54" x14ac:dyDescent="0.25">
      <c r="B663" s="653">
        <v>2023</v>
      </c>
      <c r="C663" s="653">
        <v>891780111</v>
      </c>
      <c r="D663" s="654" t="s">
        <v>68</v>
      </c>
      <c r="E663" s="655" t="s">
        <v>2975</v>
      </c>
      <c r="F663" s="656" t="s">
        <v>2976</v>
      </c>
      <c r="G663" s="657">
        <v>0</v>
      </c>
      <c r="H663" s="656"/>
      <c r="I663" s="657" t="s">
        <v>78</v>
      </c>
      <c r="J663" s="653" t="s">
        <v>120</v>
      </c>
      <c r="K663" s="658" t="s">
        <v>2766</v>
      </c>
      <c r="L663" s="659">
        <v>19425415</v>
      </c>
      <c r="M663" s="653" t="s">
        <v>73</v>
      </c>
      <c r="N663" s="660" t="s">
        <v>116</v>
      </c>
      <c r="O663" s="658" t="s">
        <v>3896</v>
      </c>
      <c r="P663" s="661">
        <v>1119212838</v>
      </c>
      <c r="Q663" s="656">
        <v>235</v>
      </c>
      <c r="R663" s="699">
        <v>44960</v>
      </c>
      <c r="S663" s="749">
        <v>9551145017</v>
      </c>
      <c r="T663" s="699">
        <v>44964</v>
      </c>
      <c r="U663" s="760">
        <v>19425415</v>
      </c>
      <c r="V663" s="657" t="s">
        <v>70</v>
      </c>
      <c r="W663" s="656">
        <v>12545859</v>
      </c>
      <c r="X663" s="665" t="s">
        <v>4211</v>
      </c>
      <c r="Y663" s="660"/>
      <c r="Z663" s="679">
        <v>44964</v>
      </c>
      <c r="AA663" s="679">
        <v>44964</v>
      </c>
      <c r="AB663" s="667" t="s">
        <v>80</v>
      </c>
      <c r="AC663" s="666">
        <v>45275</v>
      </c>
      <c r="AD663" s="658">
        <f t="shared" si="37"/>
        <v>311</v>
      </c>
      <c r="AE663" s="656">
        <v>0</v>
      </c>
      <c r="AF663" s="656">
        <v>0</v>
      </c>
      <c r="AG663" s="656">
        <v>0</v>
      </c>
      <c r="AH663" s="668" t="s">
        <v>80</v>
      </c>
      <c r="AI663" s="658">
        <f t="shared" si="38"/>
        <v>0</v>
      </c>
      <c r="AJ663" s="656">
        <v>1</v>
      </c>
      <c r="AK663" s="748">
        <v>11470243</v>
      </c>
      <c r="AL663" s="699">
        <v>45086</v>
      </c>
      <c r="AM663" s="657">
        <v>0</v>
      </c>
      <c r="AN663" s="667" t="s">
        <v>80</v>
      </c>
      <c r="AO663" s="667" t="s">
        <v>80</v>
      </c>
      <c r="AP663" s="661">
        <v>0</v>
      </c>
      <c r="AQ663" s="661">
        <f>+L663+AF663-AK663</f>
        <v>7955172</v>
      </c>
      <c r="AR663" s="657" t="s">
        <v>115</v>
      </c>
      <c r="AS663" s="656">
        <v>0</v>
      </c>
      <c r="AT663" s="657" t="s">
        <v>80</v>
      </c>
      <c r="AU663" s="670">
        <v>7400160</v>
      </c>
      <c r="AV663" s="671">
        <f t="shared" si="36"/>
        <v>555012</v>
      </c>
      <c r="AW663" s="672">
        <f t="shared" si="34"/>
        <v>0.93023255813953487</v>
      </c>
      <c r="AX663" s="673"/>
      <c r="AY663" s="657" t="s">
        <v>253</v>
      </c>
      <c r="AZ663" s="677" t="s">
        <v>4349</v>
      </c>
      <c r="BA663" s="653" t="s">
        <v>71</v>
      </c>
      <c r="BB663" s="656" t="s">
        <v>71</v>
      </c>
    </row>
    <row r="664" spans="2:54" x14ac:dyDescent="0.25">
      <c r="B664" s="653">
        <v>2023</v>
      </c>
      <c r="C664" s="653">
        <v>891780111</v>
      </c>
      <c r="D664" s="654" t="s">
        <v>68</v>
      </c>
      <c r="E664" s="655" t="s">
        <v>2977</v>
      </c>
      <c r="F664" s="656" t="s">
        <v>2978</v>
      </c>
      <c r="G664" s="657">
        <v>0</v>
      </c>
      <c r="H664" s="656"/>
      <c r="I664" s="657" t="s">
        <v>78</v>
      </c>
      <c r="J664" s="653" t="s">
        <v>120</v>
      </c>
      <c r="K664" s="658" t="s">
        <v>2766</v>
      </c>
      <c r="L664" s="659">
        <v>21029244</v>
      </c>
      <c r="M664" s="653" t="s">
        <v>73</v>
      </c>
      <c r="N664" s="660" t="s">
        <v>116</v>
      </c>
      <c r="O664" s="658" t="s">
        <v>3897</v>
      </c>
      <c r="P664" s="661">
        <v>50955393</v>
      </c>
      <c r="Q664" s="656">
        <v>235</v>
      </c>
      <c r="R664" s="699">
        <v>44960</v>
      </c>
      <c r="S664" s="749">
        <v>9551145017</v>
      </c>
      <c r="T664" s="699">
        <v>44964</v>
      </c>
      <c r="U664" s="760">
        <v>21029244</v>
      </c>
      <c r="V664" s="657" t="s">
        <v>70</v>
      </c>
      <c r="W664" s="656">
        <v>12545859</v>
      </c>
      <c r="X664" s="665" t="s">
        <v>4211</v>
      </c>
      <c r="Y664" s="660"/>
      <c r="Z664" s="679">
        <v>44964</v>
      </c>
      <c r="AA664" s="679">
        <v>44964</v>
      </c>
      <c r="AB664" s="667" t="s">
        <v>80</v>
      </c>
      <c r="AC664" s="666">
        <v>45275</v>
      </c>
      <c r="AD664" s="658">
        <f t="shared" si="37"/>
        <v>311</v>
      </c>
      <c r="AE664" s="656">
        <v>0</v>
      </c>
      <c r="AF664" s="656">
        <v>0</v>
      </c>
      <c r="AG664" s="656">
        <v>0</v>
      </c>
      <c r="AH664" s="668" t="s">
        <v>80</v>
      </c>
      <c r="AI664" s="658">
        <f t="shared" si="38"/>
        <v>0</v>
      </c>
      <c r="AJ664" s="656">
        <v>0</v>
      </c>
      <c r="AK664" s="748">
        <v>0</v>
      </c>
      <c r="AL664" s="699" t="s">
        <v>80</v>
      </c>
      <c r="AM664" s="657">
        <v>0</v>
      </c>
      <c r="AN664" s="667" t="s">
        <v>80</v>
      </c>
      <c r="AO664" s="667" t="s">
        <v>80</v>
      </c>
      <c r="AP664" s="661">
        <v>0</v>
      </c>
      <c r="AQ664" s="661">
        <f>+L664+AF664-AK664</f>
        <v>21029244</v>
      </c>
      <c r="AR664" s="657" t="s">
        <v>115</v>
      </c>
      <c r="AS664" s="656">
        <v>0</v>
      </c>
      <c r="AT664" s="657" t="s">
        <v>80</v>
      </c>
      <c r="AU664" s="670">
        <v>14019495</v>
      </c>
      <c r="AV664" s="671">
        <f t="shared" si="36"/>
        <v>7009749</v>
      </c>
      <c r="AW664" s="672">
        <f t="shared" si="34"/>
        <v>0.66666661911383973</v>
      </c>
      <c r="AX664" s="673"/>
      <c r="AY664" s="657" t="s">
        <v>72</v>
      </c>
      <c r="AZ664" s="677" t="s">
        <v>4350</v>
      </c>
      <c r="BA664" s="653" t="s">
        <v>71</v>
      </c>
      <c r="BB664" s="656" t="s">
        <v>71</v>
      </c>
    </row>
    <row r="665" spans="2:54" x14ac:dyDescent="0.25">
      <c r="B665" s="653">
        <v>2023</v>
      </c>
      <c r="C665" s="653">
        <v>891780111</v>
      </c>
      <c r="D665" s="654" t="s">
        <v>68</v>
      </c>
      <c r="E665" s="655" t="s">
        <v>2979</v>
      </c>
      <c r="F665" s="656" t="s">
        <v>2980</v>
      </c>
      <c r="G665" s="657">
        <v>0</v>
      </c>
      <c r="H665" s="656"/>
      <c r="I665" s="657" t="s">
        <v>78</v>
      </c>
      <c r="J665" s="653" t="s">
        <v>120</v>
      </c>
      <c r="K665" s="658" t="s">
        <v>2766</v>
      </c>
      <c r="L665" s="659">
        <v>19425427</v>
      </c>
      <c r="M665" s="653" t="s">
        <v>73</v>
      </c>
      <c r="N665" s="660" t="s">
        <v>116</v>
      </c>
      <c r="O665" s="658" t="s">
        <v>3898</v>
      </c>
      <c r="P665" s="661">
        <v>68295521</v>
      </c>
      <c r="Q665" s="656">
        <v>235</v>
      </c>
      <c r="R665" s="699">
        <v>44960</v>
      </c>
      <c r="S665" s="749">
        <v>9551145017</v>
      </c>
      <c r="T665" s="699">
        <v>44964</v>
      </c>
      <c r="U665" s="760">
        <v>19425427</v>
      </c>
      <c r="V665" s="657" t="s">
        <v>70</v>
      </c>
      <c r="W665" s="656">
        <v>12545859</v>
      </c>
      <c r="X665" s="665" t="s">
        <v>4211</v>
      </c>
      <c r="Y665" s="660"/>
      <c r="Z665" s="679">
        <v>44964</v>
      </c>
      <c r="AA665" s="679">
        <v>44964</v>
      </c>
      <c r="AB665" s="667" t="s">
        <v>80</v>
      </c>
      <c r="AC665" s="666">
        <v>45275</v>
      </c>
      <c r="AD665" s="658">
        <f t="shared" si="37"/>
        <v>311</v>
      </c>
      <c r="AE665" s="656">
        <v>0</v>
      </c>
      <c r="AF665" s="656">
        <v>0</v>
      </c>
      <c r="AG665" s="656">
        <v>0</v>
      </c>
      <c r="AH665" s="668" t="s">
        <v>80</v>
      </c>
      <c r="AI665" s="658">
        <f t="shared" si="38"/>
        <v>0</v>
      </c>
      <c r="AJ665" s="656">
        <v>0</v>
      </c>
      <c r="AK665" s="748">
        <v>0</v>
      </c>
      <c r="AL665" s="699" t="s">
        <v>80</v>
      </c>
      <c r="AM665" s="657">
        <v>0</v>
      </c>
      <c r="AN665" s="667" t="s">
        <v>80</v>
      </c>
      <c r="AO665" s="667" t="s">
        <v>80</v>
      </c>
      <c r="AP665" s="661">
        <v>0</v>
      </c>
      <c r="AQ665" s="661">
        <f>+L665+AF665-AK665</f>
        <v>19425427</v>
      </c>
      <c r="AR665" s="657" t="s">
        <v>115</v>
      </c>
      <c r="AS665" s="656">
        <v>0</v>
      </c>
      <c r="AT665" s="657" t="s">
        <v>80</v>
      </c>
      <c r="AU665" s="670">
        <v>14800328</v>
      </c>
      <c r="AV665" s="671">
        <f t="shared" si="36"/>
        <v>4625099</v>
      </c>
      <c r="AW665" s="672">
        <f t="shared" si="34"/>
        <v>0.76190489918188153</v>
      </c>
      <c r="AX665" s="673"/>
      <c r="AY665" s="657" t="s">
        <v>72</v>
      </c>
      <c r="AZ665" s="677" t="s">
        <v>4351</v>
      </c>
      <c r="BA665" s="653" t="s">
        <v>71</v>
      </c>
      <c r="BB665" s="656" t="s">
        <v>71</v>
      </c>
    </row>
    <row r="666" spans="2:54" x14ac:dyDescent="0.25">
      <c r="B666" s="653">
        <v>2023</v>
      </c>
      <c r="C666" s="653">
        <v>891780111</v>
      </c>
      <c r="D666" s="654" t="s">
        <v>68</v>
      </c>
      <c r="E666" s="655" t="s">
        <v>2981</v>
      </c>
      <c r="F666" s="656" t="s">
        <v>2982</v>
      </c>
      <c r="G666" s="657">
        <v>0</v>
      </c>
      <c r="H666" s="656"/>
      <c r="I666" s="657" t="s">
        <v>78</v>
      </c>
      <c r="J666" s="653" t="s">
        <v>120</v>
      </c>
      <c r="K666" s="658" t="s">
        <v>2983</v>
      </c>
      <c r="L666" s="659">
        <v>30584820.000000004</v>
      </c>
      <c r="M666" s="653" t="s">
        <v>73</v>
      </c>
      <c r="N666" s="660" t="s">
        <v>116</v>
      </c>
      <c r="O666" s="658" t="s">
        <v>3899</v>
      </c>
      <c r="P666" s="661">
        <v>1085270248</v>
      </c>
      <c r="Q666" s="656">
        <v>235</v>
      </c>
      <c r="R666" s="699">
        <v>44960</v>
      </c>
      <c r="S666" s="749">
        <v>9551145017</v>
      </c>
      <c r="T666" s="699">
        <v>44964</v>
      </c>
      <c r="U666" s="760">
        <v>30584820.000000004</v>
      </c>
      <c r="V666" s="657" t="s">
        <v>70</v>
      </c>
      <c r="W666" s="656">
        <v>12545859</v>
      </c>
      <c r="X666" s="665" t="s">
        <v>4211</v>
      </c>
      <c r="Y666" s="660"/>
      <c r="Z666" s="679">
        <v>44964</v>
      </c>
      <c r="AA666" s="679">
        <v>44964</v>
      </c>
      <c r="AB666" s="667" t="s">
        <v>80</v>
      </c>
      <c r="AC666" s="666">
        <v>45275</v>
      </c>
      <c r="AD666" s="658">
        <f t="shared" si="37"/>
        <v>311</v>
      </c>
      <c r="AE666" s="656">
        <v>0</v>
      </c>
      <c r="AF666" s="656">
        <v>0</v>
      </c>
      <c r="AG666" s="656">
        <v>0</v>
      </c>
      <c r="AH666" s="668" t="s">
        <v>80</v>
      </c>
      <c r="AI666" s="658">
        <f t="shared" si="38"/>
        <v>0</v>
      </c>
      <c r="AJ666" s="656">
        <v>0</v>
      </c>
      <c r="AK666" s="748">
        <v>0</v>
      </c>
      <c r="AL666" s="699" t="s">
        <v>80</v>
      </c>
      <c r="AM666" s="657">
        <v>0</v>
      </c>
      <c r="AN666" s="667" t="s">
        <v>80</v>
      </c>
      <c r="AO666" s="667" t="s">
        <v>80</v>
      </c>
      <c r="AP666" s="661">
        <v>0</v>
      </c>
      <c r="AQ666" s="661">
        <f>+L666+AF666-AK666</f>
        <v>30584820.000000004</v>
      </c>
      <c r="AR666" s="657" t="s">
        <v>115</v>
      </c>
      <c r="AS666" s="656">
        <v>0</v>
      </c>
      <c r="AT666" s="657" t="s">
        <v>80</v>
      </c>
      <c r="AU666" s="670">
        <v>20389880</v>
      </c>
      <c r="AV666" s="671">
        <f t="shared" si="36"/>
        <v>10194940.000000004</v>
      </c>
      <c r="AW666" s="672">
        <f t="shared" si="34"/>
        <v>0.66666666666666663</v>
      </c>
      <c r="AX666" s="673"/>
      <c r="AY666" s="657" t="s">
        <v>72</v>
      </c>
      <c r="AZ666" s="677" t="s">
        <v>4352</v>
      </c>
      <c r="BA666" s="653" t="s">
        <v>71</v>
      </c>
      <c r="BB666" s="656" t="s">
        <v>71</v>
      </c>
    </row>
    <row r="667" spans="2:54" x14ac:dyDescent="0.25">
      <c r="B667" s="653">
        <v>2023</v>
      </c>
      <c r="C667" s="653">
        <v>891780111</v>
      </c>
      <c r="D667" s="654" t="s">
        <v>68</v>
      </c>
      <c r="E667" s="655" t="s">
        <v>2984</v>
      </c>
      <c r="F667" s="656" t="s">
        <v>2985</v>
      </c>
      <c r="G667" s="657">
        <v>0</v>
      </c>
      <c r="H667" s="656"/>
      <c r="I667" s="657" t="s">
        <v>78</v>
      </c>
      <c r="J667" s="653" t="s">
        <v>120</v>
      </c>
      <c r="K667" s="658" t="s">
        <v>2755</v>
      </c>
      <c r="L667" s="659">
        <v>19048225</v>
      </c>
      <c r="M667" s="653" t="s">
        <v>73</v>
      </c>
      <c r="N667" s="660" t="s">
        <v>116</v>
      </c>
      <c r="O667" s="658" t="s">
        <v>3900</v>
      </c>
      <c r="P667" s="661">
        <v>1121219668</v>
      </c>
      <c r="Q667" s="656">
        <v>235</v>
      </c>
      <c r="R667" s="699">
        <v>44960</v>
      </c>
      <c r="S667" s="749">
        <v>9551145017</v>
      </c>
      <c r="T667" s="699">
        <v>44964</v>
      </c>
      <c r="U667" s="760">
        <v>19048225</v>
      </c>
      <c r="V667" s="657" t="s">
        <v>70</v>
      </c>
      <c r="W667" s="656">
        <v>12545859</v>
      </c>
      <c r="X667" s="665" t="s">
        <v>4211</v>
      </c>
      <c r="Y667" s="660"/>
      <c r="Z667" s="679">
        <v>44964</v>
      </c>
      <c r="AA667" s="679">
        <v>44964</v>
      </c>
      <c r="AB667" s="667" t="s">
        <v>80</v>
      </c>
      <c r="AC667" s="666">
        <v>45275</v>
      </c>
      <c r="AD667" s="658">
        <f t="shared" si="37"/>
        <v>311</v>
      </c>
      <c r="AE667" s="656">
        <v>0</v>
      </c>
      <c r="AF667" s="656">
        <v>0</v>
      </c>
      <c r="AG667" s="656">
        <v>0</v>
      </c>
      <c r="AH667" s="668" t="s">
        <v>80</v>
      </c>
      <c r="AI667" s="658">
        <f t="shared" si="38"/>
        <v>0</v>
      </c>
      <c r="AJ667" s="656">
        <v>1</v>
      </c>
      <c r="AK667" s="748">
        <v>17234108</v>
      </c>
      <c r="AL667" s="699">
        <v>44985</v>
      </c>
      <c r="AM667" s="657">
        <v>0</v>
      </c>
      <c r="AN667" s="667" t="s">
        <v>80</v>
      </c>
      <c r="AO667" s="667" t="s">
        <v>80</v>
      </c>
      <c r="AP667" s="661">
        <v>0</v>
      </c>
      <c r="AQ667" s="661">
        <f>+L667+AF667-AK667</f>
        <v>1814117</v>
      </c>
      <c r="AR667" s="657" t="s">
        <v>115</v>
      </c>
      <c r="AS667" s="656">
        <v>0</v>
      </c>
      <c r="AT667" s="657" t="s">
        <v>80</v>
      </c>
      <c r="AU667" s="670">
        <v>1814117</v>
      </c>
      <c r="AV667" s="671">
        <f t="shared" si="36"/>
        <v>0</v>
      </c>
      <c r="AW667" s="672">
        <f t="shared" si="34"/>
        <v>1</v>
      </c>
      <c r="AX667" s="673"/>
      <c r="AY667" s="657" t="s">
        <v>253</v>
      </c>
      <c r="AZ667" s="677" t="s">
        <v>4353</v>
      </c>
      <c r="BA667" s="653" t="s">
        <v>71</v>
      </c>
      <c r="BB667" s="656" t="s">
        <v>71</v>
      </c>
    </row>
    <row r="668" spans="2:54" x14ac:dyDescent="0.25">
      <c r="B668" s="653">
        <v>2023</v>
      </c>
      <c r="C668" s="653">
        <v>891780111</v>
      </c>
      <c r="D668" s="654" t="s">
        <v>68</v>
      </c>
      <c r="E668" s="655" t="s">
        <v>2986</v>
      </c>
      <c r="F668" s="656" t="s">
        <v>2987</v>
      </c>
      <c r="G668" s="657">
        <v>0</v>
      </c>
      <c r="H668" s="656"/>
      <c r="I668" s="657" t="s">
        <v>78</v>
      </c>
      <c r="J668" s="653" t="s">
        <v>120</v>
      </c>
      <c r="K668" s="658" t="s">
        <v>2755</v>
      </c>
      <c r="L668" s="659">
        <v>19048225</v>
      </c>
      <c r="M668" s="653" t="s">
        <v>73</v>
      </c>
      <c r="N668" s="660" t="s">
        <v>116</v>
      </c>
      <c r="O668" s="658" t="s">
        <v>3901</v>
      </c>
      <c r="P668" s="661">
        <v>1116495938</v>
      </c>
      <c r="Q668" s="656">
        <v>235</v>
      </c>
      <c r="R668" s="699">
        <v>44960</v>
      </c>
      <c r="S668" s="749">
        <v>9551145017</v>
      </c>
      <c r="T668" s="699">
        <v>44964</v>
      </c>
      <c r="U668" s="760">
        <v>19048225</v>
      </c>
      <c r="V668" s="657" t="s">
        <v>70</v>
      </c>
      <c r="W668" s="656">
        <v>12545859</v>
      </c>
      <c r="X668" s="665" t="s">
        <v>4211</v>
      </c>
      <c r="Y668" s="660"/>
      <c r="Z668" s="679">
        <v>44964</v>
      </c>
      <c r="AA668" s="679">
        <v>44964</v>
      </c>
      <c r="AB668" s="667" t="s">
        <v>80</v>
      </c>
      <c r="AC668" s="666">
        <v>45275</v>
      </c>
      <c r="AD668" s="658">
        <f t="shared" si="37"/>
        <v>311</v>
      </c>
      <c r="AE668" s="656">
        <v>0</v>
      </c>
      <c r="AF668" s="656">
        <v>0</v>
      </c>
      <c r="AG668" s="656">
        <v>0</v>
      </c>
      <c r="AH668" s="668" t="s">
        <v>80</v>
      </c>
      <c r="AI668" s="658">
        <f t="shared" si="38"/>
        <v>0</v>
      </c>
      <c r="AJ668" s="656">
        <v>0</v>
      </c>
      <c r="AK668" s="748">
        <v>0</v>
      </c>
      <c r="AL668" s="699" t="s">
        <v>80</v>
      </c>
      <c r="AM668" s="657">
        <v>0</v>
      </c>
      <c r="AN668" s="667" t="s">
        <v>80</v>
      </c>
      <c r="AO668" s="667" t="s">
        <v>80</v>
      </c>
      <c r="AP668" s="661">
        <v>0</v>
      </c>
      <c r="AQ668" s="661">
        <f>+L668+AF668-AK668</f>
        <v>19048225</v>
      </c>
      <c r="AR668" s="657" t="s">
        <v>115</v>
      </c>
      <c r="AS668" s="656">
        <v>0</v>
      </c>
      <c r="AT668" s="657" t="s">
        <v>80</v>
      </c>
      <c r="AU668" s="670">
        <v>14512936</v>
      </c>
      <c r="AV668" s="671">
        <f t="shared" si="36"/>
        <v>4535289</v>
      </c>
      <c r="AW668" s="672">
        <f t="shared" si="34"/>
        <v>0.76190490190030835</v>
      </c>
      <c r="AX668" s="673"/>
      <c r="AY668" s="657" t="s">
        <v>72</v>
      </c>
      <c r="AZ668" s="677" t="s">
        <v>4354</v>
      </c>
      <c r="BA668" s="653" t="s">
        <v>71</v>
      </c>
      <c r="BB668" s="656" t="s">
        <v>71</v>
      </c>
    </row>
    <row r="669" spans="2:54" x14ac:dyDescent="0.25">
      <c r="B669" s="653">
        <v>2023</v>
      </c>
      <c r="C669" s="653">
        <v>891780111</v>
      </c>
      <c r="D669" s="654" t="s">
        <v>68</v>
      </c>
      <c r="E669" s="655" t="s">
        <v>2988</v>
      </c>
      <c r="F669" s="656" t="s">
        <v>2989</v>
      </c>
      <c r="G669" s="657">
        <v>0</v>
      </c>
      <c r="H669" s="656"/>
      <c r="I669" s="657" t="s">
        <v>78</v>
      </c>
      <c r="J669" s="653" t="s">
        <v>120</v>
      </c>
      <c r="K669" s="658" t="s">
        <v>2766</v>
      </c>
      <c r="L669" s="659">
        <v>21029244</v>
      </c>
      <c r="M669" s="653" t="s">
        <v>73</v>
      </c>
      <c r="N669" s="660" t="s">
        <v>116</v>
      </c>
      <c r="O669" s="658" t="s">
        <v>3902</v>
      </c>
      <c r="P669" s="661">
        <v>86082122</v>
      </c>
      <c r="Q669" s="656">
        <v>235</v>
      </c>
      <c r="R669" s="699">
        <v>44960</v>
      </c>
      <c r="S669" s="749">
        <v>9551145017</v>
      </c>
      <c r="T669" s="699">
        <v>44964</v>
      </c>
      <c r="U669" s="760">
        <v>21029244</v>
      </c>
      <c r="V669" s="657" t="s">
        <v>70</v>
      </c>
      <c r="W669" s="656">
        <v>12545859</v>
      </c>
      <c r="X669" s="665" t="s">
        <v>4211</v>
      </c>
      <c r="Y669" s="660"/>
      <c r="Z669" s="679">
        <v>44964</v>
      </c>
      <c r="AA669" s="679">
        <v>44964</v>
      </c>
      <c r="AB669" s="667" t="s">
        <v>80</v>
      </c>
      <c r="AC669" s="666">
        <v>45275</v>
      </c>
      <c r="AD669" s="658">
        <f t="shared" si="37"/>
        <v>311</v>
      </c>
      <c r="AE669" s="656">
        <v>0</v>
      </c>
      <c r="AF669" s="656">
        <v>0</v>
      </c>
      <c r="AG669" s="656">
        <v>0</v>
      </c>
      <c r="AH669" s="668" t="s">
        <v>80</v>
      </c>
      <c r="AI669" s="658">
        <f t="shared" si="38"/>
        <v>0</v>
      </c>
      <c r="AJ669" s="656">
        <v>0</v>
      </c>
      <c r="AK669" s="748">
        <v>0</v>
      </c>
      <c r="AL669" s="699" t="s">
        <v>80</v>
      </c>
      <c r="AM669" s="657">
        <v>0</v>
      </c>
      <c r="AN669" s="667" t="s">
        <v>80</v>
      </c>
      <c r="AO669" s="667" t="s">
        <v>80</v>
      </c>
      <c r="AP669" s="661">
        <v>0</v>
      </c>
      <c r="AQ669" s="661">
        <f>+L669+AF669-AK669</f>
        <v>21029244</v>
      </c>
      <c r="AR669" s="657" t="s">
        <v>115</v>
      </c>
      <c r="AS669" s="656">
        <v>0</v>
      </c>
      <c r="AT669" s="657" t="s">
        <v>80</v>
      </c>
      <c r="AU669" s="670">
        <v>16022280</v>
      </c>
      <c r="AV669" s="671">
        <f t="shared" si="36"/>
        <v>5006964</v>
      </c>
      <c r="AW669" s="672">
        <f t="shared" si="34"/>
        <v>0.76190470755867401</v>
      </c>
      <c r="AX669" s="673"/>
      <c r="AY669" s="657" t="s">
        <v>72</v>
      </c>
      <c r="AZ669" s="677" t="s">
        <v>4355</v>
      </c>
      <c r="BA669" s="653" t="s">
        <v>71</v>
      </c>
      <c r="BB669" s="656" t="s">
        <v>71</v>
      </c>
    </row>
    <row r="670" spans="2:54" x14ac:dyDescent="0.25">
      <c r="B670" s="653">
        <v>2023</v>
      </c>
      <c r="C670" s="653">
        <v>891780111</v>
      </c>
      <c r="D670" s="654" t="s">
        <v>68</v>
      </c>
      <c r="E670" s="655" t="s">
        <v>2990</v>
      </c>
      <c r="F670" s="656" t="s">
        <v>2991</v>
      </c>
      <c r="G670" s="657">
        <v>0</v>
      </c>
      <c r="H670" s="656"/>
      <c r="I670" s="657" t="s">
        <v>78</v>
      </c>
      <c r="J670" s="653" t="s">
        <v>120</v>
      </c>
      <c r="K670" s="658" t="s">
        <v>2983</v>
      </c>
      <c r="L670" s="659">
        <v>31190460.000000004</v>
      </c>
      <c r="M670" s="653" t="s">
        <v>73</v>
      </c>
      <c r="N670" s="660" t="s">
        <v>116</v>
      </c>
      <c r="O670" s="658" t="s">
        <v>3903</v>
      </c>
      <c r="P670" s="661">
        <v>5695870</v>
      </c>
      <c r="Q670" s="656">
        <v>235</v>
      </c>
      <c r="R670" s="699">
        <v>44960</v>
      </c>
      <c r="S670" s="749">
        <v>9551145017</v>
      </c>
      <c r="T670" s="699">
        <v>44964</v>
      </c>
      <c r="U670" s="760">
        <v>31190460.000000004</v>
      </c>
      <c r="V670" s="657" t="s">
        <v>70</v>
      </c>
      <c r="W670" s="656">
        <v>12545859</v>
      </c>
      <c r="X670" s="665" t="s">
        <v>4211</v>
      </c>
      <c r="Y670" s="660"/>
      <c r="Z670" s="679">
        <v>44964</v>
      </c>
      <c r="AA670" s="679">
        <v>44964</v>
      </c>
      <c r="AB670" s="667" t="s">
        <v>80</v>
      </c>
      <c r="AC670" s="666">
        <v>45275</v>
      </c>
      <c r="AD670" s="658">
        <f t="shared" si="37"/>
        <v>311</v>
      </c>
      <c r="AE670" s="656">
        <v>0</v>
      </c>
      <c r="AF670" s="656">
        <v>0</v>
      </c>
      <c r="AG670" s="656">
        <v>0</v>
      </c>
      <c r="AH670" s="668" t="s">
        <v>80</v>
      </c>
      <c r="AI670" s="658">
        <f t="shared" si="38"/>
        <v>0</v>
      </c>
      <c r="AJ670" s="656">
        <v>0</v>
      </c>
      <c r="AK670" s="748">
        <v>0</v>
      </c>
      <c r="AL670" s="699" t="s">
        <v>80</v>
      </c>
      <c r="AM670" s="657">
        <v>0</v>
      </c>
      <c r="AN670" s="667" t="s">
        <v>80</v>
      </c>
      <c r="AO670" s="667" t="s">
        <v>80</v>
      </c>
      <c r="AP670" s="661">
        <v>0</v>
      </c>
      <c r="AQ670" s="661">
        <f>+L670+AF670-AK670</f>
        <v>31190460.000000004</v>
      </c>
      <c r="AR670" s="657" t="s">
        <v>115</v>
      </c>
      <c r="AS670" s="656">
        <v>0</v>
      </c>
      <c r="AT670" s="657" t="s">
        <v>80</v>
      </c>
      <c r="AU670" s="670">
        <v>23764160.000000004</v>
      </c>
      <c r="AV670" s="671">
        <f t="shared" si="36"/>
        <v>7426300</v>
      </c>
      <c r="AW670" s="672">
        <f t="shared" si="34"/>
        <v>0.76190476190476197</v>
      </c>
      <c r="AX670" s="673"/>
      <c r="AY670" s="657" t="s">
        <v>72</v>
      </c>
      <c r="AZ670" s="677" t="s">
        <v>4356</v>
      </c>
      <c r="BA670" s="653" t="s">
        <v>71</v>
      </c>
      <c r="BB670" s="656" t="s">
        <v>71</v>
      </c>
    </row>
    <row r="671" spans="2:54" x14ac:dyDescent="0.25">
      <c r="B671" s="653">
        <v>2023</v>
      </c>
      <c r="C671" s="653">
        <v>891780111</v>
      </c>
      <c r="D671" s="654" t="s">
        <v>68</v>
      </c>
      <c r="E671" s="655" t="s">
        <v>2992</v>
      </c>
      <c r="F671" s="656" t="s">
        <v>2993</v>
      </c>
      <c r="G671" s="657">
        <v>0</v>
      </c>
      <c r="H671" s="656"/>
      <c r="I671" s="657" t="s">
        <v>78</v>
      </c>
      <c r="J671" s="653" t="s">
        <v>120</v>
      </c>
      <c r="K671" s="658" t="s">
        <v>2766</v>
      </c>
      <c r="L671" s="659">
        <v>21029244</v>
      </c>
      <c r="M671" s="653" t="s">
        <v>73</v>
      </c>
      <c r="N671" s="660" t="s">
        <v>116</v>
      </c>
      <c r="O671" s="658" t="s">
        <v>3904</v>
      </c>
      <c r="P671" s="661">
        <v>96194334</v>
      </c>
      <c r="Q671" s="656">
        <v>235</v>
      </c>
      <c r="R671" s="699">
        <v>44960</v>
      </c>
      <c r="S671" s="749">
        <v>9551145017</v>
      </c>
      <c r="T671" s="699">
        <v>44964</v>
      </c>
      <c r="U671" s="760">
        <v>21029244</v>
      </c>
      <c r="V671" s="657" t="s">
        <v>70</v>
      </c>
      <c r="W671" s="656">
        <v>12545859</v>
      </c>
      <c r="X671" s="665" t="s">
        <v>4211</v>
      </c>
      <c r="Y671" s="660"/>
      <c r="Z671" s="679">
        <v>44964</v>
      </c>
      <c r="AA671" s="679">
        <v>44964</v>
      </c>
      <c r="AB671" s="667" t="s">
        <v>80</v>
      </c>
      <c r="AC671" s="666">
        <v>45275</v>
      </c>
      <c r="AD671" s="658">
        <f t="shared" si="37"/>
        <v>311</v>
      </c>
      <c r="AE671" s="656">
        <v>0</v>
      </c>
      <c r="AF671" s="656">
        <v>0</v>
      </c>
      <c r="AG671" s="656">
        <v>0</v>
      </c>
      <c r="AH671" s="668" t="s">
        <v>80</v>
      </c>
      <c r="AI671" s="658">
        <f t="shared" si="38"/>
        <v>0</v>
      </c>
      <c r="AJ671" s="656">
        <v>0</v>
      </c>
      <c r="AK671" s="748">
        <v>0</v>
      </c>
      <c r="AL671" s="699" t="s">
        <v>80</v>
      </c>
      <c r="AM671" s="657">
        <v>0</v>
      </c>
      <c r="AN671" s="667" t="s">
        <v>80</v>
      </c>
      <c r="AO671" s="667" t="s">
        <v>80</v>
      </c>
      <c r="AP671" s="661">
        <v>0</v>
      </c>
      <c r="AQ671" s="661">
        <f>+L671+AF671-AK671</f>
        <v>21029244</v>
      </c>
      <c r="AR671" s="657" t="s">
        <v>115</v>
      </c>
      <c r="AS671" s="656">
        <v>0</v>
      </c>
      <c r="AT671" s="657" t="s">
        <v>80</v>
      </c>
      <c r="AU671" s="670">
        <v>16022280</v>
      </c>
      <c r="AV671" s="671">
        <f t="shared" si="36"/>
        <v>5006964</v>
      </c>
      <c r="AW671" s="672">
        <f t="shared" si="34"/>
        <v>0.76190470755867401</v>
      </c>
      <c r="AX671" s="673"/>
      <c r="AY671" s="657" t="s">
        <v>72</v>
      </c>
      <c r="AZ671" s="677" t="s">
        <v>4357</v>
      </c>
      <c r="BA671" s="653" t="s">
        <v>71</v>
      </c>
      <c r="BB671" s="656" t="s">
        <v>71</v>
      </c>
    </row>
    <row r="672" spans="2:54" x14ac:dyDescent="0.25">
      <c r="B672" s="653">
        <v>2023</v>
      </c>
      <c r="C672" s="653">
        <v>891780111</v>
      </c>
      <c r="D672" s="654" t="s">
        <v>68</v>
      </c>
      <c r="E672" s="655" t="s">
        <v>2994</v>
      </c>
      <c r="F672" s="656" t="s">
        <v>2995</v>
      </c>
      <c r="G672" s="657">
        <v>0</v>
      </c>
      <c r="H672" s="656"/>
      <c r="I672" s="657" t="s">
        <v>78</v>
      </c>
      <c r="J672" s="653" t="s">
        <v>120</v>
      </c>
      <c r="K672" s="658" t="s">
        <v>2755</v>
      </c>
      <c r="L672" s="659">
        <v>19048225</v>
      </c>
      <c r="M672" s="653" t="s">
        <v>73</v>
      </c>
      <c r="N672" s="660" t="s">
        <v>116</v>
      </c>
      <c r="O672" s="658" t="s">
        <v>3905</v>
      </c>
      <c r="P672" s="661">
        <v>41250936</v>
      </c>
      <c r="Q672" s="656">
        <v>235</v>
      </c>
      <c r="R672" s="699">
        <v>44960</v>
      </c>
      <c r="S672" s="749">
        <v>9551145017</v>
      </c>
      <c r="T672" s="699">
        <v>44964</v>
      </c>
      <c r="U672" s="760">
        <v>19048225</v>
      </c>
      <c r="V672" s="657" t="s">
        <v>70</v>
      </c>
      <c r="W672" s="656">
        <v>12545859</v>
      </c>
      <c r="X672" s="665" t="s">
        <v>4211</v>
      </c>
      <c r="Y672" s="660"/>
      <c r="Z672" s="679">
        <v>44964</v>
      </c>
      <c r="AA672" s="679">
        <v>44964</v>
      </c>
      <c r="AB672" s="667" t="s">
        <v>80</v>
      </c>
      <c r="AC672" s="666">
        <v>45275</v>
      </c>
      <c r="AD672" s="658">
        <f t="shared" si="37"/>
        <v>311</v>
      </c>
      <c r="AE672" s="656">
        <v>0</v>
      </c>
      <c r="AF672" s="656">
        <v>0</v>
      </c>
      <c r="AG672" s="656">
        <v>0</v>
      </c>
      <c r="AH672" s="668" t="s">
        <v>80</v>
      </c>
      <c r="AI672" s="658">
        <f t="shared" si="38"/>
        <v>0</v>
      </c>
      <c r="AJ672" s="656">
        <v>0</v>
      </c>
      <c r="AK672" s="748">
        <v>0</v>
      </c>
      <c r="AL672" s="699" t="s">
        <v>80</v>
      </c>
      <c r="AM672" s="657">
        <v>0</v>
      </c>
      <c r="AN672" s="667" t="s">
        <v>80</v>
      </c>
      <c r="AO672" s="667" t="s">
        <v>80</v>
      </c>
      <c r="AP672" s="661">
        <v>0</v>
      </c>
      <c r="AQ672" s="661">
        <f>+L672+AF672-AK672</f>
        <v>19048225</v>
      </c>
      <c r="AR672" s="657" t="s">
        <v>115</v>
      </c>
      <c r="AS672" s="656">
        <v>0</v>
      </c>
      <c r="AT672" s="657" t="s">
        <v>80</v>
      </c>
      <c r="AU672" s="670">
        <v>14512936</v>
      </c>
      <c r="AV672" s="671">
        <f t="shared" si="36"/>
        <v>4535289</v>
      </c>
      <c r="AW672" s="672">
        <f t="shared" si="34"/>
        <v>0.76190490190030835</v>
      </c>
      <c r="AX672" s="673"/>
      <c r="AY672" s="657" t="s">
        <v>72</v>
      </c>
      <c r="AZ672" s="677" t="s">
        <v>4358</v>
      </c>
      <c r="BA672" s="653" t="s">
        <v>71</v>
      </c>
      <c r="BB672" s="656" t="s">
        <v>71</v>
      </c>
    </row>
    <row r="673" spans="2:54" x14ac:dyDescent="0.25">
      <c r="B673" s="653">
        <v>2023</v>
      </c>
      <c r="C673" s="653">
        <v>891780111</v>
      </c>
      <c r="D673" s="654" t="s">
        <v>68</v>
      </c>
      <c r="E673" s="655" t="s">
        <v>2996</v>
      </c>
      <c r="F673" s="656" t="s">
        <v>2997</v>
      </c>
      <c r="G673" s="657">
        <v>0</v>
      </c>
      <c r="H673" s="656"/>
      <c r="I673" s="657" t="s">
        <v>78</v>
      </c>
      <c r="J673" s="653" t="s">
        <v>120</v>
      </c>
      <c r="K673" s="658" t="s">
        <v>2766</v>
      </c>
      <c r="L673" s="659">
        <v>19048225</v>
      </c>
      <c r="M673" s="653" t="s">
        <v>73</v>
      </c>
      <c r="N673" s="660" t="s">
        <v>116</v>
      </c>
      <c r="O673" s="658" t="s">
        <v>3906</v>
      </c>
      <c r="P673" s="661">
        <v>41057406</v>
      </c>
      <c r="Q673" s="656">
        <v>235</v>
      </c>
      <c r="R673" s="699">
        <v>44960</v>
      </c>
      <c r="S673" s="749">
        <v>9551145017</v>
      </c>
      <c r="T673" s="699">
        <v>44964</v>
      </c>
      <c r="U673" s="760">
        <v>19048225</v>
      </c>
      <c r="V673" s="657" t="s">
        <v>70</v>
      </c>
      <c r="W673" s="656">
        <v>12545859</v>
      </c>
      <c r="X673" s="665" t="s">
        <v>4211</v>
      </c>
      <c r="Y673" s="660"/>
      <c r="Z673" s="679">
        <v>44964</v>
      </c>
      <c r="AA673" s="679">
        <v>44964</v>
      </c>
      <c r="AB673" s="667" t="s">
        <v>80</v>
      </c>
      <c r="AC673" s="666">
        <v>45275</v>
      </c>
      <c r="AD673" s="658">
        <f t="shared" si="37"/>
        <v>311</v>
      </c>
      <c r="AE673" s="656">
        <v>0</v>
      </c>
      <c r="AF673" s="656">
        <v>0</v>
      </c>
      <c r="AG673" s="656">
        <v>0</v>
      </c>
      <c r="AH673" s="668" t="s">
        <v>80</v>
      </c>
      <c r="AI673" s="658">
        <f t="shared" si="38"/>
        <v>0</v>
      </c>
      <c r="AJ673" s="656">
        <v>0</v>
      </c>
      <c r="AK673" s="748">
        <v>0</v>
      </c>
      <c r="AL673" s="699" t="s">
        <v>80</v>
      </c>
      <c r="AM673" s="657">
        <v>0</v>
      </c>
      <c r="AN673" s="667" t="s">
        <v>80</v>
      </c>
      <c r="AO673" s="667" t="s">
        <v>80</v>
      </c>
      <c r="AP673" s="661">
        <v>0</v>
      </c>
      <c r="AQ673" s="661">
        <f>+L673+AF673-AK673</f>
        <v>19048225</v>
      </c>
      <c r="AR673" s="657" t="s">
        <v>115</v>
      </c>
      <c r="AS673" s="656">
        <v>0</v>
      </c>
      <c r="AT673" s="657" t="s">
        <v>80</v>
      </c>
      <c r="AU673" s="670">
        <v>14512936</v>
      </c>
      <c r="AV673" s="671">
        <f t="shared" si="36"/>
        <v>4535289</v>
      </c>
      <c r="AW673" s="672">
        <f t="shared" si="34"/>
        <v>0.76190490190030835</v>
      </c>
      <c r="AX673" s="673"/>
      <c r="AY673" s="657" t="s">
        <v>72</v>
      </c>
      <c r="AZ673" s="677" t="s">
        <v>4359</v>
      </c>
      <c r="BA673" s="653" t="s">
        <v>71</v>
      </c>
      <c r="BB673" s="656" t="s">
        <v>71</v>
      </c>
    </row>
    <row r="674" spans="2:54" x14ac:dyDescent="0.25">
      <c r="B674" s="653">
        <v>2023</v>
      </c>
      <c r="C674" s="653">
        <v>891780111</v>
      </c>
      <c r="D674" s="654" t="s">
        <v>68</v>
      </c>
      <c r="E674" s="655" t="s">
        <v>2998</v>
      </c>
      <c r="F674" s="656" t="s">
        <v>2999</v>
      </c>
      <c r="G674" s="657">
        <v>0</v>
      </c>
      <c r="H674" s="656"/>
      <c r="I674" s="657" t="s">
        <v>78</v>
      </c>
      <c r="J674" s="653" t="s">
        <v>120</v>
      </c>
      <c r="K674" s="658" t="s">
        <v>2766</v>
      </c>
      <c r="L674" s="659">
        <v>21029244</v>
      </c>
      <c r="M674" s="653" t="s">
        <v>73</v>
      </c>
      <c r="N674" s="660" t="s">
        <v>116</v>
      </c>
      <c r="O674" s="658" t="s">
        <v>3907</v>
      </c>
      <c r="P674" s="661">
        <v>40266404</v>
      </c>
      <c r="Q674" s="656">
        <v>235</v>
      </c>
      <c r="R674" s="699">
        <v>44960</v>
      </c>
      <c r="S674" s="749">
        <v>9551145017</v>
      </c>
      <c r="T674" s="699">
        <v>44964</v>
      </c>
      <c r="U674" s="760">
        <v>21029244</v>
      </c>
      <c r="V674" s="657" t="s">
        <v>70</v>
      </c>
      <c r="W674" s="656">
        <v>12545859</v>
      </c>
      <c r="X674" s="665" t="s">
        <v>4211</v>
      </c>
      <c r="Y674" s="660"/>
      <c r="Z674" s="679">
        <v>44964</v>
      </c>
      <c r="AA674" s="679">
        <v>44964</v>
      </c>
      <c r="AB674" s="667" t="s">
        <v>80</v>
      </c>
      <c r="AC674" s="666">
        <v>45275</v>
      </c>
      <c r="AD674" s="658">
        <f t="shared" si="37"/>
        <v>311</v>
      </c>
      <c r="AE674" s="656">
        <v>0</v>
      </c>
      <c r="AF674" s="656">
        <v>0</v>
      </c>
      <c r="AG674" s="656">
        <v>0</v>
      </c>
      <c r="AH674" s="668" t="s">
        <v>80</v>
      </c>
      <c r="AI674" s="658">
        <f t="shared" si="38"/>
        <v>0</v>
      </c>
      <c r="AJ674" s="656">
        <v>0</v>
      </c>
      <c r="AK674" s="748">
        <v>0</v>
      </c>
      <c r="AL674" s="699" t="s">
        <v>80</v>
      </c>
      <c r="AM674" s="657">
        <v>0</v>
      </c>
      <c r="AN674" s="667" t="s">
        <v>80</v>
      </c>
      <c r="AO674" s="667" t="s">
        <v>80</v>
      </c>
      <c r="AP674" s="661">
        <v>0</v>
      </c>
      <c r="AQ674" s="661">
        <f>+L674+AF674-AK674</f>
        <v>21029244</v>
      </c>
      <c r="AR674" s="657" t="s">
        <v>115</v>
      </c>
      <c r="AS674" s="656">
        <v>0</v>
      </c>
      <c r="AT674" s="657" t="s">
        <v>80</v>
      </c>
      <c r="AU674" s="670">
        <v>16022280</v>
      </c>
      <c r="AV674" s="671">
        <f t="shared" si="36"/>
        <v>5006964</v>
      </c>
      <c r="AW674" s="672">
        <f t="shared" si="34"/>
        <v>0.76190470755867401</v>
      </c>
      <c r="AX674" s="673"/>
      <c r="AY674" s="657" t="s">
        <v>72</v>
      </c>
      <c r="AZ674" s="677" t="s">
        <v>4360</v>
      </c>
      <c r="BA674" s="653" t="s">
        <v>71</v>
      </c>
      <c r="BB674" s="656" t="s">
        <v>71</v>
      </c>
    </row>
    <row r="675" spans="2:54" x14ac:dyDescent="0.25">
      <c r="B675" s="653">
        <v>2023</v>
      </c>
      <c r="C675" s="653">
        <v>891780111</v>
      </c>
      <c r="D675" s="654" t="s">
        <v>68</v>
      </c>
      <c r="E675" s="655" t="s">
        <v>3000</v>
      </c>
      <c r="F675" s="656" t="s">
        <v>3001</v>
      </c>
      <c r="G675" s="657">
        <v>0</v>
      </c>
      <c r="H675" s="656"/>
      <c r="I675" s="657" t="s">
        <v>78</v>
      </c>
      <c r="J675" s="653" t="s">
        <v>120</v>
      </c>
      <c r="K675" s="658" t="s">
        <v>2755</v>
      </c>
      <c r="L675" s="659">
        <v>19048225</v>
      </c>
      <c r="M675" s="653" t="s">
        <v>73</v>
      </c>
      <c r="N675" s="660" t="s">
        <v>116</v>
      </c>
      <c r="O675" s="658" t="s">
        <v>3908</v>
      </c>
      <c r="P675" s="661">
        <v>1006788367</v>
      </c>
      <c r="Q675" s="656">
        <v>235</v>
      </c>
      <c r="R675" s="699">
        <v>44960</v>
      </c>
      <c r="S675" s="749">
        <v>9551145017</v>
      </c>
      <c r="T675" s="699">
        <v>44964</v>
      </c>
      <c r="U675" s="760">
        <v>19048225</v>
      </c>
      <c r="V675" s="657" t="s">
        <v>70</v>
      </c>
      <c r="W675" s="656">
        <v>12545859</v>
      </c>
      <c r="X675" s="665" t="s">
        <v>4211</v>
      </c>
      <c r="Y675" s="660"/>
      <c r="Z675" s="679">
        <v>44964</v>
      </c>
      <c r="AA675" s="679">
        <v>44964</v>
      </c>
      <c r="AB675" s="667" t="s">
        <v>80</v>
      </c>
      <c r="AC675" s="666">
        <v>45275</v>
      </c>
      <c r="AD675" s="658">
        <f t="shared" si="37"/>
        <v>311</v>
      </c>
      <c r="AE675" s="656">
        <v>0</v>
      </c>
      <c r="AF675" s="656">
        <v>0</v>
      </c>
      <c r="AG675" s="656">
        <v>0</v>
      </c>
      <c r="AH675" s="668" t="s">
        <v>80</v>
      </c>
      <c r="AI675" s="658">
        <f t="shared" si="38"/>
        <v>0</v>
      </c>
      <c r="AJ675" s="656">
        <v>0</v>
      </c>
      <c r="AK675" s="748">
        <v>0</v>
      </c>
      <c r="AL675" s="699" t="s">
        <v>80</v>
      </c>
      <c r="AM675" s="657">
        <v>0</v>
      </c>
      <c r="AN675" s="667" t="s">
        <v>80</v>
      </c>
      <c r="AO675" s="667" t="s">
        <v>80</v>
      </c>
      <c r="AP675" s="661">
        <v>0</v>
      </c>
      <c r="AQ675" s="661">
        <f>+L675+AF675-AK675</f>
        <v>19048225</v>
      </c>
      <c r="AR675" s="657" t="s">
        <v>115</v>
      </c>
      <c r="AS675" s="656">
        <v>0</v>
      </c>
      <c r="AT675" s="657" t="s">
        <v>80</v>
      </c>
      <c r="AU675" s="670">
        <v>14512936</v>
      </c>
      <c r="AV675" s="671">
        <f t="shared" si="36"/>
        <v>4535289</v>
      </c>
      <c r="AW675" s="672">
        <f t="shared" si="34"/>
        <v>0.76190490190030835</v>
      </c>
      <c r="AX675" s="673"/>
      <c r="AY675" s="657" t="s">
        <v>72</v>
      </c>
      <c r="AZ675" s="677" t="s">
        <v>4361</v>
      </c>
      <c r="BA675" s="653" t="s">
        <v>71</v>
      </c>
      <c r="BB675" s="656" t="s">
        <v>71</v>
      </c>
    </row>
    <row r="676" spans="2:54" x14ac:dyDescent="0.25">
      <c r="B676" s="653">
        <v>2023</v>
      </c>
      <c r="C676" s="653">
        <v>891780111</v>
      </c>
      <c r="D676" s="654" t="s">
        <v>68</v>
      </c>
      <c r="E676" s="655" t="s">
        <v>3002</v>
      </c>
      <c r="F676" s="656" t="s">
        <v>3003</v>
      </c>
      <c r="G676" s="657">
        <v>0</v>
      </c>
      <c r="H676" s="656"/>
      <c r="I676" s="657" t="s">
        <v>78</v>
      </c>
      <c r="J676" s="653" t="s">
        <v>120</v>
      </c>
      <c r="K676" s="658" t="s">
        <v>2755</v>
      </c>
      <c r="L676" s="659">
        <v>19048225</v>
      </c>
      <c r="M676" s="653" t="s">
        <v>73</v>
      </c>
      <c r="N676" s="660" t="s">
        <v>116</v>
      </c>
      <c r="O676" s="658" t="s">
        <v>3909</v>
      </c>
      <c r="P676" s="661">
        <v>1006499323</v>
      </c>
      <c r="Q676" s="656">
        <v>235</v>
      </c>
      <c r="R676" s="699">
        <v>44960</v>
      </c>
      <c r="S676" s="749">
        <v>9551145017</v>
      </c>
      <c r="T676" s="699">
        <v>44964</v>
      </c>
      <c r="U676" s="760">
        <v>19048225</v>
      </c>
      <c r="V676" s="657" t="s">
        <v>70</v>
      </c>
      <c r="W676" s="656">
        <v>12545859</v>
      </c>
      <c r="X676" s="665" t="s">
        <v>4211</v>
      </c>
      <c r="Y676" s="660"/>
      <c r="Z676" s="679">
        <v>44964</v>
      </c>
      <c r="AA676" s="679">
        <v>44964</v>
      </c>
      <c r="AB676" s="667" t="s">
        <v>80</v>
      </c>
      <c r="AC676" s="666">
        <v>45275</v>
      </c>
      <c r="AD676" s="658">
        <f t="shared" si="37"/>
        <v>311</v>
      </c>
      <c r="AE676" s="656">
        <v>0</v>
      </c>
      <c r="AF676" s="656">
        <v>0</v>
      </c>
      <c r="AG676" s="656">
        <v>0</v>
      </c>
      <c r="AH676" s="668" t="s">
        <v>80</v>
      </c>
      <c r="AI676" s="658">
        <f t="shared" si="38"/>
        <v>0</v>
      </c>
      <c r="AJ676" s="656">
        <v>0</v>
      </c>
      <c r="AK676" s="748">
        <v>0</v>
      </c>
      <c r="AL676" s="699" t="s">
        <v>80</v>
      </c>
      <c r="AM676" s="657">
        <v>0</v>
      </c>
      <c r="AN676" s="667" t="s">
        <v>80</v>
      </c>
      <c r="AO676" s="667" t="s">
        <v>80</v>
      </c>
      <c r="AP676" s="661">
        <v>0</v>
      </c>
      <c r="AQ676" s="661">
        <f>+L676+AF676-AK676</f>
        <v>19048225</v>
      </c>
      <c r="AR676" s="657" t="s">
        <v>115</v>
      </c>
      <c r="AS676" s="656">
        <v>0</v>
      </c>
      <c r="AT676" s="657" t="s">
        <v>80</v>
      </c>
      <c r="AU676" s="670">
        <v>14512936</v>
      </c>
      <c r="AV676" s="671">
        <f t="shared" si="36"/>
        <v>4535289</v>
      </c>
      <c r="AW676" s="672">
        <f t="shared" si="34"/>
        <v>0.76190490190030835</v>
      </c>
      <c r="AX676" s="673"/>
      <c r="AY676" s="657" t="s">
        <v>72</v>
      </c>
      <c r="AZ676" s="677" t="s">
        <v>4362</v>
      </c>
      <c r="BA676" s="653" t="s">
        <v>71</v>
      </c>
      <c r="BB676" s="656" t="s">
        <v>71</v>
      </c>
    </row>
    <row r="677" spans="2:54" x14ac:dyDescent="0.25">
      <c r="B677" s="653">
        <v>2023</v>
      </c>
      <c r="C677" s="653">
        <v>891780111</v>
      </c>
      <c r="D677" s="654" t="s">
        <v>68</v>
      </c>
      <c r="E677" s="655" t="s">
        <v>3004</v>
      </c>
      <c r="F677" s="656" t="s">
        <v>3005</v>
      </c>
      <c r="G677" s="657">
        <v>0</v>
      </c>
      <c r="H677" s="656"/>
      <c r="I677" s="657" t="s">
        <v>78</v>
      </c>
      <c r="J677" s="653" t="s">
        <v>120</v>
      </c>
      <c r="K677" s="658" t="s">
        <v>2766</v>
      </c>
      <c r="L677" s="659">
        <v>19425415</v>
      </c>
      <c r="M677" s="653" t="s">
        <v>73</v>
      </c>
      <c r="N677" s="660" t="s">
        <v>116</v>
      </c>
      <c r="O677" s="658" t="s">
        <v>3910</v>
      </c>
      <c r="P677" s="661">
        <v>1125473051</v>
      </c>
      <c r="Q677" s="656">
        <v>235</v>
      </c>
      <c r="R677" s="699">
        <v>44960</v>
      </c>
      <c r="S677" s="749">
        <v>9551145017</v>
      </c>
      <c r="T677" s="699">
        <v>44964</v>
      </c>
      <c r="U677" s="760">
        <v>19425415</v>
      </c>
      <c r="V677" s="657" t="s">
        <v>70</v>
      </c>
      <c r="W677" s="656">
        <v>12545859</v>
      </c>
      <c r="X677" s="665" t="s">
        <v>4211</v>
      </c>
      <c r="Y677" s="660"/>
      <c r="Z677" s="679">
        <v>44964</v>
      </c>
      <c r="AA677" s="679">
        <v>44964</v>
      </c>
      <c r="AB677" s="667" t="s">
        <v>80</v>
      </c>
      <c r="AC677" s="666">
        <v>45275</v>
      </c>
      <c r="AD677" s="658">
        <f t="shared" si="37"/>
        <v>311</v>
      </c>
      <c r="AE677" s="656">
        <v>0</v>
      </c>
      <c r="AF677" s="656">
        <v>0</v>
      </c>
      <c r="AG677" s="656">
        <v>0</v>
      </c>
      <c r="AH677" s="668" t="s">
        <v>80</v>
      </c>
      <c r="AI677" s="658">
        <f t="shared" si="38"/>
        <v>0</v>
      </c>
      <c r="AJ677" s="656">
        <v>0</v>
      </c>
      <c r="AK677" s="748">
        <v>0</v>
      </c>
      <c r="AL677" s="699" t="s">
        <v>80</v>
      </c>
      <c r="AM677" s="657">
        <v>0</v>
      </c>
      <c r="AN677" s="667" t="s">
        <v>80</v>
      </c>
      <c r="AO677" s="667" t="s">
        <v>80</v>
      </c>
      <c r="AP677" s="661">
        <v>0</v>
      </c>
      <c r="AQ677" s="661">
        <f>+L677+AF677-AK677</f>
        <v>19425415</v>
      </c>
      <c r="AR677" s="657" t="s">
        <v>115</v>
      </c>
      <c r="AS677" s="656">
        <v>0</v>
      </c>
      <c r="AT677" s="657" t="s">
        <v>80</v>
      </c>
      <c r="AU677" s="670">
        <v>14800320</v>
      </c>
      <c r="AV677" s="671">
        <f t="shared" si="36"/>
        <v>4625095</v>
      </c>
      <c r="AW677" s="672">
        <f t="shared" si="34"/>
        <v>0.76190495801505398</v>
      </c>
      <c r="AX677" s="673"/>
      <c r="AY677" s="657" t="s">
        <v>72</v>
      </c>
      <c r="AZ677" s="677" t="s">
        <v>4363</v>
      </c>
      <c r="BA677" s="653" t="s">
        <v>71</v>
      </c>
      <c r="BB677" s="656" t="s">
        <v>71</v>
      </c>
    </row>
    <row r="678" spans="2:54" x14ac:dyDescent="0.25">
      <c r="B678" s="653">
        <v>2023</v>
      </c>
      <c r="C678" s="653">
        <v>891780111</v>
      </c>
      <c r="D678" s="654" t="s">
        <v>68</v>
      </c>
      <c r="E678" s="655" t="s">
        <v>3006</v>
      </c>
      <c r="F678" s="656" t="s">
        <v>3007</v>
      </c>
      <c r="G678" s="657">
        <v>0</v>
      </c>
      <c r="H678" s="656"/>
      <c r="I678" s="657" t="s">
        <v>78</v>
      </c>
      <c r="J678" s="653" t="s">
        <v>120</v>
      </c>
      <c r="K678" s="658" t="s">
        <v>2766</v>
      </c>
      <c r="L678" s="659">
        <v>19425415</v>
      </c>
      <c r="M678" s="653" t="s">
        <v>73</v>
      </c>
      <c r="N678" s="660" t="s">
        <v>116</v>
      </c>
      <c r="O678" s="658" t="s">
        <v>3911</v>
      </c>
      <c r="P678" s="661">
        <v>1122725940</v>
      </c>
      <c r="Q678" s="656">
        <v>235</v>
      </c>
      <c r="R678" s="699">
        <v>44960</v>
      </c>
      <c r="S678" s="749">
        <v>9551145017</v>
      </c>
      <c r="T678" s="699">
        <v>44964</v>
      </c>
      <c r="U678" s="760">
        <v>19425415</v>
      </c>
      <c r="V678" s="657" t="s">
        <v>70</v>
      </c>
      <c r="W678" s="656">
        <v>12545859</v>
      </c>
      <c r="X678" s="665" t="s">
        <v>4211</v>
      </c>
      <c r="Y678" s="660"/>
      <c r="Z678" s="679">
        <v>44964</v>
      </c>
      <c r="AA678" s="679">
        <v>44964</v>
      </c>
      <c r="AB678" s="667" t="s">
        <v>80</v>
      </c>
      <c r="AC678" s="666">
        <v>45275</v>
      </c>
      <c r="AD678" s="658">
        <f t="shared" si="37"/>
        <v>311</v>
      </c>
      <c r="AE678" s="656">
        <v>0</v>
      </c>
      <c r="AF678" s="656">
        <v>0</v>
      </c>
      <c r="AG678" s="656">
        <v>0</v>
      </c>
      <c r="AH678" s="668" t="s">
        <v>80</v>
      </c>
      <c r="AI678" s="658">
        <f t="shared" si="38"/>
        <v>0</v>
      </c>
      <c r="AJ678" s="656">
        <v>0</v>
      </c>
      <c r="AK678" s="748">
        <v>0</v>
      </c>
      <c r="AL678" s="699" t="s">
        <v>80</v>
      </c>
      <c r="AM678" s="657">
        <v>0</v>
      </c>
      <c r="AN678" s="667" t="s">
        <v>80</v>
      </c>
      <c r="AO678" s="667" t="s">
        <v>80</v>
      </c>
      <c r="AP678" s="661">
        <v>0</v>
      </c>
      <c r="AQ678" s="661">
        <f>+L678+AF678-AK678</f>
        <v>19425415</v>
      </c>
      <c r="AR678" s="657" t="s">
        <v>115</v>
      </c>
      <c r="AS678" s="656">
        <v>0</v>
      </c>
      <c r="AT678" s="657" t="s">
        <v>80</v>
      </c>
      <c r="AU678" s="670">
        <v>14800320</v>
      </c>
      <c r="AV678" s="671">
        <f t="shared" si="36"/>
        <v>4625095</v>
      </c>
      <c r="AW678" s="672">
        <f t="shared" si="34"/>
        <v>0.76190495801505398</v>
      </c>
      <c r="AX678" s="673"/>
      <c r="AY678" s="657" t="s">
        <v>72</v>
      </c>
      <c r="AZ678" s="677" t="s">
        <v>4364</v>
      </c>
      <c r="BA678" s="653" t="s">
        <v>71</v>
      </c>
      <c r="BB678" s="656" t="s">
        <v>71</v>
      </c>
    </row>
    <row r="679" spans="2:54" x14ac:dyDescent="0.25">
      <c r="B679" s="653">
        <v>2023</v>
      </c>
      <c r="C679" s="653">
        <v>891780111</v>
      </c>
      <c r="D679" s="654" t="s">
        <v>68</v>
      </c>
      <c r="E679" s="655" t="s">
        <v>3008</v>
      </c>
      <c r="F679" s="656" t="s">
        <v>3009</v>
      </c>
      <c r="G679" s="657">
        <v>0</v>
      </c>
      <c r="H679" s="656"/>
      <c r="I679" s="657" t="s">
        <v>78</v>
      </c>
      <c r="J679" s="653" t="s">
        <v>120</v>
      </c>
      <c r="K679" s="658" t="s">
        <v>2763</v>
      </c>
      <c r="L679" s="659">
        <v>17095630</v>
      </c>
      <c r="M679" s="653" t="s">
        <v>73</v>
      </c>
      <c r="N679" s="660" t="s">
        <v>116</v>
      </c>
      <c r="O679" s="658" t="s">
        <v>3912</v>
      </c>
      <c r="P679" s="661">
        <v>1051662444</v>
      </c>
      <c r="Q679" s="656">
        <v>235</v>
      </c>
      <c r="R679" s="699">
        <v>44960</v>
      </c>
      <c r="S679" s="749">
        <v>9551145017</v>
      </c>
      <c r="T679" s="699">
        <v>44964</v>
      </c>
      <c r="U679" s="760">
        <v>17095630</v>
      </c>
      <c r="V679" s="657" t="s">
        <v>70</v>
      </c>
      <c r="W679" s="656">
        <v>12545859</v>
      </c>
      <c r="X679" s="665" t="s">
        <v>4211</v>
      </c>
      <c r="Y679" s="660"/>
      <c r="Z679" s="679">
        <v>44964</v>
      </c>
      <c r="AA679" s="679">
        <v>44964</v>
      </c>
      <c r="AB679" s="667" t="s">
        <v>80</v>
      </c>
      <c r="AC679" s="666">
        <v>45275</v>
      </c>
      <c r="AD679" s="658">
        <f t="shared" si="37"/>
        <v>311</v>
      </c>
      <c r="AE679" s="656">
        <v>0</v>
      </c>
      <c r="AF679" s="656">
        <v>0</v>
      </c>
      <c r="AG679" s="656">
        <v>0</v>
      </c>
      <c r="AH679" s="668" t="s">
        <v>80</v>
      </c>
      <c r="AI679" s="658">
        <f t="shared" si="38"/>
        <v>0</v>
      </c>
      <c r="AJ679" s="656">
        <v>0</v>
      </c>
      <c r="AK679" s="748">
        <v>0</v>
      </c>
      <c r="AL679" s="699" t="s">
        <v>80</v>
      </c>
      <c r="AM679" s="657">
        <v>0</v>
      </c>
      <c r="AN679" s="667" t="s">
        <v>80</v>
      </c>
      <c r="AO679" s="667" t="s">
        <v>80</v>
      </c>
      <c r="AP679" s="661">
        <v>0</v>
      </c>
      <c r="AQ679" s="661">
        <f>+L679+AF679-AK679</f>
        <v>17095630</v>
      </c>
      <c r="AR679" s="657" t="s">
        <v>115</v>
      </c>
      <c r="AS679" s="656">
        <v>0</v>
      </c>
      <c r="AT679" s="657" t="s">
        <v>80</v>
      </c>
      <c r="AU679" s="670">
        <v>13025240</v>
      </c>
      <c r="AV679" s="671">
        <f t="shared" si="36"/>
        <v>4070390</v>
      </c>
      <c r="AW679" s="672">
        <f t="shared" si="34"/>
        <v>0.76190465048670331</v>
      </c>
      <c r="AX679" s="673"/>
      <c r="AY679" s="657" t="s">
        <v>72</v>
      </c>
      <c r="AZ679" s="677" t="s">
        <v>4365</v>
      </c>
      <c r="BA679" s="653" t="s">
        <v>71</v>
      </c>
      <c r="BB679" s="656" t="s">
        <v>71</v>
      </c>
    </row>
    <row r="680" spans="2:54" x14ac:dyDescent="0.25">
      <c r="B680" s="653">
        <v>2023</v>
      </c>
      <c r="C680" s="653">
        <v>891780111</v>
      </c>
      <c r="D680" s="654" t="s">
        <v>68</v>
      </c>
      <c r="E680" s="655" t="s">
        <v>3010</v>
      </c>
      <c r="F680" s="656" t="s">
        <v>3011</v>
      </c>
      <c r="G680" s="657">
        <v>0</v>
      </c>
      <c r="H680" s="656"/>
      <c r="I680" s="657" t="s">
        <v>78</v>
      </c>
      <c r="J680" s="653" t="s">
        <v>120</v>
      </c>
      <c r="K680" s="658" t="s">
        <v>2755</v>
      </c>
      <c r="L680" s="659">
        <v>19048225</v>
      </c>
      <c r="M680" s="653" t="s">
        <v>73</v>
      </c>
      <c r="N680" s="660" t="s">
        <v>116</v>
      </c>
      <c r="O680" s="658" t="s">
        <v>3913</v>
      </c>
      <c r="P680" s="661">
        <v>1052995192</v>
      </c>
      <c r="Q680" s="656">
        <v>235</v>
      </c>
      <c r="R680" s="699">
        <v>44960</v>
      </c>
      <c r="S680" s="749">
        <v>9551145017</v>
      </c>
      <c r="T680" s="699">
        <v>44964</v>
      </c>
      <c r="U680" s="760">
        <v>19048225</v>
      </c>
      <c r="V680" s="657" t="s">
        <v>70</v>
      </c>
      <c r="W680" s="656">
        <v>12545859</v>
      </c>
      <c r="X680" s="665" t="s">
        <v>4211</v>
      </c>
      <c r="Y680" s="660"/>
      <c r="Z680" s="679">
        <v>44964</v>
      </c>
      <c r="AA680" s="679">
        <v>44964</v>
      </c>
      <c r="AB680" s="667" t="s">
        <v>80</v>
      </c>
      <c r="AC680" s="666">
        <v>45275</v>
      </c>
      <c r="AD680" s="658">
        <f t="shared" si="37"/>
        <v>311</v>
      </c>
      <c r="AE680" s="656">
        <v>0</v>
      </c>
      <c r="AF680" s="656">
        <v>0</v>
      </c>
      <c r="AG680" s="656">
        <v>0</v>
      </c>
      <c r="AH680" s="668" t="s">
        <v>80</v>
      </c>
      <c r="AI680" s="658">
        <f t="shared" si="38"/>
        <v>0</v>
      </c>
      <c r="AJ680" s="656">
        <v>0</v>
      </c>
      <c r="AK680" s="748">
        <v>0</v>
      </c>
      <c r="AL680" s="699" t="s">
        <v>80</v>
      </c>
      <c r="AM680" s="657">
        <v>0</v>
      </c>
      <c r="AN680" s="667" t="s">
        <v>80</v>
      </c>
      <c r="AO680" s="667" t="s">
        <v>80</v>
      </c>
      <c r="AP680" s="661">
        <v>0</v>
      </c>
      <c r="AQ680" s="661">
        <f>+L680+AF680-AK680</f>
        <v>19048225</v>
      </c>
      <c r="AR680" s="657" t="s">
        <v>115</v>
      </c>
      <c r="AS680" s="656">
        <v>0</v>
      </c>
      <c r="AT680" s="657" t="s">
        <v>80</v>
      </c>
      <c r="AU680" s="670">
        <v>14512936</v>
      </c>
      <c r="AV680" s="671">
        <f t="shared" si="36"/>
        <v>4535289</v>
      </c>
      <c r="AW680" s="672">
        <f t="shared" si="34"/>
        <v>0.76190490190030835</v>
      </c>
      <c r="AX680" s="673"/>
      <c r="AY680" s="657" t="s">
        <v>72</v>
      </c>
      <c r="AZ680" s="677" t="s">
        <v>4366</v>
      </c>
      <c r="BA680" s="653" t="s">
        <v>71</v>
      </c>
      <c r="BB680" s="656" t="s">
        <v>71</v>
      </c>
    </row>
    <row r="681" spans="2:54" x14ac:dyDescent="0.25">
      <c r="B681" s="653">
        <v>2023</v>
      </c>
      <c r="C681" s="653">
        <v>891780111</v>
      </c>
      <c r="D681" s="654" t="s">
        <v>68</v>
      </c>
      <c r="E681" s="655" t="s">
        <v>3012</v>
      </c>
      <c r="F681" s="656" t="s">
        <v>3013</v>
      </c>
      <c r="G681" s="657">
        <v>0</v>
      </c>
      <c r="H681" s="656"/>
      <c r="I681" s="657" t="s">
        <v>78</v>
      </c>
      <c r="J681" s="653" t="s">
        <v>120</v>
      </c>
      <c r="K681" s="658" t="s">
        <v>2755</v>
      </c>
      <c r="L681" s="659">
        <v>19048225</v>
      </c>
      <c r="M681" s="653" t="s">
        <v>73</v>
      </c>
      <c r="N681" s="660" t="s">
        <v>116</v>
      </c>
      <c r="O681" s="658" t="s">
        <v>3914</v>
      </c>
      <c r="P681" s="661">
        <v>1003721980</v>
      </c>
      <c r="Q681" s="656">
        <v>235</v>
      </c>
      <c r="R681" s="699">
        <v>44960</v>
      </c>
      <c r="S681" s="749">
        <v>9551145017</v>
      </c>
      <c r="T681" s="699">
        <v>44964</v>
      </c>
      <c r="U681" s="760">
        <v>19048225</v>
      </c>
      <c r="V681" s="657" t="s">
        <v>70</v>
      </c>
      <c r="W681" s="656">
        <v>12545859</v>
      </c>
      <c r="X681" s="665" t="s">
        <v>4211</v>
      </c>
      <c r="Y681" s="660"/>
      <c r="Z681" s="679">
        <v>44964</v>
      </c>
      <c r="AA681" s="679">
        <v>44964</v>
      </c>
      <c r="AB681" s="667" t="s">
        <v>80</v>
      </c>
      <c r="AC681" s="666">
        <v>45275</v>
      </c>
      <c r="AD681" s="658">
        <f t="shared" si="37"/>
        <v>311</v>
      </c>
      <c r="AE681" s="656">
        <v>0</v>
      </c>
      <c r="AF681" s="656">
        <v>0</v>
      </c>
      <c r="AG681" s="656">
        <v>0</v>
      </c>
      <c r="AH681" s="668" t="s">
        <v>80</v>
      </c>
      <c r="AI681" s="658">
        <f t="shared" si="38"/>
        <v>0</v>
      </c>
      <c r="AJ681" s="656">
        <v>0</v>
      </c>
      <c r="AK681" s="748">
        <v>0</v>
      </c>
      <c r="AL681" s="699" t="s">
        <v>80</v>
      </c>
      <c r="AM681" s="657">
        <v>0</v>
      </c>
      <c r="AN681" s="667" t="s">
        <v>80</v>
      </c>
      <c r="AO681" s="667" t="s">
        <v>80</v>
      </c>
      <c r="AP681" s="661">
        <v>0</v>
      </c>
      <c r="AQ681" s="661">
        <f>+L681+AF681-AK681</f>
        <v>19048225</v>
      </c>
      <c r="AR681" s="657" t="s">
        <v>115</v>
      </c>
      <c r="AS681" s="656">
        <v>0</v>
      </c>
      <c r="AT681" s="657" t="s">
        <v>80</v>
      </c>
      <c r="AU681" s="670">
        <v>14512936</v>
      </c>
      <c r="AV681" s="671">
        <f t="shared" si="36"/>
        <v>4535289</v>
      </c>
      <c r="AW681" s="672">
        <f t="shared" si="34"/>
        <v>0.76190490190030835</v>
      </c>
      <c r="AX681" s="673"/>
      <c r="AY681" s="657" t="s">
        <v>72</v>
      </c>
      <c r="AZ681" s="677" t="s">
        <v>4367</v>
      </c>
      <c r="BA681" s="653" t="s">
        <v>71</v>
      </c>
      <c r="BB681" s="656" t="s">
        <v>71</v>
      </c>
    </row>
    <row r="682" spans="2:54" x14ac:dyDescent="0.25">
      <c r="B682" s="653">
        <v>2023</v>
      </c>
      <c r="C682" s="653">
        <v>891780111</v>
      </c>
      <c r="D682" s="654" t="s">
        <v>68</v>
      </c>
      <c r="E682" s="655" t="s">
        <v>3014</v>
      </c>
      <c r="F682" s="656" t="s">
        <v>3015</v>
      </c>
      <c r="G682" s="657">
        <v>0</v>
      </c>
      <c r="H682" s="656"/>
      <c r="I682" s="657" t="s">
        <v>78</v>
      </c>
      <c r="J682" s="653" t="s">
        <v>120</v>
      </c>
      <c r="K682" s="658" t="s">
        <v>2766</v>
      </c>
      <c r="L682" s="659">
        <v>19425427</v>
      </c>
      <c r="M682" s="653" t="s">
        <v>73</v>
      </c>
      <c r="N682" s="660" t="s">
        <v>116</v>
      </c>
      <c r="O682" s="658" t="s">
        <v>3915</v>
      </c>
      <c r="P682" s="661">
        <v>53176437</v>
      </c>
      <c r="Q682" s="656">
        <v>235</v>
      </c>
      <c r="R682" s="699">
        <v>44960</v>
      </c>
      <c r="S682" s="749">
        <v>9551145017</v>
      </c>
      <c r="T682" s="699">
        <v>44964</v>
      </c>
      <c r="U682" s="760">
        <v>19425427</v>
      </c>
      <c r="V682" s="657" t="s">
        <v>70</v>
      </c>
      <c r="W682" s="656">
        <v>12545859</v>
      </c>
      <c r="X682" s="665" t="s">
        <v>4211</v>
      </c>
      <c r="Y682" s="660"/>
      <c r="Z682" s="679">
        <v>44964</v>
      </c>
      <c r="AA682" s="679">
        <v>44964</v>
      </c>
      <c r="AB682" s="667" t="s">
        <v>80</v>
      </c>
      <c r="AC682" s="666">
        <v>45275</v>
      </c>
      <c r="AD682" s="658">
        <f t="shared" si="37"/>
        <v>311</v>
      </c>
      <c r="AE682" s="656">
        <v>0</v>
      </c>
      <c r="AF682" s="656">
        <v>0</v>
      </c>
      <c r="AG682" s="656">
        <v>0</v>
      </c>
      <c r="AH682" s="668" t="s">
        <v>80</v>
      </c>
      <c r="AI682" s="658">
        <f t="shared" si="38"/>
        <v>0</v>
      </c>
      <c r="AJ682" s="656">
        <v>0</v>
      </c>
      <c r="AK682" s="748">
        <v>0</v>
      </c>
      <c r="AL682" s="699" t="s">
        <v>80</v>
      </c>
      <c r="AM682" s="657">
        <v>0</v>
      </c>
      <c r="AN682" s="667" t="s">
        <v>80</v>
      </c>
      <c r="AO682" s="667" t="s">
        <v>80</v>
      </c>
      <c r="AP682" s="661">
        <v>0</v>
      </c>
      <c r="AQ682" s="661">
        <f>+L682+AF682-AK682</f>
        <v>19425427</v>
      </c>
      <c r="AR682" s="657" t="s">
        <v>115</v>
      </c>
      <c r="AS682" s="656">
        <v>0</v>
      </c>
      <c r="AT682" s="657" t="s">
        <v>80</v>
      </c>
      <c r="AU682" s="670">
        <v>14800328</v>
      </c>
      <c r="AV682" s="671">
        <f t="shared" si="36"/>
        <v>4625099</v>
      </c>
      <c r="AW682" s="672">
        <f t="shared" si="34"/>
        <v>0.76190489918188153</v>
      </c>
      <c r="AX682" s="673"/>
      <c r="AY682" s="657" t="s">
        <v>72</v>
      </c>
      <c r="AZ682" s="677" t="s">
        <v>4368</v>
      </c>
      <c r="BA682" s="653" t="s">
        <v>71</v>
      </c>
      <c r="BB682" s="656" t="s">
        <v>71</v>
      </c>
    </row>
    <row r="683" spans="2:54" x14ac:dyDescent="0.25">
      <c r="B683" s="653">
        <v>2023</v>
      </c>
      <c r="C683" s="653">
        <v>891780111</v>
      </c>
      <c r="D683" s="654" t="s">
        <v>68</v>
      </c>
      <c r="E683" s="655" t="s">
        <v>3016</v>
      </c>
      <c r="F683" s="656" t="s">
        <v>3017</v>
      </c>
      <c r="G683" s="657">
        <v>0</v>
      </c>
      <c r="H683" s="656"/>
      <c r="I683" s="657" t="s">
        <v>78</v>
      </c>
      <c r="J683" s="653" t="s">
        <v>120</v>
      </c>
      <c r="K683" s="658" t="s">
        <v>2755</v>
      </c>
      <c r="L683" s="659">
        <v>19048225</v>
      </c>
      <c r="M683" s="653" t="s">
        <v>73</v>
      </c>
      <c r="N683" s="660" t="s">
        <v>116</v>
      </c>
      <c r="O683" s="658" t="s">
        <v>3916</v>
      </c>
      <c r="P683" s="661">
        <v>45770098</v>
      </c>
      <c r="Q683" s="656">
        <v>235</v>
      </c>
      <c r="R683" s="699">
        <v>44960</v>
      </c>
      <c r="S683" s="749">
        <v>9551145017</v>
      </c>
      <c r="T683" s="699">
        <v>44964</v>
      </c>
      <c r="U683" s="760">
        <v>19048225</v>
      </c>
      <c r="V683" s="657" t="s">
        <v>70</v>
      </c>
      <c r="W683" s="656">
        <v>12545859</v>
      </c>
      <c r="X683" s="665" t="s">
        <v>4211</v>
      </c>
      <c r="Y683" s="660"/>
      <c r="Z683" s="679">
        <v>44964</v>
      </c>
      <c r="AA683" s="679">
        <v>44964</v>
      </c>
      <c r="AB683" s="667" t="s">
        <v>80</v>
      </c>
      <c r="AC683" s="666">
        <v>45275</v>
      </c>
      <c r="AD683" s="658">
        <f t="shared" si="37"/>
        <v>311</v>
      </c>
      <c r="AE683" s="656">
        <v>0</v>
      </c>
      <c r="AF683" s="656">
        <v>0</v>
      </c>
      <c r="AG683" s="656">
        <v>0</v>
      </c>
      <c r="AH683" s="668" t="s">
        <v>80</v>
      </c>
      <c r="AI683" s="658">
        <f t="shared" si="38"/>
        <v>0</v>
      </c>
      <c r="AJ683" s="656">
        <v>0</v>
      </c>
      <c r="AK683" s="748">
        <v>0</v>
      </c>
      <c r="AL683" s="699" t="s">
        <v>80</v>
      </c>
      <c r="AM683" s="657">
        <v>0</v>
      </c>
      <c r="AN683" s="667" t="s">
        <v>80</v>
      </c>
      <c r="AO683" s="667" t="s">
        <v>80</v>
      </c>
      <c r="AP683" s="661">
        <v>0</v>
      </c>
      <c r="AQ683" s="661">
        <f>+L683+AF683-AK683</f>
        <v>19048225</v>
      </c>
      <c r="AR683" s="657" t="s">
        <v>115</v>
      </c>
      <c r="AS683" s="656">
        <v>0</v>
      </c>
      <c r="AT683" s="657" t="s">
        <v>80</v>
      </c>
      <c r="AU683" s="670">
        <v>14512936</v>
      </c>
      <c r="AV683" s="671">
        <f t="shared" si="36"/>
        <v>4535289</v>
      </c>
      <c r="AW683" s="672">
        <f t="shared" si="34"/>
        <v>0.76190490190030835</v>
      </c>
      <c r="AX683" s="673"/>
      <c r="AY683" s="657" t="s">
        <v>72</v>
      </c>
      <c r="AZ683" s="677" t="s">
        <v>4369</v>
      </c>
      <c r="BA683" s="653" t="s">
        <v>71</v>
      </c>
      <c r="BB683" s="656" t="s">
        <v>71</v>
      </c>
    </row>
    <row r="684" spans="2:54" x14ac:dyDescent="0.25">
      <c r="B684" s="653">
        <v>2023</v>
      </c>
      <c r="C684" s="653">
        <v>891780111</v>
      </c>
      <c r="D684" s="654" t="s">
        <v>68</v>
      </c>
      <c r="E684" s="655" t="s">
        <v>3018</v>
      </c>
      <c r="F684" s="656" t="s">
        <v>3019</v>
      </c>
      <c r="G684" s="657">
        <v>0</v>
      </c>
      <c r="H684" s="656"/>
      <c r="I684" s="657" t="s">
        <v>78</v>
      </c>
      <c r="J684" s="653" t="s">
        <v>120</v>
      </c>
      <c r="K684" s="658" t="s">
        <v>2755</v>
      </c>
      <c r="L684" s="659">
        <v>19048225</v>
      </c>
      <c r="M684" s="653" t="s">
        <v>73</v>
      </c>
      <c r="N684" s="660" t="s">
        <v>116</v>
      </c>
      <c r="O684" s="658" t="s">
        <v>3917</v>
      </c>
      <c r="P684" s="661">
        <v>1042004348</v>
      </c>
      <c r="Q684" s="656">
        <v>235</v>
      </c>
      <c r="R684" s="699">
        <v>44960</v>
      </c>
      <c r="S684" s="749">
        <v>9551145017</v>
      </c>
      <c r="T684" s="699">
        <v>44964</v>
      </c>
      <c r="U684" s="760">
        <v>19048225</v>
      </c>
      <c r="V684" s="657" t="s">
        <v>70</v>
      </c>
      <c r="W684" s="656">
        <v>12545859</v>
      </c>
      <c r="X684" s="665" t="s">
        <v>4211</v>
      </c>
      <c r="Y684" s="660"/>
      <c r="Z684" s="679">
        <v>44964</v>
      </c>
      <c r="AA684" s="679">
        <v>44964</v>
      </c>
      <c r="AB684" s="667" t="s">
        <v>80</v>
      </c>
      <c r="AC684" s="666">
        <v>45275</v>
      </c>
      <c r="AD684" s="658">
        <f t="shared" si="37"/>
        <v>311</v>
      </c>
      <c r="AE684" s="656">
        <v>0</v>
      </c>
      <c r="AF684" s="656">
        <v>0</v>
      </c>
      <c r="AG684" s="656">
        <v>0</v>
      </c>
      <c r="AH684" s="668" t="s">
        <v>80</v>
      </c>
      <c r="AI684" s="658">
        <f t="shared" si="38"/>
        <v>0</v>
      </c>
      <c r="AJ684" s="656">
        <v>0</v>
      </c>
      <c r="AK684" s="748">
        <v>0</v>
      </c>
      <c r="AL684" s="699" t="s">
        <v>80</v>
      </c>
      <c r="AM684" s="657">
        <v>0</v>
      </c>
      <c r="AN684" s="667" t="s">
        <v>80</v>
      </c>
      <c r="AO684" s="667" t="s">
        <v>80</v>
      </c>
      <c r="AP684" s="661">
        <v>0</v>
      </c>
      <c r="AQ684" s="661">
        <f>+L684+AF684-AK684</f>
        <v>19048225</v>
      </c>
      <c r="AR684" s="657" t="s">
        <v>115</v>
      </c>
      <c r="AS684" s="656">
        <v>0</v>
      </c>
      <c r="AT684" s="657" t="s">
        <v>80</v>
      </c>
      <c r="AU684" s="670">
        <v>14512936</v>
      </c>
      <c r="AV684" s="671">
        <f t="shared" si="36"/>
        <v>4535289</v>
      </c>
      <c r="AW684" s="672">
        <f t="shared" si="34"/>
        <v>0.76190490190030835</v>
      </c>
      <c r="AX684" s="673"/>
      <c r="AY684" s="657" t="s">
        <v>72</v>
      </c>
      <c r="AZ684" s="677" t="s">
        <v>4370</v>
      </c>
      <c r="BA684" s="653" t="s">
        <v>71</v>
      </c>
      <c r="BB684" s="656" t="s">
        <v>71</v>
      </c>
    </row>
    <row r="685" spans="2:54" x14ac:dyDescent="0.25">
      <c r="B685" s="653">
        <v>2023</v>
      </c>
      <c r="C685" s="653">
        <v>891780111</v>
      </c>
      <c r="D685" s="654" t="s">
        <v>68</v>
      </c>
      <c r="E685" s="655" t="s">
        <v>3020</v>
      </c>
      <c r="F685" s="656" t="s">
        <v>3021</v>
      </c>
      <c r="G685" s="657">
        <v>0</v>
      </c>
      <c r="H685" s="656"/>
      <c r="I685" s="657" t="s">
        <v>78</v>
      </c>
      <c r="J685" s="653" t="s">
        <v>120</v>
      </c>
      <c r="K685" s="658" t="s">
        <v>2755</v>
      </c>
      <c r="L685" s="659">
        <v>19048225</v>
      </c>
      <c r="M685" s="653" t="s">
        <v>73</v>
      </c>
      <c r="N685" s="660" t="s">
        <v>116</v>
      </c>
      <c r="O685" s="658" t="s">
        <v>3918</v>
      </c>
      <c r="P685" s="661">
        <v>1193529136</v>
      </c>
      <c r="Q685" s="656">
        <v>235</v>
      </c>
      <c r="R685" s="699">
        <v>44960</v>
      </c>
      <c r="S685" s="749">
        <v>9551145017</v>
      </c>
      <c r="T685" s="699">
        <v>44964</v>
      </c>
      <c r="U685" s="760">
        <v>19048225</v>
      </c>
      <c r="V685" s="657" t="s">
        <v>70</v>
      </c>
      <c r="W685" s="656">
        <v>12545859</v>
      </c>
      <c r="X685" s="665" t="s">
        <v>4211</v>
      </c>
      <c r="Y685" s="660"/>
      <c r="Z685" s="679">
        <v>44964</v>
      </c>
      <c r="AA685" s="679">
        <v>44964</v>
      </c>
      <c r="AB685" s="667" t="s">
        <v>80</v>
      </c>
      <c r="AC685" s="666">
        <v>45275</v>
      </c>
      <c r="AD685" s="658">
        <f t="shared" si="37"/>
        <v>311</v>
      </c>
      <c r="AE685" s="656">
        <v>0</v>
      </c>
      <c r="AF685" s="656">
        <v>0</v>
      </c>
      <c r="AG685" s="656">
        <v>0</v>
      </c>
      <c r="AH685" s="668" t="s">
        <v>80</v>
      </c>
      <c r="AI685" s="658">
        <f t="shared" si="38"/>
        <v>0</v>
      </c>
      <c r="AJ685" s="656">
        <v>0</v>
      </c>
      <c r="AK685" s="748">
        <v>0</v>
      </c>
      <c r="AL685" s="699" t="s">
        <v>80</v>
      </c>
      <c r="AM685" s="657">
        <v>0</v>
      </c>
      <c r="AN685" s="667" t="s">
        <v>80</v>
      </c>
      <c r="AO685" s="667" t="s">
        <v>80</v>
      </c>
      <c r="AP685" s="661">
        <v>0</v>
      </c>
      <c r="AQ685" s="661">
        <f>+L685+AF685-AK685</f>
        <v>19048225</v>
      </c>
      <c r="AR685" s="657" t="s">
        <v>115</v>
      </c>
      <c r="AS685" s="656">
        <v>0</v>
      </c>
      <c r="AT685" s="657" t="s">
        <v>80</v>
      </c>
      <c r="AU685" s="670">
        <v>14512936</v>
      </c>
      <c r="AV685" s="671">
        <f t="shared" si="36"/>
        <v>4535289</v>
      </c>
      <c r="AW685" s="672">
        <f t="shared" si="34"/>
        <v>0.76190490190030835</v>
      </c>
      <c r="AX685" s="673"/>
      <c r="AY685" s="657" t="s">
        <v>72</v>
      </c>
      <c r="AZ685" s="677" t="s">
        <v>4371</v>
      </c>
      <c r="BA685" s="653" t="s">
        <v>71</v>
      </c>
      <c r="BB685" s="656" t="s">
        <v>71</v>
      </c>
    </row>
    <row r="686" spans="2:54" x14ac:dyDescent="0.25">
      <c r="B686" s="653">
        <v>2023</v>
      </c>
      <c r="C686" s="653">
        <v>891780111</v>
      </c>
      <c r="D686" s="654" t="s">
        <v>68</v>
      </c>
      <c r="E686" s="655" t="s">
        <v>3022</v>
      </c>
      <c r="F686" s="656" t="s">
        <v>3023</v>
      </c>
      <c r="G686" s="657">
        <v>0</v>
      </c>
      <c r="H686" s="656"/>
      <c r="I686" s="657" t="s">
        <v>78</v>
      </c>
      <c r="J686" s="653" t="s">
        <v>120</v>
      </c>
      <c r="K686" s="658" t="s">
        <v>2763</v>
      </c>
      <c r="L686" s="659">
        <v>17143399</v>
      </c>
      <c r="M686" s="653" t="s">
        <v>73</v>
      </c>
      <c r="N686" s="660" t="s">
        <v>116</v>
      </c>
      <c r="O686" s="658" t="s">
        <v>3919</v>
      </c>
      <c r="P686" s="661">
        <v>1051739807</v>
      </c>
      <c r="Q686" s="656">
        <v>235</v>
      </c>
      <c r="R686" s="699">
        <v>44960</v>
      </c>
      <c r="S686" s="749">
        <v>9551145017</v>
      </c>
      <c r="T686" s="699">
        <v>44964</v>
      </c>
      <c r="U686" s="760">
        <v>17143399</v>
      </c>
      <c r="V686" s="657" t="s">
        <v>70</v>
      </c>
      <c r="W686" s="656">
        <v>12545859</v>
      </c>
      <c r="X686" s="665" t="s">
        <v>4211</v>
      </c>
      <c r="Y686" s="660"/>
      <c r="Z686" s="679">
        <v>44964</v>
      </c>
      <c r="AA686" s="679">
        <v>44964</v>
      </c>
      <c r="AB686" s="667" t="s">
        <v>80</v>
      </c>
      <c r="AC686" s="666">
        <v>45275</v>
      </c>
      <c r="AD686" s="658">
        <f t="shared" si="37"/>
        <v>311</v>
      </c>
      <c r="AE686" s="656">
        <v>0</v>
      </c>
      <c r="AF686" s="656">
        <v>0</v>
      </c>
      <c r="AG686" s="656">
        <v>0</v>
      </c>
      <c r="AH686" s="668" t="s">
        <v>80</v>
      </c>
      <c r="AI686" s="658">
        <f t="shared" si="38"/>
        <v>0</v>
      </c>
      <c r="AJ686" s="656">
        <v>0</v>
      </c>
      <c r="AK686" s="748">
        <v>0</v>
      </c>
      <c r="AL686" s="699" t="s">
        <v>80</v>
      </c>
      <c r="AM686" s="657">
        <v>0</v>
      </c>
      <c r="AN686" s="667" t="s">
        <v>80</v>
      </c>
      <c r="AO686" s="667" t="s">
        <v>80</v>
      </c>
      <c r="AP686" s="661">
        <v>0</v>
      </c>
      <c r="AQ686" s="661">
        <f>+L686+AF686-AK686</f>
        <v>17143399</v>
      </c>
      <c r="AR686" s="657" t="s">
        <v>115</v>
      </c>
      <c r="AS686" s="656">
        <v>0</v>
      </c>
      <c r="AT686" s="657" t="s">
        <v>80</v>
      </c>
      <c r="AU686" s="670">
        <v>13061640</v>
      </c>
      <c r="AV686" s="671">
        <f t="shared" si="36"/>
        <v>4081759</v>
      </c>
      <c r="AW686" s="672">
        <f t="shared" si="34"/>
        <v>0.76190491745540079</v>
      </c>
      <c r="AX686" s="673"/>
      <c r="AY686" s="657" t="s">
        <v>72</v>
      </c>
      <c r="AZ686" s="677" t="s">
        <v>4372</v>
      </c>
      <c r="BA686" s="653" t="s">
        <v>71</v>
      </c>
      <c r="BB686" s="656" t="s">
        <v>71</v>
      </c>
    </row>
    <row r="687" spans="2:54" x14ac:dyDescent="0.25">
      <c r="B687" s="653">
        <v>2023</v>
      </c>
      <c r="C687" s="653">
        <v>891780111</v>
      </c>
      <c r="D687" s="654" t="s">
        <v>68</v>
      </c>
      <c r="E687" s="655" t="s">
        <v>3024</v>
      </c>
      <c r="F687" s="656" t="s">
        <v>3025</v>
      </c>
      <c r="G687" s="657">
        <v>0</v>
      </c>
      <c r="H687" s="656"/>
      <c r="I687" s="657" t="s">
        <v>78</v>
      </c>
      <c r="J687" s="653" t="s">
        <v>120</v>
      </c>
      <c r="K687" s="658" t="s">
        <v>2755</v>
      </c>
      <c r="L687" s="659">
        <v>19425415</v>
      </c>
      <c r="M687" s="653" t="s">
        <v>73</v>
      </c>
      <c r="N687" s="660" t="s">
        <v>116</v>
      </c>
      <c r="O687" s="658" t="s">
        <v>3920</v>
      </c>
      <c r="P687" s="661">
        <v>71218110</v>
      </c>
      <c r="Q687" s="656">
        <v>235</v>
      </c>
      <c r="R687" s="699">
        <v>44960</v>
      </c>
      <c r="S687" s="749">
        <v>9551145017</v>
      </c>
      <c r="T687" s="699">
        <v>44964</v>
      </c>
      <c r="U687" s="760">
        <v>19425415</v>
      </c>
      <c r="V687" s="657" t="s">
        <v>70</v>
      </c>
      <c r="W687" s="656">
        <v>12545859</v>
      </c>
      <c r="X687" s="665" t="s">
        <v>4211</v>
      </c>
      <c r="Y687" s="660"/>
      <c r="Z687" s="679">
        <v>44964</v>
      </c>
      <c r="AA687" s="679">
        <v>44964</v>
      </c>
      <c r="AB687" s="667" t="s">
        <v>80</v>
      </c>
      <c r="AC687" s="666">
        <v>45275</v>
      </c>
      <c r="AD687" s="658">
        <f t="shared" si="37"/>
        <v>311</v>
      </c>
      <c r="AE687" s="656">
        <v>0</v>
      </c>
      <c r="AF687" s="656">
        <v>0</v>
      </c>
      <c r="AG687" s="656">
        <v>0</v>
      </c>
      <c r="AH687" s="668" t="s">
        <v>80</v>
      </c>
      <c r="AI687" s="658">
        <f t="shared" si="38"/>
        <v>0</v>
      </c>
      <c r="AJ687" s="656">
        <v>0</v>
      </c>
      <c r="AK687" s="748">
        <v>0</v>
      </c>
      <c r="AL687" s="699" t="s">
        <v>80</v>
      </c>
      <c r="AM687" s="657">
        <v>0</v>
      </c>
      <c r="AN687" s="667" t="s">
        <v>80</v>
      </c>
      <c r="AO687" s="667" t="s">
        <v>80</v>
      </c>
      <c r="AP687" s="661">
        <v>0</v>
      </c>
      <c r="AQ687" s="661">
        <f>+L687+AF687-AK687</f>
        <v>19425415</v>
      </c>
      <c r="AR687" s="657" t="s">
        <v>115</v>
      </c>
      <c r="AS687" s="656">
        <v>0</v>
      </c>
      <c r="AT687" s="657" t="s">
        <v>80</v>
      </c>
      <c r="AU687" s="670">
        <v>14800320</v>
      </c>
      <c r="AV687" s="671">
        <f t="shared" si="36"/>
        <v>4625095</v>
      </c>
      <c r="AW687" s="672">
        <f t="shared" si="34"/>
        <v>0.76190495801505398</v>
      </c>
      <c r="AX687" s="673"/>
      <c r="AY687" s="657" t="s">
        <v>72</v>
      </c>
      <c r="AZ687" s="677" t="s">
        <v>4373</v>
      </c>
      <c r="BA687" s="653" t="s">
        <v>71</v>
      </c>
      <c r="BB687" s="656" t="s">
        <v>71</v>
      </c>
    </row>
    <row r="688" spans="2:54" x14ac:dyDescent="0.25">
      <c r="B688" s="653">
        <v>2023</v>
      </c>
      <c r="C688" s="653">
        <v>891780111</v>
      </c>
      <c r="D688" s="654" t="s">
        <v>68</v>
      </c>
      <c r="E688" s="655" t="s">
        <v>3026</v>
      </c>
      <c r="F688" s="656" t="s">
        <v>3027</v>
      </c>
      <c r="G688" s="657">
        <v>0</v>
      </c>
      <c r="H688" s="656"/>
      <c r="I688" s="657" t="s">
        <v>78</v>
      </c>
      <c r="J688" s="653" t="s">
        <v>120</v>
      </c>
      <c r="K688" s="658" t="s">
        <v>2766</v>
      </c>
      <c r="L688" s="659">
        <v>20821033</v>
      </c>
      <c r="M688" s="653" t="s">
        <v>73</v>
      </c>
      <c r="N688" s="660" t="s">
        <v>116</v>
      </c>
      <c r="O688" s="658" t="s">
        <v>3921</v>
      </c>
      <c r="P688" s="661">
        <v>92257950</v>
      </c>
      <c r="Q688" s="656">
        <v>235</v>
      </c>
      <c r="R688" s="699">
        <v>44960</v>
      </c>
      <c r="S688" s="749">
        <v>9551145017</v>
      </c>
      <c r="T688" s="699">
        <v>44964</v>
      </c>
      <c r="U688" s="760">
        <v>20821033</v>
      </c>
      <c r="V688" s="657" t="s">
        <v>70</v>
      </c>
      <c r="W688" s="656">
        <v>12545859</v>
      </c>
      <c r="X688" s="665" t="s">
        <v>4211</v>
      </c>
      <c r="Y688" s="660"/>
      <c r="Z688" s="679">
        <v>44964</v>
      </c>
      <c r="AA688" s="679">
        <v>44964</v>
      </c>
      <c r="AB688" s="667" t="s">
        <v>80</v>
      </c>
      <c r="AC688" s="666">
        <v>45275</v>
      </c>
      <c r="AD688" s="658">
        <f t="shared" si="37"/>
        <v>311</v>
      </c>
      <c r="AE688" s="656">
        <v>0</v>
      </c>
      <c r="AF688" s="656">
        <v>0</v>
      </c>
      <c r="AG688" s="656">
        <v>0</v>
      </c>
      <c r="AH688" s="668" t="s">
        <v>80</v>
      </c>
      <c r="AI688" s="658">
        <f t="shared" si="38"/>
        <v>0</v>
      </c>
      <c r="AJ688" s="656">
        <v>0</v>
      </c>
      <c r="AK688" s="748">
        <v>0</v>
      </c>
      <c r="AL688" s="699" t="s">
        <v>80</v>
      </c>
      <c r="AM688" s="657">
        <v>0</v>
      </c>
      <c r="AN688" s="667" t="s">
        <v>80</v>
      </c>
      <c r="AO688" s="667" t="s">
        <v>80</v>
      </c>
      <c r="AP688" s="661">
        <v>0</v>
      </c>
      <c r="AQ688" s="661">
        <f>+L688+AF688-AK688</f>
        <v>20821033</v>
      </c>
      <c r="AR688" s="657" t="s">
        <v>115</v>
      </c>
      <c r="AS688" s="656">
        <v>0</v>
      </c>
      <c r="AT688" s="657" t="s">
        <v>80</v>
      </c>
      <c r="AU688" s="670">
        <v>15863648</v>
      </c>
      <c r="AV688" s="671">
        <f t="shared" si="36"/>
        <v>4957385</v>
      </c>
      <c r="AW688" s="672">
        <f t="shared" si="34"/>
        <v>0.76190494486993032</v>
      </c>
      <c r="AX688" s="673"/>
      <c r="AY688" s="657" t="s">
        <v>72</v>
      </c>
      <c r="AZ688" s="677" t="s">
        <v>4374</v>
      </c>
      <c r="BA688" s="653" t="s">
        <v>71</v>
      </c>
      <c r="BB688" s="656" t="s">
        <v>71</v>
      </c>
    </row>
    <row r="689" spans="2:54" x14ac:dyDescent="0.25">
      <c r="B689" s="653">
        <v>2023</v>
      </c>
      <c r="C689" s="653">
        <v>891780111</v>
      </c>
      <c r="D689" s="654" t="s">
        <v>68</v>
      </c>
      <c r="E689" s="655" t="s">
        <v>3028</v>
      </c>
      <c r="F689" s="656" t="s">
        <v>3029</v>
      </c>
      <c r="G689" s="657">
        <v>0</v>
      </c>
      <c r="H689" s="656"/>
      <c r="I689" s="657" t="s">
        <v>78</v>
      </c>
      <c r="J689" s="653" t="s">
        <v>120</v>
      </c>
      <c r="K689" s="658" t="s">
        <v>2766</v>
      </c>
      <c r="L689" s="659">
        <v>20821033</v>
      </c>
      <c r="M689" s="653" t="s">
        <v>73</v>
      </c>
      <c r="N689" s="660" t="s">
        <v>116</v>
      </c>
      <c r="O689" s="658" t="s">
        <v>3922</v>
      </c>
      <c r="P689" s="661">
        <v>98599167</v>
      </c>
      <c r="Q689" s="656">
        <v>235</v>
      </c>
      <c r="R689" s="699">
        <v>44960</v>
      </c>
      <c r="S689" s="749">
        <v>9551145017</v>
      </c>
      <c r="T689" s="699">
        <v>44964</v>
      </c>
      <c r="U689" s="760">
        <v>20821033</v>
      </c>
      <c r="V689" s="657" t="s">
        <v>70</v>
      </c>
      <c r="W689" s="656">
        <v>12545859</v>
      </c>
      <c r="X689" s="665" t="s">
        <v>4211</v>
      </c>
      <c r="Y689" s="660"/>
      <c r="Z689" s="679">
        <v>44964</v>
      </c>
      <c r="AA689" s="679">
        <v>44964</v>
      </c>
      <c r="AB689" s="667" t="s">
        <v>80</v>
      </c>
      <c r="AC689" s="666">
        <v>45275</v>
      </c>
      <c r="AD689" s="658">
        <f t="shared" si="37"/>
        <v>311</v>
      </c>
      <c r="AE689" s="656">
        <v>0</v>
      </c>
      <c r="AF689" s="656">
        <v>0</v>
      </c>
      <c r="AG689" s="656">
        <v>0</v>
      </c>
      <c r="AH689" s="668" t="s">
        <v>80</v>
      </c>
      <c r="AI689" s="658">
        <f t="shared" si="38"/>
        <v>0</v>
      </c>
      <c r="AJ689" s="656">
        <v>0</v>
      </c>
      <c r="AK689" s="748">
        <v>0</v>
      </c>
      <c r="AL689" s="699" t="s">
        <v>80</v>
      </c>
      <c r="AM689" s="657">
        <v>0</v>
      </c>
      <c r="AN689" s="667" t="s">
        <v>80</v>
      </c>
      <c r="AO689" s="667" t="s">
        <v>80</v>
      </c>
      <c r="AP689" s="661">
        <v>0</v>
      </c>
      <c r="AQ689" s="661">
        <f>+L689+AF689-AK689</f>
        <v>20821033</v>
      </c>
      <c r="AR689" s="657" t="s">
        <v>115</v>
      </c>
      <c r="AS689" s="656">
        <v>0</v>
      </c>
      <c r="AT689" s="657" t="s">
        <v>80</v>
      </c>
      <c r="AU689" s="670">
        <v>15863648</v>
      </c>
      <c r="AV689" s="671">
        <f t="shared" si="36"/>
        <v>4957385</v>
      </c>
      <c r="AW689" s="672">
        <f t="shared" si="34"/>
        <v>0.76190494486993032</v>
      </c>
      <c r="AX689" s="673"/>
      <c r="AY689" s="657" t="s">
        <v>72</v>
      </c>
      <c r="AZ689" s="677" t="s">
        <v>4375</v>
      </c>
      <c r="BA689" s="653" t="s">
        <v>71</v>
      </c>
      <c r="BB689" s="656" t="s">
        <v>71</v>
      </c>
    </row>
    <row r="690" spans="2:54" x14ac:dyDescent="0.25">
      <c r="B690" s="653">
        <v>2023</v>
      </c>
      <c r="C690" s="653">
        <v>891780111</v>
      </c>
      <c r="D690" s="654" t="s">
        <v>68</v>
      </c>
      <c r="E690" s="655" t="s">
        <v>3030</v>
      </c>
      <c r="F690" s="656" t="s">
        <v>3031</v>
      </c>
      <c r="G690" s="657">
        <v>0</v>
      </c>
      <c r="H690" s="656"/>
      <c r="I690" s="657" t="s">
        <v>78</v>
      </c>
      <c r="J690" s="653" t="s">
        <v>120</v>
      </c>
      <c r="K690" s="658" t="s">
        <v>2766</v>
      </c>
      <c r="L690" s="659">
        <v>21029244</v>
      </c>
      <c r="M690" s="653" t="s">
        <v>73</v>
      </c>
      <c r="N690" s="660" t="s">
        <v>116</v>
      </c>
      <c r="O690" s="658" t="s">
        <v>3923</v>
      </c>
      <c r="P690" s="661">
        <v>19871174</v>
      </c>
      <c r="Q690" s="656">
        <v>235</v>
      </c>
      <c r="R690" s="699">
        <v>44960</v>
      </c>
      <c r="S690" s="749">
        <v>9551145017</v>
      </c>
      <c r="T690" s="699">
        <v>44964</v>
      </c>
      <c r="U690" s="760">
        <v>21029244</v>
      </c>
      <c r="V690" s="657" t="s">
        <v>70</v>
      </c>
      <c r="W690" s="656">
        <v>12545859</v>
      </c>
      <c r="X690" s="665" t="s">
        <v>4211</v>
      </c>
      <c r="Y690" s="660"/>
      <c r="Z690" s="679">
        <v>44964</v>
      </c>
      <c r="AA690" s="679">
        <v>44964</v>
      </c>
      <c r="AB690" s="667" t="s">
        <v>80</v>
      </c>
      <c r="AC690" s="666">
        <v>45275</v>
      </c>
      <c r="AD690" s="658">
        <f t="shared" si="37"/>
        <v>311</v>
      </c>
      <c r="AE690" s="656">
        <v>0</v>
      </c>
      <c r="AF690" s="656">
        <v>0</v>
      </c>
      <c r="AG690" s="656">
        <v>0</v>
      </c>
      <c r="AH690" s="668" t="s">
        <v>80</v>
      </c>
      <c r="AI690" s="658">
        <f t="shared" si="38"/>
        <v>0</v>
      </c>
      <c r="AJ690" s="656">
        <v>0</v>
      </c>
      <c r="AK690" s="748">
        <v>0</v>
      </c>
      <c r="AL690" s="699" t="s">
        <v>80</v>
      </c>
      <c r="AM690" s="657">
        <v>0</v>
      </c>
      <c r="AN690" s="667" t="s">
        <v>80</v>
      </c>
      <c r="AO690" s="667" t="s">
        <v>80</v>
      </c>
      <c r="AP690" s="661">
        <v>0</v>
      </c>
      <c r="AQ690" s="661">
        <f>+L690+AF690-AK690</f>
        <v>21029244</v>
      </c>
      <c r="AR690" s="657" t="s">
        <v>115</v>
      </c>
      <c r="AS690" s="656">
        <v>0</v>
      </c>
      <c r="AT690" s="657" t="s">
        <v>80</v>
      </c>
      <c r="AU690" s="670">
        <v>16022280</v>
      </c>
      <c r="AV690" s="671">
        <f t="shared" si="36"/>
        <v>5006964</v>
      </c>
      <c r="AW690" s="672">
        <f t="shared" si="34"/>
        <v>0.76190470755867401</v>
      </c>
      <c r="AX690" s="673"/>
      <c r="AY690" s="657" t="s">
        <v>72</v>
      </c>
      <c r="AZ690" s="677" t="s">
        <v>4376</v>
      </c>
      <c r="BA690" s="653" t="s">
        <v>71</v>
      </c>
      <c r="BB690" s="656" t="s">
        <v>71</v>
      </c>
    </row>
    <row r="691" spans="2:54" x14ac:dyDescent="0.25">
      <c r="B691" s="653">
        <v>2023</v>
      </c>
      <c r="C691" s="653">
        <v>891780111</v>
      </c>
      <c r="D691" s="654" t="s">
        <v>68</v>
      </c>
      <c r="E691" s="655" t="s">
        <v>3032</v>
      </c>
      <c r="F691" s="656" t="s">
        <v>3033</v>
      </c>
      <c r="G691" s="657">
        <v>0</v>
      </c>
      <c r="H691" s="656"/>
      <c r="I691" s="657" t="s">
        <v>78</v>
      </c>
      <c r="J691" s="653" t="s">
        <v>120</v>
      </c>
      <c r="K691" s="658" t="s">
        <v>2755</v>
      </c>
      <c r="L691" s="659">
        <v>19048225</v>
      </c>
      <c r="M691" s="653" t="s">
        <v>73</v>
      </c>
      <c r="N691" s="660" t="s">
        <v>116</v>
      </c>
      <c r="O691" s="658" t="s">
        <v>3924</v>
      </c>
      <c r="P691" s="661">
        <v>1063481862</v>
      </c>
      <c r="Q691" s="656">
        <v>235</v>
      </c>
      <c r="R691" s="699">
        <v>44960</v>
      </c>
      <c r="S691" s="749">
        <v>9551145017</v>
      </c>
      <c r="T691" s="699">
        <v>44964</v>
      </c>
      <c r="U691" s="760">
        <v>19048225</v>
      </c>
      <c r="V691" s="657" t="s">
        <v>70</v>
      </c>
      <c r="W691" s="656">
        <v>12545859</v>
      </c>
      <c r="X691" s="665" t="s">
        <v>4211</v>
      </c>
      <c r="Y691" s="660"/>
      <c r="Z691" s="679">
        <v>44964</v>
      </c>
      <c r="AA691" s="679">
        <v>44964</v>
      </c>
      <c r="AB691" s="667" t="s">
        <v>80</v>
      </c>
      <c r="AC691" s="666">
        <v>45275</v>
      </c>
      <c r="AD691" s="658">
        <f t="shared" si="37"/>
        <v>311</v>
      </c>
      <c r="AE691" s="656">
        <v>0</v>
      </c>
      <c r="AF691" s="656">
        <v>0</v>
      </c>
      <c r="AG691" s="656">
        <v>0</v>
      </c>
      <c r="AH691" s="668" t="s">
        <v>80</v>
      </c>
      <c r="AI691" s="658">
        <f t="shared" si="38"/>
        <v>0</v>
      </c>
      <c r="AJ691" s="656">
        <v>0</v>
      </c>
      <c r="AK691" s="748">
        <v>0</v>
      </c>
      <c r="AL691" s="699" t="s">
        <v>80</v>
      </c>
      <c r="AM691" s="657">
        <v>0</v>
      </c>
      <c r="AN691" s="667" t="s">
        <v>80</v>
      </c>
      <c r="AO691" s="667" t="s">
        <v>80</v>
      </c>
      <c r="AP691" s="661">
        <v>0</v>
      </c>
      <c r="AQ691" s="661">
        <f>+L691+AF691-AK691</f>
        <v>19048225</v>
      </c>
      <c r="AR691" s="657" t="s">
        <v>115</v>
      </c>
      <c r="AS691" s="656">
        <v>0</v>
      </c>
      <c r="AT691" s="657" t="s">
        <v>80</v>
      </c>
      <c r="AU691" s="670">
        <v>14512936</v>
      </c>
      <c r="AV691" s="671">
        <f t="shared" si="36"/>
        <v>4535289</v>
      </c>
      <c r="AW691" s="672">
        <f t="shared" si="34"/>
        <v>0.76190490190030835</v>
      </c>
      <c r="AX691" s="673"/>
      <c r="AY691" s="657" t="s">
        <v>72</v>
      </c>
      <c r="AZ691" s="677" t="s">
        <v>4377</v>
      </c>
      <c r="BA691" s="653" t="s">
        <v>71</v>
      </c>
      <c r="BB691" s="656" t="s">
        <v>71</v>
      </c>
    </row>
    <row r="692" spans="2:54" x14ac:dyDescent="0.25">
      <c r="B692" s="653">
        <v>2023</v>
      </c>
      <c r="C692" s="653">
        <v>891780111</v>
      </c>
      <c r="D692" s="654" t="s">
        <v>68</v>
      </c>
      <c r="E692" s="655" t="s">
        <v>3034</v>
      </c>
      <c r="F692" s="656" t="s">
        <v>3035</v>
      </c>
      <c r="G692" s="657">
        <v>0</v>
      </c>
      <c r="H692" s="656"/>
      <c r="I692" s="657" t="s">
        <v>78</v>
      </c>
      <c r="J692" s="653" t="s">
        <v>120</v>
      </c>
      <c r="K692" s="658" t="s">
        <v>2755</v>
      </c>
      <c r="L692" s="659">
        <v>19048225</v>
      </c>
      <c r="M692" s="653" t="s">
        <v>73</v>
      </c>
      <c r="N692" s="660" t="s">
        <v>116</v>
      </c>
      <c r="O692" s="658" t="s">
        <v>3925</v>
      </c>
      <c r="P692" s="661">
        <v>1002496860</v>
      </c>
      <c r="Q692" s="656">
        <v>235</v>
      </c>
      <c r="R692" s="699">
        <v>44960</v>
      </c>
      <c r="S692" s="749">
        <v>9551145017</v>
      </c>
      <c r="T692" s="699">
        <v>44964</v>
      </c>
      <c r="U692" s="760">
        <v>19048225</v>
      </c>
      <c r="V692" s="657" t="s">
        <v>70</v>
      </c>
      <c r="W692" s="656">
        <v>12545859</v>
      </c>
      <c r="X692" s="665" t="s">
        <v>4211</v>
      </c>
      <c r="Y692" s="660"/>
      <c r="Z692" s="679">
        <v>44964</v>
      </c>
      <c r="AA692" s="679">
        <v>44964</v>
      </c>
      <c r="AB692" s="667" t="s">
        <v>80</v>
      </c>
      <c r="AC692" s="666">
        <v>45275</v>
      </c>
      <c r="AD692" s="658">
        <f t="shared" si="37"/>
        <v>311</v>
      </c>
      <c r="AE692" s="656">
        <v>0</v>
      </c>
      <c r="AF692" s="656">
        <v>0</v>
      </c>
      <c r="AG692" s="656">
        <v>0</v>
      </c>
      <c r="AH692" s="668" t="s">
        <v>80</v>
      </c>
      <c r="AI692" s="658">
        <f t="shared" si="38"/>
        <v>0</v>
      </c>
      <c r="AJ692" s="656">
        <v>0</v>
      </c>
      <c r="AK692" s="748">
        <v>0</v>
      </c>
      <c r="AL692" s="699" t="s">
        <v>80</v>
      </c>
      <c r="AM692" s="657">
        <v>0</v>
      </c>
      <c r="AN692" s="667" t="s">
        <v>80</v>
      </c>
      <c r="AO692" s="667" t="s">
        <v>80</v>
      </c>
      <c r="AP692" s="661">
        <v>0</v>
      </c>
      <c r="AQ692" s="661">
        <f>+L692+AF692-AK692</f>
        <v>19048225</v>
      </c>
      <c r="AR692" s="657" t="s">
        <v>115</v>
      </c>
      <c r="AS692" s="656">
        <v>0</v>
      </c>
      <c r="AT692" s="657" t="s">
        <v>80</v>
      </c>
      <c r="AU692" s="670">
        <v>14512936</v>
      </c>
      <c r="AV692" s="671">
        <f t="shared" si="36"/>
        <v>4535289</v>
      </c>
      <c r="AW692" s="672">
        <f t="shared" si="34"/>
        <v>0.76190490190030835</v>
      </c>
      <c r="AX692" s="673"/>
      <c r="AY692" s="657" t="s">
        <v>72</v>
      </c>
      <c r="AZ692" s="677" t="s">
        <v>4378</v>
      </c>
      <c r="BA692" s="653" t="s">
        <v>71</v>
      </c>
      <c r="BB692" s="656" t="s">
        <v>71</v>
      </c>
    </row>
    <row r="693" spans="2:54" x14ac:dyDescent="0.25">
      <c r="B693" s="653">
        <v>2023</v>
      </c>
      <c r="C693" s="653">
        <v>891780111</v>
      </c>
      <c r="D693" s="654" t="s">
        <v>68</v>
      </c>
      <c r="E693" s="655" t="s">
        <v>3036</v>
      </c>
      <c r="F693" s="656" t="s">
        <v>3037</v>
      </c>
      <c r="G693" s="657">
        <v>0</v>
      </c>
      <c r="H693" s="656"/>
      <c r="I693" s="657" t="s">
        <v>78</v>
      </c>
      <c r="J693" s="653" t="s">
        <v>120</v>
      </c>
      <c r="K693" s="658" t="s">
        <v>2755</v>
      </c>
      <c r="L693" s="659">
        <v>19048225</v>
      </c>
      <c r="M693" s="653" t="s">
        <v>73</v>
      </c>
      <c r="N693" s="660" t="s">
        <v>116</v>
      </c>
      <c r="O693" s="658" t="s">
        <v>3926</v>
      </c>
      <c r="P693" s="661">
        <v>1063148898</v>
      </c>
      <c r="Q693" s="656">
        <v>235</v>
      </c>
      <c r="R693" s="699">
        <v>44960</v>
      </c>
      <c r="S693" s="749">
        <v>9551145017</v>
      </c>
      <c r="T693" s="699">
        <v>44964</v>
      </c>
      <c r="U693" s="760">
        <v>19048225</v>
      </c>
      <c r="V693" s="657" t="s">
        <v>70</v>
      </c>
      <c r="W693" s="656">
        <v>12545859</v>
      </c>
      <c r="X693" s="665" t="s">
        <v>4211</v>
      </c>
      <c r="Y693" s="660"/>
      <c r="Z693" s="679">
        <v>44964</v>
      </c>
      <c r="AA693" s="679">
        <v>44964</v>
      </c>
      <c r="AB693" s="667" t="s">
        <v>80</v>
      </c>
      <c r="AC693" s="666">
        <v>45275</v>
      </c>
      <c r="AD693" s="658">
        <f t="shared" si="37"/>
        <v>311</v>
      </c>
      <c r="AE693" s="656">
        <v>0</v>
      </c>
      <c r="AF693" s="656">
        <v>0</v>
      </c>
      <c r="AG693" s="656">
        <v>0</v>
      </c>
      <c r="AH693" s="668" t="s">
        <v>80</v>
      </c>
      <c r="AI693" s="658">
        <f t="shared" si="38"/>
        <v>0</v>
      </c>
      <c r="AJ693" s="656">
        <v>1</v>
      </c>
      <c r="AK693" s="748">
        <v>11307992</v>
      </c>
      <c r="AL693" s="699">
        <v>45085</v>
      </c>
      <c r="AM693" s="657">
        <v>0</v>
      </c>
      <c r="AN693" s="667" t="s">
        <v>80</v>
      </c>
      <c r="AO693" s="667" t="s">
        <v>80</v>
      </c>
      <c r="AP693" s="661">
        <v>0</v>
      </c>
      <c r="AQ693" s="661">
        <f>+L693+AF693-AK693</f>
        <v>7740233</v>
      </c>
      <c r="AR693" s="657" t="s">
        <v>115</v>
      </c>
      <c r="AS693" s="656">
        <v>0</v>
      </c>
      <c r="AT693" s="657" t="s">
        <v>80</v>
      </c>
      <c r="AU693" s="670">
        <v>7740233</v>
      </c>
      <c r="AV693" s="671">
        <f t="shared" si="36"/>
        <v>0</v>
      </c>
      <c r="AW693" s="672">
        <f t="shared" si="34"/>
        <v>1</v>
      </c>
      <c r="AX693" s="673"/>
      <c r="AY693" s="657" t="s">
        <v>253</v>
      </c>
      <c r="AZ693" s="677" t="s">
        <v>4379</v>
      </c>
      <c r="BA693" s="653" t="s">
        <v>71</v>
      </c>
      <c r="BB693" s="656" t="s">
        <v>71</v>
      </c>
    </row>
    <row r="694" spans="2:54" x14ac:dyDescent="0.25">
      <c r="B694" s="653">
        <v>2023</v>
      </c>
      <c r="C694" s="653">
        <v>891780111</v>
      </c>
      <c r="D694" s="654" t="s">
        <v>68</v>
      </c>
      <c r="E694" s="655" t="s">
        <v>3038</v>
      </c>
      <c r="F694" s="656" t="s">
        <v>3039</v>
      </c>
      <c r="G694" s="657">
        <v>0</v>
      </c>
      <c r="H694" s="656"/>
      <c r="I694" s="657" t="s">
        <v>78</v>
      </c>
      <c r="J694" s="653" t="s">
        <v>120</v>
      </c>
      <c r="K694" s="658" t="s">
        <v>2766</v>
      </c>
      <c r="L694" s="659">
        <v>21029244</v>
      </c>
      <c r="M694" s="653" t="s">
        <v>73</v>
      </c>
      <c r="N694" s="660" t="s">
        <v>116</v>
      </c>
      <c r="O694" s="658" t="s">
        <v>3927</v>
      </c>
      <c r="P694" s="661">
        <v>5010318</v>
      </c>
      <c r="Q694" s="656">
        <v>235</v>
      </c>
      <c r="R694" s="699">
        <v>44960</v>
      </c>
      <c r="S694" s="749">
        <v>9551145017</v>
      </c>
      <c r="T694" s="699">
        <v>44964</v>
      </c>
      <c r="U694" s="760">
        <v>21029244</v>
      </c>
      <c r="V694" s="657" t="s">
        <v>70</v>
      </c>
      <c r="W694" s="656">
        <v>12545859</v>
      </c>
      <c r="X694" s="665" t="s">
        <v>4211</v>
      </c>
      <c r="Y694" s="660"/>
      <c r="Z694" s="679">
        <v>44964</v>
      </c>
      <c r="AA694" s="679">
        <v>44964</v>
      </c>
      <c r="AB694" s="667" t="s">
        <v>80</v>
      </c>
      <c r="AC694" s="666">
        <v>45275</v>
      </c>
      <c r="AD694" s="658">
        <f t="shared" si="37"/>
        <v>311</v>
      </c>
      <c r="AE694" s="656">
        <v>0</v>
      </c>
      <c r="AF694" s="656">
        <v>0</v>
      </c>
      <c r="AG694" s="656">
        <v>0</v>
      </c>
      <c r="AH694" s="668" t="s">
        <v>80</v>
      </c>
      <c r="AI694" s="658">
        <f t="shared" si="38"/>
        <v>0</v>
      </c>
      <c r="AJ694" s="656">
        <v>0</v>
      </c>
      <c r="AK694" s="748">
        <v>0</v>
      </c>
      <c r="AL694" s="699" t="s">
        <v>80</v>
      </c>
      <c r="AM694" s="657">
        <v>0</v>
      </c>
      <c r="AN694" s="667" t="s">
        <v>80</v>
      </c>
      <c r="AO694" s="667" t="s">
        <v>80</v>
      </c>
      <c r="AP694" s="661">
        <v>0</v>
      </c>
      <c r="AQ694" s="661">
        <f>+L694+AF694-AK694</f>
        <v>21029244</v>
      </c>
      <c r="AR694" s="657" t="s">
        <v>115</v>
      </c>
      <c r="AS694" s="656">
        <v>0</v>
      </c>
      <c r="AT694" s="657" t="s">
        <v>80</v>
      </c>
      <c r="AU694" s="670">
        <v>16022280</v>
      </c>
      <c r="AV694" s="671">
        <f t="shared" si="36"/>
        <v>5006964</v>
      </c>
      <c r="AW694" s="672">
        <f t="shared" si="34"/>
        <v>0.76190470755867401</v>
      </c>
      <c r="AX694" s="673"/>
      <c r="AY694" s="657" t="s">
        <v>72</v>
      </c>
      <c r="AZ694" s="677" t="s">
        <v>4380</v>
      </c>
      <c r="BA694" s="653" t="s">
        <v>71</v>
      </c>
      <c r="BB694" s="656" t="s">
        <v>71</v>
      </c>
    </row>
    <row r="695" spans="2:54" x14ac:dyDescent="0.25">
      <c r="B695" s="653">
        <v>2023</v>
      </c>
      <c r="C695" s="653">
        <v>891780111</v>
      </c>
      <c r="D695" s="654" t="s">
        <v>68</v>
      </c>
      <c r="E695" s="655" t="s">
        <v>3040</v>
      </c>
      <c r="F695" s="656" t="s">
        <v>3041</v>
      </c>
      <c r="G695" s="657">
        <v>0</v>
      </c>
      <c r="H695" s="656"/>
      <c r="I695" s="657" t="s">
        <v>78</v>
      </c>
      <c r="J695" s="653" t="s">
        <v>120</v>
      </c>
      <c r="K695" s="658" t="s">
        <v>2755</v>
      </c>
      <c r="L695" s="659">
        <v>19048225</v>
      </c>
      <c r="M695" s="653" t="s">
        <v>73</v>
      </c>
      <c r="N695" s="660" t="s">
        <v>116</v>
      </c>
      <c r="O695" s="658" t="s">
        <v>3928</v>
      </c>
      <c r="P695" s="661">
        <v>1052040272</v>
      </c>
      <c r="Q695" s="656">
        <v>235</v>
      </c>
      <c r="R695" s="699">
        <v>44960</v>
      </c>
      <c r="S695" s="749">
        <v>9551145017</v>
      </c>
      <c r="T695" s="699">
        <v>44964</v>
      </c>
      <c r="U695" s="760">
        <v>19048225</v>
      </c>
      <c r="V695" s="657" t="s">
        <v>70</v>
      </c>
      <c r="W695" s="656">
        <v>12545859</v>
      </c>
      <c r="X695" s="665" t="s">
        <v>4211</v>
      </c>
      <c r="Y695" s="660"/>
      <c r="Z695" s="679">
        <v>44964</v>
      </c>
      <c r="AA695" s="679">
        <v>44964</v>
      </c>
      <c r="AB695" s="667" t="s">
        <v>80</v>
      </c>
      <c r="AC695" s="666">
        <v>45275</v>
      </c>
      <c r="AD695" s="658">
        <f t="shared" si="37"/>
        <v>311</v>
      </c>
      <c r="AE695" s="656">
        <v>0</v>
      </c>
      <c r="AF695" s="656">
        <v>0</v>
      </c>
      <c r="AG695" s="656">
        <v>0</v>
      </c>
      <c r="AH695" s="668" t="s">
        <v>80</v>
      </c>
      <c r="AI695" s="658">
        <f t="shared" si="38"/>
        <v>0</v>
      </c>
      <c r="AJ695" s="656">
        <v>0</v>
      </c>
      <c r="AK695" s="748">
        <v>0</v>
      </c>
      <c r="AL695" s="699" t="s">
        <v>80</v>
      </c>
      <c r="AM695" s="657">
        <v>0</v>
      </c>
      <c r="AN695" s="667" t="s">
        <v>80</v>
      </c>
      <c r="AO695" s="667" t="s">
        <v>80</v>
      </c>
      <c r="AP695" s="661">
        <v>0</v>
      </c>
      <c r="AQ695" s="661">
        <f>+L695+AF695-AK695</f>
        <v>19048225</v>
      </c>
      <c r="AR695" s="657" t="s">
        <v>115</v>
      </c>
      <c r="AS695" s="656">
        <v>0</v>
      </c>
      <c r="AT695" s="657" t="s">
        <v>80</v>
      </c>
      <c r="AU695" s="670">
        <v>14512936</v>
      </c>
      <c r="AV695" s="671">
        <f t="shared" si="36"/>
        <v>4535289</v>
      </c>
      <c r="AW695" s="672">
        <f t="shared" si="34"/>
        <v>0.76190490190030835</v>
      </c>
      <c r="AX695" s="673"/>
      <c r="AY695" s="657" t="s">
        <v>72</v>
      </c>
      <c r="AZ695" s="677" t="s">
        <v>4381</v>
      </c>
      <c r="BA695" s="653" t="s">
        <v>71</v>
      </c>
      <c r="BB695" s="656" t="s">
        <v>71</v>
      </c>
    </row>
    <row r="696" spans="2:54" x14ac:dyDescent="0.25">
      <c r="B696" s="653">
        <v>2023</v>
      </c>
      <c r="C696" s="653">
        <v>891780111</v>
      </c>
      <c r="D696" s="654" t="s">
        <v>68</v>
      </c>
      <c r="E696" s="655" t="s">
        <v>3042</v>
      </c>
      <c r="F696" s="656" t="s">
        <v>3043</v>
      </c>
      <c r="G696" s="657">
        <v>0</v>
      </c>
      <c r="H696" s="656"/>
      <c r="I696" s="657" t="s">
        <v>78</v>
      </c>
      <c r="J696" s="653" t="s">
        <v>120</v>
      </c>
      <c r="K696" s="658" t="s">
        <v>3044</v>
      </c>
      <c r="L696" s="659">
        <v>22793244</v>
      </c>
      <c r="M696" s="653" t="s">
        <v>73</v>
      </c>
      <c r="N696" s="660" t="s">
        <v>116</v>
      </c>
      <c r="O696" s="658" t="s">
        <v>3929</v>
      </c>
      <c r="P696" s="661">
        <v>1067860539</v>
      </c>
      <c r="Q696" s="656">
        <v>235</v>
      </c>
      <c r="R696" s="699">
        <v>44960</v>
      </c>
      <c r="S696" s="749">
        <v>9551145017</v>
      </c>
      <c r="T696" s="699">
        <v>44964</v>
      </c>
      <c r="U696" s="760">
        <v>22793244</v>
      </c>
      <c r="V696" s="657" t="s">
        <v>70</v>
      </c>
      <c r="W696" s="656">
        <v>12545859</v>
      </c>
      <c r="X696" s="665" t="s">
        <v>4211</v>
      </c>
      <c r="Y696" s="660"/>
      <c r="Z696" s="679">
        <v>44964</v>
      </c>
      <c r="AA696" s="679">
        <v>44964</v>
      </c>
      <c r="AB696" s="667" t="s">
        <v>80</v>
      </c>
      <c r="AC696" s="666">
        <v>45275</v>
      </c>
      <c r="AD696" s="658">
        <f t="shared" si="37"/>
        <v>311</v>
      </c>
      <c r="AE696" s="656">
        <v>0</v>
      </c>
      <c r="AF696" s="656">
        <v>0</v>
      </c>
      <c r="AG696" s="656">
        <v>0</v>
      </c>
      <c r="AH696" s="668" t="s">
        <v>80</v>
      </c>
      <c r="AI696" s="658">
        <f t="shared" si="38"/>
        <v>0</v>
      </c>
      <c r="AJ696" s="656">
        <v>0</v>
      </c>
      <c r="AK696" s="748">
        <v>0</v>
      </c>
      <c r="AL696" s="699" t="s">
        <v>80</v>
      </c>
      <c r="AM696" s="657">
        <v>0</v>
      </c>
      <c r="AN696" s="667" t="s">
        <v>80</v>
      </c>
      <c r="AO696" s="667" t="s">
        <v>80</v>
      </c>
      <c r="AP696" s="661">
        <v>0</v>
      </c>
      <c r="AQ696" s="661">
        <f>+L696+AF696-AK696</f>
        <v>22793244</v>
      </c>
      <c r="AR696" s="657" t="s">
        <v>115</v>
      </c>
      <c r="AS696" s="656">
        <v>0</v>
      </c>
      <c r="AT696" s="657" t="s">
        <v>80</v>
      </c>
      <c r="AU696" s="670">
        <v>17366280</v>
      </c>
      <c r="AV696" s="671">
        <f t="shared" si="36"/>
        <v>5426964</v>
      </c>
      <c r="AW696" s="672">
        <f t="shared" si="34"/>
        <v>0.76190471176459129</v>
      </c>
      <c r="AX696" s="673"/>
      <c r="AY696" s="657" t="s">
        <v>72</v>
      </c>
      <c r="AZ696" s="677" t="s">
        <v>4382</v>
      </c>
      <c r="BA696" s="653" t="s">
        <v>71</v>
      </c>
      <c r="BB696" s="656" t="s">
        <v>71</v>
      </c>
    </row>
    <row r="697" spans="2:54" x14ac:dyDescent="0.25">
      <c r="B697" s="653">
        <v>2023</v>
      </c>
      <c r="C697" s="653">
        <v>891780111</v>
      </c>
      <c r="D697" s="654" t="s">
        <v>68</v>
      </c>
      <c r="E697" s="655" t="s">
        <v>3045</v>
      </c>
      <c r="F697" s="656" t="s">
        <v>3046</v>
      </c>
      <c r="G697" s="657">
        <v>0</v>
      </c>
      <c r="H697" s="656"/>
      <c r="I697" s="657" t="s">
        <v>78</v>
      </c>
      <c r="J697" s="653" t="s">
        <v>120</v>
      </c>
      <c r="K697" s="658" t="s">
        <v>2755</v>
      </c>
      <c r="L697" s="659">
        <v>19048225</v>
      </c>
      <c r="M697" s="653" t="s">
        <v>73</v>
      </c>
      <c r="N697" s="660" t="s">
        <v>116</v>
      </c>
      <c r="O697" s="658" t="s">
        <v>3930</v>
      </c>
      <c r="P697" s="661">
        <v>1051746030</v>
      </c>
      <c r="Q697" s="656">
        <v>235</v>
      </c>
      <c r="R697" s="699">
        <v>44960</v>
      </c>
      <c r="S697" s="749">
        <v>9551145017</v>
      </c>
      <c r="T697" s="699">
        <v>44964</v>
      </c>
      <c r="U697" s="760">
        <v>19048225</v>
      </c>
      <c r="V697" s="657" t="s">
        <v>70</v>
      </c>
      <c r="W697" s="656">
        <v>12545859</v>
      </c>
      <c r="X697" s="665" t="s">
        <v>4211</v>
      </c>
      <c r="Y697" s="660"/>
      <c r="Z697" s="679">
        <v>44964</v>
      </c>
      <c r="AA697" s="679">
        <v>44964</v>
      </c>
      <c r="AB697" s="667" t="s">
        <v>80</v>
      </c>
      <c r="AC697" s="666">
        <v>45275</v>
      </c>
      <c r="AD697" s="658">
        <f t="shared" si="37"/>
        <v>311</v>
      </c>
      <c r="AE697" s="656">
        <v>0</v>
      </c>
      <c r="AF697" s="656">
        <v>0</v>
      </c>
      <c r="AG697" s="656">
        <v>0</v>
      </c>
      <c r="AH697" s="668" t="s">
        <v>80</v>
      </c>
      <c r="AI697" s="658">
        <f t="shared" si="38"/>
        <v>0</v>
      </c>
      <c r="AJ697" s="656">
        <v>0</v>
      </c>
      <c r="AK697" s="748">
        <v>0</v>
      </c>
      <c r="AL697" s="699" t="s">
        <v>80</v>
      </c>
      <c r="AM697" s="657">
        <v>0</v>
      </c>
      <c r="AN697" s="667" t="s">
        <v>80</v>
      </c>
      <c r="AO697" s="667" t="s">
        <v>80</v>
      </c>
      <c r="AP697" s="661">
        <v>0</v>
      </c>
      <c r="AQ697" s="661">
        <f>+L697+AF697-AK697</f>
        <v>19048225</v>
      </c>
      <c r="AR697" s="657" t="s">
        <v>115</v>
      </c>
      <c r="AS697" s="656">
        <v>0</v>
      </c>
      <c r="AT697" s="657" t="s">
        <v>80</v>
      </c>
      <c r="AU697" s="670">
        <v>14512936</v>
      </c>
      <c r="AV697" s="671">
        <f t="shared" si="36"/>
        <v>4535289</v>
      </c>
      <c r="AW697" s="672">
        <f t="shared" si="34"/>
        <v>0.76190490190030835</v>
      </c>
      <c r="AX697" s="673"/>
      <c r="AY697" s="657" t="s">
        <v>72</v>
      </c>
      <c r="AZ697" s="677" t="s">
        <v>4383</v>
      </c>
      <c r="BA697" s="653" t="s">
        <v>71</v>
      </c>
      <c r="BB697" s="656" t="s">
        <v>71</v>
      </c>
    </row>
    <row r="698" spans="2:54" x14ac:dyDescent="0.25">
      <c r="B698" s="653">
        <v>2023</v>
      </c>
      <c r="C698" s="653">
        <v>891780111</v>
      </c>
      <c r="D698" s="654" t="s">
        <v>68</v>
      </c>
      <c r="E698" s="655" t="s">
        <v>3047</v>
      </c>
      <c r="F698" s="656" t="s">
        <v>3048</v>
      </c>
      <c r="G698" s="657">
        <v>0</v>
      </c>
      <c r="H698" s="656"/>
      <c r="I698" s="657" t="s">
        <v>78</v>
      </c>
      <c r="J698" s="653" t="s">
        <v>120</v>
      </c>
      <c r="K698" s="658" t="s">
        <v>2766</v>
      </c>
      <c r="L698" s="659">
        <v>19048225</v>
      </c>
      <c r="M698" s="653" t="s">
        <v>73</v>
      </c>
      <c r="N698" s="660" t="s">
        <v>116</v>
      </c>
      <c r="O698" s="658" t="s">
        <v>3931</v>
      </c>
      <c r="P698" s="661">
        <v>1067032134</v>
      </c>
      <c r="Q698" s="656">
        <v>235</v>
      </c>
      <c r="R698" s="699">
        <v>44960</v>
      </c>
      <c r="S698" s="749">
        <v>9551145017</v>
      </c>
      <c r="T698" s="699">
        <v>44964</v>
      </c>
      <c r="U698" s="760">
        <v>19048225</v>
      </c>
      <c r="V698" s="657" t="s">
        <v>70</v>
      </c>
      <c r="W698" s="656">
        <v>12545859</v>
      </c>
      <c r="X698" s="665" t="s">
        <v>4211</v>
      </c>
      <c r="Y698" s="660"/>
      <c r="Z698" s="679">
        <v>44964</v>
      </c>
      <c r="AA698" s="679">
        <v>44964</v>
      </c>
      <c r="AB698" s="667" t="s">
        <v>80</v>
      </c>
      <c r="AC698" s="666" t="s">
        <v>4212</v>
      </c>
      <c r="AD698" s="658" t="e">
        <f t="shared" si="37"/>
        <v>#VALUE!</v>
      </c>
      <c r="AE698" s="656">
        <v>0</v>
      </c>
      <c r="AF698" s="656">
        <v>0</v>
      </c>
      <c r="AG698" s="656">
        <v>0</v>
      </c>
      <c r="AH698" s="668" t="s">
        <v>80</v>
      </c>
      <c r="AI698" s="658">
        <f t="shared" si="38"/>
        <v>0</v>
      </c>
      <c r="AJ698" s="656">
        <v>0</v>
      </c>
      <c r="AK698" s="748">
        <v>0</v>
      </c>
      <c r="AL698" s="699" t="s">
        <v>80</v>
      </c>
      <c r="AM698" s="657">
        <v>0</v>
      </c>
      <c r="AN698" s="667" t="s">
        <v>80</v>
      </c>
      <c r="AO698" s="667" t="s">
        <v>80</v>
      </c>
      <c r="AP698" s="661">
        <v>0</v>
      </c>
      <c r="AQ698" s="661">
        <f>+L698+AF698-AK698</f>
        <v>19048225</v>
      </c>
      <c r="AR698" s="657" t="s">
        <v>115</v>
      </c>
      <c r="AS698" s="656">
        <v>0</v>
      </c>
      <c r="AT698" s="657" t="s">
        <v>80</v>
      </c>
      <c r="AU698" s="670">
        <v>14512936</v>
      </c>
      <c r="AV698" s="671">
        <f t="shared" si="36"/>
        <v>4535289</v>
      </c>
      <c r="AW698" s="672">
        <f t="shared" si="34"/>
        <v>0.76190490190030835</v>
      </c>
      <c r="AX698" s="673"/>
      <c r="AY698" s="657" t="s">
        <v>72</v>
      </c>
      <c r="AZ698" s="677" t="s">
        <v>4384</v>
      </c>
      <c r="BA698" s="653" t="s">
        <v>71</v>
      </c>
      <c r="BB698" s="656" t="s">
        <v>71</v>
      </c>
    </row>
    <row r="699" spans="2:54" x14ac:dyDescent="0.25">
      <c r="B699" s="653">
        <v>2023</v>
      </c>
      <c r="C699" s="653">
        <v>891780111</v>
      </c>
      <c r="D699" s="654" t="s">
        <v>68</v>
      </c>
      <c r="E699" s="655" t="s">
        <v>3049</v>
      </c>
      <c r="F699" s="656" t="s">
        <v>3050</v>
      </c>
      <c r="G699" s="657">
        <v>0</v>
      </c>
      <c r="H699" s="656"/>
      <c r="I699" s="657" t="s">
        <v>78</v>
      </c>
      <c r="J699" s="653" t="s">
        <v>120</v>
      </c>
      <c r="K699" s="658" t="s">
        <v>2755</v>
      </c>
      <c r="L699" s="659">
        <v>19048225</v>
      </c>
      <c r="M699" s="653" t="s">
        <v>73</v>
      </c>
      <c r="N699" s="660" t="s">
        <v>116</v>
      </c>
      <c r="O699" s="658" t="s">
        <v>3932</v>
      </c>
      <c r="P699" s="661">
        <v>77184929</v>
      </c>
      <c r="Q699" s="656">
        <v>235</v>
      </c>
      <c r="R699" s="699">
        <v>44960</v>
      </c>
      <c r="S699" s="749">
        <v>9551145017</v>
      </c>
      <c r="T699" s="699">
        <v>44964</v>
      </c>
      <c r="U699" s="760">
        <v>19048225</v>
      </c>
      <c r="V699" s="657" t="s">
        <v>70</v>
      </c>
      <c r="W699" s="656">
        <v>12545859</v>
      </c>
      <c r="X699" s="665" t="s">
        <v>4211</v>
      </c>
      <c r="Y699" s="660"/>
      <c r="Z699" s="679">
        <v>44964</v>
      </c>
      <c r="AA699" s="679">
        <v>44964</v>
      </c>
      <c r="AB699" s="667" t="s">
        <v>80</v>
      </c>
      <c r="AC699" s="666">
        <v>45275</v>
      </c>
      <c r="AD699" s="658">
        <f t="shared" si="37"/>
        <v>311</v>
      </c>
      <c r="AE699" s="656">
        <v>0</v>
      </c>
      <c r="AF699" s="656">
        <v>0</v>
      </c>
      <c r="AG699" s="656">
        <v>0</v>
      </c>
      <c r="AH699" s="668" t="s">
        <v>80</v>
      </c>
      <c r="AI699" s="658">
        <f t="shared" si="38"/>
        <v>0</v>
      </c>
      <c r="AJ699" s="656">
        <v>0</v>
      </c>
      <c r="AK699" s="748">
        <v>0</v>
      </c>
      <c r="AL699" s="699" t="s">
        <v>80</v>
      </c>
      <c r="AM699" s="657">
        <v>0</v>
      </c>
      <c r="AN699" s="667" t="s">
        <v>80</v>
      </c>
      <c r="AO699" s="667" t="s">
        <v>80</v>
      </c>
      <c r="AP699" s="661">
        <v>0</v>
      </c>
      <c r="AQ699" s="661">
        <f>+L699+AF699-AK699</f>
        <v>19048225</v>
      </c>
      <c r="AR699" s="657" t="s">
        <v>115</v>
      </c>
      <c r="AS699" s="656">
        <v>0</v>
      </c>
      <c r="AT699" s="657" t="s">
        <v>80</v>
      </c>
      <c r="AU699" s="670">
        <v>14512936</v>
      </c>
      <c r="AV699" s="671">
        <f t="shared" si="36"/>
        <v>4535289</v>
      </c>
      <c r="AW699" s="672">
        <f t="shared" si="34"/>
        <v>0.76190490190030835</v>
      </c>
      <c r="AX699" s="673"/>
      <c r="AY699" s="657" t="s">
        <v>72</v>
      </c>
      <c r="AZ699" s="677" t="s">
        <v>4385</v>
      </c>
      <c r="BA699" s="653" t="s">
        <v>71</v>
      </c>
      <c r="BB699" s="656" t="s">
        <v>71</v>
      </c>
    </row>
    <row r="700" spans="2:54" x14ac:dyDescent="0.25">
      <c r="B700" s="653">
        <v>2023</v>
      </c>
      <c r="C700" s="653">
        <v>891780111</v>
      </c>
      <c r="D700" s="654" t="s">
        <v>68</v>
      </c>
      <c r="E700" s="655" t="s">
        <v>3051</v>
      </c>
      <c r="F700" s="656" t="s">
        <v>3052</v>
      </c>
      <c r="G700" s="657">
        <v>0</v>
      </c>
      <c r="H700" s="656"/>
      <c r="I700" s="657" t="s">
        <v>78</v>
      </c>
      <c r="J700" s="653" t="s">
        <v>120</v>
      </c>
      <c r="K700" s="658" t="s">
        <v>3053</v>
      </c>
      <c r="L700" s="659">
        <v>61970751</v>
      </c>
      <c r="M700" s="653" t="s">
        <v>73</v>
      </c>
      <c r="N700" s="660" t="s">
        <v>116</v>
      </c>
      <c r="O700" s="658" t="s">
        <v>3933</v>
      </c>
      <c r="P700" s="661">
        <v>1070809045</v>
      </c>
      <c r="Q700" s="656">
        <v>235</v>
      </c>
      <c r="R700" s="699">
        <v>44960</v>
      </c>
      <c r="S700" s="749">
        <v>9551145017</v>
      </c>
      <c r="T700" s="699">
        <v>44964</v>
      </c>
      <c r="U700" s="760">
        <v>61970751</v>
      </c>
      <c r="V700" s="657" t="s">
        <v>70</v>
      </c>
      <c r="W700" s="656">
        <v>12545859</v>
      </c>
      <c r="X700" s="665" t="s">
        <v>4211</v>
      </c>
      <c r="Y700" s="660"/>
      <c r="Z700" s="679">
        <v>44964</v>
      </c>
      <c r="AA700" s="679">
        <v>44964</v>
      </c>
      <c r="AB700" s="667" t="s">
        <v>80</v>
      </c>
      <c r="AC700" s="666">
        <v>45275</v>
      </c>
      <c r="AD700" s="658">
        <f t="shared" si="37"/>
        <v>311</v>
      </c>
      <c r="AE700" s="656">
        <v>0</v>
      </c>
      <c r="AF700" s="656">
        <v>0</v>
      </c>
      <c r="AG700" s="656">
        <v>0</v>
      </c>
      <c r="AH700" s="668" t="s">
        <v>80</v>
      </c>
      <c r="AI700" s="658">
        <f t="shared" si="38"/>
        <v>0</v>
      </c>
      <c r="AJ700" s="656">
        <v>1</v>
      </c>
      <c r="AK700" s="748">
        <v>14250001</v>
      </c>
      <c r="AL700" s="699" t="s">
        <v>80</v>
      </c>
      <c r="AM700" s="657">
        <v>0</v>
      </c>
      <c r="AN700" s="667" t="s">
        <v>80</v>
      </c>
      <c r="AO700" s="667" t="s">
        <v>80</v>
      </c>
      <c r="AP700" s="661">
        <v>0</v>
      </c>
      <c r="AQ700" s="661">
        <f>+L700+AF700-AK700</f>
        <v>47720750</v>
      </c>
      <c r="AR700" s="657" t="s">
        <v>115</v>
      </c>
      <c r="AS700" s="656">
        <v>0</v>
      </c>
      <c r="AT700" s="657" t="s">
        <v>80</v>
      </c>
      <c r="AU700" s="670">
        <v>36358664</v>
      </c>
      <c r="AV700" s="671">
        <f t="shared" si="36"/>
        <v>11362086</v>
      </c>
      <c r="AW700" s="672">
        <f t="shared" si="34"/>
        <v>0.76190470602410898</v>
      </c>
      <c r="AX700" s="673"/>
      <c r="AY700" s="657" t="s">
        <v>253</v>
      </c>
      <c r="AZ700" s="677" t="s">
        <v>4386</v>
      </c>
      <c r="BA700" s="653" t="s">
        <v>71</v>
      </c>
      <c r="BB700" s="656" t="s">
        <v>71</v>
      </c>
    </row>
    <row r="701" spans="2:54" x14ac:dyDescent="0.25">
      <c r="B701" s="653">
        <v>2023</v>
      </c>
      <c r="C701" s="653">
        <v>891780111</v>
      </c>
      <c r="D701" s="654" t="s">
        <v>68</v>
      </c>
      <c r="E701" s="655" t="s">
        <v>3054</v>
      </c>
      <c r="F701" s="656" t="s">
        <v>3055</v>
      </c>
      <c r="G701" s="657">
        <v>0</v>
      </c>
      <c r="H701" s="656"/>
      <c r="I701" s="657" t="s">
        <v>78</v>
      </c>
      <c r="J701" s="653" t="s">
        <v>120</v>
      </c>
      <c r="K701" s="658" t="s">
        <v>2766</v>
      </c>
      <c r="L701" s="659">
        <v>1850040</v>
      </c>
      <c r="M701" s="653" t="s">
        <v>73</v>
      </c>
      <c r="N701" s="660" t="s">
        <v>116</v>
      </c>
      <c r="O701" s="658" t="s">
        <v>3934</v>
      </c>
      <c r="P701" s="661">
        <v>1063494464</v>
      </c>
      <c r="Q701" s="656">
        <v>235</v>
      </c>
      <c r="R701" s="699">
        <v>44960</v>
      </c>
      <c r="S701" s="749">
        <v>9551145017</v>
      </c>
      <c r="T701" s="699">
        <v>44964</v>
      </c>
      <c r="U701" s="760">
        <v>1850040</v>
      </c>
      <c r="V701" s="657" t="s">
        <v>70</v>
      </c>
      <c r="W701" s="656">
        <v>12545859</v>
      </c>
      <c r="X701" s="665" t="s">
        <v>4211</v>
      </c>
      <c r="Y701" s="660"/>
      <c r="Z701" s="679">
        <v>44964</v>
      </c>
      <c r="AA701" s="679">
        <v>44964</v>
      </c>
      <c r="AB701" s="667" t="s">
        <v>80</v>
      </c>
      <c r="AC701" s="666">
        <v>44985</v>
      </c>
      <c r="AD701" s="658">
        <f t="shared" si="37"/>
        <v>21</v>
      </c>
      <c r="AE701" s="656">
        <v>0</v>
      </c>
      <c r="AF701" s="656">
        <v>0</v>
      </c>
      <c r="AG701" s="656">
        <v>0</v>
      </c>
      <c r="AH701" s="668" t="s">
        <v>80</v>
      </c>
      <c r="AI701" s="658">
        <f t="shared" si="38"/>
        <v>0</v>
      </c>
      <c r="AJ701" s="656">
        <v>0</v>
      </c>
      <c r="AK701" s="748">
        <v>0</v>
      </c>
      <c r="AL701" s="699" t="s">
        <v>80</v>
      </c>
      <c r="AM701" s="657">
        <v>0</v>
      </c>
      <c r="AN701" s="667" t="s">
        <v>80</v>
      </c>
      <c r="AO701" s="667" t="s">
        <v>80</v>
      </c>
      <c r="AP701" s="661">
        <v>0</v>
      </c>
      <c r="AQ701" s="661">
        <f>+L701+AF701-AK701</f>
        <v>1850040</v>
      </c>
      <c r="AR701" s="657" t="s">
        <v>115</v>
      </c>
      <c r="AS701" s="656">
        <v>0</v>
      </c>
      <c r="AT701" s="657" t="s">
        <v>80</v>
      </c>
      <c r="AU701" s="670">
        <v>1850040</v>
      </c>
      <c r="AV701" s="671">
        <f t="shared" si="36"/>
        <v>0</v>
      </c>
      <c r="AW701" s="672">
        <f t="shared" si="34"/>
        <v>1</v>
      </c>
      <c r="AX701" s="673"/>
      <c r="AY701" s="657" t="s">
        <v>72</v>
      </c>
      <c r="AZ701" s="677" t="s">
        <v>4387</v>
      </c>
      <c r="BA701" s="653" t="s">
        <v>71</v>
      </c>
      <c r="BB701" s="656" t="s">
        <v>71</v>
      </c>
    </row>
    <row r="702" spans="2:54" x14ac:dyDescent="0.25">
      <c r="B702" s="653">
        <v>2023</v>
      </c>
      <c r="C702" s="653">
        <v>891780111</v>
      </c>
      <c r="D702" s="654" t="s">
        <v>68</v>
      </c>
      <c r="E702" s="655" t="s">
        <v>3056</v>
      </c>
      <c r="F702" s="656" t="s">
        <v>3057</v>
      </c>
      <c r="G702" s="657">
        <v>0</v>
      </c>
      <c r="H702" s="656"/>
      <c r="I702" s="657" t="s">
        <v>78</v>
      </c>
      <c r="J702" s="653" t="s">
        <v>120</v>
      </c>
      <c r="K702" s="658" t="s">
        <v>2766</v>
      </c>
      <c r="L702" s="659">
        <v>21029244</v>
      </c>
      <c r="M702" s="653" t="s">
        <v>73</v>
      </c>
      <c r="N702" s="660" t="s">
        <v>116</v>
      </c>
      <c r="O702" s="658" t="s">
        <v>3935</v>
      </c>
      <c r="P702" s="661">
        <v>1052040936</v>
      </c>
      <c r="Q702" s="656">
        <v>235</v>
      </c>
      <c r="R702" s="699">
        <v>44960</v>
      </c>
      <c r="S702" s="749">
        <v>9551145017</v>
      </c>
      <c r="T702" s="699">
        <v>44964</v>
      </c>
      <c r="U702" s="760">
        <v>21029244</v>
      </c>
      <c r="V702" s="657" t="s">
        <v>70</v>
      </c>
      <c r="W702" s="656">
        <v>12545859</v>
      </c>
      <c r="X702" s="665" t="s">
        <v>4211</v>
      </c>
      <c r="Y702" s="660"/>
      <c r="Z702" s="679">
        <v>44964</v>
      </c>
      <c r="AA702" s="679">
        <v>44964</v>
      </c>
      <c r="AB702" s="667" t="s">
        <v>80</v>
      </c>
      <c r="AC702" s="666">
        <v>45275</v>
      </c>
      <c r="AD702" s="658">
        <f t="shared" si="37"/>
        <v>311</v>
      </c>
      <c r="AE702" s="656">
        <v>0</v>
      </c>
      <c r="AF702" s="656">
        <v>0</v>
      </c>
      <c r="AG702" s="656">
        <v>0</v>
      </c>
      <c r="AH702" s="668" t="s">
        <v>80</v>
      </c>
      <c r="AI702" s="658">
        <f t="shared" si="38"/>
        <v>0</v>
      </c>
      <c r="AJ702" s="656">
        <v>0</v>
      </c>
      <c r="AK702" s="748">
        <v>0</v>
      </c>
      <c r="AL702" s="699" t="s">
        <v>80</v>
      </c>
      <c r="AM702" s="657">
        <v>0</v>
      </c>
      <c r="AN702" s="667" t="s">
        <v>80</v>
      </c>
      <c r="AO702" s="667" t="s">
        <v>80</v>
      </c>
      <c r="AP702" s="661">
        <v>0</v>
      </c>
      <c r="AQ702" s="661">
        <f>+L702+AF702-AK702</f>
        <v>21029244</v>
      </c>
      <c r="AR702" s="657" t="s">
        <v>115</v>
      </c>
      <c r="AS702" s="656">
        <v>0</v>
      </c>
      <c r="AT702" s="657" t="s">
        <v>80</v>
      </c>
      <c r="AU702" s="670">
        <v>16022280</v>
      </c>
      <c r="AV702" s="671">
        <f t="shared" si="36"/>
        <v>5006964</v>
      </c>
      <c r="AW702" s="672">
        <f t="shared" si="34"/>
        <v>0.76190470755867401</v>
      </c>
      <c r="AX702" s="673"/>
      <c r="AY702" s="657" t="s">
        <v>72</v>
      </c>
      <c r="AZ702" s="677" t="s">
        <v>4388</v>
      </c>
      <c r="BA702" s="653" t="s">
        <v>71</v>
      </c>
      <c r="BB702" s="656" t="s">
        <v>71</v>
      </c>
    </row>
    <row r="703" spans="2:54" x14ac:dyDescent="0.25">
      <c r="B703" s="653">
        <v>2023</v>
      </c>
      <c r="C703" s="653">
        <v>891780111</v>
      </c>
      <c r="D703" s="654" t="s">
        <v>68</v>
      </c>
      <c r="E703" s="655" t="s">
        <v>3058</v>
      </c>
      <c r="F703" s="656" t="s">
        <v>3059</v>
      </c>
      <c r="G703" s="657">
        <v>0</v>
      </c>
      <c r="H703" s="656"/>
      <c r="I703" s="657" t="s">
        <v>78</v>
      </c>
      <c r="J703" s="653" t="s">
        <v>120</v>
      </c>
      <c r="K703" s="658" t="s">
        <v>2755</v>
      </c>
      <c r="L703" s="659">
        <v>19048225</v>
      </c>
      <c r="M703" s="653" t="s">
        <v>73</v>
      </c>
      <c r="N703" s="660" t="s">
        <v>116</v>
      </c>
      <c r="O703" s="658" t="s">
        <v>3936</v>
      </c>
      <c r="P703" s="661">
        <v>49754969</v>
      </c>
      <c r="Q703" s="656">
        <v>235</v>
      </c>
      <c r="R703" s="699">
        <v>44960</v>
      </c>
      <c r="S703" s="749">
        <v>9551145017</v>
      </c>
      <c r="T703" s="699">
        <v>44964</v>
      </c>
      <c r="U703" s="760">
        <v>19048225</v>
      </c>
      <c r="V703" s="657" t="s">
        <v>70</v>
      </c>
      <c r="W703" s="656">
        <v>12545859</v>
      </c>
      <c r="X703" s="665" t="s">
        <v>4211</v>
      </c>
      <c r="Y703" s="660"/>
      <c r="Z703" s="679">
        <v>44964</v>
      </c>
      <c r="AA703" s="679">
        <v>44964</v>
      </c>
      <c r="AB703" s="667" t="s">
        <v>80</v>
      </c>
      <c r="AC703" s="666">
        <v>45275</v>
      </c>
      <c r="AD703" s="658">
        <f t="shared" si="37"/>
        <v>311</v>
      </c>
      <c r="AE703" s="656">
        <v>0</v>
      </c>
      <c r="AF703" s="656">
        <v>0</v>
      </c>
      <c r="AG703" s="656">
        <v>0</v>
      </c>
      <c r="AH703" s="668" t="s">
        <v>80</v>
      </c>
      <c r="AI703" s="658">
        <f t="shared" si="38"/>
        <v>0</v>
      </c>
      <c r="AJ703" s="656">
        <v>0</v>
      </c>
      <c r="AK703" s="748">
        <v>0</v>
      </c>
      <c r="AL703" s="699" t="s">
        <v>80</v>
      </c>
      <c r="AM703" s="657">
        <v>0</v>
      </c>
      <c r="AN703" s="667" t="s">
        <v>80</v>
      </c>
      <c r="AO703" s="667" t="s">
        <v>80</v>
      </c>
      <c r="AP703" s="661">
        <v>0</v>
      </c>
      <c r="AQ703" s="661">
        <f>+L703+AF703-AK703</f>
        <v>19048225</v>
      </c>
      <c r="AR703" s="657" t="s">
        <v>115</v>
      </c>
      <c r="AS703" s="656">
        <v>0</v>
      </c>
      <c r="AT703" s="657" t="s">
        <v>80</v>
      </c>
      <c r="AU703" s="670">
        <v>14512936</v>
      </c>
      <c r="AV703" s="671">
        <f t="shared" si="36"/>
        <v>4535289</v>
      </c>
      <c r="AW703" s="672">
        <f t="shared" si="34"/>
        <v>0.76190490190030835</v>
      </c>
      <c r="AX703" s="673"/>
      <c r="AY703" s="657" t="s">
        <v>72</v>
      </c>
      <c r="AZ703" s="677" t="s">
        <v>4389</v>
      </c>
      <c r="BA703" s="653" t="s">
        <v>71</v>
      </c>
      <c r="BB703" s="656" t="s">
        <v>71</v>
      </c>
    </row>
    <row r="704" spans="2:54" x14ac:dyDescent="0.25">
      <c r="B704" s="653">
        <v>2023</v>
      </c>
      <c r="C704" s="653">
        <v>891780111</v>
      </c>
      <c r="D704" s="654" t="s">
        <v>68</v>
      </c>
      <c r="E704" s="655" t="s">
        <v>3060</v>
      </c>
      <c r="F704" s="656" t="s">
        <v>3061</v>
      </c>
      <c r="G704" s="657">
        <v>0</v>
      </c>
      <c r="H704" s="656"/>
      <c r="I704" s="657" t="s">
        <v>78</v>
      </c>
      <c r="J704" s="653" t="s">
        <v>120</v>
      </c>
      <c r="K704" s="658" t="s">
        <v>2755</v>
      </c>
      <c r="L704" s="659">
        <v>19048225</v>
      </c>
      <c r="M704" s="653" t="s">
        <v>73</v>
      </c>
      <c r="N704" s="660" t="s">
        <v>116</v>
      </c>
      <c r="O704" s="658" t="s">
        <v>3937</v>
      </c>
      <c r="P704" s="661">
        <v>52971682</v>
      </c>
      <c r="Q704" s="656">
        <v>235</v>
      </c>
      <c r="R704" s="699">
        <v>44960</v>
      </c>
      <c r="S704" s="749">
        <v>9551145017</v>
      </c>
      <c r="T704" s="699">
        <v>44964</v>
      </c>
      <c r="U704" s="760">
        <v>19048225</v>
      </c>
      <c r="V704" s="657" t="s">
        <v>70</v>
      </c>
      <c r="W704" s="656">
        <v>12545859</v>
      </c>
      <c r="X704" s="665" t="s">
        <v>4211</v>
      </c>
      <c r="Y704" s="660"/>
      <c r="Z704" s="679">
        <v>44964</v>
      </c>
      <c r="AA704" s="679">
        <v>44964</v>
      </c>
      <c r="AB704" s="667" t="s">
        <v>80</v>
      </c>
      <c r="AC704" s="666">
        <v>45275</v>
      </c>
      <c r="AD704" s="658">
        <f t="shared" si="37"/>
        <v>311</v>
      </c>
      <c r="AE704" s="656">
        <v>0</v>
      </c>
      <c r="AF704" s="656">
        <v>0</v>
      </c>
      <c r="AG704" s="656">
        <v>0</v>
      </c>
      <c r="AH704" s="668" t="s">
        <v>80</v>
      </c>
      <c r="AI704" s="658">
        <f t="shared" si="38"/>
        <v>0</v>
      </c>
      <c r="AJ704" s="656">
        <v>1</v>
      </c>
      <c r="AK704" s="748">
        <v>15419991</v>
      </c>
      <c r="AL704" s="699">
        <v>45016</v>
      </c>
      <c r="AM704" s="657">
        <v>0</v>
      </c>
      <c r="AN704" s="667" t="s">
        <v>80</v>
      </c>
      <c r="AO704" s="667" t="s">
        <v>80</v>
      </c>
      <c r="AP704" s="661">
        <v>0</v>
      </c>
      <c r="AQ704" s="661">
        <f>+L704+AF704-AK704</f>
        <v>3628234</v>
      </c>
      <c r="AR704" s="657" t="s">
        <v>115</v>
      </c>
      <c r="AS704" s="656">
        <v>0</v>
      </c>
      <c r="AT704" s="657" t="s">
        <v>80</v>
      </c>
      <c r="AU704" s="670">
        <v>3628234</v>
      </c>
      <c r="AV704" s="671">
        <f t="shared" si="36"/>
        <v>0</v>
      </c>
      <c r="AW704" s="672">
        <f t="shared" si="34"/>
        <v>1</v>
      </c>
      <c r="AX704" s="673"/>
      <c r="AY704" s="657" t="s">
        <v>253</v>
      </c>
      <c r="AZ704" s="677" t="s">
        <v>4390</v>
      </c>
      <c r="BA704" s="653" t="s">
        <v>71</v>
      </c>
      <c r="BB704" s="656" t="s">
        <v>71</v>
      </c>
    </row>
    <row r="705" spans="2:54" x14ac:dyDescent="0.25">
      <c r="B705" s="653">
        <v>2023</v>
      </c>
      <c r="C705" s="653">
        <v>891780111</v>
      </c>
      <c r="D705" s="654" t="s">
        <v>68</v>
      </c>
      <c r="E705" s="655" t="s">
        <v>3062</v>
      </c>
      <c r="F705" s="656" t="s">
        <v>3063</v>
      </c>
      <c r="G705" s="657">
        <v>0</v>
      </c>
      <c r="H705" s="656"/>
      <c r="I705" s="657" t="s">
        <v>78</v>
      </c>
      <c r="J705" s="653" t="s">
        <v>120</v>
      </c>
      <c r="K705" s="658" t="s">
        <v>3064</v>
      </c>
      <c r="L705" s="659">
        <v>22637953</v>
      </c>
      <c r="M705" s="653" t="s">
        <v>73</v>
      </c>
      <c r="N705" s="660" t="s">
        <v>116</v>
      </c>
      <c r="O705" s="658" t="s">
        <v>3938</v>
      </c>
      <c r="P705" s="661">
        <v>30687111</v>
      </c>
      <c r="Q705" s="656">
        <v>235</v>
      </c>
      <c r="R705" s="699">
        <v>44960</v>
      </c>
      <c r="S705" s="749">
        <v>9551145017</v>
      </c>
      <c r="T705" s="699">
        <v>44964</v>
      </c>
      <c r="U705" s="760">
        <v>22637953</v>
      </c>
      <c r="V705" s="657" t="s">
        <v>70</v>
      </c>
      <c r="W705" s="656">
        <v>12545859</v>
      </c>
      <c r="X705" s="665" t="s">
        <v>4211</v>
      </c>
      <c r="Y705" s="660"/>
      <c r="Z705" s="679">
        <v>44964</v>
      </c>
      <c r="AA705" s="679">
        <v>44964</v>
      </c>
      <c r="AB705" s="667" t="s">
        <v>80</v>
      </c>
      <c r="AC705" s="666">
        <v>45275</v>
      </c>
      <c r="AD705" s="658">
        <f t="shared" si="37"/>
        <v>311</v>
      </c>
      <c r="AE705" s="656">
        <v>0</v>
      </c>
      <c r="AF705" s="656">
        <v>0</v>
      </c>
      <c r="AG705" s="656">
        <v>0</v>
      </c>
      <c r="AH705" s="668" t="s">
        <v>80</v>
      </c>
      <c r="AI705" s="658">
        <f t="shared" si="38"/>
        <v>0</v>
      </c>
      <c r="AJ705" s="656">
        <v>0</v>
      </c>
      <c r="AK705" s="748">
        <v>0</v>
      </c>
      <c r="AL705" s="699" t="s">
        <v>80</v>
      </c>
      <c r="AM705" s="657">
        <v>0</v>
      </c>
      <c r="AN705" s="667" t="s">
        <v>80</v>
      </c>
      <c r="AO705" s="667" t="s">
        <v>80</v>
      </c>
      <c r="AP705" s="661">
        <v>0</v>
      </c>
      <c r="AQ705" s="661">
        <f>+L705+AF705-AK705</f>
        <v>22637953</v>
      </c>
      <c r="AR705" s="657" t="s">
        <v>115</v>
      </c>
      <c r="AS705" s="656">
        <v>0</v>
      </c>
      <c r="AT705" s="657" t="s">
        <v>80</v>
      </c>
      <c r="AU705" s="670">
        <v>15091972</v>
      </c>
      <c r="AV705" s="671">
        <f t="shared" ref="AV705:AV768" si="39">AQ705-AU705</f>
        <v>7545981</v>
      </c>
      <c r="AW705" s="672">
        <f t="shared" si="34"/>
        <v>0.66666681391201754</v>
      </c>
      <c r="AX705" s="673"/>
      <c r="AY705" s="657" t="s">
        <v>72</v>
      </c>
      <c r="AZ705" s="677" t="s">
        <v>4391</v>
      </c>
      <c r="BA705" s="653" t="s">
        <v>71</v>
      </c>
      <c r="BB705" s="656" t="s">
        <v>71</v>
      </c>
    </row>
    <row r="706" spans="2:54" x14ac:dyDescent="0.25">
      <c r="B706" s="653">
        <v>2023</v>
      </c>
      <c r="C706" s="653">
        <v>891780111</v>
      </c>
      <c r="D706" s="654" t="s">
        <v>68</v>
      </c>
      <c r="E706" s="655" t="s">
        <v>3065</v>
      </c>
      <c r="F706" s="656" t="s">
        <v>3066</v>
      </c>
      <c r="G706" s="657">
        <v>0</v>
      </c>
      <c r="H706" s="656"/>
      <c r="I706" s="657" t="s">
        <v>78</v>
      </c>
      <c r="J706" s="653" t="s">
        <v>120</v>
      </c>
      <c r="K706" s="658" t="s">
        <v>2924</v>
      </c>
      <c r="L706" s="659">
        <v>20214593</v>
      </c>
      <c r="M706" s="653" t="s">
        <v>73</v>
      </c>
      <c r="N706" s="660" t="s">
        <v>116</v>
      </c>
      <c r="O706" s="658" t="s">
        <v>3939</v>
      </c>
      <c r="P706" s="661">
        <v>1075089018</v>
      </c>
      <c r="Q706" s="656">
        <v>235</v>
      </c>
      <c r="R706" s="699">
        <v>44960</v>
      </c>
      <c r="S706" s="749">
        <v>9551145017</v>
      </c>
      <c r="T706" s="699">
        <v>44964</v>
      </c>
      <c r="U706" s="760">
        <v>20214593</v>
      </c>
      <c r="V706" s="657" t="s">
        <v>70</v>
      </c>
      <c r="W706" s="656">
        <v>12545859</v>
      </c>
      <c r="X706" s="665" t="s">
        <v>4211</v>
      </c>
      <c r="Y706" s="660"/>
      <c r="Z706" s="679">
        <v>44964</v>
      </c>
      <c r="AA706" s="679">
        <v>44964</v>
      </c>
      <c r="AB706" s="667" t="s">
        <v>80</v>
      </c>
      <c r="AC706" s="666">
        <v>45275</v>
      </c>
      <c r="AD706" s="658">
        <f t="shared" si="37"/>
        <v>311</v>
      </c>
      <c r="AE706" s="656">
        <v>0</v>
      </c>
      <c r="AF706" s="656">
        <v>0</v>
      </c>
      <c r="AG706" s="656">
        <v>0</v>
      </c>
      <c r="AH706" s="668" t="s">
        <v>80</v>
      </c>
      <c r="AI706" s="658">
        <f t="shared" si="38"/>
        <v>0</v>
      </c>
      <c r="AJ706" s="656">
        <v>0</v>
      </c>
      <c r="AK706" s="748">
        <v>0</v>
      </c>
      <c r="AL706" s="699" t="s">
        <v>80</v>
      </c>
      <c r="AM706" s="657">
        <v>0</v>
      </c>
      <c r="AN706" s="667" t="s">
        <v>80</v>
      </c>
      <c r="AO706" s="667" t="s">
        <v>80</v>
      </c>
      <c r="AP706" s="661">
        <v>0</v>
      </c>
      <c r="AQ706" s="661">
        <f>+L706+AF706-AK706</f>
        <v>20214593</v>
      </c>
      <c r="AR706" s="657" t="s">
        <v>115</v>
      </c>
      <c r="AS706" s="656">
        <v>0</v>
      </c>
      <c r="AT706" s="657" t="s">
        <v>80</v>
      </c>
      <c r="AU706" s="670">
        <v>15401592</v>
      </c>
      <c r="AV706" s="671">
        <f t="shared" si="39"/>
        <v>4813001</v>
      </c>
      <c r="AW706" s="672">
        <f t="shared" si="34"/>
        <v>0.76190462998686148</v>
      </c>
      <c r="AX706" s="673"/>
      <c r="AY706" s="657" t="s">
        <v>72</v>
      </c>
      <c r="AZ706" s="677" t="s">
        <v>4392</v>
      </c>
      <c r="BA706" s="653" t="s">
        <v>71</v>
      </c>
      <c r="BB706" s="656" t="s">
        <v>71</v>
      </c>
    </row>
    <row r="707" spans="2:54" x14ac:dyDescent="0.25">
      <c r="B707" s="653">
        <v>2023</v>
      </c>
      <c r="C707" s="653">
        <v>891780111</v>
      </c>
      <c r="D707" s="654" t="s">
        <v>68</v>
      </c>
      <c r="E707" s="655" t="s">
        <v>3067</v>
      </c>
      <c r="F707" s="656" t="s">
        <v>3068</v>
      </c>
      <c r="G707" s="657">
        <v>0</v>
      </c>
      <c r="H707" s="656"/>
      <c r="I707" s="657" t="s">
        <v>78</v>
      </c>
      <c r="J707" s="653" t="s">
        <v>120</v>
      </c>
      <c r="K707" s="658" t="s">
        <v>2909</v>
      </c>
      <c r="L707" s="659">
        <v>19048225</v>
      </c>
      <c r="M707" s="653" t="s">
        <v>73</v>
      </c>
      <c r="N707" s="660" t="s">
        <v>116</v>
      </c>
      <c r="O707" s="658" t="s">
        <v>3940</v>
      </c>
      <c r="P707" s="661">
        <v>1001153892</v>
      </c>
      <c r="Q707" s="656">
        <v>235</v>
      </c>
      <c r="R707" s="699">
        <v>44960</v>
      </c>
      <c r="S707" s="749">
        <v>9551145017</v>
      </c>
      <c r="T707" s="699">
        <v>44964</v>
      </c>
      <c r="U707" s="760">
        <v>19048225</v>
      </c>
      <c r="V707" s="657" t="s">
        <v>70</v>
      </c>
      <c r="W707" s="656">
        <v>12545859</v>
      </c>
      <c r="X707" s="665" t="s">
        <v>4211</v>
      </c>
      <c r="Y707" s="660"/>
      <c r="Z707" s="679">
        <v>44964</v>
      </c>
      <c r="AA707" s="679">
        <v>44964</v>
      </c>
      <c r="AB707" s="667" t="s">
        <v>80</v>
      </c>
      <c r="AC707" s="666">
        <v>45275</v>
      </c>
      <c r="AD707" s="658">
        <f t="shared" si="37"/>
        <v>311</v>
      </c>
      <c r="AE707" s="656">
        <v>0</v>
      </c>
      <c r="AF707" s="656">
        <v>0</v>
      </c>
      <c r="AG707" s="656">
        <v>0</v>
      </c>
      <c r="AH707" s="668" t="s">
        <v>80</v>
      </c>
      <c r="AI707" s="658">
        <f t="shared" si="38"/>
        <v>0</v>
      </c>
      <c r="AJ707" s="656">
        <v>0</v>
      </c>
      <c r="AK707" s="748">
        <v>0</v>
      </c>
      <c r="AL707" s="699" t="s">
        <v>80</v>
      </c>
      <c r="AM707" s="657">
        <v>0</v>
      </c>
      <c r="AN707" s="667" t="s">
        <v>80</v>
      </c>
      <c r="AO707" s="667" t="s">
        <v>80</v>
      </c>
      <c r="AP707" s="661">
        <v>0</v>
      </c>
      <c r="AQ707" s="661">
        <f>+L707+AF707-AK707</f>
        <v>19048225</v>
      </c>
      <c r="AR707" s="657" t="s">
        <v>115</v>
      </c>
      <c r="AS707" s="656">
        <v>0</v>
      </c>
      <c r="AT707" s="657" t="s">
        <v>80</v>
      </c>
      <c r="AU707" s="670">
        <v>14512936</v>
      </c>
      <c r="AV707" s="671">
        <f t="shared" si="39"/>
        <v>4535289</v>
      </c>
      <c r="AW707" s="672">
        <f t="shared" si="34"/>
        <v>0.76190490190030835</v>
      </c>
      <c r="AX707" s="673"/>
      <c r="AY707" s="657" t="s">
        <v>72</v>
      </c>
      <c r="AZ707" s="677" t="s">
        <v>4393</v>
      </c>
      <c r="BA707" s="653" t="s">
        <v>71</v>
      </c>
      <c r="BB707" s="656" t="s">
        <v>71</v>
      </c>
    </row>
    <row r="708" spans="2:54" x14ac:dyDescent="0.25">
      <c r="B708" s="653">
        <v>2023</v>
      </c>
      <c r="C708" s="653">
        <v>891780111</v>
      </c>
      <c r="D708" s="654" t="s">
        <v>68</v>
      </c>
      <c r="E708" s="655" t="s">
        <v>3069</v>
      </c>
      <c r="F708" s="656" t="s">
        <v>3070</v>
      </c>
      <c r="G708" s="657">
        <v>0</v>
      </c>
      <c r="H708" s="656"/>
      <c r="I708" s="657" t="s">
        <v>78</v>
      </c>
      <c r="J708" s="653" t="s">
        <v>120</v>
      </c>
      <c r="K708" s="658" t="s">
        <v>2924</v>
      </c>
      <c r="L708" s="659">
        <v>19048225</v>
      </c>
      <c r="M708" s="653" t="s">
        <v>73</v>
      </c>
      <c r="N708" s="660" t="s">
        <v>116</v>
      </c>
      <c r="O708" s="658" t="s">
        <v>3941</v>
      </c>
      <c r="P708" s="661">
        <v>1030460108</v>
      </c>
      <c r="Q708" s="656">
        <v>235</v>
      </c>
      <c r="R708" s="699">
        <v>44960</v>
      </c>
      <c r="S708" s="749">
        <v>9551145017</v>
      </c>
      <c r="T708" s="699">
        <v>44964</v>
      </c>
      <c r="U708" s="760">
        <v>19048225</v>
      </c>
      <c r="V708" s="657" t="s">
        <v>70</v>
      </c>
      <c r="W708" s="656">
        <v>12545859</v>
      </c>
      <c r="X708" s="665" t="s">
        <v>4211</v>
      </c>
      <c r="Y708" s="660"/>
      <c r="Z708" s="679">
        <v>44964</v>
      </c>
      <c r="AA708" s="679">
        <v>44964</v>
      </c>
      <c r="AB708" s="667" t="s">
        <v>80</v>
      </c>
      <c r="AC708" s="666">
        <v>45275</v>
      </c>
      <c r="AD708" s="658">
        <f t="shared" si="37"/>
        <v>311</v>
      </c>
      <c r="AE708" s="656">
        <v>0</v>
      </c>
      <c r="AF708" s="656">
        <v>0</v>
      </c>
      <c r="AG708" s="656">
        <v>0</v>
      </c>
      <c r="AH708" s="668" t="s">
        <v>80</v>
      </c>
      <c r="AI708" s="658">
        <f t="shared" si="38"/>
        <v>0</v>
      </c>
      <c r="AJ708" s="656">
        <v>0</v>
      </c>
      <c r="AK708" s="748">
        <v>0</v>
      </c>
      <c r="AL708" s="699" t="s">
        <v>80</v>
      </c>
      <c r="AM708" s="657">
        <v>0</v>
      </c>
      <c r="AN708" s="667" t="s">
        <v>80</v>
      </c>
      <c r="AO708" s="667" t="s">
        <v>80</v>
      </c>
      <c r="AP708" s="661">
        <v>0</v>
      </c>
      <c r="AQ708" s="661">
        <f>+L708+AF708-AK708</f>
        <v>19048225</v>
      </c>
      <c r="AR708" s="657" t="s">
        <v>115</v>
      </c>
      <c r="AS708" s="656">
        <v>0</v>
      </c>
      <c r="AT708" s="657" t="s">
        <v>80</v>
      </c>
      <c r="AU708" s="670">
        <v>14512936</v>
      </c>
      <c r="AV708" s="671">
        <f t="shared" si="39"/>
        <v>4535289</v>
      </c>
      <c r="AW708" s="672">
        <f t="shared" si="34"/>
        <v>0.76190490190030835</v>
      </c>
      <c r="AX708" s="673"/>
      <c r="AY708" s="657" t="s">
        <v>72</v>
      </c>
      <c r="AZ708" s="677" t="s">
        <v>4394</v>
      </c>
      <c r="BA708" s="653" t="s">
        <v>71</v>
      </c>
      <c r="BB708" s="656" t="s">
        <v>71</v>
      </c>
    </row>
    <row r="709" spans="2:54" x14ac:dyDescent="0.25">
      <c r="B709" s="653">
        <v>2023</v>
      </c>
      <c r="C709" s="653">
        <v>891780111</v>
      </c>
      <c r="D709" s="654" t="s">
        <v>68</v>
      </c>
      <c r="E709" s="655" t="s">
        <v>3071</v>
      </c>
      <c r="F709" s="656" t="s">
        <v>3072</v>
      </c>
      <c r="G709" s="657">
        <v>0</v>
      </c>
      <c r="H709" s="656"/>
      <c r="I709" s="657" t="s">
        <v>78</v>
      </c>
      <c r="J709" s="653" t="s">
        <v>120</v>
      </c>
      <c r="K709" s="658" t="s">
        <v>2924</v>
      </c>
      <c r="L709" s="659">
        <v>19121631</v>
      </c>
      <c r="M709" s="653" t="s">
        <v>73</v>
      </c>
      <c r="N709" s="660" t="s">
        <v>116</v>
      </c>
      <c r="O709" s="658" t="s">
        <v>3942</v>
      </c>
      <c r="P709" s="661">
        <v>11803799</v>
      </c>
      <c r="Q709" s="656">
        <v>235</v>
      </c>
      <c r="R709" s="699">
        <v>44960</v>
      </c>
      <c r="S709" s="749">
        <v>9551145017</v>
      </c>
      <c r="T709" s="699">
        <v>44964</v>
      </c>
      <c r="U709" s="760">
        <v>19121631</v>
      </c>
      <c r="V709" s="657" t="s">
        <v>70</v>
      </c>
      <c r="W709" s="656">
        <v>12545859</v>
      </c>
      <c r="X709" s="665" t="s">
        <v>4211</v>
      </c>
      <c r="Y709" s="660"/>
      <c r="Z709" s="679">
        <v>44964</v>
      </c>
      <c r="AA709" s="679">
        <v>44964</v>
      </c>
      <c r="AB709" s="667" t="s">
        <v>80</v>
      </c>
      <c r="AC709" s="666">
        <v>45275</v>
      </c>
      <c r="AD709" s="658">
        <f t="shared" si="37"/>
        <v>311</v>
      </c>
      <c r="AE709" s="656">
        <v>0</v>
      </c>
      <c r="AF709" s="656">
        <v>0</v>
      </c>
      <c r="AG709" s="656">
        <v>0</v>
      </c>
      <c r="AH709" s="668" t="s">
        <v>80</v>
      </c>
      <c r="AI709" s="658">
        <f t="shared" si="38"/>
        <v>0</v>
      </c>
      <c r="AJ709" s="656">
        <v>0</v>
      </c>
      <c r="AK709" s="748">
        <v>0</v>
      </c>
      <c r="AL709" s="699" t="s">
        <v>80</v>
      </c>
      <c r="AM709" s="657">
        <v>0</v>
      </c>
      <c r="AN709" s="667" t="s">
        <v>80</v>
      </c>
      <c r="AO709" s="667" t="s">
        <v>80</v>
      </c>
      <c r="AP709" s="661">
        <v>0</v>
      </c>
      <c r="AQ709" s="661">
        <f>+L709+AF709-AK709</f>
        <v>19121631</v>
      </c>
      <c r="AR709" s="657" t="s">
        <v>115</v>
      </c>
      <c r="AS709" s="656">
        <v>0</v>
      </c>
      <c r="AT709" s="657" t="s">
        <v>80</v>
      </c>
      <c r="AU709" s="670">
        <v>14568864</v>
      </c>
      <c r="AV709" s="671">
        <f t="shared" si="39"/>
        <v>4552767</v>
      </c>
      <c r="AW709" s="672">
        <f t="shared" si="34"/>
        <v>0.76190488144029134</v>
      </c>
      <c r="AX709" s="673"/>
      <c r="AY709" s="657" t="s">
        <v>72</v>
      </c>
      <c r="AZ709" s="677" t="s">
        <v>4395</v>
      </c>
      <c r="BA709" s="653" t="s">
        <v>71</v>
      </c>
      <c r="BB709" s="656" t="s">
        <v>71</v>
      </c>
    </row>
    <row r="710" spans="2:54" x14ac:dyDescent="0.25">
      <c r="B710" s="653">
        <v>2023</v>
      </c>
      <c r="C710" s="653">
        <v>891780111</v>
      </c>
      <c r="D710" s="654" t="s">
        <v>68</v>
      </c>
      <c r="E710" s="655" t="s">
        <v>3073</v>
      </c>
      <c r="F710" s="656" t="s">
        <v>3074</v>
      </c>
      <c r="G710" s="657">
        <v>0</v>
      </c>
      <c r="H710" s="656"/>
      <c r="I710" s="657" t="s">
        <v>78</v>
      </c>
      <c r="J710" s="653" t="s">
        <v>120</v>
      </c>
      <c r="K710" s="658" t="s">
        <v>3075</v>
      </c>
      <c r="L710" s="659">
        <v>49089600</v>
      </c>
      <c r="M710" s="653" t="s">
        <v>73</v>
      </c>
      <c r="N710" s="660" t="s">
        <v>116</v>
      </c>
      <c r="O710" s="658" t="s">
        <v>3943</v>
      </c>
      <c r="P710" s="661">
        <v>1077446235</v>
      </c>
      <c r="Q710" s="656">
        <v>235</v>
      </c>
      <c r="R710" s="699">
        <v>44960</v>
      </c>
      <c r="S710" s="749">
        <v>9551145017</v>
      </c>
      <c r="T710" s="699">
        <v>44964</v>
      </c>
      <c r="U710" s="760">
        <v>49089600</v>
      </c>
      <c r="V710" s="657" t="s">
        <v>70</v>
      </c>
      <c r="W710" s="656">
        <v>12545859</v>
      </c>
      <c r="X710" s="665" t="s">
        <v>4211</v>
      </c>
      <c r="Y710" s="660"/>
      <c r="Z710" s="679">
        <v>44964</v>
      </c>
      <c r="AA710" s="679">
        <v>44964</v>
      </c>
      <c r="AB710" s="667" t="s">
        <v>80</v>
      </c>
      <c r="AC710" s="666">
        <v>45275</v>
      </c>
      <c r="AD710" s="658">
        <f t="shared" si="37"/>
        <v>311</v>
      </c>
      <c r="AE710" s="656">
        <v>0</v>
      </c>
      <c r="AF710" s="656">
        <v>0</v>
      </c>
      <c r="AG710" s="656">
        <v>0</v>
      </c>
      <c r="AH710" s="668" t="s">
        <v>80</v>
      </c>
      <c r="AI710" s="658">
        <f t="shared" si="38"/>
        <v>0</v>
      </c>
      <c r="AJ710" s="656">
        <v>1</v>
      </c>
      <c r="AK710" s="748">
        <v>14250001</v>
      </c>
      <c r="AL710" s="699" t="s">
        <v>80</v>
      </c>
      <c r="AM710" s="657">
        <v>0</v>
      </c>
      <c r="AN710" s="667" t="s">
        <v>80</v>
      </c>
      <c r="AO710" s="667" t="s">
        <v>80</v>
      </c>
      <c r="AP710" s="661">
        <v>0</v>
      </c>
      <c r="AQ710" s="661">
        <f>+L710+AF710-AK710</f>
        <v>34839599</v>
      </c>
      <c r="AR710" s="657" t="s">
        <v>115</v>
      </c>
      <c r="AS710" s="656">
        <v>0</v>
      </c>
      <c r="AT710" s="657" t="s">
        <v>80</v>
      </c>
      <c r="AU710" s="670">
        <v>26544456</v>
      </c>
      <c r="AV710" s="671">
        <f t="shared" si="39"/>
        <v>8295143</v>
      </c>
      <c r="AW710" s="672">
        <f t="shared" si="34"/>
        <v>0.76190475097029675</v>
      </c>
      <c r="AX710" s="673"/>
      <c r="AY710" s="657" t="s">
        <v>253</v>
      </c>
      <c r="AZ710" s="677" t="s">
        <v>4396</v>
      </c>
      <c r="BA710" s="653" t="s">
        <v>71</v>
      </c>
      <c r="BB710" s="656" t="s">
        <v>71</v>
      </c>
    </row>
    <row r="711" spans="2:54" x14ac:dyDescent="0.25">
      <c r="B711" s="653">
        <v>2023</v>
      </c>
      <c r="C711" s="653">
        <v>891780111</v>
      </c>
      <c r="D711" s="654" t="s">
        <v>68</v>
      </c>
      <c r="E711" s="655" t="s">
        <v>3076</v>
      </c>
      <c r="F711" s="656" t="s">
        <v>3077</v>
      </c>
      <c r="G711" s="657">
        <v>0</v>
      </c>
      <c r="H711" s="656"/>
      <c r="I711" s="657" t="s">
        <v>78</v>
      </c>
      <c r="J711" s="653" t="s">
        <v>120</v>
      </c>
      <c r="K711" s="658" t="s">
        <v>2924</v>
      </c>
      <c r="L711" s="659">
        <v>19048225</v>
      </c>
      <c r="M711" s="653" t="s">
        <v>73</v>
      </c>
      <c r="N711" s="660" t="s">
        <v>116</v>
      </c>
      <c r="O711" s="658" t="s">
        <v>3944</v>
      </c>
      <c r="P711" s="661">
        <v>1128005002</v>
      </c>
      <c r="Q711" s="656">
        <v>235</v>
      </c>
      <c r="R711" s="699">
        <v>44960</v>
      </c>
      <c r="S711" s="749">
        <v>9551145017</v>
      </c>
      <c r="T711" s="699">
        <v>44964</v>
      </c>
      <c r="U711" s="760">
        <v>19048225</v>
      </c>
      <c r="V711" s="657" t="s">
        <v>70</v>
      </c>
      <c r="W711" s="656">
        <v>12545859</v>
      </c>
      <c r="X711" s="665" t="s">
        <v>4211</v>
      </c>
      <c r="Y711" s="660"/>
      <c r="Z711" s="679">
        <v>44964</v>
      </c>
      <c r="AA711" s="679">
        <v>44964</v>
      </c>
      <c r="AB711" s="667" t="s">
        <v>80</v>
      </c>
      <c r="AC711" s="666">
        <v>45275</v>
      </c>
      <c r="AD711" s="658">
        <f t="shared" si="37"/>
        <v>311</v>
      </c>
      <c r="AE711" s="656">
        <v>0</v>
      </c>
      <c r="AF711" s="656">
        <v>0</v>
      </c>
      <c r="AG711" s="656">
        <v>0</v>
      </c>
      <c r="AH711" s="668" t="s">
        <v>80</v>
      </c>
      <c r="AI711" s="658">
        <f t="shared" si="38"/>
        <v>0</v>
      </c>
      <c r="AJ711" s="656">
        <v>0</v>
      </c>
      <c r="AK711" s="748">
        <v>0</v>
      </c>
      <c r="AL711" s="699" t="s">
        <v>80</v>
      </c>
      <c r="AM711" s="657">
        <v>0</v>
      </c>
      <c r="AN711" s="667" t="s">
        <v>80</v>
      </c>
      <c r="AO711" s="667" t="s">
        <v>80</v>
      </c>
      <c r="AP711" s="661">
        <v>0</v>
      </c>
      <c r="AQ711" s="661">
        <f>+L711+AF711-AK711</f>
        <v>19048225</v>
      </c>
      <c r="AR711" s="657" t="s">
        <v>115</v>
      </c>
      <c r="AS711" s="656">
        <v>0</v>
      </c>
      <c r="AT711" s="657" t="s">
        <v>80</v>
      </c>
      <c r="AU711" s="670">
        <v>14512936</v>
      </c>
      <c r="AV711" s="671">
        <f t="shared" si="39"/>
        <v>4535289</v>
      </c>
      <c r="AW711" s="672">
        <f t="shared" si="34"/>
        <v>0.76190490190030835</v>
      </c>
      <c r="AX711" s="673"/>
      <c r="AY711" s="657" t="s">
        <v>72</v>
      </c>
      <c r="AZ711" s="677" t="s">
        <v>4397</v>
      </c>
      <c r="BA711" s="653" t="s">
        <v>71</v>
      </c>
      <c r="BB711" s="656" t="s">
        <v>71</v>
      </c>
    </row>
    <row r="712" spans="2:54" x14ac:dyDescent="0.25">
      <c r="B712" s="653">
        <v>2023</v>
      </c>
      <c r="C712" s="653">
        <v>891780111</v>
      </c>
      <c r="D712" s="654" t="s">
        <v>68</v>
      </c>
      <c r="E712" s="655" t="s">
        <v>3078</v>
      </c>
      <c r="F712" s="656" t="s">
        <v>3079</v>
      </c>
      <c r="G712" s="657">
        <v>0</v>
      </c>
      <c r="H712" s="656"/>
      <c r="I712" s="657" t="s">
        <v>78</v>
      </c>
      <c r="J712" s="653" t="s">
        <v>120</v>
      </c>
      <c r="K712" s="658" t="s">
        <v>2924</v>
      </c>
      <c r="L712" s="659">
        <v>19048225</v>
      </c>
      <c r="M712" s="653" t="s">
        <v>73</v>
      </c>
      <c r="N712" s="660" t="s">
        <v>116</v>
      </c>
      <c r="O712" s="658" t="s">
        <v>3945</v>
      </c>
      <c r="P712" s="661">
        <v>1039652997</v>
      </c>
      <c r="Q712" s="656">
        <v>235</v>
      </c>
      <c r="R712" s="699">
        <v>44960</v>
      </c>
      <c r="S712" s="749">
        <v>9551145017</v>
      </c>
      <c r="T712" s="699">
        <v>44964</v>
      </c>
      <c r="U712" s="760">
        <v>19048225</v>
      </c>
      <c r="V712" s="657" t="s">
        <v>70</v>
      </c>
      <c r="W712" s="656">
        <v>12545859</v>
      </c>
      <c r="X712" s="665" t="s">
        <v>4211</v>
      </c>
      <c r="Y712" s="660"/>
      <c r="Z712" s="679">
        <v>44964</v>
      </c>
      <c r="AA712" s="679">
        <v>44964</v>
      </c>
      <c r="AB712" s="667" t="s">
        <v>80</v>
      </c>
      <c r="AC712" s="666">
        <v>45275</v>
      </c>
      <c r="AD712" s="658">
        <f t="shared" ref="AD712:AD775" si="40">+IF(AB712="1800-01-01",AC712-AA712,AC712-AB712)</f>
        <v>311</v>
      </c>
      <c r="AE712" s="656">
        <v>0</v>
      </c>
      <c r="AF712" s="656">
        <v>0</v>
      </c>
      <c r="AG712" s="656">
        <v>0</v>
      </c>
      <c r="AH712" s="668" t="s">
        <v>80</v>
      </c>
      <c r="AI712" s="658">
        <f t="shared" si="38"/>
        <v>0</v>
      </c>
      <c r="AJ712" s="656">
        <v>0</v>
      </c>
      <c r="AK712" s="748">
        <v>0</v>
      </c>
      <c r="AL712" s="699" t="s">
        <v>80</v>
      </c>
      <c r="AM712" s="657">
        <v>0</v>
      </c>
      <c r="AN712" s="667" t="s">
        <v>80</v>
      </c>
      <c r="AO712" s="667" t="s">
        <v>80</v>
      </c>
      <c r="AP712" s="661">
        <v>0</v>
      </c>
      <c r="AQ712" s="661">
        <f>+L712+AF712-AK712</f>
        <v>19048225</v>
      </c>
      <c r="AR712" s="657" t="s">
        <v>115</v>
      </c>
      <c r="AS712" s="656">
        <v>0</v>
      </c>
      <c r="AT712" s="657" t="s">
        <v>80</v>
      </c>
      <c r="AU712" s="670">
        <v>14512936</v>
      </c>
      <c r="AV712" s="671">
        <f t="shared" si="39"/>
        <v>4535289</v>
      </c>
      <c r="AW712" s="672">
        <f t="shared" si="34"/>
        <v>0.76190490190030835</v>
      </c>
      <c r="AX712" s="673"/>
      <c r="AY712" s="657" t="s">
        <v>72</v>
      </c>
      <c r="AZ712" s="677" t="s">
        <v>4398</v>
      </c>
      <c r="BA712" s="653" t="s">
        <v>71</v>
      </c>
      <c r="BB712" s="656" t="s">
        <v>71</v>
      </c>
    </row>
    <row r="713" spans="2:54" x14ac:dyDescent="0.25">
      <c r="B713" s="653">
        <v>2023</v>
      </c>
      <c r="C713" s="653">
        <v>891780111</v>
      </c>
      <c r="D713" s="654" t="s">
        <v>68</v>
      </c>
      <c r="E713" s="655" t="s">
        <v>3080</v>
      </c>
      <c r="F713" s="656" t="s">
        <v>3081</v>
      </c>
      <c r="G713" s="657">
        <v>0</v>
      </c>
      <c r="H713" s="656"/>
      <c r="I713" s="657" t="s">
        <v>78</v>
      </c>
      <c r="J713" s="653" t="s">
        <v>120</v>
      </c>
      <c r="K713" s="658" t="s">
        <v>2909</v>
      </c>
      <c r="L713" s="659">
        <v>17143399</v>
      </c>
      <c r="M713" s="653" t="s">
        <v>73</v>
      </c>
      <c r="N713" s="660" t="s">
        <v>116</v>
      </c>
      <c r="O713" s="658" t="s">
        <v>3946</v>
      </c>
      <c r="P713" s="661">
        <v>1010076349</v>
      </c>
      <c r="Q713" s="656">
        <v>235</v>
      </c>
      <c r="R713" s="699">
        <v>44960</v>
      </c>
      <c r="S713" s="749">
        <v>9551145017</v>
      </c>
      <c r="T713" s="699">
        <v>44964</v>
      </c>
      <c r="U713" s="760">
        <v>17143399</v>
      </c>
      <c r="V713" s="657" t="s">
        <v>70</v>
      </c>
      <c r="W713" s="656">
        <v>12545859</v>
      </c>
      <c r="X713" s="665" t="s">
        <v>4211</v>
      </c>
      <c r="Y713" s="660"/>
      <c r="Z713" s="679">
        <v>44964</v>
      </c>
      <c r="AA713" s="679">
        <v>44964</v>
      </c>
      <c r="AB713" s="667" t="s">
        <v>80</v>
      </c>
      <c r="AC713" s="666">
        <v>45275</v>
      </c>
      <c r="AD713" s="658">
        <f t="shared" si="40"/>
        <v>311</v>
      </c>
      <c r="AE713" s="656">
        <v>0</v>
      </c>
      <c r="AF713" s="656">
        <v>0</v>
      </c>
      <c r="AG713" s="656">
        <v>0</v>
      </c>
      <c r="AH713" s="668" t="s">
        <v>80</v>
      </c>
      <c r="AI713" s="658">
        <f t="shared" ref="AI713:AI776" si="41">+IF(AH713="1800-01-01",0,AH713-AC713)</f>
        <v>0</v>
      </c>
      <c r="AJ713" s="656">
        <v>0</v>
      </c>
      <c r="AK713" s="748">
        <v>0</v>
      </c>
      <c r="AL713" s="699" t="s">
        <v>80</v>
      </c>
      <c r="AM713" s="657">
        <v>0</v>
      </c>
      <c r="AN713" s="667" t="s">
        <v>80</v>
      </c>
      <c r="AO713" s="667" t="s">
        <v>80</v>
      </c>
      <c r="AP713" s="661">
        <v>0</v>
      </c>
      <c r="AQ713" s="661">
        <f>+L713+AF713-AK713</f>
        <v>17143399</v>
      </c>
      <c r="AR713" s="657" t="s">
        <v>115</v>
      </c>
      <c r="AS713" s="656">
        <v>0</v>
      </c>
      <c r="AT713" s="657" t="s">
        <v>80</v>
      </c>
      <c r="AU713" s="670">
        <v>13061640</v>
      </c>
      <c r="AV713" s="671">
        <f t="shared" si="39"/>
        <v>4081759</v>
      </c>
      <c r="AW713" s="672">
        <f t="shared" si="34"/>
        <v>0.76190491745540079</v>
      </c>
      <c r="AX713" s="673"/>
      <c r="AY713" s="657" t="s">
        <v>72</v>
      </c>
      <c r="AZ713" s="677" t="s">
        <v>4399</v>
      </c>
      <c r="BA713" s="653" t="s">
        <v>71</v>
      </c>
      <c r="BB713" s="656" t="s">
        <v>71</v>
      </c>
    </row>
    <row r="714" spans="2:54" x14ac:dyDescent="0.25">
      <c r="B714" s="653">
        <v>2023</v>
      </c>
      <c r="C714" s="653">
        <v>891780111</v>
      </c>
      <c r="D714" s="654" t="s">
        <v>68</v>
      </c>
      <c r="E714" s="655" t="s">
        <v>3082</v>
      </c>
      <c r="F714" s="656" t="s">
        <v>3083</v>
      </c>
      <c r="G714" s="657">
        <v>0</v>
      </c>
      <c r="H714" s="656"/>
      <c r="I714" s="657" t="s">
        <v>78</v>
      </c>
      <c r="J714" s="653" t="s">
        <v>120</v>
      </c>
      <c r="K714" s="658" t="s">
        <v>2924</v>
      </c>
      <c r="L714" s="659">
        <v>19048225</v>
      </c>
      <c r="M714" s="653" t="s">
        <v>73</v>
      </c>
      <c r="N714" s="660" t="s">
        <v>116</v>
      </c>
      <c r="O714" s="658" t="s">
        <v>3947</v>
      </c>
      <c r="P714" s="661">
        <v>1045508880</v>
      </c>
      <c r="Q714" s="656">
        <v>235</v>
      </c>
      <c r="R714" s="699">
        <v>44960</v>
      </c>
      <c r="S714" s="749">
        <v>9551145017</v>
      </c>
      <c r="T714" s="699">
        <v>44964</v>
      </c>
      <c r="U714" s="760">
        <v>19048225</v>
      </c>
      <c r="V714" s="657" t="s">
        <v>70</v>
      </c>
      <c r="W714" s="656">
        <v>12545859</v>
      </c>
      <c r="X714" s="665" t="s">
        <v>4211</v>
      </c>
      <c r="Y714" s="660"/>
      <c r="Z714" s="679">
        <v>44964</v>
      </c>
      <c r="AA714" s="679">
        <v>44964</v>
      </c>
      <c r="AB714" s="667" t="s">
        <v>80</v>
      </c>
      <c r="AC714" s="666">
        <v>45275</v>
      </c>
      <c r="AD714" s="658">
        <f t="shared" si="40"/>
        <v>311</v>
      </c>
      <c r="AE714" s="656">
        <v>0</v>
      </c>
      <c r="AF714" s="656">
        <v>0</v>
      </c>
      <c r="AG714" s="656">
        <v>0</v>
      </c>
      <c r="AH714" s="668" t="s">
        <v>80</v>
      </c>
      <c r="AI714" s="658">
        <f t="shared" si="41"/>
        <v>0</v>
      </c>
      <c r="AJ714" s="656">
        <v>0</v>
      </c>
      <c r="AK714" s="748">
        <v>0</v>
      </c>
      <c r="AL714" s="699" t="s">
        <v>80</v>
      </c>
      <c r="AM714" s="657">
        <v>0</v>
      </c>
      <c r="AN714" s="667" t="s">
        <v>80</v>
      </c>
      <c r="AO714" s="667" t="s">
        <v>80</v>
      </c>
      <c r="AP714" s="661">
        <v>0</v>
      </c>
      <c r="AQ714" s="661">
        <f>+L714+AF714-AK714</f>
        <v>19048225</v>
      </c>
      <c r="AR714" s="657" t="s">
        <v>115</v>
      </c>
      <c r="AS714" s="656">
        <v>0</v>
      </c>
      <c r="AT714" s="657" t="s">
        <v>80</v>
      </c>
      <c r="AU714" s="670">
        <v>14512936</v>
      </c>
      <c r="AV714" s="671">
        <f t="shared" si="39"/>
        <v>4535289</v>
      </c>
      <c r="AW714" s="672">
        <f t="shared" si="34"/>
        <v>0.76190490190030835</v>
      </c>
      <c r="AX714" s="673"/>
      <c r="AY714" s="657" t="s">
        <v>72</v>
      </c>
      <c r="AZ714" s="677" t="s">
        <v>4400</v>
      </c>
      <c r="BA714" s="653" t="s">
        <v>71</v>
      </c>
      <c r="BB714" s="656" t="s">
        <v>71</v>
      </c>
    </row>
    <row r="715" spans="2:54" x14ac:dyDescent="0.25">
      <c r="B715" s="653">
        <v>2023</v>
      </c>
      <c r="C715" s="653">
        <v>891780111</v>
      </c>
      <c r="D715" s="654" t="s">
        <v>68</v>
      </c>
      <c r="E715" s="655" t="s">
        <v>3084</v>
      </c>
      <c r="F715" s="656" t="s">
        <v>3085</v>
      </c>
      <c r="G715" s="657">
        <v>0</v>
      </c>
      <c r="H715" s="656"/>
      <c r="I715" s="657" t="s">
        <v>78</v>
      </c>
      <c r="J715" s="653" t="s">
        <v>120</v>
      </c>
      <c r="K715" s="658" t="s">
        <v>2924</v>
      </c>
      <c r="L715" s="659">
        <v>19425415</v>
      </c>
      <c r="M715" s="653" t="s">
        <v>73</v>
      </c>
      <c r="N715" s="660" t="s">
        <v>116</v>
      </c>
      <c r="O715" s="658" t="s">
        <v>3948</v>
      </c>
      <c r="P715" s="661">
        <v>1193594864</v>
      </c>
      <c r="Q715" s="656">
        <v>235</v>
      </c>
      <c r="R715" s="699">
        <v>44960</v>
      </c>
      <c r="S715" s="749">
        <v>9551145017</v>
      </c>
      <c r="T715" s="699">
        <v>44964</v>
      </c>
      <c r="U715" s="760">
        <v>19425415</v>
      </c>
      <c r="V715" s="657" t="s">
        <v>70</v>
      </c>
      <c r="W715" s="656">
        <v>12545859</v>
      </c>
      <c r="X715" s="665" t="s">
        <v>4211</v>
      </c>
      <c r="Y715" s="660"/>
      <c r="Z715" s="679">
        <v>44964</v>
      </c>
      <c r="AA715" s="679">
        <v>44964</v>
      </c>
      <c r="AB715" s="667" t="s">
        <v>80</v>
      </c>
      <c r="AC715" s="666">
        <v>45275</v>
      </c>
      <c r="AD715" s="658">
        <f t="shared" si="40"/>
        <v>311</v>
      </c>
      <c r="AE715" s="656">
        <v>0</v>
      </c>
      <c r="AF715" s="656">
        <v>0</v>
      </c>
      <c r="AG715" s="656">
        <v>0</v>
      </c>
      <c r="AH715" s="668" t="s">
        <v>80</v>
      </c>
      <c r="AI715" s="658">
        <f t="shared" si="41"/>
        <v>0</v>
      </c>
      <c r="AJ715" s="656">
        <v>0</v>
      </c>
      <c r="AK715" s="748">
        <v>0</v>
      </c>
      <c r="AL715" s="699" t="s">
        <v>80</v>
      </c>
      <c r="AM715" s="657">
        <v>0</v>
      </c>
      <c r="AN715" s="667" t="s">
        <v>80</v>
      </c>
      <c r="AO715" s="667" t="s">
        <v>80</v>
      </c>
      <c r="AP715" s="661">
        <v>0</v>
      </c>
      <c r="AQ715" s="661">
        <f>+L715+AF715-AK715</f>
        <v>19425415</v>
      </c>
      <c r="AR715" s="657" t="s">
        <v>115</v>
      </c>
      <c r="AS715" s="656">
        <v>0</v>
      </c>
      <c r="AT715" s="657" t="s">
        <v>80</v>
      </c>
      <c r="AU715" s="670">
        <v>14800320</v>
      </c>
      <c r="AV715" s="671">
        <f t="shared" si="39"/>
        <v>4625095</v>
      </c>
      <c r="AW715" s="672">
        <f t="shared" si="34"/>
        <v>0.76190495801505398</v>
      </c>
      <c r="AX715" s="673"/>
      <c r="AY715" s="657" t="s">
        <v>72</v>
      </c>
      <c r="AZ715" s="677" t="s">
        <v>4401</v>
      </c>
      <c r="BA715" s="653" t="s">
        <v>71</v>
      </c>
      <c r="BB715" s="656" t="s">
        <v>71</v>
      </c>
    </row>
    <row r="716" spans="2:54" x14ac:dyDescent="0.25">
      <c r="B716" s="653">
        <v>2023</v>
      </c>
      <c r="C716" s="653">
        <v>891780111</v>
      </c>
      <c r="D716" s="654" t="s">
        <v>68</v>
      </c>
      <c r="E716" s="655" t="s">
        <v>3086</v>
      </c>
      <c r="F716" s="656" t="s">
        <v>3087</v>
      </c>
      <c r="G716" s="657">
        <v>0</v>
      </c>
      <c r="H716" s="656"/>
      <c r="I716" s="657" t="s">
        <v>78</v>
      </c>
      <c r="J716" s="653" t="s">
        <v>120</v>
      </c>
      <c r="K716" s="658" t="s">
        <v>2909</v>
      </c>
      <c r="L716" s="659">
        <v>24454873</v>
      </c>
      <c r="M716" s="653" t="s">
        <v>73</v>
      </c>
      <c r="N716" s="660" t="s">
        <v>116</v>
      </c>
      <c r="O716" s="658" t="s">
        <v>3949</v>
      </c>
      <c r="P716" s="661">
        <v>1003928077</v>
      </c>
      <c r="Q716" s="656">
        <v>235</v>
      </c>
      <c r="R716" s="699">
        <v>44960</v>
      </c>
      <c r="S716" s="749">
        <v>9551145017</v>
      </c>
      <c r="T716" s="699">
        <v>44964</v>
      </c>
      <c r="U716" s="760">
        <v>24454873</v>
      </c>
      <c r="V716" s="657" t="s">
        <v>70</v>
      </c>
      <c r="W716" s="656">
        <v>12545859</v>
      </c>
      <c r="X716" s="665" t="s">
        <v>4211</v>
      </c>
      <c r="Y716" s="660"/>
      <c r="Z716" s="679">
        <v>44964</v>
      </c>
      <c r="AA716" s="679">
        <v>44964</v>
      </c>
      <c r="AB716" s="667" t="s">
        <v>80</v>
      </c>
      <c r="AC716" s="666">
        <v>45275</v>
      </c>
      <c r="AD716" s="658">
        <f t="shared" si="40"/>
        <v>311</v>
      </c>
      <c r="AE716" s="656">
        <v>0</v>
      </c>
      <c r="AF716" s="656">
        <v>0</v>
      </c>
      <c r="AG716" s="656">
        <v>0</v>
      </c>
      <c r="AH716" s="668" t="s">
        <v>80</v>
      </c>
      <c r="AI716" s="658">
        <f t="shared" si="41"/>
        <v>0</v>
      </c>
      <c r="AJ716" s="656">
        <v>0</v>
      </c>
      <c r="AK716" s="748">
        <v>0</v>
      </c>
      <c r="AL716" s="699" t="s">
        <v>80</v>
      </c>
      <c r="AM716" s="657">
        <v>0</v>
      </c>
      <c r="AN716" s="667" t="s">
        <v>80</v>
      </c>
      <c r="AO716" s="667" t="s">
        <v>80</v>
      </c>
      <c r="AP716" s="661">
        <v>0</v>
      </c>
      <c r="AQ716" s="661">
        <f>+L716+AF716-AK716</f>
        <v>24454873</v>
      </c>
      <c r="AR716" s="657" t="s">
        <v>115</v>
      </c>
      <c r="AS716" s="656">
        <v>0</v>
      </c>
      <c r="AT716" s="657" t="s">
        <v>80</v>
      </c>
      <c r="AU716" s="670">
        <v>18632288</v>
      </c>
      <c r="AV716" s="671">
        <f t="shared" si="39"/>
        <v>5822585</v>
      </c>
      <c r="AW716" s="672">
        <f t="shared" si="34"/>
        <v>0.76190491768245949</v>
      </c>
      <c r="AX716" s="673"/>
      <c r="AY716" s="657" t="s">
        <v>72</v>
      </c>
      <c r="AZ716" s="677" t="s">
        <v>4402</v>
      </c>
      <c r="BA716" s="653" t="s">
        <v>71</v>
      </c>
      <c r="BB716" s="656" t="s">
        <v>71</v>
      </c>
    </row>
    <row r="717" spans="2:54" x14ac:dyDescent="0.25">
      <c r="B717" s="653">
        <v>2023</v>
      </c>
      <c r="C717" s="653">
        <v>891780111</v>
      </c>
      <c r="D717" s="654" t="s">
        <v>68</v>
      </c>
      <c r="E717" s="655" t="s">
        <v>3088</v>
      </c>
      <c r="F717" s="656" t="s">
        <v>3089</v>
      </c>
      <c r="G717" s="657">
        <v>0</v>
      </c>
      <c r="H717" s="656"/>
      <c r="I717" s="657" t="s">
        <v>78</v>
      </c>
      <c r="J717" s="653" t="s">
        <v>120</v>
      </c>
      <c r="K717" s="658" t="s">
        <v>2909</v>
      </c>
      <c r="L717" s="659">
        <v>17143399</v>
      </c>
      <c r="M717" s="653" t="s">
        <v>73</v>
      </c>
      <c r="N717" s="660" t="s">
        <v>116</v>
      </c>
      <c r="O717" s="658" t="s">
        <v>3950</v>
      </c>
      <c r="P717" s="661">
        <v>1193549595</v>
      </c>
      <c r="Q717" s="656">
        <v>235</v>
      </c>
      <c r="R717" s="699">
        <v>44960</v>
      </c>
      <c r="S717" s="749">
        <v>9551145017</v>
      </c>
      <c r="T717" s="699">
        <v>44964</v>
      </c>
      <c r="U717" s="760">
        <v>17143399</v>
      </c>
      <c r="V717" s="657" t="s">
        <v>70</v>
      </c>
      <c r="W717" s="656">
        <v>12545859</v>
      </c>
      <c r="X717" s="665" t="s">
        <v>4211</v>
      </c>
      <c r="Y717" s="660"/>
      <c r="Z717" s="679">
        <v>44964</v>
      </c>
      <c r="AA717" s="679">
        <v>44964</v>
      </c>
      <c r="AB717" s="667" t="s">
        <v>80</v>
      </c>
      <c r="AC717" s="666">
        <v>45275</v>
      </c>
      <c r="AD717" s="658">
        <f t="shared" si="40"/>
        <v>311</v>
      </c>
      <c r="AE717" s="656">
        <v>0</v>
      </c>
      <c r="AF717" s="656">
        <v>0</v>
      </c>
      <c r="AG717" s="656">
        <v>0</v>
      </c>
      <c r="AH717" s="668" t="s">
        <v>80</v>
      </c>
      <c r="AI717" s="658">
        <f t="shared" si="41"/>
        <v>0</v>
      </c>
      <c r="AJ717" s="656">
        <v>0</v>
      </c>
      <c r="AK717" s="748">
        <v>0</v>
      </c>
      <c r="AL717" s="699" t="s">
        <v>80</v>
      </c>
      <c r="AM717" s="657">
        <v>0</v>
      </c>
      <c r="AN717" s="667" t="s">
        <v>80</v>
      </c>
      <c r="AO717" s="667" t="s">
        <v>80</v>
      </c>
      <c r="AP717" s="661">
        <v>0</v>
      </c>
      <c r="AQ717" s="661">
        <f>+L717+AF717-AK717</f>
        <v>17143399</v>
      </c>
      <c r="AR717" s="657" t="s">
        <v>115</v>
      </c>
      <c r="AS717" s="656">
        <v>0</v>
      </c>
      <c r="AT717" s="657" t="s">
        <v>80</v>
      </c>
      <c r="AU717" s="670">
        <v>13061640</v>
      </c>
      <c r="AV717" s="671">
        <f t="shared" si="39"/>
        <v>4081759</v>
      </c>
      <c r="AW717" s="672">
        <f t="shared" si="34"/>
        <v>0.76190491745540079</v>
      </c>
      <c r="AX717" s="673"/>
      <c r="AY717" s="657" t="s">
        <v>72</v>
      </c>
      <c r="AZ717" s="677" t="s">
        <v>4403</v>
      </c>
      <c r="BA717" s="653" t="s">
        <v>71</v>
      </c>
      <c r="BB717" s="656" t="s">
        <v>71</v>
      </c>
    </row>
    <row r="718" spans="2:54" x14ac:dyDescent="0.25">
      <c r="B718" s="653">
        <v>2023</v>
      </c>
      <c r="C718" s="653">
        <v>891780111</v>
      </c>
      <c r="D718" s="654" t="s">
        <v>68</v>
      </c>
      <c r="E718" s="655" t="s">
        <v>3090</v>
      </c>
      <c r="F718" s="656" t="s">
        <v>3091</v>
      </c>
      <c r="G718" s="657">
        <v>0</v>
      </c>
      <c r="H718" s="656"/>
      <c r="I718" s="657" t="s">
        <v>78</v>
      </c>
      <c r="J718" s="653" t="s">
        <v>120</v>
      </c>
      <c r="K718" s="658" t="s">
        <v>3092</v>
      </c>
      <c r="L718" s="659">
        <v>19425415</v>
      </c>
      <c r="M718" s="653" t="s">
        <v>73</v>
      </c>
      <c r="N718" s="660" t="s">
        <v>116</v>
      </c>
      <c r="O718" s="658" t="s">
        <v>3951</v>
      </c>
      <c r="P718" s="661">
        <v>1001846710</v>
      </c>
      <c r="Q718" s="656">
        <v>235</v>
      </c>
      <c r="R718" s="699">
        <v>44960</v>
      </c>
      <c r="S718" s="749">
        <v>9551145017</v>
      </c>
      <c r="T718" s="699">
        <v>44964</v>
      </c>
      <c r="U718" s="760">
        <v>19425415</v>
      </c>
      <c r="V718" s="657" t="s">
        <v>70</v>
      </c>
      <c r="W718" s="656">
        <v>12545859</v>
      </c>
      <c r="X718" s="665" t="s">
        <v>4211</v>
      </c>
      <c r="Y718" s="660"/>
      <c r="Z718" s="679">
        <v>44964</v>
      </c>
      <c r="AA718" s="679">
        <v>44964</v>
      </c>
      <c r="AB718" s="667" t="s">
        <v>80</v>
      </c>
      <c r="AC718" s="666">
        <v>45275</v>
      </c>
      <c r="AD718" s="658">
        <f t="shared" si="40"/>
        <v>311</v>
      </c>
      <c r="AE718" s="656">
        <v>0</v>
      </c>
      <c r="AF718" s="656">
        <v>0</v>
      </c>
      <c r="AG718" s="656">
        <v>0</v>
      </c>
      <c r="AH718" s="668" t="s">
        <v>80</v>
      </c>
      <c r="AI718" s="658">
        <f t="shared" si="41"/>
        <v>0</v>
      </c>
      <c r="AJ718" s="656">
        <v>0</v>
      </c>
      <c r="AK718" s="748">
        <v>0</v>
      </c>
      <c r="AL718" s="699" t="s">
        <v>80</v>
      </c>
      <c r="AM718" s="657">
        <v>0</v>
      </c>
      <c r="AN718" s="667" t="s">
        <v>80</v>
      </c>
      <c r="AO718" s="667" t="s">
        <v>80</v>
      </c>
      <c r="AP718" s="661">
        <v>0</v>
      </c>
      <c r="AQ718" s="661">
        <f>+L718+AF718-AK718</f>
        <v>19425415</v>
      </c>
      <c r="AR718" s="657" t="s">
        <v>115</v>
      </c>
      <c r="AS718" s="656">
        <v>0</v>
      </c>
      <c r="AT718" s="657" t="s">
        <v>80</v>
      </c>
      <c r="AU718" s="670">
        <v>14800320</v>
      </c>
      <c r="AV718" s="671">
        <f t="shared" si="39"/>
        <v>4625095</v>
      </c>
      <c r="AW718" s="672">
        <f t="shared" si="34"/>
        <v>0.76190495801505398</v>
      </c>
      <c r="AX718" s="673"/>
      <c r="AY718" s="657" t="s">
        <v>72</v>
      </c>
      <c r="AZ718" s="677" t="s">
        <v>4404</v>
      </c>
      <c r="BA718" s="653" t="s">
        <v>71</v>
      </c>
      <c r="BB718" s="656" t="s">
        <v>71</v>
      </c>
    </row>
    <row r="719" spans="2:54" x14ac:dyDescent="0.25">
      <c r="B719" s="653">
        <v>2023</v>
      </c>
      <c r="C719" s="653">
        <v>891780111</v>
      </c>
      <c r="D719" s="654" t="s">
        <v>68</v>
      </c>
      <c r="E719" s="655" t="s">
        <v>3093</v>
      </c>
      <c r="F719" s="656" t="s">
        <v>3094</v>
      </c>
      <c r="G719" s="657">
        <v>0</v>
      </c>
      <c r="H719" s="656"/>
      <c r="I719" s="657" t="s">
        <v>78</v>
      </c>
      <c r="J719" s="653" t="s">
        <v>120</v>
      </c>
      <c r="K719" s="658" t="s">
        <v>2909</v>
      </c>
      <c r="L719" s="659">
        <v>17143399</v>
      </c>
      <c r="M719" s="653" t="s">
        <v>73</v>
      </c>
      <c r="N719" s="660" t="s">
        <v>116</v>
      </c>
      <c r="O719" s="658" t="s">
        <v>3952</v>
      </c>
      <c r="P719" s="661">
        <v>1077460387</v>
      </c>
      <c r="Q719" s="656">
        <v>235</v>
      </c>
      <c r="R719" s="699">
        <v>44960</v>
      </c>
      <c r="S719" s="749">
        <v>9551145017</v>
      </c>
      <c r="T719" s="699">
        <v>44964</v>
      </c>
      <c r="U719" s="760">
        <v>17143399</v>
      </c>
      <c r="V719" s="657" t="s">
        <v>70</v>
      </c>
      <c r="W719" s="656">
        <v>12545859</v>
      </c>
      <c r="X719" s="665" t="s">
        <v>4211</v>
      </c>
      <c r="Y719" s="660"/>
      <c r="Z719" s="679">
        <v>44964</v>
      </c>
      <c r="AA719" s="679">
        <v>44964</v>
      </c>
      <c r="AB719" s="667" t="s">
        <v>80</v>
      </c>
      <c r="AC719" s="666">
        <v>45275</v>
      </c>
      <c r="AD719" s="658">
        <f t="shared" si="40"/>
        <v>311</v>
      </c>
      <c r="AE719" s="656">
        <v>0</v>
      </c>
      <c r="AF719" s="656">
        <v>0</v>
      </c>
      <c r="AG719" s="656">
        <v>0</v>
      </c>
      <c r="AH719" s="668" t="s">
        <v>80</v>
      </c>
      <c r="AI719" s="658">
        <f t="shared" si="41"/>
        <v>0</v>
      </c>
      <c r="AJ719" s="656">
        <v>0</v>
      </c>
      <c r="AK719" s="748">
        <v>0</v>
      </c>
      <c r="AL719" s="699" t="s">
        <v>80</v>
      </c>
      <c r="AM719" s="657">
        <v>0</v>
      </c>
      <c r="AN719" s="667" t="s">
        <v>80</v>
      </c>
      <c r="AO719" s="667" t="s">
        <v>80</v>
      </c>
      <c r="AP719" s="661">
        <v>0</v>
      </c>
      <c r="AQ719" s="661">
        <f>+L719+AF719-AK719</f>
        <v>17143399</v>
      </c>
      <c r="AR719" s="657" t="s">
        <v>115</v>
      </c>
      <c r="AS719" s="656">
        <v>0</v>
      </c>
      <c r="AT719" s="657" t="s">
        <v>80</v>
      </c>
      <c r="AU719" s="670">
        <v>13061640</v>
      </c>
      <c r="AV719" s="671">
        <f t="shared" si="39"/>
        <v>4081759</v>
      </c>
      <c r="AW719" s="672">
        <f t="shared" si="34"/>
        <v>0.76190491745540079</v>
      </c>
      <c r="AX719" s="673"/>
      <c r="AY719" s="657" t="s">
        <v>72</v>
      </c>
      <c r="AZ719" s="677" t="s">
        <v>4405</v>
      </c>
      <c r="BA719" s="653" t="s">
        <v>71</v>
      </c>
      <c r="BB719" s="656" t="s">
        <v>71</v>
      </c>
    </row>
    <row r="720" spans="2:54" x14ac:dyDescent="0.25">
      <c r="B720" s="653">
        <v>2023</v>
      </c>
      <c r="C720" s="653">
        <v>891780111</v>
      </c>
      <c r="D720" s="654" t="s">
        <v>68</v>
      </c>
      <c r="E720" s="655" t="s">
        <v>3095</v>
      </c>
      <c r="F720" s="656" t="s">
        <v>3096</v>
      </c>
      <c r="G720" s="657">
        <v>0</v>
      </c>
      <c r="H720" s="656"/>
      <c r="I720" s="657" t="s">
        <v>78</v>
      </c>
      <c r="J720" s="653" t="s">
        <v>120</v>
      </c>
      <c r="K720" s="658" t="s">
        <v>2909</v>
      </c>
      <c r="L720" s="659">
        <v>26218873</v>
      </c>
      <c r="M720" s="653" t="s">
        <v>73</v>
      </c>
      <c r="N720" s="660" t="s">
        <v>116</v>
      </c>
      <c r="O720" s="658" t="s">
        <v>3953</v>
      </c>
      <c r="P720" s="661">
        <v>11807924</v>
      </c>
      <c r="Q720" s="656">
        <v>235</v>
      </c>
      <c r="R720" s="699">
        <v>44960</v>
      </c>
      <c r="S720" s="749">
        <v>9551145017</v>
      </c>
      <c r="T720" s="699">
        <v>44964</v>
      </c>
      <c r="U720" s="760">
        <v>26218873</v>
      </c>
      <c r="V720" s="657" t="s">
        <v>70</v>
      </c>
      <c r="W720" s="656">
        <v>12545859</v>
      </c>
      <c r="X720" s="665" t="s">
        <v>4211</v>
      </c>
      <c r="Y720" s="660"/>
      <c r="Z720" s="679">
        <v>44964</v>
      </c>
      <c r="AA720" s="679">
        <v>44964</v>
      </c>
      <c r="AB720" s="667" t="s">
        <v>80</v>
      </c>
      <c r="AC720" s="666">
        <v>45275</v>
      </c>
      <c r="AD720" s="658">
        <f t="shared" si="40"/>
        <v>311</v>
      </c>
      <c r="AE720" s="656">
        <v>0</v>
      </c>
      <c r="AF720" s="656">
        <v>0</v>
      </c>
      <c r="AG720" s="656">
        <v>0</v>
      </c>
      <c r="AH720" s="668" t="s">
        <v>80</v>
      </c>
      <c r="AI720" s="658">
        <f t="shared" si="41"/>
        <v>0</v>
      </c>
      <c r="AJ720" s="656">
        <v>0</v>
      </c>
      <c r="AK720" s="748">
        <v>0</v>
      </c>
      <c r="AL720" s="699" t="s">
        <v>80</v>
      </c>
      <c r="AM720" s="657">
        <v>0</v>
      </c>
      <c r="AN720" s="667" t="s">
        <v>80</v>
      </c>
      <c r="AO720" s="667" t="s">
        <v>80</v>
      </c>
      <c r="AP720" s="661">
        <v>0</v>
      </c>
      <c r="AQ720" s="661">
        <f>+L720+AF720-AK720</f>
        <v>26218873</v>
      </c>
      <c r="AR720" s="657" t="s">
        <v>115</v>
      </c>
      <c r="AS720" s="656">
        <v>0</v>
      </c>
      <c r="AT720" s="657" t="s">
        <v>80</v>
      </c>
      <c r="AU720" s="670">
        <v>19976288</v>
      </c>
      <c r="AV720" s="671">
        <f t="shared" si="39"/>
        <v>6242585</v>
      </c>
      <c r="AW720" s="672">
        <f t="shared" si="34"/>
        <v>0.76190490720177029</v>
      </c>
      <c r="AX720" s="673"/>
      <c r="AY720" s="657" t="s">
        <v>72</v>
      </c>
      <c r="AZ720" s="677" t="s">
        <v>4406</v>
      </c>
      <c r="BA720" s="653" t="s">
        <v>71</v>
      </c>
      <c r="BB720" s="656" t="s">
        <v>71</v>
      </c>
    </row>
    <row r="721" spans="2:54" x14ac:dyDescent="0.25">
      <c r="B721" s="653">
        <v>2023</v>
      </c>
      <c r="C721" s="653">
        <v>891780111</v>
      </c>
      <c r="D721" s="654" t="s">
        <v>68</v>
      </c>
      <c r="E721" s="655" t="s">
        <v>3097</v>
      </c>
      <c r="F721" s="656" t="s">
        <v>3098</v>
      </c>
      <c r="G721" s="657">
        <v>0</v>
      </c>
      <c r="H721" s="656"/>
      <c r="I721" s="657" t="s">
        <v>78</v>
      </c>
      <c r="J721" s="653" t="s">
        <v>120</v>
      </c>
      <c r="K721" s="658" t="s">
        <v>2766</v>
      </c>
      <c r="L721" s="659">
        <v>21029244</v>
      </c>
      <c r="M721" s="653" t="s">
        <v>73</v>
      </c>
      <c r="N721" s="660" t="s">
        <v>116</v>
      </c>
      <c r="O721" s="658" t="s">
        <v>3954</v>
      </c>
      <c r="P721" s="661">
        <v>15618407</v>
      </c>
      <c r="Q721" s="656">
        <v>235</v>
      </c>
      <c r="R721" s="699">
        <v>44960</v>
      </c>
      <c r="S721" s="749">
        <v>9551145017</v>
      </c>
      <c r="T721" s="699">
        <v>44964</v>
      </c>
      <c r="U721" s="760">
        <v>21029244</v>
      </c>
      <c r="V721" s="657" t="s">
        <v>70</v>
      </c>
      <c r="W721" s="656">
        <v>12545859</v>
      </c>
      <c r="X721" s="665" t="s">
        <v>4211</v>
      </c>
      <c r="Y721" s="660"/>
      <c r="Z721" s="679">
        <v>44964</v>
      </c>
      <c r="AA721" s="679">
        <v>44964</v>
      </c>
      <c r="AB721" s="667" t="s">
        <v>80</v>
      </c>
      <c r="AC721" s="666">
        <v>45275</v>
      </c>
      <c r="AD721" s="658">
        <f t="shared" si="40"/>
        <v>311</v>
      </c>
      <c r="AE721" s="656">
        <v>0</v>
      </c>
      <c r="AF721" s="656">
        <v>0</v>
      </c>
      <c r="AG721" s="656">
        <v>0</v>
      </c>
      <c r="AH721" s="668" t="s">
        <v>80</v>
      </c>
      <c r="AI721" s="658">
        <f t="shared" si="41"/>
        <v>0</v>
      </c>
      <c r="AJ721" s="656">
        <v>0</v>
      </c>
      <c r="AK721" s="748">
        <v>0</v>
      </c>
      <c r="AL721" s="699" t="s">
        <v>80</v>
      </c>
      <c r="AM721" s="657">
        <v>0</v>
      </c>
      <c r="AN721" s="667" t="s">
        <v>80</v>
      </c>
      <c r="AO721" s="667" t="s">
        <v>80</v>
      </c>
      <c r="AP721" s="661">
        <v>0</v>
      </c>
      <c r="AQ721" s="661">
        <f>+L721+AF721-AK721</f>
        <v>21029244</v>
      </c>
      <c r="AR721" s="657" t="s">
        <v>115</v>
      </c>
      <c r="AS721" s="656">
        <v>0</v>
      </c>
      <c r="AT721" s="657" t="s">
        <v>80</v>
      </c>
      <c r="AU721" s="670">
        <v>9250198</v>
      </c>
      <c r="AV721" s="671">
        <f t="shared" si="39"/>
        <v>11779046</v>
      </c>
      <c r="AW721" s="672">
        <f t="shared" si="34"/>
        <v>0.43987306438595702</v>
      </c>
      <c r="AX721" s="673"/>
      <c r="AY721" s="657" t="s">
        <v>72</v>
      </c>
      <c r="AZ721" s="677" t="s">
        <v>4407</v>
      </c>
      <c r="BA721" s="653" t="s">
        <v>71</v>
      </c>
      <c r="BB721" s="656" t="s">
        <v>71</v>
      </c>
    </row>
    <row r="722" spans="2:54" x14ac:dyDescent="0.25">
      <c r="B722" s="653">
        <v>2023</v>
      </c>
      <c r="C722" s="653">
        <v>891780111</v>
      </c>
      <c r="D722" s="654" t="s">
        <v>68</v>
      </c>
      <c r="E722" s="655" t="s">
        <v>3099</v>
      </c>
      <c r="F722" s="656" t="s">
        <v>3100</v>
      </c>
      <c r="G722" s="657">
        <v>0</v>
      </c>
      <c r="H722" s="656"/>
      <c r="I722" s="657" t="s">
        <v>78</v>
      </c>
      <c r="J722" s="653" t="s">
        <v>120</v>
      </c>
      <c r="K722" s="658" t="s">
        <v>2766</v>
      </c>
      <c r="L722" s="659">
        <v>19425415</v>
      </c>
      <c r="M722" s="653" t="s">
        <v>73</v>
      </c>
      <c r="N722" s="660" t="s">
        <v>116</v>
      </c>
      <c r="O722" s="658" t="s">
        <v>3955</v>
      </c>
      <c r="P722" s="661">
        <v>1070810826</v>
      </c>
      <c r="Q722" s="656">
        <v>235</v>
      </c>
      <c r="R722" s="699">
        <v>44960</v>
      </c>
      <c r="S722" s="749">
        <v>9551145017</v>
      </c>
      <c r="T722" s="699">
        <v>44964</v>
      </c>
      <c r="U722" s="760">
        <v>19425415</v>
      </c>
      <c r="V722" s="657" t="s">
        <v>70</v>
      </c>
      <c r="W722" s="656">
        <v>12545859</v>
      </c>
      <c r="X722" s="665" t="s">
        <v>4211</v>
      </c>
      <c r="Y722" s="660"/>
      <c r="Z722" s="679">
        <v>44964</v>
      </c>
      <c r="AA722" s="679">
        <v>44964</v>
      </c>
      <c r="AB722" s="667" t="s">
        <v>80</v>
      </c>
      <c r="AC722" s="666">
        <v>45275</v>
      </c>
      <c r="AD722" s="658">
        <f t="shared" si="40"/>
        <v>311</v>
      </c>
      <c r="AE722" s="656">
        <v>0</v>
      </c>
      <c r="AF722" s="656">
        <v>0</v>
      </c>
      <c r="AG722" s="656">
        <v>0</v>
      </c>
      <c r="AH722" s="668" t="s">
        <v>80</v>
      </c>
      <c r="AI722" s="658">
        <f t="shared" si="41"/>
        <v>0</v>
      </c>
      <c r="AJ722" s="656">
        <v>0</v>
      </c>
      <c r="AK722" s="748">
        <v>0</v>
      </c>
      <c r="AL722" s="699" t="s">
        <v>80</v>
      </c>
      <c r="AM722" s="657">
        <v>1</v>
      </c>
      <c r="AN722" s="667">
        <v>45194</v>
      </c>
      <c r="AO722" s="667" t="s">
        <v>80</v>
      </c>
      <c r="AP722" s="661">
        <v>0</v>
      </c>
      <c r="AQ722" s="661">
        <f>+L722+AF722-AK722</f>
        <v>19425415</v>
      </c>
      <c r="AR722" s="657" t="s">
        <v>115</v>
      </c>
      <c r="AS722" s="656">
        <v>0</v>
      </c>
      <c r="AT722" s="657" t="s">
        <v>80</v>
      </c>
      <c r="AU722" s="670">
        <v>14306976</v>
      </c>
      <c r="AV722" s="671">
        <f t="shared" si="39"/>
        <v>5118439</v>
      </c>
      <c r="AW722" s="672">
        <f t="shared" si="34"/>
        <v>0.73650812608121885</v>
      </c>
      <c r="AX722" s="673"/>
      <c r="AY722" s="657" t="s">
        <v>4254</v>
      </c>
      <c r="AZ722" s="677" t="s">
        <v>4408</v>
      </c>
      <c r="BA722" s="653" t="s">
        <v>71</v>
      </c>
      <c r="BB722" s="656" t="s">
        <v>71</v>
      </c>
    </row>
    <row r="723" spans="2:54" x14ac:dyDescent="0.25">
      <c r="B723" s="653">
        <v>2023</v>
      </c>
      <c r="C723" s="653">
        <v>891780111</v>
      </c>
      <c r="D723" s="654" t="s">
        <v>68</v>
      </c>
      <c r="E723" s="655" t="s">
        <v>3101</v>
      </c>
      <c r="F723" s="656" t="s">
        <v>3102</v>
      </c>
      <c r="G723" s="657">
        <v>0</v>
      </c>
      <c r="H723" s="656"/>
      <c r="I723" s="657" t="s">
        <v>78</v>
      </c>
      <c r="J723" s="653" t="s">
        <v>120</v>
      </c>
      <c r="K723" s="658" t="s">
        <v>3103</v>
      </c>
      <c r="L723" s="659">
        <v>53762824</v>
      </c>
      <c r="M723" s="653" t="s">
        <v>73</v>
      </c>
      <c r="N723" s="660" t="s">
        <v>116</v>
      </c>
      <c r="O723" s="658" t="s">
        <v>3956</v>
      </c>
      <c r="P723" s="661">
        <v>30665173</v>
      </c>
      <c r="Q723" s="656">
        <v>235</v>
      </c>
      <c r="R723" s="699">
        <v>44960</v>
      </c>
      <c r="S723" s="749">
        <v>9551145017</v>
      </c>
      <c r="T723" s="699">
        <v>44964</v>
      </c>
      <c r="U723" s="760">
        <v>53762824</v>
      </c>
      <c r="V723" s="657" t="s">
        <v>70</v>
      </c>
      <c r="W723" s="656">
        <v>12545859</v>
      </c>
      <c r="X723" s="665" t="s">
        <v>4211</v>
      </c>
      <c r="Y723" s="660"/>
      <c r="Z723" s="679">
        <v>44964</v>
      </c>
      <c r="AA723" s="679">
        <v>44964</v>
      </c>
      <c r="AB723" s="667" t="s">
        <v>80</v>
      </c>
      <c r="AC723" s="666">
        <v>45275</v>
      </c>
      <c r="AD723" s="658">
        <f t="shared" si="40"/>
        <v>311</v>
      </c>
      <c r="AE723" s="656">
        <v>0</v>
      </c>
      <c r="AF723" s="656">
        <v>0</v>
      </c>
      <c r="AG723" s="656">
        <v>0</v>
      </c>
      <c r="AH723" s="668" t="s">
        <v>80</v>
      </c>
      <c r="AI723" s="658">
        <f t="shared" si="41"/>
        <v>0</v>
      </c>
      <c r="AJ723" s="656">
        <v>1</v>
      </c>
      <c r="AK723" s="748">
        <v>14250001</v>
      </c>
      <c r="AL723" s="699" t="s">
        <v>80</v>
      </c>
      <c r="AM723" s="657">
        <v>0</v>
      </c>
      <c r="AN723" s="667" t="s">
        <v>80</v>
      </c>
      <c r="AO723" s="667" t="s">
        <v>80</v>
      </c>
      <c r="AP723" s="661">
        <v>0</v>
      </c>
      <c r="AQ723" s="661">
        <f>+L723+AF723-AK723</f>
        <v>39512823</v>
      </c>
      <c r="AR723" s="657" t="s">
        <v>115</v>
      </c>
      <c r="AS723" s="656">
        <v>0</v>
      </c>
      <c r="AT723" s="657" t="s">
        <v>80</v>
      </c>
      <c r="AU723" s="670">
        <v>30105008</v>
      </c>
      <c r="AV723" s="671">
        <f t="shared" si="39"/>
        <v>9407815</v>
      </c>
      <c r="AW723" s="672">
        <f t="shared" si="34"/>
        <v>0.76190476190476186</v>
      </c>
      <c r="AX723" s="673"/>
      <c r="AY723" s="657" t="s">
        <v>253</v>
      </c>
      <c r="AZ723" s="677" t="s">
        <v>4409</v>
      </c>
      <c r="BA723" s="653" t="s">
        <v>71</v>
      </c>
      <c r="BB723" s="656" t="s">
        <v>71</v>
      </c>
    </row>
    <row r="724" spans="2:54" x14ac:dyDescent="0.25">
      <c r="B724" s="653">
        <v>2023</v>
      </c>
      <c r="C724" s="653">
        <v>891780111</v>
      </c>
      <c r="D724" s="654" t="s">
        <v>68</v>
      </c>
      <c r="E724" s="655" t="s">
        <v>3104</v>
      </c>
      <c r="F724" s="656" t="s">
        <v>3105</v>
      </c>
      <c r="G724" s="657">
        <v>0</v>
      </c>
      <c r="H724" s="656"/>
      <c r="I724" s="657" t="s">
        <v>78</v>
      </c>
      <c r="J724" s="653" t="s">
        <v>120</v>
      </c>
      <c r="K724" s="658" t="s">
        <v>2766</v>
      </c>
      <c r="L724" s="659">
        <v>19425415</v>
      </c>
      <c r="M724" s="653" t="s">
        <v>73</v>
      </c>
      <c r="N724" s="660" t="s">
        <v>116</v>
      </c>
      <c r="O724" s="658" t="s">
        <v>3957</v>
      </c>
      <c r="P724" s="661">
        <v>1003656285</v>
      </c>
      <c r="Q724" s="656">
        <v>235</v>
      </c>
      <c r="R724" s="699">
        <v>44960</v>
      </c>
      <c r="S724" s="749">
        <v>9551145017</v>
      </c>
      <c r="T724" s="699">
        <v>44964</v>
      </c>
      <c r="U724" s="760">
        <v>19425415</v>
      </c>
      <c r="V724" s="657" t="s">
        <v>70</v>
      </c>
      <c r="W724" s="656">
        <v>12545859</v>
      </c>
      <c r="X724" s="665" t="s">
        <v>4211</v>
      </c>
      <c r="Y724" s="660"/>
      <c r="Z724" s="679">
        <v>44964</v>
      </c>
      <c r="AA724" s="679">
        <v>44964</v>
      </c>
      <c r="AB724" s="667" t="s">
        <v>80</v>
      </c>
      <c r="AC724" s="666">
        <v>45275</v>
      </c>
      <c r="AD724" s="658">
        <f t="shared" si="40"/>
        <v>311</v>
      </c>
      <c r="AE724" s="656">
        <v>0</v>
      </c>
      <c r="AF724" s="656">
        <v>0</v>
      </c>
      <c r="AG724" s="656">
        <v>0</v>
      </c>
      <c r="AH724" s="668" t="s">
        <v>80</v>
      </c>
      <c r="AI724" s="658">
        <f t="shared" si="41"/>
        <v>0</v>
      </c>
      <c r="AJ724" s="656">
        <v>1</v>
      </c>
      <c r="AK724" s="748">
        <v>18566468</v>
      </c>
      <c r="AL724" s="699">
        <v>44970</v>
      </c>
      <c r="AM724" s="657">
        <v>0</v>
      </c>
      <c r="AN724" s="667" t="s">
        <v>80</v>
      </c>
      <c r="AO724" s="667" t="s">
        <v>80</v>
      </c>
      <c r="AP724" s="661">
        <v>0</v>
      </c>
      <c r="AQ724" s="661">
        <f>+L724+AF724-AK724</f>
        <v>858947</v>
      </c>
      <c r="AR724" s="657" t="s">
        <v>115</v>
      </c>
      <c r="AS724" s="656">
        <v>0</v>
      </c>
      <c r="AT724" s="657" t="s">
        <v>80</v>
      </c>
      <c r="AU724" s="670">
        <v>0</v>
      </c>
      <c r="AV724" s="671">
        <f t="shared" si="39"/>
        <v>858947</v>
      </c>
      <c r="AW724" s="672">
        <f t="shared" si="34"/>
        <v>0</v>
      </c>
      <c r="AX724" s="673"/>
      <c r="AY724" s="657" t="s">
        <v>253</v>
      </c>
      <c r="AZ724" s="677" t="s">
        <v>4410</v>
      </c>
      <c r="BA724" s="653" t="s">
        <v>71</v>
      </c>
      <c r="BB724" s="656" t="s">
        <v>71</v>
      </c>
    </row>
    <row r="725" spans="2:54" x14ac:dyDescent="0.25">
      <c r="B725" s="653">
        <v>2023</v>
      </c>
      <c r="C725" s="653">
        <v>891780111</v>
      </c>
      <c r="D725" s="654" t="s">
        <v>68</v>
      </c>
      <c r="E725" s="655" t="s">
        <v>3106</v>
      </c>
      <c r="F725" s="656" t="s">
        <v>3107</v>
      </c>
      <c r="G725" s="657">
        <v>0</v>
      </c>
      <c r="H725" s="656"/>
      <c r="I725" s="657" t="s">
        <v>78</v>
      </c>
      <c r="J725" s="653" t="s">
        <v>120</v>
      </c>
      <c r="K725" s="658" t="s">
        <v>2766</v>
      </c>
      <c r="L725" s="659">
        <v>21029244</v>
      </c>
      <c r="M725" s="653" t="s">
        <v>73</v>
      </c>
      <c r="N725" s="660" t="s">
        <v>116</v>
      </c>
      <c r="O725" s="658" t="s">
        <v>3958</v>
      </c>
      <c r="P725" s="661">
        <v>1104871007</v>
      </c>
      <c r="Q725" s="656">
        <v>235</v>
      </c>
      <c r="R725" s="699">
        <v>44960</v>
      </c>
      <c r="S725" s="749">
        <v>9551145017</v>
      </c>
      <c r="T725" s="699">
        <v>44964</v>
      </c>
      <c r="U725" s="760">
        <v>21029244</v>
      </c>
      <c r="V725" s="657" t="s">
        <v>70</v>
      </c>
      <c r="W725" s="656">
        <v>12545859</v>
      </c>
      <c r="X725" s="665" t="s">
        <v>4211</v>
      </c>
      <c r="Y725" s="660"/>
      <c r="Z725" s="679">
        <v>44964</v>
      </c>
      <c r="AA725" s="679">
        <v>44964</v>
      </c>
      <c r="AB725" s="667" t="s">
        <v>80</v>
      </c>
      <c r="AC725" s="666">
        <v>45275</v>
      </c>
      <c r="AD725" s="658">
        <f t="shared" si="40"/>
        <v>311</v>
      </c>
      <c r="AE725" s="656">
        <v>0</v>
      </c>
      <c r="AF725" s="656">
        <v>0</v>
      </c>
      <c r="AG725" s="656">
        <v>0</v>
      </c>
      <c r="AH725" s="668" t="s">
        <v>80</v>
      </c>
      <c r="AI725" s="658">
        <f t="shared" si="41"/>
        <v>0</v>
      </c>
      <c r="AJ725" s="656">
        <v>0</v>
      </c>
      <c r="AK725" s="748">
        <v>0</v>
      </c>
      <c r="AL725" s="699" t="s">
        <v>80</v>
      </c>
      <c r="AM725" s="657">
        <v>0</v>
      </c>
      <c r="AN725" s="667" t="s">
        <v>80</v>
      </c>
      <c r="AO725" s="667" t="s">
        <v>80</v>
      </c>
      <c r="AP725" s="661">
        <v>0</v>
      </c>
      <c r="AQ725" s="661">
        <f>+L725+AF725-AK725</f>
        <v>21029244</v>
      </c>
      <c r="AR725" s="657" t="s">
        <v>115</v>
      </c>
      <c r="AS725" s="656">
        <v>0</v>
      </c>
      <c r="AT725" s="657" t="s">
        <v>80</v>
      </c>
      <c r="AU725" s="670">
        <v>16022280</v>
      </c>
      <c r="AV725" s="671">
        <f t="shared" si="39"/>
        <v>5006964</v>
      </c>
      <c r="AW725" s="672">
        <f t="shared" si="34"/>
        <v>0.76190470755867401</v>
      </c>
      <c r="AX725" s="673"/>
      <c r="AY725" s="657" t="s">
        <v>72</v>
      </c>
      <c r="AZ725" s="677" t="s">
        <v>4411</v>
      </c>
      <c r="BA725" s="653" t="s">
        <v>71</v>
      </c>
      <c r="BB725" s="656" t="s">
        <v>71</v>
      </c>
    </row>
    <row r="726" spans="2:54" x14ac:dyDescent="0.25">
      <c r="B726" s="653">
        <v>2023</v>
      </c>
      <c r="C726" s="653">
        <v>891780111</v>
      </c>
      <c r="D726" s="654" t="s">
        <v>68</v>
      </c>
      <c r="E726" s="655" t="s">
        <v>3108</v>
      </c>
      <c r="F726" s="656" t="s">
        <v>3109</v>
      </c>
      <c r="G726" s="657">
        <v>0</v>
      </c>
      <c r="H726" s="656"/>
      <c r="I726" s="657" t="s">
        <v>78</v>
      </c>
      <c r="J726" s="653" t="s">
        <v>120</v>
      </c>
      <c r="K726" s="658" t="s">
        <v>2766</v>
      </c>
      <c r="L726" s="659">
        <v>19425415</v>
      </c>
      <c r="M726" s="653" t="s">
        <v>73</v>
      </c>
      <c r="N726" s="660" t="s">
        <v>116</v>
      </c>
      <c r="O726" s="658" t="s">
        <v>3959</v>
      </c>
      <c r="P726" s="661">
        <v>1104871190</v>
      </c>
      <c r="Q726" s="656">
        <v>235</v>
      </c>
      <c r="R726" s="699">
        <v>44960</v>
      </c>
      <c r="S726" s="749">
        <v>9551145017</v>
      </c>
      <c r="T726" s="699">
        <v>44964</v>
      </c>
      <c r="U726" s="760">
        <v>19425415</v>
      </c>
      <c r="V726" s="657" t="s">
        <v>70</v>
      </c>
      <c r="W726" s="656">
        <v>12545859</v>
      </c>
      <c r="X726" s="665" t="s">
        <v>4211</v>
      </c>
      <c r="Y726" s="660"/>
      <c r="Z726" s="679">
        <v>44964</v>
      </c>
      <c r="AA726" s="679">
        <v>44964</v>
      </c>
      <c r="AB726" s="667" t="s">
        <v>80</v>
      </c>
      <c r="AC726" s="666">
        <v>45275</v>
      </c>
      <c r="AD726" s="658">
        <f t="shared" si="40"/>
        <v>311</v>
      </c>
      <c r="AE726" s="656">
        <v>0</v>
      </c>
      <c r="AF726" s="656">
        <v>0</v>
      </c>
      <c r="AG726" s="656">
        <v>0</v>
      </c>
      <c r="AH726" s="668" t="s">
        <v>80</v>
      </c>
      <c r="AI726" s="658">
        <f t="shared" si="41"/>
        <v>0</v>
      </c>
      <c r="AJ726" s="656">
        <v>0</v>
      </c>
      <c r="AK726" s="748">
        <v>0</v>
      </c>
      <c r="AL726" s="699" t="s">
        <v>80</v>
      </c>
      <c r="AM726" s="657">
        <v>0</v>
      </c>
      <c r="AN726" s="667" t="s">
        <v>80</v>
      </c>
      <c r="AO726" s="667" t="s">
        <v>80</v>
      </c>
      <c r="AP726" s="661">
        <v>0</v>
      </c>
      <c r="AQ726" s="661">
        <f>+L726+AF726-AK726</f>
        <v>19425415</v>
      </c>
      <c r="AR726" s="657" t="s">
        <v>115</v>
      </c>
      <c r="AS726" s="656">
        <v>0</v>
      </c>
      <c r="AT726" s="657" t="s">
        <v>80</v>
      </c>
      <c r="AU726" s="670">
        <v>14561605</v>
      </c>
      <c r="AV726" s="671">
        <f t="shared" si="39"/>
        <v>4863810</v>
      </c>
      <c r="AW726" s="672">
        <f t="shared" si="34"/>
        <v>0.74961616006659315</v>
      </c>
      <c r="AX726" s="673"/>
      <c r="AY726" s="657" t="s">
        <v>72</v>
      </c>
      <c r="AZ726" s="677" t="s">
        <v>4412</v>
      </c>
      <c r="BA726" s="653" t="s">
        <v>71</v>
      </c>
      <c r="BB726" s="656" t="s">
        <v>71</v>
      </c>
    </row>
    <row r="727" spans="2:54" x14ac:dyDescent="0.25">
      <c r="B727" s="653">
        <v>2023</v>
      </c>
      <c r="C727" s="653">
        <v>891780111</v>
      </c>
      <c r="D727" s="654" t="s">
        <v>68</v>
      </c>
      <c r="E727" s="655" t="s">
        <v>3110</v>
      </c>
      <c r="F727" s="656" t="s">
        <v>3111</v>
      </c>
      <c r="G727" s="657">
        <v>0</v>
      </c>
      <c r="H727" s="656"/>
      <c r="I727" s="657" t="s">
        <v>78</v>
      </c>
      <c r="J727" s="653" t="s">
        <v>120</v>
      </c>
      <c r="K727" s="658" t="s">
        <v>2766</v>
      </c>
      <c r="L727" s="659">
        <v>20821033</v>
      </c>
      <c r="M727" s="653" t="s">
        <v>73</v>
      </c>
      <c r="N727" s="660" t="s">
        <v>116</v>
      </c>
      <c r="O727" s="658" t="s">
        <v>3960</v>
      </c>
      <c r="P727" s="661">
        <v>1063150198</v>
      </c>
      <c r="Q727" s="656">
        <v>235</v>
      </c>
      <c r="R727" s="699">
        <v>44960</v>
      </c>
      <c r="S727" s="749">
        <v>9551145017</v>
      </c>
      <c r="T727" s="699">
        <v>44964</v>
      </c>
      <c r="U727" s="760">
        <v>20821033</v>
      </c>
      <c r="V727" s="657" t="s">
        <v>70</v>
      </c>
      <c r="W727" s="656">
        <v>12545859</v>
      </c>
      <c r="X727" s="665" t="s">
        <v>4211</v>
      </c>
      <c r="Y727" s="660"/>
      <c r="Z727" s="679">
        <v>44964</v>
      </c>
      <c r="AA727" s="679">
        <v>44964</v>
      </c>
      <c r="AB727" s="667" t="s">
        <v>80</v>
      </c>
      <c r="AC727" s="666">
        <v>45275</v>
      </c>
      <c r="AD727" s="658">
        <f t="shared" si="40"/>
        <v>311</v>
      </c>
      <c r="AE727" s="656">
        <v>0</v>
      </c>
      <c r="AF727" s="656">
        <v>0</v>
      </c>
      <c r="AG727" s="656">
        <v>0</v>
      </c>
      <c r="AH727" s="668" t="s">
        <v>80</v>
      </c>
      <c r="AI727" s="658">
        <f t="shared" si="41"/>
        <v>0</v>
      </c>
      <c r="AJ727" s="656">
        <v>0</v>
      </c>
      <c r="AK727" s="748">
        <v>0</v>
      </c>
      <c r="AL727" s="699" t="s">
        <v>80</v>
      </c>
      <c r="AM727" s="657">
        <v>0</v>
      </c>
      <c r="AN727" s="667" t="s">
        <v>80</v>
      </c>
      <c r="AO727" s="667" t="s">
        <v>80</v>
      </c>
      <c r="AP727" s="661">
        <v>0</v>
      </c>
      <c r="AQ727" s="661">
        <f>+L727+AF727-AK727</f>
        <v>20821033</v>
      </c>
      <c r="AR727" s="657" t="s">
        <v>115</v>
      </c>
      <c r="AS727" s="656">
        <v>0</v>
      </c>
      <c r="AT727" s="657" t="s">
        <v>80</v>
      </c>
      <c r="AU727" s="670">
        <v>15863648</v>
      </c>
      <c r="AV727" s="671">
        <f t="shared" si="39"/>
        <v>4957385</v>
      </c>
      <c r="AW727" s="672">
        <f t="shared" si="34"/>
        <v>0.76190494486993032</v>
      </c>
      <c r="AX727" s="673"/>
      <c r="AY727" s="657" t="s">
        <v>72</v>
      </c>
      <c r="AZ727" s="677" t="s">
        <v>4413</v>
      </c>
      <c r="BA727" s="653" t="s">
        <v>71</v>
      </c>
      <c r="BB727" s="656" t="s">
        <v>71</v>
      </c>
    </row>
    <row r="728" spans="2:54" x14ac:dyDescent="0.25">
      <c r="B728" s="653">
        <v>2023</v>
      </c>
      <c r="C728" s="653">
        <v>891780111</v>
      </c>
      <c r="D728" s="654" t="s">
        <v>68</v>
      </c>
      <c r="E728" s="655" t="s">
        <v>3112</v>
      </c>
      <c r="F728" s="656" t="s">
        <v>3113</v>
      </c>
      <c r="G728" s="657">
        <v>0</v>
      </c>
      <c r="H728" s="656"/>
      <c r="I728" s="657" t="s">
        <v>78</v>
      </c>
      <c r="J728" s="653" t="s">
        <v>120</v>
      </c>
      <c r="K728" s="658" t="s">
        <v>2766</v>
      </c>
      <c r="L728" s="659">
        <v>20821033</v>
      </c>
      <c r="M728" s="653" t="s">
        <v>73</v>
      </c>
      <c r="N728" s="660" t="s">
        <v>116</v>
      </c>
      <c r="O728" s="658" t="s">
        <v>3961</v>
      </c>
      <c r="P728" s="661">
        <v>50970558</v>
      </c>
      <c r="Q728" s="656">
        <v>235</v>
      </c>
      <c r="R728" s="699">
        <v>44960</v>
      </c>
      <c r="S728" s="749">
        <v>9551145017</v>
      </c>
      <c r="T728" s="699">
        <v>44964</v>
      </c>
      <c r="U728" s="760">
        <v>20821033</v>
      </c>
      <c r="V728" s="657" t="s">
        <v>70</v>
      </c>
      <c r="W728" s="656">
        <v>12545859</v>
      </c>
      <c r="X728" s="665" t="s">
        <v>4211</v>
      </c>
      <c r="Y728" s="660"/>
      <c r="Z728" s="679">
        <v>44964</v>
      </c>
      <c r="AA728" s="679">
        <v>44964</v>
      </c>
      <c r="AB728" s="667" t="s">
        <v>80</v>
      </c>
      <c r="AC728" s="666">
        <v>45275</v>
      </c>
      <c r="AD728" s="658">
        <f t="shared" si="40"/>
        <v>311</v>
      </c>
      <c r="AE728" s="656">
        <v>0</v>
      </c>
      <c r="AF728" s="656">
        <v>0</v>
      </c>
      <c r="AG728" s="656">
        <v>0</v>
      </c>
      <c r="AH728" s="668" t="s">
        <v>80</v>
      </c>
      <c r="AI728" s="658">
        <f t="shared" si="41"/>
        <v>0</v>
      </c>
      <c r="AJ728" s="656">
        <v>0</v>
      </c>
      <c r="AK728" s="748">
        <v>0</v>
      </c>
      <c r="AL728" s="699" t="s">
        <v>80</v>
      </c>
      <c r="AM728" s="657">
        <v>0</v>
      </c>
      <c r="AN728" s="667" t="s">
        <v>80</v>
      </c>
      <c r="AO728" s="667" t="s">
        <v>80</v>
      </c>
      <c r="AP728" s="661">
        <v>0</v>
      </c>
      <c r="AQ728" s="661">
        <f>+L728+AF728-AK728</f>
        <v>20821033</v>
      </c>
      <c r="AR728" s="657" t="s">
        <v>115</v>
      </c>
      <c r="AS728" s="656">
        <v>0</v>
      </c>
      <c r="AT728" s="657" t="s">
        <v>80</v>
      </c>
      <c r="AU728" s="670">
        <v>15863648</v>
      </c>
      <c r="AV728" s="671">
        <f t="shared" si="39"/>
        <v>4957385</v>
      </c>
      <c r="AW728" s="672">
        <f t="shared" si="34"/>
        <v>0.76190494486993032</v>
      </c>
      <c r="AX728" s="673"/>
      <c r="AY728" s="657" t="s">
        <v>72</v>
      </c>
      <c r="AZ728" s="677" t="s">
        <v>4414</v>
      </c>
      <c r="BA728" s="653" t="s">
        <v>71</v>
      </c>
      <c r="BB728" s="656" t="s">
        <v>71</v>
      </c>
    </row>
    <row r="729" spans="2:54" x14ac:dyDescent="0.25">
      <c r="B729" s="653">
        <v>2023</v>
      </c>
      <c r="C729" s="653">
        <v>891780111</v>
      </c>
      <c r="D729" s="654" t="s">
        <v>68</v>
      </c>
      <c r="E729" s="655" t="s">
        <v>3114</v>
      </c>
      <c r="F729" s="656" t="s">
        <v>3115</v>
      </c>
      <c r="G729" s="657">
        <v>0</v>
      </c>
      <c r="H729" s="656"/>
      <c r="I729" s="657" t="s">
        <v>78</v>
      </c>
      <c r="J729" s="653" t="s">
        <v>120</v>
      </c>
      <c r="K729" s="658" t="s">
        <v>2766</v>
      </c>
      <c r="L729" s="659">
        <v>21029244</v>
      </c>
      <c r="M729" s="653" t="s">
        <v>73</v>
      </c>
      <c r="N729" s="660" t="s">
        <v>116</v>
      </c>
      <c r="O729" s="658" t="s">
        <v>3962</v>
      </c>
      <c r="P729" s="661">
        <v>1063164409</v>
      </c>
      <c r="Q729" s="656">
        <v>235</v>
      </c>
      <c r="R729" s="699">
        <v>44960</v>
      </c>
      <c r="S729" s="749">
        <v>9551145017</v>
      </c>
      <c r="T729" s="699">
        <v>44964</v>
      </c>
      <c r="U729" s="760">
        <v>21029244</v>
      </c>
      <c r="V729" s="657" t="s">
        <v>70</v>
      </c>
      <c r="W729" s="656">
        <v>12545859</v>
      </c>
      <c r="X729" s="665" t="s">
        <v>4211</v>
      </c>
      <c r="Y729" s="660"/>
      <c r="Z729" s="679">
        <v>44964</v>
      </c>
      <c r="AA729" s="679">
        <v>44964</v>
      </c>
      <c r="AB729" s="667" t="s">
        <v>80</v>
      </c>
      <c r="AC729" s="666">
        <v>45275</v>
      </c>
      <c r="AD729" s="658">
        <f t="shared" si="40"/>
        <v>311</v>
      </c>
      <c r="AE729" s="656">
        <v>0</v>
      </c>
      <c r="AF729" s="656">
        <v>0</v>
      </c>
      <c r="AG729" s="656">
        <v>0</v>
      </c>
      <c r="AH729" s="668" t="s">
        <v>80</v>
      </c>
      <c r="AI729" s="658">
        <f t="shared" si="41"/>
        <v>0</v>
      </c>
      <c r="AJ729" s="656">
        <v>0</v>
      </c>
      <c r="AK729" s="748">
        <v>0</v>
      </c>
      <c r="AL729" s="699" t="s">
        <v>80</v>
      </c>
      <c r="AM729" s="657">
        <v>0</v>
      </c>
      <c r="AN729" s="667" t="s">
        <v>80</v>
      </c>
      <c r="AO729" s="667" t="s">
        <v>80</v>
      </c>
      <c r="AP729" s="661">
        <v>0</v>
      </c>
      <c r="AQ729" s="661">
        <f>+L729+AF729-AK729</f>
        <v>21029244</v>
      </c>
      <c r="AR729" s="657" t="s">
        <v>115</v>
      </c>
      <c r="AS729" s="656">
        <v>0</v>
      </c>
      <c r="AT729" s="657" t="s">
        <v>80</v>
      </c>
      <c r="AU729" s="670">
        <v>16022280</v>
      </c>
      <c r="AV729" s="671">
        <f t="shared" si="39"/>
        <v>5006964</v>
      </c>
      <c r="AW729" s="672">
        <f t="shared" si="34"/>
        <v>0.76190470755867401</v>
      </c>
      <c r="AX729" s="673"/>
      <c r="AY729" s="657" t="s">
        <v>72</v>
      </c>
      <c r="AZ729" s="677" t="s">
        <v>4415</v>
      </c>
      <c r="BA729" s="653" t="s">
        <v>71</v>
      </c>
      <c r="BB729" s="656" t="s">
        <v>71</v>
      </c>
    </row>
    <row r="730" spans="2:54" x14ac:dyDescent="0.25">
      <c r="B730" s="653">
        <v>2023</v>
      </c>
      <c r="C730" s="653">
        <v>891780111</v>
      </c>
      <c r="D730" s="654" t="s">
        <v>68</v>
      </c>
      <c r="E730" s="655" t="s">
        <v>3116</v>
      </c>
      <c r="F730" s="656" t="s">
        <v>3117</v>
      </c>
      <c r="G730" s="657">
        <v>0</v>
      </c>
      <c r="H730" s="656"/>
      <c r="I730" s="657" t="s">
        <v>78</v>
      </c>
      <c r="J730" s="653" t="s">
        <v>120</v>
      </c>
      <c r="K730" s="658" t="s">
        <v>2766</v>
      </c>
      <c r="L730" s="659">
        <v>21029244</v>
      </c>
      <c r="M730" s="653" t="s">
        <v>73</v>
      </c>
      <c r="N730" s="660" t="s">
        <v>116</v>
      </c>
      <c r="O730" s="658" t="s">
        <v>3963</v>
      </c>
      <c r="P730" s="661">
        <v>1101455706</v>
      </c>
      <c r="Q730" s="656">
        <v>235</v>
      </c>
      <c r="R730" s="699">
        <v>44960</v>
      </c>
      <c r="S730" s="749">
        <v>9551145017</v>
      </c>
      <c r="T730" s="699">
        <v>44967</v>
      </c>
      <c r="U730" s="760">
        <v>21029244</v>
      </c>
      <c r="V730" s="657" t="s">
        <v>70</v>
      </c>
      <c r="W730" s="656">
        <v>12545859</v>
      </c>
      <c r="X730" s="665" t="s">
        <v>4211</v>
      </c>
      <c r="Y730" s="660"/>
      <c r="Z730" s="679">
        <v>44967</v>
      </c>
      <c r="AA730" s="679">
        <v>44967</v>
      </c>
      <c r="AB730" s="667" t="s">
        <v>80</v>
      </c>
      <c r="AC730" s="666">
        <v>45275</v>
      </c>
      <c r="AD730" s="658">
        <f t="shared" si="40"/>
        <v>308</v>
      </c>
      <c r="AE730" s="656">
        <v>0</v>
      </c>
      <c r="AF730" s="656">
        <v>0</v>
      </c>
      <c r="AG730" s="656">
        <v>0</v>
      </c>
      <c r="AH730" s="668" t="s">
        <v>80</v>
      </c>
      <c r="AI730" s="658">
        <f t="shared" si="41"/>
        <v>0</v>
      </c>
      <c r="AJ730" s="656">
        <v>0</v>
      </c>
      <c r="AK730" s="748">
        <v>0</v>
      </c>
      <c r="AL730" s="699" t="s">
        <v>80</v>
      </c>
      <c r="AM730" s="657">
        <v>0</v>
      </c>
      <c r="AN730" s="667" t="s">
        <v>80</v>
      </c>
      <c r="AO730" s="667" t="s">
        <v>80</v>
      </c>
      <c r="AP730" s="661">
        <v>0</v>
      </c>
      <c r="AQ730" s="661">
        <f>+L730+AF730-AK730</f>
        <v>21029244</v>
      </c>
      <c r="AR730" s="657" t="s">
        <v>115</v>
      </c>
      <c r="AS730" s="656">
        <v>0</v>
      </c>
      <c r="AT730" s="657" t="s">
        <v>80</v>
      </c>
      <c r="AU730" s="670">
        <v>16022280</v>
      </c>
      <c r="AV730" s="671">
        <f t="shared" si="39"/>
        <v>5006964</v>
      </c>
      <c r="AW730" s="672">
        <f t="shared" si="34"/>
        <v>0.76190470755867401</v>
      </c>
      <c r="AX730" s="673"/>
      <c r="AY730" s="657" t="s">
        <v>72</v>
      </c>
      <c r="AZ730" s="677" t="s">
        <v>4416</v>
      </c>
      <c r="BA730" s="653" t="s">
        <v>71</v>
      </c>
      <c r="BB730" s="656" t="s">
        <v>71</v>
      </c>
    </row>
    <row r="731" spans="2:54" x14ac:dyDescent="0.25">
      <c r="B731" s="653">
        <v>2023</v>
      </c>
      <c r="C731" s="653">
        <v>891780111</v>
      </c>
      <c r="D731" s="654" t="s">
        <v>68</v>
      </c>
      <c r="E731" s="655" t="s">
        <v>3118</v>
      </c>
      <c r="F731" s="656" t="s">
        <v>3119</v>
      </c>
      <c r="G731" s="657">
        <v>0</v>
      </c>
      <c r="H731" s="656"/>
      <c r="I731" s="657" t="s">
        <v>78</v>
      </c>
      <c r="J731" s="653" t="s">
        <v>120</v>
      </c>
      <c r="K731" s="658" t="s">
        <v>2766</v>
      </c>
      <c r="L731" s="659">
        <v>20821033</v>
      </c>
      <c r="M731" s="653" t="s">
        <v>73</v>
      </c>
      <c r="N731" s="660" t="s">
        <v>116</v>
      </c>
      <c r="O731" s="658" t="s">
        <v>3964</v>
      </c>
      <c r="P731" s="661">
        <v>1063147301</v>
      </c>
      <c r="Q731" s="656">
        <v>235</v>
      </c>
      <c r="R731" s="699">
        <v>44960</v>
      </c>
      <c r="S731" s="749">
        <v>9551145017</v>
      </c>
      <c r="T731" s="699">
        <v>44967</v>
      </c>
      <c r="U731" s="760">
        <v>20821033</v>
      </c>
      <c r="V731" s="657" t="s">
        <v>70</v>
      </c>
      <c r="W731" s="656">
        <v>12545859</v>
      </c>
      <c r="X731" s="665" t="s">
        <v>4211</v>
      </c>
      <c r="Y731" s="660"/>
      <c r="Z731" s="679">
        <v>44967</v>
      </c>
      <c r="AA731" s="679">
        <v>44967</v>
      </c>
      <c r="AB731" s="667" t="s">
        <v>80</v>
      </c>
      <c r="AC731" s="666">
        <v>45275</v>
      </c>
      <c r="AD731" s="658">
        <f t="shared" si="40"/>
        <v>308</v>
      </c>
      <c r="AE731" s="656">
        <v>0</v>
      </c>
      <c r="AF731" s="656">
        <v>0</v>
      </c>
      <c r="AG731" s="656">
        <v>0</v>
      </c>
      <c r="AH731" s="668" t="s">
        <v>80</v>
      </c>
      <c r="AI731" s="658">
        <f t="shared" si="41"/>
        <v>0</v>
      </c>
      <c r="AJ731" s="656">
        <v>0</v>
      </c>
      <c r="AK731" s="748">
        <v>0</v>
      </c>
      <c r="AL731" s="699" t="s">
        <v>80</v>
      </c>
      <c r="AM731" s="657">
        <v>0</v>
      </c>
      <c r="AN731" s="667" t="s">
        <v>80</v>
      </c>
      <c r="AO731" s="667" t="s">
        <v>80</v>
      </c>
      <c r="AP731" s="661">
        <v>0</v>
      </c>
      <c r="AQ731" s="661">
        <f>+L731+AF731-AK731</f>
        <v>20821033</v>
      </c>
      <c r="AR731" s="657" t="s">
        <v>115</v>
      </c>
      <c r="AS731" s="656">
        <v>0</v>
      </c>
      <c r="AT731" s="657" t="s">
        <v>80</v>
      </c>
      <c r="AU731" s="670">
        <v>15863648</v>
      </c>
      <c r="AV731" s="671">
        <f t="shared" si="39"/>
        <v>4957385</v>
      </c>
      <c r="AW731" s="672">
        <f t="shared" si="34"/>
        <v>0.76190494486993032</v>
      </c>
      <c r="AX731" s="673"/>
      <c r="AY731" s="657" t="s">
        <v>72</v>
      </c>
      <c r="AZ731" s="677" t="s">
        <v>4417</v>
      </c>
      <c r="BA731" s="653" t="s">
        <v>71</v>
      </c>
      <c r="BB731" s="656" t="s">
        <v>71</v>
      </c>
    </row>
    <row r="732" spans="2:54" x14ac:dyDescent="0.25">
      <c r="B732" s="653">
        <v>2023</v>
      </c>
      <c r="C732" s="653">
        <v>891780111</v>
      </c>
      <c r="D732" s="654" t="s">
        <v>68</v>
      </c>
      <c r="E732" s="655" t="s">
        <v>3120</v>
      </c>
      <c r="F732" s="656" t="s">
        <v>3121</v>
      </c>
      <c r="G732" s="657">
        <v>0</v>
      </c>
      <c r="H732" s="656"/>
      <c r="I732" s="657" t="s">
        <v>78</v>
      </c>
      <c r="J732" s="653" t="s">
        <v>120</v>
      </c>
      <c r="K732" s="658" t="s">
        <v>2755</v>
      </c>
      <c r="L732" s="659">
        <v>19048225</v>
      </c>
      <c r="M732" s="653" t="s">
        <v>73</v>
      </c>
      <c r="N732" s="660" t="s">
        <v>116</v>
      </c>
      <c r="O732" s="658" t="s">
        <v>3965</v>
      </c>
      <c r="P732" s="661">
        <v>78077574</v>
      </c>
      <c r="Q732" s="656">
        <v>235</v>
      </c>
      <c r="R732" s="699">
        <v>44960</v>
      </c>
      <c r="S732" s="749">
        <v>9551145017</v>
      </c>
      <c r="T732" s="699">
        <v>44967</v>
      </c>
      <c r="U732" s="760">
        <v>19048225</v>
      </c>
      <c r="V732" s="657" t="s">
        <v>70</v>
      </c>
      <c r="W732" s="656">
        <v>12545859</v>
      </c>
      <c r="X732" s="665" t="s">
        <v>4211</v>
      </c>
      <c r="Y732" s="660"/>
      <c r="Z732" s="679">
        <v>44967</v>
      </c>
      <c r="AA732" s="679">
        <v>44967</v>
      </c>
      <c r="AB732" s="667" t="s">
        <v>80</v>
      </c>
      <c r="AC732" s="666">
        <v>45275</v>
      </c>
      <c r="AD732" s="658">
        <f t="shared" si="40"/>
        <v>308</v>
      </c>
      <c r="AE732" s="656">
        <v>0</v>
      </c>
      <c r="AF732" s="656">
        <v>0</v>
      </c>
      <c r="AG732" s="656">
        <v>0</v>
      </c>
      <c r="AH732" s="668" t="s">
        <v>80</v>
      </c>
      <c r="AI732" s="658">
        <f t="shared" si="41"/>
        <v>0</v>
      </c>
      <c r="AJ732" s="656">
        <v>0</v>
      </c>
      <c r="AK732" s="748">
        <v>0</v>
      </c>
      <c r="AL732" s="699" t="s">
        <v>80</v>
      </c>
      <c r="AM732" s="657">
        <v>0</v>
      </c>
      <c r="AN732" s="667" t="s">
        <v>80</v>
      </c>
      <c r="AO732" s="667" t="s">
        <v>80</v>
      </c>
      <c r="AP732" s="661">
        <v>0</v>
      </c>
      <c r="AQ732" s="661">
        <f>+L732+AF732-AK732</f>
        <v>19048225</v>
      </c>
      <c r="AR732" s="657" t="s">
        <v>115</v>
      </c>
      <c r="AS732" s="656">
        <v>0</v>
      </c>
      <c r="AT732" s="657" t="s">
        <v>80</v>
      </c>
      <c r="AU732" s="670">
        <v>13847760</v>
      </c>
      <c r="AV732" s="671">
        <f t="shared" si="39"/>
        <v>5200465</v>
      </c>
      <c r="AW732" s="672">
        <f t="shared" si="34"/>
        <v>0.72698427281282119</v>
      </c>
      <c r="AX732" s="673"/>
      <c r="AY732" s="657" t="s">
        <v>72</v>
      </c>
      <c r="AZ732" s="677" t="s">
        <v>4418</v>
      </c>
      <c r="BA732" s="653" t="s">
        <v>71</v>
      </c>
      <c r="BB732" s="656" t="s">
        <v>71</v>
      </c>
    </row>
    <row r="733" spans="2:54" x14ac:dyDescent="0.25">
      <c r="B733" s="653">
        <v>2023</v>
      </c>
      <c r="C733" s="653">
        <v>891780111</v>
      </c>
      <c r="D733" s="654" t="s">
        <v>68</v>
      </c>
      <c r="E733" s="655" t="s">
        <v>3122</v>
      </c>
      <c r="F733" s="656" t="s">
        <v>3123</v>
      </c>
      <c r="G733" s="657">
        <v>0</v>
      </c>
      <c r="H733" s="656"/>
      <c r="I733" s="657" t="s">
        <v>78</v>
      </c>
      <c r="J733" s="653" t="s">
        <v>120</v>
      </c>
      <c r="K733" s="658" t="s">
        <v>2766</v>
      </c>
      <c r="L733" s="659">
        <v>20821033</v>
      </c>
      <c r="M733" s="653" t="s">
        <v>73</v>
      </c>
      <c r="N733" s="660" t="s">
        <v>116</v>
      </c>
      <c r="O733" s="658" t="s">
        <v>3966</v>
      </c>
      <c r="P733" s="661">
        <v>1065375537</v>
      </c>
      <c r="Q733" s="656">
        <v>235</v>
      </c>
      <c r="R733" s="699">
        <v>44960</v>
      </c>
      <c r="S733" s="749">
        <v>9551145017</v>
      </c>
      <c r="T733" s="699">
        <v>44967</v>
      </c>
      <c r="U733" s="760">
        <v>20821033</v>
      </c>
      <c r="V733" s="657" t="s">
        <v>70</v>
      </c>
      <c r="W733" s="656">
        <v>12545859</v>
      </c>
      <c r="X733" s="665" t="s">
        <v>4211</v>
      </c>
      <c r="Y733" s="660"/>
      <c r="Z733" s="679">
        <v>44967</v>
      </c>
      <c r="AA733" s="679">
        <v>44967</v>
      </c>
      <c r="AB733" s="667" t="s">
        <v>80</v>
      </c>
      <c r="AC733" s="666">
        <v>45275</v>
      </c>
      <c r="AD733" s="658">
        <f t="shared" si="40"/>
        <v>308</v>
      </c>
      <c r="AE733" s="656">
        <v>0</v>
      </c>
      <c r="AF733" s="656">
        <v>0</v>
      </c>
      <c r="AG733" s="656">
        <v>0</v>
      </c>
      <c r="AH733" s="668" t="s">
        <v>80</v>
      </c>
      <c r="AI733" s="658">
        <f t="shared" si="41"/>
        <v>0</v>
      </c>
      <c r="AJ733" s="656">
        <v>0</v>
      </c>
      <c r="AK733" s="748">
        <v>0</v>
      </c>
      <c r="AL733" s="699" t="s">
        <v>80</v>
      </c>
      <c r="AM733" s="657">
        <v>0</v>
      </c>
      <c r="AN733" s="667" t="s">
        <v>80</v>
      </c>
      <c r="AO733" s="667" t="s">
        <v>80</v>
      </c>
      <c r="AP733" s="661">
        <v>0</v>
      </c>
      <c r="AQ733" s="661">
        <f>+L733+AF733-AK733</f>
        <v>20821033</v>
      </c>
      <c r="AR733" s="657" t="s">
        <v>115</v>
      </c>
      <c r="AS733" s="656">
        <v>0</v>
      </c>
      <c r="AT733" s="657" t="s">
        <v>80</v>
      </c>
      <c r="AU733" s="670">
        <v>15863648</v>
      </c>
      <c r="AV733" s="671">
        <f t="shared" si="39"/>
        <v>4957385</v>
      </c>
      <c r="AW733" s="672">
        <f t="shared" si="34"/>
        <v>0.76190494486993032</v>
      </c>
      <c r="AX733" s="673"/>
      <c r="AY733" s="657" t="s">
        <v>72</v>
      </c>
      <c r="AZ733" s="677" t="s">
        <v>4419</v>
      </c>
      <c r="BA733" s="653" t="s">
        <v>71</v>
      </c>
      <c r="BB733" s="656" t="s">
        <v>71</v>
      </c>
    </row>
    <row r="734" spans="2:54" x14ac:dyDescent="0.25">
      <c r="B734" s="653">
        <v>2023</v>
      </c>
      <c r="C734" s="653">
        <v>891780111</v>
      </c>
      <c r="D734" s="654" t="s">
        <v>68</v>
      </c>
      <c r="E734" s="655" t="s">
        <v>3124</v>
      </c>
      <c r="F734" s="656" t="s">
        <v>3125</v>
      </c>
      <c r="G734" s="657">
        <v>0</v>
      </c>
      <c r="H734" s="656"/>
      <c r="I734" s="657" t="s">
        <v>78</v>
      </c>
      <c r="J734" s="653" t="s">
        <v>120</v>
      </c>
      <c r="K734" s="658" t="s">
        <v>2766</v>
      </c>
      <c r="L734" s="659">
        <v>21029244</v>
      </c>
      <c r="M734" s="653" t="s">
        <v>73</v>
      </c>
      <c r="N734" s="660" t="s">
        <v>116</v>
      </c>
      <c r="O734" s="658" t="s">
        <v>3967</v>
      </c>
      <c r="P734" s="661">
        <v>78079726</v>
      </c>
      <c r="Q734" s="656">
        <v>235</v>
      </c>
      <c r="R734" s="699">
        <v>44960</v>
      </c>
      <c r="S734" s="749">
        <v>9551145017</v>
      </c>
      <c r="T734" s="699">
        <v>44967</v>
      </c>
      <c r="U734" s="760">
        <v>21029244</v>
      </c>
      <c r="V734" s="657" t="s">
        <v>70</v>
      </c>
      <c r="W734" s="656">
        <v>12545859</v>
      </c>
      <c r="X734" s="665" t="s">
        <v>4211</v>
      </c>
      <c r="Y734" s="660"/>
      <c r="Z734" s="679">
        <v>44967</v>
      </c>
      <c r="AA734" s="679">
        <v>44967</v>
      </c>
      <c r="AB734" s="667" t="s">
        <v>80</v>
      </c>
      <c r="AC734" s="666">
        <v>45275</v>
      </c>
      <c r="AD734" s="658">
        <f t="shared" si="40"/>
        <v>308</v>
      </c>
      <c r="AE734" s="656">
        <v>0</v>
      </c>
      <c r="AF734" s="656">
        <v>0</v>
      </c>
      <c r="AG734" s="656">
        <v>0</v>
      </c>
      <c r="AH734" s="668" t="s">
        <v>80</v>
      </c>
      <c r="AI734" s="658">
        <f t="shared" si="41"/>
        <v>0</v>
      </c>
      <c r="AJ734" s="656">
        <v>0</v>
      </c>
      <c r="AK734" s="748">
        <v>0</v>
      </c>
      <c r="AL734" s="699" t="s">
        <v>80</v>
      </c>
      <c r="AM734" s="657">
        <v>0</v>
      </c>
      <c r="AN734" s="667" t="s">
        <v>80</v>
      </c>
      <c r="AO734" s="667" t="s">
        <v>80</v>
      </c>
      <c r="AP734" s="661">
        <v>0</v>
      </c>
      <c r="AQ734" s="661">
        <f>+L734+AF734-AK734</f>
        <v>21029244</v>
      </c>
      <c r="AR734" s="657" t="s">
        <v>115</v>
      </c>
      <c r="AS734" s="656">
        <v>0</v>
      </c>
      <c r="AT734" s="657" t="s">
        <v>80</v>
      </c>
      <c r="AU734" s="670">
        <v>16022280</v>
      </c>
      <c r="AV734" s="671">
        <f t="shared" si="39"/>
        <v>5006964</v>
      </c>
      <c r="AW734" s="672">
        <f t="shared" si="34"/>
        <v>0.76190470755867401</v>
      </c>
      <c r="AX734" s="673"/>
      <c r="AY734" s="657" t="s">
        <v>72</v>
      </c>
      <c r="AZ734" s="677" t="s">
        <v>4420</v>
      </c>
      <c r="BA734" s="653" t="s">
        <v>71</v>
      </c>
      <c r="BB734" s="656" t="s">
        <v>71</v>
      </c>
    </row>
    <row r="735" spans="2:54" x14ac:dyDescent="0.25">
      <c r="B735" s="653">
        <v>2023</v>
      </c>
      <c r="C735" s="653">
        <v>891780111</v>
      </c>
      <c r="D735" s="654" t="s">
        <v>68</v>
      </c>
      <c r="E735" s="655" t="s">
        <v>3126</v>
      </c>
      <c r="F735" s="656" t="s">
        <v>3127</v>
      </c>
      <c r="G735" s="657">
        <v>0</v>
      </c>
      <c r="H735" s="656"/>
      <c r="I735" s="657" t="s">
        <v>78</v>
      </c>
      <c r="J735" s="653" t="s">
        <v>120</v>
      </c>
      <c r="K735" s="658" t="s">
        <v>2766</v>
      </c>
      <c r="L735" s="659">
        <v>20821033</v>
      </c>
      <c r="M735" s="653" t="s">
        <v>73</v>
      </c>
      <c r="N735" s="660" t="s">
        <v>116</v>
      </c>
      <c r="O735" s="658" t="s">
        <v>3968</v>
      </c>
      <c r="P735" s="661">
        <v>50570411</v>
      </c>
      <c r="Q735" s="656">
        <v>235</v>
      </c>
      <c r="R735" s="699">
        <v>44960</v>
      </c>
      <c r="S735" s="749">
        <v>9551145017</v>
      </c>
      <c r="T735" s="699">
        <v>44967</v>
      </c>
      <c r="U735" s="760">
        <v>20821033</v>
      </c>
      <c r="V735" s="657" t="s">
        <v>70</v>
      </c>
      <c r="W735" s="656">
        <v>12545859</v>
      </c>
      <c r="X735" s="665" t="s">
        <v>4211</v>
      </c>
      <c r="Y735" s="660"/>
      <c r="Z735" s="679">
        <v>44967</v>
      </c>
      <c r="AA735" s="679">
        <v>44967</v>
      </c>
      <c r="AB735" s="667" t="s">
        <v>80</v>
      </c>
      <c r="AC735" s="666">
        <v>45275</v>
      </c>
      <c r="AD735" s="658">
        <f t="shared" si="40"/>
        <v>308</v>
      </c>
      <c r="AE735" s="656">
        <v>0</v>
      </c>
      <c r="AF735" s="656">
        <v>0</v>
      </c>
      <c r="AG735" s="656">
        <v>0</v>
      </c>
      <c r="AH735" s="668" t="s">
        <v>80</v>
      </c>
      <c r="AI735" s="658">
        <f t="shared" si="41"/>
        <v>0</v>
      </c>
      <c r="AJ735" s="656">
        <v>1</v>
      </c>
      <c r="AK735" s="748">
        <v>892297</v>
      </c>
      <c r="AL735" s="699">
        <v>45138</v>
      </c>
      <c r="AM735" s="657">
        <v>0</v>
      </c>
      <c r="AN735" s="667" t="s">
        <v>80</v>
      </c>
      <c r="AO735" s="667" t="s">
        <v>80</v>
      </c>
      <c r="AP735" s="661">
        <v>0</v>
      </c>
      <c r="AQ735" s="661">
        <f>+L735+AF735-AK735</f>
        <v>19928736</v>
      </c>
      <c r="AR735" s="657" t="s">
        <v>115</v>
      </c>
      <c r="AS735" s="656">
        <v>0</v>
      </c>
      <c r="AT735" s="657" t="s">
        <v>80</v>
      </c>
      <c r="AU735" s="670">
        <v>11897736</v>
      </c>
      <c r="AV735" s="671">
        <f t="shared" si="39"/>
        <v>8031000</v>
      </c>
      <c r="AW735" s="672">
        <f t="shared" si="34"/>
        <v>0.59701408057189376</v>
      </c>
      <c r="AX735" s="673"/>
      <c r="AY735" s="657" t="s">
        <v>253</v>
      </c>
      <c r="AZ735" s="677" t="s">
        <v>4421</v>
      </c>
      <c r="BA735" s="653" t="s">
        <v>71</v>
      </c>
      <c r="BB735" s="656" t="s">
        <v>71</v>
      </c>
    </row>
    <row r="736" spans="2:54" x14ac:dyDescent="0.25">
      <c r="B736" s="653">
        <v>2023</v>
      </c>
      <c r="C736" s="653">
        <v>891780111</v>
      </c>
      <c r="D736" s="654" t="s">
        <v>68</v>
      </c>
      <c r="E736" s="655" t="s">
        <v>3128</v>
      </c>
      <c r="F736" s="656" t="s">
        <v>3129</v>
      </c>
      <c r="G736" s="657">
        <v>0</v>
      </c>
      <c r="H736" s="656"/>
      <c r="I736" s="657" t="s">
        <v>78</v>
      </c>
      <c r="J736" s="653" t="s">
        <v>120</v>
      </c>
      <c r="K736" s="658" t="s">
        <v>2755</v>
      </c>
      <c r="L736" s="659">
        <v>19048225</v>
      </c>
      <c r="M736" s="653" t="s">
        <v>73</v>
      </c>
      <c r="N736" s="660" t="s">
        <v>116</v>
      </c>
      <c r="O736" s="658" t="s">
        <v>3969</v>
      </c>
      <c r="P736" s="661">
        <v>1005710276</v>
      </c>
      <c r="Q736" s="656">
        <v>235</v>
      </c>
      <c r="R736" s="699">
        <v>44960</v>
      </c>
      <c r="S736" s="749">
        <v>9551145017</v>
      </c>
      <c r="T736" s="699">
        <v>44967</v>
      </c>
      <c r="U736" s="760">
        <v>19048225</v>
      </c>
      <c r="V736" s="657" t="s">
        <v>70</v>
      </c>
      <c r="W736" s="656">
        <v>12545859</v>
      </c>
      <c r="X736" s="665" t="s">
        <v>4211</v>
      </c>
      <c r="Y736" s="660"/>
      <c r="Z736" s="679">
        <v>44967</v>
      </c>
      <c r="AA736" s="679">
        <v>44967</v>
      </c>
      <c r="AB736" s="667" t="s">
        <v>80</v>
      </c>
      <c r="AC736" s="666">
        <v>45275</v>
      </c>
      <c r="AD736" s="658">
        <f t="shared" si="40"/>
        <v>308</v>
      </c>
      <c r="AE736" s="656">
        <v>0</v>
      </c>
      <c r="AF736" s="656">
        <v>0</v>
      </c>
      <c r="AG736" s="656">
        <v>0</v>
      </c>
      <c r="AH736" s="668" t="s">
        <v>80</v>
      </c>
      <c r="AI736" s="658">
        <f t="shared" si="41"/>
        <v>0</v>
      </c>
      <c r="AJ736" s="656">
        <v>0</v>
      </c>
      <c r="AK736" s="748">
        <v>0</v>
      </c>
      <c r="AL736" s="699" t="s">
        <v>80</v>
      </c>
      <c r="AM736" s="657">
        <v>0</v>
      </c>
      <c r="AN736" s="667" t="s">
        <v>80</v>
      </c>
      <c r="AO736" s="667" t="s">
        <v>80</v>
      </c>
      <c r="AP736" s="661">
        <v>0</v>
      </c>
      <c r="AQ736" s="661">
        <f>+L736+AF736-AK736</f>
        <v>19048225</v>
      </c>
      <c r="AR736" s="657" t="s">
        <v>115</v>
      </c>
      <c r="AS736" s="656">
        <v>0</v>
      </c>
      <c r="AT736" s="657" t="s">
        <v>80</v>
      </c>
      <c r="AU736" s="670">
        <v>14512936</v>
      </c>
      <c r="AV736" s="671">
        <f t="shared" si="39"/>
        <v>4535289</v>
      </c>
      <c r="AW736" s="672">
        <f t="shared" si="34"/>
        <v>0.76190490190030835</v>
      </c>
      <c r="AX736" s="673"/>
      <c r="AY736" s="657" t="s">
        <v>72</v>
      </c>
      <c r="AZ736" s="677" t="s">
        <v>4422</v>
      </c>
      <c r="BA736" s="653" t="s">
        <v>71</v>
      </c>
      <c r="BB736" s="656" t="s">
        <v>71</v>
      </c>
    </row>
    <row r="737" spans="2:54" x14ac:dyDescent="0.25">
      <c r="B737" s="653">
        <v>2023</v>
      </c>
      <c r="C737" s="653">
        <v>891780111</v>
      </c>
      <c r="D737" s="654" t="s">
        <v>68</v>
      </c>
      <c r="E737" s="655" t="s">
        <v>3130</v>
      </c>
      <c r="F737" s="656" t="s">
        <v>3131</v>
      </c>
      <c r="G737" s="657">
        <v>0</v>
      </c>
      <c r="H737" s="656"/>
      <c r="I737" s="657" t="s">
        <v>78</v>
      </c>
      <c r="J737" s="653" t="s">
        <v>120</v>
      </c>
      <c r="K737" s="658" t="s">
        <v>2755</v>
      </c>
      <c r="L737" s="659">
        <v>19048225</v>
      </c>
      <c r="M737" s="653" t="s">
        <v>73</v>
      </c>
      <c r="N737" s="660" t="s">
        <v>116</v>
      </c>
      <c r="O737" s="658" t="s">
        <v>3970</v>
      </c>
      <c r="P737" s="661">
        <v>1143341503</v>
      </c>
      <c r="Q737" s="656">
        <v>235</v>
      </c>
      <c r="R737" s="699">
        <v>44960</v>
      </c>
      <c r="S737" s="749">
        <v>9551145017</v>
      </c>
      <c r="T737" s="699">
        <v>44967</v>
      </c>
      <c r="U737" s="760">
        <v>19048225</v>
      </c>
      <c r="V737" s="657" t="s">
        <v>70</v>
      </c>
      <c r="W737" s="656">
        <v>12545859</v>
      </c>
      <c r="X737" s="665" t="s">
        <v>4211</v>
      </c>
      <c r="Y737" s="660"/>
      <c r="Z737" s="679">
        <v>44967</v>
      </c>
      <c r="AA737" s="679">
        <v>44967</v>
      </c>
      <c r="AB737" s="667" t="s">
        <v>80</v>
      </c>
      <c r="AC737" s="666">
        <v>45275</v>
      </c>
      <c r="AD737" s="658">
        <f t="shared" si="40"/>
        <v>308</v>
      </c>
      <c r="AE737" s="656">
        <v>0</v>
      </c>
      <c r="AF737" s="656">
        <v>0</v>
      </c>
      <c r="AG737" s="656">
        <v>0</v>
      </c>
      <c r="AH737" s="668" t="s">
        <v>80</v>
      </c>
      <c r="AI737" s="658">
        <f t="shared" si="41"/>
        <v>0</v>
      </c>
      <c r="AJ737" s="656">
        <v>0</v>
      </c>
      <c r="AK737" s="748">
        <v>0</v>
      </c>
      <c r="AL737" s="699" t="s">
        <v>80</v>
      </c>
      <c r="AM737" s="657">
        <v>0</v>
      </c>
      <c r="AN737" s="667" t="s">
        <v>80</v>
      </c>
      <c r="AO737" s="667" t="s">
        <v>80</v>
      </c>
      <c r="AP737" s="661">
        <v>0</v>
      </c>
      <c r="AQ737" s="661">
        <f>+L737+AF737-AK737</f>
        <v>19048225</v>
      </c>
      <c r="AR737" s="657" t="s">
        <v>115</v>
      </c>
      <c r="AS737" s="656">
        <v>0</v>
      </c>
      <c r="AT737" s="657" t="s">
        <v>80</v>
      </c>
      <c r="AU737" s="670">
        <v>14512936</v>
      </c>
      <c r="AV737" s="671">
        <f t="shared" si="39"/>
        <v>4535289</v>
      </c>
      <c r="AW737" s="672">
        <f t="shared" si="34"/>
        <v>0.76190490190030835</v>
      </c>
      <c r="AX737" s="673"/>
      <c r="AY737" s="657" t="s">
        <v>72</v>
      </c>
      <c r="AZ737" s="677" t="s">
        <v>4423</v>
      </c>
      <c r="BA737" s="653" t="s">
        <v>71</v>
      </c>
      <c r="BB737" s="656" t="s">
        <v>71</v>
      </c>
    </row>
    <row r="738" spans="2:54" x14ac:dyDescent="0.25">
      <c r="B738" s="653">
        <v>2023</v>
      </c>
      <c r="C738" s="653">
        <v>891780111</v>
      </c>
      <c r="D738" s="654" t="s">
        <v>68</v>
      </c>
      <c r="E738" s="655" t="s">
        <v>3132</v>
      </c>
      <c r="F738" s="656" t="s">
        <v>3133</v>
      </c>
      <c r="G738" s="657">
        <v>0</v>
      </c>
      <c r="H738" s="656"/>
      <c r="I738" s="657" t="s">
        <v>78</v>
      </c>
      <c r="J738" s="653" t="s">
        <v>120</v>
      </c>
      <c r="K738" s="658" t="s">
        <v>2766</v>
      </c>
      <c r="L738" s="659">
        <v>21029244</v>
      </c>
      <c r="M738" s="653" t="s">
        <v>73</v>
      </c>
      <c r="N738" s="660" t="s">
        <v>116</v>
      </c>
      <c r="O738" s="658" t="s">
        <v>3971</v>
      </c>
      <c r="P738" s="661">
        <v>35115955</v>
      </c>
      <c r="Q738" s="656">
        <v>235</v>
      </c>
      <c r="R738" s="699">
        <v>44960</v>
      </c>
      <c r="S738" s="749">
        <v>9551145017</v>
      </c>
      <c r="T738" s="699">
        <v>44967</v>
      </c>
      <c r="U738" s="760">
        <v>21029244</v>
      </c>
      <c r="V738" s="657" t="s">
        <v>70</v>
      </c>
      <c r="W738" s="656">
        <v>12545859</v>
      </c>
      <c r="X738" s="665" t="s">
        <v>4211</v>
      </c>
      <c r="Y738" s="660"/>
      <c r="Z738" s="679">
        <v>44967</v>
      </c>
      <c r="AA738" s="679">
        <v>44967</v>
      </c>
      <c r="AB738" s="667" t="s">
        <v>80</v>
      </c>
      <c r="AC738" s="666">
        <v>45275</v>
      </c>
      <c r="AD738" s="658">
        <f t="shared" si="40"/>
        <v>308</v>
      </c>
      <c r="AE738" s="656">
        <v>0</v>
      </c>
      <c r="AF738" s="656">
        <v>0</v>
      </c>
      <c r="AG738" s="656">
        <v>0</v>
      </c>
      <c r="AH738" s="668" t="s">
        <v>80</v>
      </c>
      <c r="AI738" s="658">
        <f t="shared" si="41"/>
        <v>0</v>
      </c>
      <c r="AJ738" s="656">
        <v>0</v>
      </c>
      <c r="AK738" s="748">
        <v>0</v>
      </c>
      <c r="AL738" s="699" t="s">
        <v>80</v>
      </c>
      <c r="AM738" s="657">
        <v>0</v>
      </c>
      <c r="AN738" s="667" t="s">
        <v>80</v>
      </c>
      <c r="AO738" s="667" t="s">
        <v>80</v>
      </c>
      <c r="AP738" s="661">
        <v>0</v>
      </c>
      <c r="AQ738" s="661">
        <f>+L738+AF738-AK738</f>
        <v>21029244</v>
      </c>
      <c r="AR738" s="657" t="s">
        <v>115</v>
      </c>
      <c r="AS738" s="656">
        <v>0</v>
      </c>
      <c r="AT738" s="657" t="s">
        <v>80</v>
      </c>
      <c r="AU738" s="670">
        <v>16022280</v>
      </c>
      <c r="AV738" s="671">
        <f t="shared" si="39"/>
        <v>5006964</v>
      </c>
      <c r="AW738" s="672">
        <f t="shared" si="34"/>
        <v>0.76190470755867401</v>
      </c>
      <c r="AX738" s="673"/>
      <c r="AY738" s="657" t="s">
        <v>72</v>
      </c>
      <c r="AZ738" s="677" t="s">
        <v>4424</v>
      </c>
      <c r="BA738" s="653" t="s">
        <v>71</v>
      </c>
      <c r="BB738" s="656" t="s">
        <v>71</v>
      </c>
    </row>
    <row r="739" spans="2:54" x14ac:dyDescent="0.25">
      <c r="B739" s="653">
        <v>2023</v>
      </c>
      <c r="C739" s="653">
        <v>891780111</v>
      </c>
      <c r="D739" s="654" t="s">
        <v>68</v>
      </c>
      <c r="E739" s="655" t="s">
        <v>3134</v>
      </c>
      <c r="F739" s="656" t="s">
        <v>3135</v>
      </c>
      <c r="G739" s="657">
        <v>0</v>
      </c>
      <c r="H739" s="656"/>
      <c r="I739" s="657" t="s">
        <v>78</v>
      </c>
      <c r="J739" s="653" t="s">
        <v>120</v>
      </c>
      <c r="K739" s="658" t="s">
        <v>2755</v>
      </c>
      <c r="L739" s="659">
        <v>19048225</v>
      </c>
      <c r="M739" s="653" t="s">
        <v>73</v>
      </c>
      <c r="N739" s="660" t="s">
        <v>116</v>
      </c>
      <c r="O739" s="658" t="s">
        <v>3972</v>
      </c>
      <c r="P739" s="661">
        <v>1101455713</v>
      </c>
      <c r="Q739" s="656">
        <v>235</v>
      </c>
      <c r="R739" s="699">
        <v>44960</v>
      </c>
      <c r="S739" s="749">
        <v>9551145017</v>
      </c>
      <c r="T739" s="699">
        <v>44967</v>
      </c>
      <c r="U739" s="760">
        <v>19048225</v>
      </c>
      <c r="V739" s="657" t="s">
        <v>70</v>
      </c>
      <c r="W739" s="656">
        <v>12545859</v>
      </c>
      <c r="X739" s="665" t="s">
        <v>4211</v>
      </c>
      <c r="Y739" s="660"/>
      <c r="Z739" s="679">
        <v>44967</v>
      </c>
      <c r="AA739" s="679">
        <v>44967</v>
      </c>
      <c r="AB739" s="667" t="s">
        <v>80</v>
      </c>
      <c r="AC739" s="666">
        <v>45275</v>
      </c>
      <c r="AD739" s="658">
        <f t="shared" si="40"/>
        <v>308</v>
      </c>
      <c r="AE739" s="656">
        <v>0</v>
      </c>
      <c r="AF739" s="656">
        <v>0</v>
      </c>
      <c r="AG739" s="656">
        <v>0</v>
      </c>
      <c r="AH739" s="668" t="s">
        <v>80</v>
      </c>
      <c r="AI739" s="658">
        <f t="shared" si="41"/>
        <v>0</v>
      </c>
      <c r="AJ739" s="656">
        <v>0</v>
      </c>
      <c r="AK739" s="748">
        <v>0</v>
      </c>
      <c r="AL739" s="699" t="s">
        <v>80</v>
      </c>
      <c r="AM739" s="657">
        <v>0</v>
      </c>
      <c r="AN739" s="667" t="s">
        <v>80</v>
      </c>
      <c r="AO739" s="667" t="s">
        <v>80</v>
      </c>
      <c r="AP739" s="661">
        <v>0</v>
      </c>
      <c r="AQ739" s="661">
        <f>+L739+AF739-AK739</f>
        <v>19048225</v>
      </c>
      <c r="AR739" s="657" t="s">
        <v>115</v>
      </c>
      <c r="AS739" s="656">
        <v>0</v>
      </c>
      <c r="AT739" s="657" t="s">
        <v>80</v>
      </c>
      <c r="AU739" s="670">
        <v>14512936</v>
      </c>
      <c r="AV739" s="671">
        <f t="shared" si="39"/>
        <v>4535289</v>
      </c>
      <c r="AW739" s="672">
        <f t="shared" si="34"/>
        <v>0.76190490190030835</v>
      </c>
      <c r="AX739" s="673"/>
      <c r="AY739" s="657" t="s">
        <v>72</v>
      </c>
      <c r="AZ739" s="677" t="s">
        <v>4425</v>
      </c>
      <c r="BA739" s="653" t="s">
        <v>71</v>
      </c>
      <c r="BB739" s="656" t="s">
        <v>71</v>
      </c>
    </row>
    <row r="740" spans="2:54" x14ac:dyDescent="0.25">
      <c r="B740" s="653">
        <v>2023</v>
      </c>
      <c r="C740" s="653">
        <v>891780111</v>
      </c>
      <c r="D740" s="654" t="s">
        <v>68</v>
      </c>
      <c r="E740" s="655" t="s">
        <v>3136</v>
      </c>
      <c r="F740" s="656" t="s">
        <v>3137</v>
      </c>
      <c r="G740" s="657">
        <v>0</v>
      </c>
      <c r="H740" s="656"/>
      <c r="I740" s="657" t="s">
        <v>78</v>
      </c>
      <c r="J740" s="653" t="s">
        <v>120</v>
      </c>
      <c r="K740" s="658" t="s">
        <v>2766</v>
      </c>
      <c r="L740" s="659">
        <v>19425415</v>
      </c>
      <c r="M740" s="653" t="s">
        <v>73</v>
      </c>
      <c r="N740" s="660" t="s">
        <v>116</v>
      </c>
      <c r="O740" s="658" t="s">
        <v>3973</v>
      </c>
      <c r="P740" s="661">
        <v>1067871655</v>
      </c>
      <c r="Q740" s="656">
        <v>235</v>
      </c>
      <c r="R740" s="699">
        <v>44960</v>
      </c>
      <c r="S740" s="749">
        <v>9551145017</v>
      </c>
      <c r="T740" s="699">
        <v>44967</v>
      </c>
      <c r="U740" s="760">
        <v>19425415</v>
      </c>
      <c r="V740" s="657" t="s">
        <v>70</v>
      </c>
      <c r="W740" s="656">
        <v>12545859</v>
      </c>
      <c r="X740" s="665" t="s">
        <v>4211</v>
      </c>
      <c r="Y740" s="660"/>
      <c r="Z740" s="679">
        <v>44967</v>
      </c>
      <c r="AA740" s="679">
        <v>44967</v>
      </c>
      <c r="AB740" s="667" t="s">
        <v>80</v>
      </c>
      <c r="AC740" s="666">
        <v>45275</v>
      </c>
      <c r="AD740" s="658">
        <f t="shared" si="40"/>
        <v>308</v>
      </c>
      <c r="AE740" s="656">
        <v>0</v>
      </c>
      <c r="AF740" s="656">
        <v>0</v>
      </c>
      <c r="AG740" s="656">
        <v>0</v>
      </c>
      <c r="AH740" s="668" t="s">
        <v>80</v>
      </c>
      <c r="AI740" s="658">
        <f t="shared" si="41"/>
        <v>0</v>
      </c>
      <c r="AJ740" s="656">
        <v>0</v>
      </c>
      <c r="AK740" s="748">
        <v>0</v>
      </c>
      <c r="AL740" s="699" t="s">
        <v>80</v>
      </c>
      <c r="AM740" s="657">
        <v>0</v>
      </c>
      <c r="AN740" s="667" t="s">
        <v>80</v>
      </c>
      <c r="AO740" s="667" t="s">
        <v>80</v>
      </c>
      <c r="AP740" s="661">
        <v>0</v>
      </c>
      <c r="AQ740" s="661">
        <f>+L740+AF740-AK740</f>
        <v>19425415</v>
      </c>
      <c r="AR740" s="657" t="s">
        <v>115</v>
      </c>
      <c r="AS740" s="656">
        <v>0</v>
      </c>
      <c r="AT740" s="657" t="s">
        <v>80</v>
      </c>
      <c r="AU740" s="670">
        <v>14800320</v>
      </c>
      <c r="AV740" s="671">
        <f t="shared" si="39"/>
        <v>4625095</v>
      </c>
      <c r="AW740" s="672">
        <f t="shared" si="34"/>
        <v>0.76190495801505398</v>
      </c>
      <c r="AX740" s="673"/>
      <c r="AY740" s="657" t="s">
        <v>72</v>
      </c>
      <c r="AZ740" s="677" t="s">
        <v>4426</v>
      </c>
      <c r="BA740" s="653" t="s">
        <v>71</v>
      </c>
      <c r="BB740" s="656" t="s">
        <v>71</v>
      </c>
    </row>
    <row r="741" spans="2:54" x14ac:dyDescent="0.25">
      <c r="B741" s="653">
        <v>2023</v>
      </c>
      <c r="C741" s="653">
        <v>891780111</v>
      </c>
      <c r="D741" s="654" t="s">
        <v>68</v>
      </c>
      <c r="E741" s="655" t="s">
        <v>3138</v>
      </c>
      <c r="F741" s="656" t="s">
        <v>3139</v>
      </c>
      <c r="G741" s="657">
        <v>0</v>
      </c>
      <c r="H741" s="656"/>
      <c r="I741" s="657" t="s">
        <v>78</v>
      </c>
      <c r="J741" s="653" t="s">
        <v>120</v>
      </c>
      <c r="K741" s="658" t="s">
        <v>2755</v>
      </c>
      <c r="L741" s="659">
        <v>19048225</v>
      </c>
      <c r="M741" s="653" t="s">
        <v>73</v>
      </c>
      <c r="N741" s="660" t="s">
        <v>116</v>
      </c>
      <c r="O741" s="658" t="s">
        <v>3974</v>
      </c>
      <c r="P741" s="661">
        <v>50989436</v>
      </c>
      <c r="Q741" s="656">
        <v>235</v>
      </c>
      <c r="R741" s="699">
        <v>44960</v>
      </c>
      <c r="S741" s="749">
        <v>9551145017</v>
      </c>
      <c r="T741" s="699">
        <v>44967</v>
      </c>
      <c r="U741" s="760">
        <v>19048225</v>
      </c>
      <c r="V741" s="657" t="s">
        <v>70</v>
      </c>
      <c r="W741" s="656">
        <v>12545859</v>
      </c>
      <c r="X741" s="665" t="s">
        <v>4211</v>
      </c>
      <c r="Y741" s="660"/>
      <c r="Z741" s="679">
        <v>44967</v>
      </c>
      <c r="AA741" s="679">
        <v>44967</v>
      </c>
      <c r="AB741" s="667" t="s">
        <v>80</v>
      </c>
      <c r="AC741" s="666">
        <v>45275</v>
      </c>
      <c r="AD741" s="658">
        <f t="shared" si="40"/>
        <v>308</v>
      </c>
      <c r="AE741" s="656">
        <v>0</v>
      </c>
      <c r="AF741" s="656">
        <v>0</v>
      </c>
      <c r="AG741" s="656">
        <v>0</v>
      </c>
      <c r="AH741" s="668" t="s">
        <v>80</v>
      </c>
      <c r="AI741" s="658">
        <f t="shared" si="41"/>
        <v>0</v>
      </c>
      <c r="AJ741" s="656">
        <v>0</v>
      </c>
      <c r="AK741" s="748">
        <v>0</v>
      </c>
      <c r="AL741" s="699" t="s">
        <v>80</v>
      </c>
      <c r="AM741" s="657">
        <v>0</v>
      </c>
      <c r="AN741" s="667" t="s">
        <v>80</v>
      </c>
      <c r="AO741" s="667" t="s">
        <v>80</v>
      </c>
      <c r="AP741" s="661">
        <v>0</v>
      </c>
      <c r="AQ741" s="661">
        <f>+L741+AF741-AK741</f>
        <v>19048225</v>
      </c>
      <c r="AR741" s="657" t="s">
        <v>115</v>
      </c>
      <c r="AS741" s="656">
        <v>0</v>
      </c>
      <c r="AT741" s="657" t="s">
        <v>80</v>
      </c>
      <c r="AU741" s="670">
        <v>14512936</v>
      </c>
      <c r="AV741" s="671">
        <f t="shared" si="39"/>
        <v>4535289</v>
      </c>
      <c r="AW741" s="672">
        <f t="shared" si="34"/>
        <v>0.76190490190030835</v>
      </c>
      <c r="AX741" s="673"/>
      <c r="AY741" s="657" t="s">
        <v>72</v>
      </c>
      <c r="AZ741" s="677" t="s">
        <v>4427</v>
      </c>
      <c r="BA741" s="653" t="s">
        <v>71</v>
      </c>
      <c r="BB741" s="656" t="s">
        <v>71</v>
      </c>
    </row>
    <row r="742" spans="2:54" x14ac:dyDescent="0.25">
      <c r="B742" s="653">
        <v>2023</v>
      </c>
      <c r="C742" s="653">
        <v>891780111</v>
      </c>
      <c r="D742" s="654" t="s">
        <v>68</v>
      </c>
      <c r="E742" s="655" t="s">
        <v>3140</v>
      </c>
      <c r="F742" s="656" t="s">
        <v>3141</v>
      </c>
      <c r="G742" s="657">
        <v>0</v>
      </c>
      <c r="H742" s="656"/>
      <c r="I742" s="657" t="s">
        <v>78</v>
      </c>
      <c r="J742" s="653" t="s">
        <v>120</v>
      </c>
      <c r="K742" s="658" t="s">
        <v>2766</v>
      </c>
      <c r="L742" s="659">
        <v>20821033</v>
      </c>
      <c r="M742" s="653" t="s">
        <v>73</v>
      </c>
      <c r="N742" s="660" t="s">
        <v>116</v>
      </c>
      <c r="O742" s="658" t="s">
        <v>3975</v>
      </c>
      <c r="P742" s="661">
        <v>1066726236</v>
      </c>
      <c r="Q742" s="656">
        <v>235</v>
      </c>
      <c r="R742" s="699">
        <v>44960</v>
      </c>
      <c r="S742" s="749">
        <v>9551145017</v>
      </c>
      <c r="T742" s="699">
        <v>44967</v>
      </c>
      <c r="U742" s="760">
        <v>20821033</v>
      </c>
      <c r="V742" s="657" t="s">
        <v>70</v>
      </c>
      <c r="W742" s="656">
        <v>12545859</v>
      </c>
      <c r="X742" s="665" t="s">
        <v>4211</v>
      </c>
      <c r="Y742" s="660"/>
      <c r="Z742" s="679">
        <v>44967</v>
      </c>
      <c r="AA742" s="679">
        <v>44967</v>
      </c>
      <c r="AB742" s="667" t="s">
        <v>80</v>
      </c>
      <c r="AC742" s="666">
        <v>45275</v>
      </c>
      <c r="AD742" s="658">
        <f t="shared" si="40"/>
        <v>308</v>
      </c>
      <c r="AE742" s="656">
        <v>0</v>
      </c>
      <c r="AF742" s="656">
        <v>0</v>
      </c>
      <c r="AG742" s="656">
        <v>0</v>
      </c>
      <c r="AH742" s="668" t="s">
        <v>80</v>
      </c>
      <c r="AI742" s="658">
        <f t="shared" si="41"/>
        <v>0</v>
      </c>
      <c r="AJ742" s="656">
        <v>0</v>
      </c>
      <c r="AK742" s="748">
        <v>0</v>
      </c>
      <c r="AL742" s="699" t="s">
        <v>80</v>
      </c>
      <c r="AM742" s="657">
        <v>0</v>
      </c>
      <c r="AN742" s="667" t="s">
        <v>80</v>
      </c>
      <c r="AO742" s="667" t="s">
        <v>80</v>
      </c>
      <c r="AP742" s="661">
        <v>0</v>
      </c>
      <c r="AQ742" s="661">
        <f>+L742+AF742-AK742</f>
        <v>20821033</v>
      </c>
      <c r="AR742" s="657" t="s">
        <v>115</v>
      </c>
      <c r="AS742" s="656">
        <v>0</v>
      </c>
      <c r="AT742" s="657" t="s">
        <v>80</v>
      </c>
      <c r="AU742" s="670">
        <v>15863648</v>
      </c>
      <c r="AV742" s="671">
        <f t="shared" si="39"/>
        <v>4957385</v>
      </c>
      <c r="AW742" s="672">
        <f t="shared" si="34"/>
        <v>0.76190494486993032</v>
      </c>
      <c r="AX742" s="673"/>
      <c r="AY742" s="657" t="s">
        <v>72</v>
      </c>
      <c r="AZ742" s="677" t="s">
        <v>4428</v>
      </c>
      <c r="BA742" s="653" t="s">
        <v>71</v>
      </c>
      <c r="BB742" s="656" t="s">
        <v>71</v>
      </c>
    </row>
    <row r="743" spans="2:54" x14ac:dyDescent="0.25">
      <c r="B743" s="653">
        <v>2023</v>
      </c>
      <c r="C743" s="653">
        <v>891780111</v>
      </c>
      <c r="D743" s="654" t="s">
        <v>68</v>
      </c>
      <c r="E743" s="655" t="s">
        <v>3142</v>
      </c>
      <c r="F743" s="656" t="s">
        <v>3143</v>
      </c>
      <c r="G743" s="657">
        <v>0</v>
      </c>
      <c r="H743" s="656"/>
      <c r="I743" s="657" t="s">
        <v>78</v>
      </c>
      <c r="J743" s="653" t="s">
        <v>120</v>
      </c>
      <c r="K743" s="658" t="s">
        <v>2766</v>
      </c>
      <c r="L743" s="659">
        <v>21029244</v>
      </c>
      <c r="M743" s="653" t="s">
        <v>73</v>
      </c>
      <c r="N743" s="660" t="s">
        <v>116</v>
      </c>
      <c r="O743" s="658" t="s">
        <v>3976</v>
      </c>
      <c r="P743" s="661">
        <v>1003457692</v>
      </c>
      <c r="Q743" s="656">
        <v>235</v>
      </c>
      <c r="R743" s="699">
        <v>44960</v>
      </c>
      <c r="S743" s="749">
        <v>9551145017</v>
      </c>
      <c r="T743" s="699">
        <v>44967</v>
      </c>
      <c r="U743" s="760">
        <v>21029244</v>
      </c>
      <c r="V743" s="657" t="s">
        <v>70</v>
      </c>
      <c r="W743" s="656">
        <v>12545859</v>
      </c>
      <c r="X743" s="665" t="s">
        <v>4211</v>
      </c>
      <c r="Y743" s="660"/>
      <c r="Z743" s="679">
        <v>44967</v>
      </c>
      <c r="AA743" s="679">
        <v>44967</v>
      </c>
      <c r="AB743" s="667" t="s">
        <v>80</v>
      </c>
      <c r="AC743" s="666">
        <v>45275</v>
      </c>
      <c r="AD743" s="658">
        <f t="shared" si="40"/>
        <v>308</v>
      </c>
      <c r="AE743" s="656">
        <v>0</v>
      </c>
      <c r="AF743" s="656">
        <v>0</v>
      </c>
      <c r="AG743" s="656">
        <v>0</v>
      </c>
      <c r="AH743" s="668" t="s">
        <v>80</v>
      </c>
      <c r="AI743" s="658">
        <f t="shared" si="41"/>
        <v>0</v>
      </c>
      <c r="AJ743" s="656">
        <v>0</v>
      </c>
      <c r="AK743" s="748">
        <v>0</v>
      </c>
      <c r="AL743" s="699" t="s">
        <v>80</v>
      </c>
      <c r="AM743" s="657">
        <v>0</v>
      </c>
      <c r="AN743" s="667" t="s">
        <v>80</v>
      </c>
      <c r="AO743" s="667" t="s">
        <v>80</v>
      </c>
      <c r="AP743" s="661">
        <v>0</v>
      </c>
      <c r="AQ743" s="661">
        <f>+L743+AF743-AK743</f>
        <v>21029244</v>
      </c>
      <c r="AR743" s="657" t="s">
        <v>115</v>
      </c>
      <c r="AS743" s="656">
        <v>0</v>
      </c>
      <c r="AT743" s="657" t="s">
        <v>80</v>
      </c>
      <c r="AU743" s="670">
        <v>16022280</v>
      </c>
      <c r="AV743" s="671">
        <f t="shared" si="39"/>
        <v>5006964</v>
      </c>
      <c r="AW743" s="672">
        <f t="shared" si="34"/>
        <v>0.76190470755867401</v>
      </c>
      <c r="AX743" s="673"/>
      <c r="AY743" s="657" t="s">
        <v>72</v>
      </c>
      <c r="AZ743" s="677" t="s">
        <v>4429</v>
      </c>
      <c r="BA743" s="653" t="s">
        <v>71</v>
      </c>
      <c r="BB743" s="656" t="s">
        <v>71</v>
      </c>
    </row>
    <row r="744" spans="2:54" x14ac:dyDescent="0.25">
      <c r="B744" s="653">
        <v>2023</v>
      </c>
      <c r="C744" s="653">
        <v>891780111</v>
      </c>
      <c r="D744" s="654" t="s">
        <v>68</v>
      </c>
      <c r="E744" s="655" t="s">
        <v>3144</v>
      </c>
      <c r="F744" s="656" t="s">
        <v>3145</v>
      </c>
      <c r="G744" s="657">
        <v>0</v>
      </c>
      <c r="H744" s="656"/>
      <c r="I744" s="657" t="s">
        <v>78</v>
      </c>
      <c r="J744" s="653" t="s">
        <v>120</v>
      </c>
      <c r="K744" s="658" t="s">
        <v>3146</v>
      </c>
      <c r="L744" s="659">
        <v>10959200</v>
      </c>
      <c r="M744" s="653" t="s">
        <v>73</v>
      </c>
      <c r="N744" s="660" t="s">
        <v>116</v>
      </c>
      <c r="O744" s="658" t="s">
        <v>3977</v>
      </c>
      <c r="P744" s="661" t="s">
        <v>3978</v>
      </c>
      <c r="Q744" s="656">
        <v>235</v>
      </c>
      <c r="R744" s="699">
        <v>44960</v>
      </c>
      <c r="S744" s="749">
        <v>9551145017</v>
      </c>
      <c r="T744" s="699">
        <v>44967</v>
      </c>
      <c r="U744" s="760">
        <v>10959200</v>
      </c>
      <c r="V744" s="657" t="s">
        <v>70</v>
      </c>
      <c r="W744" s="656">
        <v>12545859</v>
      </c>
      <c r="X744" s="665" t="s">
        <v>4211</v>
      </c>
      <c r="Y744" s="660"/>
      <c r="Z744" s="679">
        <v>44967</v>
      </c>
      <c r="AA744" s="679">
        <v>44967</v>
      </c>
      <c r="AB744" s="667" t="s">
        <v>80</v>
      </c>
      <c r="AC744" s="666">
        <v>45107</v>
      </c>
      <c r="AD744" s="658">
        <f t="shared" si="40"/>
        <v>140</v>
      </c>
      <c r="AE744" s="656">
        <v>1</v>
      </c>
      <c r="AF744" s="656">
        <v>6250000</v>
      </c>
      <c r="AG744" s="656">
        <v>1</v>
      </c>
      <c r="AH744" s="668">
        <v>45184</v>
      </c>
      <c r="AI744" s="658">
        <f t="shared" si="41"/>
        <v>77</v>
      </c>
      <c r="AJ744" s="656">
        <v>0</v>
      </c>
      <c r="AK744" s="748">
        <v>0</v>
      </c>
      <c r="AL744" s="699" t="s">
        <v>80</v>
      </c>
      <c r="AM744" s="657">
        <v>0</v>
      </c>
      <c r="AN744" s="667" t="s">
        <v>80</v>
      </c>
      <c r="AO744" s="667" t="s">
        <v>80</v>
      </c>
      <c r="AP744" s="661">
        <v>0</v>
      </c>
      <c r="AQ744" s="661">
        <f>+L744+AF744-AK744</f>
        <v>17209200</v>
      </c>
      <c r="AR744" s="657" t="s">
        <v>115</v>
      </c>
      <c r="AS744" s="656">
        <v>0</v>
      </c>
      <c r="AT744" s="657" t="s">
        <v>80</v>
      </c>
      <c r="AU744" s="670">
        <v>17209200</v>
      </c>
      <c r="AV744" s="671">
        <f t="shared" si="39"/>
        <v>0</v>
      </c>
      <c r="AW744" s="672">
        <f t="shared" si="34"/>
        <v>1</v>
      </c>
      <c r="AX744" s="673"/>
      <c r="AY744" s="657" t="s">
        <v>72</v>
      </c>
      <c r="AZ744" s="677" t="s">
        <v>4430</v>
      </c>
      <c r="BA744" s="653" t="s">
        <v>71</v>
      </c>
      <c r="BB744" s="656" t="s">
        <v>71</v>
      </c>
    </row>
    <row r="745" spans="2:54" x14ac:dyDescent="0.25">
      <c r="B745" s="653">
        <v>2023</v>
      </c>
      <c r="C745" s="653">
        <v>891780111</v>
      </c>
      <c r="D745" s="654" t="s">
        <v>68</v>
      </c>
      <c r="E745" s="655" t="s">
        <v>3147</v>
      </c>
      <c r="F745" s="656" t="s">
        <v>3148</v>
      </c>
      <c r="G745" s="657">
        <v>0</v>
      </c>
      <c r="H745" s="656"/>
      <c r="I745" s="657" t="s">
        <v>78</v>
      </c>
      <c r="J745" s="653" t="s">
        <v>120</v>
      </c>
      <c r="K745" s="658" t="s">
        <v>3149</v>
      </c>
      <c r="L745" s="659">
        <v>22960000</v>
      </c>
      <c r="M745" s="653" t="s">
        <v>73</v>
      </c>
      <c r="N745" s="660" t="s">
        <v>116</v>
      </c>
      <c r="O745" s="658" t="s">
        <v>3979</v>
      </c>
      <c r="P745" s="661">
        <v>1082914133</v>
      </c>
      <c r="Q745" s="656">
        <v>235</v>
      </c>
      <c r="R745" s="699">
        <v>44960</v>
      </c>
      <c r="S745" s="749">
        <v>9551145017</v>
      </c>
      <c r="T745" s="699">
        <v>44967</v>
      </c>
      <c r="U745" s="760">
        <v>22960000</v>
      </c>
      <c r="V745" s="657" t="s">
        <v>70</v>
      </c>
      <c r="W745" s="656">
        <v>12545859</v>
      </c>
      <c r="X745" s="665" t="s">
        <v>4211</v>
      </c>
      <c r="Y745" s="660"/>
      <c r="Z745" s="679">
        <v>44967</v>
      </c>
      <c r="AA745" s="679">
        <v>44967</v>
      </c>
      <c r="AB745" s="667" t="s">
        <v>80</v>
      </c>
      <c r="AC745" s="666">
        <v>45107</v>
      </c>
      <c r="AD745" s="658">
        <f t="shared" si="40"/>
        <v>140</v>
      </c>
      <c r="AE745" s="656">
        <v>1</v>
      </c>
      <c r="AF745" s="656">
        <v>11480000</v>
      </c>
      <c r="AG745" s="656">
        <v>1</v>
      </c>
      <c r="AH745" s="668">
        <v>45184</v>
      </c>
      <c r="AI745" s="658">
        <f t="shared" si="41"/>
        <v>77</v>
      </c>
      <c r="AJ745" s="656">
        <v>0</v>
      </c>
      <c r="AK745" s="748">
        <v>0</v>
      </c>
      <c r="AL745" s="699" t="s">
        <v>80</v>
      </c>
      <c r="AM745" s="657">
        <v>0</v>
      </c>
      <c r="AN745" s="667" t="s">
        <v>80</v>
      </c>
      <c r="AO745" s="667" t="s">
        <v>80</v>
      </c>
      <c r="AP745" s="661">
        <v>0</v>
      </c>
      <c r="AQ745" s="661">
        <f>+L745+AF745-AK745</f>
        <v>34440000</v>
      </c>
      <c r="AR745" s="657" t="s">
        <v>115</v>
      </c>
      <c r="AS745" s="656">
        <v>0</v>
      </c>
      <c r="AT745" s="657" t="s">
        <v>80</v>
      </c>
      <c r="AU745" s="670">
        <v>34440000</v>
      </c>
      <c r="AV745" s="671">
        <f t="shared" si="39"/>
        <v>0</v>
      </c>
      <c r="AW745" s="672">
        <f t="shared" si="34"/>
        <v>1</v>
      </c>
      <c r="AX745" s="673"/>
      <c r="AY745" s="657" t="s">
        <v>72</v>
      </c>
      <c r="AZ745" s="677" t="s">
        <v>4431</v>
      </c>
      <c r="BA745" s="653" t="s">
        <v>71</v>
      </c>
      <c r="BB745" s="656" t="s">
        <v>71</v>
      </c>
    </row>
    <row r="746" spans="2:54" x14ac:dyDescent="0.25">
      <c r="B746" s="653">
        <v>2023</v>
      </c>
      <c r="C746" s="653">
        <v>891780111</v>
      </c>
      <c r="D746" s="654" t="s">
        <v>68</v>
      </c>
      <c r="E746" s="655" t="s">
        <v>3150</v>
      </c>
      <c r="F746" s="656" t="s">
        <v>3151</v>
      </c>
      <c r="G746" s="657">
        <v>0</v>
      </c>
      <c r="H746" s="656"/>
      <c r="I746" s="657" t="s">
        <v>78</v>
      </c>
      <c r="J746" s="653" t="s">
        <v>120</v>
      </c>
      <c r="K746" s="658" t="s">
        <v>3152</v>
      </c>
      <c r="L746" s="659">
        <v>19577600</v>
      </c>
      <c r="M746" s="653" t="s">
        <v>73</v>
      </c>
      <c r="N746" s="660" t="s">
        <v>116</v>
      </c>
      <c r="O746" s="658" t="s">
        <v>3980</v>
      </c>
      <c r="P746" s="661">
        <v>1082921309</v>
      </c>
      <c r="Q746" s="656">
        <v>235</v>
      </c>
      <c r="R746" s="699">
        <v>44960</v>
      </c>
      <c r="S746" s="749">
        <v>9551145017</v>
      </c>
      <c r="T746" s="699">
        <v>44967</v>
      </c>
      <c r="U746" s="760">
        <v>19577600</v>
      </c>
      <c r="V746" s="657" t="s">
        <v>70</v>
      </c>
      <c r="W746" s="656">
        <v>12545859</v>
      </c>
      <c r="X746" s="665" t="s">
        <v>4211</v>
      </c>
      <c r="Y746" s="660"/>
      <c r="Z746" s="679">
        <v>44967</v>
      </c>
      <c r="AA746" s="679">
        <v>44967</v>
      </c>
      <c r="AB746" s="667" t="s">
        <v>80</v>
      </c>
      <c r="AC746" s="666">
        <v>45107</v>
      </c>
      <c r="AD746" s="658">
        <f t="shared" si="40"/>
        <v>140</v>
      </c>
      <c r="AE746" s="656">
        <v>1</v>
      </c>
      <c r="AF746" s="656">
        <v>9788800</v>
      </c>
      <c r="AG746" s="656">
        <v>1</v>
      </c>
      <c r="AH746" s="668">
        <v>45184</v>
      </c>
      <c r="AI746" s="658">
        <f t="shared" si="41"/>
        <v>77</v>
      </c>
      <c r="AJ746" s="656">
        <v>0</v>
      </c>
      <c r="AK746" s="748">
        <v>0</v>
      </c>
      <c r="AL746" s="699" t="s">
        <v>80</v>
      </c>
      <c r="AM746" s="657">
        <v>0</v>
      </c>
      <c r="AN746" s="667" t="s">
        <v>80</v>
      </c>
      <c r="AO746" s="667" t="s">
        <v>80</v>
      </c>
      <c r="AP746" s="661">
        <v>0</v>
      </c>
      <c r="AQ746" s="661">
        <f>+L746+AF746-AK746</f>
        <v>29366400</v>
      </c>
      <c r="AR746" s="657" t="s">
        <v>115</v>
      </c>
      <c r="AS746" s="656">
        <v>0</v>
      </c>
      <c r="AT746" s="657" t="s">
        <v>80</v>
      </c>
      <c r="AU746" s="670">
        <v>29366400</v>
      </c>
      <c r="AV746" s="671">
        <f t="shared" si="39"/>
        <v>0</v>
      </c>
      <c r="AW746" s="672">
        <f t="shared" si="34"/>
        <v>1</v>
      </c>
      <c r="AX746" s="673"/>
      <c r="AY746" s="657" t="s">
        <v>72</v>
      </c>
      <c r="AZ746" s="677" t="s">
        <v>4432</v>
      </c>
      <c r="BA746" s="653" t="s">
        <v>71</v>
      </c>
      <c r="BB746" s="656" t="s">
        <v>71</v>
      </c>
    </row>
    <row r="747" spans="2:54" x14ac:dyDescent="0.25">
      <c r="B747" s="653">
        <v>2023</v>
      </c>
      <c r="C747" s="653">
        <v>891780111</v>
      </c>
      <c r="D747" s="654" t="s">
        <v>68</v>
      </c>
      <c r="E747" s="655" t="s">
        <v>3153</v>
      </c>
      <c r="F747" s="656" t="s">
        <v>3154</v>
      </c>
      <c r="G747" s="657">
        <v>0</v>
      </c>
      <c r="H747" s="656"/>
      <c r="I747" s="657" t="s">
        <v>78</v>
      </c>
      <c r="J747" s="653" t="s">
        <v>120</v>
      </c>
      <c r="K747" s="658" t="s">
        <v>3155</v>
      </c>
      <c r="L747" s="659">
        <v>15725336</v>
      </c>
      <c r="M747" s="653" t="s">
        <v>73</v>
      </c>
      <c r="N747" s="660" t="s">
        <v>116</v>
      </c>
      <c r="O747" s="658" t="s">
        <v>3981</v>
      </c>
      <c r="P747" s="661">
        <v>22565443</v>
      </c>
      <c r="Q747" s="656">
        <v>235</v>
      </c>
      <c r="R747" s="699">
        <v>44960</v>
      </c>
      <c r="S747" s="749">
        <v>9551145017</v>
      </c>
      <c r="T747" s="699">
        <v>44967</v>
      </c>
      <c r="U747" s="760">
        <v>15725336</v>
      </c>
      <c r="V747" s="657" t="s">
        <v>70</v>
      </c>
      <c r="W747" s="656">
        <v>12545859</v>
      </c>
      <c r="X747" s="665" t="s">
        <v>4211</v>
      </c>
      <c r="Y747" s="660"/>
      <c r="Z747" s="679">
        <v>44967</v>
      </c>
      <c r="AA747" s="679">
        <v>44967</v>
      </c>
      <c r="AB747" s="667" t="s">
        <v>80</v>
      </c>
      <c r="AC747" s="666">
        <v>45214</v>
      </c>
      <c r="AD747" s="658">
        <f t="shared" si="40"/>
        <v>247</v>
      </c>
      <c r="AE747" s="656">
        <v>0</v>
      </c>
      <c r="AF747" s="656">
        <v>0</v>
      </c>
      <c r="AG747" s="656">
        <v>0</v>
      </c>
      <c r="AH747" s="668" t="s">
        <v>80</v>
      </c>
      <c r="AI747" s="658">
        <f t="shared" si="41"/>
        <v>0</v>
      </c>
      <c r="AJ747" s="656">
        <v>0</v>
      </c>
      <c r="AK747" s="748">
        <v>0</v>
      </c>
      <c r="AL747" s="699" t="s">
        <v>80</v>
      </c>
      <c r="AM747" s="657">
        <v>0</v>
      </c>
      <c r="AN747" s="667" t="s">
        <v>80</v>
      </c>
      <c r="AO747" s="667" t="s">
        <v>80</v>
      </c>
      <c r="AP747" s="661">
        <v>0</v>
      </c>
      <c r="AQ747" s="661">
        <f>+L747+AF747-AK747</f>
        <v>15725336</v>
      </c>
      <c r="AR747" s="657" t="s">
        <v>115</v>
      </c>
      <c r="AS747" s="656">
        <v>0</v>
      </c>
      <c r="AT747" s="657" t="s">
        <v>80</v>
      </c>
      <c r="AU747" s="670">
        <v>14800320</v>
      </c>
      <c r="AV747" s="671">
        <f t="shared" si="39"/>
        <v>925016</v>
      </c>
      <c r="AW747" s="672">
        <f t="shared" si="34"/>
        <v>0.94117670999207903</v>
      </c>
      <c r="AX747" s="673"/>
      <c r="AY747" s="657" t="s">
        <v>72</v>
      </c>
      <c r="AZ747" s="677" t="s">
        <v>4433</v>
      </c>
      <c r="BA747" s="653" t="s">
        <v>71</v>
      </c>
      <c r="BB747" s="656" t="s">
        <v>71</v>
      </c>
    </row>
    <row r="748" spans="2:54" x14ac:dyDescent="0.25">
      <c r="B748" s="653">
        <v>2023</v>
      </c>
      <c r="C748" s="653">
        <v>891780111</v>
      </c>
      <c r="D748" s="654" t="s">
        <v>68</v>
      </c>
      <c r="E748" s="655" t="s">
        <v>3156</v>
      </c>
      <c r="F748" s="656" t="s">
        <v>3157</v>
      </c>
      <c r="G748" s="657">
        <v>0</v>
      </c>
      <c r="H748" s="656"/>
      <c r="I748" s="657" t="s">
        <v>78</v>
      </c>
      <c r="J748" s="653" t="s">
        <v>120</v>
      </c>
      <c r="K748" s="658" t="s">
        <v>3155</v>
      </c>
      <c r="L748" s="659">
        <v>15725336</v>
      </c>
      <c r="M748" s="653" t="s">
        <v>73</v>
      </c>
      <c r="N748" s="660" t="s">
        <v>116</v>
      </c>
      <c r="O748" s="658" t="s">
        <v>3982</v>
      </c>
      <c r="P748" s="661">
        <v>9737087</v>
      </c>
      <c r="Q748" s="656">
        <v>235</v>
      </c>
      <c r="R748" s="699">
        <v>44960</v>
      </c>
      <c r="S748" s="749">
        <v>9551145017</v>
      </c>
      <c r="T748" s="699">
        <v>44967</v>
      </c>
      <c r="U748" s="760">
        <v>15725336</v>
      </c>
      <c r="V748" s="657" t="s">
        <v>70</v>
      </c>
      <c r="W748" s="656">
        <v>12545859</v>
      </c>
      <c r="X748" s="665" t="s">
        <v>4211</v>
      </c>
      <c r="Y748" s="660"/>
      <c r="Z748" s="679">
        <v>44967</v>
      </c>
      <c r="AA748" s="679">
        <v>44967</v>
      </c>
      <c r="AB748" s="667" t="s">
        <v>80</v>
      </c>
      <c r="AC748" s="666">
        <v>45214</v>
      </c>
      <c r="AD748" s="658">
        <f t="shared" si="40"/>
        <v>247</v>
      </c>
      <c r="AE748" s="656">
        <v>0</v>
      </c>
      <c r="AF748" s="656">
        <v>0</v>
      </c>
      <c r="AG748" s="656">
        <v>0</v>
      </c>
      <c r="AH748" s="668" t="s">
        <v>80</v>
      </c>
      <c r="AI748" s="658">
        <f t="shared" si="41"/>
        <v>0</v>
      </c>
      <c r="AJ748" s="656">
        <v>0</v>
      </c>
      <c r="AK748" s="748">
        <v>0</v>
      </c>
      <c r="AL748" s="699" t="s">
        <v>80</v>
      </c>
      <c r="AM748" s="657">
        <v>0</v>
      </c>
      <c r="AN748" s="667" t="s">
        <v>80</v>
      </c>
      <c r="AO748" s="667" t="s">
        <v>80</v>
      </c>
      <c r="AP748" s="661">
        <v>0</v>
      </c>
      <c r="AQ748" s="661">
        <f>+L748+AF748-AK748</f>
        <v>15725336</v>
      </c>
      <c r="AR748" s="657" t="s">
        <v>115</v>
      </c>
      <c r="AS748" s="656">
        <v>0</v>
      </c>
      <c r="AT748" s="657" t="s">
        <v>80</v>
      </c>
      <c r="AU748" s="670">
        <v>14800320</v>
      </c>
      <c r="AV748" s="671">
        <f t="shared" si="39"/>
        <v>925016</v>
      </c>
      <c r="AW748" s="672">
        <f t="shared" si="34"/>
        <v>0.94117670999207903</v>
      </c>
      <c r="AX748" s="673"/>
      <c r="AY748" s="657" t="s">
        <v>72</v>
      </c>
      <c r="AZ748" s="677" t="s">
        <v>4434</v>
      </c>
      <c r="BA748" s="653" t="s">
        <v>71</v>
      </c>
      <c r="BB748" s="656" t="s">
        <v>71</v>
      </c>
    </row>
    <row r="749" spans="2:54" x14ac:dyDescent="0.25">
      <c r="B749" s="653">
        <v>2023</v>
      </c>
      <c r="C749" s="653">
        <v>891780111</v>
      </c>
      <c r="D749" s="654" t="s">
        <v>68</v>
      </c>
      <c r="E749" s="655" t="s">
        <v>3158</v>
      </c>
      <c r="F749" s="656" t="s">
        <v>3159</v>
      </c>
      <c r="G749" s="657">
        <v>0</v>
      </c>
      <c r="H749" s="656"/>
      <c r="I749" s="657" t="s">
        <v>78</v>
      </c>
      <c r="J749" s="653" t="s">
        <v>120</v>
      </c>
      <c r="K749" s="658" t="s">
        <v>3155</v>
      </c>
      <c r="L749" s="659">
        <v>15725336</v>
      </c>
      <c r="M749" s="653" t="s">
        <v>73</v>
      </c>
      <c r="N749" s="660" t="s">
        <v>116</v>
      </c>
      <c r="O749" s="658" t="s">
        <v>3983</v>
      </c>
      <c r="P749" s="661">
        <v>41061085</v>
      </c>
      <c r="Q749" s="656">
        <v>235</v>
      </c>
      <c r="R749" s="699">
        <v>44960</v>
      </c>
      <c r="S749" s="749">
        <v>9551145017</v>
      </c>
      <c r="T749" s="699">
        <v>44967</v>
      </c>
      <c r="U749" s="760">
        <v>15725336</v>
      </c>
      <c r="V749" s="657" t="s">
        <v>70</v>
      </c>
      <c r="W749" s="656">
        <v>12545859</v>
      </c>
      <c r="X749" s="665" t="s">
        <v>4211</v>
      </c>
      <c r="Y749" s="660"/>
      <c r="Z749" s="679">
        <v>44967</v>
      </c>
      <c r="AA749" s="679">
        <v>44967</v>
      </c>
      <c r="AB749" s="667" t="s">
        <v>80</v>
      </c>
      <c r="AC749" s="666">
        <v>45214</v>
      </c>
      <c r="AD749" s="658">
        <f t="shared" si="40"/>
        <v>247</v>
      </c>
      <c r="AE749" s="656">
        <v>0</v>
      </c>
      <c r="AF749" s="656">
        <v>0</v>
      </c>
      <c r="AG749" s="656">
        <v>0</v>
      </c>
      <c r="AH749" s="668" t="s">
        <v>80</v>
      </c>
      <c r="AI749" s="658">
        <f t="shared" si="41"/>
        <v>0</v>
      </c>
      <c r="AJ749" s="656">
        <v>0</v>
      </c>
      <c r="AK749" s="748">
        <v>0</v>
      </c>
      <c r="AL749" s="699" t="s">
        <v>80</v>
      </c>
      <c r="AM749" s="657">
        <v>0</v>
      </c>
      <c r="AN749" s="667" t="s">
        <v>80</v>
      </c>
      <c r="AO749" s="667" t="s">
        <v>80</v>
      </c>
      <c r="AP749" s="661">
        <v>0</v>
      </c>
      <c r="AQ749" s="661">
        <f>+L749+AF749-AK749</f>
        <v>15725336</v>
      </c>
      <c r="AR749" s="657" t="s">
        <v>115</v>
      </c>
      <c r="AS749" s="656">
        <v>0</v>
      </c>
      <c r="AT749" s="657" t="s">
        <v>80</v>
      </c>
      <c r="AU749" s="670">
        <v>14800320</v>
      </c>
      <c r="AV749" s="671">
        <f t="shared" si="39"/>
        <v>925016</v>
      </c>
      <c r="AW749" s="672">
        <f t="shared" si="34"/>
        <v>0.94117670999207903</v>
      </c>
      <c r="AX749" s="673"/>
      <c r="AY749" s="657" t="s">
        <v>72</v>
      </c>
      <c r="AZ749" s="677" t="s">
        <v>4435</v>
      </c>
      <c r="BA749" s="653" t="s">
        <v>71</v>
      </c>
      <c r="BB749" s="656" t="s">
        <v>71</v>
      </c>
    </row>
    <row r="750" spans="2:54" x14ac:dyDescent="0.25">
      <c r="B750" s="653">
        <v>2023</v>
      </c>
      <c r="C750" s="653">
        <v>891780111</v>
      </c>
      <c r="D750" s="654" t="s">
        <v>68</v>
      </c>
      <c r="E750" s="655" t="s">
        <v>3160</v>
      </c>
      <c r="F750" s="656" t="s">
        <v>3161</v>
      </c>
      <c r="G750" s="657">
        <v>0</v>
      </c>
      <c r="H750" s="656"/>
      <c r="I750" s="657" t="s">
        <v>78</v>
      </c>
      <c r="J750" s="653" t="s">
        <v>120</v>
      </c>
      <c r="K750" s="658" t="s">
        <v>3155</v>
      </c>
      <c r="L750" s="659">
        <v>15725336</v>
      </c>
      <c r="M750" s="653" t="s">
        <v>73</v>
      </c>
      <c r="N750" s="660" t="s">
        <v>116</v>
      </c>
      <c r="O750" s="658" t="s">
        <v>3984</v>
      </c>
      <c r="P750" s="661">
        <v>88260836</v>
      </c>
      <c r="Q750" s="656">
        <v>235</v>
      </c>
      <c r="R750" s="699">
        <v>44960</v>
      </c>
      <c r="S750" s="749">
        <v>9551145017</v>
      </c>
      <c r="T750" s="699">
        <v>44967</v>
      </c>
      <c r="U750" s="760">
        <v>15725336</v>
      </c>
      <c r="V750" s="657" t="s">
        <v>70</v>
      </c>
      <c r="W750" s="656">
        <v>12545859</v>
      </c>
      <c r="X750" s="665" t="s">
        <v>4211</v>
      </c>
      <c r="Y750" s="660"/>
      <c r="Z750" s="679">
        <v>44967</v>
      </c>
      <c r="AA750" s="679">
        <v>44967</v>
      </c>
      <c r="AB750" s="667" t="s">
        <v>80</v>
      </c>
      <c r="AC750" s="666">
        <v>45214</v>
      </c>
      <c r="AD750" s="658">
        <f t="shared" si="40"/>
        <v>247</v>
      </c>
      <c r="AE750" s="656">
        <v>0</v>
      </c>
      <c r="AF750" s="656">
        <v>0</v>
      </c>
      <c r="AG750" s="656">
        <v>0</v>
      </c>
      <c r="AH750" s="668" t="s">
        <v>80</v>
      </c>
      <c r="AI750" s="658">
        <f t="shared" si="41"/>
        <v>0</v>
      </c>
      <c r="AJ750" s="656">
        <v>0</v>
      </c>
      <c r="AK750" s="748">
        <v>0</v>
      </c>
      <c r="AL750" s="699" t="s">
        <v>80</v>
      </c>
      <c r="AM750" s="657">
        <v>0</v>
      </c>
      <c r="AN750" s="667" t="s">
        <v>80</v>
      </c>
      <c r="AO750" s="667" t="s">
        <v>80</v>
      </c>
      <c r="AP750" s="661">
        <v>0</v>
      </c>
      <c r="AQ750" s="661">
        <f>+L750+AF750-AK750</f>
        <v>15725336</v>
      </c>
      <c r="AR750" s="657" t="s">
        <v>115</v>
      </c>
      <c r="AS750" s="656">
        <v>0</v>
      </c>
      <c r="AT750" s="657" t="s">
        <v>80</v>
      </c>
      <c r="AU750" s="670">
        <v>14800320</v>
      </c>
      <c r="AV750" s="671">
        <f t="shared" si="39"/>
        <v>925016</v>
      </c>
      <c r="AW750" s="672">
        <f t="shared" si="34"/>
        <v>0.94117670999207903</v>
      </c>
      <c r="AX750" s="673"/>
      <c r="AY750" s="657" t="s">
        <v>72</v>
      </c>
      <c r="AZ750" s="677" t="s">
        <v>4436</v>
      </c>
      <c r="BA750" s="653" t="s">
        <v>71</v>
      </c>
      <c r="BB750" s="656" t="s">
        <v>71</v>
      </c>
    </row>
    <row r="751" spans="2:54" x14ac:dyDescent="0.25">
      <c r="B751" s="653">
        <v>2023</v>
      </c>
      <c r="C751" s="653">
        <v>891780111</v>
      </c>
      <c r="D751" s="654" t="s">
        <v>68</v>
      </c>
      <c r="E751" s="655" t="s">
        <v>3162</v>
      </c>
      <c r="F751" s="656" t="s">
        <v>3163</v>
      </c>
      <c r="G751" s="657">
        <v>0</v>
      </c>
      <c r="H751" s="656"/>
      <c r="I751" s="657" t="s">
        <v>78</v>
      </c>
      <c r="J751" s="653" t="s">
        <v>120</v>
      </c>
      <c r="K751" s="658" t="s">
        <v>3155</v>
      </c>
      <c r="L751" s="659">
        <v>15725336</v>
      </c>
      <c r="M751" s="653" t="s">
        <v>73</v>
      </c>
      <c r="N751" s="660" t="s">
        <v>116</v>
      </c>
      <c r="O751" s="658" t="s">
        <v>3985</v>
      </c>
      <c r="P751" s="661">
        <v>1085263803</v>
      </c>
      <c r="Q751" s="656">
        <v>235</v>
      </c>
      <c r="R751" s="699">
        <v>44960</v>
      </c>
      <c r="S751" s="749">
        <v>9551145017</v>
      </c>
      <c r="T751" s="699">
        <v>44967</v>
      </c>
      <c r="U751" s="760">
        <v>15725336</v>
      </c>
      <c r="V751" s="657" t="s">
        <v>70</v>
      </c>
      <c r="W751" s="656">
        <v>12545859</v>
      </c>
      <c r="X751" s="665" t="s">
        <v>4211</v>
      </c>
      <c r="Y751" s="660"/>
      <c r="Z751" s="679">
        <v>44967</v>
      </c>
      <c r="AA751" s="679">
        <v>44967</v>
      </c>
      <c r="AB751" s="667" t="s">
        <v>80</v>
      </c>
      <c r="AC751" s="666">
        <v>45214</v>
      </c>
      <c r="AD751" s="658">
        <f t="shared" si="40"/>
        <v>247</v>
      </c>
      <c r="AE751" s="656">
        <v>0</v>
      </c>
      <c r="AF751" s="656">
        <v>0</v>
      </c>
      <c r="AG751" s="656">
        <v>0</v>
      </c>
      <c r="AH751" s="668" t="s">
        <v>80</v>
      </c>
      <c r="AI751" s="658">
        <f t="shared" si="41"/>
        <v>0</v>
      </c>
      <c r="AJ751" s="656">
        <v>0</v>
      </c>
      <c r="AK751" s="748">
        <v>0</v>
      </c>
      <c r="AL751" s="699" t="s">
        <v>80</v>
      </c>
      <c r="AM751" s="657">
        <v>0</v>
      </c>
      <c r="AN751" s="667" t="s">
        <v>80</v>
      </c>
      <c r="AO751" s="667" t="s">
        <v>80</v>
      </c>
      <c r="AP751" s="661">
        <v>0</v>
      </c>
      <c r="AQ751" s="661">
        <f>+L751+AF751-AK751</f>
        <v>15725336</v>
      </c>
      <c r="AR751" s="657" t="s">
        <v>115</v>
      </c>
      <c r="AS751" s="656">
        <v>0</v>
      </c>
      <c r="AT751" s="657" t="s">
        <v>80</v>
      </c>
      <c r="AU751" s="670">
        <v>14800320</v>
      </c>
      <c r="AV751" s="671">
        <f t="shared" si="39"/>
        <v>925016</v>
      </c>
      <c r="AW751" s="672">
        <f t="shared" si="34"/>
        <v>0.94117670999207903</v>
      </c>
      <c r="AX751" s="673"/>
      <c r="AY751" s="657" t="s">
        <v>72</v>
      </c>
      <c r="AZ751" s="677" t="s">
        <v>4437</v>
      </c>
      <c r="BA751" s="653" t="s">
        <v>71</v>
      </c>
      <c r="BB751" s="656" t="s">
        <v>71</v>
      </c>
    </row>
    <row r="752" spans="2:54" x14ac:dyDescent="0.25">
      <c r="B752" s="653">
        <v>2023</v>
      </c>
      <c r="C752" s="653">
        <v>891780111</v>
      </c>
      <c r="D752" s="654" t="s">
        <v>68</v>
      </c>
      <c r="E752" s="655" t="s">
        <v>3164</v>
      </c>
      <c r="F752" s="656" t="s">
        <v>3165</v>
      </c>
      <c r="G752" s="657">
        <v>0</v>
      </c>
      <c r="H752" s="656"/>
      <c r="I752" s="657" t="s">
        <v>78</v>
      </c>
      <c r="J752" s="653" t="s">
        <v>120</v>
      </c>
      <c r="K752" s="658" t="s">
        <v>3155</v>
      </c>
      <c r="L752" s="659">
        <v>15725336</v>
      </c>
      <c r="M752" s="653" t="s">
        <v>73</v>
      </c>
      <c r="N752" s="660" t="s">
        <v>116</v>
      </c>
      <c r="O752" s="658" t="s">
        <v>3986</v>
      </c>
      <c r="P752" s="661">
        <v>1111766301</v>
      </c>
      <c r="Q752" s="656">
        <v>235</v>
      </c>
      <c r="R752" s="699">
        <v>44960</v>
      </c>
      <c r="S752" s="749">
        <v>9551145017</v>
      </c>
      <c r="T752" s="699">
        <v>44967</v>
      </c>
      <c r="U752" s="760">
        <v>15725336</v>
      </c>
      <c r="V752" s="657" t="s">
        <v>70</v>
      </c>
      <c r="W752" s="656">
        <v>12545859</v>
      </c>
      <c r="X752" s="665" t="s">
        <v>4211</v>
      </c>
      <c r="Y752" s="660"/>
      <c r="Z752" s="679">
        <v>44967</v>
      </c>
      <c r="AA752" s="679">
        <v>44967</v>
      </c>
      <c r="AB752" s="667" t="s">
        <v>80</v>
      </c>
      <c r="AC752" s="666">
        <v>45214</v>
      </c>
      <c r="AD752" s="658">
        <f t="shared" si="40"/>
        <v>247</v>
      </c>
      <c r="AE752" s="656">
        <v>0</v>
      </c>
      <c r="AF752" s="656">
        <v>0</v>
      </c>
      <c r="AG752" s="656">
        <v>0</v>
      </c>
      <c r="AH752" s="668" t="s">
        <v>80</v>
      </c>
      <c r="AI752" s="658">
        <f t="shared" si="41"/>
        <v>0</v>
      </c>
      <c r="AJ752" s="656">
        <v>0</v>
      </c>
      <c r="AK752" s="748">
        <v>0</v>
      </c>
      <c r="AL752" s="699" t="s">
        <v>80</v>
      </c>
      <c r="AM752" s="657">
        <v>0</v>
      </c>
      <c r="AN752" s="667" t="s">
        <v>80</v>
      </c>
      <c r="AO752" s="667" t="s">
        <v>80</v>
      </c>
      <c r="AP752" s="661">
        <v>0</v>
      </c>
      <c r="AQ752" s="661">
        <f>+L752+AF752-AK752</f>
        <v>15725336</v>
      </c>
      <c r="AR752" s="657" t="s">
        <v>115</v>
      </c>
      <c r="AS752" s="656">
        <v>0</v>
      </c>
      <c r="AT752" s="657" t="s">
        <v>80</v>
      </c>
      <c r="AU752" s="670">
        <v>14800320</v>
      </c>
      <c r="AV752" s="671">
        <f t="shared" si="39"/>
        <v>925016</v>
      </c>
      <c r="AW752" s="672">
        <f t="shared" si="34"/>
        <v>0.94117670999207903</v>
      </c>
      <c r="AX752" s="673"/>
      <c r="AY752" s="657" t="s">
        <v>72</v>
      </c>
      <c r="AZ752" s="677" t="s">
        <v>4438</v>
      </c>
      <c r="BA752" s="653" t="s">
        <v>71</v>
      </c>
      <c r="BB752" s="656" t="s">
        <v>71</v>
      </c>
    </row>
    <row r="753" spans="2:54" x14ac:dyDescent="0.25">
      <c r="B753" s="653">
        <v>2023</v>
      </c>
      <c r="C753" s="653">
        <v>891780111</v>
      </c>
      <c r="D753" s="654" t="s">
        <v>68</v>
      </c>
      <c r="E753" s="655" t="s">
        <v>3166</v>
      </c>
      <c r="F753" s="656" t="s">
        <v>3167</v>
      </c>
      <c r="G753" s="657">
        <v>0</v>
      </c>
      <c r="H753" s="656"/>
      <c r="I753" s="657" t="s">
        <v>78</v>
      </c>
      <c r="J753" s="653" t="s">
        <v>120</v>
      </c>
      <c r="K753" s="658" t="s">
        <v>3155</v>
      </c>
      <c r="L753" s="659">
        <v>15725336</v>
      </c>
      <c r="M753" s="653" t="s">
        <v>73</v>
      </c>
      <c r="N753" s="660" t="s">
        <v>116</v>
      </c>
      <c r="O753" s="658" t="s">
        <v>3987</v>
      </c>
      <c r="P753" s="661">
        <v>60323839</v>
      </c>
      <c r="Q753" s="656">
        <v>235</v>
      </c>
      <c r="R753" s="699">
        <v>44960</v>
      </c>
      <c r="S753" s="749">
        <v>9551145017</v>
      </c>
      <c r="T753" s="699">
        <v>44967</v>
      </c>
      <c r="U753" s="760">
        <v>15725336</v>
      </c>
      <c r="V753" s="657" t="s">
        <v>70</v>
      </c>
      <c r="W753" s="656">
        <v>12545859</v>
      </c>
      <c r="X753" s="665" t="s">
        <v>4211</v>
      </c>
      <c r="Y753" s="660"/>
      <c r="Z753" s="679">
        <v>44967</v>
      </c>
      <c r="AA753" s="679">
        <v>44967</v>
      </c>
      <c r="AB753" s="667" t="s">
        <v>80</v>
      </c>
      <c r="AC753" s="666">
        <v>45214</v>
      </c>
      <c r="AD753" s="658">
        <f t="shared" si="40"/>
        <v>247</v>
      </c>
      <c r="AE753" s="656">
        <v>0</v>
      </c>
      <c r="AF753" s="656">
        <v>0</v>
      </c>
      <c r="AG753" s="656">
        <v>0</v>
      </c>
      <c r="AH753" s="668" t="s">
        <v>80</v>
      </c>
      <c r="AI753" s="658">
        <f t="shared" si="41"/>
        <v>0</v>
      </c>
      <c r="AJ753" s="656">
        <v>0</v>
      </c>
      <c r="AK753" s="748">
        <v>0</v>
      </c>
      <c r="AL753" s="699" t="s">
        <v>80</v>
      </c>
      <c r="AM753" s="657">
        <v>0</v>
      </c>
      <c r="AN753" s="667" t="s">
        <v>80</v>
      </c>
      <c r="AO753" s="667" t="s">
        <v>80</v>
      </c>
      <c r="AP753" s="661">
        <v>0</v>
      </c>
      <c r="AQ753" s="661">
        <f>+L753+AF753-AK753</f>
        <v>15725336</v>
      </c>
      <c r="AR753" s="657" t="s">
        <v>115</v>
      </c>
      <c r="AS753" s="656">
        <v>0</v>
      </c>
      <c r="AT753" s="657" t="s">
        <v>80</v>
      </c>
      <c r="AU753" s="670">
        <v>14800320</v>
      </c>
      <c r="AV753" s="671">
        <f t="shared" si="39"/>
        <v>925016</v>
      </c>
      <c r="AW753" s="672">
        <f t="shared" si="34"/>
        <v>0.94117670999207903</v>
      </c>
      <c r="AX753" s="673"/>
      <c r="AY753" s="657" t="s">
        <v>72</v>
      </c>
      <c r="AZ753" s="677" t="s">
        <v>4439</v>
      </c>
      <c r="BA753" s="653" t="s">
        <v>71</v>
      </c>
      <c r="BB753" s="656" t="s">
        <v>71</v>
      </c>
    </row>
    <row r="754" spans="2:54" x14ac:dyDescent="0.25">
      <c r="B754" s="653">
        <v>2023</v>
      </c>
      <c r="C754" s="653">
        <v>891780111</v>
      </c>
      <c r="D754" s="654" t="s">
        <v>68</v>
      </c>
      <c r="E754" s="655" t="s">
        <v>3168</v>
      </c>
      <c r="F754" s="656" t="s">
        <v>3169</v>
      </c>
      <c r="G754" s="657">
        <v>0</v>
      </c>
      <c r="H754" s="656"/>
      <c r="I754" s="657" t="s">
        <v>78</v>
      </c>
      <c r="J754" s="653" t="s">
        <v>120</v>
      </c>
      <c r="K754" s="658" t="s">
        <v>3170</v>
      </c>
      <c r="L754" s="659">
        <v>22848000.000000004</v>
      </c>
      <c r="M754" s="653" t="s">
        <v>73</v>
      </c>
      <c r="N754" s="660" t="s">
        <v>116</v>
      </c>
      <c r="O754" s="658" t="s">
        <v>3988</v>
      </c>
      <c r="P754" s="661">
        <v>1087047043</v>
      </c>
      <c r="Q754" s="656">
        <v>235</v>
      </c>
      <c r="R754" s="699">
        <v>44960</v>
      </c>
      <c r="S754" s="749">
        <v>9551145017</v>
      </c>
      <c r="T754" s="699">
        <v>44967</v>
      </c>
      <c r="U754" s="760">
        <v>22848000.000000004</v>
      </c>
      <c r="V754" s="657" t="s">
        <v>70</v>
      </c>
      <c r="W754" s="656">
        <v>12545859</v>
      </c>
      <c r="X754" s="665" t="s">
        <v>4211</v>
      </c>
      <c r="Y754" s="660"/>
      <c r="Z754" s="679">
        <v>44967</v>
      </c>
      <c r="AA754" s="679">
        <v>44967</v>
      </c>
      <c r="AB754" s="667" t="s">
        <v>80</v>
      </c>
      <c r="AC754" s="666">
        <v>45214</v>
      </c>
      <c r="AD754" s="658">
        <f t="shared" si="40"/>
        <v>247</v>
      </c>
      <c r="AE754" s="656">
        <v>0</v>
      </c>
      <c r="AF754" s="656">
        <v>0</v>
      </c>
      <c r="AG754" s="656">
        <v>0</v>
      </c>
      <c r="AH754" s="668" t="s">
        <v>80</v>
      </c>
      <c r="AI754" s="658">
        <f t="shared" si="41"/>
        <v>0</v>
      </c>
      <c r="AJ754" s="656">
        <v>0</v>
      </c>
      <c r="AK754" s="748">
        <v>0</v>
      </c>
      <c r="AL754" s="699" t="s">
        <v>80</v>
      </c>
      <c r="AM754" s="657">
        <v>0</v>
      </c>
      <c r="AN754" s="667" t="s">
        <v>80</v>
      </c>
      <c r="AO754" s="667" t="s">
        <v>80</v>
      </c>
      <c r="AP754" s="661">
        <v>0</v>
      </c>
      <c r="AQ754" s="661">
        <f>+L754+AF754-AK754</f>
        <v>22848000.000000004</v>
      </c>
      <c r="AR754" s="657" t="s">
        <v>115</v>
      </c>
      <c r="AS754" s="656">
        <v>0</v>
      </c>
      <c r="AT754" s="657" t="s">
        <v>80</v>
      </c>
      <c r="AU754" s="670">
        <v>21504000.000000004</v>
      </c>
      <c r="AV754" s="671">
        <f t="shared" si="39"/>
        <v>1344000</v>
      </c>
      <c r="AW754" s="672">
        <f t="shared" si="34"/>
        <v>0.94117647058823528</v>
      </c>
      <c r="AX754" s="673"/>
      <c r="AY754" s="657" t="s">
        <v>72</v>
      </c>
      <c r="AZ754" s="677" t="s">
        <v>4440</v>
      </c>
      <c r="BA754" s="653" t="s">
        <v>71</v>
      </c>
      <c r="BB754" s="656" t="s">
        <v>71</v>
      </c>
    </row>
    <row r="755" spans="2:54" x14ac:dyDescent="0.25">
      <c r="B755" s="653">
        <v>2023</v>
      </c>
      <c r="C755" s="653">
        <v>891780111</v>
      </c>
      <c r="D755" s="654" t="s">
        <v>68</v>
      </c>
      <c r="E755" s="655" t="s">
        <v>3171</v>
      </c>
      <c r="F755" s="656" t="s">
        <v>3172</v>
      </c>
      <c r="G755" s="657">
        <v>0</v>
      </c>
      <c r="H755" s="656"/>
      <c r="I755" s="657" t="s">
        <v>78</v>
      </c>
      <c r="J755" s="653" t="s">
        <v>120</v>
      </c>
      <c r="K755" s="658" t="s">
        <v>3173</v>
      </c>
      <c r="L755" s="659">
        <v>19656668</v>
      </c>
      <c r="M755" s="653" t="s">
        <v>73</v>
      </c>
      <c r="N755" s="660" t="s">
        <v>116</v>
      </c>
      <c r="O755" s="658" t="s">
        <v>3989</v>
      </c>
      <c r="P755" s="661">
        <v>52506924</v>
      </c>
      <c r="Q755" s="656">
        <v>235</v>
      </c>
      <c r="R755" s="699">
        <v>44960</v>
      </c>
      <c r="S755" s="749">
        <v>9551145017</v>
      </c>
      <c r="T755" s="699">
        <v>44967</v>
      </c>
      <c r="U755" s="760">
        <v>19656668</v>
      </c>
      <c r="V755" s="657" t="s">
        <v>70</v>
      </c>
      <c r="W755" s="656">
        <v>12545859</v>
      </c>
      <c r="X755" s="665" t="s">
        <v>4211</v>
      </c>
      <c r="Y755" s="660"/>
      <c r="Z755" s="679">
        <v>44967</v>
      </c>
      <c r="AA755" s="679">
        <v>44967</v>
      </c>
      <c r="AB755" s="667" t="s">
        <v>80</v>
      </c>
      <c r="AC755" s="666">
        <v>45214</v>
      </c>
      <c r="AD755" s="658">
        <f t="shared" si="40"/>
        <v>247</v>
      </c>
      <c r="AE755" s="656">
        <v>0</v>
      </c>
      <c r="AF755" s="656">
        <v>0</v>
      </c>
      <c r="AG755" s="656">
        <v>0</v>
      </c>
      <c r="AH755" s="668" t="s">
        <v>80</v>
      </c>
      <c r="AI755" s="658">
        <f t="shared" si="41"/>
        <v>0</v>
      </c>
      <c r="AJ755" s="656">
        <v>0</v>
      </c>
      <c r="AK755" s="748">
        <v>0</v>
      </c>
      <c r="AL755" s="699" t="s">
        <v>80</v>
      </c>
      <c r="AM755" s="657">
        <v>0</v>
      </c>
      <c r="AN755" s="667" t="s">
        <v>80</v>
      </c>
      <c r="AO755" s="667" t="s">
        <v>80</v>
      </c>
      <c r="AP755" s="661">
        <v>0</v>
      </c>
      <c r="AQ755" s="661">
        <f>+L755+AF755-AK755</f>
        <v>19656668</v>
      </c>
      <c r="AR755" s="657" t="s">
        <v>115</v>
      </c>
      <c r="AS755" s="656">
        <v>0</v>
      </c>
      <c r="AT755" s="657" t="s">
        <v>80</v>
      </c>
      <c r="AU755" s="670">
        <v>18500392</v>
      </c>
      <c r="AV755" s="671">
        <f t="shared" si="39"/>
        <v>1156276</v>
      </c>
      <c r="AW755" s="672">
        <f t="shared" si="34"/>
        <v>0.94117639876707482</v>
      </c>
      <c r="AX755" s="673"/>
      <c r="AY755" s="657" t="s">
        <v>72</v>
      </c>
      <c r="AZ755" s="677" t="s">
        <v>4441</v>
      </c>
      <c r="BA755" s="653" t="s">
        <v>71</v>
      </c>
      <c r="BB755" s="656" t="s">
        <v>71</v>
      </c>
    </row>
    <row r="756" spans="2:54" x14ac:dyDescent="0.25">
      <c r="B756" s="653">
        <v>2023</v>
      </c>
      <c r="C756" s="653">
        <v>891780111</v>
      </c>
      <c r="D756" s="654" t="s">
        <v>68</v>
      </c>
      <c r="E756" s="655" t="s">
        <v>3174</v>
      </c>
      <c r="F756" s="656" t="s">
        <v>3175</v>
      </c>
      <c r="G756" s="657">
        <v>0</v>
      </c>
      <c r="H756" s="656"/>
      <c r="I756" s="657" t="s">
        <v>78</v>
      </c>
      <c r="J756" s="653" t="s">
        <v>120</v>
      </c>
      <c r="K756" s="658" t="s">
        <v>2755</v>
      </c>
      <c r="L756" s="659">
        <v>19048225</v>
      </c>
      <c r="M756" s="653" t="s">
        <v>73</v>
      </c>
      <c r="N756" s="660" t="s">
        <v>116</v>
      </c>
      <c r="O756" s="658" t="s">
        <v>3990</v>
      </c>
      <c r="P756" s="661">
        <v>72334966</v>
      </c>
      <c r="Q756" s="656">
        <v>235</v>
      </c>
      <c r="R756" s="699">
        <v>44960</v>
      </c>
      <c r="S756" s="749">
        <v>9551145017</v>
      </c>
      <c r="T756" s="699">
        <v>44967</v>
      </c>
      <c r="U756" s="760">
        <v>19048225</v>
      </c>
      <c r="V756" s="657" t="s">
        <v>70</v>
      </c>
      <c r="W756" s="656">
        <v>12545859</v>
      </c>
      <c r="X756" s="665" t="s">
        <v>4211</v>
      </c>
      <c r="Y756" s="660"/>
      <c r="Z756" s="679">
        <v>44967</v>
      </c>
      <c r="AA756" s="679">
        <v>44967</v>
      </c>
      <c r="AB756" s="667" t="s">
        <v>80</v>
      </c>
      <c r="AC756" s="666">
        <v>45275</v>
      </c>
      <c r="AD756" s="658">
        <f t="shared" si="40"/>
        <v>308</v>
      </c>
      <c r="AE756" s="656">
        <v>0</v>
      </c>
      <c r="AF756" s="656">
        <v>0</v>
      </c>
      <c r="AG756" s="656">
        <v>0</v>
      </c>
      <c r="AH756" s="668" t="s">
        <v>80</v>
      </c>
      <c r="AI756" s="658">
        <f t="shared" si="41"/>
        <v>0</v>
      </c>
      <c r="AJ756" s="656">
        <v>0</v>
      </c>
      <c r="AK756" s="748">
        <v>0</v>
      </c>
      <c r="AL756" s="699" t="s">
        <v>80</v>
      </c>
      <c r="AM756" s="657">
        <v>0</v>
      </c>
      <c r="AN756" s="667" t="s">
        <v>80</v>
      </c>
      <c r="AO756" s="667" t="s">
        <v>80</v>
      </c>
      <c r="AP756" s="661">
        <v>0</v>
      </c>
      <c r="AQ756" s="661">
        <f>+L756+AF756-AK756</f>
        <v>19048225</v>
      </c>
      <c r="AR756" s="657" t="s">
        <v>115</v>
      </c>
      <c r="AS756" s="656">
        <v>0</v>
      </c>
      <c r="AT756" s="657" t="s">
        <v>80</v>
      </c>
      <c r="AU756" s="670">
        <v>14512936</v>
      </c>
      <c r="AV756" s="671">
        <f t="shared" si="39"/>
        <v>4535289</v>
      </c>
      <c r="AW756" s="672">
        <f t="shared" si="34"/>
        <v>0.76190490190030835</v>
      </c>
      <c r="AX756" s="673"/>
      <c r="AY756" s="657" t="s">
        <v>72</v>
      </c>
      <c r="AZ756" s="677" t="s">
        <v>4442</v>
      </c>
      <c r="BA756" s="653" t="s">
        <v>71</v>
      </c>
      <c r="BB756" s="656" t="s">
        <v>71</v>
      </c>
    </row>
    <row r="757" spans="2:54" x14ac:dyDescent="0.25">
      <c r="B757" s="653">
        <v>2023</v>
      </c>
      <c r="C757" s="653">
        <v>891780111</v>
      </c>
      <c r="D757" s="654" t="s">
        <v>68</v>
      </c>
      <c r="E757" s="655" t="s">
        <v>3176</v>
      </c>
      <c r="F757" s="656" t="s">
        <v>3177</v>
      </c>
      <c r="G757" s="657">
        <v>0</v>
      </c>
      <c r="H757" s="656"/>
      <c r="I757" s="657" t="s">
        <v>78</v>
      </c>
      <c r="J757" s="653" t="s">
        <v>120</v>
      </c>
      <c r="K757" s="658" t="s">
        <v>2755</v>
      </c>
      <c r="L757" s="659">
        <v>19048225</v>
      </c>
      <c r="M757" s="653" t="s">
        <v>73</v>
      </c>
      <c r="N757" s="660" t="s">
        <v>116</v>
      </c>
      <c r="O757" s="658" t="s">
        <v>3991</v>
      </c>
      <c r="P757" s="661">
        <v>1062876391</v>
      </c>
      <c r="Q757" s="656">
        <v>235</v>
      </c>
      <c r="R757" s="699">
        <v>44960</v>
      </c>
      <c r="S757" s="749">
        <v>9551145017</v>
      </c>
      <c r="T757" s="699">
        <v>44967</v>
      </c>
      <c r="U757" s="760">
        <v>19048225</v>
      </c>
      <c r="V757" s="657" t="s">
        <v>70</v>
      </c>
      <c r="W757" s="656">
        <v>12545859</v>
      </c>
      <c r="X757" s="665" t="s">
        <v>4211</v>
      </c>
      <c r="Y757" s="660"/>
      <c r="Z757" s="679">
        <v>44967</v>
      </c>
      <c r="AA757" s="679">
        <v>44967</v>
      </c>
      <c r="AB757" s="667" t="s">
        <v>80</v>
      </c>
      <c r="AC757" s="666">
        <v>45275</v>
      </c>
      <c r="AD757" s="658">
        <f t="shared" si="40"/>
        <v>308</v>
      </c>
      <c r="AE757" s="656">
        <v>0</v>
      </c>
      <c r="AF757" s="656">
        <v>0</v>
      </c>
      <c r="AG757" s="656">
        <v>0</v>
      </c>
      <c r="AH757" s="668" t="s">
        <v>80</v>
      </c>
      <c r="AI757" s="658">
        <f t="shared" si="41"/>
        <v>0</v>
      </c>
      <c r="AJ757" s="656">
        <v>0</v>
      </c>
      <c r="AK757" s="748">
        <v>0</v>
      </c>
      <c r="AL757" s="699" t="s">
        <v>80</v>
      </c>
      <c r="AM757" s="657">
        <v>0</v>
      </c>
      <c r="AN757" s="667" t="s">
        <v>80</v>
      </c>
      <c r="AO757" s="667" t="s">
        <v>80</v>
      </c>
      <c r="AP757" s="661">
        <v>0</v>
      </c>
      <c r="AQ757" s="661">
        <f>+L757+AF757-AK757</f>
        <v>19048225</v>
      </c>
      <c r="AR757" s="657" t="s">
        <v>115</v>
      </c>
      <c r="AS757" s="656">
        <v>0</v>
      </c>
      <c r="AT757" s="657" t="s">
        <v>80</v>
      </c>
      <c r="AU757" s="670">
        <v>12698819</v>
      </c>
      <c r="AV757" s="671">
        <f t="shared" si="39"/>
        <v>6349406</v>
      </c>
      <c r="AW757" s="672">
        <f t="shared" si="34"/>
        <v>0.66666678916276978</v>
      </c>
      <c r="AX757" s="673"/>
      <c r="AY757" s="657" t="s">
        <v>72</v>
      </c>
      <c r="AZ757" s="677" t="s">
        <v>4443</v>
      </c>
      <c r="BA757" s="653" t="s">
        <v>71</v>
      </c>
      <c r="BB757" s="656" t="s">
        <v>71</v>
      </c>
    </row>
    <row r="758" spans="2:54" x14ac:dyDescent="0.25">
      <c r="B758" s="653">
        <v>2023</v>
      </c>
      <c r="C758" s="653">
        <v>891780111</v>
      </c>
      <c r="D758" s="654" t="s">
        <v>68</v>
      </c>
      <c r="E758" s="655" t="s">
        <v>3178</v>
      </c>
      <c r="F758" s="656" t="s">
        <v>3179</v>
      </c>
      <c r="G758" s="657">
        <v>0</v>
      </c>
      <c r="H758" s="656"/>
      <c r="I758" s="657" t="s">
        <v>78</v>
      </c>
      <c r="J758" s="653" t="s">
        <v>120</v>
      </c>
      <c r="K758" s="658" t="s">
        <v>2970</v>
      </c>
      <c r="L758" s="659">
        <v>21777415</v>
      </c>
      <c r="M758" s="653" t="s">
        <v>73</v>
      </c>
      <c r="N758" s="660" t="s">
        <v>116</v>
      </c>
      <c r="O758" s="658" t="s">
        <v>3992</v>
      </c>
      <c r="P758" s="661">
        <v>1048994605</v>
      </c>
      <c r="Q758" s="656">
        <v>235</v>
      </c>
      <c r="R758" s="699">
        <v>44960</v>
      </c>
      <c r="S758" s="749">
        <v>9551145017</v>
      </c>
      <c r="T758" s="699">
        <v>44967</v>
      </c>
      <c r="U758" s="760">
        <v>21777415</v>
      </c>
      <c r="V758" s="657" t="s">
        <v>70</v>
      </c>
      <c r="W758" s="656">
        <v>12545859</v>
      </c>
      <c r="X758" s="665" t="s">
        <v>4211</v>
      </c>
      <c r="Y758" s="660"/>
      <c r="Z758" s="679">
        <v>44967</v>
      </c>
      <c r="AA758" s="679">
        <v>44967</v>
      </c>
      <c r="AB758" s="667" t="s">
        <v>80</v>
      </c>
      <c r="AC758" s="666">
        <v>45275</v>
      </c>
      <c r="AD758" s="658">
        <f t="shared" si="40"/>
        <v>308</v>
      </c>
      <c r="AE758" s="656">
        <v>0</v>
      </c>
      <c r="AF758" s="656">
        <v>0</v>
      </c>
      <c r="AG758" s="656">
        <v>0</v>
      </c>
      <c r="AH758" s="668" t="s">
        <v>80</v>
      </c>
      <c r="AI758" s="658">
        <f t="shared" si="41"/>
        <v>0</v>
      </c>
      <c r="AJ758" s="656">
        <v>0</v>
      </c>
      <c r="AK758" s="748">
        <v>0</v>
      </c>
      <c r="AL758" s="699" t="s">
        <v>80</v>
      </c>
      <c r="AM758" s="657">
        <v>0</v>
      </c>
      <c r="AN758" s="667" t="s">
        <v>80</v>
      </c>
      <c r="AO758" s="667" t="s">
        <v>80</v>
      </c>
      <c r="AP758" s="661">
        <v>0</v>
      </c>
      <c r="AQ758" s="661">
        <f>+L758+AF758-AK758</f>
        <v>21777415</v>
      </c>
      <c r="AR758" s="657" t="s">
        <v>115</v>
      </c>
      <c r="AS758" s="656">
        <v>0</v>
      </c>
      <c r="AT758" s="657" t="s">
        <v>80</v>
      </c>
      <c r="AU758" s="670">
        <v>16592320</v>
      </c>
      <c r="AV758" s="671">
        <f t="shared" si="39"/>
        <v>5185095</v>
      </c>
      <c r="AW758" s="672">
        <f t="shared" si="34"/>
        <v>0.76190493683478966</v>
      </c>
      <c r="AX758" s="673"/>
      <c r="AY758" s="657" t="s">
        <v>72</v>
      </c>
      <c r="AZ758" s="677" t="s">
        <v>4444</v>
      </c>
      <c r="BA758" s="653" t="s">
        <v>71</v>
      </c>
      <c r="BB758" s="656" t="s">
        <v>71</v>
      </c>
    </row>
    <row r="759" spans="2:54" x14ac:dyDescent="0.25">
      <c r="B759" s="653">
        <v>2023</v>
      </c>
      <c r="C759" s="653">
        <v>891780111</v>
      </c>
      <c r="D759" s="654" t="s">
        <v>68</v>
      </c>
      <c r="E759" s="655" t="s">
        <v>3180</v>
      </c>
      <c r="F759" s="656" t="s">
        <v>3181</v>
      </c>
      <c r="G759" s="657">
        <v>0</v>
      </c>
      <c r="H759" s="656"/>
      <c r="I759" s="657" t="s">
        <v>78</v>
      </c>
      <c r="J759" s="653" t="s">
        <v>120</v>
      </c>
      <c r="K759" s="658" t="s">
        <v>2766</v>
      </c>
      <c r="L759" s="659">
        <v>19425415</v>
      </c>
      <c r="M759" s="653" t="s">
        <v>73</v>
      </c>
      <c r="N759" s="660" t="s">
        <v>116</v>
      </c>
      <c r="O759" s="658" t="s">
        <v>3993</v>
      </c>
      <c r="P759" s="661">
        <v>1075212826</v>
      </c>
      <c r="Q759" s="656">
        <v>235</v>
      </c>
      <c r="R759" s="699">
        <v>44960</v>
      </c>
      <c r="S759" s="749">
        <v>9551145017</v>
      </c>
      <c r="T759" s="699">
        <v>44967</v>
      </c>
      <c r="U759" s="760">
        <v>19425415</v>
      </c>
      <c r="V759" s="657" t="s">
        <v>70</v>
      </c>
      <c r="W759" s="656">
        <v>12545859</v>
      </c>
      <c r="X759" s="665" t="s">
        <v>4211</v>
      </c>
      <c r="Y759" s="660"/>
      <c r="Z759" s="679">
        <v>44967</v>
      </c>
      <c r="AA759" s="679">
        <v>44967</v>
      </c>
      <c r="AB759" s="667" t="s">
        <v>80</v>
      </c>
      <c r="AC759" s="666">
        <v>45275</v>
      </c>
      <c r="AD759" s="658">
        <f t="shared" si="40"/>
        <v>308</v>
      </c>
      <c r="AE759" s="656">
        <v>0</v>
      </c>
      <c r="AF759" s="656">
        <v>0</v>
      </c>
      <c r="AG759" s="656">
        <v>0</v>
      </c>
      <c r="AH759" s="668" t="s">
        <v>80</v>
      </c>
      <c r="AI759" s="658">
        <f t="shared" si="41"/>
        <v>0</v>
      </c>
      <c r="AJ759" s="656">
        <v>0</v>
      </c>
      <c r="AK759" s="748">
        <v>0</v>
      </c>
      <c r="AL759" s="699" t="s">
        <v>80</v>
      </c>
      <c r="AM759" s="657">
        <v>0</v>
      </c>
      <c r="AN759" s="667" t="s">
        <v>80</v>
      </c>
      <c r="AO759" s="667" t="s">
        <v>80</v>
      </c>
      <c r="AP759" s="661">
        <v>0</v>
      </c>
      <c r="AQ759" s="661">
        <f>+L759+AF759-AK759</f>
        <v>19425415</v>
      </c>
      <c r="AR759" s="657" t="s">
        <v>115</v>
      </c>
      <c r="AS759" s="656">
        <v>0</v>
      </c>
      <c r="AT759" s="657" t="s">
        <v>80</v>
      </c>
      <c r="AU759" s="670">
        <v>14800320</v>
      </c>
      <c r="AV759" s="671">
        <f t="shared" si="39"/>
        <v>4625095</v>
      </c>
      <c r="AW759" s="672">
        <f t="shared" si="34"/>
        <v>0.76190495801505398</v>
      </c>
      <c r="AX759" s="673"/>
      <c r="AY759" s="657" t="s">
        <v>72</v>
      </c>
      <c r="AZ759" s="677" t="s">
        <v>4445</v>
      </c>
      <c r="BA759" s="653" t="s">
        <v>71</v>
      </c>
      <c r="BB759" s="656" t="s">
        <v>71</v>
      </c>
    </row>
    <row r="760" spans="2:54" x14ac:dyDescent="0.25">
      <c r="B760" s="653">
        <v>2023</v>
      </c>
      <c r="C760" s="653">
        <v>891780111</v>
      </c>
      <c r="D760" s="654" t="s">
        <v>68</v>
      </c>
      <c r="E760" s="655" t="s">
        <v>3182</v>
      </c>
      <c r="F760" s="656" t="s">
        <v>3183</v>
      </c>
      <c r="G760" s="657">
        <v>0</v>
      </c>
      <c r="H760" s="656"/>
      <c r="I760" s="657" t="s">
        <v>78</v>
      </c>
      <c r="J760" s="653" t="s">
        <v>120</v>
      </c>
      <c r="K760" s="658" t="s">
        <v>2766</v>
      </c>
      <c r="L760" s="659">
        <v>19425415</v>
      </c>
      <c r="M760" s="653" t="s">
        <v>73</v>
      </c>
      <c r="N760" s="660" t="s">
        <v>116</v>
      </c>
      <c r="O760" s="658" t="s">
        <v>3994</v>
      </c>
      <c r="P760" s="661">
        <v>14327338</v>
      </c>
      <c r="Q760" s="656">
        <v>235</v>
      </c>
      <c r="R760" s="699">
        <v>44960</v>
      </c>
      <c r="S760" s="749">
        <v>9551145017</v>
      </c>
      <c r="T760" s="699">
        <v>44967</v>
      </c>
      <c r="U760" s="760">
        <v>19425415</v>
      </c>
      <c r="V760" s="657" t="s">
        <v>70</v>
      </c>
      <c r="W760" s="656">
        <v>12545859</v>
      </c>
      <c r="X760" s="665" t="s">
        <v>4211</v>
      </c>
      <c r="Y760" s="660"/>
      <c r="Z760" s="679">
        <v>44967</v>
      </c>
      <c r="AA760" s="679">
        <v>44967</v>
      </c>
      <c r="AB760" s="667" t="s">
        <v>80</v>
      </c>
      <c r="AC760" s="666">
        <v>45275</v>
      </c>
      <c r="AD760" s="658">
        <f t="shared" si="40"/>
        <v>308</v>
      </c>
      <c r="AE760" s="656">
        <v>0</v>
      </c>
      <c r="AF760" s="656">
        <v>0</v>
      </c>
      <c r="AG760" s="656">
        <v>0</v>
      </c>
      <c r="AH760" s="668" t="s">
        <v>80</v>
      </c>
      <c r="AI760" s="658">
        <f t="shared" si="41"/>
        <v>0</v>
      </c>
      <c r="AJ760" s="656">
        <v>0</v>
      </c>
      <c r="AK760" s="748">
        <v>0</v>
      </c>
      <c r="AL760" s="699" t="s">
        <v>80</v>
      </c>
      <c r="AM760" s="657">
        <v>0</v>
      </c>
      <c r="AN760" s="667" t="s">
        <v>80</v>
      </c>
      <c r="AO760" s="667" t="s">
        <v>80</v>
      </c>
      <c r="AP760" s="661">
        <v>0</v>
      </c>
      <c r="AQ760" s="661">
        <f>+L760+AF760-AK760</f>
        <v>19425415</v>
      </c>
      <c r="AR760" s="657" t="s">
        <v>115</v>
      </c>
      <c r="AS760" s="656">
        <v>0</v>
      </c>
      <c r="AT760" s="657" t="s">
        <v>80</v>
      </c>
      <c r="AU760" s="670">
        <v>14800320</v>
      </c>
      <c r="AV760" s="671">
        <f t="shared" si="39"/>
        <v>4625095</v>
      </c>
      <c r="AW760" s="672">
        <f t="shared" si="34"/>
        <v>0.76190495801505398</v>
      </c>
      <c r="AX760" s="673"/>
      <c r="AY760" s="657" t="s">
        <v>72</v>
      </c>
      <c r="AZ760" s="677" t="s">
        <v>4446</v>
      </c>
      <c r="BA760" s="653" t="s">
        <v>71</v>
      </c>
      <c r="BB760" s="656" t="s">
        <v>71</v>
      </c>
    </row>
    <row r="761" spans="2:54" x14ac:dyDescent="0.25">
      <c r="B761" s="653">
        <v>2023</v>
      </c>
      <c r="C761" s="653">
        <v>891780111</v>
      </c>
      <c r="D761" s="654" t="s">
        <v>68</v>
      </c>
      <c r="E761" s="655" t="s">
        <v>3184</v>
      </c>
      <c r="F761" s="656" t="s">
        <v>3185</v>
      </c>
      <c r="G761" s="657">
        <v>0</v>
      </c>
      <c r="H761" s="656"/>
      <c r="I761" s="657" t="s">
        <v>78</v>
      </c>
      <c r="J761" s="653" t="s">
        <v>120</v>
      </c>
      <c r="K761" s="658" t="s">
        <v>2766</v>
      </c>
      <c r="L761" s="659">
        <v>20821033</v>
      </c>
      <c r="M761" s="653" t="s">
        <v>73</v>
      </c>
      <c r="N761" s="660" t="s">
        <v>116</v>
      </c>
      <c r="O761" s="658" t="s">
        <v>3995</v>
      </c>
      <c r="P761" s="661">
        <v>1096240107</v>
      </c>
      <c r="Q761" s="656">
        <v>235</v>
      </c>
      <c r="R761" s="699">
        <v>44960</v>
      </c>
      <c r="S761" s="749">
        <v>9551145017</v>
      </c>
      <c r="T761" s="699">
        <v>44967</v>
      </c>
      <c r="U761" s="760">
        <v>20821033</v>
      </c>
      <c r="V761" s="657" t="s">
        <v>70</v>
      </c>
      <c r="W761" s="656">
        <v>12545859</v>
      </c>
      <c r="X761" s="665" t="s">
        <v>4211</v>
      </c>
      <c r="Y761" s="660"/>
      <c r="Z761" s="679">
        <v>44967</v>
      </c>
      <c r="AA761" s="679">
        <v>44967</v>
      </c>
      <c r="AB761" s="667" t="s">
        <v>80</v>
      </c>
      <c r="AC761" s="666">
        <v>45275</v>
      </c>
      <c r="AD761" s="658">
        <f t="shared" si="40"/>
        <v>308</v>
      </c>
      <c r="AE761" s="656">
        <v>0</v>
      </c>
      <c r="AF761" s="656">
        <v>0</v>
      </c>
      <c r="AG761" s="656">
        <v>0</v>
      </c>
      <c r="AH761" s="668" t="s">
        <v>80</v>
      </c>
      <c r="AI761" s="658">
        <f t="shared" si="41"/>
        <v>0</v>
      </c>
      <c r="AJ761" s="656">
        <v>0</v>
      </c>
      <c r="AK761" s="748">
        <v>0</v>
      </c>
      <c r="AL761" s="699" t="s">
        <v>80</v>
      </c>
      <c r="AM761" s="657">
        <v>0</v>
      </c>
      <c r="AN761" s="667" t="s">
        <v>80</v>
      </c>
      <c r="AO761" s="667" t="s">
        <v>80</v>
      </c>
      <c r="AP761" s="661">
        <v>0</v>
      </c>
      <c r="AQ761" s="661">
        <f>+L761+AF761-AK761</f>
        <v>20821033</v>
      </c>
      <c r="AR761" s="657" t="s">
        <v>115</v>
      </c>
      <c r="AS761" s="656">
        <v>0</v>
      </c>
      <c r="AT761" s="657" t="s">
        <v>80</v>
      </c>
      <c r="AU761" s="670">
        <v>15863648</v>
      </c>
      <c r="AV761" s="671">
        <f t="shared" si="39"/>
        <v>4957385</v>
      </c>
      <c r="AW761" s="672">
        <f t="shared" si="34"/>
        <v>0.76190494486993032</v>
      </c>
      <c r="AX761" s="673"/>
      <c r="AY761" s="657" t="s">
        <v>72</v>
      </c>
      <c r="AZ761" s="677" t="s">
        <v>4447</v>
      </c>
      <c r="BA761" s="653" t="s">
        <v>71</v>
      </c>
      <c r="BB761" s="656" t="s">
        <v>71</v>
      </c>
    </row>
    <row r="762" spans="2:54" x14ac:dyDescent="0.25">
      <c r="B762" s="653">
        <v>2023</v>
      </c>
      <c r="C762" s="653">
        <v>891780111</v>
      </c>
      <c r="D762" s="654" t="s">
        <v>68</v>
      </c>
      <c r="E762" s="655" t="s">
        <v>3186</v>
      </c>
      <c r="F762" s="656" t="s">
        <v>3187</v>
      </c>
      <c r="G762" s="657">
        <v>0</v>
      </c>
      <c r="H762" s="656"/>
      <c r="I762" s="657" t="s">
        <v>78</v>
      </c>
      <c r="J762" s="653" t="s">
        <v>120</v>
      </c>
      <c r="K762" s="658" t="s">
        <v>2766</v>
      </c>
      <c r="L762" s="659">
        <v>19425415</v>
      </c>
      <c r="M762" s="653" t="s">
        <v>73</v>
      </c>
      <c r="N762" s="660" t="s">
        <v>116</v>
      </c>
      <c r="O762" s="658" t="s">
        <v>3996</v>
      </c>
      <c r="P762" s="661">
        <v>39573680</v>
      </c>
      <c r="Q762" s="656">
        <v>235</v>
      </c>
      <c r="R762" s="699">
        <v>44960</v>
      </c>
      <c r="S762" s="749">
        <v>9551145017</v>
      </c>
      <c r="T762" s="699">
        <v>44967</v>
      </c>
      <c r="U762" s="760">
        <v>19425415</v>
      </c>
      <c r="V762" s="657" t="s">
        <v>70</v>
      </c>
      <c r="W762" s="656">
        <v>12545859</v>
      </c>
      <c r="X762" s="665" t="s">
        <v>4211</v>
      </c>
      <c r="Y762" s="660"/>
      <c r="Z762" s="679">
        <v>44967</v>
      </c>
      <c r="AA762" s="679">
        <v>44967</v>
      </c>
      <c r="AB762" s="667" t="s">
        <v>80</v>
      </c>
      <c r="AC762" s="666">
        <v>45275</v>
      </c>
      <c r="AD762" s="658">
        <f t="shared" si="40"/>
        <v>308</v>
      </c>
      <c r="AE762" s="656">
        <v>0</v>
      </c>
      <c r="AF762" s="656">
        <v>0</v>
      </c>
      <c r="AG762" s="656">
        <v>0</v>
      </c>
      <c r="AH762" s="668" t="s">
        <v>80</v>
      </c>
      <c r="AI762" s="658">
        <f t="shared" si="41"/>
        <v>0</v>
      </c>
      <c r="AJ762" s="656">
        <v>0</v>
      </c>
      <c r="AK762" s="748">
        <v>0</v>
      </c>
      <c r="AL762" s="699" t="s">
        <v>80</v>
      </c>
      <c r="AM762" s="657">
        <v>0</v>
      </c>
      <c r="AN762" s="667" t="s">
        <v>80</v>
      </c>
      <c r="AO762" s="667" t="s">
        <v>80</v>
      </c>
      <c r="AP762" s="661">
        <v>0</v>
      </c>
      <c r="AQ762" s="661">
        <f>+L762+AF762-AK762</f>
        <v>19425415</v>
      </c>
      <c r="AR762" s="657" t="s">
        <v>115</v>
      </c>
      <c r="AS762" s="656">
        <v>0</v>
      </c>
      <c r="AT762" s="657" t="s">
        <v>80</v>
      </c>
      <c r="AU762" s="670">
        <v>14800320</v>
      </c>
      <c r="AV762" s="671">
        <f t="shared" si="39"/>
        <v>4625095</v>
      </c>
      <c r="AW762" s="672">
        <f t="shared" si="34"/>
        <v>0.76190495801505398</v>
      </c>
      <c r="AX762" s="673"/>
      <c r="AY762" s="657" t="s">
        <v>72</v>
      </c>
      <c r="AZ762" s="677" t="s">
        <v>4448</v>
      </c>
      <c r="BA762" s="653" t="s">
        <v>71</v>
      </c>
      <c r="BB762" s="656" t="s">
        <v>71</v>
      </c>
    </row>
    <row r="763" spans="2:54" x14ac:dyDescent="0.25">
      <c r="B763" s="653">
        <v>2023</v>
      </c>
      <c r="C763" s="653">
        <v>891780111</v>
      </c>
      <c r="D763" s="654" t="s">
        <v>68</v>
      </c>
      <c r="E763" s="655" t="s">
        <v>3188</v>
      </c>
      <c r="F763" s="656" t="s">
        <v>3189</v>
      </c>
      <c r="G763" s="657">
        <v>0</v>
      </c>
      <c r="H763" s="656"/>
      <c r="I763" s="657" t="s">
        <v>78</v>
      </c>
      <c r="J763" s="653" t="s">
        <v>120</v>
      </c>
      <c r="K763" s="658" t="s">
        <v>2766</v>
      </c>
      <c r="L763" s="659">
        <v>21029244</v>
      </c>
      <c r="M763" s="653" t="s">
        <v>73</v>
      </c>
      <c r="N763" s="660" t="s">
        <v>116</v>
      </c>
      <c r="O763" s="658" t="s">
        <v>3997</v>
      </c>
      <c r="P763" s="661">
        <v>83237964</v>
      </c>
      <c r="Q763" s="656">
        <v>235</v>
      </c>
      <c r="R763" s="699">
        <v>44960</v>
      </c>
      <c r="S763" s="749">
        <v>9551145017</v>
      </c>
      <c r="T763" s="699">
        <v>44967</v>
      </c>
      <c r="U763" s="760">
        <v>21029244</v>
      </c>
      <c r="V763" s="657" t="s">
        <v>70</v>
      </c>
      <c r="W763" s="656">
        <v>12545859</v>
      </c>
      <c r="X763" s="665" t="s">
        <v>4211</v>
      </c>
      <c r="Y763" s="660"/>
      <c r="Z763" s="679">
        <v>44967</v>
      </c>
      <c r="AA763" s="679">
        <v>44967</v>
      </c>
      <c r="AB763" s="667" t="s">
        <v>80</v>
      </c>
      <c r="AC763" s="666">
        <v>45275</v>
      </c>
      <c r="AD763" s="658">
        <f t="shared" si="40"/>
        <v>308</v>
      </c>
      <c r="AE763" s="656">
        <v>0</v>
      </c>
      <c r="AF763" s="656">
        <v>0</v>
      </c>
      <c r="AG763" s="656">
        <v>0</v>
      </c>
      <c r="AH763" s="668" t="s">
        <v>80</v>
      </c>
      <c r="AI763" s="658">
        <f t="shared" si="41"/>
        <v>0</v>
      </c>
      <c r="AJ763" s="656">
        <v>0</v>
      </c>
      <c r="AK763" s="748">
        <v>0</v>
      </c>
      <c r="AL763" s="699" t="s">
        <v>80</v>
      </c>
      <c r="AM763" s="657">
        <v>0</v>
      </c>
      <c r="AN763" s="667" t="s">
        <v>80</v>
      </c>
      <c r="AO763" s="667" t="s">
        <v>80</v>
      </c>
      <c r="AP763" s="661">
        <v>0</v>
      </c>
      <c r="AQ763" s="661">
        <f>+L763+AF763-AK763</f>
        <v>21029244</v>
      </c>
      <c r="AR763" s="657" t="s">
        <v>115</v>
      </c>
      <c r="AS763" s="656">
        <v>0</v>
      </c>
      <c r="AT763" s="657" t="s">
        <v>80</v>
      </c>
      <c r="AU763" s="670">
        <v>2002785</v>
      </c>
      <c r="AV763" s="671">
        <f t="shared" si="39"/>
        <v>19026459</v>
      </c>
      <c r="AW763" s="672">
        <f t="shared" si="34"/>
        <v>9.5238088444834251E-2</v>
      </c>
      <c r="AX763" s="673"/>
      <c r="AY763" s="657" t="s">
        <v>72</v>
      </c>
      <c r="AZ763" s="677" t="s">
        <v>4449</v>
      </c>
      <c r="BA763" s="653" t="s">
        <v>71</v>
      </c>
      <c r="BB763" s="656" t="s">
        <v>71</v>
      </c>
    </row>
    <row r="764" spans="2:54" x14ac:dyDescent="0.25">
      <c r="B764" s="653">
        <v>2023</v>
      </c>
      <c r="C764" s="653">
        <v>891780111</v>
      </c>
      <c r="D764" s="654" t="s">
        <v>68</v>
      </c>
      <c r="E764" s="655" t="s">
        <v>3190</v>
      </c>
      <c r="F764" s="656" t="s">
        <v>3191</v>
      </c>
      <c r="G764" s="657">
        <v>0</v>
      </c>
      <c r="H764" s="656"/>
      <c r="I764" s="657" t="s">
        <v>78</v>
      </c>
      <c r="J764" s="653" t="s">
        <v>120</v>
      </c>
      <c r="K764" s="658" t="s">
        <v>2766</v>
      </c>
      <c r="L764" s="659">
        <v>21029244</v>
      </c>
      <c r="M764" s="653" t="s">
        <v>73</v>
      </c>
      <c r="N764" s="660" t="s">
        <v>116</v>
      </c>
      <c r="O764" s="658" t="s">
        <v>3998</v>
      </c>
      <c r="P764" s="661">
        <v>1105785568</v>
      </c>
      <c r="Q764" s="656">
        <v>235</v>
      </c>
      <c r="R764" s="699">
        <v>44960</v>
      </c>
      <c r="S764" s="749">
        <v>9551145017</v>
      </c>
      <c r="T764" s="699">
        <v>44967</v>
      </c>
      <c r="U764" s="760">
        <v>21029244</v>
      </c>
      <c r="V764" s="657" t="s">
        <v>70</v>
      </c>
      <c r="W764" s="656">
        <v>12545859</v>
      </c>
      <c r="X764" s="665" t="s">
        <v>4211</v>
      </c>
      <c r="Y764" s="660"/>
      <c r="Z764" s="679">
        <v>44967</v>
      </c>
      <c r="AA764" s="679">
        <v>44967</v>
      </c>
      <c r="AB764" s="667" t="s">
        <v>80</v>
      </c>
      <c r="AC764" s="666">
        <v>45275</v>
      </c>
      <c r="AD764" s="658">
        <f t="shared" si="40"/>
        <v>308</v>
      </c>
      <c r="AE764" s="656">
        <v>0</v>
      </c>
      <c r="AF764" s="656">
        <v>0</v>
      </c>
      <c r="AG764" s="656">
        <v>0</v>
      </c>
      <c r="AH764" s="668" t="s">
        <v>80</v>
      </c>
      <c r="AI764" s="658">
        <f t="shared" si="41"/>
        <v>0</v>
      </c>
      <c r="AJ764" s="656">
        <v>0</v>
      </c>
      <c r="AK764" s="748">
        <v>0</v>
      </c>
      <c r="AL764" s="699" t="s">
        <v>80</v>
      </c>
      <c r="AM764" s="657">
        <v>0</v>
      </c>
      <c r="AN764" s="667" t="s">
        <v>80</v>
      </c>
      <c r="AO764" s="667" t="s">
        <v>80</v>
      </c>
      <c r="AP764" s="661">
        <v>0</v>
      </c>
      <c r="AQ764" s="661">
        <f>+L764+AF764-AK764</f>
        <v>21029244</v>
      </c>
      <c r="AR764" s="657" t="s">
        <v>115</v>
      </c>
      <c r="AS764" s="656">
        <v>0</v>
      </c>
      <c r="AT764" s="657" t="s">
        <v>80</v>
      </c>
      <c r="AU764" s="670">
        <v>16022280</v>
      </c>
      <c r="AV764" s="671">
        <f t="shared" si="39"/>
        <v>5006964</v>
      </c>
      <c r="AW764" s="672">
        <f t="shared" si="34"/>
        <v>0.76190470755867401</v>
      </c>
      <c r="AX764" s="673"/>
      <c r="AY764" s="657" t="s">
        <v>72</v>
      </c>
      <c r="AZ764" s="677" t="s">
        <v>4450</v>
      </c>
      <c r="BA764" s="653" t="s">
        <v>71</v>
      </c>
      <c r="BB764" s="656" t="s">
        <v>71</v>
      </c>
    </row>
    <row r="765" spans="2:54" x14ac:dyDescent="0.25">
      <c r="B765" s="653">
        <v>2023</v>
      </c>
      <c r="C765" s="653">
        <v>891780111</v>
      </c>
      <c r="D765" s="654" t="s">
        <v>68</v>
      </c>
      <c r="E765" s="655" t="s">
        <v>3192</v>
      </c>
      <c r="F765" s="656" t="s">
        <v>3193</v>
      </c>
      <c r="G765" s="657">
        <v>0</v>
      </c>
      <c r="H765" s="656"/>
      <c r="I765" s="657" t="s">
        <v>78</v>
      </c>
      <c r="J765" s="653" t="s">
        <v>120</v>
      </c>
      <c r="K765" s="658" t="s">
        <v>2766</v>
      </c>
      <c r="L765" s="659">
        <v>19425415</v>
      </c>
      <c r="M765" s="653" t="s">
        <v>73</v>
      </c>
      <c r="N765" s="660" t="s">
        <v>116</v>
      </c>
      <c r="O765" s="658" t="s">
        <v>3999</v>
      </c>
      <c r="P765" s="661">
        <v>1105786398</v>
      </c>
      <c r="Q765" s="656">
        <v>235</v>
      </c>
      <c r="R765" s="699">
        <v>44960</v>
      </c>
      <c r="S765" s="749">
        <v>9551145017</v>
      </c>
      <c r="T765" s="699">
        <v>44967</v>
      </c>
      <c r="U765" s="760">
        <v>19425415</v>
      </c>
      <c r="V765" s="657" t="s">
        <v>70</v>
      </c>
      <c r="W765" s="656">
        <v>12545859</v>
      </c>
      <c r="X765" s="665" t="s">
        <v>4211</v>
      </c>
      <c r="Y765" s="660"/>
      <c r="Z765" s="679">
        <v>44967</v>
      </c>
      <c r="AA765" s="679">
        <v>44967</v>
      </c>
      <c r="AB765" s="667" t="s">
        <v>80</v>
      </c>
      <c r="AC765" s="666">
        <v>45275</v>
      </c>
      <c r="AD765" s="658">
        <f t="shared" si="40"/>
        <v>308</v>
      </c>
      <c r="AE765" s="656">
        <v>0</v>
      </c>
      <c r="AF765" s="656">
        <v>0</v>
      </c>
      <c r="AG765" s="656">
        <v>0</v>
      </c>
      <c r="AH765" s="668" t="s">
        <v>80</v>
      </c>
      <c r="AI765" s="658">
        <f t="shared" si="41"/>
        <v>0</v>
      </c>
      <c r="AJ765" s="656">
        <v>0</v>
      </c>
      <c r="AK765" s="748">
        <v>0</v>
      </c>
      <c r="AL765" s="699" t="s">
        <v>80</v>
      </c>
      <c r="AM765" s="657">
        <v>0</v>
      </c>
      <c r="AN765" s="667" t="s">
        <v>80</v>
      </c>
      <c r="AO765" s="667" t="s">
        <v>80</v>
      </c>
      <c r="AP765" s="661">
        <v>0</v>
      </c>
      <c r="AQ765" s="661">
        <f>+L765+AF765-AK765</f>
        <v>19425415</v>
      </c>
      <c r="AR765" s="657" t="s">
        <v>115</v>
      </c>
      <c r="AS765" s="656">
        <v>0</v>
      </c>
      <c r="AT765" s="657" t="s">
        <v>80</v>
      </c>
      <c r="AU765" s="670">
        <v>14800320</v>
      </c>
      <c r="AV765" s="671">
        <f t="shared" si="39"/>
        <v>4625095</v>
      </c>
      <c r="AW765" s="672">
        <f t="shared" si="34"/>
        <v>0.76190495801505398</v>
      </c>
      <c r="AX765" s="673"/>
      <c r="AY765" s="657" t="s">
        <v>72</v>
      </c>
      <c r="AZ765" s="677" t="s">
        <v>4451</v>
      </c>
      <c r="BA765" s="653" t="s">
        <v>71</v>
      </c>
      <c r="BB765" s="656" t="s">
        <v>71</v>
      </c>
    </row>
    <row r="766" spans="2:54" x14ac:dyDescent="0.25">
      <c r="B766" s="653">
        <v>2023</v>
      </c>
      <c r="C766" s="653">
        <v>891780111</v>
      </c>
      <c r="D766" s="654" t="s">
        <v>68</v>
      </c>
      <c r="E766" s="655" t="s">
        <v>3194</v>
      </c>
      <c r="F766" s="656" t="s">
        <v>3195</v>
      </c>
      <c r="G766" s="657">
        <v>0</v>
      </c>
      <c r="H766" s="656"/>
      <c r="I766" s="657" t="s">
        <v>78</v>
      </c>
      <c r="J766" s="653" t="s">
        <v>120</v>
      </c>
      <c r="K766" s="658" t="s">
        <v>2755</v>
      </c>
      <c r="L766" s="659">
        <v>19048225</v>
      </c>
      <c r="M766" s="653" t="s">
        <v>73</v>
      </c>
      <c r="N766" s="660" t="s">
        <v>116</v>
      </c>
      <c r="O766" s="658" t="s">
        <v>4000</v>
      </c>
      <c r="P766" s="661">
        <v>22009602</v>
      </c>
      <c r="Q766" s="656">
        <v>235</v>
      </c>
      <c r="R766" s="699">
        <v>44960</v>
      </c>
      <c r="S766" s="749">
        <v>9551145017</v>
      </c>
      <c r="T766" s="699">
        <v>44967</v>
      </c>
      <c r="U766" s="760">
        <v>19048225</v>
      </c>
      <c r="V766" s="657" t="s">
        <v>70</v>
      </c>
      <c r="W766" s="656">
        <v>12545859</v>
      </c>
      <c r="X766" s="665" t="s">
        <v>4211</v>
      </c>
      <c r="Y766" s="660"/>
      <c r="Z766" s="679">
        <v>44967</v>
      </c>
      <c r="AA766" s="679">
        <v>44967</v>
      </c>
      <c r="AB766" s="667" t="s">
        <v>80</v>
      </c>
      <c r="AC766" s="666">
        <v>45275</v>
      </c>
      <c r="AD766" s="658">
        <f t="shared" si="40"/>
        <v>308</v>
      </c>
      <c r="AE766" s="656">
        <v>0</v>
      </c>
      <c r="AF766" s="656">
        <v>0</v>
      </c>
      <c r="AG766" s="656">
        <v>0</v>
      </c>
      <c r="AH766" s="668" t="s">
        <v>80</v>
      </c>
      <c r="AI766" s="658">
        <f t="shared" si="41"/>
        <v>0</v>
      </c>
      <c r="AJ766" s="656">
        <v>0</v>
      </c>
      <c r="AK766" s="748">
        <v>0</v>
      </c>
      <c r="AL766" s="699" t="s">
        <v>80</v>
      </c>
      <c r="AM766" s="657">
        <v>0</v>
      </c>
      <c r="AN766" s="667" t="s">
        <v>80</v>
      </c>
      <c r="AO766" s="667" t="s">
        <v>80</v>
      </c>
      <c r="AP766" s="661">
        <v>0</v>
      </c>
      <c r="AQ766" s="661">
        <f>+L766+AF766-AK766</f>
        <v>19048225</v>
      </c>
      <c r="AR766" s="657" t="s">
        <v>115</v>
      </c>
      <c r="AS766" s="656">
        <v>0</v>
      </c>
      <c r="AT766" s="657" t="s">
        <v>80</v>
      </c>
      <c r="AU766" s="670">
        <v>14512936</v>
      </c>
      <c r="AV766" s="671">
        <f t="shared" si="39"/>
        <v>4535289</v>
      </c>
      <c r="AW766" s="672">
        <f t="shared" si="34"/>
        <v>0.76190490190030835</v>
      </c>
      <c r="AX766" s="673"/>
      <c r="AY766" s="657" t="s">
        <v>72</v>
      </c>
      <c r="AZ766" s="677" t="s">
        <v>4452</v>
      </c>
      <c r="BA766" s="653" t="s">
        <v>71</v>
      </c>
      <c r="BB766" s="656" t="s">
        <v>71</v>
      </c>
    </row>
    <row r="767" spans="2:54" x14ac:dyDescent="0.25">
      <c r="B767" s="653">
        <v>2023</v>
      </c>
      <c r="C767" s="653">
        <v>891780111</v>
      </c>
      <c r="D767" s="654" t="s">
        <v>68</v>
      </c>
      <c r="E767" s="655" t="s">
        <v>3196</v>
      </c>
      <c r="F767" s="656" t="s">
        <v>3197</v>
      </c>
      <c r="G767" s="657">
        <v>0</v>
      </c>
      <c r="H767" s="656"/>
      <c r="I767" s="657" t="s">
        <v>78</v>
      </c>
      <c r="J767" s="653" t="s">
        <v>120</v>
      </c>
      <c r="K767" s="658" t="s">
        <v>2766</v>
      </c>
      <c r="L767" s="659">
        <v>19425415</v>
      </c>
      <c r="M767" s="653" t="s">
        <v>73</v>
      </c>
      <c r="N767" s="660" t="s">
        <v>116</v>
      </c>
      <c r="O767" s="658" t="s">
        <v>4001</v>
      </c>
      <c r="P767" s="661">
        <v>52856372</v>
      </c>
      <c r="Q767" s="656">
        <v>235</v>
      </c>
      <c r="R767" s="699">
        <v>44960</v>
      </c>
      <c r="S767" s="749">
        <v>9551145017</v>
      </c>
      <c r="T767" s="699">
        <v>44967</v>
      </c>
      <c r="U767" s="760">
        <v>19425415</v>
      </c>
      <c r="V767" s="657" t="s">
        <v>70</v>
      </c>
      <c r="W767" s="656">
        <v>12545859</v>
      </c>
      <c r="X767" s="665" t="s">
        <v>4211</v>
      </c>
      <c r="Y767" s="660"/>
      <c r="Z767" s="679">
        <v>44967</v>
      </c>
      <c r="AA767" s="679">
        <v>44967</v>
      </c>
      <c r="AB767" s="667" t="s">
        <v>80</v>
      </c>
      <c r="AC767" s="666">
        <v>45275</v>
      </c>
      <c r="AD767" s="658">
        <f t="shared" si="40"/>
        <v>308</v>
      </c>
      <c r="AE767" s="656">
        <v>0</v>
      </c>
      <c r="AF767" s="656">
        <v>0</v>
      </c>
      <c r="AG767" s="656">
        <v>0</v>
      </c>
      <c r="AH767" s="668" t="s">
        <v>80</v>
      </c>
      <c r="AI767" s="658">
        <f t="shared" si="41"/>
        <v>0</v>
      </c>
      <c r="AJ767" s="656">
        <v>0</v>
      </c>
      <c r="AK767" s="748">
        <v>0</v>
      </c>
      <c r="AL767" s="699" t="s">
        <v>80</v>
      </c>
      <c r="AM767" s="657">
        <v>0</v>
      </c>
      <c r="AN767" s="667" t="s">
        <v>80</v>
      </c>
      <c r="AO767" s="667" t="s">
        <v>80</v>
      </c>
      <c r="AP767" s="661">
        <v>0</v>
      </c>
      <c r="AQ767" s="661">
        <f>+L767+AF767-AK767</f>
        <v>19425415</v>
      </c>
      <c r="AR767" s="657" t="s">
        <v>115</v>
      </c>
      <c r="AS767" s="656">
        <v>0</v>
      </c>
      <c r="AT767" s="657" t="s">
        <v>80</v>
      </c>
      <c r="AU767" s="670">
        <v>14800320</v>
      </c>
      <c r="AV767" s="671">
        <f t="shared" si="39"/>
        <v>4625095</v>
      </c>
      <c r="AW767" s="672">
        <f t="shared" si="34"/>
        <v>0.76190495801505398</v>
      </c>
      <c r="AX767" s="673"/>
      <c r="AY767" s="657" t="s">
        <v>72</v>
      </c>
      <c r="AZ767" s="677" t="s">
        <v>4453</v>
      </c>
      <c r="BA767" s="653" t="s">
        <v>71</v>
      </c>
      <c r="BB767" s="656" t="s">
        <v>71</v>
      </c>
    </row>
    <row r="768" spans="2:54" x14ac:dyDescent="0.25">
      <c r="B768" s="653">
        <v>2023</v>
      </c>
      <c r="C768" s="653">
        <v>891780111</v>
      </c>
      <c r="D768" s="654" t="s">
        <v>68</v>
      </c>
      <c r="E768" s="655" t="s">
        <v>3198</v>
      </c>
      <c r="F768" s="656" t="s">
        <v>3199</v>
      </c>
      <c r="G768" s="657">
        <v>0</v>
      </c>
      <c r="H768" s="656"/>
      <c r="I768" s="657" t="s">
        <v>78</v>
      </c>
      <c r="J768" s="653" t="s">
        <v>120</v>
      </c>
      <c r="K768" s="658" t="s">
        <v>2766</v>
      </c>
      <c r="L768" s="659">
        <v>19425415</v>
      </c>
      <c r="M768" s="653" t="s">
        <v>73</v>
      </c>
      <c r="N768" s="660" t="s">
        <v>116</v>
      </c>
      <c r="O768" s="658" t="s">
        <v>4002</v>
      </c>
      <c r="P768" s="661">
        <v>1054568963</v>
      </c>
      <c r="Q768" s="656">
        <v>235</v>
      </c>
      <c r="R768" s="699">
        <v>44960</v>
      </c>
      <c r="S768" s="749">
        <v>9551145017</v>
      </c>
      <c r="T768" s="699">
        <v>44967</v>
      </c>
      <c r="U768" s="760">
        <v>19425415</v>
      </c>
      <c r="V768" s="657" t="s">
        <v>70</v>
      </c>
      <c r="W768" s="656">
        <v>12545859</v>
      </c>
      <c r="X768" s="665" t="s">
        <v>4211</v>
      </c>
      <c r="Y768" s="660"/>
      <c r="Z768" s="679">
        <v>44967</v>
      </c>
      <c r="AA768" s="679">
        <v>44967</v>
      </c>
      <c r="AB768" s="667" t="s">
        <v>80</v>
      </c>
      <c r="AC768" s="666">
        <v>45275</v>
      </c>
      <c r="AD768" s="658">
        <f t="shared" si="40"/>
        <v>308</v>
      </c>
      <c r="AE768" s="656">
        <v>0</v>
      </c>
      <c r="AF768" s="656">
        <v>0</v>
      </c>
      <c r="AG768" s="656">
        <v>0</v>
      </c>
      <c r="AH768" s="668" t="s">
        <v>80</v>
      </c>
      <c r="AI768" s="658">
        <f t="shared" si="41"/>
        <v>0</v>
      </c>
      <c r="AJ768" s="656">
        <v>0</v>
      </c>
      <c r="AK768" s="748">
        <v>0</v>
      </c>
      <c r="AL768" s="699" t="s">
        <v>80</v>
      </c>
      <c r="AM768" s="657">
        <v>0</v>
      </c>
      <c r="AN768" s="667" t="s">
        <v>80</v>
      </c>
      <c r="AO768" s="667" t="s">
        <v>80</v>
      </c>
      <c r="AP768" s="661">
        <v>0</v>
      </c>
      <c r="AQ768" s="661">
        <f>+L768+AF768-AK768</f>
        <v>19425415</v>
      </c>
      <c r="AR768" s="657" t="s">
        <v>115</v>
      </c>
      <c r="AS768" s="656">
        <v>0</v>
      </c>
      <c r="AT768" s="657" t="s">
        <v>80</v>
      </c>
      <c r="AU768" s="670">
        <v>14800320</v>
      </c>
      <c r="AV768" s="671">
        <f t="shared" si="39"/>
        <v>4625095</v>
      </c>
      <c r="AW768" s="672">
        <f t="shared" si="34"/>
        <v>0.76190495801505398</v>
      </c>
      <c r="AX768" s="673"/>
      <c r="AY768" s="657" t="s">
        <v>72</v>
      </c>
      <c r="AZ768" s="677" t="s">
        <v>4454</v>
      </c>
      <c r="BA768" s="653" t="s">
        <v>71</v>
      </c>
      <c r="BB768" s="656" t="s">
        <v>71</v>
      </c>
    </row>
    <row r="769" spans="2:54" x14ac:dyDescent="0.25">
      <c r="B769" s="653">
        <v>2023</v>
      </c>
      <c r="C769" s="653">
        <v>891780111</v>
      </c>
      <c r="D769" s="654" t="s">
        <v>68</v>
      </c>
      <c r="E769" s="655" t="s">
        <v>3200</v>
      </c>
      <c r="F769" s="656" t="s">
        <v>3201</v>
      </c>
      <c r="G769" s="657">
        <v>0</v>
      </c>
      <c r="H769" s="656"/>
      <c r="I769" s="657" t="s">
        <v>78</v>
      </c>
      <c r="J769" s="653" t="s">
        <v>120</v>
      </c>
      <c r="K769" s="658" t="s">
        <v>2766</v>
      </c>
      <c r="L769" s="659">
        <v>19425415</v>
      </c>
      <c r="M769" s="653" t="s">
        <v>73</v>
      </c>
      <c r="N769" s="660" t="s">
        <v>116</v>
      </c>
      <c r="O769" s="658" t="s">
        <v>4003</v>
      </c>
      <c r="P769" s="661">
        <v>37688465</v>
      </c>
      <c r="Q769" s="656">
        <v>235</v>
      </c>
      <c r="R769" s="699">
        <v>44960</v>
      </c>
      <c r="S769" s="749">
        <v>9551145017</v>
      </c>
      <c r="T769" s="699">
        <v>44967</v>
      </c>
      <c r="U769" s="760">
        <v>19425415</v>
      </c>
      <c r="V769" s="657" t="s">
        <v>70</v>
      </c>
      <c r="W769" s="656">
        <v>12545859</v>
      </c>
      <c r="X769" s="665" t="s">
        <v>4211</v>
      </c>
      <c r="Y769" s="660"/>
      <c r="Z769" s="679">
        <v>44967</v>
      </c>
      <c r="AA769" s="679">
        <v>44967</v>
      </c>
      <c r="AB769" s="667" t="s">
        <v>80</v>
      </c>
      <c r="AC769" s="666">
        <v>45275</v>
      </c>
      <c r="AD769" s="658">
        <f t="shared" si="40"/>
        <v>308</v>
      </c>
      <c r="AE769" s="656">
        <v>0</v>
      </c>
      <c r="AF769" s="656">
        <v>0</v>
      </c>
      <c r="AG769" s="656">
        <v>0</v>
      </c>
      <c r="AH769" s="668" t="s">
        <v>80</v>
      </c>
      <c r="AI769" s="658">
        <f t="shared" si="41"/>
        <v>0</v>
      </c>
      <c r="AJ769" s="656">
        <v>0</v>
      </c>
      <c r="AK769" s="748">
        <v>0</v>
      </c>
      <c r="AL769" s="699" t="s">
        <v>80</v>
      </c>
      <c r="AM769" s="657">
        <v>0</v>
      </c>
      <c r="AN769" s="667" t="s">
        <v>80</v>
      </c>
      <c r="AO769" s="667" t="s">
        <v>80</v>
      </c>
      <c r="AP769" s="661">
        <v>0</v>
      </c>
      <c r="AQ769" s="661">
        <f>+L769+AF769-AK769</f>
        <v>19425415</v>
      </c>
      <c r="AR769" s="657" t="s">
        <v>115</v>
      </c>
      <c r="AS769" s="656">
        <v>0</v>
      </c>
      <c r="AT769" s="657" t="s">
        <v>80</v>
      </c>
      <c r="AU769" s="670">
        <v>14800320</v>
      </c>
      <c r="AV769" s="671">
        <f t="shared" ref="AV769:AV832" si="42">AQ769-AU769</f>
        <v>4625095</v>
      </c>
      <c r="AW769" s="672">
        <f t="shared" si="34"/>
        <v>0.76190495801505398</v>
      </c>
      <c r="AX769" s="673"/>
      <c r="AY769" s="657" t="s">
        <v>72</v>
      </c>
      <c r="AZ769" s="677" t="s">
        <v>4455</v>
      </c>
      <c r="BA769" s="653" t="s">
        <v>71</v>
      </c>
      <c r="BB769" s="656" t="s">
        <v>71</v>
      </c>
    </row>
    <row r="770" spans="2:54" x14ac:dyDescent="0.25">
      <c r="B770" s="653">
        <v>2023</v>
      </c>
      <c r="C770" s="653">
        <v>891780111</v>
      </c>
      <c r="D770" s="654" t="s">
        <v>68</v>
      </c>
      <c r="E770" s="655" t="s">
        <v>3202</v>
      </c>
      <c r="F770" s="656" t="s">
        <v>3203</v>
      </c>
      <c r="G770" s="657">
        <v>0</v>
      </c>
      <c r="H770" s="656"/>
      <c r="I770" s="657" t="s">
        <v>78</v>
      </c>
      <c r="J770" s="653" t="s">
        <v>120</v>
      </c>
      <c r="K770" s="658" t="s">
        <v>2766</v>
      </c>
      <c r="L770" s="659">
        <v>19425415</v>
      </c>
      <c r="M770" s="653" t="s">
        <v>73</v>
      </c>
      <c r="N770" s="660" t="s">
        <v>116</v>
      </c>
      <c r="O770" s="658" t="s">
        <v>4004</v>
      </c>
      <c r="P770" s="661">
        <v>43654399</v>
      </c>
      <c r="Q770" s="656">
        <v>235</v>
      </c>
      <c r="R770" s="699">
        <v>44960</v>
      </c>
      <c r="S770" s="749">
        <v>9551145017</v>
      </c>
      <c r="T770" s="699">
        <v>44967</v>
      </c>
      <c r="U770" s="760">
        <v>19425415</v>
      </c>
      <c r="V770" s="657" t="s">
        <v>70</v>
      </c>
      <c r="W770" s="656">
        <v>12545859</v>
      </c>
      <c r="X770" s="665" t="s">
        <v>4211</v>
      </c>
      <c r="Y770" s="660"/>
      <c r="Z770" s="679">
        <v>44967</v>
      </c>
      <c r="AA770" s="679">
        <v>44967</v>
      </c>
      <c r="AB770" s="667" t="s">
        <v>80</v>
      </c>
      <c r="AC770" s="666">
        <v>45275</v>
      </c>
      <c r="AD770" s="658">
        <f t="shared" si="40"/>
        <v>308</v>
      </c>
      <c r="AE770" s="656">
        <v>0</v>
      </c>
      <c r="AF770" s="656">
        <v>0</v>
      </c>
      <c r="AG770" s="656">
        <v>0</v>
      </c>
      <c r="AH770" s="668" t="s">
        <v>80</v>
      </c>
      <c r="AI770" s="658">
        <f t="shared" si="41"/>
        <v>0</v>
      </c>
      <c r="AJ770" s="656">
        <v>0</v>
      </c>
      <c r="AK770" s="748">
        <v>0</v>
      </c>
      <c r="AL770" s="699" t="s">
        <v>80</v>
      </c>
      <c r="AM770" s="657">
        <v>0</v>
      </c>
      <c r="AN770" s="667" t="s">
        <v>80</v>
      </c>
      <c r="AO770" s="667" t="s">
        <v>80</v>
      </c>
      <c r="AP770" s="661">
        <v>0</v>
      </c>
      <c r="AQ770" s="661">
        <f>+L770+AF770-AK770</f>
        <v>19425415</v>
      </c>
      <c r="AR770" s="657" t="s">
        <v>115</v>
      </c>
      <c r="AS770" s="656">
        <v>0</v>
      </c>
      <c r="AT770" s="657" t="s">
        <v>80</v>
      </c>
      <c r="AU770" s="670">
        <v>14800320</v>
      </c>
      <c r="AV770" s="671">
        <f t="shared" si="42"/>
        <v>4625095</v>
      </c>
      <c r="AW770" s="672">
        <f t="shared" ref="AW770:AW833" si="43">+IFERROR(AU770/AQ770,"-")</f>
        <v>0.76190495801505398</v>
      </c>
      <c r="AX770" s="673"/>
      <c r="AY770" s="657" t="s">
        <v>72</v>
      </c>
      <c r="AZ770" s="677" t="s">
        <v>4456</v>
      </c>
      <c r="BA770" s="653" t="s">
        <v>71</v>
      </c>
      <c r="BB770" s="656" t="s">
        <v>71</v>
      </c>
    </row>
    <row r="771" spans="2:54" x14ac:dyDescent="0.25">
      <c r="B771" s="653">
        <v>2023</v>
      </c>
      <c r="C771" s="653">
        <v>891780111</v>
      </c>
      <c r="D771" s="654" t="s">
        <v>68</v>
      </c>
      <c r="E771" s="655" t="s">
        <v>3204</v>
      </c>
      <c r="F771" s="656" t="s">
        <v>3205</v>
      </c>
      <c r="G771" s="657">
        <v>0</v>
      </c>
      <c r="H771" s="656"/>
      <c r="I771" s="657" t="s">
        <v>78</v>
      </c>
      <c r="J771" s="653" t="s">
        <v>120</v>
      </c>
      <c r="K771" s="658" t="s">
        <v>2766</v>
      </c>
      <c r="L771" s="659">
        <v>19425415</v>
      </c>
      <c r="M771" s="653" t="s">
        <v>73</v>
      </c>
      <c r="N771" s="660" t="s">
        <v>116</v>
      </c>
      <c r="O771" s="658" t="s">
        <v>4005</v>
      </c>
      <c r="P771" s="661">
        <v>1096189855</v>
      </c>
      <c r="Q771" s="656">
        <v>235</v>
      </c>
      <c r="R771" s="699">
        <v>44960</v>
      </c>
      <c r="S771" s="749">
        <v>9551145017</v>
      </c>
      <c r="T771" s="699">
        <v>44967</v>
      </c>
      <c r="U771" s="760">
        <v>19425415</v>
      </c>
      <c r="V771" s="657" t="s">
        <v>70</v>
      </c>
      <c r="W771" s="656">
        <v>12545859</v>
      </c>
      <c r="X771" s="665" t="s">
        <v>4211</v>
      </c>
      <c r="Y771" s="660"/>
      <c r="Z771" s="679">
        <v>44967</v>
      </c>
      <c r="AA771" s="679">
        <v>44967</v>
      </c>
      <c r="AB771" s="667" t="s">
        <v>80</v>
      </c>
      <c r="AC771" s="666">
        <v>45275</v>
      </c>
      <c r="AD771" s="658">
        <f t="shared" si="40"/>
        <v>308</v>
      </c>
      <c r="AE771" s="656">
        <v>0</v>
      </c>
      <c r="AF771" s="656">
        <v>0</v>
      </c>
      <c r="AG771" s="656">
        <v>0</v>
      </c>
      <c r="AH771" s="668" t="s">
        <v>80</v>
      </c>
      <c r="AI771" s="658">
        <f t="shared" si="41"/>
        <v>0</v>
      </c>
      <c r="AJ771" s="656">
        <v>0</v>
      </c>
      <c r="AK771" s="748">
        <v>0</v>
      </c>
      <c r="AL771" s="699" t="s">
        <v>80</v>
      </c>
      <c r="AM771" s="657">
        <v>0</v>
      </c>
      <c r="AN771" s="667" t="s">
        <v>80</v>
      </c>
      <c r="AO771" s="667" t="s">
        <v>80</v>
      </c>
      <c r="AP771" s="661">
        <v>0</v>
      </c>
      <c r="AQ771" s="661">
        <f>+L771+AF771-AK771</f>
        <v>19425415</v>
      </c>
      <c r="AR771" s="657" t="s">
        <v>115</v>
      </c>
      <c r="AS771" s="656">
        <v>0</v>
      </c>
      <c r="AT771" s="657" t="s">
        <v>80</v>
      </c>
      <c r="AU771" s="670">
        <v>14800320</v>
      </c>
      <c r="AV771" s="671">
        <f t="shared" si="42"/>
        <v>4625095</v>
      </c>
      <c r="AW771" s="672">
        <f t="shared" si="43"/>
        <v>0.76190495801505398</v>
      </c>
      <c r="AX771" s="673"/>
      <c r="AY771" s="657" t="s">
        <v>72</v>
      </c>
      <c r="AZ771" s="677" t="s">
        <v>4457</v>
      </c>
      <c r="BA771" s="653" t="s">
        <v>71</v>
      </c>
      <c r="BB771" s="656" t="s">
        <v>71</v>
      </c>
    </row>
    <row r="772" spans="2:54" x14ac:dyDescent="0.25">
      <c r="B772" s="653">
        <v>2023</v>
      </c>
      <c r="C772" s="653">
        <v>891780111</v>
      </c>
      <c r="D772" s="654" t="s">
        <v>68</v>
      </c>
      <c r="E772" s="655" t="s">
        <v>3206</v>
      </c>
      <c r="F772" s="656" t="s">
        <v>3207</v>
      </c>
      <c r="G772" s="657">
        <v>0</v>
      </c>
      <c r="H772" s="656"/>
      <c r="I772" s="657" t="s">
        <v>78</v>
      </c>
      <c r="J772" s="653" t="s">
        <v>120</v>
      </c>
      <c r="K772" s="658" t="s">
        <v>2766</v>
      </c>
      <c r="L772" s="659">
        <v>19425415</v>
      </c>
      <c r="M772" s="653" t="s">
        <v>73</v>
      </c>
      <c r="N772" s="660" t="s">
        <v>116</v>
      </c>
      <c r="O772" s="658" t="s">
        <v>4006</v>
      </c>
      <c r="P772" s="661">
        <v>1056774767</v>
      </c>
      <c r="Q772" s="656">
        <v>235</v>
      </c>
      <c r="R772" s="699">
        <v>44960</v>
      </c>
      <c r="S772" s="749">
        <v>9551145017</v>
      </c>
      <c r="T772" s="699">
        <v>44967</v>
      </c>
      <c r="U772" s="760">
        <v>19425415</v>
      </c>
      <c r="V772" s="657" t="s">
        <v>70</v>
      </c>
      <c r="W772" s="656">
        <v>12545859</v>
      </c>
      <c r="X772" s="665" t="s">
        <v>4211</v>
      </c>
      <c r="Y772" s="660"/>
      <c r="Z772" s="679">
        <v>44967</v>
      </c>
      <c r="AA772" s="679">
        <v>44967</v>
      </c>
      <c r="AB772" s="667" t="s">
        <v>80</v>
      </c>
      <c r="AC772" s="666">
        <v>45275</v>
      </c>
      <c r="AD772" s="658">
        <f t="shared" si="40"/>
        <v>308</v>
      </c>
      <c r="AE772" s="656">
        <v>0</v>
      </c>
      <c r="AF772" s="656">
        <v>0</v>
      </c>
      <c r="AG772" s="656">
        <v>0</v>
      </c>
      <c r="AH772" s="668" t="s">
        <v>80</v>
      </c>
      <c r="AI772" s="658">
        <f t="shared" si="41"/>
        <v>0</v>
      </c>
      <c r="AJ772" s="656">
        <v>0</v>
      </c>
      <c r="AK772" s="748">
        <v>0</v>
      </c>
      <c r="AL772" s="699" t="s">
        <v>80</v>
      </c>
      <c r="AM772" s="657">
        <v>0</v>
      </c>
      <c r="AN772" s="667" t="s">
        <v>80</v>
      </c>
      <c r="AO772" s="667" t="s">
        <v>80</v>
      </c>
      <c r="AP772" s="661">
        <v>0</v>
      </c>
      <c r="AQ772" s="661">
        <f>+L772+AF772-AK772</f>
        <v>19425415</v>
      </c>
      <c r="AR772" s="657" t="s">
        <v>115</v>
      </c>
      <c r="AS772" s="656">
        <v>0</v>
      </c>
      <c r="AT772" s="657" t="s">
        <v>80</v>
      </c>
      <c r="AU772" s="670">
        <v>5550120</v>
      </c>
      <c r="AV772" s="671">
        <f t="shared" si="42"/>
        <v>13875295</v>
      </c>
      <c r="AW772" s="672">
        <f t="shared" si="43"/>
        <v>0.28571435925564526</v>
      </c>
      <c r="AX772" s="673"/>
      <c r="AY772" s="657" t="s">
        <v>72</v>
      </c>
      <c r="AZ772" s="677" t="s">
        <v>4458</v>
      </c>
      <c r="BA772" s="653" t="s">
        <v>71</v>
      </c>
      <c r="BB772" s="656" t="s">
        <v>71</v>
      </c>
    </row>
    <row r="773" spans="2:54" x14ac:dyDescent="0.25">
      <c r="B773" s="653">
        <v>2023</v>
      </c>
      <c r="C773" s="653">
        <v>891780111</v>
      </c>
      <c r="D773" s="654" t="s">
        <v>68</v>
      </c>
      <c r="E773" s="655" t="s">
        <v>3208</v>
      </c>
      <c r="F773" s="656" t="s">
        <v>3209</v>
      </c>
      <c r="G773" s="657">
        <v>0</v>
      </c>
      <c r="H773" s="656"/>
      <c r="I773" s="657" t="s">
        <v>78</v>
      </c>
      <c r="J773" s="653" t="s">
        <v>120</v>
      </c>
      <c r="K773" s="658" t="s">
        <v>2766</v>
      </c>
      <c r="L773" s="659">
        <v>21029244</v>
      </c>
      <c r="M773" s="653" t="s">
        <v>73</v>
      </c>
      <c r="N773" s="660" t="s">
        <v>116</v>
      </c>
      <c r="O773" s="658" t="s">
        <v>4007</v>
      </c>
      <c r="P773" s="661">
        <v>1054553214</v>
      </c>
      <c r="Q773" s="656">
        <v>235</v>
      </c>
      <c r="R773" s="699">
        <v>44960</v>
      </c>
      <c r="S773" s="749">
        <v>9551145017</v>
      </c>
      <c r="T773" s="699">
        <v>44967</v>
      </c>
      <c r="U773" s="760">
        <v>21029244</v>
      </c>
      <c r="V773" s="657" t="s">
        <v>70</v>
      </c>
      <c r="W773" s="656">
        <v>12545859</v>
      </c>
      <c r="X773" s="665" t="s">
        <v>4211</v>
      </c>
      <c r="Y773" s="660"/>
      <c r="Z773" s="679">
        <v>44967</v>
      </c>
      <c r="AA773" s="679">
        <v>44967</v>
      </c>
      <c r="AB773" s="667" t="s">
        <v>80</v>
      </c>
      <c r="AC773" s="666">
        <v>45275</v>
      </c>
      <c r="AD773" s="658">
        <f t="shared" si="40"/>
        <v>308</v>
      </c>
      <c r="AE773" s="656">
        <v>0</v>
      </c>
      <c r="AF773" s="656">
        <v>0</v>
      </c>
      <c r="AG773" s="656">
        <v>0</v>
      </c>
      <c r="AH773" s="668" t="s">
        <v>80</v>
      </c>
      <c r="AI773" s="658">
        <f t="shared" si="41"/>
        <v>0</v>
      </c>
      <c r="AJ773" s="656">
        <v>0</v>
      </c>
      <c r="AK773" s="748">
        <v>0</v>
      </c>
      <c r="AL773" s="699" t="s">
        <v>80</v>
      </c>
      <c r="AM773" s="657">
        <v>0</v>
      </c>
      <c r="AN773" s="667" t="s">
        <v>80</v>
      </c>
      <c r="AO773" s="667" t="s">
        <v>80</v>
      </c>
      <c r="AP773" s="661">
        <v>0</v>
      </c>
      <c r="AQ773" s="661">
        <f>+L773+AF773-AK773</f>
        <v>21029244</v>
      </c>
      <c r="AR773" s="657" t="s">
        <v>115</v>
      </c>
      <c r="AS773" s="656">
        <v>0</v>
      </c>
      <c r="AT773" s="657" t="s">
        <v>80</v>
      </c>
      <c r="AU773" s="670">
        <v>16022280</v>
      </c>
      <c r="AV773" s="671">
        <f t="shared" si="42"/>
        <v>5006964</v>
      </c>
      <c r="AW773" s="672">
        <f t="shared" si="43"/>
        <v>0.76190470755867401</v>
      </c>
      <c r="AX773" s="673"/>
      <c r="AY773" s="657" t="s">
        <v>72</v>
      </c>
      <c r="AZ773" s="677" t="s">
        <v>4459</v>
      </c>
      <c r="BA773" s="653" t="s">
        <v>71</v>
      </c>
      <c r="BB773" s="656" t="s">
        <v>71</v>
      </c>
    </row>
    <row r="774" spans="2:54" x14ac:dyDescent="0.25">
      <c r="B774" s="653">
        <v>2023</v>
      </c>
      <c r="C774" s="653">
        <v>891780111</v>
      </c>
      <c r="D774" s="654" t="s">
        <v>68</v>
      </c>
      <c r="E774" s="655" t="s">
        <v>3210</v>
      </c>
      <c r="F774" s="656" t="s">
        <v>3211</v>
      </c>
      <c r="G774" s="657">
        <v>0</v>
      </c>
      <c r="H774" s="656"/>
      <c r="I774" s="657" t="s">
        <v>78</v>
      </c>
      <c r="J774" s="653" t="s">
        <v>120</v>
      </c>
      <c r="K774" s="658" t="s">
        <v>2755</v>
      </c>
      <c r="L774" s="659">
        <v>19048225</v>
      </c>
      <c r="M774" s="653" t="s">
        <v>73</v>
      </c>
      <c r="N774" s="660" t="s">
        <v>116</v>
      </c>
      <c r="O774" s="658" t="s">
        <v>4008</v>
      </c>
      <c r="P774" s="661">
        <v>3984762</v>
      </c>
      <c r="Q774" s="656">
        <v>235</v>
      </c>
      <c r="R774" s="699">
        <v>44960</v>
      </c>
      <c r="S774" s="749">
        <v>9551145017</v>
      </c>
      <c r="T774" s="699">
        <v>44967</v>
      </c>
      <c r="U774" s="760">
        <v>19048225</v>
      </c>
      <c r="V774" s="657" t="s">
        <v>70</v>
      </c>
      <c r="W774" s="656">
        <v>12545859</v>
      </c>
      <c r="X774" s="665" t="s">
        <v>4211</v>
      </c>
      <c r="Y774" s="660"/>
      <c r="Z774" s="679">
        <v>44967</v>
      </c>
      <c r="AA774" s="679">
        <v>44967</v>
      </c>
      <c r="AB774" s="667" t="s">
        <v>80</v>
      </c>
      <c r="AC774" s="666">
        <v>45275</v>
      </c>
      <c r="AD774" s="658">
        <f t="shared" si="40"/>
        <v>308</v>
      </c>
      <c r="AE774" s="656">
        <v>0</v>
      </c>
      <c r="AF774" s="656">
        <v>0</v>
      </c>
      <c r="AG774" s="656">
        <v>0</v>
      </c>
      <c r="AH774" s="668" t="s">
        <v>80</v>
      </c>
      <c r="AI774" s="658">
        <f t="shared" si="41"/>
        <v>0</v>
      </c>
      <c r="AJ774" s="656">
        <v>0</v>
      </c>
      <c r="AK774" s="748">
        <v>0</v>
      </c>
      <c r="AL774" s="699" t="s">
        <v>80</v>
      </c>
      <c r="AM774" s="657">
        <v>0</v>
      </c>
      <c r="AN774" s="667" t="s">
        <v>80</v>
      </c>
      <c r="AO774" s="667" t="s">
        <v>80</v>
      </c>
      <c r="AP774" s="661">
        <v>0</v>
      </c>
      <c r="AQ774" s="661">
        <f>+L774+AF774-AK774</f>
        <v>19048225</v>
      </c>
      <c r="AR774" s="657" t="s">
        <v>115</v>
      </c>
      <c r="AS774" s="656">
        <v>0</v>
      </c>
      <c r="AT774" s="657" t="s">
        <v>80</v>
      </c>
      <c r="AU774" s="670">
        <v>14512936</v>
      </c>
      <c r="AV774" s="671">
        <f t="shared" si="42"/>
        <v>4535289</v>
      </c>
      <c r="AW774" s="672">
        <f t="shared" si="43"/>
        <v>0.76190490190030835</v>
      </c>
      <c r="AX774" s="673"/>
      <c r="AY774" s="657" t="s">
        <v>72</v>
      </c>
      <c r="AZ774" s="677" t="s">
        <v>4460</v>
      </c>
      <c r="BA774" s="653" t="s">
        <v>71</v>
      </c>
      <c r="BB774" s="656" t="s">
        <v>71</v>
      </c>
    </row>
    <row r="775" spans="2:54" x14ac:dyDescent="0.25">
      <c r="B775" s="653">
        <v>2023</v>
      </c>
      <c r="C775" s="653">
        <v>891780111</v>
      </c>
      <c r="D775" s="654" t="s">
        <v>68</v>
      </c>
      <c r="E775" s="655" t="s">
        <v>3212</v>
      </c>
      <c r="F775" s="656" t="s">
        <v>3213</v>
      </c>
      <c r="G775" s="657">
        <v>0</v>
      </c>
      <c r="H775" s="656"/>
      <c r="I775" s="657" t="s">
        <v>78</v>
      </c>
      <c r="J775" s="653" t="s">
        <v>120</v>
      </c>
      <c r="K775" s="658" t="s">
        <v>2766</v>
      </c>
      <c r="L775" s="659">
        <v>19425415</v>
      </c>
      <c r="M775" s="653" t="s">
        <v>73</v>
      </c>
      <c r="N775" s="660" t="s">
        <v>116</v>
      </c>
      <c r="O775" s="658" t="s">
        <v>4009</v>
      </c>
      <c r="P775" s="661">
        <v>1062908165</v>
      </c>
      <c r="Q775" s="656">
        <v>235</v>
      </c>
      <c r="R775" s="699">
        <v>44960</v>
      </c>
      <c r="S775" s="749">
        <v>9551145017</v>
      </c>
      <c r="T775" s="699">
        <v>44967</v>
      </c>
      <c r="U775" s="760">
        <v>19425415</v>
      </c>
      <c r="V775" s="657" t="s">
        <v>70</v>
      </c>
      <c r="W775" s="656">
        <v>12545859</v>
      </c>
      <c r="X775" s="665" t="s">
        <v>4211</v>
      </c>
      <c r="Y775" s="660"/>
      <c r="Z775" s="679">
        <v>44967</v>
      </c>
      <c r="AA775" s="679">
        <v>44967</v>
      </c>
      <c r="AB775" s="667" t="s">
        <v>80</v>
      </c>
      <c r="AC775" s="666">
        <v>45275</v>
      </c>
      <c r="AD775" s="658">
        <f t="shared" si="40"/>
        <v>308</v>
      </c>
      <c r="AE775" s="656">
        <v>0</v>
      </c>
      <c r="AF775" s="656">
        <v>0</v>
      </c>
      <c r="AG775" s="656">
        <v>0</v>
      </c>
      <c r="AH775" s="668" t="s">
        <v>80</v>
      </c>
      <c r="AI775" s="658">
        <f t="shared" si="41"/>
        <v>0</v>
      </c>
      <c r="AJ775" s="656">
        <v>1</v>
      </c>
      <c r="AK775" s="748">
        <v>17575375</v>
      </c>
      <c r="AL775" s="699">
        <v>44985</v>
      </c>
      <c r="AM775" s="657">
        <v>0</v>
      </c>
      <c r="AN775" s="667" t="s">
        <v>80</v>
      </c>
      <c r="AO775" s="667" t="s">
        <v>80</v>
      </c>
      <c r="AP775" s="661">
        <v>0</v>
      </c>
      <c r="AQ775" s="661">
        <f>+L775+AF775-AK775</f>
        <v>1850040</v>
      </c>
      <c r="AR775" s="657" t="s">
        <v>115</v>
      </c>
      <c r="AS775" s="656">
        <v>0</v>
      </c>
      <c r="AT775" s="657" t="s">
        <v>80</v>
      </c>
      <c r="AU775" s="670">
        <v>1850040</v>
      </c>
      <c r="AV775" s="671">
        <f t="shared" si="42"/>
        <v>0</v>
      </c>
      <c r="AW775" s="672">
        <f t="shared" si="43"/>
        <v>1</v>
      </c>
      <c r="AX775" s="673"/>
      <c r="AY775" s="657" t="s">
        <v>253</v>
      </c>
      <c r="AZ775" s="677" t="s">
        <v>4461</v>
      </c>
      <c r="BA775" s="653" t="s">
        <v>71</v>
      </c>
      <c r="BB775" s="656" t="s">
        <v>71</v>
      </c>
    </row>
    <row r="776" spans="2:54" x14ac:dyDescent="0.25">
      <c r="B776" s="653">
        <v>2023</v>
      </c>
      <c r="C776" s="653">
        <v>891780111</v>
      </c>
      <c r="D776" s="654" t="s">
        <v>68</v>
      </c>
      <c r="E776" s="655" t="s">
        <v>3214</v>
      </c>
      <c r="F776" s="656" t="s">
        <v>3215</v>
      </c>
      <c r="G776" s="657">
        <v>0</v>
      </c>
      <c r="H776" s="656"/>
      <c r="I776" s="657" t="s">
        <v>78</v>
      </c>
      <c r="J776" s="653" t="s">
        <v>120</v>
      </c>
      <c r="K776" s="658" t="s">
        <v>2766</v>
      </c>
      <c r="L776" s="659">
        <v>21029244</v>
      </c>
      <c r="M776" s="653" t="s">
        <v>73</v>
      </c>
      <c r="N776" s="660" t="s">
        <v>116</v>
      </c>
      <c r="O776" s="658" t="s">
        <v>4010</v>
      </c>
      <c r="P776" s="661">
        <v>1063560382</v>
      </c>
      <c r="Q776" s="656">
        <v>235</v>
      </c>
      <c r="R776" s="699">
        <v>44960</v>
      </c>
      <c r="S776" s="749">
        <v>9551145017</v>
      </c>
      <c r="T776" s="699">
        <v>44967</v>
      </c>
      <c r="U776" s="760">
        <v>21029244</v>
      </c>
      <c r="V776" s="657" t="s">
        <v>70</v>
      </c>
      <c r="W776" s="656">
        <v>12545859</v>
      </c>
      <c r="X776" s="665" t="s">
        <v>4211</v>
      </c>
      <c r="Y776" s="660"/>
      <c r="Z776" s="679">
        <v>44967</v>
      </c>
      <c r="AA776" s="679">
        <v>44967</v>
      </c>
      <c r="AB776" s="667" t="s">
        <v>80</v>
      </c>
      <c r="AC776" s="666">
        <v>45275</v>
      </c>
      <c r="AD776" s="658">
        <f t="shared" ref="AD776:AD839" si="44">+IF(AB776="1800-01-01",AC776-AA776,AC776-AB776)</f>
        <v>308</v>
      </c>
      <c r="AE776" s="656">
        <v>0</v>
      </c>
      <c r="AF776" s="656">
        <v>0</v>
      </c>
      <c r="AG776" s="656">
        <v>0</v>
      </c>
      <c r="AH776" s="668" t="s">
        <v>80</v>
      </c>
      <c r="AI776" s="658">
        <f t="shared" si="41"/>
        <v>0</v>
      </c>
      <c r="AJ776" s="656">
        <v>0</v>
      </c>
      <c r="AK776" s="748">
        <v>0</v>
      </c>
      <c r="AL776" s="699" t="s">
        <v>80</v>
      </c>
      <c r="AM776" s="657">
        <v>0</v>
      </c>
      <c r="AN776" s="667" t="s">
        <v>80</v>
      </c>
      <c r="AO776" s="667" t="s">
        <v>80</v>
      </c>
      <c r="AP776" s="661">
        <v>0</v>
      </c>
      <c r="AQ776" s="661">
        <f>+L776+AF776-AK776</f>
        <v>21029244</v>
      </c>
      <c r="AR776" s="657" t="s">
        <v>115</v>
      </c>
      <c r="AS776" s="656">
        <v>0</v>
      </c>
      <c r="AT776" s="657" t="s">
        <v>80</v>
      </c>
      <c r="AU776" s="670">
        <v>16022280</v>
      </c>
      <c r="AV776" s="671">
        <f t="shared" si="42"/>
        <v>5006964</v>
      </c>
      <c r="AW776" s="672">
        <f t="shared" si="43"/>
        <v>0.76190470755867401</v>
      </c>
      <c r="AX776" s="673"/>
      <c r="AY776" s="657" t="s">
        <v>72</v>
      </c>
      <c r="AZ776" s="677" t="s">
        <v>4462</v>
      </c>
      <c r="BA776" s="653" t="s">
        <v>71</v>
      </c>
      <c r="BB776" s="656" t="s">
        <v>71</v>
      </c>
    </row>
    <row r="777" spans="2:54" x14ac:dyDescent="0.25">
      <c r="B777" s="653">
        <v>2023</v>
      </c>
      <c r="C777" s="653">
        <v>891780111</v>
      </c>
      <c r="D777" s="654" t="s">
        <v>68</v>
      </c>
      <c r="E777" s="655" t="s">
        <v>3216</v>
      </c>
      <c r="F777" s="656" t="s">
        <v>3217</v>
      </c>
      <c r="G777" s="657">
        <v>0</v>
      </c>
      <c r="H777" s="656"/>
      <c r="I777" s="657" t="s">
        <v>78</v>
      </c>
      <c r="J777" s="653" t="s">
        <v>120</v>
      </c>
      <c r="K777" s="658" t="s">
        <v>2909</v>
      </c>
      <c r="L777" s="659">
        <v>19425415</v>
      </c>
      <c r="M777" s="653" t="s">
        <v>73</v>
      </c>
      <c r="N777" s="660" t="s">
        <v>116</v>
      </c>
      <c r="O777" s="658" t="s">
        <v>4011</v>
      </c>
      <c r="P777" s="661">
        <v>1096244848</v>
      </c>
      <c r="Q777" s="656">
        <v>235</v>
      </c>
      <c r="R777" s="699">
        <v>44960</v>
      </c>
      <c r="S777" s="749">
        <v>9551145017</v>
      </c>
      <c r="T777" s="699">
        <v>44967</v>
      </c>
      <c r="U777" s="760">
        <v>19425415</v>
      </c>
      <c r="V777" s="657" t="s">
        <v>70</v>
      </c>
      <c r="W777" s="656">
        <v>12545859</v>
      </c>
      <c r="X777" s="665" t="s">
        <v>4211</v>
      </c>
      <c r="Y777" s="660"/>
      <c r="Z777" s="679">
        <v>44967</v>
      </c>
      <c r="AA777" s="679">
        <v>44967</v>
      </c>
      <c r="AB777" s="667" t="s">
        <v>80</v>
      </c>
      <c r="AC777" s="666">
        <v>45275</v>
      </c>
      <c r="AD777" s="658">
        <f t="shared" si="44"/>
        <v>308</v>
      </c>
      <c r="AE777" s="656">
        <v>0</v>
      </c>
      <c r="AF777" s="656">
        <v>0</v>
      </c>
      <c r="AG777" s="656">
        <v>0</v>
      </c>
      <c r="AH777" s="668" t="s">
        <v>80</v>
      </c>
      <c r="AI777" s="658">
        <f t="shared" ref="AI777:AI840" si="45">+IF(AH777="1800-01-01",0,AH777-AC777)</f>
        <v>0</v>
      </c>
      <c r="AJ777" s="656">
        <v>0</v>
      </c>
      <c r="AK777" s="748">
        <v>0</v>
      </c>
      <c r="AL777" s="699" t="s">
        <v>80</v>
      </c>
      <c r="AM777" s="657">
        <v>0</v>
      </c>
      <c r="AN777" s="667" t="s">
        <v>80</v>
      </c>
      <c r="AO777" s="667" t="s">
        <v>80</v>
      </c>
      <c r="AP777" s="661">
        <v>0</v>
      </c>
      <c r="AQ777" s="661">
        <f>+L777+AF777-AK777</f>
        <v>19425415</v>
      </c>
      <c r="AR777" s="657" t="s">
        <v>115</v>
      </c>
      <c r="AS777" s="656">
        <v>0</v>
      </c>
      <c r="AT777" s="657" t="s">
        <v>80</v>
      </c>
      <c r="AU777" s="670">
        <v>14800320</v>
      </c>
      <c r="AV777" s="671">
        <f t="shared" si="42"/>
        <v>4625095</v>
      </c>
      <c r="AW777" s="672">
        <f t="shared" si="43"/>
        <v>0.76190495801505398</v>
      </c>
      <c r="AX777" s="673"/>
      <c r="AY777" s="657" t="s">
        <v>72</v>
      </c>
      <c r="AZ777" s="677" t="s">
        <v>4463</v>
      </c>
      <c r="BA777" s="653" t="s">
        <v>71</v>
      </c>
      <c r="BB777" s="656" t="s">
        <v>71</v>
      </c>
    </row>
    <row r="778" spans="2:54" x14ac:dyDescent="0.25">
      <c r="B778" s="653">
        <v>2023</v>
      </c>
      <c r="C778" s="653">
        <v>891780111</v>
      </c>
      <c r="D778" s="654" t="s">
        <v>68</v>
      </c>
      <c r="E778" s="655" t="s">
        <v>3218</v>
      </c>
      <c r="F778" s="656" t="s">
        <v>3219</v>
      </c>
      <c r="G778" s="657">
        <v>0</v>
      </c>
      <c r="H778" s="656"/>
      <c r="I778" s="657" t="s">
        <v>78</v>
      </c>
      <c r="J778" s="653" t="s">
        <v>120</v>
      </c>
      <c r="K778" s="658" t="s">
        <v>2909</v>
      </c>
      <c r="L778" s="659">
        <v>19425415</v>
      </c>
      <c r="M778" s="653" t="s">
        <v>73</v>
      </c>
      <c r="N778" s="660" t="s">
        <v>116</v>
      </c>
      <c r="O778" s="658" t="s">
        <v>4012</v>
      </c>
      <c r="P778" s="661">
        <v>1073248007</v>
      </c>
      <c r="Q778" s="656">
        <v>235</v>
      </c>
      <c r="R778" s="699">
        <v>44960</v>
      </c>
      <c r="S778" s="749">
        <v>9551145017</v>
      </c>
      <c r="T778" s="699">
        <v>44967</v>
      </c>
      <c r="U778" s="760">
        <v>19425415</v>
      </c>
      <c r="V778" s="657" t="s">
        <v>70</v>
      </c>
      <c r="W778" s="656">
        <v>12545859</v>
      </c>
      <c r="X778" s="665" t="s">
        <v>4211</v>
      </c>
      <c r="Y778" s="660"/>
      <c r="Z778" s="679">
        <v>44967</v>
      </c>
      <c r="AA778" s="679">
        <v>44967</v>
      </c>
      <c r="AB778" s="667" t="s">
        <v>80</v>
      </c>
      <c r="AC778" s="666">
        <v>45275</v>
      </c>
      <c r="AD778" s="658">
        <f t="shared" si="44"/>
        <v>308</v>
      </c>
      <c r="AE778" s="656">
        <v>0</v>
      </c>
      <c r="AF778" s="656">
        <v>0</v>
      </c>
      <c r="AG778" s="656">
        <v>0</v>
      </c>
      <c r="AH778" s="668" t="s">
        <v>80</v>
      </c>
      <c r="AI778" s="658">
        <f t="shared" si="45"/>
        <v>0</v>
      </c>
      <c r="AJ778" s="656">
        <v>1</v>
      </c>
      <c r="AK778" s="748">
        <v>13875295</v>
      </c>
      <c r="AL778" s="699">
        <v>45046</v>
      </c>
      <c r="AM778" s="657">
        <v>0</v>
      </c>
      <c r="AN778" s="667" t="s">
        <v>80</v>
      </c>
      <c r="AO778" s="667" t="s">
        <v>80</v>
      </c>
      <c r="AP778" s="661">
        <v>0</v>
      </c>
      <c r="AQ778" s="661">
        <f>+L778+AF778-AK778</f>
        <v>5550120</v>
      </c>
      <c r="AR778" s="657" t="s">
        <v>115</v>
      </c>
      <c r="AS778" s="656">
        <v>0</v>
      </c>
      <c r="AT778" s="657" t="s">
        <v>80</v>
      </c>
      <c r="AU778" s="670">
        <v>5550120</v>
      </c>
      <c r="AV778" s="671">
        <f t="shared" si="42"/>
        <v>0</v>
      </c>
      <c r="AW778" s="672">
        <f t="shared" si="43"/>
        <v>1</v>
      </c>
      <c r="AX778" s="673"/>
      <c r="AY778" s="657" t="s">
        <v>253</v>
      </c>
      <c r="AZ778" s="677" t="s">
        <v>4464</v>
      </c>
      <c r="BA778" s="653" t="s">
        <v>71</v>
      </c>
      <c r="BB778" s="656" t="s">
        <v>71</v>
      </c>
    </row>
    <row r="779" spans="2:54" x14ac:dyDescent="0.25">
      <c r="B779" s="653">
        <v>2023</v>
      </c>
      <c r="C779" s="653">
        <v>891780111</v>
      </c>
      <c r="D779" s="654" t="s">
        <v>68</v>
      </c>
      <c r="E779" s="655" t="s">
        <v>3220</v>
      </c>
      <c r="F779" s="656" t="s">
        <v>3221</v>
      </c>
      <c r="G779" s="657">
        <v>0</v>
      </c>
      <c r="H779" s="656"/>
      <c r="I779" s="657" t="s">
        <v>78</v>
      </c>
      <c r="J779" s="653" t="s">
        <v>120</v>
      </c>
      <c r="K779" s="658" t="s">
        <v>2755</v>
      </c>
      <c r="L779" s="659">
        <v>19048225</v>
      </c>
      <c r="M779" s="653" t="s">
        <v>73</v>
      </c>
      <c r="N779" s="660" t="s">
        <v>116</v>
      </c>
      <c r="O779" s="658" t="s">
        <v>4013</v>
      </c>
      <c r="P779" s="661">
        <v>13108443</v>
      </c>
      <c r="Q779" s="656">
        <v>235</v>
      </c>
      <c r="R779" s="699">
        <v>44960</v>
      </c>
      <c r="S779" s="749">
        <v>9551145017</v>
      </c>
      <c r="T779" s="699">
        <v>44967</v>
      </c>
      <c r="U779" s="760">
        <v>19048225</v>
      </c>
      <c r="V779" s="657" t="s">
        <v>70</v>
      </c>
      <c r="W779" s="656">
        <v>12545859</v>
      </c>
      <c r="X779" s="665" t="s">
        <v>4211</v>
      </c>
      <c r="Y779" s="660"/>
      <c r="Z779" s="679">
        <v>44967</v>
      </c>
      <c r="AA779" s="679">
        <v>44967</v>
      </c>
      <c r="AB779" s="667" t="s">
        <v>80</v>
      </c>
      <c r="AC779" s="666">
        <v>45275</v>
      </c>
      <c r="AD779" s="658">
        <f t="shared" si="44"/>
        <v>308</v>
      </c>
      <c r="AE779" s="656">
        <v>0</v>
      </c>
      <c r="AF779" s="656">
        <v>0</v>
      </c>
      <c r="AG779" s="656">
        <v>0</v>
      </c>
      <c r="AH779" s="668" t="s">
        <v>80</v>
      </c>
      <c r="AI779" s="658">
        <f t="shared" si="45"/>
        <v>0</v>
      </c>
      <c r="AJ779" s="656">
        <v>0</v>
      </c>
      <c r="AK779" s="748">
        <v>0</v>
      </c>
      <c r="AL779" s="699" t="s">
        <v>80</v>
      </c>
      <c r="AM779" s="657">
        <v>0</v>
      </c>
      <c r="AN779" s="667" t="s">
        <v>80</v>
      </c>
      <c r="AO779" s="667" t="s">
        <v>80</v>
      </c>
      <c r="AP779" s="661">
        <v>0</v>
      </c>
      <c r="AQ779" s="661">
        <f>+L779+AF779-AK779</f>
        <v>19048225</v>
      </c>
      <c r="AR779" s="657" t="s">
        <v>115</v>
      </c>
      <c r="AS779" s="656">
        <v>0</v>
      </c>
      <c r="AT779" s="657" t="s">
        <v>80</v>
      </c>
      <c r="AU779" s="670">
        <v>14512936</v>
      </c>
      <c r="AV779" s="671">
        <f t="shared" si="42"/>
        <v>4535289</v>
      </c>
      <c r="AW779" s="672">
        <f t="shared" si="43"/>
        <v>0.76190490190030835</v>
      </c>
      <c r="AX779" s="673"/>
      <c r="AY779" s="657" t="s">
        <v>72</v>
      </c>
      <c r="AZ779" s="677" t="s">
        <v>4465</v>
      </c>
      <c r="BA779" s="653" t="s">
        <v>71</v>
      </c>
      <c r="BB779" s="656" t="s">
        <v>71</v>
      </c>
    </row>
    <row r="780" spans="2:54" x14ac:dyDescent="0.25">
      <c r="B780" s="653">
        <v>2023</v>
      </c>
      <c r="C780" s="653">
        <v>891780111</v>
      </c>
      <c r="D780" s="654" t="s">
        <v>68</v>
      </c>
      <c r="E780" s="655" t="s">
        <v>3222</v>
      </c>
      <c r="F780" s="656" t="s">
        <v>3223</v>
      </c>
      <c r="G780" s="657">
        <v>0</v>
      </c>
      <c r="H780" s="656"/>
      <c r="I780" s="657" t="s">
        <v>78</v>
      </c>
      <c r="J780" s="653" t="s">
        <v>120</v>
      </c>
      <c r="K780" s="658" t="s">
        <v>2755</v>
      </c>
      <c r="L780" s="659">
        <v>19048225</v>
      </c>
      <c r="M780" s="653" t="s">
        <v>73</v>
      </c>
      <c r="N780" s="660" t="s">
        <v>116</v>
      </c>
      <c r="O780" s="658" t="s">
        <v>4014</v>
      </c>
      <c r="P780" s="661">
        <v>1007857355</v>
      </c>
      <c r="Q780" s="656">
        <v>235</v>
      </c>
      <c r="R780" s="699">
        <v>44960</v>
      </c>
      <c r="S780" s="749">
        <v>9551145017</v>
      </c>
      <c r="T780" s="699">
        <v>44967</v>
      </c>
      <c r="U780" s="760">
        <v>19048225</v>
      </c>
      <c r="V780" s="657" t="s">
        <v>70</v>
      </c>
      <c r="W780" s="656">
        <v>12545859</v>
      </c>
      <c r="X780" s="665" t="s">
        <v>4211</v>
      </c>
      <c r="Y780" s="660"/>
      <c r="Z780" s="679">
        <v>44967</v>
      </c>
      <c r="AA780" s="679">
        <v>44967</v>
      </c>
      <c r="AB780" s="667" t="s">
        <v>80</v>
      </c>
      <c r="AC780" s="666">
        <v>45275</v>
      </c>
      <c r="AD780" s="658">
        <f t="shared" si="44"/>
        <v>308</v>
      </c>
      <c r="AE780" s="656">
        <v>0</v>
      </c>
      <c r="AF780" s="656">
        <v>0</v>
      </c>
      <c r="AG780" s="656">
        <v>0</v>
      </c>
      <c r="AH780" s="668" t="s">
        <v>80</v>
      </c>
      <c r="AI780" s="658">
        <f t="shared" si="45"/>
        <v>0</v>
      </c>
      <c r="AJ780" s="656">
        <v>1</v>
      </c>
      <c r="AK780" s="748">
        <v>6349406</v>
      </c>
      <c r="AL780" s="699">
        <v>45169</v>
      </c>
      <c r="AM780" s="657">
        <v>0</v>
      </c>
      <c r="AN780" s="667" t="s">
        <v>80</v>
      </c>
      <c r="AO780" s="667" t="s">
        <v>80</v>
      </c>
      <c r="AP780" s="661">
        <v>0</v>
      </c>
      <c r="AQ780" s="661">
        <f>+L780+AF780-AK780</f>
        <v>12698819</v>
      </c>
      <c r="AR780" s="657" t="s">
        <v>115</v>
      </c>
      <c r="AS780" s="656">
        <v>0</v>
      </c>
      <c r="AT780" s="657" t="s">
        <v>80</v>
      </c>
      <c r="AU780" s="670">
        <v>10884702</v>
      </c>
      <c r="AV780" s="671">
        <f t="shared" si="42"/>
        <v>1814117</v>
      </c>
      <c r="AW780" s="672">
        <f t="shared" si="43"/>
        <v>0.8571428571428571</v>
      </c>
      <c r="AX780" s="673"/>
      <c r="AY780" s="657" t="s">
        <v>253</v>
      </c>
      <c r="AZ780" s="677" t="s">
        <v>4466</v>
      </c>
      <c r="BA780" s="653" t="s">
        <v>71</v>
      </c>
      <c r="BB780" s="656" t="s">
        <v>71</v>
      </c>
    </row>
    <row r="781" spans="2:54" x14ac:dyDescent="0.25">
      <c r="B781" s="653">
        <v>2023</v>
      </c>
      <c r="C781" s="653">
        <v>891780111</v>
      </c>
      <c r="D781" s="654" t="s">
        <v>68</v>
      </c>
      <c r="E781" s="655" t="s">
        <v>3224</v>
      </c>
      <c r="F781" s="656" t="s">
        <v>3225</v>
      </c>
      <c r="G781" s="657">
        <v>0</v>
      </c>
      <c r="H781" s="656"/>
      <c r="I781" s="657" t="s">
        <v>78</v>
      </c>
      <c r="J781" s="653" t="s">
        <v>120</v>
      </c>
      <c r="K781" s="658" t="s">
        <v>2755</v>
      </c>
      <c r="L781" s="659">
        <v>19048225</v>
      </c>
      <c r="M781" s="653" t="s">
        <v>73</v>
      </c>
      <c r="N781" s="660" t="s">
        <v>116</v>
      </c>
      <c r="O781" s="658" t="s">
        <v>4015</v>
      </c>
      <c r="P781" s="661">
        <v>1064489627</v>
      </c>
      <c r="Q781" s="656">
        <v>235</v>
      </c>
      <c r="R781" s="699">
        <v>44960</v>
      </c>
      <c r="S781" s="749">
        <v>9551145017</v>
      </c>
      <c r="T781" s="699">
        <v>44967</v>
      </c>
      <c r="U781" s="760">
        <v>19048225</v>
      </c>
      <c r="V781" s="657" t="s">
        <v>70</v>
      </c>
      <c r="W781" s="656">
        <v>12545859</v>
      </c>
      <c r="X781" s="665" t="s">
        <v>4211</v>
      </c>
      <c r="Y781" s="660"/>
      <c r="Z781" s="679">
        <v>44967</v>
      </c>
      <c r="AA781" s="679">
        <v>44967</v>
      </c>
      <c r="AB781" s="667" t="s">
        <v>80</v>
      </c>
      <c r="AC781" s="666">
        <v>45275</v>
      </c>
      <c r="AD781" s="658">
        <f t="shared" si="44"/>
        <v>308</v>
      </c>
      <c r="AE781" s="656">
        <v>0</v>
      </c>
      <c r="AF781" s="656">
        <v>0</v>
      </c>
      <c r="AG781" s="656">
        <v>0</v>
      </c>
      <c r="AH781" s="668" t="s">
        <v>80</v>
      </c>
      <c r="AI781" s="658">
        <f t="shared" si="45"/>
        <v>0</v>
      </c>
      <c r="AJ781" s="656">
        <v>0</v>
      </c>
      <c r="AK781" s="748">
        <v>0</v>
      </c>
      <c r="AL781" s="699" t="s">
        <v>80</v>
      </c>
      <c r="AM781" s="657">
        <v>0</v>
      </c>
      <c r="AN781" s="667" t="s">
        <v>80</v>
      </c>
      <c r="AO781" s="667" t="s">
        <v>80</v>
      </c>
      <c r="AP781" s="661">
        <v>0</v>
      </c>
      <c r="AQ781" s="661">
        <f>+L781+AF781-AK781</f>
        <v>19048225</v>
      </c>
      <c r="AR781" s="657" t="s">
        <v>115</v>
      </c>
      <c r="AS781" s="656">
        <v>0</v>
      </c>
      <c r="AT781" s="657" t="s">
        <v>80</v>
      </c>
      <c r="AU781" s="670">
        <v>14512936</v>
      </c>
      <c r="AV781" s="671">
        <f t="shared" si="42"/>
        <v>4535289</v>
      </c>
      <c r="AW781" s="672">
        <f t="shared" si="43"/>
        <v>0.76190490190030835</v>
      </c>
      <c r="AX781" s="673"/>
      <c r="AY781" s="657" t="s">
        <v>72</v>
      </c>
      <c r="AZ781" s="677" t="s">
        <v>4467</v>
      </c>
      <c r="BA781" s="653" t="s">
        <v>71</v>
      </c>
      <c r="BB781" s="656" t="s">
        <v>71</v>
      </c>
    </row>
    <row r="782" spans="2:54" x14ac:dyDescent="0.25">
      <c r="B782" s="653">
        <v>2023</v>
      </c>
      <c r="C782" s="653">
        <v>891780111</v>
      </c>
      <c r="D782" s="654" t="s">
        <v>68</v>
      </c>
      <c r="E782" s="655" t="s">
        <v>3226</v>
      </c>
      <c r="F782" s="656" t="s">
        <v>3227</v>
      </c>
      <c r="G782" s="657">
        <v>0</v>
      </c>
      <c r="H782" s="656"/>
      <c r="I782" s="657" t="s">
        <v>78</v>
      </c>
      <c r="J782" s="653" t="s">
        <v>120</v>
      </c>
      <c r="K782" s="658" t="s">
        <v>2755</v>
      </c>
      <c r="L782" s="659">
        <v>19048225</v>
      </c>
      <c r="M782" s="653" t="s">
        <v>73</v>
      </c>
      <c r="N782" s="660" t="s">
        <v>116</v>
      </c>
      <c r="O782" s="658" t="s">
        <v>4016</v>
      </c>
      <c r="P782" s="661">
        <v>76276987</v>
      </c>
      <c r="Q782" s="656">
        <v>235</v>
      </c>
      <c r="R782" s="699">
        <v>44960</v>
      </c>
      <c r="S782" s="749">
        <v>9551145017</v>
      </c>
      <c r="T782" s="699">
        <v>44967</v>
      </c>
      <c r="U782" s="760">
        <v>19048225</v>
      </c>
      <c r="V782" s="657" t="s">
        <v>70</v>
      </c>
      <c r="W782" s="656">
        <v>12545859</v>
      </c>
      <c r="X782" s="665" t="s">
        <v>4211</v>
      </c>
      <c r="Y782" s="660"/>
      <c r="Z782" s="679">
        <v>44967</v>
      </c>
      <c r="AA782" s="679">
        <v>44967</v>
      </c>
      <c r="AB782" s="667" t="s">
        <v>80</v>
      </c>
      <c r="AC782" s="666">
        <v>45275</v>
      </c>
      <c r="AD782" s="658">
        <f t="shared" si="44"/>
        <v>308</v>
      </c>
      <c r="AE782" s="656">
        <v>0</v>
      </c>
      <c r="AF782" s="656">
        <v>0</v>
      </c>
      <c r="AG782" s="656">
        <v>0</v>
      </c>
      <c r="AH782" s="668" t="s">
        <v>80</v>
      </c>
      <c r="AI782" s="658">
        <f t="shared" si="45"/>
        <v>0</v>
      </c>
      <c r="AJ782" s="656">
        <v>0</v>
      </c>
      <c r="AK782" s="748">
        <v>0</v>
      </c>
      <c r="AL782" s="699" t="s">
        <v>80</v>
      </c>
      <c r="AM782" s="657">
        <v>0</v>
      </c>
      <c r="AN782" s="667" t="s">
        <v>80</v>
      </c>
      <c r="AO782" s="667" t="s">
        <v>80</v>
      </c>
      <c r="AP782" s="661">
        <v>0</v>
      </c>
      <c r="AQ782" s="661">
        <f>+L782+AF782-AK782</f>
        <v>19048225</v>
      </c>
      <c r="AR782" s="657" t="s">
        <v>115</v>
      </c>
      <c r="AS782" s="656">
        <v>0</v>
      </c>
      <c r="AT782" s="657" t="s">
        <v>80</v>
      </c>
      <c r="AU782" s="670">
        <v>14512936</v>
      </c>
      <c r="AV782" s="671">
        <f t="shared" si="42"/>
        <v>4535289</v>
      </c>
      <c r="AW782" s="672">
        <f t="shared" si="43"/>
        <v>0.76190490190030835</v>
      </c>
      <c r="AX782" s="673"/>
      <c r="AY782" s="657" t="s">
        <v>72</v>
      </c>
      <c r="AZ782" s="677" t="s">
        <v>4468</v>
      </c>
      <c r="BA782" s="653" t="s">
        <v>71</v>
      </c>
      <c r="BB782" s="656" t="s">
        <v>71</v>
      </c>
    </row>
    <row r="783" spans="2:54" x14ac:dyDescent="0.25">
      <c r="B783" s="653">
        <v>2023</v>
      </c>
      <c r="C783" s="653">
        <v>891780111</v>
      </c>
      <c r="D783" s="654" t="s">
        <v>68</v>
      </c>
      <c r="E783" s="655" t="s">
        <v>3228</v>
      </c>
      <c r="F783" s="656" t="s">
        <v>3229</v>
      </c>
      <c r="G783" s="657">
        <v>0</v>
      </c>
      <c r="H783" s="656"/>
      <c r="I783" s="657" t="s">
        <v>78</v>
      </c>
      <c r="J783" s="653" t="s">
        <v>120</v>
      </c>
      <c r="K783" s="658" t="s">
        <v>2970</v>
      </c>
      <c r="L783" s="659">
        <v>19425415</v>
      </c>
      <c r="M783" s="653" t="s">
        <v>73</v>
      </c>
      <c r="N783" s="660" t="s">
        <v>116</v>
      </c>
      <c r="O783" s="658" t="s">
        <v>4017</v>
      </c>
      <c r="P783" s="661">
        <v>1089003034</v>
      </c>
      <c r="Q783" s="656">
        <v>235</v>
      </c>
      <c r="R783" s="699">
        <v>44960</v>
      </c>
      <c r="S783" s="749">
        <v>9551145017</v>
      </c>
      <c r="T783" s="699">
        <v>44967</v>
      </c>
      <c r="U783" s="760">
        <v>19425415</v>
      </c>
      <c r="V783" s="657" t="s">
        <v>70</v>
      </c>
      <c r="W783" s="656">
        <v>12545859</v>
      </c>
      <c r="X783" s="665" t="s">
        <v>4211</v>
      </c>
      <c r="Y783" s="660"/>
      <c r="Z783" s="679">
        <v>44967</v>
      </c>
      <c r="AA783" s="679">
        <v>44967</v>
      </c>
      <c r="AB783" s="667" t="s">
        <v>80</v>
      </c>
      <c r="AC783" s="666">
        <v>45275</v>
      </c>
      <c r="AD783" s="658">
        <f t="shared" si="44"/>
        <v>308</v>
      </c>
      <c r="AE783" s="656">
        <v>0</v>
      </c>
      <c r="AF783" s="656">
        <v>0</v>
      </c>
      <c r="AG783" s="656">
        <v>0</v>
      </c>
      <c r="AH783" s="668" t="s">
        <v>80</v>
      </c>
      <c r="AI783" s="658">
        <f t="shared" si="45"/>
        <v>0</v>
      </c>
      <c r="AJ783" s="656">
        <v>0</v>
      </c>
      <c r="AK783" s="748">
        <v>0</v>
      </c>
      <c r="AL783" s="699" t="s">
        <v>80</v>
      </c>
      <c r="AM783" s="657">
        <v>0</v>
      </c>
      <c r="AN783" s="667" t="s">
        <v>80</v>
      </c>
      <c r="AO783" s="667" t="s">
        <v>80</v>
      </c>
      <c r="AP783" s="661">
        <v>0</v>
      </c>
      <c r="AQ783" s="661">
        <f>+L783+AF783-AK783</f>
        <v>19425415</v>
      </c>
      <c r="AR783" s="657" t="s">
        <v>115</v>
      </c>
      <c r="AS783" s="656">
        <v>0</v>
      </c>
      <c r="AT783" s="657" t="s">
        <v>80</v>
      </c>
      <c r="AU783" s="670">
        <v>14800320</v>
      </c>
      <c r="AV783" s="671">
        <f t="shared" si="42"/>
        <v>4625095</v>
      </c>
      <c r="AW783" s="672">
        <f t="shared" si="43"/>
        <v>0.76190495801505398</v>
      </c>
      <c r="AX783" s="673"/>
      <c r="AY783" s="657" t="s">
        <v>72</v>
      </c>
      <c r="AZ783" s="677" t="s">
        <v>4469</v>
      </c>
      <c r="BA783" s="653" t="s">
        <v>71</v>
      </c>
      <c r="BB783" s="656" t="s">
        <v>71</v>
      </c>
    </row>
    <row r="784" spans="2:54" x14ac:dyDescent="0.25">
      <c r="B784" s="653">
        <v>2023</v>
      </c>
      <c r="C784" s="653">
        <v>891780111</v>
      </c>
      <c r="D784" s="654" t="s">
        <v>68</v>
      </c>
      <c r="E784" s="655" t="s">
        <v>3230</v>
      </c>
      <c r="F784" s="656" t="s">
        <v>3231</v>
      </c>
      <c r="G784" s="657">
        <v>0</v>
      </c>
      <c r="H784" s="656"/>
      <c r="I784" s="657" t="s">
        <v>78</v>
      </c>
      <c r="J784" s="653" t="s">
        <v>120</v>
      </c>
      <c r="K784" s="658" t="s">
        <v>2755</v>
      </c>
      <c r="L784" s="659">
        <v>19048225</v>
      </c>
      <c r="M784" s="653" t="s">
        <v>73</v>
      </c>
      <c r="N784" s="660" t="s">
        <v>116</v>
      </c>
      <c r="O784" s="658" t="s">
        <v>4018</v>
      </c>
      <c r="P784" s="661">
        <v>1151445611</v>
      </c>
      <c r="Q784" s="656">
        <v>235</v>
      </c>
      <c r="R784" s="699">
        <v>44960</v>
      </c>
      <c r="S784" s="749">
        <v>9551145017</v>
      </c>
      <c r="T784" s="699">
        <v>44967</v>
      </c>
      <c r="U784" s="760">
        <v>19048225</v>
      </c>
      <c r="V784" s="657" t="s">
        <v>70</v>
      </c>
      <c r="W784" s="656">
        <v>12545859</v>
      </c>
      <c r="X784" s="665" t="s">
        <v>4211</v>
      </c>
      <c r="Y784" s="660"/>
      <c r="Z784" s="679">
        <v>44967</v>
      </c>
      <c r="AA784" s="679">
        <v>44967</v>
      </c>
      <c r="AB784" s="667" t="s">
        <v>80</v>
      </c>
      <c r="AC784" s="666">
        <v>45275</v>
      </c>
      <c r="AD784" s="658">
        <f t="shared" si="44"/>
        <v>308</v>
      </c>
      <c r="AE784" s="656">
        <v>0</v>
      </c>
      <c r="AF784" s="656">
        <v>0</v>
      </c>
      <c r="AG784" s="656">
        <v>0</v>
      </c>
      <c r="AH784" s="668" t="s">
        <v>80</v>
      </c>
      <c r="AI784" s="658">
        <f t="shared" si="45"/>
        <v>0</v>
      </c>
      <c r="AJ784" s="656">
        <v>0</v>
      </c>
      <c r="AK784" s="748">
        <v>0</v>
      </c>
      <c r="AL784" s="699" t="s">
        <v>80</v>
      </c>
      <c r="AM784" s="657">
        <v>0</v>
      </c>
      <c r="AN784" s="667" t="s">
        <v>80</v>
      </c>
      <c r="AO784" s="667" t="s">
        <v>80</v>
      </c>
      <c r="AP784" s="661">
        <v>0</v>
      </c>
      <c r="AQ784" s="661">
        <f>+L784+AF784-AK784</f>
        <v>19048225</v>
      </c>
      <c r="AR784" s="657" t="s">
        <v>115</v>
      </c>
      <c r="AS784" s="656">
        <v>0</v>
      </c>
      <c r="AT784" s="657" t="s">
        <v>80</v>
      </c>
      <c r="AU784" s="670">
        <v>14512936</v>
      </c>
      <c r="AV784" s="671">
        <f t="shared" si="42"/>
        <v>4535289</v>
      </c>
      <c r="AW784" s="672">
        <f t="shared" si="43"/>
        <v>0.76190490190030835</v>
      </c>
      <c r="AX784" s="673"/>
      <c r="AY784" s="657" t="s">
        <v>72</v>
      </c>
      <c r="AZ784" s="677" t="s">
        <v>4470</v>
      </c>
      <c r="BA784" s="653" t="s">
        <v>71</v>
      </c>
      <c r="BB784" s="656" t="s">
        <v>71</v>
      </c>
    </row>
    <row r="785" spans="2:54" x14ac:dyDescent="0.25">
      <c r="B785" s="653">
        <v>2023</v>
      </c>
      <c r="C785" s="653">
        <v>891780111</v>
      </c>
      <c r="D785" s="654" t="s">
        <v>68</v>
      </c>
      <c r="E785" s="655" t="s">
        <v>3232</v>
      </c>
      <c r="F785" s="656" t="s">
        <v>3233</v>
      </c>
      <c r="G785" s="657">
        <v>0</v>
      </c>
      <c r="H785" s="656"/>
      <c r="I785" s="657" t="s">
        <v>78</v>
      </c>
      <c r="J785" s="653" t="s">
        <v>120</v>
      </c>
      <c r="K785" s="658" t="s">
        <v>2766</v>
      </c>
      <c r="L785" s="659">
        <v>19425415</v>
      </c>
      <c r="M785" s="653" t="s">
        <v>73</v>
      </c>
      <c r="N785" s="660" t="s">
        <v>116</v>
      </c>
      <c r="O785" s="658" t="s">
        <v>4019</v>
      </c>
      <c r="P785" s="661">
        <v>16487096</v>
      </c>
      <c r="Q785" s="656">
        <v>235</v>
      </c>
      <c r="R785" s="699">
        <v>44960</v>
      </c>
      <c r="S785" s="749">
        <v>9551145017</v>
      </c>
      <c r="T785" s="699">
        <v>44967</v>
      </c>
      <c r="U785" s="760">
        <v>19425415</v>
      </c>
      <c r="V785" s="657" t="s">
        <v>70</v>
      </c>
      <c r="W785" s="656">
        <v>12545859</v>
      </c>
      <c r="X785" s="665" t="s">
        <v>4211</v>
      </c>
      <c r="Y785" s="660"/>
      <c r="Z785" s="679">
        <v>44967</v>
      </c>
      <c r="AA785" s="679">
        <v>44967</v>
      </c>
      <c r="AB785" s="667" t="s">
        <v>80</v>
      </c>
      <c r="AC785" s="666">
        <v>45275</v>
      </c>
      <c r="AD785" s="658">
        <f t="shared" si="44"/>
        <v>308</v>
      </c>
      <c r="AE785" s="656">
        <v>0</v>
      </c>
      <c r="AF785" s="656">
        <v>0</v>
      </c>
      <c r="AG785" s="656">
        <v>0</v>
      </c>
      <c r="AH785" s="668" t="s">
        <v>80</v>
      </c>
      <c r="AI785" s="658">
        <f t="shared" si="45"/>
        <v>0</v>
      </c>
      <c r="AJ785" s="656">
        <v>0</v>
      </c>
      <c r="AK785" s="748">
        <v>0</v>
      </c>
      <c r="AL785" s="699" t="s">
        <v>80</v>
      </c>
      <c r="AM785" s="657">
        <v>0</v>
      </c>
      <c r="AN785" s="667" t="s">
        <v>80</v>
      </c>
      <c r="AO785" s="667" t="s">
        <v>80</v>
      </c>
      <c r="AP785" s="661">
        <v>0</v>
      </c>
      <c r="AQ785" s="661">
        <f>+L785+AF785-AK785</f>
        <v>19425415</v>
      </c>
      <c r="AR785" s="657" t="s">
        <v>115</v>
      </c>
      <c r="AS785" s="656">
        <v>0</v>
      </c>
      <c r="AT785" s="657" t="s">
        <v>80</v>
      </c>
      <c r="AU785" s="670">
        <v>14800320</v>
      </c>
      <c r="AV785" s="671">
        <f t="shared" si="42"/>
        <v>4625095</v>
      </c>
      <c r="AW785" s="672">
        <f t="shared" si="43"/>
        <v>0.76190495801505398</v>
      </c>
      <c r="AX785" s="673"/>
      <c r="AY785" s="657" t="s">
        <v>72</v>
      </c>
      <c r="AZ785" s="677" t="s">
        <v>4471</v>
      </c>
      <c r="BA785" s="653" t="s">
        <v>71</v>
      </c>
      <c r="BB785" s="656" t="s">
        <v>71</v>
      </c>
    </row>
    <row r="786" spans="2:54" x14ac:dyDescent="0.25">
      <c r="B786" s="653">
        <v>2023</v>
      </c>
      <c r="C786" s="653">
        <v>891780111</v>
      </c>
      <c r="D786" s="654" t="s">
        <v>68</v>
      </c>
      <c r="E786" s="655" t="s">
        <v>3234</v>
      </c>
      <c r="F786" s="656" t="s">
        <v>3235</v>
      </c>
      <c r="G786" s="657">
        <v>0</v>
      </c>
      <c r="H786" s="656"/>
      <c r="I786" s="657" t="s">
        <v>78</v>
      </c>
      <c r="J786" s="653" t="s">
        <v>120</v>
      </c>
      <c r="K786" s="658" t="s">
        <v>2755</v>
      </c>
      <c r="L786" s="659">
        <v>19048225</v>
      </c>
      <c r="M786" s="653" t="s">
        <v>73</v>
      </c>
      <c r="N786" s="660" t="s">
        <v>116</v>
      </c>
      <c r="O786" s="658" t="s">
        <v>4020</v>
      </c>
      <c r="P786" s="661">
        <v>1059450944</v>
      </c>
      <c r="Q786" s="656">
        <v>235</v>
      </c>
      <c r="R786" s="699">
        <v>44960</v>
      </c>
      <c r="S786" s="749">
        <v>9551145017</v>
      </c>
      <c r="T786" s="699">
        <v>44967</v>
      </c>
      <c r="U786" s="760">
        <v>19048225</v>
      </c>
      <c r="V786" s="657" t="s">
        <v>70</v>
      </c>
      <c r="W786" s="656">
        <v>12545859</v>
      </c>
      <c r="X786" s="665" t="s">
        <v>4211</v>
      </c>
      <c r="Y786" s="660"/>
      <c r="Z786" s="679">
        <v>44967</v>
      </c>
      <c r="AA786" s="679">
        <v>44967</v>
      </c>
      <c r="AB786" s="667" t="s">
        <v>80</v>
      </c>
      <c r="AC786" s="666">
        <v>45275</v>
      </c>
      <c r="AD786" s="658">
        <f t="shared" si="44"/>
        <v>308</v>
      </c>
      <c r="AE786" s="656">
        <v>0</v>
      </c>
      <c r="AF786" s="656">
        <v>0</v>
      </c>
      <c r="AG786" s="656">
        <v>0</v>
      </c>
      <c r="AH786" s="668" t="s">
        <v>80</v>
      </c>
      <c r="AI786" s="658">
        <f t="shared" si="45"/>
        <v>0</v>
      </c>
      <c r="AJ786" s="656">
        <v>0</v>
      </c>
      <c r="AK786" s="748">
        <v>0</v>
      </c>
      <c r="AL786" s="699" t="s">
        <v>80</v>
      </c>
      <c r="AM786" s="657">
        <v>0</v>
      </c>
      <c r="AN786" s="667" t="s">
        <v>80</v>
      </c>
      <c r="AO786" s="667" t="s">
        <v>80</v>
      </c>
      <c r="AP786" s="661">
        <v>0</v>
      </c>
      <c r="AQ786" s="661">
        <f>+L786+AF786-AK786</f>
        <v>19048225</v>
      </c>
      <c r="AR786" s="657" t="s">
        <v>115</v>
      </c>
      <c r="AS786" s="656">
        <v>0</v>
      </c>
      <c r="AT786" s="657" t="s">
        <v>80</v>
      </c>
      <c r="AU786" s="670">
        <v>14512936</v>
      </c>
      <c r="AV786" s="671">
        <f t="shared" si="42"/>
        <v>4535289</v>
      </c>
      <c r="AW786" s="672">
        <f t="shared" si="43"/>
        <v>0.76190490190030835</v>
      </c>
      <c r="AX786" s="673"/>
      <c r="AY786" s="657" t="s">
        <v>72</v>
      </c>
      <c r="AZ786" s="677" t="s">
        <v>4472</v>
      </c>
      <c r="BA786" s="653" t="s">
        <v>71</v>
      </c>
      <c r="BB786" s="656" t="s">
        <v>71</v>
      </c>
    </row>
    <row r="787" spans="2:54" x14ac:dyDescent="0.25">
      <c r="B787" s="653">
        <v>2023</v>
      </c>
      <c r="C787" s="653">
        <v>891780111</v>
      </c>
      <c r="D787" s="654" t="s">
        <v>68</v>
      </c>
      <c r="E787" s="655" t="s">
        <v>3236</v>
      </c>
      <c r="F787" s="656" t="s">
        <v>3237</v>
      </c>
      <c r="G787" s="657">
        <v>0</v>
      </c>
      <c r="H787" s="656"/>
      <c r="I787" s="657" t="s">
        <v>78</v>
      </c>
      <c r="J787" s="653" t="s">
        <v>120</v>
      </c>
      <c r="K787" s="658" t="s">
        <v>2755</v>
      </c>
      <c r="L787" s="659">
        <v>19048225</v>
      </c>
      <c r="M787" s="653" t="s">
        <v>73</v>
      </c>
      <c r="N787" s="660" t="s">
        <v>116</v>
      </c>
      <c r="O787" s="658" t="s">
        <v>4021</v>
      </c>
      <c r="P787" s="661">
        <v>1089796625</v>
      </c>
      <c r="Q787" s="656">
        <v>235</v>
      </c>
      <c r="R787" s="699">
        <v>44960</v>
      </c>
      <c r="S787" s="749">
        <v>9551145017</v>
      </c>
      <c r="T787" s="699">
        <v>44967</v>
      </c>
      <c r="U787" s="760">
        <v>19048225</v>
      </c>
      <c r="V787" s="657" t="s">
        <v>70</v>
      </c>
      <c r="W787" s="656">
        <v>12545859</v>
      </c>
      <c r="X787" s="665" t="s">
        <v>4211</v>
      </c>
      <c r="Y787" s="660"/>
      <c r="Z787" s="679">
        <v>44967</v>
      </c>
      <c r="AA787" s="679">
        <v>44967</v>
      </c>
      <c r="AB787" s="667" t="s">
        <v>80</v>
      </c>
      <c r="AC787" s="666">
        <v>45275</v>
      </c>
      <c r="AD787" s="658">
        <f t="shared" si="44"/>
        <v>308</v>
      </c>
      <c r="AE787" s="656">
        <v>0</v>
      </c>
      <c r="AF787" s="656">
        <v>0</v>
      </c>
      <c r="AG787" s="656">
        <v>0</v>
      </c>
      <c r="AH787" s="668" t="s">
        <v>80</v>
      </c>
      <c r="AI787" s="658">
        <f t="shared" si="45"/>
        <v>0</v>
      </c>
      <c r="AJ787" s="656">
        <v>0</v>
      </c>
      <c r="AK787" s="748">
        <v>0</v>
      </c>
      <c r="AL787" s="699" t="s">
        <v>80</v>
      </c>
      <c r="AM787" s="657">
        <v>0</v>
      </c>
      <c r="AN787" s="667" t="s">
        <v>80</v>
      </c>
      <c r="AO787" s="667" t="s">
        <v>80</v>
      </c>
      <c r="AP787" s="661">
        <v>0</v>
      </c>
      <c r="AQ787" s="661">
        <f>+L787+AF787-AK787</f>
        <v>19048225</v>
      </c>
      <c r="AR787" s="657" t="s">
        <v>115</v>
      </c>
      <c r="AS787" s="656">
        <v>0</v>
      </c>
      <c r="AT787" s="657" t="s">
        <v>80</v>
      </c>
      <c r="AU787" s="670">
        <v>14512936</v>
      </c>
      <c r="AV787" s="671">
        <f t="shared" si="42"/>
        <v>4535289</v>
      </c>
      <c r="AW787" s="672">
        <f t="shared" si="43"/>
        <v>0.76190490190030835</v>
      </c>
      <c r="AX787" s="673"/>
      <c r="AY787" s="657" t="s">
        <v>72</v>
      </c>
      <c r="AZ787" s="677" t="s">
        <v>4473</v>
      </c>
      <c r="BA787" s="653" t="s">
        <v>71</v>
      </c>
      <c r="BB787" s="656" t="s">
        <v>71</v>
      </c>
    </row>
    <row r="788" spans="2:54" x14ac:dyDescent="0.25">
      <c r="B788" s="653">
        <v>2023</v>
      </c>
      <c r="C788" s="653">
        <v>891780111</v>
      </c>
      <c r="D788" s="654" t="s">
        <v>68</v>
      </c>
      <c r="E788" s="655" t="s">
        <v>3238</v>
      </c>
      <c r="F788" s="656" t="s">
        <v>3239</v>
      </c>
      <c r="G788" s="657">
        <v>0</v>
      </c>
      <c r="H788" s="656"/>
      <c r="I788" s="657" t="s">
        <v>78</v>
      </c>
      <c r="J788" s="653" t="s">
        <v>120</v>
      </c>
      <c r="K788" s="658" t="s">
        <v>2766</v>
      </c>
      <c r="L788" s="659">
        <v>19425415</v>
      </c>
      <c r="M788" s="653" t="s">
        <v>73</v>
      </c>
      <c r="N788" s="660" t="s">
        <v>116</v>
      </c>
      <c r="O788" s="658" t="s">
        <v>4022</v>
      </c>
      <c r="P788" s="661">
        <v>1006186749</v>
      </c>
      <c r="Q788" s="656">
        <v>235</v>
      </c>
      <c r="R788" s="699">
        <v>44960</v>
      </c>
      <c r="S788" s="749">
        <v>9551145017</v>
      </c>
      <c r="T788" s="699">
        <v>44967</v>
      </c>
      <c r="U788" s="760">
        <v>19425415</v>
      </c>
      <c r="V788" s="657" t="s">
        <v>70</v>
      </c>
      <c r="W788" s="656">
        <v>12545859</v>
      </c>
      <c r="X788" s="665" t="s">
        <v>4211</v>
      </c>
      <c r="Y788" s="660"/>
      <c r="Z788" s="679">
        <v>44967</v>
      </c>
      <c r="AA788" s="679">
        <v>44967</v>
      </c>
      <c r="AB788" s="667" t="s">
        <v>80</v>
      </c>
      <c r="AC788" s="666">
        <v>45275</v>
      </c>
      <c r="AD788" s="658">
        <f t="shared" si="44"/>
        <v>308</v>
      </c>
      <c r="AE788" s="656">
        <v>0</v>
      </c>
      <c r="AF788" s="656">
        <v>0</v>
      </c>
      <c r="AG788" s="656">
        <v>0</v>
      </c>
      <c r="AH788" s="668" t="s">
        <v>80</v>
      </c>
      <c r="AI788" s="658">
        <f t="shared" si="45"/>
        <v>0</v>
      </c>
      <c r="AJ788" s="656">
        <v>0</v>
      </c>
      <c r="AK788" s="748">
        <v>0</v>
      </c>
      <c r="AL788" s="699" t="s">
        <v>80</v>
      </c>
      <c r="AM788" s="657">
        <v>0</v>
      </c>
      <c r="AN788" s="667" t="s">
        <v>80</v>
      </c>
      <c r="AO788" s="667" t="s">
        <v>80</v>
      </c>
      <c r="AP788" s="661">
        <v>0</v>
      </c>
      <c r="AQ788" s="661">
        <f>+L788+AF788-AK788</f>
        <v>19425415</v>
      </c>
      <c r="AR788" s="657" t="s">
        <v>115</v>
      </c>
      <c r="AS788" s="656">
        <v>0</v>
      </c>
      <c r="AT788" s="657" t="s">
        <v>80</v>
      </c>
      <c r="AU788" s="670">
        <v>14800320</v>
      </c>
      <c r="AV788" s="671">
        <f t="shared" si="42"/>
        <v>4625095</v>
      </c>
      <c r="AW788" s="672">
        <f t="shared" si="43"/>
        <v>0.76190495801505398</v>
      </c>
      <c r="AX788" s="673"/>
      <c r="AY788" s="657" t="s">
        <v>72</v>
      </c>
      <c r="AZ788" s="677" t="s">
        <v>4474</v>
      </c>
      <c r="BA788" s="653" t="s">
        <v>71</v>
      </c>
      <c r="BB788" s="656" t="s">
        <v>71</v>
      </c>
    </row>
    <row r="789" spans="2:54" x14ac:dyDescent="0.25">
      <c r="B789" s="653">
        <v>2023</v>
      </c>
      <c r="C789" s="653">
        <v>891780111</v>
      </c>
      <c r="D789" s="654" t="s">
        <v>68</v>
      </c>
      <c r="E789" s="655" t="s">
        <v>3240</v>
      </c>
      <c r="F789" s="656" t="s">
        <v>3241</v>
      </c>
      <c r="G789" s="657">
        <v>0</v>
      </c>
      <c r="H789" s="656"/>
      <c r="I789" s="657" t="s">
        <v>78</v>
      </c>
      <c r="J789" s="653" t="s">
        <v>120</v>
      </c>
      <c r="K789" s="658" t="s">
        <v>2755</v>
      </c>
      <c r="L789" s="659">
        <v>19048225</v>
      </c>
      <c r="M789" s="653" t="s">
        <v>73</v>
      </c>
      <c r="N789" s="660" t="s">
        <v>116</v>
      </c>
      <c r="O789" s="658" t="s">
        <v>4023</v>
      </c>
      <c r="P789" s="661">
        <v>1028181272</v>
      </c>
      <c r="Q789" s="656">
        <v>235</v>
      </c>
      <c r="R789" s="699">
        <v>44960</v>
      </c>
      <c r="S789" s="749">
        <v>9551145017</v>
      </c>
      <c r="T789" s="699">
        <v>44967</v>
      </c>
      <c r="U789" s="760">
        <v>19048225</v>
      </c>
      <c r="V789" s="657" t="s">
        <v>70</v>
      </c>
      <c r="W789" s="656">
        <v>12545859</v>
      </c>
      <c r="X789" s="665" t="s">
        <v>4211</v>
      </c>
      <c r="Y789" s="660"/>
      <c r="Z789" s="679">
        <v>44967</v>
      </c>
      <c r="AA789" s="679">
        <v>44967</v>
      </c>
      <c r="AB789" s="667" t="s">
        <v>80</v>
      </c>
      <c r="AC789" s="666">
        <v>45275</v>
      </c>
      <c r="AD789" s="658">
        <f t="shared" si="44"/>
        <v>308</v>
      </c>
      <c r="AE789" s="656">
        <v>0</v>
      </c>
      <c r="AF789" s="656">
        <v>0</v>
      </c>
      <c r="AG789" s="656">
        <v>0</v>
      </c>
      <c r="AH789" s="668" t="s">
        <v>80</v>
      </c>
      <c r="AI789" s="658">
        <f t="shared" si="45"/>
        <v>0</v>
      </c>
      <c r="AJ789" s="656">
        <v>0</v>
      </c>
      <c r="AK789" s="748">
        <v>0</v>
      </c>
      <c r="AL789" s="699" t="s">
        <v>80</v>
      </c>
      <c r="AM789" s="657">
        <v>0</v>
      </c>
      <c r="AN789" s="667" t="s">
        <v>80</v>
      </c>
      <c r="AO789" s="667" t="s">
        <v>80</v>
      </c>
      <c r="AP789" s="661">
        <v>0</v>
      </c>
      <c r="AQ789" s="661">
        <f>+L789+AF789-AK789</f>
        <v>19048225</v>
      </c>
      <c r="AR789" s="657" t="s">
        <v>115</v>
      </c>
      <c r="AS789" s="656">
        <v>0</v>
      </c>
      <c r="AT789" s="657" t="s">
        <v>80</v>
      </c>
      <c r="AU789" s="670">
        <v>14512936</v>
      </c>
      <c r="AV789" s="671">
        <f t="shared" si="42"/>
        <v>4535289</v>
      </c>
      <c r="AW789" s="672">
        <f t="shared" si="43"/>
        <v>0.76190490190030835</v>
      </c>
      <c r="AX789" s="673"/>
      <c r="AY789" s="657" t="s">
        <v>72</v>
      </c>
      <c r="AZ789" s="677" t="s">
        <v>4475</v>
      </c>
      <c r="BA789" s="653" t="s">
        <v>71</v>
      </c>
      <c r="BB789" s="656" t="s">
        <v>71</v>
      </c>
    </row>
    <row r="790" spans="2:54" x14ac:dyDescent="0.25">
      <c r="B790" s="653">
        <v>2023</v>
      </c>
      <c r="C790" s="653">
        <v>891780111</v>
      </c>
      <c r="D790" s="654" t="s">
        <v>68</v>
      </c>
      <c r="E790" s="655" t="s">
        <v>3242</v>
      </c>
      <c r="F790" s="656" t="s">
        <v>3243</v>
      </c>
      <c r="G790" s="657">
        <v>0</v>
      </c>
      <c r="H790" s="656"/>
      <c r="I790" s="657" t="s">
        <v>78</v>
      </c>
      <c r="J790" s="653" t="s">
        <v>120</v>
      </c>
      <c r="K790" s="658" t="s">
        <v>2755</v>
      </c>
      <c r="L790" s="659">
        <v>19048225</v>
      </c>
      <c r="M790" s="653" t="s">
        <v>73</v>
      </c>
      <c r="N790" s="660" t="s">
        <v>116</v>
      </c>
      <c r="O790" s="658" t="s">
        <v>4024</v>
      </c>
      <c r="P790" s="661">
        <v>1007871133</v>
      </c>
      <c r="Q790" s="656">
        <v>235</v>
      </c>
      <c r="R790" s="699">
        <v>44960</v>
      </c>
      <c r="S790" s="749">
        <v>9551145017</v>
      </c>
      <c r="T790" s="699">
        <v>44967</v>
      </c>
      <c r="U790" s="760">
        <v>19048225</v>
      </c>
      <c r="V790" s="657" t="s">
        <v>70</v>
      </c>
      <c r="W790" s="656">
        <v>12545859</v>
      </c>
      <c r="X790" s="665" t="s">
        <v>4211</v>
      </c>
      <c r="Y790" s="660"/>
      <c r="Z790" s="679">
        <v>44967</v>
      </c>
      <c r="AA790" s="679">
        <v>44967</v>
      </c>
      <c r="AB790" s="667" t="s">
        <v>80</v>
      </c>
      <c r="AC790" s="666">
        <v>45275</v>
      </c>
      <c r="AD790" s="658">
        <f t="shared" si="44"/>
        <v>308</v>
      </c>
      <c r="AE790" s="656">
        <v>0</v>
      </c>
      <c r="AF790" s="656">
        <v>0</v>
      </c>
      <c r="AG790" s="656">
        <v>0</v>
      </c>
      <c r="AH790" s="668" t="s">
        <v>80</v>
      </c>
      <c r="AI790" s="658">
        <f t="shared" si="45"/>
        <v>0</v>
      </c>
      <c r="AJ790" s="656">
        <v>0</v>
      </c>
      <c r="AK790" s="748">
        <v>0</v>
      </c>
      <c r="AL790" s="699" t="s">
        <v>80</v>
      </c>
      <c r="AM790" s="657">
        <v>0</v>
      </c>
      <c r="AN790" s="667" t="s">
        <v>80</v>
      </c>
      <c r="AO790" s="667" t="s">
        <v>80</v>
      </c>
      <c r="AP790" s="661">
        <v>0</v>
      </c>
      <c r="AQ790" s="661">
        <f>+L790+AF790-AK790</f>
        <v>19048225</v>
      </c>
      <c r="AR790" s="657" t="s">
        <v>115</v>
      </c>
      <c r="AS790" s="656">
        <v>0</v>
      </c>
      <c r="AT790" s="657" t="s">
        <v>80</v>
      </c>
      <c r="AU790" s="670">
        <v>14512936</v>
      </c>
      <c r="AV790" s="671">
        <f t="shared" si="42"/>
        <v>4535289</v>
      </c>
      <c r="AW790" s="672">
        <f t="shared" si="43"/>
        <v>0.76190490190030835</v>
      </c>
      <c r="AX790" s="673"/>
      <c r="AY790" s="657" t="s">
        <v>72</v>
      </c>
      <c r="AZ790" s="677" t="s">
        <v>4476</v>
      </c>
      <c r="BA790" s="653" t="s">
        <v>71</v>
      </c>
      <c r="BB790" s="656" t="s">
        <v>71</v>
      </c>
    </row>
    <row r="791" spans="2:54" x14ac:dyDescent="0.25">
      <c r="B791" s="653">
        <v>2023</v>
      </c>
      <c r="C791" s="653">
        <v>891780111</v>
      </c>
      <c r="D791" s="654" t="s">
        <v>68</v>
      </c>
      <c r="E791" s="655" t="s">
        <v>3244</v>
      </c>
      <c r="F791" s="656" t="s">
        <v>3245</v>
      </c>
      <c r="G791" s="657">
        <v>0</v>
      </c>
      <c r="H791" s="656"/>
      <c r="I791" s="657" t="s">
        <v>78</v>
      </c>
      <c r="J791" s="653" t="s">
        <v>120</v>
      </c>
      <c r="K791" s="658" t="s">
        <v>2755</v>
      </c>
      <c r="L791" s="659">
        <v>19048225</v>
      </c>
      <c r="M791" s="653" t="s">
        <v>73</v>
      </c>
      <c r="N791" s="660" t="s">
        <v>116</v>
      </c>
      <c r="O791" s="658" t="s">
        <v>4025</v>
      </c>
      <c r="P791" s="661">
        <v>87941793</v>
      </c>
      <c r="Q791" s="656">
        <v>235</v>
      </c>
      <c r="R791" s="699">
        <v>44960</v>
      </c>
      <c r="S791" s="749">
        <v>9551145017</v>
      </c>
      <c r="T791" s="699">
        <v>44967</v>
      </c>
      <c r="U791" s="760">
        <v>19048225</v>
      </c>
      <c r="V791" s="657" t="s">
        <v>70</v>
      </c>
      <c r="W791" s="656">
        <v>12545859</v>
      </c>
      <c r="X791" s="665" t="s">
        <v>4211</v>
      </c>
      <c r="Y791" s="660"/>
      <c r="Z791" s="679">
        <v>44967</v>
      </c>
      <c r="AA791" s="679">
        <v>44967</v>
      </c>
      <c r="AB791" s="667" t="s">
        <v>80</v>
      </c>
      <c r="AC791" s="666">
        <v>45275</v>
      </c>
      <c r="AD791" s="658">
        <f t="shared" si="44"/>
        <v>308</v>
      </c>
      <c r="AE791" s="656">
        <v>0</v>
      </c>
      <c r="AF791" s="656">
        <v>0</v>
      </c>
      <c r="AG791" s="656">
        <v>0</v>
      </c>
      <c r="AH791" s="668" t="s">
        <v>80</v>
      </c>
      <c r="AI791" s="658">
        <f t="shared" si="45"/>
        <v>0</v>
      </c>
      <c r="AJ791" s="656">
        <v>0</v>
      </c>
      <c r="AK791" s="748">
        <v>0</v>
      </c>
      <c r="AL791" s="699" t="s">
        <v>80</v>
      </c>
      <c r="AM791" s="657">
        <v>0</v>
      </c>
      <c r="AN791" s="667" t="s">
        <v>80</v>
      </c>
      <c r="AO791" s="667" t="s">
        <v>80</v>
      </c>
      <c r="AP791" s="661">
        <v>0</v>
      </c>
      <c r="AQ791" s="661">
        <f>+L791+AF791-AK791</f>
        <v>19048225</v>
      </c>
      <c r="AR791" s="657" t="s">
        <v>115</v>
      </c>
      <c r="AS791" s="656">
        <v>0</v>
      </c>
      <c r="AT791" s="657" t="s">
        <v>80</v>
      </c>
      <c r="AU791" s="670">
        <v>14512936</v>
      </c>
      <c r="AV791" s="671">
        <f t="shared" si="42"/>
        <v>4535289</v>
      </c>
      <c r="AW791" s="672">
        <f t="shared" si="43"/>
        <v>0.76190490190030835</v>
      </c>
      <c r="AX791" s="673"/>
      <c r="AY791" s="657" t="s">
        <v>72</v>
      </c>
      <c r="AZ791" s="677" t="s">
        <v>4477</v>
      </c>
      <c r="BA791" s="653" t="s">
        <v>71</v>
      </c>
      <c r="BB791" s="656" t="s">
        <v>71</v>
      </c>
    </row>
    <row r="792" spans="2:54" x14ac:dyDescent="0.25">
      <c r="B792" s="653">
        <v>2023</v>
      </c>
      <c r="C792" s="653">
        <v>891780111</v>
      </c>
      <c r="D792" s="654" t="s">
        <v>68</v>
      </c>
      <c r="E792" s="655" t="s">
        <v>3246</v>
      </c>
      <c r="F792" s="656" t="s">
        <v>3247</v>
      </c>
      <c r="G792" s="657">
        <v>0</v>
      </c>
      <c r="H792" s="656"/>
      <c r="I792" s="657" t="s">
        <v>78</v>
      </c>
      <c r="J792" s="653" t="s">
        <v>120</v>
      </c>
      <c r="K792" s="658" t="s">
        <v>2766</v>
      </c>
      <c r="L792" s="659">
        <v>21029244</v>
      </c>
      <c r="M792" s="653" t="s">
        <v>73</v>
      </c>
      <c r="N792" s="660" t="s">
        <v>116</v>
      </c>
      <c r="O792" s="658" t="s">
        <v>4026</v>
      </c>
      <c r="P792" s="661">
        <v>1024461712</v>
      </c>
      <c r="Q792" s="656">
        <v>235</v>
      </c>
      <c r="R792" s="699">
        <v>44960</v>
      </c>
      <c r="S792" s="749">
        <v>9551145017</v>
      </c>
      <c r="T792" s="699">
        <v>44967</v>
      </c>
      <c r="U792" s="760">
        <v>21029244</v>
      </c>
      <c r="V792" s="657" t="s">
        <v>70</v>
      </c>
      <c r="W792" s="656">
        <v>12545859</v>
      </c>
      <c r="X792" s="665" t="s">
        <v>4211</v>
      </c>
      <c r="Y792" s="660"/>
      <c r="Z792" s="679">
        <v>44967</v>
      </c>
      <c r="AA792" s="679">
        <v>44967</v>
      </c>
      <c r="AB792" s="667" t="s">
        <v>80</v>
      </c>
      <c r="AC792" s="666">
        <v>45275</v>
      </c>
      <c r="AD792" s="658">
        <f t="shared" si="44"/>
        <v>308</v>
      </c>
      <c r="AE792" s="656">
        <v>0</v>
      </c>
      <c r="AF792" s="656">
        <v>0</v>
      </c>
      <c r="AG792" s="656">
        <v>0</v>
      </c>
      <c r="AH792" s="668" t="s">
        <v>80</v>
      </c>
      <c r="AI792" s="658">
        <f t="shared" si="45"/>
        <v>0</v>
      </c>
      <c r="AJ792" s="656">
        <v>0</v>
      </c>
      <c r="AK792" s="748">
        <v>0</v>
      </c>
      <c r="AL792" s="699" t="s">
        <v>80</v>
      </c>
      <c r="AM792" s="657">
        <v>0</v>
      </c>
      <c r="AN792" s="667" t="s">
        <v>80</v>
      </c>
      <c r="AO792" s="667" t="s">
        <v>80</v>
      </c>
      <c r="AP792" s="661">
        <v>0</v>
      </c>
      <c r="AQ792" s="661">
        <f>+L792+AF792-AK792</f>
        <v>21029244</v>
      </c>
      <c r="AR792" s="657" t="s">
        <v>115</v>
      </c>
      <c r="AS792" s="656">
        <v>0</v>
      </c>
      <c r="AT792" s="657" t="s">
        <v>80</v>
      </c>
      <c r="AU792" s="670">
        <v>16022281</v>
      </c>
      <c r="AV792" s="671">
        <f t="shared" si="42"/>
        <v>5006963</v>
      </c>
      <c r="AW792" s="672">
        <f t="shared" si="43"/>
        <v>0.76190475511150091</v>
      </c>
      <c r="AX792" s="673"/>
      <c r="AY792" s="657" t="s">
        <v>72</v>
      </c>
      <c r="AZ792" s="677" t="s">
        <v>4478</v>
      </c>
      <c r="BA792" s="653" t="s">
        <v>71</v>
      </c>
      <c r="BB792" s="656" t="s">
        <v>71</v>
      </c>
    </row>
    <row r="793" spans="2:54" x14ac:dyDescent="0.25">
      <c r="B793" s="653">
        <v>2023</v>
      </c>
      <c r="C793" s="653">
        <v>891780111</v>
      </c>
      <c r="D793" s="654" t="s">
        <v>68</v>
      </c>
      <c r="E793" s="655" t="s">
        <v>3248</v>
      </c>
      <c r="F793" s="656" t="s">
        <v>3249</v>
      </c>
      <c r="G793" s="657">
        <v>0</v>
      </c>
      <c r="H793" s="656"/>
      <c r="I793" s="657" t="s">
        <v>78</v>
      </c>
      <c r="J793" s="653" t="s">
        <v>120</v>
      </c>
      <c r="K793" s="658" t="s">
        <v>2766</v>
      </c>
      <c r="L793" s="659">
        <v>19425415</v>
      </c>
      <c r="M793" s="653" t="s">
        <v>73</v>
      </c>
      <c r="N793" s="660" t="s">
        <v>116</v>
      </c>
      <c r="O793" s="658" t="s">
        <v>4027</v>
      </c>
      <c r="P793" s="661">
        <v>1087119959</v>
      </c>
      <c r="Q793" s="656">
        <v>235</v>
      </c>
      <c r="R793" s="699">
        <v>44960</v>
      </c>
      <c r="S793" s="749">
        <v>9551145017</v>
      </c>
      <c r="T793" s="699">
        <v>44967</v>
      </c>
      <c r="U793" s="760">
        <v>19425415</v>
      </c>
      <c r="V793" s="657" t="s">
        <v>70</v>
      </c>
      <c r="W793" s="656">
        <v>12545859</v>
      </c>
      <c r="X793" s="665" t="s">
        <v>4211</v>
      </c>
      <c r="Y793" s="660"/>
      <c r="Z793" s="679">
        <v>44967</v>
      </c>
      <c r="AA793" s="679">
        <v>44967</v>
      </c>
      <c r="AB793" s="667" t="s">
        <v>80</v>
      </c>
      <c r="AC793" s="666">
        <v>45275</v>
      </c>
      <c r="AD793" s="658">
        <f t="shared" si="44"/>
        <v>308</v>
      </c>
      <c r="AE793" s="656">
        <v>0</v>
      </c>
      <c r="AF793" s="656">
        <v>0</v>
      </c>
      <c r="AG793" s="656">
        <v>0</v>
      </c>
      <c r="AH793" s="668" t="s">
        <v>80</v>
      </c>
      <c r="AI793" s="658">
        <f t="shared" si="45"/>
        <v>0</v>
      </c>
      <c r="AJ793" s="656">
        <v>0</v>
      </c>
      <c r="AK793" s="748">
        <v>0</v>
      </c>
      <c r="AL793" s="699" t="s">
        <v>80</v>
      </c>
      <c r="AM793" s="657">
        <v>0</v>
      </c>
      <c r="AN793" s="667" t="s">
        <v>80</v>
      </c>
      <c r="AO793" s="667" t="s">
        <v>80</v>
      </c>
      <c r="AP793" s="661">
        <v>0</v>
      </c>
      <c r="AQ793" s="661">
        <f>+L793+AF793-AK793</f>
        <v>19425415</v>
      </c>
      <c r="AR793" s="657" t="s">
        <v>115</v>
      </c>
      <c r="AS793" s="656">
        <v>0</v>
      </c>
      <c r="AT793" s="657" t="s">
        <v>80</v>
      </c>
      <c r="AU793" s="670">
        <v>14800320</v>
      </c>
      <c r="AV793" s="671">
        <f t="shared" si="42"/>
        <v>4625095</v>
      </c>
      <c r="AW793" s="672">
        <f t="shared" si="43"/>
        <v>0.76190495801505398</v>
      </c>
      <c r="AX793" s="673"/>
      <c r="AY793" s="657" t="s">
        <v>72</v>
      </c>
      <c r="AZ793" s="677" t="s">
        <v>4479</v>
      </c>
      <c r="BA793" s="653" t="s">
        <v>71</v>
      </c>
      <c r="BB793" s="656" t="s">
        <v>71</v>
      </c>
    </row>
    <row r="794" spans="2:54" x14ac:dyDescent="0.25">
      <c r="B794" s="653">
        <v>2023</v>
      </c>
      <c r="C794" s="653">
        <v>891780111</v>
      </c>
      <c r="D794" s="654" t="s">
        <v>68</v>
      </c>
      <c r="E794" s="655" t="s">
        <v>3250</v>
      </c>
      <c r="F794" s="656" t="s">
        <v>3251</v>
      </c>
      <c r="G794" s="657">
        <v>0</v>
      </c>
      <c r="H794" s="656"/>
      <c r="I794" s="657" t="s">
        <v>78</v>
      </c>
      <c r="J794" s="653" t="s">
        <v>120</v>
      </c>
      <c r="K794" s="658" t="s">
        <v>2766</v>
      </c>
      <c r="L794" s="659">
        <v>19425415</v>
      </c>
      <c r="M794" s="653" t="s">
        <v>73</v>
      </c>
      <c r="N794" s="660" t="s">
        <v>116</v>
      </c>
      <c r="O794" s="658" t="s">
        <v>4028</v>
      </c>
      <c r="P794" s="661">
        <v>1087109679</v>
      </c>
      <c r="Q794" s="656">
        <v>235</v>
      </c>
      <c r="R794" s="699">
        <v>44960</v>
      </c>
      <c r="S794" s="749">
        <v>9551145017</v>
      </c>
      <c r="T794" s="699">
        <v>44967</v>
      </c>
      <c r="U794" s="760">
        <v>19425415</v>
      </c>
      <c r="V794" s="657" t="s">
        <v>70</v>
      </c>
      <c r="W794" s="656">
        <v>12545859</v>
      </c>
      <c r="X794" s="665" t="s">
        <v>4211</v>
      </c>
      <c r="Y794" s="660"/>
      <c r="Z794" s="679">
        <v>44967</v>
      </c>
      <c r="AA794" s="679">
        <v>44967</v>
      </c>
      <c r="AB794" s="667" t="s">
        <v>80</v>
      </c>
      <c r="AC794" s="666">
        <v>45275</v>
      </c>
      <c r="AD794" s="658">
        <f t="shared" si="44"/>
        <v>308</v>
      </c>
      <c r="AE794" s="656">
        <v>0</v>
      </c>
      <c r="AF794" s="656">
        <v>0</v>
      </c>
      <c r="AG794" s="656">
        <v>0</v>
      </c>
      <c r="AH794" s="668" t="s">
        <v>80</v>
      </c>
      <c r="AI794" s="658">
        <f t="shared" si="45"/>
        <v>0</v>
      </c>
      <c r="AJ794" s="656">
        <v>0</v>
      </c>
      <c r="AK794" s="748">
        <v>0</v>
      </c>
      <c r="AL794" s="699" t="s">
        <v>80</v>
      </c>
      <c r="AM794" s="657">
        <v>0</v>
      </c>
      <c r="AN794" s="667" t="s">
        <v>80</v>
      </c>
      <c r="AO794" s="667" t="s">
        <v>80</v>
      </c>
      <c r="AP794" s="661">
        <v>0</v>
      </c>
      <c r="AQ794" s="661">
        <f>+L794+AF794-AK794</f>
        <v>19425415</v>
      </c>
      <c r="AR794" s="657" t="s">
        <v>115</v>
      </c>
      <c r="AS794" s="656">
        <v>0</v>
      </c>
      <c r="AT794" s="657" t="s">
        <v>80</v>
      </c>
      <c r="AU794" s="670">
        <v>14800320</v>
      </c>
      <c r="AV794" s="671">
        <f t="shared" si="42"/>
        <v>4625095</v>
      </c>
      <c r="AW794" s="672">
        <f t="shared" si="43"/>
        <v>0.76190495801505398</v>
      </c>
      <c r="AX794" s="673"/>
      <c r="AY794" s="657" t="s">
        <v>72</v>
      </c>
      <c r="AZ794" s="677" t="s">
        <v>4480</v>
      </c>
      <c r="BA794" s="653" t="s">
        <v>71</v>
      </c>
      <c r="BB794" s="656" t="s">
        <v>71</v>
      </c>
    </row>
    <row r="795" spans="2:54" x14ac:dyDescent="0.25">
      <c r="B795" s="653">
        <v>2023</v>
      </c>
      <c r="C795" s="653">
        <v>891780111</v>
      </c>
      <c r="D795" s="654" t="s">
        <v>68</v>
      </c>
      <c r="E795" s="655" t="s">
        <v>3252</v>
      </c>
      <c r="F795" s="656" t="s">
        <v>3253</v>
      </c>
      <c r="G795" s="657">
        <v>0</v>
      </c>
      <c r="H795" s="656"/>
      <c r="I795" s="657" t="s">
        <v>78</v>
      </c>
      <c r="J795" s="653" t="s">
        <v>120</v>
      </c>
      <c r="K795" s="658" t="s">
        <v>2755</v>
      </c>
      <c r="L795" s="659">
        <v>19425415</v>
      </c>
      <c r="M795" s="653" t="s">
        <v>73</v>
      </c>
      <c r="N795" s="660" t="s">
        <v>116</v>
      </c>
      <c r="O795" s="658" t="s">
        <v>4029</v>
      </c>
      <c r="P795" s="661">
        <v>1111793216</v>
      </c>
      <c r="Q795" s="656">
        <v>235</v>
      </c>
      <c r="R795" s="699">
        <v>44960</v>
      </c>
      <c r="S795" s="749">
        <v>9551145017</v>
      </c>
      <c r="T795" s="699">
        <v>44967</v>
      </c>
      <c r="U795" s="760">
        <v>19425415</v>
      </c>
      <c r="V795" s="657" t="s">
        <v>70</v>
      </c>
      <c r="W795" s="656">
        <v>12545859</v>
      </c>
      <c r="X795" s="665" t="s">
        <v>4211</v>
      </c>
      <c r="Y795" s="660"/>
      <c r="Z795" s="679">
        <v>44967</v>
      </c>
      <c r="AA795" s="679">
        <v>44967</v>
      </c>
      <c r="AB795" s="667" t="s">
        <v>80</v>
      </c>
      <c r="AC795" s="666">
        <v>45275</v>
      </c>
      <c r="AD795" s="658">
        <f t="shared" si="44"/>
        <v>308</v>
      </c>
      <c r="AE795" s="656">
        <v>0</v>
      </c>
      <c r="AF795" s="656">
        <v>0</v>
      </c>
      <c r="AG795" s="656">
        <v>0</v>
      </c>
      <c r="AH795" s="668" t="s">
        <v>80</v>
      </c>
      <c r="AI795" s="658">
        <f t="shared" si="45"/>
        <v>0</v>
      </c>
      <c r="AJ795" s="656">
        <v>0</v>
      </c>
      <c r="AK795" s="748">
        <v>0</v>
      </c>
      <c r="AL795" s="699" t="s">
        <v>80</v>
      </c>
      <c r="AM795" s="657">
        <v>0</v>
      </c>
      <c r="AN795" s="667" t="s">
        <v>80</v>
      </c>
      <c r="AO795" s="667" t="s">
        <v>80</v>
      </c>
      <c r="AP795" s="661">
        <v>0</v>
      </c>
      <c r="AQ795" s="661">
        <f>+L795+AF795-AK795</f>
        <v>19425415</v>
      </c>
      <c r="AR795" s="657" t="s">
        <v>115</v>
      </c>
      <c r="AS795" s="656">
        <v>0</v>
      </c>
      <c r="AT795" s="657" t="s">
        <v>80</v>
      </c>
      <c r="AU795" s="670">
        <v>14800320</v>
      </c>
      <c r="AV795" s="671">
        <f t="shared" si="42"/>
        <v>4625095</v>
      </c>
      <c r="AW795" s="672">
        <f t="shared" si="43"/>
        <v>0.76190495801505398</v>
      </c>
      <c r="AX795" s="673"/>
      <c r="AY795" s="657" t="s">
        <v>72</v>
      </c>
      <c r="AZ795" s="677" t="s">
        <v>4481</v>
      </c>
      <c r="BA795" s="653" t="s">
        <v>71</v>
      </c>
      <c r="BB795" s="656" t="s">
        <v>71</v>
      </c>
    </row>
    <row r="796" spans="2:54" x14ac:dyDescent="0.25">
      <c r="B796" s="653">
        <v>2023</v>
      </c>
      <c r="C796" s="653">
        <v>891780111</v>
      </c>
      <c r="D796" s="654" t="s">
        <v>68</v>
      </c>
      <c r="E796" s="655" t="s">
        <v>3254</v>
      </c>
      <c r="F796" s="656" t="s">
        <v>3255</v>
      </c>
      <c r="G796" s="657">
        <v>0</v>
      </c>
      <c r="H796" s="656"/>
      <c r="I796" s="657" t="s">
        <v>78</v>
      </c>
      <c r="J796" s="653" t="s">
        <v>120</v>
      </c>
      <c r="K796" s="658" t="s">
        <v>2755</v>
      </c>
      <c r="L796" s="659">
        <v>19048225</v>
      </c>
      <c r="M796" s="653" t="s">
        <v>73</v>
      </c>
      <c r="N796" s="660" t="s">
        <v>116</v>
      </c>
      <c r="O796" s="658" t="s">
        <v>4030</v>
      </c>
      <c r="P796" s="661">
        <v>1087209321</v>
      </c>
      <c r="Q796" s="656">
        <v>235</v>
      </c>
      <c r="R796" s="699">
        <v>44960</v>
      </c>
      <c r="S796" s="749">
        <v>9551145017</v>
      </c>
      <c r="T796" s="699">
        <v>44967</v>
      </c>
      <c r="U796" s="760">
        <v>19048225</v>
      </c>
      <c r="V796" s="657" t="s">
        <v>70</v>
      </c>
      <c r="W796" s="656">
        <v>12545859</v>
      </c>
      <c r="X796" s="665" t="s">
        <v>4211</v>
      </c>
      <c r="Y796" s="660"/>
      <c r="Z796" s="679">
        <v>44967</v>
      </c>
      <c r="AA796" s="679">
        <v>44967</v>
      </c>
      <c r="AB796" s="667" t="s">
        <v>80</v>
      </c>
      <c r="AC796" s="666">
        <v>45275</v>
      </c>
      <c r="AD796" s="658">
        <f t="shared" si="44"/>
        <v>308</v>
      </c>
      <c r="AE796" s="656">
        <v>0</v>
      </c>
      <c r="AF796" s="656">
        <v>0</v>
      </c>
      <c r="AG796" s="656">
        <v>0</v>
      </c>
      <c r="AH796" s="668" t="s">
        <v>80</v>
      </c>
      <c r="AI796" s="658">
        <f t="shared" si="45"/>
        <v>0</v>
      </c>
      <c r="AJ796" s="656">
        <v>0</v>
      </c>
      <c r="AK796" s="748">
        <v>0</v>
      </c>
      <c r="AL796" s="699" t="s">
        <v>80</v>
      </c>
      <c r="AM796" s="657">
        <v>0</v>
      </c>
      <c r="AN796" s="667" t="s">
        <v>80</v>
      </c>
      <c r="AO796" s="667" t="s">
        <v>80</v>
      </c>
      <c r="AP796" s="661">
        <v>0</v>
      </c>
      <c r="AQ796" s="661">
        <f>+L796+AF796-AK796</f>
        <v>19048225</v>
      </c>
      <c r="AR796" s="657" t="s">
        <v>115</v>
      </c>
      <c r="AS796" s="656">
        <v>0</v>
      </c>
      <c r="AT796" s="657" t="s">
        <v>80</v>
      </c>
      <c r="AU796" s="670">
        <v>14512936</v>
      </c>
      <c r="AV796" s="671">
        <f t="shared" si="42"/>
        <v>4535289</v>
      </c>
      <c r="AW796" s="672">
        <f t="shared" si="43"/>
        <v>0.76190490190030835</v>
      </c>
      <c r="AX796" s="673"/>
      <c r="AY796" s="657" t="s">
        <v>72</v>
      </c>
      <c r="AZ796" s="677" t="s">
        <v>4482</v>
      </c>
      <c r="BA796" s="653" t="s">
        <v>71</v>
      </c>
      <c r="BB796" s="656" t="s">
        <v>71</v>
      </c>
    </row>
    <row r="797" spans="2:54" x14ac:dyDescent="0.25">
      <c r="B797" s="653">
        <v>2023</v>
      </c>
      <c r="C797" s="653">
        <v>891780111</v>
      </c>
      <c r="D797" s="654" t="s">
        <v>68</v>
      </c>
      <c r="E797" s="655" t="s">
        <v>3256</v>
      </c>
      <c r="F797" s="656" t="s">
        <v>3257</v>
      </c>
      <c r="G797" s="657">
        <v>0</v>
      </c>
      <c r="H797" s="656"/>
      <c r="I797" s="657" t="s">
        <v>78</v>
      </c>
      <c r="J797" s="653" t="s">
        <v>120</v>
      </c>
      <c r="K797" s="658" t="s">
        <v>2755</v>
      </c>
      <c r="L797" s="659">
        <v>19048225</v>
      </c>
      <c r="M797" s="653" t="s">
        <v>73</v>
      </c>
      <c r="N797" s="660" t="s">
        <v>116</v>
      </c>
      <c r="O797" s="658" t="s">
        <v>4031</v>
      </c>
      <c r="P797" s="661">
        <v>1079035291</v>
      </c>
      <c r="Q797" s="656">
        <v>235</v>
      </c>
      <c r="R797" s="699">
        <v>44960</v>
      </c>
      <c r="S797" s="749">
        <v>9551145017</v>
      </c>
      <c r="T797" s="699">
        <v>44967</v>
      </c>
      <c r="U797" s="760">
        <v>19048225</v>
      </c>
      <c r="V797" s="657" t="s">
        <v>70</v>
      </c>
      <c r="W797" s="656">
        <v>12545859</v>
      </c>
      <c r="X797" s="665" t="s">
        <v>4211</v>
      </c>
      <c r="Y797" s="660"/>
      <c r="Z797" s="679">
        <v>44967</v>
      </c>
      <c r="AA797" s="679">
        <v>44967</v>
      </c>
      <c r="AB797" s="667" t="s">
        <v>80</v>
      </c>
      <c r="AC797" s="666">
        <v>45275</v>
      </c>
      <c r="AD797" s="658">
        <f t="shared" si="44"/>
        <v>308</v>
      </c>
      <c r="AE797" s="656">
        <v>0</v>
      </c>
      <c r="AF797" s="656">
        <v>0</v>
      </c>
      <c r="AG797" s="656">
        <v>0</v>
      </c>
      <c r="AH797" s="668" t="s">
        <v>80</v>
      </c>
      <c r="AI797" s="658">
        <f t="shared" si="45"/>
        <v>0</v>
      </c>
      <c r="AJ797" s="656">
        <v>0</v>
      </c>
      <c r="AK797" s="748">
        <v>0</v>
      </c>
      <c r="AL797" s="699" t="s">
        <v>80</v>
      </c>
      <c r="AM797" s="657">
        <v>0</v>
      </c>
      <c r="AN797" s="667" t="s">
        <v>80</v>
      </c>
      <c r="AO797" s="667" t="s">
        <v>80</v>
      </c>
      <c r="AP797" s="661">
        <v>0</v>
      </c>
      <c r="AQ797" s="661">
        <f>+L797+AF797-AK797</f>
        <v>19048225</v>
      </c>
      <c r="AR797" s="657" t="s">
        <v>115</v>
      </c>
      <c r="AS797" s="656">
        <v>0</v>
      </c>
      <c r="AT797" s="657" t="s">
        <v>80</v>
      </c>
      <c r="AU797" s="670">
        <v>14512936</v>
      </c>
      <c r="AV797" s="671">
        <f t="shared" si="42"/>
        <v>4535289</v>
      </c>
      <c r="AW797" s="672">
        <f t="shared" si="43"/>
        <v>0.76190490190030835</v>
      </c>
      <c r="AX797" s="673"/>
      <c r="AY797" s="657" t="s">
        <v>72</v>
      </c>
      <c r="AZ797" s="677" t="s">
        <v>4483</v>
      </c>
      <c r="BA797" s="653" t="s">
        <v>71</v>
      </c>
      <c r="BB797" s="656" t="s">
        <v>71</v>
      </c>
    </row>
    <row r="798" spans="2:54" x14ac:dyDescent="0.25">
      <c r="B798" s="653">
        <v>2023</v>
      </c>
      <c r="C798" s="653">
        <v>891780111</v>
      </c>
      <c r="D798" s="654" t="s">
        <v>68</v>
      </c>
      <c r="E798" s="655" t="s">
        <v>3258</v>
      </c>
      <c r="F798" s="656" t="s">
        <v>3259</v>
      </c>
      <c r="G798" s="657">
        <v>0</v>
      </c>
      <c r="H798" s="656"/>
      <c r="I798" s="657" t="s">
        <v>78</v>
      </c>
      <c r="J798" s="653" t="s">
        <v>120</v>
      </c>
      <c r="K798" s="658" t="s">
        <v>2755</v>
      </c>
      <c r="L798" s="659">
        <v>19425415</v>
      </c>
      <c r="M798" s="653" t="s">
        <v>73</v>
      </c>
      <c r="N798" s="660" t="s">
        <v>116</v>
      </c>
      <c r="O798" s="658" t="s">
        <v>4032</v>
      </c>
      <c r="P798" s="661">
        <v>1111779001</v>
      </c>
      <c r="Q798" s="656">
        <v>235</v>
      </c>
      <c r="R798" s="699">
        <v>44960</v>
      </c>
      <c r="S798" s="749">
        <v>9551145017</v>
      </c>
      <c r="T798" s="699">
        <v>44967</v>
      </c>
      <c r="U798" s="760">
        <v>19425415</v>
      </c>
      <c r="V798" s="657" t="s">
        <v>70</v>
      </c>
      <c r="W798" s="656">
        <v>12545859</v>
      </c>
      <c r="X798" s="665" t="s">
        <v>4211</v>
      </c>
      <c r="Y798" s="660"/>
      <c r="Z798" s="679">
        <v>44967</v>
      </c>
      <c r="AA798" s="679">
        <v>44967</v>
      </c>
      <c r="AB798" s="667" t="s">
        <v>80</v>
      </c>
      <c r="AC798" s="666">
        <v>45275</v>
      </c>
      <c r="AD798" s="658">
        <f t="shared" si="44"/>
        <v>308</v>
      </c>
      <c r="AE798" s="656">
        <v>0</v>
      </c>
      <c r="AF798" s="656">
        <v>0</v>
      </c>
      <c r="AG798" s="656">
        <v>0</v>
      </c>
      <c r="AH798" s="668" t="s">
        <v>80</v>
      </c>
      <c r="AI798" s="658">
        <f t="shared" si="45"/>
        <v>0</v>
      </c>
      <c r="AJ798" s="656">
        <v>0</v>
      </c>
      <c r="AK798" s="748">
        <v>0</v>
      </c>
      <c r="AL798" s="699" t="s">
        <v>80</v>
      </c>
      <c r="AM798" s="657">
        <v>0</v>
      </c>
      <c r="AN798" s="667" t="s">
        <v>80</v>
      </c>
      <c r="AO798" s="667" t="s">
        <v>80</v>
      </c>
      <c r="AP798" s="661">
        <v>0</v>
      </c>
      <c r="AQ798" s="661">
        <f>+L798+AF798-AK798</f>
        <v>19425415</v>
      </c>
      <c r="AR798" s="657" t="s">
        <v>115</v>
      </c>
      <c r="AS798" s="656">
        <v>0</v>
      </c>
      <c r="AT798" s="657" t="s">
        <v>80</v>
      </c>
      <c r="AU798" s="670">
        <v>14800320</v>
      </c>
      <c r="AV798" s="671">
        <f t="shared" si="42"/>
        <v>4625095</v>
      </c>
      <c r="AW798" s="672">
        <f t="shared" si="43"/>
        <v>0.76190495801505398</v>
      </c>
      <c r="AX798" s="673"/>
      <c r="AY798" s="657" t="s">
        <v>72</v>
      </c>
      <c r="AZ798" s="677" t="s">
        <v>4484</v>
      </c>
      <c r="BA798" s="653" t="s">
        <v>71</v>
      </c>
      <c r="BB798" s="656" t="s">
        <v>71</v>
      </c>
    </row>
    <row r="799" spans="2:54" x14ac:dyDescent="0.25">
      <c r="B799" s="653">
        <v>2023</v>
      </c>
      <c r="C799" s="653">
        <v>891780111</v>
      </c>
      <c r="D799" s="654" t="s">
        <v>68</v>
      </c>
      <c r="E799" s="655" t="s">
        <v>3260</v>
      </c>
      <c r="F799" s="656" t="s">
        <v>3261</v>
      </c>
      <c r="G799" s="657">
        <v>0</v>
      </c>
      <c r="H799" s="656"/>
      <c r="I799" s="657" t="s">
        <v>78</v>
      </c>
      <c r="J799" s="653" t="s">
        <v>120</v>
      </c>
      <c r="K799" s="658" t="s">
        <v>2766</v>
      </c>
      <c r="L799" s="659">
        <v>19425415</v>
      </c>
      <c r="M799" s="653" t="s">
        <v>73</v>
      </c>
      <c r="N799" s="660" t="s">
        <v>116</v>
      </c>
      <c r="O799" s="658" t="s">
        <v>4033</v>
      </c>
      <c r="P799" s="661">
        <v>1111771690</v>
      </c>
      <c r="Q799" s="656">
        <v>235</v>
      </c>
      <c r="R799" s="699">
        <v>44960</v>
      </c>
      <c r="S799" s="749">
        <v>9551145017</v>
      </c>
      <c r="T799" s="699">
        <v>44967</v>
      </c>
      <c r="U799" s="760">
        <v>19425415</v>
      </c>
      <c r="V799" s="657" t="s">
        <v>70</v>
      </c>
      <c r="W799" s="656">
        <v>12545859</v>
      </c>
      <c r="X799" s="665" t="s">
        <v>4211</v>
      </c>
      <c r="Y799" s="660"/>
      <c r="Z799" s="679">
        <v>44967</v>
      </c>
      <c r="AA799" s="679">
        <v>44967</v>
      </c>
      <c r="AB799" s="667" t="s">
        <v>80</v>
      </c>
      <c r="AC799" s="666">
        <v>45275</v>
      </c>
      <c r="AD799" s="658">
        <f t="shared" si="44"/>
        <v>308</v>
      </c>
      <c r="AE799" s="656">
        <v>0</v>
      </c>
      <c r="AF799" s="656">
        <v>0</v>
      </c>
      <c r="AG799" s="656">
        <v>0</v>
      </c>
      <c r="AH799" s="668" t="s">
        <v>80</v>
      </c>
      <c r="AI799" s="658">
        <f t="shared" si="45"/>
        <v>0</v>
      </c>
      <c r="AJ799" s="656">
        <v>0</v>
      </c>
      <c r="AK799" s="748">
        <v>0</v>
      </c>
      <c r="AL799" s="699" t="s">
        <v>80</v>
      </c>
      <c r="AM799" s="657">
        <v>0</v>
      </c>
      <c r="AN799" s="667" t="s">
        <v>80</v>
      </c>
      <c r="AO799" s="667" t="s">
        <v>80</v>
      </c>
      <c r="AP799" s="661">
        <v>0</v>
      </c>
      <c r="AQ799" s="661">
        <f>+L799+AF799-AK799</f>
        <v>19425415</v>
      </c>
      <c r="AR799" s="657" t="s">
        <v>115</v>
      </c>
      <c r="AS799" s="656">
        <v>0</v>
      </c>
      <c r="AT799" s="657" t="s">
        <v>80</v>
      </c>
      <c r="AU799" s="670">
        <v>14800320</v>
      </c>
      <c r="AV799" s="671">
        <f t="shared" si="42"/>
        <v>4625095</v>
      </c>
      <c r="AW799" s="672">
        <f t="shared" si="43"/>
        <v>0.76190495801505398</v>
      </c>
      <c r="AX799" s="673"/>
      <c r="AY799" s="657" t="s">
        <v>72</v>
      </c>
      <c r="AZ799" s="677" t="s">
        <v>4485</v>
      </c>
      <c r="BA799" s="653" t="s">
        <v>71</v>
      </c>
      <c r="BB799" s="656" t="s">
        <v>71</v>
      </c>
    </row>
    <row r="800" spans="2:54" x14ac:dyDescent="0.25">
      <c r="B800" s="653">
        <v>2023</v>
      </c>
      <c r="C800" s="653">
        <v>891780111</v>
      </c>
      <c r="D800" s="654" t="s">
        <v>68</v>
      </c>
      <c r="E800" s="655" t="s">
        <v>3262</v>
      </c>
      <c r="F800" s="656" t="s">
        <v>3263</v>
      </c>
      <c r="G800" s="657">
        <v>0</v>
      </c>
      <c r="H800" s="656"/>
      <c r="I800" s="657" t="s">
        <v>78</v>
      </c>
      <c r="J800" s="653" t="s">
        <v>120</v>
      </c>
      <c r="K800" s="658" t="s">
        <v>2755</v>
      </c>
      <c r="L800" s="659">
        <v>19048225</v>
      </c>
      <c r="M800" s="653" t="s">
        <v>73</v>
      </c>
      <c r="N800" s="660" t="s">
        <v>116</v>
      </c>
      <c r="O800" s="658" t="s">
        <v>4034</v>
      </c>
      <c r="P800" s="661">
        <v>1003152495</v>
      </c>
      <c r="Q800" s="656">
        <v>235</v>
      </c>
      <c r="R800" s="699">
        <v>44960</v>
      </c>
      <c r="S800" s="749">
        <v>9551145017</v>
      </c>
      <c r="T800" s="699">
        <v>44967</v>
      </c>
      <c r="U800" s="760">
        <v>19048225</v>
      </c>
      <c r="V800" s="657" t="s">
        <v>70</v>
      </c>
      <c r="W800" s="656">
        <v>12545859</v>
      </c>
      <c r="X800" s="665" t="s">
        <v>4211</v>
      </c>
      <c r="Y800" s="660"/>
      <c r="Z800" s="679">
        <v>44967</v>
      </c>
      <c r="AA800" s="679">
        <v>44967</v>
      </c>
      <c r="AB800" s="667" t="s">
        <v>80</v>
      </c>
      <c r="AC800" s="666">
        <v>45275</v>
      </c>
      <c r="AD800" s="658">
        <f t="shared" si="44"/>
        <v>308</v>
      </c>
      <c r="AE800" s="656">
        <v>0</v>
      </c>
      <c r="AF800" s="656">
        <v>0</v>
      </c>
      <c r="AG800" s="656">
        <v>0</v>
      </c>
      <c r="AH800" s="668" t="s">
        <v>80</v>
      </c>
      <c r="AI800" s="658">
        <f t="shared" si="45"/>
        <v>0</v>
      </c>
      <c r="AJ800" s="656">
        <v>0</v>
      </c>
      <c r="AK800" s="748">
        <v>0</v>
      </c>
      <c r="AL800" s="699" t="s">
        <v>80</v>
      </c>
      <c r="AM800" s="657">
        <v>0</v>
      </c>
      <c r="AN800" s="667" t="s">
        <v>80</v>
      </c>
      <c r="AO800" s="667" t="s">
        <v>80</v>
      </c>
      <c r="AP800" s="661">
        <v>0</v>
      </c>
      <c r="AQ800" s="661">
        <f>+L800+AF800-AK800</f>
        <v>19048225</v>
      </c>
      <c r="AR800" s="657" t="s">
        <v>115</v>
      </c>
      <c r="AS800" s="656">
        <v>0</v>
      </c>
      <c r="AT800" s="657" t="s">
        <v>80</v>
      </c>
      <c r="AU800" s="670">
        <v>14512936</v>
      </c>
      <c r="AV800" s="671">
        <f t="shared" si="42"/>
        <v>4535289</v>
      </c>
      <c r="AW800" s="672">
        <f t="shared" si="43"/>
        <v>0.76190490190030835</v>
      </c>
      <c r="AX800" s="673"/>
      <c r="AY800" s="657" t="s">
        <v>72</v>
      </c>
      <c r="AZ800" s="677" t="s">
        <v>4486</v>
      </c>
      <c r="BA800" s="653" t="s">
        <v>71</v>
      </c>
      <c r="BB800" s="656" t="s">
        <v>71</v>
      </c>
    </row>
    <row r="801" spans="2:54" x14ac:dyDescent="0.25">
      <c r="B801" s="653">
        <v>2023</v>
      </c>
      <c r="C801" s="653">
        <v>891780111</v>
      </c>
      <c r="D801" s="654" t="s">
        <v>68</v>
      </c>
      <c r="E801" s="655" t="s">
        <v>3264</v>
      </c>
      <c r="F801" s="656" t="s">
        <v>3265</v>
      </c>
      <c r="G801" s="657">
        <v>0</v>
      </c>
      <c r="H801" s="656"/>
      <c r="I801" s="657" t="s">
        <v>78</v>
      </c>
      <c r="J801" s="653" t="s">
        <v>120</v>
      </c>
      <c r="K801" s="658" t="s">
        <v>2766</v>
      </c>
      <c r="L801" s="659">
        <v>19425415</v>
      </c>
      <c r="M801" s="653" t="s">
        <v>73</v>
      </c>
      <c r="N801" s="660" t="s">
        <v>116</v>
      </c>
      <c r="O801" s="658" t="s">
        <v>4035</v>
      </c>
      <c r="P801" s="661">
        <v>38469252</v>
      </c>
      <c r="Q801" s="656">
        <v>235</v>
      </c>
      <c r="R801" s="699">
        <v>44960</v>
      </c>
      <c r="S801" s="749">
        <v>9551145017</v>
      </c>
      <c r="T801" s="699">
        <v>44967</v>
      </c>
      <c r="U801" s="760">
        <v>19425415</v>
      </c>
      <c r="V801" s="657" t="s">
        <v>70</v>
      </c>
      <c r="W801" s="656">
        <v>12545859</v>
      </c>
      <c r="X801" s="665" t="s">
        <v>4211</v>
      </c>
      <c r="Y801" s="660"/>
      <c r="Z801" s="679">
        <v>44967</v>
      </c>
      <c r="AA801" s="679">
        <v>44967</v>
      </c>
      <c r="AB801" s="667" t="s">
        <v>80</v>
      </c>
      <c r="AC801" s="666">
        <v>45275</v>
      </c>
      <c r="AD801" s="658">
        <f t="shared" si="44"/>
        <v>308</v>
      </c>
      <c r="AE801" s="656">
        <v>0</v>
      </c>
      <c r="AF801" s="656">
        <v>0</v>
      </c>
      <c r="AG801" s="656">
        <v>0</v>
      </c>
      <c r="AH801" s="668" t="s">
        <v>80</v>
      </c>
      <c r="AI801" s="658">
        <f t="shared" si="45"/>
        <v>0</v>
      </c>
      <c r="AJ801" s="656">
        <v>0</v>
      </c>
      <c r="AK801" s="748">
        <v>0</v>
      </c>
      <c r="AL801" s="699" t="s">
        <v>80</v>
      </c>
      <c r="AM801" s="657">
        <v>0</v>
      </c>
      <c r="AN801" s="667" t="s">
        <v>80</v>
      </c>
      <c r="AO801" s="667" t="s">
        <v>80</v>
      </c>
      <c r="AP801" s="661">
        <v>0</v>
      </c>
      <c r="AQ801" s="661">
        <f>+L801+AF801-AK801</f>
        <v>19425415</v>
      </c>
      <c r="AR801" s="657" t="s">
        <v>115</v>
      </c>
      <c r="AS801" s="656">
        <v>0</v>
      </c>
      <c r="AT801" s="657" t="s">
        <v>80</v>
      </c>
      <c r="AU801" s="670">
        <v>14800320</v>
      </c>
      <c r="AV801" s="671">
        <f t="shared" si="42"/>
        <v>4625095</v>
      </c>
      <c r="AW801" s="672">
        <f t="shared" si="43"/>
        <v>0.76190495801505398</v>
      </c>
      <c r="AX801" s="673"/>
      <c r="AY801" s="657" t="s">
        <v>72</v>
      </c>
      <c r="AZ801" s="677" t="s">
        <v>4487</v>
      </c>
      <c r="BA801" s="653" t="s">
        <v>71</v>
      </c>
      <c r="BB801" s="656" t="s">
        <v>71</v>
      </c>
    </row>
    <row r="802" spans="2:54" x14ac:dyDescent="0.25">
      <c r="B802" s="653">
        <v>2023</v>
      </c>
      <c r="C802" s="653">
        <v>891780111</v>
      </c>
      <c r="D802" s="654" t="s">
        <v>68</v>
      </c>
      <c r="E802" s="655" t="s">
        <v>3266</v>
      </c>
      <c r="F802" s="656" t="s">
        <v>3267</v>
      </c>
      <c r="G802" s="657">
        <v>0</v>
      </c>
      <c r="H802" s="656"/>
      <c r="I802" s="657" t="s">
        <v>78</v>
      </c>
      <c r="J802" s="653" t="s">
        <v>120</v>
      </c>
      <c r="K802" s="658" t="s">
        <v>2755</v>
      </c>
      <c r="L802" s="659">
        <v>19048225</v>
      </c>
      <c r="M802" s="653" t="s">
        <v>73</v>
      </c>
      <c r="N802" s="660" t="s">
        <v>116</v>
      </c>
      <c r="O802" s="658" t="s">
        <v>4036</v>
      </c>
      <c r="P802" s="661">
        <v>1087116192</v>
      </c>
      <c r="Q802" s="656">
        <v>235</v>
      </c>
      <c r="R802" s="699">
        <v>44960</v>
      </c>
      <c r="S802" s="749">
        <v>9551145017</v>
      </c>
      <c r="T802" s="699">
        <v>44967</v>
      </c>
      <c r="U802" s="760">
        <v>19048225</v>
      </c>
      <c r="V802" s="657" t="s">
        <v>70</v>
      </c>
      <c r="W802" s="656">
        <v>12545859</v>
      </c>
      <c r="X802" s="665" t="s">
        <v>4211</v>
      </c>
      <c r="Y802" s="660"/>
      <c r="Z802" s="679">
        <v>44967</v>
      </c>
      <c r="AA802" s="679">
        <v>44967</v>
      </c>
      <c r="AB802" s="667" t="s">
        <v>80</v>
      </c>
      <c r="AC802" s="666">
        <v>45275</v>
      </c>
      <c r="AD802" s="658">
        <f t="shared" si="44"/>
        <v>308</v>
      </c>
      <c r="AE802" s="656">
        <v>0</v>
      </c>
      <c r="AF802" s="656">
        <v>0</v>
      </c>
      <c r="AG802" s="656">
        <v>0</v>
      </c>
      <c r="AH802" s="668" t="s">
        <v>80</v>
      </c>
      <c r="AI802" s="658">
        <f t="shared" si="45"/>
        <v>0</v>
      </c>
      <c r="AJ802" s="656">
        <v>1</v>
      </c>
      <c r="AK802" s="748">
        <v>15419991</v>
      </c>
      <c r="AL802" s="699">
        <v>45016</v>
      </c>
      <c r="AM802" s="657">
        <v>0</v>
      </c>
      <c r="AN802" s="667" t="s">
        <v>80</v>
      </c>
      <c r="AO802" s="667" t="s">
        <v>80</v>
      </c>
      <c r="AP802" s="661">
        <v>0</v>
      </c>
      <c r="AQ802" s="661">
        <f>+L802+AF802-AK802</f>
        <v>3628234</v>
      </c>
      <c r="AR802" s="657" t="s">
        <v>115</v>
      </c>
      <c r="AS802" s="656">
        <v>0</v>
      </c>
      <c r="AT802" s="657" t="s">
        <v>80</v>
      </c>
      <c r="AU802" s="670">
        <v>1814117</v>
      </c>
      <c r="AV802" s="671">
        <f t="shared" si="42"/>
        <v>1814117</v>
      </c>
      <c r="AW802" s="672">
        <f t="shared" si="43"/>
        <v>0.5</v>
      </c>
      <c r="AX802" s="673"/>
      <c r="AY802" s="657" t="s">
        <v>253</v>
      </c>
      <c r="AZ802" s="677" t="s">
        <v>4488</v>
      </c>
      <c r="BA802" s="653" t="s">
        <v>71</v>
      </c>
      <c r="BB802" s="656" t="s">
        <v>71</v>
      </c>
    </row>
    <row r="803" spans="2:54" x14ac:dyDescent="0.25">
      <c r="B803" s="653">
        <v>2023</v>
      </c>
      <c r="C803" s="653">
        <v>891780111</v>
      </c>
      <c r="D803" s="654" t="s">
        <v>68</v>
      </c>
      <c r="E803" s="655" t="s">
        <v>3268</v>
      </c>
      <c r="F803" s="656" t="s">
        <v>3269</v>
      </c>
      <c r="G803" s="657">
        <v>0</v>
      </c>
      <c r="H803" s="656"/>
      <c r="I803" s="657" t="s">
        <v>78</v>
      </c>
      <c r="J803" s="653" t="s">
        <v>120</v>
      </c>
      <c r="K803" s="658" t="s">
        <v>2755</v>
      </c>
      <c r="L803" s="659">
        <v>19048225</v>
      </c>
      <c r="M803" s="653" t="s">
        <v>73</v>
      </c>
      <c r="N803" s="660" t="s">
        <v>116</v>
      </c>
      <c r="O803" s="658" t="s">
        <v>4037</v>
      </c>
      <c r="P803" s="661">
        <v>1111781674</v>
      </c>
      <c r="Q803" s="656">
        <v>235</v>
      </c>
      <c r="R803" s="699">
        <v>44960</v>
      </c>
      <c r="S803" s="749">
        <v>9551145017</v>
      </c>
      <c r="T803" s="699">
        <v>44967</v>
      </c>
      <c r="U803" s="760">
        <v>19048225</v>
      </c>
      <c r="V803" s="657" t="s">
        <v>70</v>
      </c>
      <c r="W803" s="656">
        <v>12545859</v>
      </c>
      <c r="X803" s="665" t="s">
        <v>4211</v>
      </c>
      <c r="Y803" s="660"/>
      <c r="Z803" s="679">
        <v>44967</v>
      </c>
      <c r="AA803" s="679">
        <v>44967</v>
      </c>
      <c r="AB803" s="667" t="s">
        <v>80</v>
      </c>
      <c r="AC803" s="666">
        <v>45275</v>
      </c>
      <c r="AD803" s="658">
        <f t="shared" si="44"/>
        <v>308</v>
      </c>
      <c r="AE803" s="656">
        <v>0</v>
      </c>
      <c r="AF803" s="656">
        <v>0</v>
      </c>
      <c r="AG803" s="656">
        <v>0</v>
      </c>
      <c r="AH803" s="668" t="s">
        <v>80</v>
      </c>
      <c r="AI803" s="658">
        <f t="shared" si="45"/>
        <v>0</v>
      </c>
      <c r="AJ803" s="656">
        <v>0</v>
      </c>
      <c r="AK803" s="748">
        <v>0</v>
      </c>
      <c r="AL803" s="699" t="s">
        <v>80</v>
      </c>
      <c r="AM803" s="657">
        <v>0</v>
      </c>
      <c r="AN803" s="667" t="s">
        <v>80</v>
      </c>
      <c r="AO803" s="667" t="s">
        <v>80</v>
      </c>
      <c r="AP803" s="661">
        <v>0</v>
      </c>
      <c r="AQ803" s="661">
        <f>+L803+AF803-AK803</f>
        <v>19048225</v>
      </c>
      <c r="AR803" s="657" t="s">
        <v>115</v>
      </c>
      <c r="AS803" s="656">
        <v>0</v>
      </c>
      <c r="AT803" s="657" t="s">
        <v>80</v>
      </c>
      <c r="AU803" s="670">
        <v>14512936</v>
      </c>
      <c r="AV803" s="671">
        <f t="shared" si="42"/>
        <v>4535289</v>
      </c>
      <c r="AW803" s="672">
        <f t="shared" si="43"/>
        <v>0.76190490190030835</v>
      </c>
      <c r="AX803" s="673"/>
      <c r="AY803" s="657" t="s">
        <v>72</v>
      </c>
      <c r="AZ803" s="677" t="s">
        <v>4489</v>
      </c>
      <c r="BA803" s="653" t="s">
        <v>71</v>
      </c>
      <c r="BB803" s="656" t="s">
        <v>71</v>
      </c>
    </row>
    <row r="804" spans="2:54" x14ac:dyDescent="0.25">
      <c r="B804" s="653">
        <v>2023</v>
      </c>
      <c r="C804" s="653">
        <v>891780111</v>
      </c>
      <c r="D804" s="654" t="s">
        <v>68</v>
      </c>
      <c r="E804" s="655" t="s">
        <v>3270</v>
      </c>
      <c r="F804" s="656" t="s">
        <v>3271</v>
      </c>
      <c r="G804" s="657">
        <v>0</v>
      </c>
      <c r="H804" s="656"/>
      <c r="I804" s="657" t="s">
        <v>78</v>
      </c>
      <c r="J804" s="653" t="s">
        <v>120</v>
      </c>
      <c r="K804" s="658" t="s">
        <v>2970</v>
      </c>
      <c r="L804" s="659">
        <v>27280225</v>
      </c>
      <c r="M804" s="653" t="s">
        <v>73</v>
      </c>
      <c r="N804" s="660" t="s">
        <v>116</v>
      </c>
      <c r="O804" s="658" t="s">
        <v>4038</v>
      </c>
      <c r="P804" s="661">
        <v>1028182964</v>
      </c>
      <c r="Q804" s="656">
        <v>235</v>
      </c>
      <c r="R804" s="699">
        <v>44960</v>
      </c>
      <c r="S804" s="749">
        <v>9551145017</v>
      </c>
      <c r="T804" s="699">
        <v>44967</v>
      </c>
      <c r="U804" s="760">
        <v>27280225</v>
      </c>
      <c r="V804" s="657" t="s">
        <v>70</v>
      </c>
      <c r="W804" s="656">
        <v>12545859</v>
      </c>
      <c r="X804" s="665" t="s">
        <v>4211</v>
      </c>
      <c r="Y804" s="660"/>
      <c r="Z804" s="679">
        <v>44967</v>
      </c>
      <c r="AA804" s="679">
        <v>44967</v>
      </c>
      <c r="AB804" s="667" t="s">
        <v>80</v>
      </c>
      <c r="AC804" s="666">
        <v>45275</v>
      </c>
      <c r="AD804" s="658">
        <f t="shared" si="44"/>
        <v>308</v>
      </c>
      <c r="AE804" s="656">
        <v>0</v>
      </c>
      <c r="AF804" s="656">
        <v>0</v>
      </c>
      <c r="AG804" s="656">
        <v>0</v>
      </c>
      <c r="AH804" s="668" t="s">
        <v>80</v>
      </c>
      <c r="AI804" s="658">
        <f t="shared" si="45"/>
        <v>0</v>
      </c>
      <c r="AJ804" s="656">
        <v>0</v>
      </c>
      <c r="AK804" s="748">
        <v>0</v>
      </c>
      <c r="AL804" s="699" t="s">
        <v>80</v>
      </c>
      <c r="AM804" s="657">
        <v>0</v>
      </c>
      <c r="AN804" s="667" t="s">
        <v>80</v>
      </c>
      <c r="AO804" s="667" t="s">
        <v>80</v>
      </c>
      <c r="AP804" s="661">
        <v>0</v>
      </c>
      <c r="AQ804" s="661">
        <f>+L804+AF804-AK804</f>
        <v>27280225</v>
      </c>
      <c r="AR804" s="657" t="s">
        <v>115</v>
      </c>
      <c r="AS804" s="656">
        <v>0</v>
      </c>
      <c r="AT804" s="657" t="s">
        <v>80</v>
      </c>
      <c r="AU804" s="670">
        <v>20784936</v>
      </c>
      <c r="AV804" s="671">
        <f t="shared" si="42"/>
        <v>6495289</v>
      </c>
      <c r="AW804" s="672">
        <f t="shared" si="43"/>
        <v>0.76190485965566634</v>
      </c>
      <c r="AX804" s="673"/>
      <c r="AY804" s="657" t="s">
        <v>72</v>
      </c>
      <c r="AZ804" s="677" t="s">
        <v>4490</v>
      </c>
      <c r="BA804" s="653" t="s">
        <v>71</v>
      </c>
      <c r="BB804" s="656" t="s">
        <v>71</v>
      </c>
    </row>
    <row r="805" spans="2:54" x14ac:dyDescent="0.25">
      <c r="B805" s="653">
        <v>2023</v>
      </c>
      <c r="C805" s="653">
        <v>891780111</v>
      </c>
      <c r="D805" s="654" t="s">
        <v>68</v>
      </c>
      <c r="E805" s="655" t="s">
        <v>3272</v>
      </c>
      <c r="F805" s="656" t="s">
        <v>3273</v>
      </c>
      <c r="G805" s="657">
        <v>0</v>
      </c>
      <c r="H805" s="656"/>
      <c r="I805" s="657" t="s">
        <v>78</v>
      </c>
      <c r="J805" s="653" t="s">
        <v>120</v>
      </c>
      <c r="K805" s="658" t="s">
        <v>2755</v>
      </c>
      <c r="L805" s="659">
        <v>19236820</v>
      </c>
      <c r="M805" s="653" t="s">
        <v>73</v>
      </c>
      <c r="N805" s="660" t="s">
        <v>116</v>
      </c>
      <c r="O805" s="658" t="s">
        <v>4039</v>
      </c>
      <c r="P805" s="661">
        <v>34678739</v>
      </c>
      <c r="Q805" s="656">
        <v>235</v>
      </c>
      <c r="R805" s="699">
        <v>44960</v>
      </c>
      <c r="S805" s="749">
        <v>9551145017</v>
      </c>
      <c r="T805" s="699">
        <v>44967</v>
      </c>
      <c r="U805" s="760">
        <v>19236820</v>
      </c>
      <c r="V805" s="657" t="s">
        <v>70</v>
      </c>
      <c r="W805" s="656">
        <v>12545859</v>
      </c>
      <c r="X805" s="665" t="s">
        <v>4211</v>
      </c>
      <c r="Y805" s="660"/>
      <c r="Z805" s="679">
        <v>44967</v>
      </c>
      <c r="AA805" s="679">
        <v>44967</v>
      </c>
      <c r="AB805" s="667" t="s">
        <v>80</v>
      </c>
      <c r="AC805" s="666">
        <v>45275</v>
      </c>
      <c r="AD805" s="658">
        <f t="shared" si="44"/>
        <v>308</v>
      </c>
      <c r="AE805" s="656">
        <v>0</v>
      </c>
      <c r="AF805" s="656">
        <v>0</v>
      </c>
      <c r="AG805" s="656">
        <v>0</v>
      </c>
      <c r="AH805" s="668" t="s">
        <v>80</v>
      </c>
      <c r="AI805" s="658">
        <f t="shared" si="45"/>
        <v>0</v>
      </c>
      <c r="AJ805" s="656">
        <v>0</v>
      </c>
      <c r="AK805" s="748">
        <v>0</v>
      </c>
      <c r="AL805" s="699" t="s">
        <v>80</v>
      </c>
      <c r="AM805" s="657">
        <v>0</v>
      </c>
      <c r="AN805" s="667" t="s">
        <v>80</v>
      </c>
      <c r="AO805" s="667" t="s">
        <v>80</v>
      </c>
      <c r="AP805" s="661">
        <v>0</v>
      </c>
      <c r="AQ805" s="661">
        <f>+L805+AF805-AK805</f>
        <v>19236820</v>
      </c>
      <c r="AR805" s="657" t="s">
        <v>115</v>
      </c>
      <c r="AS805" s="656">
        <v>0</v>
      </c>
      <c r="AT805" s="657" t="s">
        <v>80</v>
      </c>
      <c r="AU805" s="670">
        <v>14656624</v>
      </c>
      <c r="AV805" s="671">
        <f t="shared" si="42"/>
        <v>4580196</v>
      </c>
      <c r="AW805" s="672">
        <f t="shared" si="43"/>
        <v>0.76190472229817607</v>
      </c>
      <c r="AX805" s="673"/>
      <c r="AY805" s="657" t="s">
        <v>72</v>
      </c>
      <c r="AZ805" s="677" t="s">
        <v>4491</v>
      </c>
      <c r="BA805" s="653" t="s">
        <v>71</v>
      </c>
      <c r="BB805" s="656" t="s">
        <v>71</v>
      </c>
    </row>
    <row r="806" spans="2:54" x14ac:dyDescent="0.25">
      <c r="B806" s="653">
        <v>2023</v>
      </c>
      <c r="C806" s="653">
        <v>891780111</v>
      </c>
      <c r="D806" s="654" t="s">
        <v>68</v>
      </c>
      <c r="E806" s="655" t="s">
        <v>3274</v>
      </c>
      <c r="F806" s="656" t="s">
        <v>3275</v>
      </c>
      <c r="G806" s="657">
        <v>0</v>
      </c>
      <c r="H806" s="656"/>
      <c r="I806" s="657" t="s">
        <v>78</v>
      </c>
      <c r="J806" s="653" t="s">
        <v>120</v>
      </c>
      <c r="K806" s="658" t="s">
        <v>2766</v>
      </c>
      <c r="L806" s="659">
        <v>19425415</v>
      </c>
      <c r="M806" s="653" t="s">
        <v>73</v>
      </c>
      <c r="N806" s="660" t="s">
        <v>116</v>
      </c>
      <c r="O806" s="658" t="s">
        <v>4040</v>
      </c>
      <c r="P806" s="661">
        <v>16496548</v>
      </c>
      <c r="Q806" s="656">
        <v>235</v>
      </c>
      <c r="R806" s="699">
        <v>44960</v>
      </c>
      <c r="S806" s="749">
        <v>9551145017</v>
      </c>
      <c r="T806" s="699">
        <v>44967</v>
      </c>
      <c r="U806" s="760">
        <v>19425415</v>
      </c>
      <c r="V806" s="657" t="s">
        <v>70</v>
      </c>
      <c r="W806" s="656">
        <v>12545859</v>
      </c>
      <c r="X806" s="665" t="s">
        <v>4211</v>
      </c>
      <c r="Y806" s="660"/>
      <c r="Z806" s="679">
        <v>44967</v>
      </c>
      <c r="AA806" s="679">
        <v>44967</v>
      </c>
      <c r="AB806" s="667" t="s">
        <v>80</v>
      </c>
      <c r="AC806" s="666">
        <v>45275</v>
      </c>
      <c r="AD806" s="658">
        <f t="shared" si="44"/>
        <v>308</v>
      </c>
      <c r="AE806" s="656">
        <v>0</v>
      </c>
      <c r="AF806" s="656">
        <v>0</v>
      </c>
      <c r="AG806" s="656">
        <v>0</v>
      </c>
      <c r="AH806" s="668" t="s">
        <v>80</v>
      </c>
      <c r="AI806" s="658">
        <f t="shared" si="45"/>
        <v>0</v>
      </c>
      <c r="AJ806" s="656">
        <v>0</v>
      </c>
      <c r="AK806" s="748">
        <v>0</v>
      </c>
      <c r="AL806" s="699" t="s">
        <v>80</v>
      </c>
      <c r="AM806" s="657">
        <v>0</v>
      </c>
      <c r="AN806" s="667" t="s">
        <v>80</v>
      </c>
      <c r="AO806" s="667" t="s">
        <v>80</v>
      </c>
      <c r="AP806" s="661">
        <v>0</v>
      </c>
      <c r="AQ806" s="661">
        <f>+L806+AF806-AK806</f>
        <v>19425415</v>
      </c>
      <c r="AR806" s="657" t="s">
        <v>115</v>
      </c>
      <c r="AS806" s="656">
        <v>0</v>
      </c>
      <c r="AT806" s="657" t="s">
        <v>80</v>
      </c>
      <c r="AU806" s="670">
        <v>14800320</v>
      </c>
      <c r="AV806" s="671">
        <f t="shared" si="42"/>
        <v>4625095</v>
      </c>
      <c r="AW806" s="672">
        <f t="shared" si="43"/>
        <v>0.76190495801505398</v>
      </c>
      <c r="AX806" s="673"/>
      <c r="AY806" s="657" t="s">
        <v>72</v>
      </c>
      <c r="AZ806" s="677" t="s">
        <v>4492</v>
      </c>
      <c r="BA806" s="653" t="s">
        <v>71</v>
      </c>
      <c r="BB806" s="656" t="s">
        <v>71</v>
      </c>
    </row>
    <row r="807" spans="2:54" x14ac:dyDescent="0.25">
      <c r="B807" s="653">
        <v>2023</v>
      </c>
      <c r="C807" s="653">
        <v>891780111</v>
      </c>
      <c r="D807" s="654" t="s">
        <v>68</v>
      </c>
      <c r="E807" s="655" t="s">
        <v>3276</v>
      </c>
      <c r="F807" s="656" t="s">
        <v>3277</v>
      </c>
      <c r="G807" s="657">
        <v>0</v>
      </c>
      <c r="H807" s="656"/>
      <c r="I807" s="657" t="s">
        <v>78</v>
      </c>
      <c r="J807" s="653" t="s">
        <v>120</v>
      </c>
      <c r="K807" s="658" t="s">
        <v>3278</v>
      </c>
      <c r="L807" s="659">
        <v>53762824</v>
      </c>
      <c r="M807" s="653" t="s">
        <v>73</v>
      </c>
      <c r="N807" s="660" t="s">
        <v>116</v>
      </c>
      <c r="O807" s="658" t="s">
        <v>4041</v>
      </c>
      <c r="P807" s="661">
        <v>1111769345</v>
      </c>
      <c r="Q807" s="656">
        <v>235</v>
      </c>
      <c r="R807" s="699">
        <v>44960</v>
      </c>
      <c r="S807" s="749">
        <v>9551145017</v>
      </c>
      <c r="T807" s="699">
        <v>44967</v>
      </c>
      <c r="U807" s="760">
        <v>53762824</v>
      </c>
      <c r="V807" s="657" t="s">
        <v>70</v>
      </c>
      <c r="W807" s="656">
        <v>12545859</v>
      </c>
      <c r="X807" s="665" t="s">
        <v>4211</v>
      </c>
      <c r="Y807" s="660"/>
      <c r="Z807" s="679">
        <v>44967</v>
      </c>
      <c r="AA807" s="679">
        <v>44967</v>
      </c>
      <c r="AB807" s="667" t="s">
        <v>80</v>
      </c>
      <c r="AC807" s="666">
        <v>45275</v>
      </c>
      <c r="AD807" s="658">
        <f t="shared" si="44"/>
        <v>308</v>
      </c>
      <c r="AE807" s="656">
        <v>0</v>
      </c>
      <c r="AF807" s="656">
        <v>0</v>
      </c>
      <c r="AG807" s="656">
        <v>0</v>
      </c>
      <c r="AH807" s="668" t="s">
        <v>80</v>
      </c>
      <c r="AI807" s="658">
        <f t="shared" si="45"/>
        <v>0</v>
      </c>
      <c r="AJ807" s="656">
        <v>0</v>
      </c>
      <c r="AK807" s="748">
        <v>0</v>
      </c>
      <c r="AL807" s="699" t="s">
        <v>80</v>
      </c>
      <c r="AM807" s="657">
        <v>0</v>
      </c>
      <c r="AN807" s="667" t="s">
        <v>80</v>
      </c>
      <c r="AO807" s="667" t="s">
        <v>80</v>
      </c>
      <c r="AP807" s="661">
        <v>0</v>
      </c>
      <c r="AQ807" s="661">
        <f>+L807+AF807-AK807</f>
        <v>53762824</v>
      </c>
      <c r="AR807" s="657" t="s">
        <v>115</v>
      </c>
      <c r="AS807" s="656">
        <v>0</v>
      </c>
      <c r="AT807" s="657" t="s">
        <v>80</v>
      </c>
      <c r="AU807" s="670">
        <v>37878856</v>
      </c>
      <c r="AV807" s="671">
        <f t="shared" si="42"/>
        <v>15883968</v>
      </c>
      <c r="AW807" s="672">
        <f t="shared" si="43"/>
        <v>0.70455480538001503</v>
      </c>
      <c r="AX807" s="673"/>
      <c r="AY807" s="657" t="s">
        <v>72</v>
      </c>
      <c r="AZ807" s="677" t="s">
        <v>4493</v>
      </c>
      <c r="BA807" s="653" t="s">
        <v>71</v>
      </c>
      <c r="BB807" s="656" t="s">
        <v>71</v>
      </c>
    </row>
    <row r="808" spans="2:54" x14ac:dyDescent="0.25">
      <c r="B808" s="653">
        <v>2023</v>
      </c>
      <c r="C808" s="653">
        <v>891780111</v>
      </c>
      <c r="D808" s="654" t="s">
        <v>68</v>
      </c>
      <c r="E808" s="655" t="s">
        <v>3279</v>
      </c>
      <c r="F808" s="656" t="s">
        <v>3280</v>
      </c>
      <c r="G808" s="657">
        <v>0</v>
      </c>
      <c r="H808" s="656"/>
      <c r="I808" s="657" t="s">
        <v>78</v>
      </c>
      <c r="J808" s="653" t="s">
        <v>120</v>
      </c>
      <c r="K808" s="658" t="s">
        <v>2766</v>
      </c>
      <c r="L808" s="659">
        <v>19425415</v>
      </c>
      <c r="M808" s="653" t="s">
        <v>73</v>
      </c>
      <c r="N808" s="660" t="s">
        <v>116</v>
      </c>
      <c r="O808" s="658" t="s">
        <v>4042</v>
      </c>
      <c r="P808" s="661">
        <v>1089802320</v>
      </c>
      <c r="Q808" s="656">
        <v>235</v>
      </c>
      <c r="R808" s="699">
        <v>44960</v>
      </c>
      <c r="S808" s="749">
        <v>9551145017</v>
      </c>
      <c r="T808" s="699">
        <v>44967</v>
      </c>
      <c r="U808" s="760">
        <v>19425415</v>
      </c>
      <c r="V808" s="657" t="s">
        <v>70</v>
      </c>
      <c r="W808" s="656">
        <v>12545859</v>
      </c>
      <c r="X808" s="665" t="s">
        <v>4211</v>
      </c>
      <c r="Y808" s="660"/>
      <c r="Z808" s="679">
        <v>44967</v>
      </c>
      <c r="AA808" s="679">
        <v>44967</v>
      </c>
      <c r="AB808" s="667" t="s">
        <v>80</v>
      </c>
      <c r="AC808" s="666">
        <v>45275</v>
      </c>
      <c r="AD808" s="658">
        <f t="shared" si="44"/>
        <v>308</v>
      </c>
      <c r="AE808" s="656">
        <v>0</v>
      </c>
      <c r="AF808" s="656">
        <v>0</v>
      </c>
      <c r="AG808" s="656">
        <v>0</v>
      </c>
      <c r="AH808" s="668" t="s">
        <v>80</v>
      </c>
      <c r="AI808" s="658">
        <f t="shared" si="45"/>
        <v>0</v>
      </c>
      <c r="AJ808" s="656">
        <v>0</v>
      </c>
      <c r="AK808" s="748">
        <v>0</v>
      </c>
      <c r="AL808" s="699" t="s">
        <v>80</v>
      </c>
      <c r="AM808" s="657">
        <v>0</v>
      </c>
      <c r="AN808" s="667" t="s">
        <v>80</v>
      </c>
      <c r="AO808" s="667" t="s">
        <v>80</v>
      </c>
      <c r="AP808" s="661">
        <v>0</v>
      </c>
      <c r="AQ808" s="661">
        <f>+L808+AF808-AK808</f>
        <v>19425415</v>
      </c>
      <c r="AR808" s="657" t="s">
        <v>115</v>
      </c>
      <c r="AS808" s="656">
        <v>0</v>
      </c>
      <c r="AT808" s="657" t="s">
        <v>80</v>
      </c>
      <c r="AU808" s="670">
        <v>14800320</v>
      </c>
      <c r="AV808" s="671">
        <f t="shared" si="42"/>
        <v>4625095</v>
      </c>
      <c r="AW808" s="672">
        <f t="shared" si="43"/>
        <v>0.76190495801505398</v>
      </c>
      <c r="AX808" s="673"/>
      <c r="AY808" s="657" t="s">
        <v>72</v>
      </c>
      <c r="AZ808" s="677" t="s">
        <v>4494</v>
      </c>
      <c r="BA808" s="653" t="s">
        <v>71</v>
      </c>
      <c r="BB808" s="656" t="s">
        <v>71</v>
      </c>
    </row>
    <row r="809" spans="2:54" x14ac:dyDescent="0.25">
      <c r="B809" s="653">
        <v>2023</v>
      </c>
      <c r="C809" s="653">
        <v>891780111</v>
      </c>
      <c r="D809" s="654" t="s">
        <v>68</v>
      </c>
      <c r="E809" s="655" t="s">
        <v>3281</v>
      </c>
      <c r="F809" s="656" t="s">
        <v>3282</v>
      </c>
      <c r="G809" s="657">
        <v>0</v>
      </c>
      <c r="H809" s="656"/>
      <c r="I809" s="657" t="s">
        <v>78</v>
      </c>
      <c r="J809" s="653" t="s">
        <v>120</v>
      </c>
      <c r="K809" s="658" t="s">
        <v>2766</v>
      </c>
      <c r="L809" s="659">
        <v>19425415</v>
      </c>
      <c r="M809" s="653" t="s">
        <v>73</v>
      </c>
      <c r="N809" s="660" t="s">
        <v>116</v>
      </c>
      <c r="O809" s="658" t="s">
        <v>4043</v>
      </c>
      <c r="P809" s="661">
        <v>87945062</v>
      </c>
      <c r="Q809" s="656">
        <v>235</v>
      </c>
      <c r="R809" s="699">
        <v>44960</v>
      </c>
      <c r="S809" s="749">
        <v>9551145017</v>
      </c>
      <c r="T809" s="699">
        <v>44967</v>
      </c>
      <c r="U809" s="760">
        <v>19425415</v>
      </c>
      <c r="V809" s="657" t="s">
        <v>70</v>
      </c>
      <c r="W809" s="656">
        <v>12545859</v>
      </c>
      <c r="X809" s="665" t="s">
        <v>4211</v>
      </c>
      <c r="Y809" s="660"/>
      <c r="Z809" s="679">
        <v>44967</v>
      </c>
      <c r="AA809" s="679">
        <v>44967</v>
      </c>
      <c r="AB809" s="667" t="s">
        <v>80</v>
      </c>
      <c r="AC809" s="666">
        <v>45275</v>
      </c>
      <c r="AD809" s="658">
        <f t="shared" si="44"/>
        <v>308</v>
      </c>
      <c r="AE809" s="656">
        <v>0</v>
      </c>
      <c r="AF809" s="656">
        <v>0</v>
      </c>
      <c r="AG809" s="656">
        <v>0</v>
      </c>
      <c r="AH809" s="668" t="s">
        <v>80</v>
      </c>
      <c r="AI809" s="658">
        <f t="shared" si="45"/>
        <v>0</v>
      </c>
      <c r="AJ809" s="656">
        <v>0</v>
      </c>
      <c r="AK809" s="748">
        <v>0</v>
      </c>
      <c r="AL809" s="699" t="s">
        <v>80</v>
      </c>
      <c r="AM809" s="657">
        <v>0</v>
      </c>
      <c r="AN809" s="667" t="s">
        <v>80</v>
      </c>
      <c r="AO809" s="667" t="s">
        <v>80</v>
      </c>
      <c r="AP809" s="661">
        <v>0</v>
      </c>
      <c r="AQ809" s="661">
        <f>+L809+AF809-AK809</f>
        <v>19425415</v>
      </c>
      <c r="AR809" s="657" t="s">
        <v>115</v>
      </c>
      <c r="AS809" s="656">
        <v>0</v>
      </c>
      <c r="AT809" s="657" t="s">
        <v>80</v>
      </c>
      <c r="AU809" s="670">
        <v>14800320</v>
      </c>
      <c r="AV809" s="671">
        <f t="shared" si="42"/>
        <v>4625095</v>
      </c>
      <c r="AW809" s="672">
        <f t="shared" si="43"/>
        <v>0.76190495801505398</v>
      </c>
      <c r="AX809" s="673"/>
      <c r="AY809" s="657" t="s">
        <v>72</v>
      </c>
      <c r="AZ809" s="677" t="s">
        <v>4495</v>
      </c>
      <c r="BA809" s="653" t="s">
        <v>71</v>
      </c>
      <c r="BB809" s="656" t="s">
        <v>71</v>
      </c>
    </row>
    <row r="810" spans="2:54" x14ac:dyDescent="0.25">
      <c r="B810" s="653">
        <v>2023</v>
      </c>
      <c r="C810" s="653">
        <v>891780111</v>
      </c>
      <c r="D810" s="654" t="s">
        <v>68</v>
      </c>
      <c r="E810" s="655" t="s">
        <v>3283</v>
      </c>
      <c r="F810" s="656" t="s">
        <v>3284</v>
      </c>
      <c r="G810" s="657">
        <v>0</v>
      </c>
      <c r="H810" s="656"/>
      <c r="I810" s="657" t="s">
        <v>78</v>
      </c>
      <c r="J810" s="653" t="s">
        <v>120</v>
      </c>
      <c r="K810" s="658" t="s">
        <v>3155</v>
      </c>
      <c r="L810" s="659">
        <v>15725336</v>
      </c>
      <c r="M810" s="653" t="s">
        <v>73</v>
      </c>
      <c r="N810" s="660" t="s">
        <v>116</v>
      </c>
      <c r="O810" s="658" t="s">
        <v>4044</v>
      </c>
      <c r="P810" s="661">
        <v>1005190463</v>
      </c>
      <c r="Q810" s="656">
        <v>235</v>
      </c>
      <c r="R810" s="699">
        <v>44960</v>
      </c>
      <c r="S810" s="749">
        <v>9551145017</v>
      </c>
      <c r="T810" s="699">
        <v>44967</v>
      </c>
      <c r="U810" s="760">
        <v>15725336</v>
      </c>
      <c r="V810" s="657" t="s">
        <v>70</v>
      </c>
      <c r="W810" s="656">
        <v>12545859</v>
      </c>
      <c r="X810" s="665" t="s">
        <v>4211</v>
      </c>
      <c r="Y810" s="660"/>
      <c r="Z810" s="679">
        <v>44967</v>
      </c>
      <c r="AA810" s="679">
        <v>44967</v>
      </c>
      <c r="AB810" s="667" t="s">
        <v>80</v>
      </c>
      <c r="AC810" s="666">
        <v>45214</v>
      </c>
      <c r="AD810" s="658">
        <f t="shared" si="44"/>
        <v>247</v>
      </c>
      <c r="AE810" s="656">
        <v>0</v>
      </c>
      <c r="AF810" s="656">
        <v>0</v>
      </c>
      <c r="AG810" s="656">
        <v>0</v>
      </c>
      <c r="AH810" s="668" t="s">
        <v>80</v>
      </c>
      <c r="AI810" s="658">
        <f t="shared" si="45"/>
        <v>0</v>
      </c>
      <c r="AJ810" s="656">
        <v>0</v>
      </c>
      <c r="AK810" s="748">
        <v>0</v>
      </c>
      <c r="AL810" s="699" t="s">
        <v>80</v>
      </c>
      <c r="AM810" s="657">
        <v>0</v>
      </c>
      <c r="AN810" s="667" t="s">
        <v>80</v>
      </c>
      <c r="AO810" s="667" t="s">
        <v>80</v>
      </c>
      <c r="AP810" s="661">
        <v>0</v>
      </c>
      <c r="AQ810" s="661">
        <f>+L810+AF810-AK810</f>
        <v>15725336</v>
      </c>
      <c r="AR810" s="657" t="s">
        <v>115</v>
      </c>
      <c r="AS810" s="656">
        <v>0</v>
      </c>
      <c r="AT810" s="657" t="s">
        <v>80</v>
      </c>
      <c r="AU810" s="670">
        <v>14800320</v>
      </c>
      <c r="AV810" s="671">
        <f t="shared" si="42"/>
        <v>925016</v>
      </c>
      <c r="AW810" s="672">
        <f t="shared" si="43"/>
        <v>0.94117670999207903</v>
      </c>
      <c r="AX810" s="673"/>
      <c r="AY810" s="657" t="s">
        <v>72</v>
      </c>
      <c r="AZ810" s="677" t="s">
        <v>4496</v>
      </c>
      <c r="BA810" s="653" t="s">
        <v>71</v>
      </c>
      <c r="BB810" s="656" t="s">
        <v>71</v>
      </c>
    </row>
    <row r="811" spans="2:54" x14ac:dyDescent="0.25">
      <c r="B811" s="653">
        <v>2023</v>
      </c>
      <c r="C811" s="653">
        <v>891780111</v>
      </c>
      <c r="D811" s="654" t="s">
        <v>68</v>
      </c>
      <c r="E811" s="655" t="s">
        <v>3285</v>
      </c>
      <c r="F811" s="656" t="s">
        <v>3286</v>
      </c>
      <c r="G811" s="657">
        <v>0</v>
      </c>
      <c r="H811" s="656"/>
      <c r="I811" s="657" t="s">
        <v>78</v>
      </c>
      <c r="J811" s="653" t="s">
        <v>120</v>
      </c>
      <c r="K811" s="658" t="s">
        <v>3155</v>
      </c>
      <c r="L811" s="659">
        <v>15725336</v>
      </c>
      <c r="M811" s="653" t="s">
        <v>73</v>
      </c>
      <c r="N811" s="660" t="s">
        <v>116</v>
      </c>
      <c r="O811" s="658" t="s">
        <v>4045</v>
      </c>
      <c r="P811" s="661">
        <v>1086550039</v>
      </c>
      <c r="Q811" s="656">
        <v>235</v>
      </c>
      <c r="R811" s="699">
        <v>44960</v>
      </c>
      <c r="S811" s="749">
        <v>9551145017</v>
      </c>
      <c r="T811" s="699">
        <v>44967</v>
      </c>
      <c r="U811" s="760">
        <v>15725336</v>
      </c>
      <c r="V811" s="657" t="s">
        <v>70</v>
      </c>
      <c r="W811" s="656">
        <v>12545859</v>
      </c>
      <c r="X811" s="665" t="s">
        <v>4211</v>
      </c>
      <c r="Y811" s="660"/>
      <c r="Z811" s="679">
        <v>44967</v>
      </c>
      <c r="AA811" s="679">
        <v>44967</v>
      </c>
      <c r="AB811" s="667" t="s">
        <v>80</v>
      </c>
      <c r="AC811" s="666">
        <v>45214</v>
      </c>
      <c r="AD811" s="658">
        <f t="shared" si="44"/>
        <v>247</v>
      </c>
      <c r="AE811" s="656">
        <v>0</v>
      </c>
      <c r="AF811" s="656">
        <v>0</v>
      </c>
      <c r="AG811" s="656">
        <v>0</v>
      </c>
      <c r="AH811" s="668" t="s">
        <v>80</v>
      </c>
      <c r="AI811" s="658">
        <f t="shared" si="45"/>
        <v>0</v>
      </c>
      <c r="AJ811" s="656">
        <v>0</v>
      </c>
      <c r="AK811" s="748">
        <v>0</v>
      </c>
      <c r="AL811" s="699" t="s">
        <v>80</v>
      </c>
      <c r="AM811" s="657">
        <v>0</v>
      </c>
      <c r="AN811" s="667" t="s">
        <v>80</v>
      </c>
      <c r="AO811" s="667" t="s">
        <v>80</v>
      </c>
      <c r="AP811" s="661">
        <v>0</v>
      </c>
      <c r="AQ811" s="661">
        <f>+L811+AF811-AK811</f>
        <v>15725336</v>
      </c>
      <c r="AR811" s="657" t="s">
        <v>115</v>
      </c>
      <c r="AS811" s="656">
        <v>0</v>
      </c>
      <c r="AT811" s="657" t="s">
        <v>80</v>
      </c>
      <c r="AU811" s="670">
        <v>14800320</v>
      </c>
      <c r="AV811" s="671">
        <f t="shared" si="42"/>
        <v>925016</v>
      </c>
      <c r="AW811" s="672">
        <f t="shared" si="43"/>
        <v>0.94117670999207903</v>
      </c>
      <c r="AX811" s="673"/>
      <c r="AY811" s="657" t="s">
        <v>72</v>
      </c>
      <c r="AZ811" s="677" t="s">
        <v>4497</v>
      </c>
      <c r="BA811" s="653" t="s">
        <v>71</v>
      </c>
      <c r="BB811" s="656" t="s">
        <v>71</v>
      </c>
    </row>
    <row r="812" spans="2:54" x14ac:dyDescent="0.25">
      <c r="B812" s="653">
        <v>2023</v>
      </c>
      <c r="C812" s="653">
        <v>891780111</v>
      </c>
      <c r="D812" s="654" t="s">
        <v>68</v>
      </c>
      <c r="E812" s="655" t="s">
        <v>3287</v>
      </c>
      <c r="F812" s="656" t="s">
        <v>3288</v>
      </c>
      <c r="G812" s="657">
        <v>0</v>
      </c>
      <c r="H812" s="656"/>
      <c r="I812" s="657" t="s">
        <v>78</v>
      </c>
      <c r="J812" s="653" t="s">
        <v>120</v>
      </c>
      <c r="K812" s="658" t="s">
        <v>3155</v>
      </c>
      <c r="L812" s="659">
        <v>15725336</v>
      </c>
      <c r="M812" s="653" t="s">
        <v>73</v>
      </c>
      <c r="N812" s="660" t="s">
        <v>116</v>
      </c>
      <c r="O812" s="658" t="s">
        <v>4046</v>
      </c>
      <c r="P812" s="661">
        <v>78757699</v>
      </c>
      <c r="Q812" s="656">
        <v>235</v>
      </c>
      <c r="R812" s="699">
        <v>44960</v>
      </c>
      <c r="S812" s="749">
        <v>9551145017</v>
      </c>
      <c r="T812" s="699">
        <v>44967</v>
      </c>
      <c r="U812" s="760">
        <v>15725336</v>
      </c>
      <c r="V812" s="657" t="s">
        <v>70</v>
      </c>
      <c r="W812" s="656">
        <v>12545859</v>
      </c>
      <c r="X812" s="665" t="s">
        <v>4211</v>
      </c>
      <c r="Y812" s="660"/>
      <c r="Z812" s="679">
        <v>44967</v>
      </c>
      <c r="AA812" s="679">
        <v>44967</v>
      </c>
      <c r="AB812" s="667" t="s">
        <v>80</v>
      </c>
      <c r="AC812" s="666">
        <v>45214</v>
      </c>
      <c r="AD812" s="658">
        <f t="shared" si="44"/>
        <v>247</v>
      </c>
      <c r="AE812" s="656">
        <v>0</v>
      </c>
      <c r="AF812" s="656">
        <v>0</v>
      </c>
      <c r="AG812" s="656">
        <v>0</v>
      </c>
      <c r="AH812" s="668" t="s">
        <v>80</v>
      </c>
      <c r="AI812" s="658">
        <f t="shared" si="45"/>
        <v>0</v>
      </c>
      <c r="AJ812" s="656">
        <v>0</v>
      </c>
      <c r="AK812" s="748">
        <v>0</v>
      </c>
      <c r="AL812" s="699" t="s">
        <v>80</v>
      </c>
      <c r="AM812" s="657">
        <v>0</v>
      </c>
      <c r="AN812" s="667" t="s">
        <v>80</v>
      </c>
      <c r="AO812" s="667" t="s">
        <v>80</v>
      </c>
      <c r="AP812" s="661">
        <v>0</v>
      </c>
      <c r="AQ812" s="661">
        <f>+L812+AF812-AK812</f>
        <v>15725336</v>
      </c>
      <c r="AR812" s="657" t="s">
        <v>115</v>
      </c>
      <c r="AS812" s="656">
        <v>0</v>
      </c>
      <c r="AT812" s="657" t="s">
        <v>80</v>
      </c>
      <c r="AU812" s="670">
        <v>14800320</v>
      </c>
      <c r="AV812" s="671">
        <f t="shared" si="42"/>
        <v>925016</v>
      </c>
      <c r="AW812" s="672">
        <f t="shared" si="43"/>
        <v>0.94117670999207903</v>
      </c>
      <c r="AX812" s="673"/>
      <c r="AY812" s="657" t="s">
        <v>72</v>
      </c>
      <c r="AZ812" s="677" t="s">
        <v>4498</v>
      </c>
      <c r="BA812" s="653" t="s">
        <v>71</v>
      </c>
      <c r="BB812" s="656" t="s">
        <v>71</v>
      </c>
    </row>
    <row r="813" spans="2:54" x14ac:dyDescent="0.25">
      <c r="B813" s="653">
        <v>2023</v>
      </c>
      <c r="C813" s="653">
        <v>891780111</v>
      </c>
      <c r="D813" s="654" t="s">
        <v>68</v>
      </c>
      <c r="E813" s="655" t="s">
        <v>3289</v>
      </c>
      <c r="F813" s="656" t="s">
        <v>3290</v>
      </c>
      <c r="G813" s="657">
        <v>0</v>
      </c>
      <c r="H813" s="656"/>
      <c r="I813" s="657" t="s">
        <v>78</v>
      </c>
      <c r="J813" s="653" t="s">
        <v>120</v>
      </c>
      <c r="K813" s="658" t="s">
        <v>3155</v>
      </c>
      <c r="L813" s="659">
        <v>15725336</v>
      </c>
      <c r="M813" s="653" t="s">
        <v>73</v>
      </c>
      <c r="N813" s="660" t="s">
        <v>116</v>
      </c>
      <c r="O813" s="658" t="s">
        <v>4047</v>
      </c>
      <c r="P813" s="661">
        <v>1085170561</v>
      </c>
      <c r="Q813" s="656">
        <v>235</v>
      </c>
      <c r="R813" s="699">
        <v>44960</v>
      </c>
      <c r="S813" s="749">
        <v>9551145017</v>
      </c>
      <c r="T813" s="699">
        <v>44967</v>
      </c>
      <c r="U813" s="760">
        <v>15725336</v>
      </c>
      <c r="V813" s="657" t="s">
        <v>70</v>
      </c>
      <c r="W813" s="656">
        <v>12545859</v>
      </c>
      <c r="X813" s="665" t="s">
        <v>4211</v>
      </c>
      <c r="Y813" s="660"/>
      <c r="Z813" s="679">
        <v>44967</v>
      </c>
      <c r="AA813" s="679">
        <v>44967</v>
      </c>
      <c r="AB813" s="667" t="s">
        <v>80</v>
      </c>
      <c r="AC813" s="666">
        <v>45214</v>
      </c>
      <c r="AD813" s="658">
        <f t="shared" si="44"/>
        <v>247</v>
      </c>
      <c r="AE813" s="656">
        <v>0</v>
      </c>
      <c r="AF813" s="656">
        <v>0</v>
      </c>
      <c r="AG813" s="656">
        <v>0</v>
      </c>
      <c r="AH813" s="668" t="s">
        <v>80</v>
      </c>
      <c r="AI813" s="658">
        <f t="shared" si="45"/>
        <v>0</v>
      </c>
      <c r="AJ813" s="656">
        <v>0</v>
      </c>
      <c r="AK813" s="748">
        <v>0</v>
      </c>
      <c r="AL813" s="699" t="s">
        <v>80</v>
      </c>
      <c r="AM813" s="657">
        <v>0</v>
      </c>
      <c r="AN813" s="667" t="s">
        <v>80</v>
      </c>
      <c r="AO813" s="667" t="s">
        <v>80</v>
      </c>
      <c r="AP813" s="661">
        <v>0</v>
      </c>
      <c r="AQ813" s="661">
        <f>+L813+AF813-AK813</f>
        <v>15725336</v>
      </c>
      <c r="AR813" s="657" t="s">
        <v>115</v>
      </c>
      <c r="AS813" s="656">
        <v>0</v>
      </c>
      <c r="AT813" s="657" t="s">
        <v>80</v>
      </c>
      <c r="AU813" s="670">
        <v>14800320</v>
      </c>
      <c r="AV813" s="671">
        <f t="shared" si="42"/>
        <v>925016</v>
      </c>
      <c r="AW813" s="672">
        <f t="shared" si="43"/>
        <v>0.94117670999207903</v>
      </c>
      <c r="AX813" s="673"/>
      <c r="AY813" s="657" t="s">
        <v>72</v>
      </c>
      <c r="AZ813" s="677" t="s">
        <v>4499</v>
      </c>
      <c r="BA813" s="653" t="s">
        <v>71</v>
      </c>
      <c r="BB813" s="656" t="s">
        <v>71</v>
      </c>
    </row>
    <row r="814" spans="2:54" x14ac:dyDescent="0.25">
      <c r="B814" s="653">
        <v>2023</v>
      </c>
      <c r="C814" s="653">
        <v>891780111</v>
      </c>
      <c r="D814" s="654" t="s">
        <v>68</v>
      </c>
      <c r="E814" s="655" t="s">
        <v>3291</v>
      </c>
      <c r="F814" s="656" t="s">
        <v>3292</v>
      </c>
      <c r="G814" s="657">
        <v>0</v>
      </c>
      <c r="H814" s="656"/>
      <c r="I814" s="657" t="s">
        <v>78</v>
      </c>
      <c r="J814" s="653" t="s">
        <v>120</v>
      </c>
      <c r="K814" s="658" t="s">
        <v>3293</v>
      </c>
      <c r="L814" s="659">
        <v>23588009</v>
      </c>
      <c r="M814" s="653" t="s">
        <v>73</v>
      </c>
      <c r="N814" s="660" t="s">
        <v>116</v>
      </c>
      <c r="O814" s="658" t="s">
        <v>4048</v>
      </c>
      <c r="P814" s="661">
        <v>80763650</v>
      </c>
      <c r="Q814" s="656">
        <v>235</v>
      </c>
      <c r="R814" s="699">
        <v>44960</v>
      </c>
      <c r="S814" s="749">
        <v>9551145017</v>
      </c>
      <c r="T814" s="699">
        <v>44967</v>
      </c>
      <c r="U814" s="760">
        <v>23588009</v>
      </c>
      <c r="V814" s="657" t="s">
        <v>70</v>
      </c>
      <c r="W814" s="656">
        <v>12545859</v>
      </c>
      <c r="X814" s="665" t="s">
        <v>4211</v>
      </c>
      <c r="Y814" s="660"/>
      <c r="Z814" s="679">
        <v>44967</v>
      </c>
      <c r="AA814" s="679">
        <v>44967</v>
      </c>
      <c r="AB814" s="667" t="s">
        <v>80</v>
      </c>
      <c r="AC814" s="666">
        <v>45214</v>
      </c>
      <c r="AD814" s="658">
        <f t="shared" si="44"/>
        <v>247</v>
      </c>
      <c r="AE814" s="656">
        <v>0</v>
      </c>
      <c r="AF814" s="656">
        <v>0</v>
      </c>
      <c r="AG814" s="656">
        <v>0</v>
      </c>
      <c r="AH814" s="668" t="s">
        <v>80</v>
      </c>
      <c r="AI814" s="658">
        <f t="shared" si="45"/>
        <v>0</v>
      </c>
      <c r="AJ814" s="656">
        <v>0</v>
      </c>
      <c r="AK814" s="748">
        <v>0</v>
      </c>
      <c r="AL814" s="699" t="s">
        <v>80</v>
      </c>
      <c r="AM814" s="657">
        <v>0</v>
      </c>
      <c r="AN814" s="667" t="s">
        <v>80</v>
      </c>
      <c r="AO814" s="667" t="s">
        <v>80</v>
      </c>
      <c r="AP814" s="661">
        <v>0</v>
      </c>
      <c r="AQ814" s="661">
        <f>+L814+AF814-AK814</f>
        <v>23588009</v>
      </c>
      <c r="AR814" s="657" t="s">
        <v>115</v>
      </c>
      <c r="AS814" s="656">
        <v>0</v>
      </c>
      <c r="AT814" s="657" t="s">
        <v>80</v>
      </c>
      <c r="AU814" s="670">
        <v>24975540</v>
      </c>
      <c r="AV814" s="671">
        <f t="shared" si="42"/>
        <v>-1387531</v>
      </c>
      <c r="AW814" s="672">
        <f t="shared" si="43"/>
        <v>1.0588235742999759</v>
      </c>
      <c r="AX814" s="673"/>
      <c r="AY814" s="657" t="s">
        <v>72</v>
      </c>
      <c r="AZ814" s="677" t="s">
        <v>4500</v>
      </c>
      <c r="BA814" s="653" t="s">
        <v>71</v>
      </c>
      <c r="BB814" s="656" t="s">
        <v>71</v>
      </c>
    </row>
    <row r="815" spans="2:54" x14ac:dyDescent="0.25">
      <c r="B815" s="653">
        <v>2023</v>
      </c>
      <c r="C815" s="653">
        <v>891780111</v>
      </c>
      <c r="D815" s="654" t="s">
        <v>68</v>
      </c>
      <c r="E815" s="655" t="s">
        <v>3294</v>
      </c>
      <c r="F815" s="656" t="s">
        <v>3295</v>
      </c>
      <c r="G815" s="657">
        <v>0</v>
      </c>
      <c r="H815" s="656"/>
      <c r="I815" s="657" t="s">
        <v>78</v>
      </c>
      <c r="J815" s="653" t="s">
        <v>120</v>
      </c>
      <c r="K815" s="658" t="s">
        <v>3155</v>
      </c>
      <c r="L815" s="659">
        <v>15725336</v>
      </c>
      <c r="M815" s="653" t="s">
        <v>73</v>
      </c>
      <c r="N815" s="660" t="s">
        <v>116</v>
      </c>
      <c r="O815" s="658" t="s">
        <v>4049</v>
      </c>
      <c r="P815" s="661">
        <v>98671471</v>
      </c>
      <c r="Q815" s="656">
        <v>235</v>
      </c>
      <c r="R815" s="699">
        <v>44960</v>
      </c>
      <c r="S815" s="749">
        <v>9551145017</v>
      </c>
      <c r="T815" s="699">
        <v>44967</v>
      </c>
      <c r="U815" s="760">
        <v>15725336</v>
      </c>
      <c r="V815" s="657" t="s">
        <v>70</v>
      </c>
      <c r="W815" s="656">
        <v>12545859</v>
      </c>
      <c r="X815" s="665" t="s">
        <v>4211</v>
      </c>
      <c r="Y815" s="660"/>
      <c r="Z815" s="679">
        <v>44967</v>
      </c>
      <c r="AA815" s="679">
        <v>44967</v>
      </c>
      <c r="AB815" s="667" t="s">
        <v>80</v>
      </c>
      <c r="AC815" s="666">
        <v>45214</v>
      </c>
      <c r="AD815" s="658">
        <f t="shared" si="44"/>
        <v>247</v>
      </c>
      <c r="AE815" s="656">
        <v>0</v>
      </c>
      <c r="AF815" s="656">
        <v>0</v>
      </c>
      <c r="AG815" s="656">
        <v>0</v>
      </c>
      <c r="AH815" s="668" t="s">
        <v>80</v>
      </c>
      <c r="AI815" s="658">
        <f t="shared" si="45"/>
        <v>0</v>
      </c>
      <c r="AJ815" s="656">
        <v>0</v>
      </c>
      <c r="AK815" s="748">
        <v>0</v>
      </c>
      <c r="AL815" s="699" t="s">
        <v>80</v>
      </c>
      <c r="AM815" s="657">
        <v>0</v>
      </c>
      <c r="AN815" s="667" t="s">
        <v>80</v>
      </c>
      <c r="AO815" s="667" t="s">
        <v>80</v>
      </c>
      <c r="AP815" s="661">
        <v>0</v>
      </c>
      <c r="AQ815" s="661">
        <f>+L815+AF815-AK815</f>
        <v>15725336</v>
      </c>
      <c r="AR815" s="657" t="s">
        <v>115</v>
      </c>
      <c r="AS815" s="656">
        <v>0</v>
      </c>
      <c r="AT815" s="657" t="s">
        <v>80</v>
      </c>
      <c r="AU815" s="670">
        <v>14800320</v>
      </c>
      <c r="AV815" s="671">
        <f t="shared" si="42"/>
        <v>925016</v>
      </c>
      <c r="AW815" s="672">
        <f t="shared" si="43"/>
        <v>0.94117670999207903</v>
      </c>
      <c r="AX815" s="673"/>
      <c r="AY815" s="657" t="s">
        <v>72</v>
      </c>
      <c r="AZ815" s="677" t="s">
        <v>4501</v>
      </c>
      <c r="BA815" s="653" t="s">
        <v>71</v>
      </c>
      <c r="BB815" s="656" t="s">
        <v>71</v>
      </c>
    </row>
    <row r="816" spans="2:54" x14ac:dyDescent="0.25">
      <c r="B816" s="653">
        <v>2023</v>
      </c>
      <c r="C816" s="653">
        <v>891780111</v>
      </c>
      <c r="D816" s="654" t="s">
        <v>68</v>
      </c>
      <c r="E816" s="655" t="s">
        <v>3296</v>
      </c>
      <c r="F816" s="656" t="s">
        <v>3297</v>
      </c>
      <c r="G816" s="657">
        <v>0</v>
      </c>
      <c r="H816" s="656"/>
      <c r="I816" s="657" t="s">
        <v>78</v>
      </c>
      <c r="J816" s="653" t="s">
        <v>120</v>
      </c>
      <c r="K816" s="658" t="s">
        <v>3155</v>
      </c>
      <c r="L816" s="659">
        <v>15725336</v>
      </c>
      <c r="M816" s="653" t="s">
        <v>73</v>
      </c>
      <c r="N816" s="660" t="s">
        <v>116</v>
      </c>
      <c r="O816" s="658" t="s">
        <v>4050</v>
      </c>
      <c r="P816" s="661">
        <v>94540886</v>
      </c>
      <c r="Q816" s="656">
        <v>235</v>
      </c>
      <c r="R816" s="699">
        <v>44960</v>
      </c>
      <c r="S816" s="749">
        <v>9551145017</v>
      </c>
      <c r="T816" s="699">
        <v>44967</v>
      </c>
      <c r="U816" s="760">
        <v>15725336</v>
      </c>
      <c r="V816" s="657" t="s">
        <v>70</v>
      </c>
      <c r="W816" s="656">
        <v>12545859</v>
      </c>
      <c r="X816" s="665" t="s">
        <v>4211</v>
      </c>
      <c r="Y816" s="660"/>
      <c r="Z816" s="679">
        <v>44967</v>
      </c>
      <c r="AA816" s="679">
        <v>44967</v>
      </c>
      <c r="AB816" s="667" t="s">
        <v>80</v>
      </c>
      <c r="AC816" s="666">
        <v>45214</v>
      </c>
      <c r="AD816" s="658">
        <f t="shared" si="44"/>
        <v>247</v>
      </c>
      <c r="AE816" s="656">
        <v>0</v>
      </c>
      <c r="AF816" s="656">
        <v>0</v>
      </c>
      <c r="AG816" s="656">
        <v>0</v>
      </c>
      <c r="AH816" s="668" t="s">
        <v>80</v>
      </c>
      <c r="AI816" s="658">
        <f t="shared" si="45"/>
        <v>0</v>
      </c>
      <c r="AJ816" s="656">
        <v>0</v>
      </c>
      <c r="AK816" s="748">
        <v>0</v>
      </c>
      <c r="AL816" s="699" t="s">
        <v>80</v>
      </c>
      <c r="AM816" s="657">
        <v>0</v>
      </c>
      <c r="AN816" s="667" t="s">
        <v>80</v>
      </c>
      <c r="AO816" s="667" t="s">
        <v>80</v>
      </c>
      <c r="AP816" s="661">
        <v>0</v>
      </c>
      <c r="AQ816" s="661">
        <f>+L816+AF816-AK816</f>
        <v>15725336</v>
      </c>
      <c r="AR816" s="657" t="s">
        <v>115</v>
      </c>
      <c r="AS816" s="656">
        <v>0</v>
      </c>
      <c r="AT816" s="657" t="s">
        <v>80</v>
      </c>
      <c r="AU816" s="670">
        <v>14800320</v>
      </c>
      <c r="AV816" s="671">
        <f t="shared" si="42"/>
        <v>925016</v>
      </c>
      <c r="AW816" s="672">
        <f t="shared" si="43"/>
        <v>0.94117670999207903</v>
      </c>
      <c r="AX816" s="673"/>
      <c r="AY816" s="657" t="s">
        <v>72</v>
      </c>
      <c r="AZ816" s="677" t="s">
        <v>4502</v>
      </c>
      <c r="BA816" s="653" t="s">
        <v>71</v>
      </c>
      <c r="BB816" s="656" t="s">
        <v>71</v>
      </c>
    </row>
    <row r="817" spans="2:54" x14ac:dyDescent="0.25">
      <c r="B817" s="653">
        <v>2023</v>
      </c>
      <c r="C817" s="653">
        <v>891780111</v>
      </c>
      <c r="D817" s="654" t="s">
        <v>68</v>
      </c>
      <c r="E817" s="655" t="s">
        <v>3298</v>
      </c>
      <c r="F817" s="656" t="s">
        <v>3299</v>
      </c>
      <c r="G817" s="657">
        <v>0</v>
      </c>
      <c r="H817" s="656"/>
      <c r="I817" s="657" t="s">
        <v>78</v>
      </c>
      <c r="J817" s="653" t="s">
        <v>120</v>
      </c>
      <c r="K817" s="658" t="s">
        <v>3300</v>
      </c>
      <c r="L817" s="659">
        <v>37292362</v>
      </c>
      <c r="M817" s="653" t="s">
        <v>73</v>
      </c>
      <c r="N817" s="660" t="s">
        <v>116</v>
      </c>
      <c r="O817" s="658" t="s">
        <v>4051</v>
      </c>
      <c r="P817" s="661">
        <v>36559849</v>
      </c>
      <c r="Q817" s="656">
        <v>235</v>
      </c>
      <c r="R817" s="699">
        <v>44960</v>
      </c>
      <c r="S817" s="749">
        <v>9551145017</v>
      </c>
      <c r="T817" s="699">
        <v>44967</v>
      </c>
      <c r="U817" s="760">
        <v>37292362</v>
      </c>
      <c r="V817" s="657" t="s">
        <v>70</v>
      </c>
      <c r="W817" s="656">
        <v>12545859</v>
      </c>
      <c r="X817" s="665" t="s">
        <v>4211</v>
      </c>
      <c r="Y817" s="660"/>
      <c r="Z817" s="679">
        <v>44967</v>
      </c>
      <c r="AA817" s="679">
        <v>44967</v>
      </c>
      <c r="AB817" s="667" t="s">
        <v>80</v>
      </c>
      <c r="AC817" s="666">
        <v>45275</v>
      </c>
      <c r="AD817" s="658">
        <f t="shared" si="44"/>
        <v>308</v>
      </c>
      <c r="AE817" s="656">
        <v>0</v>
      </c>
      <c r="AF817" s="656">
        <v>0</v>
      </c>
      <c r="AG817" s="656">
        <v>0</v>
      </c>
      <c r="AH817" s="668" t="s">
        <v>80</v>
      </c>
      <c r="AI817" s="658">
        <f t="shared" si="45"/>
        <v>0</v>
      </c>
      <c r="AJ817" s="656">
        <v>0</v>
      </c>
      <c r="AK817" s="748">
        <v>0</v>
      </c>
      <c r="AL817" s="699" t="s">
        <v>80</v>
      </c>
      <c r="AM817" s="657">
        <v>0</v>
      </c>
      <c r="AN817" s="667" t="s">
        <v>80</v>
      </c>
      <c r="AO817" s="667" t="s">
        <v>80</v>
      </c>
      <c r="AP817" s="661">
        <v>0</v>
      </c>
      <c r="AQ817" s="661">
        <f>+L817+AF817-AK817</f>
        <v>37292362</v>
      </c>
      <c r="AR817" s="657" t="s">
        <v>115</v>
      </c>
      <c r="AS817" s="656">
        <v>0</v>
      </c>
      <c r="AT817" s="657" t="s">
        <v>80</v>
      </c>
      <c r="AU817" s="670">
        <v>28413232</v>
      </c>
      <c r="AV817" s="671">
        <f t="shared" si="42"/>
        <v>8879130</v>
      </c>
      <c r="AW817" s="672">
        <f t="shared" si="43"/>
        <v>0.76190486405768554</v>
      </c>
      <c r="AX817" s="673"/>
      <c r="AY817" s="657" t="s">
        <v>72</v>
      </c>
      <c r="AZ817" s="677" t="s">
        <v>4503</v>
      </c>
      <c r="BA817" s="653" t="s">
        <v>71</v>
      </c>
      <c r="BB817" s="656" t="s">
        <v>71</v>
      </c>
    </row>
    <row r="818" spans="2:54" x14ac:dyDescent="0.25">
      <c r="B818" s="653">
        <v>2023</v>
      </c>
      <c r="C818" s="653">
        <v>891780111</v>
      </c>
      <c r="D818" s="654" t="s">
        <v>68</v>
      </c>
      <c r="E818" s="655" t="s">
        <v>3301</v>
      </c>
      <c r="F818" s="656" t="s">
        <v>3302</v>
      </c>
      <c r="G818" s="657">
        <v>0</v>
      </c>
      <c r="H818" s="656"/>
      <c r="I818" s="657" t="s">
        <v>78</v>
      </c>
      <c r="J818" s="653" t="s">
        <v>120</v>
      </c>
      <c r="K818" s="658" t="s">
        <v>3303</v>
      </c>
      <c r="L818" s="659">
        <v>31616929</v>
      </c>
      <c r="M818" s="653" t="s">
        <v>73</v>
      </c>
      <c r="N818" s="660" t="s">
        <v>116</v>
      </c>
      <c r="O818" s="658" t="s">
        <v>4052</v>
      </c>
      <c r="P818" s="661">
        <v>39048264</v>
      </c>
      <c r="Q818" s="656">
        <v>235</v>
      </c>
      <c r="R818" s="699">
        <v>44960</v>
      </c>
      <c r="S818" s="749">
        <v>9551145017</v>
      </c>
      <c r="T818" s="699">
        <v>44967</v>
      </c>
      <c r="U818" s="760">
        <v>31616929</v>
      </c>
      <c r="V818" s="657" t="s">
        <v>70</v>
      </c>
      <c r="W818" s="656">
        <v>12545859</v>
      </c>
      <c r="X818" s="665" t="s">
        <v>4211</v>
      </c>
      <c r="Y818" s="660"/>
      <c r="Z818" s="679">
        <v>44967</v>
      </c>
      <c r="AA818" s="679">
        <v>44967</v>
      </c>
      <c r="AB818" s="667" t="s">
        <v>80</v>
      </c>
      <c r="AC818" s="666">
        <v>45214</v>
      </c>
      <c r="AD818" s="658">
        <f t="shared" si="44"/>
        <v>247</v>
      </c>
      <c r="AE818" s="656">
        <v>0</v>
      </c>
      <c r="AF818" s="656">
        <v>0</v>
      </c>
      <c r="AG818" s="656">
        <v>0</v>
      </c>
      <c r="AH818" s="668" t="s">
        <v>80</v>
      </c>
      <c r="AI818" s="658">
        <f t="shared" si="45"/>
        <v>0</v>
      </c>
      <c r="AJ818" s="656">
        <v>0</v>
      </c>
      <c r="AK818" s="748">
        <v>0</v>
      </c>
      <c r="AL818" s="699" t="s">
        <v>80</v>
      </c>
      <c r="AM818" s="657">
        <v>0</v>
      </c>
      <c r="AN818" s="667" t="s">
        <v>80</v>
      </c>
      <c r="AO818" s="667" t="s">
        <v>80</v>
      </c>
      <c r="AP818" s="661">
        <v>0</v>
      </c>
      <c r="AQ818" s="661">
        <f>+L818+AF818-AK818</f>
        <v>31616929</v>
      </c>
      <c r="AR818" s="657" t="s">
        <v>115</v>
      </c>
      <c r="AS818" s="656">
        <v>0</v>
      </c>
      <c r="AT818" s="657" t="s">
        <v>80</v>
      </c>
      <c r="AU818" s="670">
        <v>29757112</v>
      </c>
      <c r="AV818" s="671">
        <f t="shared" si="42"/>
        <v>1859817</v>
      </c>
      <c r="AW818" s="672">
        <f t="shared" si="43"/>
        <v>0.9411765450085301</v>
      </c>
      <c r="AX818" s="673"/>
      <c r="AY818" s="657" t="s">
        <v>72</v>
      </c>
      <c r="AZ818" s="677" t="s">
        <v>4504</v>
      </c>
      <c r="BA818" s="653" t="s">
        <v>71</v>
      </c>
      <c r="BB818" s="656" t="s">
        <v>71</v>
      </c>
    </row>
    <row r="819" spans="2:54" x14ac:dyDescent="0.25">
      <c r="B819" s="653">
        <v>2023</v>
      </c>
      <c r="C819" s="653">
        <v>891780111</v>
      </c>
      <c r="D819" s="654" t="s">
        <v>68</v>
      </c>
      <c r="E819" s="655" t="s">
        <v>3304</v>
      </c>
      <c r="F819" s="656" t="s">
        <v>3305</v>
      </c>
      <c r="G819" s="657">
        <v>0</v>
      </c>
      <c r="H819" s="656"/>
      <c r="I819" s="657" t="s">
        <v>78</v>
      </c>
      <c r="J819" s="653" t="s">
        <v>120</v>
      </c>
      <c r="K819" s="658" t="s">
        <v>3155</v>
      </c>
      <c r="L819" s="659">
        <v>15725336</v>
      </c>
      <c r="M819" s="653" t="s">
        <v>73</v>
      </c>
      <c r="N819" s="660" t="s">
        <v>116</v>
      </c>
      <c r="O819" s="658" t="s">
        <v>4053</v>
      </c>
      <c r="P819" s="661">
        <v>36669639</v>
      </c>
      <c r="Q819" s="656">
        <v>235</v>
      </c>
      <c r="R819" s="699">
        <v>44960</v>
      </c>
      <c r="S819" s="749">
        <v>9551145017</v>
      </c>
      <c r="T819" s="699">
        <v>44967</v>
      </c>
      <c r="U819" s="760">
        <v>15725336</v>
      </c>
      <c r="V819" s="657" t="s">
        <v>70</v>
      </c>
      <c r="W819" s="656">
        <v>12545859</v>
      </c>
      <c r="X819" s="665" t="s">
        <v>4211</v>
      </c>
      <c r="Y819" s="660"/>
      <c r="Z819" s="679">
        <v>44967</v>
      </c>
      <c r="AA819" s="679">
        <v>44967</v>
      </c>
      <c r="AB819" s="667" t="s">
        <v>80</v>
      </c>
      <c r="AC819" s="666">
        <v>45214</v>
      </c>
      <c r="AD819" s="658">
        <f t="shared" si="44"/>
        <v>247</v>
      </c>
      <c r="AE819" s="656">
        <v>0</v>
      </c>
      <c r="AF819" s="656">
        <v>0</v>
      </c>
      <c r="AG819" s="656">
        <v>0</v>
      </c>
      <c r="AH819" s="668" t="s">
        <v>80</v>
      </c>
      <c r="AI819" s="658">
        <f t="shared" si="45"/>
        <v>0</v>
      </c>
      <c r="AJ819" s="656">
        <v>0</v>
      </c>
      <c r="AK819" s="748">
        <v>0</v>
      </c>
      <c r="AL819" s="699" t="s">
        <v>80</v>
      </c>
      <c r="AM819" s="657">
        <v>0</v>
      </c>
      <c r="AN819" s="667" t="s">
        <v>80</v>
      </c>
      <c r="AO819" s="667" t="s">
        <v>80</v>
      </c>
      <c r="AP819" s="661">
        <v>0</v>
      </c>
      <c r="AQ819" s="661">
        <f>+L819+AF819-AK819</f>
        <v>15725336</v>
      </c>
      <c r="AR819" s="657" t="s">
        <v>115</v>
      </c>
      <c r="AS819" s="656">
        <v>0</v>
      </c>
      <c r="AT819" s="657" t="s">
        <v>80</v>
      </c>
      <c r="AU819" s="670">
        <v>16650360</v>
      </c>
      <c r="AV819" s="671">
        <f t="shared" si="42"/>
        <v>-925024</v>
      </c>
      <c r="AW819" s="672">
        <f t="shared" si="43"/>
        <v>1.0588237987410889</v>
      </c>
      <c r="AX819" s="673"/>
      <c r="AY819" s="657" t="s">
        <v>72</v>
      </c>
      <c r="AZ819" s="677" t="s">
        <v>4505</v>
      </c>
      <c r="BA819" s="653" t="s">
        <v>71</v>
      </c>
      <c r="BB819" s="656" t="s">
        <v>71</v>
      </c>
    </row>
    <row r="820" spans="2:54" x14ac:dyDescent="0.25">
      <c r="B820" s="653">
        <v>2023</v>
      </c>
      <c r="C820" s="653">
        <v>891780111</v>
      </c>
      <c r="D820" s="654" t="s">
        <v>68</v>
      </c>
      <c r="E820" s="655" t="s">
        <v>3306</v>
      </c>
      <c r="F820" s="656" t="s">
        <v>3307</v>
      </c>
      <c r="G820" s="657">
        <v>0</v>
      </c>
      <c r="H820" s="656"/>
      <c r="I820" s="657" t="s">
        <v>78</v>
      </c>
      <c r="J820" s="653" t="s">
        <v>120</v>
      </c>
      <c r="K820" s="658" t="s">
        <v>3155</v>
      </c>
      <c r="L820" s="659">
        <v>15725336</v>
      </c>
      <c r="M820" s="653" t="s">
        <v>73</v>
      </c>
      <c r="N820" s="660" t="s">
        <v>116</v>
      </c>
      <c r="O820" s="658" t="s">
        <v>4054</v>
      </c>
      <c r="P820" s="661">
        <v>18505463</v>
      </c>
      <c r="Q820" s="656">
        <v>235</v>
      </c>
      <c r="R820" s="699">
        <v>44960</v>
      </c>
      <c r="S820" s="749">
        <v>9551145017</v>
      </c>
      <c r="T820" s="699">
        <v>44967</v>
      </c>
      <c r="U820" s="760">
        <v>15725336</v>
      </c>
      <c r="V820" s="657" t="s">
        <v>70</v>
      </c>
      <c r="W820" s="656">
        <v>12545859</v>
      </c>
      <c r="X820" s="665" t="s">
        <v>4211</v>
      </c>
      <c r="Y820" s="660"/>
      <c r="Z820" s="679">
        <v>44967</v>
      </c>
      <c r="AA820" s="679">
        <v>44967</v>
      </c>
      <c r="AB820" s="667" t="s">
        <v>80</v>
      </c>
      <c r="AC820" s="666">
        <v>45214</v>
      </c>
      <c r="AD820" s="658">
        <f t="shared" si="44"/>
        <v>247</v>
      </c>
      <c r="AE820" s="656">
        <v>0</v>
      </c>
      <c r="AF820" s="656">
        <v>0</v>
      </c>
      <c r="AG820" s="656">
        <v>0</v>
      </c>
      <c r="AH820" s="668" t="s">
        <v>80</v>
      </c>
      <c r="AI820" s="658">
        <f t="shared" si="45"/>
        <v>0</v>
      </c>
      <c r="AJ820" s="656">
        <v>0</v>
      </c>
      <c r="AK820" s="748">
        <v>0</v>
      </c>
      <c r="AL820" s="699" t="s">
        <v>80</v>
      </c>
      <c r="AM820" s="657">
        <v>0</v>
      </c>
      <c r="AN820" s="667" t="s">
        <v>80</v>
      </c>
      <c r="AO820" s="667" t="s">
        <v>80</v>
      </c>
      <c r="AP820" s="661">
        <v>0</v>
      </c>
      <c r="AQ820" s="661">
        <f>+L820+AF820-AK820</f>
        <v>15725336</v>
      </c>
      <c r="AR820" s="657" t="s">
        <v>115</v>
      </c>
      <c r="AS820" s="656">
        <v>0</v>
      </c>
      <c r="AT820" s="657" t="s">
        <v>80</v>
      </c>
      <c r="AU820" s="670">
        <v>14800320</v>
      </c>
      <c r="AV820" s="671">
        <f t="shared" si="42"/>
        <v>925016</v>
      </c>
      <c r="AW820" s="672">
        <f t="shared" si="43"/>
        <v>0.94117670999207903</v>
      </c>
      <c r="AX820" s="673"/>
      <c r="AY820" s="657" t="s">
        <v>72</v>
      </c>
      <c r="AZ820" s="677" t="s">
        <v>4506</v>
      </c>
      <c r="BA820" s="653" t="s">
        <v>71</v>
      </c>
      <c r="BB820" s="656" t="s">
        <v>71</v>
      </c>
    </row>
    <row r="821" spans="2:54" x14ac:dyDescent="0.25">
      <c r="B821" s="653">
        <v>2023</v>
      </c>
      <c r="C821" s="653">
        <v>891780111</v>
      </c>
      <c r="D821" s="654" t="s">
        <v>68</v>
      </c>
      <c r="E821" s="655" t="s">
        <v>3308</v>
      </c>
      <c r="F821" s="656" t="s">
        <v>3309</v>
      </c>
      <c r="G821" s="657">
        <v>0</v>
      </c>
      <c r="H821" s="656"/>
      <c r="I821" s="657" t="s">
        <v>78</v>
      </c>
      <c r="J821" s="653" t="s">
        <v>120</v>
      </c>
      <c r="K821" s="658" t="s">
        <v>3155</v>
      </c>
      <c r="L821" s="659">
        <v>15725336</v>
      </c>
      <c r="M821" s="653" t="s">
        <v>73</v>
      </c>
      <c r="N821" s="660" t="s">
        <v>116</v>
      </c>
      <c r="O821" s="658" t="s">
        <v>4055</v>
      </c>
      <c r="P821" s="661">
        <v>59666037</v>
      </c>
      <c r="Q821" s="656">
        <v>235</v>
      </c>
      <c r="R821" s="699">
        <v>44960</v>
      </c>
      <c r="S821" s="749">
        <v>9551145017</v>
      </c>
      <c r="T821" s="699">
        <v>44967</v>
      </c>
      <c r="U821" s="760">
        <v>15725336</v>
      </c>
      <c r="V821" s="657" t="s">
        <v>70</v>
      </c>
      <c r="W821" s="656">
        <v>12545859</v>
      </c>
      <c r="X821" s="665" t="s">
        <v>4211</v>
      </c>
      <c r="Y821" s="660"/>
      <c r="Z821" s="679">
        <v>44967</v>
      </c>
      <c r="AA821" s="679">
        <v>44967</v>
      </c>
      <c r="AB821" s="667" t="s">
        <v>80</v>
      </c>
      <c r="AC821" s="666">
        <v>45214</v>
      </c>
      <c r="AD821" s="658">
        <f t="shared" si="44"/>
        <v>247</v>
      </c>
      <c r="AE821" s="656">
        <v>0</v>
      </c>
      <c r="AF821" s="656">
        <v>0</v>
      </c>
      <c r="AG821" s="656">
        <v>0</v>
      </c>
      <c r="AH821" s="668" t="s">
        <v>80</v>
      </c>
      <c r="AI821" s="658">
        <f t="shared" si="45"/>
        <v>0</v>
      </c>
      <c r="AJ821" s="656">
        <v>0</v>
      </c>
      <c r="AK821" s="748">
        <v>0</v>
      </c>
      <c r="AL821" s="699" t="s">
        <v>80</v>
      </c>
      <c r="AM821" s="657">
        <v>0</v>
      </c>
      <c r="AN821" s="667" t="s">
        <v>80</v>
      </c>
      <c r="AO821" s="667" t="s">
        <v>80</v>
      </c>
      <c r="AP821" s="661">
        <v>0</v>
      </c>
      <c r="AQ821" s="661">
        <f>+L821+AF821-AK821</f>
        <v>15725336</v>
      </c>
      <c r="AR821" s="657" t="s">
        <v>115</v>
      </c>
      <c r="AS821" s="656">
        <v>0</v>
      </c>
      <c r="AT821" s="657" t="s">
        <v>80</v>
      </c>
      <c r="AU821" s="670">
        <v>14800317</v>
      </c>
      <c r="AV821" s="671">
        <f t="shared" si="42"/>
        <v>925019</v>
      </c>
      <c r="AW821" s="672">
        <f t="shared" si="43"/>
        <v>0.94117651921714107</v>
      </c>
      <c r="AX821" s="673"/>
      <c r="AY821" s="657" t="s">
        <v>72</v>
      </c>
      <c r="AZ821" s="677" t="s">
        <v>4507</v>
      </c>
      <c r="BA821" s="653" t="s">
        <v>71</v>
      </c>
      <c r="BB821" s="656" t="s">
        <v>71</v>
      </c>
    </row>
    <row r="822" spans="2:54" x14ac:dyDescent="0.25">
      <c r="B822" s="653">
        <v>2023</v>
      </c>
      <c r="C822" s="653">
        <v>891780111</v>
      </c>
      <c r="D822" s="654" t="s">
        <v>68</v>
      </c>
      <c r="E822" s="655" t="s">
        <v>3310</v>
      </c>
      <c r="F822" s="656" t="s">
        <v>3311</v>
      </c>
      <c r="G822" s="657">
        <v>0</v>
      </c>
      <c r="H822" s="656"/>
      <c r="I822" s="657" t="s">
        <v>78</v>
      </c>
      <c r="J822" s="653" t="s">
        <v>120</v>
      </c>
      <c r="K822" s="658" t="s">
        <v>3155</v>
      </c>
      <c r="L822" s="659">
        <v>15725336</v>
      </c>
      <c r="M822" s="653" t="s">
        <v>73</v>
      </c>
      <c r="N822" s="660" t="s">
        <v>116</v>
      </c>
      <c r="O822" s="658" t="s">
        <v>4056</v>
      </c>
      <c r="P822" s="661">
        <v>1121879687</v>
      </c>
      <c r="Q822" s="656">
        <v>235</v>
      </c>
      <c r="R822" s="699">
        <v>44960</v>
      </c>
      <c r="S822" s="749">
        <v>9551145017</v>
      </c>
      <c r="T822" s="699">
        <v>44967</v>
      </c>
      <c r="U822" s="760">
        <v>15725336</v>
      </c>
      <c r="V822" s="657" t="s">
        <v>70</v>
      </c>
      <c r="W822" s="656">
        <v>12545859</v>
      </c>
      <c r="X822" s="665" t="s">
        <v>4211</v>
      </c>
      <c r="Y822" s="660"/>
      <c r="Z822" s="679">
        <v>44967</v>
      </c>
      <c r="AA822" s="679">
        <v>44967</v>
      </c>
      <c r="AB822" s="667" t="s">
        <v>80</v>
      </c>
      <c r="AC822" s="666">
        <v>45214</v>
      </c>
      <c r="AD822" s="658">
        <f t="shared" si="44"/>
        <v>247</v>
      </c>
      <c r="AE822" s="656">
        <v>0</v>
      </c>
      <c r="AF822" s="656">
        <v>0</v>
      </c>
      <c r="AG822" s="656">
        <v>0</v>
      </c>
      <c r="AH822" s="668" t="s">
        <v>80</v>
      </c>
      <c r="AI822" s="658">
        <f t="shared" si="45"/>
        <v>0</v>
      </c>
      <c r="AJ822" s="656">
        <v>0</v>
      </c>
      <c r="AK822" s="748">
        <v>0</v>
      </c>
      <c r="AL822" s="699" t="s">
        <v>80</v>
      </c>
      <c r="AM822" s="657">
        <v>0</v>
      </c>
      <c r="AN822" s="667" t="s">
        <v>80</v>
      </c>
      <c r="AO822" s="667" t="s">
        <v>80</v>
      </c>
      <c r="AP822" s="661">
        <v>0</v>
      </c>
      <c r="AQ822" s="661">
        <f>+L822+AF822-AK822</f>
        <v>15725336</v>
      </c>
      <c r="AR822" s="657" t="s">
        <v>115</v>
      </c>
      <c r="AS822" s="656">
        <v>0</v>
      </c>
      <c r="AT822" s="657" t="s">
        <v>80</v>
      </c>
      <c r="AU822" s="670">
        <v>14800320</v>
      </c>
      <c r="AV822" s="671">
        <f t="shared" si="42"/>
        <v>925016</v>
      </c>
      <c r="AW822" s="672">
        <f t="shared" si="43"/>
        <v>0.94117670999207903</v>
      </c>
      <c r="AX822" s="673"/>
      <c r="AY822" s="657" t="s">
        <v>72</v>
      </c>
      <c r="AZ822" s="677" t="s">
        <v>4508</v>
      </c>
      <c r="BA822" s="653" t="s">
        <v>71</v>
      </c>
      <c r="BB822" s="656" t="s">
        <v>71</v>
      </c>
    </row>
    <row r="823" spans="2:54" x14ac:dyDescent="0.25">
      <c r="B823" s="653">
        <v>2023</v>
      </c>
      <c r="C823" s="653">
        <v>891780111</v>
      </c>
      <c r="D823" s="654" t="s">
        <v>68</v>
      </c>
      <c r="E823" s="655" t="s">
        <v>3312</v>
      </c>
      <c r="F823" s="656" t="s">
        <v>3313</v>
      </c>
      <c r="G823" s="657">
        <v>0</v>
      </c>
      <c r="H823" s="656"/>
      <c r="I823" s="657" t="s">
        <v>78</v>
      </c>
      <c r="J823" s="653" t="s">
        <v>120</v>
      </c>
      <c r="K823" s="658" t="s">
        <v>2755</v>
      </c>
      <c r="L823" s="659">
        <v>19048225</v>
      </c>
      <c r="M823" s="653" t="s">
        <v>73</v>
      </c>
      <c r="N823" s="660" t="s">
        <v>116</v>
      </c>
      <c r="O823" s="658" t="s">
        <v>4057</v>
      </c>
      <c r="P823" s="661">
        <v>1003944780</v>
      </c>
      <c r="Q823" s="656">
        <v>235</v>
      </c>
      <c r="R823" s="699">
        <v>44960</v>
      </c>
      <c r="S823" s="749">
        <v>9551145017</v>
      </c>
      <c r="T823" s="699">
        <v>44967</v>
      </c>
      <c r="U823" s="760">
        <v>19048225</v>
      </c>
      <c r="V823" s="657" t="s">
        <v>70</v>
      </c>
      <c r="W823" s="656">
        <v>12545859</v>
      </c>
      <c r="X823" s="665" t="s">
        <v>4211</v>
      </c>
      <c r="Y823" s="660"/>
      <c r="Z823" s="679">
        <v>44967</v>
      </c>
      <c r="AA823" s="679">
        <v>44967</v>
      </c>
      <c r="AB823" s="667" t="s">
        <v>80</v>
      </c>
      <c r="AC823" s="666">
        <v>45275</v>
      </c>
      <c r="AD823" s="658">
        <f t="shared" si="44"/>
        <v>308</v>
      </c>
      <c r="AE823" s="656">
        <v>0</v>
      </c>
      <c r="AF823" s="656">
        <v>0</v>
      </c>
      <c r="AG823" s="656">
        <v>0</v>
      </c>
      <c r="AH823" s="668" t="s">
        <v>80</v>
      </c>
      <c r="AI823" s="658">
        <f t="shared" si="45"/>
        <v>0</v>
      </c>
      <c r="AJ823" s="656">
        <v>0</v>
      </c>
      <c r="AK823" s="748">
        <v>0</v>
      </c>
      <c r="AL823" s="699" t="s">
        <v>80</v>
      </c>
      <c r="AM823" s="657">
        <v>0</v>
      </c>
      <c r="AN823" s="667" t="s">
        <v>80</v>
      </c>
      <c r="AO823" s="667" t="s">
        <v>80</v>
      </c>
      <c r="AP823" s="661">
        <v>0</v>
      </c>
      <c r="AQ823" s="661">
        <f>+L823+AF823-AK823</f>
        <v>19048225</v>
      </c>
      <c r="AR823" s="657" t="s">
        <v>115</v>
      </c>
      <c r="AS823" s="656">
        <v>0</v>
      </c>
      <c r="AT823" s="657" t="s">
        <v>80</v>
      </c>
      <c r="AU823" s="670">
        <v>14512936</v>
      </c>
      <c r="AV823" s="671">
        <f t="shared" si="42"/>
        <v>4535289</v>
      </c>
      <c r="AW823" s="672">
        <f t="shared" si="43"/>
        <v>0.76190490190030835</v>
      </c>
      <c r="AX823" s="673"/>
      <c r="AY823" s="657" t="s">
        <v>72</v>
      </c>
      <c r="AZ823" s="677" t="s">
        <v>4509</v>
      </c>
      <c r="BA823" s="653" t="s">
        <v>71</v>
      </c>
      <c r="BB823" s="656" t="s">
        <v>71</v>
      </c>
    </row>
    <row r="824" spans="2:54" x14ac:dyDescent="0.25">
      <c r="B824" s="653">
        <v>2023</v>
      </c>
      <c r="C824" s="653">
        <v>891780111</v>
      </c>
      <c r="D824" s="654" t="s">
        <v>68</v>
      </c>
      <c r="E824" s="655" t="s">
        <v>3314</v>
      </c>
      <c r="F824" s="656" t="s">
        <v>3315</v>
      </c>
      <c r="G824" s="657">
        <v>0</v>
      </c>
      <c r="H824" s="656"/>
      <c r="I824" s="657" t="s">
        <v>78</v>
      </c>
      <c r="J824" s="653" t="s">
        <v>120</v>
      </c>
      <c r="K824" s="658" t="s">
        <v>2766</v>
      </c>
      <c r="L824" s="659">
        <v>19425415</v>
      </c>
      <c r="M824" s="653" t="s">
        <v>73</v>
      </c>
      <c r="N824" s="660" t="s">
        <v>116</v>
      </c>
      <c r="O824" s="658" t="s">
        <v>4058</v>
      </c>
      <c r="P824" s="661">
        <v>26366809</v>
      </c>
      <c r="Q824" s="656">
        <v>235</v>
      </c>
      <c r="R824" s="699">
        <v>44960</v>
      </c>
      <c r="S824" s="749">
        <v>9551145017</v>
      </c>
      <c r="T824" s="699">
        <v>44967</v>
      </c>
      <c r="U824" s="760">
        <v>19425415</v>
      </c>
      <c r="V824" s="657" t="s">
        <v>70</v>
      </c>
      <c r="W824" s="656">
        <v>12545859</v>
      </c>
      <c r="X824" s="665" t="s">
        <v>4211</v>
      </c>
      <c r="Y824" s="660"/>
      <c r="Z824" s="679">
        <v>44967</v>
      </c>
      <c r="AA824" s="679">
        <v>44967</v>
      </c>
      <c r="AB824" s="667" t="s">
        <v>80</v>
      </c>
      <c r="AC824" s="666">
        <v>45275</v>
      </c>
      <c r="AD824" s="658">
        <f t="shared" si="44"/>
        <v>308</v>
      </c>
      <c r="AE824" s="656">
        <v>0</v>
      </c>
      <c r="AF824" s="656">
        <v>0</v>
      </c>
      <c r="AG824" s="656">
        <v>0</v>
      </c>
      <c r="AH824" s="668" t="s">
        <v>80</v>
      </c>
      <c r="AI824" s="658">
        <f t="shared" si="45"/>
        <v>0</v>
      </c>
      <c r="AJ824" s="656">
        <v>0</v>
      </c>
      <c r="AK824" s="748">
        <v>0</v>
      </c>
      <c r="AL824" s="699" t="s">
        <v>80</v>
      </c>
      <c r="AM824" s="657">
        <v>0</v>
      </c>
      <c r="AN824" s="667" t="s">
        <v>80</v>
      </c>
      <c r="AO824" s="667" t="s">
        <v>80</v>
      </c>
      <c r="AP824" s="661">
        <v>0</v>
      </c>
      <c r="AQ824" s="661">
        <f>+L824+AF824-AK824</f>
        <v>19425415</v>
      </c>
      <c r="AR824" s="657" t="s">
        <v>115</v>
      </c>
      <c r="AS824" s="656">
        <v>0</v>
      </c>
      <c r="AT824" s="657" t="s">
        <v>80</v>
      </c>
      <c r="AU824" s="670">
        <v>14800320</v>
      </c>
      <c r="AV824" s="671">
        <f t="shared" si="42"/>
        <v>4625095</v>
      </c>
      <c r="AW824" s="672">
        <f t="shared" si="43"/>
        <v>0.76190495801505398</v>
      </c>
      <c r="AX824" s="673"/>
      <c r="AY824" s="657" t="s">
        <v>72</v>
      </c>
      <c r="AZ824" s="677" t="s">
        <v>4510</v>
      </c>
      <c r="BA824" s="653" t="s">
        <v>71</v>
      </c>
      <c r="BB824" s="656" t="s">
        <v>71</v>
      </c>
    </row>
    <row r="825" spans="2:54" x14ac:dyDescent="0.25">
      <c r="B825" s="653">
        <v>2023</v>
      </c>
      <c r="C825" s="653">
        <v>891780111</v>
      </c>
      <c r="D825" s="654" t="s">
        <v>68</v>
      </c>
      <c r="E825" s="655" t="s">
        <v>3316</v>
      </c>
      <c r="F825" s="656" t="s">
        <v>3317</v>
      </c>
      <c r="G825" s="657">
        <v>0</v>
      </c>
      <c r="H825" s="656"/>
      <c r="I825" s="657" t="s">
        <v>78</v>
      </c>
      <c r="J825" s="653" t="s">
        <v>120</v>
      </c>
      <c r="K825" s="658" t="s">
        <v>2766</v>
      </c>
      <c r="L825" s="659">
        <v>19425415</v>
      </c>
      <c r="M825" s="653" t="s">
        <v>73</v>
      </c>
      <c r="N825" s="660" t="s">
        <v>116</v>
      </c>
      <c r="O825" s="658" t="s">
        <v>4059</v>
      </c>
      <c r="P825" s="661">
        <v>1079359625</v>
      </c>
      <c r="Q825" s="656">
        <v>235</v>
      </c>
      <c r="R825" s="699">
        <v>44960</v>
      </c>
      <c r="S825" s="749">
        <v>9551145017</v>
      </c>
      <c r="T825" s="699">
        <v>44967</v>
      </c>
      <c r="U825" s="760">
        <v>19425415</v>
      </c>
      <c r="V825" s="657" t="s">
        <v>70</v>
      </c>
      <c r="W825" s="656">
        <v>12545859</v>
      </c>
      <c r="X825" s="665" t="s">
        <v>4211</v>
      </c>
      <c r="Y825" s="660"/>
      <c r="Z825" s="679">
        <v>44967</v>
      </c>
      <c r="AA825" s="679">
        <v>44967</v>
      </c>
      <c r="AB825" s="667" t="s">
        <v>80</v>
      </c>
      <c r="AC825" s="666">
        <v>45275</v>
      </c>
      <c r="AD825" s="658">
        <f t="shared" si="44"/>
        <v>308</v>
      </c>
      <c r="AE825" s="656">
        <v>0</v>
      </c>
      <c r="AF825" s="656">
        <v>0</v>
      </c>
      <c r="AG825" s="656">
        <v>0</v>
      </c>
      <c r="AH825" s="668" t="s">
        <v>80</v>
      </c>
      <c r="AI825" s="658">
        <f t="shared" si="45"/>
        <v>0</v>
      </c>
      <c r="AJ825" s="656">
        <v>0</v>
      </c>
      <c r="AK825" s="748">
        <v>0</v>
      </c>
      <c r="AL825" s="699" t="s">
        <v>80</v>
      </c>
      <c r="AM825" s="657">
        <v>0</v>
      </c>
      <c r="AN825" s="667" t="s">
        <v>80</v>
      </c>
      <c r="AO825" s="667" t="s">
        <v>80</v>
      </c>
      <c r="AP825" s="661">
        <v>0</v>
      </c>
      <c r="AQ825" s="661">
        <f>+L825+AF825-AK825</f>
        <v>19425415</v>
      </c>
      <c r="AR825" s="657" t="s">
        <v>115</v>
      </c>
      <c r="AS825" s="656">
        <v>0</v>
      </c>
      <c r="AT825" s="657" t="s">
        <v>80</v>
      </c>
      <c r="AU825" s="670">
        <v>14512936</v>
      </c>
      <c r="AV825" s="671">
        <f t="shared" si="42"/>
        <v>4912479</v>
      </c>
      <c r="AW825" s="672">
        <f t="shared" si="43"/>
        <v>0.74711073096765246</v>
      </c>
      <c r="AX825" s="673"/>
      <c r="AY825" s="657" t="s">
        <v>72</v>
      </c>
      <c r="AZ825" s="677" t="s">
        <v>4511</v>
      </c>
      <c r="BA825" s="653" t="s">
        <v>71</v>
      </c>
      <c r="BB825" s="656" t="s">
        <v>71</v>
      </c>
    </row>
    <row r="826" spans="2:54" x14ac:dyDescent="0.25">
      <c r="B826" s="653">
        <v>2023</v>
      </c>
      <c r="C826" s="653">
        <v>891780111</v>
      </c>
      <c r="D826" s="654" t="s">
        <v>68</v>
      </c>
      <c r="E826" s="655" t="s">
        <v>3318</v>
      </c>
      <c r="F826" s="656" t="s">
        <v>3319</v>
      </c>
      <c r="G826" s="657">
        <v>0</v>
      </c>
      <c r="H826" s="656"/>
      <c r="I826" s="657" t="s">
        <v>78</v>
      </c>
      <c r="J826" s="653" t="s">
        <v>120</v>
      </c>
      <c r="K826" s="658" t="s">
        <v>2755</v>
      </c>
      <c r="L826" s="659">
        <v>19048225</v>
      </c>
      <c r="M826" s="653" t="s">
        <v>73</v>
      </c>
      <c r="N826" s="660" t="s">
        <v>116</v>
      </c>
      <c r="O826" s="658" t="s">
        <v>4060</v>
      </c>
      <c r="P826" s="661">
        <v>4816533</v>
      </c>
      <c r="Q826" s="656">
        <v>235</v>
      </c>
      <c r="R826" s="699">
        <v>44960</v>
      </c>
      <c r="S826" s="749">
        <v>9551145017</v>
      </c>
      <c r="T826" s="699">
        <v>44967</v>
      </c>
      <c r="U826" s="760">
        <v>19048225</v>
      </c>
      <c r="V826" s="657" t="s">
        <v>70</v>
      </c>
      <c r="W826" s="656">
        <v>12545859</v>
      </c>
      <c r="X826" s="665" t="s">
        <v>4211</v>
      </c>
      <c r="Y826" s="660"/>
      <c r="Z826" s="679">
        <v>44967</v>
      </c>
      <c r="AA826" s="679">
        <v>44967</v>
      </c>
      <c r="AB826" s="667" t="s">
        <v>80</v>
      </c>
      <c r="AC826" s="666">
        <v>45275</v>
      </c>
      <c r="AD826" s="658">
        <f t="shared" si="44"/>
        <v>308</v>
      </c>
      <c r="AE826" s="656">
        <v>0</v>
      </c>
      <c r="AF826" s="656">
        <v>0</v>
      </c>
      <c r="AG826" s="656">
        <v>0</v>
      </c>
      <c r="AH826" s="668" t="s">
        <v>80</v>
      </c>
      <c r="AI826" s="658">
        <f t="shared" si="45"/>
        <v>0</v>
      </c>
      <c r="AJ826" s="656">
        <v>0</v>
      </c>
      <c r="AK826" s="748">
        <v>0</v>
      </c>
      <c r="AL826" s="699" t="s">
        <v>80</v>
      </c>
      <c r="AM826" s="657">
        <v>0</v>
      </c>
      <c r="AN826" s="667" t="s">
        <v>80</v>
      </c>
      <c r="AO826" s="667" t="s">
        <v>80</v>
      </c>
      <c r="AP826" s="661">
        <v>0</v>
      </c>
      <c r="AQ826" s="661">
        <f>+L826+AF826-AK826</f>
        <v>19048225</v>
      </c>
      <c r="AR826" s="657" t="s">
        <v>115</v>
      </c>
      <c r="AS826" s="656">
        <v>0</v>
      </c>
      <c r="AT826" s="657" t="s">
        <v>80</v>
      </c>
      <c r="AU826" s="670">
        <v>14512936</v>
      </c>
      <c r="AV826" s="671">
        <f t="shared" si="42"/>
        <v>4535289</v>
      </c>
      <c r="AW826" s="672">
        <f t="shared" si="43"/>
        <v>0.76190490190030835</v>
      </c>
      <c r="AX826" s="673"/>
      <c r="AY826" s="657" t="s">
        <v>72</v>
      </c>
      <c r="AZ826" s="677" t="s">
        <v>4512</v>
      </c>
      <c r="BA826" s="653" t="s">
        <v>71</v>
      </c>
      <c r="BB826" s="656" t="s">
        <v>71</v>
      </c>
    </row>
    <row r="827" spans="2:54" x14ac:dyDescent="0.25">
      <c r="B827" s="653">
        <v>2023</v>
      </c>
      <c r="C827" s="653">
        <v>891780111</v>
      </c>
      <c r="D827" s="654" t="s">
        <v>68</v>
      </c>
      <c r="E827" s="655" t="s">
        <v>3320</v>
      </c>
      <c r="F827" s="656" t="s">
        <v>3321</v>
      </c>
      <c r="G827" s="657">
        <v>0</v>
      </c>
      <c r="H827" s="656"/>
      <c r="I827" s="657" t="s">
        <v>78</v>
      </c>
      <c r="J827" s="653" t="s">
        <v>120</v>
      </c>
      <c r="K827" s="658" t="s">
        <v>3278</v>
      </c>
      <c r="L827" s="659">
        <v>53762824</v>
      </c>
      <c r="M827" s="653" t="s">
        <v>73</v>
      </c>
      <c r="N827" s="660" t="s">
        <v>116</v>
      </c>
      <c r="O827" s="658" t="s">
        <v>4061</v>
      </c>
      <c r="P827" s="661">
        <v>1053851308</v>
      </c>
      <c r="Q827" s="656">
        <v>235</v>
      </c>
      <c r="R827" s="699">
        <v>44960</v>
      </c>
      <c r="S827" s="749">
        <v>9551145017</v>
      </c>
      <c r="T827" s="699">
        <v>44967</v>
      </c>
      <c r="U827" s="760">
        <v>53762824</v>
      </c>
      <c r="V827" s="657" t="s">
        <v>70</v>
      </c>
      <c r="W827" s="656">
        <v>12545859</v>
      </c>
      <c r="X827" s="665" t="s">
        <v>4211</v>
      </c>
      <c r="Y827" s="660"/>
      <c r="Z827" s="679">
        <v>44967</v>
      </c>
      <c r="AA827" s="679">
        <v>44967</v>
      </c>
      <c r="AB827" s="667" t="s">
        <v>80</v>
      </c>
      <c r="AC827" s="666">
        <v>45275</v>
      </c>
      <c r="AD827" s="658">
        <f t="shared" si="44"/>
        <v>308</v>
      </c>
      <c r="AE827" s="656">
        <v>0</v>
      </c>
      <c r="AF827" s="656">
        <v>0</v>
      </c>
      <c r="AG827" s="656">
        <v>0</v>
      </c>
      <c r="AH827" s="668" t="s">
        <v>80</v>
      </c>
      <c r="AI827" s="658">
        <f t="shared" si="45"/>
        <v>0</v>
      </c>
      <c r="AJ827" s="656">
        <v>0</v>
      </c>
      <c r="AK827" s="748">
        <v>0</v>
      </c>
      <c r="AL827" s="699" t="s">
        <v>80</v>
      </c>
      <c r="AM827" s="657">
        <v>0</v>
      </c>
      <c r="AN827" s="667" t="s">
        <v>80</v>
      </c>
      <c r="AO827" s="667" t="s">
        <v>80</v>
      </c>
      <c r="AP827" s="661">
        <v>0</v>
      </c>
      <c r="AQ827" s="661">
        <f>+L827+AF827-AK827</f>
        <v>53762824</v>
      </c>
      <c r="AR827" s="657" t="s">
        <v>115</v>
      </c>
      <c r="AS827" s="656">
        <v>0</v>
      </c>
      <c r="AT827" s="657" t="s">
        <v>80</v>
      </c>
      <c r="AU827" s="670">
        <v>30105008</v>
      </c>
      <c r="AV827" s="671">
        <f t="shared" si="42"/>
        <v>23657816</v>
      </c>
      <c r="AW827" s="672">
        <f t="shared" si="43"/>
        <v>0.55995957355216308</v>
      </c>
      <c r="AX827" s="673"/>
      <c r="AY827" s="657" t="s">
        <v>72</v>
      </c>
      <c r="AZ827" s="677" t="s">
        <v>4513</v>
      </c>
      <c r="BA827" s="653" t="s">
        <v>71</v>
      </c>
      <c r="BB827" s="656" t="s">
        <v>71</v>
      </c>
    </row>
    <row r="828" spans="2:54" x14ac:dyDescent="0.25">
      <c r="B828" s="653">
        <v>2023</v>
      </c>
      <c r="C828" s="653">
        <v>891780111</v>
      </c>
      <c r="D828" s="654" t="s">
        <v>68</v>
      </c>
      <c r="E828" s="655" t="s">
        <v>3322</v>
      </c>
      <c r="F828" s="656" t="s">
        <v>3323</v>
      </c>
      <c r="G828" s="657">
        <v>0</v>
      </c>
      <c r="H828" s="656"/>
      <c r="I828" s="657" t="s">
        <v>78</v>
      </c>
      <c r="J828" s="653" t="s">
        <v>120</v>
      </c>
      <c r="K828" s="658" t="s">
        <v>2766</v>
      </c>
      <c r="L828" s="659">
        <v>19425415</v>
      </c>
      <c r="M828" s="653" t="s">
        <v>73</v>
      </c>
      <c r="N828" s="660" t="s">
        <v>116</v>
      </c>
      <c r="O828" s="658" t="s">
        <v>4062</v>
      </c>
      <c r="P828" s="661">
        <v>26363262</v>
      </c>
      <c r="Q828" s="656">
        <v>235</v>
      </c>
      <c r="R828" s="699">
        <v>44960</v>
      </c>
      <c r="S828" s="749">
        <v>9551145017</v>
      </c>
      <c r="T828" s="699">
        <v>44967</v>
      </c>
      <c r="U828" s="760">
        <v>19425415</v>
      </c>
      <c r="V828" s="657" t="s">
        <v>70</v>
      </c>
      <c r="W828" s="656">
        <v>12545859</v>
      </c>
      <c r="X828" s="665" t="s">
        <v>4211</v>
      </c>
      <c r="Y828" s="660"/>
      <c r="Z828" s="679">
        <v>44967</v>
      </c>
      <c r="AA828" s="679">
        <v>44967</v>
      </c>
      <c r="AB828" s="667" t="s">
        <v>80</v>
      </c>
      <c r="AC828" s="666">
        <v>45275</v>
      </c>
      <c r="AD828" s="658">
        <f t="shared" si="44"/>
        <v>308</v>
      </c>
      <c r="AE828" s="656">
        <v>0</v>
      </c>
      <c r="AF828" s="656">
        <v>0</v>
      </c>
      <c r="AG828" s="656">
        <v>0</v>
      </c>
      <c r="AH828" s="668" t="s">
        <v>80</v>
      </c>
      <c r="AI828" s="658">
        <f t="shared" si="45"/>
        <v>0</v>
      </c>
      <c r="AJ828" s="656">
        <v>0</v>
      </c>
      <c r="AK828" s="748">
        <v>0</v>
      </c>
      <c r="AL828" s="699" t="s">
        <v>80</v>
      </c>
      <c r="AM828" s="657">
        <v>0</v>
      </c>
      <c r="AN828" s="667" t="s">
        <v>80</v>
      </c>
      <c r="AO828" s="667" t="s">
        <v>80</v>
      </c>
      <c r="AP828" s="661">
        <v>0</v>
      </c>
      <c r="AQ828" s="661">
        <f>+L828+AF828-AK828</f>
        <v>19425415</v>
      </c>
      <c r="AR828" s="657" t="s">
        <v>115</v>
      </c>
      <c r="AS828" s="656">
        <v>0</v>
      </c>
      <c r="AT828" s="657" t="s">
        <v>80</v>
      </c>
      <c r="AU828" s="670">
        <v>14800320</v>
      </c>
      <c r="AV828" s="671">
        <f t="shared" si="42"/>
        <v>4625095</v>
      </c>
      <c r="AW828" s="672">
        <f t="shared" si="43"/>
        <v>0.76190495801505398</v>
      </c>
      <c r="AX828" s="673"/>
      <c r="AY828" s="657" t="s">
        <v>72</v>
      </c>
      <c r="AZ828" s="677" t="s">
        <v>4514</v>
      </c>
      <c r="BA828" s="653" t="s">
        <v>71</v>
      </c>
      <c r="BB828" s="656" t="s">
        <v>71</v>
      </c>
    </row>
    <row r="829" spans="2:54" x14ac:dyDescent="0.25">
      <c r="B829" s="653">
        <v>2023</v>
      </c>
      <c r="C829" s="653">
        <v>891780111</v>
      </c>
      <c r="D829" s="654" t="s">
        <v>68</v>
      </c>
      <c r="E829" s="655" t="s">
        <v>3324</v>
      </c>
      <c r="F829" s="656" t="s">
        <v>3325</v>
      </c>
      <c r="G829" s="657">
        <v>0</v>
      </c>
      <c r="H829" s="656"/>
      <c r="I829" s="657" t="s">
        <v>78</v>
      </c>
      <c r="J829" s="653" t="s">
        <v>120</v>
      </c>
      <c r="K829" s="658" t="s">
        <v>2755</v>
      </c>
      <c r="L829" s="659">
        <v>19048225</v>
      </c>
      <c r="M829" s="653" t="s">
        <v>73</v>
      </c>
      <c r="N829" s="660" t="s">
        <v>116</v>
      </c>
      <c r="O829" s="658" t="s">
        <v>4063</v>
      </c>
      <c r="P829" s="661">
        <v>1079359335</v>
      </c>
      <c r="Q829" s="656">
        <v>235</v>
      </c>
      <c r="R829" s="699">
        <v>44960</v>
      </c>
      <c r="S829" s="749">
        <v>9551145017</v>
      </c>
      <c r="T829" s="699">
        <v>44967</v>
      </c>
      <c r="U829" s="760">
        <v>19048225</v>
      </c>
      <c r="V829" s="657" t="s">
        <v>70</v>
      </c>
      <c r="W829" s="656">
        <v>12545859</v>
      </c>
      <c r="X829" s="665" t="s">
        <v>4211</v>
      </c>
      <c r="Y829" s="660"/>
      <c r="Z829" s="679">
        <v>44967</v>
      </c>
      <c r="AA829" s="679">
        <v>44967</v>
      </c>
      <c r="AB829" s="667" t="s">
        <v>80</v>
      </c>
      <c r="AC829" s="666">
        <v>45275</v>
      </c>
      <c r="AD829" s="658">
        <f t="shared" si="44"/>
        <v>308</v>
      </c>
      <c r="AE829" s="656">
        <v>0</v>
      </c>
      <c r="AF829" s="656">
        <v>0</v>
      </c>
      <c r="AG829" s="656">
        <v>0</v>
      </c>
      <c r="AH829" s="668" t="s">
        <v>80</v>
      </c>
      <c r="AI829" s="658">
        <f t="shared" si="45"/>
        <v>0</v>
      </c>
      <c r="AJ829" s="656">
        <v>0</v>
      </c>
      <c r="AK829" s="748">
        <v>0</v>
      </c>
      <c r="AL829" s="699" t="s">
        <v>80</v>
      </c>
      <c r="AM829" s="657">
        <v>0</v>
      </c>
      <c r="AN829" s="667" t="s">
        <v>80</v>
      </c>
      <c r="AO829" s="667" t="s">
        <v>80</v>
      </c>
      <c r="AP829" s="661">
        <v>0</v>
      </c>
      <c r="AQ829" s="661">
        <f>+L829+AF829-AK829</f>
        <v>19048225</v>
      </c>
      <c r="AR829" s="657" t="s">
        <v>115</v>
      </c>
      <c r="AS829" s="656">
        <v>0</v>
      </c>
      <c r="AT829" s="657" t="s">
        <v>80</v>
      </c>
      <c r="AU829" s="670">
        <v>14512936</v>
      </c>
      <c r="AV829" s="671">
        <f t="shared" si="42"/>
        <v>4535289</v>
      </c>
      <c r="AW829" s="672">
        <f t="shared" si="43"/>
        <v>0.76190490190030835</v>
      </c>
      <c r="AX829" s="673"/>
      <c r="AY829" s="657" t="s">
        <v>72</v>
      </c>
      <c r="AZ829" s="677" t="s">
        <v>4515</v>
      </c>
      <c r="BA829" s="653" t="s">
        <v>71</v>
      </c>
      <c r="BB829" s="656" t="s">
        <v>71</v>
      </c>
    </row>
    <row r="830" spans="2:54" x14ac:dyDescent="0.25">
      <c r="B830" s="653">
        <v>2023</v>
      </c>
      <c r="C830" s="653">
        <v>891780111</v>
      </c>
      <c r="D830" s="654" t="s">
        <v>68</v>
      </c>
      <c r="E830" s="655" t="s">
        <v>3326</v>
      </c>
      <c r="F830" s="656" t="s">
        <v>3327</v>
      </c>
      <c r="G830" s="657">
        <v>0</v>
      </c>
      <c r="H830" s="656"/>
      <c r="I830" s="657" t="s">
        <v>78</v>
      </c>
      <c r="J830" s="653" t="s">
        <v>120</v>
      </c>
      <c r="K830" s="658" t="s">
        <v>2755</v>
      </c>
      <c r="L830" s="659">
        <v>19048225</v>
      </c>
      <c r="M830" s="653" t="s">
        <v>73</v>
      </c>
      <c r="N830" s="660" t="s">
        <v>116</v>
      </c>
      <c r="O830" s="658" t="s">
        <v>4064</v>
      </c>
      <c r="P830" s="661">
        <v>1003944745</v>
      </c>
      <c r="Q830" s="656">
        <v>235</v>
      </c>
      <c r="R830" s="699">
        <v>44960</v>
      </c>
      <c r="S830" s="749">
        <v>9551145017</v>
      </c>
      <c r="T830" s="699">
        <v>44967</v>
      </c>
      <c r="U830" s="760">
        <v>19048225</v>
      </c>
      <c r="V830" s="657" t="s">
        <v>70</v>
      </c>
      <c r="W830" s="656">
        <v>12545859</v>
      </c>
      <c r="X830" s="665" t="s">
        <v>4211</v>
      </c>
      <c r="Y830" s="660"/>
      <c r="Z830" s="679">
        <v>44967</v>
      </c>
      <c r="AA830" s="679">
        <v>44967</v>
      </c>
      <c r="AB830" s="667" t="s">
        <v>80</v>
      </c>
      <c r="AC830" s="666">
        <v>45275</v>
      </c>
      <c r="AD830" s="658">
        <f t="shared" si="44"/>
        <v>308</v>
      </c>
      <c r="AE830" s="656">
        <v>0</v>
      </c>
      <c r="AF830" s="656">
        <v>0</v>
      </c>
      <c r="AG830" s="656">
        <v>0</v>
      </c>
      <c r="AH830" s="668" t="s">
        <v>80</v>
      </c>
      <c r="AI830" s="658">
        <f t="shared" si="45"/>
        <v>0</v>
      </c>
      <c r="AJ830" s="656">
        <v>0</v>
      </c>
      <c r="AK830" s="748">
        <v>0</v>
      </c>
      <c r="AL830" s="699" t="s">
        <v>80</v>
      </c>
      <c r="AM830" s="657">
        <v>0</v>
      </c>
      <c r="AN830" s="667" t="s">
        <v>80</v>
      </c>
      <c r="AO830" s="667" t="s">
        <v>80</v>
      </c>
      <c r="AP830" s="661">
        <v>0</v>
      </c>
      <c r="AQ830" s="661">
        <f>+L830+AF830-AK830</f>
        <v>19048225</v>
      </c>
      <c r="AR830" s="657" t="s">
        <v>115</v>
      </c>
      <c r="AS830" s="656">
        <v>0</v>
      </c>
      <c r="AT830" s="657" t="s">
        <v>80</v>
      </c>
      <c r="AU830" s="670">
        <v>14512936</v>
      </c>
      <c r="AV830" s="671">
        <f t="shared" si="42"/>
        <v>4535289</v>
      </c>
      <c r="AW830" s="672">
        <f t="shared" si="43"/>
        <v>0.76190490190030835</v>
      </c>
      <c r="AX830" s="673"/>
      <c r="AY830" s="657" t="s">
        <v>72</v>
      </c>
      <c r="AZ830" s="677" t="s">
        <v>4516</v>
      </c>
      <c r="BA830" s="653" t="s">
        <v>71</v>
      </c>
      <c r="BB830" s="656" t="s">
        <v>71</v>
      </c>
    </row>
    <row r="831" spans="2:54" x14ac:dyDescent="0.25">
      <c r="B831" s="653">
        <v>2023</v>
      </c>
      <c r="C831" s="653">
        <v>891780111</v>
      </c>
      <c r="D831" s="654" t="s">
        <v>68</v>
      </c>
      <c r="E831" s="655" t="s">
        <v>3328</v>
      </c>
      <c r="F831" s="656" t="s">
        <v>3329</v>
      </c>
      <c r="G831" s="657">
        <v>0</v>
      </c>
      <c r="H831" s="656"/>
      <c r="I831" s="657" t="s">
        <v>78</v>
      </c>
      <c r="J831" s="653" t="s">
        <v>120</v>
      </c>
      <c r="K831" s="658" t="s">
        <v>2755</v>
      </c>
      <c r="L831" s="659">
        <v>19048225</v>
      </c>
      <c r="M831" s="653" t="s">
        <v>73</v>
      </c>
      <c r="N831" s="660" t="s">
        <v>116</v>
      </c>
      <c r="O831" s="658" t="s">
        <v>4065</v>
      </c>
      <c r="P831" s="661">
        <v>1144126541</v>
      </c>
      <c r="Q831" s="656">
        <v>235</v>
      </c>
      <c r="R831" s="699">
        <v>44960</v>
      </c>
      <c r="S831" s="749">
        <v>9551145017</v>
      </c>
      <c r="T831" s="699">
        <v>44967</v>
      </c>
      <c r="U831" s="760">
        <v>19048225</v>
      </c>
      <c r="V831" s="657" t="s">
        <v>70</v>
      </c>
      <c r="W831" s="656">
        <v>12545859</v>
      </c>
      <c r="X831" s="665" t="s">
        <v>4211</v>
      </c>
      <c r="Y831" s="660"/>
      <c r="Z831" s="679">
        <v>44967</v>
      </c>
      <c r="AA831" s="679">
        <v>44967</v>
      </c>
      <c r="AB831" s="667" t="s">
        <v>80</v>
      </c>
      <c r="AC831" s="666">
        <v>45275</v>
      </c>
      <c r="AD831" s="658">
        <f t="shared" si="44"/>
        <v>308</v>
      </c>
      <c r="AE831" s="656">
        <v>0</v>
      </c>
      <c r="AF831" s="656">
        <v>0</v>
      </c>
      <c r="AG831" s="656">
        <v>0</v>
      </c>
      <c r="AH831" s="668" t="s">
        <v>80</v>
      </c>
      <c r="AI831" s="658">
        <f t="shared" si="45"/>
        <v>0</v>
      </c>
      <c r="AJ831" s="656">
        <v>0</v>
      </c>
      <c r="AK831" s="748">
        <v>0</v>
      </c>
      <c r="AL831" s="699" t="s">
        <v>80</v>
      </c>
      <c r="AM831" s="657">
        <v>0</v>
      </c>
      <c r="AN831" s="667" t="s">
        <v>80</v>
      </c>
      <c r="AO831" s="667" t="s">
        <v>80</v>
      </c>
      <c r="AP831" s="661">
        <v>0</v>
      </c>
      <c r="AQ831" s="661">
        <f>+L831+AF831-AK831</f>
        <v>19048225</v>
      </c>
      <c r="AR831" s="657" t="s">
        <v>115</v>
      </c>
      <c r="AS831" s="656">
        <v>0</v>
      </c>
      <c r="AT831" s="657" t="s">
        <v>80</v>
      </c>
      <c r="AU831" s="670">
        <v>14512936</v>
      </c>
      <c r="AV831" s="671">
        <f t="shared" si="42"/>
        <v>4535289</v>
      </c>
      <c r="AW831" s="672">
        <f t="shared" si="43"/>
        <v>0.76190490190030835</v>
      </c>
      <c r="AX831" s="673"/>
      <c r="AY831" s="657" t="s">
        <v>72</v>
      </c>
      <c r="AZ831" s="677" t="s">
        <v>4517</v>
      </c>
      <c r="BA831" s="653" t="s">
        <v>71</v>
      </c>
      <c r="BB831" s="656" t="s">
        <v>71</v>
      </c>
    </row>
    <row r="832" spans="2:54" x14ac:dyDescent="0.25">
      <c r="B832" s="653">
        <v>2023</v>
      </c>
      <c r="C832" s="653">
        <v>891780111</v>
      </c>
      <c r="D832" s="654" t="s">
        <v>68</v>
      </c>
      <c r="E832" s="655" t="s">
        <v>3330</v>
      </c>
      <c r="F832" s="656" t="s">
        <v>3331</v>
      </c>
      <c r="G832" s="657">
        <v>0</v>
      </c>
      <c r="H832" s="656"/>
      <c r="I832" s="657" t="s">
        <v>78</v>
      </c>
      <c r="J832" s="653" t="s">
        <v>120</v>
      </c>
      <c r="K832" s="658" t="s">
        <v>2766</v>
      </c>
      <c r="L832" s="659">
        <v>21029244</v>
      </c>
      <c r="M832" s="653" t="s">
        <v>73</v>
      </c>
      <c r="N832" s="660" t="s">
        <v>116</v>
      </c>
      <c r="O832" s="658" t="s">
        <v>4066</v>
      </c>
      <c r="P832" s="661">
        <v>26430338</v>
      </c>
      <c r="Q832" s="656">
        <v>235</v>
      </c>
      <c r="R832" s="699">
        <v>44960</v>
      </c>
      <c r="S832" s="749">
        <v>9551145017</v>
      </c>
      <c r="T832" s="699">
        <v>44967</v>
      </c>
      <c r="U832" s="760">
        <v>21029244</v>
      </c>
      <c r="V832" s="657" t="s">
        <v>70</v>
      </c>
      <c r="W832" s="656">
        <v>12545859</v>
      </c>
      <c r="X832" s="665" t="s">
        <v>4211</v>
      </c>
      <c r="Y832" s="660"/>
      <c r="Z832" s="679">
        <v>44967</v>
      </c>
      <c r="AA832" s="679">
        <v>44967</v>
      </c>
      <c r="AB832" s="667" t="s">
        <v>80</v>
      </c>
      <c r="AC832" s="666">
        <v>45275</v>
      </c>
      <c r="AD832" s="658">
        <f t="shared" si="44"/>
        <v>308</v>
      </c>
      <c r="AE832" s="656">
        <v>0</v>
      </c>
      <c r="AF832" s="656">
        <v>0</v>
      </c>
      <c r="AG832" s="656">
        <v>0</v>
      </c>
      <c r="AH832" s="668" t="s">
        <v>80</v>
      </c>
      <c r="AI832" s="658">
        <f t="shared" si="45"/>
        <v>0</v>
      </c>
      <c r="AJ832" s="656">
        <v>0</v>
      </c>
      <c r="AK832" s="748">
        <v>0</v>
      </c>
      <c r="AL832" s="699" t="s">
        <v>80</v>
      </c>
      <c r="AM832" s="657">
        <v>0</v>
      </c>
      <c r="AN832" s="667" t="s">
        <v>80</v>
      </c>
      <c r="AO832" s="667" t="s">
        <v>80</v>
      </c>
      <c r="AP832" s="661">
        <v>0</v>
      </c>
      <c r="AQ832" s="661">
        <f>+L832+AF832-AK832</f>
        <v>21029244</v>
      </c>
      <c r="AR832" s="657" t="s">
        <v>115</v>
      </c>
      <c r="AS832" s="656">
        <v>0</v>
      </c>
      <c r="AT832" s="657" t="s">
        <v>80</v>
      </c>
      <c r="AU832" s="670">
        <v>16022280</v>
      </c>
      <c r="AV832" s="671">
        <f t="shared" si="42"/>
        <v>5006964</v>
      </c>
      <c r="AW832" s="672">
        <f t="shared" si="43"/>
        <v>0.76190470755867401</v>
      </c>
      <c r="AX832" s="673"/>
      <c r="AY832" s="657" t="s">
        <v>72</v>
      </c>
      <c r="AZ832" s="677" t="s">
        <v>4518</v>
      </c>
      <c r="BA832" s="653" t="s">
        <v>71</v>
      </c>
      <c r="BB832" s="656" t="s">
        <v>71</v>
      </c>
    </row>
    <row r="833" spans="2:54" x14ac:dyDescent="0.25">
      <c r="B833" s="653">
        <v>2023</v>
      </c>
      <c r="C833" s="653">
        <v>891780111</v>
      </c>
      <c r="D833" s="654" t="s">
        <v>68</v>
      </c>
      <c r="E833" s="655" t="s">
        <v>3332</v>
      </c>
      <c r="F833" s="656" t="s">
        <v>3333</v>
      </c>
      <c r="G833" s="657">
        <v>0</v>
      </c>
      <c r="H833" s="656"/>
      <c r="I833" s="657" t="s">
        <v>78</v>
      </c>
      <c r="J833" s="653" t="s">
        <v>120</v>
      </c>
      <c r="K833" s="658" t="s">
        <v>3334</v>
      </c>
      <c r="L833" s="659">
        <v>64313108</v>
      </c>
      <c r="M833" s="653" t="s">
        <v>73</v>
      </c>
      <c r="N833" s="660" t="s">
        <v>116</v>
      </c>
      <c r="O833" s="658" t="s">
        <v>4067</v>
      </c>
      <c r="P833" s="661">
        <v>91437155</v>
      </c>
      <c r="Q833" s="656">
        <v>235</v>
      </c>
      <c r="R833" s="699">
        <v>44960</v>
      </c>
      <c r="S833" s="749">
        <v>9551145017</v>
      </c>
      <c r="T833" s="699">
        <v>44967</v>
      </c>
      <c r="U833" s="760">
        <v>64313108</v>
      </c>
      <c r="V833" s="657" t="s">
        <v>70</v>
      </c>
      <c r="W833" s="656">
        <v>12545859</v>
      </c>
      <c r="X833" s="665" t="s">
        <v>4211</v>
      </c>
      <c r="Y833" s="660"/>
      <c r="Z833" s="679">
        <v>44967</v>
      </c>
      <c r="AA833" s="679">
        <v>44967</v>
      </c>
      <c r="AB833" s="667" t="s">
        <v>80</v>
      </c>
      <c r="AC833" s="666">
        <v>45275</v>
      </c>
      <c r="AD833" s="658">
        <f t="shared" si="44"/>
        <v>308</v>
      </c>
      <c r="AE833" s="656">
        <v>0</v>
      </c>
      <c r="AF833" s="656">
        <v>0</v>
      </c>
      <c r="AG833" s="656">
        <v>0</v>
      </c>
      <c r="AH833" s="668" t="s">
        <v>80</v>
      </c>
      <c r="AI833" s="658">
        <f t="shared" si="45"/>
        <v>0</v>
      </c>
      <c r="AJ833" s="656">
        <v>0</v>
      </c>
      <c r="AK833" s="748">
        <v>0</v>
      </c>
      <c r="AL833" s="699" t="s">
        <v>80</v>
      </c>
      <c r="AM833" s="657">
        <v>0</v>
      </c>
      <c r="AN833" s="667" t="s">
        <v>80</v>
      </c>
      <c r="AO833" s="667" t="s">
        <v>80</v>
      </c>
      <c r="AP833" s="661">
        <v>0</v>
      </c>
      <c r="AQ833" s="661">
        <f>+L833+AF833-AK833</f>
        <v>64313108</v>
      </c>
      <c r="AR833" s="657" t="s">
        <v>115</v>
      </c>
      <c r="AS833" s="656">
        <v>0</v>
      </c>
      <c r="AT833" s="657" t="s">
        <v>80</v>
      </c>
      <c r="AU833" s="670">
        <v>38143320</v>
      </c>
      <c r="AV833" s="671">
        <f t="shared" ref="AV833:AV896" si="46">AQ833-AU833</f>
        <v>26169788</v>
      </c>
      <c r="AW833" s="672">
        <f t="shared" si="43"/>
        <v>0.59308780412229489</v>
      </c>
      <c r="AX833" s="673"/>
      <c r="AY833" s="657" t="s">
        <v>72</v>
      </c>
      <c r="AZ833" s="677" t="s">
        <v>4519</v>
      </c>
      <c r="BA833" s="653" t="s">
        <v>71</v>
      </c>
      <c r="BB833" s="656" t="s">
        <v>71</v>
      </c>
    </row>
    <row r="834" spans="2:54" x14ac:dyDescent="0.25">
      <c r="B834" s="653">
        <v>2023</v>
      </c>
      <c r="C834" s="653">
        <v>891780111</v>
      </c>
      <c r="D834" s="654" t="s">
        <v>68</v>
      </c>
      <c r="E834" s="655" t="s">
        <v>3335</v>
      </c>
      <c r="F834" s="656" t="s">
        <v>3336</v>
      </c>
      <c r="G834" s="657">
        <v>0</v>
      </c>
      <c r="H834" s="656"/>
      <c r="I834" s="657" t="s">
        <v>78</v>
      </c>
      <c r="J834" s="653" t="s">
        <v>120</v>
      </c>
      <c r="K834" s="658" t="s">
        <v>2766</v>
      </c>
      <c r="L834" s="659">
        <v>19425415</v>
      </c>
      <c r="M834" s="653" t="s">
        <v>73</v>
      </c>
      <c r="N834" s="660" t="s">
        <v>116</v>
      </c>
      <c r="O834" s="658" t="s">
        <v>4068</v>
      </c>
      <c r="P834" s="661">
        <v>1060593249</v>
      </c>
      <c r="Q834" s="656">
        <v>235</v>
      </c>
      <c r="R834" s="699">
        <v>44960</v>
      </c>
      <c r="S834" s="749">
        <v>9551145017</v>
      </c>
      <c r="T834" s="699">
        <v>44967</v>
      </c>
      <c r="U834" s="760">
        <v>19425415</v>
      </c>
      <c r="V834" s="657" t="s">
        <v>70</v>
      </c>
      <c r="W834" s="656">
        <v>12545859</v>
      </c>
      <c r="X834" s="665" t="s">
        <v>4211</v>
      </c>
      <c r="Y834" s="660"/>
      <c r="Z834" s="679">
        <v>44967</v>
      </c>
      <c r="AA834" s="679">
        <v>44967</v>
      </c>
      <c r="AB834" s="667" t="s">
        <v>80</v>
      </c>
      <c r="AC834" s="666">
        <v>45275</v>
      </c>
      <c r="AD834" s="658">
        <f t="shared" si="44"/>
        <v>308</v>
      </c>
      <c r="AE834" s="656">
        <v>0</v>
      </c>
      <c r="AF834" s="656">
        <v>0</v>
      </c>
      <c r="AG834" s="656">
        <v>0</v>
      </c>
      <c r="AH834" s="668" t="s">
        <v>80</v>
      </c>
      <c r="AI834" s="658">
        <f t="shared" si="45"/>
        <v>0</v>
      </c>
      <c r="AJ834" s="656">
        <v>0</v>
      </c>
      <c r="AK834" s="748">
        <v>0</v>
      </c>
      <c r="AL834" s="699" t="s">
        <v>80</v>
      </c>
      <c r="AM834" s="657">
        <v>0</v>
      </c>
      <c r="AN834" s="667" t="s">
        <v>80</v>
      </c>
      <c r="AO834" s="667" t="s">
        <v>80</v>
      </c>
      <c r="AP834" s="661">
        <v>0</v>
      </c>
      <c r="AQ834" s="661">
        <f>+L834+AF834-AK834</f>
        <v>19425415</v>
      </c>
      <c r="AR834" s="657" t="s">
        <v>115</v>
      </c>
      <c r="AS834" s="656">
        <v>0</v>
      </c>
      <c r="AT834" s="657" t="s">
        <v>80</v>
      </c>
      <c r="AU834" s="670">
        <v>14800319</v>
      </c>
      <c r="AV834" s="671">
        <f t="shared" si="46"/>
        <v>4625096</v>
      </c>
      <c r="AW834" s="672">
        <f t="shared" ref="AW834:AW897" si="47">+IFERROR(AU834/AQ834,"-")</f>
        <v>0.76190490653610232</v>
      </c>
      <c r="AX834" s="673"/>
      <c r="AY834" s="657" t="s">
        <v>72</v>
      </c>
      <c r="AZ834" s="677" t="s">
        <v>4520</v>
      </c>
      <c r="BA834" s="653" t="s">
        <v>71</v>
      </c>
      <c r="BB834" s="656" t="s">
        <v>71</v>
      </c>
    </row>
    <row r="835" spans="2:54" x14ac:dyDescent="0.25">
      <c r="B835" s="653">
        <v>2023</v>
      </c>
      <c r="C835" s="653">
        <v>891780111</v>
      </c>
      <c r="D835" s="654" t="s">
        <v>68</v>
      </c>
      <c r="E835" s="655" t="s">
        <v>3337</v>
      </c>
      <c r="F835" s="656" t="s">
        <v>3338</v>
      </c>
      <c r="G835" s="657">
        <v>0</v>
      </c>
      <c r="H835" s="656"/>
      <c r="I835" s="657" t="s">
        <v>78</v>
      </c>
      <c r="J835" s="653" t="s">
        <v>120</v>
      </c>
      <c r="K835" s="658" t="s">
        <v>2766</v>
      </c>
      <c r="L835" s="659">
        <v>21029244</v>
      </c>
      <c r="M835" s="653" t="s">
        <v>73</v>
      </c>
      <c r="N835" s="660" t="s">
        <v>116</v>
      </c>
      <c r="O835" s="658" t="s">
        <v>4069</v>
      </c>
      <c r="P835" s="661">
        <v>71190766</v>
      </c>
      <c r="Q835" s="656">
        <v>235</v>
      </c>
      <c r="R835" s="699">
        <v>44960</v>
      </c>
      <c r="S835" s="749">
        <v>9551145017</v>
      </c>
      <c r="T835" s="699">
        <v>44967</v>
      </c>
      <c r="U835" s="760">
        <v>21029244</v>
      </c>
      <c r="V835" s="657" t="s">
        <v>70</v>
      </c>
      <c r="W835" s="656">
        <v>12545859</v>
      </c>
      <c r="X835" s="665" t="s">
        <v>4211</v>
      </c>
      <c r="Y835" s="660"/>
      <c r="Z835" s="679">
        <v>44967</v>
      </c>
      <c r="AA835" s="679">
        <v>44967</v>
      </c>
      <c r="AB835" s="667" t="s">
        <v>80</v>
      </c>
      <c r="AC835" s="666">
        <v>45275</v>
      </c>
      <c r="AD835" s="658">
        <f t="shared" si="44"/>
        <v>308</v>
      </c>
      <c r="AE835" s="656">
        <v>0</v>
      </c>
      <c r="AF835" s="656">
        <v>0</v>
      </c>
      <c r="AG835" s="656">
        <v>0</v>
      </c>
      <c r="AH835" s="668" t="s">
        <v>80</v>
      </c>
      <c r="AI835" s="658">
        <f t="shared" si="45"/>
        <v>0</v>
      </c>
      <c r="AJ835" s="656">
        <v>0</v>
      </c>
      <c r="AK835" s="748">
        <v>0</v>
      </c>
      <c r="AL835" s="699" t="s">
        <v>80</v>
      </c>
      <c r="AM835" s="657">
        <v>0</v>
      </c>
      <c r="AN835" s="667" t="s">
        <v>80</v>
      </c>
      <c r="AO835" s="667" t="s">
        <v>80</v>
      </c>
      <c r="AP835" s="661">
        <v>0</v>
      </c>
      <c r="AQ835" s="661">
        <f>+L835+AF835-AK835</f>
        <v>21029244</v>
      </c>
      <c r="AR835" s="657" t="s">
        <v>115</v>
      </c>
      <c r="AS835" s="656">
        <v>0</v>
      </c>
      <c r="AT835" s="657" t="s">
        <v>80</v>
      </c>
      <c r="AU835" s="670">
        <v>16022280</v>
      </c>
      <c r="AV835" s="671">
        <f t="shared" si="46"/>
        <v>5006964</v>
      </c>
      <c r="AW835" s="672">
        <f t="shared" si="47"/>
        <v>0.76190470755867401</v>
      </c>
      <c r="AX835" s="673"/>
      <c r="AY835" s="657" t="s">
        <v>72</v>
      </c>
      <c r="AZ835" s="677" t="s">
        <v>4521</v>
      </c>
      <c r="BA835" s="653" t="s">
        <v>71</v>
      </c>
      <c r="BB835" s="656" t="s">
        <v>71</v>
      </c>
    </row>
    <row r="836" spans="2:54" x14ac:dyDescent="0.25">
      <c r="B836" s="653">
        <v>2023</v>
      </c>
      <c r="C836" s="653">
        <v>891780111</v>
      </c>
      <c r="D836" s="654" t="s">
        <v>68</v>
      </c>
      <c r="E836" s="655" t="s">
        <v>3339</v>
      </c>
      <c r="F836" s="656" t="s">
        <v>3340</v>
      </c>
      <c r="G836" s="657">
        <v>0</v>
      </c>
      <c r="H836" s="656"/>
      <c r="I836" s="657" t="s">
        <v>78</v>
      </c>
      <c r="J836" s="653" t="s">
        <v>120</v>
      </c>
      <c r="K836" s="658" t="s">
        <v>2766</v>
      </c>
      <c r="L836" s="659">
        <v>21029244</v>
      </c>
      <c r="M836" s="653" t="s">
        <v>73</v>
      </c>
      <c r="N836" s="660" t="s">
        <v>116</v>
      </c>
      <c r="O836" s="658" t="s">
        <v>4070</v>
      </c>
      <c r="P836" s="661">
        <v>1104130224</v>
      </c>
      <c r="Q836" s="656">
        <v>235</v>
      </c>
      <c r="R836" s="699">
        <v>44960</v>
      </c>
      <c r="S836" s="749">
        <v>9551145017</v>
      </c>
      <c r="T836" s="699">
        <v>44967</v>
      </c>
      <c r="U836" s="760">
        <v>21029244</v>
      </c>
      <c r="V836" s="657" t="s">
        <v>70</v>
      </c>
      <c r="W836" s="656">
        <v>12545859</v>
      </c>
      <c r="X836" s="665" t="s">
        <v>4211</v>
      </c>
      <c r="Y836" s="660"/>
      <c r="Z836" s="679">
        <v>44967</v>
      </c>
      <c r="AA836" s="679">
        <v>44967</v>
      </c>
      <c r="AB836" s="667" t="s">
        <v>80</v>
      </c>
      <c r="AC836" s="666">
        <v>45275</v>
      </c>
      <c r="AD836" s="658">
        <f t="shared" si="44"/>
        <v>308</v>
      </c>
      <c r="AE836" s="656">
        <v>0</v>
      </c>
      <c r="AF836" s="656">
        <v>0</v>
      </c>
      <c r="AG836" s="656">
        <v>0</v>
      </c>
      <c r="AH836" s="668" t="s">
        <v>80</v>
      </c>
      <c r="AI836" s="658">
        <f t="shared" si="45"/>
        <v>0</v>
      </c>
      <c r="AJ836" s="656">
        <v>0</v>
      </c>
      <c r="AK836" s="748">
        <v>0</v>
      </c>
      <c r="AL836" s="699" t="s">
        <v>80</v>
      </c>
      <c r="AM836" s="657">
        <v>0</v>
      </c>
      <c r="AN836" s="667" t="s">
        <v>80</v>
      </c>
      <c r="AO836" s="667" t="s">
        <v>80</v>
      </c>
      <c r="AP836" s="661">
        <v>0</v>
      </c>
      <c r="AQ836" s="661">
        <f>+L836+AF836-AK836</f>
        <v>21029244</v>
      </c>
      <c r="AR836" s="657" t="s">
        <v>115</v>
      </c>
      <c r="AS836" s="656">
        <v>0</v>
      </c>
      <c r="AT836" s="657" t="s">
        <v>80</v>
      </c>
      <c r="AU836" s="670">
        <v>16022280</v>
      </c>
      <c r="AV836" s="671">
        <f t="shared" si="46"/>
        <v>5006964</v>
      </c>
      <c r="AW836" s="672">
        <f t="shared" si="47"/>
        <v>0.76190470755867401</v>
      </c>
      <c r="AX836" s="673"/>
      <c r="AY836" s="657" t="s">
        <v>72</v>
      </c>
      <c r="AZ836" s="677" t="s">
        <v>4522</v>
      </c>
      <c r="BA836" s="653" t="s">
        <v>71</v>
      </c>
      <c r="BB836" s="656" t="s">
        <v>71</v>
      </c>
    </row>
    <row r="837" spans="2:54" x14ac:dyDescent="0.25">
      <c r="B837" s="653">
        <v>2023</v>
      </c>
      <c r="C837" s="653">
        <v>891780111</v>
      </c>
      <c r="D837" s="654" t="s">
        <v>68</v>
      </c>
      <c r="E837" s="655" t="s">
        <v>3341</v>
      </c>
      <c r="F837" s="656" t="s">
        <v>3342</v>
      </c>
      <c r="G837" s="657">
        <v>0</v>
      </c>
      <c r="H837" s="656"/>
      <c r="I837" s="657" t="s">
        <v>78</v>
      </c>
      <c r="J837" s="653" t="s">
        <v>120</v>
      </c>
      <c r="K837" s="658" t="s">
        <v>2755</v>
      </c>
      <c r="L837" s="659">
        <v>19048225</v>
      </c>
      <c r="M837" s="653" t="s">
        <v>73</v>
      </c>
      <c r="N837" s="660" t="s">
        <v>116</v>
      </c>
      <c r="O837" s="658" t="s">
        <v>4071</v>
      </c>
      <c r="P837" s="661">
        <v>1004712544</v>
      </c>
      <c r="Q837" s="656">
        <v>235</v>
      </c>
      <c r="R837" s="699">
        <v>44960</v>
      </c>
      <c r="S837" s="749">
        <v>9551145017</v>
      </c>
      <c r="T837" s="699">
        <v>44967</v>
      </c>
      <c r="U837" s="760">
        <v>19048225</v>
      </c>
      <c r="V837" s="657" t="s">
        <v>70</v>
      </c>
      <c r="W837" s="656">
        <v>12545859</v>
      </c>
      <c r="X837" s="665" t="s">
        <v>4211</v>
      </c>
      <c r="Y837" s="660"/>
      <c r="Z837" s="679">
        <v>44967</v>
      </c>
      <c r="AA837" s="679">
        <v>44967</v>
      </c>
      <c r="AB837" s="667" t="s">
        <v>80</v>
      </c>
      <c r="AC837" s="666">
        <v>45275</v>
      </c>
      <c r="AD837" s="658">
        <f t="shared" si="44"/>
        <v>308</v>
      </c>
      <c r="AE837" s="656">
        <v>0</v>
      </c>
      <c r="AF837" s="656">
        <v>0</v>
      </c>
      <c r="AG837" s="656">
        <v>0</v>
      </c>
      <c r="AH837" s="668" t="s">
        <v>80</v>
      </c>
      <c r="AI837" s="658">
        <f t="shared" si="45"/>
        <v>0</v>
      </c>
      <c r="AJ837" s="656">
        <v>0</v>
      </c>
      <c r="AK837" s="748">
        <v>0</v>
      </c>
      <c r="AL837" s="699" t="s">
        <v>80</v>
      </c>
      <c r="AM837" s="657">
        <v>0</v>
      </c>
      <c r="AN837" s="667" t="s">
        <v>80</v>
      </c>
      <c r="AO837" s="667" t="s">
        <v>80</v>
      </c>
      <c r="AP837" s="661">
        <v>0</v>
      </c>
      <c r="AQ837" s="661">
        <f>+L837+AF837-AK837</f>
        <v>19048225</v>
      </c>
      <c r="AR837" s="657" t="s">
        <v>115</v>
      </c>
      <c r="AS837" s="656">
        <v>0</v>
      </c>
      <c r="AT837" s="657" t="s">
        <v>80</v>
      </c>
      <c r="AU837" s="670">
        <v>14512936</v>
      </c>
      <c r="AV837" s="671">
        <f t="shared" si="46"/>
        <v>4535289</v>
      </c>
      <c r="AW837" s="672">
        <f t="shared" si="47"/>
        <v>0.76190490190030835</v>
      </c>
      <c r="AX837" s="673"/>
      <c r="AY837" s="657" t="s">
        <v>72</v>
      </c>
      <c r="AZ837" s="677" t="s">
        <v>4523</v>
      </c>
      <c r="BA837" s="653" t="s">
        <v>71</v>
      </c>
      <c r="BB837" s="656" t="s">
        <v>71</v>
      </c>
    </row>
    <row r="838" spans="2:54" x14ac:dyDescent="0.25">
      <c r="B838" s="653">
        <v>2023</v>
      </c>
      <c r="C838" s="653">
        <v>891780111</v>
      </c>
      <c r="D838" s="654" t="s">
        <v>68</v>
      </c>
      <c r="E838" s="655" t="s">
        <v>3343</v>
      </c>
      <c r="F838" s="656" t="s">
        <v>3344</v>
      </c>
      <c r="G838" s="657">
        <v>0</v>
      </c>
      <c r="H838" s="656"/>
      <c r="I838" s="657" t="s">
        <v>78</v>
      </c>
      <c r="J838" s="653" t="s">
        <v>120</v>
      </c>
      <c r="K838" s="658" t="s">
        <v>2970</v>
      </c>
      <c r="L838" s="659">
        <v>19425415</v>
      </c>
      <c r="M838" s="653" t="s">
        <v>73</v>
      </c>
      <c r="N838" s="660" t="s">
        <v>116</v>
      </c>
      <c r="O838" s="658" t="s">
        <v>4072</v>
      </c>
      <c r="P838" s="661">
        <v>1061198483</v>
      </c>
      <c r="Q838" s="656">
        <v>235</v>
      </c>
      <c r="R838" s="699">
        <v>44960</v>
      </c>
      <c r="S838" s="749">
        <v>9551145017</v>
      </c>
      <c r="T838" s="699">
        <v>44967</v>
      </c>
      <c r="U838" s="760">
        <v>19425415</v>
      </c>
      <c r="V838" s="657" t="s">
        <v>70</v>
      </c>
      <c r="W838" s="656">
        <v>12545859</v>
      </c>
      <c r="X838" s="665" t="s">
        <v>4211</v>
      </c>
      <c r="Y838" s="660"/>
      <c r="Z838" s="679">
        <v>44967</v>
      </c>
      <c r="AA838" s="679">
        <v>44967</v>
      </c>
      <c r="AB838" s="667" t="s">
        <v>80</v>
      </c>
      <c r="AC838" s="666">
        <v>45275</v>
      </c>
      <c r="AD838" s="658">
        <f t="shared" si="44"/>
        <v>308</v>
      </c>
      <c r="AE838" s="656">
        <v>0</v>
      </c>
      <c r="AF838" s="656">
        <v>0</v>
      </c>
      <c r="AG838" s="656">
        <v>0</v>
      </c>
      <c r="AH838" s="668" t="s">
        <v>80</v>
      </c>
      <c r="AI838" s="658">
        <f t="shared" si="45"/>
        <v>0</v>
      </c>
      <c r="AJ838" s="656">
        <v>0</v>
      </c>
      <c r="AK838" s="748">
        <v>0</v>
      </c>
      <c r="AL838" s="699" t="s">
        <v>80</v>
      </c>
      <c r="AM838" s="657">
        <v>0</v>
      </c>
      <c r="AN838" s="667" t="s">
        <v>80</v>
      </c>
      <c r="AO838" s="667" t="s">
        <v>80</v>
      </c>
      <c r="AP838" s="661">
        <v>0</v>
      </c>
      <c r="AQ838" s="661">
        <f>+L838+AF838-AK838</f>
        <v>19425415</v>
      </c>
      <c r="AR838" s="657" t="s">
        <v>115</v>
      </c>
      <c r="AS838" s="656">
        <v>0</v>
      </c>
      <c r="AT838" s="657" t="s">
        <v>80</v>
      </c>
      <c r="AU838" s="670">
        <v>14800317</v>
      </c>
      <c r="AV838" s="671">
        <f t="shared" si="46"/>
        <v>4625098</v>
      </c>
      <c r="AW838" s="672">
        <f t="shared" si="47"/>
        <v>0.76190480357819901</v>
      </c>
      <c r="AX838" s="673"/>
      <c r="AY838" s="657" t="s">
        <v>72</v>
      </c>
      <c r="AZ838" s="677" t="s">
        <v>4524</v>
      </c>
      <c r="BA838" s="653" t="s">
        <v>71</v>
      </c>
      <c r="BB838" s="656" t="s">
        <v>71</v>
      </c>
    </row>
    <row r="839" spans="2:54" x14ac:dyDescent="0.25">
      <c r="B839" s="653">
        <v>2023</v>
      </c>
      <c r="C839" s="653">
        <v>891780111</v>
      </c>
      <c r="D839" s="654" t="s">
        <v>68</v>
      </c>
      <c r="E839" s="655" t="s">
        <v>3345</v>
      </c>
      <c r="F839" s="656" t="s">
        <v>3346</v>
      </c>
      <c r="G839" s="657">
        <v>0</v>
      </c>
      <c r="H839" s="656"/>
      <c r="I839" s="657" t="s">
        <v>78</v>
      </c>
      <c r="J839" s="653" t="s">
        <v>120</v>
      </c>
      <c r="K839" s="658" t="s">
        <v>3347</v>
      </c>
      <c r="L839" s="659">
        <v>67034816</v>
      </c>
      <c r="M839" s="653" t="s">
        <v>73</v>
      </c>
      <c r="N839" s="660" t="s">
        <v>116</v>
      </c>
      <c r="O839" s="658" t="s">
        <v>4073</v>
      </c>
      <c r="P839" s="661">
        <v>79541443</v>
      </c>
      <c r="Q839" s="656">
        <v>235</v>
      </c>
      <c r="R839" s="699">
        <v>44960</v>
      </c>
      <c r="S839" s="749">
        <v>9551145017</v>
      </c>
      <c r="T839" s="699">
        <v>44967</v>
      </c>
      <c r="U839" s="760">
        <v>67034816</v>
      </c>
      <c r="V839" s="657" t="s">
        <v>70</v>
      </c>
      <c r="W839" s="656">
        <v>12545859</v>
      </c>
      <c r="X839" s="665" t="s">
        <v>4211</v>
      </c>
      <c r="Y839" s="660"/>
      <c r="Z839" s="679">
        <v>44967</v>
      </c>
      <c r="AA839" s="679">
        <v>44967</v>
      </c>
      <c r="AB839" s="667" t="s">
        <v>80</v>
      </c>
      <c r="AC839" s="666">
        <v>45275</v>
      </c>
      <c r="AD839" s="658">
        <f t="shared" si="44"/>
        <v>308</v>
      </c>
      <c r="AE839" s="656">
        <v>0</v>
      </c>
      <c r="AF839" s="656">
        <v>0</v>
      </c>
      <c r="AG839" s="656">
        <v>0</v>
      </c>
      <c r="AH839" s="668" t="s">
        <v>80</v>
      </c>
      <c r="AI839" s="658">
        <f t="shared" si="45"/>
        <v>0</v>
      </c>
      <c r="AJ839" s="656">
        <v>0</v>
      </c>
      <c r="AK839" s="748">
        <v>0</v>
      </c>
      <c r="AL839" s="699" t="s">
        <v>80</v>
      </c>
      <c r="AM839" s="657">
        <v>0</v>
      </c>
      <c r="AN839" s="667" t="s">
        <v>80</v>
      </c>
      <c r="AO839" s="667" t="s">
        <v>80</v>
      </c>
      <c r="AP839" s="661">
        <v>0</v>
      </c>
      <c r="AQ839" s="661">
        <f>+L839+AF839-AK839</f>
        <v>67034816</v>
      </c>
      <c r="AR839" s="657" t="s">
        <v>115</v>
      </c>
      <c r="AS839" s="656">
        <v>0</v>
      </c>
      <c r="AT839" s="657" t="s">
        <v>80</v>
      </c>
      <c r="AU839" s="670">
        <v>51074144</v>
      </c>
      <c r="AV839" s="671">
        <f t="shared" si="46"/>
        <v>15960672</v>
      </c>
      <c r="AW839" s="672">
        <f t="shared" si="47"/>
        <v>0.76190473917314849</v>
      </c>
      <c r="AX839" s="673"/>
      <c r="AY839" s="657" t="s">
        <v>72</v>
      </c>
      <c r="AZ839" s="677" t="s">
        <v>4525</v>
      </c>
      <c r="BA839" s="653" t="s">
        <v>71</v>
      </c>
      <c r="BB839" s="656" t="s">
        <v>71</v>
      </c>
    </row>
    <row r="840" spans="2:54" x14ac:dyDescent="0.25">
      <c r="B840" s="653">
        <v>2023</v>
      </c>
      <c r="C840" s="653">
        <v>891780111</v>
      </c>
      <c r="D840" s="654" t="s">
        <v>68</v>
      </c>
      <c r="E840" s="655" t="s">
        <v>3348</v>
      </c>
      <c r="F840" s="656" t="s">
        <v>3349</v>
      </c>
      <c r="G840" s="657">
        <v>0</v>
      </c>
      <c r="H840" s="656"/>
      <c r="I840" s="657" t="s">
        <v>78</v>
      </c>
      <c r="J840" s="653" t="s">
        <v>120</v>
      </c>
      <c r="K840" s="658" t="s">
        <v>3350</v>
      </c>
      <c r="L840" s="659">
        <v>32375697</v>
      </c>
      <c r="M840" s="653" t="s">
        <v>73</v>
      </c>
      <c r="N840" s="660" t="s">
        <v>116</v>
      </c>
      <c r="O840" s="658" t="s">
        <v>4074</v>
      </c>
      <c r="P840" s="661">
        <v>1082907260</v>
      </c>
      <c r="Q840" s="656">
        <v>235</v>
      </c>
      <c r="R840" s="699">
        <v>44960</v>
      </c>
      <c r="S840" s="749">
        <v>9551145017</v>
      </c>
      <c r="T840" s="699">
        <v>44967</v>
      </c>
      <c r="U840" s="760">
        <v>32375697</v>
      </c>
      <c r="V840" s="657" t="s">
        <v>70</v>
      </c>
      <c r="W840" s="656">
        <v>12545859</v>
      </c>
      <c r="X840" s="665" t="s">
        <v>4211</v>
      </c>
      <c r="Y840" s="660"/>
      <c r="Z840" s="679">
        <v>44967</v>
      </c>
      <c r="AA840" s="679">
        <v>44967</v>
      </c>
      <c r="AB840" s="667" t="s">
        <v>80</v>
      </c>
      <c r="AC840" s="666">
        <v>45275</v>
      </c>
      <c r="AD840" s="658">
        <f t="shared" ref="AD840:AD903" si="48">+IF(AB840="1800-01-01",AC840-AA840,AC840-AB840)</f>
        <v>308</v>
      </c>
      <c r="AE840" s="656">
        <v>0</v>
      </c>
      <c r="AF840" s="656">
        <v>0</v>
      </c>
      <c r="AG840" s="656">
        <v>0</v>
      </c>
      <c r="AH840" s="668" t="s">
        <v>80</v>
      </c>
      <c r="AI840" s="658">
        <f t="shared" si="45"/>
        <v>0</v>
      </c>
      <c r="AJ840" s="656">
        <v>0</v>
      </c>
      <c r="AK840" s="748">
        <v>0</v>
      </c>
      <c r="AL840" s="699" t="s">
        <v>80</v>
      </c>
      <c r="AM840" s="657">
        <v>0</v>
      </c>
      <c r="AN840" s="667" t="s">
        <v>80</v>
      </c>
      <c r="AO840" s="667" t="s">
        <v>80</v>
      </c>
      <c r="AP840" s="661">
        <v>0</v>
      </c>
      <c r="AQ840" s="661">
        <f>+L840+AF840-AK840</f>
        <v>32375697</v>
      </c>
      <c r="AR840" s="657" t="s">
        <v>115</v>
      </c>
      <c r="AS840" s="656">
        <v>0</v>
      </c>
      <c r="AT840" s="657" t="s">
        <v>80</v>
      </c>
      <c r="AU840" s="670">
        <v>24667200</v>
      </c>
      <c r="AV840" s="671">
        <f t="shared" si="46"/>
        <v>7708497</v>
      </c>
      <c r="AW840" s="672">
        <f t="shared" si="47"/>
        <v>0.7619048325044554</v>
      </c>
      <c r="AX840" s="673"/>
      <c r="AY840" s="657" t="s">
        <v>72</v>
      </c>
      <c r="AZ840" s="677" t="s">
        <v>4526</v>
      </c>
      <c r="BA840" s="653" t="s">
        <v>71</v>
      </c>
      <c r="BB840" s="656" t="s">
        <v>71</v>
      </c>
    </row>
    <row r="841" spans="2:54" x14ac:dyDescent="0.25">
      <c r="B841" s="653">
        <v>2023</v>
      </c>
      <c r="C841" s="653">
        <v>891780111</v>
      </c>
      <c r="D841" s="654" t="s">
        <v>68</v>
      </c>
      <c r="E841" s="655" t="s">
        <v>3351</v>
      </c>
      <c r="F841" s="656" t="s">
        <v>3352</v>
      </c>
      <c r="G841" s="657">
        <v>0</v>
      </c>
      <c r="H841" s="656"/>
      <c r="I841" s="657" t="s">
        <v>78</v>
      </c>
      <c r="J841" s="653" t="s">
        <v>120</v>
      </c>
      <c r="K841" s="658" t="s">
        <v>3353</v>
      </c>
      <c r="L841" s="659">
        <v>5528572</v>
      </c>
      <c r="M841" s="653" t="s">
        <v>73</v>
      </c>
      <c r="N841" s="660" t="s">
        <v>116</v>
      </c>
      <c r="O841" s="658" t="s">
        <v>4075</v>
      </c>
      <c r="P841" s="661">
        <v>1083012957</v>
      </c>
      <c r="Q841" s="656">
        <v>235</v>
      </c>
      <c r="R841" s="699">
        <v>44960</v>
      </c>
      <c r="S841" s="749">
        <v>9551145017</v>
      </c>
      <c r="T841" s="699">
        <v>44967</v>
      </c>
      <c r="U841" s="760">
        <v>5528572</v>
      </c>
      <c r="V841" s="657" t="s">
        <v>70</v>
      </c>
      <c r="W841" s="656">
        <v>12545859</v>
      </c>
      <c r="X841" s="665" t="s">
        <v>4211</v>
      </c>
      <c r="Y841" s="660"/>
      <c r="Z841" s="679">
        <v>44967</v>
      </c>
      <c r="AA841" s="679">
        <v>44967</v>
      </c>
      <c r="AB841" s="667" t="s">
        <v>80</v>
      </c>
      <c r="AC841" s="666">
        <v>45046</v>
      </c>
      <c r="AD841" s="658">
        <f t="shared" si="48"/>
        <v>79</v>
      </c>
      <c r="AE841" s="656">
        <v>0</v>
      </c>
      <c r="AF841" s="656">
        <v>0</v>
      </c>
      <c r="AG841" s="656">
        <v>0</v>
      </c>
      <c r="AH841" s="668" t="s">
        <v>80</v>
      </c>
      <c r="AI841" s="658">
        <f t="shared" ref="AI841:AI904" si="49">+IF(AH841="1800-01-01",0,AH841-AC841)</f>
        <v>0</v>
      </c>
      <c r="AJ841" s="656">
        <v>0</v>
      </c>
      <c r="AK841" s="748">
        <v>0</v>
      </c>
      <c r="AL841" s="699" t="s">
        <v>80</v>
      </c>
      <c r="AM841" s="657">
        <v>0</v>
      </c>
      <c r="AN841" s="667" t="s">
        <v>80</v>
      </c>
      <c r="AO841" s="667" t="s">
        <v>80</v>
      </c>
      <c r="AP841" s="661">
        <v>0</v>
      </c>
      <c r="AQ841" s="661">
        <f>+L841+AF841-AK841</f>
        <v>5528572</v>
      </c>
      <c r="AR841" s="657" t="s">
        <v>115</v>
      </c>
      <c r="AS841" s="656">
        <v>0</v>
      </c>
      <c r="AT841" s="657" t="s">
        <v>80</v>
      </c>
      <c r="AU841" s="670">
        <v>9214288</v>
      </c>
      <c r="AV841" s="671">
        <f t="shared" si="46"/>
        <v>-3685716</v>
      </c>
      <c r="AW841" s="672">
        <f t="shared" si="47"/>
        <v>1.6666669078380456</v>
      </c>
      <c r="AX841" s="673"/>
      <c r="AY841" s="657" t="s">
        <v>72</v>
      </c>
      <c r="AZ841" s="677" t="s">
        <v>4527</v>
      </c>
      <c r="BA841" s="653" t="s">
        <v>71</v>
      </c>
      <c r="BB841" s="656" t="s">
        <v>71</v>
      </c>
    </row>
    <row r="842" spans="2:54" x14ac:dyDescent="0.25">
      <c r="B842" s="653">
        <v>2023</v>
      </c>
      <c r="C842" s="653">
        <v>891780111</v>
      </c>
      <c r="D842" s="654" t="s">
        <v>68</v>
      </c>
      <c r="E842" s="655" t="s">
        <v>3354</v>
      </c>
      <c r="F842" s="656" t="s">
        <v>3355</v>
      </c>
      <c r="G842" s="657">
        <v>0</v>
      </c>
      <c r="H842" s="656"/>
      <c r="I842" s="657" t="s">
        <v>78</v>
      </c>
      <c r="J842" s="653" t="s">
        <v>120</v>
      </c>
      <c r="K842" s="658" t="s">
        <v>3356</v>
      </c>
      <c r="L842" s="659">
        <v>34965761</v>
      </c>
      <c r="M842" s="653" t="s">
        <v>73</v>
      </c>
      <c r="N842" s="660" t="s">
        <v>116</v>
      </c>
      <c r="O842" s="658" t="s">
        <v>4076</v>
      </c>
      <c r="P842" s="661">
        <v>1079911413</v>
      </c>
      <c r="Q842" s="656">
        <v>235</v>
      </c>
      <c r="R842" s="699">
        <v>44960</v>
      </c>
      <c r="S842" s="749">
        <v>9551145017</v>
      </c>
      <c r="T842" s="699">
        <v>44967</v>
      </c>
      <c r="U842" s="760">
        <v>34965761</v>
      </c>
      <c r="V842" s="657" t="s">
        <v>70</v>
      </c>
      <c r="W842" s="656">
        <v>12545859</v>
      </c>
      <c r="X842" s="665" t="s">
        <v>4211</v>
      </c>
      <c r="Y842" s="660"/>
      <c r="Z842" s="679">
        <v>44967</v>
      </c>
      <c r="AA842" s="679">
        <v>44967</v>
      </c>
      <c r="AB842" s="667" t="s">
        <v>80</v>
      </c>
      <c r="AC842" s="666">
        <v>45275</v>
      </c>
      <c r="AD842" s="658">
        <f t="shared" si="48"/>
        <v>308</v>
      </c>
      <c r="AE842" s="656">
        <v>0</v>
      </c>
      <c r="AF842" s="656">
        <v>0</v>
      </c>
      <c r="AG842" s="656">
        <v>0</v>
      </c>
      <c r="AH842" s="668" t="s">
        <v>80</v>
      </c>
      <c r="AI842" s="658">
        <f t="shared" si="49"/>
        <v>0</v>
      </c>
      <c r="AJ842" s="656">
        <v>0</v>
      </c>
      <c r="AK842" s="748">
        <v>0</v>
      </c>
      <c r="AL842" s="699" t="s">
        <v>80</v>
      </c>
      <c r="AM842" s="657">
        <v>0</v>
      </c>
      <c r="AN842" s="667" t="s">
        <v>80</v>
      </c>
      <c r="AO842" s="667" t="s">
        <v>80</v>
      </c>
      <c r="AP842" s="661">
        <v>0</v>
      </c>
      <c r="AQ842" s="661">
        <f>+L842+AF842-AK842</f>
        <v>34965761</v>
      </c>
      <c r="AR842" s="657" t="s">
        <v>115</v>
      </c>
      <c r="AS842" s="656">
        <v>0</v>
      </c>
      <c r="AT842" s="657" t="s">
        <v>80</v>
      </c>
      <c r="AU842" s="670">
        <v>26640576</v>
      </c>
      <c r="AV842" s="671">
        <f t="shared" si="46"/>
        <v>8325185</v>
      </c>
      <c r="AW842" s="672">
        <f t="shared" si="47"/>
        <v>0.76190465295464327</v>
      </c>
      <c r="AX842" s="673"/>
      <c r="AY842" s="657" t="s">
        <v>72</v>
      </c>
      <c r="AZ842" s="677" t="s">
        <v>4528</v>
      </c>
      <c r="BA842" s="653" t="s">
        <v>71</v>
      </c>
      <c r="BB842" s="656" t="s">
        <v>71</v>
      </c>
    </row>
    <row r="843" spans="2:54" x14ac:dyDescent="0.25">
      <c r="B843" s="653">
        <v>2023</v>
      </c>
      <c r="C843" s="653">
        <v>891780111</v>
      </c>
      <c r="D843" s="654" t="s">
        <v>68</v>
      </c>
      <c r="E843" s="655" t="s">
        <v>3357</v>
      </c>
      <c r="F843" s="656" t="s">
        <v>3358</v>
      </c>
      <c r="G843" s="657">
        <v>0</v>
      </c>
      <c r="H843" s="656"/>
      <c r="I843" s="657" t="s">
        <v>78</v>
      </c>
      <c r="J843" s="653" t="s">
        <v>120</v>
      </c>
      <c r="K843" s="658" t="s">
        <v>3359</v>
      </c>
      <c r="L843" s="659">
        <v>30576000</v>
      </c>
      <c r="M843" s="653" t="s">
        <v>73</v>
      </c>
      <c r="N843" s="660" t="s">
        <v>116</v>
      </c>
      <c r="O843" s="658" t="s">
        <v>4077</v>
      </c>
      <c r="P843" s="661" t="s">
        <v>4078</v>
      </c>
      <c r="Q843" s="656">
        <v>235</v>
      </c>
      <c r="R843" s="699">
        <v>44960</v>
      </c>
      <c r="S843" s="749">
        <v>9551145017</v>
      </c>
      <c r="T843" s="699">
        <v>44967</v>
      </c>
      <c r="U843" s="760">
        <v>30576000</v>
      </c>
      <c r="V843" s="657" t="s">
        <v>70</v>
      </c>
      <c r="W843" s="656">
        <v>12545859</v>
      </c>
      <c r="X843" s="665" t="s">
        <v>4211</v>
      </c>
      <c r="Y843" s="660"/>
      <c r="Z843" s="679">
        <v>44967</v>
      </c>
      <c r="AA843" s="679">
        <v>44967</v>
      </c>
      <c r="AB843" s="667" t="s">
        <v>80</v>
      </c>
      <c r="AC843" s="666">
        <v>45275</v>
      </c>
      <c r="AD843" s="658">
        <f t="shared" si="48"/>
        <v>308</v>
      </c>
      <c r="AE843" s="656">
        <v>0</v>
      </c>
      <c r="AF843" s="656">
        <v>0</v>
      </c>
      <c r="AG843" s="656">
        <v>0</v>
      </c>
      <c r="AH843" s="668" t="s">
        <v>80</v>
      </c>
      <c r="AI843" s="658">
        <f t="shared" si="49"/>
        <v>0</v>
      </c>
      <c r="AJ843" s="656">
        <v>0</v>
      </c>
      <c r="AK843" s="748">
        <v>0</v>
      </c>
      <c r="AL843" s="699" t="s">
        <v>80</v>
      </c>
      <c r="AM843" s="657">
        <v>0</v>
      </c>
      <c r="AN843" s="667" t="s">
        <v>80</v>
      </c>
      <c r="AO843" s="667" t="s">
        <v>80</v>
      </c>
      <c r="AP843" s="661">
        <v>0</v>
      </c>
      <c r="AQ843" s="661">
        <f>+L843+AF843-AK843</f>
        <v>30576000</v>
      </c>
      <c r="AR843" s="657" t="s">
        <v>115</v>
      </c>
      <c r="AS843" s="656">
        <v>0</v>
      </c>
      <c r="AT843" s="657" t="s">
        <v>80</v>
      </c>
      <c r="AU843" s="670">
        <v>23296000.000000004</v>
      </c>
      <c r="AV843" s="671">
        <f t="shared" si="46"/>
        <v>7279999.9999999963</v>
      </c>
      <c r="AW843" s="672">
        <f t="shared" si="47"/>
        <v>0.76190476190476197</v>
      </c>
      <c r="AX843" s="673"/>
      <c r="AY843" s="657" t="s">
        <v>72</v>
      </c>
      <c r="AZ843" s="677" t="s">
        <v>4529</v>
      </c>
      <c r="BA843" s="653" t="s">
        <v>71</v>
      </c>
      <c r="BB843" s="656" t="s">
        <v>71</v>
      </c>
    </row>
    <row r="844" spans="2:54" x14ac:dyDescent="0.25">
      <c r="B844" s="653">
        <v>2023</v>
      </c>
      <c r="C844" s="653">
        <v>891780111</v>
      </c>
      <c r="D844" s="654" t="s">
        <v>68</v>
      </c>
      <c r="E844" s="655" t="s">
        <v>3360</v>
      </c>
      <c r="F844" s="656" t="s">
        <v>3361</v>
      </c>
      <c r="G844" s="657">
        <v>0</v>
      </c>
      <c r="H844" s="656"/>
      <c r="I844" s="657" t="s">
        <v>78</v>
      </c>
      <c r="J844" s="653" t="s">
        <v>120</v>
      </c>
      <c r="K844" s="658" t="s">
        <v>3362</v>
      </c>
      <c r="L844" s="659">
        <v>69713840</v>
      </c>
      <c r="M844" s="653" t="s">
        <v>73</v>
      </c>
      <c r="N844" s="660" t="s">
        <v>116</v>
      </c>
      <c r="O844" s="658" t="s">
        <v>4079</v>
      </c>
      <c r="P844" s="661">
        <v>85465209</v>
      </c>
      <c r="Q844" s="656">
        <v>235</v>
      </c>
      <c r="R844" s="699">
        <v>44960</v>
      </c>
      <c r="S844" s="749">
        <v>9551145017</v>
      </c>
      <c r="T844" s="699">
        <v>44967</v>
      </c>
      <c r="U844" s="760">
        <v>69713840</v>
      </c>
      <c r="V844" s="657" t="s">
        <v>70</v>
      </c>
      <c r="W844" s="656">
        <v>12545859</v>
      </c>
      <c r="X844" s="665" t="s">
        <v>4211</v>
      </c>
      <c r="Y844" s="660"/>
      <c r="Z844" s="679">
        <v>44967</v>
      </c>
      <c r="AA844" s="679">
        <v>44967</v>
      </c>
      <c r="AB844" s="667" t="s">
        <v>80</v>
      </c>
      <c r="AC844" s="666">
        <v>45275</v>
      </c>
      <c r="AD844" s="658">
        <f t="shared" si="48"/>
        <v>308</v>
      </c>
      <c r="AE844" s="656">
        <v>0</v>
      </c>
      <c r="AF844" s="656">
        <v>0</v>
      </c>
      <c r="AG844" s="656">
        <v>0</v>
      </c>
      <c r="AH844" s="668" t="s">
        <v>80</v>
      </c>
      <c r="AI844" s="658">
        <f t="shared" si="49"/>
        <v>0</v>
      </c>
      <c r="AJ844" s="656">
        <v>0</v>
      </c>
      <c r="AK844" s="748">
        <v>0</v>
      </c>
      <c r="AL844" s="699" t="s">
        <v>80</v>
      </c>
      <c r="AM844" s="657">
        <v>0</v>
      </c>
      <c r="AN844" s="667" t="s">
        <v>80</v>
      </c>
      <c r="AO844" s="667" t="s">
        <v>80</v>
      </c>
      <c r="AP844" s="661">
        <v>0</v>
      </c>
      <c r="AQ844" s="661">
        <f>+L844+AF844-AK844</f>
        <v>69713840</v>
      </c>
      <c r="AR844" s="657" t="s">
        <v>115</v>
      </c>
      <c r="AS844" s="656">
        <v>0</v>
      </c>
      <c r="AT844" s="657" t="s">
        <v>80</v>
      </c>
      <c r="AU844" s="670">
        <v>53115304</v>
      </c>
      <c r="AV844" s="671">
        <f t="shared" si="46"/>
        <v>16598536</v>
      </c>
      <c r="AW844" s="672">
        <f t="shared" si="47"/>
        <v>0.76190472365315121</v>
      </c>
      <c r="AX844" s="673"/>
      <c r="AY844" s="657" t="s">
        <v>72</v>
      </c>
      <c r="AZ844" s="677" t="s">
        <v>4530</v>
      </c>
      <c r="BA844" s="653" t="s">
        <v>71</v>
      </c>
      <c r="BB844" s="656" t="s">
        <v>71</v>
      </c>
    </row>
    <row r="845" spans="2:54" x14ac:dyDescent="0.25">
      <c r="B845" s="653">
        <v>2023</v>
      </c>
      <c r="C845" s="653">
        <v>891780111</v>
      </c>
      <c r="D845" s="654" t="s">
        <v>68</v>
      </c>
      <c r="E845" s="655" t="s">
        <v>3363</v>
      </c>
      <c r="F845" s="656" t="s">
        <v>3364</v>
      </c>
      <c r="G845" s="657">
        <v>0</v>
      </c>
      <c r="H845" s="656"/>
      <c r="I845" s="657" t="s">
        <v>78</v>
      </c>
      <c r="J845" s="653" t="s">
        <v>120</v>
      </c>
      <c r="K845" s="658" t="s">
        <v>3365</v>
      </c>
      <c r="L845" s="659">
        <v>17650080</v>
      </c>
      <c r="M845" s="653" t="s">
        <v>73</v>
      </c>
      <c r="N845" s="660" t="s">
        <v>116</v>
      </c>
      <c r="O845" s="658" t="s">
        <v>4080</v>
      </c>
      <c r="P845" s="661">
        <v>1083000989</v>
      </c>
      <c r="Q845" s="656">
        <v>235</v>
      </c>
      <c r="R845" s="699">
        <v>44960</v>
      </c>
      <c r="S845" s="749">
        <v>9551145017</v>
      </c>
      <c r="T845" s="699">
        <v>44967</v>
      </c>
      <c r="U845" s="760">
        <v>17650080</v>
      </c>
      <c r="V845" s="657" t="s">
        <v>70</v>
      </c>
      <c r="W845" s="656">
        <v>12545859</v>
      </c>
      <c r="X845" s="665" t="s">
        <v>4211</v>
      </c>
      <c r="Y845" s="660"/>
      <c r="Z845" s="679">
        <v>44967</v>
      </c>
      <c r="AA845" s="679">
        <v>44967</v>
      </c>
      <c r="AB845" s="667" t="s">
        <v>80</v>
      </c>
      <c r="AC845" s="666">
        <v>45199</v>
      </c>
      <c r="AD845" s="658">
        <f t="shared" si="48"/>
        <v>232</v>
      </c>
      <c r="AE845" s="656">
        <v>0</v>
      </c>
      <c r="AF845" s="656">
        <v>0</v>
      </c>
      <c r="AG845" s="656">
        <v>0</v>
      </c>
      <c r="AH845" s="668" t="s">
        <v>80</v>
      </c>
      <c r="AI845" s="658">
        <f t="shared" si="49"/>
        <v>0</v>
      </c>
      <c r="AJ845" s="656">
        <v>0</v>
      </c>
      <c r="AK845" s="748">
        <v>0</v>
      </c>
      <c r="AL845" s="699" t="s">
        <v>80</v>
      </c>
      <c r="AM845" s="657">
        <v>0</v>
      </c>
      <c r="AN845" s="667" t="s">
        <v>80</v>
      </c>
      <c r="AO845" s="667" t="s">
        <v>80</v>
      </c>
      <c r="AP845" s="661">
        <v>0</v>
      </c>
      <c r="AQ845" s="661">
        <f>+L845+AF845-AK845</f>
        <v>17650080</v>
      </c>
      <c r="AR845" s="657" t="s">
        <v>115</v>
      </c>
      <c r="AS845" s="656">
        <v>0</v>
      </c>
      <c r="AT845" s="657" t="s">
        <v>80</v>
      </c>
      <c r="AU845" s="670">
        <v>17650080.000000004</v>
      </c>
      <c r="AV845" s="671">
        <f t="shared" si="46"/>
        <v>0</v>
      </c>
      <c r="AW845" s="672">
        <f t="shared" si="47"/>
        <v>1.0000000000000002</v>
      </c>
      <c r="AX845" s="673"/>
      <c r="AY845" s="657" t="s">
        <v>72</v>
      </c>
      <c r="AZ845" s="677" t="s">
        <v>4531</v>
      </c>
      <c r="BA845" s="653" t="s">
        <v>71</v>
      </c>
      <c r="BB845" s="656" t="s">
        <v>71</v>
      </c>
    </row>
    <row r="846" spans="2:54" x14ac:dyDescent="0.25">
      <c r="B846" s="653">
        <v>2023</v>
      </c>
      <c r="C846" s="653">
        <v>891780111</v>
      </c>
      <c r="D846" s="654" t="s">
        <v>68</v>
      </c>
      <c r="E846" s="655" t="s">
        <v>3366</v>
      </c>
      <c r="F846" s="656" t="s">
        <v>3367</v>
      </c>
      <c r="G846" s="657">
        <v>0</v>
      </c>
      <c r="H846" s="656"/>
      <c r="I846" s="657" t="s">
        <v>78</v>
      </c>
      <c r="J846" s="653" t="s">
        <v>120</v>
      </c>
      <c r="K846" s="658" t="s">
        <v>3368</v>
      </c>
      <c r="L846" s="659">
        <v>22848000.000000004</v>
      </c>
      <c r="M846" s="653" t="s">
        <v>73</v>
      </c>
      <c r="N846" s="660" t="s">
        <v>116</v>
      </c>
      <c r="O846" s="658" t="s">
        <v>4081</v>
      </c>
      <c r="P846" s="661">
        <v>1083014806</v>
      </c>
      <c r="Q846" s="656">
        <v>235</v>
      </c>
      <c r="R846" s="699">
        <v>44960</v>
      </c>
      <c r="S846" s="749">
        <v>9551145017</v>
      </c>
      <c r="T846" s="699">
        <v>44967</v>
      </c>
      <c r="U846" s="760">
        <v>22848000.000000004</v>
      </c>
      <c r="V846" s="657" t="s">
        <v>70</v>
      </c>
      <c r="W846" s="656">
        <v>12545859</v>
      </c>
      <c r="X846" s="665" t="s">
        <v>4211</v>
      </c>
      <c r="Y846" s="660"/>
      <c r="Z846" s="679">
        <v>44967</v>
      </c>
      <c r="AA846" s="679">
        <v>44967</v>
      </c>
      <c r="AB846" s="667" t="s">
        <v>80</v>
      </c>
      <c r="AC846" s="666">
        <v>45214</v>
      </c>
      <c r="AD846" s="658">
        <f t="shared" si="48"/>
        <v>247</v>
      </c>
      <c r="AE846" s="656">
        <v>0</v>
      </c>
      <c r="AF846" s="656">
        <v>0</v>
      </c>
      <c r="AG846" s="656">
        <v>0</v>
      </c>
      <c r="AH846" s="668" t="s">
        <v>80</v>
      </c>
      <c r="AI846" s="658">
        <f t="shared" si="49"/>
        <v>0</v>
      </c>
      <c r="AJ846" s="656">
        <v>0</v>
      </c>
      <c r="AK846" s="748">
        <v>0</v>
      </c>
      <c r="AL846" s="699" t="s">
        <v>80</v>
      </c>
      <c r="AM846" s="657">
        <v>0</v>
      </c>
      <c r="AN846" s="667" t="s">
        <v>80</v>
      </c>
      <c r="AO846" s="667" t="s">
        <v>80</v>
      </c>
      <c r="AP846" s="661">
        <v>0</v>
      </c>
      <c r="AQ846" s="661">
        <f>+L846+AF846-AK846</f>
        <v>22848000.000000004</v>
      </c>
      <c r="AR846" s="657" t="s">
        <v>115</v>
      </c>
      <c r="AS846" s="656">
        <v>0</v>
      </c>
      <c r="AT846" s="657" t="s">
        <v>80</v>
      </c>
      <c r="AU846" s="670">
        <v>21504000.000000004</v>
      </c>
      <c r="AV846" s="671">
        <f t="shared" si="46"/>
        <v>1344000</v>
      </c>
      <c r="AW846" s="672">
        <f t="shared" si="47"/>
        <v>0.94117647058823528</v>
      </c>
      <c r="AX846" s="673"/>
      <c r="AY846" s="657" t="s">
        <v>72</v>
      </c>
      <c r="AZ846" s="677" t="s">
        <v>4532</v>
      </c>
      <c r="BA846" s="653" t="s">
        <v>71</v>
      </c>
      <c r="BB846" s="656" t="s">
        <v>71</v>
      </c>
    </row>
    <row r="847" spans="2:54" x14ac:dyDescent="0.25">
      <c r="B847" s="653">
        <v>2023</v>
      </c>
      <c r="C847" s="653">
        <v>891780111</v>
      </c>
      <c r="D847" s="654" t="s">
        <v>68</v>
      </c>
      <c r="E847" s="655" t="s">
        <v>3369</v>
      </c>
      <c r="F847" s="656" t="s">
        <v>3370</v>
      </c>
      <c r="G847" s="657">
        <v>0</v>
      </c>
      <c r="H847" s="656"/>
      <c r="I847" s="657" t="s">
        <v>78</v>
      </c>
      <c r="J847" s="653" t="s">
        <v>120</v>
      </c>
      <c r="K847" s="658" t="s">
        <v>3371</v>
      </c>
      <c r="L847" s="659">
        <v>28436240</v>
      </c>
      <c r="M847" s="653" t="s">
        <v>73</v>
      </c>
      <c r="N847" s="660" t="s">
        <v>116</v>
      </c>
      <c r="O847" s="658" t="s">
        <v>4082</v>
      </c>
      <c r="P847" s="661">
        <v>36695203</v>
      </c>
      <c r="Q847" s="656">
        <v>235</v>
      </c>
      <c r="R847" s="699">
        <v>44960</v>
      </c>
      <c r="S847" s="749">
        <v>9551145017</v>
      </c>
      <c r="T847" s="699">
        <v>44967</v>
      </c>
      <c r="U847" s="760">
        <v>28436240</v>
      </c>
      <c r="V847" s="657" t="s">
        <v>70</v>
      </c>
      <c r="W847" s="656">
        <v>12545859</v>
      </c>
      <c r="X847" s="665" t="s">
        <v>4211</v>
      </c>
      <c r="Y847" s="660"/>
      <c r="Z847" s="679">
        <v>44967</v>
      </c>
      <c r="AA847" s="679">
        <v>44967</v>
      </c>
      <c r="AB847" s="667" t="s">
        <v>80</v>
      </c>
      <c r="AC847" s="666">
        <v>45199</v>
      </c>
      <c r="AD847" s="658">
        <f t="shared" si="48"/>
        <v>232</v>
      </c>
      <c r="AE847" s="656">
        <v>0</v>
      </c>
      <c r="AF847" s="656">
        <v>0</v>
      </c>
      <c r="AG847" s="656">
        <v>0</v>
      </c>
      <c r="AH847" s="668" t="s">
        <v>80</v>
      </c>
      <c r="AI847" s="658">
        <f t="shared" si="49"/>
        <v>0</v>
      </c>
      <c r="AJ847" s="656">
        <v>0</v>
      </c>
      <c r="AK847" s="748">
        <v>0</v>
      </c>
      <c r="AL847" s="699" t="s">
        <v>80</v>
      </c>
      <c r="AM847" s="657">
        <v>0</v>
      </c>
      <c r="AN847" s="667" t="s">
        <v>80</v>
      </c>
      <c r="AO847" s="667" t="s">
        <v>80</v>
      </c>
      <c r="AP847" s="661">
        <v>0</v>
      </c>
      <c r="AQ847" s="661">
        <f>+L847+AF847-AK847</f>
        <v>28436240</v>
      </c>
      <c r="AR847" s="657" t="s">
        <v>115</v>
      </c>
      <c r="AS847" s="656">
        <v>0</v>
      </c>
      <c r="AT847" s="657" t="s">
        <v>80</v>
      </c>
      <c r="AU847" s="670">
        <v>28436240.000000004</v>
      </c>
      <c r="AV847" s="671">
        <f t="shared" si="46"/>
        <v>0</v>
      </c>
      <c r="AW847" s="672">
        <f t="shared" si="47"/>
        <v>1.0000000000000002</v>
      </c>
      <c r="AX847" s="673"/>
      <c r="AY847" s="657" t="s">
        <v>72</v>
      </c>
      <c r="AZ847" s="677" t="s">
        <v>4533</v>
      </c>
      <c r="BA847" s="653" t="s">
        <v>71</v>
      </c>
      <c r="BB847" s="656" t="s">
        <v>71</v>
      </c>
    </row>
    <row r="848" spans="2:54" x14ac:dyDescent="0.25">
      <c r="B848" s="653">
        <v>2023</v>
      </c>
      <c r="C848" s="653">
        <v>891780111</v>
      </c>
      <c r="D848" s="654" t="s">
        <v>68</v>
      </c>
      <c r="E848" s="655" t="s">
        <v>3372</v>
      </c>
      <c r="F848" s="656" t="s">
        <v>3373</v>
      </c>
      <c r="G848" s="657">
        <v>0</v>
      </c>
      <c r="H848" s="656"/>
      <c r="I848" s="657" t="s">
        <v>78</v>
      </c>
      <c r="J848" s="653" t="s">
        <v>120</v>
      </c>
      <c r="K848" s="658" t="s">
        <v>3374</v>
      </c>
      <c r="L848" s="659">
        <v>20469885</v>
      </c>
      <c r="M848" s="653" t="s">
        <v>73</v>
      </c>
      <c r="N848" s="660" t="s">
        <v>116</v>
      </c>
      <c r="O848" s="658" t="s">
        <v>4083</v>
      </c>
      <c r="P848" s="661">
        <v>1110490275</v>
      </c>
      <c r="Q848" s="656">
        <v>235</v>
      </c>
      <c r="R848" s="699">
        <v>44960</v>
      </c>
      <c r="S848" s="749">
        <v>9551145017</v>
      </c>
      <c r="T848" s="699">
        <v>44967</v>
      </c>
      <c r="U848" s="760">
        <v>20469885</v>
      </c>
      <c r="V848" s="657" t="s">
        <v>70</v>
      </c>
      <c r="W848" s="656">
        <v>12545859</v>
      </c>
      <c r="X848" s="665" t="s">
        <v>4211</v>
      </c>
      <c r="Y848" s="660"/>
      <c r="Z848" s="679">
        <v>44967</v>
      </c>
      <c r="AA848" s="679">
        <v>44967</v>
      </c>
      <c r="AB848" s="667" t="s">
        <v>80</v>
      </c>
      <c r="AC848" s="666">
        <v>45199</v>
      </c>
      <c r="AD848" s="658">
        <f t="shared" si="48"/>
        <v>232</v>
      </c>
      <c r="AE848" s="656">
        <v>0</v>
      </c>
      <c r="AF848" s="656">
        <v>0</v>
      </c>
      <c r="AG848" s="656">
        <v>0</v>
      </c>
      <c r="AH848" s="668" t="s">
        <v>80</v>
      </c>
      <c r="AI848" s="658">
        <f t="shared" si="49"/>
        <v>0</v>
      </c>
      <c r="AJ848" s="656">
        <v>0</v>
      </c>
      <c r="AK848" s="748">
        <v>0</v>
      </c>
      <c r="AL848" s="699" t="s">
        <v>80</v>
      </c>
      <c r="AM848" s="657">
        <v>0</v>
      </c>
      <c r="AN848" s="667" t="s">
        <v>80</v>
      </c>
      <c r="AO848" s="667" t="s">
        <v>80</v>
      </c>
      <c r="AP848" s="661">
        <v>0</v>
      </c>
      <c r="AQ848" s="661">
        <f>+L848+AF848-AK848</f>
        <v>20469885</v>
      </c>
      <c r="AR848" s="657" t="s">
        <v>115</v>
      </c>
      <c r="AS848" s="656">
        <v>0</v>
      </c>
      <c r="AT848" s="657" t="s">
        <v>80</v>
      </c>
      <c r="AU848" s="670">
        <v>20469885</v>
      </c>
      <c r="AV848" s="671">
        <f t="shared" si="46"/>
        <v>0</v>
      </c>
      <c r="AW848" s="672">
        <f t="shared" si="47"/>
        <v>1</v>
      </c>
      <c r="AX848" s="673"/>
      <c r="AY848" s="657" t="s">
        <v>72</v>
      </c>
      <c r="AZ848" s="677" t="s">
        <v>4534</v>
      </c>
      <c r="BA848" s="653" t="s">
        <v>71</v>
      </c>
      <c r="BB848" s="656" t="s">
        <v>71</v>
      </c>
    </row>
    <row r="849" spans="2:54" x14ac:dyDescent="0.25">
      <c r="B849" s="653">
        <v>2023</v>
      </c>
      <c r="C849" s="653">
        <v>891780111</v>
      </c>
      <c r="D849" s="654" t="s">
        <v>68</v>
      </c>
      <c r="E849" s="655" t="s">
        <v>3375</v>
      </c>
      <c r="F849" s="656" t="s">
        <v>3376</v>
      </c>
      <c r="G849" s="657">
        <v>0</v>
      </c>
      <c r="H849" s="656"/>
      <c r="I849" s="657" t="s">
        <v>78</v>
      </c>
      <c r="J849" s="653" t="s">
        <v>120</v>
      </c>
      <c r="K849" s="658" t="s">
        <v>3377</v>
      </c>
      <c r="L849" s="659">
        <v>16650356</v>
      </c>
      <c r="M849" s="653" t="s">
        <v>73</v>
      </c>
      <c r="N849" s="660" t="s">
        <v>116</v>
      </c>
      <c r="O849" s="658" t="s">
        <v>4084</v>
      </c>
      <c r="P849" s="661">
        <v>1122727609</v>
      </c>
      <c r="Q849" s="656">
        <v>235</v>
      </c>
      <c r="R849" s="699">
        <v>44960</v>
      </c>
      <c r="S849" s="749">
        <v>9551145017</v>
      </c>
      <c r="T849" s="699">
        <v>44967</v>
      </c>
      <c r="U849" s="760">
        <v>16650356</v>
      </c>
      <c r="V849" s="657" t="s">
        <v>70</v>
      </c>
      <c r="W849" s="656">
        <v>12545859</v>
      </c>
      <c r="X849" s="665" t="s">
        <v>4211</v>
      </c>
      <c r="Y849" s="660"/>
      <c r="Z849" s="679">
        <v>44967</v>
      </c>
      <c r="AA849" s="679">
        <v>44967</v>
      </c>
      <c r="AB849" s="667" t="s">
        <v>80</v>
      </c>
      <c r="AC849" s="666">
        <v>45199</v>
      </c>
      <c r="AD849" s="658">
        <f t="shared" si="48"/>
        <v>232</v>
      </c>
      <c r="AE849" s="656">
        <v>0</v>
      </c>
      <c r="AF849" s="656">
        <v>0</v>
      </c>
      <c r="AG849" s="656">
        <v>0</v>
      </c>
      <c r="AH849" s="668" t="s">
        <v>80</v>
      </c>
      <c r="AI849" s="658">
        <f t="shared" si="49"/>
        <v>0</v>
      </c>
      <c r="AJ849" s="656">
        <v>0</v>
      </c>
      <c r="AK849" s="748">
        <v>0</v>
      </c>
      <c r="AL849" s="699" t="s">
        <v>80</v>
      </c>
      <c r="AM849" s="657">
        <v>0</v>
      </c>
      <c r="AN849" s="667" t="s">
        <v>80</v>
      </c>
      <c r="AO849" s="667" t="s">
        <v>80</v>
      </c>
      <c r="AP849" s="661">
        <v>0</v>
      </c>
      <c r="AQ849" s="661">
        <f>+L849+AF849-AK849</f>
        <v>16650356</v>
      </c>
      <c r="AR849" s="657" t="s">
        <v>115</v>
      </c>
      <c r="AS849" s="656">
        <v>0</v>
      </c>
      <c r="AT849" s="657" t="s">
        <v>80</v>
      </c>
      <c r="AU849" s="670">
        <v>16650356</v>
      </c>
      <c r="AV849" s="671">
        <f t="shared" si="46"/>
        <v>0</v>
      </c>
      <c r="AW849" s="672">
        <f t="shared" si="47"/>
        <v>1</v>
      </c>
      <c r="AX849" s="673"/>
      <c r="AY849" s="657" t="s">
        <v>72</v>
      </c>
      <c r="AZ849" s="677" t="s">
        <v>4535</v>
      </c>
      <c r="BA849" s="653" t="s">
        <v>71</v>
      </c>
      <c r="BB849" s="656" t="s">
        <v>71</v>
      </c>
    </row>
    <row r="850" spans="2:54" x14ac:dyDescent="0.25">
      <c r="B850" s="653">
        <v>2023</v>
      </c>
      <c r="C850" s="653">
        <v>891780111</v>
      </c>
      <c r="D850" s="654" t="s">
        <v>68</v>
      </c>
      <c r="E850" s="655" t="s">
        <v>3378</v>
      </c>
      <c r="F850" s="656" t="s">
        <v>3379</v>
      </c>
      <c r="G850" s="657">
        <v>0</v>
      </c>
      <c r="H850" s="656"/>
      <c r="I850" s="657" t="s">
        <v>78</v>
      </c>
      <c r="J850" s="653" t="s">
        <v>120</v>
      </c>
      <c r="K850" s="658" t="s">
        <v>3377</v>
      </c>
      <c r="L850" s="659">
        <v>16650356</v>
      </c>
      <c r="M850" s="653" t="s">
        <v>73</v>
      </c>
      <c r="N850" s="660" t="s">
        <v>116</v>
      </c>
      <c r="O850" s="658" t="s">
        <v>4085</v>
      </c>
      <c r="P850" s="661">
        <v>35263151</v>
      </c>
      <c r="Q850" s="656">
        <v>235</v>
      </c>
      <c r="R850" s="699">
        <v>44960</v>
      </c>
      <c r="S850" s="749">
        <v>9551145017</v>
      </c>
      <c r="T850" s="699">
        <v>44967</v>
      </c>
      <c r="U850" s="760">
        <v>16650356</v>
      </c>
      <c r="V850" s="657" t="s">
        <v>70</v>
      </c>
      <c r="W850" s="656">
        <v>12545859</v>
      </c>
      <c r="X850" s="665" t="s">
        <v>4211</v>
      </c>
      <c r="Y850" s="660"/>
      <c r="Z850" s="679">
        <v>44967</v>
      </c>
      <c r="AA850" s="679">
        <v>44967</v>
      </c>
      <c r="AB850" s="667" t="s">
        <v>80</v>
      </c>
      <c r="AC850" s="666">
        <v>45199</v>
      </c>
      <c r="AD850" s="658">
        <f t="shared" si="48"/>
        <v>232</v>
      </c>
      <c r="AE850" s="656">
        <v>0</v>
      </c>
      <c r="AF850" s="656">
        <v>0</v>
      </c>
      <c r="AG850" s="656">
        <v>0</v>
      </c>
      <c r="AH850" s="668" t="s">
        <v>80</v>
      </c>
      <c r="AI850" s="658">
        <f t="shared" si="49"/>
        <v>0</v>
      </c>
      <c r="AJ850" s="656">
        <v>0</v>
      </c>
      <c r="AK850" s="748">
        <v>0</v>
      </c>
      <c r="AL850" s="699" t="s">
        <v>80</v>
      </c>
      <c r="AM850" s="657">
        <v>0</v>
      </c>
      <c r="AN850" s="667" t="s">
        <v>80</v>
      </c>
      <c r="AO850" s="667" t="s">
        <v>80</v>
      </c>
      <c r="AP850" s="661">
        <v>0</v>
      </c>
      <c r="AQ850" s="661">
        <f>+L850+AF850-AK850</f>
        <v>16650356</v>
      </c>
      <c r="AR850" s="657" t="s">
        <v>115</v>
      </c>
      <c r="AS850" s="656">
        <v>0</v>
      </c>
      <c r="AT850" s="657" t="s">
        <v>80</v>
      </c>
      <c r="AU850" s="670">
        <v>16650356</v>
      </c>
      <c r="AV850" s="671">
        <f t="shared" si="46"/>
        <v>0</v>
      </c>
      <c r="AW850" s="672">
        <f t="shared" si="47"/>
        <v>1</v>
      </c>
      <c r="AX850" s="673"/>
      <c r="AY850" s="657" t="s">
        <v>72</v>
      </c>
      <c r="AZ850" s="677" t="s">
        <v>4536</v>
      </c>
      <c r="BA850" s="653" t="s">
        <v>71</v>
      </c>
      <c r="BB850" s="656" t="s">
        <v>71</v>
      </c>
    </row>
    <row r="851" spans="2:54" x14ac:dyDescent="0.25">
      <c r="B851" s="653">
        <v>2023</v>
      </c>
      <c r="C851" s="653">
        <v>891780111</v>
      </c>
      <c r="D851" s="654" t="s">
        <v>68</v>
      </c>
      <c r="E851" s="655" t="s">
        <v>3380</v>
      </c>
      <c r="F851" s="656" t="s">
        <v>3381</v>
      </c>
      <c r="G851" s="657">
        <v>0</v>
      </c>
      <c r="H851" s="656"/>
      <c r="I851" s="657" t="s">
        <v>78</v>
      </c>
      <c r="J851" s="653" t="s">
        <v>120</v>
      </c>
      <c r="K851" s="658" t="s">
        <v>3377</v>
      </c>
      <c r="L851" s="659">
        <v>16650356</v>
      </c>
      <c r="M851" s="653" t="s">
        <v>73</v>
      </c>
      <c r="N851" s="660" t="s">
        <v>116</v>
      </c>
      <c r="O851" s="658" t="s">
        <v>4086</v>
      </c>
      <c r="P851" s="661">
        <v>1124829922</v>
      </c>
      <c r="Q851" s="656">
        <v>235</v>
      </c>
      <c r="R851" s="699">
        <v>44960</v>
      </c>
      <c r="S851" s="749">
        <v>9551145017</v>
      </c>
      <c r="T851" s="699">
        <v>44967</v>
      </c>
      <c r="U851" s="760">
        <v>16650356</v>
      </c>
      <c r="V851" s="657" t="s">
        <v>70</v>
      </c>
      <c r="W851" s="656">
        <v>12545859</v>
      </c>
      <c r="X851" s="665" t="s">
        <v>4211</v>
      </c>
      <c r="Y851" s="660"/>
      <c r="Z851" s="679">
        <v>44967</v>
      </c>
      <c r="AA851" s="679">
        <v>44967</v>
      </c>
      <c r="AB851" s="667" t="s">
        <v>80</v>
      </c>
      <c r="AC851" s="666">
        <v>45199</v>
      </c>
      <c r="AD851" s="658">
        <f t="shared" si="48"/>
        <v>232</v>
      </c>
      <c r="AE851" s="656">
        <v>0</v>
      </c>
      <c r="AF851" s="656">
        <v>0</v>
      </c>
      <c r="AG851" s="656">
        <v>0</v>
      </c>
      <c r="AH851" s="668" t="s">
        <v>80</v>
      </c>
      <c r="AI851" s="658">
        <f t="shared" si="49"/>
        <v>0</v>
      </c>
      <c r="AJ851" s="656">
        <v>0</v>
      </c>
      <c r="AK851" s="748">
        <v>0</v>
      </c>
      <c r="AL851" s="699" t="s">
        <v>80</v>
      </c>
      <c r="AM851" s="657">
        <v>0</v>
      </c>
      <c r="AN851" s="667" t="s">
        <v>80</v>
      </c>
      <c r="AO851" s="667" t="s">
        <v>80</v>
      </c>
      <c r="AP851" s="661">
        <v>0</v>
      </c>
      <c r="AQ851" s="661">
        <f>+L851+AF851-AK851</f>
        <v>16650356</v>
      </c>
      <c r="AR851" s="657" t="s">
        <v>115</v>
      </c>
      <c r="AS851" s="656">
        <v>0</v>
      </c>
      <c r="AT851" s="657" t="s">
        <v>80</v>
      </c>
      <c r="AU851" s="670">
        <v>16650356</v>
      </c>
      <c r="AV851" s="671">
        <f t="shared" si="46"/>
        <v>0</v>
      </c>
      <c r="AW851" s="672">
        <f t="shared" si="47"/>
        <v>1</v>
      </c>
      <c r="AX851" s="673"/>
      <c r="AY851" s="657" t="s">
        <v>72</v>
      </c>
      <c r="AZ851" s="677" t="s">
        <v>4537</v>
      </c>
      <c r="BA851" s="653" t="s">
        <v>71</v>
      </c>
      <c r="BB851" s="656" t="s">
        <v>71</v>
      </c>
    </row>
    <row r="852" spans="2:54" x14ac:dyDescent="0.25">
      <c r="B852" s="653">
        <v>2023</v>
      </c>
      <c r="C852" s="653">
        <v>891780111</v>
      </c>
      <c r="D852" s="654" t="s">
        <v>68</v>
      </c>
      <c r="E852" s="655" t="s">
        <v>3382</v>
      </c>
      <c r="F852" s="656" t="s">
        <v>3383</v>
      </c>
      <c r="G852" s="657">
        <v>0</v>
      </c>
      <c r="H852" s="656"/>
      <c r="I852" s="657" t="s">
        <v>78</v>
      </c>
      <c r="J852" s="653" t="s">
        <v>120</v>
      </c>
      <c r="K852" s="658" t="s">
        <v>3384</v>
      </c>
      <c r="L852" s="659">
        <v>22062600</v>
      </c>
      <c r="M852" s="653" t="s">
        <v>73</v>
      </c>
      <c r="N852" s="660" t="s">
        <v>116</v>
      </c>
      <c r="O852" s="658" t="s">
        <v>4087</v>
      </c>
      <c r="P852" s="661">
        <v>1116802818</v>
      </c>
      <c r="Q852" s="656">
        <v>235</v>
      </c>
      <c r="R852" s="699">
        <v>44960</v>
      </c>
      <c r="S852" s="749">
        <v>9551145017</v>
      </c>
      <c r="T852" s="699">
        <v>44967</v>
      </c>
      <c r="U852" s="760">
        <v>22062600</v>
      </c>
      <c r="V852" s="657" t="s">
        <v>70</v>
      </c>
      <c r="W852" s="656">
        <v>12545859</v>
      </c>
      <c r="X852" s="665" t="s">
        <v>4211</v>
      </c>
      <c r="Y852" s="660"/>
      <c r="Z852" s="679">
        <v>44967</v>
      </c>
      <c r="AA852" s="679">
        <v>44967</v>
      </c>
      <c r="AB852" s="667" t="s">
        <v>80</v>
      </c>
      <c r="AC852" s="666">
        <v>45214</v>
      </c>
      <c r="AD852" s="658">
        <f t="shared" si="48"/>
        <v>247</v>
      </c>
      <c r="AE852" s="656">
        <v>0</v>
      </c>
      <c r="AF852" s="656">
        <v>0</v>
      </c>
      <c r="AG852" s="656">
        <v>0</v>
      </c>
      <c r="AH852" s="668" t="s">
        <v>80</v>
      </c>
      <c r="AI852" s="658">
        <f t="shared" si="49"/>
        <v>0</v>
      </c>
      <c r="AJ852" s="656">
        <v>0</v>
      </c>
      <c r="AK852" s="748">
        <v>0</v>
      </c>
      <c r="AL852" s="699" t="s">
        <v>80</v>
      </c>
      <c r="AM852" s="657">
        <v>0</v>
      </c>
      <c r="AN852" s="667" t="s">
        <v>80</v>
      </c>
      <c r="AO852" s="667" t="s">
        <v>80</v>
      </c>
      <c r="AP852" s="661">
        <v>0</v>
      </c>
      <c r="AQ852" s="661">
        <f>+L852+AF852-AK852</f>
        <v>22062600</v>
      </c>
      <c r="AR852" s="657" t="s">
        <v>115</v>
      </c>
      <c r="AS852" s="656">
        <v>0</v>
      </c>
      <c r="AT852" s="657" t="s">
        <v>80</v>
      </c>
      <c r="AU852" s="670">
        <v>21635408</v>
      </c>
      <c r="AV852" s="671">
        <f t="shared" si="46"/>
        <v>427192</v>
      </c>
      <c r="AW852" s="672">
        <f t="shared" si="47"/>
        <v>0.98063727756474761</v>
      </c>
      <c r="AX852" s="673"/>
      <c r="AY852" s="657" t="s">
        <v>72</v>
      </c>
      <c r="AZ852" s="677" t="s">
        <v>4538</v>
      </c>
      <c r="BA852" s="653" t="s">
        <v>71</v>
      </c>
      <c r="BB852" s="656" t="s">
        <v>71</v>
      </c>
    </row>
    <row r="853" spans="2:54" x14ac:dyDescent="0.25">
      <c r="B853" s="653">
        <v>2023</v>
      </c>
      <c r="C853" s="653">
        <v>891780111</v>
      </c>
      <c r="D853" s="654" t="s">
        <v>68</v>
      </c>
      <c r="E853" s="655" t="s">
        <v>3385</v>
      </c>
      <c r="F853" s="656" t="s">
        <v>3386</v>
      </c>
      <c r="G853" s="657">
        <v>0</v>
      </c>
      <c r="H853" s="656"/>
      <c r="I853" s="657" t="s">
        <v>78</v>
      </c>
      <c r="J853" s="653" t="s">
        <v>120</v>
      </c>
      <c r="K853" s="658" t="s">
        <v>3387</v>
      </c>
      <c r="L853" s="659">
        <v>16354360</v>
      </c>
      <c r="M853" s="653" t="s">
        <v>73</v>
      </c>
      <c r="N853" s="660" t="s">
        <v>116</v>
      </c>
      <c r="O853" s="658" t="s">
        <v>4088</v>
      </c>
      <c r="P853" s="661">
        <v>9103222</v>
      </c>
      <c r="Q853" s="656">
        <v>235</v>
      </c>
      <c r="R853" s="699">
        <v>44960</v>
      </c>
      <c r="S853" s="749">
        <v>9551145017</v>
      </c>
      <c r="T853" s="699">
        <v>44967</v>
      </c>
      <c r="U853" s="760">
        <v>16354360</v>
      </c>
      <c r="V853" s="657" t="s">
        <v>70</v>
      </c>
      <c r="W853" s="656">
        <v>12545859</v>
      </c>
      <c r="X853" s="665" t="s">
        <v>4211</v>
      </c>
      <c r="Y853" s="660"/>
      <c r="Z853" s="679">
        <v>44967</v>
      </c>
      <c r="AA853" s="679">
        <v>44967</v>
      </c>
      <c r="AB853" s="667" t="s">
        <v>80</v>
      </c>
      <c r="AC853" s="666">
        <v>45199</v>
      </c>
      <c r="AD853" s="658">
        <f t="shared" si="48"/>
        <v>232</v>
      </c>
      <c r="AE853" s="656">
        <v>0</v>
      </c>
      <c r="AF853" s="656">
        <v>0</v>
      </c>
      <c r="AG853" s="656">
        <v>0</v>
      </c>
      <c r="AH853" s="668" t="s">
        <v>80</v>
      </c>
      <c r="AI853" s="658">
        <f t="shared" si="49"/>
        <v>0</v>
      </c>
      <c r="AJ853" s="656">
        <v>0</v>
      </c>
      <c r="AK853" s="748">
        <v>0</v>
      </c>
      <c r="AL853" s="699" t="s">
        <v>80</v>
      </c>
      <c r="AM853" s="657">
        <v>0</v>
      </c>
      <c r="AN853" s="667" t="s">
        <v>80</v>
      </c>
      <c r="AO853" s="667" t="s">
        <v>80</v>
      </c>
      <c r="AP853" s="661">
        <v>0</v>
      </c>
      <c r="AQ853" s="661">
        <f>+L853+AF853-AK853</f>
        <v>16354360</v>
      </c>
      <c r="AR853" s="657" t="s">
        <v>115</v>
      </c>
      <c r="AS853" s="656">
        <v>0</v>
      </c>
      <c r="AT853" s="657" t="s">
        <v>80</v>
      </c>
      <c r="AU853" s="670">
        <v>16354360</v>
      </c>
      <c r="AV853" s="671">
        <f t="shared" si="46"/>
        <v>0</v>
      </c>
      <c r="AW853" s="672">
        <f t="shared" si="47"/>
        <v>1</v>
      </c>
      <c r="AX853" s="673"/>
      <c r="AY853" s="657" t="s">
        <v>72</v>
      </c>
      <c r="AZ853" s="677" t="s">
        <v>4539</v>
      </c>
      <c r="BA853" s="653" t="s">
        <v>71</v>
      </c>
      <c r="BB853" s="656" t="s">
        <v>71</v>
      </c>
    </row>
    <row r="854" spans="2:54" x14ac:dyDescent="0.25">
      <c r="B854" s="653">
        <v>2023</v>
      </c>
      <c r="C854" s="653">
        <v>891780111</v>
      </c>
      <c r="D854" s="654" t="s">
        <v>68</v>
      </c>
      <c r="E854" s="655" t="s">
        <v>3388</v>
      </c>
      <c r="F854" s="656" t="s">
        <v>3389</v>
      </c>
      <c r="G854" s="657">
        <v>0</v>
      </c>
      <c r="H854" s="656"/>
      <c r="I854" s="657" t="s">
        <v>78</v>
      </c>
      <c r="J854" s="653" t="s">
        <v>120</v>
      </c>
      <c r="K854" s="658" t="s">
        <v>3387</v>
      </c>
      <c r="L854" s="659">
        <v>16354360</v>
      </c>
      <c r="M854" s="653" t="s">
        <v>73</v>
      </c>
      <c r="N854" s="660" t="s">
        <v>116</v>
      </c>
      <c r="O854" s="658" t="s">
        <v>4089</v>
      </c>
      <c r="P854" s="661">
        <v>16488500</v>
      </c>
      <c r="Q854" s="656">
        <v>235</v>
      </c>
      <c r="R854" s="699">
        <v>44960</v>
      </c>
      <c r="S854" s="749">
        <v>9551145017</v>
      </c>
      <c r="T854" s="699">
        <v>44967</v>
      </c>
      <c r="U854" s="760">
        <v>16354360</v>
      </c>
      <c r="V854" s="657" t="s">
        <v>70</v>
      </c>
      <c r="W854" s="656">
        <v>12545859</v>
      </c>
      <c r="X854" s="665" t="s">
        <v>4211</v>
      </c>
      <c r="Y854" s="660"/>
      <c r="Z854" s="679">
        <v>44967</v>
      </c>
      <c r="AA854" s="679">
        <v>44967</v>
      </c>
      <c r="AB854" s="667" t="s">
        <v>80</v>
      </c>
      <c r="AC854" s="666">
        <v>45199</v>
      </c>
      <c r="AD854" s="658">
        <f t="shared" si="48"/>
        <v>232</v>
      </c>
      <c r="AE854" s="656">
        <v>0</v>
      </c>
      <c r="AF854" s="656">
        <v>0</v>
      </c>
      <c r="AG854" s="656">
        <v>0</v>
      </c>
      <c r="AH854" s="668" t="s">
        <v>80</v>
      </c>
      <c r="AI854" s="658">
        <f t="shared" si="49"/>
        <v>0</v>
      </c>
      <c r="AJ854" s="656">
        <v>0</v>
      </c>
      <c r="AK854" s="748">
        <v>0</v>
      </c>
      <c r="AL854" s="699" t="s">
        <v>80</v>
      </c>
      <c r="AM854" s="657">
        <v>0</v>
      </c>
      <c r="AN854" s="667" t="s">
        <v>80</v>
      </c>
      <c r="AO854" s="667" t="s">
        <v>80</v>
      </c>
      <c r="AP854" s="661">
        <v>0</v>
      </c>
      <c r="AQ854" s="661">
        <f>+L854+AF854-AK854</f>
        <v>16354360</v>
      </c>
      <c r="AR854" s="657" t="s">
        <v>115</v>
      </c>
      <c r="AS854" s="656">
        <v>0</v>
      </c>
      <c r="AT854" s="657" t="s">
        <v>80</v>
      </c>
      <c r="AU854" s="670">
        <v>16354360</v>
      </c>
      <c r="AV854" s="671">
        <f t="shared" si="46"/>
        <v>0</v>
      </c>
      <c r="AW854" s="672">
        <f t="shared" si="47"/>
        <v>1</v>
      </c>
      <c r="AX854" s="673"/>
      <c r="AY854" s="657" t="s">
        <v>72</v>
      </c>
      <c r="AZ854" s="677" t="s">
        <v>4540</v>
      </c>
      <c r="BA854" s="653" t="s">
        <v>71</v>
      </c>
      <c r="BB854" s="656" t="s">
        <v>71</v>
      </c>
    </row>
    <row r="855" spans="2:54" x14ac:dyDescent="0.25">
      <c r="B855" s="653">
        <v>2023</v>
      </c>
      <c r="C855" s="653">
        <v>891780111</v>
      </c>
      <c r="D855" s="654" t="s">
        <v>68</v>
      </c>
      <c r="E855" s="655" t="s">
        <v>3390</v>
      </c>
      <c r="F855" s="656" t="s">
        <v>3391</v>
      </c>
      <c r="G855" s="657">
        <v>0</v>
      </c>
      <c r="H855" s="656"/>
      <c r="I855" s="657" t="s">
        <v>78</v>
      </c>
      <c r="J855" s="653" t="s">
        <v>120</v>
      </c>
      <c r="K855" s="658" t="s">
        <v>3387</v>
      </c>
      <c r="L855" s="659">
        <v>16354360</v>
      </c>
      <c r="M855" s="653" t="s">
        <v>73</v>
      </c>
      <c r="N855" s="660" t="s">
        <v>116</v>
      </c>
      <c r="O855" s="658" t="s">
        <v>4090</v>
      </c>
      <c r="P855" s="661">
        <v>1114729292</v>
      </c>
      <c r="Q855" s="656">
        <v>235</v>
      </c>
      <c r="R855" s="699">
        <v>44960</v>
      </c>
      <c r="S855" s="749">
        <v>9551145017</v>
      </c>
      <c r="T855" s="699">
        <v>44967</v>
      </c>
      <c r="U855" s="760">
        <v>16354360</v>
      </c>
      <c r="V855" s="657" t="s">
        <v>70</v>
      </c>
      <c r="W855" s="656">
        <v>12545859</v>
      </c>
      <c r="X855" s="665" t="s">
        <v>4211</v>
      </c>
      <c r="Y855" s="660"/>
      <c r="Z855" s="679">
        <v>44967</v>
      </c>
      <c r="AA855" s="679">
        <v>44967</v>
      </c>
      <c r="AB855" s="667" t="s">
        <v>80</v>
      </c>
      <c r="AC855" s="666">
        <v>45199</v>
      </c>
      <c r="AD855" s="658">
        <f t="shared" si="48"/>
        <v>232</v>
      </c>
      <c r="AE855" s="656">
        <v>0</v>
      </c>
      <c r="AF855" s="656">
        <v>0</v>
      </c>
      <c r="AG855" s="656">
        <v>0</v>
      </c>
      <c r="AH855" s="668" t="s">
        <v>80</v>
      </c>
      <c r="AI855" s="658">
        <f t="shared" si="49"/>
        <v>0</v>
      </c>
      <c r="AJ855" s="656">
        <v>0</v>
      </c>
      <c r="AK855" s="748">
        <v>0</v>
      </c>
      <c r="AL855" s="699" t="s">
        <v>80</v>
      </c>
      <c r="AM855" s="657">
        <v>0</v>
      </c>
      <c r="AN855" s="667" t="s">
        <v>80</v>
      </c>
      <c r="AO855" s="667" t="s">
        <v>80</v>
      </c>
      <c r="AP855" s="661">
        <v>0</v>
      </c>
      <c r="AQ855" s="661">
        <f>+L855+AF855-AK855</f>
        <v>16354360</v>
      </c>
      <c r="AR855" s="657" t="s">
        <v>115</v>
      </c>
      <c r="AS855" s="656">
        <v>0</v>
      </c>
      <c r="AT855" s="657" t="s">
        <v>80</v>
      </c>
      <c r="AU855" s="670">
        <v>16354360</v>
      </c>
      <c r="AV855" s="671">
        <f t="shared" si="46"/>
        <v>0</v>
      </c>
      <c r="AW855" s="672">
        <f t="shared" si="47"/>
        <v>1</v>
      </c>
      <c r="AX855" s="673"/>
      <c r="AY855" s="657" t="s">
        <v>72</v>
      </c>
      <c r="AZ855" s="677" t="s">
        <v>4541</v>
      </c>
      <c r="BA855" s="653" t="s">
        <v>71</v>
      </c>
      <c r="BB855" s="656" t="s">
        <v>71</v>
      </c>
    </row>
    <row r="856" spans="2:54" x14ac:dyDescent="0.25">
      <c r="B856" s="653">
        <v>2023</v>
      </c>
      <c r="C856" s="653">
        <v>891780111</v>
      </c>
      <c r="D856" s="654" t="s">
        <v>68</v>
      </c>
      <c r="E856" s="655" t="s">
        <v>3392</v>
      </c>
      <c r="F856" s="656" t="s">
        <v>3393</v>
      </c>
      <c r="G856" s="657">
        <v>0</v>
      </c>
      <c r="H856" s="656"/>
      <c r="I856" s="657" t="s">
        <v>78</v>
      </c>
      <c r="J856" s="653" t="s">
        <v>120</v>
      </c>
      <c r="K856" s="658" t="s">
        <v>3394</v>
      </c>
      <c r="L856" s="659">
        <v>20967115</v>
      </c>
      <c r="M856" s="653" t="s">
        <v>73</v>
      </c>
      <c r="N856" s="660" t="s">
        <v>116</v>
      </c>
      <c r="O856" s="658" t="s">
        <v>4091</v>
      </c>
      <c r="P856" s="661">
        <v>19431312</v>
      </c>
      <c r="Q856" s="656">
        <v>235</v>
      </c>
      <c r="R856" s="699">
        <v>44960</v>
      </c>
      <c r="S856" s="749">
        <v>9551145017</v>
      </c>
      <c r="T856" s="699">
        <v>44967</v>
      </c>
      <c r="U856" s="760">
        <v>20967115</v>
      </c>
      <c r="V856" s="657" t="s">
        <v>70</v>
      </c>
      <c r="W856" s="656">
        <v>12545859</v>
      </c>
      <c r="X856" s="665" t="s">
        <v>4211</v>
      </c>
      <c r="Y856" s="660"/>
      <c r="Z856" s="679">
        <v>44967</v>
      </c>
      <c r="AA856" s="679">
        <v>44967</v>
      </c>
      <c r="AB856" s="667" t="s">
        <v>80</v>
      </c>
      <c r="AC856" s="666">
        <v>45199</v>
      </c>
      <c r="AD856" s="658">
        <f t="shared" si="48"/>
        <v>232</v>
      </c>
      <c r="AE856" s="656">
        <v>0</v>
      </c>
      <c r="AF856" s="656">
        <v>0</v>
      </c>
      <c r="AG856" s="656">
        <v>0</v>
      </c>
      <c r="AH856" s="668" t="s">
        <v>80</v>
      </c>
      <c r="AI856" s="658">
        <f t="shared" si="49"/>
        <v>0</v>
      </c>
      <c r="AJ856" s="656">
        <v>0</v>
      </c>
      <c r="AK856" s="748">
        <v>0</v>
      </c>
      <c r="AL856" s="699" t="s">
        <v>80</v>
      </c>
      <c r="AM856" s="657">
        <v>0</v>
      </c>
      <c r="AN856" s="667" t="s">
        <v>80</v>
      </c>
      <c r="AO856" s="667" t="s">
        <v>80</v>
      </c>
      <c r="AP856" s="661">
        <v>0</v>
      </c>
      <c r="AQ856" s="661">
        <f>+L856+AF856-AK856</f>
        <v>20967115</v>
      </c>
      <c r="AR856" s="657" t="s">
        <v>115</v>
      </c>
      <c r="AS856" s="656">
        <v>0</v>
      </c>
      <c r="AT856" s="657" t="s">
        <v>80</v>
      </c>
      <c r="AU856" s="670">
        <v>20967115</v>
      </c>
      <c r="AV856" s="671">
        <f t="shared" si="46"/>
        <v>0</v>
      </c>
      <c r="AW856" s="672">
        <f t="shared" si="47"/>
        <v>1</v>
      </c>
      <c r="AX856" s="673"/>
      <c r="AY856" s="657" t="s">
        <v>72</v>
      </c>
      <c r="AZ856" s="677" t="s">
        <v>4542</v>
      </c>
      <c r="BA856" s="653" t="s">
        <v>71</v>
      </c>
      <c r="BB856" s="656" t="s">
        <v>71</v>
      </c>
    </row>
    <row r="857" spans="2:54" x14ac:dyDescent="0.25">
      <c r="B857" s="653">
        <v>2023</v>
      </c>
      <c r="C857" s="653">
        <v>891780111</v>
      </c>
      <c r="D857" s="654" t="s">
        <v>68</v>
      </c>
      <c r="E857" s="655" t="s">
        <v>3395</v>
      </c>
      <c r="F857" s="656" t="s">
        <v>3396</v>
      </c>
      <c r="G857" s="657">
        <v>0</v>
      </c>
      <c r="H857" s="656"/>
      <c r="I857" s="657" t="s">
        <v>78</v>
      </c>
      <c r="J857" s="653" t="s">
        <v>120</v>
      </c>
      <c r="K857" s="658" t="s">
        <v>3397</v>
      </c>
      <c r="L857" s="659">
        <v>28360080</v>
      </c>
      <c r="M857" s="653" t="s">
        <v>73</v>
      </c>
      <c r="N857" s="660" t="s">
        <v>116</v>
      </c>
      <c r="O857" s="658" t="s">
        <v>4092</v>
      </c>
      <c r="P857" s="661">
        <v>1082961548</v>
      </c>
      <c r="Q857" s="656">
        <v>235</v>
      </c>
      <c r="R857" s="699">
        <v>44960</v>
      </c>
      <c r="S857" s="749">
        <v>9551145017</v>
      </c>
      <c r="T857" s="699">
        <v>44967</v>
      </c>
      <c r="U857" s="760">
        <v>28360080</v>
      </c>
      <c r="V857" s="657" t="s">
        <v>70</v>
      </c>
      <c r="W857" s="656">
        <v>12545859</v>
      </c>
      <c r="X857" s="665" t="s">
        <v>4211</v>
      </c>
      <c r="Y857" s="660"/>
      <c r="Z857" s="679">
        <v>44967</v>
      </c>
      <c r="AA857" s="679">
        <v>44967</v>
      </c>
      <c r="AB857" s="667" t="s">
        <v>80</v>
      </c>
      <c r="AC857" s="666">
        <v>45199</v>
      </c>
      <c r="AD857" s="658">
        <f t="shared" si="48"/>
        <v>232</v>
      </c>
      <c r="AE857" s="656">
        <v>0</v>
      </c>
      <c r="AF857" s="656">
        <v>0</v>
      </c>
      <c r="AG857" s="656">
        <v>0</v>
      </c>
      <c r="AH857" s="668" t="s">
        <v>80</v>
      </c>
      <c r="AI857" s="658">
        <f t="shared" si="49"/>
        <v>0</v>
      </c>
      <c r="AJ857" s="656">
        <v>0</v>
      </c>
      <c r="AK857" s="748">
        <v>0</v>
      </c>
      <c r="AL857" s="699" t="s">
        <v>80</v>
      </c>
      <c r="AM857" s="657">
        <v>0</v>
      </c>
      <c r="AN857" s="667" t="s">
        <v>80</v>
      </c>
      <c r="AO857" s="667" t="s">
        <v>80</v>
      </c>
      <c r="AP857" s="661">
        <v>0</v>
      </c>
      <c r="AQ857" s="661">
        <f>+L857+AF857-AK857</f>
        <v>28360080</v>
      </c>
      <c r="AR857" s="657" t="s">
        <v>115</v>
      </c>
      <c r="AS857" s="656">
        <v>0</v>
      </c>
      <c r="AT857" s="657" t="s">
        <v>80</v>
      </c>
      <c r="AU857" s="670">
        <v>28360080.000000004</v>
      </c>
      <c r="AV857" s="671">
        <f t="shared" si="46"/>
        <v>0</v>
      </c>
      <c r="AW857" s="672">
        <f t="shared" si="47"/>
        <v>1.0000000000000002</v>
      </c>
      <c r="AX857" s="673"/>
      <c r="AY857" s="657" t="s">
        <v>72</v>
      </c>
      <c r="AZ857" s="677" t="s">
        <v>4543</v>
      </c>
      <c r="BA857" s="653" t="s">
        <v>71</v>
      </c>
      <c r="BB857" s="656" t="s">
        <v>71</v>
      </c>
    </row>
    <row r="858" spans="2:54" x14ac:dyDescent="0.25">
      <c r="B858" s="653">
        <v>2023</v>
      </c>
      <c r="C858" s="653">
        <v>891780111</v>
      </c>
      <c r="D858" s="654" t="s">
        <v>68</v>
      </c>
      <c r="E858" s="655" t="s">
        <v>3398</v>
      </c>
      <c r="F858" s="656" t="s">
        <v>3399</v>
      </c>
      <c r="G858" s="657">
        <v>0</v>
      </c>
      <c r="H858" s="656"/>
      <c r="I858" s="657" t="s">
        <v>78</v>
      </c>
      <c r="J858" s="653" t="s">
        <v>120</v>
      </c>
      <c r="K858" s="658" t="s">
        <v>3387</v>
      </c>
      <c r="L858" s="659">
        <v>16354360</v>
      </c>
      <c r="M858" s="653" t="s">
        <v>73</v>
      </c>
      <c r="N858" s="660" t="s">
        <v>116</v>
      </c>
      <c r="O858" s="658" t="s">
        <v>4093</v>
      </c>
      <c r="P858" s="661">
        <v>94442853</v>
      </c>
      <c r="Q858" s="656">
        <v>235</v>
      </c>
      <c r="R858" s="699">
        <v>44960</v>
      </c>
      <c r="S858" s="749">
        <v>9551145017</v>
      </c>
      <c r="T858" s="699">
        <v>44967</v>
      </c>
      <c r="U858" s="760">
        <v>16354360</v>
      </c>
      <c r="V858" s="657" t="s">
        <v>70</v>
      </c>
      <c r="W858" s="656">
        <v>12545859</v>
      </c>
      <c r="X858" s="665" t="s">
        <v>4211</v>
      </c>
      <c r="Y858" s="660"/>
      <c r="Z858" s="679">
        <v>44967</v>
      </c>
      <c r="AA858" s="679">
        <v>44967</v>
      </c>
      <c r="AB858" s="667" t="s">
        <v>80</v>
      </c>
      <c r="AC858" s="666">
        <v>45199</v>
      </c>
      <c r="AD858" s="658">
        <f t="shared" si="48"/>
        <v>232</v>
      </c>
      <c r="AE858" s="656">
        <v>0</v>
      </c>
      <c r="AF858" s="656">
        <v>0</v>
      </c>
      <c r="AG858" s="656">
        <v>0</v>
      </c>
      <c r="AH858" s="668" t="s">
        <v>80</v>
      </c>
      <c r="AI858" s="658">
        <f t="shared" si="49"/>
        <v>0</v>
      </c>
      <c r="AJ858" s="656">
        <v>0</v>
      </c>
      <c r="AK858" s="748">
        <v>0</v>
      </c>
      <c r="AL858" s="699" t="s">
        <v>80</v>
      </c>
      <c r="AM858" s="657">
        <v>0</v>
      </c>
      <c r="AN858" s="667" t="s">
        <v>80</v>
      </c>
      <c r="AO858" s="667" t="s">
        <v>80</v>
      </c>
      <c r="AP858" s="661">
        <v>0</v>
      </c>
      <c r="AQ858" s="661">
        <f>+L858+AF858-AK858</f>
        <v>16354360</v>
      </c>
      <c r="AR858" s="657" t="s">
        <v>115</v>
      </c>
      <c r="AS858" s="656">
        <v>0</v>
      </c>
      <c r="AT858" s="657" t="s">
        <v>80</v>
      </c>
      <c r="AU858" s="670">
        <v>16354360</v>
      </c>
      <c r="AV858" s="671">
        <f t="shared" si="46"/>
        <v>0</v>
      </c>
      <c r="AW858" s="672">
        <f t="shared" si="47"/>
        <v>1</v>
      </c>
      <c r="AX858" s="673"/>
      <c r="AY858" s="657" t="s">
        <v>72</v>
      </c>
      <c r="AZ858" s="677" t="s">
        <v>4544</v>
      </c>
      <c r="BA858" s="653" t="s">
        <v>71</v>
      </c>
      <c r="BB858" s="656" t="s">
        <v>71</v>
      </c>
    </row>
    <row r="859" spans="2:54" x14ac:dyDescent="0.25">
      <c r="B859" s="653">
        <v>2023</v>
      </c>
      <c r="C859" s="653">
        <v>891780111</v>
      </c>
      <c r="D859" s="654" t="s">
        <v>68</v>
      </c>
      <c r="E859" s="655" t="s">
        <v>3400</v>
      </c>
      <c r="F859" s="656" t="s">
        <v>3401</v>
      </c>
      <c r="G859" s="657">
        <v>0</v>
      </c>
      <c r="H859" s="656"/>
      <c r="I859" s="657" t="s">
        <v>78</v>
      </c>
      <c r="J859" s="653" t="s">
        <v>120</v>
      </c>
      <c r="K859" s="658" t="s">
        <v>3402</v>
      </c>
      <c r="L859" s="659">
        <v>16354360</v>
      </c>
      <c r="M859" s="653" t="s">
        <v>73</v>
      </c>
      <c r="N859" s="660" t="s">
        <v>116</v>
      </c>
      <c r="O859" s="658" t="s">
        <v>4094</v>
      </c>
      <c r="P859" s="661">
        <v>1083002394</v>
      </c>
      <c r="Q859" s="656">
        <v>235</v>
      </c>
      <c r="R859" s="699">
        <v>44960</v>
      </c>
      <c r="S859" s="749">
        <v>9551145017</v>
      </c>
      <c r="T859" s="699">
        <v>44967</v>
      </c>
      <c r="U859" s="760">
        <v>16354360</v>
      </c>
      <c r="V859" s="657" t="s">
        <v>70</v>
      </c>
      <c r="W859" s="656">
        <v>12545859</v>
      </c>
      <c r="X859" s="665" t="s">
        <v>4211</v>
      </c>
      <c r="Y859" s="660"/>
      <c r="Z859" s="679">
        <v>44967</v>
      </c>
      <c r="AA859" s="679">
        <v>44967</v>
      </c>
      <c r="AB859" s="667" t="s">
        <v>80</v>
      </c>
      <c r="AC859" s="666">
        <v>45199</v>
      </c>
      <c r="AD859" s="658">
        <f t="shared" si="48"/>
        <v>232</v>
      </c>
      <c r="AE859" s="656">
        <v>0</v>
      </c>
      <c r="AF859" s="656">
        <v>0</v>
      </c>
      <c r="AG859" s="656">
        <v>0</v>
      </c>
      <c r="AH859" s="668" t="s">
        <v>80</v>
      </c>
      <c r="AI859" s="658">
        <f t="shared" si="49"/>
        <v>0</v>
      </c>
      <c r="AJ859" s="656">
        <v>0</v>
      </c>
      <c r="AK859" s="748">
        <v>0</v>
      </c>
      <c r="AL859" s="699" t="s">
        <v>80</v>
      </c>
      <c r="AM859" s="657">
        <v>0</v>
      </c>
      <c r="AN859" s="667" t="s">
        <v>80</v>
      </c>
      <c r="AO859" s="667" t="s">
        <v>80</v>
      </c>
      <c r="AP859" s="661">
        <v>0</v>
      </c>
      <c r="AQ859" s="661">
        <f>+L859+AF859-AK859</f>
        <v>16354360</v>
      </c>
      <c r="AR859" s="657" t="s">
        <v>115</v>
      </c>
      <c r="AS859" s="656">
        <v>0</v>
      </c>
      <c r="AT859" s="657" t="s">
        <v>80</v>
      </c>
      <c r="AU859" s="670">
        <v>16354360</v>
      </c>
      <c r="AV859" s="671">
        <f t="shared" si="46"/>
        <v>0</v>
      </c>
      <c r="AW859" s="672">
        <f t="shared" si="47"/>
        <v>1</v>
      </c>
      <c r="AX859" s="673"/>
      <c r="AY859" s="657" t="s">
        <v>72</v>
      </c>
      <c r="AZ859" s="677" t="s">
        <v>4545</v>
      </c>
      <c r="BA859" s="653" t="s">
        <v>71</v>
      </c>
      <c r="BB859" s="656" t="s">
        <v>71</v>
      </c>
    </row>
    <row r="860" spans="2:54" x14ac:dyDescent="0.25">
      <c r="B860" s="653">
        <v>2023</v>
      </c>
      <c r="C860" s="653">
        <v>891780111</v>
      </c>
      <c r="D860" s="654" t="s">
        <v>68</v>
      </c>
      <c r="E860" s="655" t="s">
        <v>3403</v>
      </c>
      <c r="F860" s="656" t="s">
        <v>3404</v>
      </c>
      <c r="G860" s="657">
        <v>0</v>
      </c>
      <c r="H860" s="656"/>
      <c r="I860" s="657" t="s">
        <v>78</v>
      </c>
      <c r="J860" s="653" t="s">
        <v>120</v>
      </c>
      <c r="K860" s="658" t="s">
        <v>3387</v>
      </c>
      <c r="L860" s="659">
        <v>17316381</v>
      </c>
      <c r="M860" s="653" t="s">
        <v>73</v>
      </c>
      <c r="N860" s="660" t="s">
        <v>116</v>
      </c>
      <c r="O860" s="658" t="s">
        <v>4095</v>
      </c>
      <c r="P860" s="661">
        <v>16702067</v>
      </c>
      <c r="Q860" s="656">
        <v>235</v>
      </c>
      <c r="R860" s="699">
        <v>44960</v>
      </c>
      <c r="S860" s="749">
        <v>9551145017</v>
      </c>
      <c r="T860" s="699">
        <v>44967</v>
      </c>
      <c r="U860" s="760">
        <v>17316381</v>
      </c>
      <c r="V860" s="657" t="s">
        <v>70</v>
      </c>
      <c r="W860" s="656">
        <v>12545859</v>
      </c>
      <c r="X860" s="665" t="s">
        <v>4211</v>
      </c>
      <c r="Y860" s="660"/>
      <c r="Z860" s="679">
        <v>44967</v>
      </c>
      <c r="AA860" s="679">
        <v>44967</v>
      </c>
      <c r="AB860" s="667" t="s">
        <v>80</v>
      </c>
      <c r="AC860" s="666">
        <v>45199</v>
      </c>
      <c r="AD860" s="658">
        <f t="shared" si="48"/>
        <v>232</v>
      </c>
      <c r="AE860" s="656">
        <v>0</v>
      </c>
      <c r="AF860" s="656">
        <v>0</v>
      </c>
      <c r="AG860" s="656">
        <v>0</v>
      </c>
      <c r="AH860" s="668" t="s">
        <v>80</v>
      </c>
      <c r="AI860" s="658">
        <f t="shared" si="49"/>
        <v>0</v>
      </c>
      <c r="AJ860" s="656">
        <v>0</v>
      </c>
      <c r="AK860" s="748">
        <v>0</v>
      </c>
      <c r="AL860" s="699" t="s">
        <v>80</v>
      </c>
      <c r="AM860" s="657">
        <v>0</v>
      </c>
      <c r="AN860" s="667" t="s">
        <v>80</v>
      </c>
      <c r="AO860" s="667" t="s">
        <v>80</v>
      </c>
      <c r="AP860" s="661">
        <v>0</v>
      </c>
      <c r="AQ860" s="661">
        <f>+L860+AF860-AK860</f>
        <v>17316381</v>
      </c>
      <c r="AR860" s="657" t="s">
        <v>115</v>
      </c>
      <c r="AS860" s="656">
        <v>0</v>
      </c>
      <c r="AT860" s="657" t="s">
        <v>80</v>
      </c>
      <c r="AU860" s="670">
        <v>17316382</v>
      </c>
      <c r="AV860" s="671">
        <f t="shared" si="46"/>
        <v>-1</v>
      </c>
      <c r="AW860" s="672">
        <f t="shared" si="47"/>
        <v>1.0000000577487871</v>
      </c>
      <c r="AX860" s="673"/>
      <c r="AY860" s="657" t="s">
        <v>72</v>
      </c>
      <c r="AZ860" s="677" t="s">
        <v>4546</v>
      </c>
      <c r="BA860" s="653" t="s">
        <v>71</v>
      </c>
      <c r="BB860" s="656" t="s">
        <v>71</v>
      </c>
    </row>
    <row r="861" spans="2:54" x14ac:dyDescent="0.25">
      <c r="B861" s="653">
        <v>2023</v>
      </c>
      <c r="C861" s="653">
        <v>891780111</v>
      </c>
      <c r="D861" s="654" t="s">
        <v>68</v>
      </c>
      <c r="E861" s="655" t="s">
        <v>3405</v>
      </c>
      <c r="F861" s="656" t="s">
        <v>3406</v>
      </c>
      <c r="G861" s="657">
        <v>0</v>
      </c>
      <c r="H861" s="656"/>
      <c r="I861" s="657" t="s">
        <v>78</v>
      </c>
      <c r="J861" s="653" t="s">
        <v>120</v>
      </c>
      <c r="K861" s="658" t="s">
        <v>2755</v>
      </c>
      <c r="L861" s="659">
        <v>19048225</v>
      </c>
      <c r="M861" s="653" t="s">
        <v>73</v>
      </c>
      <c r="N861" s="660" t="s">
        <v>116</v>
      </c>
      <c r="O861" s="658" t="s">
        <v>4096</v>
      </c>
      <c r="P861" s="661">
        <v>1120332033</v>
      </c>
      <c r="Q861" s="656">
        <v>235</v>
      </c>
      <c r="R861" s="699">
        <v>44960</v>
      </c>
      <c r="S861" s="749">
        <v>9551145017</v>
      </c>
      <c r="T861" s="699">
        <v>44967</v>
      </c>
      <c r="U861" s="760">
        <v>19048225</v>
      </c>
      <c r="V861" s="657" t="s">
        <v>70</v>
      </c>
      <c r="W861" s="656">
        <v>12545859</v>
      </c>
      <c r="X861" s="665" t="s">
        <v>4211</v>
      </c>
      <c r="Y861" s="660"/>
      <c r="Z861" s="679">
        <v>44967</v>
      </c>
      <c r="AA861" s="679">
        <v>44967</v>
      </c>
      <c r="AB861" s="667" t="s">
        <v>80</v>
      </c>
      <c r="AC861" s="666">
        <v>45275</v>
      </c>
      <c r="AD861" s="658">
        <f t="shared" si="48"/>
        <v>308</v>
      </c>
      <c r="AE861" s="656">
        <v>0</v>
      </c>
      <c r="AF861" s="656">
        <v>0</v>
      </c>
      <c r="AG861" s="656">
        <v>0</v>
      </c>
      <c r="AH861" s="668" t="s">
        <v>80</v>
      </c>
      <c r="AI861" s="658">
        <f t="shared" si="49"/>
        <v>0</v>
      </c>
      <c r="AJ861" s="656">
        <v>1</v>
      </c>
      <c r="AK861" s="748">
        <v>9977640</v>
      </c>
      <c r="AL861" s="699">
        <v>45107</v>
      </c>
      <c r="AM861" s="657">
        <v>0</v>
      </c>
      <c r="AN861" s="667" t="s">
        <v>80</v>
      </c>
      <c r="AO861" s="667" t="s">
        <v>80</v>
      </c>
      <c r="AP861" s="661">
        <v>0</v>
      </c>
      <c r="AQ861" s="661">
        <f>+L861+AF861-AK861</f>
        <v>9070585</v>
      </c>
      <c r="AR861" s="657" t="s">
        <v>115</v>
      </c>
      <c r="AS861" s="656">
        <v>0</v>
      </c>
      <c r="AT861" s="657" t="s">
        <v>80</v>
      </c>
      <c r="AU861" s="670">
        <v>7955172</v>
      </c>
      <c r="AV861" s="671">
        <f t="shared" si="46"/>
        <v>1115413</v>
      </c>
      <c r="AW861" s="672">
        <f t="shared" si="47"/>
        <v>0.87702965134001831</v>
      </c>
      <c r="AX861" s="673"/>
      <c r="AY861" s="657" t="s">
        <v>253</v>
      </c>
      <c r="AZ861" s="677" t="s">
        <v>4547</v>
      </c>
      <c r="BA861" s="653" t="s">
        <v>71</v>
      </c>
      <c r="BB861" s="656" t="s">
        <v>71</v>
      </c>
    </row>
    <row r="862" spans="2:54" x14ac:dyDescent="0.25">
      <c r="B862" s="653">
        <v>2023</v>
      </c>
      <c r="C862" s="653">
        <v>891780111</v>
      </c>
      <c r="D862" s="654" t="s">
        <v>68</v>
      </c>
      <c r="E862" s="655" t="s">
        <v>3407</v>
      </c>
      <c r="F862" s="656" t="s">
        <v>3408</v>
      </c>
      <c r="G862" s="657">
        <v>0</v>
      </c>
      <c r="H862" s="656"/>
      <c r="I862" s="657" t="s">
        <v>78</v>
      </c>
      <c r="J862" s="653" t="s">
        <v>120</v>
      </c>
      <c r="K862" s="658" t="s">
        <v>2766</v>
      </c>
      <c r="L862" s="659">
        <v>19425415</v>
      </c>
      <c r="M862" s="653" t="s">
        <v>73</v>
      </c>
      <c r="N862" s="660" t="s">
        <v>116</v>
      </c>
      <c r="O862" s="658" t="s">
        <v>4097</v>
      </c>
      <c r="P862" s="661">
        <v>1085266323</v>
      </c>
      <c r="Q862" s="656">
        <v>235</v>
      </c>
      <c r="R862" s="699">
        <v>44960</v>
      </c>
      <c r="S862" s="749">
        <v>9551145017</v>
      </c>
      <c r="T862" s="699">
        <v>44967</v>
      </c>
      <c r="U862" s="760">
        <v>19425415</v>
      </c>
      <c r="V862" s="657" t="s">
        <v>70</v>
      </c>
      <c r="W862" s="656">
        <v>12545859</v>
      </c>
      <c r="X862" s="665" t="s">
        <v>4211</v>
      </c>
      <c r="Y862" s="660"/>
      <c r="Z862" s="679">
        <v>44967</v>
      </c>
      <c r="AA862" s="679">
        <v>44967</v>
      </c>
      <c r="AB862" s="667" t="s">
        <v>80</v>
      </c>
      <c r="AC862" s="666">
        <v>45275</v>
      </c>
      <c r="AD862" s="658">
        <f t="shared" si="48"/>
        <v>308</v>
      </c>
      <c r="AE862" s="656">
        <v>0</v>
      </c>
      <c r="AF862" s="656">
        <v>0</v>
      </c>
      <c r="AG862" s="656">
        <v>0</v>
      </c>
      <c r="AH862" s="668" t="s">
        <v>80</v>
      </c>
      <c r="AI862" s="658">
        <f t="shared" si="49"/>
        <v>0</v>
      </c>
      <c r="AJ862" s="656">
        <v>0</v>
      </c>
      <c r="AK862" s="748">
        <v>0</v>
      </c>
      <c r="AL862" s="699" t="s">
        <v>80</v>
      </c>
      <c r="AM862" s="657">
        <v>0</v>
      </c>
      <c r="AN862" s="667" t="s">
        <v>80</v>
      </c>
      <c r="AO862" s="667" t="s">
        <v>80</v>
      </c>
      <c r="AP862" s="661">
        <v>0</v>
      </c>
      <c r="AQ862" s="661">
        <f>+L862+AF862-AK862</f>
        <v>19425415</v>
      </c>
      <c r="AR862" s="657" t="s">
        <v>115</v>
      </c>
      <c r="AS862" s="656">
        <v>0</v>
      </c>
      <c r="AT862" s="657" t="s">
        <v>80</v>
      </c>
      <c r="AU862" s="670">
        <v>14800320</v>
      </c>
      <c r="AV862" s="671">
        <f t="shared" si="46"/>
        <v>4625095</v>
      </c>
      <c r="AW862" s="672">
        <f t="shared" si="47"/>
        <v>0.76190495801505398</v>
      </c>
      <c r="AX862" s="673"/>
      <c r="AY862" s="657" t="s">
        <v>72</v>
      </c>
      <c r="AZ862" s="677" t="s">
        <v>4548</v>
      </c>
      <c r="BA862" s="653" t="s">
        <v>71</v>
      </c>
      <c r="BB862" s="656" t="s">
        <v>71</v>
      </c>
    </row>
    <row r="863" spans="2:54" x14ac:dyDescent="0.25">
      <c r="B863" s="653">
        <v>2023</v>
      </c>
      <c r="C863" s="653">
        <v>891780111</v>
      </c>
      <c r="D863" s="654" t="s">
        <v>68</v>
      </c>
      <c r="E863" s="655" t="s">
        <v>3409</v>
      </c>
      <c r="F863" s="656" t="s">
        <v>3410</v>
      </c>
      <c r="G863" s="657">
        <v>0</v>
      </c>
      <c r="H863" s="656"/>
      <c r="I863" s="657" t="s">
        <v>78</v>
      </c>
      <c r="J863" s="653" t="s">
        <v>120</v>
      </c>
      <c r="K863" s="658" t="s">
        <v>3064</v>
      </c>
      <c r="L863" s="659">
        <v>20812225</v>
      </c>
      <c r="M863" s="653" t="s">
        <v>73</v>
      </c>
      <c r="N863" s="660" t="s">
        <v>116</v>
      </c>
      <c r="O863" s="658" t="s">
        <v>4098</v>
      </c>
      <c r="P863" s="661">
        <v>3875613</v>
      </c>
      <c r="Q863" s="656">
        <v>235</v>
      </c>
      <c r="R863" s="699">
        <v>44960</v>
      </c>
      <c r="S863" s="749">
        <v>9551145017</v>
      </c>
      <c r="T863" s="699">
        <v>44967</v>
      </c>
      <c r="U863" s="760">
        <v>20812225</v>
      </c>
      <c r="V863" s="657" t="s">
        <v>70</v>
      </c>
      <c r="W863" s="656">
        <v>12545859</v>
      </c>
      <c r="X863" s="665" t="s">
        <v>4211</v>
      </c>
      <c r="Y863" s="660"/>
      <c r="Z863" s="679">
        <v>44967</v>
      </c>
      <c r="AA863" s="679">
        <v>44967</v>
      </c>
      <c r="AB863" s="667" t="s">
        <v>80</v>
      </c>
      <c r="AC863" s="666">
        <v>45275</v>
      </c>
      <c r="AD863" s="658">
        <f t="shared" si="48"/>
        <v>308</v>
      </c>
      <c r="AE863" s="656">
        <v>0</v>
      </c>
      <c r="AF863" s="656">
        <v>0</v>
      </c>
      <c r="AG863" s="656">
        <v>0</v>
      </c>
      <c r="AH863" s="668" t="s">
        <v>80</v>
      </c>
      <c r="AI863" s="658">
        <f t="shared" si="49"/>
        <v>0</v>
      </c>
      <c r="AJ863" s="656">
        <v>0</v>
      </c>
      <c r="AK863" s="748">
        <v>0</v>
      </c>
      <c r="AL863" s="699" t="s">
        <v>80</v>
      </c>
      <c r="AM863" s="657">
        <v>0</v>
      </c>
      <c r="AN863" s="667" t="s">
        <v>80</v>
      </c>
      <c r="AO863" s="667" t="s">
        <v>80</v>
      </c>
      <c r="AP863" s="661">
        <v>0</v>
      </c>
      <c r="AQ863" s="661">
        <f>+L863+AF863-AK863</f>
        <v>20812225</v>
      </c>
      <c r="AR863" s="657" t="s">
        <v>115</v>
      </c>
      <c r="AS863" s="656">
        <v>0</v>
      </c>
      <c r="AT863" s="657" t="s">
        <v>80</v>
      </c>
      <c r="AU863" s="670">
        <v>15856936</v>
      </c>
      <c r="AV863" s="671">
        <f t="shared" si="46"/>
        <v>4955289</v>
      </c>
      <c r="AW863" s="672">
        <f t="shared" si="47"/>
        <v>0.76190489003458306</v>
      </c>
      <c r="AX863" s="673"/>
      <c r="AY863" s="657" t="s">
        <v>72</v>
      </c>
      <c r="AZ863" s="677" t="s">
        <v>4549</v>
      </c>
      <c r="BA863" s="653" t="s">
        <v>71</v>
      </c>
      <c r="BB863" s="656" t="s">
        <v>71</v>
      </c>
    </row>
    <row r="864" spans="2:54" x14ac:dyDescent="0.25">
      <c r="B864" s="653">
        <v>2023</v>
      </c>
      <c r="C864" s="653">
        <v>891780111</v>
      </c>
      <c r="D864" s="654" t="s">
        <v>68</v>
      </c>
      <c r="E864" s="655" t="s">
        <v>3411</v>
      </c>
      <c r="F864" s="656" t="s">
        <v>3412</v>
      </c>
      <c r="G864" s="657">
        <v>0</v>
      </c>
      <c r="H864" s="656"/>
      <c r="I864" s="657" t="s">
        <v>78</v>
      </c>
      <c r="J864" s="653" t="s">
        <v>120</v>
      </c>
      <c r="K864" s="658" t="s">
        <v>2763</v>
      </c>
      <c r="L864" s="659">
        <v>17095630</v>
      </c>
      <c r="M864" s="653" t="s">
        <v>73</v>
      </c>
      <c r="N864" s="660" t="s">
        <v>116</v>
      </c>
      <c r="O864" s="658" t="s">
        <v>4099</v>
      </c>
      <c r="P864" s="661">
        <v>1053003173</v>
      </c>
      <c r="Q864" s="656">
        <v>235</v>
      </c>
      <c r="R864" s="699">
        <v>44960</v>
      </c>
      <c r="S864" s="749">
        <v>9551145017</v>
      </c>
      <c r="T864" s="699">
        <v>44967</v>
      </c>
      <c r="U864" s="760">
        <v>17095630</v>
      </c>
      <c r="V864" s="657" t="s">
        <v>70</v>
      </c>
      <c r="W864" s="656">
        <v>12545859</v>
      </c>
      <c r="X864" s="665" t="s">
        <v>4211</v>
      </c>
      <c r="Y864" s="660"/>
      <c r="Z864" s="679">
        <v>44967</v>
      </c>
      <c r="AA864" s="679">
        <v>44967</v>
      </c>
      <c r="AB864" s="667" t="s">
        <v>80</v>
      </c>
      <c r="AC864" s="666">
        <v>45275</v>
      </c>
      <c r="AD864" s="658">
        <f t="shared" si="48"/>
        <v>308</v>
      </c>
      <c r="AE864" s="656">
        <v>0</v>
      </c>
      <c r="AF864" s="656">
        <v>0</v>
      </c>
      <c r="AG864" s="656">
        <v>0</v>
      </c>
      <c r="AH864" s="668" t="s">
        <v>80</v>
      </c>
      <c r="AI864" s="658">
        <f t="shared" si="49"/>
        <v>0</v>
      </c>
      <c r="AJ864" s="656">
        <v>0</v>
      </c>
      <c r="AK864" s="748">
        <v>0</v>
      </c>
      <c r="AL864" s="699" t="s">
        <v>80</v>
      </c>
      <c r="AM864" s="657">
        <v>0</v>
      </c>
      <c r="AN864" s="667" t="s">
        <v>80</v>
      </c>
      <c r="AO864" s="667" t="s">
        <v>80</v>
      </c>
      <c r="AP864" s="661">
        <v>0</v>
      </c>
      <c r="AQ864" s="661">
        <f>+L864+AF864-AK864</f>
        <v>17095630</v>
      </c>
      <c r="AR864" s="657" t="s">
        <v>115</v>
      </c>
      <c r="AS864" s="656">
        <v>0</v>
      </c>
      <c r="AT864" s="657" t="s">
        <v>80</v>
      </c>
      <c r="AU864" s="670">
        <v>13025240</v>
      </c>
      <c r="AV864" s="671">
        <f t="shared" si="46"/>
        <v>4070390</v>
      </c>
      <c r="AW864" s="672">
        <f t="shared" si="47"/>
        <v>0.76190465048670331</v>
      </c>
      <c r="AX864" s="673"/>
      <c r="AY864" s="657" t="s">
        <v>72</v>
      </c>
      <c r="AZ864" s="677" t="s">
        <v>4550</v>
      </c>
      <c r="BA864" s="653" t="s">
        <v>71</v>
      </c>
      <c r="BB864" s="656" t="s">
        <v>71</v>
      </c>
    </row>
    <row r="865" spans="2:54" x14ac:dyDescent="0.25">
      <c r="B865" s="653">
        <v>2023</v>
      </c>
      <c r="C865" s="653">
        <v>891780111</v>
      </c>
      <c r="D865" s="654" t="s">
        <v>68</v>
      </c>
      <c r="E865" s="655" t="s">
        <v>3413</v>
      </c>
      <c r="F865" s="656" t="s">
        <v>3414</v>
      </c>
      <c r="G865" s="657">
        <v>0</v>
      </c>
      <c r="H865" s="656"/>
      <c r="I865" s="657" t="s">
        <v>78</v>
      </c>
      <c r="J865" s="653" t="s">
        <v>120</v>
      </c>
      <c r="K865" s="658" t="s">
        <v>2755</v>
      </c>
      <c r="L865" s="659">
        <v>19048225</v>
      </c>
      <c r="M865" s="653" t="s">
        <v>73</v>
      </c>
      <c r="N865" s="660" t="s">
        <v>116</v>
      </c>
      <c r="O865" s="658" t="s">
        <v>4100</v>
      </c>
      <c r="P865" s="661">
        <v>1131107518</v>
      </c>
      <c r="Q865" s="656">
        <v>235</v>
      </c>
      <c r="R865" s="699">
        <v>44960</v>
      </c>
      <c r="S865" s="749">
        <v>9551145017</v>
      </c>
      <c r="T865" s="699">
        <v>44967</v>
      </c>
      <c r="U865" s="760">
        <v>19048225</v>
      </c>
      <c r="V865" s="657" t="s">
        <v>70</v>
      </c>
      <c r="W865" s="656">
        <v>12545859</v>
      </c>
      <c r="X865" s="665" t="s">
        <v>4211</v>
      </c>
      <c r="Y865" s="660"/>
      <c r="Z865" s="679">
        <v>44967</v>
      </c>
      <c r="AA865" s="679">
        <v>44967</v>
      </c>
      <c r="AB865" s="667" t="s">
        <v>80</v>
      </c>
      <c r="AC865" s="666">
        <v>45275</v>
      </c>
      <c r="AD865" s="658">
        <f t="shared" si="48"/>
        <v>308</v>
      </c>
      <c r="AE865" s="656">
        <v>0</v>
      </c>
      <c r="AF865" s="656">
        <v>0</v>
      </c>
      <c r="AG865" s="656">
        <v>0</v>
      </c>
      <c r="AH865" s="668" t="s">
        <v>80</v>
      </c>
      <c r="AI865" s="658">
        <f t="shared" si="49"/>
        <v>0</v>
      </c>
      <c r="AJ865" s="656">
        <v>1</v>
      </c>
      <c r="AK865" s="748">
        <v>8163523</v>
      </c>
      <c r="AL865" s="699">
        <v>45138</v>
      </c>
      <c r="AM865" s="657">
        <v>0</v>
      </c>
      <c r="AN865" s="667" t="s">
        <v>80</v>
      </c>
      <c r="AO865" s="667" t="s">
        <v>80</v>
      </c>
      <c r="AP865" s="661">
        <v>0</v>
      </c>
      <c r="AQ865" s="661">
        <f>+L865+AF865-AK865</f>
        <v>10884702</v>
      </c>
      <c r="AR865" s="657" t="s">
        <v>115</v>
      </c>
      <c r="AS865" s="656">
        <v>0</v>
      </c>
      <c r="AT865" s="657" t="s">
        <v>80</v>
      </c>
      <c r="AU865" s="670">
        <v>10884702</v>
      </c>
      <c r="AV865" s="671">
        <f t="shared" si="46"/>
        <v>0</v>
      </c>
      <c r="AW865" s="672">
        <f t="shared" si="47"/>
        <v>1</v>
      </c>
      <c r="AX865" s="673"/>
      <c r="AY865" s="657" t="s">
        <v>253</v>
      </c>
      <c r="AZ865" s="677" t="s">
        <v>4551</v>
      </c>
      <c r="BA865" s="653" t="s">
        <v>71</v>
      </c>
      <c r="BB865" s="656" t="s">
        <v>71</v>
      </c>
    </row>
    <row r="866" spans="2:54" x14ac:dyDescent="0.25">
      <c r="B866" s="653">
        <v>2023</v>
      </c>
      <c r="C866" s="653">
        <v>891780111</v>
      </c>
      <c r="D866" s="654" t="s">
        <v>68</v>
      </c>
      <c r="E866" s="655" t="s">
        <v>3415</v>
      </c>
      <c r="F866" s="656" t="s">
        <v>3416</v>
      </c>
      <c r="G866" s="657">
        <v>0</v>
      </c>
      <c r="H866" s="656"/>
      <c r="I866" s="657" t="s">
        <v>78</v>
      </c>
      <c r="J866" s="653" t="s">
        <v>120</v>
      </c>
      <c r="K866" s="658" t="s">
        <v>3417</v>
      </c>
      <c r="L866" s="659">
        <v>26107200.000000004</v>
      </c>
      <c r="M866" s="653" t="s">
        <v>73</v>
      </c>
      <c r="N866" s="660" t="s">
        <v>116</v>
      </c>
      <c r="O866" s="658" t="s">
        <v>4101</v>
      </c>
      <c r="P866" s="661">
        <v>84459825</v>
      </c>
      <c r="Q866" s="656">
        <v>235</v>
      </c>
      <c r="R866" s="699">
        <v>44960</v>
      </c>
      <c r="S866" s="749">
        <v>9551145017</v>
      </c>
      <c r="T866" s="699">
        <v>44971</v>
      </c>
      <c r="U866" s="760">
        <v>26107200.000000004</v>
      </c>
      <c r="V866" s="657" t="s">
        <v>70</v>
      </c>
      <c r="W866" s="656">
        <v>12545859</v>
      </c>
      <c r="X866" s="665" t="s">
        <v>4211</v>
      </c>
      <c r="Y866" s="660"/>
      <c r="Z866" s="679">
        <v>44971</v>
      </c>
      <c r="AA866" s="679">
        <v>44971</v>
      </c>
      <c r="AB866" s="667" t="s">
        <v>80</v>
      </c>
      <c r="AC866" s="666">
        <v>45275</v>
      </c>
      <c r="AD866" s="658">
        <f t="shared" si="48"/>
        <v>304</v>
      </c>
      <c r="AE866" s="656">
        <v>0</v>
      </c>
      <c r="AF866" s="656">
        <v>0</v>
      </c>
      <c r="AG866" s="656">
        <v>0</v>
      </c>
      <c r="AH866" s="668" t="s">
        <v>80</v>
      </c>
      <c r="AI866" s="658">
        <f t="shared" si="49"/>
        <v>0</v>
      </c>
      <c r="AJ866" s="656">
        <v>0</v>
      </c>
      <c r="AK866" s="748">
        <v>0</v>
      </c>
      <c r="AL866" s="699" t="s">
        <v>80</v>
      </c>
      <c r="AM866" s="657">
        <v>0</v>
      </c>
      <c r="AN866" s="667" t="s">
        <v>80</v>
      </c>
      <c r="AO866" s="667" t="s">
        <v>80</v>
      </c>
      <c r="AP866" s="661">
        <v>0</v>
      </c>
      <c r="AQ866" s="661">
        <f>+L866+AF866-AK866</f>
        <v>26107200.000000004</v>
      </c>
      <c r="AR866" s="657" t="s">
        <v>115</v>
      </c>
      <c r="AS866" s="656">
        <v>0</v>
      </c>
      <c r="AT866" s="657" t="s">
        <v>80</v>
      </c>
      <c r="AU866" s="670">
        <v>19891200</v>
      </c>
      <c r="AV866" s="671">
        <f t="shared" si="46"/>
        <v>6216000.0000000037</v>
      </c>
      <c r="AW866" s="672">
        <f t="shared" si="47"/>
        <v>0.76190476190476175</v>
      </c>
      <c r="AX866" s="673"/>
      <c r="AY866" s="657" t="s">
        <v>72</v>
      </c>
      <c r="AZ866" s="677" t="s">
        <v>4552</v>
      </c>
      <c r="BA866" s="653" t="s">
        <v>71</v>
      </c>
      <c r="BB866" s="656" t="s">
        <v>71</v>
      </c>
    </row>
    <row r="867" spans="2:54" x14ac:dyDescent="0.25">
      <c r="B867" s="653">
        <v>2023</v>
      </c>
      <c r="C867" s="653">
        <v>891780111</v>
      </c>
      <c r="D867" s="654" t="s">
        <v>68</v>
      </c>
      <c r="E867" s="655" t="s">
        <v>3418</v>
      </c>
      <c r="F867" s="656" t="s">
        <v>3419</v>
      </c>
      <c r="G867" s="657">
        <v>0</v>
      </c>
      <c r="H867" s="656"/>
      <c r="I867" s="657" t="s">
        <v>78</v>
      </c>
      <c r="J867" s="653" t="s">
        <v>120</v>
      </c>
      <c r="K867" s="658" t="s">
        <v>3420</v>
      </c>
      <c r="L867" s="659">
        <v>32375703</v>
      </c>
      <c r="M867" s="653" t="s">
        <v>73</v>
      </c>
      <c r="N867" s="660" t="s">
        <v>116</v>
      </c>
      <c r="O867" s="658" t="s">
        <v>4102</v>
      </c>
      <c r="P867" s="661">
        <v>52991831</v>
      </c>
      <c r="Q867" s="656">
        <v>235</v>
      </c>
      <c r="R867" s="699">
        <v>44960</v>
      </c>
      <c r="S867" s="749">
        <v>9551145017</v>
      </c>
      <c r="T867" s="699">
        <v>44971</v>
      </c>
      <c r="U867" s="760">
        <v>32375703</v>
      </c>
      <c r="V867" s="657" t="s">
        <v>70</v>
      </c>
      <c r="W867" s="656">
        <v>12545859</v>
      </c>
      <c r="X867" s="665" t="s">
        <v>4211</v>
      </c>
      <c r="Y867" s="660"/>
      <c r="Z867" s="679">
        <v>44971</v>
      </c>
      <c r="AA867" s="679">
        <v>44971</v>
      </c>
      <c r="AB867" s="667" t="s">
        <v>80</v>
      </c>
      <c r="AC867" s="666">
        <v>45275</v>
      </c>
      <c r="AD867" s="658">
        <f t="shared" si="48"/>
        <v>304</v>
      </c>
      <c r="AE867" s="656">
        <v>0</v>
      </c>
      <c r="AF867" s="656">
        <v>0</v>
      </c>
      <c r="AG867" s="656">
        <v>0</v>
      </c>
      <c r="AH867" s="668" t="s">
        <v>80</v>
      </c>
      <c r="AI867" s="658">
        <f t="shared" si="49"/>
        <v>0</v>
      </c>
      <c r="AJ867" s="656">
        <v>0</v>
      </c>
      <c r="AK867" s="748">
        <v>0</v>
      </c>
      <c r="AL867" s="699" t="s">
        <v>80</v>
      </c>
      <c r="AM867" s="657">
        <v>0</v>
      </c>
      <c r="AN867" s="667" t="s">
        <v>80</v>
      </c>
      <c r="AO867" s="667" t="s">
        <v>80</v>
      </c>
      <c r="AP867" s="661">
        <v>0</v>
      </c>
      <c r="AQ867" s="661">
        <f>+L867+AF867-AK867</f>
        <v>32375703</v>
      </c>
      <c r="AR867" s="657" t="s">
        <v>115</v>
      </c>
      <c r="AS867" s="656">
        <v>0</v>
      </c>
      <c r="AT867" s="657" t="s">
        <v>80</v>
      </c>
      <c r="AU867" s="670">
        <v>24667200</v>
      </c>
      <c r="AV867" s="671">
        <f t="shared" si="46"/>
        <v>7708503</v>
      </c>
      <c r="AW867" s="672">
        <f t="shared" si="47"/>
        <v>0.76190469130508143</v>
      </c>
      <c r="AX867" s="673"/>
      <c r="AY867" s="657" t="s">
        <v>72</v>
      </c>
      <c r="AZ867" s="677" t="s">
        <v>4553</v>
      </c>
      <c r="BA867" s="653" t="s">
        <v>71</v>
      </c>
      <c r="BB867" s="656" t="s">
        <v>71</v>
      </c>
    </row>
    <row r="868" spans="2:54" x14ac:dyDescent="0.25">
      <c r="B868" s="653">
        <v>2023</v>
      </c>
      <c r="C868" s="653">
        <v>891780111</v>
      </c>
      <c r="D868" s="654" t="s">
        <v>68</v>
      </c>
      <c r="E868" s="655" t="s">
        <v>3421</v>
      </c>
      <c r="F868" s="656" t="s">
        <v>3422</v>
      </c>
      <c r="G868" s="657">
        <v>0</v>
      </c>
      <c r="H868" s="656"/>
      <c r="I868" s="657" t="s">
        <v>78</v>
      </c>
      <c r="J868" s="653" t="s">
        <v>120</v>
      </c>
      <c r="K868" s="658" t="s">
        <v>3423</v>
      </c>
      <c r="L868" s="659">
        <v>24000000</v>
      </c>
      <c r="M868" s="653" t="s">
        <v>73</v>
      </c>
      <c r="N868" s="660" t="s">
        <v>116</v>
      </c>
      <c r="O868" s="658" t="s">
        <v>4103</v>
      </c>
      <c r="P868" s="661" t="s">
        <v>4104</v>
      </c>
      <c r="Q868" s="656">
        <v>235</v>
      </c>
      <c r="R868" s="699">
        <v>44960</v>
      </c>
      <c r="S868" s="749">
        <v>9551145017</v>
      </c>
      <c r="T868" s="699">
        <v>44971</v>
      </c>
      <c r="U868" s="760">
        <v>24000000</v>
      </c>
      <c r="V868" s="657" t="s">
        <v>70</v>
      </c>
      <c r="W868" s="656">
        <v>12545859</v>
      </c>
      <c r="X868" s="665" t="s">
        <v>4211</v>
      </c>
      <c r="Y868" s="660"/>
      <c r="Z868" s="679">
        <v>44971</v>
      </c>
      <c r="AA868" s="679">
        <v>44971</v>
      </c>
      <c r="AB868" s="667" t="s">
        <v>80</v>
      </c>
      <c r="AC868" s="666">
        <v>45138</v>
      </c>
      <c r="AD868" s="658">
        <f t="shared" si="48"/>
        <v>167</v>
      </c>
      <c r="AE868" s="656">
        <v>0</v>
      </c>
      <c r="AF868" s="656">
        <v>0</v>
      </c>
      <c r="AG868" s="656">
        <v>0</v>
      </c>
      <c r="AH868" s="668" t="s">
        <v>80</v>
      </c>
      <c r="AI868" s="658">
        <f t="shared" si="49"/>
        <v>0</v>
      </c>
      <c r="AJ868" s="656">
        <v>0</v>
      </c>
      <c r="AK868" s="748">
        <v>0</v>
      </c>
      <c r="AL868" s="699" t="s">
        <v>80</v>
      </c>
      <c r="AM868" s="657">
        <v>0</v>
      </c>
      <c r="AN868" s="667" t="s">
        <v>80</v>
      </c>
      <c r="AO868" s="667" t="s">
        <v>80</v>
      </c>
      <c r="AP868" s="661">
        <v>0</v>
      </c>
      <c r="AQ868" s="661">
        <f>+L868+AF868-AK868</f>
        <v>24000000</v>
      </c>
      <c r="AR868" s="657" t="s">
        <v>115</v>
      </c>
      <c r="AS868" s="656">
        <v>0</v>
      </c>
      <c r="AT868" s="657" t="s">
        <v>80</v>
      </c>
      <c r="AU868" s="670">
        <v>24000000</v>
      </c>
      <c r="AV868" s="671">
        <f t="shared" si="46"/>
        <v>0</v>
      </c>
      <c r="AW868" s="672">
        <f t="shared" si="47"/>
        <v>1</v>
      </c>
      <c r="AX868" s="673"/>
      <c r="AY868" s="657" t="s">
        <v>72</v>
      </c>
      <c r="AZ868" s="677" t="s">
        <v>4554</v>
      </c>
      <c r="BA868" s="653" t="s">
        <v>71</v>
      </c>
      <c r="BB868" s="656" t="s">
        <v>71</v>
      </c>
    </row>
    <row r="869" spans="2:54" x14ac:dyDescent="0.25">
      <c r="B869" s="653">
        <v>2023</v>
      </c>
      <c r="C869" s="653">
        <v>891780111</v>
      </c>
      <c r="D869" s="654" t="s">
        <v>68</v>
      </c>
      <c r="E869" s="655" t="s">
        <v>3424</v>
      </c>
      <c r="F869" s="656" t="s">
        <v>3425</v>
      </c>
      <c r="G869" s="657">
        <v>0</v>
      </c>
      <c r="H869" s="656"/>
      <c r="I869" s="657" t="s">
        <v>78</v>
      </c>
      <c r="J869" s="653" t="s">
        <v>120</v>
      </c>
      <c r="K869" s="658" t="s">
        <v>3426</v>
      </c>
      <c r="L869" s="659">
        <v>30140320</v>
      </c>
      <c r="M869" s="653" t="s">
        <v>73</v>
      </c>
      <c r="N869" s="660" t="s">
        <v>116</v>
      </c>
      <c r="O869" s="658" t="s">
        <v>4105</v>
      </c>
      <c r="P869" s="661">
        <v>1082998091</v>
      </c>
      <c r="Q869" s="656">
        <v>235</v>
      </c>
      <c r="R869" s="699">
        <v>44960</v>
      </c>
      <c r="S869" s="749">
        <v>9551145017</v>
      </c>
      <c r="T869" s="699">
        <v>44971</v>
      </c>
      <c r="U869" s="760">
        <v>30140320</v>
      </c>
      <c r="V869" s="657" t="s">
        <v>70</v>
      </c>
      <c r="W869" s="656">
        <v>12545859</v>
      </c>
      <c r="X869" s="665" t="s">
        <v>4211</v>
      </c>
      <c r="Y869" s="660"/>
      <c r="Z869" s="679">
        <v>44971</v>
      </c>
      <c r="AA869" s="679">
        <v>44971</v>
      </c>
      <c r="AB869" s="667" t="s">
        <v>80</v>
      </c>
      <c r="AC869" s="666">
        <v>45199</v>
      </c>
      <c r="AD869" s="658">
        <f t="shared" si="48"/>
        <v>228</v>
      </c>
      <c r="AE869" s="656">
        <v>0</v>
      </c>
      <c r="AF869" s="656">
        <v>0</v>
      </c>
      <c r="AG869" s="656">
        <v>0</v>
      </c>
      <c r="AH869" s="668" t="s">
        <v>80</v>
      </c>
      <c r="AI869" s="658">
        <f t="shared" si="49"/>
        <v>0</v>
      </c>
      <c r="AJ869" s="656">
        <v>0</v>
      </c>
      <c r="AK869" s="748">
        <v>0</v>
      </c>
      <c r="AL869" s="699" t="s">
        <v>80</v>
      </c>
      <c r="AM869" s="657">
        <v>0</v>
      </c>
      <c r="AN869" s="667" t="s">
        <v>80</v>
      </c>
      <c r="AO869" s="667" t="s">
        <v>80</v>
      </c>
      <c r="AP869" s="661">
        <v>0</v>
      </c>
      <c r="AQ869" s="661">
        <f>+L869+AF869-AK869</f>
        <v>30140320</v>
      </c>
      <c r="AR869" s="657" t="s">
        <v>115</v>
      </c>
      <c r="AS869" s="656">
        <v>0</v>
      </c>
      <c r="AT869" s="657" t="s">
        <v>80</v>
      </c>
      <c r="AU869" s="670">
        <v>30140320.000000004</v>
      </c>
      <c r="AV869" s="671">
        <f t="shared" si="46"/>
        <v>0</v>
      </c>
      <c r="AW869" s="672">
        <f t="shared" si="47"/>
        <v>1.0000000000000002</v>
      </c>
      <c r="AX869" s="673"/>
      <c r="AY869" s="657" t="s">
        <v>72</v>
      </c>
      <c r="AZ869" s="677" t="s">
        <v>4555</v>
      </c>
      <c r="BA869" s="653" t="s">
        <v>71</v>
      </c>
      <c r="BB869" s="656" t="s">
        <v>71</v>
      </c>
    </row>
    <row r="870" spans="2:54" x14ac:dyDescent="0.25">
      <c r="B870" s="653">
        <v>2023</v>
      </c>
      <c r="C870" s="653">
        <v>891780111</v>
      </c>
      <c r="D870" s="654" t="s">
        <v>68</v>
      </c>
      <c r="E870" s="655" t="s">
        <v>3427</v>
      </c>
      <c r="F870" s="656" t="s">
        <v>3428</v>
      </c>
      <c r="G870" s="657">
        <v>0</v>
      </c>
      <c r="H870" s="656"/>
      <c r="I870" s="657" t="s">
        <v>78</v>
      </c>
      <c r="J870" s="653" t="s">
        <v>120</v>
      </c>
      <c r="K870" s="658" t="s">
        <v>3387</v>
      </c>
      <c r="L870" s="659">
        <v>16354360.4</v>
      </c>
      <c r="M870" s="653" t="s">
        <v>73</v>
      </c>
      <c r="N870" s="660" t="s">
        <v>116</v>
      </c>
      <c r="O870" s="658" t="s">
        <v>4106</v>
      </c>
      <c r="P870" s="661">
        <v>1104871984</v>
      </c>
      <c r="Q870" s="656">
        <v>235</v>
      </c>
      <c r="R870" s="699">
        <v>44960</v>
      </c>
      <c r="S870" s="749">
        <v>9551145017</v>
      </c>
      <c r="T870" s="699">
        <v>44971</v>
      </c>
      <c r="U870" s="760">
        <v>16354360.4</v>
      </c>
      <c r="V870" s="657" t="s">
        <v>70</v>
      </c>
      <c r="W870" s="656">
        <v>12545859</v>
      </c>
      <c r="X870" s="665" t="s">
        <v>4211</v>
      </c>
      <c r="Y870" s="660"/>
      <c r="Z870" s="679">
        <v>44971</v>
      </c>
      <c r="AA870" s="679">
        <v>44971</v>
      </c>
      <c r="AB870" s="667" t="s">
        <v>80</v>
      </c>
      <c r="AC870" s="666">
        <v>45199</v>
      </c>
      <c r="AD870" s="658">
        <f t="shared" si="48"/>
        <v>228</v>
      </c>
      <c r="AE870" s="656">
        <v>0</v>
      </c>
      <c r="AF870" s="656">
        <v>0</v>
      </c>
      <c r="AG870" s="656">
        <v>0</v>
      </c>
      <c r="AH870" s="668" t="s">
        <v>80</v>
      </c>
      <c r="AI870" s="658">
        <f t="shared" si="49"/>
        <v>0</v>
      </c>
      <c r="AJ870" s="656">
        <v>0</v>
      </c>
      <c r="AK870" s="748">
        <v>0</v>
      </c>
      <c r="AL870" s="699" t="s">
        <v>80</v>
      </c>
      <c r="AM870" s="657">
        <v>0</v>
      </c>
      <c r="AN870" s="667" t="s">
        <v>80</v>
      </c>
      <c r="AO870" s="667" t="s">
        <v>80</v>
      </c>
      <c r="AP870" s="661">
        <v>0</v>
      </c>
      <c r="AQ870" s="661">
        <f>+L870+AF870-AK870</f>
        <v>16354360.4</v>
      </c>
      <c r="AR870" s="657" t="s">
        <v>115</v>
      </c>
      <c r="AS870" s="656">
        <v>0</v>
      </c>
      <c r="AT870" s="657" t="s">
        <v>80</v>
      </c>
      <c r="AU870" s="670">
        <v>18077605</v>
      </c>
      <c r="AV870" s="671">
        <f t="shared" si="46"/>
        <v>-1723244.5999999996</v>
      </c>
      <c r="AW870" s="672">
        <f t="shared" si="47"/>
        <v>1.1053691222311575</v>
      </c>
      <c r="AX870" s="673"/>
      <c r="AY870" s="657" t="s">
        <v>72</v>
      </c>
      <c r="AZ870" s="677" t="s">
        <v>4556</v>
      </c>
      <c r="BA870" s="653" t="s">
        <v>71</v>
      </c>
      <c r="BB870" s="656" t="s">
        <v>71</v>
      </c>
    </row>
    <row r="871" spans="2:54" x14ac:dyDescent="0.25">
      <c r="B871" s="653">
        <v>2023</v>
      </c>
      <c r="C871" s="653">
        <v>891780111</v>
      </c>
      <c r="D871" s="654" t="s">
        <v>68</v>
      </c>
      <c r="E871" s="655" t="s">
        <v>3429</v>
      </c>
      <c r="F871" s="656" t="s">
        <v>3430</v>
      </c>
      <c r="G871" s="657">
        <v>0</v>
      </c>
      <c r="H871" s="656"/>
      <c r="I871" s="657" t="s">
        <v>78</v>
      </c>
      <c r="J871" s="653" t="s">
        <v>120</v>
      </c>
      <c r="K871" s="658" t="s">
        <v>2924</v>
      </c>
      <c r="L871" s="659">
        <v>20821033</v>
      </c>
      <c r="M871" s="653" t="s">
        <v>73</v>
      </c>
      <c r="N871" s="660" t="s">
        <v>116</v>
      </c>
      <c r="O871" s="658" t="s">
        <v>4107</v>
      </c>
      <c r="P871" s="661">
        <v>1102587402</v>
      </c>
      <c r="Q871" s="656">
        <v>235</v>
      </c>
      <c r="R871" s="699">
        <v>44960</v>
      </c>
      <c r="S871" s="749">
        <v>9551145017</v>
      </c>
      <c r="T871" s="699">
        <v>44971</v>
      </c>
      <c r="U871" s="760">
        <v>20821033</v>
      </c>
      <c r="V871" s="657" t="s">
        <v>70</v>
      </c>
      <c r="W871" s="656">
        <v>12545859</v>
      </c>
      <c r="X871" s="665" t="s">
        <v>4211</v>
      </c>
      <c r="Y871" s="660"/>
      <c r="Z871" s="679">
        <v>44971</v>
      </c>
      <c r="AA871" s="679">
        <v>44971</v>
      </c>
      <c r="AB871" s="667" t="s">
        <v>80</v>
      </c>
      <c r="AC871" s="666">
        <v>45275</v>
      </c>
      <c r="AD871" s="658">
        <f t="shared" si="48"/>
        <v>304</v>
      </c>
      <c r="AE871" s="656">
        <v>0</v>
      </c>
      <c r="AF871" s="656">
        <v>0</v>
      </c>
      <c r="AG871" s="656">
        <v>0</v>
      </c>
      <c r="AH871" s="668" t="s">
        <v>80</v>
      </c>
      <c r="AI871" s="658">
        <f t="shared" si="49"/>
        <v>0</v>
      </c>
      <c r="AJ871" s="656">
        <v>0</v>
      </c>
      <c r="AK871" s="748">
        <v>0</v>
      </c>
      <c r="AL871" s="699" t="s">
        <v>80</v>
      </c>
      <c r="AM871" s="657">
        <v>0</v>
      </c>
      <c r="AN871" s="667" t="s">
        <v>80</v>
      </c>
      <c r="AO871" s="667" t="s">
        <v>80</v>
      </c>
      <c r="AP871" s="661">
        <v>0</v>
      </c>
      <c r="AQ871" s="661">
        <f>+L871+AF871-AK871</f>
        <v>20821033</v>
      </c>
      <c r="AR871" s="657" t="s">
        <v>115</v>
      </c>
      <c r="AS871" s="656">
        <v>0</v>
      </c>
      <c r="AT871" s="657" t="s">
        <v>80</v>
      </c>
      <c r="AU871" s="670">
        <v>15863648</v>
      </c>
      <c r="AV871" s="671">
        <f t="shared" si="46"/>
        <v>4957385</v>
      </c>
      <c r="AW871" s="672">
        <f t="shared" si="47"/>
        <v>0.76190494486993032</v>
      </c>
      <c r="AX871" s="673"/>
      <c r="AY871" s="657" t="s">
        <v>72</v>
      </c>
      <c r="AZ871" s="677" t="s">
        <v>4557</v>
      </c>
      <c r="BA871" s="653" t="s">
        <v>71</v>
      </c>
      <c r="BB871" s="656" t="s">
        <v>71</v>
      </c>
    </row>
    <row r="872" spans="2:54" x14ac:dyDescent="0.25">
      <c r="B872" s="653">
        <v>2023</v>
      </c>
      <c r="C872" s="653">
        <v>891780111</v>
      </c>
      <c r="D872" s="654" t="s">
        <v>68</v>
      </c>
      <c r="E872" s="655" t="s">
        <v>3431</v>
      </c>
      <c r="F872" s="656" t="s">
        <v>3432</v>
      </c>
      <c r="G872" s="657">
        <v>0</v>
      </c>
      <c r="H872" s="656"/>
      <c r="I872" s="657" t="s">
        <v>78</v>
      </c>
      <c r="J872" s="653" t="s">
        <v>120</v>
      </c>
      <c r="K872" s="658" t="s">
        <v>2909</v>
      </c>
      <c r="L872" s="659">
        <v>19425415</v>
      </c>
      <c r="M872" s="653" t="s">
        <v>73</v>
      </c>
      <c r="N872" s="660" t="s">
        <v>116</v>
      </c>
      <c r="O872" s="658" t="s">
        <v>4108</v>
      </c>
      <c r="P872" s="661">
        <v>1050429131</v>
      </c>
      <c r="Q872" s="656">
        <v>235</v>
      </c>
      <c r="R872" s="699">
        <v>44960</v>
      </c>
      <c r="S872" s="749">
        <v>9551145017</v>
      </c>
      <c r="T872" s="699">
        <v>44971</v>
      </c>
      <c r="U872" s="760">
        <v>19425415</v>
      </c>
      <c r="V872" s="657" t="s">
        <v>70</v>
      </c>
      <c r="W872" s="656">
        <v>12545859</v>
      </c>
      <c r="X872" s="665" t="s">
        <v>4211</v>
      </c>
      <c r="Y872" s="660"/>
      <c r="Z872" s="679">
        <v>44971</v>
      </c>
      <c r="AA872" s="679">
        <v>44971</v>
      </c>
      <c r="AB872" s="667" t="s">
        <v>80</v>
      </c>
      <c r="AC872" s="666">
        <v>45275</v>
      </c>
      <c r="AD872" s="658">
        <f t="shared" si="48"/>
        <v>304</v>
      </c>
      <c r="AE872" s="656">
        <v>0</v>
      </c>
      <c r="AF872" s="656">
        <v>0</v>
      </c>
      <c r="AG872" s="656">
        <v>0</v>
      </c>
      <c r="AH872" s="668" t="s">
        <v>80</v>
      </c>
      <c r="AI872" s="658">
        <f t="shared" si="49"/>
        <v>0</v>
      </c>
      <c r="AJ872" s="656">
        <v>0</v>
      </c>
      <c r="AK872" s="748">
        <v>0</v>
      </c>
      <c r="AL872" s="699" t="s">
        <v>80</v>
      </c>
      <c r="AM872" s="657">
        <v>0</v>
      </c>
      <c r="AN872" s="667" t="s">
        <v>80</v>
      </c>
      <c r="AO872" s="667" t="s">
        <v>80</v>
      </c>
      <c r="AP872" s="661">
        <v>0</v>
      </c>
      <c r="AQ872" s="661">
        <f>+L872+AF872-AK872</f>
        <v>19425415</v>
      </c>
      <c r="AR872" s="657" t="s">
        <v>115</v>
      </c>
      <c r="AS872" s="656">
        <v>0</v>
      </c>
      <c r="AT872" s="657" t="s">
        <v>80</v>
      </c>
      <c r="AU872" s="670">
        <v>14764396</v>
      </c>
      <c r="AV872" s="671">
        <f t="shared" si="46"/>
        <v>4661019</v>
      </c>
      <c r="AW872" s="672">
        <f t="shared" si="47"/>
        <v>0.76005562815517713</v>
      </c>
      <c r="AX872" s="673"/>
      <c r="AY872" s="657" t="s">
        <v>72</v>
      </c>
      <c r="AZ872" s="677" t="s">
        <v>4558</v>
      </c>
      <c r="BA872" s="653" t="s">
        <v>71</v>
      </c>
      <c r="BB872" s="656" t="s">
        <v>71</v>
      </c>
    </row>
    <row r="873" spans="2:54" x14ac:dyDescent="0.25">
      <c r="B873" s="653">
        <v>2023</v>
      </c>
      <c r="C873" s="653">
        <v>891780111</v>
      </c>
      <c r="D873" s="654" t="s">
        <v>68</v>
      </c>
      <c r="E873" s="655" t="s">
        <v>3433</v>
      </c>
      <c r="F873" s="656" t="s">
        <v>3434</v>
      </c>
      <c r="G873" s="657">
        <v>0</v>
      </c>
      <c r="H873" s="656"/>
      <c r="I873" s="657" t="s">
        <v>78</v>
      </c>
      <c r="J873" s="653" t="s">
        <v>120</v>
      </c>
      <c r="K873" s="658" t="s">
        <v>2924</v>
      </c>
      <c r="L873" s="659">
        <v>19425415</v>
      </c>
      <c r="M873" s="653" t="s">
        <v>73</v>
      </c>
      <c r="N873" s="660" t="s">
        <v>116</v>
      </c>
      <c r="O873" s="658" t="s">
        <v>4109</v>
      </c>
      <c r="P873" s="661">
        <v>1102233394</v>
      </c>
      <c r="Q873" s="656">
        <v>235</v>
      </c>
      <c r="R873" s="699">
        <v>44960</v>
      </c>
      <c r="S873" s="749">
        <v>9551145017</v>
      </c>
      <c r="T873" s="699">
        <v>44971</v>
      </c>
      <c r="U873" s="760">
        <v>19425415</v>
      </c>
      <c r="V873" s="657" t="s">
        <v>70</v>
      </c>
      <c r="W873" s="656">
        <v>12545859</v>
      </c>
      <c r="X873" s="665" t="s">
        <v>4211</v>
      </c>
      <c r="Y873" s="660"/>
      <c r="Z873" s="679">
        <v>44971</v>
      </c>
      <c r="AA873" s="679">
        <v>44971</v>
      </c>
      <c r="AB873" s="667" t="s">
        <v>80</v>
      </c>
      <c r="AC873" s="666">
        <v>45275</v>
      </c>
      <c r="AD873" s="658">
        <f t="shared" si="48"/>
        <v>304</v>
      </c>
      <c r="AE873" s="656">
        <v>0</v>
      </c>
      <c r="AF873" s="656">
        <v>0</v>
      </c>
      <c r="AG873" s="656">
        <v>0</v>
      </c>
      <c r="AH873" s="668" t="s">
        <v>80</v>
      </c>
      <c r="AI873" s="658">
        <f t="shared" si="49"/>
        <v>0</v>
      </c>
      <c r="AJ873" s="656">
        <v>0</v>
      </c>
      <c r="AK873" s="748">
        <v>0</v>
      </c>
      <c r="AL873" s="699" t="s">
        <v>80</v>
      </c>
      <c r="AM873" s="657">
        <v>0</v>
      </c>
      <c r="AN873" s="667" t="s">
        <v>80</v>
      </c>
      <c r="AO873" s="667" t="s">
        <v>80</v>
      </c>
      <c r="AP873" s="661">
        <v>0</v>
      </c>
      <c r="AQ873" s="661">
        <f>+L873+AF873-AK873</f>
        <v>19425415</v>
      </c>
      <c r="AR873" s="657" t="s">
        <v>115</v>
      </c>
      <c r="AS873" s="656">
        <v>0</v>
      </c>
      <c r="AT873" s="657" t="s">
        <v>80</v>
      </c>
      <c r="AU873" s="670">
        <v>14933233</v>
      </c>
      <c r="AV873" s="671">
        <f t="shared" si="46"/>
        <v>4492182</v>
      </c>
      <c r="AW873" s="672">
        <f t="shared" si="47"/>
        <v>0.76874717991867869</v>
      </c>
      <c r="AX873" s="673"/>
      <c r="AY873" s="657" t="s">
        <v>72</v>
      </c>
      <c r="AZ873" s="677" t="s">
        <v>4559</v>
      </c>
      <c r="BA873" s="653" t="s">
        <v>71</v>
      </c>
      <c r="BB873" s="656" t="s">
        <v>71</v>
      </c>
    </row>
    <row r="874" spans="2:54" x14ac:dyDescent="0.25">
      <c r="B874" s="653">
        <v>2023</v>
      </c>
      <c r="C874" s="653">
        <v>891780111</v>
      </c>
      <c r="D874" s="654" t="s">
        <v>68</v>
      </c>
      <c r="E874" s="655" t="s">
        <v>3435</v>
      </c>
      <c r="F874" s="656" t="s">
        <v>3436</v>
      </c>
      <c r="G874" s="657">
        <v>0</v>
      </c>
      <c r="H874" s="656"/>
      <c r="I874" s="657" t="s">
        <v>78</v>
      </c>
      <c r="J874" s="653" t="s">
        <v>120</v>
      </c>
      <c r="K874" s="658" t="s">
        <v>2924</v>
      </c>
      <c r="L874" s="659">
        <v>19048225</v>
      </c>
      <c r="M874" s="653" t="s">
        <v>73</v>
      </c>
      <c r="N874" s="660" t="s">
        <v>116</v>
      </c>
      <c r="O874" s="658" t="s">
        <v>4110</v>
      </c>
      <c r="P874" s="661">
        <v>1066741065</v>
      </c>
      <c r="Q874" s="656">
        <v>235</v>
      </c>
      <c r="R874" s="699">
        <v>44960</v>
      </c>
      <c r="S874" s="749">
        <v>9551145017</v>
      </c>
      <c r="T874" s="699">
        <v>44971</v>
      </c>
      <c r="U874" s="760">
        <v>19048225</v>
      </c>
      <c r="V874" s="657" t="s">
        <v>70</v>
      </c>
      <c r="W874" s="656">
        <v>12545859</v>
      </c>
      <c r="X874" s="665" t="s">
        <v>4211</v>
      </c>
      <c r="Y874" s="660"/>
      <c r="Z874" s="679">
        <v>44971</v>
      </c>
      <c r="AA874" s="679">
        <v>44971</v>
      </c>
      <c r="AB874" s="667" t="s">
        <v>80</v>
      </c>
      <c r="AC874" s="666">
        <v>45275</v>
      </c>
      <c r="AD874" s="658">
        <f t="shared" si="48"/>
        <v>304</v>
      </c>
      <c r="AE874" s="656">
        <v>0</v>
      </c>
      <c r="AF874" s="656">
        <v>0</v>
      </c>
      <c r="AG874" s="656">
        <v>0</v>
      </c>
      <c r="AH874" s="668" t="s">
        <v>80</v>
      </c>
      <c r="AI874" s="658">
        <f t="shared" si="49"/>
        <v>0</v>
      </c>
      <c r="AJ874" s="656">
        <v>0</v>
      </c>
      <c r="AK874" s="748">
        <v>0</v>
      </c>
      <c r="AL874" s="699" t="s">
        <v>80</v>
      </c>
      <c r="AM874" s="657">
        <v>0</v>
      </c>
      <c r="AN874" s="667" t="s">
        <v>80</v>
      </c>
      <c r="AO874" s="667" t="s">
        <v>80</v>
      </c>
      <c r="AP874" s="661">
        <v>0</v>
      </c>
      <c r="AQ874" s="661">
        <f>+L874+AF874-AK874</f>
        <v>19048225</v>
      </c>
      <c r="AR874" s="657" t="s">
        <v>115</v>
      </c>
      <c r="AS874" s="656">
        <v>0</v>
      </c>
      <c r="AT874" s="657" t="s">
        <v>80</v>
      </c>
      <c r="AU874" s="670">
        <v>14512936</v>
      </c>
      <c r="AV874" s="671">
        <f t="shared" si="46"/>
        <v>4535289</v>
      </c>
      <c r="AW874" s="672">
        <f t="shared" si="47"/>
        <v>0.76190490190030835</v>
      </c>
      <c r="AX874" s="673"/>
      <c r="AY874" s="657" t="s">
        <v>72</v>
      </c>
      <c r="AZ874" s="677" t="s">
        <v>4560</v>
      </c>
      <c r="BA874" s="653" t="s">
        <v>71</v>
      </c>
      <c r="BB874" s="656" t="s">
        <v>71</v>
      </c>
    </row>
    <row r="875" spans="2:54" x14ac:dyDescent="0.25">
      <c r="B875" s="653">
        <v>2023</v>
      </c>
      <c r="C875" s="653">
        <v>891780111</v>
      </c>
      <c r="D875" s="654" t="s">
        <v>68</v>
      </c>
      <c r="E875" s="655" t="s">
        <v>3437</v>
      </c>
      <c r="F875" s="656" t="s">
        <v>3438</v>
      </c>
      <c r="G875" s="657">
        <v>0</v>
      </c>
      <c r="H875" s="656"/>
      <c r="I875" s="657" t="s">
        <v>78</v>
      </c>
      <c r="J875" s="653" t="s">
        <v>120</v>
      </c>
      <c r="K875" s="658" t="s">
        <v>2909</v>
      </c>
      <c r="L875" s="659">
        <v>19048225</v>
      </c>
      <c r="M875" s="653" t="s">
        <v>73</v>
      </c>
      <c r="N875" s="660" t="s">
        <v>116</v>
      </c>
      <c r="O875" s="658" t="s">
        <v>4111</v>
      </c>
      <c r="P875" s="661">
        <v>43897859</v>
      </c>
      <c r="Q875" s="656">
        <v>235</v>
      </c>
      <c r="R875" s="699">
        <v>44960</v>
      </c>
      <c r="S875" s="749">
        <v>9551145017</v>
      </c>
      <c r="T875" s="699">
        <v>44971</v>
      </c>
      <c r="U875" s="760">
        <v>19048225</v>
      </c>
      <c r="V875" s="657" t="s">
        <v>70</v>
      </c>
      <c r="W875" s="656">
        <v>12545859</v>
      </c>
      <c r="X875" s="665" t="s">
        <v>4211</v>
      </c>
      <c r="Y875" s="660"/>
      <c r="Z875" s="679">
        <v>44971</v>
      </c>
      <c r="AA875" s="679">
        <v>44971</v>
      </c>
      <c r="AB875" s="667" t="s">
        <v>80</v>
      </c>
      <c r="AC875" s="666">
        <v>45275</v>
      </c>
      <c r="AD875" s="658">
        <f t="shared" si="48"/>
        <v>304</v>
      </c>
      <c r="AE875" s="656">
        <v>0</v>
      </c>
      <c r="AF875" s="656">
        <v>0</v>
      </c>
      <c r="AG875" s="656">
        <v>0</v>
      </c>
      <c r="AH875" s="668" t="s">
        <v>80</v>
      </c>
      <c r="AI875" s="658">
        <f t="shared" si="49"/>
        <v>0</v>
      </c>
      <c r="AJ875" s="656">
        <v>0</v>
      </c>
      <c r="AK875" s="748">
        <v>0</v>
      </c>
      <c r="AL875" s="699" t="s">
        <v>80</v>
      </c>
      <c r="AM875" s="657">
        <v>0</v>
      </c>
      <c r="AN875" s="667" t="s">
        <v>80</v>
      </c>
      <c r="AO875" s="667" t="s">
        <v>80</v>
      </c>
      <c r="AP875" s="661">
        <v>0</v>
      </c>
      <c r="AQ875" s="661">
        <f>+L875+AF875-AK875</f>
        <v>19048225</v>
      </c>
      <c r="AR875" s="657" t="s">
        <v>115</v>
      </c>
      <c r="AS875" s="656">
        <v>0</v>
      </c>
      <c r="AT875" s="657" t="s">
        <v>80</v>
      </c>
      <c r="AU875" s="670">
        <v>14512936</v>
      </c>
      <c r="AV875" s="671">
        <f t="shared" si="46"/>
        <v>4535289</v>
      </c>
      <c r="AW875" s="672">
        <f t="shared" si="47"/>
        <v>0.76190490190030835</v>
      </c>
      <c r="AX875" s="673"/>
      <c r="AY875" s="657" t="s">
        <v>72</v>
      </c>
      <c r="AZ875" s="677" t="s">
        <v>4561</v>
      </c>
      <c r="BA875" s="653" t="s">
        <v>71</v>
      </c>
      <c r="BB875" s="656" t="s">
        <v>71</v>
      </c>
    </row>
    <row r="876" spans="2:54" x14ac:dyDescent="0.25">
      <c r="B876" s="653">
        <v>2023</v>
      </c>
      <c r="C876" s="653">
        <v>891780111</v>
      </c>
      <c r="D876" s="654" t="s">
        <v>68</v>
      </c>
      <c r="E876" s="655" t="s">
        <v>3439</v>
      </c>
      <c r="F876" s="656" t="s">
        <v>3440</v>
      </c>
      <c r="G876" s="657">
        <v>0</v>
      </c>
      <c r="H876" s="656"/>
      <c r="I876" s="657" t="s">
        <v>78</v>
      </c>
      <c r="J876" s="653" t="s">
        <v>120</v>
      </c>
      <c r="K876" s="658" t="s">
        <v>2755</v>
      </c>
      <c r="L876" s="659">
        <v>19048225</v>
      </c>
      <c r="M876" s="653" t="s">
        <v>73</v>
      </c>
      <c r="N876" s="660" t="s">
        <v>116</v>
      </c>
      <c r="O876" s="658" t="s">
        <v>4112</v>
      </c>
      <c r="P876" s="661">
        <v>84109948</v>
      </c>
      <c r="Q876" s="656">
        <v>235</v>
      </c>
      <c r="R876" s="699">
        <v>44960</v>
      </c>
      <c r="S876" s="749">
        <v>9551145017</v>
      </c>
      <c r="T876" s="699">
        <v>44971</v>
      </c>
      <c r="U876" s="760">
        <v>19048225</v>
      </c>
      <c r="V876" s="657" t="s">
        <v>70</v>
      </c>
      <c r="W876" s="656">
        <v>12545859</v>
      </c>
      <c r="X876" s="665" t="s">
        <v>4211</v>
      </c>
      <c r="Y876" s="660"/>
      <c r="Z876" s="679">
        <v>44971</v>
      </c>
      <c r="AA876" s="679">
        <v>44971</v>
      </c>
      <c r="AB876" s="667" t="s">
        <v>80</v>
      </c>
      <c r="AC876" s="666">
        <v>45275</v>
      </c>
      <c r="AD876" s="658">
        <f t="shared" si="48"/>
        <v>304</v>
      </c>
      <c r="AE876" s="656">
        <v>0</v>
      </c>
      <c r="AF876" s="656">
        <v>0</v>
      </c>
      <c r="AG876" s="656">
        <v>0</v>
      </c>
      <c r="AH876" s="668" t="s">
        <v>80</v>
      </c>
      <c r="AI876" s="658">
        <f t="shared" si="49"/>
        <v>0</v>
      </c>
      <c r="AJ876" s="656">
        <v>0</v>
      </c>
      <c r="AK876" s="748">
        <v>0</v>
      </c>
      <c r="AL876" s="699" t="s">
        <v>80</v>
      </c>
      <c r="AM876" s="657">
        <v>0</v>
      </c>
      <c r="AN876" s="667" t="s">
        <v>80</v>
      </c>
      <c r="AO876" s="667" t="s">
        <v>80</v>
      </c>
      <c r="AP876" s="661">
        <v>0</v>
      </c>
      <c r="AQ876" s="661">
        <f>+L876+AF876-AK876</f>
        <v>19048225</v>
      </c>
      <c r="AR876" s="657" t="s">
        <v>115</v>
      </c>
      <c r="AS876" s="656">
        <v>0</v>
      </c>
      <c r="AT876" s="657" t="s">
        <v>80</v>
      </c>
      <c r="AU876" s="670">
        <v>14512936</v>
      </c>
      <c r="AV876" s="671">
        <f t="shared" si="46"/>
        <v>4535289</v>
      </c>
      <c r="AW876" s="672">
        <f t="shared" si="47"/>
        <v>0.76190490190030835</v>
      </c>
      <c r="AX876" s="673"/>
      <c r="AY876" s="657" t="s">
        <v>72</v>
      </c>
      <c r="AZ876" s="677" t="s">
        <v>4562</v>
      </c>
      <c r="BA876" s="653" t="s">
        <v>71</v>
      </c>
      <c r="BB876" s="656" t="s">
        <v>71</v>
      </c>
    </row>
    <row r="877" spans="2:54" x14ac:dyDescent="0.25">
      <c r="B877" s="653">
        <v>2023</v>
      </c>
      <c r="C877" s="653">
        <v>891780111</v>
      </c>
      <c r="D877" s="654" t="s">
        <v>68</v>
      </c>
      <c r="E877" s="655" t="s">
        <v>3441</v>
      </c>
      <c r="F877" s="656" t="s">
        <v>3442</v>
      </c>
      <c r="G877" s="657">
        <v>0</v>
      </c>
      <c r="H877" s="656"/>
      <c r="I877" s="657" t="s">
        <v>78</v>
      </c>
      <c r="J877" s="653" t="s">
        <v>120</v>
      </c>
      <c r="K877" s="658" t="s">
        <v>3443</v>
      </c>
      <c r="L877" s="659">
        <v>50639998.5</v>
      </c>
      <c r="M877" s="653" t="s">
        <v>73</v>
      </c>
      <c r="N877" s="660" t="s">
        <v>116</v>
      </c>
      <c r="O877" s="658" t="s">
        <v>4113</v>
      </c>
      <c r="P877" s="661">
        <v>1082978022</v>
      </c>
      <c r="Q877" s="656">
        <v>235</v>
      </c>
      <c r="R877" s="699">
        <v>44960</v>
      </c>
      <c r="S877" s="749">
        <v>9551145017</v>
      </c>
      <c r="T877" s="699">
        <v>44971</v>
      </c>
      <c r="U877" s="760">
        <v>50639998.5</v>
      </c>
      <c r="V877" s="657" t="s">
        <v>70</v>
      </c>
      <c r="W877" s="656">
        <v>12545859</v>
      </c>
      <c r="X877" s="665" t="s">
        <v>4211</v>
      </c>
      <c r="Y877" s="660"/>
      <c r="Z877" s="679">
        <v>44971</v>
      </c>
      <c r="AA877" s="679">
        <v>44971</v>
      </c>
      <c r="AB877" s="667" t="s">
        <v>80</v>
      </c>
      <c r="AC877" s="666">
        <v>45275</v>
      </c>
      <c r="AD877" s="658">
        <f t="shared" si="48"/>
        <v>304</v>
      </c>
      <c r="AE877" s="656">
        <v>0</v>
      </c>
      <c r="AF877" s="656">
        <v>0</v>
      </c>
      <c r="AG877" s="656">
        <v>0</v>
      </c>
      <c r="AH877" s="668" t="s">
        <v>80</v>
      </c>
      <c r="AI877" s="658">
        <f t="shared" si="49"/>
        <v>0</v>
      </c>
      <c r="AJ877" s="656">
        <v>0</v>
      </c>
      <c r="AK877" s="748">
        <v>0</v>
      </c>
      <c r="AL877" s="699" t="s">
        <v>80</v>
      </c>
      <c r="AM877" s="657">
        <v>0</v>
      </c>
      <c r="AN877" s="667" t="s">
        <v>80</v>
      </c>
      <c r="AO877" s="667" t="s">
        <v>80</v>
      </c>
      <c r="AP877" s="661">
        <v>0</v>
      </c>
      <c r="AQ877" s="661">
        <f>+L877+AF877-AK877</f>
        <v>50639998.5</v>
      </c>
      <c r="AR877" s="657" t="s">
        <v>115</v>
      </c>
      <c r="AS877" s="656">
        <v>0</v>
      </c>
      <c r="AT877" s="657" t="s">
        <v>80</v>
      </c>
      <c r="AU877" s="670">
        <v>38582856</v>
      </c>
      <c r="AV877" s="671">
        <f t="shared" si="46"/>
        <v>12057142.5</v>
      </c>
      <c r="AW877" s="672">
        <f t="shared" si="47"/>
        <v>0.76190476190476186</v>
      </c>
      <c r="AX877" s="673"/>
      <c r="AY877" s="657" t="s">
        <v>72</v>
      </c>
      <c r="AZ877" s="677" t="s">
        <v>4563</v>
      </c>
      <c r="BA877" s="653" t="s">
        <v>71</v>
      </c>
      <c r="BB877" s="656" t="s">
        <v>71</v>
      </c>
    </row>
    <row r="878" spans="2:54" x14ac:dyDescent="0.25">
      <c r="B878" s="653">
        <v>2023</v>
      </c>
      <c r="C878" s="653">
        <v>891780111</v>
      </c>
      <c r="D878" s="654" t="s">
        <v>68</v>
      </c>
      <c r="E878" s="655" t="s">
        <v>3444</v>
      </c>
      <c r="F878" s="656" t="s">
        <v>3445</v>
      </c>
      <c r="G878" s="657">
        <v>0</v>
      </c>
      <c r="H878" s="656"/>
      <c r="I878" s="657" t="s">
        <v>78</v>
      </c>
      <c r="J878" s="653" t="s">
        <v>120</v>
      </c>
      <c r="K878" s="658" t="s">
        <v>3446</v>
      </c>
      <c r="L878" s="659">
        <v>26271000</v>
      </c>
      <c r="M878" s="653" t="s">
        <v>73</v>
      </c>
      <c r="N878" s="660" t="s">
        <v>116</v>
      </c>
      <c r="O878" s="658" t="s">
        <v>4114</v>
      </c>
      <c r="P878" s="661">
        <v>1105788867</v>
      </c>
      <c r="Q878" s="656">
        <v>235</v>
      </c>
      <c r="R878" s="699">
        <v>44960</v>
      </c>
      <c r="S878" s="749">
        <v>9551145017</v>
      </c>
      <c r="T878" s="699">
        <v>44971</v>
      </c>
      <c r="U878" s="760">
        <v>26271000</v>
      </c>
      <c r="V878" s="657" t="s">
        <v>70</v>
      </c>
      <c r="W878" s="656">
        <v>12545859</v>
      </c>
      <c r="X878" s="665" t="s">
        <v>4211</v>
      </c>
      <c r="Y878" s="660"/>
      <c r="Z878" s="679">
        <v>44971</v>
      </c>
      <c r="AA878" s="679">
        <v>44971</v>
      </c>
      <c r="AB878" s="667" t="s">
        <v>80</v>
      </c>
      <c r="AC878" s="666">
        <v>45275</v>
      </c>
      <c r="AD878" s="658">
        <f t="shared" si="48"/>
        <v>304</v>
      </c>
      <c r="AE878" s="656">
        <v>0</v>
      </c>
      <c r="AF878" s="656">
        <v>0</v>
      </c>
      <c r="AG878" s="656">
        <v>0</v>
      </c>
      <c r="AH878" s="668" t="s">
        <v>80</v>
      </c>
      <c r="AI878" s="658">
        <f t="shared" si="49"/>
        <v>0</v>
      </c>
      <c r="AJ878" s="656">
        <v>0</v>
      </c>
      <c r="AK878" s="748">
        <v>0</v>
      </c>
      <c r="AL878" s="699" t="s">
        <v>80</v>
      </c>
      <c r="AM878" s="657">
        <v>0</v>
      </c>
      <c r="AN878" s="667" t="s">
        <v>80</v>
      </c>
      <c r="AO878" s="667" t="s">
        <v>80</v>
      </c>
      <c r="AP878" s="661">
        <v>0</v>
      </c>
      <c r="AQ878" s="661">
        <f>+L878+AF878-AK878</f>
        <v>26271000</v>
      </c>
      <c r="AR878" s="657" t="s">
        <v>115</v>
      </c>
      <c r="AS878" s="656">
        <v>0</v>
      </c>
      <c r="AT878" s="657" t="s">
        <v>80</v>
      </c>
      <c r="AU878" s="670">
        <v>20016000</v>
      </c>
      <c r="AV878" s="671">
        <f t="shared" si="46"/>
        <v>6255000</v>
      </c>
      <c r="AW878" s="672">
        <f t="shared" si="47"/>
        <v>0.76190476190476186</v>
      </c>
      <c r="AX878" s="673"/>
      <c r="AY878" s="657" t="s">
        <v>72</v>
      </c>
      <c r="AZ878" s="677" t="s">
        <v>4564</v>
      </c>
      <c r="BA878" s="653" t="s">
        <v>71</v>
      </c>
      <c r="BB878" s="656" t="s">
        <v>71</v>
      </c>
    </row>
    <row r="879" spans="2:54" x14ac:dyDescent="0.25">
      <c r="B879" s="653">
        <v>2023</v>
      </c>
      <c r="C879" s="653">
        <v>891780111</v>
      </c>
      <c r="D879" s="654" t="s">
        <v>68</v>
      </c>
      <c r="E879" s="655" t="s">
        <v>3447</v>
      </c>
      <c r="F879" s="656" t="s">
        <v>3448</v>
      </c>
      <c r="G879" s="657">
        <v>0</v>
      </c>
      <c r="H879" s="656"/>
      <c r="I879" s="657" t="s">
        <v>78</v>
      </c>
      <c r="J879" s="653" t="s">
        <v>120</v>
      </c>
      <c r="K879" s="658" t="s">
        <v>3377</v>
      </c>
      <c r="L879" s="659">
        <v>16650356</v>
      </c>
      <c r="M879" s="653" t="s">
        <v>73</v>
      </c>
      <c r="N879" s="660" t="s">
        <v>116</v>
      </c>
      <c r="O879" s="658" t="s">
        <v>4115</v>
      </c>
      <c r="P879" s="661">
        <v>17684823</v>
      </c>
      <c r="Q879" s="656">
        <v>235</v>
      </c>
      <c r="R879" s="699">
        <v>44960</v>
      </c>
      <c r="S879" s="749">
        <v>9551145017</v>
      </c>
      <c r="T879" s="699">
        <v>44971</v>
      </c>
      <c r="U879" s="760">
        <v>16650356</v>
      </c>
      <c r="V879" s="657" t="s">
        <v>70</v>
      </c>
      <c r="W879" s="656">
        <v>12545859</v>
      </c>
      <c r="X879" s="665" t="s">
        <v>4211</v>
      </c>
      <c r="Y879" s="660"/>
      <c r="Z879" s="679">
        <v>44971</v>
      </c>
      <c r="AA879" s="679">
        <v>44971</v>
      </c>
      <c r="AB879" s="667" t="s">
        <v>80</v>
      </c>
      <c r="AC879" s="666">
        <v>45199</v>
      </c>
      <c r="AD879" s="658">
        <f t="shared" si="48"/>
        <v>228</v>
      </c>
      <c r="AE879" s="656">
        <v>0</v>
      </c>
      <c r="AF879" s="656">
        <v>0</v>
      </c>
      <c r="AG879" s="656">
        <v>0</v>
      </c>
      <c r="AH879" s="668" t="s">
        <v>80</v>
      </c>
      <c r="AI879" s="658">
        <f t="shared" si="49"/>
        <v>0</v>
      </c>
      <c r="AJ879" s="656">
        <v>0</v>
      </c>
      <c r="AK879" s="748">
        <v>0</v>
      </c>
      <c r="AL879" s="699" t="s">
        <v>80</v>
      </c>
      <c r="AM879" s="657">
        <v>0</v>
      </c>
      <c r="AN879" s="667" t="s">
        <v>80</v>
      </c>
      <c r="AO879" s="667" t="s">
        <v>80</v>
      </c>
      <c r="AP879" s="661">
        <v>0</v>
      </c>
      <c r="AQ879" s="661">
        <f>+L879+AF879-AK879</f>
        <v>16650356</v>
      </c>
      <c r="AR879" s="657" t="s">
        <v>115</v>
      </c>
      <c r="AS879" s="656">
        <v>0</v>
      </c>
      <c r="AT879" s="657" t="s">
        <v>80</v>
      </c>
      <c r="AU879" s="670">
        <v>16650356</v>
      </c>
      <c r="AV879" s="671">
        <f t="shared" si="46"/>
        <v>0</v>
      </c>
      <c r="AW879" s="672">
        <f t="shared" si="47"/>
        <v>1</v>
      </c>
      <c r="AX879" s="673"/>
      <c r="AY879" s="657" t="s">
        <v>72</v>
      </c>
      <c r="AZ879" s="677" t="s">
        <v>4565</v>
      </c>
      <c r="BA879" s="653" t="s">
        <v>71</v>
      </c>
      <c r="BB879" s="656" t="s">
        <v>71</v>
      </c>
    </row>
    <row r="880" spans="2:54" x14ac:dyDescent="0.25">
      <c r="B880" s="653">
        <v>2023</v>
      </c>
      <c r="C880" s="653">
        <v>891780111</v>
      </c>
      <c r="D880" s="654" t="s">
        <v>68</v>
      </c>
      <c r="E880" s="655" t="s">
        <v>3449</v>
      </c>
      <c r="F880" s="656" t="s">
        <v>3450</v>
      </c>
      <c r="G880" s="657">
        <v>0</v>
      </c>
      <c r="H880" s="656"/>
      <c r="I880" s="657" t="s">
        <v>78</v>
      </c>
      <c r="J880" s="653" t="s">
        <v>120</v>
      </c>
      <c r="K880" s="658" t="s">
        <v>3377</v>
      </c>
      <c r="L880" s="659">
        <v>16650356</v>
      </c>
      <c r="M880" s="653" t="s">
        <v>73</v>
      </c>
      <c r="N880" s="660" t="s">
        <v>116</v>
      </c>
      <c r="O880" s="658" t="s">
        <v>4116</v>
      </c>
      <c r="P880" s="661">
        <v>41061383</v>
      </c>
      <c r="Q880" s="656">
        <v>235</v>
      </c>
      <c r="R880" s="699">
        <v>44960</v>
      </c>
      <c r="S880" s="749">
        <v>9551145017</v>
      </c>
      <c r="T880" s="699">
        <v>44971</v>
      </c>
      <c r="U880" s="760">
        <v>16650356</v>
      </c>
      <c r="V880" s="657" t="s">
        <v>70</v>
      </c>
      <c r="W880" s="656">
        <v>12545859</v>
      </c>
      <c r="X880" s="665" t="s">
        <v>4211</v>
      </c>
      <c r="Y880" s="660"/>
      <c r="Z880" s="679">
        <v>44971</v>
      </c>
      <c r="AA880" s="679">
        <v>44971</v>
      </c>
      <c r="AB880" s="667" t="s">
        <v>80</v>
      </c>
      <c r="AC880" s="666">
        <v>45199</v>
      </c>
      <c r="AD880" s="658">
        <f t="shared" si="48"/>
        <v>228</v>
      </c>
      <c r="AE880" s="656">
        <v>0</v>
      </c>
      <c r="AF880" s="656">
        <v>0</v>
      </c>
      <c r="AG880" s="656">
        <v>0</v>
      </c>
      <c r="AH880" s="668" t="s">
        <v>80</v>
      </c>
      <c r="AI880" s="658">
        <f t="shared" si="49"/>
        <v>0</v>
      </c>
      <c r="AJ880" s="656">
        <v>0</v>
      </c>
      <c r="AK880" s="748">
        <v>0</v>
      </c>
      <c r="AL880" s="699" t="s">
        <v>80</v>
      </c>
      <c r="AM880" s="657">
        <v>0</v>
      </c>
      <c r="AN880" s="667" t="s">
        <v>80</v>
      </c>
      <c r="AO880" s="667" t="s">
        <v>80</v>
      </c>
      <c r="AP880" s="661">
        <v>0</v>
      </c>
      <c r="AQ880" s="661">
        <f>+L880+AF880-AK880</f>
        <v>16650356</v>
      </c>
      <c r="AR880" s="657" t="s">
        <v>115</v>
      </c>
      <c r="AS880" s="656">
        <v>0</v>
      </c>
      <c r="AT880" s="657" t="s">
        <v>80</v>
      </c>
      <c r="AU880" s="670">
        <v>12487770</v>
      </c>
      <c r="AV880" s="671">
        <f t="shared" si="46"/>
        <v>4162586</v>
      </c>
      <c r="AW880" s="672">
        <f t="shared" si="47"/>
        <v>0.75000018017632775</v>
      </c>
      <c r="AX880" s="673"/>
      <c r="AY880" s="657" t="s">
        <v>72</v>
      </c>
      <c r="AZ880" s="677" t="s">
        <v>4566</v>
      </c>
      <c r="BA880" s="653" t="s">
        <v>71</v>
      </c>
      <c r="BB880" s="656" t="s">
        <v>71</v>
      </c>
    </row>
    <row r="881" spans="2:54" x14ac:dyDescent="0.25">
      <c r="B881" s="653">
        <v>2023</v>
      </c>
      <c r="C881" s="653">
        <v>891780111</v>
      </c>
      <c r="D881" s="654" t="s">
        <v>68</v>
      </c>
      <c r="E881" s="655" t="s">
        <v>3451</v>
      </c>
      <c r="F881" s="656" t="s">
        <v>3452</v>
      </c>
      <c r="G881" s="657">
        <v>0</v>
      </c>
      <c r="H881" s="656"/>
      <c r="I881" s="657" t="s">
        <v>78</v>
      </c>
      <c r="J881" s="653" t="s">
        <v>120</v>
      </c>
      <c r="K881" s="658" t="s">
        <v>3155</v>
      </c>
      <c r="L881" s="659">
        <v>15725336</v>
      </c>
      <c r="M881" s="653" t="s">
        <v>73</v>
      </c>
      <c r="N881" s="660" t="s">
        <v>116</v>
      </c>
      <c r="O881" s="658" t="s">
        <v>4117</v>
      </c>
      <c r="P881" s="661">
        <v>1110478239</v>
      </c>
      <c r="Q881" s="656">
        <v>235</v>
      </c>
      <c r="R881" s="699">
        <v>44960</v>
      </c>
      <c r="S881" s="749">
        <v>9551145017</v>
      </c>
      <c r="T881" s="699">
        <v>44971</v>
      </c>
      <c r="U881" s="760">
        <v>15725336</v>
      </c>
      <c r="V881" s="657" t="s">
        <v>70</v>
      </c>
      <c r="W881" s="656">
        <v>12545859</v>
      </c>
      <c r="X881" s="665" t="s">
        <v>4211</v>
      </c>
      <c r="Y881" s="660"/>
      <c r="Z881" s="679">
        <v>44971</v>
      </c>
      <c r="AA881" s="679">
        <v>44971</v>
      </c>
      <c r="AB881" s="667" t="s">
        <v>80</v>
      </c>
      <c r="AC881" s="666">
        <v>45214</v>
      </c>
      <c r="AD881" s="658">
        <f t="shared" si="48"/>
        <v>243</v>
      </c>
      <c r="AE881" s="656">
        <v>0</v>
      </c>
      <c r="AF881" s="656">
        <v>0</v>
      </c>
      <c r="AG881" s="656">
        <v>0</v>
      </c>
      <c r="AH881" s="668" t="s">
        <v>80</v>
      </c>
      <c r="AI881" s="658">
        <f t="shared" si="49"/>
        <v>0</v>
      </c>
      <c r="AJ881" s="656">
        <v>0</v>
      </c>
      <c r="AK881" s="748">
        <v>0</v>
      </c>
      <c r="AL881" s="699" t="s">
        <v>80</v>
      </c>
      <c r="AM881" s="657">
        <v>0</v>
      </c>
      <c r="AN881" s="667" t="s">
        <v>80</v>
      </c>
      <c r="AO881" s="667" t="s">
        <v>80</v>
      </c>
      <c r="AP881" s="661">
        <v>0</v>
      </c>
      <c r="AQ881" s="661">
        <f>+L881+AF881-AK881</f>
        <v>15725336</v>
      </c>
      <c r="AR881" s="657" t="s">
        <v>115</v>
      </c>
      <c r="AS881" s="656">
        <v>0</v>
      </c>
      <c r="AT881" s="657" t="s">
        <v>80</v>
      </c>
      <c r="AU881" s="670">
        <v>14800320</v>
      </c>
      <c r="AV881" s="671">
        <f t="shared" si="46"/>
        <v>925016</v>
      </c>
      <c r="AW881" s="672">
        <f t="shared" si="47"/>
        <v>0.94117670999207903</v>
      </c>
      <c r="AX881" s="673"/>
      <c r="AY881" s="657" t="s">
        <v>72</v>
      </c>
      <c r="AZ881" s="677" t="s">
        <v>4567</v>
      </c>
      <c r="BA881" s="653" t="s">
        <v>71</v>
      </c>
      <c r="BB881" s="656" t="s">
        <v>71</v>
      </c>
    </row>
    <row r="882" spans="2:54" x14ac:dyDescent="0.25">
      <c r="B882" s="653">
        <v>2023</v>
      </c>
      <c r="C882" s="653">
        <v>891780111</v>
      </c>
      <c r="D882" s="654" t="s">
        <v>68</v>
      </c>
      <c r="E882" s="655" t="s">
        <v>3453</v>
      </c>
      <c r="F882" s="656" t="s">
        <v>3454</v>
      </c>
      <c r="G882" s="657">
        <v>0</v>
      </c>
      <c r="H882" s="656"/>
      <c r="I882" s="657" t="s">
        <v>78</v>
      </c>
      <c r="J882" s="653" t="s">
        <v>120</v>
      </c>
      <c r="K882" s="658" t="s">
        <v>2755</v>
      </c>
      <c r="L882" s="659">
        <v>19048225</v>
      </c>
      <c r="M882" s="653" t="s">
        <v>73</v>
      </c>
      <c r="N882" s="660" t="s">
        <v>116</v>
      </c>
      <c r="O882" s="658" t="s">
        <v>4118</v>
      </c>
      <c r="P882" s="661">
        <v>1089796041</v>
      </c>
      <c r="Q882" s="656">
        <v>235</v>
      </c>
      <c r="R882" s="699">
        <v>44960</v>
      </c>
      <c r="S882" s="749">
        <v>9551145017</v>
      </c>
      <c r="T882" s="699">
        <v>44971</v>
      </c>
      <c r="U882" s="760">
        <v>19048225</v>
      </c>
      <c r="V882" s="657" t="s">
        <v>70</v>
      </c>
      <c r="W882" s="656">
        <v>12545859</v>
      </c>
      <c r="X882" s="665" t="s">
        <v>4211</v>
      </c>
      <c r="Y882" s="660"/>
      <c r="Z882" s="679">
        <v>44971</v>
      </c>
      <c r="AA882" s="679">
        <v>44971</v>
      </c>
      <c r="AB882" s="667" t="s">
        <v>80</v>
      </c>
      <c r="AC882" s="666">
        <v>45275</v>
      </c>
      <c r="AD882" s="658">
        <f t="shared" si="48"/>
        <v>304</v>
      </c>
      <c r="AE882" s="656">
        <v>0</v>
      </c>
      <c r="AF882" s="656">
        <v>0</v>
      </c>
      <c r="AG882" s="656">
        <v>0</v>
      </c>
      <c r="AH882" s="668" t="s">
        <v>80</v>
      </c>
      <c r="AI882" s="658">
        <f t="shared" si="49"/>
        <v>0</v>
      </c>
      <c r="AJ882" s="656">
        <v>0</v>
      </c>
      <c r="AK882" s="748">
        <v>0</v>
      </c>
      <c r="AL882" s="699" t="s">
        <v>80</v>
      </c>
      <c r="AM882" s="657">
        <v>0</v>
      </c>
      <c r="AN882" s="667" t="s">
        <v>80</v>
      </c>
      <c r="AO882" s="667" t="s">
        <v>80</v>
      </c>
      <c r="AP882" s="661">
        <v>0</v>
      </c>
      <c r="AQ882" s="661">
        <f>+L882+AF882-AK882</f>
        <v>19048225</v>
      </c>
      <c r="AR882" s="657" t="s">
        <v>115</v>
      </c>
      <c r="AS882" s="656">
        <v>0</v>
      </c>
      <c r="AT882" s="657" t="s">
        <v>80</v>
      </c>
      <c r="AU882" s="670">
        <v>14512936</v>
      </c>
      <c r="AV882" s="671">
        <f t="shared" si="46"/>
        <v>4535289</v>
      </c>
      <c r="AW882" s="672">
        <f t="shared" si="47"/>
        <v>0.76190490190030835</v>
      </c>
      <c r="AX882" s="673"/>
      <c r="AY882" s="657" t="s">
        <v>72</v>
      </c>
      <c r="AZ882" s="677" t="s">
        <v>4568</v>
      </c>
      <c r="BA882" s="653" t="s">
        <v>71</v>
      </c>
      <c r="BB882" s="656" t="s">
        <v>71</v>
      </c>
    </row>
    <row r="883" spans="2:54" x14ac:dyDescent="0.25">
      <c r="B883" s="653">
        <v>2023</v>
      </c>
      <c r="C883" s="653">
        <v>891780111</v>
      </c>
      <c r="D883" s="654" t="s">
        <v>68</v>
      </c>
      <c r="E883" s="655" t="s">
        <v>3455</v>
      </c>
      <c r="F883" s="656" t="s">
        <v>3456</v>
      </c>
      <c r="G883" s="657">
        <v>0</v>
      </c>
      <c r="H883" s="656"/>
      <c r="I883" s="657" t="s">
        <v>78</v>
      </c>
      <c r="J883" s="653" t="s">
        <v>120</v>
      </c>
      <c r="K883" s="658" t="s">
        <v>2755</v>
      </c>
      <c r="L883" s="659">
        <v>19048225</v>
      </c>
      <c r="M883" s="653" t="s">
        <v>73</v>
      </c>
      <c r="N883" s="660" t="s">
        <v>116</v>
      </c>
      <c r="O883" s="658" t="s">
        <v>4119</v>
      </c>
      <c r="P883" s="661">
        <v>82384739</v>
      </c>
      <c r="Q883" s="656">
        <v>235</v>
      </c>
      <c r="R883" s="699">
        <v>44960</v>
      </c>
      <c r="S883" s="749">
        <v>9551145017</v>
      </c>
      <c r="T883" s="699">
        <v>44971</v>
      </c>
      <c r="U883" s="760">
        <v>19048225</v>
      </c>
      <c r="V883" s="657" t="s">
        <v>70</v>
      </c>
      <c r="W883" s="656">
        <v>12545859</v>
      </c>
      <c r="X883" s="665" t="s">
        <v>4211</v>
      </c>
      <c r="Y883" s="660"/>
      <c r="Z883" s="679">
        <v>44971</v>
      </c>
      <c r="AA883" s="679">
        <v>44971</v>
      </c>
      <c r="AB883" s="667" t="s">
        <v>80</v>
      </c>
      <c r="AC883" s="666">
        <v>45275</v>
      </c>
      <c r="AD883" s="658">
        <f t="shared" si="48"/>
        <v>304</v>
      </c>
      <c r="AE883" s="656">
        <v>0</v>
      </c>
      <c r="AF883" s="656">
        <v>0</v>
      </c>
      <c r="AG883" s="656">
        <v>0</v>
      </c>
      <c r="AH883" s="668" t="s">
        <v>80</v>
      </c>
      <c r="AI883" s="658">
        <f t="shared" si="49"/>
        <v>0</v>
      </c>
      <c r="AJ883" s="656">
        <v>0</v>
      </c>
      <c r="AK883" s="748">
        <v>0</v>
      </c>
      <c r="AL883" s="699" t="s">
        <v>80</v>
      </c>
      <c r="AM883" s="657">
        <v>0</v>
      </c>
      <c r="AN883" s="667" t="s">
        <v>80</v>
      </c>
      <c r="AO883" s="667" t="s">
        <v>80</v>
      </c>
      <c r="AP883" s="661">
        <v>0</v>
      </c>
      <c r="AQ883" s="661">
        <f>+L883+AF883-AK883</f>
        <v>19048225</v>
      </c>
      <c r="AR883" s="657" t="s">
        <v>115</v>
      </c>
      <c r="AS883" s="656">
        <v>0</v>
      </c>
      <c r="AT883" s="657" t="s">
        <v>80</v>
      </c>
      <c r="AU883" s="670">
        <v>14512936</v>
      </c>
      <c r="AV883" s="671">
        <f t="shared" si="46"/>
        <v>4535289</v>
      </c>
      <c r="AW883" s="672">
        <f t="shared" si="47"/>
        <v>0.76190490190030835</v>
      </c>
      <c r="AX883" s="673"/>
      <c r="AY883" s="657" t="s">
        <v>72</v>
      </c>
      <c r="AZ883" s="677" t="s">
        <v>4569</v>
      </c>
      <c r="BA883" s="653" t="s">
        <v>71</v>
      </c>
      <c r="BB883" s="656" t="s">
        <v>71</v>
      </c>
    </row>
    <row r="884" spans="2:54" x14ac:dyDescent="0.25">
      <c r="B884" s="653">
        <v>2023</v>
      </c>
      <c r="C884" s="653">
        <v>891780111</v>
      </c>
      <c r="D884" s="654" t="s">
        <v>68</v>
      </c>
      <c r="E884" s="655" t="s">
        <v>3457</v>
      </c>
      <c r="F884" s="656" t="s">
        <v>3458</v>
      </c>
      <c r="G884" s="657">
        <v>0</v>
      </c>
      <c r="H884" s="656"/>
      <c r="I884" s="657" t="s">
        <v>78</v>
      </c>
      <c r="J884" s="653" t="s">
        <v>120</v>
      </c>
      <c r="K884" s="658" t="s">
        <v>2755</v>
      </c>
      <c r="L884" s="659">
        <v>19048225</v>
      </c>
      <c r="M884" s="653" t="s">
        <v>73</v>
      </c>
      <c r="N884" s="660" t="s">
        <v>116</v>
      </c>
      <c r="O884" s="658" t="s">
        <v>4120</v>
      </c>
      <c r="P884" s="661">
        <v>1076876126</v>
      </c>
      <c r="Q884" s="656">
        <v>235</v>
      </c>
      <c r="R884" s="699">
        <v>44960</v>
      </c>
      <c r="S884" s="749">
        <v>9551145017</v>
      </c>
      <c r="T884" s="699">
        <v>44971</v>
      </c>
      <c r="U884" s="760">
        <v>19048225</v>
      </c>
      <c r="V884" s="657" t="s">
        <v>70</v>
      </c>
      <c r="W884" s="656">
        <v>12545859</v>
      </c>
      <c r="X884" s="665" t="s">
        <v>4211</v>
      </c>
      <c r="Y884" s="660"/>
      <c r="Z884" s="679">
        <v>44971</v>
      </c>
      <c r="AA884" s="679">
        <v>44971</v>
      </c>
      <c r="AB884" s="667" t="s">
        <v>80</v>
      </c>
      <c r="AC884" s="666">
        <v>45275</v>
      </c>
      <c r="AD884" s="658">
        <f t="shared" si="48"/>
        <v>304</v>
      </c>
      <c r="AE884" s="656">
        <v>0</v>
      </c>
      <c r="AF884" s="656">
        <v>0</v>
      </c>
      <c r="AG884" s="656">
        <v>0</v>
      </c>
      <c r="AH884" s="668" t="s">
        <v>80</v>
      </c>
      <c r="AI884" s="658">
        <f t="shared" si="49"/>
        <v>0</v>
      </c>
      <c r="AJ884" s="656">
        <v>0</v>
      </c>
      <c r="AK884" s="748">
        <v>0</v>
      </c>
      <c r="AL884" s="699" t="s">
        <v>80</v>
      </c>
      <c r="AM884" s="657">
        <v>0</v>
      </c>
      <c r="AN884" s="667" t="s">
        <v>80</v>
      </c>
      <c r="AO884" s="667" t="s">
        <v>80</v>
      </c>
      <c r="AP884" s="661">
        <v>0</v>
      </c>
      <c r="AQ884" s="661">
        <f>+L884+AF884-AK884</f>
        <v>19048225</v>
      </c>
      <c r="AR884" s="657" t="s">
        <v>115</v>
      </c>
      <c r="AS884" s="656">
        <v>0</v>
      </c>
      <c r="AT884" s="657" t="s">
        <v>80</v>
      </c>
      <c r="AU884" s="670">
        <v>14512234</v>
      </c>
      <c r="AV884" s="671">
        <f t="shared" si="46"/>
        <v>4535991</v>
      </c>
      <c r="AW884" s="672">
        <f t="shared" si="47"/>
        <v>0.76186804807272068</v>
      </c>
      <c r="AX884" s="673"/>
      <c r="AY884" s="657" t="s">
        <v>72</v>
      </c>
      <c r="AZ884" s="677" t="s">
        <v>4570</v>
      </c>
      <c r="BA884" s="653" t="s">
        <v>71</v>
      </c>
      <c r="BB884" s="656" t="s">
        <v>71</v>
      </c>
    </row>
    <row r="885" spans="2:54" x14ac:dyDescent="0.25">
      <c r="B885" s="653">
        <v>2023</v>
      </c>
      <c r="C885" s="653">
        <v>891780111</v>
      </c>
      <c r="D885" s="654" t="s">
        <v>68</v>
      </c>
      <c r="E885" s="655" t="s">
        <v>3459</v>
      </c>
      <c r="F885" s="656" t="s">
        <v>3460</v>
      </c>
      <c r="G885" s="657">
        <v>0</v>
      </c>
      <c r="H885" s="656"/>
      <c r="I885" s="657" t="s">
        <v>78</v>
      </c>
      <c r="J885" s="653" t="s">
        <v>120</v>
      </c>
      <c r="K885" s="658" t="s">
        <v>2755</v>
      </c>
      <c r="L885" s="659">
        <v>19048225</v>
      </c>
      <c r="M885" s="653" t="s">
        <v>73</v>
      </c>
      <c r="N885" s="660" t="s">
        <v>116</v>
      </c>
      <c r="O885" s="658" t="s">
        <v>4121</v>
      </c>
      <c r="P885" s="661">
        <v>1077173190</v>
      </c>
      <c r="Q885" s="656">
        <v>235</v>
      </c>
      <c r="R885" s="699">
        <v>44960</v>
      </c>
      <c r="S885" s="749">
        <v>9551145017</v>
      </c>
      <c r="T885" s="699">
        <v>44971</v>
      </c>
      <c r="U885" s="760">
        <v>19048225</v>
      </c>
      <c r="V885" s="657" t="s">
        <v>70</v>
      </c>
      <c r="W885" s="656">
        <v>12545859</v>
      </c>
      <c r="X885" s="665" t="s">
        <v>4211</v>
      </c>
      <c r="Y885" s="660"/>
      <c r="Z885" s="679">
        <v>44971</v>
      </c>
      <c r="AA885" s="679">
        <v>44971</v>
      </c>
      <c r="AB885" s="667" t="s">
        <v>80</v>
      </c>
      <c r="AC885" s="666">
        <v>45275</v>
      </c>
      <c r="AD885" s="658">
        <f t="shared" si="48"/>
        <v>304</v>
      </c>
      <c r="AE885" s="656">
        <v>0</v>
      </c>
      <c r="AF885" s="656">
        <v>0</v>
      </c>
      <c r="AG885" s="656">
        <v>0</v>
      </c>
      <c r="AH885" s="668" t="s">
        <v>80</v>
      </c>
      <c r="AI885" s="658">
        <f t="shared" si="49"/>
        <v>0</v>
      </c>
      <c r="AJ885" s="656">
        <v>0</v>
      </c>
      <c r="AK885" s="748">
        <v>0</v>
      </c>
      <c r="AL885" s="699" t="s">
        <v>80</v>
      </c>
      <c r="AM885" s="657">
        <v>0</v>
      </c>
      <c r="AN885" s="667" t="s">
        <v>80</v>
      </c>
      <c r="AO885" s="667" t="s">
        <v>80</v>
      </c>
      <c r="AP885" s="661">
        <v>0</v>
      </c>
      <c r="AQ885" s="661">
        <f>+L885+AF885-AK885</f>
        <v>19048225</v>
      </c>
      <c r="AR885" s="657" t="s">
        <v>115</v>
      </c>
      <c r="AS885" s="656">
        <v>0</v>
      </c>
      <c r="AT885" s="657" t="s">
        <v>80</v>
      </c>
      <c r="AU885" s="670">
        <v>14512936</v>
      </c>
      <c r="AV885" s="671">
        <f t="shared" si="46"/>
        <v>4535289</v>
      </c>
      <c r="AW885" s="672">
        <f t="shared" si="47"/>
        <v>0.76190490190030835</v>
      </c>
      <c r="AX885" s="673"/>
      <c r="AY885" s="657" t="s">
        <v>72</v>
      </c>
      <c r="AZ885" s="677" t="s">
        <v>4571</v>
      </c>
      <c r="BA885" s="653" t="s">
        <v>71</v>
      </c>
      <c r="BB885" s="656" t="s">
        <v>71</v>
      </c>
    </row>
    <row r="886" spans="2:54" x14ac:dyDescent="0.25">
      <c r="B886" s="653">
        <v>2023</v>
      </c>
      <c r="C886" s="653">
        <v>891780111</v>
      </c>
      <c r="D886" s="654" t="s">
        <v>68</v>
      </c>
      <c r="E886" s="655" t="s">
        <v>3461</v>
      </c>
      <c r="F886" s="656" t="s">
        <v>3462</v>
      </c>
      <c r="G886" s="657">
        <v>0</v>
      </c>
      <c r="H886" s="656"/>
      <c r="I886" s="657" t="s">
        <v>78</v>
      </c>
      <c r="J886" s="653" t="s">
        <v>120</v>
      </c>
      <c r="K886" s="658" t="s">
        <v>2755</v>
      </c>
      <c r="L886" s="659">
        <v>19048225</v>
      </c>
      <c r="M886" s="653" t="s">
        <v>73</v>
      </c>
      <c r="N886" s="660" t="s">
        <v>116</v>
      </c>
      <c r="O886" s="658" t="s">
        <v>4122</v>
      </c>
      <c r="P886" s="661">
        <v>1003914460</v>
      </c>
      <c r="Q886" s="656">
        <v>235</v>
      </c>
      <c r="R886" s="699">
        <v>44960</v>
      </c>
      <c r="S886" s="749">
        <v>9551145017</v>
      </c>
      <c r="T886" s="699">
        <v>44971</v>
      </c>
      <c r="U886" s="760">
        <v>19048225</v>
      </c>
      <c r="V886" s="657" t="s">
        <v>70</v>
      </c>
      <c r="W886" s="656">
        <v>12545859</v>
      </c>
      <c r="X886" s="665" t="s">
        <v>4211</v>
      </c>
      <c r="Y886" s="660"/>
      <c r="Z886" s="679">
        <v>44971</v>
      </c>
      <c r="AA886" s="679">
        <v>44971</v>
      </c>
      <c r="AB886" s="667" t="s">
        <v>80</v>
      </c>
      <c r="AC886" s="666">
        <v>45275</v>
      </c>
      <c r="AD886" s="658">
        <f t="shared" si="48"/>
        <v>304</v>
      </c>
      <c r="AE886" s="656">
        <v>0</v>
      </c>
      <c r="AF886" s="656">
        <v>0</v>
      </c>
      <c r="AG886" s="656">
        <v>0</v>
      </c>
      <c r="AH886" s="668" t="s">
        <v>80</v>
      </c>
      <c r="AI886" s="658">
        <f t="shared" si="49"/>
        <v>0</v>
      </c>
      <c r="AJ886" s="656">
        <v>0</v>
      </c>
      <c r="AK886" s="748">
        <v>0</v>
      </c>
      <c r="AL886" s="699" t="s">
        <v>80</v>
      </c>
      <c r="AM886" s="657">
        <v>0</v>
      </c>
      <c r="AN886" s="667" t="s">
        <v>80</v>
      </c>
      <c r="AO886" s="667" t="s">
        <v>80</v>
      </c>
      <c r="AP886" s="661">
        <v>0</v>
      </c>
      <c r="AQ886" s="661">
        <f>+L886+AF886-AK886</f>
        <v>19048225</v>
      </c>
      <c r="AR886" s="657" t="s">
        <v>115</v>
      </c>
      <c r="AS886" s="656">
        <v>0</v>
      </c>
      <c r="AT886" s="657" t="s">
        <v>80</v>
      </c>
      <c r="AU886" s="670">
        <v>14512936</v>
      </c>
      <c r="AV886" s="671">
        <f t="shared" si="46"/>
        <v>4535289</v>
      </c>
      <c r="AW886" s="672">
        <f t="shared" si="47"/>
        <v>0.76190490190030835</v>
      </c>
      <c r="AX886" s="673"/>
      <c r="AY886" s="657" t="s">
        <v>72</v>
      </c>
      <c r="AZ886" s="677" t="s">
        <v>4572</v>
      </c>
      <c r="BA886" s="653" t="s">
        <v>71</v>
      </c>
      <c r="BB886" s="656" t="s">
        <v>71</v>
      </c>
    </row>
    <row r="887" spans="2:54" x14ac:dyDescent="0.25">
      <c r="B887" s="653">
        <v>2023</v>
      </c>
      <c r="C887" s="653">
        <v>891780111</v>
      </c>
      <c r="D887" s="654" t="s">
        <v>68</v>
      </c>
      <c r="E887" s="655" t="s">
        <v>3463</v>
      </c>
      <c r="F887" s="656" t="s">
        <v>3464</v>
      </c>
      <c r="G887" s="657">
        <v>0</v>
      </c>
      <c r="H887" s="656"/>
      <c r="I887" s="657" t="s">
        <v>78</v>
      </c>
      <c r="J887" s="653" t="s">
        <v>120</v>
      </c>
      <c r="K887" s="658" t="s">
        <v>2766</v>
      </c>
      <c r="L887" s="659">
        <v>19425415</v>
      </c>
      <c r="M887" s="653" t="s">
        <v>73</v>
      </c>
      <c r="N887" s="660" t="s">
        <v>116</v>
      </c>
      <c r="O887" s="658" t="s">
        <v>4123</v>
      </c>
      <c r="P887" s="661">
        <v>35990852</v>
      </c>
      <c r="Q887" s="656">
        <v>235</v>
      </c>
      <c r="R887" s="699">
        <v>44960</v>
      </c>
      <c r="S887" s="749">
        <v>9551145017</v>
      </c>
      <c r="T887" s="699">
        <v>44971</v>
      </c>
      <c r="U887" s="760">
        <v>19425415</v>
      </c>
      <c r="V887" s="657" t="s">
        <v>70</v>
      </c>
      <c r="W887" s="656">
        <v>12545859</v>
      </c>
      <c r="X887" s="665" t="s">
        <v>4211</v>
      </c>
      <c r="Y887" s="660"/>
      <c r="Z887" s="679">
        <v>44971</v>
      </c>
      <c r="AA887" s="679">
        <v>44971</v>
      </c>
      <c r="AB887" s="667" t="s">
        <v>80</v>
      </c>
      <c r="AC887" s="666">
        <v>45275</v>
      </c>
      <c r="AD887" s="658">
        <f t="shared" si="48"/>
        <v>304</v>
      </c>
      <c r="AE887" s="656">
        <v>0</v>
      </c>
      <c r="AF887" s="656">
        <v>0</v>
      </c>
      <c r="AG887" s="656">
        <v>0</v>
      </c>
      <c r="AH887" s="668" t="s">
        <v>80</v>
      </c>
      <c r="AI887" s="658">
        <f t="shared" si="49"/>
        <v>0</v>
      </c>
      <c r="AJ887" s="656">
        <v>0</v>
      </c>
      <c r="AK887" s="748">
        <v>0</v>
      </c>
      <c r="AL887" s="699" t="s">
        <v>80</v>
      </c>
      <c r="AM887" s="657">
        <v>0</v>
      </c>
      <c r="AN887" s="667" t="s">
        <v>80</v>
      </c>
      <c r="AO887" s="667" t="s">
        <v>80</v>
      </c>
      <c r="AP887" s="661">
        <v>0</v>
      </c>
      <c r="AQ887" s="661">
        <f>+L887+AF887-AK887</f>
        <v>19425415</v>
      </c>
      <c r="AR887" s="657" t="s">
        <v>115</v>
      </c>
      <c r="AS887" s="656">
        <v>0</v>
      </c>
      <c r="AT887" s="657" t="s">
        <v>80</v>
      </c>
      <c r="AU887" s="670">
        <v>14800320</v>
      </c>
      <c r="AV887" s="671">
        <f t="shared" si="46"/>
        <v>4625095</v>
      </c>
      <c r="AW887" s="672">
        <f t="shared" si="47"/>
        <v>0.76190495801505398</v>
      </c>
      <c r="AX887" s="673"/>
      <c r="AY887" s="657" t="s">
        <v>72</v>
      </c>
      <c r="AZ887" s="677" t="s">
        <v>4573</v>
      </c>
      <c r="BA887" s="653" t="s">
        <v>71</v>
      </c>
      <c r="BB887" s="656" t="s">
        <v>71</v>
      </c>
    </row>
    <row r="888" spans="2:54" x14ac:dyDescent="0.25">
      <c r="B888" s="653">
        <v>2023</v>
      </c>
      <c r="C888" s="653">
        <v>891780111</v>
      </c>
      <c r="D888" s="654" t="s">
        <v>68</v>
      </c>
      <c r="E888" s="655" t="s">
        <v>3465</v>
      </c>
      <c r="F888" s="656" t="s">
        <v>3466</v>
      </c>
      <c r="G888" s="657">
        <v>0</v>
      </c>
      <c r="H888" s="656"/>
      <c r="I888" s="657" t="s">
        <v>78</v>
      </c>
      <c r="J888" s="653" t="s">
        <v>120</v>
      </c>
      <c r="K888" s="658" t="s">
        <v>2755</v>
      </c>
      <c r="L888" s="659">
        <v>19048225</v>
      </c>
      <c r="M888" s="653" t="s">
        <v>73</v>
      </c>
      <c r="N888" s="660" t="s">
        <v>116</v>
      </c>
      <c r="O888" s="658" t="s">
        <v>4124</v>
      </c>
      <c r="P888" s="661">
        <v>26371430</v>
      </c>
      <c r="Q888" s="656">
        <v>235</v>
      </c>
      <c r="R888" s="699">
        <v>44960</v>
      </c>
      <c r="S888" s="749">
        <v>9551145017</v>
      </c>
      <c r="T888" s="699">
        <v>44971</v>
      </c>
      <c r="U888" s="760">
        <v>19048225</v>
      </c>
      <c r="V888" s="657" t="s">
        <v>70</v>
      </c>
      <c r="W888" s="656">
        <v>12545859</v>
      </c>
      <c r="X888" s="665" t="s">
        <v>4211</v>
      </c>
      <c r="Y888" s="660"/>
      <c r="Z888" s="679">
        <v>44971</v>
      </c>
      <c r="AA888" s="679">
        <v>44971</v>
      </c>
      <c r="AB888" s="667" t="s">
        <v>80</v>
      </c>
      <c r="AC888" s="666">
        <v>45275</v>
      </c>
      <c r="AD888" s="658">
        <f t="shared" si="48"/>
        <v>304</v>
      </c>
      <c r="AE888" s="656">
        <v>0</v>
      </c>
      <c r="AF888" s="656">
        <v>0</v>
      </c>
      <c r="AG888" s="656">
        <v>0</v>
      </c>
      <c r="AH888" s="668" t="s">
        <v>80</v>
      </c>
      <c r="AI888" s="658">
        <f t="shared" si="49"/>
        <v>0</v>
      </c>
      <c r="AJ888" s="656">
        <v>0</v>
      </c>
      <c r="AK888" s="748">
        <v>0</v>
      </c>
      <c r="AL888" s="699" t="s">
        <v>80</v>
      </c>
      <c r="AM888" s="657">
        <v>0</v>
      </c>
      <c r="AN888" s="667" t="s">
        <v>80</v>
      </c>
      <c r="AO888" s="667" t="s">
        <v>80</v>
      </c>
      <c r="AP888" s="661">
        <v>0</v>
      </c>
      <c r="AQ888" s="661">
        <f>+L888+AF888-AK888</f>
        <v>19048225</v>
      </c>
      <c r="AR888" s="657" t="s">
        <v>115</v>
      </c>
      <c r="AS888" s="656">
        <v>0</v>
      </c>
      <c r="AT888" s="657" t="s">
        <v>80</v>
      </c>
      <c r="AU888" s="670">
        <v>14512936</v>
      </c>
      <c r="AV888" s="671">
        <f t="shared" si="46"/>
        <v>4535289</v>
      </c>
      <c r="AW888" s="672">
        <f t="shared" si="47"/>
        <v>0.76190490190030835</v>
      </c>
      <c r="AX888" s="673"/>
      <c r="AY888" s="657" t="s">
        <v>72</v>
      </c>
      <c r="AZ888" s="677" t="s">
        <v>4574</v>
      </c>
      <c r="BA888" s="653" t="s">
        <v>71</v>
      </c>
      <c r="BB888" s="656" t="s">
        <v>71</v>
      </c>
    </row>
    <row r="889" spans="2:54" x14ac:dyDescent="0.25">
      <c r="B889" s="653">
        <v>2023</v>
      </c>
      <c r="C889" s="653">
        <v>891780111</v>
      </c>
      <c r="D889" s="654" t="s">
        <v>68</v>
      </c>
      <c r="E889" s="655" t="s">
        <v>3467</v>
      </c>
      <c r="F889" s="656" t="s">
        <v>3468</v>
      </c>
      <c r="G889" s="657">
        <v>0</v>
      </c>
      <c r="H889" s="656"/>
      <c r="I889" s="657" t="s">
        <v>78</v>
      </c>
      <c r="J889" s="653" t="s">
        <v>120</v>
      </c>
      <c r="K889" s="658" t="s">
        <v>2766</v>
      </c>
      <c r="L889" s="659">
        <v>19425415</v>
      </c>
      <c r="M889" s="653" t="s">
        <v>73</v>
      </c>
      <c r="N889" s="660" t="s">
        <v>116</v>
      </c>
      <c r="O889" s="658" t="s">
        <v>4125</v>
      </c>
      <c r="P889" s="661">
        <v>59679871</v>
      </c>
      <c r="Q889" s="656">
        <v>235</v>
      </c>
      <c r="R889" s="699">
        <v>44960</v>
      </c>
      <c r="S889" s="749">
        <v>9551145017</v>
      </c>
      <c r="T889" s="699">
        <v>44971</v>
      </c>
      <c r="U889" s="760">
        <v>19425415</v>
      </c>
      <c r="V889" s="657" t="s">
        <v>70</v>
      </c>
      <c r="W889" s="656">
        <v>12545859</v>
      </c>
      <c r="X889" s="665" t="s">
        <v>4211</v>
      </c>
      <c r="Y889" s="660"/>
      <c r="Z889" s="679">
        <v>44971</v>
      </c>
      <c r="AA889" s="679">
        <v>44971</v>
      </c>
      <c r="AB889" s="667" t="s">
        <v>80</v>
      </c>
      <c r="AC889" s="666">
        <v>45275</v>
      </c>
      <c r="AD889" s="658">
        <f t="shared" si="48"/>
        <v>304</v>
      </c>
      <c r="AE889" s="656">
        <v>0</v>
      </c>
      <c r="AF889" s="656">
        <v>0</v>
      </c>
      <c r="AG889" s="656">
        <v>0</v>
      </c>
      <c r="AH889" s="668" t="s">
        <v>80</v>
      </c>
      <c r="AI889" s="658">
        <f t="shared" si="49"/>
        <v>0</v>
      </c>
      <c r="AJ889" s="656">
        <v>0</v>
      </c>
      <c r="AK889" s="748">
        <v>0</v>
      </c>
      <c r="AL889" s="699" t="s">
        <v>80</v>
      </c>
      <c r="AM889" s="657">
        <v>0</v>
      </c>
      <c r="AN889" s="667" t="s">
        <v>80</v>
      </c>
      <c r="AO889" s="667" t="s">
        <v>80</v>
      </c>
      <c r="AP889" s="661">
        <v>0</v>
      </c>
      <c r="AQ889" s="661">
        <f>+L889+AF889-AK889</f>
        <v>19425415</v>
      </c>
      <c r="AR889" s="657" t="s">
        <v>115</v>
      </c>
      <c r="AS889" s="656">
        <v>0</v>
      </c>
      <c r="AT889" s="657" t="s">
        <v>80</v>
      </c>
      <c r="AU889" s="670">
        <v>14800320</v>
      </c>
      <c r="AV889" s="671">
        <f t="shared" si="46"/>
        <v>4625095</v>
      </c>
      <c r="AW889" s="672">
        <f t="shared" si="47"/>
        <v>0.76190495801505398</v>
      </c>
      <c r="AX889" s="673"/>
      <c r="AY889" s="657" t="s">
        <v>72</v>
      </c>
      <c r="AZ889" s="677" t="s">
        <v>4575</v>
      </c>
      <c r="BA889" s="653" t="s">
        <v>71</v>
      </c>
      <c r="BB889" s="656" t="s">
        <v>71</v>
      </c>
    </row>
    <row r="890" spans="2:54" x14ac:dyDescent="0.25">
      <c r="B890" s="653">
        <v>2023</v>
      </c>
      <c r="C890" s="653">
        <v>891780111</v>
      </c>
      <c r="D890" s="654" t="s">
        <v>68</v>
      </c>
      <c r="E890" s="655" t="s">
        <v>3469</v>
      </c>
      <c r="F890" s="656" t="s">
        <v>3470</v>
      </c>
      <c r="G890" s="657">
        <v>0</v>
      </c>
      <c r="H890" s="656"/>
      <c r="I890" s="657" t="s">
        <v>78</v>
      </c>
      <c r="J890" s="653" t="s">
        <v>120</v>
      </c>
      <c r="K890" s="658" t="s">
        <v>2909</v>
      </c>
      <c r="L890" s="659">
        <v>19048225</v>
      </c>
      <c r="M890" s="653" t="s">
        <v>73</v>
      </c>
      <c r="N890" s="660" t="s">
        <v>116</v>
      </c>
      <c r="O890" s="658" t="s">
        <v>4126</v>
      </c>
      <c r="P890" s="661">
        <v>29681097</v>
      </c>
      <c r="Q890" s="656">
        <v>235</v>
      </c>
      <c r="R890" s="699">
        <v>44960</v>
      </c>
      <c r="S890" s="749">
        <v>9551145017</v>
      </c>
      <c r="T890" s="699">
        <v>44971</v>
      </c>
      <c r="U890" s="760">
        <v>19048225</v>
      </c>
      <c r="V890" s="657" t="s">
        <v>70</v>
      </c>
      <c r="W890" s="656">
        <v>12545859</v>
      </c>
      <c r="X890" s="665" t="s">
        <v>4211</v>
      </c>
      <c r="Y890" s="660"/>
      <c r="Z890" s="679">
        <v>44971</v>
      </c>
      <c r="AA890" s="679">
        <v>44971</v>
      </c>
      <c r="AB890" s="667" t="s">
        <v>80</v>
      </c>
      <c r="AC890" s="666">
        <v>45275</v>
      </c>
      <c r="AD890" s="658">
        <f t="shared" si="48"/>
        <v>304</v>
      </c>
      <c r="AE890" s="656">
        <v>0</v>
      </c>
      <c r="AF890" s="656">
        <v>0</v>
      </c>
      <c r="AG890" s="656">
        <v>0</v>
      </c>
      <c r="AH890" s="668" t="s">
        <v>80</v>
      </c>
      <c r="AI890" s="658">
        <f t="shared" si="49"/>
        <v>0</v>
      </c>
      <c r="AJ890" s="656">
        <v>0</v>
      </c>
      <c r="AK890" s="748">
        <v>0</v>
      </c>
      <c r="AL890" s="699" t="s">
        <v>80</v>
      </c>
      <c r="AM890" s="657">
        <v>0</v>
      </c>
      <c r="AN890" s="667" t="s">
        <v>80</v>
      </c>
      <c r="AO890" s="667" t="s">
        <v>80</v>
      </c>
      <c r="AP890" s="661">
        <v>0</v>
      </c>
      <c r="AQ890" s="661">
        <f>+L890+AF890-AK890</f>
        <v>19048225</v>
      </c>
      <c r="AR890" s="657" t="s">
        <v>115</v>
      </c>
      <c r="AS890" s="656">
        <v>0</v>
      </c>
      <c r="AT890" s="657" t="s">
        <v>80</v>
      </c>
      <c r="AU890" s="670">
        <v>14512936</v>
      </c>
      <c r="AV890" s="671">
        <f t="shared" si="46"/>
        <v>4535289</v>
      </c>
      <c r="AW890" s="672">
        <f t="shared" si="47"/>
        <v>0.76190490190030835</v>
      </c>
      <c r="AX890" s="673"/>
      <c r="AY890" s="657" t="s">
        <v>72</v>
      </c>
      <c r="AZ890" s="677" t="s">
        <v>4576</v>
      </c>
      <c r="BA890" s="653" t="s">
        <v>71</v>
      </c>
      <c r="BB890" s="656" t="s">
        <v>71</v>
      </c>
    </row>
    <row r="891" spans="2:54" x14ac:dyDescent="0.25">
      <c r="B891" s="653">
        <v>2023</v>
      </c>
      <c r="C891" s="653">
        <v>891780111</v>
      </c>
      <c r="D891" s="654" t="s">
        <v>68</v>
      </c>
      <c r="E891" s="655" t="s">
        <v>3471</v>
      </c>
      <c r="F891" s="656" t="s">
        <v>3472</v>
      </c>
      <c r="G891" s="657">
        <v>0</v>
      </c>
      <c r="H891" s="656"/>
      <c r="I891" s="657" t="s">
        <v>78</v>
      </c>
      <c r="J891" s="653" t="s">
        <v>120</v>
      </c>
      <c r="K891" s="658" t="s">
        <v>2755</v>
      </c>
      <c r="L891" s="659">
        <v>19425415</v>
      </c>
      <c r="M891" s="653" t="s">
        <v>73</v>
      </c>
      <c r="N891" s="660" t="s">
        <v>116</v>
      </c>
      <c r="O891" s="658" t="s">
        <v>4127</v>
      </c>
      <c r="P891" s="661">
        <v>1079358404</v>
      </c>
      <c r="Q891" s="656">
        <v>235</v>
      </c>
      <c r="R891" s="699">
        <v>44960</v>
      </c>
      <c r="S891" s="749">
        <v>9551145017</v>
      </c>
      <c r="T891" s="699">
        <v>44971</v>
      </c>
      <c r="U891" s="760">
        <v>19425415</v>
      </c>
      <c r="V891" s="657" t="s">
        <v>70</v>
      </c>
      <c r="W891" s="656">
        <v>12545859</v>
      </c>
      <c r="X891" s="665" t="s">
        <v>4211</v>
      </c>
      <c r="Y891" s="660"/>
      <c r="Z891" s="679">
        <v>44971</v>
      </c>
      <c r="AA891" s="679">
        <v>44971</v>
      </c>
      <c r="AB891" s="667" t="s">
        <v>80</v>
      </c>
      <c r="AC891" s="666">
        <v>45275</v>
      </c>
      <c r="AD891" s="658">
        <f t="shared" si="48"/>
        <v>304</v>
      </c>
      <c r="AE891" s="656">
        <v>0</v>
      </c>
      <c r="AF891" s="656">
        <v>0</v>
      </c>
      <c r="AG891" s="656">
        <v>0</v>
      </c>
      <c r="AH891" s="668" t="s">
        <v>80</v>
      </c>
      <c r="AI891" s="658">
        <f t="shared" si="49"/>
        <v>0</v>
      </c>
      <c r="AJ891" s="656">
        <v>0</v>
      </c>
      <c r="AK891" s="748">
        <v>0</v>
      </c>
      <c r="AL891" s="699" t="s">
        <v>80</v>
      </c>
      <c r="AM891" s="657">
        <v>0</v>
      </c>
      <c r="AN891" s="667" t="s">
        <v>80</v>
      </c>
      <c r="AO891" s="667" t="s">
        <v>80</v>
      </c>
      <c r="AP891" s="661">
        <v>0</v>
      </c>
      <c r="AQ891" s="661">
        <f>+L891+AF891-AK891</f>
        <v>19425415</v>
      </c>
      <c r="AR891" s="657" t="s">
        <v>115</v>
      </c>
      <c r="AS891" s="656">
        <v>0</v>
      </c>
      <c r="AT891" s="657" t="s">
        <v>80</v>
      </c>
      <c r="AU891" s="670">
        <v>14800317</v>
      </c>
      <c r="AV891" s="671">
        <f t="shared" si="46"/>
        <v>4625098</v>
      </c>
      <c r="AW891" s="672">
        <f t="shared" si="47"/>
        <v>0.76190480357819901</v>
      </c>
      <c r="AX891" s="673"/>
      <c r="AY891" s="657" t="s">
        <v>72</v>
      </c>
      <c r="AZ891" s="677" t="s">
        <v>4577</v>
      </c>
      <c r="BA891" s="653" t="s">
        <v>71</v>
      </c>
      <c r="BB891" s="656" t="s">
        <v>71</v>
      </c>
    </row>
    <row r="892" spans="2:54" x14ac:dyDescent="0.25">
      <c r="B892" s="653">
        <v>2023</v>
      </c>
      <c r="C892" s="653">
        <v>891780111</v>
      </c>
      <c r="D892" s="654" t="s">
        <v>68</v>
      </c>
      <c r="E892" s="655" t="s">
        <v>3473</v>
      </c>
      <c r="F892" s="656" t="s">
        <v>3474</v>
      </c>
      <c r="G892" s="657">
        <v>0</v>
      </c>
      <c r="H892" s="656"/>
      <c r="I892" s="657" t="s">
        <v>78</v>
      </c>
      <c r="J892" s="653" t="s">
        <v>120</v>
      </c>
      <c r="K892" s="658" t="s">
        <v>3475</v>
      </c>
      <c r="L892" s="659">
        <v>19048225</v>
      </c>
      <c r="M892" s="653" t="s">
        <v>73</v>
      </c>
      <c r="N892" s="660" t="s">
        <v>116</v>
      </c>
      <c r="O892" s="658" t="s">
        <v>4128</v>
      </c>
      <c r="P892" s="661">
        <v>35586928</v>
      </c>
      <c r="Q892" s="656">
        <v>235</v>
      </c>
      <c r="R892" s="699">
        <v>44960</v>
      </c>
      <c r="S892" s="749">
        <v>9551145017</v>
      </c>
      <c r="T892" s="699">
        <v>44980</v>
      </c>
      <c r="U892" s="760">
        <v>19048225</v>
      </c>
      <c r="V892" s="657" t="s">
        <v>70</v>
      </c>
      <c r="W892" s="656">
        <v>12545859</v>
      </c>
      <c r="X892" s="665" t="s">
        <v>4211</v>
      </c>
      <c r="Y892" s="660"/>
      <c r="Z892" s="679">
        <v>44980</v>
      </c>
      <c r="AA892" s="679">
        <v>44980</v>
      </c>
      <c r="AB892" s="667" t="s">
        <v>80</v>
      </c>
      <c r="AC892" s="666">
        <v>45275</v>
      </c>
      <c r="AD892" s="658">
        <f t="shared" si="48"/>
        <v>295</v>
      </c>
      <c r="AE892" s="656">
        <v>0</v>
      </c>
      <c r="AF892" s="656">
        <v>0</v>
      </c>
      <c r="AG892" s="656">
        <v>0</v>
      </c>
      <c r="AH892" s="668" t="s">
        <v>80</v>
      </c>
      <c r="AI892" s="658">
        <f t="shared" si="49"/>
        <v>0</v>
      </c>
      <c r="AJ892" s="656">
        <v>0</v>
      </c>
      <c r="AK892" s="748">
        <v>0</v>
      </c>
      <c r="AL892" s="699" t="s">
        <v>80</v>
      </c>
      <c r="AM892" s="657">
        <v>0</v>
      </c>
      <c r="AN892" s="667" t="s">
        <v>80</v>
      </c>
      <c r="AO892" s="667" t="s">
        <v>80</v>
      </c>
      <c r="AP892" s="661">
        <v>0</v>
      </c>
      <c r="AQ892" s="661">
        <f>+L892+AF892-AK892</f>
        <v>19048225</v>
      </c>
      <c r="AR892" s="657" t="s">
        <v>115</v>
      </c>
      <c r="AS892" s="656">
        <v>0</v>
      </c>
      <c r="AT892" s="657" t="s">
        <v>80</v>
      </c>
      <c r="AU892" s="670">
        <v>12950280</v>
      </c>
      <c r="AV892" s="671">
        <f t="shared" si="46"/>
        <v>6097945</v>
      </c>
      <c r="AW892" s="672">
        <f t="shared" si="47"/>
        <v>0.67986807169696917</v>
      </c>
      <c r="AX892" s="673"/>
      <c r="AY892" s="657" t="s">
        <v>72</v>
      </c>
      <c r="AZ892" s="677" t="s">
        <v>4578</v>
      </c>
      <c r="BA892" s="653" t="s">
        <v>71</v>
      </c>
      <c r="BB892" s="656" t="s">
        <v>71</v>
      </c>
    </row>
    <row r="893" spans="2:54" x14ac:dyDescent="0.25">
      <c r="B893" s="653">
        <v>2023</v>
      </c>
      <c r="C893" s="653">
        <v>891780111</v>
      </c>
      <c r="D893" s="654" t="s">
        <v>68</v>
      </c>
      <c r="E893" s="655" t="s">
        <v>3476</v>
      </c>
      <c r="F893" s="656" t="s">
        <v>3477</v>
      </c>
      <c r="G893" s="657">
        <v>0</v>
      </c>
      <c r="H893" s="656"/>
      <c r="I893" s="657" t="s">
        <v>78</v>
      </c>
      <c r="J893" s="653" t="s">
        <v>120</v>
      </c>
      <c r="K893" s="658" t="s">
        <v>3478</v>
      </c>
      <c r="L893" s="659">
        <v>15572664</v>
      </c>
      <c r="M893" s="653" t="s">
        <v>73</v>
      </c>
      <c r="N893" s="660" t="s">
        <v>116</v>
      </c>
      <c r="O893" s="658" t="s">
        <v>4129</v>
      </c>
      <c r="P893" s="661">
        <v>1098700784</v>
      </c>
      <c r="Q893" s="656">
        <v>235</v>
      </c>
      <c r="R893" s="699">
        <v>44960</v>
      </c>
      <c r="S893" s="749">
        <v>9551145017</v>
      </c>
      <c r="T893" s="699">
        <v>44980</v>
      </c>
      <c r="U893" s="760">
        <v>15572664</v>
      </c>
      <c r="V893" s="657" t="s">
        <v>70</v>
      </c>
      <c r="W893" s="656">
        <v>12545859</v>
      </c>
      <c r="X893" s="665" t="s">
        <v>4211</v>
      </c>
      <c r="Y893" s="660"/>
      <c r="Z893" s="679">
        <v>44980</v>
      </c>
      <c r="AA893" s="679">
        <v>44980</v>
      </c>
      <c r="AB893" s="667" t="s">
        <v>80</v>
      </c>
      <c r="AC893" s="666">
        <v>45214</v>
      </c>
      <c r="AD893" s="658">
        <f t="shared" si="48"/>
        <v>234</v>
      </c>
      <c r="AE893" s="656">
        <v>0</v>
      </c>
      <c r="AF893" s="656">
        <v>0</v>
      </c>
      <c r="AG893" s="656">
        <v>0</v>
      </c>
      <c r="AH893" s="668" t="s">
        <v>80</v>
      </c>
      <c r="AI893" s="658">
        <f t="shared" si="49"/>
        <v>0</v>
      </c>
      <c r="AJ893" s="656">
        <v>0</v>
      </c>
      <c r="AK893" s="748">
        <v>0</v>
      </c>
      <c r="AL893" s="699" t="s">
        <v>80</v>
      </c>
      <c r="AM893" s="657">
        <v>0</v>
      </c>
      <c r="AN893" s="667" t="s">
        <v>80</v>
      </c>
      <c r="AO893" s="667" t="s">
        <v>80</v>
      </c>
      <c r="AP893" s="661">
        <v>0</v>
      </c>
      <c r="AQ893" s="661">
        <f>+L893+AF893-AK893</f>
        <v>15572664</v>
      </c>
      <c r="AR893" s="657" t="s">
        <v>115</v>
      </c>
      <c r="AS893" s="656">
        <v>0</v>
      </c>
      <c r="AT893" s="657" t="s">
        <v>80</v>
      </c>
      <c r="AU893" s="670">
        <v>14656624</v>
      </c>
      <c r="AV893" s="671">
        <f t="shared" si="46"/>
        <v>916040</v>
      </c>
      <c r="AW893" s="672">
        <f t="shared" si="47"/>
        <v>0.94117641015050479</v>
      </c>
      <c r="AX893" s="673"/>
      <c r="AY893" s="657" t="s">
        <v>72</v>
      </c>
      <c r="AZ893" s="677" t="s">
        <v>4579</v>
      </c>
      <c r="BA893" s="653" t="s">
        <v>71</v>
      </c>
      <c r="BB893" s="656" t="s">
        <v>71</v>
      </c>
    </row>
    <row r="894" spans="2:54" x14ac:dyDescent="0.25">
      <c r="B894" s="653">
        <v>2023</v>
      </c>
      <c r="C894" s="653">
        <v>891780111</v>
      </c>
      <c r="D894" s="654" t="s">
        <v>68</v>
      </c>
      <c r="E894" s="655" t="s">
        <v>3479</v>
      </c>
      <c r="F894" s="656" t="s">
        <v>3480</v>
      </c>
      <c r="G894" s="657">
        <v>0</v>
      </c>
      <c r="H894" s="656"/>
      <c r="I894" s="657" t="s">
        <v>78</v>
      </c>
      <c r="J894" s="653" t="s">
        <v>120</v>
      </c>
      <c r="K894" s="658" t="s">
        <v>3475</v>
      </c>
      <c r="L894" s="659">
        <v>19048225</v>
      </c>
      <c r="M894" s="653" t="s">
        <v>73</v>
      </c>
      <c r="N894" s="660" t="s">
        <v>116</v>
      </c>
      <c r="O894" s="658" t="s">
        <v>4130</v>
      </c>
      <c r="P894" s="661">
        <v>1004618250</v>
      </c>
      <c r="Q894" s="656">
        <v>235</v>
      </c>
      <c r="R894" s="699">
        <v>44960</v>
      </c>
      <c r="S894" s="749">
        <v>9551145017</v>
      </c>
      <c r="T894" s="699">
        <v>44980</v>
      </c>
      <c r="U894" s="760">
        <v>19048225</v>
      </c>
      <c r="V894" s="657" t="s">
        <v>70</v>
      </c>
      <c r="W894" s="656">
        <v>12545859</v>
      </c>
      <c r="X894" s="665" t="s">
        <v>4211</v>
      </c>
      <c r="Y894" s="660"/>
      <c r="Z894" s="679">
        <v>44980</v>
      </c>
      <c r="AA894" s="679">
        <v>44980</v>
      </c>
      <c r="AB894" s="667" t="s">
        <v>80</v>
      </c>
      <c r="AC894" s="666">
        <v>45275</v>
      </c>
      <c r="AD894" s="658">
        <f t="shared" si="48"/>
        <v>295</v>
      </c>
      <c r="AE894" s="656">
        <v>0</v>
      </c>
      <c r="AF894" s="656">
        <v>0</v>
      </c>
      <c r="AG894" s="656">
        <v>0</v>
      </c>
      <c r="AH894" s="668" t="s">
        <v>80</v>
      </c>
      <c r="AI894" s="658">
        <f t="shared" si="49"/>
        <v>0</v>
      </c>
      <c r="AJ894" s="656">
        <v>0</v>
      </c>
      <c r="AK894" s="748">
        <v>0</v>
      </c>
      <c r="AL894" s="699" t="s">
        <v>80</v>
      </c>
      <c r="AM894" s="657">
        <v>0</v>
      </c>
      <c r="AN894" s="667" t="s">
        <v>80</v>
      </c>
      <c r="AO894" s="667" t="s">
        <v>80</v>
      </c>
      <c r="AP894" s="661">
        <v>0</v>
      </c>
      <c r="AQ894" s="661">
        <f>+L894+AF894-AK894</f>
        <v>19048225</v>
      </c>
      <c r="AR894" s="657" t="s">
        <v>115</v>
      </c>
      <c r="AS894" s="656">
        <v>0</v>
      </c>
      <c r="AT894" s="657" t="s">
        <v>80</v>
      </c>
      <c r="AU894" s="670">
        <v>12698812</v>
      </c>
      <c r="AV894" s="671">
        <f t="shared" si="46"/>
        <v>6349413</v>
      </c>
      <c r="AW894" s="672">
        <f t="shared" si="47"/>
        <v>0.66666642167446044</v>
      </c>
      <c r="AX894" s="673"/>
      <c r="AY894" s="657" t="s">
        <v>72</v>
      </c>
      <c r="AZ894" s="677" t="s">
        <v>4580</v>
      </c>
      <c r="BA894" s="653" t="s">
        <v>71</v>
      </c>
      <c r="BB894" s="656" t="s">
        <v>71</v>
      </c>
    </row>
    <row r="895" spans="2:54" x14ac:dyDescent="0.25">
      <c r="B895" s="653">
        <v>2023</v>
      </c>
      <c r="C895" s="653">
        <v>891780111</v>
      </c>
      <c r="D895" s="654" t="s">
        <v>68</v>
      </c>
      <c r="E895" s="655" t="s">
        <v>3481</v>
      </c>
      <c r="F895" s="656" t="s">
        <v>3482</v>
      </c>
      <c r="G895" s="657">
        <v>0</v>
      </c>
      <c r="H895" s="656"/>
      <c r="I895" s="657" t="s">
        <v>78</v>
      </c>
      <c r="J895" s="653" t="s">
        <v>120</v>
      </c>
      <c r="K895" s="658" t="s">
        <v>3483</v>
      </c>
      <c r="L895" s="659">
        <v>16650356</v>
      </c>
      <c r="M895" s="653" t="s">
        <v>73</v>
      </c>
      <c r="N895" s="660" t="s">
        <v>116</v>
      </c>
      <c r="O895" s="658" t="s">
        <v>4131</v>
      </c>
      <c r="P895" s="661">
        <v>1121904908</v>
      </c>
      <c r="Q895" s="656">
        <v>235</v>
      </c>
      <c r="R895" s="699">
        <v>44960</v>
      </c>
      <c r="S895" s="749">
        <v>9551145017</v>
      </c>
      <c r="T895" s="699">
        <v>44980</v>
      </c>
      <c r="U895" s="760">
        <v>16650356</v>
      </c>
      <c r="V895" s="657" t="s">
        <v>70</v>
      </c>
      <c r="W895" s="656">
        <v>12545859</v>
      </c>
      <c r="X895" s="665" t="s">
        <v>4211</v>
      </c>
      <c r="Y895" s="660"/>
      <c r="Z895" s="679">
        <v>44980</v>
      </c>
      <c r="AA895" s="679">
        <v>44980</v>
      </c>
      <c r="AB895" s="667" t="s">
        <v>80</v>
      </c>
      <c r="AC895" s="666">
        <v>45199</v>
      </c>
      <c r="AD895" s="658">
        <f t="shared" si="48"/>
        <v>219</v>
      </c>
      <c r="AE895" s="656">
        <v>0</v>
      </c>
      <c r="AF895" s="656">
        <v>0</v>
      </c>
      <c r="AG895" s="656">
        <v>0</v>
      </c>
      <c r="AH895" s="668" t="s">
        <v>80</v>
      </c>
      <c r="AI895" s="658">
        <f t="shared" si="49"/>
        <v>0</v>
      </c>
      <c r="AJ895" s="656">
        <v>0</v>
      </c>
      <c r="AK895" s="748">
        <v>0</v>
      </c>
      <c r="AL895" s="699" t="s">
        <v>80</v>
      </c>
      <c r="AM895" s="657">
        <v>0</v>
      </c>
      <c r="AN895" s="667" t="s">
        <v>80</v>
      </c>
      <c r="AO895" s="667" t="s">
        <v>80</v>
      </c>
      <c r="AP895" s="661">
        <v>0</v>
      </c>
      <c r="AQ895" s="661">
        <f>+L895+AF895-AK895</f>
        <v>16650356</v>
      </c>
      <c r="AR895" s="657" t="s">
        <v>115</v>
      </c>
      <c r="AS895" s="656">
        <v>0</v>
      </c>
      <c r="AT895" s="657" t="s">
        <v>80</v>
      </c>
      <c r="AU895" s="670">
        <v>16650353</v>
      </c>
      <c r="AV895" s="671">
        <f t="shared" si="46"/>
        <v>3</v>
      </c>
      <c r="AW895" s="672">
        <f t="shared" si="47"/>
        <v>0.99999981982367225</v>
      </c>
      <c r="AX895" s="673"/>
      <c r="AY895" s="657" t="s">
        <v>72</v>
      </c>
      <c r="AZ895" s="677" t="s">
        <v>4581</v>
      </c>
      <c r="BA895" s="653" t="s">
        <v>71</v>
      </c>
      <c r="BB895" s="656" t="s">
        <v>71</v>
      </c>
    </row>
    <row r="896" spans="2:54" x14ac:dyDescent="0.25">
      <c r="B896" s="653">
        <v>2023</v>
      </c>
      <c r="C896" s="653">
        <v>891780111</v>
      </c>
      <c r="D896" s="654" t="s">
        <v>68</v>
      </c>
      <c r="E896" s="655" t="s">
        <v>3484</v>
      </c>
      <c r="F896" s="656" t="s">
        <v>3485</v>
      </c>
      <c r="G896" s="657">
        <v>0</v>
      </c>
      <c r="H896" s="656"/>
      <c r="I896" s="657" t="s">
        <v>78</v>
      </c>
      <c r="J896" s="653" t="s">
        <v>120</v>
      </c>
      <c r="K896" s="658" t="s">
        <v>3486</v>
      </c>
      <c r="L896" s="659">
        <v>16650356</v>
      </c>
      <c r="M896" s="653" t="s">
        <v>73</v>
      </c>
      <c r="N896" s="660" t="s">
        <v>116</v>
      </c>
      <c r="O896" s="658" t="s">
        <v>4132</v>
      </c>
      <c r="P896" s="661">
        <v>1121816828</v>
      </c>
      <c r="Q896" s="656">
        <v>235</v>
      </c>
      <c r="R896" s="699">
        <v>44960</v>
      </c>
      <c r="S896" s="749">
        <v>9551145017</v>
      </c>
      <c r="T896" s="699">
        <v>44980</v>
      </c>
      <c r="U896" s="760">
        <v>16650356</v>
      </c>
      <c r="V896" s="657" t="s">
        <v>70</v>
      </c>
      <c r="W896" s="656">
        <v>12545859</v>
      </c>
      <c r="X896" s="665" t="s">
        <v>4211</v>
      </c>
      <c r="Y896" s="660"/>
      <c r="Z896" s="679">
        <v>44980</v>
      </c>
      <c r="AA896" s="679">
        <v>44980</v>
      </c>
      <c r="AB896" s="667" t="s">
        <v>80</v>
      </c>
      <c r="AC896" s="666">
        <v>45199</v>
      </c>
      <c r="AD896" s="658">
        <f t="shared" si="48"/>
        <v>219</v>
      </c>
      <c r="AE896" s="656">
        <v>0</v>
      </c>
      <c r="AF896" s="656">
        <v>0</v>
      </c>
      <c r="AG896" s="656">
        <v>0</v>
      </c>
      <c r="AH896" s="668" t="s">
        <v>80</v>
      </c>
      <c r="AI896" s="658">
        <f t="shared" si="49"/>
        <v>0</v>
      </c>
      <c r="AJ896" s="656">
        <v>0</v>
      </c>
      <c r="AK896" s="748">
        <v>0</v>
      </c>
      <c r="AL896" s="699" t="s">
        <v>80</v>
      </c>
      <c r="AM896" s="657">
        <v>0</v>
      </c>
      <c r="AN896" s="667" t="s">
        <v>80</v>
      </c>
      <c r="AO896" s="667" t="s">
        <v>80</v>
      </c>
      <c r="AP896" s="661">
        <v>0</v>
      </c>
      <c r="AQ896" s="661">
        <f>+L896+AF896-AK896</f>
        <v>16650356</v>
      </c>
      <c r="AR896" s="657" t="s">
        <v>115</v>
      </c>
      <c r="AS896" s="656">
        <v>0</v>
      </c>
      <c r="AT896" s="657" t="s">
        <v>80</v>
      </c>
      <c r="AU896" s="670">
        <v>14569062</v>
      </c>
      <c r="AV896" s="671">
        <f t="shared" si="46"/>
        <v>2081294</v>
      </c>
      <c r="AW896" s="672">
        <f t="shared" si="47"/>
        <v>0.87500003002938798</v>
      </c>
      <c r="AX896" s="673"/>
      <c r="AY896" s="657" t="s">
        <v>72</v>
      </c>
      <c r="AZ896" s="677" t="s">
        <v>4582</v>
      </c>
      <c r="BA896" s="653" t="s">
        <v>71</v>
      </c>
      <c r="BB896" s="656" t="s">
        <v>71</v>
      </c>
    </row>
    <row r="897" spans="2:54" x14ac:dyDescent="0.25">
      <c r="B897" s="653">
        <v>2023</v>
      </c>
      <c r="C897" s="653">
        <v>891780111</v>
      </c>
      <c r="D897" s="654" t="s">
        <v>68</v>
      </c>
      <c r="E897" s="655" t="s">
        <v>3487</v>
      </c>
      <c r="F897" s="656" t="s">
        <v>3488</v>
      </c>
      <c r="G897" s="657">
        <v>0</v>
      </c>
      <c r="H897" s="656"/>
      <c r="I897" s="657" t="s">
        <v>78</v>
      </c>
      <c r="J897" s="653" t="s">
        <v>120</v>
      </c>
      <c r="K897" s="658" t="s">
        <v>3489</v>
      </c>
      <c r="L897" s="659">
        <v>38500000</v>
      </c>
      <c r="M897" s="653" t="s">
        <v>73</v>
      </c>
      <c r="N897" s="660" t="s">
        <v>116</v>
      </c>
      <c r="O897" s="658" t="s">
        <v>4133</v>
      </c>
      <c r="P897" s="661">
        <v>38643917</v>
      </c>
      <c r="Q897" s="656">
        <v>235</v>
      </c>
      <c r="R897" s="699">
        <v>44960</v>
      </c>
      <c r="S897" s="749">
        <v>9551145017</v>
      </c>
      <c r="T897" s="699">
        <v>44980</v>
      </c>
      <c r="U897" s="760">
        <v>38500000</v>
      </c>
      <c r="V897" s="657" t="s">
        <v>70</v>
      </c>
      <c r="W897" s="656">
        <v>12545859</v>
      </c>
      <c r="X897" s="665" t="s">
        <v>4211</v>
      </c>
      <c r="Y897" s="660"/>
      <c r="Z897" s="679">
        <v>44980</v>
      </c>
      <c r="AA897" s="679">
        <v>44980</v>
      </c>
      <c r="AB897" s="667" t="s">
        <v>80</v>
      </c>
      <c r="AC897" s="666">
        <v>45275</v>
      </c>
      <c r="AD897" s="658">
        <f t="shared" si="48"/>
        <v>295</v>
      </c>
      <c r="AE897" s="656">
        <v>1</v>
      </c>
      <c r="AF897" s="656">
        <v>2660000</v>
      </c>
      <c r="AG897" s="656">
        <v>0</v>
      </c>
      <c r="AH897" s="668" t="s">
        <v>80</v>
      </c>
      <c r="AI897" s="658">
        <f t="shared" si="49"/>
        <v>0</v>
      </c>
      <c r="AJ897" s="656">
        <v>0</v>
      </c>
      <c r="AK897" s="748">
        <v>0</v>
      </c>
      <c r="AL897" s="699" t="s">
        <v>80</v>
      </c>
      <c r="AM897" s="657">
        <v>0</v>
      </c>
      <c r="AN897" s="667" t="s">
        <v>80</v>
      </c>
      <c r="AO897" s="667" t="s">
        <v>80</v>
      </c>
      <c r="AP897" s="661">
        <v>0</v>
      </c>
      <c r="AQ897" s="661">
        <f>+L897+AF897-AK897</f>
        <v>41160000</v>
      </c>
      <c r="AR897" s="657" t="s">
        <v>115</v>
      </c>
      <c r="AS897" s="656">
        <v>0</v>
      </c>
      <c r="AT897" s="657" t="s">
        <v>80</v>
      </c>
      <c r="AU897" s="670">
        <v>27440000</v>
      </c>
      <c r="AV897" s="671">
        <f t="shared" ref="AV897:AV960" si="50">AQ897-AU897</f>
        <v>13720000</v>
      </c>
      <c r="AW897" s="672">
        <f t="shared" si="47"/>
        <v>0.66666666666666663</v>
      </c>
      <c r="AX897" s="673"/>
      <c r="AY897" s="657" t="s">
        <v>72</v>
      </c>
      <c r="AZ897" s="677" t="s">
        <v>4583</v>
      </c>
      <c r="BA897" s="653" t="s">
        <v>71</v>
      </c>
      <c r="BB897" s="656" t="s">
        <v>71</v>
      </c>
    </row>
    <row r="898" spans="2:54" x14ac:dyDescent="0.25">
      <c r="B898" s="653">
        <v>2023</v>
      </c>
      <c r="C898" s="653">
        <v>891780111</v>
      </c>
      <c r="D898" s="654" t="s">
        <v>68</v>
      </c>
      <c r="E898" s="655" t="s">
        <v>3490</v>
      </c>
      <c r="F898" s="656" t="s">
        <v>3491</v>
      </c>
      <c r="G898" s="657">
        <v>0</v>
      </c>
      <c r="H898" s="656"/>
      <c r="I898" s="657" t="s">
        <v>78</v>
      </c>
      <c r="J898" s="653" t="s">
        <v>120</v>
      </c>
      <c r="K898" s="658" t="s">
        <v>3475</v>
      </c>
      <c r="L898" s="659">
        <v>19048225</v>
      </c>
      <c r="M898" s="653" t="s">
        <v>73</v>
      </c>
      <c r="N898" s="660" t="s">
        <v>116</v>
      </c>
      <c r="O898" s="658" t="s">
        <v>4134</v>
      </c>
      <c r="P898" s="661">
        <v>1004030583</v>
      </c>
      <c r="Q898" s="656">
        <v>235</v>
      </c>
      <c r="R898" s="699">
        <v>44960</v>
      </c>
      <c r="S898" s="749">
        <v>9551145017</v>
      </c>
      <c r="T898" s="699">
        <v>44980</v>
      </c>
      <c r="U898" s="760">
        <v>19048225</v>
      </c>
      <c r="V898" s="657" t="s">
        <v>70</v>
      </c>
      <c r="W898" s="656">
        <v>12545859</v>
      </c>
      <c r="X898" s="665" t="s">
        <v>4211</v>
      </c>
      <c r="Y898" s="660"/>
      <c r="Z898" s="679">
        <v>44980</v>
      </c>
      <c r="AA898" s="679">
        <v>44980</v>
      </c>
      <c r="AB898" s="667" t="s">
        <v>80</v>
      </c>
      <c r="AC898" s="666">
        <v>45275</v>
      </c>
      <c r="AD898" s="658">
        <f t="shared" si="48"/>
        <v>295</v>
      </c>
      <c r="AE898" s="656">
        <v>0</v>
      </c>
      <c r="AF898" s="656">
        <v>0</v>
      </c>
      <c r="AG898" s="656">
        <v>0</v>
      </c>
      <c r="AH898" s="668" t="s">
        <v>80</v>
      </c>
      <c r="AI898" s="658">
        <f t="shared" si="49"/>
        <v>0</v>
      </c>
      <c r="AJ898" s="656">
        <v>1</v>
      </c>
      <c r="AK898" s="748">
        <v>9977640</v>
      </c>
      <c r="AL898" s="699">
        <v>45107</v>
      </c>
      <c r="AM898" s="657">
        <v>0</v>
      </c>
      <c r="AN898" s="667" t="s">
        <v>80</v>
      </c>
      <c r="AO898" s="667" t="s">
        <v>80</v>
      </c>
      <c r="AP898" s="661">
        <v>0</v>
      </c>
      <c r="AQ898" s="661">
        <f>+L898+AF898-AK898</f>
        <v>9070585</v>
      </c>
      <c r="AR898" s="657" t="s">
        <v>115</v>
      </c>
      <c r="AS898" s="656">
        <v>0</v>
      </c>
      <c r="AT898" s="657" t="s">
        <v>80</v>
      </c>
      <c r="AU898" s="670">
        <v>9070584</v>
      </c>
      <c r="AV898" s="671">
        <f t="shared" si="50"/>
        <v>1</v>
      </c>
      <c r="AW898" s="672">
        <f t="shared" ref="AW898:AW961" si="51">+IFERROR(AU898/AQ898,"-")</f>
        <v>0.99999988975352749</v>
      </c>
      <c r="AX898" s="673"/>
      <c r="AY898" s="657" t="s">
        <v>253</v>
      </c>
      <c r="AZ898" s="677" t="s">
        <v>4584</v>
      </c>
      <c r="BA898" s="653" t="s">
        <v>71</v>
      </c>
      <c r="BB898" s="656" t="s">
        <v>71</v>
      </c>
    </row>
    <row r="899" spans="2:54" x14ac:dyDescent="0.25">
      <c r="B899" s="653">
        <v>2023</v>
      </c>
      <c r="C899" s="653">
        <v>891780111</v>
      </c>
      <c r="D899" s="654" t="s">
        <v>68</v>
      </c>
      <c r="E899" s="655" t="s">
        <v>3492</v>
      </c>
      <c r="F899" s="656" t="s">
        <v>3493</v>
      </c>
      <c r="G899" s="657">
        <v>0</v>
      </c>
      <c r="H899" s="656"/>
      <c r="I899" s="657" t="s">
        <v>78</v>
      </c>
      <c r="J899" s="653" t="s">
        <v>120</v>
      </c>
      <c r="K899" s="658" t="s">
        <v>3494</v>
      </c>
      <c r="L899" s="659">
        <v>38613789</v>
      </c>
      <c r="M899" s="653" t="s">
        <v>73</v>
      </c>
      <c r="N899" s="660" t="s">
        <v>116</v>
      </c>
      <c r="O899" s="658" t="s">
        <v>4135</v>
      </c>
      <c r="P899" s="661">
        <v>76313289</v>
      </c>
      <c r="Q899" s="656">
        <v>235</v>
      </c>
      <c r="R899" s="699">
        <v>44960</v>
      </c>
      <c r="S899" s="749">
        <v>9551145017</v>
      </c>
      <c r="T899" s="699">
        <v>44980</v>
      </c>
      <c r="U899" s="760">
        <v>38613789</v>
      </c>
      <c r="V899" s="657" t="s">
        <v>70</v>
      </c>
      <c r="W899" s="656">
        <v>12545859</v>
      </c>
      <c r="X899" s="665" t="s">
        <v>4211</v>
      </c>
      <c r="Y899" s="660"/>
      <c r="Z899" s="679">
        <v>44980</v>
      </c>
      <c r="AA899" s="679">
        <v>44980</v>
      </c>
      <c r="AB899" s="667" t="s">
        <v>80</v>
      </c>
      <c r="AC899" s="666">
        <v>45275</v>
      </c>
      <c r="AD899" s="658">
        <f t="shared" si="48"/>
        <v>295</v>
      </c>
      <c r="AE899" s="656">
        <v>0</v>
      </c>
      <c r="AF899" s="656">
        <v>0</v>
      </c>
      <c r="AG899" s="656">
        <v>0</v>
      </c>
      <c r="AH899" s="668" t="s">
        <v>80</v>
      </c>
      <c r="AI899" s="658">
        <f t="shared" si="49"/>
        <v>0</v>
      </c>
      <c r="AJ899" s="656">
        <v>0</v>
      </c>
      <c r="AK899" s="748">
        <v>0</v>
      </c>
      <c r="AL899" s="699" t="s">
        <v>80</v>
      </c>
      <c r="AM899" s="657">
        <v>0</v>
      </c>
      <c r="AN899" s="667" t="s">
        <v>80</v>
      </c>
      <c r="AO899" s="667" t="s">
        <v>80</v>
      </c>
      <c r="AP899" s="661">
        <v>0</v>
      </c>
      <c r="AQ899" s="661">
        <f>+L899+AF899-AK899</f>
        <v>38613789</v>
      </c>
      <c r="AR899" s="657" t="s">
        <v>115</v>
      </c>
      <c r="AS899" s="656">
        <v>0</v>
      </c>
      <c r="AT899" s="657" t="s">
        <v>80</v>
      </c>
      <c r="AU899" s="670">
        <v>25742528</v>
      </c>
      <c r="AV899" s="671">
        <f t="shared" si="50"/>
        <v>12871261</v>
      </c>
      <c r="AW899" s="672">
        <f t="shared" si="51"/>
        <v>0.66666671846163561</v>
      </c>
      <c r="AX899" s="673"/>
      <c r="AY899" s="657" t="s">
        <v>72</v>
      </c>
      <c r="AZ899" s="677" t="s">
        <v>4585</v>
      </c>
      <c r="BA899" s="653" t="s">
        <v>71</v>
      </c>
      <c r="BB899" s="656" t="s">
        <v>71</v>
      </c>
    </row>
    <row r="900" spans="2:54" x14ac:dyDescent="0.25">
      <c r="B900" s="653">
        <v>2023</v>
      </c>
      <c r="C900" s="653">
        <v>891780111</v>
      </c>
      <c r="D900" s="654" t="s">
        <v>68</v>
      </c>
      <c r="E900" s="655" t="s">
        <v>3495</v>
      </c>
      <c r="F900" s="656" t="s">
        <v>3496</v>
      </c>
      <c r="G900" s="657">
        <v>0</v>
      </c>
      <c r="H900" s="656"/>
      <c r="I900" s="657" t="s">
        <v>78</v>
      </c>
      <c r="J900" s="653" t="s">
        <v>120</v>
      </c>
      <c r="K900" s="658" t="s">
        <v>3497</v>
      </c>
      <c r="L900" s="659">
        <v>31000000</v>
      </c>
      <c r="M900" s="653" t="s">
        <v>73</v>
      </c>
      <c r="N900" s="660" t="s">
        <v>116</v>
      </c>
      <c r="O900" s="658" t="s">
        <v>4136</v>
      </c>
      <c r="P900" s="661">
        <v>36724425</v>
      </c>
      <c r="Q900" s="656">
        <v>235</v>
      </c>
      <c r="R900" s="699">
        <v>44960</v>
      </c>
      <c r="S900" s="749">
        <v>9551145017</v>
      </c>
      <c r="T900" s="699">
        <v>44980</v>
      </c>
      <c r="U900" s="760">
        <v>31000000</v>
      </c>
      <c r="V900" s="657" t="s">
        <v>70</v>
      </c>
      <c r="W900" s="656">
        <v>12545859</v>
      </c>
      <c r="X900" s="665" t="s">
        <v>4211</v>
      </c>
      <c r="Y900" s="660"/>
      <c r="Z900" s="679">
        <v>44980</v>
      </c>
      <c r="AA900" s="679">
        <v>44980</v>
      </c>
      <c r="AB900" s="667" t="s">
        <v>80</v>
      </c>
      <c r="AC900" s="666">
        <v>45275</v>
      </c>
      <c r="AD900" s="658">
        <f t="shared" si="48"/>
        <v>295</v>
      </c>
      <c r="AE900" s="656">
        <v>0</v>
      </c>
      <c r="AF900" s="656">
        <v>0</v>
      </c>
      <c r="AG900" s="656">
        <v>0</v>
      </c>
      <c r="AH900" s="668" t="s">
        <v>80</v>
      </c>
      <c r="AI900" s="658">
        <f t="shared" si="49"/>
        <v>0</v>
      </c>
      <c r="AJ900" s="656">
        <v>0</v>
      </c>
      <c r="AK900" s="748">
        <v>0</v>
      </c>
      <c r="AL900" s="699" t="s">
        <v>80</v>
      </c>
      <c r="AM900" s="657">
        <v>0</v>
      </c>
      <c r="AN900" s="667" t="s">
        <v>80</v>
      </c>
      <c r="AO900" s="667" t="s">
        <v>80</v>
      </c>
      <c r="AP900" s="661">
        <v>0</v>
      </c>
      <c r="AQ900" s="661">
        <f>+L900+AF900-AK900</f>
        <v>31000000</v>
      </c>
      <c r="AR900" s="657" t="s">
        <v>115</v>
      </c>
      <c r="AS900" s="656">
        <v>0</v>
      </c>
      <c r="AT900" s="657" t="s">
        <v>80</v>
      </c>
      <c r="AU900" s="670">
        <v>21700000</v>
      </c>
      <c r="AV900" s="671">
        <f t="shared" si="50"/>
        <v>9300000</v>
      </c>
      <c r="AW900" s="672">
        <f t="shared" si="51"/>
        <v>0.7</v>
      </c>
      <c r="AX900" s="673"/>
      <c r="AY900" s="657" t="s">
        <v>72</v>
      </c>
      <c r="AZ900" s="677" t="s">
        <v>4586</v>
      </c>
      <c r="BA900" s="653" t="s">
        <v>71</v>
      </c>
      <c r="BB900" s="656" t="s">
        <v>71</v>
      </c>
    </row>
    <row r="901" spans="2:54" x14ac:dyDescent="0.25">
      <c r="B901" s="653">
        <v>2023</v>
      </c>
      <c r="C901" s="653">
        <v>891780111</v>
      </c>
      <c r="D901" s="654" t="s">
        <v>68</v>
      </c>
      <c r="E901" s="655" t="s">
        <v>3498</v>
      </c>
      <c r="F901" s="656" t="s">
        <v>3499</v>
      </c>
      <c r="G901" s="657">
        <v>0</v>
      </c>
      <c r="H901" s="656"/>
      <c r="I901" s="657" t="s">
        <v>78</v>
      </c>
      <c r="J901" s="653" t="s">
        <v>120</v>
      </c>
      <c r="K901" s="658" t="s">
        <v>3500</v>
      </c>
      <c r="L901" s="659">
        <v>16650356</v>
      </c>
      <c r="M901" s="653" t="s">
        <v>73</v>
      </c>
      <c r="N901" s="660" t="s">
        <v>116</v>
      </c>
      <c r="O901" s="658" t="s">
        <v>4137</v>
      </c>
      <c r="P901" s="661">
        <v>42548261</v>
      </c>
      <c r="Q901" s="656">
        <v>235</v>
      </c>
      <c r="R901" s="699">
        <v>44960</v>
      </c>
      <c r="S901" s="749">
        <v>9551145017</v>
      </c>
      <c r="T901" s="699">
        <v>44986</v>
      </c>
      <c r="U901" s="760">
        <v>16650356</v>
      </c>
      <c r="V901" s="657" t="s">
        <v>70</v>
      </c>
      <c r="W901" s="656">
        <v>12545859</v>
      </c>
      <c r="X901" s="665" t="s">
        <v>4211</v>
      </c>
      <c r="Y901" s="660"/>
      <c r="Z901" s="679">
        <v>44986</v>
      </c>
      <c r="AA901" s="679">
        <v>44986</v>
      </c>
      <c r="AB901" s="667" t="s">
        <v>80</v>
      </c>
      <c r="AC901" s="666">
        <v>45199</v>
      </c>
      <c r="AD901" s="658">
        <f t="shared" si="48"/>
        <v>213</v>
      </c>
      <c r="AE901" s="656">
        <v>0</v>
      </c>
      <c r="AF901" s="656">
        <v>0</v>
      </c>
      <c r="AG901" s="656">
        <v>0</v>
      </c>
      <c r="AH901" s="668" t="s">
        <v>80</v>
      </c>
      <c r="AI901" s="658">
        <f t="shared" si="49"/>
        <v>0</v>
      </c>
      <c r="AJ901" s="656">
        <v>0</v>
      </c>
      <c r="AK901" s="748">
        <v>0</v>
      </c>
      <c r="AL901" s="699" t="s">
        <v>80</v>
      </c>
      <c r="AM901" s="657">
        <v>0</v>
      </c>
      <c r="AN901" s="667" t="s">
        <v>80</v>
      </c>
      <c r="AO901" s="667" t="s">
        <v>80</v>
      </c>
      <c r="AP901" s="661">
        <v>0</v>
      </c>
      <c r="AQ901" s="661">
        <f>+L901+AF901-AK901</f>
        <v>16650356</v>
      </c>
      <c r="AR901" s="657" t="s">
        <v>115</v>
      </c>
      <c r="AS901" s="656">
        <v>0</v>
      </c>
      <c r="AT901" s="657" t="s">
        <v>80</v>
      </c>
      <c r="AU901" s="670">
        <v>14569062</v>
      </c>
      <c r="AV901" s="671">
        <f t="shared" si="50"/>
        <v>2081294</v>
      </c>
      <c r="AW901" s="672">
        <f t="shared" si="51"/>
        <v>0.87500003002938798</v>
      </c>
      <c r="AX901" s="673"/>
      <c r="AY901" s="657" t="s">
        <v>72</v>
      </c>
      <c r="AZ901" s="677" t="s">
        <v>4587</v>
      </c>
      <c r="BA901" s="653" t="s">
        <v>71</v>
      </c>
      <c r="BB901" s="656" t="s">
        <v>71</v>
      </c>
    </row>
    <row r="902" spans="2:54" x14ac:dyDescent="0.25">
      <c r="B902" s="653">
        <v>2023</v>
      </c>
      <c r="C902" s="653">
        <v>891780111</v>
      </c>
      <c r="D902" s="654" t="s">
        <v>68</v>
      </c>
      <c r="E902" s="655" t="s">
        <v>3501</v>
      </c>
      <c r="F902" s="656" t="s">
        <v>3502</v>
      </c>
      <c r="G902" s="657">
        <v>0</v>
      </c>
      <c r="H902" s="656"/>
      <c r="I902" s="657" t="s">
        <v>78</v>
      </c>
      <c r="J902" s="653" t="s">
        <v>120</v>
      </c>
      <c r="K902" s="658" t="s">
        <v>3503</v>
      </c>
      <c r="L902" s="659">
        <v>17575375</v>
      </c>
      <c r="M902" s="653" t="s">
        <v>73</v>
      </c>
      <c r="N902" s="660" t="s">
        <v>116</v>
      </c>
      <c r="O902" s="658" t="s">
        <v>4138</v>
      </c>
      <c r="P902" s="661">
        <v>1085100449</v>
      </c>
      <c r="Q902" s="656">
        <v>235</v>
      </c>
      <c r="R902" s="699">
        <v>44960</v>
      </c>
      <c r="S902" s="749">
        <v>9551145017</v>
      </c>
      <c r="T902" s="699">
        <v>44986</v>
      </c>
      <c r="U902" s="760">
        <v>17575375</v>
      </c>
      <c r="V902" s="657" t="s">
        <v>70</v>
      </c>
      <c r="W902" s="656">
        <v>12545859</v>
      </c>
      <c r="X902" s="665" t="s">
        <v>4211</v>
      </c>
      <c r="Y902" s="660"/>
      <c r="Z902" s="679">
        <v>44986</v>
      </c>
      <c r="AA902" s="679">
        <v>44986</v>
      </c>
      <c r="AB902" s="667" t="s">
        <v>80</v>
      </c>
      <c r="AC902" s="666">
        <v>45275</v>
      </c>
      <c r="AD902" s="658">
        <f t="shared" si="48"/>
        <v>289</v>
      </c>
      <c r="AE902" s="656">
        <v>0</v>
      </c>
      <c r="AF902" s="656">
        <v>0</v>
      </c>
      <c r="AG902" s="656">
        <v>0</v>
      </c>
      <c r="AH902" s="668" t="s">
        <v>80</v>
      </c>
      <c r="AI902" s="658">
        <f t="shared" si="49"/>
        <v>0</v>
      </c>
      <c r="AJ902" s="656">
        <v>0</v>
      </c>
      <c r="AK902" s="748">
        <v>0</v>
      </c>
      <c r="AL902" s="699" t="s">
        <v>80</v>
      </c>
      <c r="AM902" s="657">
        <v>0</v>
      </c>
      <c r="AN902" s="667" t="s">
        <v>80</v>
      </c>
      <c r="AO902" s="667" t="s">
        <v>80</v>
      </c>
      <c r="AP902" s="661">
        <v>0</v>
      </c>
      <c r="AQ902" s="661">
        <f>+L902+AF902-AK902</f>
        <v>17575375</v>
      </c>
      <c r="AR902" s="657" t="s">
        <v>115</v>
      </c>
      <c r="AS902" s="656">
        <v>0</v>
      </c>
      <c r="AT902" s="657" t="s">
        <v>80</v>
      </c>
      <c r="AU902" s="670">
        <v>12950280</v>
      </c>
      <c r="AV902" s="671">
        <f t="shared" si="50"/>
        <v>4625095</v>
      </c>
      <c r="AW902" s="672">
        <f t="shared" si="51"/>
        <v>0.73684231488659557</v>
      </c>
      <c r="AX902" s="673"/>
      <c r="AY902" s="657" t="s">
        <v>72</v>
      </c>
      <c r="AZ902" s="677" t="s">
        <v>4588</v>
      </c>
      <c r="BA902" s="653" t="s">
        <v>71</v>
      </c>
      <c r="BB902" s="656" t="s">
        <v>71</v>
      </c>
    </row>
    <row r="903" spans="2:54" x14ac:dyDescent="0.25">
      <c r="B903" s="653">
        <v>2023</v>
      </c>
      <c r="C903" s="653">
        <v>891780111</v>
      </c>
      <c r="D903" s="654" t="s">
        <v>68</v>
      </c>
      <c r="E903" s="655" t="s">
        <v>3504</v>
      </c>
      <c r="F903" s="656" t="s">
        <v>3505</v>
      </c>
      <c r="G903" s="657">
        <v>0</v>
      </c>
      <c r="H903" s="656"/>
      <c r="I903" s="657" t="s">
        <v>78</v>
      </c>
      <c r="J903" s="653" t="s">
        <v>120</v>
      </c>
      <c r="K903" s="658" t="s">
        <v>3506</v>
      </c>
      <c r="L903" s="659">
        <v>19048225</v>
      </c>
      <c r="M903" s="653" t="s">
        <v>73</v>
      </c>
      <c r="N903" s="660" t="s">
        <v>116</v>
      </c>
      <c r="O903" s="658" t="s">
        <v>4139</v>
      </c>
      <c r="P903" s="661">
        <v>38465632</v>
      </c>
      <c r="Q903" s="656">
        <v>235</v>
      </c>
      <c r="R903" s="699">
        <v>44960</v>
      </c>
      <c r="S903" s="749">
        <v>9551145017</v>
      </c>
      <c r="T903" s="699">
        <v>44988</v>
      </c>
      <c r="U903" s="760">
        <v>19048225</v>
      </c>
      <c r="V903" s="657" t="s">
        <v>70</v>
      </c>
      <c r="W903" s="656">
        <v>12545859</v>
      </c>
      <c r="X903" s="665" t="s">
        <v>4211</v>
      </c>
      <c r="Y903" s="660"/>
      <c r="Z903" s="679">
        <v>44988</v>
      </c>
      <c r="AA903" s="679">
        <v>44988</v>
      </c>
      <c r="AB903" s="667" t="s">
        <v>80</v>
      </c>
      <c r="AC903" s="666">
        <v>45275</v>
      </c>
      <c r="AD903" s="658">
        <f t="shared" si="48"/>
        <v>287</v>
      </c>
      <c r="AE903" s="656">
        <v>0</v>
      </c>
      <c r="AF903" s="656">
        <v>0</v>
      </c>
      <c r="AG903" s="656">
        <v>0</v>
      </c>
      <c r="AH903" s="668" t="s">
        <v>80</v>
      </c>
      <c r="AI903" s="658">
        <f t="shared" si="49"/>
        <v>0</v>
      </c>
      <c r="AJ903" s="656">
        <v>0</v>
      </c>
      <c r="AK903" s="748">
        <v>0</v>
      </c>
      <c r="AL903" s="699" t="s">
        <v>80</v>
      </c>
      <c r="AM903" s="657">
        <v>0</v>
      </c>
      <c r="AN903" s="667" t="s">
        <v>80</v>
      </c>
      <c r="AO903" s="667" t="s">
        <v>80</v>
      </c>
      <c r="AP903" s="661">
        <v>0</v>
      </c>
      <c r="AQ903" s="661">
        <f>+L903+AF903-AK903</f>
        <v>19048225</v>
      </c>
      <c r="AR903" s="657" t="s">
        <v>115</v>
      </c>
      <c r="AS903" s="656">
        <v>0</v>
      </c>
      <c r="AT903" s="657" t="s">
        <v>80</v>
      </c>
      <c r="AU903" s="670">
        <v>12698819</v>
      </c>
      <c r="AV903" s="671">
        <f t="shared" si="50"/>
        <v>6349406</v>
      </c>
      <c r="AW903" s="672">
        <f t="shared" si="51"/>
        <v>0.66666678916276978</v>
      </c>
      <c r="AX903" s="673"/>
      <c r="AY903" s="657" t="s">
        <v>72</v>
      </c>
      <c r="AZ903" s="677" t="s">
        <v>4589</v>
      </c>
      <c r="BA903" s="653" t="s">
        <v>71</v>
      </c>
      <c r="BB903" s="656" t="s">
        <v>71</v>
      </c>
    </row>
    <row r="904" spans="2:54" x14ac:dyDescent="0.25">
      <c r="B904" s="653">
        <v>2023</v>
      </c>
      <c r="C904" s="653">
        <v>891780111</v>
      </c>
      <c r="D904" s="654" t="s">
        <v>68</v>
      </c>
      <c r="E904" s="655" t="s">
        <v>3507</v>
      </c>
      <c r="F904" s="656" t="s">
        <v>3508</v>
      </c>
      <c r="G904" s="657">
        <v>0</v>
      </c>
      <c r="H904" s="656"/>
      <c r="I904" s="657" t="s">
        <v>78</v>
      </c>
      <c r="J904" s="653" t="s">
        <v>120</v>
      </c>
      <c r="K904" s="658" t="s">
        <v>3509</v>
      </c>
      <c r="L904" s="659">
        <v>19048225</v>
      </c>
      <c r="M904" s="653" t="s">
        <v>73</v>
      </c>
      <c r="N904" s="660" t="s">
        <v>116</v>
      </c>
      <c r="O904" s="658" t="s">
        <v>4140</v>
      </c>
      <c r="P904" s="661">
        <v>35806173</v>
      </c>
      <c r="Q904" s="656">
        <v>235</v>
      </c>
      <c r="R904" s="699">
        <v>44960</v>
      </c>
      <c r="S904" s="749">
        <v>9551145017</v>
      </c>
      <c r="T904" s="699">
        <v>44988</v>
      </c>
      <c r="U904" s="760">
        <v>19048225</v>
      </c>
      <c r="V904" s="657" t="s">
        <v>70</v>
      </c>
      <c r="W904" s="656">
        <v>12545859</v>
      </c>
      <c r="X904" s="665" t="s">
        <v>4211</v>
      </c>
      <c r="Y904" s="660"/>
      <c r="Z904" s="679">
        <v>44988</v>
      </c>
      <c r="AA904" s="679">
        <v>44988</v>
      </c>
      <c r="AB904" s="667" t="s">
        <v>80</v>
      </c>
      <c r="AC904" s="666">
        <v>45275</v>
      </c>
      <c r="AD904" s="658">
        <f t="shared" ref="AD904:AD967" si="52">+IF(AB904="1800-01-01",AC904-AA904,AC904-AB904)</f>
        <v>287</v>
      </c>
      <c r="AE904" s="656">
        <v>0</v>
      </c>
      <c r="AF904" s="656">
        <v>0</v>
      </c>
      <c r="AG904" s="656">
        <v>0</v>
      </c>
      <c r="AH904" s="668" t="s">
        <v>80</v>
      </c>
      <c r="AI904" s="658">
        <f t="shared" si="49"/>
        <v>0</v>
      </c>
      <c r="AJ904" s="656">
        <v>0</v>
      </c>
      <c r="AK904" s="748">
        <v>0</v>
      </c>
      <c r="AL904" s="699" t="s">
        <v>80</v>
      </c>
      <c r="AM904" s="657">
        <v>0</v>
      </c>
      <c r="AN904" s="667" t="s">
        <v>80</v>
      </c>
      <c r="AO904" s="667" t="s">
        <v>80</v>
      </c>
      <c r="AP904" s="661">
        <v>0</v>
      </c>
      <c r="AQ904" s="661">
        <f>+L904+AF904-AK904</f>
        <v>19048225</v>
      </c>
      <c r="AR904" s="657" t="s">
        <v>115</v>
      </c>
      <c r="AS904" s="656">
        <v>0</v>
      </c>
      <c r="AT904" s="657" t="s">
        <v>80</v>
      </c>
      <c r="AU904" s="670">
        <v>12698819</v>
      </c>
      <c r="AV904" s="671">
        <f t="shared" si="50"/>
        <v>6349406</v>
      </c>
      <c r="AW904" s="672">
        <f t="shared" si="51"/>
        <v>0.66666678916276978</v>
      </c>
      <c r="AX904" s="673"/>
      <c r="AY904" s="657" t="s">
        <v>72</v>
      </c>
      <c r="AZ904" s="677" t="s">
        <v>4590</v>
      </c>
      <c r="BA904" s="653" t="s">
        <v>71</v>
      </c>
      <c r="BB904" s="656" t="s">
        <v>71</v>
      </c>
    </row>
    <row r="905" spans="2:54" x14ac:dyDescent="0.25">
      <c r="B905" s="653">
        <v>2023</v>
      </c>
      <c r="C905" s="653">
        <v>891780111</v>
      </c>
      <c r="D905" s="654" t="s">
        <v>68</v>
      </c>
      <c r="E905" s="655" t="s">
        <v>3510</v>
      </c>
      <c r="F905" s="656" t="s">
        <v>3511</v>
      </c>
      <c r="G905" s="657">
        <v>0</v>
      </c>
      <c r="H905" s="656"/>
      <c r="I905" s="657" t="s">
        <v>78</v>
      </c>
      <c r="J905" s="653" t="s">
        <v>120</v>
      </c>
      <c r="K905" s="658" t="s">
        <v>3512</v>
      </c>
      <c r="L905" s="659">
        <v>19425415</v>
      </c>
      <c r="M905" s="653" t="s">
        <v>73</v>
      </c>
      <c r="N905" s="660" t="s">
        <v>116</v>
      </c>
      <c r="O905" s="658" t="s">
        <v>4141</v>
      </c>
      <c r="P905" s="661">
        <v>1077632469</v>
      </c>
      <c r="Q905" s="656">
        <v>235</v>
      </c>
      <c r="R905" s="699">
        <v>44960</v>
      </c>
      <c r="S905" s="749">
        <v>9551145017</v>
      </c>
      <c r="T905" s="699">
        <v>44988</v>
      </c>
      <c r="U905" s="760">
        <v>19425415</v>
      </c>
      <c r="V905" s="657" t="s">
        <v>70</v>
      </c>
      <c r="W905" s="656">
        <v>12545859</v>
      </c>
      <c r="X905" s="665" t="s">
        <v>4211</v>
      </c>
      <c r="Y905" s="660"/>
      <c r="Z905" s="679">
        <v>44988</v>
      </c>
      <c r="AA905" s="679">
        <v>44988</v>
      </c>
      <c r="AB905" s="667" t="s">
        <v>80</v>
      </c>
      <c r="AC905" s="666">
        <v>45275</v>
      </c>
      <c r="AD905" s="658">
        <f t="shared" si="52"/>
        <v>287</v>
      </c>
      <c r="AE905" s="656">
        <v>0</v>
      </c>
      <c r="AF905" s="656">
        <v>0</v>
      </c>
      <c r="AG905" s="656">
        <v>0</v>
      </c>
      <c r="AH905" s="668" t="s">
        <v>80</v>
      </c>
      <c r="AI905" s="658">
        <f t="shared" ref="AI905:AI968" si="53">+IF(AH905="1800-01-01",0,AH905-AC905)</f>
        <v>0</v>
      </c>
      <c r="AJ905" s="656">
        <v>0</v>
      </c>
      <c r="AK905" s="748">
        <v>0</v>
      </c>
      <c r="AL905" s="699" t="s">
        <v>80</v>
      </c>
      <c r="AM905" s="657">
        <v>0</v>
      </c>
      <c r="AN905" s="667" t="s">
        <v>80</v>
      </c>
      <c r="AO905" s="667" t="s">
        <v>80</v>
      </c>
      <c r="AP905" s="661">
        <v>0</v>
      </c>
      <c r="AQ905" s="661">
        <f>+L905+AF905-AK905</f>
        <v>19425415</v>
      </c>
      <c r="AR905" s="657" t="s">
        <v>115</v>
      </c>
      <c r="AS905" s="656">
        <v>0</v>
      </c>
      <c r="AT905" s="657" t="s">
        <v>80</v>
      </c>
      <c r="AU905" s="670">
        <v>14800320</v>
      </c>
      <c r="AV905" s="671">
        <f t="shared" si="50"/>
        <v>4625095</v>
      </c>
      <c r="AW905" s="672">
        <f t="shared" si="51"/>
        <v>0.76190495801505398</v>
      </c>
      <c r="AX905" s="673"/>
      <c r="AY905" s="657" t="s">
        <v>72</v>
      </c>
      <c r="AZ905" s="677" t="s">
        <v>4591</v>
      </c>
      <c r="BA905" s="653" t="s">
        <v>71</v>
      </c>
      <c r="BB905" s="656" t="s">
        <v>71</v>
      </c>
    </row>
    <row r="906" spans="2:54" x14ac:dyDescent="0.25">
      <c r="B906" s="653">
        <v>2023</v>
      </c>
      <c r="C906" s="653">
        <v>891780111</v>
      </c>
      <c r="D906" s="654" t="s">
        <v>68</v>
      </c>
      <c r="E906" s="655" t="s">
        <v>3513</v>
      </c>
      <c r="F906" s="656" t="s">
        <v>3514</v>
      </c>
      <c r="G906" s="657">
        <v>0</v>
      </c>
      <c r="H906" s="656"/>
      <c r="I906" s="657" t="s">
        <v>78</v>
      </c>
      <c r="J906" s="653" t="s">
        <v>120</v>
      </c>
      <c r="K906" s="658" t="s">
        <v>3515</v>
      </c>
      <c r="L906" s="659">
        <v>19048225</v>
      </c>
      <c r="M906" s="653" t="s">
        <v>73</v>
      </c>
      <c r="N906" s="660" t="s">
        <v>116</v>
      </c>
      <c r="O906" s="658" t="s">
        <v>4142</v>
      </c>
      <c r="P906" s="661">
        <v>1077648918</v>
      </c>
      <c r="Q906" s="656">
        <v>235</v>
      </c>
      <c r="R906" s="699">
        <v>44960</v>
      </c>
      <c r="S906" s="749">
        <v>9551145017</v>
      </c>
      <c r="T906" s="699">
        <v>44988</v>
      </c>
      <c r="U906" s="760">
        <v>19048225</v>
      </c>
      <c r="V906" s="657" t="s">
        <v>70</v>
      </c>
      <c r="W906" s="656">
        <v>12545859</v>
      </c>
      <c r="X906" s="665" t="s">
        <v>4211</v>
      </c>
      <c r="Y906" s="660"/>
      <c r="Z906" s="679">
        <v>44988</v>
      </c>
      <c r="AA906" s="679">
        <v>44988</v>
      </c>
      <c r="AB906" s="667" t="s">
        <v>80</v>
      </c>
      <c r="AC906" s="666">
        <v>45275</v>
      </c>
      <c r="AD906" s="658">
        <f t="shared" si="52"/>
        <v>287</v>
      </c>
      <c r="AE906" s="656">
        <v>0</v>
      </c>
      <c r="AF906" s="656">
        <v>0</v>
      </c>
      <c r="AG906" s="656">
        <v>0</v>
      </c>
      <c r="AH906" s="668" t="s">
        <v>80</v>
      </c>
      <c r="AI906" s="658">
        <f t="shared" si="53"/>
        <v>0</v>
      </c>
      <c r="AJ906" s="656">
        <v>0</v>
      </c>
      <c r="AK906" s="748">
        <v>0</v>
      </c>
      <c r="AL906" s="699" t="s">
        <v>80</v>
      </c>
      <c r="AM906" s="657">
        <v>0</v>
      </c>
      <c r="AN906" s="667" t="s">
        <v>80</v>
      </c>
      <c r="AO906" s="667" t="s">
        <v>80</v>
      </c>
      <c r="AP906" s="661">
        <v>0</v>
      </c>
      <c r="AQ906" s="661">
        <f>+L906+AF906-AK906</f>
        <v>19048225</v>
      </c>
      <c r="AR906" s="657" t="s">
        <v>115</v>
      </c>
      <c r="AS906" s="656">
        <v>0</v>
      </c>
      <c r="AT906" s="657" t="s">
        <v>80</v>
      </c>
      <c r="AU906" s="670">
        <v>12698819</v>
      </c>
      <c r="AV906" s="671">
        <f t="shared" si="50"/>
        <v>6349406</v>
      </c>
      <c r="AW906" s="672">
        <f t="shared" si="51"/>
        <v>0.66666678916276978</v>
      </c>
      <c r="AX906" s="673"/>
      <c r="AY906" s="657" t="s">
        <v>72</v>
      </c>
      <c r="AZ906" s="677" t="s">
        <v>4592</v>
      </c>
      <c r="BA906" s="653" t="s">
        <v>71</v>
      </c>
      <c r="BB906" s="656" t="s">
        <v>71</v>
      </c>
    </row>
    <row r="907" spans="2:54" x14ac:dyDescent="0.25">
      <c r="B907" s="653">
        <v>2023</v>
      </c>
      <c r="C907" s="653">
        <v>891780111</v>
      </c>
      <c r="D907" s="654" t="s">
        <v>68</v>
      </c>
      <c r="E907" s="655" t="s">
        <v>3516</v>
      </c>
      <c r="F907" s="656" t="s">
        <v>3517</v>
      </c>
      <c r="G907" s="657">
        <v>0</v>
      </c>
      <c r="H907" s="656"/>
      <c r="I907" s="657" t="s">
        <v>78</v>
      </c>
      <c r="J907" s="653" t="s">
        <v>120</v>
      </c>
      <c r="K907" s="658" t="s">
        <v>3518</v>
      </c>
      <c r="L907" s="659">
        <v>19425415</v>
      </c>
      <c r="M907" s="653" t="s">
        <v>73</v>
      </c>
      <c r="N907" s="660" t="s">
        <v>116</v>
      </c>
      <c r="O907" s="658" t="s">
        <v>4143</v>
      </c>
      <c r="P907" s="661">
        <v>1077423088</v>
      </c>
      <c r="Q907" s="656">
        <v>235</v>
      </c>
      <c r="R907" s="699">
        <v>44960</v>
      </c>
      <c r="S907" s="749">
        <v>9551145017</v>
      </c>
      <c r="T907" s="699">
        <v>44991</v>
      </c>
      <c r="U907" s="760">
        <v>19425415</v>
      </c>
      <c r="V907" s="657" t="s">
        <v>70</v>
      </c>
      <c r="W907" s="656">
        <v>12545859</v>
      </c>
      <c r="X907" s="665" t="s">
        <v>4211</v>
      </c>
      <c r="Y907" s="660"/>
      <c r="Z907" s="679">
        <v>44991</v>
      </c>
      <c r="AA907" s="679">
        <v>44991</v>
      </c>
      <c r="AB907" s="667" t="s">
        <v>80</v>
      </c>
      <c r="AC907" s="666">
        <v>45275</v>
      </c>
      <c r="AD907" s="658">
        <f t="shared" si="52"/>
        <v>284</v>
      </c>
      <c r="AE907" s="656">
        <v>0</v>
      </c>
      <c r="AF907" s="656">
        <v>0</v>
      </c>
      <c r="AG907" s="656">
        <v>0</v>
      </c>
      <c r="AH907" s="668" t="s">
        <v>80</v>
      </c>
      <c r="AI907" s="658">
        <f t="shared" si="53"/>
        <v>0</v>
      </c>
      <c r="AJ907" s="656">
        <v>0</v>
      </c>
      <c r="AK907" s="748">
        <v>0</v>
      </c>
      <c r="AL907" s="699" t="s">
        <v>80</v>
      </c>
      <c r="AM907" s="657">
        <v>0</v>
      </c>
      <c r="AN907" s="667" t="s">
        <v>80</v>
      </c>
      <c r="AO907" s="667" t="s">
        <v>80</v>
      </c>
      <c r="AP907" s="661">
        <v>0</v>
      </c>
      <c r="AQ907" s="661">
        <f>+L907+AF907-AK907</f>
        <v>19425415</v>
      </c>
      <c r="AR907" s="657" t="s">
        <v>115</v>
      </c>
      <c r="AS907" s="656">
        <v>0</v>
      </c>
      <c r="AT907" s="657" t="s">
        <v>80</v>
      </c>
      <c r="AU907" s="670">
        <v>14800320</v>
      </c>
      <c r="AV907" s="671">
        <f t="shared" si="50"/>
        <v>4625095</v>
      </c>
      <c r="AW907" s="672">
        <f t="shared" si="51"/>
        <v>0.76190495801505398</v>
      </c>
      <c r="AX907" s="673"/>
      <c r="AY907" s="657" t="s">
        <v>72</v>
      </c>
      <c r="AZ907" s="677" t="s">
        <v>4593</v>
      </c>
      <c r="BA907" s="653" t="s">
        <v>71</v>
      </c>
      <c r="BB907" s="656" t="s">
        <v>71</v>
      </c>
    </row>
    <row r="908" spans="2:54" x14ac:dyDescent="0.25">
      <c r="B908" s="653">
        <v>2023</v>
      </c>
      <c r="C908" s="653">
        <v>891780111</v>
      </c>
      <c r="D908" s="654" t="s">
        <v>68</v>
      </c>
      <c r="E908" s="655" t="s">
        <v>3519</v>
      </c>
      <c r="F908" s="656" t="s">
        <v>3520</v>
      </c>
      <c r="G908" s="657">
        <v>0</v>
      </c>
      <c r="H908" s="656"/>
      <c r="I908" s="657" t="s">
        <v>78</v>
      </c>
      <c r="J908" s="653" t="s">
        <v>120</v>
      </c>
      <c r="K908" s="658" t="s">
        <v>3521</v>
      </c>
      <c r="L908" s="659">
        <v>17234108</v>
      </c>
      <c r="M908" s="653" t="s">
        <v>73</v>
      </c>
      <c r="N908" s="660" t="s">
        <v>116</v>
      </c>
      <c r="O908" s="658" t="s">
        <v>4144</v>
      </c>
      <c r="P908" s="661">
        <v>1121200331</v>
      </c>
      <c r="Q908" s="656">
        <v>235</v>
      </c>
      <c r="R908" s="699">
        <v>44960</v>
      </c>
      <c r="S908" s="749">
        <v>9551145017</v>
      </c>
      <c r="T908" s="699">
        <v>44991</v>
      </c>
      <c r="U908" s="760">
        <v>17234108</v>
      </c>
      <c r="V908" s="657" t="s">
        <v>70</v>
      </c>
      <c r="W908" s="656">
        <v>12545859</v>
      </c>
      <c r="X908" s="665" t="s">
        <v>4211</v>
      </c>
      <c r="Y908" s="660"/>
      <c r="Z908" s="679">
        <v>44991</v>
      </c>
      <c r="AA908" s="679">
        <v>44991</v>
      </c>
      <c r="AB908" s="667" t="s">
        <v>80</v>
      </c>
      <c r="AC908" s="666">
        <v>45275</v>
      </c>
      <c r="AD908" s="658">
        <f t="shared" si="52"/>
        <v>284</v>
      </c>
      <c r="AE908" s="656">
        <v>0</v>
      </c>
      <c r="AF908" s="656">
        <v>0</v>
      </c>
      <c r="AG908" s="656">
        <v>0</v>
      </c>
      <c r="AH908" s="668" t="s">
        <v>80</v>
      </c>
      <c r="AI908" s="658">
        <f t="shared" si="53"/>
        <v>0</v>
      </c>
      <c r="AJ908" s="656">
        <v>0</v>
      </c>
      <c r="AK908" s="748">
        <v>0</v>
      </c>
      <c r="AL908" s="699" t="s">
        <v>80</v>
      </c>
      <c r="AM908" s="657">
        <v>0</v>
      </c>
      <c r="AN908" s="667" t="s">
        <v>80</v>
      </c>
      <c r="AO908" s="667" t="s">
        <v>80</v>
      </c>
      <c r="AP908" s="661">
        <v>0</v>
      </c>
      <c r="AQ908" s="661">
        <f>+L908+AF908-AK908</f>
        <v>17234108</v>
      </c>
      <c r="AR908" s="657" t="s">
        <v>115</v>
      </c>
      <c r="AS908" s="656">
        <v>0</v>
      </c>
      <c r="AT908" s="657" t="s">
        <v>80</v>
      </c>
      <c r="AU908" s="670">
        <v>12698819</v>
      </c>
      <c r="AV908" s="671">
        <f t="shared" si="50"/>
        <v>4535289</v>
      </c>
      <c r="AW908" s="672">
        <f t="shared" si="51"/>
        <v>0.73684225490521471</v>
      </c>
      <c r="AX908" s="673"/>
      <c r="AY908" s="657" t="s">
        <v>72</v>
      </c>
      <c r="AZ908" s="677" t="s">
        <v>4594</v>
      </c>
      <c r="BA908" s="653" t="s">
        <v>71</v>
      </c>
      <c r="BB908" s="656" t="s">
        <v>71</v>
      </c>
    </row>
    <row r="909" spans="2:54" x14ac:dyDescent="0.25">
      <c r="B909" s="653">
        <v>2023</v>
      </c>
      <c r="C909" s="653">
        <v>891780111</v>
      </c>
      <c r="D909" s="654" t="s">
        <v>68</v>
      </c>
      <c r="E909" s="655" t="s">
        <v>3522</v>
      </c>
      <c r="F909" s="656" t="s">
        <v>3523</v>
      </c>
      <c r="G909" s="657">
        <v>0</v>
      </c>
      <c r="H909" s="656"/>
      <c r="I909" s="657" t="s">
        <v>78</v>
      </c>
      <c r="J909" s="653" t="s">
        <v>120</v>
      </c>
      <c r="K909" s="658" t="s">
        <v>3524</v>
      </c>
      <c r="L909" s="659">
        <v>60000000</v>
      </c>
      <c r="M909" s="653" t="s">
        <v>73</v>
      </c>
      <c r="N909" s="660" t="s">
        <v>116</v>
      </c>
      <c r="O909" s="658" t="s">
        <v>4145</v>
      </c>
      <c r="P909" s="661" t="s">
        <v>4146</v>
      </c>
      <c r="Q909" s="656">
        <v>418</v>
      </c>
      <c r="R909" s="699">
        <v>44974</v>
      </c>
      <c r="S909" s="749">
        <v>60000000</v>
      </c>
      <c r="T909" s="699">
        <v>44992</v>
      </c>
      <c r="U909" s="760">
        <v>60000000</v>
      </c>
      <c r="V909" s="657" t="s">
        <v>70</v>
      </c>
      <c r="W909" s="656">
        <v>12545859</v>
      </c>
      <c r="X909" s="665" t="s">
        <v>4211</v>
      </c>
      <c r="Y909" s="660"/>
      <c r="Z909" s="679">
        <v>44992</v>
      </c>
      <c r="AA909" s="679">
        <v>44992</v>
      </c>
      <c r="AB909" s="667" t="s">
        <v>80</v>
      </c>
      <c r="AC909" s="666">
        <v>45275</v>
      </c>
      <c r="AD909" s="658">
        <f t="shared" si="52"/>
        <v>283</v>
      </c>
      <c r="AE909" s="656">
        <v>0</v>
      </c>
      <c r="AF909" s="656">
        <v>0</v>
      </c>
      <c r="AG909" s="656">
        <v>0</v>
      </c>
      <c r="AH909" s="668" t="s">
        <v>80</v>
      </c>
      <c r="AI909" s="658">
        <f t="shared" si="53"/>
        <v>0</v>
      </c>
      <c r="AJ909" s="656">
        <v>0</v>
      </c>
      <c r="AK909" s="748">
        <v>0</v>
      </c>
      <c r="AL909" s="699" t="s">
        <v>80</v>
      </c>
      <c r="AM909" s="657">
        <v>0</v>
      </c>
      <c r="AN909" s="667" t="s">
        <v>80</v>
      </c>
      <c r="AO909" s="667" t="s">
        <v>80</v>
      </c>
      <c r="AP909" s="661">
        <v>0</v>
      </c>
      <c r="AQ909" s="661">
        <f>+L909+AF909-AK909</f>
        <v>60000000</v>
      </c>
      <c r="AR909" s="657" t="s">
        <v>115</v>
      </c>
      <c r="AS909" s="656">
        <v>0</v>
      </c>
      <c r="AT909" s="657" t="s">
        <v>80</v>
      </c>
      <c r="AU909" s="670">
        <v>18436850</v>
      </c>
      <c r="AV909" s="671">
        <f t="shared" si="50"/>
        <v>41563150</v>
      </c>
      <c r="AW909" s="672">
        <f t="shared" si="51"/>
        <v>0.30728083333333334</v>
      </c>
      <c r="AX909" s="673"/>
      <c r="AY909" s="657" t="s">
        <v>72</v>
      </c>
      <c r="AZ909" s="677" t="s">
        <v>4595</v>
      </c>
      <c r="BA909" s="653" t="s">
        <v>71</v>
      </c>
      <c r="BB909" s="656" t="s">
        <v>117</v>
      </c>
    </row>
    <row r="910" spans="2:54" x14ac:dyDescent="0.25">
      <c r="B910" s="653">
        <v>2023</v>
      </c>
      <c r="C910" s="653">
        <v>891780111</v>
      </c>
      <c r="D910" s="654" t="s">
        <v>68</v>
      </c>
      <c r="E910" s="655" t="s">
        <v>3525</v>
      </c>
      <c r="F910" s="656" t="s">
        <v>3526</v>
      </c>
      <c r="G910" s="657">
        <v>0</v>
      </c>
      <c r="H910" s="656"/>
      <c r="I910" s="657" t="s">
        <v>78</v>
      </c>
      <c r="J910" s="653" t="s">
        <v>120</v>
      </c>
      <c r="K910" s="658" t="s">
        <v>3527</v>
      </c>
      <c r="L910" s="659">
        <v>17575375</v>
      </c>
      <c r="M910" s="653" t="s">
        <v>73</v>
      </c>
      <c r="N910" s="660" t="s">
        <v>116</v>
      </c>
      <c r="O910" s="658" t="s">
        <v>4147</v>
      </c>
      <c r="P910" s="661">
        <v>1046666286</v>
      </c>
      <c r="Q910" s="656">
        <v>235</v>
      </c>
      <c r="R910" s="699">
        <v>44960</v>
      </c>
      <c r="S910" s="749">
        <v>9551145017</v>
      </c>
      <c r="T910" s="699">
        <v>44993</v>
      </c>
      <c r="U910" s="760">
        <v>17575375</v>
      </c>
      <c r="V910" s="657" t="s">
        <v>70</v>
      </c>
      <c r="W910" s="656">
        <v>12545859</v>
      </c>
      <c r="X910" s="665" t="s">
        <v>4211</v>
      </c>
      <c r="Y910" s="660"/>
      <c r="Z910" s="679">
        <v>44993</v>
      </c>
      <c r="AA910" s="679">
        <v>44993</v>
      </c>
      <c r="AB910" s="667" t="s">
        <v>80</v>
      </c>
      <c r="AC910" s="666">
        <v>45275</v>
      </c>
      <c r="AD910" s="658">
        <f t="shared" si="52"/>
        <v>282</v>
      </c>
      <c r="AE910" s="656">
        <v>0</v>
      </c>
      <c r="AF910" s="656">
        <v>0</v>
      </c>
      <c r="AG910" s="656">
        <v>0</v>
      </c>
      <c r="AH910" s="668" t="s">
        <v>80</v>
      </c>
      <c r="AI910" s="658">
        <f t="shared" si="53"/>
        <v>0</v>
      </c>
      <c r="AJ910" s="656">
        <v>0</v>
      </c>
      <c r="AK910" s="748">
        <v>0</v>
      </c>
      <c r="AL910" s="699" t="s">
        <v>80</v>
      </c>
      <c r="AM910" s="657">
        <v>0</v>
      </c>
      <c r="AN910" s="667" t="s">
        <v>80</v>
      </c>
      <c r="AO910" s="667" t="s">
        <v>80</v>
      </c>
      <c r="AP910" s="661">
        <v>0</v>
      </c>
      <c r="AQ910" s="661">
        <f>+L910+AF910-AK910</f>
        <v>17575375</v>
      </c>
      <c r="AR910" s="657" t="s">
        <v>115</v>
      </c>
      <c r="AS910" s="656">
        <v>0</v>
      </c>
      <c r="AT910" s="657" t="s">
        <v>80</v>
      </c>
      <c r="AU910" s="670">
        <v>12950280</v>
      </c>
      <c r="AV910" s="671">
        <f t="shared" si="50"/>
        <v>4625095</v>
      </c>
      <c r="AW910" s="672">
        <f t="shared" si="51"/>
        <v>0.73684231488659557</v>
      </c>
      <c r="AX910" s="673"/>
      <c r="AY910" s="657" t="s">
        <v>72</v>
      </c>
      <c r="AZ910" s="677" t="s">
        <v>4596</v>
      </c>
      <c r="BA910" s="653" t="s">
        <v>71</v>
      </c>
      <c r="BB910" s="656" t="s">
        <v>71</v>
      </c>
    </row>
    <row r="911" spans="2:54" x14ac:dyDescent="0.25">
      <c r="B911" s="653">
        <v>2023</v>
      </c>
      <c r="C911" s="653">
        <v>891780111</v>
      </c>
      <c r="D911" s="654" t="s">
        <v>68</v>
      </c>
      <c r="E911" s="655" t="s">
        <v>3528</v>
      </c>
      <c r="F911" s="656" t="s">
        <v>3529</v>
      </c>
      <c r="G911" s="657">
        <v>0</v>
      </c>
      <c r="H911" s="656"/>
      <c r="I911" s="657" t="s">
        <v>78</v>
      </c>
      <c r="J911" s="653" t="s">
        <v>120</v>
      </c>
      <c r="K911" s="658" t="s">
        <v>3530</v>
      </c>
      <c r="L911" s="659">
        <v>17575375</v>
      </c>
      <c r="M911" s="653" t="s">
        <v>73</v>
      </c>
      <c r="N911" s="660" t="s">
        <v>116</v>
      </c>
      <c r="O911" s="658" t="s">
        <v>4148</v>
      </c>
      <c r="P911" s="661">
        <v>1076018097</v>
      </c>
      <c r="Q911" s="656">
        <v>235</v>
      </c>
      <c r="R911" s="699">
        <v>44960</v>
      </c>
      <c r="S911" s="749">
        <v>9551145017</v>
      </c>
      <c r="T911" s="699">
        <v>44993</v>
      </c>
      <c r="U911" s="760">
        <v>17575375</v>
      </c>
      <c r="V911" s="657" t="s">
        <v>70</v>
      </c>
      <c r="W911" s="656">
        <v>12545859</v>
      </c>
      <c r="X911" s="665" t="s">
        <v>4211</v>
      </c>
      <c r="Y911" s="660"/>
      <c r="Z911" s="679">
        <v>44993</v>
      </c>
      <c r="AA911" s="679">
        <v>44993</v>
      </c>
      <c r="AB911" s="667" t="s">
        <v>80</v>
      </c>
      <c r="AC911" s="666">
        <v>45275</v>
      </c>
      <c r="AD911" s="658">
        <f t="shared" si="52"/>
        <v>282</v>
      </c>
      <c r="AE911" s="656">
        <v>0</v>
      </c>
      <c r="AF911" s="656">
        <v>0</v>
      </c>
      <c r="AG911" s="656">
        <v>0</v>
      </c>
      <c r="AH911" s="668" t="s">
        <v>80</v>
      </c>
      <c r="AI911" s="658">
        <f t="shared" si="53"/>
        <v>0</v>
      </c>
      <c r="AJ911" s="656">
        <v>0</v>
      </c>
      <c r="AK911" s="748">
        <v>0</v>
      </c>
      <c r="AL911" s="699" t="s">
        <v>80</v>
      </c>
      <c r="AM911" s="657">
        <v>0</v>
      </c>
      <c r="AN911" s="667" t="s">
        <v>80</v>
      </c>
      <c r="AO911" s="667" t="s">
        <v>80</v>
      </c>
      <c r="AP911" s="661">
        <v>0</v>
      </c>
      <c r="AQ911" s="661">
        <f>+L911+AF911-AK911</f>
        <v>17575375</v>
      </c>
      <c r="AR911" s="657" t="s">
        <v>115</v>
      </c>
      <c r="AS911" s="656">
        <v>0</v>
      </c>
      <c r="AT911" s="657" t="s">
        <v>80</v>
      </c>
      <c r="AU911" s="670">
        <v>12950280</v>
      </c>
      <c r="AV911" s="671">
        <f t="shared" si="50"/>
        <v>4625095</v>
      </c>
      <c r="AW911" s="672">
        <f t="shared" si="51"/>
        <v>0.73684231488659557</v>
      </c>
      <c r="AX911" s="673"/>
      <c r="AY911" s="657" t="s">
        <v>72</v>
      </c>
      <c r="AZ911" s="677" t="s">
        <v>4597</v>
      </c>
      <c r="BA911" s="653" t="s">
        <v>71</v>
      </c>
      <c r="BB911" s="656" t="s">
        <v>71</v>
      </c>
    </row>
    <row r="912" spans="2:54" x14ac:dyDescent="0.25">
      <c r="B912" s="653">
        <v>2023</v>
      </c>
      <c r="C912" s="653">
        <v>891780111</v>
      </c>
      <c r="D912" s="654" t="s">
        <v>68</v>
      </c>
      <c r="E912" s="655" t="s">
        <v>3531</v>
      </c>
      <c r="F912" s="656" t="s">
        <v>3532</v>
      </c>
      <c r="G912" s="657">
        <v>0</v>
      </c>
      <c r="H912" s="656"/>
      <c r="I912" s="657" t="s">
        <v>78</v>
      </c>
      <c r="J912" s="653" t="s">
        <v>120</v>
      </c>
      <c r="K912" s="658" t="s">
        <v>3533</v>
      </c>
      <c r="L912" s="659">
        <v>14700000</v>
      </c>
      <c r="M912" s="653" t="s">
        <v>73</v>
      </c>
      <c r="N912" s="660" t="s">
        <v>116</v>
      </c>
      <c r="O912" s="658" t="s">
        <v>4149</v>
      </c>
      <c r="P912" s="661">
        <v>1004322387</v>
      </c>
      <c r="Q912" s="656">
        <v>235</v>
      </c>
      <c r="R912" s="699">
        <v>44960</v>
      </c>
      <c r="S912" s="749">
        <v>9551145017</v>
      </c>
      <c r="T912" s="699">
        <v>44995</v>
      </c>
      <c r="U912" s="760">
        <v>14700000</v>
      </c>
      <c r="V912" s="657" t="s">
        <v>70</v>
      </c>
      <c r="W912" s="656">
        <v>12545859</v>
      </c>
      <c r="X912" s="665" t="s">
        <v>4211</v>
      </c>
      <c r="Y912" s="660"/>
      <c r="Z912" s="679">
        <v>44995</v>
      </c>
      <c r="AA912" s="679">
        <v>44995</v>
      </c>
      <c r="AB912" s="667" t="s">
        <v>80</v>
      </c>
      <c r="AC912" s="666">
        <v>45275</v>
      </c>
      <c r="AD912" s="658">
        <f t="shared" si="52"/>
        <v>280</v>
      </c>
      <c r="AE912" s="656">
        <v>0</v>
      </c>
      <c r="AF912" s="656">
        <v>0</v>
      </c>
      <c r="AG912" s="656">
        <v>0</v>
      </c>
      <c r="AH912" s="668" t="s">
        <v>80</v>
      </c>
      <c r="AI912" s="658">
        <f t="shared" si="53"/>
        <v>0</v>
      </c>
      <c r="AJ912" s="656">
        <v>1</v>
      </c>
      <c r="AK912" s="748">
        <v>1400000</v>
      </c>
      <c r="AL912" s="699" t="s">
        <v>80</v>
      </c>
      <c r="AM912" s="657">
        <v>0</v>
      </c>
      <c r="AN912" s="667" t="s">
        <v>80</v>
      </c>
      <c r="AO912" s="667" t="s">
        <v>80</v>
      </c>
      <c r="AP912" s="661">
        <v>0</v>
      </c>
      <c r="AQ912" s="661">
        <f>+L912+AF912-AK912</f>
        <v>13300000</v>
      </c>
      <c r="AR912" s="657" t="s">
        <v>115</v>
      </c>
      <c r="AS912" s="656">
        <v>0</v>
      </c>
      <c r="AT912" s="657" t="s">
        <v>80</v>
      </c>
      <c r="AU912" s="670">
        <v>11200000</v>
      </c>
      <c r="AV912" s="671">
        <f t="shared" si="50"/>
        <v>2100000</v>
      </c>
      <c r="AW912" s="672">
        <f t="shared" si="51"/>
        <v>0.84210526315789469</v>
      </c>
      <c r="AX912" s="673"/>
      <c r="AY912" s="657" t="s">
        <v>253</v>
      </c>
      <c r="AZ912" s="677" t="s">
        <v>4598</v>
      </c>
      <c r="BA912" s="653" t="s">
        <v>71</v>
      </c>
      <c r="BB912" s="656" t="s">
        <v>71</v>
      </c>
    </row>
    <row r="913" spans="2:54" x14ac:dyDescent="0.25">
      <c r="B913" s="653">
        <v>2023</v>
      </c>
      <c r="C913" s="653">
        <v>891780111</v>
      </c>
      <c r="D913" s="654" t="s">
        <v>68</v>
      </c>
      <c r="E913" s="655" t="s">
        <v>3534</v>
      </c>
      <c r="F913" s="656" t="s">
        <v>3535</v>
      </c>
      <c r="G913" s="657">
        <v>0</v>
      </c>
      <c r="H913" s="656"/>
      <c r="I913" s="657" t="s">
        <v>78</v>
      </c>
      <c r="J913" s="653" t="s">
        <v>120</v>
      </c>
      <c r="K913" s="658" t="s">
        <v>3536</v>
      </c>
      <c r="L913" s="659">
        <v>14250000</v>
      </c>
      <c r="M913" s="653" t="s">
        <v>73</v>
      </c>
      <c r="N913" s="660" t="s">
        <v>116</v>
      </c>
      <c r="O913" s="658" t="s">
        <v>4150</v>
      </c>
      <c r="P913" s="661">
        <v>1083036012</v>
      </c>
      <c r="Q913" s="656">
        <v>235</v>
      </c>
      <c r="R913" s="699">
        <v>44960</v>
      </c>
      <c r="S913" s="749">
        <v>9551145017</v>
      </c>
      <c r="T913" s="699">
        <v>44999</v>
      </c>
      <c r="U913" s="760">
        <v>14250000</v>
      </c>
      <c r="V913" s="657" t="s">
        <v>70</v>
      </c>
      <c r="W913" s="656">
        <v>12545859</v>
      </c>
      <c r="X913" s="665" t="s">
        <v>4211</v>
      </c>
      <c r="Y913" s="660"/>
      <c r="Z913" s="679">
        <v>44999</v>
      </c>
      <c r="AA913" s="679">
        <v>44999</v>
      </c>
      <c r="AB913" s="667" t="s">
        <v>80</v>
      </c>
      <c r="AC913" s="666">
        <v>45275</v>
      </c>
      <c r="AD913" s="658">
        <f t="shared" si="52"/>
        <v>276</v>
      </c>
      <c r="AE913" s="656">
        <v>0</v>
      </c>
      <c r="AF913" s="656">
        <v>0</v>
      </c>
      <c r="AG913" s="656">
        <v>0</v>
      </c>
      <c r="AH913" s="668" t="s">
        <v>80</v>
      </c>
      <c r="AI913" s="658">
        <f t="shared" si="53"/>
        <v>0</v>
      </c>
      <c r="AJ913" s="656">
        <v>0</v>
      </c>
      <c r="AK913" s="748">
        <v>0</v>
      </c>
      <c r="AL913" s="699" t="s">
        <v>80</v>
      </c>
      <c r="AM913" s="657">
        <v>0</v>
      </c>
      <c r="AN913" s="667" t="s">
        <v>80</v>
      </c>
      <c r="AO913" s="667" t="s">
        <v>80</v>
      </c>
      <c r="AP913" s="661">
        <v>0</v>
      </c>
      <c r="AQ913" s="661">
        <f>+L913+AF913-AK913</f>
        <v>14250000</v>
      </c>
      <c r="AR913" s="657" t="s">
        <v>115</v>
      </c>
      <c r="AS913" s="656">
        <v>0</v>
      </c>
      <c r="AT913" s="657" t="s">
        <v>80</v>
      </c>
      <c r="AU913" s="670">
        <v>9975000</v>
      </c>
      <c r="AV913" s="671">
        <f t="shared" si="50"/>
        <v>4275000</v>
      </c>
      <c r="AW913" s="672">
        <f t="shared" si="51"/>
        <v>0.7</v>
      </c>
      <c r="AX913" s="673"/>
      <c r="AY913" s="657" t="s">
        <v>72</v>
      </c>
      <c r="AZ913" s="677" t="s">
        <v>4599</v>
      </c>
      <c r="BA913" s="653" t="s">
        <v>71</v>
      </c>
      <c r="BB913" s="656" t="s">
        <v>71</v>
      </c>
    </row>
    <row r="914" spans="2:54" x14ac:dyDescent="0.25">
      <c r="B914" s="653">
        <v>2023</v>
      </c>
      <c r="C914" s="653">
        <v>891780111</v>
      </c>
      <c r="D914" s="654" t="s">
        <v>68</v>
      </c>
      <c r="E914" s="655" t="s">
        <v>3537</v>
      </c>
      <c r="F914" s="656" t="s">
        <v>3538</v>
      </c>
      <c r="G914" s="657">
        <v>0</v>
      </c>
      <c r="H914" s="656"/>
      <c r="I914" s="657" t="s">
        <v>78</v>
      </c>
      <c r="J914" s="653" t="s">
        <v>120</v>
      </c>
      <c r="K914" s="658" t="s">
        <v>3539</v>
      </c>
      <c r="L914" s="659">
        <v>17575375</v>
      </c>
      <c r="M914" s="653" t="s">
        <v>73</v>
      </c>
      <c r="N914" s="660" t="s">
        <v>116</v>
      </c>
      <c r="O914" s="658" t="s">
        <v>4151</v>
      </c>
      <c r="P914" s="661">
        <v>1072530056</v>
      </c>
      <c r="Q914" s="656">
        <v>235</v>
      </c>
      <c r="R914" s="699">
        <v>44960</v>
      </c>
      <c r="S914" s="749">
        <v>9551145017</v>
      </c>
      <c r="T914" s="699">
        <v>45000</v>
      </c>
      <c r="U914" s="760">
        <v>17575375</v>
      </c>
      <c r="V914" s="657" t="s">
        <v>70</v>
      </c>
      <c r="W914" s="656">
        <v>12545859</v>
      </c>
      <c r="X914" s="665" t="s">
        <v>4211</v>
      </c>
      <c r="Y914" s="660"/>
      <c r="Z914" s="679">
        <v>45000</v>
      </c>
      <c r="AA914" s="679">
        <v>45000</v>
      </c>
      <c r="AB914" s="667" t="s">
        <v>80</v>
      </c>
      <c r="AC914" s="666">
        <v>45275</v>
      </c>
      <c r="AD914" s="658">
        <f t="shared" si="52"/>
        <v>275</v>
      </c>
      <c r="AE914" s="656">
        <v>0</v>
      </c>
      <c r="AF914" s="656">
        <v>0</v>
      </c>
      <c r="AG914" s="656">
        <v>0</v>
      </c>
      <c r="AH914" s="668" t="s">
        <v>80</v>
      </c>
      <c r="AI914" s="658">
        <f t="shared" si="53"/>
        <v>0</v>
      </c>
      <c r="AJ914" s="656">
        <v>0</v>
      </c>
      <c r="AK914" s="748">
        <v>0</v>
      </c>
      <c r="AL914" s="699" t="s">
        <v>80</v>
      </c>
      <c r="AM914" s="657">
        <v>0</v>
      </c>
      <c r="AN914" s="667" t="s">
        <v>80</v>
      </c>
      <c r="AO914" s="667" t="s">
        <v>80</v>
      </c>
      <c r="AP914" s="661">
        <v>0</v>
      </c>
      <c r="AQ914" s="661">
        <f>+L914+AF914-AK914</f>
        <v>17575375</v>
      </c>
      <c r="AR914" s="657" t="s">
        <v>115</v>
      </c>
      <c r="AS914" s="656">
        <v>0</v>
      </c>
      <c r="AT914" s="657" t="s">
        <v>80</v>
      </c>
      <c r="AU914" s="670">
        <v>14953065</v>
      </c>
      <c r="AV914" s="671">
        <f t="shared" si="50"/>
        <v>2622310</v>
      </c>
      <c r="AW914" s="672">
        <f t="shared" si="51"/>
        <v>0.85079635569653567</v>
      </c>
      <c r="AX914" s="673"/>
      <c r="AY914" s="657" t="s">
        <v>72</v>
      </c>
      <c r="AZ914" s="677" t="s">
        <v>4600</v>
      </c>
      <c r="BA914" s="653" t="s">
        <v>71</v>
      </c>
      <c r="BB914" s="656" t="s">
        <v>71</v>
      </c>
    </row>
    <row r="915" spans="2:54" x14ac:dyDescent="0.25">
      <c r="B915" s="653">
        <v>2023</v>
      </c>
      <c r="C915" s="653">
        <v>891780111</v>
      </c>
      <c r="D915" s="654" t="s">
        <v>68</v>
      </c>
      <c r="E915" s="655" t="s">
        <v>3540</v>
      </c>
      <c r="F915" s="656" t="s">
        <v>3541</v>
      </c>
      <c r="G915" s="657">
        <v>0</v>
      </c>
      <c r="H915" s="656"/>
      <c r="I915" s="657" t="s">
        <v>78</v>
      </c>
      <c r="J915" s="653" t="s">
        <v>120</v>
      </c>
      <c r="K915" s="658" t="s">
        <v>3539</v>
      </c>
      <c r="L915" s="659">
        <v>17575375</v>
      </c>
      <c r="M915" s="653" t="s">
        <v>73</v>
      </c>
      <c r="N915" s="660" t="s">
        <v>116</v>
      </c>
      <c r="O915" s="658" t="s">
        <v>4152</v>
      </c>
      <c r="P915" s="661">
        <v>50885658</v>
      </c>
      <c r="Q915" s="656">
        <v>235</v>
      </c>
      <c r="R915" s="699">
        <v>44960</v>
      </c>
      <c r="S915" s="749">
        <v>9551145017</v>
      </c>
      <c r="T915" s="699">
        <v>45000</v>
      </c>
      <c r="U915" s="760">
        <v>17575375</v>
      </c>
      <c r="V915" s="657" t="s">
        <v>70</v>
      </c>
      <c r="W915" s="656">
        <v>12545859</v>
      </c>
      <c r="X915" s="665" t="s">
        <v>4211</v>
      </c>
      <c r="Y915" s="660"/>
      <c r="Z915" s="679">
        <v>45000</v>
      </c>
      <c r="AA915" s="679">
        <v>45000</v>
      </c>
      <c r="AB915" s="667" t="s">
        <v>80</v>
      </c>
      <c r="AC915" s="666">
        <v>45275</v>
      </c>
      <c r="AD915" s="658">
        <f t="shared" si="52"/>
        <v>275</v>
      </c>
      <c r="AE915" s="656">
        <v>0</v>
      </c>
      <c r="AF915" s="656">
        <v>0</v>
      </c>
      <c r="AG915" s="656">
        <v>0</v>
      </c>
      <c r="AH915" s="668" t="s">
        <v>80</v>
      </c>
      <c r="AI915" s="658">
        <f t="shared" si="53"/>
        <v>0</v>
      </c>
      <c r="AJ915" s="656">
        <v>0</v>
      </c>
      <c r="AK915" s="748">
        <v>0</v>
      </c>
      <c r="AL915" s="699" t="s">
        <v>80</v>
      </c>
      <c r="AM915" s="657">
        <v>0</v>
      </c>
      <c r="AN915" s="667" t="s">
        <v>80</v>
      </c>
      <c r="AO915" s="667" t="s">
        <v>80</v>
      </c>
      <c r="AP915" s="661">
        <v>0</v>
      </c>
      <c r="AQ915" s="661">
        <f>+L915+AF915-AK915</f>
        <v>17575375</v>
      </c>
      <c r="AR915" s="657" t="s">
        <v>115</v>
      </c>
      <c r="AS915" s="656">
        <v>0</v>
      </c>
      <c r="AT915" s="657" t="s">
        <v>80</v>
      </c>
      <c r="AU915" s="670">
        <v>12950280</v>
      </c>
      <c r="AV915" s="671">
        <f t="shared" si="50"/>
        <v>4625095</v>
      </c>
      <c r="AW915" s="672">
        <f t="shared" si="51"/>
        <v>0.73684231488659557</v>
      </c>
      <c r="AX915" s="673"/>
      <c r="AY915" s="657" t="s">
        <v>72</v>
      </c>
      <c r="AZ915" s="677" t="s">
        <v>4601</v>
      </c>
      <c r="BA915" s="653" t="s">
        <v>71</v>
      </c>
      <c r="BB915" s="656" t="s">
        <v>71</v>
      </c>
    </row>
    <row r="916" spans="2:54" x14ac:dyDescent="0.25">
      <c r="B916" s="653">
        <v>2023</v>
      </c>
      <c r="C916" s="653">
        <v>891780111</v>
      </c>
      <c r="D916" s="654" t="s">
        <v>68</v>
      </c>
      <c r="E916" s="655" t="s">
        <v>3542</v>
      </c>
      <c r="F916" s="656" t="s">
        <v>3543</v>
      </c>
      <c r="G916" s="657">
        <v>0</v>
      </c>
      <c r="H916" s="656"/>
      <c r="I916" s="657" t="s">
        <v>78</v>
      </c>
      <c r="J916" s="653" t="s">
        <v>120</v>
      </c>
      <c r="K916" s="658" t="s">
        <v>3544</v>
      </c>
      <c r="L916" s="659">
        <v>29261505</v>
      </c>
      <c r="M916" s="653" t="s">
        <v>73</v>
      </c>
      <c r="N916" s="660" t="s">
        <v>116</v>
      </c>
      <c r="O916" s="658" t="s">
        <v>4153</v>
      </c>
      <c r="P916" s="661">
        <v>36537204</v>
      </c>
      <c r="Q916" s="656">
        <v>510</v>
      </c>
      <c r="R916" s="699">
        <v>44985</v>
      </c>
      <c r="S916" s="749">
        <v>29261505</v>
      </c>
      <c r="T916" s="699">
        <v>45000</v>
      </c>
      <c r="U916" s="760">
        <v>29261505</v>
      </c>
      <c r="V916" s="657" t="s">
        <v>70</v>
      </c>
      <c r="W916" s="656">
        <v>12545859</v>
      </c>
      <c r="X916" s="665" t="s">
        <v>4211</v>
      </c>
      <c r="Y916" s="660"/>
      <c r="Z916" s="679">
        <v>45000</v>
      </c>
      <c r="AA916" s="679">
        <v>45000</v>
      </c>
      <c r="AB916" s="667" t="s">
        <v>80</v>
      </c>
      <c r="AC916" s="666">
        <v>45046</v>
      </c>
      <c r="AD916" s="658">
        <f t="shared" si="52"/>
        <v>46</v>
      </c>
      <c r="AE916" s="656">
        <v>0</v>
      </c>
      <c r="AF916" s="656">
        <v>0</v>
      </c>
      <c r="AG916" s="656">
        <v>0</v>
      </c>
      <c r="AH916" s="668" t="s">
        <v>80</v>
      </c>
      <c r="AI916" s="658">
        <f t="shared" si="53"/>
        <v>0</v>
      </c>
      <c r="AJ916" s="656">
        <v>0</v>
      </c>
      <c r="AK916" s="748">
        <v>0</v>
      </c>
      <c r="AL916" s="699" t="s">
        <v>80</v>
      </c>
      <c r="AM916" s="657">
        <v>0</v>
      </c>
      <c r="AN916" s="667" t="s">
        <v>80</v>
      </c>
      <c r="AO916" s="667" t="s">
        <v>80</v>
      </c>
      <c r="AP916" s="661">
        <v>0</v>
      </c>
      <c r="AQ916" s="661">
        <f>+L916+AF916-AK916</f>
        <v>29261505</v>
      </c>
      <c r="AR916" s="657" t="s">
        <v>115</v>
      </c>
      <c r="AS916" s="656">
        <v>0</v>
      </c>
      <c r="AT916" s="657" t="s">
        <v>80</v>
      </c>
      <c r="AU916" s="670">
        <v>29261505</v>
      </c>
      <c r="AV916" s="671">
        <f t="shared" si="50"/>
        <v>0</v>
      </c>
      <c r="AW916" s="672">
        <f t="shared" si="51"/>
        <v>1</v>
      </c>
      <c r="AX916" s="673"/>
      <c r="AY916" s="657" t="s">
        <v>72</v>
      </c>
      <c r="AZ916" s="677" t="s">
        <v>4602</v>
      </c>
      <c r="BA916" s="653" t="s">
        <v>71</v>
      </c>
      <c r="BB916" s="656" t="s">
        <v>117</v>
      </c>
    </row>
    <row r="917" spans="2:54" x14ac:dyDescent="0.25">
      <c r="B917" s="653">
        <v>2023</v>
      </c>
      <c r="C917" s="653">
        <v>891780111</v>
      </c>
      <c r="D917" s="654" t="s">
        <v>68</v>
      </c>
      <c r="E917" s="655" t="s">
        <v>3545</v>
      </c>
      <c r="F917" s="656" t="s">
        <v>3546</v>
      </c>
      <c r="G917" s="657">
        <v>0</v>
      </c>
      <c r="H917" s="656"/>
      <c r="I917" s="657" t="s">
        <v>78</v>
      </c>
      <c r="J917" s="653" t="s">
        <v>120</v>
      </c>
      <c r="K917" s="658" t="s">
        <v>3547</v>
      </c>
      <c r="L917" s="659">
        <v>11709040</v>
      </c>
      <c r="M917" s="653" t="s">
        <v>73</v>
      </c>
      <c r="N917" s="660" t="s">
        <v>116</v>
      </c>
      <c r="O917" s="658" t="s">
        <v>4154</v>
      </c>
      <c r="P917" s="661">
        <v>1114826773</v>
      </c>
      <c r="Q917" s="656">
        <v>235</v>
      </c>
      <c r="R917" s="699">
        <v>44960</v>
      </c>
      <c r="S917" s="749">
        <v>9551145017</v>
      </c>
      <c r="T917" s="699">
        <v>45008</v>
      </c>
      <c r="U917" s="760">
        <v>11709040</v>
      </c>
      <c r="V917" s="657" t="s">
        <v>70</v>
      </c>
      <c r="W917" s="656">
        <v>12545859</v>
      </c>
      <c r="X917" s="665" t="s">
        <v>4211</v>
      </c>
      <c r="Y917" s="660"/>
      <c r="Z917" s="679">
        <v>45008</v>
      </c>
      <c r="AA917" s="679">
        <v>45008</v>
      </c>
      <c r="AB917" s="667" t="s">
        <v>80</v>
      </c>
      <c r="AC917" s="666">
        <v>45107</v>
      </c>
      <c r="AD917" s="658">
        <f t="shared" si="52"/>
        <v>99</v>
      </c>
      <c r="AE917" s="656">
        <v>0</v>
      </c>
      <c r="AF917" s="656">
        <v>0</v>
      </c>
      <c r="AG917" s="656">
        <v>0</v>
      </c>
      <c r="AH917" s="668" t="s">
        <v>80</v>
      </c>
      <c r="AI917" s="658">
        <f t="shared" si="53"/>
        <v>0</v>
      </c>
      <c r="AJ917" s="656">
        <v>0</v>
      </c>
      <c r="AK917" s="748">
        <v>0</v>
      </c>
      <c r="AL917" s="699" t="s">
        <v>80</v>
      </c>
      <c r="AM917" s="657">
        <v>0</v>
      </c>
      <c r="AN917" s="667" t="s">
        <v>80</v>
      </c>
      <c r="AO917" s="667" t="s">
        <v>80</v>
      </c>
      <c r="AP917" s="661">
        <v>0</v>
      </c>
      <c r="AQ917" s="661">
        <f>+L917+AF917-AK917</f>
        <v>11709040</v>
      </c>
      <c r="AR917" s="657" t="s">
        <v>115</v>
      </c>
      <c r="AS917" s="656">
        <v>0</v>
      </c>
      <c r="AT917" s="657" t="s">
        <v>80</v>
      </c>
      <c r="AU917" s="670">
        <v>11709040</v>
      </c>
      <c r="AV917" s="671">
        <f t="shared" si="50"/>
        <v>0</v>
      </c>
      <c r="AW917" s="672">
        <f t="shared" si="51"/>
        <v>1</v>
      </c>
      <c r="AX917" s="673"/>
      <c r="AY917" s="657" t="s">
        <v>72</v>
      </c>
      <c r="AZ917" s="677" t="s">
        <v>4603</v>
      </c>
      <c r="BA917" s="653" t="s">
        <v>71</v>
      </c>
      <c r="BB917" s="656" t="s">
        <v>71</v>
      </c>
    </row>
    <row r="918" spans="2:54" x14ac:dyDescent="0.25">
      <c r="B918" s="653">
        <v>2023</v>
      </c>
      <c r="C918" s="653">
        <v>891780111</v>
      </c>
      <c r="D918" s="654" t="s">
        <v>68</v>
      </c>
      <c r="E918" s="655" t="s">
        <v>3548</v>
      </c>
      <c r="F918" s="656" t="s">
        <v>3549</v>
      </c>
      <c r="G918" s="657">
        <v>0</v>
      </c>
      <c r="H918" s="656"/>
      <c r="I918" s="657" t="s">
        <v>78</v>
      </c>
      <c r="J918" s="653" t="s">
        <v>120</v>
      </c>
      <c r="K918" s="658" t="s">
        <v>3550</v>
      </c>
      <c r="L918" s="659">
        <v>14131600</v>
      </c>
      <c r="M918" s="653" t="s">
        <v>73</v>
      </c>
      <c r="N918" s="660" t="s">
        <v>116</v>
      </c>
      <c r="O918" s="658" t="s">
        <v>4155</v>
      </c>
      <c r="P918" s="661">
        <v>1022409330</v>
      </c>
      <c r="Q918" s="656">
        <v>235</v>
      </c>
      <c r="R918" s="699">
        <v>44960</v>
      </c>
      <c r="S918" s="749">
        <v>9551145017</v>
      </c>
      <c r="T918" s="699">
        <v>45008</v>
      </c>
      <c r="U918" s="760">
        <v>14131600</v>
      </c>
      <c r="V918" s="657" t="s">
        <v>70</v>
      </c>
      <c r="W918" s="656">
        <v>12545859</v>
      </c>
      <c r="X918" s="665" t="s">
        <v>4211</v>
      </c>
      <c r="Y918" s="660"/>
      <c r="Z918" s="679">
        <v>45008</v>
      </c>
      <c r="AA918" s="679">
        <v>45008</v>
      </c>
      <c r="AB918" s="667" t="s">
        <v>80</v>
      </c>
      <c r="AC918" s="666">
        <v>45107</v>
      </c>
      <c r="AD918" s="658">
        <f t="shared" si="52"/>
        <v>99</v>
      </c>
      <c r="AE918" s="656">
        <v>0</v>
      </c>
      <c r="AF918" s="656">
        <v>0</v>
      </c>
      <c r="AG918" s="656">
        <v>0</v>
      </c>
      <c r="AH918" s="668" t="s">
        <v>80</v>
      </c>
      <c r="AI918" s="658">
        <f t="shared" si="53"/>
        <v>0</v>
      </c>
      <c r="AJ918" s="656">
        <v>0</v>
      </c>
      <c r="AK918" s="748">
        <v>0</v>
      </c>
      <c r="AL918" s="699" t="s">
        <v>80</v>
      </c>
      <c r="AM918" s="657">
        <v>0</v>
      </c>
      <c r="AN918" s="667" t="s">
        <v>80</v>
      </c>
      <c r="AO918" s="667" t="s">
        <v>80</v>
      </c>
      <c r="AP918" s="661">
        <v>0</v>
      </c>
      <c r="AQ918" s="661">
        <f>+L918+AF918-AK918</f>
        <v>14131600</v>
      </c>
      <c r="AR918" s="657" t="s">
        <v>115</v>
      </c>
      <c r="AS918" s="656">
        <v>0</v>
      </c>
      <c r="AT918" s="657" t="s">
        <v>80</v>
      </c>
      <c r="AU918" s="670">
        <v>14131600</v>
      </c>
      <c r="AV918" s="671">
        <f t="shared" si="50"/>
        <v>0</v>
      </c>
      <c r="AW918" s="672">
        <f t="shared" si="51"/>
        <v>1</v>
      </c>
      <c r="AX918" s="673"/>
      <c r="AY918" s="657" t="s">
        <v>72</v>
      </c>
      <c r="AZ918" s="677" t="s">
        <v>4604</v>
      </c>
      <c r="BA918" s="653" t="s">
        <v>71</v>
      </c>
      <c r="BB918" s="656" t="s">
        <v>71</v>
      </c>
    </row>
    <row r="919" spans="2:54" x14ac:dyDescent="0.25">
      <c r="B919" s="653">
        <v>2023</v>
      </c>
      <c r="C919" s="653">
        <v>891780111</v>
      </c>
      <c r="D919" s="654" t="s">
        <v>68</v>
      </c>
      <c r="E919" s="655" t="s">
        <v>3551</v>
      </c>
      <c r="F919" s="656" t="s">
        <v>3552</v>
      </c>
      <c r="G919" s="657">
        <v>0</v>
      </c>
      <c r="H919" s="656"/>
      <c r="I919" s="657" t="s">
        <v>78</v>
      </c>
      <c r="J919" s="653" t="s">
        <v>120</v>
      </c>
      <c r="K919" s="658" t="s">
        <v>3553</v>
      </c>
      <c r="L919" s="659">
        <v>15342880</v>
      </c>
      <c r="M919" s="653" t="s">
        <v>73</v>
      </c>
      <c r="N919" s="660" t="s">
        <v>116</v>
      </c>
      <c r="O919" s="658" t="s">
        <v>4156</v>
      </c>
      <c r="P919" s="661">
        <v>1032364211</v>
      </c>
      <c r="Q919" s="656">
        <v>235</v>
      </c>
      <c r="R919" s="699">
        <v>44960</v>
      </c>
      <c r="S919" s="749">
        <v>9551145017</v>
      </c>
      <c r="T919" s="699">
        <v>45008</v>
      </c>
      <c r="U919" s="760">
        <v>15342880</v>
      </c>
      <c r="V919" s="657" t="s">
        <v>70</v>
      </c>
      <c r="W919" s="656">
        <v>12545859</v>
      </c>
      <c r="X919" s="665" t="s">
        <v>4211</v>
      </c>
      <c r="Y919" s="660"/>
      <c r="Z919" s="679">
        <v>45008</v>
      </c>
      <c r="AA919" s="679">
        <v>45008</v>
      </c>
      <c r="AB919" s="667" t="s">
        <v>80</v>
      </c>
      <c r="AC919" s="666">
        <v>45107</v>
      </c>
      <c r="AD919" s="658">
        <f t="shared" si="52"/>
        <v>99</v>
      </c>
      <c r="AE919" s="656">
        <v>0</v>
      </c>
      <c r="AF919" s="656">
        <v>0</v>
      </c>
      <c r="AG919" s="656">
        <v>0</v>
      </c>
      <c r="AH919" s="668" t="s">
        <v>80</v>
      </c>
      <c r="AI919" s="658">
        <f t="shared" si="53"/>
        <v>0</v>
      </c>
      <c r="AJ919" s="656">
        <v>0</v>
      </c>
      <c r="AK919" s="748">
        <v>0</v>
      </c>
      <c r="AL919" s="699" t="s">
        <v>80</v>
      </c>
      <c r="AM919" s="657">
        <v>0</v>
      </c>
      <c r="AN919" s="667" t="s">
        <v>80</v>
      </c>
      <c r="AO919" s="667" t="s">
        <v>80</v>
      </c>
      <c r="AP919" s="661">
        <v>0</v>
      </c>
      <c r="AQ919" s="661">
        <f>+L919+AF919-AK919</f>
        <v>15342880</v>
      </c>
      <c r="AR919" s="657" t="s">
        <v>115</v>
      </c>
      <c r="AS919" s="656">
        <v>0</v>
      </c>
      <c r="AT919" s="657" t="s">
        <v>80</v>
      </c>
      <c r="AU919" s="670">
        <v>15342880</v>
      </c>
      <c r="AV919" s="671">
        <f t="shared" si="50"/>
        <v>0</v>
      </c>
      <c r="AW919" s="672">
        <f t="shared" si="51"/>
        <v>1</v>
      </c>
      <c r="AX919" s="673"/>
      <c r="AY919" s="657" t="s">
        <v>72</v>
      </c>
      <c r="AZ919" s="677" t="s">
        <v>4605</v>
      </c>
      <c r="BA919" s="653" t="s">
        <v>71</v>
      </c>
      <c r="BB919" s="656" t="s">
        <v>71</v>
      </c>
    </row>
    <row r="920" spans="2:54" x14ac:dyDescent="0.25">
      <c r="B920" s="653">
        <v>2023</v>
      </c>
      <c r="C920" s="653">
        <v>891780111</v>
      </c>
      <c r="D920" s="654" t="s">
        <v>68</v>
      </c>
      <c r="E920" s="655" t="s">
        <v>3554</v>
      </c>
      <c r="F920" s="656" t="s">
        <v>3555</v>
      </c>
      <c r="G920" s="657">
        <v>0</v>
      </c>
      <c r="H920" s="656"/>
      <c r="I920" s="657" t="s">
        <v>78</v>
      </c>
      <c r="J920" s="653" t="s">
        <v>120</v>
      </c>
      <c r="K920" s="658" t="s">
        <v>3553</v>
      </c>
      <c r="L920" s="659">
        <v>15342880</v>
      </c>
      <c r="M920" s="653" t="s">
        <v>73</v>
      </c>
      <c r="N920" s="660" t="s">
        <v>116</v>
      </c>
      <c r="O920" s="658" t="s">
        <v>4157</v>
      </c>
      <c r="P920" s="661">
        <v>79006342</v>
      </c>
      <c r="Q920" s="656">
        <v>235</v>
      </c>
      <c r="R920" s="699">
        <v>44960</v>
      </c>
      <c r="S920" s="749">
        <v>9551145017</v>
      </c>
      <c r="T920" s="699">
        <v>45008</v>
      </c>
      <c r="U920" s="760">
        <v>15342880</v>
      </c>
      <c r="V920" s="657" t="s">
        <v>70</v>
      </c>
      <c r="W920" s="656">
        <v>12545859</v>
      </c>
      <c r="X920" s="665" t="s">
        <v>4211</v>
      </c>
      <c r="Y920" s="660"/>
      <c r="Z920" s="679">
        <v>45008</v>
      </c>
      <c r="AA920" s="679">
        <v>45008</v>
      </c>
      <c r="AB920" s="667" t="s">
        <v>80</v>
      </c>
      <c r="AC920" s="666">
        <v>45107</v>
      </c>
      <c r="AD920" s="658">
        <f t="shared" si="52"/>
        <v>99</v>
      </c>
      <c r="AE920" s="656">
        <v>0</v>
      </c>
      <c r="AF920" s="656">
        <v>0</v>
      </c>
      <c r="AG920" s="656">
        <v>0</v>
      </c>
      <c r="AH920" s="668" t="s">
        <v>80</v>
      </c>
      <c r="AI920" s="658">
        <f t="shared" si="53"/>
        <v>0</v>
      </c>
      <c r="AJ920" s="656">
        <v>0</v>
      </c>
      <c r="AK920" s="748">
        <v>0</v>
      </c>
      <c r="AL920" s="699" t="s">
        <v>80</v>
      </c>
      <c r="AM920" s="657">
        <v>0</v>
      </c>
      <c r="AN920" s="667" t="s">
        <v>80</v>
      </c>
      <c r="AO920" s="667" t="s">
        <v>80</v>
      </c>
      <c r="AP920" s="661">
        <v>0</v>
      </c>
      <c r="AQ920" s="661">
        <f>+L920+AF920-AK920</f>
        <v>15342880</v>
      </c>
      <c r="AR920" s="657" t="s">
        <v>115</v>
      </c>
      <c r="AS920" s="656">
        <v>0</v>
      </c>
      <c r="AT920" s="657" t="s">
        <v>80</v>
      </c>
      <c r="AU920" s="670">
        <v>15342880</v>
      </c>
      <c r="AV920" s="671">
        <f t="shared" si="50"/>
        <v>0</v>
      </c>
      <c r="AW920" s="672">
        <f t="shared" si="51"/>
        <v>1</v>
      </c>
      <c r="AX920" s="673"/>
      <c r="AY920" s="657" t="s">
        <v>72</v>
      </c>
      <c r="AZ920" s="677" t="s">
        <v>4606</v>
      </c>
      <c r="BA920" s="653" t="s">
        <v>71</v>
      </c>
      <c r="BB920" s="656" t="s">
        <v>71</v>
      </c>
    </row>
    <row r="921" spans="2:54" x14ac:dyDescent="0.25">
      <c r="B921" s="653">
        <v>2023</v>
      </c>
      <c r="C921" s="653">
        <v>891780111</v>
      </c>
      <c r="D921" s="654" t="s">
        <v>68</v>
      </c>
      <c r="E921" s="655" t="s">
        <v>3556</v>
      </c>
      <c r="F921" s="656" t="s">
        <v>3557</v>
      </c>
      <c r="G921" s="657">
        <v>0</v>
      </c>
      <c r="H921" s="656"/>
      <c r="I921" s="657" t="s">
        <v>78</v>
      </c>
      <c r="J921" s="653" t="s">
        <v>120</v>
      </c>
      <c r="K921" s="658" t="s">
        <v>3558</v>
      </c>
      <c r="L921" s="659">
        <v>10901520</v>
      </c>
      <c r="M921" s="653" t="s">
        <v>73</v>
      </c>
      <c r="N921" s="660" t="s">
        <v>116</v>
      </c>
      <c r="O921" s="658" t="s">
        <v>4158</v>
      </c>
      <c r="P921" s="661">
        <v>1216719769</v>
      </c>
      <c r="Q921" s="656">
        <v>235</v>
      </c>
      <c r="R921" s="699">
        <v>44960</v>
      </c>
      <c r="S921" s="749">
        <v>9551145017</v>
      </c>
      <c r="T921" s="699">
        <v>45008</v>
      </c>
      <c r="U921" s="760">
        <v>10901520</v>
      </c>
      <c r="V921" s="657" t="s">
        <v>70</v>
      </c>
      <c r="W921" s="656">
        <v>12545859</v>
      </c>
      <c r="X921" s="665" t="s">
        <v>4211</v>
      </c>
      <c r="Y921" s="660"/>
      <c r="Z921" s="679">
        <v>45008</v>
      </c>
      <c r="AA921" s="679">
        <v>45008</v>
      </c>
      <c r="AB921" s="667" t="s">
        <v>80</v>
      </c>
      <c r="AC921" s="666">
        <v>45107</v>
      </c>
      <c r="AD921" s="658">
        <f t="shared" si="52"/>
        <v>99</v>
      </c>
      <c r="AE921" s="656">
        <v>0</v>
      </c>
      <c r="AF921" s="656">
        <v>0</v>
      </c>
      <c r="AG921" s="656">
        <v>0</v>
      </c>
      <c r="AH921" s="668" t="s">
        <v>80</v>
      </c>
      <c r="AI921" s="658">
        <f t="shared" si="53"/>
        <v>0</v>
      </c>
      <c r="AJ921" s="656">
        <v>0</v>
      </c>
      <c r="AK921" s="748">
        <v>0</v>
      </c>
      <c r="AL921" s="699" t="s">
        <v>80</v>
      </c>
      <c r="AM921" s="657">
        <v>0</v>
      </c>
      <c r="AN921" s="667" t="s">
        <v>80</v>
      </c>
      <c r="AO921" s="667" t="s">
        <v>80</v>
      </c>
      <c r="AP921" s="661">
        <v>0</v>
      </c>
      <c r="AQ921" s="661">
        <f>+L921+AF921-AK921</f>
        <v>10901520</v>
      </c>
      <c r="AR921" s="657" t="s">
        <v>115</v>
      </c>
      <c r="AS921" s="656">
        <v>0</v>
      </c>
      <c r="AT921" s="657" t="s">
        <v>80</v>
      </c>
      <c r="AU921" s="670">
        <v>10901520</v>
      </c>
      <c r="AV921" s="671">
        <f t="shared" si="50"/>
        <v>0</v>
      </c>
      <c r="AW921" s="672">
        <f t="shared" si="51"/>
        <v>1</v>
      </c>
      <c r="AX921" s="673"/>
      <c r="AY921" s="657" t="s">
        <v>72</v>
      </c>
      <c r="AZ921" s="677" t="s">
        <v>4607</v>
      </c>
      <c r="BA921" s="653" t="s">
        <v>71</v>
      </c>
      <c r="BB921" s="656" t="s">
        <v>71</v>
      </c>
    </row>
    <row r="922" spans="2:54" x14ac:dyDescent="0.25">
      <c r="B922" s="653">
        <v>2023</v>
      </c>
      <c r="C922" s="653">
        <v>891780111</v>
      </c>
      <c r="D922" s="654" t="s">
        <v>68</v>
      </c>
      <c r="E922" s="655" t="s">
        <v>3559</v>
      </c>
      <c r="F922" s="656" t="s">
        <v>3560</v>
      </c>
      <c r="G922" s="657">
        <v>0</v>
      </c>
      <c r="H922" s="656"/>
      <c r="I922" s="657" t="s">
        <v>78</v>
      </c>
      <c r="J922" s="653" t="s">
        <v>120</v>
      </c>
      <c r="K922" s="658" t="s">
        <v>3561</v>
      </c>
      <c r="L922" s="659">
        <v>12544000</v>
      </c>
      <c r="M922" s="653" t="s">
        <v>73</v>
      </c>
      <c r="N922" s="660" t="s">
        <v>116</v>
      </c>
      <c r="O922" s="658" t="s">
        <v>4159</v>
      </c>
      <c r="P922" s="661">
        <v>17343238</v>
      </c>
      <c r="Q922" s="656">
        <v>235</v>
      </c>
      <c r="R922" s="699">
        <v>44960</v>
      </c>
      <c r="S922" s="749">
        <v>9551145017</v>
      </c>
      <c r="T922" s="699">
        <v>45008</v>
      </c>
      <c r="U922" s="760">
        <v>12544000</v>
      </c>
      <c r="V922" s="657" t="s">
        <v>70</v>
      </c>
      <c r="W922" s="656">
        <v>12545859</v>
      </c>
      <c r="X922" s="665" t="s">
        <v>4211</v>
      </c>
      <c r="Y922" s="660"/>
      <c r="Z922" s="679">
        <v>45008</v>
      </c>
      <c r="AA922" s="679">
        <v>45008</v>
      </c>
      <c r="AB922" s="667" t="s">
        <v>80</v>
      </c>
      <c r="AC922" s="666">
        <v>45107</v>
      </c>
      <c r="AD922" s="658">
        <f t="shared" si="52"/>
        <v>99</v>
      </c>
      <c r="AE922" s="656">
        <v>1</v>
      </c>
      <c r="AF922" s="656">
        <v>6272000</v>
      </c>
      <c r="AG922" s="656">
        <v>1</v>
      </c>
      <c r="AH922" s="668">
        <v>45169</v>
      </c>
      <c r="AI922" s="658">
        <f t="shared" si="53"/>
        <v>62</v>
      </c>
      <c r="AJ922" s="656">
        <v>0</v>
      </c>
      <c r="AK922" s="748">
        <v>0</v>
      </c>
      <c r="AL922" s="699" t="s">
        <v>80</v>
      </c>
      <c r="AM922" s="657">
        <v>0</v>
      </c>
      <c r="AN922" s="667" t="s">
        <v>80</v>
      </c>
      <c r="AO922" s="667" t="s">
        <v>80</v>
      </c>
      <c r="AP922" s="661">
        <v>0</v>
      </c>
      <c r="AQ922" s="661">
        <f>+L922+AF922-AK922</f>
        <v>18816000</v>
      </c>
      <c r="AR922" s="657" t="s">
        <v>115</v>
      </c>
      <c r="AS922" s="656">
        <v>0</v>
      </c>
      <c r="AT922" s="657" t="s">
        <v>80</v>
      </c>
      <c r="AU922" s="670">
        <v>15680000</v>
      </c>
      <c r="AV922" s="671">
        <f t="shared" si="50"/>
        <v>3136000</v>
      </c>
      <c r="AW922" s="672">
        <f t="shared" si="51"/>
        <v>0.83333333333333337</v>
      </c>
      <c r="AX922" s="673"/>
      <c r="AY922" s="657" t="s">
        <v>72</v>
      </c>
      <c r="AZ922" s="677" t="s">
        <v>4608</v>
      </c>
      <c r="BA922" s="653" t="s">
        <v>71</v>
      </c>
      <c r="BB922" s="656" t="s">
        <v>71</v>
      </c>
    </row>
    <row r="923" spans="2:54" x14ac:dyDescent="0.25">
      <c r="B923" s="653">
        <v>2023</v>
      </c>
      <c r="C923" s="653">
        <v>891780111</v>
      </c>
      <c r="D923" s="654" t="s">
        <v>68</v>
      </c>
      <c r="E923" s="655" t="s">
        <v>3562</v>
      </c>
      <c r="F923" s="656" t="s">
        <v>3563</v>
      </c>
      <c r="G923" s="657">
        <v>0</v>
      </c>
      <c r="H923" s="656"/>
      <c r="I923" s="657" t="s">
        <v>78</v>
      </c>
      <c r="J923" s="653" t="s">
        <v>120</v>
      </c>
      <c r="K923" s="658" t="s">
        <v>3564</v>
      </c>
      <c r="L923" s="659">
        <v>10094000</v>
      </c>
      <c r="M923" s="653" t="s">
        <v>73</v>
      </c>
      <c r="N923" s="660" t="s">
        <v>116</v>
      </c>
      <c r="O923" s="658" t="s">
        <v>4160</v>
      </c>
      <c r="P923" s="661">
        <v>1128455109</v>
      </c>
      <c r="Q923" s="656">
        <v>235</v>
      </c>
      <c r="R923" s="699">
        <v>44960</v>
      </c>
      <c r="S923" s="749">
        <v>9551145017</v>
      </c>
      <c r="T923" s="699">
        <v>45008</v>
      </c>
      <c r="U923" s="760">
        <v>10094000</v>
      </c>
      <c r="V923" s="657" t="s">
        <v>70</v>
      </c>
      <c r="W923" s="656">
        <v>12545859</v>
      </c>
      <c r="X923" s="665" t="s">
        <v>4211</v>
      </c>
      <c r="Y923" s="660"/>
      <c r="Z923" s="679">
        <v>45008</v>
      </c>
      <c r="AA923" s="679">
        <v>45008</v>
      </c>
      <c r="AB923" s="667" t="s">
        <v>80</v>
      </c>
      <c r="AC923" s="666">
        <v>45107</v>
      </c>
      <c r="AD923" s="658">
        <f t="shared" si="52"/>
        <v>99</v>
      </c>
      <c r="AE923" s="656">
        <v>0</v>
      </c>
      <c r="AF923" s="656">
        <v>0</v>
      </c>
      <c r="AG923" s="656">
        <v>0</v>
      </c>
      <c r="AH923" s="668" t="s">
        <v>80</v>
      </c>
      <c r="AI923" s="658">
        <f t="shared" si="53"/>
        <v>0</v>
      </c>
      <c r="AJ923" s="656">
        <v>0</v>
      </c>
      <c r="AK923" s="748">
        <v>0</v>
      </c>
      <c r="AL923" s="699" t="s">
        <v>80</v>
      </c>
      <c r="AM923" s="657">
        <v>0</v>
      </c>
      <c r="AN923" s="667" t="s">
        <v>80</v>
      </c>
      <c r="AO923" s="667" t="s">
        <v>80</v>
      </c>
      <c r="AP923" s="661">
        <v>0</v>
      </c>
      <c r="AQ923" s="661">
        <f>+L923+AF923-AK923</f>
        <v>10094000</v>
      </c>
      <c r="AR923" s="657" t="s">
        <v>115</v>
      </c>
      <c r="AS923" s="656">
        <v>0</v>
      </c>
      <c r="AT923" s="657" t="s">
        <v>80</v>
      </c>
      <c r="AU923" s="670">
        <v>10094000</v>
      </c>
      <c r="AV923" s="671">
        <f t="shared" si="50"/>
        <v>0</v>
      </c>
      <c r="AW923" s="672">
        <f t="shared" si="51"/>
        <v>1</v>
      </c>
      <c r="AX923" s="673"/>
      <c r="AY923" s="657" t="s">
        <v>72</v>
      </c>
      <c r="AZ923" s="677" t="s">
        <v>4609</v>
      </c>
      <c r="BA923" s="653" t="s">
        <v>71</v>
      </c>
      <c r="BB923" s="656" t="s">
        <v>71</v>
      </c>
    </row>
    <row r="924" spans="2:54" x14ac:dyDescent="0.25">
      <c r="B924" s="653">
        <v>2023</v>
      </c>
      <c r="C924" s="653">
        <v>891780111</v>
      </c>
      <c r="D924" s="654" t="s">
        <v>68</v>
      </c>
      <c r="E924" s="655" t="s">
        <v>3565</v>
      </c>
      <c r="F924" s="656" t="s">
        <v>3566</v>
      </c>
      <c r="G924" s="657">
        <v>0</v>
      </c>
      <c r="H924" s="656"/>
      <c r="I924" s="657" t="s">
        <v>78</v>
      </c>
      <c r="J924" s="653" t="s">
        <v>120</v>
      </c>
      <c r="K924" s="658" t="s">
        <v>3567</v>
      </c>
      <c r="L924" s="659">
        <v>13324080</v>
      </c>
      <c r="M924" s="653" t="s">
        <v>73</v>
      </c>
      <c r="N924" s="660" t="s">
        <v>116</v>
      </c>
      <c r="O924" s="658" t="s">
        <v>4161</v>
      </c>
      <c r="P924" s="661">
        <v>21849913</v>
      </c>
      <c r="Q924" s="656">
        <v>235</v>
      </c>
      <c r="R924" s="699">
        <v>44960</v>
      </c>
      <c r="S924" s="749">
        <v>9551145017</v>
      </c>
      <c r="T924" s="699">
        <v>45008</v>
      </c>
      <c r="U924" s="760">
        <v>13324080</v>
      </c>
      <c r="V924" s="657" t="s">
        <v>70</v>
      </c>
      <c r="W924" s="656">
        <v>12545859</v>
      </c>
      <c r="X924" s="665" t="s">
        <v>4211</v>
      </c>
      <c r="Y924" s="660"/>
      <c r="Z924" s="679">
        <v>45008</v>
      </c>
      <c r="AA924" s="679">
        <v>45008</v>
      </c>
      <c r="AB924" s="667" t="s">
        <v>80</v>
      </c>
      <c r="AC924" s="666">
        <v>45107</v>
      </c>
      <c r="AD924" s="658">
        <f t="shared" si="52"/>
        <v>99</v>
      </c>
      <c r="AE924" s="656">
        <v>0</v>
      </c>
      <c r="AF924" s="656">
        <v>0</v>
      </c>
      <c r="AG924" s="656">
        <v>0</v>
      </c>
      <c r="AH924" s="668" t="s">
        <v>80</v>
      </c>
      <c r="AI924" s="658">
        <f t="shared" si="53"/>
        <v>0</v>
      </c>
      <c r="AJ924" s="656">
        <v>0</v>
      </c>
      <c r="AK924" s="748">
        <v>0</v>
      </c>
      <c r="AL924" s="699" t="s">
        <v>80</v>
      </c>
      <c r="AM924" s="657">
        <v>0</v>
      </c>
      <c r="AN924" s="667" t="s">
        <v>80</v>
      </c>
      <c r="AO924" s="667" t="s">
        <v>80</v>
      </c>
      <c r="AP924" s="661">
        <v>0</v>
      </c>
      <c r="AQ924" s="661">
        <f>+L924+AF924-AK924</f>
        <v>13324080</v>
      </c>
      <c r="AR924" s="657" t="s">
        <v>115</v>
      </c>
      <c r="AS924" s="656">
        <v>0</v>
      </c>
      <c r="AT924" s="657" t="s">
        <v>80</v>
      </c>
      <c r="AU924" s="670">
        <v>13162576</v>
      </c>
      <c r="AV924" s="671">
        <f t="shared" si="50"/>
        <v>161504</v>
      </c>
      <c r="AW924" s="672">
        <f t="shared" si="51"/>
        <v>0.98787878787878791</v>
      </c>
      <c r="AX924" s="673"/>
      <c r="AY924" s="657" t="s">
        <v>72</v>
      </c>
      <c r="AZ924" s="677" t="s">
        <v>4610</v>
      </c>
      <c r="BA924" s="653" t="s">
        <v>71</v>
      </c>
      <c r="BB924" s="656" t="s">
        <v>71</v>
      </c>
    </row>
    <row r="925" spans="2:54" x14ac:dyDescent="0.25">
      <c r="B925" s="653">
        <v>2023</v>
      </c>
      <c r="C925" s="653">
        <v>891780111</v>
      </c>
      <c r="D925" s="654" t="s">
        <v>68</v>
      </c>
      <c r="E925" s="655" t="s">
        <v>3568</v>
      </c>
      <c r="F925" s="656" t="s">
        <v>3569</v>
      </c>
      <c r="G925" s="657">
        <v>0</v>
      </c>
      <c r="H925" s="656"/>
      <c r="I925" s="657" t="s">
        <v>78</v>
      </c>
      <c r="J925" s="653" t="s">
        <v>120</v>
      </c>
      <c r="K925" s="658" t="s">
        <v>3570</v>
      </c>
      <c r="L925" s="659">
        <v>9690240</v>
      </c>
      <c r="M925" s="653" t="s">
        <v>73</v>
      </c>
      <c r="N925" s="660" t="s">
        <v>116</v>
      </c>
      <c r="O925" s="658" t="s">
        <v>4162</v>
      </c>
      <c r="P925" s="661">
        <v>7382064</v>
      </c>
      <c r="Q925" s="656">
        <v>235</v>
      </c>
      <c r="R925" s="699">
        <v>44960</v>
      </c>
      <c r="S925" s="749">
        <v>9551145017</v>
      </c>
      <c r="T925" s="699">
        <v>45008</v>
      </c>
      <c r="U925" s="760">
        <v>9690240</v>
      </c>
      <c r="V925" s="657" t="s">
        <v>70</v>
      </c>
      <c r="W925" s="656">
        <v>12545859</v>
      </c>
      <c r="X925" s="665" t="s">
        <v>4211</v>
      </c>
      <c r="Y925" s="660"/>
      <c r="Z925" s="679">
        <v>45008</v>
      </c>
      <c r="AA925" s="679">
        <v>45008</v>
      </c>
      <c r="AB925" s="667" t="s">
        <v>80</v>
      </c>
      <c r="AC925" s="666">
        <v>45107</v>
      </c>
      <c r="AD925" s="658">
        <f t="shared" si="52"/>
        <v>99</v>
      </c>
      <c r="AE925" s="656">
        <v>0</v>
      </c>
      <c r="AF925" s="656">
        <v>0</v>
      </c>
      <c r="AG925" s="656">
        <v>0</v>
      </c>
      <c r="AH925" s="668" t="s">
        <v>80</v>
      </c>
      <c r="AI925" s="658">
        <f t="shared" si="53"/>
        <v>0</v>
      </c>
      <c r="AJ925" s="656">
        <v>0</v>
      </c>
      <c r="AK925" s="748">
        <v>0</v>
      </c>
      <c r="AL925" s="699" t="s">
        <v>80</v>
      </c>
      <c r="AM925" s="657">
        <v>0</v>
      </c>
      <c r="AN925" s="667" t="s">
        <v>80</v>
      </c>
      <c r="AO925" s="667" t="s">
        <v>80</v>
      </c>
      <c r="AP925" s="661">
        <v>0</v>
      </c>
      <c r="AQ925" s="661">
        <f>+L925+AF925-AK925</f>
        <v>9690240</v>
      </c>
      <c r="AR925" s="657" t="s">
        <v>115</v>
      </c>
      <c r="AS925" s="656">
        <v>0</v>
      </c>
      <c r="AT925" s="657" t="s">
        <v>80</v>
      </c>
      <c r="AU925" s="670">
        <v>9690240</v>
      </c>
      <c r="AV925" s="671">
        <f t="shared" si="50"/>
        <v>0</v>
      </c>
      <c r="AW925" s="672">
        <f t="shared" si="51"/>
        <v>1</v>
      </c>
      <c r="AX925" s="673"/>
      <c r="AY925" s="657" t="s">
        <v>72</v>
      </c>
      <c r="AZ925" s="677" t="s">
        <v>4611</v>
      </c>
      <c r="BA925" s="653" t="s">
        <v>71</v>
      </c>
      <c r="BB925" s="656" t="s">
        <v>71</v>
      </c>
    </row>
    <row r="926" spans="2:54" x14ac:dyDescent="0.25">
      <c r="B926" s="653">
        <v>2023</v>
      </c>
      <c r="C926" s="653">
        <v>891780111</v>
      </c>
      <c r="D926" s="654" t="s">
        <v>68</v>
      </c>
      <c r="E926" s="655" t="s">
        <v>3571</v>
      </c>
      <c r="F926" s="656" t="s">
        <v>3572</v>
      </c>
      <c r="G926" s="657">
        <v>0</v>
      </c>
      <c r="H926" s="656"/>
      <c r="I926" s="657" t="s">
        <v>78</v>
      </c>
      <c r="J926" s="653" t="s">
        <v>120</v>
      </c>
      <c r="K926" s="658" t="s">
        <v>3573</v>
      </c>
      <c r="L926" s="659">
        <v>14939120</v>
      </c>
      <c r="M926" s="653" t="s">
        <v>73</v>
      </c>
      <c r="N926" s="660" t="s">
        <v>116</v>
      </c>
      <c r="O926" s="658" t="s">
        <v>4163</v>
      </c>
      <c r="P926" s="661">
        <v>1144037020</v>
      </c>
      <c r="Q926" s="656">
        <v>235</v>
      </c>
      <c r="R926" s="699">
        <v>44960</v>
      </c>
      <c r="S926" s="749">
        <v>9551145017</v>
      </c>
      <c r="T926" s="699">
        <v>45008</v>
      </c>
      <c r="U926" s="760">
        <v>14939120</v>
      </c>
      <c r="V926" s="657" t="s">
        <v>70</v>
      </c>
      <c r="W926" s="656">
        <v>12545859</v>
      </c>
      <c r="X926" s="665" t="s">
        <v>4211</v>
      </c>
      <c r="Y926" s="660"/>
      <c r="Z926" s="679">
        <v>45008</v>
      </c>
      <c r="AA926" s="679">
        <v>45008</v>
      </c>
      <c r="AB926" s="667" t="s">
        <v>80</v>
      </c>
      <c r="AC926" s="666">
        <v>45107</v>
      </c>
      <c r="AD926" s="658">
        <f t="shared" si="52"/>
        <v>99</v>
      </c>
      <c r="AE926" s="656">
        <v>0</v>
      </c>
      <c r="AF926" s="656">
        <v>0</v>
      </c>
      <c r="AG926" s="656">
        <v>0</v>
      </c>
      <c r="AH926" s="668" t="s">
        <v>80</v>
      </c>
      <c r="AI926" s="658">
        <f t="shared" si="53"/>
        <v>0</v>
      </c>
      <c r="AJ926" s="656">
        <v>0</v>
      </c>
      <c r="AK926" s="748">
        <v>0</v>
      </c>
      <c r="AL926" s="699" t="s">
        <v>80</v>
      </c>
      <c r="AM926" s="657">
        <v>0</v>
      </c>
      <c r="AN926" s="667" t="s">
        <v>80</v>
      </c>
      <c r="AO926" s="667" t="s">
        <v>80</v>
      </c>
      <c r="AP926" s="661">
        <v>0</v>
      </c>
      <c r="AQ926" s="661">
        <f>+L926+AF926-AK926</f>
        <v>14939120</v>
      </c>
      <c r="AR926" s="657" t="s">
        <v>115</v>
      </c>
      <c r="AS926" s="656">
        <v>0</v>
      </c>
      <c r="AT926" s="657" t="s">
        <v>80</v>
      </c>
      <c r="AU926" s="670">
        <v>14939120</v>
      </c>
      <c r="AV926" s="671">
        <f t="shared" si="50"/>
        <v>0</v>
      </c>
      <c r="AW926" s="672">
        <f t="shared" si="51"/>
        <v>1</v>
      </c>
      <c r="AX926" s="673"/>
      <c r="AY926" s="657" t="s">
        <v>72</v>
      </c>
      <c r="AZ926" s="677" t="s">
        <v>4612</v>
      </c>
      <c r="BA926" s="653" t="s">
        <v>71</v>
      </c>
      <c r="BB926" s="656" t="s">
        <v>71</v>
      </c>
    </row>
    <row r="927" spans="2:54" x14ac:dyDescent="0.25">
      <c r="B927" s="653">
        <v>2023</v>
      </c>
      <c r="C927" s="653">
        <v>891780111</v>
      </c>
      <c r="D927" s="654" t="s">
        <v>68</v>
      </c>
      <c r="E927" s="655" t="s">
        <v>3574</v>
      </c>
      <c r="F927" s="656" t="s">
        <v>3575</v>
      </c>
      <c r="G927" s="657">
        <v>0</v>
      </c>
      <c r="H927" s="656"/>
      <c r="I927" s="657" t="s">
        <v>78</v>
      </c>
      <c r="J927" s="653" t="s">
        <v>120</v>
      </c>
      <c r="K927" s="658" t="s">
        <v>3576</v>
      </c>
      <c r="L927" s="659">
        <v>38400000</v>
      </c>
      <c r="M927" s="653" t="s">
        <v>73</v>
      </c>
      <c r="N927" s="660" t="s">
        <v>116</v>
      </c>
      <c r="O927" s="658" t="s">
        <v>4164</v>
      </c>
      <c r="P927" s="661">
        <v>85469041</v>
      </c>
      <c r="Q927" s="656">
        <v>702</v>
      </c>
      <c r="R927" s="699">
        <v>44999</v>
      </c>
      <c r="S927" s="749">
        <v>42400000</v>
      </c>
      <c r="T927" s="699">
        <v>45012</v>
      </c>
      <c r="U927" s="760">
        <v>38400000</v>
      </c>
      <c r="V927" s="657" t="s">
        <v>70</v>
      </c>
      <c r="W927" s="656">
        <v>12545859</v>
      </c>
      <c r="X927" s="665" t="s">
        <v>4211</v>
      </c>
      <c r="Y927" s="660"/>
      <c r="Z927" s="679">
        <v>45012</v>
      </c>
      <c r="AA927" s="679">
        <v>45012</v>
      </c>
      <c r="AB927" s="667" t="s">
        <v>80</v>
      </c>
      <c r="AC927" s="666">
        <v>45275</v>
      </c>
      <c r="AD927" s="658">
        <f t="shared" si="52"/>
        <v>263</v>
      </c>
      <c r="AE927" s="656">
        <v>0</v>
      </c>
      <c r="AF927" s="656">
        <v>0</v>
      </c>
      <c r="AG927" s="656">
        <v>0</v>
      </c>
      <c r="AH927" s="668" t="s">
        <v>80</v>
      </c>
      <c r="AI927" s="658">
        <f t="shared" si="53"/>
        <v>0</v>
      </c>
      <c r="AJ927" s="656">
        <v>0</v>
      </c>
      <c r="AK927" s="748">
        <v>0</v>
      </c>
      <c r="AL927" s="699" t="s">
        <v>80</v>
      </c>
      <c r="AM927" s="657">
        <v>0</v>
      </c>
      <c r="AN927" s="667" t="s">
        <v>80</v>
      </c>
      <c r="AO927" s="667" t="s">
        <v>80</v>
      </c>
      <c r="AP927" s="661">
        <v>0</v>
      </c>
      <c r="AQ927" s="661">
        <f>+L927+AF927-AK927</f>
        <v>38400000</v>
      </c>
      <c r="AR927" s="657" t="s">
        <v>115</v>
      </c>
      <c r="AS927" s="656">
        <v>0</v>
      </c>
      <c r="AT927" s="657" t="s">
        <v>80</v>
      </c>
      <c r="AU927" s="670">
        <v>7700000</v>
      </c>
      <c r="AV927" s="671">
        <f t="shared" si="50"/>
        <v>30700000</v>
      </c>
      <c r="AW927" s="672">
        <f t="shared" si="51"/>
        <v>0.20052083333333334</v>
      </c>
      <c r="AX927" s="673"/>
      <c r="AY927" s="657" t="s">
        <v>72</v>
      </c>
      <c r="AZ927" s="677" t="s">
        <v>4613</v>
      </c>
      <c r="BA927" s="653" t="s">
        <v>71</v>
      </c>
      <c r="BB927" s="656" t="s">
        <v>117</v>
      </c>
    </row>
    <row r="928" spans="2:54" x14ac:dyDescent="0.25">
      <c r="B928" s="653">
        <v>2023</v>
      </c>
      <c r="C928" s="653">
        <v>891780111</v>
      </c>
      <c r="D928" s="654" t="s">
        <v>68</v>
      </c>
      <c r="E928" s="655" t="s">
        <v>3577</v>
      </c>
      <c r="F928" s="656" t="s">
        <v>3578</v>
      </c>
      <c r="G928" s="657">
        <v>0</v>
      </c>
      <c r="H928" s="656"/>
      <c r="I928" s="657" t="s">
        <v>78</v>
      </c>
      <c r="J928" s="653" t="s">
        <v>120</v>
      </c>
      <c r="K928" s="658" t="s">
        <v>3579</v>
      </c>
      <c r="L928" s="659">
        <v>15419991</v>
      </c>
      <c r="M928" s="653" t="s">
        <v>73</v>
      </c>
      <c r="N928" s="660" t="s">
        <v>116</v>
      </c>
      <c r="O928" s="658" t="s">
        <v>4165</v>
      </c>
      <c r="P928" s="661">
        <v>1067946038</v>
      </c>
      <c r="Q928" s="656">
        <v>235</v>
      </c>
      <c r="R928" s="699">
        <v>44960</v>
      </c>
      <c r="S928" s="749">
        <v>9551145017</v>
      </c>
      <c r="T928" s="699">
        <v>45017</v>
      </c>
      <c r="U928" s="760">
        <v>15419991</v>
      </c>
      <c r="V928" s="657" t="s">
        <v>70</v>
      </c>
      <c r="W928" s="656">
        <v>12545859</v>
      </c>
      <c r="X928" s="665" t="s">
        <v>4211</v>
      </c>
      <c r="Y928" s="660"/>
      <c r="Z928" s="679">
        <v>45013</v>
      </c>
      <c r="AA928" s="679">
        <v>45017</v>
      </c>
      <c r="AB928" s="667" t="s">
        <v>80</v>
      </c>
      <c r="AC928" s="666">
        <v>45275</v>
      </c>
      <c r="AD928" s="658">
        <f t="shared" si="52"/>
        <v>258</v>
      </c>
      <c r="AE928" s="656">
        <v>0</v>
      </c>
      <c r="AF928" s="656">
        <v>0</v>
      </c>
      <c r="AG928" s="656">
        <v>0</v>
      </c>
      <c r="AH928" s="668" t="s">
        <v>80</v>
      </c>
      <c r="AI928" s="658">
        <f t="shared" si="53"/>
        <v>0</v>
      </c>
      <c r="AJ928" s="656">
        <v>1</v>
      </c>
      <c r="AK928" s="748">
        <v>14391991</v>
      </c>
      <c r="AL928" s="699">
        <v>45033</v>
      </c>
      <c r="AM928" s="657">
        <v>0</v>
      </c>
      <c r="AN928" s="667" t="s">
        <v>80</v>
      </c>
      <c r="AO928" s="667" t="s">
        <v>80</v>
      </c>
      <c r="AP928" s="661">
        <v>0</v>
      </c>
      <c r="AQ928" s="661">
        <f>+L928+AF928-AK928</f>
        <v>1028000</v>
      </c>
      <c r="AR928" s="657" t="s">
        <v>115</v>
      </c>
      <c r="AS928" s="656">
        <v>0</v>
      </c>
      <c r="AT928" s="657" t="s">
        <v>80</v>
      </c>
      <c r="AU928" s="670">
        <v>1028000</v>
      </c>
      <c r="AV928" s="671">
        <f t="shared" si="50"/>
        <v>0</v>
      </c>
      <c r="AW928" s="672">
        <f t="shared" si="51"/>
        <v>1</v>
      </c>
      <c r="AX928" s="673"/>
      <c r="AY928" s="657" t="s">
        <v>253</v>
      </c>
      <c r="AZ928" s="677" t="s">
        <v>4614</v>
      </c>
      <c r="BA928" s="653" t="s">
        <v>71</v>
      </c>
      <c r="BB928" s="656" t="s">
        <v>71</v>
      </c>
    </row>
    <row r="929" spans="2:54" x14ac:dyDescent="0.25">
      <c r="B929" s="653">
        <v>2023</v>
      </c>
      <c r="C929" s="653">
        <v>891780111</v>
      </c>
      <c r="D929" s="654" t="s">
        <v>68</v>
      </c>
      <c r="E929" s="655" t="s">
        <v>3580</v>
      </c>
      <c r="F929" s="656" t="s">
        <v>3581</v>
      </c>
      <c r="G929" s="657">
        <v>0</v>
      </c>
      <c r="H929" s="656"/>
      <c r="I929" s="657" t="s">
        <v>78</v>
      </c>
      <c r="J929" s="653" t="s">
        <v>120</v>
      </c>
      <c r="K929" s="658" t="s">
        <v>3582</v>
      </c>
      <c r="L929" s="659">
        <v>27716129</v>
      </c>
      <c r="M929" s="653" t="s">
        <v>73</v>
      </c>
      <c r="N929" s="660" t="s">
        <v>116</v>
      </c>
      <c r="O929" s="658" t="s">
        <v>4166</v>
      </c>
      <c r="P929" s="661">
        <v>1124047943</v>
      </c>
      <c r="Q929" s="656">
        <v>235</v>
      </c>
      <c r="R929" s="699">
        <v>44960</v>
      </c>
      <c r="S929" s="749">
        <v>9551145017</v>
      </c>
      <c r="T929" s="699">
        <v>45015</v>
      </c>
      <c r="U929" s="760">
        <v>27716129</v>
      </c>
      <c r="V929" s="657" t="s">
        <v>70</v>
      </c>
      <c r="W929" s="656">
        <v>12545859</v>
      </c>
      <c r="X929" s="665" t="s">
        <v>4211</v>
      </c>
      <c r="Y929" s="660"/>
      <c r="Z929" s="679">
        <v>45015</v>
      </c>
      <c r="AA929" s="679">
        <v>45015</v>
      </c>
      <c r="AB929" s="667" t="s">
        <v>80</v>
      </c>
      <c r="AC929" s="666">
        <v>45275</v>
      </c>
      <c r="AD929" s="658">
        <f t="shared" si="52"/>
        <v>260</v>
      </c>
      <c r="AE929" s="656">
        <v>0</v>
      </c>
      <c r="AF929" s="656">
        <v>0</v>
      </c>
      <c r="AG929" s="656">
        <v>0</v>
      </c>
      <c r="AH929" s="668" t="s">
        <v>80</v>
      </c>
      <c r="AI929" s="658">
        <f t="shared" si="53"/>
        <v>0</v>
      </c>
      <c r="AJ929" s="656">
        <v>0</v>
      </c>
      <c r="AK929" s="748">
        <v>0</v>
      </c>
      <c r="AL929" s="699" t="s">
        <v>80</v>
      </c>
      <c r="AM929" s="657">
        <v>0</v>
      </c>
      <c r="AN929" s="667" t="s">
        <v>80</v>
      </c>
      <c r="AO929" s="667" t="s">
        <v>80</v>
      </c>
      <c r="AP929" s="661">
        <v>0</v>
      </c>
      <c r="AQ929" s="661">
        <f>+L929+AF929-AK929</f>
        <v>27716129</v>
      </c>
      <c r="AR929" s="657" t="s">
        <v>115</v>
      </c>
      <c r="AS929" s="656">
        <v>0</v>
      </c>
      <c r="AT929" s="657" t="s">
        <v>80</v>
      </c>
      <c r="AU929" s="670">
        <v>19716129</v>
      </c>
      <c r="AV929" s="671">
        <f t="shared" si="50"/>
        <v>8000000</v>
      </c>
      <c r="AW929" s="672">
        <f t="shared" si="51"/>
        <v>0.71135940376089313</v>
      </c>
      <c r="AX929" s="673"/>
      <c r="AY929" s="657" t="s">
        <v>72</v>
      </c>
      <c r="AZ929" s="677" t="s">
        <v>4615</v>
      </c>
      <c r="BA929" s="653" t="s">
        <v>71</v>
      </c>
      <c r="BB929" s="656" t="s">
        <v>71</v>
      </c>
    </row>
    <row r="930" spans="2:54" x14ac:dyDescent="0.25">
      <c r="B930" s="653">
        <v>2023</v>
      </c>
      <c r="C930" s="653">
        <v>891780111</v>
      </c>
      <c r="D930" s="654" t="s">
        <v>68</v>
      </c>
      <c r="E930" s="655" t="s">
        <v>3583</v>
      </c>
      <c r="F930" s="656" t="s">
        <v>3584</v>
      </c>
      <c r="G930" s="657">
        <v>0</v>
      </c>
      <c r="H930" s="656"/>
      <c r="I930" s="657" t="s">
        <v>78</v>
      </c>
      <c r="J930" s="653" t="s">
        <v>120</v>
      </c>
      <c r="K930" s="658" t="s">
        <v>3585</v>
      </c>
      <c r="L930" s="659">
        <v>169648000</v>
      </c>
      <c r="M930" s="653" t="s">
        <v>73</v>
      </c>
      <c r="N930" s="660" t="s">
        <v>116</v>
      </c>
      <c r="O930" s="658" t="s">
        <v>4167</v>
      </c>
      <c r="P930" s="661">
        <v>1030539760</v>
      </c>
      <c r="Q930" s="656">
        <v>732</v>
      </c>
      <c r="R930" s="699">
        <v>45001</v>
      </c>
      <c r="S930" s="749">
        <v>169648000</v>
      </c>
      <c r="T930" s="699">
        <v>45012</v>
      </c>
      <c r="U930" s="760">
        <v>169648000</v>
      </c>
      <c r="V930" s="657" t="s">
        <v>70</v>
      </c>
      <c r="W930" s="656">
        <v>12545859</v>
      </c>
      <c r="X930" s="665" t="s">
        <v>4211</v>
      </c>
      <c r="Y930" s="660"/>
      <c r="Z930" s="679">
        <v>45012</v>
      </c>
      <c r="AA930" s="679">
        <v>45012</v>
      </c>
      <c r="AB930" s="667" t="s">
        <v>80</v>
      </c>
      <c r="AC930" s="666">
        <v>45169</v>
      </c>
      <c r="AD930" s="658">
        <f t="shared" si="52"/>
        <v>157</v>
      </c>
      <c r="AE930" s="656">
        <v>0</v>
      </c>
      <c r="AF930" s="656">
        <v>0</v>
      </c>
      <c r="AG930" s="656">
        <v>0</v>
      </c>
      <c r="AH930" s="668" t="s">
        <v>80</v>
      </c>
      <c r="AI930" s="658">
        <f t="shared" si="53"/>
        <v>0</v>
      </c>
      <c r="AJ930" s="656">
        <v>0</v>
      </c>
      <c r="AK930" s="748">
        <v>0</v>
      </c>
      <c r="AL930" s="699" t="s">
        <v>80</v>
      </c>
      <c r="AM930" s="657">
        <v>0</v>
      </c>
      <c r="AN930" s="667" t="s">
        <v>80</v>
      </c>
      <c r="AO930" s="667" t="s">
        <v>80</v>
      </c>
      <c r="AP930" s="661">
        <v>0</v>
      </c>
      <c r="AQ930" s="661">
        <f>+L930+AF930-AK930</f>
        <v>169648000</v>
      </c>
      <c r="AR930" s="657" t="s">
        <v>70</v>
      </c>
      <c r="AS930" s="656">
        <v>84824000</v>
      </c>
      <c r="AT930" s="657">
        <v>45036</v>
      </c>
      <c r="AU930" s="670">
        <v>88102000</v>
      </c>
      <c r="AV930" s="671">
        <f t="shared" si="50"/>
        <v>81546000</v>
      </c>
      <c r="AW930" s="672">
        <f t="shared" si="51"/>
        <v>0.51932236159577483</v>
      </c>
      <c r="AX930" s="673"/>
      <c r="AY930" s="657" t="s">
        <v>72</v>
      </c>
      <c r="AZ930" s="677" t="s">
        <v>4616</v>
      </c>
      <c r="BA930" s="653" t="s">
        <v>71</v>
      </c>
      <c r="BB930" s="656" t="s">
        <v>117</v>
      </c>
    </row>
    <row r="931" spans="2:54" x14ac:dyDescent="0.25">
      <c r="B931" s="653">
        <v>2023</v>
      </c>
      <c r="C931" s="653">
        <v>891780111</v>
      </c>
      <c r="D931" s="654" t="s">
        <v>68</v>
      </c>
      <c r="E931" s="655" t="s">
        <v>3586</v>
      </c>
      <c r="F931" s="656" t="s">
        <v>3587</v>
      </c>
      <c r="G931" s="657">
        <v>0</v>
      </c>
      <c r="H931" s="656"/>
      <c r="I931" s="657" t="s">
        <v>78</v>
      </c>
      <c r="J931" s="653" t="s">
        <v>120</v>
      </c>
      <c r="K931" s="658" t="s">
        <v>3588</v>
      </c>
      <c r="L931" s="659">
        <v>12749570</v>
      </c>
      <c r="M931" s="653" t="s">
        <v>73</v>
      </c>
      <c r="N931" s="660" t="s">
        <v>116</v>
      </c>
      <c r="O931" s="658" t="s">
        <v>4168</v>
      </c>
      <c r="P931" s="661">
        <v>819005564</v>
      </c>
      <c r="Q931" s="656">
        <v>419</v>
      </c>
      <c r="R931" s="699">
        <v>44974</v>
      </c>
      <c r="S931" s="749">
        <v>45000000</v>
      </c>
      <c r="T931" s="699">
        <v>44986</v>
      </c>
      <c r="U931" s="760">
        <v>12749570</v>
      </c>
      <c r="V931" s="657" t="s">
        <v>70</v>
      </c>
      <c r="W931" s="656">
        <v>12545859</v>
      </c>
      <c r="X931" s="665" t="s">
        <v>4211</v>
      </c>
      <c r="Y931" s="660"/>
      <c r="Z931" s="679">
        <v>44986</v>
      </c>
      <c r="AA931" s="679">
        <v>44986</v>
      </c>
      <c r="AB931" s="667" t="s">
        <v>80</v>
      </c>
      <c r="AC931" s="666">
        <v>44993</v>
      </c>
      <c r="AD931" s="658">
        <f t="shared" si="52"/>
        <v>7</v>
      </c>
      <c r="AE931" s="656">
        <v>0</v>
      </c>
      <c r="AF931" s="656">
        <v>0</v>
      </c>
      <c r="AG931" s="656">
        <v>0</v>
      </c>
      <c r="AH931" s="668" t="s">
        <v>80</v>
      </c>
      <c r="AI931" s="658">
        <f t="shared" si="53"/>
        <v>0</v>
      </c>
      <c r="AJ931" s="656">
        <v>0</v>
      </c>
      <c r="AK931" s="748">
        <v>0</v>
      </c>
      <c r="AL931" s="699" t="s">
        <v>80</v>
      </c>
      <c r="AM931" s="657">
        <v>0</v>
      </c>
      <c r="AN931" s="667" t="s">
        <v>80</v>
      </c>
      <c r="AO931" s="667" t="s">
        <v>80</v>
      </c>
      <c r="AP931" s="661">
        <v>0</v>
      </c>
      <c r="AQ931" s="661">
        <f>+L931+AF931-AK931</f>
        <v>12749570</v>
      </c>
      <c r="AR931" s="657" t="s">
        <v>115</v>
      </c>
      <c r="AS931" s="656">
        <v>0</v>
      </c>
      <c r="AT931" s="657" t="s">
        <v>80</v>
      </c>
      <c r="AU931" s="670">
        <v>12749570</v>
      </c>
      <c r="AV931" s="671">
        <f t="shared" si="50"/>
        <v>0</v>
      </c>
      <c r="AW931" s="672">
        <f t="shared" si="51"/>
        <v>1</v>
      </c>
      <c r="AX931" s="673"/>
      <c r="AY931" s="657" t="s">
        <v>72</v>
      </c>
      <c r="AZ931" s="677" t="s">
        <v>4617</v>
      </c>
      <c r="BA931" s="653" t="s">
        <v>71</v>
      </c>
      <c r="BB931" s="656" t="s">
        <v>117</v>
      </c>
    </row>
    <row r="932" spans="2:54" x14ac:dyDescent="0.25">
      <c r="B932" s="653">
        <v>2023</v>
      </c>
      <c r="C932" s="653">
        <v>891780111</v>
      </c>
      <c r="D932" s="654" t="s">
        <v>68</v>
      </c>
      <c r="E932" s="655" t="s">
        <v>3589</v>
      </c>
      <c r="F932" s="656" t="s">
        <v>3590</v>
      </c>
      <c r="G932" s="657">
        <v>0</v>
      </c>
      <c r="H932" s="656"/>
      <c r="I932" s="657" t="s">
        <v>78</v>
      </c>
      <c r="J932" s="653" t="s">
        <v>120</v>
      </c>
      <c r="K932" s="658" t="s">
        <v>3591</v>
      </c>
      <c r="L932" s="659">
        <v>14025000</v>
      </c>
      <c r="M932" s="653" t="s">
        <v>73</v>
      </c>
      <c r="N932" s="660" t="s">
        <v>116</v>
      </c>
      <c r="O932" s="658" t="s">
        <v>4169</v>
      </c>
      <c r="P932" s="661">
        <v>1122839317</v>
      </c>
      <c r="Q932" s="656">
        <v>235</v>
      </c>
      <c r="R932" s="699">
        <v>44960</v>
      </c>
      <c r="S932" s="749">
        <v>9551145017</v>
      </c>
      <c r="T932" s="699">
        <v>45033</v>
      </c>
      <c r="U932" s="760">
        <v>14025000</v>
      </c>
      <c r="V932" s="657" t="s">
        <v>70</v>
      </c>
      <c r="W932" s="656">
        <v>12545859</v>
      </c>
      <c r="X932" s="665" t="s">
        <v>4211</v>
      </c>
      <c r="Y932" s="660"/>
      <c r="Z932" s="679">
        <v>45033</v>
      </c>
      <c r="AA932" s="679">
        <v>45033</v>
      </c>
      <c r="AB932" s="667" t="s">
        <v>80</v>
      </c>
      <c r="AC932" s="666">
        <v>45275</v>
      </c>
      <c r="AD932" s="658">
        <f t="shared" si="52"/>
        <v>242</v>
      </c>
      <c r="AE932" s="656">
        <v>0</v>
      </c>
      <c r="AF932" s="656">
        <v>0</v>
      </c>
      <c r="AG932" s="656">
        <v>0</v>
      </c>
      <c r="AH932" s="668" t="s">
        <v>80</v>
      </c>
      <c r="AI932" s="658">
        <f t="shared" si="53"/>
        <v>0</v>
      </c>
      <c r="AJ932" s="656">
        <v>0</v>
      </c>
      <c r="AK932" s="748">
        <v>0</v>
      </c>
      <c r="AL932" s="699" t="s">
        <v>80</v>
      </c>
      <c r="AM932" s="657">
        <v>0</v>
      </c>
      <c r="AN932" s="667" t="s">
        <v>80</v>
      </c>
      <c r="AO932" s="667" t="s">
        <v>80</v>
      </c>
      <c r="AP932" s="661">
        <v>0</v>
      </c>
      <c r="AQ932" s="661">
        <f>+L932+AF932-AK932</f>
        <v>14025000</v>
      </c>
      <c r="AR932" s="657" t="s">
        <v>115</v>
      </c>
      <c r="AS932" s="656">
        <v>0</v>
      </c>
      <c r="AT932" s="657" t="s">
        <v>80</v>
      </c>
      <c r="AU932" s="670">
        <v>9900000</v>
      </c>
      <c r="AV932" s="671">
        <f t="shared" si="50"/>
        <v>4125000</v>
      </c>
      <c r="AW932" s="672">
        <f t="shared" si="51"/>
        <v>0.70588235294117652</v>
      </c>
      <c r="AX932" s="673"/>
      <c r="AY932" s="657" t="s">
        <v>72</v>
      </c>
      <c r="AZ932" s="677" t="s">
        <v>4618</v>
      </c>
      <c r="BA932" s="653" t="s">
        <v>71</v>
      </c>
      <c r="BB932" s="656" t="s">
        <v>71</v>
      </c>
    </row>
    <row r="933" spans="2:54" x14ac:dyDescent="0.25">
      <c r="B933" s="653">
        <v>2023</v>
      </c>
      <c r="C933" s="653">
        <v>891780111</v>
      </c>
      <c r="D933" s="654" t="s">
        <v>68</v>
      </c>
      <c r="E933" s="655" t="s">
        <v>3592</v>
      </c>
      <c r="F933" s="656" t="s">
        <v>3593</v>
      </c>
      <c r="G933" s="657">
        <v>0</v>
      </c>
      <c r="H933" s="656"/>
      <c r="I933" s="657" t="s">
        <v>78</v>
      </c>
      <c r="J933" s="653" t="s">
        <v>120</v>
      </c>
      <c r="K933" s="658" t="s">
        <v>3594</v>
      </c>
      <c r="L933" s="659">
        <v>15419991</v>
      </c>
      <c r="M933" s="653" t="s">
        <v>73</v>
      </c>
      <c r="N933" s="660" t="s">
        <v>116</v>
      </c>
      <c r="O933" s="658" t="s">
        <v>4170</v>
      </c>
      <c r="P933" s="661">
        <v>1087128575</v>
      </c>
      <c r="Q933" s="656">
        <v>235</v>
      </c>
      <c r="R933" s="699">
        <v>44960</v>
      </c>
      <c r="S933" s="749">
        <v>9551145017</v>
      </c>
      <c r="T933" s="699">
        <v>45035</v>
      </c>
      <c r="U933" s="760">
        <v>15419991</v>
      </c>
      <c r="V933" s="657" t="s">
        <v>70</v>
      </c>
      <c r="W933" s="656">
        <v>12545859</v>
      </c>
      <c r="X933" s="665" t="s">
        <v>4211</v>
      </c>
      <c r="Y933" s="660"/>
      <c r="Z933" s="679">
        <v>45035</v>
      </c>
      <c r="AA933" s="679">
        <v>45035</v>
      </c>
      <c r="AB933" s="667" t="s">
        <v>80</v>
      </c>
      <c r="AC933" s="666">
        <v>45275</v>
      </c>
      <c r="AD933" s="658">
        <f t="shared" si="52"/>
        <v>240</v>
      </c>
      <c r="AE933" s="656">
        <v>0</v>
      </c>
      <c r="AF933" s="656">
        <v>0</v>
      </c>
      <c r="AG933" s="656">
        <v>0</v>
      </c>
      <c r="AH933" s="668" t="s">
        <v>80</v>
      </c>
      <c r="AI933" s="658">
        <f t="shared" si="53"/>
        <v>0</v>
      </c>
      <c r="AJ933" s="656">
        <v>0</v>
      </c>
      <c r="AK933" s="748">
        <v>0</v>
      </c>
      <c r="AL933" s="699" t="s">
        <v>80</v>
      </c>
      <c r="AM933" s="657">
        <v>0</v>
      </c>
      <c r="AN933" s="667" t="s">
        <v>80</v>
      </c>
      <c r="AO933" s="667" t="s">
        <v>80</v>
      </c>
      <c r="AP933" s="661">
        <v>0</v>
      </c>
      <c r="AQ933" s="661">
        <f>+L933+AF933-AK933</f>
        <v>15419991</v>
      </c>
      <c r="AR933" s="657" t="s">
        <v>115</v>
      </c>
      <c r="AS933" s="656">
        <v>0</v>
      </c>
      <c r="AT933" s="657" t="s">
        <v>80</v>
      </c>
      <c r="AU933" s="670">
        <v>10884702</v>
      </c>
      <c r="AV933" s="671">
        <f t="shared" si="50"/>
        <v>4535289</v>
      </c>
      <c r="AW933" s="672">
        <f t="shared" si="51"/>
        <v>0.70588251316099992</v>
      </c>
      <c r="AX933" s="673"/>
      <c r="AY933" s="657" t="s">
        <v>72</v>
      </c>
      <c r="AZ933" s="677" t="s">
        <v>4619</v>
      </c>
      <c r="BA933" s="653" t="s">
        <v>71</v>
      </c>
      <c r="BB933" s="656" t="s">
        <v>71</v>
      </c>
    </row>
    <row r="934" spans="2:54" x14ac:dyDescent="0.25">
      <c r="B934" s="653">
        <v>2023</v>
      </c>
      <c r="C934" s="653">
        <v>891780111</v>
      </c>
      <c r="D934" s="654" t="s">
        <v>68</v>
      </c>
      <c r="E934" s="655" t="s">
        <v>3595</v>
      </c>
      <c r="F934" s="656" t="s">
        <v>3596</v>
      </c>
      <c r="G934" s="657">
        <v>0</v>
      </c>
      <c r="H934" s="656"/>
      <c r="I934" s="657" t="s">
        <v>78</v>
      </c>
      <c r="J934" s="653" t="s">
        <v>120</v>
      </c>
      <c r="K934" s="658" t="s">
        <v>3597</v>
      </c>
      <c r="L934" s="659">
        <v>13875174</v>
      </c>
      <c r="M934" s="653" t="s">
        <v>73</v>
      </c>
      <c r="N934" s="660" t="s">
        <v>116</v>
      </c>
      <c r="O934" s="658" t="s">
        <v>4171</v>
      </c>
      <c r="P934" s="661">
        <v>40388066</v>
      </c>
      <c r="Q934" s="656">
        <v>235</v>
      </c>
      <c r="R934" s="699">
        <v>44960</v>
      </c>
      <c r="S934" s="749">
        <v>9551145017</v>
      </c>
      <c r="T934" s="699">
        <v>45035</v>
      </c>
      <c r="U934" s="760">
        <v>13875174</v>
      </c>
      <c r="V934" s="657" t="s">
        <v>70</v>
      </c>
      <c r="W934" s="656">
        <v>12545859</v>
      </c>
      <c r="X934" s="665" t="s">
        <v>4211</v>
      </c>
      <c r="Y934" s="660"/>
      <c r="Z934" s="679">
        <v>45035</v>
      </c>
      <c r="AA934" s="679">
        <v>45035</v>
      </c>
      <c r="AB934" s="667" t="s">
        <v>80</v>
      </c>
      <c r="AC934" s="666">
        <v>45107</v>
      </c>
      <c r="AD934" s="658">
        <f t="shared" si="52"/>
        <v>72</v>
      </c>
      <c r="AE934" s="656">
        <v>0</v>
      </c>
      <c r="AF934" s="656">
        <v>0</v>
      </c>
      <c r="AG934" s="656">
        <v>0</v>
      </c>
      <c r="AH934" s="668" t="s">
        <v>80</v>
      </c>
      <c r="AI934" s="658">
        <f t="shared" si="53"/>
        <v>0</v>
      </c>
      <c r="AJ934" s="656">
        <v>0</v>
      </c>
      <c r="AK934" s="748">
        <v>0</v>
      </c>
      <c r="AL934" s="699" t="s">
        <v>80</v>
      </c>
      <c r="AM934" s="657">
        <v>0</v>
      </c>
      <c r="AN934" s="667" t="s">
        <v>80</v>
      </c>
      <c r="AO934" s="667" t="s">
        <v>80</v>
      </c>
      <c r="AP934" s="661">
        <v>0</v>
      </c>
      <c r="AQ934" s="661">
        <f>+L934+AF934-AK934</f>
        <v>13875174</v>
      </c>
      <c r="AR934" s="657" t="s">
        <v>115</v>
      </c>
      <c r="AS934" s="656">
        <v>0</v>
      </c>
      <c r="AT934" s="657" t="s">
        <v>80</v>
      </c>
      <c r="AU934" s="670">
        <v>13875174</v>
      </c>
      <c r="AV934" s="671">
        <f t="shared" si="50"/>
        <v>0</v>
      </c>
      <c r="AW934" s="672">
        <f t="shared" si="51"/>
        <v>1</v>
      </c>
      <c r="AX934" s="673"/>
      <c r="AY934" s="657" t="s">
        <v>72</v>
      </c>
      <c r="AZ934" s="677" t="s">
        <v>4620</v>
      </c>
      <c r="BA934" s="653" t="s">
        <v>71</v>
      </c>
      <c r="BB934" s="656" t="s">
        <v>71</v>
      </c>
    </row>
    <row r="935" spans="2:54" x14ac:dyDescent="0.25">
      <c r="B935" s="653">
        <v>2023</v>
      </c>
      <c r="C935" s="653">
        <v>891780111</v>
      </c>
      <c r="D935" s="654" t="s">
        <v>68</v>
      </c>
      <c r="E935" s="655" t="s">
        <v>3598</v>
      </c>
      <c r="F935" s="656" t="s">
        <v>3599</v>
      </c>
      <c r="G935" s="657">
        <v>0</v>
      </c>
      <c r="H935" s="656"/>
      <c r="I935" s="657" t="s">
        <v>78</v>
      </c>
      <c r="J935" s="653" t="s">
        <v>120</v>
      </c>
      <c r="K935" s="658" t="s">
        <v>3600</v>
      </c>
      <c r="L935" s="659">
        <v>14025000</v>
      </c>
      <c r="M935" s="653" t="s">
        <v>73</v>
      </c>
      <c r="N935" s="660" t="s">
        <v>116</v>
      </c>
      <c r="O935" s="658" t="s">
        <v>4172</v>
      </c>
      <c r="P935" s="661">
        <v>1124031438</v>
      </c>
      <c r="Q935" s="656">
        <v>235</v>
      </c>
      <c r="R935" s="699">
        <v>44960</v>
      </c>
      <c r="S935" s="749">
        <v>9551145017</v>
      </c>
      <c r="T935" s="699">
        <v>45035</v>
      </c>
      <c r="U935" s="760">
        <v>14025000</v>
      </c>
      <c r="V935" s="657" t="s">
        <v>70</v>
      </c>
      <c r="W935" s="656">
        <v>12545859</v>
      </c>
      <c r="X935" s="665" t="s">
        <v>4211</v>
      </c>
      <c r="Y935" s="660"/>
      <c r="Z935" s="679">
        <v>45035</v>
      </c>
      <c r="AA935" s="679">
        <v>45035</v>
      </c>
      <c r="AB935" s="667" t="s">
        <v>80</v>
      </c>
      <c r="AC935" s="666">
        <v>45275</v>
      </c>
      <c r="AD935" s="658">
        <f t="shared" si="52"/>
        <v>240</v>
      </c>
      <c r="AE935" s="656">
        <v>0</v>
      </c>
      <c r="AF935" s="656">
        <v>0</v>
      </c>
      <c r="AG935" s="656">
        <v>0</v>
      </c>
      <c r="AH935" s="668" t="s">
        <v>80</v>
      </c>
      <c r="AI935" s="658">
        <f t="shared" si="53"/>
        <v>0</v>
      </c>
      <c r="AJ935" s="656">
        <v>0</v>
      </c>
      <c r="AK935" s="748">
        <v>0</v>
      </c>
      <c r="AL935" s="699" t="s">
        <v>80</v>
      </c>
      <c r="AM935" s="657">
        <v>0</v>
      </c>
      <c r="AN935" s="667" t="s">
        <v>80</v>
      </c>
      <c r="AO935" s="667" t="s">
        <v>80</v>
      </c>
      <c r="AP935" s="661">
        <v>0</v>
      </c>
      <c r="AQ935" s="661">
        <f>+L935+AF935-AK935</f>
        <v>14025000</v>
      </c>
      <c r="AR935" s="657" t="s">
        <v>115</v>
      </c>
      <c r="AS935" s="656">
        <v>0</v>
      </c>
      <c r="AT935" s="657" t="s">
        <v>80</v>
      </c>
      <c r="AU935" s="670">
        <v>9900000</v>
      </c>
      <c r="AV935" s="671">
        <f t="shared" si="50"/>
        <v>4125000</v>
      </c>
      <c r="AW935" s="672">
        <f t="shared" si="51"/>
        <v>0.70588235294117652</v>
      </c>
      <c r="AX935" s="673"/>
      <c r="AY935" s="657" t="s">
        <v>72</v>
      </c>
      <c r="AZ935" s="677" t="s">
        <v>4621</v>
      </c>
      <c r="BA935" s="653" t="s">
        <v>71</v>
      </c>
      <c r="BB935" s="656" t="s">
        <v>71</v>
      </c>
    </row>
    <row r="936" spans="2:54" x14ac:dyDescent="0.25">
      <c r="B936" s="653">
        <v>2023</v>
      </c>
      <c r="C936" s="653">
        <v>891780111</v>
      </c>
      <c r="D936" s="654" t="s">
        <v>68</v>
      </c>
      <c r="E936" s="655" t="s">
        <v>3601</v>
      </c>
      <c r="F936" s="656" t="s">
        <v>3602</v>
      </c>
      <c r="G936" s="657">
        <v>0</v>
      </c>
      <c r="H936" s="656"/>
      <c r="I936" s="657" t="s">
        <v>78</v>
      </c>
      <c r="J936" s="653" t="s">
        <v>120</v>
      </c>
      <c r="K936" s="658" t="s">
        <v>3603</v>
      </c>
      <c r="L936" s="659">
        <v>15725336</v>
      </c>
      <c r="M936" s="653" t="s">
        <v>73</v>
      </c>
      <c r="N936" s="660" t="s">
        <v>116</v>
      </c>
      <c r="O936" s="658" t="s">
        <v>4173</v>
      </c>
      <c r="P936" s="661">
        <v>1082215293</v>
      </c>
      <c r="Q936" s="656">
        <v>235</v>
      </c>
      <c r="R936" s="699">
        <v>44960</v>
      </c>
      <c r="S936" s="749">
        <v>9551145017</v>
      </c>
      <c r="T936" s="699">
        <v>45035</v>
      </c>
      <c r="U936" s="760">
        <v>15725336</v>
      </c>
      <c r="V936" s="657" t="s">
        <v>70</v>
      </c>
      <c r="W936" s="656">
        <v>12545859</v>
      </c>
      <c r="X936" s="665" t="s">
        <v>4211</v>
      </c>
      <c r="Y936" s="660"/>
      <c r="Z936" s="679">
        <v>45035</v>
      </c>
      <c r="AA936" s="679">
        <v>45035</v>
      </c>
      <c r="AB936" s="667" t="s">
        <v>80</v>
      </c>
      <c r="AC936" s="666">
        <v>45275</v>
      </c>
      <c r="AD936" s="658">
        <f t="shared" si="52"/>
        <v>240</v>
      </c>
      <c r="AE936" s="656">
        <v>0</v>
      </c>
      <c r="AF936" s="656">
        <v>0</v>
      </c>
      <c r="AG936" s="656">
        <v>0</v>
      </c>
      <c r="AH936" s="668" t="s">
        <v>80</v>
      </c>
      <c r="AI936" s="658">
        <f t="shared" si="53"/>
        <v>0</v>
      </c>
      <c r="AJ936" s="656">
        <v>0</v>
      </c>
      <c r="AK936" s="748">
        <v>0</v>
      </c>
      <c r="AL936" s="699" t="s">
        <v>80</v>
      </c>
      <c r="AM936" s="657">
        <v>0</v>
      </c>
      <c r="AN936" s="667" t="s">
        <v>80</v>
      </c>
      <c r="AO936" s="667" t="s">
        <v>80</v>
      </c>
      <c r="AP936" s="661">
        <v>0</v>
      </c>
      <c r="AQ936" s="661">
        <f>+L936+AF936-AK936</f>
        <v>15725336</v>
      </c>
      <c r="AR936" s="657" t="s">
        <v>115</v>
      </c>
      <c r="AS936" s="656">
        <v>0</v>
      </c>
      <c r="AT936" s="657" t="s">
        <v>80</v>
      </c>
      <c r="AU936" s="670">
        <v>11100240</v>
      </c>
      <c r="AV936" s="671">
        <f t="shared" si="50"/>
        <v>4625096</v>
      </c>
      <c r="AW936" s="672">
        <f t="shared" si="51"/>
        <v>0.7058825324940593</v>
      </c>
      <c r="AX936" s="673"/>
      <c r="AY936" s="657" t="s">
        <v>72</v>
      </c>
      <c r="AZ936" s="677" t="s">
        <v>4622</v>
      </c>
      <c r="BA936" s="653" t="s">
        <v>71</v>
      </c>
      <c r="BB936" s="656" t="s">
        <v>71</v>
      </c>
    </row>
    <row r="937" spans="2:54" x14ac:dyDescent="0.25">
      <c r="B937" s="653">
        <v>2023</v>
      </c>
      <c r="C937" s="653">
        <v>891780111</v>
      </c>
      <c r="D937" s="654" t="s">
        <v>68</v>
      </c>
      <c r="E937" s="655" t="s">
        <v>3604</v>
      </c>
      <c r="F937" s="656" t="s">
        <v>3605</v>
      </c>
      <c r="G937" s="657">
        <v>0</v>
      </c>
      <c r="H937" s="656"/>
      <c r="I937" s="657" t="s">
        <v>78</v>
      </c>
      <c r="J937" s="653" t="s">
        <v>120</v>
      </c>
      <c r="K937" s="658" t="s">
        <v>3606</v>
      </c>
      <c r="L937" s="659">
        <v>12112800</v>
      </c>
      <c r="M937" s="653" t="s">
        <v>73</v>
      </c>
      <c r="N937" s="660" t="s">
        <v>116</v>
      </c>
      <c r="O937" s="658" t="s">
        <v>4174</v>
      </c>
      <c r="P937" s="661">
        <v>1069584559</v>
      </c>
      <c r="Q937" s="656">
        <v>235</v>
      </c>
      <c r="R937" s="699">
        <v>44960</v>
      </c>
      <c r="S937" s="749">
        <v>9551145017</v>
      </c>
      <c r="T937" s="699">
        <v>45036</v>
      </c>
      <c r="U937" s="760">
        <v>12112800</v>
      </c>
      <c r="V937" s="657" t="s">
        <v>70</v>
      </c>
      <c r="W937" s="656">
        <v>12545859</v>
      </c>
      <c r="X937" s="665" t="s">
        <v>4211</v>
      </c>
      <c r="Y937" s="660"/>
      <c r="Z937" s="679">
        <v>45036</v>
      </c>
      <c r="AA937" s="679">
        <v>45036</v>
      </c>
      <c r="AB937" s="667" t="s">
        <v>80</v>
      </c>
      <c r="AC937" s="666">
        <v>45107</v>
      </c>
      <c r="AD937" s="658">
        <f t="shared" si="52"/>
        <v>71</v>
      </c>
      <c r="AE937" s="656">
        <v>0</v>
      </c>
      <c r="AF937" s="656">
        <v>0</v>
      </c>
      <c r="AG937" s="656">
        <v>0</v>
      </c>
      <c r="AH937" s="668" t="s">
        <v>80</v>
      </c>
      <c r="AI937" s="658">
        <f t="shared" si="53"/>
        <v>0</v>
      </c>
      <c r="AJ937" s="656">
        <v>0</v>
      </c>
      <c r="AK937" s="748">
        <v>0</v>
      </c>
      <c r="AL937" s="699" t="s">
        <v>80</v>
      </c>
      <c r="AM937" s="657">
        <v>0</v>
      </c>
      <c r="AN937" s="667" t="s">
        <v>80</v>
      </c>
      <c r="AO937" s="667" t="s">
        <v>80</v>
      </c>
      <c r="AP937" s="661">
        <v>0</v>
      </c>
      <c r="AQ937" s="661">
        <f>+L937+AF937-AK937</f>
        <v>12112800</v>
      </c>
      <c r="AR937" s="657" t="s">
        <v>115</v>
      </c>
      <c r="AS937" s="656">
        <v>0</v>
      </c>
      <c r="AT937" s="657" t="s">
        <v>80</v>
      </c>
      <c r="AU937" s="670">
        <v>12112800</v>
      </c>
      <c r="AV937" s="671">
        <f t="shared" si="50"/>
        <v>0</v>
      </c>
      <c r="AW937" s="672">
        <f t="shared" si="51"/>
        <v>1</v>
      </c>
      <c r="AX937" s="673"/>
      <c r="AY937" s="657" t="s">
        <v>72</v>
      </c>
      <c r="AZ937" s="677" t="s">
        <v>4623</v>
      </c>
      <c r="BA937" s="653" t="s">
        <v>71</v>
      </c>
      <c r="BB937" s="656" t="s">
        <v>71</v>
      </c>
    </row>
    <row r="938" spans="2:54" x14ac:dyDescent="0.25">
      <c r="B938" s="653">
        <v>2023</v>
      </c>
      <c r="C938" s="653">
        <v>891780111</v>
      </c>
      <c r="D938" s="654" t="s">
        <v>68</v>
      </c>
      <c r="E938" s="655" t="s">
        <v>3607</v>
      </c>
      <c r="F938" s="656" t="s">
        <v>3608</v>
      </c>
      <c r="G938" s="657">
        <v>0</v>
      </c>
      <c r="H938" s="656"/>
      <c r="I938" s="657" t="s">
        <v>78</v>
      </c>
      <c r="J938" s="653" t="s">
        <v>120</v>
      </c>
      <c r="K938" s="658" t="s">
        <v>3609</v>
      </c>
      <c r="L938" s="659">
        <v>14025000</v>
      </c>
      <c r="M938" s="653" t="s">
        <v>73</v>
      </c>
      <c r="N938" s="660" t="s">
        <v>116</v>
      </c>
      <c r="O938" s="658" t="s">
        <v>4175</v>
      </c>
      <c r="P938" s="661">
        <v>1124496661</v>
      </c>
      <c r="Q938" s="656">
        <v>235</v>
      </c>
      <c r="R938" s="699">
        <v>44960</v>
      </c>
      <c r="S938" s="749">
        <v>9551145017</v>
      </c>
      <c r="T938" s="699">
        <v>45041</v>
      </c>
      <c r="U938" s="760">
        <v>14025000</v>
      </c>
      <c r="V938" s="657" t="s">
        <v>70</v>
      </c>
      <c r="W938" s="656">
        <v>12545859</v>
      </c>
      <c r="X938" s="665" t="s">
        <v>4211</v>
      </c>
      <c r="Y938" s="660"/>
      <c r="Z938" s="679">
        <v>45041</v>
      </c>
      <c r="AA938" s="679">
        <v>45041</v>
      </c>
      <c r="AB938" s="667" t="s">
        <v>80</v>
      </c>
      <c r="AC938" s="666">
        <v>45275</v>
      </c>
      <c r="AD938" s="658">
        <f t="shared" si="52"/>
        <v>234</v>
      </c>
      <c r="AE938" s="656">
        <v>0</v>
      </c>
      <c r="AF938" s="656">
        <v>0</v>
      </c>
      <c r="AG938" s="656">
        <v>0</v>
      </c>
      <c r="AH938" s="668" t="s">
        <v>80</v>
      </c>
      <c r="AI938" s="658">
        <f t="shared" si="53"/>
        <v>0</v>
      </c>
      <c r="AJ938" s="656">
        <v>0</v>
      </c>
      <c r="AK938" s="748">
        <v>0</v>
      </c>
      <c r="AL938" s="699" t="s">
        <v>80</v>
      </c>
      <c r="AM938" s="657">
        <v>0</v>
      </c>
      <c r="AN938" s="667" t="s">
        <v>80</v>
      </c>
      <c r="AO938" s="667" t="s">
        <v>80</v>
      </c>
      <c r="AP938" s="661">
        <v>0</v>
      </c>
      <c r="AQ938" s="661">
        <f>+L938+AF938-AK938</f>
        <v>14025000</v>
      </c>
      <c r="AR938" s="657" t="s">
        <v>115</v>
      </c>
      <c r="AS938" s="656">
        <v>0</v>
      </c>
      <c r="AT938" s="657" t="s">
        <v>80</v>
      </c>
      <c r="AU938" s="670">
        <v>9900000</v>
      </c>
      <c r="AV938" s="671">
        <f t="shared" si="50"/>
        <v>4125000</v>
      </c>
      <c r="AW938" s="672">
        <f t="shared" si="51"/>
        <v>0.70588235294117652</v>
      </c>
      <c r="AX938" s="673"/>
      <c r="AY938" s="657" t="s">
        <v>72</v>
      </c>
      <c r="AZ938" s="677" t="s">
        <v>4624</v>
      </c>
      <c r="BA938" s="653" t="s">
        <v>71</v>
      </c>
      <c r="BB938" s="656" t="s">
        <v>71</v>
      </c>
    </row>
    <row r="939" spans="2:54" x14ac:dyDescent="0.25">
      <c r="B939" s="653">
        <v>2023</v>
      </c>
      <c r="C939" s="653">
        <v>891780111</v>
      </c>
      <c r="D939" s="654" t="s">
        <v>68</v>
      </c>
      <c r="E939" s="655" t="s">
        <v>3610</v>
      </c>
      <c r="F939" s="656" t="s">
        <v>3611</v>
      </c>
      <c r="G939" s="657">
        <v>0</v>
      </c>
      <c r="H939" s="656"/>
      <c r="I939" s="657" t="s">
        <v>78</v>
      </c>
      <c r="J939" s="653" t="s">
        <v>120</v>
      </c>
      <c r="K939" s="658" t="s">
        <v>3612</v>
      </c>
      <c r="L939" s="659">
        <v>14025000</v>
      </c>
      <c r="M939" s="653" t="s">
        <v>73</v>
      </c>
      <c r="N939" s="660" t="s">
        <v>116</v>
      </c>
      <c r="O939" s="658" t="s">
        <v>4176</v>
      </c>
      <c r="P939" s="661">
        <v>1124005944</v>
      </c>
      <c r="Q939" s="656">
        <v>235</v>
      </c>
      <c r="R939" s="699">
        <v>44960</v>
      </c>
      <c r="S939" s="749">
        <v>9551145017</v>
      </c>
      <c r="T939" s="699">
        <v>45041</v>
      </c>
      <c r="U939" s="760">
        <v>14025000</v>
      </c>
      <c r="V939" s="657" t="s">
        <v>70</v>
      </c>
      <c r="W939" s="656">
        <v>12545859</v>
      </c>
      <c r="X939" s="665" t="s">
        <v>4211</v>
      </c>
      <c r="Y939" s="660"/>
      <c r="Z939" s="679">
        <v>45041</v>
      </c>
      <c r="AA939" s="679">
        <v>45041</v>
      </c>
      <c r="AB939" s="667" t="s">
        <v>80</v>
      </c>
      <c r="AC939" s="666">
        <v>45275</v>
      </c>
      <c r="AD939" s="658">
        <f t="shared" si="52"/>
        <v>234</v>
      </c>
      <c r="AE939" s="656">
        <v>0</v>
      </c>
      <c r="AF939" s="656">
        <v>0</v>
      </c>
      <c r="AG939" s="656">
        <v>0</v>
      </c>
      <c r="AH939" s="668" t="s">
        <v>80</v>
      </c>
      <c r="AI939" s="658">
        <f t="shared" si="53"/>
        <v>0</v>
      </c>
      <c r="AJ939" s="656">
        <v>0</v>
      </c>
      <c r="AK939" s="748">
        <v>0</v>
      </c>
      <c r="AL939" s="699" t="s">
        <v>80</v>
      </c>
      <c r="AM939" s="657">
        <v>0</v>
      </c>
      <c r="AN939" s="667" t="s">
        <v>80</v>
      </c>
      <c r="AO939" s="667" t="s">
        <v>80</v>
      </c>
      <c r="AP939" s="661">
        <v>0</v>
      </c>
      <c r="AQ939" s="661">
        <f>+L939+AF939-AK939</f>
        <v>14025000</v>
      </c>
      <c r="AR939" s="657" t="s">
        <v>115</v>
      </c>
      <c r="AS939" s="656">
        <v>0</v>
      </c>
      <c r="AT939" s="657" t="s">
        <v>80</v>
      </c>
      <c r="AU939" s="670">
        <v>9900000</v>
      </c>
      <c r="AV939" s="671">
        <f t="shared" si="50"/>
        <v>4125000</v>
      </c>
      <c r="AW939" s="672">
        <f t="shared" si="51"/>
        <v>0.70588235294117652</v>
      </c>
      <c r="AX939" s="673"/>
      <c r="AY939" s="657" t="s">
        <v>72</v>
      </c>
      <c r="AZ939" s="677" t="s">
        <v>4625</v>
      </c>
      <c r="BA939" s="653" t="s">
        <v>71</v>
      </c>
      <c r="BB939" s="656" t="s">
        <v>71</v>
      </c>
    </row>
    <row r="940" spans="2:54" x14ac:dyDescent="0.25">
      <c r="B940" s="653">
        <v>2023</v>
      </c>
      <c r="C940" s="653">
        <v>891780111</v>
      </c>
      <c r="D940" s="654" t="s">
        <v>68</v>
      </c>
      <c r="E940" s="655" t="s">
        <v>3613</v>
      </c>
      <c r="F940" s="656" t="s">
        <v>3614</v>
      </c>
      <c r="G940" s="657">
        <v>0</v>
      </c>
      <c r="H940" s="656"/>
      <c r="I940" s="657" t="s">
        <v>78</v>
      </c>
      <c r="J940" s="653" t="s">
        <v>120</v>
      </c>
      <c r="K940" s="658" t="s">
        <v>3615</v>
      </c>
      <c r="L940" s="659">
        <v>44625000</v>
      </c>
      <c r="M940" s="653" t="s">
        <v>73</v>
      </c>
      <c r="N940" s="660" t="s">
        <v>116</v>
      </c>
      <c r="O940" s="658" t="s">
        <v>4177</v>
      </c>
      <c r="P940" s="661">
        <v>900763287</v>
      </c>
      <c r="Q940" s="656">
        <v>904</v>
      </c>
      <c r="R940" s="699">
        <v>45029</v>
      </c>
      <c r="S940" s="749">
        <v>44625500</v>
      </c>
      <c r="T940" s="699">
        <v>45041</v>
      </c>
      <c r="U940" s="760">
        <v>44625000</v>
      </c>
      <c r="V940" s="657" t="s">
        <v>70</v>
      </c>
      <c r="W940" s="656">
        <v>12545859</v>
      </c>
      <c r="X940" s="665" t="s">
        <v>4211</v>
      </c>
      <c r="Y940" s="660"/>
      <c r="Z940" s="679">
        <v>45041</v>
      </c>
      <c r="AA940" s="679">
        <v>45041</v>
      </c>
      <c r="AB940" s="667" t="s">
        <v>80</v>
      </c>
      <c r="AC940" s="666">
        <v>45071</v>
      </c>
      <c r="AD940" s="658">
        <f t="shared" si="52"/>
        <v>30</v>
      </c>
      <c r="AE940" s="656">
        <v>0</v>
      </c>
      <c r="AF940" s="656">
        <v>0</v>
      </c>
      <c r="AG940" s="656">
        <v>0</v>
      </c>
      <c r="AH940" s="668" t="s">
        <v>80</v>
      </c>
      <c r="AI940" s="658">
        <f t="shared" si="53"/>
        <v>0</v>
      </c>
      <c r="AJ940" s="656">
        <v>0</v>
      </c>
      <c r="AK940" s="748">
        <v>0</v>
      </c>
      <c r="AL940" s="699" t="s">
        <v>80</v>
      </c>
      <c r="AM940" s="657">
        <v>0</v>
      </c>
      <c r="AN940" s="667" t="s">
        <v>80</v>
      </c>
      <c r="AO940" s="667" t="s">
        <v>80</v>
      </c>
      <c r="AP940" s="661">
        <v>0</v>
      </c>
      <c r="AQ940" s="661">
        <f>+L940+AF940-AK940</f>
        <v>44625000</v>
      </c>
      <c r="AR940" s="657" t="s">
        <v>115</v>
      </c>
      <c r="AS940" s="656">
        <v>0</v>
      </c>
      <c r="AT940" s="657" t="s">
        <v>80</v>
      </c>
      <c r="AU940" s="670">
        <v>44625000</v>
      </c>
      <c r="AV940" s="671">
        <f t="shared" si="50"/>
        <v>0</v>
      </c>
      <c r="AW940" s="672">
        <f t="shared" si="51"/>
        <v>1</v>
      </c>
      <c r="AX940" s="673"/>
      <c r="AY940" s="657" t="s">
        <v>72</v>
      </c>
      <c r="AZ940" s="677" t="s">
        <v>4626</v>
      </c>
      <c r="BA940" s="653" t="s">
        <v>71</v>
      </c>
      <c r="BB940" s="656" t="s">
        <v>117</v>
      </c>
    </row>
    <row r="941" spans="2:54" x14ac:dyDescent="0.25">
      <c r="B941" s="653">
        <v>2023</v>
      </c>
      <c r="C941" s="653">
        <v>891780111</v>
      </c>
      <c r="D941" s="654" t="s">
        <v>68</v>
      </c>
      <c r="E941" s="655" t="s">
        <v>3616</v>
      </c>
      <c r="F941" s="656" t="s">
        <v>3617</v>
      </c>
      <c r="G941" s="657">
        <v>0</v>
      </c>
      <c r="H941" s="656"/>
      <c r="I941" s="657" t="s">
        <v>78</v>
      </c>
      <c r="J941" s="653" t="s">
        <v>120</v>
      </c>
      <c r="K941" s="658" t="s">
        <v>3618</v>
      </c>
      <c r="L941" s="659">
        <v>13605875</v>
      </c>
      <c r="M941" s="653" t="s">
        <v>73</v>
      </c>
      <c r="N941" s="660" t="s">
        <v>116</v>
      </c>
      <c r="O941" s="658" t="s">
        <v>4178</v>
      </c>
      <c r="P941" s="661">
        <v>45767985</v>
      </c>
      <c r="Q941" s="656">
        <v>235</v>
      </c>
      <c r="R941" s="699">
        <v>44960</v>
      </c>
      <c r="S941" s="749">
        <v>9551145017</v>
      </c>
      <c r="T941" s="699">
        <v>45050</v>
      </c>
      <c r="U941" s="760">
        <v>13605875</v>
      </c>
      <c r="V941" s="657" t="s">
        <v>70</v>
      </c>
      <c r="W941" s="656">
        <v>12545859</v>
      </c>
      <c r="X941" s="665" t="s">
        <v>4211</v>
      </c>
      <c r="Y941" s="660"/>
      <c r="Z941" s="679">
        <v>45050</v>
      </c>
      <c r="AA941" s="679">
        <v>45050</v>
      </c>
      <c r="AB941" s="667" t="s">
        <v>80</v>
      </c>
      <c r="AC941" s="666">
        <v>45275</v>
      </c>
      <c r="AD941" s="658">
        <f t="shared" si="52"/>
        <v>225</v>
      </c>
      <c r="AE941" s="656">
        <v>0</v>
      </c>
      <c r="AF941" s="656">
        <v>0</v>
      </c>
      <c r="AG941" s="656">
        <v>0</v>
      </c>
      <c r="AH941" s="668" t="s">
        <v>80</v>
      </c>
      <c r="AI941" s="658">
        <f t="shared" si="53"/>
        <v>0</v>
      </c>
      <c r="AJ941" s="656">
        <v>0</v>
      </c>
      <c r="AK941" s="748">
        <v>0</v>
      </c>
      <c r="AL941" s="699" t="s">
        <v>80</v>
      </c>
      <c r="AM941" s="657">
        <v>0</v>
      </c>
      <c r="AN941" s="667" t="s">
        <v>80</v>
      </c>
      <c r="AO941" s="667" t="s">
        <v>80</v>
      </c>
      <c r="AP941" s="661">
        <v>0</v>
      </c>
      <c r="AQ941" s="661">
        <f>+L941+AF941-AK941</f>
        <v>13605875</v>
      </c>
      <c r="AR941" s="657" t="s">
        <v>115</v>
      </c>
      <c r="AS941" s="656">
        <v>0</v>
      </c>
      <c r="AT941" s="657" t="s">
        <v>80</v>
      </c>
      <c r="AU941" s="670">
        <v>9070585</v>
      </c>
      <c r="AV941" s="671">
        <f t="shared" si="50"/>
        <v>4535290</v>
      </c>
      <c r="AW941" s="672">
        <f t="shared" si="51"/>
        <v>0.66666678916276978</v>
      </c>
      <c r="AX941" s="673"/>
      <c r="AY941" s="657" t="s">
        <v>72</v>
      </c>
      <c r="AZ941" s="677" t="s">
        <v>4627</v>
      </c>
      <c r="BA941" s="653" t="s">
        <v>71</v>
      </c>
      <c r="BB941" s="656" t="s">
        <v>71</v>
      </c>
    </row>
    <row r="942" spans="2:54" x14ac:dyDescent="0.25">
      <c r="B942" s="653">
        <v>2023</v>
      </c>
      <c r="C942" s="653">
        <v>891780111</v>
      </c>
      <c r="D942" s="654" t="s">
        <v>68</v>
      </c>
      <c r="E942" s="655" t="s">
        <v>3619</v>
      </c>
      <c r="F942" s="656" t="s">
        <v>3620</v>
      </c>
      <c r="G942" s="657">
        <v>0</v>
      </c>
      <c r="H942" s="656"/>
      <c r="I942" s="657" t="s">
        <v>78</v>
      </c>
      <c r="J942" s="653" t="s">
        <v>120</v>
      </c>
      <c r="K942" s="658" t="s">
        <v>3621</v>
      </c>
      <c r="L942" s="659">
        <v>13821430</v>
      </c>
      <c r="M942" s="653" t="s">
        <v>73</v>
      </c>
      <c r="N942" s="660" t="s">
        <v>116</v>
      </c>
      <c r="O942" s="658" t="s">
        <v>4179</v>
      </c>
      <c r="P942" s="661">
        <v>1083012957</v>
      </c>
      <c r="Q942" s="656">
        <v>235</v>
      </c>
      <c r="R942" s="699">
        <v>44960</v>
      </c>
      <c r="S942" s="749">
        <v>9551145017</v>
      </c>
      <c r="T942" s="699">
        <v>45050</v>
      </c>
      <c r="U942" s="760">
        <v>13821430</v>
      </c>
      <c r="V942" s="657" t="s">
        <v>70</v>
      </c>
      <c r="W942" s="656">
        <v>12545859</v>
      </c>
      <c r="X942" s="665" t="s">
        <v>4211</v>
      </c>
      <c r="Y942" s="660"/>
      <c r="Z942" s="679">
        <v>45050</v>
      </c>
      <c r="AA942" s="679">
        <v>45050</v>
      </c>
      <c r="AB942" s="667" t="s">
        <v>80</v>
      </c>
      <c r="AC942" s="666">
        <v>45275</v>
      </c>
      <c r="AD942" s="658">
        <f t="shared" si="52"/>
        <v>225</v>
      </c>
      <c r="AE942" s="656">
        <v>0</v>
      </c>
      <c r="AF942" s="656">
        <v>0</v>
      </c>
      <c r="AG942" s="656">
        <v>0</v>
      </c>
      <c r="AH942" s="668" t="s">
        <v>80</v>
      </c>
      <c r="AI942" s="658">
        <f t="shared" si="53"/>
        <v>0</v>
      </c>
      <c r="AJ942" s="656">
        <v>0</v>
      </c>
      <c r="AK942" s="748">
        <v>0</v>
      </c>
      <c r="AL942" s="699" t="s">
        <v>80</v>
      </c>
      <c r="AM942" s="657">
        <v>0</v>
      </c>
      <c r="AN942" s="667" t="s">
        <v>80</v>
      </c>
      <c r="AO942" s="667" t="s">
        <v>80</v>
      </c>
      <c r="AP942" s="661">
        <v>0</v>
      </c>
      <c r="AQ942" s="661">
        <f>+L942+AF942-AK942</f>
        <v>13821430</v>
      </c>
      <c r="AR942" s="657" t="s">
        <v>115</v>
      </c>
      <c r="AS942" s="656">
        <v>0</v>
      </c>
      <c r="AT942" s="657" t="s">
        <v>80</v>
      </c>
      <c r="AU942" s="670">
        <v>14742862</v>
      </c>
      <c r="AV942" s="671">
        <f t="shared" si="50"/>
        <v>-921432</v>
      </c>
      <c r="AW942" s="672">
        <f t="shared" si="51"/>
        <v>1.0666669078380457</v>
      </c>
      <c r="AX942" s="673"/>
      <c r="AY942" s="657" t="s">
        <v>72</v>
      </c>
      <c r="AZ942" s="677" t="s">
        <v>4628</v>
      </c>
      <c r="BA942" s="653" t="s">
        <v>71</v>
      </c>
      <c r="BB942" s="656" t="s">
        <v>71</v>
      </c>
    </row>
    <row r="943" spans="2:54" x14ac:dyDescent="0.25">
      <c r="B943" s="653">
        <v>2023</v>
      </c>
      <c r="C943" s="653">
        <v>891780111</v>
      </c>
      <c r="D943" s="654" t="s">
        <v>68</v>
      </c>
      <c r="E943" s="655" t="s">
        <v>3622</v>
      </c>
      <c r="F943" s="656" t="s">
        <v>3623</v>
      </c>
      <c r="G943" s="657">
        <v>0</v>
      </c>
      <c r="H943" s="656"/>
      <c r="I943" s="657" t="s">
        <v>78</v>
      </c>
      <c r="J943" s="653" t="s">
        <v>120</v>
      </c>
      <c r="K943" s="658" t="s">
        <v>3624</v>
      </c>
      <c r="L943" s="659">
        <v>17500000</v>
      </c>
      <c r="M943" s="653" t="s">
        <v>73</v>
      </c>
      <c r="N943" s="660" t="s">
        <v>116</v>
      </c>
      <c r="O943" s="658" t="s">
        <v>4180</v>
      </c>
      <c r="P943" s="661">
        <v>1083024511</v>
      </c>
      <c r="Q943" s="656">
        <v>235</v>
      </c>
      <c r="R943" s="699">
        <v>44960</v>
      </c>
      <c r="S943" s="749">
        <v>9551145017</v>
      </c>
      <c r="T943" s="699">
        <v>45063</v>
      </c>
      <c r="U943" s="760">
        <v>17500000</v>
      </c>
      <c r="V943" s="657" t="s">
        <v>70</v>
      </c>
      <c r="W943" s="656">
        <v>12545859</v>
      </c>
      <c r="X943" s="665" t="s">
        <v>4211</v>
      </c>
      <c r="Y943" s="660"/>
      <c r="Z943" s="679">
        <v>45063</v>
      </c>
      <c r="AA943" s="679">
        <v>45063</v>
      </c>
      <c r="AB943" s="667" t="s">
        <v>80</v>
      </c>
      <c r="AC943" s="666">
        <v>45214</v>
      </c>
      <c r="AD943" s="658">
        <f t="shared" si="52"/>
        <v>151</v>
      </c>
      <c r="AE943" s="656">
        <v>0</v>
      </c>
      <c r="AF943" s="656">
        <v>0</v>
      </c>
      <c r="AG943" s="656">
        <v>0</v>
      </c>
      <c r="AH943" s="668" t="s">
        <v>80</v>
      </c>
      <c r="AI943" s="658">
        <f t="shared" si="53"/>
        <v>0</v>
      </c>
      <c r="AJ943" s="656">
        <v>0</v>
      </c>
      <c r="AK943" s="748">
        <v>0</v>
      </c>
      <c r="AL943" s="699" t="s">
        <v>80</v>
      </c>
      <c r="AM943" s="657">
        <v>0</v>
      </c>
      <c r="AN943" s="667" t="s">
        <v>80</v>
      </c>
      <c r="AO943" s="667" t="s">
        <v>80</v>
      </c>
      <c r="AP943" s="661">
        <v>0</v>
      </c>
      <c r="AQ943" s="661">
        <f>+L943+AF943-AK943</f>
        <v>17500000</v>
      </c>
      <c r="AR943" s="657" t="s">
        <v>115</v>
      </c>
      <c r="AS943" s="656">
        <v>0</v>
      </c>
      <c r="AT943" s="657" t="s">
        <v>80</v>
      </c>
      <c r="AU943" s="670">
        <v>12727272</v>
      </c>
      <c r="AV943" s="671">
        <f t="shared" si="50"/>
        <v>4772728</v>
      </c>
      <c r="AW943" s="672">
        <f t="shared" si="51"/>
        <v>0.72727268571428572</v>
      </c>
      <c r="AX943" s="673"/>
      <c r="AY943" s="657" t="s">
        <v>72</v>
      </c>
      <c r="AZ943" s="677" t="s">
        <v>4629</v>
      </c>
      <c r="BA943" s="653" t="s">
        <v>71</v>
      </c>
      <c r="BB943" s="656" t="s">
        <v>71</v>
      </c>
    </row>
    <row r="944" spans="2:54" x14ac:dyDescent="0.25">
      <c r="B944" s="653">
        <v>2023</v>
      </c>
      <c r="C944" s="653">
        <v>891780111</v>
      </c>
      <c r="D944" s="654" t="s">
        <v>68</v>
      </c>
      <c r="E944" s="655" t="s">
        <v>3625</v>
      </c>
      <c r="F944" s="656" t="s">
        <v>3626</v>
      </c>
      <c r="G944" s="657">
        <v>0</v>
      </c>
      <c r="H944" s="656"/>
      <c r="I944" s="657" t="s">
        <v>78</v>
      </c>
      <c r="J944" s="653" t="s">
        <v>120</v>
      </c>
      <c r="K944" s="658" t="s">
        <v>3627</v>
      </c>
      <c r="L944" s="659">
        <v>13605875</v>
      </c>
      <c r="M944" s="653" t="s">
        <v>73</v>
      </c>
      <c r="N944" s="660" t="s">
        <v>116</v>
      </c>
      <c r="O944" s="658" t="s">
        <v>4181</v>
      </c>
      <c r="P944" s="661">
        <v>1102577048</v>
      </c>
      <c r="Q944" s="656">
        <v>235</v>
      </c>
      <c r="R944" s="699">
        <v>44960</v>
      </c>
      <c r="S944" s="749">
        <v>9551145017</v>
      </c>
      <c r="T944" s="699">
        <v>45071</v>
      </c>
      <c r="U944" s="760">
        <v>13605875</v>
      </c>
      <c r="V944" s="657" t="s">
        <v>70</v>
      </c>
      <c r="W944" s="656">
        <v>12545859</v>
      </c>
      <c r="X944" s="665" t="s">
        <v>4211</v>
      </c>
      <c r="Y944" s="660"/>
      <c r="Z944" s="679">
        <v>45071</v>
      </c>
      <c r="AA944" s="679">
        <v>45071</v>
      </c>
      <c r="AB944" s="667" t="s">
        <v>80</v>
      </c>
      <c r="AC944" s="666">
        <v>45275</v>
      </c>
      <c r="AD944" s="658">
        <f t="shared" si="52"/>
        <v>204</v>
      </c>
      <c r="AE944" s="656">
        <v>0</v>
      </c>
      <c r="AF944" s="656">
        <v>0</v>
      </c>
      <c r="AG944" s="656">
        <v>0</v>
      </c>
      <c r="AH944" s="668" t="s">
        <v>80</v>
      </c>
      <c r="AI944" s="658">
        <f t="shared" si="53"/>
        <v>0</v>
      </c>
      <c r="AJ944" s="656">
        <v>0</v>
      </c>
      <c r="AK944" s="748">
        <v>0</v>
      </c>
      <c r="AL944" s="699" t="s">
        <v>80</v>
      </c>
      <c r="AM944" s="657">
        <v>0</v>
      </c>
      <c r="AN944" s="667" t="s">
        <v>80</v>
      </c>
      <c r="AO944" s="667" t="s">
        <v>80</v>
      </c>
      <c r="AP944" s="661">
        <v>0</v>
      </c>
      <c r="AQ944" s="661">
        <f>+L944+AF944-AK944</f>
        <v>13605875</v>
      </c>
      <c r="AR944" s="657" t="s">
        <v>115</v>
      </c>
      <c r="AS944" s="656">
        <v>0</v>
      </c>
      <c r="AT944" s="657" t="s">
        <v>80</v>
      </c>
      <c r="AU944" s="670">
        <v>9070585</v>
      </c>
      <c r="AV944" s="671">
        <f t="shared" si="50"/>
        <v>4535290</v>
      </c>
      <c r="AW944" s="672">
        <f t="shared" si="51"/>
        <v>0.66666678916276978</v>
      </c>
      <c r="AX944" s="673"/>
      <c r="AY944" s="657" t="s">
        <v>72</v>
      </c>
      <c r="AZ944" s="677" t="s">
        <v>4630</v>
      </c>
      <c r="BA944" s="653" t="s">
        <v>71</v>
      </c>
      <c r="BB944" s="656" t="s">
        <v>71</v>
      </c>
    </row>
    <row r="945" spans="2:54" x14ac:dyDescent="0.25">
      <c r="B945" s="653">
        <v>2023</v>
      </c>
      <c r="C945" s="653">
        <v>891780111</v>
      </c>
      <c r="D945" s="654" t="s">
        <v>68</v>
      </c>
      <c r="E945" s="655" t="s">
        <v>3628</v>
      </c>
      <c r="F945" s="656" t="s">
        <v>3629</v>
      </c>
      <c r="G945" s="657">
        <v>0</v>
      </c>
      <c r="H945" s="656"/>
      <c r="I945" s="657" t="s">
        <v>78</v>
      </c>
      <c r="J945" s="653" t="s">
        <v>120</v>
      </c>
      <c r="K945" s="658" t="s">
        <v>3630</v>
      </c>
      <c r="L945" s="659">
        <v>13875296</v>
      </c>
      <c r="M945" s="653" t="s">
        <v>73</v>
      </c>
      <c r="N945" s="660" t="s">
        <v>116</v>
      </c>
      <c r="O945" s="658" t="s">
        <v>4182</v>
      </c>
      <c r="P945" s="661">
        <v>1056782877</v>
      </c>
      <c r="Q945" s="656">
        <v>235</v>
      </c>
      <c r="R945" s="699">
        <v>44960</v>
      </c>
      <c r="S945" s="749">
        <v>9551145017</v>
      </c>
      <c r="T945" s="699">
        <v>45083</v>
      </c>
      <c r="U945" s="760">
        <v>13875296</v>
      </c>
      <c r="V945" s="657" t="s">
        <v>70</v>
      </c>
      <c r="W945" s="656">
        <v>12545859</v>
      </c>
      <c r="X945" s="665" t="s">
        <v>4211</v>
      </c>
      <c r="Y945" s="660"/>
      <c r="Z945" s="679">
        <v>45083</v>
      </c>
      <c r="AA945" s="679">
        <v>45083</v>
      </c>
      <c r="AB945" s="667" t="s">
        <v>80</v>
      </c>
      <c r="AC945" s="666">
        <v>45275</v>
      </c>
      <c r="AD945" s="658">
        <f t="shared" si="52"/>
        <v>192</v>
      </c>
      <c r="AE945" s="656">
        <v>0</v>
      </c>
      <c r="AF945" s="656">
        <v>0</v>
      </c>
      <c r="AG945" s="656">
        <v>0</v>
      </c>
      <c r="AH945" s="668" t="s">
        <v>80</v>
      </c>
      <c r="AI945" s="658">
        <f t="shared" si="53"/>
        <v>0</v>
      </c>
      <c r="AJ945" s="656">
        <v>0</v>
      </c>
      <c r="AK945" s="748">
        <v>0</v>
      </c>
      <c r="AL945" s="699" t="s">
        <v>80</v>
      </c>
      <c r="AM945" s="657">
        <v>0</v>
      </c>
      <c r="AN945" s="667" t="s">
        <v>80</v>
      </c>
      <c r="AO945" s="667" t="s">
        <v>80</v>
      </c>
      <c r="AP945" s="661">
        <v>0</v>
      </c>
      <c r="AQ945" s="661">
        <f>+L945+AF945-AK945</f>
        <v>13875296</v>
      </c>
      <c r="AR945" s="657" t="s">
        <v>115</v>
      </c>
      <c r="AS945" s="656">
        <v>0</v>
      </c>
      <c r="AT945" s="657" t="s">
        <v>80</v>
      </c>
      <c r="AU945" s="670">
        <v>15654183</v>
      </c>
      <c r="AV945" s="671">
        <f t="shared" si="50"/>
        <v>-1778887</v>
      </c>
      <c r="AW945" s="672">
        <f t="shared" si="51"/>
        <v>1.1282053370248821</v>
      </c>
      <c r="AX945" s="673"/>
      <c r="AY945" s="657" t="s">
        <v>72</v>
      </c>
      <c r="AZ945" s="677" t="s">
        <v>4631</v>
      </c>
      <c r="BA945" s="653" t="s">
        <v>71</v>
      </c>
      <c r="BB945" s="656" t="s">
        <v>71</v>
      </c>
    </row>
    <row r="946" spans="2:54" x14ac:dyDescent="0.25">
      <c r="B946" s="653">
        <v>2023</v>
      </c>
      <c r="C946" s="653">
        <v>891780111</v>
      </c>
      <c r="D946" s="654" t="s">
        <v>68</v>
      </c>
      <c r="E946" s="655" t="s">
        <v>3631</v>
      </c>
      <c r="F946" s="656" t="s">
        <v>3632</v>
      </c>
      <c r="G946" s="657">
        <v>0</v>
      </c>
      <c r="H946" s="656"/>
      <c r="I946" s="657" t="s">
        <v>78</v>
      </c>
      <c r="J946" s="653" t="s">
        <v>120</v>
      </c>
      <c r="K946" s="658" t="s">
        <v>3633</v>
      </c>
      <c r="L946" s="659">
        <v>3500000</v>
      </c>
      <c r="M946" s="653" t="s">
        <v>73</v>
      </c>
      <c r="N946" s="660" t="s">
        <v>116</v>
      </c>
      <c r="O946" s="658" t="s">
        <v>4183</v>
      </c>
      <c r="P946" s="661">
        <v>1104873977</v>
      </c>
      <c r="Q946" s="656">
        <v>235</v>
      </c>
      <c r="R946" s="699">
        <v>44960</v>
      </c>
      <c r="S946" s="749">
        <v>9551145017</v>
      </c>
      <c r="T946" s="699">
        <v>45085</v>
      </c>
      <c r="U946" s="760">
        <v>3500000</v>
      </c>
      <c r="V946" s="657" t="s">
        <v>70</v>
      </c>
      <c r="W946" s="656">
        <v>12545859</v>
      </c>
      <c r="X946" s="665" t="s">
        <v>4211</v>
      </c>
      <c r="Y946" s="660"/>
      <c r="Z946" s="679">
        <v>45085</v>
      </c>
      <c r="AA946" s="679">
        <v>45085</v>
      </c>
      <c r="AB946" s="667" t="s">
        <v>80</v>
      </c>
      <c r="AC946" s="666">
        <v>45107</v>
      </c>
      <c r="AD946" s="658">
        <f t="shared" si="52"/>
        <v>22</v>
      </c>
      <c r="AE946" s="656">
        <v>0</v>
      </c>
      <c r="AF946" s="656">
        <v>0</v>
      </c>
      <c r="AG946" s="656">
        <v>0</v>
      </c>
      <c r="AH946" s="668" t="s">
        <v>80</v>
      </c>
      <c r="AI946" s="658">
        <f t="shared" si="53"/>
        <v>0</v>
      </c>
      <c r="AJ946" s="656">
        <v>0</v>
      </c>
      <c r="AK946" s="748">
        <v>0</v>
      </c>
      <c r="AL946" s="699" t="s">
        <v>80</v>
      </c>
      <c r="AM946" s="657">
        <v>0</v>
      </c>
      <c r="AN946" s="667" t="s">
        <v>80</v>
      </c>
      <c r="AO946" s="667" t="s">
        <v>80</v>
      </c>
      <c r="AP946" s="661">
        <v>0</v>
      </c>
      <c r="AQ946" s="661">
        <f>+L946+AF946-AK946</f>
        <v>3500000</v>
      </c>
      <c r="AR946" s="657" t="s">
        <v>115</v>
      </c>
      <c r="AS946" s="656">
        <v>0</v>
      </c>
      <c r="AT946" s="657" t="s">
        <v>80</v>
      </c>
      <c r="AU946" s="670">
        <v>7000000</v>
      </c>
      <c r="AV946" s="671">
        <f t="shared" si="50"/>
        <v>-3500000</v>
      </c>
      <c r="AW946" s="672">
        <f t="shared" si="51"/>
        <v>2</v>
      </c>
      <c r="AX946" s="673"/>
      <c r="AY946" s="657" t="s">
        <v>72</v>
      </c>
      <c r="AZ946" s="677" t="s">
        <v>4632</v>
      </c>
      <c r="BA946" s="653" t="s">
        <v>71</v>
      </c>
      <c r="BB946" s="656" t="s">
        <v>71</v>
      </c>
    </row>
    <row r="947" spans="2:54" x14ac:dyDescent="0.25">
      <c r="B947" s="653">
        <v>2023</v>
      </c>
      <c r="C947" s="653">
        <v>891780111</v>
      </c>
      <c r="D947" s="654" t="s">
        <v>68</v>
      </c>
      <c r="E947" s="655" t="s">
        <v>3634</v>
      </c>
      <c r="F947" s="656" t="s">
        <v>3635</v>
      </c>
      <c r="G947" s="657">
        <v>0</v>
      </c>
      <c r="H947" s="656"/>
      <c r="I947" s="657" t="s">
        <v>78</v>
      </c>
      <c r="J947" s="653" t="s">
        <v>120</v>
      </c>
      <c r="K947" s="658" t="s">
        <v>3636</v>
      </c>
      <c r="L947" s="659">
        <v>11470254</v>
      </c>
      <c r="M947" s="653" t="s">
        <v>73</v>
      </c>
      <c r="N947" s="660" t="s">
        <v>116</v>
      </c>
      <c r="O947" s="658" t="s">
        <v>4184</v>
      </c>
      <c r="P947" s="661">
        <v>96342901</v>
      </c>
      <c r="Q947" s="656">
        <v>235</v>
      </c>
      <c r="R947" s="699">
        <v>44960</v>
      </c>
      <c r="S947" s="749">
        <v>9551145017</v>
      </c>
      <c r="T947" s="699">
        <v>45091</v>
      </c>
      <c r="U947" s="760">
        <v>11470254</v>
      </c>
      <c r="V947" s="657" t="s">
        <v>70</v>
      </c>
      <c r="W947" s="656">
        <v>12545859</v>
      </c>
      <c r="X947" s="665" t="s">
        <v>4211</v>
      </c>
      <c r="Y947" s="660"/>
      <c r="Z947" s="679">
        <v>45091</v>
      </c>
      <c r="AA947" s="679">
        <v>45091</v>
      </c>
      <c r="AB947" s="667" t="s">
        <v>80</v>
      </c>
      <c r="AC947" s="666">
        <v>45275</v>
      </c>
      <c r="AD947" s="658">
        <f t="shared" si="52"/>
        <v>184</v>
      </c>
      <c r="AE947" s="656">
        <v>0</v>
      </c>
      <c r="AF947" s="656">
        <v>0</v>
      </c>
      <c r="AG947" s="656">
        <v>0</v>
      </c>
      <c r="AH947" s="668" t="s">
        <v>80</v>
      </c>
      <c r="AI947" s="658">
        <f t="shared" si="53"/>
        <v>0</v>
      </c>
      <c r="AJ947" s="656">
        <v>0</v>
      </c>
      <c r="AK947" s="748">
        <v>0</v>
      </c>
      <c r="AL947" s="699" t="s">
        <v>80</v>
      </c>
      <c r="AM947" s="657">
        <v>0</v>
      </c>
      <c r="AN947" s="667" t="s">
        <v>80</v>
      </c>
      <c r="AO947" s="667" t="s">
        <v>80</v>
      </c>
      <c r="AP947" s="661">
        <v>0</v>
      </c>
      <c r="AQ947" s="661">
        <f>+L947+AF947-AK947</f>
        <v>11470254</v>
      </c>
      <c r="AR947" s="657" t="s">
        <v>115</v>
      </c>
      <c r="AS947" s="656">
        <v>0</v>
      </c>
      <c r="AT947" s="657" t="s">
        <v>80</v>
      </c>
      <c r="AU947" s="670">
        <v>6845151</v>
      </c>
      <c r="AV947" s="671">
        <f t="shared" si="50"/>
        <v>4625103</v>
      </c>
      <c r="AW947" s="672">
        <f t="shared" si="51"/>
        <v>0.59677414292656461</v>
      </c>
      <c r="AX947" s="673"/>
      <c r="AY947" s="657" t="s">
        <v>72</v>
      </c>
      <c r="AZ947" s="677" t="s">
        <v>4633</v>
      </c>
      <c r="BA947" s="653" t="s">
        <v>71</v>
      </c>
      <c r="BB947" s="656" t="s">
        <v>71</v>
      </c>
    </row>
    <row r="948" spans="2:54" x14ac:dyDescent="0.25">
      <c r="B948" s="653">
        <v>2023</v>
      </c>
      <c r="C948" s="653">
        <v>891780111</v>
      </c>
      <c r="D948" s="654" t="s">
        <v>68</v>
      </c>
      <c r="E948" s="655" t="s">
        <v>3637</v>
      </c>
      <c r="F948" s="656" t="s">
        <v>3638</v>
      </c>
      <c r="G948" s="657">
        <v>0</v>
      </c>
      <c r="H948" s="656"/>
      <c r="I948" s="657" t="s">
        <v>78</v>
      </c>
      <c r="J948" s="653" t="s">
        <v>120</v>
      </c>
      <c r="K948" s="658" t="s">
        <v>3639</v>
      </c>
      <c r="L948" s="659">
        <v>11301947</v>
      </c>
      <c r="M948" s="653" t="s">
        <v>73</v>
      </c>
      <c r="N948" s="660" t="s">
        <v>116</v>
      </c>
      <c r="O948" s="658" t="s">
        <v>4185</v>
      </c>
      <c r="P948" s="661">
        <v>30671183</v>
      </c>
      <c r="Q948" s="656">
        <v>235</v>
      </c>
      <c r="R948" s="699">
        <v>44960</v>
      </c>
      <c r="S948" s="749">
        <v>9551145017</v>
      </c>
      <c r="T948" s="699">
        <v>45092</v>
      </c>
      <c r="U948" s="760">
        <v>11301947</v>
      </c>
      <c r="V948" s="657" t="s">
        <v>70</v>
      </c>
      <c r="W948" s="656">
        <v>12545859</v>
      </c>
      <c r="X948" s="665" t="s">
        <v>4211</v>
      </c>
      <c r="Y948" s="660"/>
      <c r="Z948" s="679">
        <v>45092</v>
      </c>
      <c r="AA948" s="679">
        <v>45092</v>
      </c>
      <c r="AB948" s="667" t="s">
        <v>80</v>
      </c>
      <c r="AC948" s="666">
        <v>45275</v>
      </c>
      <c r="AD948" s="658">
        <f t="shared" si="52"/>
        <v>183</v>
      </c>
      <c r="AE948" s="656">
        <v>0</v>
      </c>
      <c r="AF948" s="656">
        <v>0</v>
      </c>
      <c r="AG948" s="656">
        <v>0</v>
      </c>
      <c r="AH948" s="668" t="s">
        <v>80</v>
      </c>
      <c r="AI948" s="658">
        <f t="shared" si="53"/>
        <v>0</v>
      </c>
      <c r="AJ948" s="656">
        <v>0</v>
      </c>
      <c r="AK948" s="748">
        <v>0</v>
      </c>
      <c r="AL948" s="699" t="s">
        <v>80</v>
      </c>
      <c r="AM948" s="657">
        <v>0</v>
      </c>
      <c r="AN948" s="667" t="s">
        <v>80</v>
      </c>
      <c r="AO948" s="667" t="s">
        <v>80</v>
      </c>
      <c r="AP948" s="661">
        <v>0</v>
      </c>
      <c r="AQ948" s="661">
        <f>+L948+AF948-AK948</f>
        <v>11301947</v>
      </c>
      <c r="AR948" s="657" t="s">
        <v>115</v>
      </c>
      <c r="AS948" s="656">
        <v>0</v>
      </c>
      <c r="AT948" s="657" t="s">
        <v>80</v>
      </c>
      <c r="AU948" s="670">
        <v>6766655</v>
      </c>
      <c r="AV948" s="671">
        <f t="shared" si="50"/>
        <v>4535292</v>
      </c>
      <c r="AW948" s="672">
        <f t="shared" si="51"/>
        <v>0.598715867274904</v>
      </c>
      <c r="AX948" s="673"/>
      <c r="AY948" s="657" t="s">
        <v>72</v>
      </c>
      <c r="AZ948" s="677" t="s">
        <v>4634</v>
      </c>
      <c r="BA948" s="653" t="s">
        <v>71</v>
      </c>
      <c r="BB948" s="656" t="s">
        <v>71</v>
      </c>
    </row>
    <row r="949" spans="2:54" x14ac:dyDescent="0.25">
      <c r="B949" s="653">
        <v>2023</v>
      </c>
      <c r="C949" s="653">
        <v>891780111</v>
      </c>
      <c r="D949" s="654" t="s">
        <v>68</v>
      </c>
      <c r="E949" s="655" t="s">
        <v>3640</v>
      </c>
      <c r="F949" s="656" t="s">
        <v>3641</v>
      </c>
      <c r="G949" s="657">
        <v>0</v>
      </c>
      <c r="H949" s="656"/>
      <c r="I949" s="657" t="s">
        <v>78</v>
      </c>
      <c r="J949" s="653" t="s">
        <v>120</v>
      </c>
      <c r="K949" s="658" t="s">
        <v>3642</v>
      </c>
      <c r="L949" s="659">
        <v>11100246</v>
      </c>
      <c r="M949" s="653" t="s">
        <v>73</v>
      </c>
      <c r="N949" s="660" t="s">
        <v>116</v>
      </c>
      <c r="O949" s="658" t="s">
        <v>4186</v>
      </c>
      <c r="P949" s="661">
        <v>1071171526</v>
      </c>
      <c r="Q949" s="656">
        <v>235</v>
      </c>
      <c r="R949" s="699">
        <v>44960</v>
      </c>
      <c r="S949" s="749">
        <v>9551145017</v>
      </c>
      <c r="T949" s="699">
        <v>45099</v>
      </c>
      <c r="U949" s="760">
        <v>11100246</v>
      </c>
      <c r="V949" s="657" t="s">
        <v>70</v>
      </c>
      <c r="W949" s="656">
        <v>12545859</v>
      </c>
      <c r="X949" s="665" t="s">
        <v>4211</v>
      </c>
      <c r="Y949" s="660"/>
      <c r="Z949" s="679">
        <v>45098</v>
      </c>
      <c r="AA949" s="679">
        <v>45099</v>
      </c>
      <c r="AB949" s="667" t="s">
        <v>80</v>
      </c>
      <c r="AC949" s="666">
        <v>45275</v>
      </c>
      <c r="AD949" s="658">
        <f t="shared" si="52"/>
        <v>176</v>
      </c>
      <c r="AE949" s="656">
        <v>0</v>
      </c>
      <c r="AF949" s="656">
        <v>0</v>
      </c>
      <c r="AG949" s="656">
        <v>0</v>
      </c>
      <c r="AH949" s="668" t="s">
        <v>80</v>
      </c>
      <c r="AI949" s="658">
        <f t="shared" si="53"/>
        <v>0</v>
      </c>
      <c r="AJ949" s="656">
        <v>0</v>
      </c>
      <c r="AK949" s="748">
        <v>0</v>
      </c>
      <c r="AL949" s="699" t="s">
        <v>80</v>
      </c>
      <c r="AM949" s="657">
        <v>0</v>
      </c>
      <c r="AN949" s="667" t="s">
        <v>80</v>
      </c>
      <c r="AO949" s="667" t="s">
        <v>80</v>
      </c>
      <c r="AP949" s="661">
        <v>0</v>
      </c>
      <c r="AQ949" s="661">
        <f>+L949+AF949-AK949</f>
        <v>11100246</v>
      </c>
      <c r="AR949" s="657" t="s">
        <v>115</v>
      </c>
      <c r="AS949" s="656">
        <v>0</v>
      </c>
      <c r="AT949" s="657" t="s">
        <v>80</v>
      </c>
      <c r="AU949" s="670">
        <v>2775061</v>
      </c>
      <c r="AV949" s="671">
        <f t="shared" si="50"/>
        <v>8325185</v>
      </c>
      <c r="AW949" s="672">
        <f t="shared" si="51"/>
        <v>0.24999995495595323</v>
      </c>
      <c r="AX949" s="673"/>
      <c r="AY949" s="657" t="s">
        <v>72</v>
      </c>
      <c r="AZ949" s="677" t="s">
        <v>4635</v>
      </c>
      <c r="BA949" s="653" t="s">
        <v>71</v>
      </c>
      <c r="BB949" s="656" t="s">
        <v>71</v>
      </c>
    </row>
    <row r="950" spans="2:54" x14ac:dyDescent="0.25">
      <c r="B950" s="653">
        <v>2023</v>
      </c>
      <c r="C950" s="653">
        <v>891780111</v>
      </c>
      <c r="D950" s="654" t="s">
        <v>68</v>
      </c>
      <c r="E950" s="655" t="s">
        <v>3643</v>
      </c>
      <c r="F950" s="656" t="s">
        <v>3644</v>
      </c>
      <c r="G950" s="657">
        <v>0</v>
      </c>
      <c r="H950" s="656"/>
      <c r="I950" s="657" t="s">
        <v>78</v>
      </c>
      <c r="J950" s="653" t="s">
        <v>120</v>
      </c>
      <c r="K950" s="658" t="s">
        <v>3645</v>
      </c>
      <c r="L950" s="659">
        <v>47999840</v>
      </c>
      <c r="M950" s="653" t="s">
        <v>73</v>
      </c>
      <c r="N950" s="660" t="s">
        <v>116</v>
      </c>
      <c r="O950" s="658" t="s">
        <v>4177</v>
      </c>
      <c r="P950" s="661">
        <v>900763287</v>
      </c>
      <c r="Q950" s="656">
        <v>1317</v>
      </c>
      <c r="R950" s="699">
        <v>45086</v>
      </c>
      <c r="S950" s="749">
        <v>47999840</v>
      </c>
      <c r="T950" s="699">
        <v>45104</v>
      </c>
      <c r="U950" s="760">
        <v>47999840</v>
      </c>
      <c r="V950" s="657" t="s">
        <v>70</v>
      </c>
      <c r="W950" s="656">
        <v>12545859</v>
      </c>
      <c r="X950" s="665" t="s">
        <v>4211</v>
      </c>
      <c r="Y950" s="660"/>
      <c r="Z950" s="679">
        <v>45104</v>
      </c>
      <c r="AA950" s="679">
        <v>45104</v>
      </c>
      <c r="AB950" s="667" t="s">
        <v>80</v>
      </c>
      <c r="AC950" s="666">
        <v>45174</v>
      </c>
      <c r="AD950" s="658">
        <f t="shared" si="52"/>
        <v>70</v>
      </c>
      <c r="AE950" s="656">
        <v>0</v>
      </c>
      <c r="AF950" s="656">
        <v>0</v>
      </c>
      <c r="AG950" s="656">
        <v>0</v>
      </c>
      <c r="AH950" s="668" t="s">
        <v>80</v>
      </c>
      <c r="AI950" s="658">
        <f t="shared" si="53"/>
        <v>0</v>
      </c>
      <c r="AJ950" s="656">
        <v>0</v>
      </c>
      <c r="AK950" s="748">
        <v>0</v>
      </c>
      <c r="AL950" s="699" t="s">
        <v>80</v>
      </c>
      <c r="AM950" s="657">
        <v>0</v>
      </c>
      <c r="AN950" s="667" t="s">
        <v>80</v>
      </c>
      <c r="AO950" s="667" t="s">
        <v>80</v>
      </c>
      <c r="AP950" s="661">
        <v>0</v>
      </c>
      <c r="AQ950" s="661">
        <f>+L950+AF950-AK950</f>
        <v>47999840</v>
      </c>
      <c r="AR950" s="657" t="s">
        <v>115</v>
      </c>
      <c r="AS950" s="656">
        <v>0</v>
      </c>
      <c r="AT950" s="657" t="s">
        <v>80</v>
      </c>
      <c r="AU950" s="670">
        <v>47999840</v>
      </c>
      <c r="AV950" s="671">
        <f t="shared" si="50"/>
        <v>0</v>
      </c>
      <c r="AW950" s="672">
        <f t="shared" si="51"/>
        <v>1</v>
      </c>
      <c r="AX950" s="673"/>
      <c r="AY950" s="657" t="s">
        <v>72</v>
      </c>
      <c r="AZ950" s="677" t="s">
        <v>4636</v>
      </c>
      <c r="BA950" s="653" t="s">
        <v>71</v>
      </c>
      <c r="BB950" s="656" t="s">
        <v>117</v>
      </c>
    </row>
    <row r="951" spans="2:54" x14ac:dyDescent="0.25">
      <c r="B951" s="653">
        <v>2023</v>
      </c>
      <c r="C951" s="653">
        <v>891780111</v>
      </c>
      <c r="D951" s="654" t="s">
        <v>68</v>
      </c>
      <c r="E951" s="655" t="s">
        <v>3646</v>
      </c>
      <c r="F951" s="656" t="s">
        <v>3647</v>
      </c>
      <c r="G951" s="657">
        <v>0</v>
      </c>
      <c r="H951" s="656"/>
      <c r="I951" s="657" t="s">
        <v>78</v>
      </c>
      <c r="J951" s="653" t="s">
        <v>120</v>
      </c>
      <c r="K951" s="658" t="s">
        <v>3648</v>
      </c>
      <c r="L951" s="659">
        <v>10175226</v>
      </c>
      <c r="M951" s="653" t="s">
        <v>73</v>
      </c>
      <c r="N951" s="660" t="s">
        <v>116</v>
      </c>
      <c r="O951" s="658" t="s">
        <v>4187</v>
      </c>
      <c r="P951" s="661">
        <v>1051736519</v>
      </c>
      <c r="Q951" s="656">
        <v>235</v>
      </c>
      <c r="R951" s="699">
        <v>44960</v>
      </c>
      <c r="S951" s="749">
        <v>9551145017</v>
      </c>
      <c r="T951" s="699">
        <v>45118</v>
      </c>
      <c r="U951" s="760">
        <v>10175226</v>
      </c>
      <c r="V951" s="657" t="s">
        <v>70</v>
      </c>
      <c r="W951" s="656">
        <v>12545859</v>
      </c>
      <c r="X951" s="665" t="s">
        <v>4211</v>
      </c>
      <c r="Y951" s="660"/>
      <c r="Z951" s="679">
        <v>45117</v>
      </c>
      <c r="AA951" s="679">
        <v>45118</v>
      </c>
      <c r="AB951" s="667" t="s">
        <v>80</v>
      </c>
      <c r="AC951" s="666">
        <v>45275</v>
      </c>
      <c r="AD951" s="658">
        <f t="shared" si="52"/>
        <v>157</v>
      </c>
      <c r="AE951" s="656">
        <v>0</v>
      </c>
      <c r="AF951" s="656">
        <v>0</v>
      </c>
      <c r="AG951" s="656">
        <v>0</v>
      </c>
      <c r="AH951" s="668" t="s">
        <v>80</v>
      </c>
      <c r="AI951" s="658">
        <f t="shared" si="53"/>
        <v>0</v>
      </c>
      <c r="AJ951" s="656">
        <v>0</v>
      </c>
      <c r="AK951" s="748">
        <v>0</v>
      </c>
      <c r="AL951" s="699" t="s">
        <v>80</v>
      </c>
      <c r="AM951" s="657">
        <v>0</v>
      </c>
      <c r="AN951" s="667" t="s">
        <v>80</v>
      </c>
      <c r="AO951" s="667" t="s">
        <v>80</v>
      </c>
      <c r="AP951" s="661">
        <v>0</v>
      </c>
      <c r="AQ951" s="661">
        <f>+L951+AF951-AK951</f>
        <v>10175226</v>
      </c>
      <c r="AR951" s="657" t="s">
        <v>115</v>
      </c>
      <c r="AS951" s="656">
        <v>0</v>
      </c>
      <c r="AT951" s="657" t="s">
        <v>80</v>
      </c>
      <c r="AU951" s="670">
        <v>5550123</v>
      </c>
      <c r="AV951" s="671">
        <f t="shared" si="50"/>
        <v>4625103</v>
      </c>
      <c r="AW951" s="672">
        <f t="shared" si="51"/>
        <v>0.54545451865147765</v>
      </c>
      <c r="AX951" s="673"/>
      <c r="AY951" s="657" t="s">
        <v>72</v>
      </c>
      <c r="AZ951" s="677" t="s">
        <v>4637</v>
      </c>
      <c r="BA951" s="653" t="s">
        <v>71</v>
      </c>
      <c r="BB951" s="656" t="s">
        <v>71</v>
      </c>
    </row>
    <row r="952" spans="2:54" x14ac:dyDescent="0.25">
      <c r="B952" s="653">
        <v>2023</v>
      </c>
      <c r="C952" s="653">
        <v>891780111</v>
      </c>
      <c r="D952" s="654" t="s">
        <v>68</v>
      </c>
      <c r="E952" s="655" t="s">
        <v>3649</v>
      </c>
      <c r="F952" s="656" t="s">
        <v>3650</v>
      </c>
      <c r="G952" s="657">
        <v>0</v>
      </c>
      <c r="H952" s="656"/>
      <c r="I952" s="657" t="s">
        <v>78</v>
      </c>
      <c r="J952" s="653" t="s">
        <v>120</v>
      </c>
      <c r="K952" s="658" t="s">
        <v>3651</v>
      </c>
      <c r="L952" s="659">
        <v>9977642</v>
      </c>
      <c r="M952" s="653" t="s">
        <v>73</v>
      </c>
      <c r="N952" s="660" t="s">
        <v>116</v>
      </c>
      <c r="O952" s="658" t="s">
        <v>4188</v>
      </c>
      <c r="P952" s="661">
        <v>1104431523</v>
      </c>
      <c r="Q952" s="656">
        <v>235</v>
      </c>
      <c r="R952" s="699">
        <v>44960</v>
      </c>
      <c r="S952" s="749">
        <v>9551145017</v>
      </c>
      <c r="T952" s="699">
        <v>45121</v>
      </c>
      <c r="U952" s="760">
        <v>9977642</v>
      </c>
      <c r="V952" s="657" t="s">
        <v>70</v>
      </c>
      <c r="W952" s="656">
        <v>12545859</v>
      </c>
      <c r="X952" s="665" t="s">
        <v>4211</v>
      </c>
      <c r="Y952" s="660"/>
      <c r="Z952" s="679">
        <v>45121</v>
      </c>
      <c r="AA952" s="679">
        <v>45121</v>
      </c>
      <c r="AB952" s="667" t="s">
        <v>80</v>
      </c>
      <c r="AC952" s="666">
        <v>45275</v>
      </c>
      <c r="AD952" s="658">
        <f t="shared" si="52"/>
        <v>154</v>
      </c>
      <c r="AE952" s="656">
        <v>0</v>
      </c>
      <c r="AF952" s="656">
        <v>0</v>
      </c>
      <c r="AG952" s="656">
        <v>0</v>
      </c>
      <c r="AH952" s="668" t="s">
        <v>80</v>
      </c>
      <c r="AI952" s="658">
        <f t="shared" si="53"/>
        <v>0</v>
      </c>
      <c r="AJ952" s="656">
        <v>0</v>
      </c>
      <c r="AK952" s="748">
        <v>0</v>
      </c>
      <c r="AL952" s="699" t="s">
        <v>80</v>
      </c>
      <c r="AM952" s="657">
        <v>0</v>
      </c>
      <c r="AN952" s="667" t="s">
        <v>80</v>
      </c>
      <c r="AO952" s="667" t="s">
        <v>80</v>
      </c>
      <c r="AP952" s="661">
        <v>0</v>
      </c>
      <c r="AQ952" s="661">
        <f>+L952+AF952-AK952</f>
        <v>9977642</v>
      </c>
      <c r="AR952" s="657" t="s">
        <v>115</v>
      </c>
      <c r="AS952" s="656">
        <v>0</v>
      </c>
      <c r="AT952" s="657" t="s">
        <v>80</v>
      </c>
      <c r="AU952" s="670">
        <v>5442351</v>
      </c>
      <c r="AV952" s="671">
        <f t="shared" si="50"/>
        <v>4535291</v>
      </c>
      <c r="AW952" s="672">
        <f t="shared" si="51"/>
        <v>0.54545462745606632</v>
      </c>
      <c r="AX952" s="673"/>
      <c r="AY952" s="657" t="s">
        <v>72</v>
      </c>
      <c r="AZ952" s="677" t="s">
        <v>4638</v>
      </c>
      <c r="BA952" s="653" t="s">
        <v>71</v>
      </c>
      <c r="BB952" s="656" t="s">
        <v>71</v>
      </c>
    </row>
    <row r="953" spans="2:54" x14ac:dyDescent="0.25">
      <c r="B953" s="653">
        <v>2023</v>
      </c>
      <c r="C953" s="653">
        <v>891780111</v>
      </c>
      <c r="D953" s="654" t="s">
        <v>68</v>
      </c>
      <c r="E953" s="655" t="s">
        <v>3652</v>
      </c>
      <c r="F953" s="656" t="s">
        <v>3653</v>
      </c>
      <c r="G953" s="657">
        <v>0</v>
      </c>
      <c r="H953" s="656"/>
      <c r="I953" s="657" t="s">
        <v>78</v>
      </c>
      <c r="J953" s="653" t="s">
        <v>120</v>
      </c>
      <c r="K953" s="658" t="s">
        <v>3654</v>
      </c>
      <c r="L953" s="659">
        <v>4005570</v>
      </c>
      <c r="M953" s="653" t="s">
        <v>73</v>
      </c>
      <c r="N953" s="660" t="s">
        <v>116</v>
      </c>
      <c r="O953" s="658" t="s">
        <v>4189</v>
      </c>
      <c r="P953" s="661">
        <v>1072531053</v>
      </c>
      <c r="Q953" s="656">
        <v>235</v>
      </c>
      <c r="R953" s="699">
        <v>44960</v>
      </c>
      <c r="S953" s="749">
        <v>9551145017</v>
      </c>
      <c r="T953" s="699">
        <v>45121</v>
      </c>
      <c r="U953" s="760">
        <v>4005570</v>
      </c>
      <c r="V953" s="657" t="s">
        <v>70</v>
      </c>
      <c r="W953" s="656">
        <v>12545859</v>
      </c>
      <c r="X953" s="665" t="s">
        <v>4211</v>
      </c>
      <c r="Y953" s="660"/>
      <c r="Z953" s="679">
        <v>45121</v>
      </c>
      <c r="AA953" s="679">
        <v>45121</v>
      </c>
      <c r="AB953" s="667" t="s">
        <v>80</v>
      </c>
      <c r="AC953" s="666">
        <v>45169</v>
      </c>
      <c r="AD953" s="658">
        <f t="shared" si="52"/>
        <v>48</v>
      </c>
      <c r="AE953" s="656">
        <v>0</v>
      </c>
      <c r="AF953" s="656">
        <v>0</v>
      </c>
      <c r="AG953" s="656">
        <v>0</v>
      </c>
      <c r="AH953" s="668" t="s">
        <v>80</v>
      </c>
      <c r="AI953" s="658">
        <f t="shared" si="53"/>
        <v>0</v>
      </c>
      <c r="AJ953" s="656">
        <v>0</v>
      </c>
      <c r="AK953" s="748">
        <v>0</v>
      </c>
      <c r="AL953" s="699" t="s">
        <v>80</v>
      </c>
      <c r="AM953" s="657">
        <v>0</v>
      </c>
      <c r="AN953" s="667" t="s">
        <v>80</v>
      </c>
      <c r="AO953" s="667" t="s">
        <v>80</v>
      </c>
      <c r="AP953" s="661">
        <v>0</v>
      </c>
      <c r="AQ953" s="661">
        <f>+L953+AF953-AK953</f>
        <v>4005570</v>
      </c>
      <c r="AR953" s="657" t="s">
        <v>115</v>
      </c>
      <c r="AS953" s="656">
        <v>0</v>
      </c>
      <c r="AT953" s="657" t="s">
        <v>80</v>
      </c>
      <c r="AU953" s="670">
        <v>6008355</v>
      </c>
      <c r="AV953" s="671">
        <f t="shared" si="50"/>
        <v>-2002785</v>
      </c>
      <c r="AW953" s="672">
        <f t="shared" si="51"/>
        <v>1.5</v>
      </c>
      <c r="AX953" s="673"/>
      <c r="AY953" s="657" t="s">
        <v>72</v>
      </c>
      <c r="AZ953" s="677" t="s">
        <v>4639</v>
      </c>
      <c r="BA953" s="653" t="s">
        <v>71</v>
      </c>
      <c r="BB953" s="656" t="s">
        <v>71</v>
      </c>
    </row>
    <row r="954" spans="2:54" x14ac:dyDescent="0.25">
      <c r="B954" s="653">
        <v>2023</v>
      </c>
      <c r="C954" s="653">
        <v>891780111</v>
      </c>
      <c r="D954" s="654" t="s">
        <v>68</v>
      </c>
      <c r="E954" s="655" t="s">
        <v>3655</v>
      </c>
      <c r="F954" s="656" t="s">
        <v>3656</v>
      </c>
      <c r="G954" s="657">
        <v>0</v>
      </c>
      <c r="H954" s="656"/>
      <c r="I954" s="657" t="s">
        <v>78</v>
      </c>
      <c r="J954" s="653" t="s">
        <v>120</v>
      </c>
      <c r="K954" s="658" t="s">
        <v>3657</v>
      </c>
      <c r="L954" s="659">
        <v>3265409</v>
      </c>
      <c r="M954" s="653" t="s">
        <v>73</v>
      </c>
      <c r="N954" s="660" t="s">
        <v>116</v>
      </c>
      <c r="O954" s="658" t="s">
        <v>4190</v>
      </c>
      <c r="P954" s="661">
        <v>1192741157</v>
      </c>
      <c r="Q954" s="656">
        <v>235</v>
      </c>
      <c r="R954" s="699">
        <v>44960</v>
      </c>
      <c r="S954" s="749">
        <v>9551145017</v>
      </c>
      <c r="T954" s="699">
        <v>45121</v>
      </c>
      <c r="U954" s="760">
        <v>3265409</v>
      </c>
      <c r="V954" s="657" t="s">
        <v>70</v>
      </c>
      <c r="W954" s="656">
        <v>12545859</v>
      </c>
      <c r="X954" s="665" t="s">
        <v>4211</v>
      </c>
      <c r="Y954" s="660"/>
      <c r="Z954" s="679">
        <v>45121</v>
      </c>
      <c r="AA954" s="679">
        <v>45121</v>
      </c>
      <c r="AB954" s="667" t="s">
        <v>80</v>
      </c>
      <c r="AC954" s="666">
        <v>45169</v>
      </c>
      <c r="AD954" s="658">
        <f t="shared" si="52"/>
        <v>48</v>
      </c>
      <c r="AE954" s="656">
        <v>0</v>
      </c>
      <c r="AF954" s="656">
        <v>0</v>
      </c>
      <c r="AG954" s="656">
        <v>0</v>
      </c>
      <c r="AH954" s="668" t="s">
        <v>80</v>
      </c>
      <c r="AI954" s="658">
        <f t="shared" si="53"/>
        <v>0</v>
      </c>
      <c r="AJ954" s="656">
        <v>0</v>
      </c>
      <c r="AK954" s="748">
        <v>0</v>
      </c>
      <c r="AL954" s="699" t="s">
        <v>80</v>
      </c>
      <c r="AM954" s="657">
        <v>0</v>
      </c>
      <c r="AN954" s="667" t="s">
        <v>80</v>
      </c>
      <c r="AO954" s="667" t="s">
        <v>80</v>
      </c>
      <c r="AP954" s="661">
        <v>0</v>
      </c>
      <c r="AQ954" s="661">
        <f>+L954+AF954-AK954</f>
        <v>3265409</v>
      </c>
      <c r="AR954" s="657" t="s">
        <v>115</v>
      </c>
      <c r="AS954" s="656">
        <v>0</v>
      </c>
      <c r="AT954" s="657" t="s">
        <v>80</v>
      </c>
      <c r="AU954" s="670">
        <v>4898113</v>
      </c>
      <c r="AV954" s="671">
        <f t="shared" si="50"/>
        <v>-1632704</v>
      </c>
      <c r="AW954" s="672">
        <f t="shared" si="51"/>
        <v>1.4999998468798244</v>
      </c>
      <c r="AX954" s="673"/>
      <c r="AY954" s="657" t="s">
        <v>72</v>
      </c>
      <c r="AZ954" s="677" t="s">
        <v>4640</v>
      </c>
      <c r="BA954" s="653" t="s">
        <v>71</v>
      </c>
      <c r="BB954" s="656" t="s">
        <v>71</v>
      </c>
    </row>
    <row r="955" spans="2:54" x14ac:dyDescent="0.25">
      <c r="B955" s="653">
        <v>2023</v>
      </c>
      <c r="C955" s="653">
        <v>891780111</v>
      </c>
      <c r="D955" s="654" t="s">
        <v>68</v>
      </c>
      <c r="E955" s="655" t="s">
        <v>3658</v>
      </c>
      <c r="F955" s="656" t="s">
        <v>3659</v>
      </c>
      <c r="G955" s="657">
        <v>0</v>
      </c>
      <c r="H955" s="656"/>
      <c r="I955" s="657" t="s">
        <v>78</v>
      </c>
      <c r="J955" s="653" t="s">
        <v>120</v>
      </c>
      <c r="K955" s="658" t="s">
        <v>3660</v>
      </c>
      <c r="L955" s="659">
        <v>9977642</v>
      </c>
      <c r="M955" s="653" t="s">
        <v>73</v>
      </c>
      <c r="N955" s="660" t="s">
        <v>116</v>
      </c>
      <c r="O955" s="658" t="s">
        <v>4191</v>
      </c>
      <c r="P955" s="661">
        <v>1193293846</v>
      </c>
      <c r="Q955" s="656">
        <v>235</v>
      </c>
      <c r="R955" s="699">
        <v>44960</v>
      </c>
      <c r="S955" s="749">
        <v>9551145017</v>
      </c>
      <c r="T955" s="699">
        <v>45121</v>
      </c>
      <c r="U955" s="760">
        <v>9977642</v>
      </c>
      <c r="V955" s="657" t="s">
        <v>70</v>
      </c>
      <c r="W955" s="656">
        <v>12545859</v>
      </c>
      <c r="X955" s="665" t="s">
        <v>4211</v>
      </c>
      <c r="Y955" s="660"/>
      <c r="Z955" s="679">
        <v>45121</v>
      </c>
      <c r="AA955" s="679">
        <v>45121</v>
      </c>
      <c r="AB955" s="667" t="s">
        <v>80</v>
      </c>
      <c r="AC955" s="666">
        <v>45275</v>
      </c>
      <c r="AD955" s="658">
        <f t="shared" si="52"/>
        <v>154</v>
      </c>
      <c r="AE955" s="656">
        <v>0</v>
      </c>
      <c r="AF955" s="656">
        <v>0</v>
      </c>
      <c r="AG955" s="656">
        <v>0</v>
      </c>
      <c r="AH955" s="668" t="s">
        <v>80</v>
      </c>
      <c r="AI955" s="658">
        <f t="shared" si="53"/>
        <v>0</v>
      </c>
      <c r="AJ955" s="656">
        <v>0</v>
      </c>
      <c r="AK955" s="748">
        <v>0</v>
      </c>
      <c r="AL955" s="699" t="s">
        <v>80</v>
      </c>
      <c r="AM955" s="657">
        <v>0</v>
      </c>
      <c r="AN955" s="667" t="s">
        <v>80</v>
      </c>
      <c r="AO955" s="667" t="s">
        <v>80</v>
      </c>
      <c r="AP955" s="661">
        <v>0</v>
      </c>
      <c r="AQ955" s="661">
        <f>+L955+AF955-AK955</f>
        <v>9977642</v>
      </c>
      <c r="AR955" s="657" t="s">
        <v>115</v>
      </c>
      <c r="AS955" s="656">
        <v>0</v>
      </c>
      <c r="AT955" s="657" t="s">
        <v>80</v>
      </c>
      <c r="AU955" s="670">
        <v>5442351</v>
      </c>
      <c r="AV955" s="671">
        <f t="shared" si="50"/>
        <v>4535291</v>
      </c>
      <c r="AW955" s="672">
        <f t="shared" si="51"/>
        <v>0.54545462745606632</v>
      </c>
      <c r="AX955" s="673"/>
      <c r="AY955" s="657" t="s">
        <v>72</v>
      </c>
      <c r="AZ955" s="677" t="s">
        <v>4641</v>
      </c>
      <c r="BA955" s="653" t="s">
        <v>71</v>
      </c>
      <c r="BB955" s="656" t="s">
        <v>71</v>
      </c>
    </row>
    <row r="956" spans="2:54" x14ac:dyDescent="0.25">
      <c r="B956" s="653">
        <v>2023</v>
      </c>
      <c r="C956" s="653">
        <v>891780111</v>
      </c>
      <c r="D956" s="654" t="s">
        <v>68</v>
      </c>
      <c r="E956" s="655" t="s">
        <v>3661</v>
      </c>
      <c r="F956" s="656" t="s">
        <v>3662</v>
      </c>
      <c r="G956" s="657">
        <v>0</v>
      </c>
      <c r="H956" s="656"/>
      <c r="I956" s="657" t="s">
        <v>78</v>
      </c>
      <c r="J956" s="653" t="s">
        <v>120</v>
      </c>
      <c r="K956" s="658" t="s">
        <v>3663</v>
      </c>
      <c r="L956" s="659">
        <v>23125290</v>
      </c>
      <c r="M956" s="653" t="s">
        <v>73</v>
      </c>
      <c r="N956" s="660" t="s">
        <v>116</v>
      </c>
      <c r="O956" s="658" t="s">
        <v>4192</v>
      </c>
      <c r="P956" s="661">
        <v>79111486</v>
      </c>
      <c r="Q956" s="656">
        <v>235</v>
      </c>
      <c r="R956" s="699">
        <v>44960</v>
      </c>
      <c r="S956" s="749">
        <v>9551145017</v>
      </c>
      <c r="T956" s="699">
        <v>45132</v>
      </c>
      <c r="U956" s="760">
        <v>23125290</v>
      </c>
      <c r="V956" s="657" t="s">
        <v>70</v>
      </c>
      <c r="W956" s="656">
        <v>12545859</v>
      </c>
      <c r="X956" s="665" t="s">
        <v>4211</v>
      </c>
      <c r="Y956" s="660"/>
      <c r="Z956" s="679">
        <v>45132</v>
      </c>
      <c r="AA956" s="679">
        <v>45132</v>
      </c>
      <c r="AB956" s="667" t="s">
        <v>80</v>
      </c>
      <c r="AC956" s="666">
        <v>45275</v>
      </c>
      <c r="AD956" s="658">
        <f t="shared" si="52"/>
        <v>143</v>
      </c>
      <c r="AE956" s="656">
        <v>0</v>
      </c>
      <c r="AF956" s="656">
        <v>0</v>
      </c>
      <c r="AG956" s="656">
        <v>0</v>
      </c>
      <c r="AH956" s="668" t="s">
        <v>80</v>
      </c>
      <c r="AI956" s="658">
        <f t="shared" si="53"/>
        <v>0</v>
      </c>
      <c r="AJ956" s="656">
        <v>0</v>
      </c>
      <c r="AK956" s="748">
        <v>0</v>
      </c>
      <c r="AL956" s="699" t="s">
        <v>80</v>
      </c>
      <c r="AM956" s="657">
        <v>0</v>
      </c>
      <c r="AN956" s="667" t="s">
        <v>80</v>
      </c>
      <c r="AO956" s="667" t="s">
        <v>80</v>
      </c>
      <c r="AP956" s="661">
        <v>0</v>
      </c>
      <c r="AQ956" s="661">
        <f>+L956+AF956-AK956</f>
        <v>23125290</v>
      </c>
      <c r="AR956" s="657" t="s">
        <v>115</v>
      </c>
      <c r="AS956" s="656">
        <v>0</v>
      </c>
      <c r="AT956" s="657" t="s">
        <v>80</v>
      </c>
      <c r="AU956" s="670">
        <v>18426565</v>
      </c>
      <c r="AV956" s="671">
        <f t="shared" si="50"/>
        <v>4698725</v>
      </c>
      <c r="AW956" s="672">
        <f t="shared" si="51"/>
        <v>0.79681443994864498</v>
      </c>
      <c r="AX956" s="673"/>
      <c r="AY956" s="657" t="s">
        <v>72</v>
      </c>
      <c r="AZ956" s="677" t="s">
        <v>4642</v>
      </c>
      <c r="BA956" s="653" t="s">
        <v>71</v>
      </c>
      <c r="BB956" s="656" t="s">
        <v>71</v>
      </c>
    </row>
    <row r="957" spans="2:54" x14ac:dyDescent="0.25">
      <c r="B957" s="653">
        <v>2023</v>
      </c>
      <c r="C957" s="653">
        <v>891780111</v>
      </c>
      <c r="D957" s="654" t="s">
        <v>68</v>
      </c>
      <c r="E957" s="655" t="s">
        <v>3664</v>
      </c>
      <c r="F957" s="656" t="s">
        <v>3665</v>
      </c>
      <c r="G957" s="657">
        <v>0</v>
      </c>
      <c r="H957" s="656"/>
      <c r="I957" s="657" t="s">
        <v>78</v>
      </c>
      <c r="J957" s="653" t="s">
        <v>120</v>
      </c>
      <c r="K957" s="658" t="s">
        <v>3666</v>
      </c>
      <c r="L957" s="659">
        <v>16950000</v>
      </c>
      <c r="M957" s="653" t="s">
        <v>73</v>
      </c>
      <c r="N957" s="660" t="s">
        <v>116</v>
      </c>
      <c r="O957" s="658" t="s">
        <v>4193</v>
      </c>
      <c r="P957" s="661">
        <v>1082937729</v>
      </c>
      <c r="Q957" s="656">
        <v>235</v>
      </c>
      <c r="R957" s="699">
        <v>44960</v>
      </c>
      <c r="S957" s="749">
        <v>9551145017</v>
      </c>
      <c r="T957" s="699">
        <v>45146</v>
      </c>
      <c r="U957" s="760">
        <v>16950000</v>
      </c>
      <c r="V957" s="657" t="s">
        <v>70</v>
      </c>
      <c r="W957" s="656">
        <v>12545859</v>
      </c>
      <c r="X957" s="665" t="s">
        <v>4211</v>
      </c>
      <c r="Y957" s="660"/>
      <c r="Z957" s="679">
        <v>45121</v>
      </c>
      <c r="AA957" s="679">
        <v>45146</v>
      </c>
      <c r="AB957" s="667" t="s">
        <v>80</v>
      </c>
      <c r="AC957" s="666">
        <v>45188</v>
      </c>
      <c r="AD957" s="658">
        <f t="shared" si="52"/>
        <v>42</v>
      </c>
      <c r="AE957" s="656">
        <v>0</v>
      </c>
      <c r="AF957" s="656">
        <v>0</v>
      </c>
      <c r="AG957" s="656">
        <v>0</v>
      </c>
      <c r="AH957" s="668" t="s">
        <v>80</v>
      </c>
      <c r="AI957" s="658">
        <f t="shared" si="53"/>
        <v>0</v>
      </c>
      <c r="AJ957" s="656">
        <v>0</v>
      </c>
      <c r="AK957" s="748">
        <v>0</v>
      </c>
      <c r="AL957" s="699" t="s">
        <v>80</v>
      </c>
      <c r="AM957" s="657">
        <v>0</v>
      </c>
      <c r="AN957" s="667" t="s">
        <v>80</v>
      </c>
      <c r="AO957" s="667" t="s">
        <v>80</v>
      </c>
      <c r="AP957" s="661">
        <v>0</v>
      </c>
      <c r="AQ957" s="661">
        <f>+L957+AF957-AK957</f>
        <v>16950000</v>
      </c>
      <c r="AR957" s="657" t="s">
        <v>70</v>
      </c>
      <c r="AS957" s="664">
        <v>8475000</v>
      </c>
      <c r="AT957" s="674">
        <v>45142</v>
      </c>
      <c r="AU957" s="670">
        <v>8475000</v>
      </c>
      <c r="AV957" s="671">
        <f t="shared" si="50"/>
        <v>8475000</v>
      </c>
      <c r="AW957" s="672">
        <f t="shared" si="51"/>
        <v>0.5</v>
      </c>
      <c r="AX957" s="673"/>
      <c r="AY957" s="657" t="s">
        <v>72</v>
      </c>
      <c r="AZ957" s="677" t="s">
        <v>4643</v>
      </c>
      <c r="BA957" s="653" t="s">
        <v>71</v>
      </c>
      <c r="BB957" s="656" t="s">
        <v>117</v>
      </c>
    </row>
    <row r="958" spans="2:54" x14ac:dyDescent="0.25">
      <c r="B958" s="653">
        <v>2023</v>
      </c>
      <c r="C958" s="653">
        <v>891780111</v>
      </c>
      <c r="D958" s="654" t="s">
        <v>68</v>
      </c>
      <c r="E958" s="655" t="s">
        <v>3667</v>
      </c>
      <c r="F958" s="656" t="s">
        <v>3668</v>
      </c>
      <c r="G958" s="657">
        <v>0</v>
      </c>
      <c r="H958" s="656"/>
      <c r="I958" s="657" t="s">
        <v>78</v>
      </c>
      <c r="J958" s="653" t="s">
        <v>120</v>
      </c>
      <c r="K958" s="658" t="s">
        <v>3669</v>
      </c>
      <c r="L958" s="659">
        <v>24200000</v>
      </c>
      <c r="M958" s="653" t="s">
        <v>73</v>
      </c>
      <c r="N958" s="660" t="s">
        <v>116</v>
      </c>
      <c r="O958" s="658" t="s">
        <v>4194</v>
      </c>
      <c r="P958" s="661">
        <v>11810616</v>
      </c>
      <c r="Q958" s="656">
        <v>235</v>
      </c>
      <c r="R958" s="699">
        <v>44960</v>
      </c>
      <c r="S958" s="749">
        <v>9551145017</v>
      </c>
      <c r="T958" s="699">
        <v>45146</v>
      </c>
      <c r="U958" s="760">
        <v>24200000</v>
      </c>
      <c r="V958" s="657" t="s">
        <v>70</v>
      </c>
      <c r="W958" s="656">
        <v>12545859</v>
      </c>
      <c r="X958" s="665" t="s">
        <v>4211</v>
      </c>
      <c r="Y958" s="660"/>
      <c r="Z958" s="679">
        <v>45121</v>
      </c>
      <c r="AA958" s="679">
        <v>45146</v>
      </c>
      <c r="AB958" s="667" t="s">
        <v>80</v>
      </c>
      <c r="AC958" s="666">
        <v>45174</v>
      </c>
      <c r="AD958" s="658">
        <f t="shared" si="52"/>
        <v>28</v>
      </c>
      <c r="AE958" s="656">
        <v>0</v>
      </c>
      <c r="AF958" s="656">
        <v>0</v>
      </c>
      <c r="AG958" s="656">
        <v>0</v>
      </c>
      <c r="AH958" s="668" t="s">
        <v>80</v>
      </c>
      <c r="AI958" s="658">
        <f t="shared" si="53"/>
        <v>0</v>
      </c>
      <c r="AJ958" s="656">
        <v>0</v>
      </c>
      <c r="AK958" s="748">
        <v>0</v>
      </c>
      <c r="AL958" s="699" t="s">
        <v>80</v>
      </c>
      <c r="AM958" s="657">
        <v>0</v>
      </c>
      <c r="AN958" s="667" t="s">
        <v>80</v>
      </c>
      <c r="AO958" s="667" t="s">
        <v>80</v>
      </c>
      <c r="AP958" s="661">
        <v>0</v>
      </c>
      <c r="AQ958" s="661">
        <f>+L958+AF958-AK958</f>
        <v>24200000</v>
      </c>
      <c r="AR958" s="657" t="s">
        <v>70</v>
      </c>
      <c r="AS958" s="664">
        <v>12100000</v>
      </c>
      <c r="AT958" s="674">
        <v>45142</v>
      </c>
      <c r="AU958" s="670">
        <v>12100000</v>
      </c>
      <c r="AV958" s="671">
        <f t="shared" si="50"/>
        <v>12100000</v>
      </c>
      <c r="AW958" s="672">
        <f t="shared" si="51"/>
        <v>0.5</v>
      </c>
      <c r="AX958" s="673"/>
      <c r="AY958" s="657" t="s">
        <v>72</v>
      </c>
      <c r="AZ958" s="677" t="s">
        <v>4644</v>
      </c>
      <c r="BA958" s="653" t="s">
        <v>71</v>
      </c>
      <c r="BB958" s="656" t="s">
        <v>117</v>
      </c>
    </row>
    <row r="959" spans="2:54" x14ac:dyDescent="0.25">
      <c r="B959" s="653">
        <v>2023</v>
      </c>
      <c r="C959" s="653">
        <v>891780111</v>
      </c>
      <c r="D959" s="654" t="s">
        <v>68</v>
      </c>
      <c r="E959" s="655" t="s">
        <v>3670</v>
      </c>
      <c r="F959" s="656" t="s">
        <v>3671</v>
      </c>
      <c r="G959" s="657">
        <v>0</v>
      </c>
      <c r="H959" s="656"/>
      <c r="I959" s="657" t="s">
        <v>78</v>
      </c>
      <c r="J959" s="653" t="s">
        <v>120</v>
      </c>
      <c r="K959" s="658" t="s">
        <v>3672</v>
      </c>
      <c r="L959" s="659">
        <v>8163525</v>
      </c>
      <c r="M959" s="653" t="s">
        <v>73</v>
      </c>
      <c r="N959" s="660" t="s">
        <v>116</v>
      </c>
      <c r="O959" s="658" t="s">
        <v>4195</v>
      </c>
      <c r="P959" s="661">
        <v>1062674454</v>
      </c>
      <c r="Q959" s="656">
        <v>235</v>
      </c>
      <c r="R959" s="699">
        <v>44960</v>
      </c>
      <c r="S959" s="749">
        <v>9551145017</v>
      </c>
      <c r="T959" s="699">
        <v>45152</v>
      </c>
      <c r="U959" s="760">
        <v>8163525</v>
      </c>
      <c r="V959" s="657" t="s">
        <v>70</v>
      </c>
      <c r="W959" s="656">
        <v>12545859</v>
      </c>
      <c r="X959" s="665" t="s">
        <v>4211</v>
      </c>
      <c r="Y959" s="660"/>
      <c r="Z959" s="679">
        <v>45152</v>
      </c>
      <c r="AA959" s="679">
        <v>45152</v>
      </c>
      <c r="AB959" s="667" t="s">
        <v>80</v>
      </c>
      <c r="AC959" s="666">
        <v>45275</v>
      </c>
      <c r="AD959" s="658">
        <f t="shared" si="52"/>
        <v>123</v>
      </c>
      <c r="AE959" s="656">
        <v>0</v>
      </c>
      <c r="AF959" s="656">
        <v>0</v>
      </c>
      <c r="AG959" s="656">
        <v>0</v>
      </c>
      <c r="AH959" s="668" t="s">
        <v>80</v>
      </c>
      <c r="AI959" s="658">
        <f t="shared" si="53"/>
        <v>0</v>
      </c>
      <c r="AJ959" s="656">
        <v>0</v>
      </c>
      <c r="AK959" s="748">
        <v>0</v>
      </c>
      <c r="AL959" s="699" t="s">
        <v>80</v>
      </c>
      <c r="AM959" s="657">
        <v>0</v>
      </c>
      <c r="AN959" s="667" t="s">
        <v>80</v>
      </c>
      <c r="AO959" s="667" t="s">
        <v>80</v>
      </c>
      <c r="AP959" s="661">
        <v>0</v>
      </c>
      <c r="AQ959" s="661">
        <f>+L959+AF959-AK959</f>
        <v>8163525</v>
      </c>
      <c r="AR959" s="657" t="s">
        <v>115</v>
      </c>
      <c r="AS959" s="656">
        <v>0</v>
      </c>
      <c r="AT959" s="657" t="s">
        <v>80</v>
      </c>
      <c r="AU959" s="670">
        <v>3628234</v>
      </c>
      <c r="AV959" s="671">
        <f t="shared" si="50"/>
        <v>4535291</v>
      </c>
      <c r="AW959" s="672">
        <f t="shared" si="51"/>
        <v>0.44444452610851315</v>
      </c>
      <c r="AX959" s="673"/>
      <c r="AY959" s="657" t="s">
        <v>72</v>
      </c>
      <c r="AZ959" s="677" t="s">
        <v>4645</v>
      </c>
      <c r="BA959" s="653" t="s">
        <v>71</v>
      </c>
      <c r="BB959" s="656" t="s">
        <v>71</v>
      </c>
    </row>
    <row r="960" spans="2:54" x14ac:dyDescent="0.25">
      <c r="B960" s="653">
        <v>2023</v>
      </c>
      <c r="C960" s="653">
        <v>891780111</v>
      </c>
      <c r="D960" s="654" t="s">
        <v>68</v>
      </c>
      <c r="E960" s="655" t="s">
        <v>3673</v>
      </c>
      <c r="F960" s="656" t="s">
        <v>3674</v>
      </c>
      <c r="G960" s="657">
        <v>0</v>
      </c>
      <c r="H960" s="656"/>
      <c r="I960" s="657" t="s">
        <v>78</v>
      </c>
      <c r="J960" s="653" t="s">
        <v>120</v>
      </c>
      <c r="K960" s="658" t="s">
        <v>3675</v>
      </c>
      <c r="L960" s="659">
        <v>15200000</v>
      </c>
      <c r="M960" s="653" t="s">
        <v>73</v>
      </c>
      <c r="N960" s="660" t="s">
        <v>116</v>
      </c>
      <c r="O960" s="658" t="s">
        <v>4196</v>
      </c>
      <c r="P960" s="661">
        <v>1042457246</v>
      </c>
      <c r="Q960" s="656">
        <v>235</v>
      </c>
      <c r="R960" s="699">
        <v>44960</v>
      </c>
      <c r="S960" s="749">
        <v>9551145017</v>
      </c>
      <c r="T960" s="699">
        <v>45152</v>
      </c>
      <c r="U960" s="760">
        <v>15200000</v>
      </c>
      <c r="V960" s="657" t="s">
        <v>70</v>
      </c>
      <c r="W960" s="656">
        <v>12545859</v>
      </c>
      <c r="X960" s="665" t="s">
        <v>4211</v>
      </c>
      <c r="Y960" s="660"/>
      <c r="Z960" s="679">
        <v>45152</v>
      </c>
      <c r="AA960" s="679">
        <v>45152</v>
      </c>
      <c r="AB960" s="667" t="s">
        <v>80</v>
      </c>
      <c r="AC960" s="666">
        <v>45275</v>
      </c>
      <c r="AD960" s="658">
        <f t="shared" si="52"/>
        <v>123</v>
      </c>
      <c r="AE960" s="656">
        <v>0</v>
      </c>
      <c r="AF960" s="656">
        <v>0</v>
      </c>
      <c r="AG960" s="656">
        <v>0</v>
      </c>
      <c r="AH960" s="668" t="s">
        <v>80</v>
      </c>
      <c r="AI960" s="658">
        <f t="shared" si="53"/>
        <v>0</v>
      </c>
      <c r="AJ960" s="656">
        <v>0</v>
      </c>
      <c r="AK960" s="748">
        <v>0</v>
      </c>
      <c r="AL960" s="699" t="s">
        <v>80</v>
      </c>
      <c r="AM960" s="657">
        <v>0</v>
      </c>
      <c r="AN960" s="667" t="s">
        <v>80</v>
      </c>
      <c r="AO960" s="667" t="s">
        <v>80</v>
      </c>
      <c r="AP960" s="661">
        <v>0</v>
      </c>
      <c r="AQ960" s="661">
        <f>+L960+AF960-AK960</f>
        <v>15200000</v>
      </c>
      <c r="AR960" s="657" t="s">
        <v>115</v>
      </c>
      <c r="AS960" s="656">
        <v>0</v>
      </c>
      <c r="AT960" s="657" t="s">
        <v>80</v>
      </c>
      <c r="AU960" s="670">
        <v>6755556</v>
      </c>
      <c r="AV960" s="671">
        <f t="shared" si="50"/>
        <v>8444444</v>
      </c>
      <c r="AW960" s="672">
        <f t="shared" si="51"/>
        <v>0.44444447368421053</v>
      </c>
      <c r="AX960" s="673"/>
      <c r="AY960" s="657" t="s">
        <v>72</v>
      </c>
      <c r="AZ960" s="677" t="s">
        <v>4646</v>
      </c>
      <c r="BA960" s="653" t="s">
        <v>71</v>
      </c>
      <c r="BB960" s="656" t="s">
        <v>71</v>
      </c>
    </row>
    <row r="961" spans="2:54" x14ac:dyDescent="0.25">
      <c r="B961" s="653">
        <v>2023</v>
      </c>
      <c r="C961" s="653">
        <v>891780111</v>
      </c>
      <c r="D961" s="654" t="s">
        <v>68</v>
      </c>
      <c r="E961" s="655" t="s">
        <v>3676</v>
      </c>
      <c r="F961" s="656" t="s">
        <v>3677</v>
      </c>
      <c r="G961" s="657">
        <v>0</v>
      </c>
      <c r="H961" s="656"/>
      <c r="I961" s="657" t="s">
        <v>78</v>
      </c>
      <c r="J961" s="653" t="s">
        <v>120</v>
      </c>
      <c r="K961" s="658" t="s">
        <v>3678</v>
      </c>
      <c r="L961" s="659">
        <v>6349408</v>
      </c>
      <c r="M961" s="653" t="s">
        <v>73</v>
      </c>
      <c r="N961" s="660" t="s">
        <v>116</v>
      </c>
      <c r="O961" s="658" t="s">
        <v>4197</v>
      </c>
      <c r="P961" s="661">
        <v>1045514824</v>
      </c>
      <c r="Q961" s="656">
        <v>235</v>
      </c>
      <c r="R961" s="699">
        <v>44960</v>
      </c>
      <c r="S961" s="749">
        <v>9551145017</v>
      </c>
      <c r="T961" s="699">
        <v>45163</v>
      </c>
      <c r="U961" s="760">
        <v>6349408</v>
      </c>
      <c r="V961" s="657" t="s">
        <v>70</v>
      </c>
      <c r="W961" s="656">
        <v>12545859</v>
      </c>
      <c r="X961" s="665" t="s">
        <v>4211</v>
      </c>
      <c r="Y961" s="660"/>
      <c r="Z961" s="679">
        <v>45163</v>
      </c>
      <c r="AA961" s="679">
        <v>45163</v>
      </c>
      <c r="AB961" s="667" t="s">
        <v>80</v>
      </c>
      <c r="AC961" s="666">
        <v>45275</v>
      </c>
      <c r="AD961" s="658">
        <f t="shared" si="52"/>
        <v>112</v>
      </c>
      <c r="AE961" s="656">
        <v>0</v>
      </c>
      <c r="AF961" s="656">
        <v>0</v>
      </c>
      <c r="AG961" s="656">
        <v>0</v>
      </c>
      <c r="AH961" s="668" t="s">
        <v>80</v>
      </c>
      <c r="AI961" s="658">
        <f t="shared" si="53"/>
        <v>0</v>
      </c>
      <c r="AJ961" s="656">
        <v>0</v>
      </c>
      <c r="AK961" s="748">
        <v>0</v>
      </c>
      <c r="AL961" s="699" t="s">
        <v>80</v>
      </c>
      <c r="AM961" s="657">
        <v>0</v>
      </c>
      <c r="AN961" s="667" t="s">
        <v>80</v>
      </c>
      <c r="AO961" s="667" t="s">
        <v>80</v>
      </c>
      <c r="AP961" s="661">
        <v>0</v>
      </c>
      <c r="AQ961" s="661">
        <f>+L961+AF961-AK961</f>
        <v>6349408</v>
      </c>
      <c r="AR961" s="657" t="s">
        <v>115</v>
      </c>
      <c r="AS961" s="656">
        <v>0</v>
      </c>
      <c r="AT961" s="657" t="s">
        <v>80</v>
      </c>
      <c r="AU961" s="670">
        <v>1814117</v>
      </c>
      <c r="AV961" s="671">
        <f t="shared" ref="AV961:AV1207" si="54">AQ961-AU961</f>
        <v>4535291</v>
      </c>
      <c r="AW961" s="672">
        <f t="shared" si="51"/>
        <v>0.285714353212142</v>
      </c>
      <c r="AX961" s="673"/>
      <c r="AY961" s="657" t="s">
        <v>72</v>
      </c>
      <c r="AZ961" s="677" t="s">
        <v>4647</v>
      </c>
      <c r="BA961" s="653" t="s">
        <v>71</v>
      </c>
      <c r="BB961" s="656" t="s">
        <v>71</v>
      </c>
    </row>
    <row r="962" spans="2:54" x14ac:dyDescent="0.25">
      <c r="B962" s="653">
        <v>2023</v>
      </c>
      <c r="C962" s="653">
        <v>891780111</v>
      </c>
      <c r="D962" s="654" t="s">
        <v>68</v>
      </c>
      <c r="E962" s="655" t="s">
        <v>3679</v>
      </c>
      <c r="F962" s="656" t="s">
        <v>3680</v>
      </c>
      <c r="G962" s="657">
        <v>0</v>
      </c>
      <c r="H962" s="656"/>
      <c r="I962" s="657" t="s">
        <v>78</v>
      </c>
      <c r="J962" s="653" t="s">
        <v>120</v>
      </c>
      <c r="K962" s="658" t="s">
        <v>3681</v>
      </c>
      <c r="L962" s="659">
        <v>10500000</v>
      </c>
      <c r="M962" s="653" t="s">
        <v>73</v>
      </c>
      <c r="N962" s="660" t="s">
        <v>116</v>
      </c>
      <c r="O962" s="658" t="s">
        <v>4198</v>
      </c>
      <c r="P962" s="661">
        <v>1082410248</v>
      </c>
      <c r="Q962" s="656">
        <v>235</v>
      </c>
      <c r="R962" s="699">
        <v>44960</v>
      </c>
      <c r="S962" s="749">
        <v>9551145017</v>
      </c>
      <c r="T962" s="699">
        <v>45166</v>
      </c>
      <c r="U962" s="760">
        <v>10500000</v>
      </c>
      <c r="V962" s="657" t="s">
        <v>70</v>
      </c>
      <c r="W962" s="656">
        <v>12545859</v>
      </c>
      <c r="X962" s="665" t="s">
        <v>4211</v>
      </c>
      <c r="Y962" s="660"/>
      <c r="Z962" s="679">
        <v>45166</v>
      </c>
      <c r="AA962" s="679">
        <v>45166</v>
      </c>
      <c r="AB962" s="667" t="s">
        <v>80</v>
      </c>
      <c r="AC962" s="666">
        <v>45273</v>
      </c>
      <c r="AD962" s="658">
        <f t="shared" si="52"/>
        <v>107</v>
      </c>
      <c r="AE962" s="656">
        <v>0</v>
      </c>
      <c r="AF962" s="656">
        <v>0</v>
      </c>
      <c r="AG962" s="656">
        <v>0</v>
      </c>
      <c r="AH962" s="668" t="s">
        <v>80</v>
      </c>
      <c r="AI962" s="658">
        <f t="shared" si="53"/>
        <v>0</v>
      </c>
      <c r="AJ962" s="656">
        <v>0</v>
      </c>
      <c r="AK962" s="748">
        <v>0</v>
      </c>
      <c r="AL962" s="699" t="s">
        <v>80</v>
      </c>
      <c r="AM962" s="657">
        <v>0</v>
      </c>
      <c r="AN962" s="667" t="s">
        <v>80</v>
      </c>
      <c r="AO962" s="667" t="s">
        <v>80</v>
      </c>
      <c r="AP962" s="661">
        <v>0</v>
      </c>
      <c r="AQ962" s="661">
        <f>+L962+AF962-AK962</f>
        <v>10500000</v>
      </c>
      <c r="AR962" s="657" t="s">
        <v>115</v>
      </c>
      <c r="AS962" s="656">
        <v>0</v>
      </c>
      <c r="AT962" s="657" t="s">
        <v>80</v>
      </c>
      <c r="AU962" s="670">
        <v>3000000</v>
      </c>
      <c r="AV962" s="671">
        <f t="shared" si="54"/>
        <v>7500000</v>
      </c>
      <c r="AW962" s="672">
        <f t="shared" ref="AW962:AW1208" si="55">+IFERROR(AU962/AQ962,"-")</f>
        <v>0.2857142857142857</v>
      </c>
      <c r="AX962" s="673"/>
      <c r="AY962" s="657" t="s">
        <v>72</v>
      </c>
      <c r="AZ962" s="677" t="s">
        <v>4648</v>
      </c>
      <c r="BA962" s="653" t="s">
        <v>71</v>
      </c>
      <c r="BB962" s="656" t="s">
        <v>71</v>
      </c>
    </row>
    <row r="963" spans="2:54" x14ac:dyDescent="0.25">
      <c r="B963" s="653">
        <v>2023</v>
      </c>
      <c r="C963" s="653">
        <v>891780111</v>
      </c>
      <c r="D963" s="654" t="s">
        <v>68</v>
      </c>
      <c r="E963" s="655" t="s">
        <v>3682</v>
      </c>
      <c r="F963" s="656" t="s">
        <v>3683</v>
      </c>
      <c r="G963" s="657">
        <v>0</v>
      </c>
      <c r="H963" s="656"/>
      <c r="I963" s="657" t="s">
        <v>78</v>
      </c>
      <c r="J963" s="653" t="s">
        <v>120</v>
      </c>
      <c r="K963" s="658" t="s">
        <v>3684</v>
      </c>
      <c r="L963" s="659">
        <v>12000000</v>
      </c>
      <c r="M963" s="653" t="s">
        <v>73</v>
      </c>
      <c r="N963" s="660" t="s">
        <v>116</v>
      </c>
      <c r="O963" s="658" t="s">
        <v>4103</v>
      </c>
      <c r="P963" s="661">
        <v>1082923287</v>
      </c>
      <c r="Q963" s="656">
        <v>235</v>
      </c>
      <c r="R963" s="699">
        <v>44960</v>
      </c>
      <c r="S963" s="749">
        <v>9551145017</v>
      </c>
      <c r="T963" s="699">
        <v>45166</v>
      </c>
      <c r="U963" s="760">
        <v>12000000</v>
      </c>
      <c r="V963" s="657" t="s">
        <v>70</v>
      </c>
      <c r="W963" s="656">
        <v>12545859</v>
      </c>
      <c r="X963" s="665" t="s">
        <v>4211</v>
      </c>
      <c r="Y963" s="660"/>
      <c r="Z963" s="679">
        <v>45166</v>
      </c>
      <c r="AA963" s="679">
        <v>45166</v>
      </c>
      <c r="AB963" s="667" t="s">
        <v>80</v>
      </c>
      <c r="AC963" s="666">
        <v>45230</v>
      </c>
      <c r="AD963" s="658">
        <f t="shared" si="52"/>
        <v>64</v>
      </c>
      <c r="AE963" s="656">
        <v>0</v>
      </c>
      <c r="AF963" s="656">
        <v>0</v>
      </c>
      <c r="AG963" s="656">
        <v>0</v>
      </c>
      <c r="AH963" s="668" t="s">
        <v>80</v>
      </c>
      <c r="AI963" s="658">
        <f t="shared" si="53"/>
        <v>0</v>
      </c>
      <c r="AJ963" s="656">
        <v>0</v>
      </c>
      <c r="AK963" s="748">
        <v>0</v>
      </c>
      <c r="AL963" s="699" t="s">
        <v>80</v>
      </c>
      <c r="AM963" s="657">
        <v>0</v>
      </c>
      <c r="AN963" s="667" t="s">
        <v>80</v>
      </c>
      <c r="AO963" s="667" t="s">
        <v>80</v>
      </c>
      <c r="AP963" s="661">
        <v>0</v>
      </c>
      <c r="AQ963" s="661">
        <f>+L963+AF963-AK963</f>
        <v>12000000</v>
      </c>
      <c r="AR963" s="657" t="s">
        <v>115</v>
      </c>
      <c r="AS963" s="656">
        <v>0</v>
      </c>
      <c r="AT963" s="657" t="s">
        <v>80</v>
      </c>
      <c r="AU963" s="670">
        <v>6000000</v>
      </c>
      <c r="AV963" s="671">
        <f t="shared" si="54"/>
        <v>6000000</v>
      </c>
      <c r="AW963" s="672">
        <f t="shared" si="55"/>
        <v>0.5</v>
      </c>
      <c r="AX963" s="673"/>
      <c r="AY963" s="657" t="s">
        <v>72</v>
      </c>
      <c r="AZ963" s="677" t="s">
        <v>4649</v>
      </c>
      <c r="BA963" s="653" t="s">
        <v>71</v>
      </c>
      <c r="BB963" s="656" t="s">
        <v>71</v>
      </c>
    </row>
    <row r="964" spans="2:54" x14ac:dyDescent="0.25">
      <c r="B964" s="653">
        <v>2023</v>
      </c>
      <c r="C964" s="653">
        <v>891780111</v>
      </c>
      <c r="D964" s="654" t="s">
        <v>68</v>
      </c>
      <c r="E964" s="655" t="s">
        <v>3685</v>
      </c>
      <c r="F964" s="656" t="s">
        <v>3686</v>
      </c>
      <c r="G964" s="657">
        <v>0</v>
      </c>
      <c r="H964" s="656"/>
      <c r="I964" s="657" t="s">
        <v>78</v>
      </c>
      <c r="J964" s="653" t="s">
        <v>120</v>
      </c>
      <c r="K964" s="658" t="s">
        <v>3687</v>
      </c>
      <c r="L964" s="659">
        <v>12250000</v>
      </c>
      <c r="M964" s="653" t="s">
        <v>73</v>
      </c>
      <c r="N964" s="660" t="s">
        <v>116</v>
      </c>
      <c r="O964" s="658" t="s">
        <v>4183</v>
      </c>
      <c r="P964" s="661">
        <v>1104873977</v>
      </c>
      <c r="Q964" s="656">
        <v>235</v>
      </c>
      <c r="R964" s="699">
        <v>44960</v>
      </c>
      <c r="S964" s="749">
        <v>9551145017</v>
      </c>
      <c r="T964" s="699">
        <v>45166</v>
      </c>
      <c r="U964" s="760">
        <v>12250000</v>
      </c>
      <c r="V964" s="657" t="s">
        <v>70</v>
      </c>
      <c r="W964" s="656">
        <v>12545860</v>
      </c>
      <c r="X964" s="665" t="s">
        <v>4211</v>
      </c>
      <c r="Y964" s="660"/>
      <c r="Z964" s="679">
        <v>45176</v>
      </c>
      <c r="AA964" s="679">
        <v>45176</v>
      </c>
      <c r="AB964" s="667" t="s">
        <v>80</v>
      </c>
      <c r="AC964" s="666">
        <v>45275</v>
      </c>
      <c r="AD964" s="658">
        <f t="shared" si="52"/>
        <v>99</v>
      </c>
      <c r="AE964" s="656">
        <v>0</v>
      </c>
      <c r="AF964" s="656">
        <v>0</v>
      </c>
      <c r="AG964" s="656">
        <v>0</v>
      </c>
      <c r="AH964" s="668" t="s">
        <v>80</v>
      </c>
      <c r="AI964" s="658">
        <f t="shared" si="53"/>
        <v>0</v>
      </c>
      <c r="AJ964" s="656">
        <v>0</v>
      </c>
      <c r="AK964" s="748">
        <v>0</v>
      </c>
      <c r="AL964" s="699" t="s">
        <v>80</v>
      </c>
      <c r="AM964" s="657">
        <v>0</v>
      </c>
      <c r="AN964" s="667" t="s">
        <v>80</v>
      </c>
      <c r="AO964" s="667" t="s">
        <v>80</v>
      </c>
      <c r="AP964" s="661">
        <v>0</v>
      </c>
      <c r="AQ964" s="661">
        <f>+L964+AF964-AK964</f>
        <v>12250000</v>
      </c>
      <c r="AR964" s="657" t="s">
        <v>115</v>
      </c>
      <c r="AS964" s="656">
        <v>0</v>
      </c>
      <c r="AT964" s="657" t="s">
        <v>80</v>
      </c>
      <c r="AU964" s="670">
        <v>3500000</v>
      </c>
      <c r="AV964" s="671">
        <f t="shared" si="54"/>
        <v>8750000</v>
      </c>
      <c r="AW964" s="672">
        <f t="shared" si="55"/>
        <v>0.2857142857142857</v>
      </c>
      <c r="AX964" s="673"/>
      <c r="AY964" s="657" t="s">
        <v>72</v>
      </c>
      <c r="AZ964" s="677" t="s">
        <v>4650</v>
      </c>
      <c r="BA964" s="653" t="s">
        <v>71</v>
      </c>
      <c r="BB964" s="656" t="s">
        <v>71</v>
      </c>
    </row>
    <row r="965" spans="2:54" x14ac:dyDescent="0.25">
      <c r="B965" s="653">
        <v>2023</v>
      </c>
      <c r="C965" s="653">
        <v>891780111</v>
      </c>
      <c r="D965" s="654" t="s">
        <v>68</v>
      </c>
      <c r="E965" s="655" t="s">
        <v>3688</v>
      </c>
      <c r="F965" s="656" t="s">
        <v>3689</v>
      </c>
      <c r="G965" s="657">
        <v>0</v>
      </c>
      <c r="H965" s="656"/>
      <c r="I965" s="657" t="s">
        <v>78</v>
      </c>
      <c r="J965" s="653" t="s">
        <v>120</v>
      </c>
      <c r="K965" s="658" t="s">
        <v>3690</v>
      </c>
      <c r="L965" s="659">
        <v>5714466</v>
      </c>
      <c r="M965" s="653" t="s">
        <v>73</v>
      </c>
      <c r="N965" s="660" t="s">
        <v>116</v>
      </c>
      <c r="O965" s="658" t="s">
        <v>4190</v>
      </c>
      <c r="P965" s="661">
        <v>1192741157</v>
      </c>
      <c r="Q965" s="656">
        <v>235</v>
      </c>
      <c r="R965" s="699">
        <v>44960</v>
      </c>
      <c r="S965" s="749">
        <v>9551145017</v>
      </c>
      <c r="T965" s="699">
        <v>45166</v>
      </c>
      <c r="U965" s="760">
        <v>5714466</v>
      </c>
      <c r="V965" s="657" t="s">
        <v>70</v>
      </c>
      <c r="W965" s="656">
        <v>12545861</v>
      </c>
      <c r="X965" s="665" t="s">
        <v>4211</v>
      </c>
      <c r="Y965" s="660"/>
      <c r="Z965" s="679">
        <v>45182</v>
      </c>
      <c r="AA965" s="679">
        <v>45183</v>
      </c>
      <c r="AB965" s="667" t="s">
        <v>80</v>
      </c>
      <c r="AC965" s="666">
        <v>45275</v>
      </c>
      <c r="AD965" s="658">
        <f t="shared" si="52"/>
        <v>92</v>
      </c>
      <c r="AE965" s="656">
        <v>0</v>
      </c>
      <c r="AF965" s="656">
        <v>0</v>
      </c>
      <c r="AG965" s="656">
        <v>0</v>
      </c>
      <c r="AH965" s="668" t="s">
        <v>80</v>
      </c>
      <c r="AI965" s="658">
        <f t="shared" si="53"/>
        <v>0</v>
      </c>
      <c r="AJ965" s="656">
        <v>0</v>
      </c>
      <c r="AK965" s="748">
        <v>0</v>
      </c>
      <c r="AL965" s="699" t="s">
        <v>80</v>
      </c>
      <c r="AM965" s="657">
        <v>0</v>
      </c>
      <c r="AN965" s="667" t="s">
        <v>80</v>
      </c>
      <c r="AO965" s="667" t="s">
        <v>80</v>
      </c>
      <c r="AP965" s="661">
        <v>0</v>
      </c>
      <c r="AQ965" s="661">
        <f>+L965+AF965-AK965</f>
        <v>5714466</v>
      </c>
      <c r="AR965" s="657" t="s">
        <v>115</v>
      </c>
      <c r="AS965" s="656">
        <v>0</v>
      </c>
      <c r="AT965" s="657" t="s">
        <v>80</v>
      </c>
      <c r="AU965" s="670">
        <v>1632704</v>
      </c>
      <c r="AV965" s="671">
        <f t="shared" si="54"/>
        <v>4081762</v>
      </c>
      <c r="AW965" s="672">
        <f t="shared" si="55"/>
        <v>0.28571418571744062</v>
      </c>
      <c r="AX965" s="673"/>
      <c r="AY965" s="657" t="s">
        <v>72</v>
      </c>
      <c r="AZ965" s="677" t="s">
        <v>4651</v>
      </c>
      <c r="BA965" s="653" t="s">
        <v>71</v>
      </c>
      <c r="BB965" s="656" t="s">
        <v>71</v>
      </c>
    </row>
    <row r="966" spans="2:54" x14ac:dyDescent="0.25">
      <c r="B966" s="653">
        <v>2023</v>
      </c>
      <c r="C966" s="653">
        <v>891780111</v>
      </c>
      <c r="D966" s="654" t="s">
        <v>68</v>
      </c>
      <c r="E966" s="655" t="s">
        <v>3691</v>
      </c>
      <c r="F966" s="656" t="s">
        <v>3692</v>
      </c>
      <c r="G966" s="657">
        <v>0</v>
      </c>
      <c r="H966" s="656"/>
      <c r="I966" s="657" t="s">
        <v>78</v>
      </c>
      <c r="J966" s="653" t="s">
        <v>120</v>
      </c>
      <c r="K966" s="658" t="s">
        <v>3693</v>
      </c>
      <c r="L966" s="659">
        <v>6475144</v>
      </c>
      <c r="M966" s="653" t="s">
        <v>73</v>
      </c>
      <c r="N966" s="660" t="s">
        <v>116</v>
      </c>
      <c r="O966" s="658" t="s">
        <v>4199</v>
      </c>
      <c r="P966" s="661">
        <v>1007937233</v>
      </c>
      <c r="Q966" s="656">
        <v>235</v>
      </c>
      <c r="R966" s="699">
        <v>44960</v>
      </c>
      <c r="S966" s="749">
        <v>9551145017</v>
      </c>
      <c r="T966" s="699">
        <v>45166</v>
      </c>
      <c r="U966" s="760">
        <v>6475144</v>
      </c>
      <c r="V966" s="657" t="s">
        <v>70</v>
      </c>
      <c r="W966" s="656">
        <v>12545862</v>
      </c>
      <c r="X966" s="665" t="s">
        <v>4211</v>
      </c>
      <c r="Y966" s="660"/>
      <c r="Z966" s="679">
        <v>45182</v>
      </c>
      <c r="AA966" s="679">
        <v>45183</v>
      </c>
      <c r="AB966" s="667" t="s">
        <v>80</v>
      </c>
      <c r="AC966" s="666">
        <v>45275</v>
      </c>
      <c r="AD966" s="658">
        <f t="shared" si="52"/>
        <v>92</v>
      </c>
      <c r="AE966" s="656">
        <v>0</v>
      </c>
      <c r="AF966" s="656">
        <v>0</v>
      </c>
      <c r="AG966" s="656">
        <v>0</v>
      </c>
      <c r="AH966" s="668" t="s">
        <v>80</v>
      </c>
      <c r="AI966" s="658">
        <f t="shared" si="53"/>
        <v>0</v>
      </c>
      <c r="AJ966" s="656">
        <v>0</v>
      </c>
      <c r="AK966" s="748">
        <v>0</v>
      </c>
      <c r="AL966" s="699" t="s">
        <v>80</v>
      </c>
      <c r="AM966" s="657">
        <v>0</v>
      </c>
      <c r="AN966" s="667" t="s">
        <v>80</v>
      </c>
      <c r="AO966" s="667" t="s">
        <v>80</v>
      </c>
      <c r="AP966" s="661">
        <v>0</v>
      </c>
      <c r="AQ966" s="661">
        <f>+L966+AF966-AK966</f>
        <v>6475144</v>
      </c>
      <c r="AR966" s="657" t="s">
        <v>115</v>
      </c>
      <c r="AS966" s="656">
        <v>0</v>
      </c>
      <c r="AT966" s="657" t="s">
        <v>80</v>
      </c>
      <c r="AU966" s="670">
        <v>1850041</v>
      </c>
      <c r="AV966" s="671">
        <f t="shared" si="54"/>
        <v>4625103</v>
      </c>
      <c r="AW966" s="672">
        <f t="shared" si="55"/>
        <v>0.28571426365189717</v>
      </c>
      <c r="AX966" s="673"/>
      <c r="AY966" s="657" t="s">
        <v>72</v>
      </c>
      <c r="AZ966" s="677" t="s">
        <v>4652</v>
      </c>
      <c r="BA966" s="653" t="s">
        <v>71</v>
      </c>
      <c r="BB966" s="656" t="s">
        <v>71</v>
      </c>
    </row>
    <row r="967" spans="2:54" x14ac:dyDescent="0.25">
      <c r="B967" s="653">
        <v>2023</v>
      </c>
      <c r="C967" s="653">
        <v>891780111</v>
      </c>
      <c r="D967" s="654" t="s">
        <v>68</v>
      </c>
      <c r="E967" s="655" t="s">
        <v>3694</v>
      </c>
      <c r="F967" s="656" t="s">
        <v>3695</v>
      </c>
      <c r="G967" s="657">
        <v>0</v>
      </c>
      <c r="H967" s="656"/>
      <c r="I967" s="657" t="s">
        <v>78</v>
      </c>
      <c r="J967" s="653" t="s">
        <v>120</v>
      </c>
      <c r="K967" s="658" t="s">
        <v>3696</v>
      </c>
      <c r="L967" s="659">
        <v>7009748</v>
      </c>
      <c r="M967" s="653" t="s">
        <v>73</v>
      </c>
      <c r="N967" s="660" t="s">
        <v>116</v>
      </c>
      <c r="O967" s="658" t="s">
        <v>4200</v>
      </c>
      <c r="P967" s="661">
        <v>1072531053</v>
      </c>
      <c r="Q967" s="656">
        <v>235</v>
      </c>
      <c r="R967" s="699">
        <v>44960</v>
      </c>
      <c r="S967" s="749">
        <v>9551145017</v>
      </c>
      <c r="T967" s="699">
        <v>45166</v>
      </c>
      <c r="U967" s="760">
        <v>7009748</v>
      </c>
      <c r="V967" s="657" t="s">
        <v>70</v>
      </c>
      <c r="W967" s="656">
        <v>12545863</v>
      </c>
      <c r="X967" s="665" t="s">
        <v>4211</v>
      </c>
      <c r="Y967" s="660"/>
      <c r="Z967" s="679">
        <v>45183</v>
      </c>
      <c r="AA967" s="679">
        <v>45184</v>
      </c>
      <c r="AB967" s="667" t="s">
        <v>80</v>
      </c>
      <c r="AC967" s="666">
        <v>45275</v>
      </c>
      <c r="AD967" s="658">
        <f t="shared" si="52"/>
        <v>91</v>
      </c>
      <c r="AE967" s="656">
        <v>0</v>
      </c>
      <c r="AF967" s="656">
        <v>0</v>
      </c>
      <c r="AG967" s="656">
        <v>0</v>
      </c>
      <c r="AH967" s="668" t="s">
        <v>80</v>
      </c>
      <c r="AI967" s="658">
        <f t="shared" si="53"/>
        <v>0</v>
      </c>
      <c r="AJ967" s="656">
        <v>0</v>
      </c>
      <c r="AK967" s="748">
        <v>0</v>
      </c>
      <c r="AL967" s="699" t="s">
        <v>80</v>
      </c>
      <c r="AM967" s="657">
        <v>0</v>
      </c>
      <c r="AN967" s="667" t="s">
        <v>80</v>
      </c>
      <c r="AO967" s="667" t="s">
        <v>80</v>
      </c>
      <c r="AP967" s="661">
        <v>0</v>
      </c>
      <c r="AQ967" s="661">
        <f>+L967+AF967-AK967</f>
        <v>7009748</v>
      </c>
      <c r="AR967" s="657" t="s">
        <v>115</v>
      </c>
      <c r="AS967" s="656">
        <v>0</v>
      </c>
      <c r="AT967" s="657" t="s">
        <v>80</v>
      </c>
      <c r="AU967" s="670">
        <v>2002785</v>
      </c>
      <c r="AV967" s="671">
        <f t="shared" si="54"/>
        <v>5006963</v>
      </c>
      <c r="AW967" s="672">
        <f t="shared" si="55"/>
        <v>0.28571426533450273</v>
      </c>
      <c r="AX967" s="673"/>
      <c r="AY967" s="657" t="s">
        <v>72</v>
      </c>
      <c r="AZ967" s="677" t="s">
        <v>4653</v>
      </c>
      <c r="BA967" s="653" t="s">
        <v>71</v>
      </c>
      <c r="BB967" s="656" t="s">
        <v>71</v>
      </c>
    </row>
    <row r="968" spans="2:54" x14ac:dyDescent="0.25">
      <c r="B968" s="653">
        <v>2023</v>
      </c>
      <c r="C968" s="653">
        <v>891780111</v>
      </c>
      <c r="D968" s="654" t="s">
        <v>68</v>
      </c>
      <c r="E968" s="655" t="s">
        <v>3697</v>
      </c>
      <c r="F968" s="656" t="s">
        <v>3698</v>
      </c>
      <c r="G968" s="657">
        <v>0</v>
      </c>
      <c r="H968" s="656"/>
      <c r="I968" s="657" t="s">
        <v>78</v>
      </c>
      <c r="J968" s="653" t="s">
        <v>120</v>
      </c>
      <c r="K968" s="658" t="s">
        <v>3699</v>
      </c>
      <c r="L968" s="659">
        <v>5714466</v>
      </c>
      <c r="M968" s="653" t="s">
        <v>73</v>
      </c>
      <c r="N968" s="660" t="s">
        <v>116</v>
      </c>
      <c r="O968" s="658" t="s">
        <v>4201</v>
      </c>
      <c r="P968" s="661">
        <v>85454966</v>
      </c>
      <c r="Q968" s="656">
        <v>235</v>
      </c>
      <c r="R968" s="699">
        <v>44960</v>
      </c>
      <c r="S968" s="749">
        <v>9551145017</v>
      </c>
      <c r="T968" s="699">
        <v>45166</v>
      </c>
      <c r="U968" s="760">
        <v>5714466</v>
      </c>
      <c r="V968" s="657" t="s">
        <v>70</v>
      </c>
      <c r="W968" s="656">
        <v>12545864</v>
      </c>
      <c r="X968" s="665" t="s">
        <v>4211</v>
      </c>
      <c r="Y968" s="660"/>
      <c r="Z968" s="679">
        <v>45183</v>
      </c>
      <c r="AA968" s="679">
        <v>45184</v>
      </c>
      <c r="AB968" s="667" t="s">
        <v>80</v>
      </c>
      <c r="AC968" s="666">
        <v>45275</v>
      </c>
      <c r="AD968" s="658">
        <f t="shared" ref="AD968:AD1214" si="56">+IF(AB968="1800-01-01",AC968-AA968,AC968-AB968)</f>
        <v>91</v>
      </c>
      <c r="AE968" s="656">
        <v>0</v>
      </c>
      <c r="AF968" s="656">
        <v>0</v>
      </c>
      <c r="AG968" s="656">
        <v>0</v>
      </c>
      <c r="AH968" s="668" t="s">
        <v>80</v>
      </c>
      <c r="AI968" s="658">
        <f t="shared" si="53"/>
        <v>0</v>
      </c>
      <c r="AJ968" s="656">
        <v>0</v>
      </c>
      <c r="AK968" s="748">
        <v>0</v>
      </c>
      <c r="AL968" s="699" t="s">
        <v>80</v>
      </c>
      <c r="AM968" s="657">
        <v>0</v>
      </c>
      <c r="AN968" s="667" t="s">
        <v>80</v>
      </c>
      <c r="AO968" s="667" t="s">
        <v>80</v>
      </c>
      <c r="AP968" s="661">
        <v>0</v>
      </c>
      <c r="AQ968" s="661">
        <f>+L968+AF968-AK968</f>
        <v>5714466</v>
      </c>
      <c r="AR968" s="657" t="s">
        <v>115</v>
      </c>
      <c r="AS968" s="656">
        <v>0</v>
      </c>
      <c r="AT968" s="657" t="s">
        <v>80</v>
      </c>
      <c r="AU968" s="670">
        <v>0</v>
      </c>
      <c r="AV968" s="671">
        <f t="shared" si="54"/>
        <v>5714466</v>
      </c>
      <c r="AW968" s="672">
        <f t="shared" si="55"/>
        <v>0</v>
      </c>
      <c r="AX968" s="673"/>
      <c r="AY968" s="657" t="s">
        <v>72</v>
      </c>
      <c r="AZ968" s="677" t="s">
        <v>4654</v>
      </c>
      <c r="BA968" s="653" t="s">
        <v>71</v>
      </c>
      <c r="BB968" s="656" t="s">
        <v>71</v>
      </c>
    </row>
    <row r="969" spans="2:54" x14ac:dyDescent="0.25">
      <c r="B969" s="653">
        <v>2023</v>
      </c>
      <c r="C969" s="653">
        <v>891780111</v>
      </c>
      <c r="D969" s="654" t="s">
        <v>68</v>
      </c>
      <c r="E969" s="655" t="s">
        <v>3700</v>
      </c>
      <c r="F969" s="656" t="s">
        <v>3701</v>
      </c>
      <c r="G969" s="657">
        <v>0</v>
      </c>
      <c r="H969" s="656"/>
      <c r="I969" s="657" t="s">
        <v>78</v>
      </c>
      <c r="J969" s="653" t="s">
        <v>120</v>
      </c>
      <c r="K969" s="658" t="s">
        <v>3702</v>
      </c>
      <c r="L969" s="659">
        <v>7000000</v>
      </c>
      <c r="M969" s="653" t="s">
        <v>73</v>
      </c>
      <c r="N969" s="660" t="s">
        <v>116</v>
      </c>
      <c r="O969" s="658" t="s">
        <v>3828</v>
      </c>
      <c r="P969" s="661">
        <v>12556872</v>
      </c>
      <c r="Q969" s="656">
        <v>235</v>
      </c>
      <c r="R969" s="699">
        <v>44960</v>
      </c>
      <c r="S969" s="749">
        <v>9551145017</v>
      </c>
      <c r="T969" s="699">
        <v>45166</v>
      </c>
      <c r="U969" s="760">
        <v>7000000</v>
      </c>
      <c r="V969" s="657" t="s">
        <v>70</v>
      </c>
      <c r="W969" s="656">
        <v>12545865</v>
      </c>
      <c r="X969" s="665" t="s">
        <v>4211</v>
      </c>
      <c r="Y969" s="660"/>
      <c r="Z969" s="679">
        <v>45189</v>
      </c>
      <c r="AA969" s="679">
        <v>45189</v>
      </c>
      <c r="AB969" s="667" t="s">
        <v>80</v>
      </c>
      <c r="AC969" s="666">
        <v>45275</v>
      </c>
      <c r="AD969" s="658">
        <f t="shared" si="56"/>
        <v>86</v>
      </c>
      <c r="AE969" s="656">
        <v>0</v>
      </c>
      <c r="AF969" s="656">
        <v>0</v>
      </c>
      <c r="AG969" s="656">
        <v>0</v>
      </c>
      <c r="AH969" s="668" t="s">
        <v>80</v>
      </c>
      <c r="AI969" s="658">
        <f t="shared" ref="AI969:AI989" si="57">+IF(AH969="1800-01-01",0,AH969-AC969)</f>
        <v>0</v>
      </c>
      <c r="AJ969" s="656">
        <v>0</v>
      </c>
      <c r="AK969" s="748">
        <v>0</v>
      </c>
      <c r="AL969" s="699" t="s">
        <v>80</v>
      </c>
      <c r="AM969" s="657">
        <v>0</v>
      </c>
      <c r="AN969" s="667" t="s">
        <v>80</v>
      </c>
      <c r="AO969" s="667" t="s">
        <v>80</v>
      </c>
      <c r="AP969" s="661">
        <v>0</v>
      </c>
      <c r="AQ969" s="661">
        <f>+L969+AF969-AK969</f>
        <v>7000000</v>
      </c>
      <c r="AR969" s="657" t="s">
        <v>115</v>
      </c>
      <c r="AS969" s="656">
        <v>0</v>
      </c>
      <c r="AT969" s="657" t="s">
        <v>80</v>
      </c>
      <c r="AU969" s="670">
        <v>2000000</v>
      </c>
      <c r="AV969" s="671">
        <f t="shared" si="54"/>
        <v>5000000</v>
      </c>
      <c r="AW969" s="672">
        <f t="shared" si="55"/>
        <v>0.2857142857142857</v>
      </c>
      <c r="AX969" s="673"/>
      <c r="AY969" s="657" t="s">
        <v>72</v>
      </c>
      <c r="AZ969" s="677" t="s">
        <v>4655</v>
      </c>
      <c r="BA969" s="653" t="s">
        <v>71</v>
      </c>
      <c r="BB969" s="656" t="s">
        <v>71</v>
      </c>
    </row>
    <row r="970" spans="2:54" x14ac:dyDescent="0.25">
      <c r="B970" s="653">
        <v>2023</v>
      </c>
      <c r="C970" s="653">
        <v>891780111</v>
      </c>
      <c r="D970" s="654" t="s">
        <v>68</v>
      </c>
      <c r="E970" s="655" t="s">
        <v>3703</v>
      </c>
      <c r="F970" s="656" t="s">
        <v>3704</v>
      </c>
      <c r="G970" s="657">
        <v>0</v>
      </c>
      <c r="H970" s="656"/>
      <c r="I970" s="657" t="s">
        <v>78</v>
      </c>
      <c r="J970" s="653" t="s">
        <v>120</v>
      </c>
      <c r="K970" s="658" t="s">
        <v>3705</v>
      </c>
      <c r="L970" s="659">
        <v>5750571</v>
      </c>
      <c r="M970" s="653" t="s">
        <v>73</v>
      </c>
      <c r="N970" s="660" t="s">
        <v>116</v>
      </c>
      <c r="O970" s="658" t="s">
        <v>4202</v>
      </c>
      <c r="P970" s="661">
        <v>1003286532</v>
      </c>
      <c r="Q970" s="656">
        <v>235</v>
      </c>
      <c r="R970" s="699">
        <v>44960</v>
      </c>
      <c r="S970" s="749">
        <v>9551145017</v>
      </c>
      <c r="T970" s="699">
        <v>45203</v>
      </c>
      <c r="U970" s="760">
        <v>5750571</v>
      </c>
      <c r="V970" s="657" t="s">
        <v>70</v>
      </c>
      <c r="W970" s="656">
        <v>12545865</v>
      </c>
      <c r="X970" s="665" t="s">
        <v>4211</v>
      </c>
      <c r="Y970" s="660"/>
      <c r="Z970" s="679">
        <v>45202</v>
      </c>
      <c r="AA970" s="679">
        <v>45203</v>
      </c>
      <c r="AB970" s="667" t="s">
        <v>80</v>
      </c>
      <c r="AC970" s="666">
        <v>45275</v>
      </c>
      <c r="AD970" s="658">
        <f t="shared" si="56"/>
        <v>72</v>
      </c>
      <c r="AE970" s="656">
        <v>0</v>
      </c>
      <c r="AF970" s="656">
        <v>0</v>
      </c>
      <c r="AG970" s="656">
        <v>0</v>
      </c>
      <c r="AH970" s="668" t="s">
        <v>80</v>
      </c>
      <c r="AI970" s="658">
        <f t="shared" si="57"/>
        <v>0</v>
      </c>
      <c r="AJ970" s="656">
        <v>0</v>
      </c>
      <c r="AK970" s="748">
        <v>0</v>
      </c>
      <c r="AL970" s="699" t="s">
        <v>80</v>
      </c>
      <c r="AM970" s="657">
        <v>0</v>
      </c>
      <c r="AN970" s="667" t="s">
        <v>80</v>
      </c>
      <c r="AO970" s="667" t="s">
        <v>80</v>
      </c>
      <c r="AP970" s="661">
        <v>0</v>
      </c>
      <c r="AQ970" s="661">
        <f>+L970+AF970-AK970</f>
        <v>5750571</v>
      </c>
      <c r="AR970" s="657" t="s">
        <v>115</v>
      </c>
      <c r="AS970" s="656">
        <v>0</v>
      </c>
      <c r="AT970" s="657" t="s">
        <v>80</v>
      </c>
      <c r="AU970" s="670">
        <v>0</v>
      </c>
      <c r="AV970" s="671">
        <f t="shared" si="54"/>
        <v>5750571</v>
      </c>
      <c r="AW970" s="672">
        <f t="shared" si="55"/>
        <v>0</v>
      </c>
      <c r="AX970" s="673"/>
      <c r="AY970" s="657" t="s">
        <v>72</v>
      </c>
      <c r="AZ970" s="677" t="s">
        <v>4656</v>
      </c>
      <c r="BA970" s="653" t="s">
        <v>71</v>
      </c>
      <c r="BB970" s="656" t="s">
        <v>71</v>
      </c>
    </row>
    <row r="971" spans="2:54" x14ac:dyDescent="0.25">
      <c r="B971" s="653">
        <v>2023</v>
      </c>
      <c r="C971" s="653">
        <v>891780111</v>
      </c>
      <c r="D971" s="654" t="s">
        <v>68</v>
      </c>
      <c r="E971" s="655" t="s">
        <v>3706</v>
      </c>
      <c r="F971" s="656" t="s">
        <v>3707</v>
      </c>
      <c r="G971" s="657">
        <v>0</v>
      </c>
      <c r="H971" s="656"/>
      <c r="I971" s="657" t="s">
        <v>78</v>
      </c>
      <c r="J971" s="653" t="s">
        <v>120</v>
      </c>
      <c r="K971" s="658" t="s">
        <v>3708</v>
      </c>
      <c r="L971" s="659">
        <v>4625103</v>
      </c>
      <c r="M971" s="653" t="s">
        <v>73</v>
      </c>
      <c r="N971" s="660" t="s">
        <v>116</v>
      </c>
      <c r="O971" s="658" t="s">
        <v>4203</v>
      </c>
      <c r="P971" s="661">
        <v>39017101</v>
      </c>
      <c r="Q971" s="656">
        <v>235</v>
      </c>
      <c r="R971" s="699">
        <v>44960</v>
      </c>
      <c r="S971" s="749">
        <v>9551145017</v>
      </c>
      <c r="T971" s="699">
        <v>45208</v>
      </c>
      <c r="U971" s="760">
        <v>4625103</v>
      </c>
      <c r="V971" s="657" t="s">
        <v>70</v>
      </c>
      <c r="W971" s="656">
        <v>12545865</v>
      </c>
      <c r="X971" s="665" t="s">
        <v>4211</v>
      </c>
      <c r="Y971" s="660"/>
      <c r="Z971" s="679">
        <v>45208</v>
      </c>
      <c r="AA971" s="679">
        <v>45208</v>
      </c>
      <c r="AB971" s="667" t="s">
        <v>80</v>
      </c>
      <c r="AC971" s="666">
        <v>45275</v>
      </c>
      <c r="AD971" s="658">
        <f t="shared" si="56"/>
        <v>67</v>
      </c>
      <c r="AE971" s="656">
        <v>0</v>
      </c>
      <c r="AF971" s="656">
        <v>0</v>
      </c>
      <c r="AG971" s="656">
        <v>0</v>
      </c>
      <c r="AH971" s="668" t="s">
        <v>80</v>
      </c>
      <c r="AI971" s="658">
        <f t="shared" si="57"/>
        <v>0</v>
      </c>
      <c r="AJ971" s="656">
        <v>0</v>
      </c>
      <c r="AK971" s="748">
        <v>0</v>
      </c>
      <c r="AL971" s="699" t="s">
        <v>80</v>
      </c>
      <c r="AM971" s="657">
        <v>0</v>
      </c>
      <c r="AN971" s="667" t="s">
        <v>80</v>
      </c>
      <c r="AO971" s="667" t="s">
        <v>80</v>
      </c>
      <c r="AP971" s="661">
        <v>0</v>
      </c>
      <c r="AQ971" s="661">
        <f>+L971+AF971-AK971</f>
        <v>4625103</v>
      </c>
      <c r="AR971" s="657" t="s">
        <v>115</v>
      </c>
      <c r="AS971" s="656">
        <v>0</v>
      </c>
      <c r="AT971" s="657" t="s">
        <v>80</v>
      </c>
      <c r="AU971" s="670">
        <v>0</v>
      </c>
      <c r="AV971" s="671">
        <f t="shared" si="54"/>
        <v>4625103</v>
      </c>
      <c r="AW971" s="672">
        <f t="shared" si="55"/>
        <v>0</v>
      </c>
      <c r="AX971" s="673"/>
      <c r="AY971" s="657" t="s">
        <v>72</v>
      </c>
      <c r="AZ971" s="677" t="s">
        <v>4657</v>
      </c>
      <c r="BA971" s="653" t="s">
        <v>71</v>
      </c>
      <c r="BB971" s="656" t="s">
        <v>71</v>
      </c>
    </row>
    <row r="972" spans="2:54" x14ac:dyDescent="0.25">
      <c r="B972" s="653">
        <v>2023</v>
      </c>
      <c r="C972" s="653">
        <v>891780111</v>
      </c>
      <c r="D972" s="654" t="s">
        <v>68</v>
      </c>
      <c r="E972" s="655" t="s">
        <v>3709</v>
      </c>
      <c r="F972" s="656" t="s">
        <v>3710</v>
      </c>
      <c r="G972" s="657">
        <v>0</v>
      </c>
      <c r="H972" s="656"/>
      <c r="I972" s="657" t="s">
        <v>78</v>
      </c>
      <c r="J972" s="653" t="s">
        <v>120</v>
      </c>
      <c r="K972" s="658" t="s">
        <v>3711</v>
      </c>
      <c r="L972" s="659">
        <v>4625103</v>
      </c>
      <c r="M972" s="653" t="s">
        <v>73</v>
      </c>
      <c r="N972" s="660" t="s">
        <v>116</v>
      </c>
      <c r="O972" s="658" t="s">
        <v>4204</v>
      </c>
      <c r="P972" s="661">
        <v>1003562915</v>
      </c>
      <c r="Q972" s="656">
        <v>235</v>
      </c>
      <c r="R972" s="699">
        <v>44960</v>
      </c>
      <c r="S972" s="749">
        <v>9551145017</v>
      </c>
      <c r="T972" s="699">
        <v>45208</v>
      </c>
      <c r="U972" s="760">
        <v>4625103</v>
      </c>
      <c r="V972" s="657" t="s">
        <v>70</v>
      </c>
      <c r="W972" s="656">
        <v>12545865</v>
      </c>
      <c r="X972" s="665" t="s">
        <v>4211</v>
      </c>
      <c r="Y972" s="660"/>
      <c r="Z972" s="679">
        <v>45208</v>
      </c>
      <c r="AA972" s="679">
        <v>45208</v>
      </c>
      <c r="AB972" s="667" t="s">
        <v>80</v>
      </c>
      <c r="AC972" s="666">
        <v>45275</v>
      </c>
      <c r="AD972" s="658">
        <f t="shared" si="56"/>
        <v>67</v>
      </c>
      <c r="AE972" s="656">
        <v>0</v>
      </c>
      <c r="AF972" s="656">
        <v>0</v>
      </c>
      <c r="AG972" s="656">
        <v>0</v>
      </c>
      <c r="AH972" s="668" t="s">
        <v>80</v>
      </c>
      <c r="AI972" s="658">
        <f t="shared" si="57"/>
        <v>0</v>
      </c>
      <c r="AJ972" s="656">
        <v>0</v>
      </c>
      <c r="AK972" s="748">
        <v>0</v>
      </c>
      <c r="AL972" s="699" t="s">
        <v>80</v>
      </c>
      <c r="AM972" s="657">
        <v>0</v>
      </c>
      <c r="AN972" s="667" t="s">
        <v>80</v>
      </c>
      <c r="AO972" s="667" t="s">
        <v>80</v>
      </c>
      <c r="AP972" s="661">
        <v>0</v>
      </c>
      <c r="AQ972" s="661">
        <f>+L972+AF972-AK972</f>
        <v>4625103</v>
      </c>
      <c r="AR972" s="657" t="s">
        <v>115</v>
      </c>
      <c r="AS972" s="656">
        <v>0</v>
      </c>
      <c r="AT972" s="657" t="s">
        <v>80</v>
      </c>
      <c r="AU972" s="670">
        <v>0</v>
      </c>
      <c r="AV972" s="671">
        <f t="shared" si="54"/>
        <v>4625103</v>
      </c>
      <c r="AW972" s="672">
        <f t="shared" si="55"/>
        <v>0</v>
      </c>
      <c r="AX972" s="673"/>
      <c r="AY972" s="657" t="s">
        <v>72</v>
      </c>
      <c r="AZ972" s="677" t="s">
        <v>4658</v>
      </c>
      <c r="BA972" s="653" t="s">
        <v>71</v>
      </c>
      <c r="BB972" s="656" t="s">
        <v>71</v>
      </c>
    </row>
    <row r="973" spans="2:54" x14ac:dyDescent="0.25">
      <c r="B973" s="653">
        <v>2023</v>
      </c>
      <c r="C973" s="653">
        <v>891780111</v>
      </c>
      <c r="D973" s="654" t="s">
        <v>68</v>
      </c>
      <c r="E973" s="655" t="s">
        <v>3712</v>
      </c>
      <c r="F973" s="656" t="s">
        <v>3713</v>
      </c>
      <c r="G973" s="657">
        <v>0</v>
      </c>
      <c r="H973" s="656"/>
      <c r="I973" s="657" t="s">
        <v>78</v>
      </c>
      <c r="J973" s="653" t="s">
        <v>120</v>
      </c>
      <c r="K973" s="658" t="s">
        <v>3714</v>
      </c>
      <c r="L973" s="659">
        <v>5006963</v>
      </c>
      <c r="M973" s="653" t="s">
        <v>73</v>
      </c>
      <c r="N973" s="660" t="s">
        <v>116</v>
      </c>
      <c r="O973" s="658" t="s">
        <v>4205</v>
      </c>
      <c r="P973" s="661">
        <v>1123039185</v>
      </c>
      <c r="Q973" s="656">
        <v>235</v>
      </c>
      <c r="R973" s="699">
        <v>44960</v>
      </c>
      <c r="S973" s="749">
        <v>9551145017</v>
      </c>
      <c r="T973" s="699">
        <v>45218</v>
      </c>
      <c r="U973" s="760">
        <v>5006963</v>
      </c>
      <c r="V973" s="657" t="s">
        <v>70</v>
      </c>
      <c r="W973" s="656">
        <v>12545865</v>
      </c>
      <c r="X973" s="665" t="s">
        <v>4211</v>
      </c>
      <c r="Y973" s="660"/>
      <c r="Z973" s="679">
        <v>45217</v>
      </c>
      <c r="AA973" s="679">
        <v>45218</v>
      </c>
      <c r="AB973" s="667" t="s">
        <v>80</v>
      </c>
      <c r="AC973" s="666">
        <v>45275</v>
      </c>
      <c r="AD973" s="658">
        <f t="shared" si="56"/>
        <v>57</v>
      </c>
      <c r="AE973" s="656">
        <v>0</v>
      </c>
      <c r="AF973" s="656">
        <v>0</v>
      </c>
      <c r="AG973" s="656">
        <v>0</v>
      </c>
      <c r="AH973" s="668" t="s">
        <v>80</v>
      </c>
      <c r="AI973" s="658">
        <f t="shared" si="57"/>
        <v>0</v>
      </c>
      <c r="AJ973" s="656">
        <v>0</v>
      </c>
      <c r="AK973" s="748">
        <v>0</v>
      </c>
      <c r="AL973" s="699" t="s">
        <v>80</v>
      </c>
      <c r="AM973" s="657">
        <v>0</v>
      </c>
      <c r="AN973" s="667" t="s">
        <v>80</v>
      </c>
      <c r="AO973" s="667" t="s">
        <v>80</v>
      </c>
      <c r="AP973" s="661">
        <v>0</v>
      </c>
      <c r="AQ973" s="661">
        <f>+L973+AF973-AK973</f>
        <v>5006963</v>
      </c>
      <c r="AR973" s="657" t="s">
        <v>115</v>
      </c>
      <c r="AS973" s="656">
        <v>0</v>
      </c>
      <c r="AT973" s="657" t="s">
        <v>80</v>
      </c>
      <c r="AU973" s="670">
        <v>0</v>
      </c>
      <c r="AV973" s="671">
        <f t="shared" si="54"/>
        <v>5006963</v>
      </c>
      <c r="AW973" s="672">
        <f t="shared" si="55"/>
        <v>0</v>
      </c>
      <c r="AX973" s="673"/>
      <c r="AY973" s="657" t="s">
        <v>72</v>
      </c>
      <c r="AZ973" s="677" t="s">
        <v>4659</v>
      </c>
      <c r="BA973" s="653" t="s">
        <v>71</v>
      </c>
      <c r="BB973" s="656" t="s">
        <v>71</v>
      </c>
    </row>
    <row r="974" spans="2:54" x14ac:dyDescent="0.25">
      <c r="B974" s="653">
        <v>2023</v>
      </c>
      <c r="C974" s="653">
        <v>891780111</v>
      </c>
      <c r="D974" s="654" t="s">
        <v>68</v>
      </c>
      <c r="E974" s="655" t="s">
        <v>3715</v>
      </c>
      <c r="F974" s="656" t="s">
        <v>3716</v>
      </c>
      <c r="G974" s="657">
        <v>0</v>
      </c>
      <c r="H974" s="656"/>
      <c r="I974" s="657" t="s">
        <v>78</v>
      </c>
      <c r="J974" s="653" t="s">
        <v>120</v>
      </c>
      <c r="K974" s="658" t="s">
        <v>3717</v>
      </c>
      <c r="L974" s="659">
        <v>4535292</v>
      </c>
      <c r="M974" s="653" t="s">
        <v>73</v>
      </c>
      <c r="N974" s="660" t="s">
        <v>116</v>
      </c>
      <c r="O974" s="658" t="s">
        <v>4206</v>
      </c>
      <c r="P974" s="661">
        <v>1078686125</v>
      </c>
      <c r="Q974" s="656">
        <v>235</v>
      </c>
      <c r="R974" s="699">
        <v>44960</v>
      </c>
      <c r="S974" s="749">
        <v>9551145017</v>
      </c>
      <c r="T974" s="699">
        <v>45224</v>
      </c>
      <c r="U974" s="760">
        <v>4535292</v>
      </c>
      <c r="V974" s="657" t="s">
        <v>70</v>
      </c>
      <c r="W974" s="656">
        <v>12545865</v>
      </c>
      <c r="X974" s="665" t="s">
        <v>4211</v>
      </c>
      <c r="Y974" s="660"/>
      <c r="Z974" s="679">
        <v>45223</v>
      </c>
      <c r="AA974" s="679">
        <v>45224</v>
      </c>
      <c r="AB974" s="667" t="s">
        <v>80</v>
      </c>
      <c r="AC974" s="666">
        <v>45275</v>
      </c>
      <c r="AD974" s="658">
        <f t="shared" si="56"/>
        <v>51</v>
      </c>
      <c r="AE974" s="656">
        <v>0</v>
      </c>
      <c r="AF974" s="656">
        <v>0</v>
      </c>
      <c r="AG974" s="656">
        <v>0</v>
      </c>
      <c r="AH974" s="668" t="s">
        <v>80</v>
      </c>
      <c r="AI974" s="658">
        <f t="shared" si="57"/>
        <v>0</v>
      </c>
      <c r="AJ974" s="656">
        <v>0</v>
      </c>
      <c r="AK974" s="748">
        <v>0</v>
      </c>
      <c r="AL974" s="699" t="s">
        <v>80</v>
      </c>
      <c r="AM974" s="657">
        <v>0</v>
      </c>
      <c r="AN974" s="667" t="s">
        <v>80</v>
      </c>
      <c r="AO974" s="667" t="s">
        <v>80</v>
      </c>
      <c r="AP974" s="661">
        <v>0</v>
      </c>
      <c r="AQ974" s="661">
        <f>+L974+AF974-AK974</f>
        <v>4535292</v>
      </c>
      <c r="AR974" s="657" t="s">
        <v>115</v>
      </c>
      <c r="AS974" s="656">
        <v>0</v>
      </c>
      <c r="AT974" s="657" t="s">
        <v>80</v>
      </c>
      <c r="AU974" s="670">
        <v>0</v>
      </c>
      <c r="AV974" s="671">
        <f t="shared" si="54"/>
        <v>4535292</v>
      </c>
      <c r="AW974" s="672">
        <f t="shared" si="55"/>
        <v>0</v>
      </c>
      <c r="AX974" s="673"/>
      <c r="AY974" s="657" t="s">
        <v>72</v>
      </c>
      <c r="AZ974" s="677" t="s">
        <v>4660</v>
      </c>
      <c r="BA974" s="653" t="s">
        <v>71</v>
      </c>
      <c r="BB974" s="656" t="s">
        <v>71</v>
      </c>
    </row>
    <row r="975" spans="2:54" x14ac:dyDescent="0.25">
      <c r="B975" s="653">
        <v>2023</v>
      </c>
      <c r="C975" s="653">
        <v>891780111</v>
      </c>
      <c r="D975" s="654" t="s">
        <v>68</v>
      </c>
      <c r="E975" s="655" t="s">
        <v>3718</v>
      </c>
      <c r="F975" s="656" t="s">
        <v>3719</v>
      </c>
      <c r="G975" s="657">
        <v>0</v>
      </c>
      <c r="H975" s="656"/>
      <c r="I975" s="657" t="s">
        <v>78</v>
      </c>
      <c r="J975" s="653" t="s">
        <v>120</v>
      </c>
      <c r="K975" s="658" t="s">
        <v>3720</v>
      </c>
      <c r="L975" s="659">
        <v>4535292</v>
      </c>
      <c r="M975" s="653" t="s">
        <v>73</v>
      </c>
      <c r="N975" s="660" t="s">
        <v>116</v>
      </c>
      <c r="O975" s="658" t="s">
        <v>4207</v>
      </c>
      <c r="P975" s="661">
        <v>1076876198</v>
      </c>
      <c r="Q975" s="656">
        <v>235</v>
      </c>
      <c r="R975" s="699">
        <v>44960</v>
      </c>
      <c r="S975" s="749">
        <v>9551145017</v>
      </c>
      <c r="T975" s="699">
        <v>45224</v>
      </c>
      <c r="U975" s="760">
        <v>4535292</v>
      </c>
      <c r="V975" s="657" t="s">
        <v>70</v>
      </c>
      <c r="W975" s="656">
        <v>12545865</v>
      </c>
      <c r="X975" s="665" t="s">
        <v>4211</v>
      </c>
      <c r="Y975" s="660"/>
      <c r="Z975" s="679">
        <v>45223</v>
      </c>
      <c r="AA975" s="679">
        <v>45224</v>
      </c>
      <c r="AB975" s="667" t="s">
        <v>80</v>
      </c>
      <c r="AC975" s="666">
        <v>45275</v>
      </c>
      <c r="AD975" s="658">
        <f t="shared" si="56"/>
        <v>51</v>
      </c>
      <c r="AE975" s="656">
        <v>0</v>
      </c>
      <c r="AF975" s="656">
        <v>0</v>
      </c>
      <c r="AG975" s="656">
        <v>0</v>
      </c>
      <c r="AH975" s="668" t="s">
        <v>80</v>
      </c>
      <c r="AI975" s="658">
        <f t="shared" si="57"/>
        <v>0</v>
      </c>
      <c r="AJ975" s="656">
        <v>0</v>
      </c>
      <c r="AK975" s="748">
        <v>0</v>
      </c>
      <c r="AL975" s="699" t="s">
        <v>80</v>
      </c>
      <c r="AM975" s="657">
        <v>0</v>
      </c>
      <c r="AN975" s="667" t="s">
        <v>80</v>
      </c>
      <c r="AO975" s="667" t="s">
        <v>80</v>
      </c>
      <c r="AP975" s="661">
        <v>0</v>
      </c>
      <c r="AQ975" s="661">
        <f>+L975+AF975-AK975</f>
        <v>4535292</v>
      </c>
      <c r="AR975" s="657" t="s">
        <v>115</v>
      </c>
      <c r="AS975" s="656">
        <v>0</v>
      </c>
      <c r="AT975" s="657" t="s">
        <v>80</v>
      </c>
      <c r="AU975" s="670">
        <v>0</v>
      </c>
      <c r="AV975" s="671">
        <f t="shared" si="54"/>
        <v>4535292</v>
      </c>
      <c r="AW975" s="672">
        <f t="shared" si="55"/>
        <v>0</v>
      </c>
      <c r="AX975" s="673"/>
      <c r="AY975" s="657" t="s">
        <v>72</v>
      </c>
      <c r="AZ975" s="677" t="s">
        <v>4661</v>
      </c>
      <c r="BA975" s="653" t="s">
        <v>71</v>
      </c>
      <c r="BB975" s="656" t="s">
        <v>71</v>
      </c>
    </row>
    <row r="976" spans="2:54" x14ac:dyDescent="0.25">
      <c r="B976" s="653">
        <v>2023</v>
      </c>
      <c r="C976" s="653">
        <v>891780111</v>
      </c>
      <c r="D976" s="654" t="s">
        <v>68</v>
      </c>
      <c r="E976" s="655" t="s">
        <v>3721</v>
      </c>
      <c r="F976" s="656" t="s">
        <v>3722</v>
      </c>
      <c r="G976" s="657">
        <v>0</v>
      </c>
      <c r="H976" s="656"/>
      <c r="I976" s="657" t="s">
        <v>78</v>
      </c>
      <c r="J976" s="653" t="s">
        <v>120</v>
      </c>
      <c r="K976" s="658" t="s">
        <v>3723</v>
      </c>
      <c r="L976" s="659">
        <v>4535292</v>
      </c>
      <c r="M976" s="653" t="s">
        <v>73</v>
      </c>
      <c r="N976" s="660" t="s">
        <v>116</v>
      </c>
      <c r="O976" s="658" t="s">
        <v>4208</v>
      </c>
      <c r="P976" s="661">
        <v>1059445096</v>
      </c>
      <c r="Q976" s="656">
        <v>235</v>
      </c>
      <c r="R976" s="699">
        <v>44960</v>
      </c>
      <c r="S976" s="749">
        <v>9551145017</v>
      </c>
      <c r="T976" s="699">
        <v>45224</v>
      </c>
      <c r="U976" s="760">
        <v>4535292</v>
      </c>
      <c r="V976" s="657" t="s">
        <v>70</v>
      </c>
      <c r="W976" s="656">
        <v>12545865</v>
      </c>
      <c r="X976" s="665" t="s">
        <v>4211</v>
      </c>
      <c r="Y976" s="660"/>
      <c r="Z976" s="679">
        <v>45223</v>
      </c>
      <c r="AA976" s="679">
        <v>45224</v>
      </c>
      <c r="AB976" s="667" t="s">
        <v>80</v>
      </c>
      <c r="AC976" s="666">
        <v>45275</v>
      </c>
      <c r="AD976" s="658">
        <f t="shared" si="56"/>
        <v>51</v>
      </c>
      <c r="AE976" s="656">
        <v>0</v>
      </c>
      <c r="AF976" s="656">
        <v>0</v>
      </c>
      <c r="AG976" s="656">
        <v>0</v>
      </c>
      <c r="AH976" s="668" t="s">
        <v>80</v>
      </c>
      <c r="AI976" s="658">
        <f t="shared" si="57"/>
        <v>0</v>
      </c>
      <c r="AJ976" s="656">
        <v>0</v>
      </c>
      <c r="AK976" s="748">
        <v>0</v>
      </c>
      <c r="AL976" s="699" t="s">
        <v>80</v>
      </c>
      <c r="AM976" s="657">
        <v>0</v>
      </c>
      <c r="AN976" s="667" t="s">
        <v>80</v>
      </c>
      <c r="AO976" s="667" t="s">
        <v>80</v>
      </c>
      <c r="AP976" s="661">
        <v>0</v>
      </c>
      <c r="AQ976" s="661">
        <f>+L976+AF976-AK976</f>
        <v>4535292</v>
      </c>
      <c r="AR976" s="657" t="s">
        <v>115</v>
      </c>
      <c r="AS976" s="656">
        <v>0</v>
      </c>
      <c r="AT976" s="657" t="s">
        <v>80</v>
      </c>
      <c r="AU976" s="670">
        <v>0</v>
      </c>
      <c r="AV976" s="671">
        <f t="shared" si="54"/>
        <v>4535292</v>
      </c>
      <c r="AW976" s="672">
        <f t="shared" si="55"/>
        <v>0</v>
      </c>
      <c r="AX976" s="673"/>
      <c r="AY976" s="657" t="s">
        <v>72</v>
      </c>
      <c r="AZ976" s="677" t="s">
        <v>4662</v>
      </c>
      <c r="BA976" s="653" t="s">
        <v>71</v>
      </c>
      <c r="BB976" s="656" t="s">
        <v>71</v>
      </c>
    </row>
    <row r="977" spans="2:54" x14ac:dyDescent="0.25">
      <c r="B977" s="653">
        <v>2023</v>
      </c>
      <c r="C977" s="653">
        <v>891780111</v>
      </c>
      <c r="D977" s="654" t="s">
        <v>68</v>
      </c>
      <c r="E977" s="655" t="s">
        <v>3724</v>
      </c>
      <c r="F977" s="656" t="s">
        <v>3725</v>
      </c>
      <c r="G977" s="657">
        <v>0</v>
      </c>
      <c r="H977" s="656"/>
      <c r="I977" s="657" t="s">
        <v>78</v>
      </c>
      <c r="J977" s="653" t="s">
        <v>120</v>
      </c>
      <c r="K977" s="658" t="s">
        <v>3726</v>
      </c>
      <c r="L977" s="659">
        <v>4810106</v>
      </c>
      <c r="M977" s="653" t="s">
        <v>73</v>
      </c>
      <c r="N977" s="660" t="s">
        <v>116</v>
      </c>
      <c r="O977" s="658" t="s">
        <v>4093</v>
      </c>
      <c r="P977" s="661">
        <v>94442853</v>
      </c>
      <c r="Q977" s="656">
        <v>235</v>
      </c>
      <c r="R977" s="699">
        <v>44960</v>
      </c>
      <c r="S977" s="749">
        <v>9551145017</v>
      </c>
      <c r="T977" s="699">
        <v>45229</v>
      </c>
      <c r="U977" s="760">
        <v>4535292</v>
      </c>
      <c r="V977" s="657" t="s">
        <v>70</v>
      </c>
      <c r="W977" s="656">
        <v>12545865</v>
      </c>
      <c r="X977" s="665" t="s">
        <v>4211</v>
      </c>
      <c r="Y977" s="660"/>
      <c r="Z977" s="679">
        <v>45229</v>
      </c>
      <c r="AA977" s="679">
        <v>45229</v>
      </c>
      <c r="AB977" s="667" t="s">
        <v>80</v>
      </c>
      <c r="AC977" s="666">
        <v>45275</v>
      </c>
      <c r="AD977" s="658">
        <f t="shared" si="56"/>
        <v>46</v>
      </c>
      <c r="AE977" s="656">
        <v>0</v>
      </c>
      <c r="AF977" s="656">
        <v>0</v>
      </c>
      <c r="AG977" s="656">
        <v>0</v>
      </c>
      <c r="AH977" s="668" t="s">
        <v>80</v>
      </c>
      <c r="AI977" s="658">
        <f t="shared" si="57"/>
        <v>0</v>
      </c>
      <c r="AJ977" s="656">
        <v>0</v>
      </c>
      <c r="AK977" s="748">
        <v>0</v>
      </c>
      <c r="AL977" s="699" t="s">
        <v>80</v>
      </c>
      <c r="AM977" s="657">
        <v>0</v>
      </c>
      <c r="AN977" s="667" t="s">
        <v>80</v>
      </c>
      <c r="AO977" s="667" t="s">
        <v>80</v>
      </c>
      <c r="AP977" s="661">
        <v>0</v>
      </c>
      <c r="AQ977" s="661">
        <f>+L977+AF977-AK977</f>
        <v>4810106</v>
      </c>
      <c r="AR977" s="657" t="s">
        <v>115</v>
      </c>
      <c r="AS977" s="656">
        <v>0</v>
      </c>
      <c r="AT977" s="657" t="s">
        <v>80</v>
      </c>
      <c r="AU977" s="670">
        <v>0</v>
      </c>
      <c r="AV977" s="671">
        <f t="shared" si="54"/>
        <v>4810106</v>
      </c>
      <c r="AW977" s="672">
        <f t="shared" si="55"/>
        <v>0</v>
      </c>
      <c r="AX977" s="673"/>
      <c r="AY977" s="657" t="s">
        <v>72</v>
      </c>
      <c r="AZ977" s="677" t="s">
        <v>4663</v>
      </c>
      <c r="BA977" s="653" t="s">
        <v>71</v>
      </c>
      <c r="BB977" s="656" t="s">
        <v>71</v>
      </c>
    </row>
    <row r="978" spans="2:54" x14ac:dyDescent="0.25">
      <c r="B978" s="653">
        <v>2023</v>
      </c>
      <c r="C978" s="653">
        <v>891780111</v>
      </c>
      <c r="D978" s="654" t="s">
        <v>68</v>
      </c>
      <c r="E978" s="655" t="s">
        <v>3727</v>
      </c>
      <c r="F978" s="656" t="s">
        <v>3728</v>
      </c>
      <c r="G978" s="657">
        <v>0</v>
      </c>
      <c r="H978" s="656"/>
      <c r="I978" s="657" t="s">
        <v>78</v>
      </c>
      <c r="J978" s="653" t="s">
        <v>120</v>
      </c>
      <c r="K978" s="658" t="s">
        <v>3729</v>
      </c>
      <c r="L978" s="659">
        <v>4810106</v>
      </c>
      <c r="M978" s="653" t="s">
        <v>73</v>
      </c>
      <c r="N978" s="660" t="s">
        <v>116</v>
      </c>
      <c r="O978" s="658" t="s">
        <v>4094</v>
      </c>
      <c r="P978" s="661">
        <v>1083002394</v>
      </c>
      <c r="Q978" s="656">
        <v>235</v>
      </c>
      <c r="R978" s="699">
        <v>44960</v>
      </c>
      <c r="S978" s="749">
        <v>9551145017</v>
      </c>
      <c r="T978" s="699">
        <v>45229</v>
      </c>
      <c r="U978" s="760">
        <v>4535292</v>
      </c>
      <c r="V978" s="657" t="s">
        <v>70</v>
      </c>
      <c r="W978" s="656">
        <v>12545865</v>
      </c>
      <c r="X978" s="665" t="s">
        <v>4211</v>
      </c>
      <c r="Y978" s="660"/>
      <c r="Z978" s="679">
        <v>45229</v>
      </c>
      <c r="AA978" s="679">
        <v>45229</v>
      </c>
      <c r="AB978" s="667" t="s">
        <v>80</v>
      </c>
      <c r="AC978" s="666">
        <v>45275</v>
      </c>
      <c r="AD978" s="658">
        <f t="shared" si="56"/>
        <v>46</v>
      </c>
      <c r="AE978" s="656">
        <v>0</v>
      </c>
      <c r="AF978" s="656">
        <v>0</v>
      </c>
      <c r="AG978" s="656">
        <v>0</v>
      </c>
      <c r="AH978" s="668" t="s">
        <v>80</v>
      </c>
      <c r="AI978" s="658">
        <f t="shared" si="57"/>
        <v>0</v>
      </c>
      <c r="AJ978" s="656">
        <v>0</v>
      </c>
      <c r="AK978" s="748">
        <v>0</v>
      </c>
      <c r="AL978" s="699" t="s">
        <v>80</v>
      </c>
      <c r="AM978" s="657">
        <v>0</v>
      </c>
      <c r="AN978" s="667" t="s">
        <v>80</v>
      </c>
      <c r="AO978" s="667" t="s">
        <v>80</v>
      </c>
      <c r="AP978" s="661">
        <v>0</v>
      </c>
      <c r="AQ978" s="661">
        <f>+L978+AF978-AK978</f>
        <v>4810106</v>
      </c>
      <c r="AR978" s="657" t="s">
        <v>115</v>
      </c>
      <c r="AS978" s="656">
        <v>0</v>
      </c>
      <c r="AT978" s="657" t="s">
        <v>80</v>
      </c>
      <c r="AU978" s="670">
        <v>0</v>
      </c>
      <c r="AV978" s="671">
        <f t="shared" si="54"/>
        <v>4810106</v>
      </c>
      <c r="AW978" s="672">
        <f t="shared" si="55"/>
        <v>0</v>
      </c>
      <c r="AX978" s="673"/>
      <c r="AY978" s="657" t="s">
        <v>72</v>
      </c>
      <c r="AZ978" s="677" t="s">
        <v>4664</v>
      </c>
      <c r="BA978" s="653" t="s">
        <v>71</v>
      </c>
      <c r="BB978" s="656" t="s">
        <v>71</v>
      </c>
    </row>
    <row r="979" spans="2:54" x14ac:dyDescent="0.25">
      <c r="B979" s="653">
        <v>2023</v>
      </c>
      <c r="C979" s="653">
        <v>891780111</v>
      </c>
      <c r="D979" s="654" t="s">
        <v>68</v>
      </c>
      <c r="E979" s="655" t="s">
        <v>3730</v>
      </c>
      <c r="F979" s="656" t="s">
        <v>3731</v>
      </c>
      <c r="G979" s="657">
        <v>0</v>
      </c>
      <c r="H979" s="656"/>
      <c r="I979" s="657" t="s">
        <v>78</v>
      </c>
      <c r="J979" s="653" t="s">
        <v>120</v>
      </c>
      <c r="K979" s="658" t="s">
        <v>3732</v>
      </c>
      <c r="L979" s="659">
        <v>4810106</v>
      </c>
      <c r="M979" s="653" t="s">
        <v>73</v>
      </c>
      <c r="N979" s="660" t="s">
        <v>116</v>
      </c>
      <c r="O979" s="658" t="s">
        <v>4106</v>
      </c>
      <c r="P979" s="661">
        <v>1104871984</v>
      </c>
      <c r="Q979" s="656">
        <v>235</v>
      </c>
      <c r="R979" s="699">
        <v>44960</v>
      </c>
      <c r="S979" s="749">
        <v>9551145017</v>
      </c>
      <c r="T979" s="699">
        <v>45229</v>
      </c>
      <c r="U979" s="760">
        <v>4535292</v>
      </c>
      <c r="V979" s="657" t="s">
        <v>70</v>
      </c>
      <c r="W979" s="656">
        <v>12545865</v>
      </c>
      <c r="X979" s="665" t="s">
        <v>4211</v>
      </c>
      <c r="Y979" s="660"/>
      <c r="Z979" s="679">
        <v>45229</v>
      </c>
      <c r="AA979" s="679">
        <v>45229</v>
      </c>
      <c r="AB979" s="667" t="s">
        <v>80</v>
      </c>
      <c r="AC979" s="666">
        <v>45275</v>
      </c>
      <c r="AD979" s="658">
        <f t="shared" si="56"/>
        <v>46</v>
      </c>
      <c r="AE979" s="656">
        <v>0</v>
      </c>
      <c r="AF979" s="656">
        <v>0</v>
      </c>
      <c r="AG979" s="656">
        <v>0</v>
      </c>
      <c r="AH979" s="668" t="s">
        <v>80</v>
      </c>
      <c r="AI979" s="658">
        <f t="shared" si="57"/>
        <v>0</v>
      </c>
      <c r="AJ979" s="656">
        <v>0</v>
      </c>
      <c r="AK979" s="748">
        <v>0</v>
      </c>
      <c r="AL979" s="699" t="s">
        <v>80</v>
      </c>
      <c r="AM979" s="657">
        <v>0</v>
      </c>
      <c r="AN979" s="667" t="s">
        <v>80</v>
      </c>
      <c r="AO979" s="667" t="s">
        <v>80</v>
      </c>
      <c r="AP979" s="661">
        <v>0</v>
      </c>
      <c r="AQ979" s="661">
        <f>+L979+AF979-AK979</f>
        <v>4810106</v>
      </c>
      <c r="AR979" s="657" t="s">
        <v>115</v>
      </c>
      <c r="AS979" s="656">
        <v>0</v>
      </c>
      <c r="AT979" s="657" t="s">
        <v>80</v>
      </c>
      <c r="AU979" s="670">
        <v>0</v>
      </c>
      <c r="AV979" s="671">
        <f t="shared" si="54"/>
        <v>4810106</v>
      </c>
      <c r="AW979" s="672">
        <f t="shared" si="55"/>
        <v>0</v>
      </c>
      <c r="AX979" s="673"/>
      <c r="AY979" s="657" t="s">
        <v>72</v>
      </c>
      <c r="AZ979" s="677" t="s">
        <v>4665</v>
      </c>
      <c r="BA979" s="653" t="s">
        <v>71</v>
      </c>
      <c r="BB979" s="656" t="s">
        <v>71</v>
      </c>
    </row>
    <row r="980" spans="2:54" x14ac:dyDescent="0.25">
      <c r="B980" s="653">
        <v>2023</v>
      </c>
      <c r="C980" s="653">
        <v>891780111</v>
      </c>
      <c r="D980" s="654" t="s">
        <v>68</v>
      </c>
      <c r="E980" s="655" t="s">
        <v>3733</v>
      </c>
      <c r="F980" s="656" t="s">
        <v>3734</v>
      </c>
      <c r="G980" s="657">
        <v>0</v>
      </c>
      <c r="H980" s="656"/>
      <c r="I980" s="657" t="s">
        <v>78</v>
      </c>
      <c r="J980" s="653" t="s">
        <v>120</v>
      </c>
      <c r="K980" s="658" t="s">
        <v>3735</v>
      </c>
      <c r="L980" s="659">
        <v>3848084</v>
      </c>
      <c r="M980" s="653" t="s">
        <v>73</v>
      </c>
      <c r="N980" s="660" t="s">
        <v>116</v>
      </c>
      <c r="O980" s="658" t="s">
        <v>4209</v>
      </c>
      <c r="P980" s="661">
        <v>1111762647</v>
      </c>
      <c r="Q980" s="656">
        <v>235</v>
      </c>
      <c r="R980" s="699">
        <v>44960</v>
      </c>
      <c r="S980" s="749">
        <v>9551145017</v>
      </c>
      <c r="T980" s="699">
        <v>45229</v>
      </c>
      <c r="U980" s="760">
        <v>4535292</v>
      </c>
      <c r="V980" s="657" t="s">
        <v>70</v>
      </c>
      <c r="W980" s="656">
        <v>12545865</v>
      </c>
      <c r="X980" s="665" t="s">
        <v>4211</v>
      </c>
      <c r="Y980" s="660"/>
      <c r="Z980" s="679">
        <v>45229</v>
      </c>
      <c r="AA980" s="679">
        <v>45229</v>
      </c>
      <c r="AB980" s="667" t="s">
        <v>80</v>
      </c>
      <c r="AC980" s="666">
        <v>45275</v>
      </c>
      <c r="AD980" s="658">
        <f t="shared" si="56"/>
        <v>46</v>
      </c>
      <c r="AE980" s="656">
        <v>0</v>
      </c>
      <c r="AF980" s="656">
        <v>0</v>
      </c>
      <c r="AG980" s="656">
        <v>0</v>
      </c>
      <c r="AH980" s="668" t="s">
        <v>80</v>
      </c>
      <c r="AI980" s="658">
        <f t="shared" si="57"/>
        <v>0</v>
      </c>
      <c r="AJ980" s="656">
        <v>0</v>
      </c>
      <c r="AK980" s="748">
        <v>0</v>
      </c>
      <c r="AL980" s="699" t="s">
        <v>80</v>
      </c>
      <c r="AM980" s="657">
        <v>0</v>
      </c>
      <c r="AN980" s="667" t="s">
        <v>80</v>
      </c>
      <c r="AO980" s="667" t="s">
        <v>80</v>
      </c>
      <c r="AP980" s="661">
        <v>0</v>
      </c>
      <c r="AQ980" s="661">
        <f>+L980+AF980-AK980</f>
        <v>3848084</v>
      </c>
      <c r="AR980" s="657" t="s">
        <v>115</v>
      </c>
      <c r="AS980" s="656">
        <v>0</v>
      </c>
      <c r="AT980" s="657" t="s">
        <v>80</v>
      </c>
      <c r="AU980" s="670">
        <v>0</v>
      </c>
      <c r="AV980" s="671">
        <f t="shared" si="54"/>
        <v>3848084</v>
      </c>
      <c r="AW980" s="672">
        <f t="shared" si="55"/>
        <v>0</v>
      </c>
      <c r="AX980" s="673"/>
      <c r="AY980" s="657" t="s">
        <v>72</v>
      </c>
      <c r="AZ980" s="677" t="s">
        <v>4666</v>
      </c>
      <c r="BA980" s="653" t="s">
        <v>71</v>
      </c>
      <c r="BB980" s="656" t="s">
        <v>71</v>
      </c>
    </row>
    <row r="981" spans="2:54" x14ac:dyDescent="0.25">
      <c r="B981" s="653">
        <v>2023</v>
      </c>
      <c r="C981" s="653">
        <v>891780111</v>
      </c>
      <c r="D981" s="654" t="s">
        <v>68</v>
      </c>
      <c r="E981" s="655" t="s">
        <v>3736</v>
      </c>
      <c r="F981" s="656" t="s">
        <v>3737</v>
      </c>
      <c r="G981" s="657">
        <v>0</v>
      </c>
      <c r="H981" s="656"/>
      <c r="I981" s="657" t="s">
        <v>78</v>
      </c>
      <c r="J981" s="653" t="s">
        <v>120</v>
      </c>
      <c r="K981" s="658" t="s">
        <v>3738</v>
      </c>
      <c r="L981" s="659">
        <v>8864800</v>
      </c>
      <c r="M981" s="653" t="s">
        <v>73</v>
      </c>
      <c r="N981" s="660" t="s">
        <v>116</v>
      </c>
      <c r="O981" s="658" t="s">
        <v>4105</v>
      </c>
      <c r="P981" s="661">
        <v>1082998091</v>
      </c>
      <c r="Q981" s="656">
        <v>235</v>
      </c>
      <c r="R981" s="699">
        <v>44960</v>
      </c>
      <c r="S981" s="749">
        <v>9551145017</v>
      </c>
      <c r="T981" s="699">
        <v>45229</v>
      </c>
      <c r="U981" s="760">
        <v>4535292</v>
      </c>
      <c r="V981" s="657" t="s">
        <v>70</v>
      </c>
      <c r="W981" s="656">
        <v>12545865</v>
      </c>
      <c r="X981" s="665" t="s">
        <v>4211</v>
      </c>
      <c r="Y981" s="660"/>
      <c r="Z981" s="679">
        <v>45229</v>
      </c>
      <c r="AA981" s="679">
        <v>45229</v>
      </c>
      <c r="AB981" s="667" t="s">
        <v>80</v>
      </c>
      <c r="AC981" s="666">
        <v>45275</v>
      </c>
      <c r="AD981" s="658">
        <f t="shared" si="56"/>
        <v>46</v>
      </c>
      <c r="AE981" s="656">
        <v>0</v>
      </c>
      <c r="AF981" s="656">
        <v>0</v>
      </c>
      <c r="AG981" s="656">
        <v>0</v>
      </c>
      <c r="AH981" s="668" t="s">
        <v>80</v>
      </c>
      <c r="AI981" s="658">
        <f t="shared" si="57"/>
        <v>0</v>
      </c>
      <c r="AJ981" s="656">
        <v>0</v>
      </c>
      <c r="AK981" s="748">
        <v>0</v>
      </c>
      <c r="AL981" s="699" t="s">
        <v>80</v>
      </c>
      <c r="AM981" s="657">
        <v>0</v>
      </c>
      <c r="AN981" s="667" t="s">
        <v>80</v>
      </c>
      <c r="AO981" s="667" t="s">
        <v>80</v>
      </c>
      <c r="AP981" s="661">
        <v>0</v>
      </c>
      <c r="AQ981" s="661">
        <f>+L981+AF981-AK981</f>
        <v>8864800</v>
      </c>
      <c r="AR981" s="657" t="s">
        <v>115</v>
      </c>
      <c r="AS981" s="656">
        <v>0</v>
      </c>
      <c r="AT981" s="657" t="s">
        <v>80</v>
      </c>
      <c r="AU981" s="670">
        <v>0</v>
      </c>
      <c r="AV981" s="671">
        <f t="shared" si="54"/>
        <v>8864800</v>
      </c>
      <c r="AW981" s="672">
        <f t="shared" si="55"/>
        <v>0</v>
      </c>
      <c r="AX981" s="673"/>
      <c r="AY981" s="657" t="s">
        <v>72</v>
      </c>
      <c r="AZ981" s="677" t="s">
        <v>4667</v>
      </c>
      <c r="BA981" s="653" t="s">
        <v>71</v>
      </c>
      <c r="BB981" s="656" t="s">
        <v>71</v>
      </c>
    </row>
    <row r="982" spans="2:54" x14ac:dyDescent="0.25">
      <c r="B982" s="653">
        <v>2023</v>
      </c>
      <c r="C982" s="653">
        <v>891780111</v>
      </c>
      <c r="D982" s="654" t="s">
        <v>68</v>
      </c>
      <c r="E982" s="655" t="s">
        <v>3739</v>
      </c>
      <c r="F982" s="656" t="s">
        <v>3740</v>
      </c>
      <c r="G982" s="657">
        <v>0</v>
      </c>
      <c r="H982" s="656"/>
      <c r="I982" s="657" t="s">
        <v>78</v>
      </c>
      <c r="J982" s="653" t="s">
        <v>120</v>
      </c>
      <c r="K982" s="658" t="s">
        <v>3741</v>
      </c>
      <c r="L982" s="659">
        <v>6166798</v>
      </c>
      <c r="M982" s="653" t="s">
        <v>73</v>
      </c>
      <c r="N982" s="660" t="s">
        <v>116</v>
      </c>
      <c r="O982" s="658" t="s">
        <v>4091</v>
      </c>
      <c r="P982" s="661">
        <v>19431312</v>
      </c>
      <c r="Q982" s="656">
        <v>235</v>
      </c>
      <c r="R982" s="699">
        <v>44960</v>
      </c>
      <c r="S982" s="749">
        <v>9551145017</v>
      </c>
      <c r="T982" s="699">
        <v>45229</v>
      </c>
      <c r="U982" s="760">
        <v>4535292</v>
      </c>
      <c r="V982" s="657" t="s">
        <v>70</v>
      </c>
      <c r="W982" s="656">
        <v>12545865</v>
      </c>
      <c r="X982" s="665" t="s">
        <v>4211</v>
      </c>
      <c r="Y982" s="660"/>
      <c r="Z982" s="679">
        <v>45229</v>
      </c>
      <c r="AA982" s="679">
        <v>45229</v>
      </c>
      <c r="AB982" s="667" t="s">
        <v>80</v>
      </c>
      <c r="AC982" s="666">
        <v>45275</v>
      </c>
      <c r="AD982" s="658">
        <f t="shared" si="56"/>
        <v>46</v>
      </c>
      <c r="AE982" s="656">
        <v>0</v>
      </c>
      <c r="AF982" s="656">
        <v>0</v>
      </c>
      <c r="AG982" s="656">
        <v>0</v>
      </c>
      <c r="AH982" s="668" t="s">
        <v>80</v>
      </c>
      <c r="AI982" s="658">
        <f t="shared" si="57"/>
        <v>0</v>
      </c>
      <c r="AJ982" s="656">
        <v>0</v>
      </c>
      <c r="AK982" s="748">
        <v>0</v>
      </c>
      <c r="AL982" s="699" t="s">
        <v>80</v>
      </c>
      <c r="AM982" s="657">
        <v>0</v>
      </c>
      <c r="AN982" s="667" t="s">
        <v>80</v>
      </c>
      <c r="AO982" s="667" t="s">
        <v>80</v>
      </c>
      <c r="AP982" s="661">
        <v>0</v>
      </c>
      <c r="AQ982" s="661">
        <f>+L982+AF982-AK982</f>
        <v>6166798</v>
      </c>
      <c r="AR982" s="657" t="s">
        <v>115</v>
      </c>
      <c r="AS982" s="656">
        <v>0</v>
      </c>
      <c r="AT982" s="657" t="s">
        <v>80</v>
      </c>
      <c r="AU982" s="670">
        <v>0</v>
      </c>
      <c r="AV982" s="671">
        <f t="shared" si="54"/>
        <v>6166798</v>
      </c>
      <c r="AW982" s="672">
        <f t="shared" si="55"/>
        <v>0</v>
      </c>
      <c r="AX982" s="673"/>
      <c r="AY982" s="657" t="s">
        <v>72</v>
      </c>
      <c r="AZ982" s="677" t="s">
        <v>4668</v>
      </c>
      <c r="BA982" s="653" t="s">
        <v>71</v>
      </c>
      <c r="BB982" s="656" t="s">
        <v>71</v>
      </c>
    </row>
    <row r="983" spans="2:54" x14ac:dyDescent="0.25">
      <c r="B983" s="653">
        <v>2023</v>
      </c>
      <c r="C983" s="653">
        <v>891780111</v>
      </c>
      <c r="D983" s="654" t="s">
        <v>68</v>
      </c>
      <c r="E983" s="655" t="s">
        <v>3742</v>
      </c>
      <c r="F983" s="656" t="s">
        <v>3743</v>
      </c>
      <c r="G983" s="657">
        <v>0</v>
      </c>
      <c r="H983" s="656"/>
      <c r="I983" s="657" t="s">
        <v>78</v>
      </c>
      <c r="J983" s="653" t="s">
        <v>120</v>
      </c>
      <c r="K983" s="658" t="s">
        <v>3744</v>
      </c>
      <c r="L983" s="659">
        <v>8341200</v>
      </c>
      <c r="M983" s="653" t="s">
        <v>73</v>
      </c>
      <c r="N983" s="660" t="s">
        <v>116</v>
      </c>
      <c r="O983" s="658" t="s">
        <v>4092</v>
      </c>
      <c r="P983" s="661">
        <v>1082961548</v>
      </c>
      <c r="Q983" s="656">
        <v>235</v>
      </c>
      <c r="R983" s="699">
        <v>44960</v>
      </c>
      <c r="S983" s="749">
        <v>9551145017</v>
      </c>
      <c r="T983" s="699">
        <v>45229</v>
      </c>
      <c r="U983" s="760">
        <v>4535292</v>
      </c>
      <c r="V983" s="657" t="s">
        <v>70</v>
      </c>
      <c r="W983" s="656">
        <v>12545865</v>
      </c>
      <c r="X983" s="665" t="s">
        <v>4211</v>
      </c>
      <c r="Y983" s="660"/>
      <c r="Z983" s="679">
        <v>45229</v>
      </c>
      <c r="AA983" s="679">
        <v>45229</v>
      </c>
      <c r="AB983" s="667" t="s">
        <v>80</v>
      </c>
      <c r="AC983" s="666">
        <v>45275</v>
      </c>
      <c r="AD983" s="658">
        <f t="shared" si="56"/>
        <v>46</v>
      </c>
      <c r="AE983" s="656">
        <v>0</v>
      </c>
      <c r="AF983" s="656">
        <v>0</v>
      </c>
      <c r="AG983" s="656">
        <v>0</v>
      </c>
      <c r="AH983" s="668" t="s">
        <v>80</v>
      </c>
      <c r="AI983" s="658">
        <f t="shared" si="57"/>
        <v>0</v>
      </c>
      <c r="AJ983" s="656">
        <v>0</v>
      </c>
      <c r="AK983" s="748">
        <v>0</v>
      </c>
      <c r="AL983" s="699" t="s">
        <v>80</v>
      </c>
      <c r="AM983" s="657">
        <v>0</v>
      </c>
      <c r="AN983" s="667" t="s">
        <v>80</v>
      </c>
      <c r="AO983" s="667" t="s">
        <v>80</v>
      </c>
      <c r="AP983" s="661">
        <v>0</v>
      </c>
      <c r="AQ983" s="661">
        <f>+L983+AF983-AK983</f>
        <v>8341200</v>
      </c>
      <c r="AR983" s="657" t="s">
        <v>115</v>
      </c>
      <c r="AS983" s="656">
        <v>0</v>
      </c>
      <c r="AT983" s="657" t="s">
        <v>80</v>
      </c>
      <c r="AU983" s="670">
        <v>0</v>
      </c>
      <c r="AV983" s="671">
        <f t="shared" si="54"/>
        <v>8341200</v>
      </c>
      <c r="AW983" s="672">
        <f t="shared" si="55"/>
        <v>0</v>
      </c>
      <c r="AX983" s="673"/>
      <c r="AY983" s="657" t="s">
        <v>72</v>
      </c>
      <c r="AZ983" s="677" t="s">
        <v>4669</v>
      </c>
      <c r="BA983" s="653" t="s">
        <v>71</v>
      </c>
      <c r="BB983" s="656" t="s">
        <v>71</v>
      </c>
    </row>
    <row r="984" spans="2:54" x14ac:dyDescent="0.25">
      <c r="B984" s="653">
        <v>2023</v>
      </c>
      <c r="C984" s="653">
        <v>891780111</v>
      </c>
      <c r="D984" s="654" t="s">
        <v>68</v>
      </c>
      <c r="E984" s="655" t="s">
        <v>3745</v>
      </c>
      <c r="F984" s="656" t="s">
        <v>3746</v>
      </c>
      <c r="G984" s="657">
        <v>0</v>
      </c>
      <c r="H984" s="656"/>
      <c r="I984" s="657" t="s">
        <v>78</v>
      </c>
      <c r="J984" s="653" t="s">
        <v>120</v>
      </c>
      <c r="K984" s="658" t="s">
        <v>3726</v>
      </c>
      <c r="L984" s="659">
        <v>4810106</v>
      </c>
      <c r="M984" s="653" t="s">
        <v>73</v>
      </c>
      <c r="N984" s="660" t="s">
        <v>116</v>
      </c>
      <c r="O984" s="658" t="s">
        <v>4095</v>
      </c>
      <c r="P984" s="661">
        <v>16702067</v>
      </c>
      <c r="Q984" s="656">
        <v>235</v>
      </c>
      <c r="R984" s="699">
        <v>44960</v>
      </c>
      <c r="S984" s="749">
        <v>9551145017</v>
      </c>
      <c r="T984" s="699">
        <v>45229</v>
      </c>
      <c r="U984" s="760">
        <v>4535292</v>
      </c>
      <c r="V984" s="657" t="s">
        <v>70</v>
      </c>
      <c r="W984" s="656">
        <v>12545865</v>
      </c>
      <c r="X984" s="665" t="s">
        <v>4211</v>
      </c>
      <c r="Y984" s="660"/>
      <c r="Z984" s="679">
        <v>45229</v>
      </c>
      <c r="AA984" s="679">
        <v>45229</v>
      </c>
      <c r="AB984" s="667" t="s">
        <v>80</v>
      </c>
      <c r="AC984" s="666">
        <v>45275</v>
      </c>
      <c r="AD984" s="658">
        <f t="shared" si="56"/>
        <v>46</v>
      </c>
      <c r="AE984" s="656">
        <v>0</v>
      </c>
      <c r="AF984" s="656">
        <v>0</v>
      </c>
      <c r="AG984" s="656">
        <v>0</v>
      </c>
      <c r="AH984" s="668" t="s">
        <v>80</v>
      </c>
      <c r="AI984" s="658">
        <f t="shared" si="57"/>
        <v>0</v>
      </c>
      <c r="AJ984" s="656">
        <v>0</v>
      </c>
      <c r="AK984" s="748">
        <v>0</v>
      </c>
      <c r="AL984" s="699" t="s">
        <v>80</v>
      </c>
      <c r="AM984" s="657">
        <v>0</v>
      </c>
      <c r="AN984" s="667" t="s">
        <v>80</v>
      </c>
      <c r="AO984" s="667" t="s">
        <v>80</v>
      </c>
      <c r="AP984" s="661">
        <v>0</v>
      </c>
      <c r="AQ984" s="661">
        <f>+L984+AF984-AK984</f>
        <v>4810106</v>
      </c>
      <c r="AR984" s="657" t="s">
        <v>115</v>
      </c>
      <c r="AS984" s="656">
        <v>0</v>
      </c>
      <c r="AT984" s="657" t="s">
        <v>80</v>
      </c>
      <c r="AU984" s="670">
        <v>0</v>
      </c>
      <c r="AV984" s="671">
        <f t="shared" si="54"/>
        <v>4810106</v>
      </c>
      <c r="AW984" s="672">
        <f t="shared" si="55"/>
        <v>0</v>
      </c>
      <c r="AX984" s="673"/>
      <c r="AY984" s="657" t="s">
        <v>72</v>
      </c>
      <c r="AZ984" s="677" t="s">
        <v>4670</v>
      </c>
      <c r="BA984" s="653" t="s">
        <v>71</v>
      </c>
      <c r="BB984" s="656" t="s">
        <v>71</v>
      </c>
    </row>
    <row r="985" spans="2:54" x14ac:dyDescent="0.25">
      <c r="B985" s="653">
        <v>2023</v>
      </c>
      <c r="C985" s="653">
        <v>891780111</v>
      </c>
      <c r="D985" s="654" t="s">
        <v>68</v>
      </c>
      <c r="E985" s="655" t="s">
        <v>3747</v>
      </c>
      <c r="F985" s="656" t="s">
        <v>3748</v>
      </c>
      <c r="G985" s="657">
        <v>0</v>
      </c>
      <c r="H985" s="656"/>
      <c r="I985" s="657" t="s">
        <v>78</v>
      </c>
      <c r="J985" s="653" t="s">
        <v>120</v>
      </c>
      <c r="K985" s="658" t="s">
        <v>3749</v>
      </c>
      <c r="L985" s="659">
        <v>10901520</v>
      </c>
      <c r="M985" s="653" t="s">
        <v>73</v>
      </c>
      <c r="N985" s="660" t="s">
        <v>116</v>
      </c>
      <c r="O985" s="658" t="s">
        <v>4210</v>
      </c>
      <c r="P985" s="661">
        <v>1114826773</v>
      </c>
      <c r="Q985" s="656">
        <v>235</v>
      </c>
      <c r="R985" s="699">
        <v>44960</v>
      </c>
      <c r="S985" s="749">
        <v>9551145017</v>
      </c>
      <c r="T985" s="699">
        <v>45229</v>
      </c>
      <c r="U985" s="760">
        <v>4535292</v>
      </c>
      <c r="V985" s="657" t="s">
        <v>70</v>
      </c>
      <c r="W985" s="656">
        <v>12545865</v>
      </c>
      <c r="X985" s="665" t="s">
        <v>4211</v>
      </c>
      <c r="Y985" s="660"/>
      <c r="Z985" s="679">
        <v>45229</v>
      </c>
      <c r="AA985" s="679">
        <v>45229</v>
      </c>
      <c r="AB985" s="667" t="s">
        <v>80</v>
      </c>
      <c r="AC985" s="666">
        <v>45275</v>
      </c>
      <c r="AD985" s="658">
        <f t="shared" si="56"/>
        <v>46</v>
      </c>
      <c r="AE985" s="656">
        <v>0</v>
      </c>
      <c r="AF985" s="656">
        <v>0</v>
      </c>
      <c r="AG985" s="656">
        <v>0</v>
      </c>
      <c r="AH985" s="668" t="s">
        <v>80</v>
      </c>
      <c r="AI985" s="658">
        <f t="shared" si="57"/>
        <v>0</v>
      </c>
      <c r="AJ985" s="656">
        <v>0</v>
      </c>
      <c r="AK985" s="748">
        <v>0</v>
      </c>
      <c r="AL985" s="699" t="s">
        <v>80</v>
      </c>
      <c r="AM985" s="657">
        <v>0</v>
      </c>
      <c r="AN985" s="667" t="s">
        <v>80</v>
      </c>
      <c r="AO985" s="667" t="s">
        <v>80</v>
      </c>
      <c r="AP985" s="661">
        <v>0</v>
      </c>
      <c r="AQ985" s="661">
        <f>+L985+AF985-AK985</f>
        <v>10901520</v>
      </c>
      <c r="AR985" s="657" t="s">
        <v>115</v>
      </c>
      <c r="AS985" s="656">
        <v>0</v>
      </c>
      <c r="AT985" s="657" t="s">
        <v>80</v>
      </c>
      <c r="AU985" s="670">
        <v>0</v>
      </c>
      <c r="AV985" s="671">
        <f t="shared" si="54"/>
        <v>10901520</v>
      </c>
      <c r="AW985" s="672">
        <f t="shared" si="55"/>
        <v>0</v>
      </c>
      <c r="AX985" s="673"/>
      <c r="AY985" s="657" t="s">
        <v>72</v>
      </c>
      <c r="AZ985" s="677" t="s">
        <v>4671</v>
      </c>
      <c r="BA985" s="653" t="s">
        <v>71</v>
      </c>
      <c r="BB985" s="656" t="s">
        <v>71</v>
      </c>
    </row>
    <row r="986" spans="2:54" x14ac:dyDescent="0.25">
      <c r="B986" s="653">
        <v>2023</v>
      </c>
      <c r="C986" s="653">
        <v>891780111</v>
      </c>
      <c r="D986" s="654" t="s">
        <v>68</v>
      </c>
      <c r="E986" s="655" t="s">
        <v>3750</v>
      </c>
      <c r="F986" s="656" t="s">
        <v>3751</v>
      </c>
      <c r="G986" s="657">
        <v>0</v>
      </c>
      <c r="H986" s="656"/>
      <c r="I986" s="657" t="s">
        <v>78</v>
      </c>
      <c r="J986" s="653" t="s">
        <v>120</v>
      </c>
      <c r="K986" s="658" t="s">
        <v>3752</v>
      </c>
      <c r="L986" s="659">
        <v>7500000</v>
      </c>
      <c r="M986" s="653" t="s">
        <v>73</v>
      </c>
      <c r="N986" s="660" t="s">
        <v>116</v>
      </c>
      <c r="O986" s="658" t="s">
        <v>3977</v>
      </c>
      <c r="P986" s="661">
        <v>1084742661</v>
      </c>
      <c r="Q986" s="656">
        <v>235</v>
      </c>
      <c r="R986" s="699">
        <v>44960</v>
      </c>
      <c r="S986" s="749">
        <v>9551145017</v>
      </c>
      <c r="T986" s="699">
        <v>45229</v>
      </c>
      <c r="U986" s="760">
        <v>4535292</v>
      </c>
      <c r="V986" s="657" t="s">
        <v>70</v>
      </c>
      <c r="W986" s="656">
        <v>12545865</v>
      </c>
      <c r="X986" s="665" t="s">
        <v>4211</v>
      </c>
      <c r="Y986" s="660"/>
      <c r="Z986" s="679">
        <v>45229</v>
      </c>
      <c r="AA986" s="679">
        <v>45229</v>
      </c>
      <c r="AB986" s="667" t="s">
        <v>80</v>
      </c>
      <c r="AC986" s="666">
        <v>45275</v>
      </c>
      <c r="AD986" s="658">
        <f t="shared" si="56"/>
        <v>46</v>
      </c>
      <c r="AE986" s="656">
        <v>0</v>
      </c>
      <c r="AF986" s="656">
        <v>0</v>
      </c>
      <c r="AG986" s="656">
        <v>0</v>
      </c>
      <c r="AH986" s="668" t="s">
        <v>80</v>
      </c>
      <c r="AI986" s="658">
        <f t="shared" si="57"/>
        <v>0</v>
      </c>
      <c r="AJ986" s="656">
        <v>0</v>
      </c>
      <c r="AK986" s="748">
        <v>0</v>
      </c>
      <c r="AL986" s="699" t="s">
        <v>80</v>
      </c>
      <c r="AM986" s="657">
        <v>0</v>
      </c>
      <c r="AN986" s="667" t="s">
        <v>80</v>
      </c>
      <c r="AO986" s="667" t="s">
        <v>80</v>
      </c>
      <c r="AP986" s="661">
        <v>0</v>
      </c>
      <c r="AQ986" s="661">
        <f>+L986+AF986-AK986</f>
        <v>7500000</v>
      </c>
      <c r="AR986" s="657" t="s">
        <v>115</v>
      </c>
      <c r="AS986" s="656">
        <v>0</v>
      </c>
      <c r="AT986" s="657" t="s">
        <v>80</v>
      </c>
      <c r="AU986" s="670">
        <v>0</v>
      </c>
      <c r="AV986" s="671">
        <f t="shared" si="54"/>
        <v>7500000</v>
      </c>
      <c r="AW986" s="672">
        <f t="shared" si="55"/>
        <v>0</v>
      </c>
      <c r="AX986" s="673"/>
      <c r="AY986" s="657" t="s">
        <v>72</v>
      </c>
      <c r="AZ986" s="677" t="s">
        <v>4672</v>
      </c>
      <c r="BA986" s="653" t="s">
        <v>71</v>
      </c>
      <c r="BB986" s="656" t="s">
        <v>71</v>
      </c>
    </row>
    <row r="987" spans="2:54" x14ac:dyDescent="0.25">
      <c r="B987" s="653">
        <v>2023</v>
      </c>
      <c r="C987" s="653">
        <v>891780111</v>
      </c>
      <c r="D987" s="654" t="s">
        <v>68</v>
      </c>
      <c r="E987" s="655" t="s">
        <v>3753</v>
      </c>
      <c r="F987" s="656" t="s">
        <v>3754</v>
      </c>
      <c r="G987" s="657">
        <v>0</v>
      </c>
      <c r="H987" s="656"/>
      <c r="I987" s="657" t="s">
        <v>78</v>
      </c>
      <c r="J987" s="653" t="s">
        <v>120</v>
      </c>
      <c r="K987" s="658" t="s">
        <v>3755</v>
      </c>
      <c r="L987" s="659">
        <v>13776000</v>
      </c>
      <c r="M987" s="653" t="s">
        <v>73</v>
      </c>
      <c r="N987" s="660" t="s">
        <v>116</v>
      </c>
      <c r="O987" s="658" t="s">
        <v>3979</v>
      </c>
      <c r="P987" s="661">
        <v>1082914133</v>
      </c>
      <c r="Q987" s="656">
        <v>235</v>
      </c>
      <c r="R987" s="699">
        <v>44960</v>
      </c>
      <c r="S987" s="749">
        <v>9551145017</v>
      </c>
      <c r="T987" s="699">
        <v>45229</v>
      </c>
      <c r="U987" s="760">
        <v>4535292</v>
      </c>
      <c r="V987" s="657" t="s">
        <v>70</v>
      </c>
      <c r="W987" s="656">
        <v>12545865</v>
      </c>
      <c r="X987" s="665" t="s">
        <v>4211</v>
      </c>
      <c r="Y987" s="660"/>
      <c r="Z987" s="679">
        <v>45229</v>
      </c>
      <c r="AA987" s="679">
        <v>45229</v>
      </c>
      <c r="AB987" s="667" t="s">
        <v>80</v>
      </c>
      <c r="AC987" s="666">
        <v>45275</v>
      </c>
      <c r="AD987" s="658">
        <f t="shared" si="56"/>
        <v>46</v>
      </c>
      <c r="AE987" s="656">
        <v>0</v>
      </c>
      <c r="AF987" s="656">
        <v>0</v>
      </c>
      <c r="AG987" s="656">
        <v>0</v>
      </c>
      <c r="AH987" s="668" t="s">
        <v>80</v>
      </c>
      <c r="AI987" s="658">
        <f t="shared" si="57"/>
        <v>0</v>
      </c>
      <c r="AJ987" s="656">
        <v>0</v>
      </c>
      <c r="AK987" s="748">
        <v>0</v>
      </c>
      <c r="AL987" s="699" t="s">
        <v>80</v>
      </c>
      <c r="AM987" s="657">
        <v>0</v>
      </c>
      <c r="AN987" s="667" t="s">
        <v>80</v>
      </c>
      <c r="AO987" s="667" t="s">
        <v>80</v>
      </c>
      <c r="AP987" s="661">
        <v>0</v>
      </c>
      <c r="AQ987" s="661">
        <f>+L987+AF987-AK987</f>
        <v>13776000</v>
      </c>
      <c r="AR987" s="657" t="s">
        <v>115</v>
      </c>
      <c r="AS987" s="656">
        <v>0</v>
      </c>
      <c r="AT987" s="657" t="s">
        <v>80</v>
      </c>
      <c r="AU987" s="670">
        <v>0</v>
      </c>
      <c r="AV987" s="671">
        <f t="shared" si="54"/>
        <v>13776000</v>
      </c>
      <c r="AW987" s="672">
        <f t="shared" si="55"/>
        <v>0</v>
      </c>
      <c r="AX987" s="673"/>
      <c r="AY987" s="657" t="s">
        <v>72</v>
      </c>
      <c r="AZ987" s="677" t="s">
        <v>4673</v>
      </c>
      <c r="BA987" s="653" t="s">
        <v>71</v>
      </c>
      <c r="BB987" s="656" t="s">
        <v>71</v>
      </c>
    </row>
    <row r="988" spans="2:54" x14ac:dyDescent="0.25">
      <c r="B988" s="653">
        <v>2023</v>
      </c>
      <c r="C988" s="653">
        <v>891780111</v>
      </c>
      <c r="D988" s="654" t="s">
        <v>68</v>
      </c>
      <c r="E988" s="655" t="s">
        <v>3756</v>
      </c>
      <c r="F988" s="656" t="s">
        <v>3757</v>
      </c>
      <c r="G988" s="657">
        <v>0</v>
      </c>
      <c r="H988" s="656"/>
      <c r="I988" s="657" t="s">
        <v>78</v>
      </c>
      <c r="J988" s="653" t="s">
        <v>120</v>
      </c>
      <c r="K988" s="658" t="s">
        <v>3758</v>
      </c>
      <c r="L988" s="659">
        <v>9408000</v>
      </c>
      <c r="M988" s="653" t="s">
        <v>73</v>
      </c>
      <c r="N988" s="660" t="s">
        <v>116</v>
      </c>
      <c r="O988" s="658" t="s">
        <v>4159</v>
      </c>
      <c r="P988" s="661">
        <v>17343238</v>
      </c>
      <c r="Q988" s="656">
        <v>235</v>
      </c>
      <c r="R988" s="699">
        <v>44960</v>
      </c>
      <c r="S988" s="749">
        <v>9551145017</v>
      </c>
      <c r="T988" s="699">
        <v>45229</v>
      </c>
      <c r="U988" s="760">
        <v>4535292</v>
      </c>
      <c r="V988" s="657" t="s">
        <v>70</v>
      </c>
      <c r="W988" s="656">
        <v>12545865</v>
      </c>
      <c r="X988" s="665" t="s">
        <v>4211</v>
      </c>
      <c r="Y988" s="660"/>
      <c r="Z988" s="679">
        <v>45229</v>
      </c>
      <c r="AA988" s="679">
        <v>45229</v>
      </c>
      <c r="AB988" s="667" t="s">
        <v>80</v>
      </c>
      <c r="AC988" s="666">
        <v>45275</v>
      </c>
      <c r="AD988" s="658">
        <f t="shared" si="56"/>
        <v>46</v>
      </c>
      <c r="AE988" s="656">
        <v>0</v>
      </c>
      <c r="AF988" s="656">
        <v>0</v>
      </c>
      <c r="AG988" s="656">
        <v>0</v>
      </c>
      <c r="AH988" s="668" t="s">
        <v>80</v>
      </c>
      <c r="AI988" s="658">
        <f t="shared" si="57"/>
        <v>0</v>
      </c>
      <c r="AJ988" s="656">
        <v>0</v>
      </c>
      <c r="AK988" s="748">
        <v>0</v>
      </c>
      <c r="AL988" s="667" t="s">
        <v>80</v>
      </c>
      <c r="AM988" s="657">
        <v>0</v>
      </c>
      <c r="AN988" s="667" t="s">
        <v>80</v>
      </c>
      <c r="AO988" s="667" t="s">
        <v>80</v>
      </c>
      <c r="AP988" s="661">
        <v>0</v>
      </c>
      <c r="AQ988" s="661">
        <f>+L988+AF988-AK988</f>
        <v>9408000</v>
      </c>
      <c r="AR988" s="657" t="s">
        <v>115</v>
      </c>
      <c r="AS988" s="656">
        <v>0</v>
      </c>
      <c r="AT988" s="657" t="s">
        <v>80</v>
      </c>
      <c r="AU988" s="670">
        <v>0</v>
      </c>
      <c r="AV988" s="671">
        <f t="shared" si="54"/>
        <v>9408000</v>
      </c>
      <c r="AW988" s="672">
        <f t="shared" si="55"/>
        <v>0</v>
      </c>
      <c r="AX988" s="673"/>
      <c r="AY988" s="657" t="s">
        <v>72</v>
      </c>
      <c r="AZ988" s="677" t="s">
        <v>4674</v>
      </c>
      <c r="BA988" s="653" t="s">
        <v>71</v>
      </c>
      <c r="BB988" s="656" t="s">
        <v>71</v>
      </c>
    </row>
    <row r="989" spans="2:54" x14ac:dyDescent="0.25">
      <c r="B989" s="653">
        <v>2023</v>
      </c>
      <c r="C989" s="653">
        <v>891780111</v>
      </c>
      <c r="D989" s="654" t="s">
        <v>68</v>
      </c>
      <c r="E989" s="655" t="s">
        <v>3759</v>
      </c>
      <c r="F989" s="656" t="s">
        <v>3760</v>
      </c>
      <c r="G989" s="657">
        <v>0</v>
      </c>
      <c r="H989" s="656"/>
      <c r="I989" s="657" t="s">
        <v>78</v>
      </c>
      <c r="J989" s="653" t="s">
        <v>120</v>
      </c>
      <c r="K989" s="658" t="s">
        <v>3726</v>
      </c>
      <c r="L989" s="659">
        <v>4810106</v>
      </c>
      <c r="M989" s="653" t="s">
        <v>73</v>
      </c>
      <c r="N989" s="660" t="s">
        <v>116</v>
      </c>
      <c r="O989" s="658" t="s">
        <v>4088</v>
      </c>
      <c r="P989" s="661">
        <v>9103222</v>
      </c>
      <c r="Q989" s="656">
        <v>235</v>
      </c>
      <c r="R989" s="699">
        <v>44960</v>
      </c>
      <c r="S989" s="749">
        <v>9551145017</v>
      </c>
      <c r="T989" s="699">
        <v>45229</v>
      </c>
      <c r="U989" s="760">
        <v>4535292</v>
      </c>
      <c r="V989" s="657" t="s">
        <v>70</v>
      </c>
      <c r="W989" s="656">
        <v>12545865</v>
      </c>
      <c r="X989" s="665" t="s">
        <v>4211</v>
      </c>
      <c r="Y989" s="660"/>
      <c r="Z989" s="679">
        <v>45229</v>
      </c>
      <c r="AA989" s="679">
        <v>45229</v>
      </c>
      <c r="AB989" s="667" t="s">
        <v>80</v>
      </c>
      <c r="AC989" s="666">
        <v>45275</v>
      </c>
      <c r="AD989" s="658">
        <f t="shared" si="56"/>
        <v>46</v>
      </c>
      <c r="AE989" s="656">
        <v>0</v>
      </c>
      <c r="AF989" s="656">
        <v>0</v>
      </c>
      <c r="AG989" s="656">
        <v>0</v>
      </c>
      <c r="AH989" s="668" t="s">
        <v>80</v>
      </c>
      <c r="AI989" s="658">
        <f t="shared" si="57"/>
        <v>0</v>
      </c>
      <c r="AJ989" s="656">
        <v>0</v>
      </c>
      <c r="AK989" s="748">
        <v>0</v>
      </c>
      <c r="AL989" s="667" t="s">
        <v>80</v>
      </c>
      <c r="AM989" s="657">
        <v>0</v>
      </c>
      <c r="AN989" s="667" t="s">
        <v>80</v>
      </c>
      <c r="AO989" s="667" t="s">
        <v>80</v>
      </c>
      <c r="AP989" s="661">
        <v>0</v>
      </c>
      <c r="AQ989" s="661">
        <f>+L989+AF989-AK989</f>
        <v>4810106</v>
      </c>
      <c r="AR989" s="657" t="s">
        <v>115</v>
      </c>
      <c r="AS989" s="656">
        <v>0</v>
      </c>
      <c r="AT989" s="657" t="s">
        <v>80</v>
      </c>
      <c r="AU989" s="670">
        <v>0</v>
      </c>
      <c r="AV989" s="671">
        <f t="shared" si="54"/>
        <v>4810106</v>
      </c>
      <c r="AW989" s="672">
        <f t="shared" si="55"/>
        <v>0</v>
      </c>
      <c r="AX989" s="673"/>
      <c r="AY989" s="657" t="s">
        <v>72</v>
      </c>
      <c r="AZ989" s="677" t="s">
        <v>4675</v>
      </c>
      <c r="BA989" s="653" t="s">
        <v>71</v>
      </c>
      <c r="BB989" s="656" t="s">
        <v>71</v>
      </c>
    </row>
    <row r="990" spans="2:54" ht="15" customHeight="1" x14ac:dyDescent="0.25">
      <c r="B990" s="653">
        <v>2023</v>
      </c>
      <c r="C990" s="653">
        <v>891780111</v>
      </c>
      <c r="D990" s="654" t="s">
        <v>68</v>
      </c>
      <c r="E990" s="655" t="s">
        <v>4676</v>
      </c>
      <c r="F990" s="656" t="s">
        <v>4677</v>
      </c>
      <c r="G990" s="657">
        <v>0</v>
      </c>
      <c r="H990" s="656"/>
      <c r="I990" s="657" t="s">
        <v>78</v>
      </c>
      <c r="J990" s="653" t="s">
        <v>120</v>
      </c>
      <c r="K990" s="658" t="s">
        <v>4722</v>
      </c>
      <c r="L990" s="659">
        <v>1320000</v>
      </c>
      <c r="M990" s="653" t="s">
        <v>73</v>
      </c>
      <c r="N990" s="660" t="s">
        <v>116</v>
      </c>
      <c r="O990" s="658" t="s">
        <v>4745</v>
      </c>
      <c r="P990" s="661">
        <v>85461198</v>
      </c>
      <c r="Q990" s="656">
        <v>692</v>
      </c>
      <c r="R990" s="699">
        <v>44999</v>
      </c>
      <c r="S990" s="749">
        <v>28000000</v>
      </c>
      <c r="T990" s="699">
        <v>45072</v>
      </c>
      <c r="U990" s="760">
        <v>1320000</v>
      </c>
      <c r="V990" s="657" t="s">
        <v>70</v>
      </c>
      <c r="W990" s="656">
        <v>36669284</v>
      </c>
      <c r="X990" s="665" t="s">
        <v>1913</v>
      </c>
      <c r="Y990" s="660"/>
      <c r="Z990" s="679">
        <v>45072</v>
      </c>
      <c r="AA990" s="679">
        <v>45072</v>
      </c>
      <c r="AB990" s="667" t="s">
        <v>80</v>
      </c>
      <c r="AC990" s="666">
        <v>45097</v>
      </c>
      <c r="AD990" s="658">
        <f t="shared" si="56"/>
        <v>25</v>
      </c>
      <c r="AE990" s="656">
        <v>0</v>
      </c>
      <c r="AF990" s="656">
        <v>0</v>
      </c>
      <c r="AG990" s="656">
        <v>0</v>
      </c>
      <c r="AH990" s="668" t="s">
        <v>80</v>
      </c>
      <c r="AI990" s="658">
        <v>0</v>
      </c>
      <c r="AJ990" s="656">
        <v>0</v>
      </c>
      <c r="AK990" s="748">
        <v>0</v>
      </c>
      <c r="AL990" s="668" t="s">
        <v>80</v>
      </c>
      <c r="AM990" s="657">
        <v>0</v>
      </c>
      <c r="AN990" s="668" t="s">
        <v>80</v>
      </c>
      <c r="AO990" s="668" t="s">
        <v>80</v>
      </c>
      <c r="AP990" s="661">
        <v>0</v>
      </c>
      <c r="AQ990" s="661">
        <f>+L990+AF990-AK990</f>
        <v>1320000</v>
      </c>
      <c r="AR990" s="657" t="s">
        <v>115</v>
      </c>
      <c r="AS990" s="656">
        <v>0</v>
      </c>
      <c r="AT990" s="657" t="s">
        <v>80</v>
      </c>
      <c r="AU990" s="670">
        <v>1320000</v>
      </c>
      <c r="AV990" s="671">
        <f t="shared" si="54"/>
        <v>0</v>
      </c>
      <c r="AW990" s="672">
        <f t="shared" si="55"/>
        <v>1</v>
      </c>
      <c r="AX990" s="673"/>
      <c r="AY990" s="657" t="s">
        <v>72</v>
      </c>
      <c r="AZ990" s="677" t="s">
        <v>4771</v>
      </c>
      <c r="BA990" s="653" t="s">
        <v>71</v>
      </c>
      <c r="BB990" s="656" t="s">
        <v>71</v>
      </c>
    </row>
    <row r="991" spans="2:54" x14ac:dyDescent="0.25">
      <c r="B991" s="653">
        <v>2023</v>
      </c>
      <c r="C991" s="653">
        <v>891780111</v>
      </c>
      <c r="D991" s="654" t="s">
        <v>68</v>
      </c>
      <c r="E991" s="655" t="s">
        <v>4678</v>
      </c>
      <c r="F991" s="656" t="s">
        <v>4679</v>
      </c>
      <c r="G991" s="657">
        <v>0</v>
      </c>
      <c r="H991" s="656"/>
      <c r="I991" s="657" t="s">
        <v>78</v>
      </c>
      <c r="J991" s="653" t="s">
        <v>120</v>
      </c>
      <c r="K991" s="658" t="s">
        <v>4723</v>
      </c>
      <c r="L991" s="659">
        <v>2640000</v>
      </c>
      <c r="M991" s="653" t="s">
        <v>73</v>
      </c>
      <c r="N991" s="660" t="s">
        <v>116</v>
      </c>
      <c r="O991" s="658" t="s">
        <v>4746</v>
      </c>
      <c r="P991" s="661">
        <v>80722684</v>
      </c>
      <c r="Q991" s="656">
        <v>692</v>
      </c>
      <c r="R991" s="699">
        <v>44999</v>
      </c>
      <c r="S991" s="749">
        <v>28000000</v>
      </c>
      <c r="T991" s="699">
        <v>45072</v>
      </c>
      <c r="U991" s="760">
        <v>2640000</v>
      </c>
      <c r="V991" s="657" t="s">
        <v>70</v>
      </c>
      <c r="W991" s="656">
        <v>36669284</v>
      </c>
      <c r="X991" s="665" t="s">
        <v>1913</v>
      </c>
      <c r="Y991" s="660"/>
      <c r="Z991" s="679">
        <v>45072</v>
      </c>
      <c r="AA991" s="679">
        <v>45072</v>
      </c>
      <c r="AB991" s="667" t="s">
        <v>80</v>
      </c>
      <c r="AC991" s="666">
        <v>45097</v>
      </c>
      <c r="AD991" s="658">
        <f t="shared" si="56"/>
        <v>25</v>
      </c>
      <c r="AE991" s="656">
        <v>0</v>
      </c>
      <c r="AF991" s="656">
        <v>0</v>
      </c>
      <c r="AG991" s="656">
        <v>0</v>
      </c>
      <c r="AH991" s="668" t="s">
        <v>80</v>
      </c>
      <c r="AI991" s="658">
        <v>0</v>
      </c>
      <c r="AJ991" s="656">
        <v>0</v>
      </c>
      <c r="AK991" s="748">
        <v>0</v>
      </c>
      <c r="AL991" s="668" t="s">
        <v>80</v>
      </c>
      <c r="AM991" s="657">
        <v>0</v>
      </c>
      <c r="AN991" s="668" t="s">
        <v>80</v>
      </c>
      <c r="AO991" s="668" t="s">
        <v>80</v>
      </c>
      <c r="AP991" s="661">
        <v>0</v>
      </c>
      <c r="AQ991" s="661">
        <f>+L991+AF991-AK991</f>
        <v>2640000</v>
      </c>
      <c r="AR991" s="657" t="s">
        <v>115</v>
      </c>
      <c r="AS991" s="656">
        <v>0</v>
      </c>
      <c r="AT991" s="657" t="s">
        <v>80</v>
      </c>
      <c r="AU991" s="670">
        <v>2640000</v>
      </c>
      <c r="AV991" s="671">
        <f t="shared" si="54"/>
        <v>0</v>
      </c>
      <c r="AW991" s="672">
        <f t="shared" si="55"/>
        <v>1</v>
      </c>
      <c r="AX991" s="673"/>
      <c r="AY991" s="657" t="s">
        <v>72</v>
      </c>
      <c r="AZ991" s="677" t="s">
        <v>4772</v>
      </c>
      <c r="BA991" s="653" t="s">
        <v>71</v>
      </c>
      <c r="BB991" s="656" t="s">
        <v>71</v>
      </c>
    </row>
    <row r="992" spans="2:54" x14ac:dyDescent="0.25">
      <c r="B992" s="653">
        <v>2023</v>
      </c>
      <c r="C992" s="653">
        <v>891780111</v>
      </c>
      <c r="D992" s="654" t="s">
        <v>68</v>
      </c>
      <c r="E992" s="655" t="s">
        <v>4680</v>
      </c>
      <c r="F992" s="656" t="s">
        <v>4681</v>
      </c>
      <c r="G992" s="657">
        <v>0</v>
      </c>
      <c r="H992" s="656"/>
      <c r="I992" s="657" t="s">
        <v>78</v>
      </c>
      <c r="J992" s="653" t="s">
        <v>120</v>
      </c>
      <c r="K992" s="658" t="s">
        <v>4724</v>
      </c>
      <c r="L992" s="659">
        <v>4856000</v>
      </c>
      <c r="M992" s="653" t="s">
        <v>73</v>
      </c>
      <c r="N992" s="660" t="s">
        <v>116</v>
      </c>
      <c r="O992" s="658" t="s">
        <v>4747</v>
      </c>
      <c r="P992" s="661">
        <v>800176618</v>
      </c>
      <c r="Q992" s="656">
        <v>1316</v>
      </c>
      <c r="R992" s="699">
        <v>45086</v>
      </c>
      <c r="S992" s="749">
        <v>5000000</v>
      </c>
      <c r="T992" s="699">
        <v>45121</v>
      </c>
      <c r="U992" s="760">
        <v>4856000</v>
      </c>
      <c r="V992" s="657" t="s">
        <v>70</v>
      </c>
      <c r="W992" s="656">
        <v>36669284</v>
      </c>
      <c r="X992" s="665" t="s">
        <v>1913</v>
      </c>
      <c r="Y992" s="660"/>
      <c r="Z992" s="679">
        <v>45121</v>
      </c>
      <c r="AA992" s="679">
        <v>45121</v>
      </c>
      <c r="AB992" s="667" t="s">
        <v>80</v>
      </c>
      <c r="AC992" s="666">
        <v>45151</v>
      </c>
      <c r="AD992" s="658">
        <f t="shared" si="56"/>
        <v>30</v>
      </c>
      <c r="AE992" s="656">
        <v>0</v>
      </c>
      <c r="AF992" s="656">
        <v>0</v>
      </c>
      <c r="AG992" s="656">
        <v>0</v>
      </c>
      <c r="AH992" s="668" t="s">
        <v>80</v>
      </c>
      <c r="AI992" s="658">
        <v>0</v>
      </c>
      <c r="AJ992" s="656">
        <v>0</v>
      </c>
      <c r="AK992" s="748">
        <v>0</v>
      </c>
      <c r="AL992" s="668" t="s">
        <v>80</v>
      </c>
      <c r="AM992" s="657">
        <v>0</v>
      </c>
      <c r="AN992" s="668" t="s">
        <v>80</v>
      </c>
      <c r="AO992" s="668" t="s">
        <v>80</v>
      </c>
      <c r="AP992" s="661">
        <v>0</v>
      </c>
      <c r="AQ992" s="661">
        <f>+L992+AF992-AK992</f>
        <v>4856000</v>
      </c>
      <c r="AR992" s="657" t="s">
        <v>115</v>
      </c>
      <c r="AS992" s="656">
        <v>0</v>
      </c>
      <c r="AT992" s="657" t="s">
        <v>80</v>
      </c>
      <c r="AU992" s="670">
        <v>4856000</v>
      </c>
      <c r="AV992" s="671">
        <f t="shared" si="54"/>
        <v>0</v>
      </c>
      <c r="AW992" s="672">
        <f t="shared" si="55"/>
        <v>1</v>
      </c>
      <c r="AX992" s="673"/>
      <c r="AY992" s="657" t="s">
        <v>72</v>
      </c>
      <c r="AZ992" s="677" t="s">
        <v>4773</v>
      </c>
      <c r="BA992" s="653" t="s">
        <v>71</v>
      </c>
      <c r="BB992" s="656" t="s">
        <v>117</v>
      </c>
    </row>
    <row r="993" spans="2:54" x14ac:dyDescent="0.25">
      <c r="B993" s="653">
        <v>2023</v>
      </c>
      <c r="C993" s="653">
        <v>891780111</v>
      </c>
      <c r="D993" s="654" t="s">
        <v>68</v>
      </c>
      <c r="E993" s="655" t="s">
        <v>4682</v>
      </c>
      <c r="F993" s="656" t="s">
        <v>4683</v>
      </c>
      <c r="G993" s="657">
        <v>0</v>
      </c>
      <c r="H993" s="656"/>
      <c r="I993" s="657" t="s">
        <v>78</v>
      </c>
      <c r="J993" s="653" t="s">
        <v>120</v>
      </c>
      <c r="K993" s="658" t="s">
        <v>4725</v>
      </c>
      <c r="L993" s="659">
        <v>16000000</v>
      </c>
      <c r="M993" s="653" t="s">
        <v>73</v>
      </c>
      <c r="N993" s="660" t="s">
        <v>116</v>
      </c>
      <c r="O993" s="658" t="s">
        <v>4748</v>
      </c>
      <c r="P993" s="661">
        <v>7601791</v>
      </c>
      <c r="Q993" s="656">
        <v>1616</v>
      </c>
      <c r="R993" s="699">
        <v>45134</v>
      </c>
      <c r="S993" s="749">
        <v>182500000</v>
      </c>
      <c r="T993" s="699">
        <v>45142</v>
      </c>
      <c r="U993" s="760">
        <v>16000000</v>
      </c>
      <c r="V993" s="657" t="s">
        <v>70</v>
      </c>
      <c r="W993" s="656">
        <v>85485991</v>
      </c>
      <c r="X993" s="665" t="s">
        <v>4768</v>
      </c>
      <c r="Y993" s="660"/>
      <c r="Z993" s="679">
        <v>45142</v>
      </c>
      <c r="AA993" s="679">
        <v>45142</v>
      </c>
      <c r="AB993" s="667" t="s">
        <v>80</v>
      </c>
      <c r="AC993" s="666">
        <v>45265</v>
      </c>
      <c r="AD993" s="658">
        <f t="shared" si="56"/>
        <v>123</v>
      </c>
      <c r="AE993" s="656">
        <v>0</v>
      </c>
      <c r="AF993" s="656">
        <v>0</v>
      </c>
      <c r="AG993" s="656">
        <v>0</v>
      </c>
      <c r="AH993" s="668" t="s">
        <v>80</v>
      </c>
      <c r="AI993" s="658">
        <v>0</v>
      </c>
      <c r="AJ993" s="656">
        <v>0</v>
      </c>
      <c r="AK993" s="748">
        <v>0</v>
      </c>
      <c r="AL993" s="668" t="s">
        <v>80</v>
      </c>
      <c r="AM993" s="657">
        <v>0</v>
      </c>
      <c r="AN993" s="668" t="s">
        <v>80</v>
      </c>
      <c r="AO993" s="668" t="s">
        <v>80</v>
      </c>
      <c r="AP993" s="661">
        <v>0</v>
      </c>
      <c r="AQ993" s="661">
        <f>+L993+AF993-AK993</f>
        <v>16000000</v>
      </c>
      <c r="AR993" s="657" t="s">
        <v>115</v>
      </c>
      <c r="AS993" s="656">
        <v>0</v>
      </c>
      <c r="AT993" s="657" t="s">
        <v>80</v>
      </c>
      <c r="AU993" s="670">
        <v>8000000</v>
      </c>
      <c r="AV993" s="671">
        <f t="shared" si="54"/>
        <v>8000000</v>
      </c>
      <c r="AW993" s="672">
        <f t="shared" si="55"/>
        <v>0.5</v>
      </c>
      <c r="AX993" s="673"/>
      <c r="AY993" s="657" t="s">
        <v>72</v>
      </c>
      <c r="AZ993" s="677" t="s">
        <v>4774</v>
      </c>
      <c r="BA993" s="653" t="s">
        <v>71</v>
      </c>
      <c r="BB993" s="656" t="s">
        <v>71</v>
      </c>
    </row>
    <row r="994" spans="2:54" x14ac:dyDescent="0.25">
      <c r="B994" s="653">
        <v>2023</v>
      </c>
      <c r="C994" s="653">
        <v>891780111</v>
      </c>
      <c r="D994" s="654" t="s">
        <v>68</v>
      </c>
      <c r="E994" s="655" t="s">
        <v>4684</v>
      </c>
      <c r="F994" s="656" t="s">
        <v>4685</v>
      </c>
      <c r="G994" s="657">
        <v>0</v>
      </c>
      <c r="H994" s="656"/>
      <c r="I994" s="657" t="s">
        <v>78</v>
      </c>
      <c r="J994" s="653" t="s">
        <v>120</v>
      </c>
      <c r="K994" s="658" t="s">
        <v>4726</v>
      </c>
      <c r="L994" s="659">
        <v>16000000</v>
      </c>
      <c r="M994" s="653" t="s">
        <v>73</v>
      </c>
      <c r="N994" s="660" t="s">
        <v>116</v>
      </c>
      <c r="O994" s="658" t="s">
        <v>1843</v>
      </c>
      <c r="P994" s="661">
        <v>1081028294</v>
      </c>
      <c r="Q994" s="656">
        <v>1616</v>
      </c>
      <c r="R994" s="699">
        <v>45134</v>
      </c>
      <c r="S994" s="749">
        <v>182500000</v>
      </c>
      <c r="T994" s="699">
        <v>45142</v>
      </c>
      <c r="U994" s="760">
        <v>16000000</v>
      </c>
      <c r="V994" s="657" t="s">
        <v>70</v>
      </c>
      <c r="W994" s="656">
        <v>85485991</v>
      </c>
      <c r="X994" s="665" t="s">
        <v>4768</v>
      </c>
      <c r="Y994" s="660"/>
      <c r="Z994" s="679">
        <v>45142</v>
      </c>
      <c r="AA994" s="679">
        <v>45142</v>
      </c>
      <c r="AB994" s="667" t="s">
        <v>80</v>
      </c>
      <c r="AC994" s="666">
        <v>45265</v>
      </c>
      <c r="AD994" s="658">
        <f t="shared" si="56"/>
        <v>123</v>
      </c>
      <c r="AE994" s="656">
        <v>0</v>
      </c>
      <c r="AF994" s="656">
        <v>0</v>
      </c>
      <c r="AG994" s="656">
        <v>0</v>
      </c>
      <c r="AH994" s="668" t="s">
        <v>80</v>
      </c>
      <c r="AI994" s="658">
        <v>0</v>
      </c>
      <c r="AJ994" s="656">
        <v>0</v>
      </c>
      <c r="AK994" s="748">
        <v>0</v>
      </c>
      <c r="AL994" s="668" t="s">
        <v>80</v>
      </c>
      <c r="AM994" s="657">
        <v>0</v>
      </c>
      <c r="AN994" s="668" t="s">
        <v>80</v>
      </c>
      <c r="AO994" s="668" t="s">
        <v>80</v>
      </c>
      <c r="AP994" s="661">
        <v>0</v>
      </c>
      <c r="AQ994" s="661">
        <f>+L994+AF994-AK994</f>
        <v>16000000</v>
      </c>
      <c r="AR994" s="657" t="s">
        <v>115</v>
      </c>
      <c r="AS994" s="656">
        <v>0</v>
      </c>
      <c r="AT994" s="657" t="s">
        <v>80</v>
      </c>
      <c r="AU994" s="670">
        <v>0</v>
      </c>
      <c r="AV994" s="671">
        <f t="shared" si="54"/>
        <v>16000000</v>
      </c>
      <c r="AW994" s="672">
        <f t="shared" si="55"/>
        <v>0</v>
      </c>
      <c r="AX994" s="673"/>
      <c r="AY994" s="657" t="s">
        <v>72</v>
      </c>
      <c r="AZ994" s="677" t="s">
        <v>4775</v>
      </c>
      <c r="BA994" s="653" t="s">
        <v>71</v>
      </c>
      <c r="BB994" s="656" t="s">
        <v>71</v>
      </c>
    </row>
    <row r="995" spans="2:54" x14ac:dyDescent="0.25">
      <c r="B995" s="653">
        <v>2023</v>
      </c>
      <c r="C995" s="653">
        <v>891780111</v>
      </c>
      <c r="D995" s="654" t="s">
        <v>68</v>
      </c>
      <c r="E995" s="655" t="s">
        <v>4686</v>
      </c>
      <c r="F995" s="656" t="s">
        <v>4687</v>
      </c>
      <c r="G995" s="657">
        <v>0</v>
      </c>
      <c r="H995" s="656"/>
      <c r="I995" s="657" t="s">
        <v>78</v>
      </c>
      <c r="J995" s="653" t="s">
        <v>120</v>
      </c>
      <c r="K995" s="658" t="s">
        <v>4727</v>
      </c>
      <c r="L995" s="659">
        <v>14000000</v>
      </c>
      <c r="M995" s="653" t="s">
        <v>73</v>
      </c>
      <c r="N995" s="660" t="s">
        <v>116</v>
      </c>
      <c r="O995" s="658" t="s">
        <v>4749</v>
      </c>
      <c r="P995" s="661">
        <v>1065835268</v>
      </c>
      <c r="Q995" s="656">
        <v>1616</v>
      </c>
      <c r="R995" s="699">
        <v>45134</v>
      </c>
      <c r="S995" s="749">
        <v>182500000</v>
      </c>
      <c r="T995" s="699">
        <v>45142</v>
      </c>
      <c r="U995" s="760">
        <v>14000000</v>
      </c>
      <c r="V995" s="657" t="s">
        <v>70</v>
      </c>
      <c r="W995" s="656">
        <v>85485991</v>
      </c>
      <c r="X995" s="665" t="s">
        <v>4768</v>
      </c>
      <c r="Y995" s="660"/>
      <c r="Z995" s="679">
        <v>45142</v>
      </c>
      <c r="AA995" s="679">
        <v>45142</v>
      </c>
      <c r="AB995" s="667" t="s">
        <v>80</v>
      </c>
      <c r="AC995" s="666">
        <v>45265</v>
      </c>
      <c r="AD995" s="658">
        <f t="shared" si="56"/>
        <v>123</v>
      </c>
      <c r="AE995" s="656">
        <v>0</v>
      </c>
      <c r="AF995" s="656">
        <v>0</v>
      </c>
      <c r="AG995" s="656">
        <v>0</v>
      </c>
      <c r="AH995" s="668" t="s">
        <v>80</v>
      </c>
      <c r="AI995" s="658">
        <v>0</v>
      </c>
      <c r="AJ995" s="656">
        <v>0</v>
      </c>
      <c r="AK995" s="748">
        <v>0</v>
      </c>
      <c r="AL995" s="668" t="s">
        <v>80</v>
      </c>
      <c r="AM995" s="657">
        <v>0</v>
      </c>
      <c r="AN995" s="668" t="s">
        <v>80</v>
      </c>
      <c r="AO995" s="668" t="s">
        <v>80</v>
      </c>
      <c r="AP995" s="661">
        <v>0</v>
      </c>
      <c r="AQ995" s="661">
        <f>+L995+AF995-AK995</f>
        <v>14000000</v>
      </c>
      <c r="AR995" s="657" t="s">
        <v>115</v>
      </c>
      <c r="AS995" s="656">
        <v>0</v>
      </c>
      <c r="AT995" s="657" t="s">
        <v>80</v>
      </c>
      <c r="AU995" s="670">
        <v>7000000</v>
      </c>
      <c r="AV995" s="671">
        <f t="shared" si="54"/>
        <v>7000000</v>
      </c>
      <c r="AW995" s="672">
        <f t="shared" si="55"/>
        <v>0.5</v>
      </c>
      <c r="AX995" s="673"/>
      <c r="AY995" s="657" t="s">
        <v>72</v>
      </c>
      <c r="AZ995" s="677" t="s">
        <v>4776</v>
      </c>
      <c r="BA995" s="653" t="s">
        <v>71</v>
      </c>
      <c r="BB995" s="656" t="s">
        <v>71</v>
      </c>
    </row>
    <row r="996" spans="2:54" x14ac:dyDescent="0.25">
      <c r="B996" s="653">
        <v>2023</v>
      </c>
      <c r="C996" s="653">
        <v>891780111</v>
      </c>
      <c r="D996" s="654" t="s">
        <v>68</v>
      </c>
      <c r="E996" s="655" t="s">
        <v>4688</v>
      </c>
      <c r="F996" s="656" t="s">
        <v>4689</v>
      </c>
      <c r="G996" s="657">
        <v>0</v>
      </c>
      <c r="H996" s="656"/>
      <c r="I996" s="657" t="s">
        <v>78</v>
      </c>
      <c r="J996" s="653" t="s">
        <v>120</v>
      </c>
      <c r="K996" s="658" t="s">
        <v>4728</v>
      </c>
      <c r="L996" s="659">
        <v>14000000</v>
      </c>
      <c r="M996" s="653" t="s">
        <v>73</v>
      </c>
      <c r="N996" s="660" t="s">
        <v>116</v>
      </c>
      <c r="O996" s="658" t="s">
        <v>4750</v>
      </c>
      <c r="P996" s="661">
        <v>78746988</v>
      </c>
      <c r="Q996" s="656">
        <v>1616</v>
      </c>
      <c r="R996" s="699">
        <v>45134</v>
      </c>
      <c r="S996" s="749">
        <v>182500000</v>
      </c>
      <c r="T996" s="699">
        <v>45142</v>
      </c>
      <c r="U996" s="760">
        <v>14000000</v>
      </c>
      <c r="V996" s="657" t="s">
        <v>70</v>
      </c>
      <c r="W996" s="656">
        <v>85485991</v>
      </c>
      <c r="X996" s="665" t="s">
        <v>4768</v>
      </c>
      <c r="Y996" s="660"/>
      <c r="Z996" s="679">
        <v>45142</v>
      </c>
      <c r="AA996" s="679">
        <v>45142</v>
      </c>
      <c r="AB996" s="667" t="s">
        <v>80</v>
      </c>
      <c r="AC996" s="666">
        <v>45265</v>
      </c>
      <c r="AD996" s="658">
        <f t="shared" si="56"/>
        <v>123</v>
      </c>
      <c r="AE996" s="656">
        <v>0</v>
      </c>
      <c r="AF996" s="656">
        <v>0</v>
      </c>
      <c r="AG996" s="656">
        <v>0</v>
      </c>
      <c r="AH996" s="668" t="s">
        <v>80</v>
      </c>
      <c r="AI996" s="658">
        <v>0</v>
      </c>
      <c r="AJ996" s="656">
        <v>0</v>
      </c>
      <c r="AK996" s="748">
        <v>0</v>
      </c>
      <c r="AL996" s="668" t="s">
        <v>80</v>
      </c>
      <c r="AM996" s="657">
        <v>0</v>
      </c>
      <c r="AN996" s="668" t="s">
        <v>80</v>
      </c>
      <c r="AO996" s="668" t="s">
        <v>80</v>
      </c>
      <c r="AP996" s="661">
        <v>0</v>
      </c>
      <c r="AQ996" s="661">
        <f>+L996+AF996-AK996</f>
        <v>14000000</v>
      </c>
      <c r="AR996" s="657" t="s">
        <v>115</v>
      </c>
      <c r="AS996" s="656">
        <v>0</v>
      </c>
      <c r="AT996" s="657" t="s">
        <v>80</v>
      </c>
      <c r="AU996" s="670">
        <v>7000000</v>
      </c>
      <c r="AV996" s="671">
        <f t="shared" si="54"/>
        <v>7000000</v>
      </c>
      <c r="AW996" s="672">
        <f t="shared" si="55"/>
        <v>0.5</v>
      </c>
      <c r="AX996" s="673"/>
      <c r="AY996" s="657" t="s">
        <v>72</v>
      </c>
      <c r="AZ996" s="677" t="s">
        <v>4777</v>
      </c>
      <c r="BA996" s="653" t="s">
        <v>71</v>
      </c>
      <c r="BB996" s="656" t="s">
        <v>71</v>
      </c>
    </row>
    <row r="997" spans="2:54" x14ac:dyDescent="0.25">
      <c r="B997" s="653">
        <v>2023</v>
      </c>
      <c r="C997" s="653">
        <v>891780111</v>
      </c>
      <c r="D997" s="654" t="s">
        <v>68</v>
      </c>
      <c r="E997" s="655" t="s">
        <v>4690</v>
      </c>
      <c r="F997" s="656" t="s">
        <v>4691</v>
      </c>
      <c r="G997" s="657">
        <v>0</v>
      </c>
      <c r="H997" s="656"/>
      <c r="I997" s="657" t="s">
        <v>78</v>
      </c>
      <c r="J997" s="653" t="s">
        <v>120</v>
      </c>
      <c r="K997" s="658" t="s">
        <v>4729</v>
      </c>
      <c r="L997" s="659">
        <v>16000000</v>
      </c>
      <c r="M997" s="653" t="s">
        <v>73</v>
      </c>
      <c r="N997" s="660" t="s">
        <v>116</v>
      </c>
      <c r="O997" s="658" t="s">
        <v>4751</v>
      </c>
      <c r="P997" s="661">
        <v>7633232</v>
      </c>
      <c r="Q997" s="656">
        <v>1616</v>
      </c>
      <c r="R997" s="699">
        <v>45134</v>
      </c>
      <c r="S997" s="749">
        <v>182500000</v>
      </c>
      <c r="T997" s="699">
        <v>45148</v>
      </c>
      <c r="U997" s="760">
        <v>16000000</v>
      </c>
      <c r="V997" s="657" t="s">
        <v>70</v>
      </c>
      <c r="W997" s="656">
        <v>85485991</v>
      </c>
      <c r="X997" s="665" t="s">
        <v>4768</v>
      </c>
      <c r="Y997" s="660"/>
      <c r="Z997" s="679">
        <v>45148</v>
      </c>
      <c r="AA997" s="679">
        <v>45148</v>
      </c>
      <c r="AB997" s="667" t="s">
        <v>80</v>
      </c>
      <c r="AC997" s="666">
        <v>45265</v>
      </c>
      <c r="AD997" s="658">
        <f t="shared" si="56"/>
        <v>117</v>
      </c>
      <c r="AE997" s="656">
        <v>0</v>
      </c>
      <c r="AF997" s="656">
        <v>0</v>
      </c>
      <c r="AG997" s="656">
        <v>0</v>
      </c>
      <c r="AH997" s="668" t="s">
        <v>80</v>
      </c>
      <c r="AI997" s="658">
        <v>0</v>
      </c>
      <c r="AJ997" s="656">
        <v>0</v>
      </c>
      <c r="AK997" s="748">
        <v>0</v>
      </c>
      <c r="AL997" s="668" t="s">
        <v>80</v>
      </c>
      <c r="AM997" s="657">
        <v>0</v>
      </c>
      <c r="AN997" s="668" t="s">
        <v>80</v>
      </c>
      <c r="AO997" s="668" t="s">
        <v>80</v>
      </c>
      <c r="AP997" s="661">
        <v>0</v>
      </c>
      <c r="AQ997" s="661">
        <f>+L997+AF997-AK997</f>
        <v>16000000</v>
      </c>
      <c r="AR997" s="657" t="s">
        <v>115</v>
      </c>
      <c r="AS997" s="656">
        <v>0</v>
      </c>
      <c r="AT997" s="657" t="s">
        <v>80</v>
      </c>
      <c r="AU997" s="670">
        <v>3500000</v>
      </c>
      <c r="AV997" s="671">
        <f t="shared" si="54"/>
        <v>12500000</v>
      </c>
      <c r="AW997" s="672">
        <f t="shared" si="55"/>
        <v>0.21875</v>
      </c>
      <c r="AX997" s="673"/>
      <c r="AY997" s="657" t="s">
        <v>72</v>
      </c>
      <c r="AZ997" s="677" t="s">
        <v>4778</v>
      </c>
      <c r="BA997" s="653" t="s">
        <v>71</v>
      </c>
      <c r="BB997" s="656" t="s">
        <v>71</v>
      </c>
    </row>
    <row r="998" spans="2:54" x14ac:dyDescent="0.25">
      <c r="B998" s="653">
        <v>2023</v>
      </c>
      <c r="C998" s="653">
        <v>891780111</v>
      </c>
      <c r="D998" s="654" t="s">
        <v>68</v>
      </c>
      <c r="E998" s="655" t="s">
        <v>4692</v>
      </c>
      <c r="F998" s="656" t="s">
        <v>4693</v>
      </c>
      <c r="G998" s="657">
        <v>0</v>
      </c>
      <c r="H998" s="656"/>
      <c r="I998" s="657" t="s">
        <v>78</v>
      </c>
      <c r="J998" s="653" t="s">
        <v>120</v>
      </c>
      <c r="K998" s="658" t="s">
        <v>4730</v>
      </c>
      <c r="L998" s="659">
        <v>8000000</v>
      </c>
      <c r="M998" s="653" t="s">
        <v>73</v>
      </c>
      <c r="N998" s="660" t="s">
        <v>116</v>
      </c>
      <c r="O998" s="658" t="s">
        <v>4752</v>
      </c>
      <c r="P998" s="661">
        <v>1063496478</v>
      </c>
      <c r="Q998" s="656">
        <v>1594</v>
      </c>
      <c r="R998" s="699">
        <v>45133</v>
      </c>
      <c r="S998" s="749">
        <v>230000000</v>
      </c>
      <c r="T998" s="699">
        <v>45142</v>
      </c>
      <c r="U998" s="760">
        <v>8000000</v>
      </c>
      <c r="V998" s="657" t="s">
        <v>70</v>
      </c>
      <c r="W998" s="656">
        <v>85485991</v>
      </c>
      <c r="X998" s="665" t="s">
        <v>4768</v>
      </c>
      <c r="Y998" s="660"/>
      <c r="Z998" s="679">
        <v>45142</v>
      </c>
      <c r="AA998" s="679">
        <v>45142</v>
      </c>
      <c r="AB998" s="667" t="s">
        <v>80</v>
      </c>
      <c r="AC998" s="666">
        <v>45265</v>
      </c>
      <c r="AD998" s="658">
        <f t="shared" si="56"/>
        <v>123</v>
      </c>
      <c r="AE998" s="656">
        <v>0</v>
      </c>
      <c r="AF998" s="656">
        <v>0</v>
      </c>
      <c r="AG998" s="656">
        <v>0</v>
      </c>
      <c r="AH998" s="668" t="s">
        <v>80</v>
      </c>
      <c r="AI998" s="658">
        <v>0</v>
      </c>
      <c r="AJ998" s="656">
        <v>0</v>
      </c>
      <c r="AK998" s="748">
        <v>0</v>
      </c>
      <c r="AL998" s="668" t="s">
        <v>80</v>
      </c>
      <c r="AM998" s="657">
        <v>0</v>
      </c>
      <c r="AN998" s="668" t="s">
        <v>80</v>
      </c>
      <c r="AO998" s="668" t="s">
        <v>80</v>
      </c>
      <c r="AP998" s="661">
        <v>0</v>
      </c>
      <c r="AQ998" s="661">
        <f>+L998+AF998-AK998</f>
        <v>8000000</v>
      </c>
      <c r="AR998" s="657" t="s">
        <v>115</v>
      </c>
      <c r="AS998" s="656">
        <v>0</v>
      </c>
      <c r="AT998" s="657" t="s">
        <v>80</v>
      </c>
      <c r="AU998" s="670">
        <v>4000000</v>
      </c>
      <c r="AV998" s="671">
        <f t="shared" si="54"/>
        <v>4000000</v>
      </c>
      <c r="AW998" s="672">
        <f t="shared" si="55"/>
        <v>0.5</v>
      </c>
      <c r="AX998" s="673"/>
      <c r="AY998" s="657" t="s">
        <v>72</v>
      </c>
      <c r="AZ998" s="677" t="s">
        <v>4779</v>
      </c>
      <c r="BA998" s="653" t="s">
        <v>71</v>
      </c>
      <c r="BB998" s="656" t="s">
        <v>71</v>
      </c>
    </row>
    <row r="999" spans="2:54" x14ac:dyDescent="0.25">
      <c r="B999" s="653">
        <v>2023</v>
      </c>
      <c r="C999" s="653">
        <v>891780111</v>
      </c>
      <c r="D999" s="654" t="s">
        <v>68</v>
      </c>
      <c r="E999" s="655" t="s">
        <v>4694</v>
      </c>
      <c r="F999" s="656" t="s">
        <v>4695</v>
      </c>
      <c r="G999" s="657">
        <v>0</v>
      </c>
      <c r="H999" s="656"/>
      <c r="I999" s="657" t="s">
        <v>78</v>
      </c>
      <c r="J999" s="653" t="s">
        <v>120</v>
      </c>
      <c r="K999" s="658" t="s">
        <v>4731</v>
      </c>
      <c r="L999" s="659">
        <v>14000000</v>
      </c>
      <c r="M999" s="653" t="s">
        <v>73</v>
      </c>
      <c r="N999" s="660" t="s">
        <v>116</v>
      </c>
      <c r="O999" s="658" t="s">
        <v>4753</v>
      </c>
      <c r="P999" s="661">
        <v>84457190</v>
      </c>
      <c r="Q999" s="656">
        <v>1594</v>
      </c>
      <c r="R999" s="699">
        <v>45133</v>
      </c>
      <c r="S999" s="749">
        <v>230000000</v>
      </c>
      <c r="T999" s="699">
        <v>45142</v>
      </c>
      <c r="U999" s="760">
        <v>14000000</v>
      </c>
      <c r="V999" s="657" t="s">
        <v>70</v>
      </c>
      <c r="W999" s="656">
        <v>85485991</v>
      </c>
      <c r="X999" s="665" t="s">
        <v>4768</v>
      </c>
      <c r="Y999" s="660"/>
      <c r="Z999" s="679">
        <v>45142</v>
      </c>
      <c r="AA999" s="679">
        <v>45142</v>
      </c>
      <c r="AB999" s="667" t="s">
        <v>80</v>
      </c>
      <c r="AC999" s="666">
        <v>45265</v>
      </c>
      <c r="AD999" s="658">
        <f t="shared" si="56"/>
        <v>123</v>
      </c>
      <c r="AE999" s="656">
        <v>0</v>
      </c>
      <c r="AF999" s="656">
        <v>0</v>
      </c>
      <c r="AG999" s="656">
        <v>0</v>
      </c>
      <c r="AH999" s="668" t="s">
        <v>80</v>
      </c>
      <c r="AI999" s="658">
        <v>0</v>
      </c>
      <c r="AJ999" s="656">
        <v>0</v>
      </c>
      <c r="AK999" s="748">
        <v>0</v>
      </c>
      <c r="AL999" s="668" t="s">
        <v>80</v>
      </c>
      <c r="AM999" s="657">
        <v>0</v>
      </c>
      <c r="AN999" s="668" t="s">
        <v>80</v>
      </c>
      <c r="AO999" s="668" t="s">
        <v>80</v>
      </c>
      <c r="AP999" s="661">
        <v>0</v>
      </c>
      <c r="AQ999" s="661">
        <f>+L999+AF999-AK999</f>
        <v>14000000</v>
      </c>
      <c r="AR999" s="657" t="s">
        <v>115</v>
      </c>
      <c r="AS999" s="656">
        <v>0</v>
      </c>
      <c r="AT999" s="657" t="s">
        <v>80</v>
      </c>
      <c r="AU999" s="670">
        <v>7000000</v>
      </c>
      <c r="AV999" s="671">
        <f t="shared" si="54"/>
        <v>7000000</v>
      </c>
      <c r="AW999" s="672">
        <f t="shared" si="55"/>
        <v>0.5</v>
      </c>
      <c r="AX999" s="673"/>
      <c r="AY999" s="657" t="s">
        <v>72</v>
      </c>
      <c r="AZ999" s="677" t="s">
        <v>4780</v>
      </c>
      <c r="BA999" s="653" t="s">
        <v>71</v>
      </c>
      <c r="BB999" s="656" t="s">
        <v>71</v>
      </c>
    </row>
    <row r="1000" spans="2:54" x14ac:dyDescent="0.25">
      <c r="B1000" s="653">
        <v>2023</v>
      </c>
      <c r="C1000" s="653">
        <v>891780111</v>
      </c>
      <c r="D1000" s="654" t="s">
        <v>68</v>
      </c>
      <c r="E1000" s="655" t="s">
        <v>4696</v>
      </c>
      <c r="F1000" s="656" t="s">
        <v>4697</v>
      </c>
      <c r="G1000" s="657">
        <v>0</v>
      </c>
      <c r="H1000" s="656"/>
      <c r="I1000" s="657" t="s">
        <v>78</v>
      </c>
      <c r="J1000" s="653" t="s">
        <v>120</v>
      </c>
      <c r="K1000" s="658" t="s">
        <v>4732</v>
      </c>
      <c r="L1000" s="659">
        <v>14000000</v>
      </c>
      <c r="M1000" s="653" t="s">
        <v>73</v>
      </c>
      <c r="N1000" s="660" t="s">
        <v>116</v>
      </c>
      <c r="O1000" s="658" t="s">
        <v>4754</v>
      </c>
      <c r="P1000" s="661">
        <v>1082862374</v>
      </c>
      <c r="Q1000" s="656">
        <v>1594</v>
      </c>
      <c r="R1000" s="699">
        <v>45133</v>
      </c>
      <c r="S1000" s="749">
        <v>230000000</v>
      </c>
      <c r="T1000" s="699">
        <v>45142</v>
      </c>
      <c r="U1000" s="760">
        <v>14000000</v>
      </c>
      <c r="V1000" s="657" t="s">
        <v>70</v>
      </c>
      <c r="W1000" s="656">
        <v>85485991</v>
      </c>
      <c r="X1000" s="665" t="s">
        <v>4768</v>
      </c>
      <c r="Y1000" s="660"/>
      <c r="Z1000" s="679">
        <v>45142</v>
      </c>
      <c r="AA1000" s="679">
        <v>45142</v>
      </c>
      <c r="AB1000" s="667" t="s">
        <v>80</v>
      </c>
      <c r="AC1000" s="666">
        <v>45265</v>
      </c>
      <c r="AD1000" s="658">
        <f t="shared" si="56"/>
        <v>123</v>
      </c>
      <c r="AE1000" s="656">
        <v>0</v>
      </c>
      <c r="AF1000" s="656">
        <v>0</v>
      </c>
      <c r="AG1000" s="656">
        <v>0</v>
      </c>
      <c r="AH1000" s="668" t="s">
        <v>80</v>
      </c>
      <c r="AI1000" s="658">
        <v>0</v>
      </c>
      <c r="AJ1000" s="656">
        <v>0</v>
      </c>
      <c r="AK1000" s="748">
        <v>0</v>
      </c>
      <c r="AL1000" s="668" t="s">
        <v>80</v>
      </c>
      <c r="AM1000" s="657">
        <v>0</v>
      </c>
      <c r="AN1000" s="668" t="s">
        <v>80</v>
      </c>
      <c r="AO1000" s="668" t="s">
        <v>80</v>
      </c>
      <c r="AP1000" s="661">
        <v>0</v>
      </c>
      <c r="AQ1000" s="661">
        <f>+L1000+AF1000-AK1000</f>
        <v>14000000</v>
      </c>
      <c r="AR1000" s="657" t="s">
        <v>115</v>
      </c>
      <c r="AS1000" s="656">
        <v>0</v>
      </c>
      <c r="AT1000" s="657" t="s">
        <v>80</v>
      </c>
      <c r="AU1000" s="670">
        <v>3500000</v>
      </c>
      <c r="AV1000" s="671">
        <f t="shared" si="54"/>
        <v>10500000</v>
      </c>
      <c r="AW1000" s="672">
        <f t="shared" si="55"/>
        <v>0.25</v>
      </c>
      <c r="AX1000" s="673"/>
      <c r="AY1000" s="657" t="s">
        <v>72</v>
      </c>
      <c r="AZ1000" s="677" t="s">
        <v>4781</v>
      </c>
      <c r="BA1000" s="653" t="s">
        <v>71</v>
      </c>
      <c r="BB1000" s="656" t="s">
        <v>71</v>
      </c>
    </row>
    <row r="1001" spans="2:54" x14ac:dyDescent="0.25">
      <c r="B1001" s="653">
        <v>2023</v>
      </c>
      <c r="C1001" s="653">
        <v>891780111</v>
      </c>
      <c r="D1001" s="654" t="s">
        <v>68</v>
      </c>
      <c r="E1001" s="655" t="s">
        <v>4698</v>
      </c>
      <c r="F1001" s="656" t="s">
        <v>4699</v>
      </c>
      <c r="G1001" s="657">
        <v>0</v>
      </c>
      <c r="H1001" s="656"/>
      <c r="I1001" s="657" t="s">
        <v>78</v>
      </c>
      <c r="J1001" s="653" t="s">
        <v>120</v>
      </c>
      <c r="K1001" s="658" t="s">
        <v>4733</v>
      </c>
      <c r="L1001" s="659">
        <v>9600000</v>
      </c>
      <c r="M1001" s="653" t="s">
        <v>73</v>
      </c>
      <c r="N1001" s="660" t="s">
        <v>116</v>
      </c>
      <c r="O1001" s="658" t="s">
        <v>4755</v>
      </c>
      <c r="P1001" s="661">
        <v>1102875667</v>
      </c>
      <c r="Q1001" s="656">
        <v>1594</v>
      </c>
      <c r="R1001" s="699">
        <v>45133</v>
      </c>
      <c r="S1001" s="749">
        <v>230000000</v>
      </c>
      <c r="T1001" s="699">
        <v>45142</v>
      </c>
      <c r="U1001" s="760">
        <v>9600000</v>
      </c>
      <c r="V1001" s="657" t="s">
        <v>70</v>
      </c>
      <c r="W1001" s="656">
        <v>85485991</v>
      </c>
      <c r="X1001" s="665" t="s">
        <v>4768</v>
      </c>
      <c r="Y1001" s="660"/>
      <c r="Z1001" s="679">
        <v>45142</v>
      </c>
      <c r="AA1001" s="679">
        <v>45142</v>
      </c>
      <c r="AB1001" s="667" t="s">
        <v>80</v>
      </c>
      <c r="AC1001" s="666">
        <v>45265</v>
      </c>
      <c r="AD1001" s="658">
        <f t="shared" si="56"/>
        <v>123</v>
      </c>
      <c r="AE1001" s="656">
        <v>0</v>
      </c>
      <c r="AF1001" s="656">
        <v>0</v>
      </c>
      <c r="AG1001" s="656">
        <v>0</v>
      </c>
      <c r="AH1001" s="668" t="s">
        <v>80</v>
      </c>
      <c r="AI1001" s="658">
        <v>0</v>
      </c>
      <c r="AJ1001" s="656">
        <v>0</v>
      </c>
      <c r="AK1001" s="748">
        <v>0</v>
      </c>
      <c r="AL1001" s="668" t="s">
        <v>80</v>
      </c>
      <c r="AM1001" s="657">
        <v>0</v>
      </c>
      <c r="AN1001" s="668" t="s">
        <v>80</v>
      </c>
      <c r="AO1001" s="668" t="s">
        <v>80</v>
      </c>
      <c r="AP1001" s="661">
        <v>0</v>
      </c>
      <c r="AQ1001" s="661">
        <f>+L1001+AF1001-AK1001</f>
        <v>9600000</v>
      </c>
      <c r="AR1001" s="657" t="s">
        <v>115</v>
      </c>
      <c r="AS1001" s="656">
        <v>0</v>
      </c>
      <c r="AT1001" s="657" t="s">
        <v>80</v>
      </c>
      <c r="AU1001" s="670">
        <v>4800000</v>
      </c>
      <c r="AV1001" s="671">
        <f t="shared" si="54"/>
        <v>4800000</v>
      </c>
      <c r="AW1001" s="672">
        <f t="shared" si="55"/>
        <v>0.5</v>
      </c>
      <c r="AX1001" s="673"/>
      <c r="AY1001" s="657" t="s">
        <v>72</v>
      </c>
      <c r="AZ1001" s="677" t="s">
        <v>4782</v>
      </c>
      <c r="BA1001" s="653" t="s">
        <v>71</v>
      </c>
      <c r="BB1001" s="656" t="s">
        <v>71</v>
      </c>
    </row>
    <row r="1002" spans="2:54" x14ac:dyDescent="0.25">
      <c r="B1002" s="653">
        <v>2023</v>
      </c>
      <c r="C1002" s="653">
        <v>891780111</v>
      </c>
      <c r="D1002" s="654" t="s">
        <v>68</v>
      </c>
      <c r="E1002" s="655" t="s">
        <v>4700</v>
      </c>
      <c r="F1002" s="656" t="s">
        <v>4701</v>
      </c>
      <c r="G1002" s="657">
        <v>0</v>
      </c>
      <c r="H1002" s="656"/>
      <c r="I1002" s="657" t="s">
        <v>78</v>
      </c>
      <c r="J1002" s="653" t="s">
        <v>120</v>
      </c>
      <c r="K1002" s="658" t="s">
        <v>4734</v>
      </c>
      <c r="L1002" s="659">
        <v>14000000</v>
      </c>
      <c r="M1002" s="653" t="s">
        <v>73</v>
      </c>
      <c r="N1002" s="660" t="s">
        <v>116</v>
      </c>
      <c r="O1002" s="658" t="s">
        <v>4756</v>
      </c>
      <c r="P1002" s="661">
        <v>1067842903</v>
      </c>
      <c r="Q1002" s="656">
        <v>1594</v>
      </c>
      <c r="R1002" s="699">
        <v>45133</v>
      </c>
      <c r="S1002" s="749">
        <v>230000000</v>
      </c>
      <c r="T1002" s="699">
        <v>45142</v>
      </c>
      <c r="U1002" s="760">
        <v>14000000</v>
      </c>
      <c r="V1002" s="657" t="s">
        <v>70</v>
      </c>
      <c r="W1002" s="656">
        <v>85485991</v>
      </c>
      <c r="X1002" s="665" t="s">
        <v>4768</v>
      </c>
      <c r="Y1002" s="660"/>
      <c r="Z1002" s="679">
        <v>45142</v>
      </c>
      <c r="AA1002" s="679">
        <v>45142</v>
      </c>
      <c r="AB1002" s="667" t="s">
        <v>80</v>
      </c>
      <c r="AC1002" s="666">
        <v>45265</v>
      </c>
      <c r="AD1002" s="658">
        <f t="shared" si="56"/>
        <v>123</v>
      </c>
      <c r="AE1002" s="656">
        <v>0</v>
      </c>
      <c r="AF1002" s="656">
        <v>0</v>
      </c>
      <c r="AG1002" s="656">
        <v>0</v>
      </c>
      <c r="AH1002" s="668" t="s">
        <v>80</v>
      </c>
      <c r="AI1002" s="658">
        <v>0</v>
      </c>
      <c r="AJ1002" s="656">
        <v>0</v>
      </c>
      <c r="AK1002" s="748">
        <v>0</v>
      </c>
      <c r="AL1002" s="668" t="s">
        <v>80</v>
      </c>
      <c r="AM1002" s="657">
        <v>0</v>
      </c>
      <c r="AN1002" s="668" t="s">
        <v>80</v>
      </c>
      <c r="AO1002" s="668" t="s">
        <v>80</v>
      </c>
      <c r="AP1002" s="661">
        <v>0</v>
      </c>
      <c r="AQ1002" s="661">
        <f>+L1002+AF1002-AK1002</f>
        <v>14000000</v>
      </c>
      <c r="AR1002" s="657" t="s">
        <v>115</v>
      </c>
      <c r="AS1002" s="656">
        <v>0</v>
      </c>
      <c r="AT1002" s="657" t="s">
        <v>80</v>
      </c>
      <c r="AU1002" s="670">
        <v>7000000</v>
      </c>
      <c r="AV1002" s="671">
        <f t="shared" si="54"/>
        <v>7000000</v>
      </c>
      <c r="AW1002" s="672">
        <f t="shared" si="55"/>
        <v>0.5</v>
      </c>
      <c r="AX1002" s="673"/>
      <c r="AY1002" s="657" t="s">
        <v>72</v>
      </c>
      <c r="AZ1002" s="677" t="s">
        <v>4783</v>
      </c>
      <c r="BA1002" s="653" t="s">
        <v>71</v>
      </c>
      <c r="BB1002" s="656" t="s">
        <v>71</v>
      </c>
    </row>
    <row r="1003" spans="2:54" x14ac:dyDescent="0.25">
      <c r="B1003" s="653">
        <v>2023</v>
      </c>
      <c r="C1003" s="653">
        <v>891780111</v>
      </c>
      <c r="D1003" s="654" t="s">
        <v>68</v>
      </c>
      <c r="E1003" s="655" t="s">
        <v>4702</v>
      </c>
      <c r="F1003" s="656" t="s">
        <v>4703</v>
      </c>
      <c r="G1003" s="657">
        <v>0</v>
      </c>
      <c r="H1003" s="656"/>
      <c r="I1003" s="657" t="s">
        <v>78</v>
      </c>
      <c r="J1003" s="653" t="s">
        <v>120</v>
      </c>
      <c r="K1003" s="658" t="s">
        <v>4735</v>
      </c>
      <c r="L1003" s="659">
        <v>6400000</v>
      </c>
      <c r="M1003" s="653" t="s">
        <v>73</v>
      </c>
      <c r="N1003" s="660" t="s">
        <v>116</v>
      </c>
      <c r="O1003" s="658" t="s">
        <v>4757</v>
      </c>
      <c r="P1003" s="661">
        <v>50901290</v>
      </c>
      <c r="Q1003" s="656">
        <v>1594</v>
      </c>
      <c r="R1003" s="699">
        <v>45133</v>
      </c>
      <c r="S1003" s="749">
        <v>230000000</v>
      </c>
      <c r="T1003" s="699">
        <v>45149</v>
      </c>
      <c r="U1003" s="760">
        <v>6400000</v>
      </c>
      <c r="V1003" s="657" t="s">
        <v>70</v>
      </c>
      <c r="W1003" s="656">
        <v>85485991</v>
      </c>
      <c r="X1003" s="665" t="s">
        <v>4768</v>
      </c>
      <c r="Y1003" s="660"/>
      <c r="Z1003" s="679">
        <v>45148</v>
      </c>
      <c r="AA1003" s="679">
        <v>45149</v>
      </c>
      <c r="AB1003" s="667" t="s">
        <v>80</v>
      </c>
      <c r="AC1003" s="666">
        <v>45265</v>
      </c>
      <c r="AD1003" s="658">
        <f t="shared" si="56"/>
        <v>116</v>
      </c>
      <c r="AE1003" s="656">
        <v>0</v>
      </c>
      <c r="AF1003" s="656">
        <v>0</v>
      </c>
      <c r="AG1003" s="656">
        <v>0</v>
      </c>
      <c r="AH1003" s="668" t="s">
        <v>80</v>
      </c>
      <c r="AI1003" s="658">
        <v>0</v>
      </c>
      <c r="AJ1003" s="656">
        <v>0</v>
      </c>
      <c r="AK1003" s="748">
        <v>0</v>
      </c>
      <c r="AL1003" s="668" t="s">
        <v>80</v>
      </c>
      <c r="AM1003" s="657">
        <v>0</v>
      </c>
      <c r="AN1003" s="668" t="s">
        <v>80</v>
      </c>
      <c r="AO1003" s="668" t="s">
        <v>80</v>
      </c>
      <c r="AP1003" s="661">
        <v>0</v>
      </c>
      <c r="AQ1003" s="661">
        <f>+L1003+AF1003-AK1003</f>
        <v>6400000</v>
      </c>
      <c r="AR1003" s="657" t="s">
        <v>115</v>
      </c>
      <c r="AS1003" s="656">
        <v>0</v>
      </c>
      <c r="AT1003" s="657" t="s">
        <v>80</v>
      </c>
      <c r="AU1003" s="670">
        <v>3200000</v>
      </c>
      <c r="AV1003" s="671">
        <f t="shared" si="54"/>
        <v>3200000</v>
      </c>
      <c r="AW1003" s="672">
        <f t="shared" si="55"/>
        <v>0.5</v>
      </c>
      <c r="AX1003" s="673"/>
      <c r="AY1003" s="657" t="s">
        <v>72</v>
      </c>
      <c r="AZ1003" s="677" t="s">
        <v>4784</v>
      </c>
      <c r="BA1003" s="653" t="s">
        <v>71</v>
      </c>
      <c r="BB1003" s="656" t="s">
        <v>71</v>
      </c>
    </row>
    <row r="1004" spans="2:54" x14ac:dyDescent="0.25">
      <c r="B1004" s="653">
        <v>2023</v>
      </c>
      <c r="C1004" s="653">
        <v>891780111</v>
      </c>
      <c r="D1004" s="654" t="s">
        <v>68</v>
      </c>
      <c r="E1004" s="655" t="s">
        <v>4704</v>
      </c>
      <c r="F1004" s="656" t="s">
        <v>4705</v>
      </c>
      <c r="G1004" s="657">
        <v>0</v>
      </c>
      <c r="H1004" s="656"/>
      <c r="I1004" s="657" t="s">
        <v>78</v>
      </c>
      <c r="J1004" s="653" t="s">
        <v>120</v>
      </c>
      <c r="K1004" s="658" t="s">
        <v>4736</v>
      </c>
      <c r="L1004" s="659">
        <v>14000000</v>
      </c>
      <c r="M1004" s="653" t="s">
        <v>73</v>
      </c>
      <c r="N1004" s="660" t="s">
        <v>116</v>
      </c>
      <c r="O1004" s="658" t="s">
        <v>4758</v>
      </c>
      <c r="P1004" s="661">
        <v>15024153</v>
      </c>
      <c r="Q1004" s="656">
        <v>1594</v>
      </c>
      <c r="R1004" s="699">
        <v>45133</v>
      </c>
      <c r="S1004" s="749">
        <v>230000000</v>
      </c>
      <c r="T1004" s="699">
        <v>45149</v>
      </c>
      <c r="U1004" s="760">
        <v>14000000</v>
      </c>
      <c r="V1004" s="657" t="s">
        <v>70</v>
      </c>
      <c r="W1004" s="656">
        <v>85485991</v>
      </c>
      <c r="X1004" s="665" t="s">
        <v>4768</v>
      </c>
      <c r="Y1004" s="660"/>
      <c r="Z1004" s="679">
        <v>45148</v>
      </c>
      <c r="AA1004" s="679">
        <v>45149</v>
      </c>
      <c r="AB1004" s="667" t="s">
        <v>80</v>
      </c>
      <c r="AC1004" s="666">
        <v>45265</v>
      </c>
      <c r="AD1004" s="658">
        <f t="shared" si="56"/>
        <v>116</v>
      </c>
      <c r="AE1004" s="656">
        <v>0</v>
      </c>
      <c r="AF1004" s="656">
        <v>0</v>
      </c>
      <c r="AG1004" s="656">
        <v>0</v>
      </c>
      <c r="AH1004" s="668" t="s">
        <v>80</v>
      </c>
      <c r="AI1004" s="658">
        <v>0</v>
      </c>
      <c r="AJ1004" s="656">
        <v>0</v>
      </c>
      <c r="AK1004" s="748">
        <v>0</v>
      </c>
      <c r="AL1004" s="668" t="s">
        <v>80</v>
      </c>
      <c r="AM1004" s="657">
        <v>0</v>
      </c>
      <c r="AN1004" s="668" t="s">
        <v>80</v>
      </c>
      <c r="AO1004" s="668" t="s">
        <v>80</v>
      </c>
      <c r="AP1004" s="661">
        <v>0</v>
      </c>
      <c r="AQ1004" s="661">
        <f>+L1004+AF1004-AK1004</f>
        <v>14000000</v>
      </c>
      <c r="AR1004" s="657" t="s">
        <v>115</v>
      </c>
      <c r="AS1004" s="656">
        <v>0</v>
      </c>
      <c r="AT1004" s="657" t="s">
        <v>80</v>
      </c>
      <c r="AU1004" s="670">
        <v>7000000</v>
      </c>
      <c r="AV1004" s="671">
        <f t="shared" si="54"/>
        <v>7000000</v>
      </c>
      <c r="AW1004" s="672">
        <f t="shared" si="55"/>
        <v>0.5</v>
      </c>
      <c r="AX1004" s="673"/>
      <c r="AY1004" s="657" t="s">
        <v>72</v>
      </c>
      <c r="AZ1004" s="677" t="s">
        <v>4785</v>
      </c>
      <c r="BA1004" s="653" t="s">
        <v>71</v>
      </c>
      <c r="BB1004" s="656" t="s">
        <v>71</v>
      </c>
    </row>
    <row r="1005" spans="2:54" x14ac:dyDescent="0.25">
      <c r="B1005" s="653">
        <v>2023</v>
      </c>
      <c r="C1005" s="653">
        <v>891780111</v>
      </c>
      <c r="D1005" s="654" t="s">
        <v>68</v>
      </c>
      <c r="E1005" s="655" t="s">
        <v>4706</v>
      </c>
      <c r="F1005" s="656" t="s">
        <v>4707</v>
      </c>
      <c r="G1005" s="657">
        <v>0</v>
      </c>
      <c r="H1005" s="656"/>
      <c r="I1005" s="657" t="s">
        <v>78</v>
      </c>
      <c r="J1005" s="653" t="s">
        <v>120</v>
      </c>
      <c r="K1005" s="658" t="s">
        <v>4737</v>
      </c>
      <c r="L1005" s="659">
        <v>12000000</v>
      </c>
      <c r="M1005" s="653" t="s">
        <v>73</v>
      </c>
      <c r="N1005" s="660" t="s">
        <v>116</v>
      </c>
      <c r="O1005" s="658" t="s">
        <v>4759</v>
      </c>
      <c r="P1005" s="661">
        <v>36727138</v>
      </c>
      <c r="Q1005" s="656">
        <v>1594</v>
      </c>
      <c r="R1005" s="699">
        <v>45133</v>
      </c>
      <c r="S1005" s="749">
        <v>230000000</v>
      </c>
      <c r="T1005" s="699">
        <v>45142</v>
      </c>
      <c r="U1005" s="760">
        <v>12000000</v>
      </c>
      <c r="V1005" s="657" t="s">
        <v>70</v>
      </c>
      <c r="W1005" s="656">
        <v>85485991</v>
      </c>
      <c r="X1005" s="665" t="s">
        <v>4768</v>
      </c>
      <c r="Y1005" s="660"/>
      <c r="Z1005" s="679">
        <v>45142</v>
      </c>
      <c r="AA1005" s="679">
        <v>45142</v>
      </c>
      <c r="AB1005" s="667" t="s">
        <v>80</v>
      </c>
      <c r="AC1005" s="666">
        <v>45265</v>
      </c>
      <c r="AD1005" s="658">
        <f t="shared" si="56"/>
        <v>123</v>
      </c>
      <c r="AE1005" s="656">
        <v>0</v>
      </c>
      <c r="AF1005" s="656">
        <v>0</v>
      </c>
      <c r="AG1005" s="656">
        <v>0</v>
      </c>
      <c r="AH1005" s="668" t="s">
        <v>80</v>
      </c>
      <c r="AI1005" s="658">
        <v>0</v>
      </c>
      <c r="AJ1005" s="656">
        <v>0</v>
      </c>
      <c r="AK1005" s="748">
        <v>0</v>
      </c>
      <c r="AL1005" s="668" t="s">
        <v>80</v>
      </c>
      <c r="AM1005" s="657">
        <v>0</v>
      </c>
      <c r="AN1005" s="668" t="s">
        <v>80</v>
      </c>
      <c r="AO1005" s="668" t="s">
        <v>80</v>
      </c>
      <c r="AP1005" s="661">
        <v>0</v>
      </c>
      <c r="AQ1005" s="661">
        <f>+L1005+AF1005-AK1005</f>
        <v>12000000</v>
      </c>
      <c r="AR1005" s="657" t="s">
        <v>115</v>
      </c>
      <c r="AS1005" s="656">
        <v>0</v>
      </c>
      <c r="AT1005" s="657" t="s">
        <v>80</v>
      </c>
      <c r="AU1005" s="670">
        <v>6000000</v>
      </c>
      <c r="AV1005" s="671">
        <f t="shared" si="54"/>
        <v>6000000</v>
      </c>
      <c r="AW1005" s="672">
        <f t="shared" si="55"/>
        <v>0.5</v>
      </c>
      <c r="AX1005" s="673"/>
      <c r="AY1005" s="657" t="s">
        <v>72</v>
      </c>
      <c r="AZ1005" s="677" t="s">
        <v>4786</v>
      </c>
      <c r="BA1005" s="653" t="s">
        <v>71</v>
      </c>
      <c r="BB1005" s="656" t="s">
        <v>71</v>
      </c>
    </row>
    <row r="1006" spans="2:54" x14ac:dyDescent="0.25">
      <c r="B1006" s="653">
        <v>2023</v>
      </c>
      <c r="C1006" s="653">
        <v>891780111</v>
      </c>
      <c r="D1006" s="654" t="s">
        <v>68</v>
      </c>
      <c r="E1006" s="655" t="s">
        <v>4708</v>
      </c>
      <c r="F1006" s="656" t="s">
        <v>4709</v>
      </c>
      <c r="G1006" s="657">
        <v>0</v>
      </c>
      <c r="H1006" s="656"/>
      <c r="I1006" s="657" t="s">
        <v>78</v>
      </c>
      <c r="J1006" s="653" t="s">
        <v>120</v>
      </c>
      <c r="K1006" s="658" t="s">
        <v>4738</v>
      </c>
      <c r="L1006" s="659">
        <v>16000000</v>
      </c>
      <c r="M1006" s="653" t="s">
        <v>73</v>
      </c>
      <c r="N1006" s="660" t="s">
        <v>116</v>
      </c>
      <c r="O1006" s="658" t="s">
        <v>4760</v>
      </c>
      <c r="P1006" s="661">
        <v>1067935974</v>
      </c>
      <c r="Q1006" s="656">
        <v>1594</v>
      </c>
      <c r="R1006" s="699">
        <v>45133</v>
      </c>
      <c r="S1006" s="749">
        <v>230000000</v>
      </c>
      <c r="T1006" s="699">
        <v>45154</v>
      </c>
      <c r="U1006" s="760">
        <v>16000000</v>
      </c>
      <c r="V1006" s="657" t="s">
        <v>70</v>
      </c>
      <c r="W1006" s="656">
        <v>85485991</v>
      </c>
      <c r="X1006" s="665" t="s">
        <v>4768</v>
      </c>
      <c r="Y1006" s="660"/>
      <c r="Z1006" s="679">
        <v>45154</v>
      </c>
      <c r="AA1006" s="679">
        <v>45154</v>
      </c>
      <c r="AB1006" s="667" t="s">
        <v>80</v>
      </c>
      <c r="AC1006" s="666">
        <v>45265</v>
      </c>
      <c r="AD1006" s="658">
        <f t="shared" si="56"/>
        <v>111</v>
      </c>
      <c r="AE1006" s="656">
        <v>0</v>
      </c>
      <c r="AF1006" s="656">
        <v>0</v>
      </c>
      <c r="AG1006" s="656">
        <v>0</v>
      </c>
      <c r="AH1006" s="668" t="s">
        <v>80</v>
      </c>
      <c r="AI1006" s="658">
        <v>0</v>
      </c>
      <c r="AJ1006" s="656">
        <v>0</v>
      </c>
      <c r="AK1006" s="748">
        <v>0</v>
      </c>
      <c r="AL1006" s="668" t="s">
        <v>80</v>
      </c>
      <c r="AM1006" s="657">
        <v>0</v>
      </c>
      <c r="AN1006" s="668" t="s">
        <v>80</v>
      </c>
      <c r="AO1006" s="668" t="s">
        <v>80</v>
      </c>
      <c r="AP1006" s="661">
        <v>0</v>
      </c>
      <c r="AQ1006" s="661">
        <f>+L1006+AF1006-AK1006</f>
        <v>16000000</v>
      </c>
      <c r="AR1006" s="657" t="s">
        <v>115</v>
      </c>
      <c r="AS1006" s="656">
        <v>0</v>
      </c>
      <c r="AT1006" s="657" t="s">
        <v>80</v>
      </c>
      <c r="AU1006" s="670">
        <v>8000000</v>
      </c>
      <c r="AV1006" s="671">
        <f t="shared" si="54"/>
        <v>8000000</v>
      </c>
      <c r="AW1006" s="672">
        <f t="shared" si="55"/>
        <v>0.5</v>
      </c>
      <c r="AX1006" s="673"/>
      <c r="AY1006" s="657" t="s">
        <v>72</v>
      </c>
      <c r="AZ1006" s="677" t="s">
        <v>4787</v>
      </c>
      <c r="BA1006" s="653" t="s">
        <v>71</v>
      </c>
      <c r="BB1006" s="656" t="s">
        <v>71</v>
      </c>
    </row>
    <row r="1007" spans="2:54" x14ac:dyDescent="0.25">
      <c r="B1007" s="653">
        <v>2023</v>
      </c>
      <c r="C1007" s="653">
        <v>891780111</v>
      </c>
      <c r="D1007" s="654" t="s">
        <v>68</v>
      </c>
      <c r="E1007" s="655" t="s">
        <v>4710</v>
      </c>
      <c r="F1007" s="656" t="s">
        <v>4711</v>
      </c>
      <c r="G1007" s="657">
        <v>0</v>
      </c>
      <c r="H1007" s="656"/>
      <c r="I1007" s="657" t="s">
        <v>78</v>
      </c>
      <c r="J1007" s="653" t="s">
        <v>120</v>
      </c>
      <c r="K1007" s="658" t="s">
        <v>4739</v>
      </c>
      <c r="L1007" s="659">
        <v>11900000</v>
      </c>
      <c r="M1007" s="653" t="s">
        <v>73</v>
      </c>
      <c r="N1007" s="660" t="s">
        <v>116</v>
      </c>
      <c r="O1007" s="658" t="s">
        <v>4761</v>
      </c>
      <c r="P1007" s="661">
        <v>1049615490</v>
      </c>
      <c r="Q1007" s="656">
        <v>1596</v>
      </c>
      <c r="R1007" s="699">
        <v>45133</v>
      </c>
      <c r="S1007" s="749">
        <v>20943396</v>
      </c>
      <c r="T1007" s="699">
        <v>45156</v>
      </c>
      <c r="U1007" s="760">
        <v>11900000</v>
      </c>
      <c r="V1007" s="657" t="s">
        <v>70</v>
      </c>
      <c r="W1007" s="656">
        <v>85485991</v>
      </c>
      <c r="X1007" s="665" t="s">
        <v>4768</v>
      </c>
      <c r="Y1007" s="660"/>
      <c r="Z1007" s="679">
        <v>45156</v>
      </c>
      <c r="AA1007" s="679">
        <v>45156</v>
      </c>
      <c r="AB1007" s="667" t="s">
        <v>80</v>
      </c>
      <c r="AC1007" s="666">
        <v>45265</v>
      </c>
      <c r="AD1007" s="658">
        <f t="shared" si="56"/>
        <v>109</v>
      </c>
      <c r="AE1007" s="656">
        <v>0</v>
      </c>
      <c r="AF1007" s="656">
        <v>0</v>
      </c>
      <c r="AG1007" s="656">
        <v>0</v>
      </c>
      <c r="AH1007" s="668" t="s">
        <v>80</v>
      </c>
      <c r="AI1007" s="658">
        <v>0</v>
      </c>
      <c r="AJ1007" s="656">
        <v>0</v>
      </c>
      <c r="AK1007" s="748">
        <v>0</v>
      </c>
      <c r="AL1007" s="668" t="s">
        <v>80</v>
      </c>
      <c r="AM1007" s="657">
        <v>0</v>
      </c>
      <c r="AN1007" s="668" t="s">
        <v>80</v>
      </c>
      <c r="AO1007" s="668" t="s">
        <v>80</v>
      </c>
      <c r="AP1007" s="661">
        <v>0</v>
      </c>
      <c r="AQ1007" s="661">
        <f>+L1007+AF1007-AK1007</f>
        <v>11900000</v>
      </c>
      <c r="AR1007" s="657" t="s">
        <v>115</v>
      </c>
      <c r="AS1007" s="656">
        <v>0</v>
      </c>
      <c r="AT1007" s="657" t="s">
        <v>80</v>
      </c>
      <c r="AU1007" s="670">
        <v>5100000</v>
      </c>
      <c r="AV1007" s="671">
        <f t="shared" si="54"/>
        <v>6800000</v>
      </c>
      <c r="AW1007" s="672">
        <f t="shared" si="55"/>
        <v>0.42857142857142855</v>
      </c>
      <c r="AX1007" s="673"/>
      <c r="AY1007" s="657" t="s">
        <v>72</v>
      </c>
      <c r="AZ1007" s="677" t="s">
        <v>4788</v>
      </c>
      <c r="BA1007" s="653" t="s">
        <v>71</v>
      </c>
      <c r="BB1007" s="656" t="s">
        <v>71</v>
      </c>
    </row>
    <row r="1008" spans="2:54" x14ac:dyDescent="0.25">
      <c r="B1008" s="653">
        <v>2023</v>
      </c>
      <c r="C1008" s="653">
        <v>891780111</v>
      </c>
      <c r="D1008" s="654" t="s">
        <v>68</v>
      </c>
      <c r="E1008" s="655" t="s">
        <v>4712</v>
      </c>
      <c r="F1008" s="656" t="s">
        <v>4713</v>
      </c>
      <c r="G1008" s="657">
        <v>0</v>
      </c>
      <c r="H1008" s="656"/>
      <c r="I1008" s="657" t="s">
        <v>78</v>
      </c>
      <c r="J1008" s="653" t="s">
        <v>120</v>
      </c>
      <c r="K1008" s="658" t="s">
        <v>4740</v>
      </c>
      <c r="L1008" s="659">
        <v>11900000</v>
      </c>
      <c r="M1008" s="653" t="s">
        <v>73</v>
      </c>
      <c r="N1008" s="660" t="s">
        <v>116</v>
      </c>
      <c r="O1008" s="658" t="s">
        <v>4762</v>
      </c>
      <c r="P1008" s="661">
        <v>1193414605</v>
      </c>
      <c r="Q1008" s="656" t="s">
        <v>4765</v>
      </c>
      <c r="R1008" s="699" t="s">
        <v>4766</v>
      </c>
      <c r="S1008" s="749" t="s">
        <v>4767</v>
      </c>
      <c r="T1008" s="699">
        <v>45156</v>
      </c>
      <c r="U1008" s="760">
        <v>11900000</v>
      </c>
      <c r="V1008" s="657" t="s">
        <v>70</v>
      </c>
      <c r="W1008" s="656">
        <v>85485991</v>
      </c>
      <c r="X1008" s="665" t="s">
        <v>4768</v>
      </c>
      <c r="Y1008" s="660"/>
      <c r="Z1008" s="679">
        <v>45156</v>
      </c>
      <c r="AA1008" s="679">
        <v>45156</v>
      </c>
      <c r="AB1008" s="667" t="s">
        <v>80</v>
      </c>
      <c r="AC1008" s="666">
        <v>45265</v>
      </c>
      <c r="AD1008" s="658">
        <f t="shared" si="56"/>
        <v>109</v>
      </c>
      <c r="AE1008" s="656">
        <v>0</v>
      </c>
      <c r="AF1008" s="656">
        <v>0</v>
      </c>
      <c r="AG1008" s="656">
        <v>0</v>
      </c>
      <c r="AH1008" s="668" t="s">
        <v>80</v>
      </c>
      <c r="AI1008" s="658">
        <v>0</v>
      </c>
      <c r="AJ1008" s="656">
        <v>0</v>
      </c>
      <c r="AK1008" s="748">
        <v>0</v>
      </c>
      <c r="AL1008" s="668" t="s">
        <v>80</v>
      </c>
      <c r="AM1008" s="657">
        <v>0</v>
      </c>
      <c r="AN1008" s="668" t="s">
        <v>80</v>
      </c>
      <c r="AO1008" s="668" t="s">
        <v>80</v>
      </c>
      <c r="AP1008" s="661">
        <v>0</v>
      </c>
      <c r="AQ1008" s="661">
        <f>+L1008+AF1008-AK1008</f>
        <v>11900000</v>
      </c>
      <c r="AR1008" s="657" t="s">
        <v>115</v>
      </c>
      <c r="AS1008" s="656">
        <v>0</v>
      </c>
      <c r="AT1008" s="657" t="s">
        <v>80</v>
      </c>
      <c r="AU1008" s="670">
        <v>0</v>
      </c>
      <c r="AV1008" s="671">
        <f t="shared" si="54"/>
        <v>11900000</v>
      </c>
      <c r="AW1008" s="672">
        <f t="shared" si="55"/>
        <v>0</v>
      </c>
      <c r="AX1008" s="673"/>
      <c r="AY1008" s="657" t="s">
        <v>72</v>
      </c>
      <c r="AZ1008" s="677" t="s">
        <v>4789</v>
      </c>
      <c r="BA1008" s="653" t="s">
        <v>71</v>
      </c>
      <c r="BB1008" s="656" t="s">
        <v>71</v>
      </c>
    </row>
    <row r="1009" spans="2:54" x14ac:dyDescent="0.25">
      <c r="B1009" s="653">
        <v>2023</v>
      </c>
      <c r="C1009" s="653">
        <v>891780111</v>
      </c>
      <c r="D1009" s="654" t="s">
        <v>68</v>
      </c>
      <c r="E1009" s="655" t="s">
        <v>4714</v>
      </c>
      <c r="F1009" s="656" t="s">
        <v>4715</v>
      </c>
      <c r="G1009" s="657">
        <v>0</v>
      </c>
      <c r="H1009" s="656"/>
      <c r="I1009" s="657" t="s">
        <v>78</v>
      </c>
      <c r="J1009" s="653" t="s">
        <v>120</v>
      </c>
      <c r="K1009" s="658" t="s">
        <v>4741</v>
      </c>
      <c r="L1009" s="659">
        <v>4800000</v>
      </c>
      <c r="M1009" s="653" t="s">
        <v>73</v>
      </c>
      <c r="N1009" s="660" t="s">
        <v>116</v>
      </c>
      <c r="O1009" s="658" t="s">
        <v>4763</v>
      </c>
      <c r="P1009" s="661">
        <v>1067841637</v>
      </c>
      <c r="Q1009" s="656">
        <v>1594</v>
      </c>
      <c r="R1009" s="699">
        <v>45176</v>
      </c>
      <c r="S1009" s="749">
        <v>230000000</v>
      </c>
      <c r="T1009" s="699">
        <v>45176</v>
      </c>
      <c r="U1009" s="760">
        <v>4800000</v>
      </c>
      <c r="V1009" s="657" t="s">
        <v>70</v>
      </c>
      <c r="W1009" s="656">
        <v>85485991</v>
      </c>
      <c r="X1009" s="665" t="s">
        <v>4768</v>
      </c>
      <c r="Y1009" s="660"/>
      <c r="Z1009" s="679">
        <v>45176</v>
      </c>
      <c r="AA1009" s="679">
        <v>45176</v>
      </c>
      <c r="AB1009" s="667" t="s">
        <v>80</v>
      </c>
      <c r="AC1009" s="666">
        <v>45265</v>
      </c>
      <c r="AD1009" s="658">
        <f t="shared" si="56"/>
        <v>89</v>
      </c>
      <c r="AE1009" s="656">
        <v>0</v>
      </c>
      <c r="AF1009" s="656">
        <v>0</v>
      </c>
      <c r="AG1009" s="656">
        <v>0</v>
      </c>
      <c r="AH1009" s="668" t="s">
        <v>80</v>
      </c>
      <c r="AI1009" s="658">
        <v>0</v>
      </c>
      <c r="AJ1009" s="656">
        <v>0</v>
      </c>
      <c r="AK1009" s="748">
        <v>0</v>
      </c>
      <c r="AL1009" s="668" t="s">
        <v>80</v>
      </c>
      <c r="AM1009" s="657">
        <v>0</v>
      </c>
      <c r="AN1009" s="668" t="s">
        <v>80</v>
      </c>
      <c r="AO1009" s="668" t="s">
        <v>80</v>
      </c>
      <c r="AP1009" s="661">
        <v>0</v>
      </c>
      <c r="AQ1009" s="661">
        <f>+L1009+AF1009-AK1009</f>
        <v>4800000</v>
      </c>
      <c r="AR1009" s="657" t="s">
        <v>115</v>
      </c>
      <c r="AS1009" s="656">
        <v>0</v>
      </c>
      <c r="AT1009" s="657" t="s">
        <v>80</v>
      </c>
      <c r="AU1009" s="670">
        <v>0</v>
      </c>
      <c r="AV1009" s="671">
        <f t="shared" si="54"/>
        <v>4800000</v>
      </c>
      <c r="AW1009" s="672">
        <f t="shared" si="55"/>
        <v>0</v>
      </c>
      <c r="AX1009" s="673"/>
      <c r="AY1009" s="657" t="s">
        <v>72</v>
      </c>
      <c r="AZ1009" s="677" t="s">
        <v>4790</v>
      </c>
      <c r="BA1009" s="653" t="s">
        <v>71</v>
      </c>
      <c r="BB1009" s="656" t="s">
        <v>71</v>
      </c>
    </row>
    <row r="1010" spans="2:54" x14ac:dyDescent="0.25">
      <c r="B1010" s="653">
        <v>2023</v>
      </c>
      <c r="C1010" s="653">
        <v>891780111</v>
      </c>
      <c r="D1010" s="654" t="s">
        <v>68</v>
      </c>
      <c r="E1010" s="655" t="s">
        <v>4716</v>
      </c>
      <c r="F1010" s="656" t="s">
        <v>4717</v>
      </c>
      <c r="G1010" s="657">
        <v>0</v>
      </c>
      <c r="H1010" s="656"/>
      <c r="I1010" s="657" t="s">
        <v>78</v>
      </c>
      <c r="J1010" s="653" t="s">
        <v>120</v>
      </c>
      <c r="K1010" s="658" t="s">
        <v>4742</v>
      </c>
      <c r="L1010" s="659">
        <v>4696000</v>
      </c>
      <c r="M1010" s="653" t="s">
        <v>73</v>
      </c>
      <c r="N1010" s="660" t="s">
        <v>116</v>
      </c>
      <c r="O1010" s="658" t="s">
        <v>4764</v>
      </c>
      <c r="P1010" s="661">
        <v>800151953</v>
      </c>
      <c r="Q1010" s="656">
        <v>1619</v>
      </c>
      <c r="R1010" s="699">
        <v>45134</v>
      </c>
      <c r="S1010" s="749">
        <v>5670637</v>
      </c>
      <c r="T1010" s="699">
        <v>45190</v>
      </c>
      <c r="U1010" s="760">
        <v>4696000</v>
      </c>
      <c r="V1010" s="657" t="s">
        <v>70</v>
      </c>
      <c r="W1010" s="656">
        <v>85485991</v>
      </c>
      <c r="X1010" s="665" t="s">
        <v>4768</v>
      </c>
      <c r="Y1010" s="660"/>
      <c r="Z1010" s="679">
        <v>45189</v>
      </c>
      <c r="AA1010" s="679">
        <v>45190</v>
      </c>
      <c r="AB1010" s="667" t="s">
        <v>80</v>
      </c>
      <c r="AC1010" s="666">
        <v>45195</v>
      </c>
      <c r="AD1010" s="658">
        <f t="shared" si="56"/>
        <v>5</v>
      </c>
      <c r="AE1010" s="656">
        <v>0</v>
      </c>
      <c r="AF1010" s="656">
        <v>0</v>
      </c>
      <c r="AG1010" s="656">
        <v>0</v>
      </c>
      <c r="AH1010" s="668" t="s">
        <v>80</v>
      </c>
      <c r="AI1010" s="658">
        <v>0</v>
      </c>
      <c r="AJ1010" s="656">
        <v>0</v>
      </c>
      <c r="AK1010" s="748">
        <v>0</v>
      </c>
      <c r="AL1010" s="668" t="s">
        <v>80</v>
      </c>
      <c r="AM1010" s="657">
        <v>0</v>
      </c>
      <c r="AN1010" s="668" t="s">
        <v>80</v>
      </c>
      <c r="AO1010" s="668" t="s">
        <v>80</v>
      </c>
      <c r="AP1010" s="661">
        <v>0</v>
      </c>
      <c r="AQ1010" s="661">
        <f>+L1010+AF1010-AK1010</f>
        <v>4696000</v>
      </c>
      <c r="AR1010" s="657" t="s">
        <v>115</v>
      </c>
      <c r="AS1010" s="656">
        <v>0</v>
      </c>
      <c r="AT1010" s="657" t="s">
        <v>80</v>
      </c>
      <c r="AU1010" s="670">
        <v>0</v>
      </c>
      <c r="AV1010" s="671">
        <f t="shared" si="54"/>
        <v>4696000</v>
      </c>
      <c r="AW1010" s="672">
        <f t="shared" si="55"/>
        <v>0</v>
      </c>
      <c r="AX1010" s="673"/>
      <c r="AY1010" s="657" t="s">
        <v>72</v>
      </c>
      <c r="AZ1010" s="677" t="s">
        <v>4791</v>
      </c>
      <c r="BA1010" s="653" t="s">
        <v>71</v>
      </c>
      <c r="BB1010" s="656" t="s">
        <v>71</v>
      </c>
    </row>
    <row r="1011" spans="2:54" x14ac:dyDescent="0.25">
      <c r="B1011" s="653">
        <v>2023</v>
      </c>
      <c r="C1011" s="653">
        <v>891780111</v>
      </c>
      <c r="D1011" s="654" t="s">
        <v>68</v>
      </c>
      <c r="E1011" s="655" t="s">
        <v>4718</v>
      </c>
      <c r="F1011" s="656" t="s">
        <v>4719</v>
      </c>
      <c r="G1011" s="657">
        <v>0</v>
      </c>
      <c r="H1011" s="656"/>
      <c r="I1011" s="657" t="s">
        <v>78</v>
      </c>
      <c r="J1011" s="653" t="s">
        <v>120</v>
      </c>
      <c r="K1011" s="658" t="s">
        <v>4743</v>
      </c>
      <c r="L1011" s="659">
        <v>7949104</v>
      </c>
      <c r="M1011" s="653" t="s">
        <v>73</v>
      </c>
      <c r="N1011" s="660" t="s">
        <v>116</v>
      </c>
      <c r="O1011" s="658" t="s">
        <v>4764</v>
      </c>
      <c r="P1011" s="661">
        <v>800151953</v>
      </c>
      <c r="Q1011" s="656">
        <v>1597</v>
      </c>
      <c r="R1011" s="699">
        <v>45133</v>
      </c>
      <c r="S1011" s="749">
        <v>8269104</v>
      </c>
      <c r="T1011" s="699">
        <v>45198</v>
      </c>
      <c r="U1011" s="760">
        <v>7949104</v>
      </c>
      <c r="V1011" s="657" t="s">
        <v>4769</v>
      </c>
      <c r="W1011" s="656">
        <v>8700045</v>
      </c>
      <c r="X1011" s="665" t="s">
        <v>4770</v>
      </c>
      <c r="Y1011" s="660"/>
      <c r="Z1011" s="679">
        <v>45197</v>
      </c>
      <c r="AA1011" s="679">
        <v>45198</v>
      </c>
      <c r="AB1011" s="667" t="s">
        <v>80</v>
      </c>
      <c r="AC1011" s="666">
        <v>45203</v>
      </c>
      <c r="AD1011" s="658">
        <f t="shared" si="56"/>
        <v>5</v>
      </c>
      <c r="AE1011" s="656">
        <v>0</v>
      </c>
      <c r="AF1011" s="656">
        <v>0</v>
      </c>
      <c r="AG1011" s="656">
        <v>0</v>
      </c>
      <c r="AH1011" s="668" t="s">
        <v>80</v>
      </c>
      <c r="AI1011" s="658">
        <v>0</v>
      </c>
      <c r="AJ1011" s="656">
        <v>0</v>
      </c>
      <c r="AK1011" s="748">
        <v>0</v>
      </c>
      <c r="AL1011" s="668" t="s">
        <v>80</v>
      </c>
      <c r="AM1011" s="657">
        <v>0</v>
      </c>
      <c r="AN1011" s="668" t="s">
        <v>80</v>
      </c>
      <c r="AO1011" s="668" t="s">
        <v>80</v>
      </c>
      <c r="AP1011" s="661">
        <v>0</v>
      </c>
      <c r="AQ1011" s="661">
        <f>+L1011+AF1011-AK1011</f>
        <v>7949104</v>
      </c>
      <c r="AR1011" s="657" t="s">
        <v>115</v>
      </c>
      <c r="AS1011" s="656">
        <v>0</v>
      </c>
      <c r="AT1011" s="657" t="s">
        <v>80</v>
      </c>
      <c r="AU1011" s="670">
        <v>0</v>
      </c>
      <c r="AV1011" s="671">
        <f t="shared" si="54"/>
        <v>7949104</v>
      </c>
      <c r="AW1011" s="672">
        <f t="shared" si="55"/>
        <v>0</v>
      </c>
      <c r="AX1011" s="673"/>
      <c r="AY1011" s="657" t="s">
        <v>72</v>
      </c>
      <c r="AZ1011" s="677" t="s">
        <v>4792</v>
      </c>
      <c r="BA1011" s="653" t="s">
        <v>71</v>
      </c>
      <c r="BB1011" s="656" t="s">
        <v>71</v>
      </c>
    </row>
    <row r="1012" spans="2:54" x14ac:dyDescent="0.25">
      <c r="B1012" s="653">
        <v>2023</v>
      </c>
      <c r="C1012" s="653">
        <v>891780111</v>
      </c>
      <c r="D1012" s="654" t="s">
        <v>68</v>
      </c>
      <c r="E1012" s="655" t="s">
        <v>4720</v>
      </c>
      <c r="F1012" s="656" t="s">
        <v>4721</v>
      </c>
      <c r="G1012" s="657">
        <v>0</v>
      </c>
      <c r="H1012" s="656"/>
      <c r="I1012" s="657" t="s">
        <v>78</v>
      </c>
      <c r="J1012" s="653" t="s">
        <v>120</v>
      </c>
      <c r="K1012" s="658" t="s">
        <v>4744</v>
      </c>
      <c r="L1012" s="659">
        <v>27000000</v>
      </c>
      <c r="M1012" s="653" t="s">
        <v>73</v>
      </c>
      <c r="N1012" s="660" t="s">
        <v>116</v>
      </c>
      <c r="O1012" s="658" t="s">
        <v>1885</v>
      </c>
      <c r="P1012" s="661">
        <v>1082845298</v>
      </c>
      <c r="Q1012" s="656">
        <v>2061</v>
      </c>
      <c r="R1012" s="699">
        <v>45191</v>
      </c>
      <c r="S1012" s="749">
        <v>27000000</v>
      </c>
      <c r="T1012" s="699">
        <v>45212</v>
      </c>
      <c r="U1012" s="760">
        <v>27000000</v>
      </c>
      <c r="V1012" s="657" t="s">
        <v>4769</v>
      </c>
      <c r="W1012" s="656">
        <v>85471791</v>
      </c>
      <c r="X1012" s="665" t="s">
        <v>118</v>
      </c>
      <c r="Y1012" s="660"/>
      <c r="Z1012" s="679">
        <v>45212</v>
      </c>
      <c r="AA1012" s="679">
        <v>45212</v>
      </c>
      <c r="AB1012" s="667" t="s">
        <v>80</v>
      </c>
      <c r="AC1012" s="666">
        <v>45261</v>
      </c>
      <c r="AD1012" s="658">
        <f t="shared" si="56"/>
        <v>49</v>
      </c>
      <c r="AE1012" s="656">
        <v>0</v>
      </c>
      <c r="AF1012" s="656">
        <v>0</v>
      </c>
      <c r="AG1012" s="656">
        <v>0</v>
      </c>
      <c r="AH1012" s="668" t="s">
        <v>80</v>
      </c>
      <c r="AI1012" s="658">
        <v>0</v>
      </c>
      <c r="AJ1012" s="656">
        <v>0</v>
      </c>
      <c r="AK1012" s="748">
        <v>0</v>
      </c>
      <c r="AL1012" s="668" t="s">
        <v>80</v>
      </c>
      <c r="AM1012" s="657">
        <v>0</v>
      </c>
      <c r="AN1012" s="668" t="s">
        <v>80</v>
      </c>
      <c r="AO1012" s="668" t="s">
        <v>80</v>
      </c>
      <c r="AP1012" s="661">
        <v>0</v>
      </c>
      <c r="AQ1012" s="661">
        <f>+L1012+AF1012-AK1012</f>
        <v>27000000</v>
      </c>
      <c r="AR1012" s="657" t="s">
        <v>115</v>
      </c>
      <c r="AS1012" s="656">
        <v>0</v>
      </c>
      <c r="AT1012" s="657" t="s">
        <v>80</v>
      </c>
      <c r="AU1012" s="670">
        <v>0</v>
      </c>
      <c r="AV1012" s="671">
        <f t="shared" si="54"/>
        <v>27000000</v>
      </c>
      <c r="AW1012" s="672">
        <f t="shared" si="55"/>
        <v>0</v>
      </c>
      <c r="AX1012" s="673"/>
      <c r="AY1012" s="657" t="s">
        <v>72</v>
      </c>
      <c r="AZ1012" s="677" t="s">
        <v>4793</v>
      </c>
      <c r="BA1012" s="653" t="s">
        <v>71</v>
      </c>
      <c r="BB1012" s="656" t="s">
        <v>71</v>
      </c>
    </row>
    <row r="1013" spans="2:54" ht="15.75" customHeight="1" x14ac:dyDescent="0.25">
      <c r="B1013" s="653">
        <v>2023</v>
      </c>
      <c r="C1013" s="653">
        <v>891780111</v>
      </c>
      <c r="D1013" s="654" t="s">
        <v>68</v>
      </c>
      <c r="E1013" s="655" t="s">
        <v>4794</v>
      </c>
      <c r="F1013" s="656" t="s">
        <v>4795</v>
      </c>
      <c r="G1013" s="657">
        <v>0</v>
      </c>
      <c r="H1013" s="656"/>
      <c r="I1013" s="657" t="s">
        <v>78</v>
      </c>
      <c r="J1013" s="653" t="s">
        <v>120</v>
      </c>
      <c r="K1013" s="658" t="s">
        <v>5233</v>
      </c>
      <c r="L1013" s="659">
        <v>23200000</v>
      </c>
      <c r="M1013" s="653" t="s">
        <v>73</v>
      </c>
      <c r="N1013" s="660" t="s">
        <v>116</v>
      </c>
      <c r="O1013" s="658" t="s">
        <v>5278</v>
      </c>
      <c r="P1013" s="661">
        <v>8643167</v>
      </c>
      <c r="Q1013" s="656">
        <v>1925</v>
      </c>
      <c r="R1013" s="699">
        <v>45180</v>
      </c>
      <c r="S1013" s="749">
        <v>4157400000</v>
      </c>
      <c r="T1013" s="699">
        <v>45180</v>
      </c>
      <c r="U1013" s="760">
        <v>23200000</v>
      </c>
      <c r="V1013" s="657" t="s">
        <v>70</v>
      </c>
      <c r="W1013" s="656">
        <v>72221403</v>
      </c>
      <c r="X1013" s="665" t="s">
        <v>5494</v>
      </c>
      <c r="Y1013" s="660" t="s">
        <v>5495</v>
      </c>
      <c r="Z1013" s="679">
        <v>45180</v>
      </c>
      <c r="AA1013" s="679">
        <v>45180</v>
      </c>
      <c r="AB1013" s="667" t="s">
        <v>80</v>
      </c>
      <c r="AC1013" s="666">
        <v>45280</v>
      </c>
      <c r="AD1013" s="658">
        <f t="shared" si="56"/>
        <v>100</v>
      </c>
      <c r="AE1013" s="656">
        <v>0</v>
      </c>
      <c r="AF1013" s="656">
        <v>0</v>
      </c>
      <c r="AG1013" s="656">
        <v>0</v>
      </c>
      <c r="AH1013" s="668" t="s">
        <v>80</v>
      </c>
      <c r="AI1013" s="658">
        <v>0</v>
      </c>
      <c r="AJ1013" s="656">
        <v>0</v>
      </c>
      <c r="AK1013" s="748">
        <v>0</v>
      </c>
      <c r="AL1013" s="668" t="s">
        <v>80</v>
      </c>
      <c r="AM1013" s="657">
        <v>0</v>
      </c>
      <c r="AN1013" s="668" t="s">
        <v>80</v>
      </c>
      <c r="AO1013" s="668" t="s">
        <v>80</v>
      </c>
      <c r="AP1013" s="661">
        <v>0</v>
      </c>
      <c r="AQ1013" s="661">
        <f>+L1013+AF1013-AK1013</f>
        <v>23200000</v>
      </c>
      <c r="AR1013" s="657" t="s">
        <v>115</v>
      </c>
      <c r="AS1013" s="656">
        <v>0</v>
      </c>
      <c r="AT1013" s="657" t="s">
        <v>80</v>
      </c>
      <c r="AU1013" s="670">
        <v>0</v>
      </c>
      <c r="AV1013" s="671">
        <f t="shared" si="54"/>
        <v>23200000</v>
      </c>
      <c r="AW1013" s="672">
        <f t="shared" si="55"/>
        <v>0</v>
      </c>
      <c r="AX1013" s="673"/>
      <c r="AY1013" s="657" t="s">
        <v>72</v>
      </c>
      <c r="AZ1013" s="677" t="s">
        <v>5499</v>
      </c>
      <c r="BA1013" s="653" t="s">
        <v>71</v>
      </c>
      <c r="BB1013" s="656"/>
    </row>
    <row r="1014" spans="2:54" x14ac:dyDescent="0.25">
      <c r="B1014" s="653">
        <v>2023</v>
      </c>
      <c r="C1014" s="653">
        <v>891780111</v>
      </c>
      <c r="D1014" s="654" t="s">
        <v>68</v>
      </c>
      <c r="E1014" s="655" t="s">
        <v>4796</v>
      </c>
      <c r="F1014" s="656" t="s">
        <v>4797</v>
      </c>
      <c r="G1014" s="657">
        <v>0</v>
      </c>
      <c r="H1014" s="656"/>
      <c r="I1014" s="657" t="s">
        <v>78</v>
      </c>
      <c r="J1014" s="653" t="s">
        <v>120</v>
      </c>
      <c r="K1014" s="658" t="s">
        <v>5234</v>
      </c>
      <c r="L1014" s="659">
        <v>23200000</v>
      </c>
      <c r="M1014" s="653" t="s">
        <v>73</v>
      </c>
      <c r="N1014" s="660" t="s">
        <v>116</v>
      </c>
      <c r="O1014" s="658" t="s">
        <v>5279</v>
      </c>
      <c r="P1014" s="661">
        <v>85477682</v>
      </c>
      <c r="Q1014" s="656">
        <v>1925</v>
      </c>
      <c r="R1014" s="699">
        <v>45180</v>
      </c>
      <c r="S1014" s="749">
        <v>4157400000</v>
      </c>
      <c r="T1014" s="699">
        <v>45180</v>
      </c>
      <c r="U1014" s="760">
        <v>23200000</v>
      </c>
      <c r="V1014" s="657" t="s">
        <v>70</v>
      </c>
      <c r="W1014" s="656">
        <v>72221403</v>
      </c>
      <c r="X1014" s="665" t="s">
        <v>5494</v>
      </c>
      <c r="Y1014" s="660" t="s">
        <v>5495</v>
      </c>
      <c r="Z1014" s="679">
        <v>45180</v>
      </c>
      <c r="AA1014" s="679">
        <v>45180</v>
      </c>
      <c r="AB1014" s="667" t="s">
        <v>80</v>
      </c>
      <c r="AC1014" s="666">
        <v>45280</v>
      </c>
      <c r="AD1014" s="658">
        <f t="shared" si="56"/>
        <v>100</v>
      </c>
      <c r="AE1014" s="656">
        <v>0</v>
      </c>
      <c r="AF1014" s="656">
        <v>0</v>
      </c>
      <c r="AG1014" s="656">
        <v>0</v>
      </c>
      <c r="AH1014" s="668" t="s">
        <v>80</v>
      </c>
      <c r="AI1014" s="658">
        <v>0</v>
      </c>
      <c r="AJ1014" s="656">
        <v>0</v>
      </c>
      <c r="AK1014" s="748">
        <v>0</v>
      </c>
      <c r="AL1014" s="668" t="s">
        <v>80</v>
      </c>
      <c r="AM1014" s="657">
        <v>0</v>
      </c>
      <c r="AN1014" s="668" t="s">
        <v>80</v>
      </c>
      <c r="AO1014" s="668" t="s">
        <v>80</v>
      </c>
      <c r="AP1014" s="661">
        <v>0</v>
      </c>
      <c r="AQ1014" s="661">
        <f>+L1014+AF1014-AK1014</f>
        <v>23200000</v>
      </c>
      <c r="AR1014" s="657" t="s">
        <v>115</v>
      </c>
      <c r="AS1014" s="656">
        <v>0</v>
      </c>
      <c r="AT1014" s="657" t="s">
        <v>80</v>
      </c>
      <c r="AU1014" s="670">
        <v>0</v>
      </c>
      <c r="AV1014" s="671">
        <f t="shared" si="54"/>
        <v>23200000</v>
      </c>
      <c r="AW1014" s="672">
        <f t="shared" si="55"/>
        <v>0</v>
      </c>
      <c r="AX1014" s="673"/>
      <c r="AY1014" s="657" t="s">
        <v>72</v>
      </c>
      <c r="AZ1014" s="677" t="s">
        <v>5500</v>
      </c>
      <c r="BA1014" s="653" t="s">
        <v>71</v>
      </c>
      <c r="BB1014" s="656"/>
    </row>
    <row r="1015" spans="2:54" x14ac:dyDescent="0.25">
      <c r="B1015" s="653">
        <v>2023</v>
      </c>
      <c r="C1015" s="653">
        <v>891780111</v>
      </c>
      <c r="D1015" s="654" t="s">
        <v>68</v>
      </c>
      <c r="E1015" s="655" t="s">
        <v>4798</v>
      </c>
      <c r="F1015" s="656" t="s">
        <v>4799</v>
      </c>
      <c r="G1015" s="657">
        <v>0</v>
      </c>
      <c r="H1015" s="656"/>
      <c r="I1015" s="657" t="s">
        <v>78</v>
      </c>
      <c r="J1015" s="653" t="s">
        <v>120</v>
      </c>
      <c r="K1015" s="658" t="s">
        <v>5234</v>
      </c>
      <c r="L1015" s="659">
        <v>18000000</v>
      </c>
      <c r="M1015" s="653" t="s">
        <v>73</v>
      </c>
      <c r="N1015" s="660" t="s">
        <v>116</v>
      </c>
      <c r="O1015" s="658" t="s">
        <v>5280</v>
      </c>
      <c r="P1015" s="661">
        <v>85472366</v>
      </c>
      <c r="Q1015" s="656">
        <v>1925</v>
      </c>
      <c r="R1015" s="699">
        <v>45180</v>
      </c>
      <c r="S1015" s="749">
        <v>4157400000</v>
      </c>
      <c r="T1015" s="699">
        <v>45180</v>
      </c>
      <c r="U1015" s="760">
        <v>18000000</v>
      </c>
      <c r="V1015" s="657" t="s">
        <v>70</v>
      </c>
      <c r="W1015" s="656">
        <v>72221403</v>
      </c>
      <c r="X1015" s="665" t="s">
        <v>5494</v>
      </c>
      <c r="Y1015" s="660" t="s">
        <v>5495</v>
      </c>
      <c r="Z1015" s="679">
        <v>45180</v>
      </c>
      <c r="AA1015" s="679">
        <v>45180</v>
      </c>
      <c r="AB1015" s="667" t="s">
        <v>80</v>
      </c>
      <c r="AC1015" s="666">
        <v>45280</v>
      </c>
      <c r="AD1015" s="658">
        <f t="shared" si="56"/>
        <v>100</v>
      </c>
      <c r="AE1015" s="656">
        <v>0</v>
      </c>
      <c r="AF1015" s="656">
        <v>0</v>
      </c>
      <c r="AG1015" s="656">
        <v>0</v>
      </c>
      <c r="AH1015" s="668" t="s">
        <v>80</v>
      </c>
      <c r="AI1015" s="658">
        <v>0</v>
      </c>
      <c r="AJ1015" s="656">
        <v>0</v>
      </c>
      <c r="AK1015" s="748">
        <v>0</v>
      </c>
      <c r="AL1015" s="668" t="s">
        <v>80</v>
      </c>
      <c r="AM1015" s="657">
        <v>0</v>
      </c>
      <c r="AN1015" s="668" t="s">
        <v>80</v>
      </c>
      <c r="AO1015" s="668" t="s">
        <v>80</v>
      </c>
      <c r="AP1015" s="661">
        <v>0</v>
      </c>
      <c r="AQ1015" s="661">
        <f>+L1015+AF1015-AK1015</f>
        <v>18000000</v>
      </c>
      <c r="AR1015" s="657" t="s">
        <v>115</v>
      </c>
      <c r="AS1015" s="656">
        <v>0</v>
      </c>
      <c r="AT1015" s="657" t="s">
        <v>80</v>
      </c>
      <c r="AU1015" s="670">
        <v>0</v>
      </c>
      <c r="AV1015" s="671">
        <f t="shared" si="54"/>
        <v>18000000</v>
      </c>
      <c r="AW1015" s="672">
        <f t="shared" si="55"/>
        <v>0</v>
      </c>
      <c r="AX1015" s="673"/>
      <c r="AY1015" s="657" t="s">
        <v>72</v>
      </c>
      <c r="AZ1015" s="677" t="s">
        <v>5501</v>
      </c>
      <c r="BA1015" s="653" t="s">
        <v>71</v>
      </c>
      <c r="BB1015" s="656"/>
    </row>
    <row r="1016" spans="2:54" x14ac:dyDescent="0.25">
      <c r="B1016" s="653">
        <v>2023</v>
      </c>
      <c r="C1016" s="653">
        <v>891780111</v>
      </c>
      <c r="D1016" s="654" t="s">
        <v>68</v>
      </c>
      <c r="E1016" s="655" t="s">
        <v>4800</v>
      </c>
      <c r="F1016" s="656" t="s">
        <v>4801</v>
      </c>
      <c r="G1016" s="657">
        <v>0</v>
      </c>
      <c r="H1016" s="656"/>
      <c r="I1016" s="657" t="s">
        <v>78</v>
      </c>
      <c r="J1016" s="653" t="s">
        <v>120</v>
      </c>
      <c r="K1016" s="658" t="s">
        <v>5234</v>
      </c>
      <c r="L1016" s="659">
        <v>18000000</v>
      </c>
      <c r="M1016" s="653" t="s">
        <v>73</v>
      </c>
      <c r="N1016" s="660" t="s">
        <v>116</v>
      </c>
      <c r="O1016" s="658" t="s">
        <v>5281</v>
      </c>
      <c r="P1016" s="661">
        <v>32788091</v>
      </c>
      <c r="Q1016" s="656">
        <v>1925</v>
      </c>
      <c r="R1016" s="699">
        <v>45180</v>
      </c>
      <c r="S1016" s="749">
        <v>4157400000</v>
      </c>
      <c r="T1016" s="699">
        <v>45180</v>
      </c>
      <c r="U1016" s="760">
        <v>18000000</v>
      </c>
      <c r="V1016" s="657" t="s">
        <v>70</v>
      </c>
      <c r="W1016" s="656">
        <v>72221403</v>
      </c>
      <c r="X1016" s="665" t="s">
        <v>5494</v>
      </c>
      <c r="Y1016" s="660" t="s">
        <v>5495</v>
      </c>
      <c r="Z1016" s="679">
        <v>45180</v>
      </c>
      <c r="AA1016" s="679">
        <v>45180</v>
      </c>
      <c r="AB1016" s="667" t="s">
        <v>80</v>
      </c>
      <c r="AC1016" s="666">
        <v>45280</v>
      </c>
      <c r="AD1016" s="658">
        <f t="shared" si="56"/>
        <v>100</v>
      </c>
      <c r="AE1016" s="656">
        <v>0</v>
      </c>
      <c r="AF1016" s="656">
        <v>0</v>
      </c>
      <c r="AG1016" s="656">
        <v>0</v>
      </c>
      <c r="AH1016" s="668" t="s">
        <v>80</v>
      </c>
      <c r="AI1016" s="658">
        <v>0</v>
      </c>
      <c r="AJ1016" s="656">
        <v>0</v>
      </c>
      <c r="AK1016" s="748">
        <v>0</v>
      </c>
      <c r="AL1016" s="668" t="s">
        <v>80</v>
      </c>
      <c r="AM1016" s="657">
        <v>0</v>
      </c>
      <c r="AN1016" s="668" t="s">
        <v>80</v>
      </c>
      <c r="AO1016" s="668" t="s">
        <v>80</v>
      </c>
      <c r="AP1016" s="661">
        <v>0</v>
      </c>
      <c r="AQ1016" s="661">
        <f>+L1016+AF1016-AK1016</f>
        <v>18000000</v>
      </c>
      <c r="AR1016" s="657" t="s">
        <v>115</v>
      </c>
      <c r="AS1016" s="656">
        <v>0</v>
      </c>
      <c r="AT1016" s="657" t="s">
        <v>80</v>
      </c>
      <c r="AU1016" s="670">
        <v>0</v>
      </c>
      <c r="AV1016" s="671">
        <f t="shared" si="54"/>
        <v>18000000</v>
      </c>
      <c r="AW1016" s="672">
        <f t="shared" si="55"/>
        <v>0</v>
      </c>
      <c r="AX1016" s="673"/>
      <c r="AY1016" s="657" t="s">
        <v>72</v>
      </c>
      <c r="AZ1016" s="677" t="s">
        <v>5502</v>
      </c>
      <c r="BA1016" s="653" t="s">
        <v>71</v>
      </c>
      <c r="BB1016" s="656"/>
    </row>
    <row r="1017" spans="2:54" x14ac:dyDescent="0.25">
      <c r="B1017" s="653">
        <v>2023</v>
      </c>
      <c r="C1017" s="653">
        <v>891780111</v>
      </c>
      <c r="D1017" s="654" t="s">
        <v>68</v>
      </c>
      <c r="E1017" s="655" t="s">
        <v>4802</v>
      </c>
      <c r="F1017" s="656" t="s">
        <v>4803</v>
      </c>
      <c r="G1017" s="657">
        <v>0</v>
      </c>
      <c r="H1017" s="656"/>
      <c r="I1017" s="657" t="s">
        <v>78</v>
      </c>
      <c r="J1017" s="653" t="s">
        <v>120</v>
      </c>
      <c r="K1017" s="658" t="s">
        <v>5234</v>
      </c>
      <c r="L1017" s="659">
        <v>18000000</v>
      </c>
      <c r="M1017" s="653" t="s">
        <v>73</v>
      </c>
      <c r="N1017" s="660" t="s">
        <v>116</v>
      </c>
      <c r="O1017" s="658" t="s">
        <v>5282</v>
      </c>
      <c r="P1017" s="661">
        <v>36667486</v>
      </c>
      <c r="Q1017" s="656">
        <v>1925</v>
      </c>
      <c r="R1017" s="699">
        <v>45180</v>
      </c>
      <c r="S1017" s="749">
        <v>4157400000</v>
      </c>
      <c r="T1017" s="699">
        <v>45180</v>
      </c>
      <c r="U1017" s="760">
        <v>18000000</v>
      </c>
      <c r="V1017" s="657" t="s">
        <v>70</v>
      </c>
      <c r="W1017" s="656">
        <v>72221403</v>
      </c>
      <c r="X1017" s="665" t="s">
        <v>5494</v>
      </c>
      <c r="Y1017" s="660" t="s">
        <v>5495</v>
      </c>
      <c r="Z1017" s="679">
        <v>45180</v>
      </c>
      <c r="AA1017" s="679">
        <v>45180</v>
      </c>
      <c r="AB1017" s="667" t="s">
        <v>80</v>
      </c>
      <c r="AC1017" s="666">
        <v>45280</v>
      </c>
      <c r="AD1017" s="658">
        <f t="shared" si="56"/>
        <v>100</v>
      </c>
      <c r="AE1017" s="656">
        <v>0</v>
      </c>
      <c r="AF1017" s="656">
        <v>0</v>
      </c>
      <c r="AG1017" s="656">
        <v>0</v>
      </c>
      <c r="AH1017" s="668" t="s">
        <v>80</v>
      </c>
      <c r="AI1017" s="658">
        <v>0</v>
      </c>
      <c r="AJ1017" s="656">
        <v>0</v>
      </c>
      <c r="AK1017" s="748">
        <v>0</v>
      </c>
      <c r="AL1017" s="668" t="s">
        <v>80</v>
      </c>
      <c r="AM1017" s="657">
        <v>0</v>
      </c>
      <c r="AN1017" s="668" t="s">
        <v>80</v>
      </c>
      <c r="AO1017" s="668" t="s">
        <v>80</v>
      </c>
      <c r="AP1017" s="661">
        <v>0</v>
      </c>
      <c r="AQ1017" s="661">
        <f>+L1017+AF1017-AK1017</f>
        <v>18000000</v>
      </c>
      <c r="AR1017" s="657" t="s">
        <v>115</v>
      </c>
      <c r="AS1017" s="656">
        <v>0</v>
      </c>
      <c r="AT1017" s="657" t="s">
        <v>80</v>
      </c>
      <c r="AU1017" s="670">
        <v>0</v>
      </c>
      <c r="AV1017" s="671">
        <f t="shared" si="54"/>
        <v>18000000</v>
      </c>
      <c r="AW1017" s="672">
        <f t="shared" si="55"/>
        <v>0</v>
      </c>
      <c r="AX1017" s="673"/>
      <c r="AY1017" s="657" t="s">
        <v>72</v>
      </c>
      <c r="AZ1017" s="677" t="s">
        <v>5503</v>
      </c>
      <c r="BA1017" s="653" t="s">
        <v>71</v>
      </c>
      <c r="BB1017" s="656"/>
    </row>
    <row r="1018" spans="2:54" x14ac:dyDescent="0.25">
      <c r="B1018" s="653">
        <v>2023</v>
      </c>
      <c r="C1018" s="653">
        <v>891780111</v>
      </c>
      <c r="D1018" s="654" t="s">
        <v>68</v>
      </c>
      <c r="E1018" s="655" t="s">
        <v>4804</v>
      </c>
      <c r="F1018" s="656" t="s">
        <v>4805</v>
      </c>
      <c r="G1018" s="657">
        <v>0</v>
      </c>
      <c r="H1018" s="656"/>
      <c r="I1018" s="657" t="s">
        <v>78</v>
      </c>
      <c r="J1018" s="653" t="s">
        <v>120</v>
      </c>
      <c r="K1018" s="658" t="s">
        <v>5234</v>
      </c>
      <c r="L1018" s="659">
        <v>18000000</v>
      </c>
      <c r="M1018" s="653" t="s">
        <v>73</v>
      </c>
      <c r="N1018" s="660" t="s">
        <v>116</v>
      </c>
      <c r="O1018" s="658" t="s">
        <v>5283</v>
      </c>
      <c r="P1018" s="661">
        <v>1079939439</v>
      </c>
      <c r="Q1018" s="656">
        <v>1925</v>
      </c>
      <c r="R1018" s="699">
        <v>45180</v>
      </c>
      <c r="S1018" s="749">
        <v>4157400000</v>
      </c>
      <c r="T1018" s="699">
        <v>45180</v>
      </c>
      <c r="U1018" s="760">
        <v>18000000</v>
      </c>
      <c r="V1018" s="657" t="s">
        <v>70</v>
      </c>
      <c r="W1018" s="656">
        <v>72221403</v>
      </c>
      <c r="X1018" s="665" t="s">
        <v>5494</v>
      </c>
      <c r="Y1018" s="660" t="s">
        <v>5495</v>
      </c>
      <c r="Z1018" s="679">
        <v>45180</v>
      </c>
      <c r="AA1018" s="679">
        <v>45180</v>
      </c>
      <c r="AB1018" s="667" t="s">
        <v>80</v>
      </c>
      <c r="AC1018" s="666">
        <v>45280</v>
      </c>
      <c r="AD1018" s="658">
        <f t="shared" si="56"/>
        <v>100</v>
      </c>
      <c r="AE1018" s="656">
        <v>0</v>
      </c>
      <c r="AF1018" s="656">
        <v>0</v>
      </c>
      <c r="AG1018" s="656">
        <v>0</v>
      </c>
      <c r="AH1018" s="668" t="s">
        <v>80</v>
      </c>
      <c r="AI1018" s="658">
        <v>0</v>
      </c>
      <c r="AJ1018" s="656">
        <v>0</v>
      </c>
      <c r="AK1018" s="748">
        <v>0</v>
      </c>
      <c r="AL1018" s="668" t="s">
        <v>80</v>
      </c>
      <c r="AM1018" s="657">
        <v>0</v>
      </c>
      <c r="AN1018" s="668" t="s">
        <v>80</v>
      </c>
      <c r="AO1018" s="668" t="s">
        <v>80</v>
      </c>
      <c r="AP1018" s="661">
        <v>0</v>
      </c>
      <c r="AQ1018" s="661">
        <f>+L1018+AF1018-AK1018</f>
        <v>18000000</v>
      </c>
      <c r="AR1018" s="657" t="s">
        <v>115</v>
      </c>
      <c r="AS1018" s="656">
        <v>0</v>
      </c>
      <c r="AT1018" s="657" t="s">
        <v>80</v>
      </c>
      <c r="AU1018" s="670">
        <v>0</v>
      </c>
      <c r="AV1018" s="671">
        <f t="shared" si="54"/>
        <v>18000000</v>
      </c>
      <c r="AW1018" s="672">
        <f t="shared" si="55"/>
        <v>0</v>
      </c>
      <c r="AX1018" s="673"/>
      <c r="AY1018" s="657" t="s">
        <v>72</v>
      </c>
      <c r="AZ1018" s="677" t="s">
        <v>5504</v>
      </c>
      <c r="BA1018" s="653" t="s">
        <v>71</v>
      </c>
      <c r="BB1018" s="656"/>
    </row>
    <row r="1019" spans="2:54" x14ac:dyDescent="0.25">
      <c r="B1019" s="653">
        <v>2023</v>
      </c>
      <c r="C1019" s="653">
        <v>891780111</v>
      </c>
      <c r="D1019" s="654" t="s">
        <v>68</v>
      </c>
      <c r="E1019" s="655" t="s">
        <v>4806</v>
      </c>
      <c r="F1019" s="656" t="s">
        <v>4807</v>
      </c>
      <c r="G1019" s="657">
        <v>0</v>
      </c>
      <c r="H1019" s="656"/>
      <c r="I1019" s="657" t="s">
        <v>78</v>
      </c>
      <c r="J1019" s="653" t="s">
        <v>120</v>
      </c>
      <c r="K1019" s="658" t="s">
        <v>5234</v>
      </c>
      <c r="L1019" s="659">
        <v>18000000</v>
      </c>
      <c r="M1019" s="653" t="s">
        <v>73</v>
      </c>
      <c r="N1019" s="660" t="s">
        <v>116</v>
      </c>
      <c r="O1019" s="658" t="s">
        <v>5284</v>
      </c>
      <c r="P1019" s="661">
        <v>39143955</v>
      </c>
      <c r="Q1019" s="656">
        <v>1925</v>
      </c>
      <c r="R1019" s="699">
        <v>45180</v>
      </c>
      <c r="S1019" s="749">
        <v>4157400000</v>
      </c>
      <c r="T1019" s="699">
        <v>45180</v>
      </c>
      <c r="U1019" s="760">
        <v>18000000</v>
      </c>
      <c r="V1019" s="657" t="s">
        <v>70</v>
      </c>
      <c r="W1019" s="656">
        <v>72221403</v>
      </c>
      <c r="X1019" s="665" t="s">
        <v>5494</v>
      </c>
      <c r="Y1019" s="660" t="s">
        <v>5495</v>
      </c>
      <c r="Z1019" s="679">
        <v>45180</v>
      </c>
      <c r="AA1019" s="679">
        <v>45180</v>
      </c>
      <c r="AB1019" s="667" t="s">
        <v>80</v>
      </c>
      <c r="AC1019" s="666">
        <v>45280</v>
      </c>
      <c r="AD1019" s="658">
        <f t="shared" si="56"/>
        <v>100</v>
      </c>
      <c r="AE1019" s="656">
        <v>0</v>
      </c>
      <c r="AF1019" s="656">
        <v>0</v>
      </c>
      <c r="AG1019" s="656">
        <v>0</v>
      </c>
      <c r="AH1019" s="668" t="s">
        <v>80</v>
      </c>
      <c r="AI1019" s="658">
        <v>0</v>
      </c>
      <c r="AJ1019" s="656">
        <v>0</v>
      </c>
      <c r="AK1019" s="748">
        <v>0</v>
      </c>
      <c r="AL1019" s="668" t="s">
        <v>80</v>
      </c>
      <c r="AM1019" s="657">
        <v>0</v>
      </c>
      <c r="AN1019" s="668" t="s">
        <v>80</v>
      </c>
      <c r="AO1019" s="668" t="s">
        <v>80</v>
      </c>
      <c r="AP1019" s="661">
        <v>0</v>
      </c>
      <c r="AQ1019" s="661">
        <f>+L1019+AF1019-AK1019</f>
        <v>18000000</v>
      </c>
      <c r="AR1019" s="657" t="s">
        <v>115</v>
      </c>
      <c r="AS1019" s="656">
        <v>0</v>
      </c>
      <c r="AT1019" s="657" t="s">
        <v>80</v>
      </c>
      <c r="AU1019" s="670">
        <v>0</v>
      </c>
      <c r="AV1019" s="671">
        <f t="shared" si="54"/>
        <v>18000000</v>
      </c>
      <c r="AW1019" s="672">
        <f t="shared" si="55"/>
        <v>0</v>
      </c>
      <c r="AX1019" s="673"/>
      <c r="AY1019" s="657" t="s">
        <v>72</v>
      </c>
      <c r="AZ1019" s="677" t="s">
        <v>5505</v>
      </c>
      <c r="BA1019" s="653" t="s">
        <v>71</v>
      </c>
      <c r="BB1019" s="656"/>
    </row>
    <row r="1020" spans="2:54" x14ac:dyDescent="0.25">
      <c r="B1020" s="653">
        <v>2023</v>
      </c>
      <c r="C1020" s="653">
        <v>891780111</v>
      </c>
      <c r="D1020" s="654" t="s">
        <v>68</v>
      </c>
      <c r="E1020" s="655" t="s">
        <v>4808</v>
      </c>
      <c r="F1020" s="656" t="s">
        <v>4809</v>
      </c>
      <c r="G1020" s="657">
        <v>0</v>
      </c>
      <c r="H1020" s="656"/>
      <c r="I1020" s="657" t="s">
        <v>78</v>
      </c>
      <c r="J1020" s="653" t="s">
        <v>120</v>
      </c>
      <c r="K1020" s="658" t="s">
        <v>5234</v>
      </c>
      <c r="L1020" s="659">
        <v>18000000</v>
      </c>
      <c r="M1020" s="653" t="s">
        <v>73</v>
      </c>
      <c r="N1020" s="660" t="s">
        <v>116</v>
      </c>
      <c r="O1020" s="658" t="s">
        <v>5285</v>
      </c>
      <c r="P1020" s="661">
        <v>9267827</v>
      </c>
      <c r="Q1020" s="656">
        <v>1925</v>
      </c>
      <c r="R1020" s="699">
        <v>45180</v>
      </c>
      <c r="S1020" s="749">
        <v>4157400000</v>
      </c>
      <c r="T1020" s="699">
        <v>45180</v>
      </c>
      <c r="U1020" s="760">
        <v>18000000</v>
      </c>
      <c r="V1020" s="657" t="s">
        <v>70</v>
      </c>
      <c r="W1020" s="656">
        <v>72221403</v>
      </c>
      <c r="X1020" s="665" t="s">
        <v>5494</v>
      </c>
      <c r="Y1020" s="660" t="s">
        <v>5495</v>
      </c>
      <c r="Z1020" s="679">
        <v>45180</v>
      </c>
      <c r="AA1020" s="679">
        <v>45180</v>
      </c>
      <c r="AB1020" s="667" t="s">
        <v>80</v>
      </c>
      <c r="AC1020" s="666">
        <v>45280</v>
      </c>
      <c r="AD1020" s="658">
        <f t="shared" si="56"/>
        <v>100</v>
      </c>
      <c r="AE1020" s="656">
        <v>0</v>
      </c>
      <c r="AF1020" s="656">
        <v>0</v>
      </c>
      <c r="AG1020" s="656">
        <v>0</v>
      </c>
      <c r="AH1020" s="668" t="s">
        <v>80</v>
      </c>
      <c r="AI1020" s="658">
        <v>0</v>
      </c>
      <c r="AJ1020" s="656">
        <v>0</v>
      </c>
      <c r="AK1020" s="748">
        <v>0</v>
      </c>
      <c r="AL1020" s="668" t="s">
        <v>80</v>
      </c>
      <c r="AM1020" s="657">
        <v>0</v>
      </c>
      <c r="AN1020" s="668" t="s">
        <v>80</v>
      </c>
      <c r="AO1020" s="668" t="s">
        <v>80</v>
      </c>
      <c r="AP1020" s="661">
        <v>0</v>
      </c>
      <c r="AQ1020" s="661">
        <f>+L1020+AF1020-AK1020</f>
        <v>18000000</v>
      </c>
      <c r="AR1020" s="657" t="s">
        <v>115</v>
      </c>
      <c r="AS1020" s="656">
        <v>0</v>
      </c>
      <c r="AT1020" s="657" t="s">
        <v>80</v>
      </c>
      <c r="AU1020" s="670">
        <v>0</v>
      </c>
      <c r="AV1020" s="671">
        <f t="shared" si="54"/>
        <v>18000000</v>
      </c>
      <c r="AW1020" s="672">
        <f t="shared" si="55"/>
        <v>0</v>
      </c>
      <c r="AX1020" s="673"/>
      <c r="AY1020" s="657" t="s">
        <v>72</v>
      </c>
      <c r="AZ1020" s="677" t="s">
        <v>5506</v>
      </c>
      <c r="BA1020" s="653" t="s">
        <v>71</v>
      </c>
      <c r="BB1020" s="656"/>
    </row>
    <row r="1021" spans="2:54" x14ac:dyDescent="0.25">
      <c r="B1021" s="653">
        <v>2023</v>
      </c>
      <c r="C1021" s="653">
        <v>891780111</v>
      </c>
      <c r="D1021" s="654" t="s">
        <v>68</v>
      </c>
      <c r="E1021" s="655" t="s">
        <v>4810</v>
      </c>
      <c r="F1021" s="656" t="s">
        <v>4811</v>
      </c>
      <c r="G1021" s="657">
        <v>0</v>
      </c>
      <c r="H1021" s="656"/>
      <c r="I1021" s="657" t="s">
        <v>78</v>
      </c>
      <c r="J1021" s="653" t="s">
        <v>120</v>
      </c>
      <c r="K1021" s="658" t="s">
        <v>5234</v>
      </c>
      <c r="L1021" s="659">
        <v>18000000</v>
      </c>
      <c r="M1021" s="653" t="s">
        <v>73</v>
      </c>
      <c r="N1021" s="660" t="s">
        <v>116</v>
      </c>
      <c r="O1021" s="658" t="s">
        <v>5286</v>
      </c>
      <c r="P1021" s="661">
        <v>1114880053</v>
      </c>
      <c r="Q1021" s="656">
        <v>1925</v>
      </c>
      <c r="R1021" s="699">
        <v>45180</v>
      </c>
      <c r="S1021" s="749">
        <v>4157400000</v>
      </c>
      <c r="T1021" s="699">
        <v>45180</v>
      </c>
      <c r="U1021" s="760">
        <v>18000000</v>
      </c>
      <c r="V1021" s="657" t="s">
        <v>70</v>
      </c>
      <c r="W1021" s="656">
        <v>72221403</v>
      </c>
      <c r="X1021" s="665" t="s">
        <v>5494</v>
      </c>
      <c r="Y1021" s="660" t="s">
        <v>5495</v>
      </c>
      <c r="Z1021" s="679">
        <v>45180</v>
      </c>
      <c r="AA1021" s="679">
        <v>45180</v>
      </c>
      <c r="AB1021" s="667" t="s">
        <v>80</v>
      </c>
      <c r="AC1021" s="666">
        <v>45280</v>
      </c>
      <c r="AD1021" s="658">
        <f t="shared" si="56"/>
        <v>100</v>
      </c>
      <c r="AE1021" s="656">
        <v>0</v>
      </c>
      <c r="AF1021" s="656">
        <v>0</v>
      </c>
      <c r="AG1021" s="656">
        <v>0</v>
      </c>
      <c r="AH1021" s="668" t="s">
        <v>80</v>
      </c>
      <c r="AI1021" s="658">
        <v>0</v>
      </c>
      <c r="AJ1021" s="656">
        <v>0</v>
      </c>
      <c r="AK1021" s="748">
        <v>0</v>
      </c>
      <c r="AL1021" s="668" t="s">
        <v>80</v>
      </c>
      <c r="AM1021" s="657">
        <v>0</v>
      </c>
      <c r="AN1021" s="668" t="s">
        <v>80</v>
      </c>
      <c r="AO1021" s="668" t="s">
        <v>80</v>
      </c>
      <c r="AP1021" s="661">
        <v>0</v>
      </c>
      <c r="AQ1021" s="661">
        <f>+L1021+AF1021-AK1021</f>
        <v>18000000</v>
      </c>
      <c r="AR1021" s="657" t="s">
        <v>115</v>
      </c>
      <c r="AS1021" s="656">
        <v>0</v>
      </c>
      <c r="AT1021" s="657" t="s">
        <v>80</v>
      </c>
      <c r="AU1021" s="670">
        <v>0</v>
      </c>
      <c r="AV1021" s="671">
        <f t="shared" si="54"/>
        <v>18000000</v>
      </c>
      <c r="AW1021" s="672">
        <f t="shared" si="55"/>
        <v>0</v>
      </c>
      <c r="AX1021" s="673"/>
      <c r="AY1021" s="657" t="s">
        <v>72</v>
      </c>
      <c r="AZ1021" s="677" t="s">
        <v>5507</v>
      </c>
      <c r="BA1021" s="653" t="s">
        <v>71</v>
      </c>
      <c r="BB1021" s="656"/>
    </row>
    <row r="1022" spans="2:54" x14ac:dyDescent="0.25">
      <c r="B1022" s="653">
        <v>2023</v>
      </c>
      <c r="C1022" s="653">
        <v>891780111</v>
      </c>
      <c r="D1022" s="654" t="s">
        <v>68</v>
      </c>
      <c r="E1022" s="655" t="s">
        <v>4812</v>
      </c>
      <c r="F1022" s="656" t="s">
        <v>4813</v>
      </c>
      <c r="G1022" s="657">
        <v>0</v>
      </c>
      <c r="H1022" s="656"/>
      <c r="I1022" s="657" t="s">
        <v>78</v>
      </c>
      <c r="J1022" s="653" t="s">
        <v>120</v>
      </c>
      <c r="K1022" s="658" t="s">
        <v>5235</v>
      </c>
      <c r="L1022" s="659">
        <v>10400000</v>
      </c>
      <c r="M1022" s="653" t="s">
        <v>73</v>
      </c>
      <c r="N1022" s="660" t="s">
        <v>116</v>
      </c>
      <c r="O1022" s="658" t="s">
        <v>5287</v>
      </c>
      <c r="P1022" s="661">
        <v>85475664</v>
      </c>
      <c r="Q1022" s="656">
        <v>1925</v>
      </c>
      <c r="R1022" s="699">
        <v>45180</v>
      </c>
      <c r="S1022" s="749">
        <v>4157400000</v>
      </c>
      <c r="T1022" s="699">
        <v>45180</v>
      </c>
      <c r="U1022" s="760">
        <v>10400000</v>
      </c>
      <c r="V1022" s="657" t="s">
        <v>70</v>
      </c>
      <c r="W1022" s="656">
        <v>72221403</v>
      </c>
      <c r="X1022" s="665" t="s">
        <v>5494</v>
      </c>
      <c r="Y1022" s="660" t="s">
        <v>5495</v>
      </c>
      <c r="Z1022" s="679">
        <v>45180</v>
      </c>
      <c r="AA1022" s="679">
        <v>45180</v>
      </c>
      <c r="AB1022" s="667" t="s">
        <v>80</v>
      </c>
      <c r="AC1022" s="666">
        <v>45280</v>
      </c>
      <c r="AD1022" s="658">
        <f t="shared" si="56"/>
        <v>100</v>
      </c>
      <c r="AE1022" s="656">
        <v>0</v>
      </c>
      <c r="AF1022" s="656">
        <v>0</v>
      </c>
      <c r="AG1022" s="656">
        <v>0</v>
      </c>
      <c r="AH1022" s="668" t="s">
        <v>80</v>
      </c>
      <c r="AI1022" s="658">
        <v>0</v>
      </c>
      <c r="AJ1022" s="656">
        <v>0</v>
      </c>
      <c r="AK1022" s="748">
        <v>0</v>
      </c>
      <c r="AL1022" s="668" t="s">
        <v>80</v>
      </c>
      <c r="AM1022" s="657">
        <v>0</v>
      </c>
      <c r="AN1022" s="668" t="s">
        <v>80</v>
      </c>
      <c r="AO1022" s="668" t="s">
        <v>80</v>
      </c>
      <c r="AP1022" s="661">
        <v>0</v>
      </c>
      <c r="AQ1022" s="661">
        <f>+L1022+AF1022-AK1022</f>
        <v>10400000</v>
      </c>
      <c r="AR1022" s="657" t="s">
        <v>115</v>
      </c>
      <c r="AS1022" s="656">
        <v>0</v>
      </c>
      <c r="AT1022" s="657" t="s">
        <v>80</v>
      </c>
      <c r="AU1022" s="670">
        <v>0</v>
      </c>
      <c r="AV1022" s="671">
        <f t="shared" si="54"/>
        <v>10400000</v>
      </c>
      <c r="AW1022" s="672">
        <f t="shared" si="55"/>
        <v>0</v>
      </c>
      <c r="AX1022" s="673"/>
      <c r="AY1022" s="657" t="s">
        <v>72</v>
      </c>
      <c r="AZ1022" s="677" t="s">
        <v>5508</v>
      </c>
      <c r="BA1022" s="653" t="s">
        <v>71</v>
      </c>
      <c r="BB1022" s="656"/>
    </row>
    <row r="1023" spans="2:54" x14ac:dyDescent="0.25">
      <c r="B1023" s="653">
        <v>2023</v>
      </c>
      <c r="C1023" s="653">
        <v>891780111</v>
      </c>
      <c r="D1023" s="654" t="s">
        <v>68</v>
      </c>
      <c r="E1023" s="655" t="s">
        <v>4814</v>
      </c>
      <c r="F1023" s="656" t="s">
        <v>4815</v>
      </c>
      <c r="G1023" s="657">
        <v>0</v>
      </c>
      <c r="H1023" s="656"/>
      <c r="I1023" s="657" t="s">
        <v>78</v>
      </c>
      <c r="J1023" s="653" t="s">
        <v>120</v>
      </c>
      <c r="K1023" s="658" t="s">
        <v>5236</v>
      </c>
      <c r="L1023" s="659">
        <v>10400000</v>
      </c>
      <c r="M1023" s="653" t="s">
        <v>73</v>
      </c>
      <c r="N1023" s="660" t="s">
        <v>116</v>
      </c>
      <c r="O1023" s="658" t="s">
        <v>5288</v>
      </c>
      <c r="P1023" s="661">
        <v>1122400399</v>
      </c>
      <c r="Q1023" s="656">
        <v>1925</v>
      </c>
      <c r="R1023" s="699">
        <v>45180</v>
      </c>
      <c r="S1023" s="749">
        <v>4157400000</v>
      </c>
      <c r="T1023" s="699">
        <v>45180</v>
      </c>
      <c r="U1023" s="760">
        <v>10400000</v>
      </c>
      <c r="V1023" s="657" t="s">
        <v>70</v>
      </c>
      <c r="W1023" s="656">
        <v>72221403</v>
      </c>
      <c r="X1023" s="665" t="s">
        <v>5494</v>
      </c>
      <c r="Y1023" s="660" t="s">
        <v>5495</v>
      </c>
      <c r="Z1023" s="679">
        <v>45180</v>
      </c>
      <c r="AA1023" s="679">
        <v>45180</v>
      </c>
      <c r="AB1023" s="667" t="s">
        <v>80</v>
      </c>
      <c r="AC1023" s="666">
        <v>45280</v>
      </c>
      <c r="AD1023" s="658">
        <f t="shared" si="56"/>
        <v>100</v>
      </c>
      <c r="AE1023" s="656">
        <v>0</v>
      </c>
      <c r="AF1023" s="656">
        <v>0</v>
      </c>
      <c r="AG1023" s="656">
        <v>0</v>
      </c>
      <c r="AH1023" s="668" t="s">
        <v>80</v>
      </c>
      <c r="AI1023" s="658">
        <v>0</v>
      </c>
      <c r="AJ1023" s="656">
        <v>0</v>
      </c>
      <c r="AK1023" s="748">
        <v>0</v>
      </c>
      <c r="AL1023" s="668" t="s">
        <v>80</v>
      </c>
      <c r="AM1023" s="657">
        <v>0</v>
      </c>
      <c r="AN1023" s="668" t="s">
        <v>80</v>
      </c>
      <c r="AO1023" s="668" t="s">
        <v>80</v>
      </c>
      <c r="AP1023" s="661">
        <v>0</v>
      </c>
      <c r="AQ1023" s="661">
        <f>+L1023+AF1023-AK1023</f>
        <v>10400000</v>
      </c>
      <c r="AR1023" s="657" t="s">
        <v>115</v>
      </c>
      <c r="AS1023" s="656">
        <v>0</v>
      </c>
      <c r="AT1023" s="657" t="s">
        <v>80</v>
      </c>
      <c r="AU1023" s="670">
        <v>0</v>
      </c>
      <c r="AV1023" s="671">
        <f t="shared" si="54"/>
        <v>10400000</v>
      </c>
      <c r="AW1023" s="672">
        <f t="shared" si="55"/>
        <v>0</v>
      </c>
      <c r="AX1023" s="673"/>
      <c r="AY1023" s="657" t="s">
        <v>72</v>
      </c>
      <c r="AZ1023" s="677" t="s">
        <v>5509</v>
      </c>
      <c r="BA1023" s="653" t="s">
        <v>71</v>
      </c>
      <c r="BB1023" s="656"/>
    </row>
    <row r="1024" spans="2:54" x14ac:dyDescent="0.25">
      <c r="B1024" s="653">
        <v>2023</v>
      </c>
      <c r="C1024" s="653">
        <v>891780111</v>
      </c>
      <c r="D1024" s="654" t="s">
        <v>68</v>
      </c>
      <c r="E1024" s="655" t="s">
        <v>4816</v>
      </c>
      <c r="F1024" s="656" t="s">
        <v>4817</v>
      </c>
      <c r="G1024" s="657">
        <v>0</v>
      </c>
      <c r="H1024" s="656"/>
      <c r="I1024" s="657" t="s">
        <v>78</v>
      </c>
      <c r="J1024" s="653" t="s">
        <v>120</v>
      </c>
      <c r="K1024" s="658" t="s">
        <v>5237</v>
      </c>
      <c r="L1024" s="659">
        <v>12400000</v>
      </c>
      <c r="M1024" s="653" t="s">
        <v>73</v>
      </c>
      <c r="N1024" s="660" t="s">
        <v>116</v>
      </c>
      <c r="O1024" s="658" t="s">
        <v>5289</v>
      </c>
      <c r="P1024" s="661">
        <v>1004346609</v>
      </c>
      <c r="Q1024" s="656">
        <v>1925</v>
      </c>
      <c r="R1024" s="699">
        <v>45180</v>
      </c>
      <c r="S1024" s="749">
        <v>4157400000</v>
      </c>
      <c r="T1024" s="699">
        <v>45180</v>
      </c>
      <c r="U1024" s="760">
        <v>12400000</v>
      </c>
      <c r="V1024" s="657" t="s">
        <v>70</v>
      </c>
      <c r="W1024" s="656">
        <v>72221403</v>
      </c>
      <c r="X1024" s="665" t="s">
        <v>5494</v>
      </c>
      <c r="Y1024" s="660" t="s">
        <v>5495</v>
      </c>
      <c r="Z1024" s="679">
        <v>45180</v>
      </c>
      <c r="AA1024" s="679">
        <v>45180</v>
      </c>
      <c r="AB1024" s="667" t="s">
        <v>80</v>
      </c>
      <c r="AC1024" s="666">
        <v>45280</v>
      </c>
      <c r="AD1024" s="658">
        <f t="shared" si="56"/>
        <v>100</v>
      </c>
      <c r="AE1024" s="656">
        <v>0</v>
      </c>
      <c r="AF1024" s="656">
        <v>0</v>
      </c>
      <c r="AG1024" s="656">
        <v>0</v>
      </c>
      <c r="AH1024" s="668" t="s">
        <v>80</v>
      </c>
      <c r="AI1024" s="658">
        <v>0</v>
      </c>
      <c r="AJ1024" s="656">
        <v>0</v>
      </c>
      <c r="AK1024" s="748">
        <v>0</v>
      </c>
      <c r="AL1024" s="668" t="s">
        <v>80</v>
      </c>
      <c r="AM1024" s="657">
        <v>0</v>
      </c>
      <c r="AN1024" s="668" t="s">
        <v>80</v>
      </c>
      <c r="AO1024" s="668" t="s">
        <v>80</v>
      </c>
      <c r="AP1024" s="661">
        <v>0</v>
      </c>
      <c r="AQ1024" s="661">
        <f>+L1024+AF1024-AK1024</f>
        <v>12400000</v>
      </c>
      <c r="AR1024" s="657" t="s">
        <v>115</v>
      </c>
      <c r="AS1024" s="656">
        <v>0</v>
      </c>
      <c r="AT1024" s="657" t="s">
        <v>80</v>
      </c>
      <c r="AU1024" s="670">
        <v>0</v>
      </c>
      <c r="AV1024" s="671">
        <f t="shared" si="54"/>
        <v>12400000</v>
      </c>
      <c r="AW1024" s="672">
        <f t="shared" si="55"/>
        <v>0</v>
      </c>
      <c r="AX1024" s="673"/>
      <c r="AY1024" s="657" t="s">
        <v>72</v>
      </c>
      <c r="AZ1024" s="677" t="s">
        <v>5510</v>
      </c>
      <c r="BA1024" s="653" t="s">
        <v>71</v>
      </c>
      <c r="BB1024" s="656"/>
    </row>
    <row r="1025" spans="2:54" x14ac:dyDescent="0.25">
      <c r="B1025" s="653">
        <v>2023</v>
      </c>
      <c r="C1025" s="653">
        <v>891780111</v>
      </c>
      <c r="D1025" s="654" t="s">
        <v>68</v>
      </c>
      <c r="E1025" s="655" t="s">
        <v>4818</v>
      </c>
      <c r="F1025" s="656" t="s">
        <v>4819</v>
      </c>
      <c r="G1025" s="657">
        <v>0</v>
      </c>
      <c r="H1025" s="656"/>
      <c r="I1025" s="657" t="s">
        <v>78</v>
      </c>
      <c r="J1025" s="653" t="s">
        <v>120</v>
      </c>
      <c r="K1025" s="658" t="s">
        <v>5235</v>
      </c>
      <c r="L1025" s="659">
        <v>10400000</v>
      </c>
      <c r="M1025" s="653" t="s">
        <v>73</v>
      </c>
      <c r="N1025" s="660" t="s">
        <v>116</v>
      </c>
      <c r="O1025" s="658" t="s">
        <v>5290</v>
      </c>
      <c r="P1025" s="661">
        <v>1083014448</v>
      </c>
      <c r="Q1025" s="656">
        <v>1925</v>
      </c>
      <c r="R1025" s="699">
        <v>45180</v>
      </c>
      <c r="S1025" s="749">
        <v>4157400000</v>
      </c>
      <c r="T1025" s="699">
        <v>45180</v>
      </c>
      <c r="U1025" s="760">
        <v>10400000</v>
      </c>
      <c r="V1025" s="657" t="s">
        <v>70</v>
      </c>
      <c r="W1025" s="656">
        <v>72221403</v>
      </c>
      <c r="X1025" s="665" t="s">
        <v>5494</v>
      </c>
      <c r="Y1025" s="660" t="s">
        <v>5495</v>
      </c>
      <c r="Z1025" s="679">
        <v>45180</v>
      </c>
      <c r="AA1025" s="679">
        <v>45180</v>
      </c>
      <c r="AB1025" s="667" t="s">
        <v>80</v>
      </c>
      <c r="AC1025" s="666">
        <v>45280</v>
      </c>
      <c r="AD1025" s="658">
        <f t="shared" si="56"/>
        <v>100</v>
      </c>
      <c r="AE1025" s="656">
        <v>0</v>
      </c>
      <c r="AF1025" s="656">
        <v>0</v>
      </c>
      <c r="AG1025" s="656">
        <v>0</v>
      </c>
      <c r="AH1025" s="668" t="s">
        <v>80</v>
      </c>
      <c r="AI1025" s="658">
        <v>0</v>
      </c>
      <c r="AJ1025" s="656">
        <v>0</v>
      </c>
      <c r="AK1025" s="748">
        <v>0</v>
      </c>
      <c r="AL1025" s="668" t="s">
        <v>80</v>
      </c>
      <c r="AM1025" s="657">
        <v>0</v>
      </c>
      <c r="AN1025" s="668" t="s">
        <v>80</v>
      </c>
      <c r="AO1025" s="668" t="s">
        <v>80</v>
      </c>
      <c r="AP1025" s="661">
        <v>0</v>
      </c>
      <c r="AQ1025" s="661">
        <f>+L1025+AF1025-AK1025</f>
        <v>10400000</v>
      </c>
      <c r="AR1025" s="657" t="s">
        <v>115</v>
      </c>
      <c r="AS1025" s="656">
        <v>0</v>
      </c>
      <c r="AT1025" s="657" t="s">
        <v>80</v>
      </c>
      <c r="AU1025" s="670">
        <v>0</v>
      </c>
      <c r="AV1025" s="671">
        <f t="shared" si="54"/>
        <v>10400000</v>
      </c>
      <c r="AW1025" s="672">
        <f t="shared" si="55"/>
        <v>0</v>
      </c>
      <c r="AX1025" s="673"/>
      <c r="AY1025" s="657" t="s">
        <v>72</v>
      </c>
      <c r="AZ1025" s="677" t="s">
        <v>5511</v>
      </c>
      <c r="BA1025" s="653" t="s">
        <v>71</v>
      </c>
      <c r="BB1025" s="656"/>
    </row>
    <row r="1026" spans="2:54" x14ac:dyDescent="0.25">
      <c r="B1026" s="653">
        <v>2023</v>
      </c>
      <c r="C1026" s="653">
        <v>891780111</v>
      </c>
      <c r="D1026" s="654" t="s">
        <v>68</v>
      </c>
      <c r="E1026" s="655" t="s">
        <v>4820</v>
      </c>
      <c r="F1026" s="656" t="s">
        <v>4821</v>
      </c>
      <c r="G1026" s="657">
        <v>0</v>
      </c>
      <c r="H1026" s="656"/>
      <c r="I1026" s="657" t="s">
        <v>78</v>
      </c>
      <c r="J1026" s="653" t="s">
        <v>120</v>
      </c>
      <c r="K1026" s="658" t="s">
        <v>5235</v>
      </c>
      <c r="L1026" s="659">
        <v>10400000</v>
      </c>
      <c r="M1026" s="653" t="s">
        <v>73</v>
      </c>
      <c r="N1026" s="660" t="s">
        <v>116</v>
      </c>
      <c r="O1026" s="658" t="s">
        <v>5291</v>
      </c>
      <c r="P1026" s="661">
        <v>1079661108</v>
      </c>
      <c r="Q1026" s="656">
        <v>1925</v>
      </c>
      <c r="R1026" s="699">
        <v>45180</v>
      </c>
      <c r="S1026" s="749">
        <v>4157400000</v>
      </c>
      <c r="T1026" s="699">
        <v>45180</v>
      </c>
      <c r="U1026" s="760">
        <v>10400000</v>
      </c>
      <c r="V1026" s="657" t="s">
        <v>70</v>
      </c>
      <c r="W1026" s="656">
        <v>72221403</v>
      </c>
      <c r="X1026" s="665" t="s">
        <v>5494</v>
      </c>
      <c r="Y1026" s="660" t="s">
        <v>5495</v>
      </c>
      <c r="Z1026" s="679">
        <v>45180</v>
      </c>
      <c r="AA1026" s="679">
        <v>45180</v>
      </c>
      <c r="AB1026" s="667" t="s">
        <v>80</v>
      </c>
      <c r="AC1026" s="666">
        <v>45280</v>
      </c>
      <c r="AD1026" s="658">
        <f t="shared" si="56"/>
        <v>100</v>
      </c>
      <c r="AE1026" s="656">
        <v>0</v>
      </c>
      <c r="AF1026" s="656">
        <v>0</v>
      </c>
      <c r="AG1026" s="656">
        <v>0</v>
      </c>
      <c r="AH1026" s="668" t="s">
        <v>80</v>
      </c>
      <c r="AI1026" s="658">
        <v>0</v>
      </c>
      <c r="AJ1026" s="656">
        <v>0</v>
      </c>
      <c r="AK1026" s="748">
        <v>0</v>
      </c>
      <c r="AL1026" s="668" t="s">
        <v>80</v>
      </c>
      <c r="AM1026" s="657">
        <v>0</v>
      </c>
      <c r="AN1026" s="668" t="s">
        <v>80</v>
      </c>
      <c r="AO1026" s="668" t="s">
        <v>80</v>
      </c>
      <c r="AP1026" s="661">
        <v>0</v>
      </c>
      <c r="AQ1026" s="661">
        <f>+L1026+AF1026-AK1026</f>
        <v>10400000</v>
      </c>
      <c r="AR1026" s="657" t="s">
        <v>115</v>
      </c>
      <c r="AS1026" s="656">
        <v>0</v>
      </c>
      <c r="AT1026" s="657" t="s">
        <v>80</v>
      </c>
      <c r="AU1026" s="670">
        <v>0</v>
      </c>
      <c r="AV1026" s="671">
        <f t="shared" si="54"/>
        <v>10400000</v>
      </c>
      <c r="AW1026" s="672">
        <f t="shared" si="55"/>
        <v>0</v>
      </c>
      <c r="AX1026" s="673"/>
      <c r="AY1026" s="657" t="s">
        <v>72</v>
      </c>
      <c r="AZ1026" s="677" t="s">
        <v>5512</v>
      </c>
      <c r="BA1026" s="653" t="s">
        <v>71</v>
      </c>
      <c r="BB1026" s="656"/>
    </row>
    <row r="1027" spans="2:54" x14ac:dyDescent="0.25">
      <c r="B1027" s="653">
        <v>2023</v>
      </c>
      <c r="C1027" s="653">
        <v>891780111</v>
      </c>
      <c r="D1027" s="654" t="s">
        <v>68</v>
      </c>
      <c r="E1027" s="655" t="s">
        <v>4822</v>
      </c>
      <c r="F1027" s="656" t="s">
        <v>4823</v>
      </c>
      <c r="G1027" s="657">
        <v>0</v>
      </c>
      <c r="H1027" s="656"/>
      <c r="I1027" s="657" t="s">
        <v>78</v>
      </c>
      <c r="J1027" s="653" t="s">
        <v>120</v>
      </c>
      <c r="K1027" s="658" t="s">
        <v>5238</v>
      </c>
      <c r="L1027" s="659">
        <v>8800000</v>
      </c>
      <c r="M1027" s="653" t="s">
        <v>73</v>
      </c>
      <c r="N1027" s="660" t="s">
        <v>116</v>
      </c>
      <c r="O1027" s="658" t="s">
        <v>5292</v>
      </c>
      <c r="P1027" s="661">
        <v>1004335480</v>
      </c>
      <c r="Q1027" s="656">
        <v>1925</v>
      </c>
      <c r="R1027" s="699">
        <v>45180</v>
      </c>
      <c r="S1027" s="749">
        <v>4157400000</v>
      </c>
      <c r="T1027" s="699">
        <v>45180</v>
      </c>
      <c r="U1027" s="760">
        <v>8800000</v>
      </c>
      <c r="V1027" s="657" t="s">
        <v>70</v>
      </c>
      <c r="W1027" s="656">
        <v>72221403</v>
      </c>
      <c r="X1027" s="665" t="s">
        <v>5494</v>
      </c>
      <c r="Y1027" s="660" t="s">
        <v>5495</v>
      </c>
      <c r="Z1027" s="679">
        <v>45180</v>
      </c>
      <c r="AA1027" s="679">
        <v>45180</v>
      </c>
      <c r="AB1027" s="667" t="s">
        <v>80</v>
      </c>
      <c r="AC1027" s="666">
        <v>45280</v>
      </c>
      <c r="AD1027" s="658">
        <f t="shared" si="56"/>
        <v>100</v>
      </c>
      <c r="AE1027" s="656">
        <v>0</v>
      </c>
      <c r="AF1027" s="656">
        <v>0</v>
      </c>
      <c r="AG1027" s="656">
        <v>0</v>
      </c>
      <c r="AH1027" s="668" t="s">
        <v>80</v>
      </c>
      <c r="AI1027" s="658">
        <v>0</v>
      </c>
      <c r="AJ1027" s="656">
        <v>0</v>
      </c>
      <c r="AK1027" s="748">
        <v>0</v>
      </c>
      <c r="AL1027" s="668" t="s">
        <v>80</v>
      </c>
      <c r="AM1027" s="657">
        <v>0</v>
      </c>
      <c r="AN1027" s="668" t="s">
        <v>80</v>
      </c>
      <c r="AO1027" s="668" t="s">
        <v>80</v>
      </c>
      <c r="AP1027" s="661">
        <v>0</v>
      </c>
      <c r="AQ1027" s="661">
        <f>+L1027+AF1027-AK1027</f>
        <v>8800000</v>
      </c>
      <c r="AR1027" s="657" t="s">
        <v>115</v>
      </c>
      <c r="AS1027" s="656">
        <v>0</v>
      </c>
      <c r="AT1027" s="657" t="s">
        <v>80</v>
      </c>
      <c r="AU1027" s="670">
        <v>0</v>
      </c>
      <c r="AV1027" s="671">
        <f t="shared" si="54"/>
        <v>8800000</v>
      </c>
      <c r="AW1027" s="672">
        <f t="shared" si="55"/>
        <v>0</v>
      </c>
      <c r="AX1027" s="673"/>
      <c r="AY1027" s="657" t="s">
        <v>72</v>
      </c>
      <c r="AZ1027" s="677" t="s">
        <v>5513</v>
      </c>
      <c r="BA1027" s="653" t="s">
        <v>71</v>
      </c>
      <c r="BB1027" s="656"/>
    </row>
    <row r="1028" spans="2:54" x14ac:dyDescent="0.25">
      <c r="B1028" s="653">
        <v>2023</v>
      </c>
      <c r="C1028" s="653">
        <v>891780111</v>
      </c>
      <c r="D1028" s="654" t="s">
        <v>68</v>
      </c>
      <c r="E1028" s="655" t="s">
        <v>4824</v>
      </c>
      <c r="F1028" s="656" t="s">
        <v>4825</v>
      </c>
      <c r="G1028" s="657">
        <v>0</v>
      </c>
      <c r="H1028" s="656"/>
      <c r="I1028" s="657" t="s">
        <v>78</v>
      </c>
      <c r="J1028" s="653" t="s">
        <v>120</v>
      </c>
      <c r="K1028" s="658" t="s">
        <v>5238</v>
      </c>
      <c r="L1028" s="659">
        <v>8800000</v>
      </c>
      <c r="M1028" s="653" t="s">
        <v>73</v>
      </c>
      <c r="N1028" s="660" t="s">
        <v>116</v>
      </c>
      <c r="O1028" s="658" t="s">
        <v>5293</v>
      </c>
      <c r="P1028" s="661">
        <v>36451672</v>
      </c>
      <c r="Q1028" s="656">
        <v>1925</v>
      </c>
      <c r="R1028" s="699">
        <v>45180</v>
      </c>
      <c r="S1028" s="749">
        <v>4157400000</v>
      </c>
      <c r="T1028" s="699">
        <v>45180</v>
      </c>
      <c r="U1028" s="760">
        <v>8800000</v>
      </c>
      <c r="V1028" s="657" t="s">
        <v>70</v>
      </c>
      <c r="W1028" s="656">
        <v>72221403</v>
      </c>
      <c r="X1028" s="665" t="s">
        <v>5494</v>
      </c>
      <c r="Y1028" s="660" t="s">
        <v>5495</v>
      </c>
      <c r="Z1028" s="679">
        <v>45180</v>
      </c>
      <c r="AA1028" s="679">
        <v>45180</v>
      </c>
      <c r="AB1028" s="667" t="s">
        <v>80</v>
      </c>
      <c r="AC1028" s="666">
        <v>45280</v>
      </c>
      <c r="AD1028" s="658">
        <f t="shared" si="56"/>
        <v>100</v>
      </c>
      <c r="AE1028" s="656">
        <v>0</v>
      </c>
      <c r="AF1028" s="656">
        <v>0</v>
      </c>
      <c r="AG1028" s="656">
        <v>0</v>
      </c>
      <c r="AH1028" s="668" t="s">
        <v>80</v>
      </c>
      <c r="AI1028" s="658">
        <v>0</v>
      </c>
      <c r="AJ1028" s="656">
        <v>0</v>
      </c>
      <c r="AK1028" s="748">
        <v>0</v>
      </c>
      <c r="AL1028" s="668" t="s">
        <v>80</v>
      </c>
      <c r="AM1028" s="657">
        <v>0</v>
      </c>
      <c r="AN1028" s="668" t="s">
        <v>80</v>
      </c>
      <c r="AO1028" s="668" t="s">
        <v>80</v>
      </c>
      <c r="AP1028" s="661">
        <v>0</v>
      </c>
      <c r="AQ1028" s="661">
        <f>+L1028+AF1028-AK1028</f>
        <v>8800000</v>
      </c>
      <c r="AR1028" s="657" t="s">
        <v>115</v>
      </c>
      <c r="AS1028" s="656">
        <v>0</v>
      </c>
      <c r="AT1028" s="657" t="s">
        <v>80</v>
      </c>
      <c r="AU1028" s="670">
        <v>0</v>
      </c>
      <c r="AV1028" s="671">
        <f t="shared" si="54"/>
        <v>8800000</v>
      </c>
      <c r="AW1028" s="672">
        <f t="shared" si="55"/>
        <v>0</v>
      </c>
      <c r="AX1028" s="673"/>
      <c r="AY1028" s="657" t="s">
        <v>72</v>
      </c>
      <c r="AZ1028" s="677" t="s">
        <v>5514</v>
      </c>
      <c r="BA1028" s="653" t="s">
        <v>71</v>
      </c>
      <c r="BB1028" s="656"/>
    </row>
    <row r="1029" spans="2:54" x14ac:dyDescent="0.25">
      <c r="B1029" s="653">
        <v>2023</v>
      </c>
      <c r="C1029" s="653">
        <v>891780111</v>
      </c>
      <c r="D1029" s="654" t="s">
        <v>68</v>
      </c>
      <c r="E1029" s="655" t="s">
        <v>4826</v>
      </c>
      <c r="F1029" s="656" t="s">
        <v>4827</v>
      </c>
      <c r="G1029" s="657">
        <v>0</v>
      </c>
      <c r="H1029" s="656"/>
      <c r="I1029" s="657" t="s">
        <v>78</v>
      </c>
      <c r="J1029" s="653" t="s">
        <v>120</v>
      </c>
      <c r="K1029" s="658" t="s">
        <v>5238</v>
      </c>
      <c r="L1029" s="659">
        <v>8800000</v>
      </c>
      <c r="M1029" s="653" t="s">
        <v>73</v>
      </c>
      <c r="N1029" s="660" t="s">
        <v>116</v>
      </c>
      <c r="O1029" s="658" t="s">
        <v>5294</v>
      </c>
      <c r="P1029" s="661">
        <v>19583112</v>
      </c>
      <c r="Q1029" s="656">
        <v>1925</v>
      </c>
      <c r="R1029" s="699">
        <v>45180</v>
      </c>
      <c r="S1029" s="749">
        <v>4157400000</v>
      </c>
      <c r="T1029" s="699">
        <v>45180</v>
      </c>
      <c r="U1029" s="760">
        <v>8800000</v>
      </c>
      <c r="V1029" s="657" t="s">
        <v>70</v>
      </c>
      <c r="W1029" s="656">
        <v>72221403</v>
      </c>
      <c r="X1029" s="665" t="s">
        <v>5494</v>
      </c>
      <c r="Y1029" s="660" t="s">
        <v>5495</v>
      </c>
      <c r="Z1029" s="679">
        <v>45180</v>
      </c>
      <c r="AA1029" s="679">
        <v>45180</v>
      </c>
      <c r="AB1029" s="667" t="s">
        <v>80</v>
      </c>
      <c r="AC1029" s="666">
        <v>45280</v>
      </c>
      <c r="AD1029" s="658">
        <f t="shared" si="56"/>
        <v>100</v>
      </c>
      <c r="AE1029" s="656">
        <v>0</v>
      </c>
      <c r="AF1029" s="656">
        <v>0</v>
      </c>
      <c r="AG1029" s="656">
        <v>0</v>
      </c>
      <c r="AH1029" s="668" t="s">
        <v>80</v>
      </c>
      <c r="AI1029" s="658">
        <v>0</v>
      </c>
      <c r="AJ1029" s="656">
        <v>0</v>
      </c>
      <c r="AK1029" s="748">
        <v>0</v>
      </c>
      <c r="AL1029" s="668" t="s">
        <v>80</v>
      </c>
      <c r="AM1029" s="657">
        <v>0</v>
      </c>
      <c r="AN1029" s="668" t="s">
        <v>80</v>
      </c>
      <c r="AO1029" s="668" t="s">
        <v>80</v>
      </c>
      <c r="AP1029" s="661">
        <v>0</v>
      </c>
      <c r="AQ1029" s="661">
        <f>+L1029+AF1029-AK1029</f>
        <v>8800000</v>
      </c>
      <c r="AR1029" s="657" t="s">
        <v>115</v>
      </c>
      <c r="AS1029" s="656">
        <v>0</v>
      </c>
      <c r="AT1029" s="657" t="s">
        <v>80</v>
      </c>
      <c r="AU1029" s="670">
        <v>0</v>
      </c>
      <c r="AV1029" s="671">
        <f t="shared" si="54"/>
        <v>8800000</v>
      </c>
      <c r="AW1029" s="672">
        <f t="shared" si="55"/>
        <v>0</v>
      </c>
      <c r="AX1029" s="673"/>
      <c r="AY1029" s="657" t="s">
        <v>72</v>
      </c>
      <c r="AZ1029" s="677" t="s">
        <v>5515</v>
      </c>
      <c r="BA1029" s="653" t="s">
        <v>71</v>
      </c>
      <c r="BB1029" s="656"/>
    </row>
    <row r="1030" spans="2:54" x14ac:dyDescent="0.25">
      <c r="B1030" s="653">
        <v>2023</v>
      </c>
      <c r="C1030" s="653">
        <v>891780111</v>
      </c>
      <c r="D1030" s="654" t="s">
        <v>68</v>
      </c>
      <c r="E1030" s="655" t="s">
        <v>4828</v>
      </c>
      <c r="F1030" s="656" t="s">
        <v>4829</v>
      </c>
      <c r="G1030" s="657">
        <v>0</v>
      </c>
      <c r="H1030" s="656"/>
      <c r="I1030" s="657" t="s">
        <v>78</v>
      </c>
      <c r="J1030" s="653" t="s">
        <v>120</v>
      </c>
      <c r="K1030" s="658" t="s">
        <v>5238</v>
      </c>
      <c r="L1030" s="659">
        <v>8800000</v>
      </c>
      <c r="M1030" s="653" t="s">
        <v>73</v>
      </c>
      <c r="N1030" s="660" t="s">
        <v>116</v>
      </c>
      <c r="O1030" s="658" t="s">
        <v>5295</v>
      </c>
      <c r="P1030" s="661">
        <v>1081804269</v>
      </c>
      <c r="Q1030" s="656">
        <v>1925</v>
      </c>
      <c r="R1030" s="699">
        <v>45180</v>
      </c>
      <c r="S1030" s="749">
        <v>4157400000</v>
      </c>
      <c r="T1030" s="699">
        <v>45180</v>
      </c>
      <c r="U1030" s="760">
        <v>8800000</v>
      </c>
      <c r="V1030" s="657" t="s">
        <v>70</v>
      </c>
      <c r="W1030" s="656">
        <v>72221403</v>
      </c>
      <c r="X1030" s="665" t="s">
        <v>5494</v>
      </c>
      <c r="Y1030" s="660" t="s">
        <v>5495</v>
      </c>
      <c r="Z1030" s="679">
        <v>45180</v>
      </c>
      <c r="AA1030" s="679">
        <v>45180</v>
      </c>
      <c r="AB1030" s="667" t="s">
        <v>80</v>
      </c>
      <c r="AC1030" s="666">
        <v>45280</v>
      </c>
      <c r="AD1030" s="658">
        <f t="shared" si="56"/>
        <v>100</v>
      </c>
      <c r="AE1030" s="656">
        <v>0</v>
      </c>
      <c r="AF1030" s="656">
        <v>0</v>
      </c>
      <c r="AG1030" s="656">
        <v>0</v>
      </c>
      <c r="AH1030" s="668" t="s">
        <v>80</v>
      </c>
      <c r="AI1030" s="658">
        <v>0</v>
      </c>
      <c r="AJ1030" s="656">
        <v>0</v>
      </c>
      <c r="AK1030" s="748">
        <v>0</v>
      </c>
      <c r="AL1030" s="668" t="s">
        <v>80</v>
      </c>
      <c r="AM1030" s="657">
        <v>0</v>
      </c>
      <c r="AN1030" s="668" t="s">
        <v>80</v>
      </c>
      <c r="AO1030" s="668" t="s">
        <v>80</v>
      </c>
      <c r="AP1030" s="661">
        <v>0</v>
      </c>
      <c r="AQ1030" s="661">
        <f>+L1030+AF1030-AK1030</f>
        <v>8800000</v>
      </c>
      <c r="AR1030" s="657" t="s">
        <v>115</v>
      </c>
      <c r="AS1030" s="656">
        <v>0</v>
      </c>
      <c r="AT1030" s="657" t="s">
        <v>80</v>
      </c>
      <c r="AU1030" s="670">
        <v>0</v>
      </c>
      <c r="AV1030" s="671">
        <f t="shared" si="54"/>
        <v>8800000</v>
      </c>
      <c r="AW1030" s="672">
        <f t="shared" si="55"/>
        <v>0</v>
      </c>
      <c r="AX1030" s="673"/>
      <c r="AY1030" s="657" t="s">
        <v>72</v>
      </c>
      <c r="AZ1030" s="677" t="s">
        <v>5516</v>
      </c>
      <c r="BA1030" s="653" t="s">
        <v>71</v>
      </c>
      <c r="BB1030" s="656"/>
    </row>
    <row r="1031" spans="2:54" x14ac:dyDescent="0.25">
      <c r="B1031" s="653">
        <v>2023</v>
      </c>
      <c r="C1031" s="653">
        <v>891780111</v>
      </c>
      <c r="D1031" s="654" t="s">
        <v>68</v>
      </c>
      <c r="E1031" s="655" t="s">
        <v>4830</v>
      </c>
      <c r="F1031" s="656" t="s">
        <v>4831</v>
      </c>
      <c r="G1031" s="657">
        <v>0</v>
      </c>
      <c r="H1031" s="656"/>
      <c r="I1031" s="657" t="s">
        <v>78</v>
      </c>
      <c r="J1031" s="653" t="s">
        <v>120</v>
      </c>
      <c r="K1031" s="658" t="s">
        <v>5237</v>
      </c>
      <c r="L1031" s="659">
        <v>12400000</v>
      </c>
      <c r="M1031" s="653" t="s">
        <v>73</v>
      </c>
      <c r="N1031" s="660" t="s">
        <v>116</v>
      </c>
      <c r="O1031" s="658" t="s">
        <v>5296</v>
      </c>
      <c r="P1031" s="661">
        <v>1004276626</v>
      </c>
      <c r="Q1031" s="656">
        <v>1925</v>
      </c>
      <c r="R1031" s="699">
        <v>45180</v>
      </c>
      <c r="S1031" s="749">
        <v>4157400000</v>
      </c>
      <c r="T1031" s="699">
        <v>45180</v>
      </c>
      <c r="U1031" s="760">
        <v>12400000</v>
      </c>
      <c r="V1031" s="657" t="s">
        <v>70</v>
      </c>
      <c r="W1031" s="656">
        <v>72221403</v>
      </c>
      <c r="X1031" s="665" t="s">
        <v>5494</v>
      </c>
      <c r="Y1031" s="660" t="s">
        <v>5495</v>
      </c>
      <c r="Z1031" s="679">
        <v>45180</v>
      </c>
      <c r="AA1031" s="679">
        <v>45180</v>
      </c>
      <c r="AB1031" s="667" t="s">
        <v>80</v>
      </c>
      <c r="AC1031" s="666">
        <v>45280</v>
      </c>
      <c r="AD1031" s="658">
        <f t="shared" si="56"/>
        <v>100</v>
      </c>
      <c r="AE1031" s="656">
        <v>0</v>
      </c>
      <c r="AF1031" s="656">
        <v>0</v>
      </c>
      <c r="AG1031" s="656">
        <v>0</v>
      </c>
      <c r="AH1031" s="668" t="s">
        <v>80</v>
      </c>
      <c r="AI1031" s="658">
        <v>0</v>
      </c>
      <c r="AJ1031" s="656">
        <v>0</v>
      </c>
      <c r="AK1031" s="748">
        <v>0</v>
      </c>
      <c r="AL1031" s="668" t="s">
        <v>80</v>
      </c>
      <c r="AM1031" s="657">
        <v>0</v>
      </c>
      <c r="AN1031" s="668" t="s">
        <v>80</v>
      </c>
      <c r="AO1031" s="668" t="s">
        <v>80</v>
      </c>
      <c r="AP1031" s="661">
        <v>0</v>
      </c>
      <c r="AQ1031" s="661">
        <f>+L1031+AF1031-AK1031</f>
        <v>12400000</v>
      </c>
      <c r="AR1031" s="657" t="s">
        <v>115</v>
      </c>
      <c r="AS1031" s="656">
        <v>0</v>
      </c>
      <c r="AT1031" s="657" t="s">
        <v>80</v>
      </c>
      <c r="AU1031" s="670">
        <v>0</v>
      </c>
      <c r="AV1031" s="671">
        <f t="shared" si="54"/>
        <v>12400000</v>
      </c>
      <c r="AW1031" s="672">
        <f t="shared" si="55"/>
        <v>0</v>
      </c>
      <c r="AX1031" s="673"/>
      <c r="AY1031" s="657" t="s">
        <v>72</v>
      </c>
      <c r="AZ1031" s="677" t="s">
        <v>5517</v>
      </c>
      <c r="BA1031" s="653" t="s">
        <v>71</v>
      </c>
      <c r="BB1031" s="656"/>
    </row>
    <row r="1032" spans="2:54" x14ac:dyDescent="0.25">
      <c r="B1032" s="653">
        <v>2023</v>
      </c>
      <c r="C1032" s="653">
        <v>891780111</v>
      </c>
      <c r="D1032" s="654" t="s">
        <v>68</v>
      </c>
      <c r="E1032" s="655" t="s">
        <v>4832</v>
      </c>
      <c r="F1032" s="656" t="s">
        <v>4833</v>
      </c>
      <c r="G1032" s="657">
        <v>0</v>
      </c>
      <c r="H1032" s="656"/>
      <c r="I1032" s="657" t="s">
        <v>78</v>
      </c>
      <c r="J1032" s="653" t="s">
        <v>120</v>
      </c>
      <c r="K1032" s="658" t="s">
        <v>5237</v>
      </c>
      <c r="L1032" s="659">
        <v>12400000</v>
      </c>
      <c r="M1032" s="653" t="s">
        <v>73</v>
      </c>
      <c r="N1032" s="660" t="s">
        <v>116</v>
      </c>
      <c r="O1032" s="658" t="s">
        <v>5297</v>
      </c>
      <c r="P1032" s="661">
        <v>52806804</v>
      </c>
      <c r="Q1032" s="656">
        <v>1925</v>
      </c>
      <c r="R1032" s="699">
        <v>45180</v>
      </c>
      <c r="S1032" s="749">
        <v>4157400000</v>
      </c>
      <c r="T1032" s="699">
        <v>45180</v>
      </c>
      <c r="U1032" s="760">
        <v>12400000</v>
      </c>
      <c r="V1032" s="657" t="s">
        <v>70</v>
      </c>
      <c r="W1032" s="656">
        <v>72221403</v>
      </c>
      <c r="X1032" s="665" t="s">
        <v>5494</v>
      </c>
      <c r="Y1032" s="660" t="s">
        <v>5495</v>
      </c>
      <c r="Z1032" s="679">
        <v>45180</v>
      </c>
      <c r="AA1032" s="679">
        <v>45180</v>
      </c>
      <c r="AB1032" s="667" t="s">
        <v>80</v>
      </c>
      <c r="AC1032" s="666">
        <v>45280</v>
      </c>
      <c r="AD1032" s="658">
        <f t="shared" si="56"/>
        <v>100</v>
      </c>
      <c r="AE1032" s="656">
        <v>0</v>
      </c>
      <c r="AF1032" s="656">
        <v>0</v>
      </c>
      <c r="AG1032" s="656">
        <v>0</v>
      </c>
      <c r="AH1032" s="668" t="s">
        <v>80</v>
      </c>
      <c r="AI1032" s="658">
        <v>0</v>
      </c>
      <c r="AJ1032" s="656">
        <v>0</v>
      </c>
      <c r="AK1032" s="748">
        <v>0</v>
      </c>
      <c r="AL1032" s="668" t="s">
        <v>80</v>
      </c>
      <c r="AM1032" s="657">
        <v>0</v>
      </c>
      <c r="AN1032" s="668" t="s">
        <v>80</v>
      </c>
      <c r="AO1032" s="668" t="s">
        <v>80</v>
      </c>
      <c r="AP1032" s="661">
        <v>0</v>
      </c>
      <c r="AQ1032" s="661">
        <f>+L1032+AF1032-AK1032</f>
        <v>12400000</v>
      </c>
      <c r="AR1032" s="657" t="s">
        <v>115</v>
      </c>
      <c r="AS1032" s="656">
        <v>0</v>
      </c>
      <c r="AT1032" s="657" t="s">
        <v>80</v>
      </c>
      <c r="AU1032" s="670">
        <v>0</v>
      </c>
      <c r="AV1032" s="671">
        <f t="shared" si="54"/>
        <v>12400000</v>
      </c>
      <c r="AW1032" s="672">
        <f t="shared" si="55"/>
        <v>0</v>
      </c>
      <c r="AX1032" s="673"/>
      <c r="AY1032" s="657" t="s">
        <v>72</v>
      </c>
      <c r="AZ1032" s="677" t="s">
        <v>5518</v>
      </c>
      <c r="BA1032" s="653" t="s">
        <v>71</v>
      </c>
      <c r="BB1032" s="656"/>
    </row>
    <row r="1033" spans="2:54" x14ac:dyDescent="0.25">
      <c r="B1033" s="653">
        <v>2023</v>
      </c>
      <c r="C1033" s="653">
        <v>891780111</v>
      </c>
      <c r="D1033" s="654" t="s">
        <v>68</v>
      </c>
      <c r="E1033" s="655" t="s">
        <v>4834</v>
      </c>
      <c r="F1033" s="656" t="s">
        <v>4835</v>
      </c>
      <c r="G1033" s="657">
        <v>0</v>
      </c>
      <c r="H1033" s="656"/>
      <c r="I1033" s="657" t="s">
        <v>78</v>
      </c>
      <c r="J1033" s="653" t="s">
        <v>120</v>
      </c>
      <c r="K1033" s="658" t="s">
        <v>5237</v>
      </c>
      <c r="L1033" s="659">
        <v>12400000</v>
      </c>
      <c r="M1033" s="653" t="s">
        <v>73</v>
      </c>
      <c r="N1033" s="660" t="s">
        <v>116</v>
      </c>
      <c r="O1033" s="658" t="s">
        <v>5298</v>
      </c>
      <c r="P1033" s="661">
        <v>36696347</v>
      </c>
      <c r="Q1033" s="656">
        <v>1925</v>
      </c>
      <c r="R1033" s="699">
        <v>45180</v>
      </c>
      <c r="S1033" s="749">
        <v>4157400000</v>
      </c>
      <c r="T1033" s="699">
        <v>45180</v>
      </c>
      <c r="U1033" s="760">
        <v>12400000</v>
      </c>
      <c r="V1033" s="657" t="s">
        <v>70</v>
      </c>
      <c r="W1033" s="656">
        <v>72221403</v>
      </c>
      <c r="X1033" s="665" t="s">
        <v>5494</v>
      </c>
      <c r="Y1033" s="660" t="s">
        <v>5495</v>
      </c>
      <c r="Z1033" s="679">
        <v>45180</v>
      </c>
      <c r="AA1033" s="679">
        <v>45180</v>
      </c>
      <c r="AB1033" s="667" t="s">
        <v>80</v>
      </c>
      <c r="AC1033" s="666">
        <v>45280</v>
      </c>
      <c r="AD1033" s="658">
        <f t="shared" si="56"/>
        <v>100</v>
      </c>
      <c r="AE1033" s="656">
        <v>0</v>
      </c>
      <c r="AF1033" s="656">
        <v>0</v>
      </c>
      <c r="AG1033" s="656">
        <v>0</v>
      </c>
      <c r="AH1033" s="668" t="s">
        <v>80</v>
      </c>
      <c r="AI1033" s="658">
        <v>0</v>
      </c>
      <c r="AJ1033" s="656">
        <v>0</v>
      </c>
      <c r="AK1033" s="748">
        <v>0</v>
      </c>
      <c r="AL1033" s="668" t="s">
        <v>80</v>
      </c>
      <c r="AM1033" s="657">
        <v>0</v>
      </c>
      <c r="AN1033" s="668" t="s">
        <v>80</v>
      </c>
      <c r="AO1033" s="668" t="s">
        <v>80</v>
      </c>
      <c r="AP1033" s="661">
        <v>0</v>
      </c>
      <c r="AQ1033" s="661">
        <f>+L1033+AF1033-AK1033</f>
        <v>12400000</v>
      </c>
      <c r="AR1033" s="657" t="s">
        <v>115</v>
      </c>
      <c r="AS1033" s="656">
        <v>0</v>
      </c>
      <c r="AT1033" s="657" t="s">
        <v>80</v>
      </c>
      <c r="AU1033" s="670">
        <v>0</v>
      </c>
      <c r="AV1033" s="671">
        <f t="shared" si="54"/>
        <v>12400000</v>
      </c>
      <c r="AW1033" s="672">
        <f t="shared" si="55"/>
        <v>0</v>
      </c>
      <c r="AX1033" s="673"/>
      <c r="AY1033" s="657" t="s">
        <v>72</v>
      </c>
      <c r="AZ1033" s="677" t="s">
        <v>5519</v>
      </c>
      <c r="BA1033" s="653" t="s">
        <v>71</v>
      </c>
      <c r="BB1033" s="656"/>
    </row>
    <row r="1034" spans="2:54" x14ac:dyDescent="0.25">
      <c r="B1034" s="653">
        <v>2023</v>
      </c>
      <c r="C1034" s="653">
        <v>891780111</v>
      </c>
      <c r="D1034" s="654" t="s">
        <v>68</v>
      </c>
      <c r="E1034" s="655" t="s">
        <v>4836</v>
      </c>
      <c r="F1034" s="656" t="s">
        <v>4837</v>
      </c>
      <c r="G1034" s="657">
        <v>0</v>
      </c>
      <c r="H1034" s="656"/>
      <c r="I1034" s="657" t="s">
        <v>78</v>
      </c>
      <c r="J1034" s="653" t="s">
        <v>120</v>
      </c>
      <c r="K1034" s="658" t="s">
        <v>5237</v>
      </c>
      <c r="L1034" s="659">
        <v>12400000</v>
      </c>
      <c r="M1034" s="653" t="s">
        <v>73</v>
      </c>
      <c r="N1034" s="660" t="s">
        <v>116</v>
      </c>
      <c r="O1034" s="658" t="s">
        <v>5299</v>
      </c>
      <c r="P1034" s="661">
        <v>1082997236</v>
      </c>
      <c r="Q1034" s="656">
        <v>1925</v>
      </c>
      <c r="R1034" s="699">
        <v>45180</v>
      </c>
      <c r="S1034" s="749">
        <v>4157400000</v>
      </c>
      <c r="T1034" s="699">
        <v>45180</v>
      </c>
      <c r="U1034" s="760">
        <v>12400000</v>
      </c>
      <c r="V1034" s="657" t="s">
        <v>70</v>
      </c>
      <c r="W1034" s="656">
        <v>72221403</v>
      </c>
      <c r="X1034" s="665" t="s">
        <v>5494</v>
      </c>
      <c r="Y1034" s="660" t="s">
        <v>5495</v>
      </c>
      <c r="Z1034" s="679">
        <v>45180</v>
      </c>
      <c r="AA1034" s="679">
        <v>45180</v>
      </c>
      <c r="AB1034" s="667" t="s">
        <v>80</v>
      </c>
      <c r="AC1034" s="666">
        <v>45280</v>
      </c>
      <c r="AD1034" s="658">
        <f t="shared" si="56"/>
        <v>100</v>
      </c>
      <c r="AE1034" s="656">
        <v>0</v>
      </c>
      <c r="AF1034" s="656">
        <v>0</v>
      </c>
      <c r="AG1034" s="656">
        <v>0</v>
      </c>
      <c r="AH1034" s="668" t="s">
        <v>80</v>
      </c>
      <c r="AI1034" s="658">
        <v>0</v>
      </c>
      <c r="AJ1034" s="656">
        <v>0</v>
      </c>
      <c r="AK1034" s="748">
        <v>0</v>
      </c>
      <c r="AL1034" s="668" t="s">
        <v>80</v>
      </c>
      <c r="AM1034" s="657">
        <v>0</v>
      </c>
      <c r="AN1034" s="668" t="s">
        <v>80</v>
      </c>
      <c r="AO1034" s="668" t="s">
        <v>80</v>
      </c>
      <c r="AP1034" s="661">
        <v>0</v>
      </c>
      <c r="AQ1034" s="661">
        <f>+L1034+AF1034-AK1034</f>
        <v>12400000</v>
      </c>
      <c r="AR1034" s="657" t="s">
        <v>115</v>
      </c>
      <c r="AS1034" s="656">
        <v>0</v>
      </c>
      <c r="AT1034" s="657" t="s">
        <v>80</v>
      </c>
      <c r="AU1034" s="670">
        <v>0</v>
      </c>
      <c r="AV1034" s="671">
        <f t="shared" si="54"/>
        <v>12400000</v>
      </c>
      <c r="AW1034" s="672">
        <f t="shared" si="55"/>
        <v>0</v>
      </c>
      <c r="AX1034" s="673"/>
      <c r="AY1034" s="657" t="s">
        <v>72</v>
      </c>
      <c r="AZ1034" s="677" t="s">
        <v>5520</v>
      </c>
      <c r="BA1034" s="653" t="s">
        <v>71</v>
      </c>
      <c r="BB1034" s="656"/>
    </row>
    <row r="1035" spans="2:54" x14ac:dyDescent="0.25">
      <c r="B1035" s="653">
        <v>2023</v>
      </c>
      <c r="C1035" s="653">
        <v>891780111</v>
      </c>
      <c r="D1035" s="654" t="s">
        <v>68</v>
      </c>
      <c r="E1035" s="655" t="s">
        <v>4838</v>
      </c>
      <c r="F1035" s="656" t="s">
        <v>4839</v>
      </c>
      <c r="G1035" s="657">
        <v>0</v>
      </c>
      <c r="H1035" s="656"/>
      <c r="I1035" s="657" t="s">
        <v>78</v>
      </c>
      <c r="J1035" s="653" t="s">
        <v>120</v>
      </c>
      <c r="K1035" s="658" t="s">
        <v>5237</v>
      </c>
      <c r="L1035" s="659">
        <v>12400000</v>
      </c>
      <c r="M1035" s="653" t="s">
        <v>73</v>
      </c>
      <c r="N1035" s="660" t="s">
        <v>116</v>
      </c>
      <c r="O1035" s="658" t="s">
        <v>5300</v>
      </c>
      <c r="P1035" s="661">
        <v>1083027881</v>
      </c>
      <c r="Q1035" s="656">
        <v>1925</v>
      </c>
      <c r="R1035" s="699">
        <v>45180</v>
      </c>
      <c r="S1035" s="749">
        <v>4157400000</v>
      </c>
      <c r="T1035" s="699">
        <v>45180</v>
      </c>
      <c r="U1035" s="760">
        <v>12400000</v>
      </c>
      <c r="V1035" s="657" t="s">
        <v>70</v>
      </c>
      <c r="W1035" s="656">
        <v>72221403</v>
      </c>
      <c r="X1035" s="665" t="s">
        <v>5494</v>
      </c>
      <c r="Y1035" s="660" t="s">
        <v>5495</v>
      </c>
      <c r="Z1035" s="679">
        <v>45180</v>
      </c>
      <c r="AA1035" s="679">
        <v>45180</v>
      </c>
      <c r="AB1035" s="667" t="s">
        <v>80</v>
      </c>
      <c r="AC1035" s="666">
        <v>45280</v>
      </c>
      <c r="AD1035" s="658">
        <f t="shared" si="56"/>
        <v>100</v>
      </c>
      <c r="AE1035" s="656">
        <v>0</v>
      </c>
      <c r="AF1035" s="656">
        <v>0</v>
      </c>
      <c r="AG1035" s="656">
        <v>0</v>
      </c>
      <c r="AH1035" s="668" t="s">
        <v>80</v>
      </c>
      <c r="AI1035" s="658">
        <v>0</v>
      </c>
      <c r="AJ1035" s="656">
        <v>0</v>
      </c>
      <c r="AK1035" s="748">
        <v>0</v>
      </c>
      <c r="AL1035" s="668" t="s">
        <v>80</v>
      </c>
      <c r="AM1035" s="657">
        <v>0</v>
      </c>
      <c r="AN1035" s="668" t="s">
        <v>80</v>
      </c>
      <c r="AO1035" s="668" t="s">
        <v>80</v>
      </c>
      <c r="AP1035" s="661">
        <v>0</v>
      </c>
      <c r="AQ1035" s="661">
        <f>+L1035+AF1035-AK1035</f>
        <v>12400000</v>
      </c>
      <c r="AR1035" s="657" t="s">
        <v>115</v>
      </c>
      <c r="AS1035" s="656">
        <v>0</v>
      </c>
      <c r="AT1035" s="657" t="s">
        <v>80</v>
      </c>
      <c r="AU1035" s="670">
        <v>0</v>
      </c>
      <c r="AV1035" s="671">
        <f t="shared" si="54"/>
        <v>12400000</v>
      </c>
      <c r="AW1035" s="672">
        <f t="shared" si="55"/>
        <v>0</v>
      </c>
      <c r="AX1035" s="673"/>
      <c r="AY1035" s="657" t="s">
        <v>72</v>
      </c>
      <c r="AZ1035" s="677" t="s">
        <v>5521</v>
      </c>
      <c r="BA1035" s="653" t="s">
        <v>71</v>
      </c>
      <c r="BB1035" s="656"/>
    </row>
    <row r="1036" spans="2:54" x14ac:dyDescent="0.25">
      <c r="B1036" s="653">
        <v>2023</v>
      </c>
      <c r="C1036" s="653">
        <v>891780111</v>
      </c>
      <c r="D1036" s="654" t="s">
        <v>68</v>
      </c>
      <c r="E1036" s="655" t="s">
        <v>4840</v>
      </c>
      <c r="F1036" s="656" t="s">
        <v>4841</v>
      </c>
      <c r="G1036" s="657">
        <v>0</v>
      </c>
      <c r="H1036" s="656"/>
      <c r="I1036" s="657" t="s">
        <v>78</v>
      </c>
      <c r="J1036" s="653" t="s">
        <v>120</v>
      </c>
      <c r="K1036" s="658" t="s">
        <v>5237</v>
      </c>
      <c r="L1036" s="659">
        <v>12400000</v>
      </c>
      <c r="M1036" s="653" t="s">
        <v>73</v>
      </c>
      <c r="N1036" s="660" t="s">
        <v>116</v>
      </c>
      <c r="O1036" s="658" t="s">
        <v>5301</v>
      </c>
      <c r="P1036" s="661">
        <v>1083009871</v>
      </c>
      <c r="Q1036" s="656">
        <v>1925</v>
      </c>
      <c r="R1036" s="699">
        <v>45180</v>
      </c>
      <c r="S1036" s="749">
        <v>4157400000</v>
      </c>
      <c r="T1036" s="699">
        <v>45180</v>
      </c>
      <c r="U1036" s="760">
        <v>12400000</v>
      </c>
      <c r="V1036" s="657" t="s">
        <v>70</v>
      </c>
      <c r="W1036" s="656">
        <v>72221403</v>
      </c>
      <c r="X1036" s="665" t="s">
        <v>5494</v>
      </c>
      <c r="Y1036" s="660" t="s">
        <v>5495</v>
      </c>
      <c r="Z1036" s="679">
        <v>45180</v>
      </c>
      <c r="AA1036" s="679">
        <v>45180</v>
      </c>
      <c r="AB1036" s="667" t="s">
        <v>80</v>
      </c>
      <c r="AC1036" s="666">
        <v>45280</v>
      </c>
      <c r="AD1036" s="658">
        <f t="shared" si="56"/>
        <v>100</v>
      </c>
      <c r="AE1036" s="656">
        <v>0</v>
      </c>
      <c r="AF1036" s="656">
        <v>0</v>
      </c>
      <c r="AG1036" s="656">
        <v>0</v>
      </c>
      <c r="AH1036" s="668" t="s">
        <v>80</v>
      </c>
      <c r="AI1036" s="658">
        <v>0</v>
      </c>
      <c r="AJ1036" s="656">
        <v>0</v>
      </c>
      <c r="AK1036" s="748">
        <v>0</v>
      </c>
      <c r="AL1036" s="668" t="s">
        <v>80</v>
      </c>
      <c r="AM1036" s="657">
        <v>0</v>
      </c>
      <c r="AN1036" s="668" t="s">
        <v>80</v>
      </c>
      <c r="AO1036" s="668" t="s">
        <v>80</v>
      </c>
      <c r="AP1036" s="661">
        <v>0</v>
      </c>
      <c r="AQ1036" s="661">
        <f>+L1036+AF1036-AK1036</f>
        <v>12400000</v>
      </c>
      <c r="AR1036" s="657" t="s">
        <v>115</v>
      </c>
      <c r="AS1036" s="656">
        <v>0</v>
      </c>
      <c r="AT1036" s="657" t="s">
        <v>80</v>
      </c>
      <c r="AU1036" s="670">
        <v>0</v>
      </c>
      <c r="AV1036" s="671">
        <f t="shared" si="54"/>
        <v>12400000</v>
      </c>
      <c r="AW1036" s="672">
        <f t="shared" si="55"/>
        <v>0</v>
      </c>
      <c r="AX1036" s="673"/>
      <c r="AY1036" s="657" t="s">
        <v>72</v>
      </c>
      <c r="AZ1036" s="677" t="s">
        <v>5522</v>
      </c>
      <c r="BA1036" s="653" t="s">
        <v>71</v>
      </c>
      <c r="BB1036" s="656"/>
    </row>
    <row r="1037" spans="2:54" x14ac:dyDescent="0.25">
      <c r="B1037" s="653">
        <v>2023</v>
      </c>
      <c r="C1037" s="653">
        <v>891780111</v>
      </c>
      <c r="D1037" s="654" t="s">
        <v>68</v>
      </c>
      <c r="E1037" s="655" t="s">
        <v>4842</v>
      </c>
      <c r="F1037" s="656" t="s">
        <v>4843</v>
      </c>
      <c r="G1037" s="657">
        <v>0</v>
      </c>
      <c r="H1037" s="656"/>
      <c r="I1037" s="657" t="s">
        <v>78</v>
      </c>
      <c r="J1037" s="653" t="s">
        <v>120</v>
      </c>
      <c r="K1037" s="658" t="s">
        <v>5237</v>
      </c>
      <c r="L1037" s="659">
        <v>12400000</v>
      </c>
      <c r="M1037" s="653" t="s">
        <v>73</v>
      </c>
      <c r="N1037" s="660" t="s">
        <v>116</v>
      </c>
      <c r="O1037" s="658" t="s">
        <v>5302</v>
      </c>
      <c r="P1037" s="661">
        <v>1079934820</v>
      </c>
      <c r="Q1037" s="656">
        <v>1925</v>
      </c>
      <c r="R1037" s="699">
        <v>45180</v>
      </c>
      <c r="S1037" s="749">
        <v>4157400000</v>
      </c>
      <c r="T1037" s="699">
        <v>45180</v>
      </c>
      <c r="U1037" s="760">
        <v>12400000</v>
      </c>
      <c r="V1037" s="657" t="s">
        <v>70</v>
      </c>
      <c r="W1037" s="656">
        <v>72221403</v>
      </c>
      <c r="X1037" s="665" t="s">
        <v>5494</v>
      </c>
      <c r="Y1037" s="660" t="s">
        <v>5495</v>
      </c>
      <c r="Z1037" s="679">
        <v>45180</v>
      </c>
      <c r="AA1037" s="679">
        <v>45180</v>
      </c>
      <c r="AB1037" s="667" t="s">
        <v>80</v>
      </c>
      <c r="AC1037" s="666">
        <v>45280</v>
      </c>
      <c r="AD1037" s="658">
        <f t="shared" si="56"/>
        <v>100</v>
      </c>
      <c r="AE1037" s="656">
        <v>0</v>
      </c>
      <c r="AF1037" s="656">
        <v>0</v>
      </c>
      <c r="AG1037" s="656">
        <v>0</v>
      </c>
      <c r="AH1037" s="668" t="s">
        <v>80</v>
      </c>
      <c r="AI1037" s="658">
        <v>0</v>
      </c>
      <c r="AJ1037" s="656">
        <v>0</v>
      </c>
      <c r="AK1037" s="748">
        <v>0</v>
      </c>
      <c r="AL1037" s="668" t="s">
        <v>80</v>
      </c>
      <c r="AM1037" s="657">
        <v>0</v>
      </c>
      <c r="AN1037" s="668" t="s">
        <v>80</v>
      </c>
      <c r="AO1037" s="668" t="s">
        <v>80</v>
      </c>
      <c r="AP1037" s="661">
        <v>0</v>
      </c>
      <c r="AQ1037" s="661">
        <f>+L1037+AF1037-AK1037</f>
        <v>12400000</v>
      </c>
      <c r="AR1037" s="657" t="s">
        <v>115</v>
      </c>
      <c r="AS1037" s="656">
        <v>0</v>
      </c>
      <c r="AT1037" s="657" t="s">
        <v>80</v>
      </c>
      <c r="AU1037" s="670">
        <v>0</v>
      </c>
      <c r="AV1037" s="671">
        <f t="shared" si="54"/>
        <v>12400000</v>
      </c>
      <c r="AW1037" s="672">
        <f t="shared" si="55"/>
        <v>0</v>
      </c>
      <c r="AX1037" s="673"/>
      <c r="AY1037" s="657" t="s">
        <v>72</v>
      </c>
      <c r="AZ1037" s="677" t="s">
        <v>5523</v>
      </c>
      <c r="BA1037" s="653" t="s">
        <v>71</v>
      </c>
      <c r="BB1037" s="656"/>
    </row>
    <row r="1038" spans="2:54" x14ac:dyDescent="0.25">
      <c r="B1038" s="653">
        <v>2023</v>
      </c>
      <c r="C1038" s="653">
        <v>891780111</v>
      </c>
      <c r="D1038" s="654" t="s">
        <v>68</v>
      </c>
      <c r="E1038" s="655" t="s">
        <v>4844</v>
      </c>
      <c r="F1038" s="656" t="s">
        <v>4845</v>
      </c>
      <c r="G1038" s="657">
        <v>0</v>
      </c>
      <c r="H1038" s="656"/>
      <c r="I1038" s="657" t="s">
        <v>78</v>
      </c>
      <c r="J1038" s="653" t="s">
        <v>120</v>
      </c>
      <c r="K1038" s="658" t="s">
        <v>5237</v>
      </c>
      <c r="L1038" s="659">
        <v>12400000</v>
      </c>
      <c r="M1038" s="653" t="s">
        <v>73</v>
      </c>
      <c r="N1038" s="660" t="s">
        <v>116</v>
      </c>
      <c r="O1038" s="658" t="s">
        <v>5303</v>
      </c>
      <c r="P1038" s="661">
        <v>1051673992</v>
      </c>
      <c r="Q1038" s="656">
        <v>1925</v>
      </c>
      <c r="R1038" s="699">
        <v>45180</v>
      </c>
      <c r="S1038" s="749">
        <v>4157400000</v>
      </c>
      <c r="T1038" s="699">
        <v>45180</v>
      </c>
      <c r="U1038" s="760">
        <v>12400000</v>
      </c>
      <c r="V1038" s="657" t="s">
        <v>70</v>
      </c>
      <c r="W1038" s="656">
        <v>72221403</v>
      </c>
      <c r="X1038" s="665" t="s">
        <v>5494</v>
      </c>
      <c r="Y1038" s="660" t="s">
        <v>5495</v>
      </c>
      <c r="Z1038" s="679">
        <v>45180</v>
      </c>
      <c r="AA1038" s="679">
        <v>45180</v>
      </c>
      <c r="AB1038" s="667" t="s">
        <v>80</v>
      </c>
      <c r="AC1038" s="666">
        <v>45280</v>
      </c>
      <c r="AD1038" s="658">
        <f t="shared" si="56"/>
        <v>100</v>
      </c>
      <c r="AE1038" s="656">
        <v>0</v>
      </c>
      <c r="AF1038" s="656">
        <v>0</v>
      </c>
      <c r="AG1038" s="656">
        <v>0</v>
      </c>
      <c r="AH1038" s="668" t="s">
        <v>80</v>
      </c>
      <c r="AI1038" s="658">
        <v>0</v>
      </c>
      <c r="AJ1038" s="656">
        <v>0</v>
      </c>
      <c r="AK1038" s="748">
        <v>0</v>
      </c>
      <c r="AL1038" s="668" t="s">
        <v>80</v>
      </c>
      <c r="AM1038" s="657">
        <v>0</v>
      </c>
      <c r="AN1038" s="668" t="s">
        <v>80</v>
      </c>
      <c r="AO1038" s="668" t="s">
        <v>80</v>
      </c>
      <c r="AP1038" s="661">
        <v>0</v>
      </c>
      <c r="AQ1038" s="661">
        <f>+L1038+AF1038-AK1038</f>
        <v>12400000</v>
      </c>
      <c r="AR1038" s="657" t="s">
        <v>115</v>
      </c>
      <c r="AS1038" s="656">
        <v>0</v>
      </c>
      <c r="AT1038" s="657" t="s">
        <v>80</v>
      </c>
      <c r="AU1038" s="670">
        <v>0</v>
      </c>
      <c r="AV1038" s="671">
        <f t="shared" si="54"/>
        <v>12400000</v>
      </c>
      <c r="AW1038" s="672">
        <f t="shared" si="55"/>
        <v>0</v>
      </c>
      <c r="AX1038" s="673"/>
      <c r="AY1038" s="657" t="s">
        <v>72</v>
      </c>
      <c r="AZ1038" s="677" t="s">
        <v>5524</v>
      </c>
      <c r="BA1038" s="653" t="s">
        <v>71</v>
      </c>
      <c r="BB1038" s="656"/>
    </row>
    <row r="1039" spans="2:54" x14ac:dyDescent="0.25">
      <c r="B1039" s="653">
        <v>2023</v>
      </c>
      <c r="C1039" s="653">
        <v>891780111</v>
      </c>
      <c r="D1039" s="654" t="s">
        <v>68</v>
      </c>
      <c r="E1039" s="655" t="s">
        <v>4846</v>
      </c>
      <c r="F1039" s="656" t="s">
        <v>4847</v>
      </c>
      <c r="G1039" s="657">
        <v>0</v>
      </c>
      <c r="H1039" s="656"/>
      <c r="I1039" s="657" t="s">
        <v>78</v>
      </c>
      <c r="J1039" s="653" t="s">
        <v>120</v>
      </c>
      <c r="K1039" s="658" t="s">
        <v>5237</v>
      </c>
      <c r="L1039" s="659">
        <v>12400000</v>
      </c>
      <c r="M1039" s="653" t="s">
        <v>73</v>
      </c>
      <c r="N1039" s="660" t="s">
        <v>116</v>
      </c>
      <c r="O1039" s="658" t="s">
        <v>676</v>
      </c>
      <c r="P1039" s="661">
        <v>85468411</v>
      </c>
      <c r="Q1039" s="656">
        <v>1925</v>
      </c>
      <c r="R1039" s="699">
        <v>45180</v>
      </c>
      <c r="S1039" s="749">
        <v>4157400000</v>
      </c>
      <c r="T1039" s="699">
        <v>45180</v>
      </c>
      <c r="U1039" s="760">
        <v>12400000</v>
      </c>
      <c r="V1039" s="657" t="s">
        <v>70</v>
      </c>
      <c r="W1039" s="656">
        <v>72221403</v>
      </c>
      <c r="X1039" s="665" t="s">
        <v>5494</v>
      </c>
      <c r="Y1039" s="660" t="s">
        <v>5495</v>
      </c>
      <c r="Z1039" s="679">
        <v>45180</v>
      </c>
      <c r="AA1039" s="679">
        <v>45180</v>
      </c>
      <c r="AB1039" s="667" t="s">
        <v>80</v>
      </c>
      <c r="AC1039" s="666">
        <v>45280</v>
      </c>
      <c r="AD1039" s="658">
        <f t="shared" si="56"/>
        <v>100</v>
      </c>
      <c r="AE1039" s="656">
        <v>0</v>
      </c>
      <c r="AF1039" s="656">
        <v>0</v>
      </c>
      <c r="AG1039" s="656">
        <v>0</v>
      </c>
      <c r="AH1039" s="668" t="s">
        <v>80</v>
      </c>
      <c r="AI1039" s="658">
        <v>0</v>
      </c>
      <c r="AJ1039" s="656">
        <v>0</v>
      </c>
      <c r="AK1039" s="748">
        <v>0</v>
      </c>
      <c r="AL1039" s="668" t="s">
        <v>80</v>
      </c>
      <c r="AM1039" s="657">
        <v>0</v>
      </c>
      <c r="AN1039" s="668" t="s">
        <v>80</v>
      </c>
      <c r="AO1039" s="668" t="s">
        <v>80</v>
      </c>
      <c r="AP1039" s="661">
        <v>0</v>
      </c>
      <c r="AQ1039" s="661">
        <f>+L1039+AF1039-AK1039</f>
        <v>12400000</v>
      </c>
      <c r="AR1039" s="657" t="s">
        <v>115</v>
      </c>
      <c r="AS1039" s="656">
        <v>0</v>
      </c>
      <c r="AT1039" s="657" t="s">
        <v>80</v>
      </c>
      <c r="AU1039" s="670">
        <v>0</v>
      </c>
      <c r="AV1039" s="671">
        <f t="shared" si="54"/>
        <v>12400000</v>
      </c>
      <c r="AW1039" s="672">
        <f t="shared" si="55"/>
        <v>0</v>
      </c>
      <c r="AX1039" s="673"/>
      <c r="AY1039" s="657" t="s">
        <v>72</v>
      </c>
      <c r="AZ1039" s="677" t="s">
        <v>5525</v>
      </c>
      <c r="BA1039" s="653" t="s">
        <v>71</v>
      </c>
      <c r="BB1039" s="656"/>
    </row>
    <row r="1040" spans="2:54" x14ac:dyDescent="0.25">
      <c r="B1040" s="653">
        <v>2023</v>
      </c>
      <c r="C1040" s="653">
        <v>891780111</v>
      </c>
      <c r="D1040" s="654" t="s">
        <v>68</v>
      </c>
      <c r="E1040" s="655" t="s">
        <v>4848</v>
      </c>
      <c r="F1040" s="656" t="s">
        <v>4849</v>
      </c>
      <c r="G1040" s="657">
        <v>0</v>
      </c>
      <c r="H1040" s="656"/>
      <c r="I1040" s="657" t="s">
        <v>78</v>
      </c>
      <c r="J1040" s="653" t="s">
        <v>120</v>
      </c>
      <c r="K1040" s="658" t="s">
        <v>5237</v>
      </c>
      <c r="L1040" s="659">
        <v>12400000</v>
      </c>
      <c r="M1040" s="653" t="s">
        <v>73</v>
      </c>
      <c r="N1040" s="660" t="s">
        <v>116</v>
      </c>
      <c r="O1040" s="658" t="s">
        <v>5304</v>
      </c>
      <c r="P1040" s="661">
        <v>1083002833</v>
      </c>
      <c r="Q1040" s="656">
        <v>1925</v>
      </c>
      <c r="R1040" s="699">
        <v>45180</v>
      </c>
      <c r="S1040" s="749">
        <v>4157400000</v>
      </c>
      <c r="T1040" s="699">
        <v>45180</v>
      </c>
      <c r="U1040" s="760">
        <v>12400000</v>
      </c>
      <c r="V1040" s="657" t="s">
        <v>70</v>
      </c>
      <c r="W1040" s="656">
        <v>72221403</v>
      </c>
      <c r="X1040" s="665" t="s">
        <v>5494</v>
      </c>
      <c r="Y1040" s="660" t="s">
        <v>5495</v>
      </c>
      <c r="Z1040" s="679">
        <v>45180</v>
      </c>
      <c r="AA1040" s="679">
        <v>45180</v>
      </c>
      <c r="AB1040" s="667" t="s">
        <v>80</v>
      </c>
      <c r="AC1040" s="666">
        <v>45280</v>
      </c>
      <c r="AD1040" s="658">
        <f t="shared" si="56"/>
        <v>100</v>
      </c>
      <c r="AE1040" s="656">
        <v>0</v>
      </c>
      <c r="AF1040" s="656">
        <v>0</v>
      </c>
      <c r="AG1040" s="656">
        <v>0</v>
      </c>
      <c r="AH1040" s="668" t="s">
        <v>80</v>
      </c>
      <c r="AI1040" s="658">
        <v>0</v>
      </c>
      <c r="AJ1040" s="656">
        <v>0</v>
      </c>
      <c r="AK1040" s="748">
        <v>0</v>
      </c>
      <c r="AL1040" s="668" t="s">
        <v>80</v>
      </c>
      <c r="AM1040" s="657">
        <v>0</v>
      </c>
      <c r="AN1040" s="668" t="s">
        <v>80</v>
      </c>
      <c r="AO1040" s="668" t="s">
        <v>80</v>
      </c>
      <c r="AP1040" s="661">
        <v>0</v>
      </c>
      <c r="AQ1040" s="661">
        <f>+L1040+AF1040-AK1040</f>
        <v>12400000</v>
      </c>
      <c r="AR1040" s="657" t="s">
        <v>115</v>
      </c>
      <c r="AS1040" s="656">
        <v>0</v>
      </c>
      <c r="AT1040" s="657" t="s">
        <v>80</v>
      </c>
      <c r="AU1040" s="670">
        <v>0</v>
      </c>
      <c r="AV1040" s="671">
        <f t="shared" si="54"/>
        <v>12400000</v>
      </c>
      <c r="AW1040" s="672">
        <f t="shared" si="55"/>
        <v>0</v>
      </c>
      <c r="AX1040" s="673"/>
      <c r="AY1040" s="657" t="s">
        <v>72</v>
      </c>
      <c r="AZ1040" s="677" t="s">
        <v>5526</v>
      </c>
      <c r="BA1040" s="653" t="s">
        <v>71</v>
      </c>
      <c r="BB1040" s="656"/>
    </row>
    <row r="1041" spans="2:54" x14ac:dyDescent="0.25">
      <c r="B1041" s="653">
        <v>2023</v>
      </c>
      <c r="C1041" s="653">
        <v>891780111</v>
      </c>
      <c r="D1041" s="654" t="s">
        <v>68</v>
      </c>
      <c r="E1041" s="655" t="s">
        <v>4850</v>
      </c>
      <c r="F1041" s="656" t="s">
        <v>4851</v>
      </c>
      <c r="G1041" s="657">
        <v>0</v>
      </c>
      <c r="H1041" s="656"/>
      <c r="I1041" s="657" t="s">
        <v>78</v>
      </c>
      <c r="J1041" s="653" t="s">
        <v>120</v>
      </c>
      <c r="K1041" s="658" t="s">
        <v>5238</v>
      </c>
      <c r="L1041" s="659">
        <v>8800000</v>
      </c>
      <c r="M1041" s="653" t="s">
        <v>73</v>
      </c>
      <c r="N1041" s="660" t="s">
        <v>116</v>
      </c>
      <c r="O1041" s="658" t="s">
        <v>5305</v>
      </c>
      <c r="P1041" s="661">
        <v>1085174872</v>
      </c>
      <c r="Q1041" s="656">
        <v>1925</v>
      </c>
      <c r="R1041" s="699">
        <v>45180</v>
      </c>
      <c r="S1041" s="749">
        <v>4157400000</v>
      </c>
      <c r="T1041" s="699">
        <v>45180</v>
      </c>
      <c r="U1041" s="760">
        <v>8800000</v>
      </c>
      <c r="V1041" s="657" t="s">
        <v>70</v>
      </c>
      <c r="W1041" s="656">
        <v>72221403</v>
      </c>
      <c r="X1041" s="665" t="s">
        <v>5494</v>
      </c>
      <c r="Y1041" s="660" t="s">
        <v>5495</v>
      </c>
      <c r="Z1041" s="679">
        <v>45180</v>
      </c>
      <c r="AA1041" s="679">
        <v>45180</v>
      </c>
      <c r="AB1041" s="667" t="s">
        <v>80</v>
      </c>
      <c r="AC1041" s="666">
        <v>45280</v>
      </c>
      <c r="AD1041" s="658">
        <f t="shared" si="56"/>
        <v>100</v>
      </c>
      <c r="AE1041" s="656">
        <v>0</v>
      </c>
      <c r="AF1041" s="656">
        <v>0</v>
      </c>
      <c r="AG1041" s="656">
        <v>0</v>
      </c>
      <c r="AH1041" s="668" t="s">
        <v>80</v>
      </c>
      <c r="AI1041" s="658">
        <v>0</v>
      </c>
      <c r="AJ1041" s="656">
        <v>0</v>
      </c>
      <c r="AK1041" s="748">
        <v>0</v>
      </c>
      <c r="AL1041" s="668" t="s">
        <v>80</v>
      </c>
      <c r="AM1041" s="657">
        <v>0</v>
      </c>
      <c r="AN1041" s="668" t="s">
        <v>80</v>
      </c>
      <c r="AO1041" s="668" t="s">
        <v>80</v>
      </c>
      <c r="AP1041" s="661">
        <v>0</v>
      </c>
      <c r="AQ1041" s="661">
        <f>+L1041+AF1041-AK1041</f>
        <v>8800000</v>
      </c>
      <c r="AR1041" s="657" t="s">
        <v>115</v>
      </c>
      <c r="AS1041" s="656">
        <v>0</v>
      </c>
      <c r="AT1041" s="657" t="s">
        <v>80</v>
      </c>
      <c r="AU1041" s="670">
        <v>0</v>
      </c>
      <c r="AV1041" s="671">
        <f t="shared" si="54"/>
        <v>8800000</v>
      </c>
      <c r="AW1041" s="672">
        <f t="shared" si="55"/>
        <v>0</v>
      </c>
      <c r="AX1041" s="673"/>
      <c r="AY1041" s="657" t="s">
        <v>72</v>
      </c>
      <c r="AZ1041" s="677" t="s">
        <v>5527</v>
      </c>
      <c r="BA1041" s="653" t="s">
        <v>71</v>
      </c>
      <c r="BB1041" s="656"/>
    </row>
    <row r="1042" spans="2:54" x14ac:dyDescent="0.25">
      <c r="B1042" s="653">
        <v>2023</v>
      </c>
      <c r="C1042" s="653">
        <v>891780111</v>
      </c>
      <c r="D1042" s="654" t="s">
        <v>68</v>
      </c>
      <c r="E1042" s="655" t="s">
        <v>4852</v>
      </c>
      <c r="F1042" s="656" t="s">
        <v>4853</v>
      </c>
      <c r="G1042" s="657">
        <v>0</v>
      </c>
      <c r="H1042" s="656"/>
      <c r="I1042" s="657" t="s">
        <v>78</v>
      </c>
      <c r="J1042" s="653" t="s">
        <v>120</v>
      </c>
      <c r="K1042" s="658" t="s">
        <v>5237</v>
      </c>
      <c r="L1042" s="659">
        <v>12400000</v>
      </c>
      <c r="M1042" s="653" t="s">
        <v>73</v>
      </c>
      <c r="N1042" s="660" t="s">
        <v>116</v>
      </c>
      <c r="O1042" s="658" t="s">
        <v>5306</v>
      </c>
      <c r="P1042" s="661">
        <v>1083017767</v>
      </c>
      <c r="Q1042" s="656">
        <v>1925</v>
      </c>
      <c r="R1042" s="699">
        <v>45180</v>
      </c>
      <c r="S1042" s="749">
        <v>4157400000</v>
      </c>
      <c r="T1042" s="699">
        <v>45180</v>
      </c>
      <c r="U1042" s="760">
        <v>12400000</v>
      </c>
      <c r="V1042" s="657" t="s">
        <v>70</v>
      </c>
      <c r="W1042" s="656">
        <v>72221403</v>
      </c>
      <c r="X1042" s="665" t="s">
        <v>5494</v>
      </c>
      <c r="Y1042" s="660" t="s">
        <v>5495</v>
      </c>
      <c r="Z1042" s="679">
        <v>45180</v>
      </c>
      <c r="AA1042" s="679">
        <v>45180</v>
      </c>
      <c r="AB1042" s="667" t="s">
        <v>80</v>
      </c>
      <c r="AC1042" s="666">
        <v>45280</v>
      </c>
      <c r="AD1042" s="658">
        <f t="shared" si="56"/>
        <v>100</v>
      </c>
      <c r="AE1042" s="656">
        <v>0</v>
      </c>
      <c r="AF1042" s="656">
        <v>0</v>
      </c>
      <c r="AG1042" s="656">
        <v>0</v>
      </c>
      <c r="AH1042" s="668" t="s">
        <v>80</v>
      </c>
      <c r="AI1042" s="658">
        <v>0</v>
      </c>
      <c r="AJ1042" s="656">
        <v>0</v>
      </c>
      <c r="AK1042" s="748">
        <v>0</v>
      </c>
      <c r="AL1042" s="668" t="s">
        <v>80</v>
      </c>
      <c r="AM1042" s="657">
        <v>0</v>
      </c>
      <c r="AN1042" s="668" t="s">
        <v>80</v>
      </c>
      <c r="AO1042" s="668" t="s">
        <v>80</v>
      </c>
      <c r="AP1042" s="661">
        <v>0</v>
      </c>
      <c r="AQ1042" s="661">
        <f>+L1042+AF1042-AK1042</f>
        <v>12400000</v>
      </c>
      <c r="AR1042" s="657" t="s">
        <v>115</v>
      </c>
      <c r="AS1042" s="656">
        <v>0</v>
      </c>
      <c r="AT1042" s="657" t="s">
        <v>80</v>
      </c>
      <c r="AU1042" s="670">
        <v>0</v>
      </c>
      <c r="AV1042" s="671">
        <f t="shared" si="54"/>
        <v>12400000</v>
      </c>
      <c r="AW1042" s="672">
        <f t="shared" si="55"/>
        <v>0</v>
      </c>
      <c r="AX1042" s="673"/>
      <c r="AY1042" s="657" t="s">
        <v>72</v>
      </c>
      <c r="AZ1042" s="677" t="s">
        <v>5528</v>
      </c>
      <c r="BA1042" s="653" t="s">
        <v>71</v>
      </c>
      <c r="BB1042" s="656"/>
    </row>
    <row r="1043" spans="2:54" x14ac:dyDescent="0.25">
      <c r="B1043" s="653">
        <v>2023</v>
      </c>
      <c r="C1043" s="653">
        <v>891780111</v>
      </c>
      <c r="D1043" s="654" t="s">
        <v>68</v>
      </c>
      <c r="E1043" s="655" t="s">
        <v>4854</v>
      </c>
      <c r="F1043" s="656" t="s">
        <v>4855</v>
      </c>
      <c r="G1043" s="657">
        <v>0</v>
      </c>
      <c r="H1043" s="656"/>
      <c r="I1043" s="657" t="s">
        <v>78</v>
      </c>
      <c r="J1043" s="653" t="s">
        <v>120</v>
      </c>
      <c r="K1043" s="658" t="s">
        <v>5235</v>
      </c>
      <c r="L1043" s="659">
        <v>10400000</v>
      </c>
      <c r="M1043" s="653" t="s">
        <v>73</v>
      </c>
      <c r="N1043" s="660" t="s">
        <v>116</v>
      </c>
      <c r="O1043" s="658" t="s">
        <v>5307</v>
      </c>
      <c r="P1043" s="661">
        <v>1004352568</v>
      </c>
      <c r="Q1043" s="656">
        <v>1925</v>
      </c>
      <c r="R1043" s="699">
        <v>45180</v>
      </c>
      <c r="S1043" s="749">
        <v>4157400000</v>
      </c>
      <c r="T1043" s="699">
        <v>45180</v>
      </c>
      <c r="U1043" s="760">
        <v>10400000</v>
      </c>
      <c r="V1043" s="657" t="s">
        <v>70</v>
      </c>
      <c r="W1043" s="656">
        <v>72221403</v>
      </c>
      <c r="X1043" s="665" t="s">
        <v>5494</v>
      </c>
      <c r="Y1043" s="660" t="s">
        <v>5495</v>
      </c>
      <c r="Z1043" s="679">
        <v>45180</v>
      </c>
      <c r="AA1043" s="679">
        <v>45180</v>
      </c>
      <c r="AB1043" s="667" t="s">
        <v>80</v>
      </c>
      <c r="AC1043" s="666">
        <v>45280</v>
      </c>
      <c r="AD1043" s="658">
        <f t="shared" si="56"/>
        <v>100</v>
      </c>
      <c r="AE1043" s="656">
        <v>0</v>
      </c>
      <c r="AF1043" s="656">
        <v>0</v>
      </c>
      <c r="AG1043" s="656">
        <v>0</v>
      </c>
      <c r="AH1043" s="668" t="s">
        <v>80</v>
      </c>
      <c r="AI1043" s="658">
        <v>0</v>
      </c>
      <c r="AJ1043" s="656">
        <v>0</v>
      </c>
      <c r="AK1043" s="748">
        <v>0</v>
      </c>
      <c r="AL1043" s="668" t="s">
        <v>80</v>
      </c>
      <c r="AM1043" s="657">
        <v>0</v>
      </c>
      <c r="AN1043" s="668" t="s">
        <v>80</v>
      </c>
      <c r="AO1043" s="668" t="s">
        <v>80</v>
      </c>
      <c r="AP1043" s="661">
        <v>0</v>
      </c>
      <c r="AQ1043" s="661">
        <f>+L1043+AF1043-AK1043</f>
        <v>10400000</v>
      </c>
      <c r="AR1043" s="657" t="s">
        <v>115</v>
      </c>
      <c r="AS1043" s="656">
        <v>0</v>
      </c>
      <c r="AT1043" s="657" t="s">
        <v>80</v>
      </c>
      <c r="AU1043" s="670">
        <v>0</v>
      </c>
      <c r="AV1043" s="671">
        <f t="shared" si="54"/>
        <v>10400000</v>
      </c>
      <c r="AW1043" s="672">
        <f t="shared" si="55"/>
        <v>0</v>
      </c>
      <c r="AX1043" s="673"/>
      <c r="AY1043" s="657" t="s">
        <v>72</v>
      </c>
      <c r="AZ1043" s="677" t="s">
        <v>5529</v>
      </c>
      <c r="BA1043" s="653" t="s">
        <v>71</v>
      </c>
      <c r="BB1043" s="656"/>
    </row>
    <row r="1044" spans="2:54" x14ac:dyDescent="0.25">
      <c r="B1044" s="653">
        <v>2023</v>
      </c>
      <c r="C1044" s="653">
        <v>891780111</v>
      </c>
      <c r="D1044" s="654" t="s">
        <v>68</v>
      </c>
      <c r="E1044" s="655" t="s">
        <v>4856</v>
      </c>
      <c r="F1044" s="656" t="s">
        <v>4857</v>
      </c>
      <c r="G1044" s="657">
        <v>0</v>
      </c>
      <c r="H1044" s="656"/>
      <c r="I1044" s="657" t="s">
        <v>78</v>
      </c>
      <c r="J1044" s="653" t="s">
        <v>120</v>
      </c>
      <c r="K1044" s="658" t="s">
        <v>5237</v>
      </c>
      <c r="L1044" s="659">
        <v>12400000</v>
      </c>
      <c r="M1044" s="653" t="s">
        <v>73</v>
      </c>
      <c r="N1044" s="660" t="s">
        <v>116</v>
      </c>
      <c r="O1044" s="658" t="s">
        <v>5308</v>
      </c>
      <c r="P1044" s="661">
        <v>1112762142</v>
      </c>
      <c r="Q1044" s="656">
        <v>1925</v>
      </c>
      <c r="R1044" s="699">
        <v>45180</v>
      </c>
      <c r="S1044" s="749">
        <v>4157400000</v>
      </c>
      <c r="T1044" s="699">
        <v>45180</v>
      </c>
      <c r="U1044" s="760">
        <v>12400000</v>
      </c>
      <c r="V1044" s="657" t="s">
        <v>70</v>
      </c>
      <c r="W1044" s="656">
        <v>72221403</v>
      </c>
      <c r="X1044" s="665" t="s">
        <v>5494</v>
      </c>
      <c r="Y1044" s="660" t="s">
        <v>5495</v>
      </c>
      <c r="Z1044" s="679">
        <v>45180</v>
      </c>
      <c r="AA1044" s="679">
        <v>45180</v>
      </c>
      <c r="AB1044" s="667" t="s">
        <v>80</v>
      </c>
      <c r="AC1044" s="666">
        <v>45280</v>
      </c>
      <c r="AD1044" s="658">
        <f t="shared" si="56"/>
        <v>100</v>
      </c>
      <c r="AE1044" s="656">
        <v>0</v>
      </c>
      <c r="AF1044" s="656">
        <v>0</v>
      </c>
      <c r="AG1044" s="656">
        <v>0</v>
      </c>
      <c r="AH1044" s="668" t="s">
        <v>80</v>
      </c>
      <c r="AI1044" s="658">
        <v>0</v>
      </c>
      <c r="AJ1044" s="656">
        <v>0</v>
      </c>
      <c r="AK1044" s="748">
        <v>0</v>
      </c>
      <c r="AL1044" s="668" t="s">
        <v>80</v>
      </c>
      <c r="AM1044" s="657">
        <v>0</v>
      </c>
      <c r="AN1044" s="668" t="s">
        <v>80</v>
      </c>
      <c r="AO1044" s="668" t="s">
        <v>80</v>
      </c>
      <c r="AP1044" s="661">
        <v>0</v>
      </c>
      <c r="AQ1044" s="661">
        <f>+L1044+AF1044-AK1044</f>
        <v>12400000</v>
      </c>
      <c r="AR1044" s="657" t="s">
        <v>115</v>
      </c>
      <c r="AS1044" s="656">
        <v>0</v>
      </c>
      <c r="AT1044" s="657" t="s">
        <v>80</v>
      </c>
      <c r="AU1044" s="670">
        <v>0</v>
      </c>
      <c r="AV1044" s="671">
        <f t="shared" si="54"/>
        <v>12400000</v>
      </c>
      <c r="AW1044" s="672">
        <f t="shared" si="55"/>
        <v>0</v>
      </c>
      <c r="AX1044" s="673"/>
      <c r="AY1044" s="657" t="s">
        <v>72</v>
      </c>
      <c r="AZ1044" s="677" t="s">
        <v>5530</v>
      </c>
      <c r="BA1044" s="653" t="s">
        <v>71</v>
      </c>
      <c r="BB1044" s="656"/>
    </row>
    <row r="1045" spans="2:54" x14ac:dyDescent="0.25">
      <c r="B1045" s="653">
        <v>2023</v>
      </c>
      <c r="C1045" s="653">
        <v>891780111</v>
      </c>
      <c r="D1045" s="654" t="s">
        <v>68</v>
      </c>
      <c r="E1045" s="655" t="s">
        <v>4858</v>
      </c>
      <c r="F1045" s="656" t="s">
        <v>4859</v>
      </c>
      <c r="G1045" s="657">
        <v>0</v>
      </c>
      <c r="H1045" s="656"/>
      <c r="I1045" s="657" t="s">
        <v>78</v>
      </c>
      <c r="J1045" s="653" t="s">
        <v>120</v>
      </c>
      <c r="K1045" s="658" t="s">
        <v>5235</v>
      </c>
      <c r="L1045" s="659">
        <v>10400000</v>
      </c>
      <c r="M1045" s="653" t="s">
        <v>73</v>
      </c>
      <c r="N1045" s="660" t="s">
        <v>116</v>
      </c>
      <c r="O1045" s="658" t="s">
        <v>5309</v>
      </c>
      <c r="P1045" s="661">
        <v>1082980006</v>
      </c>
      <c r="Q1045" s="656">
        <v>1925</v>
      </c>
      <c r="R1045" s="699">
        <v>45180</v>
      </c>
      <c r="S1045" s="749">
        <v>4157400000</v>
      </c>
      <c r="T1045" s="699">
        <v>45180</v>
      </c>
      <c r="U1045" s="760">
        <v>10400000</v>
      </c>
      <c r="V1045" s="657" t="s">
        <v>70</v>
      </c>
      <c r="W1045" s="656">
        <v>72221403</v>
      </c>
      <c r="X1045" s="665" t="s">
        <v>5494</v>
      </c>
      <c r="Y1045" s="660" t="s">
        <v>5495</v>
      </c>
      <c r="Z1045" s="679">
        <v>45180</v>
      </c>
      <c r="AA1045" s="679">
        <v>45180</v>
      </c>
      <c r="AB1045" s="667" t="s">
        <v>80</v>
      </c>
      <c r="AC1045" s="666">
        <v>45280</v>
      </c>
      <c r="AD1045" s="658">
        <f t="shared" si="56"/>
        <v>100</v>
      </c>
      <c r="AE1045" s="656">
        <v>0</v>
      </c>
      <c r="AF1045" s="656">
        <v>0</v>
      </c>
      <c r="AG1045" s="656">
        <v>0</v>
      </c>
      <c r="AH1045" s="668" t="s">
        <v>80</v>
      </c>
      <c r="AI1045" s="658">
        <v>0</v>
      </c>
      <c r="AJ1045" s="656">
        <v>0</v>
      </c>
      <c r="AK1045" s="748">
        <v>0</v>
      </c>
      <c r="AL1045" s="668" t="s">
        <v>80</v>
      </c>
      <c r="AM1045" s="657">
        <v>0</v>
      </c>
      <c r="AN1045" s="668" t="s">
        <v>80</v>
      </c>
      <c r="AO1045" s="668" t="s">
        <v>80</v>
      </c>
      <c r="AP1045" s="661">
        <v>0</v>
      </c>
      <c r="AQ1045" s="661">
        <f>+L1045+AF1045-AK1045</f>
        <v>10400000</v>
      </c>
      <c r="AR1045" s="657" t="s">
        <v>115</v>
      </c>
      <c r="AS1045" s="656">
        <v>0</v>
      </c>
      <c r="AT1045" s="657" t="s">
        <v>80</v>
      </c>
      <c r="AU1045" s="670">
        <v>0</v>
      </c>
      <c r="AV1045" s="671">
        <f t="shared" si="54"/>
        <v>10400000</v>
      </c>
      <c r="AW1045" s="672">
        <f t="shared" si="55"/>
        <v>0</v>
      </c>
      <c r="AX1045" s="673"/>
      <c r="AY1045" s="657" t="s">
        <v>72</v>
      </c>
      <c r="AZ1045" s="677" t="s">
        <v>5531</v>
      </c>
      <c r="BA1045" s="653" t="s">
        <v>71</v>
      </c>
      <c r="BB1045" s="656"/>
    </row>
    <row r="1046" spans="2:54" x14ac:dyDescent="0.25">
      <c r="B1046" s="653">
        <v>2023</v>
      </c>
      <c r="C1046" s="653">
        <v>891780111</v>
      </c>
      <c r="D1046" s="654" t="s">
        <v>68</v>
      </c>
      <c r="E1046" s="655" t="s">
        <v>4860</v>
      </c>
      <c r="F1046" s="656" t="s">
        <v>4861</v>
      </c>
      <c r="G1046" s="657">
        <v>0</v>
      </c>
      <c r="H1046" s="656"/>
      <c r="I1046" s="657" t="s">
        <v>78</v>
      </c>
      <c r="J1046" s="653" t="s">
        <v>120</v>
      </c>
      <c r="K1046" s="658" t="s">
        <v>5237</v>
      </c>
      <c r="L1046" s="659">
        <v>12400000</v>
      </c>
      <c r="M1046" s="653" t="s">
        <v>73</v>
      </c>
      <c r="N1046" s="660" t="s">
        <v>116</v>
      </c>
      <c r="O1046" s="658" t="s">
        <v>5310</v>
      </c>
      <c r="P1046" s="661">
        <v>1082997636</v>
      </c>
      <c r="Q1046" s="656">
        <v>1925</v>
      </c>
      <c r="R1046" s="699">
        <v>45180</v>
      </c>
      <c r="S1046" s="749">
        <v>4157400000</v>
      </c>
      <c r="T1046" s="699">
        <v>45180</v>
      </c>
      <c r="U1046" s="760">
        <v>12400000</v>
      </c>
      <c r="V1046" s="657" t="s">
        <v>70</v>
      </c>
      <c r="W1046" s="656">
        <v>72221403</v>
      </c>
      <c r="X1046" s="665" t="s">
        <v>5494</v>
      </c>
      <c r="Y1046" s="660" t="s">
        <v>5495</v>
      </c>
      <c r="Z1046" s="679">
        <v>45180</v>
      </c>
      <c r="AA1046" s="679">
        <v>45180</v>
      </c>
      <c r="AB1046" s="667" t="s">
        <v>80</v>
      </c>
      <c r="AC1046" s="666">
        <v>45280</v>
      </c>
      <c r="AD1046" s="658">
        <f t="shared" si="56"/>
        <v>100</v>
      </c>
      <c r="AE1046" s="656">
        <v>0</v>
      </c>
      <c r="AF1046" s="656">
        <v>0</v>
      </c>
      <c r="AG1046" s="656">
        <v>0</v>
      </c>
      <c r="AH1046" s="668" t="s">
        <v>80</v>
      </c>
      <c r="AI1046" s="658">
        <v>0</v>
      </c>
      <c r="AJ1046" s="656">
        <v>0</v>
      </c>
      <c r="AK1046" s="748">
        <v>0</v>
      </c>
      <c r="AL1046" s="668" t="s">
        <v>80</v>
      </c>
      <c r="AM1046" s="657">
        <v>0</v>
      </c>
      <c r="AN1046" s="668" t="s">
        <v>80</v>
      </c>
      <c r="AO1046" s="668" t="s">
        <v>80</v>
      </c>
      <c r="AP1046" s="661">
        <v>0</v>
      </c>
      <c r="AQ1046" s="661">
        <f>+L1046+AF1046-AK1046</f>
        <v>12400000</v>
      </c>
      <c r="AR1046" s="657" t="s">
        <v>115</v>
      </c>
      <c r="AS1046" s="656">
        <v>0</v>
      </c>
      <c r="AT1046" s="657" t="s">
        <v>80</v>
      </c>
      <c r="AU1046" s="670">
        <v>0</v>
      </c>
      <c r="AV1046" s="671">
        <f t="shared" si="54"/>
        <v>12400000</v>
      </c>
      <c r="AW1046" s="672">
        <f t="shared" si="55"/>
        <v>0</v>
      </c>
      <c r="AX1046" s="673"/>
      <c r="AY1046" s="657" t="s">
        <v>72</v>
      </c>
      <c r="AZ1046" s="677" t="s">
        <v>5532</v>
      </c>
      <c r="BA1046" s="653" t="s">
        <v>71</v>
      </c>
      <c r="BB1046" s="656"/>
    </row>
    <row r="1047" spans="2:54" x14ac:dyDescent="0.25">
      <c r="B1047" s="653">
        <v>2023</v>
      </c>
      <c r="C1047" s="653">
        <v>891780111</v>
      </c>
      <c r="D1047" s="654" t="s">
        <v>68</v>
      </c>
      <c r="E1047" s="655" t="s">
        <v>4862</v>
      </c>
      <c r="F1047" s="656" t="s">
        <v>4863</v>
      </c>
      <c r="G1047" s="657">
        <v>0</v>
      </c>
      <c r="H1047" s="656"/>
      <c r="I1047" s="657" t="s">
        <v>78</v>
      </c>
      <c r="J1047" s="653" t="s">
        <v>120</v>
      </c>
      <c r="K1047" s="658" t="s">
        <v>5237</v>
      </c>
      <c r="L1047" s="659">
        <v>12400000</v>
      </c>
      <c r="M1047" s="653" t="s">
        <v>73</v>
      </c>
      <c r="N1047" s="660" t="s">
        <v>116</v>
      </c>
      <c r="O1047" s="658" t="s">
        <v>5311</v>
      </c>
      <c r="P1047" s="661">
        <v>1084740126</v>
      </c>
      <c r="Q1047" s="656">
        <v>1925</v>
      </c>
      <c r="R1047" s="699">
        <v>45180</v>
      </c>
      <c r="S1047" s="749">
        <v>4157400000</v>
      </c>
      <c r="T1047" s="699">
        <v>45180</v>
      </c>
      <c r="U1047" s="760">
        <v>12400000</v>
      </c>
      <c r="V1047" s="657" t="s">
        <v>70</v>
      </c>
      <c r="W1047" s="656">
        <v>72221403</v>
      </c>
      <c r="X1047" s="665" t="s">
        <v>5494</v>
      </c>
      <c r="Y1047" s="660" t="s">
        <v>5495</v>
      </c>
      <c r="Z1047" s="679">
        <v>45180</v>
      </c>
      <c r="AA1047" s="679">
        <v>45180</v>
      </c>
      <c r="AB1047" s="667" t="s">
        <v>80</v>
      </c>
      <c r="AC1047" s="666">
        <v>45280</v>
      </c>
      <c r="AD1047" s="658">
        <f t="shared" si="56"/>
        <v>100</v>
      </c>
      <c r="AE1047" s="656">
        <v>0</v>
      </c>
      <c r="AF1047" s="656">
        <v>0</v>
      </c>
      <c r="AG1047" s="656">
        <v>0</v>
      </c>
      <c r="AH1047" s="668" t="s">
        <v>80</v>
      </c>
      <c r="AI1047" s="658">
        <v>0</v>
      </c>
      <c r="AJ1047" s="656">
        <v>0</v>
      </c>
      <c r="AK1047" s="748">
        <v>0</v>
      </c>
      <c r="AL1047" s="668" t="s">
        <v>80</v>
      </c>
      <c r="AM1047" s="657">
        <v>0</v>
      </c>
      <c r="AN1047" s="668" t="s">
        <v>80</v>
      </c>
      <c r="AO1047" s="668" t="s">
        <v>80</v>
      </c>
      <c r="AP1047" s="661">
        <v>0</v>
      </c>
      <c r="AQ1047" s="661">
        <f>+L1047+AF1047-AK1047</f>
        <v>12400000</v>
      </c>
      <c r="AR1047" s="657" t="s">
        <v>115</v>
      </c>
      <c r="AS1047" s="656">
        <v>0</v>
      </c>
      <c r="AT1047" s="657" t="s">
        <v>80</v>
      </c>
      <c r="AU1047" s="670">
        <v>0</v>
      </c>
      <c r="AV1047" s="671">
        <f t="shared" si="54"/>
        <v>12400000</v>
      </c>
      <c r="AW1047" s="672">
        <f t="shared" si="55"/>
        <v>0</v>
      </c>
      <c r="AX1047" s="673"/>
      <c r="AY1047" s="657" t="s">
        <v>72</v>
      </c>
      <c r="AZ1047" s="677" t="s">
        <v>5533</v>
      </c>
      <c r="BA1047" s="653" t="s">
        <v>71</v>
      </c>
      <c r="BB1047" s="656"/>
    </row>
    <row r="1048" spans="2:54" x14ac:dyDescent="0.25">
      <c r="B1048" s="653">
        <v>2023</v>
      </c>
      <c r="C1048" s="653">
        <v>891780111</v>
      </c>
      <c r="D1048" s="654" t="s">
        <v>68</v>
      </c>
      <c r="E1048" s="655" t="s">
        <v>4864</v>
      </c>
      <c r="F1048" s="656" t="s">
        <v>4865</v>
      </c>
      <c r="G1048" s="657">
        <v>0</v>
      </c>
      <c r="H1048" s="656"/>
      <c r="I1048" s="657" t="s">
        <v>78</v>
      </c>
      <c r="J1048" s="653" t="s">
        <v>120</v>
      </c>
      <c r="K1048" s="658" t="s">
        <v>5237</v>
      </c>
      <c r="L1048" s="659">
        <v>12400000</v>
      </c>
      <c r="M1048" s="653" t="s">
        <v>73</v>
      </c>
      <c r="N1048" s="660" t="s">
        <v>116</v>
      </c>
      <c r="O1048" s="658" t="s">
        <v>5312</v>
      </c>
      <c r="P1048" s="661">
        <v>85462711</v>
      </c>
      <c r="Q1048" s="656">
        <v>1925</v>
      </c>
      <c r="R1048" s="699">
        <v>45180</v>
      </c>
      <c r="S1048" s="749">
        <v>4157400000</v>
      </c>
      <c r="T1048" s="699">
        <v>45180</v>
      </c>
      <c r="U1048" s="760">
        <v>12400000</v>
      </c>
      <c r="V1048" s="657" t="s">
        <v>70</v>
      </c>
      <c r="W1048" s="656">
        <v>72221403</v>
      </c>
      <c r="X1048" s="665" t="s">
        <v>5494</v>
      </c>
      <c r="Y1048" s="660" t="s">
        <v>5495</v>
      </c>
      <c r="Z1048" s="679">
        <v>45180</v>
      </c>
      <c r="AA1048" s="679">
        <v>45180</v>
      </c>
      <c r="AB1048" s="667" t="s">
        <v>80</v>
      </c>
      <c r="AC1048" s="666">
        <v>45280</v>
      </c>
      <c r="AD1048" s="658">
        <f t="shared" si="56"/>
        <v>100</v>
      </c>
      <c r="AE1048" s="656">
        <v>0</v>
      </c>
      <c r="AF1048" s="656">
        <v>0</v>
      </c>
      <c r="AG1048" s="656">
        <v>0</v>
      </c>
      <c r="AH1048" s="668" t="s">
        <v>80</v>
      </c>
      <c r="AI1048" s="658">
        <v>0</v>
      </c>
      <c r="AJ1048" s="656">
        <v>0</v>
      </c>
      <c r="AK1048" s="748">
        <v>0</v>
      </c>
      <c r="AL1048" s="668" t="s">
        <v>80</v>
      </c>
      <c r="AM1048" s="657">
        <v>0</v>
      </c>
      <c r="AN1048" s="668" t="s">
        <v>80</v>
      </c>
      <c r="AO1048" s="668" t="s">
        <v>80</v>
      </c>
      <c r="AP1048" s="661">
        <v>0</v>
      </c>
      <c r="AQ1048" s="661">
        <f>+L1048+AF1048-AK1048</f>
        <v>12400000</v>
      </c>
      <c r="AR1048" s="657" t="s">
        <v>115</v>
      </c>
      <c r="AS1048" s="656">
        <v>0</v>
      </c>
      <c r="AT1048" s="657" t="s">
        <v>80</v>
      </c>
      <c r="AU1048" s="670">
        <v>0</v>
      </c>
      <c r="AV1048" s="671">
        <f t="shared" si="54"/>
        <v>12400000</v>
      </c>
      <c r="AW1048" s="672">
        <f t="shared" si="55"/>
        <v>0</v>
      </c>
      <c r="AX1048" s="673"/>
      <c r="AY1048" s="657" t="s">
        <v>72</v>
      </c>
      <c r="AZ1048" s="677" t="s">
        <v>5534</v>
      </c>
      <c r="BA1048" s="653" t="s">
        <v>71</v>
      </c>
      <c r="BB1048" s="656"/>
    </row>
    <row r="1049" spans="2:54" x14ac:dyDescent="0.25">
      <c r="B1049" s="653">
        <v>2023</v>
      </c>
      <c r="C1049" s="653">
        <v>891780111</v>
      </c>
      <c r="D1049" s="654" t="s">
        <v>68</v>
      </c>
      <c r="E1049" s="655" t="s">
        <v>4866</v>
      </c>
      <c r="F1049" s="656" t="s">
        <v>4867</v>
      </c>
      <c r="G1049" s="657">
        <v>0</v>
      </c>
      <c r="H1049" s="656"/>
      <c r="I1049" s="657" t="s">
        <v>78</v>
      </c>
      <c r="J1049" s="653" t="s">
        <v>120</v>
      </c>
      <c r="K1049" s="658" t="s">
        <v>5237</v>
      </c>
      <c r="L1049" s="659">
        <v>12400000</v>
      </c>
      <c r="M1049" s="653" t="s">
        <v>73</v>
      </c>
      <c r="N1049" s="660" t="s">
        <v>116</v>
      </c>
      <c r="O1049" s="658" t="s">
        <v>5313</v>
      </c>
      <c r="P1049" s="661">
        <v>1004354962</v>
      </c>
      <c r="Q1049" s="656">
        <v>1925</v>
      </c>
      <c r="R1049" s="699">
        <v>45180</v>
      </c>
      <c r="S1049" s="749">
        <v>4157400000</v>
      </c>
      <c r="T1049" s="699">
        <v>45180</v>
      </c>
      <c r="U1049" s="760">
        <v>12400000</v>
      </c>
      <c r="V1049" s="657" t="s">
        <v>70</v>
      </c>
      <c r="W1049" s="656">
        <v>72221403</v>
      </c>
      <c r="X1049" s="665" t="s">
        <v>5494</v>
      </c>
      <c r="Y1049" s="660" t="s">
        <v>5495</v>
      </c>
      <c r="Z1049" s="679">
        <v>45180</v>
      </c>
      <c r="AA1049" s="679">
        <v>45180</v>
      </c>
      <c r="AB1049" s="667" t="s">
        <v>80</v>
      </c>
      <c r="AC1049" s="666">
        <v>45280</v>
      </c>
      <c r="AD1049" s="658">
        <f t="shared" si="56"/>
        <v>100</v>
      </c>
      <c r="AE1049" s="656">
        <v>0</v>
      </c>
      <c r="AF1049" s="656">
        <v>0</v>
      </c>
      <c r="AG1049" s="656">
        <v>0</v>
      </c>
      <c r="AH1049" s="668" t="s">
        <v>80</v>
      </c>
      <c r="AI1049" s="658">
        <v>0</v>
      </c>
      <c r="AJ1049" s="656">
        <v>0</v>
      </c>
      <c r="AK1049" s="748">
        <v>0</v>
      </c>
      <c r="AL1049" s="668" t="s">
        <v>80</v>
      </c>
      <c r="AM1049" s="657">
        <v>0</v>
      </c>
      <c r="AN1049" s="668" t="s">
        <v>80</v>
      </c>
      <c r="AO1049" s="668" t="s">
        <v>80</v>
      </c>
      <c r="AP1049" s="661">
        <v>0</v>
      </c>
      <c r="AQ1049" s="661">
        <f>+L1049+AF1049-AK1049</f>
        <v>12400000</v>
      </c>
      <c r="AR1049" s="657" t="s">
        <v>115</v>
      </c>
      <c r="AS1049" s="656">
        <v>0</v>
      </c>
      <c r="AT1049" s="657" t="s">
        <v>80</v>
      </c>
      <c r="AU1049" s="670">
        <v>0</v>
      </c>
      <c r="AV1049" s="671">
        <f t="shared" si="54"/>
        <v>12400000</v>
      </c>
      <c r="AW1049" s="672">
        <f t="shared" si="55"/>
        <v>0</v>
      </c>
      <c r="AX1049" s="673"/>
      <c r="AY1049" s="657" t="s">
        <v>72</v>
      </c>
      <c r="AZ1049" s="677" t="s">
        <v>5535</v>
      </c>
      <c r="BA1049" s="653" t="s">
        <v>71</v>
      </c>
      <c r="BB1049" s="656"/>
    </row>
    <row r="1050" spans="2:54" x14ac:dyDescent="0.25">
      <c r="B1050" s="653">
        <v>2023</v>
      </c>
      <c r="C1050" s="653">
        <v>891780111</v>
      </c>
      <c r="D1050" s="654" t="s">
        <v>68</v>
      </c>
      <c r="E1050" s="655" t="s">
        <v>4868</v>
      </c>
      <c r="F1050" s="656" t="s">
        <v>4869</v>
      </c>
      <c r="G1050" s="657">
        <v>0</v>
      </c>
      <c r="H1050" s="656"/>
      <c r="I1050" s="657" t="s">
        <v>78</v>
      </c>
      <c r="J1050" s="653" t="s">
        <v>120</v>
      </c>
      <c r="K1050" s="658" t="s">
        <v>5237</v>
      </c>
      <c r="L1050" s="659">
        <v>12400000</v>
      </c>
      <c r="M1050" s="653" t="s">
        <v>73</v>
      </c>
      <c r="N1050" s="660" t="s">
        <v>116</v>
      </c>
      <c r="O1050" s="658" t="s">
        <v>5314</v>
      </c>
      <c r="P1050" s="661">
        <v>1082068520</v>
      </c>
      <c r="Q1050" s="656">
        <v>1925</v>
      </c>
      <c r="R1050" s="699">
        <v>45180</v>
      </c>
      <c r="S1050" s="749">
        <v>4157400000</v>
      </c>
      <c r="T1050" s="699">
        <v>45180</v>
      </c>
      <c r="U1050" s="760">
        <v>12400000</v>
      </c>
      <c r="V1050" s="657" t="s">
        <v>70</v>
      </c>
      <c r="W1050" s="656">
        <v>72221403</v>
      </c>
      <c r="X1050" s="665" t="s">
        <v>5494</v>
      </c>
      <c r="Y1050" s="660" t="s">
        <v>5495</v>
      </c>
      <c r="Z1050" s="679">
        <v>45180</v>
      </c>
      <c r="AA1050" s="679">
        <v>45180</v>
      </c>
      <c r="AB1050" s="667" t="s">
        <v>80</v>
      </c>
      <c r="AC1050" s="666">
        <v>45280</v>
      </c>
      <c r="AD1050" s="658">
        <f t="shared" si="56"/>
        <v>100</v>
      </c>
      <c r="AE1050" s="656">
        <v>0</v>
      </c>
      <c r="AF1050" s="656">
        <v>0</v>
      </c>
      <c r="AG1050" s="656">
        <v>0</v>
      </c>
      <c r="AH1050" s="668" t="s">
        <v>80</v>
      </c>
      <c r="AI1050" s="658">
        <v>0</v>
      </c>
      <c r="AJ1050" s="656">
        <v>0</v>
      </c>
      <c r="AK1050" s="748">
        <v>0</v>
      </c>
      <c r="AL1050" s="668" t="s">
        <v>80</v>
      </c>
      <c r="AM1050" s="657">
        <v>0</v>
      </c>
      <c r="AN1050" s="668" t="s">
        <v>80</v>
      </c>
      <c r="AO1050" s="668" t="s">
        <v>80</v>
      </c>
      <c r="AP1050" s="661">
        <v>0</v>
      </c>
      <c r="AQ1050" s="661">
        <f>+L1050+AF1050-AK1050</f>
        <v>12400000</v>
      </c>
      <c r="AR1050" s="657" t="s">
        <v>115</v>
      </c>
      <c r="AS1050" s="656">
        <v>0</v>
      </c>
      <c r="AT1050" s="657" t="s">
        <v>80</v>
      </c>
      <c r="AU1050" s="670">
        <v>0</v>
      </c>
      <c r="AV1050" s="671">
        <f t="shared" si="54"/>
        <v>12400000</v>
      </c>
      <c r="AW1050" s="672">
        <f t="shared" si="55"/>
        <v>0</v>
      </c>
      <c r="AX1050" s="673"/>
      <c r="AY1050" s="657" t="s">
        <v>72</v>
      </c>
      <c r="AZ1050" s="677" t="s">
        <v>5536</v>
      </c>
      <c r="BA1050" s="653" t="s">
        <v>71</v>
      </c>
      <c r="BB1050" s="656"/>
    </row>
    <row r="1051" spans="2:54" x14ac:dyDescent="0.25">
      <c r="B1051" s="653">
        <v>2023</v>
      </c>
      <c r="C1051" s="653">
        <v>891780111</v>
      </c>
      <c r="D1051" s="654" t="s">
        <v>68</v>
      </c>
      <c r="E1051" s="655" t="s">
        <v>4870</v>
      </c>
      <c r="F1051" s="656" t="s">
        <v>4871</v>
      </c>
      <c r="G1051" s="657">
        <v>0</v>
      </c>
      <c r="H1051" s="656"/>
      <c r="I1051" s="657" t="s">
        <v>78</v>
      </c>
      <c r="J1051" s="653" t="s">
        <v>120</v>
      </c>
      <c r="K1051" s="658" t="s">
        <v>5237</v>
      </c>
      <c r="L1051" s="659">
        <v>12400000</v>
      </c>
      <c r="M1051" s="653" t="s">
        <v>73</v>
      </c>
      <c r="N1051" s="660" t="s">
        <v>116</v>
      </c>
      <c r="O1051" s="658" t="s">
        <v>5315</v>
      </c>
      <c r="P1051" s="661">
        <v>64578058</v>
      </c>
      <c r="Q1051" s="656">
        <v>1925</v>
      </c>
      <c r="R1051" s="699">
        <v>45180</v>
      </c>
      <c r="S1051" s="749">
        <v>4157400000</v>
      </c>
      <c r="T1051" s="699">
        <v>45180</v>
      </c>
      <c r="U1051" s="760">
        <v>12400000</v>
      </c>
      <c r="V1051" s="657" t="s">
        <v>70</v>
      </c>
      <c r="W1051" s="656">
        <v>72221403</v>
      </c>
      <c r="X1051" s="665" t="s">
        <v>5494</v>
      </c>
      <c r="Y1051" s="660" t="s">
        <v>5495</v>
      </c>
      <c r="Z1051" s="679">
        <v>45180</v>
      </c>
      <c r="AA1051" s="679">
        <v>45180</v>
      </c>
      <c r="AB1051" s="667" t="s">
        <v>80</v>
      </c>
      <c r="AC1051" s="666">
        <v>45280</v>
      </c>
      <c r="AD1051" s="658">
        <f t="shared" si="56"/>
        <v>100</v>
      </c>
      <c r="AE1051" s="656">
        <v>0</v>
      </c>
      <c r="AF1051" s="656">
        <v>0</v>
      </c>
      <c r="AG1051" s="656">
        <v>0</v>
      </c>
      <c r="AH1051" s="668" t="s">
        <v>80</v>
      </c>
      <c r="AI1051" s="658">
        <v>0</v>
      </c>
      <c r="AJ1051" s="656">
        <v>0</v>
      </c>
      <c r="AK1051" s="748">
        <v>0</v>
      </c>
      <c r="AL1051" s="668" t="s">
        <v>80</v>
      </c>
      <c r="AM1051" s="657">
        <v>0</v>
      </c>
      <c r="AN1051" s="668" t="s">
        <v>80</v>
      </c>
      <c r="AO1051" s="668" t="s">
        <v>80</v>
      </c>
      <c r="AP1051" s="661">
        <v>0</v>
      </c>
      <c r="AQ1051" s="661">
        <f>+L1051+AF1051-AK1051</f>
        <v>12400000</v>
      </c>
      <c r="AR1051" s="657" t="s">
        <v>115</v>
      </c>
      <c r="AS1051" s="656">
        <v>0</v>
      </c>
      <c r="AT1051" s="657" t="s">
        <v>80</v>
      </c>
      <c r="AU1051" s="670">
        <v>0</v>
      </c>
      <c r="AV1051" s="671">
        <f t="shared" si="54"/>
        <v>12400000</v>
      </c>
      <c r="AW1051" s="672">
        <f t="shared" si="55"/>
        <v>0</v>
      </c>
      <c r="AX1051" s="673"/>
      <c r="AY1051" s="657" t="s">
        <v>72</v>
      </c>
      <c r="AZ1051" s="677" t="s">
        <v>5537</v>
      </c>
      <c r="BA1051" s="653" t="s">
        <v>71</v>
      </c>
      <c r="BB1051" s="656"/>
    </row>
    <row r="1052" spans="2:54" x14ac:dyDescent="0.25">
      <c r="B1052" s="653">
        <v>2023</v>
      </c>
      <c r="C1052" s="653">
        <v>891780111</v>
      </c>
      <c r="D1052" s="654" t="s">
        <v>68</v>
      </c>
      <c r="E1052" s="655" t="s">
        <v>4872</v>
      </c>
      <c r="F1052" s="656" t="s">
        <v>4873</v>
      </c>
      <c r="G1052" s="657">
        <v>0</v>
      </c>
      <c r="H1052" s="656"/>
      <c r="I1052" s="657" t="s">
        <v>78</v>
      </c>
      <c r="J1052" s="653" t="s">
        <v>120</v>
      </c>
      <c r="K1052" s="658" t="s">
        <v>5237</v>
      </c>
      <c r="L1052" s="659">
        <v>12400000</v>
      </c>
      <c r="M1052" s="653" t="s">
        <v>73</v>
      </c>
      <c r="N1052" s="660" t="s">
        <v>116</v>
      </c>
      <c r="O1052" s="658" t="s">
        <v>5316</v>
      </c>
      <c r="P1052" s="661">
        <v>1085224665</v>
      </c>
      <c r="Q1052" s="656">
        <v>1925</v>
      </c>
      <c r="R1052" s="699">
        <v>45180</v>
      </c>
      <c r="S1052" s="749">
        <v>4157400000</v>
      </c>
      <c r="T1052" s="699">
        <v>45180</v>
      </c>
      <c r="U1052" s="760">
        <v>12400000</v>
      </c>
      <c r="V1052" s="657" t="s">
        <v>70</v>
      </c>
      <c r="W1052" s="656">
        <v>72221403</v>
      </c>
      <c r="X1052" s="665" t="s">
        <v>5494</v>
      </c>
      <c r="Y1052" s="660" t="s">
        <v>5495</v>
      </c>
      <c r="Z1052" s="679">
        <v>45180</v>
      </c>
      <c r="AA1052" s="679">
        <v>45180</v>
      </c>
      <c r="AB1052" s="667" t="s">
        <v>80</v>
      </c>
      <c r="AC1052" s="666">
        <v>45280</v>
      </c>
      <c r="AD1052" s="658">
        <f t="shared" si="56"/>
        <v>100</v>
      </c>
      <c r="AE1052" s="656">
        <v>0</v>
      </c>
      <c r="AF1052" s="656">
        <v>0</v>
      </c>
      <c r="AG1052" s="656">
        <v>0</v>
      </c>
      <c r="AH1052" s="668" t="s">
        <v>80</v>
      </c>
      <c r="AI1052" s="658">
        <v>0</v>
      </c>
      <c r="AJ1052" s="656">
        <v>0</v>
      </c>
      <c r="AK1052" s="748">
        <v>0</v>
      </c>
      <c r="AL1052" s="668" t="s">
        <v>80</v>
      </c>
      <c r="AM1052" s="657">
        <v>0</v>
      </c>
      <c r="AN1052" s="668" t="s">
        <v>80</v>
      </c>
      <c r="AO1052" s="668" t="s">
        <v>80</v>
      </c>
      <c r="AP1052" s="661">
        <v>0</v>
      </c>
      <c r="AQ1052" s="661">
        <f>+L1052+AF1052-AK1052</f>
        <v>12400000</v>
      </c>
      <c r="AR1052" s="657" t="s">
        <v>115</v>
      </c>
      <c r="AS1052" s="656">
        <v>0</v>
      </c>
      <c r="AT1052" s="657" t="s">
        <v>80</v>
      </c>
      <c r="AU1052" s="670">
        <v>0</v>
      </c>
      <c r="AV1052" s="671">
        <f t="shared" si="54"/>
        <v>12400000</v>
      </c>
      <c r="AW1052" s="672">
        <f t="shared" si="55"/>
        <v>0</v>
      </c>
      <c r="AX1052" s="673"/>
      <c r="AY1052" s="657" t="s">
        <v>72</v>
      </c>
      <c r="AZ1052" s="677" t="s">
        <v>5538</v>
      </c>
      <c r="BA1052" s="653" t="s">
        <v>71</v>
      </c>
      <c r="BB1052" s="656"/>
    </row>
    <row r="1053" spans="2:54" x14ac:dyDescent="0.25">
      <c r="B1053" s="653">
        <v>2023</v>
      </c>
      <c r="C1053" s="653">
        <v>891780111</v>
      </c>
      <c r="D1053" s="654" t="s">
        <v>68</v>
      </c>
      <c r="E1053" s="655" t="s">
        <v>4874</v>
      </c>
      <c r="F1053" s="656" t="s">
        <v>4875</v>
      </c>
      <c r="G1053" s="657">
        <v>0</v>
      </c>
      <c r="H1053" s="656"/>
      <c r="I1053" s="657" t="s">
        <v>78</v>
      </c>
      <c r="J1053" s="653" t="s">
        <v>120</v>
      </c>
      <c r="K1053" s="658" t="s">
        <v>5237</v>
      </c>
      <c r="L1053" s="659">
        <v>12400000</v>
      </c>
      <c r="M1053" s="653" t="s">
        <v>73</v>
      </c>
      <c r="N1053" s="660" t="s">
        <v>116</v>
      </c>
      <c r="O1053" s="658" t="s">
        <v>5317</v>
      </c>
      <c r="P1053" s="661">
        <v>1032396143</v>
      </c>
      <c r="Q1053" s="656">
        <v>1925</v>
      </c>
      <c r="R1053" s="699">
        <v>45180</v>
      </c>
      <c r="S1053" s="749">
        <v>4157400000</v>
      </c>
      <c r="T1053" s="699">
        <v>45180</v>
      </c>
      <c r="U1053" s="760">
        <v>12400000</v>
      </c>
      <c r="V1053" s="657" t="s">
        <v>70</v>
      </c>
      <c r="W1053" s="656">
        <v>72221403</v>
      </c>
      <c r="X1053" s="665" t="s">
        <v>5494</v>
      </c>
      <c r="Y1053" s="660" t="s">
        <v>5495</v>
      </c>
      <c r="Z1053" s="679">
        <v>45180</v>
      </c>
      <c r="AA1053" s="679">
        <v>45180</v>
      </c>
      <c r="AB1053" s="667" t="s">
        <v>80</v>
      </c>
      <c r="AC1053" s="666">
        <v>45280</v>
      </c>
      <c r="AD1053" s="658">
        <f t="shared" si="56"/>
        <v>100</v>
      </c>
      <c r="AE1053" s="656">
        <v>0</v>
      </c>
      <c r="AF1053" s="656">
        <v>0</v>
      </c>
      <c r="AG1053" s="656">
        <v>0</v>
      </c>
      <c r="AH1053" s="668" t="s">
        <v>80</v>
      </c>
      <c r="AI1053" s="658">
        <v>0</v>
      </c>
      <c r="AJ1053" s="656">
        <v>0</v>
      </c>
      <c r="AK1053" s="748">
        <v>0</v>
      </c>
      <c r="AL1053" s="668" t="s">
        <v>80</v>
      </c>
      <c r="AM1053" s="657">
        <v>0</v>
      </c>
      <c r="AN1053" s="668" t="s">
        <v>80</v>
      </c>
      <c r="AO1053" s="668" t="s">
        <v>80</v>
      </c>
      <c r="AP1053" s="661">
        <v>0</v>
      </c>
      <c r="AQ1053" s="661">
        <f>+L1053+AF1053-AK1053</f>
        <v>12400000</v>
      </c>
      <c r="AR1053" s="657" t="s">
        <v>115</v>
      </c>
      <c r="AS1053" s="656">
        <v>0</v>
      </c>
      <c r="AT1053" s="657" t="s">
        <v>80</v>
      </c>
      <c r="AU1053" s="670">
        <v>0</v>
      </c>
      <c r="AV1053" s="671">
        <f t="shared" si="54"/>
        <v>12400000</v>
      </c>
      <c r="AW1053" s="672">
        <f t="shared" si="55"/>
        <v>0</v>
      </c>
      <c r="AX1053" s="673"/>
      <c r="AY1053" s="657" t="s">
        <v>72</v>
      </c>
      <c r="AZ1053" s="677" t="s">
        <v>5539</v>
      </c>
      <c r="BA1053" s="653" t="s">
        <v>71</v>
      </c>
      <c r="BB1053" s="656"/>
    </row>
    <row r="1054" spans="2:54" x14ac:dyDescent="0.25">
      <c r="B1054" s="653">
        <v>2023</v>
      </c>
      <c r="C1054" s="653">
        <v>891780111</v>
      </c>
      <c r="D1054" s="654" t="s">
        <v>68</v>
      </c>
      <c r="E1054" s="655" t="s">
        <v>4876</v>
      </c>
      <c r="F1054" s="656" t="s">
        <v>4877</v>
      </c>
      <c r="G1054" s="657">
        <v>0</v>
      </c>
      <c r="H1054" s="656"/>
      <c r="I1054" s="657" t="s">
        <v>78</v>
      </c>
      <c r="J1054" s="653" t="s">
        <v>120</v>
      </c>
      <c r="K1054" s="658" t="s">
        <v>5237</v>
      </c>
      <c r="L1054" s="659">
        <v>12400000</v>
      </c>
      <c r="M1054" s="653" t="s">
        <v>73</v>
      </c>
      <c r="N1054" s="660" t="s">
        <v>116</v>
      </c>
      <c r="O1054" s="658" t="s">
        <v>5318</v>
      </c>
      <c r="P1054" s="661">
        <v>1085227349</v>
      </c>
      <c r="Q1054" s="656">
        <v>1925</v>
      </c>
      <c r="R1054" s="699">
        <v>45180</v>
      </c>
      <c r="S1054" s="749">
        <v>4157400000</v>
      </c>
      <c r="T1054" s="699">
        <v>45180</v>
      </c>
      <c r="U1054" s="760">
        <v>12400000</v>
      </c>
      <c r="V1054" s="657" t="s">
        <v>70</v>
      </c>
      <c r="W1054" s="656">
        <v>72221403</v>
      </c>
      <c r="X1054" s="665" t="s">
        <v>5494</v>
      </c>
      <c r="Y1054" s="660" t="s">
        <v>5495</v>
      </c>
      <c r="Z1054" s="679">
        <v>45180</v>
      </c>
      <c r="AA1054" s="679">
        <v>45180</v>
      </c>
      <c r="AB1054" s="667" t="s">
        <v>80</v>
      </c>
      <c r="AC1054" s="666">
        <v>45280</v>
      </c>
      <c r="AD1054" s="658">
        <f t="shared" si="56"/>
        <v>100</v>
      </c>
      <c r="AE1054" s="656">
        <v>0</v>
      </c>
      <c r="AF1054" s="656">
        <v>0</v>
      </c>
      <c r="AG1054" s="656">
        <v>0</v>
      </c>
      <c r="AH1054" s="668" t="s">
        <v>80</v>
      </c>
      <c r="AI1054" s="658">
        <v>0</v>
      </c>
      <c r="AJ1054" s="656">
        <v>0</v>
      </c>
      <c r="AK1054" s="748">
        <v>0</v>
      </c>
      <c r="AL1054" s="668" t="s">
        <v>80</v>
      </c>
      <c r="AM1054" s="657">
        <v>0</v>
      </c>
      <c r="AN1054" s="668" t="s">
        <v>80</v>
      </c>
      <c r="AO1054" s="668" t="s">
        <v>80</v>
      </c>
      <c r="AP1054" s="661">
        <v>0</v>
      </c>
      <c r="AQ1054" s="661">
        <f>+L1054+AF1054-AK1054</f>
        <v>12400000</v>
      </c>
      <c r="AR1054" s="657" t="s">
        <v>115</v>
      </c>
      <c r="AS1054" s="656">
        <v>0</v>
      </c>
      <c r="AT1054" s="657" t="s">
        <v>80</v>
      </c>
      <c r="AU1054" s="670">
        <v>0</v>
      </c>
      <c r="AV1054" s="671">
        <f t="shared" si="54"/>
        <v>12400000</v>
      </c>
      <c r="AW1054" s="672">
        <f t="shared" si="55"/>
        <v>0</v>
      </c>
      <c r="AX1054" s="673"/>
      <c r="AY1054" s="657" t="s">
        <v>72</v>
      </c>
      <c r="AZ1054" s="677" t="s">
        <v>5540</v>
      </c>
      <c r="BA1054" s="653" t="s">
        <v>71</v>
      </c>
      <c r="BB1054" s="656"/>
    </row>
    <row r="1055" spans="2:54" x14ac:dyDescent="0.25">
      <c r="B1055" s="653">
        <v>2023</v>
      </c>
      <c r="C1055" s="653">
        <v>891780111</v>
      </c>
      <c r="D1055" s="654" t="s">
        <v>68</v>
      </c>
      <c r="E1055" s="655" t="s">
        <v>4878</v>
      </c>
      <c r="F1055" s="656" t="s">
        <v>4879</v>
      </c>
      <c r="G1055" s="657">
        <v>0</v>
      </c>
      <c r="H1055" s="656"/>
      <c r="I1055" s="657" t="s">
        <v>78</v>
      </c>
      <c r="J1055" s="653" t="s">
        <v>120</v>
      </c>
      <c r="K1055" s="658" t="s">
        <v>5237</v>
      </c>
      <c r="L1055" s="659">
        <v>12400000</v>
      </c>
      <c r="M1055" s="653" t="s">
        <v>73</v>
      </c>
      <c r="N1055" s="660" t="s">
        <v>116</v>
      </c>
      <c r="O1055" s="658" t="s">
        <v>5319</v>
      </c>
      <c r="P1055" s="661">
        <v>1098643280</v>
      </c>
      <c r="Q1055" s="656">
        <v>1925</v>
      </c>
      <c r="R1055" s="699">
        <v>45180</v>
      </c>
      <c r="S1055" s="749">
        <v>4157400000</v>
      </c>
      <c r="T1055" s="699">
        <v>45180</v>
      </c>
      <c r="U1055" s="760">
        <v>12400000</v>
      </c>
      <c r="V1055" s="657" t="s">
        <v>70</v>
      </c>
      <c r="W1055" s="656">
        <v>72221403</v>
      </c>
      <c r="X1055" s="665" t="s">
        <v>5494</v>
      </c>
      <c r="Y1055" s="660" t="s">
        <v>5495</v>
      </c>
      <c r="Z1055" s="679">
        <v>45180</v>
      </c>
      <c r="AA1055" s="679">
        <v>45180</v>
      </c>
      <c r="AB1055" s="667" t="s">
        <v>80</v>
      </c>
      <c r="AC1055" s="666">
        <v>45280</v>
      </c>
      <c r="AD1055" s="658">
        <f t="shared" si="56"/>
        <v>100</v>
      </c>
      <c r="AE1055" s="656">
        <v>0</v>
      </c>
      <c r="AF1055" s="656">
        <v>0</v>
      </c>
      <c r="AG1055" s="656">
        <v>0</v>
      </c>
      <c r="AH1055" s="668" t="s">
        <v>80</v>
      </c>
      <c r="AI1055" s="658">
        <v>0</v>
      </c>
      <c r="AJ1055" s="656">
        <v>0</v>
      </c>
      <c r="AK1055" s="748">
        <v>0</v>
      </c>
      <c r="AL1055" s="668" t="s">
        <v>80</v>
      </c>
      <c r="AM1055" s="657">
        <v>0</v>
      </c>
      <c r="AN1055" s="668" t="s">
        <v>80</v>
      </c>
      <c r="AO1055" s="668" t="s">
        <v>80</v>
      </c>
      <c r="AP1055" s="661">
        <v>0</v>
      </c>
      <c r="AQ1055" s="661">
        <f>+L1055+AF1055-AK1055</f>
        <v>12400000</v>
      </c>
      <c r="AR1055" s="657" t="s">
        <v>115</v>
      </c>
      <c r="AS1055" s="656">
        <v>0</v>
      </c>
      <c r="AT1055" s="657" t="s">
        <v>80</v>
      </c>
      <c r="AU1055" s="670">
        <v>0</v>
      </c>
      <c r="AV1055" s="671">
        <f t="shared" si="54"/>
        <v>12400000</v>
      </c>
      <c r="AW1055" s="672">
        <f t="shared" si="55"/>
        <v>0</v>
      </c>
      <c r="AX1055" s="673"/>
      <c r="AY1055" s="657" t="s">
        <v>72</v>
      </c>
      <c r="AZ1055" s="677" t="s">
        <v>5541</v>
      </c>
      <c r="BA1055" s="653" t="s">
        <v>71</v>
      </c>
      <c r="BB1055" s="656"/>
    </row>
    <row r="1056" spans="2:54" x14ac:dyDescent="0.25">
      <c r="B1056" s="653">
        <v>2023</v>
      </c>
      <c r="C1056" s="653">
        <v>891780111</v>
      </c>
      <c r="D1056" s="654" t="s">
        <v>68</v>
      </c>
      <c r="E1056" s="655" t="s">
        <v>4880</v>
      </c>
      <c r="F1056" s="656" t="s">
        <v>4881</v>
      </c>
      <c r="G1056" s="657">
        <v>0</v>
      </c>
      <c r="H1056" s="656"/>
      <c r="I1056" s="657" t="s">
        <v>78</v>
      </c>
      <c r="J1056" s="653" t="s">
        <v>120</v>
      </c>
      <c r="K1056" s="658" t="s">
        <v>5237</v>
      </c>
      <c r="L1056" s="659">
        <v>12400000</v>
      </c>
      <c r="M1056" s="653" t="s">
        <v>73</v>
      </c>
      <c r="N1056" s="660" t="s">
        <v>116</v>
      </c>
      <c r="O1056" s="658" t="s">
        <v>5320</v>
      </c>
      <c r="P1056" s="661">
        <v>1051675972</v>
      </c>
      <c r="Q1056" s="656">
        <v>1925</v>
      </c>
      <c r="R1056" s="699">
        <v>45180</v>
      </c>
      <c r="S1056" s="749">
        <v>4157400000</v>
      </c>
      <c r="T1056" s="699">
        <v>45180</v>
      </c>
      <c r="U1056" s="760">
        <v>12400000</v>
      </c>
      <c r="V1056" s="657" t="s">
        <v>70</v>
      </c>
      <c r="W1056" s="656">
        <v>72221403</v>
      </c>
      <c r="X1056" s="665" t="s">
        <v>5494</v>
      </c>
      <c r="Y1056" s="660" t="s">
        <v>5495</v>
      </c>
      <c r="Z1056" s="679">
        <v>45180</v>
      </c>
      <c r="AA1056" s="679">
        <v>45180</v>
      </c>
      <c r="AB1056" s="667" t="s">
        <v>80</v>
      </c>
      <c r="AC1056" s="666">
        <v>45280</v>
      </c>
      <c r="AD1056" s="658">
        <f t="shared" si="56"/>
        <v>100</v>
      </c>
      <c r="AE1056" s="656">
        <v>0</v>
      </c>
      <c r="AF1056" s="656">
        <v>0</v>
      </c>
      <c r="AG1056" s="656">
        <v>0</v>
      </c>
      <c r="AH1056" s="668" t="s">
        <v>80</v>
      </c>
      <c r="AI1056" s="658">
        <v>0</v>
      </c>
      <c r="AJ1056" s="656">
        <v>0</v>
      </c>
      <c r="AK1056" s="748">
        <v>0</v>
      </c>
      <c r="AL1056" s="668" t="s">
        <v>80</v>
      </c>
      <c r="AM1056" s="657">
        <v>0</v>
      </c>
      <c r="AN1056" s="668" t="s">
        <v>80</v>
      </c>
      <c r="AO1056" s="668" t="s">
        <v>80</v>
      </c>
      <c r="AP1056" s="661">
        <v>0</v>
      </c>
      <c r="AQ1056" s="661">
        <f>+L1056+AF1056-AK1056</f>
        <v>12400000</v>
      </c>
      <c r="AR1056" s="657" t="s">
        <v>115</v>
      </c>
      <c r="AS1056" s="656">
        <v>0</v>
      </c>
      <c r="AT1056" s="657" t="s">
        <v>80</v>
      </c>
      <c r="AU1056" s="670">
        <v>0</v>
      </c>
      <c r="AV1056" s="671">
        <f t="shared" si="54"/>
        <v>12400000</v>
      </c>
      <c r="AW1056" s="672">
        <f t="shared" si="55"/>
        <v>0</v>
      </c>
      <c r="AX1056" s="673"/>
      <c r="AY1056" s="657" t="s">
        <v>72</v>
      </c>
      <c r="AZ1056" s="677" t="s">
        <v>5542</v>
      </c>
      <c r="BA1056" s="653" t="s">
        <v>71</v>
      </c>
      <c r="BB1056" s="656"/>
    </row>
    <row r="1057" spans="2:54" x14ac:dyDescent="0.25">
      <c r="B1057" s="653">
        <v>2023</v>
      </c>
      <c r="C1057" s="653">
        <v>891780111</v>
      </c>
      <c r="D1057" s="654" t="s">
        <v>68</v>
      </c>
      <c r="E1057" s="655" t="s">
        <v>4882</v>
      </c>
      <c r="F1057" s="656" t="s">
        <v>4883</v>
      </c>
      <c r="G1057" s="657">
        <v>0</v>
      </c>
      <c r="H1057" s="656"/>
      <c r="I1057" s="657" t="s">
        <v>78</v>
      </c>
      <c r="J1057" s="653" t="s">
        <v>120</v>
      </c>
      <c r="K1057" s="658" t="s">
        <v>5237</v>
      </c>
      <c r="L1057" s="659">
        <v>12400000</v>
      </c>
      <c r="M1057" s="653" t="s">
        <v>73</v>
      </c>
      <c r="N1057" s="660" t="s">
        <v>116</v>
      </c>
      <c r="O1057" s="658" t="s">
        <v>5321</v>
      </c>
      <c r="P1057" s="661">
        <v>1083026534</v>
      </c>
      <c r="Q1057" s="656">
        <v>1925</v>
      </c>
      <c r="R1057" s="699">
        <v>45180</v>
      </c>
      <c r="S1057" s="749">
        <v>4157400000</v>
      </c>
      <c r="T1057" s="699">
        <v>45180</v>
      </c>
      <c r="U1057" s="760">
        <v>12400000</v>
      </c>
      <c r="V1057" s="657" t="s">
        <v>70</v>
      </c>
      <c r="W1057" s="656">
        <v>72221403</v>
      </c>
      <c r="X1057" s="665" t="s">
        <v>5494</v>
      </c>
      <c r="Y1057" s="660" t="s">
        <v>5495</v>
      </c>
      <c r="Z1057" s="679">
        <v>45180</v>
      </c>
      <c r="AA1057" s="679">
        <v>45180</v>
      </c>
      <c r="AB1057" s="667" t="s">
        <v>80</v>
      </c>
      <c r="AC1057" s="666">
        <v>45280</v>
      </c>
      <c r="AD1057" s="658">
        <f t="shared" si="56"/>
        <v>100</v>
      </c>
      <c r="AE1057" s="656">
        <v>0</v>
      </c>
      <c r="AF1057" s="656">
        <v>0</v>
      </c>
      <c r="AG1057" s="656">
        <v>0</v>
      </c>
      <c r="AH1057" s="668" t="s">
        <v>80</v>
      </c>
      <c r="AI1057" s="658">
        <v>0</v>
      </c>
      <c r="AJ1057" s="656">
        <v>0</v>
      </c>
      <c r="AK1057" s="748">
        <v>0</v>
      </c>
      <c r="AL1057" s="668" t="s">
        <v>80</v>
      </c>
      <c r="AM1057" s="657">
        <v>0</v>
      </c>
      <c r="AN1057" s="668" t="s">
        <v>80</v>
      </c>
      <c r="AO1057" s="668" t="s">
        <v>80</v>
      </c>
      <c r="AP1057" s="661">
        <v>0</v>
      </c>
      <c r="AQ1057" s="661">
        <f>+L1057+AF1057-AK1057</f>
        <v>12400000</v>
      </c>
      <c r="AR1057" s="657" t="s">
        <v>115</v>
      </c>
      <c r="AS1057" s="656">
        <v>0</v>
      </c>
      <c r="AT1057" s="657" t="s">
        <v>80</v>
      </c>
      <c r="AU1057" s="670">
        <v>0</v>
      </c>
      <c r="AV1057" s="671">
        <f t="shared" si="54"/>
        <v>12400000</v>
      </c>
      <c r="AW1057" s="672">
        <f t="shared" si="55"/>
        <v>0</v>
      </c>
      <c r="AX1057" s="673"/>
      <c r="AY1057" s="657" t="s">
        <v>72</v>
      </c>
      <c r="AZ1057" s="677" t="s">
        <v>5543</v>
      </c>
      <c r="BA1057" s="653" t="s">
        <v>71</v>
      </c>
      <c r="BB1057" s="656"/>
    </row>
    <row r="1058" spans="2:54" x14ac:dyDescent="0.25">
      <c r="B1058" s="653">
        <v>2023</v>
      </c>
      <c r="C1058" s="653">
        <v>891780111</v>
      </c>
      <c r="D1058" s="654" t="s">
        <v>68</v>
      </c>
      <c r="E1058" s="655" t="s">
        <v>4884</v>
      </c>
      <c r="F1058" s="656" t="s">
        <v>4885</v>
      </c>
      <c r="G1058" s="657">
        <v>0</v>
      </c>
      <c r="H1058" s="656"/>
      <c r="I1058" s="657" t="s">
        <v>78</v>
      </c>
      <c r="J1058" s="653" t="s">
        <v>120</v>
      </c>
      <c r="K1058" s="658" t="s">
        <v>5237</v>
      </c>
      <c r="L1058" s="659">
        <v>12400000</v>
      </c>
      <c r="M1058" s="653" t="s">
        <v>73</v>
      </c>
      <c r="N1058" s="660" t="s">
        <v>116</v>
      </c>
      <c r="O1058" s="658" t="s">
        <v>5322</v>
      </c>
      <c r="P1058" s="661">
        <v>7633945</v>
      </c>
      <c r="Q1058" s="656">
        <v>1925</v>
      </c>
      <c r="R1058" s="699">
        <v>45180</v>
      </c>
      <c r="S1058" s="749">
        <v>4157400000</v>
      </c>
      <c r="T1058" s="699">
        <v>45180</v>
      </c>
      <c r="U1058" s="760">
        <v>12400000</v>
      </c>
      <c r="V1058" s="657" t="s">
        <v>70</v>
      </c>
      <c r="W1058" s="656">
        <v>72221403</v>
      </c>
      <c r="X1058" s="665" t="s">
        <v>5494</v>
      </c>
      <c r="Y1058" s="660" t="s">
        <v>5495</v>
      </c>
      <c r="Z1058" s="679">
        <v>45180</v>
      </c>
      <c r="AA1058" s="679">
        <v>45180</v>
      </c>
      <c r="AB1058" s="667" t="s">
        <v>80</v>
      </c>
      <c r="AC1058" s="666">
        <v>45280</v>
      </c>
      <c r="AD1058" s="658">
        <f t="shared" si="56"/>
        <v>100</v>
      </c>
      <c r="AE1058" s="656">
        <v>0</v>
      </c>
      <c r="AF1058" s="656">
        <v>0</v>
      </c>
      <c r="AG1058" s="656">
        <v>0</v>
      </c>
      <c r="AH1058" s="668" t="s">
        <v>80</v>
      </c>
      <c r="AI1058" s="658">
        <v>0</v>
      </c>
      <c r="AJ1058" s="656">
        <v>0</v>
      </c>
      <c r="AK1058" s="748">
        <v>0</v>
      </c>
      <c r="AL1058" s="668" t="s">
        <v>80</v>
      </c>
      <c r="AM1058" s="657">
        <v>0</v>
      </c>
      <c r="AN1058" s="668" t="s">
        <v>80</v>
      </c>
      <c r="AO1058" s="668" t="s">
        <v>80</v>
      </c>
      <c r="AP1058" s="661">
        <v>0</v>
      </c>
      <c r="AQ1058" s="661">
        <f>+L1058+AF1058-AK1058</f>
        <v>12400000</v>
      </c>
      <c r="AR1058" s="657" t="s">
        <v>115</v>
      </c>
      <c r="AS1058" s="656">
        <v>0</v>
      </c>
      <c r="AT1058" s="657" t="s">
        <v>80</v>
      </c>
      <c r="AU1058" s="670">
        <v>0</v>
      </c>
      <c r="AV1058" s="671">
        <f t="shared" si="54"/>
        <v>12400000</v>
      </c>
      <c r="AW1058" s="672">
        <f t="shared" si="55"/>
        <v>0</v>
      </c>
      <c r="AX1058" s="673"/>
      <c r="AY1058" s="657" t="s">
        <v>72</v>
      </c>
      <c r="AZ1058" s="677" t="s">
        <v>5544</v>
      </c>
      <c r="BA1058" s="653" t="s">
        <v>71</v>
      </c>
      <c r="BB1058" s="656"/>
    </row>
    <row r="1059" spans="2:54" x14ac:dyDescent="0.25">
      <c r="B1059" s="653">
        <v>2023</v>
      </c>
      <c r="C1059" s="653">
        <v>891780111</v>
      </c>
      <c r="D1059" s="654" t="s">
        <v>68</v>
      </c>
      <c r="E1059" s="655" t="s">
        <v>4886</v>
      </c>
      <c r="F1059" s="656" t="s">
        <v>4887</v>
      </c>
      <c r="G1059" s="657">
        <v>0</v>
      </c>
      <c r="H1059" s="656"/>
      <c r="I1059" s="657" t="s">
        <v>78</v>
      </c>
      <c r="J1059" s="653" t="s">
        <v>120</v>
      </c>
      <c r="K1059" s="658" t="s">
        <v>5237</v>
      </c>
      <c r="L1059" s="659">
        <v>12400000</v>
      </c>
      <c r="M1059" s="653" t="s">
        <v>73</v>
      </c>
      <c r="N1059" s="660" t="s">
        <v>116</v>
      </c>
      <c r="O1059" s="658" t="s">
        <v>675</v>
      </c>
      <c r="P1059" s="661">
        <v>1045729766</v>
      </c>
      <c r="Q1059" s="656">
        <v>1925</v>
      </c>
      <c r="R1059" s="699">
        <v>45180</v>
      </c>
      <c r="S1059" s="749">
        <v>4157400000</v>
      </c>
      <c r="T1059" s="699">
        <v>45180</v>
      </c>
      <c r="U1059" s="760">
        <v>12400000</v>
      </c>
      <c r="V1059" s="657" t="s">
        <v>70</v>
      </c>
      <c r="W1059" s="656">
        <v>72221403</v>
      </c>
      <c r="X1059" s="665" t="s">
        <v>5494</v>
      </c>
      <c r="Y1059" s="660" t="s">
        <v>5495</v>
      </c>
      <c r="Z1059" s="679">
        <v>45180</v>
      </c>
      <c r="AA1059" s="679">
        <v>45180</v>
      </c>
      <c r="AB1059" s="667" t="s">
        <v>80</v>
      </c>
      <c r="AC1059" s="666">
        <v>45280</v>
      </c>
      <c r="AD1059" s="658">
        <f t="shared" si="56"/>
        <v>100</v>
      </c>
      <c r="AE1059" s="656">
        <v>0</v>
      </c>
      <c r="AF1059" s="656">
        <v>0</v>
      </c>
      <c r="AG1059" s="656">
        <v>0</v>
      </c>
      <c r="AH1059" s="668" t="s">
        <v>80</v>
      </c>
      <c r="AI1059" s="658">
        <v>0</v>
      </c>
      <c r="AJ1059" s="656">
        <v>0</v>
      </c>
      <c r="AK1059" s="748">
        <v>0</v>
      </c>
      <c r="AL1059" s="668" t="s">
        <v>80</v>
      </c>
      <c r="AM1059" s="657">
        <v>0</v>
      </c>
      <c r="AN1059" s="668" t="s">
        <v>80</v>
      </c>
      <c r="AO1059" s="668" t="s">
        <v>80</v>
      </c>
      <c r="AP1059" s="661">
        <v>0</v>
      </c>
      <c r="AQ1059" s="661">
        <f>+L1059+AF1059-AK1059</f>
        <v>12400000</v>
      </c>
      <c r="AR1059" s="657" t="s">
        <v>115</v>
      </c>
      <c r="AS1059" s="656">
        <v>0</v>
      </c>
      <c r="AT1059" s="657" t="s">
        <v>80</v>
      </c>
      <c r="AU1059" s="670">
        <v>0</v>
      </c>
      <c r="AV1059" s="671">
        <f t="shared" si="54"/>
        <v>12400000</v>
      </c>
      <c r="AW1059" s="672">
        <f t="shared" si="55"/>
        <v>0</v>
      </c>
      <c r="AX1059" s="673"/>
      <c r="AY1059" s="657" t="s">
        <v>72</v>
      </c>
      <c r="AZ1059" s="677" t="s">
        <v>5545</v>
      </c>
      <c r="BA1059" s="653" t="s">
        <v>71</v>
      </c>
      <c r="BB1059" s="656"/>
    </row>
    <row r="1060" spans="2:54" x14ac:dyDescent="0.25">
      <c r="B1060" s="653">
        <v>2023</v>
      </c>
      <c r="C1060" s="653">
        <v>891780111</v>
      </c>
      <c r="D1060" s="654" t="s">
        <v>68</v>
      </c>
      <c r="E1060" s="655" t="s">
        <v>4888</v>
      </c>
      <c r="F1060" s="656" t="s">
        <v>4889</v>
      </c>
      <c r="G1060" s="657">
        <v>0</v>
      </c>
      <c r="H1060" s="656"/>
      <c r="I1060" s="657" t="s">
        <v>78</v>
      </c>
      <c r="J1060" s="653" t="s">
        <v>120</v>
      </c>
      <c r="K1060" s="658" t="s">
        <v>5237</v>
      </c>
      <c r="L1060" s="659">
        <v>12400000</v>
      </c>
      <c r="M1060" s="653" t="s">
        <v>73</v>
      </c>
      <c r="N1060" s="660" t="s">
        <v>116</v>
      </c>
      <c r="O1060" s="658" t="s">
        <v>5323</v>
      </c>
      <c r="P1060" s="661">
        <v>1085228614</v>
      </c>
      <c r="Q1060" s="656">
        <v>1925</v>
      </c>
      <c r="R1060" s="699">
        <v>45180</v>
      </c>
      <c r="S1060" s="749">
        <v>4157400000</v>
      </c>
      <c r="T1060" s="699">
        <v>45180</v>
      </c>
      <c r="U1060" s="760">
        <v>12400000</v>
      </c>
      <c r="V1060" s="657" t="s">
        <v>70</v>
      </c>
      <c r="W1060" s="656">
        <v>72221403</v>
      </c>
      <c r="X1060" s="665" t="s">
        <v>5494</v>
      </c>
      <c r="Y1060" s="660" t="s">
        <v>5495</v>
      </c>
      <c r="Z1060" s="679">
        <v>45180</v>
      </c>
      <c r="AA1060" s="679">
        <v>45180</v>
      </c>
      <c r="AB1060" s="667" t="s">
        <v>80</v>
      </c>
      <c r="AC1060" s="666">
        <v>45280</v>
      </c>
      <c r="AD1060" s="658">
        <f t="shared" si="56"/>
        <v>100</v>
      </c>
      <c r="AE1060" s="656">
        <v>0</v>
      </c>
      <c r="AF1060" s="656">
        <v>0</v>
      </c>
      <c r="AG1060" s="656">
        <v>0</v>
      </c>
      <c r="AH1060" s="668" t="s">
        <v>80</v>
      </c>
      <c r="AI1060" s="658">
        <v>0</v>
      </c>
      <c r="AJ1060" s="656">
        <v>0</v>
      </c>
      <c r="AK1060" s="748">
        <v>0</v>
      </c>
      <c r="AL1060" s="668" t="s">
        <v>80</v>
      </c>
      <c r="AM1060" s="657">
        <v>0</v>
      </c>
      <c r="AN1060" s="668" t="s">
        <v>80</v>
      </c>
      <c r="AO1060" s="668" t="s">
        <v>80</v>
      </c>
      <c r="AP1060" s="661">
        <v>0</v>
      </c>
      <c r="AQ1060" s="661">
        <f>+L1060+AF1060-AK1060</f>
        <v>12400000</v>
      </c>
      <c r="AR1060" s="657" t="s">
        <v>115</v>
      </c>
      <c r="AS1060" s="656">
        <v>0</v>
      </c>
      <c r="AT1060" s="657" t="s">
        <v>80</v>
      </c>
      <c r="AU1060" s="670">
        <v>0</v>
      </c>
      <c r="AV1060" s="671">
        <f t="shared" si="54"/>
        <v>12400000</v>
      </c>
      <c r="AW1060" s="672">
        <f t="shared" si="55"/>
        <v>0</v>
      </c>
      <c r="AX1060" s="673"/>
      <c r="AY1060" s="657" t="s">
        <v>72</v>
      </c>
      <c r="AZ1060" s="677" t="s">
        <v>5546</v>
      </c>
      <c r="BA1060" s="653" t="s">
        <v>71</v>
      </c>
      <c r="BB1060" s="656"/>
    </row>
    <row r="1061" spans="2:54" x14ac:dyDescent="0.25">
      <c r="B1061" s="653">
        <v>2023</v>
      </c>
      <c r="C1061" s="653">
        <v>891780111</v>
      </c>
      <c r="D1061" s="654" t="s">
        <v>68</v>
      </c>
      <c r="E1061" s="655" t="s">
        <v>4890</v>
      </c>
      <c r="F1061" s="656" t="s">
        <v>4891</v>
      </c>
      <c r="G1061" s="657">
        <v>0</v>
      </c>
      <c r="H1061" s="656"/>
      <c r="I1061" s="657" t="s">
        <v>78</v>
      </c>
      <c r="J1061" s="653" t="s">
        <v>120</v>
      </c>
      <c r="K1061" s="658" t="s">
        <v>5237</v>
      </c>
      <c r="L1061" s="659">
        <v>12400000</v>
      </c>
      <c r="M1061" s="653" t="s">
        <v>73</v>
      </c>
      <c r="N1061" s="660" t="s">
        <v>116</v>
      </c>
      <c r="O1061" s="658" t="s">
        <v>5324</v>
      </c>
      <c r="P1061" s="661">
        <v>72247345</v>
      </c>
      <c r="Q1061" s="656">
        <v>1925</v>
      </c>
      <c r="R1061" s="699">
        <v>45180</v>
      </c>
      <c r="S1061" s="749">
        <v>4157400000</v>
      </c>
      <c r="T1061" s="699">
        <v>45180</v>
      </c>
      <c r="U1061" s="760">
        <v>12400000</v>
      </c>
      <c r="V1061" s="657" t="s">
        <v>70</v>
      </c>
      <c r="W1061" s="656">
        <v>72221403</v>
      </c>
      <c r="X1061" s="665" t="s">
        <v>5494</v>
      </c>
      <c r="Y1061" s="660" t="s">
        <v>5495</v>
      </c>
      <c r="Z1061" s="679">
        <v>45180</v>
      </c>
      <c r="AA1061" s="679">
        <v>45180</v>
      </c>
      <c r="AB1061" s="667" t="s">
        <v>80</v>
      </c>
      <c r="AC1061" s="666">
        <v>45280</v>
      </c>
      <c r="AD1061" s="658">
        <f t="shared" si="56"/>
        <v>100</v>
      </c>
      <c r="AE1061" s="656">
        <v>0</v>
      </c>
      <c r="AF1061" s="656">
        <v>0</v>
      </c>
      <c r="AG1061" s="656">
        <v>0</v>
      </c>
      <c r="AH1061" s="668" t="s">
        <v>80</v>
      </c>
      <c r="AI1061" s="658">
        <v>0</v>
      </c>
      <c r="AJ1061" s="656">
        <v>0</v>
      </c>
      <c r="AK1061" s="748">
        <v>0</v>
      </c>
      <c r="AL1061" s="668" t="s">
        <v>80</v>
      </c>
      <c r="AM1061" s="657">
        <v>0</v>
      </c>
      <c r="AN1061" s="668" t="s">
        <v>80</v>
      </c>
      <c r="AO1061" s="668" t="s">
        <v>80</v>
      </c>
      <c r="AP1061" s="661">
        <v>0</v>
      </c>
      <c r="AQ1061" s="661">
        <f>+L1061+AF1061-AK1061</f>
        <v>12400000</v>
      </c>
      <c r="AR1061" s="657" t="s">
        <v>115</v>
      </c>
      <c r="AS1061" s="656">
        <v>0</v>
      </c>
      <c r="AT1061" s="657" t="s">
        <v>80</v>
      </c>
      <c r="AU1061" s="670">
        <v>0</v>
      </c>
      <c r="AV1061" s="671">
        <f t="shared" si="54"/>
        <v>12400000</v>
      </c>
      <c r="AW1061" s="672">
        <f t="shared" si="55"/>
        <v>0</v>
      </c>
      <c r="AX1061" s="673"/>
      <c r="AY1061" s="657" t="s">
        <v>72</v>
      </c>
      <c r="AZ1061" s="677" t="s">
        <v>5547</v>
      </c>
      <c r="BA1061" s="653" t="s">
        <v>71</v>
      </c>
      <c r="BB1061" s="656"/>
    </row>
    <row r="1062" spans="2:54" x14ac:dyDescent="0.25">
      <c r="B1062" s="653">
        <v>2023</v>
      </c>
      <c r="C1062" s="653">
        <v>891780111</v>
      </c>
      <c r="D1062" s="654" t="s">
        <v>68</v>
      </c>
      <c r="E1062" s="655" t="s">
        <v>4892</v>
      </c>
      <c r="F1062" s="656" t="s">
        <v>4893</v>
      </c>
      <c r="G1062" s="657">
        <v>0</v>
      </c>
      <c r="H1062" s="656"/>
      <c r="I1062" s="657" t="s">
        <v>78</v>
      </c>
      <c r="J1062" s="653" t="s">
        <v>120</v>
      </c>
      <c r="K1062" s="658" t="s">
        <v>5237</v>
      </c>
      <c r="L1062" s="659">
        <v>12400000</v>
      </c>
      <c r="M1062" s="653" t="s">
        <v>73</v>
      </c>
      <c r="N1062" s="660" t="s">
        <v>116</v>
      </c>
      <c r="O1062" s="658" t="s">
        <v>5325</v>
      </c>
      <c r="P1062" s="661">
        <v>39278307</v>
      </c>
      <c r="Q1062" s="656">
        <v>1925</v>
      </c>
      <c r="R1062" s="699">
        <v>45180</v>
      </c>
      <c r="S1062" s="749">
        <v>4157400000</v>
      </c>
      <c r="T1062" s="699">
        <v>45180</v>
      </c>
      <c r="U1062" s="760">
        <v>12400000</v>
      </c>
      <c r="V1062" s="657" t="s">
        <v>70</v>
      </c>
      <c r="W1062" s="656">
        <v>72221403</v>
      </c>
      <c r="X1062" s="665" t="s">
        <v>5494</v>
      </c>
      <c r="Y1062" s="660" t="s">
        <v>5495</v>
      </c>
      <c r="Z1062" s="679">
        <v>45180</v>
      </c>
      <c r="AA1062" s="679">
        <v>45180</v>
      </c>
      <c r="AB1062" s="667" t="s">
        <v>80</v>
      </c>
      <c r="AC1062" s="666">
        <v>45280</v>
      </c>
      <c r="AD1062" s="658">
        <f t="shared" si="56"/>
        <v>100</v>
      </c>
      <c r="AE1062" s="656">
        <v>0</v>
      </c>
      <c r="AF1062" s="656">
        <v>0</v>
      </c>
      <c r="AG1062" s="656">
        <v>0</v>
      </c>
      <c r="AH1062" s="668" t="s">
        <v>80</v>
      </c>
      <c r="AI1062" s="658">
        <v>0</v>
      </c>
      <c r="AJ1062" s="656">
        <v>0</v>
      </c>
      <c r="AK1062" s="748">
        <v>0</v>
      </c>
      <c r="AL1062" s="668" t="s">
        <v>80</v>
      </c>
      <c r="AM1062" s="657">
        <v>0</v>
      </c>
      <c r="AN1062" s="668" t="s">
        <v>80</v>
      </c>
      <c r="AO1062" s="668" t="s">
        <v>80</v>
      </c>
      <c r="AP1062" s="661">
        <v>0</v>
      </c>
      <c r="AQ1062" s="661">
        <f>+L1062+AF1062-AK1062</f>
        <v>12400000</v>
      </c>
      <c r="AR1062" s="657" t="s">
        <v>115</v>
      </c>
      <c r="AS1062" s="656">
        <v>0</v>
      </c>
      <c r="AT1062" s="657" t="s">
        <v>80</v>
      </c>
      <c r="AU1062" s="670">
        <v>0</v>
      </c>
      <c r="AV1062" s="671">
        <f t="shared" si="54"/>
        <v>12400000</v>
      </c>
      <c r="AW1062" s="672">
        <f t="shared" si="55"/>
        <v>0</v>
      </c>
      <c r="AX1062" s="673"/>
      <c r="AY1062" s="657" t="s">
        <v>72</v>
      </c>
      <c r="AZ1062" s="677" t="s">
        <v>5548</v>
      </c>
      <c r="BA1062" s="653" t="s">
        <v>71</v>
      </c>
      <c r="BB1062" s="656"/>
    </row>
    <row r="1063" spans="2:54" x14ac:dyDescent="0.25">
      <c r="B1063" s="653">
        <v>2023</v>
      </c>
      <c r="C1063" s="653">
        <v>891780111</v>
      </c>
      <c r="D1063" s="654" t="s">
        <v>68</v>
      </c>
      <c r="E1063" s="655" t="s">
        <v>4894</v>
      </c>
      <c r="F1063" s="656" t="s">
        <v>4895</v>
      </c>
      <c r="G1063" s="657">
        <v>0</v>
      </c>
      <c r="H1063" s="656"/>
      <c r="I1063" s="657" t="s">
        <v>78</v>
      </c>
      <c r="J1063" s="653" t="s">
        <v>120</v>
      </c>
      <c r="K1063" s="658" t="s">
        <v>5237</v>
      </c>
      <c r="L1063" s="659">
        <v>12400000</v>
      </c>
      <c r="M1063" s="653" t="s">
        <v>73</v>
      </c>
      <c r="N1063" s="660" t="s">
        <v>116</v>
      </c>
      <c r="O1063" s="658" t="s">
        <v>5326</v>
      </c>
      <c r="P1063" s="661">
        <v>9021076</v>
      </c>
      <c r="Q1063" s="656">
        <v>1925</v>
      </c>
      <c r="R1063" s="699">
        <v>45180</v>
      </c>
      <c r="S1063" s="749">
        <v>4157400000</v>
      </c>
      <c r="T1063" s="699">
        <v>45180</v>
      </c>
      <c r="U1063" s="760">
        <v>12400000</v>
      </c>
      <c r="V1063" s="657" t="s">
        <v>70</v>
      </c>
      <c r="W1063" s="656">
        <v>72221403</v>
      </c>
      <c r="X1063" s="665" t="s">
        <v>5494</v>
      </c>
      <c r="Y1063" s="660" t="s">
        <v>5495</v>
      </c>
      <c r="Z1063" s="679">
        <v>45180</v>
      </c>
      <c r="AA1063" s="679">
        <v>45180</v>
      </c>
      <c r="AB1063" s="667" t="s">
        <v>80</v>
      </c>
      <c r="AC1063" s="666">
        <v>45280</v>
      </c>
      <c r="AD1063" s="658">
        <f t="shared" si="56"/>
        <v>100</v>
      </c>
      <c r="AE1063" s="656">
        <v>0</v>
      </c>
      <c r="AF1063" s="656">
        <v>0</v>
      </c>
      <c r="AG1063" s="656">
        <v>0</v>
      </c>
      <c r="AH1063" s="668" t="s">
        <v>80</v>
      </c>
      <c r="AI1063" s="658">
        <v>0</v>
      </c>
      <c r="AJ1063" s="656">
        <v>0</v>
      </c>
      <c r="AK1063" s="748">
        <v>0</v>
      </c>
      <c r="AL1063" s="668" t="s">
        <v>80</v>
      </c>
      <c r="AM1063" s="657">
        <v>0</v>
      </c>
      <c r="AN1063" s="668" t="s">
        <v>80</v>
      </c>
      <c r="AO1063" s="668" t="s">
        <v>80</v>
      </c>
      <c r="AP1063" s="661">
        <v>0</v>
      </c>
      <c r="AQ1063" s="661">
        <f>+L1063+AF1063-AK1063</f>
        <v>12400000</v>
      </c>
      <c r="AR1063" s="657" t="s">
        <v>115</v>
      </c>
      <c r="AS1063" s="656">
        <v>0</v>
      </c>
      <c r="AT1063" s="657" t="s">
        <v>80</v>
      </c>
      <c r="AU1063" s="670">
        <v>0</v>
      </c>
      <c r="AV1063" s="671">
        <f t="shared" si="54"/>
        <v>12400000</v>
      </c>
      <c r="AW1063" s="672">
        <f t="shared" si="55"/>
        <v>0</v>
      </c>
      <c r="AX1063" s="673"/>
      <c r="AY1063" s="657" t="s">
        <v>72</v>
      </c>
      <c r="AZ1063" s="677" t="s">
        <v>5549</v>
      </c>
      <c r="BA1063" s="653" t="s">
        <v>71</v>
      </c>
      <c r="BB1063" s="656"/>
    </row>
    <row r="1064" spans="2:54" x14ac:dyDescent="0.25">
      <c r="B1064" s="653">
        <v>2023</v>
      </c>
      <c r="C1064" s="653">
        <v>891780111</v>
      </c>
      <c r="D1064" s="654" t="s">
        <v>68</v>
      </c>
      <c r="E1064" s="655" t="s">
        <v>4896</v>
      </c>
      <c r="F1064" s="656" t="s">
        <v>4897</v>
      </c>
      <c r="G1064" s="657">
        <v>0</v>
      </c>
      <c r="H1064" s="656"/>
      <c r="I1064" s="657" t="s">
        <v>78</v>
      </c>
      <c r="J1064" s="653" t="s">
        <v>120</v>
      </c>
      <c r="K1064" s="658" t="s">
        <v>5239</v>
      </c>
      <c r="L1064" s="659">
        <v>20000000</v>
      </c>
      <c r="M1064" s="653" t="s">
        <v>73</v>
      </c>
      <c r="N1064" s="660" t="s">
        <v>116</v>
      </c>
      <c r="O1064" s="658" t="s">
        <v>5327</v>
      </c>
      <c r="P1064" s="661">
        <v>36665775</v>
      </c>
      <c r="Q1064" s="656">
        <v>1925</v>
      </c>
      <c r="R1064" s="699">
        <v>45180</v>
      </c>
      <c r="S1064" s="749">
        <v>4157400000</v>
      </c>
      <c r="T1064" s="699">
        <v>45180</v>
      </c>
      <c r="U1064" s="760">
        <v>20000000</v>
      </c>
      <c r="V1064" s="657" t="s">
        <v>70</v>
      </c>
      <c r="W1064" s="656">
        <v>72221403</v>
      </c>
      <c r="X1064" s="665" t="s">
        <v>5494</v>
      </c>
      <c r="Y1064" s="660" t="s">
        <v>5495</v>
      </c>
      <c r="Z1064" s="679">
        <v>45180</v>
      </c>
      <c r="AA1064" s="679">
        <v>45180</v>
      </c>
      <c r="AB1064" s="667" t="s">
        <v>80</v>
      </c>
      <c r="AC1064" s="666">
        <v>45280</v>
      </c>
      <c r="AD1064" s="658">
        <f t="shared" si="56"/>
        <v>100</v>
      </c>
      <c r="AE1064" s="656">
        <v>0</v>
      </c>
      <c r="AF1064" s="656">
        <v>0</v>
      </c>
      <c r="AG1064" s="656">
        <v>0</v>
      </c>
      <c r="AH1064" s="668" t="s">
        <v>80</v>
      </c>
      <c r="AI1064" s="658">
        <v>0</v>
      </c>
      <c r="AJ1064" s="656">
        <v>0</v>
      </c>
      <c r="AK1064" s="748">
        <v>0</v>
      </c>
      <c r="AL1064" s="668" t="s">
        <v>80</v>
      </c>
      <c r="AM1064" s="657">
        <v>0</v>
      </c>
      <c r="AN1064" s="668" t="s">
        <v>80</v>
      </c>
      <c r="AO1064" s="668" t="s">
        <v>80</v>
      </c>
      <c r="AP1064" s="661">
        <v>0</v>
      </c>
      <c r="AQ1064" s="661">
        <f>+L1064+AF1064-AK1064</f>
        <v>20000000</v>
      </c>
      <c r="AR1064" s="657" t="s">
        <v>115</v>
      </c>
      <c r="AS1064" s="656">
        <v>0</v>
      </c>
      <c r="AT1064" s="657" t="s">
        <v>80</v>
      </c>
      <c r="AU1064" s="670">
        <v>0</v>
      </c>
      <c r="AV1064" s="671">
        <f t="shared" si="54"/>
        <v>20000000</v>
      </c>
      <c r="AW1064" s="672">
        <f t="shared" si="55"/>
        <v>0</v>
      </c>
      <c r="AX1064" s="673"/>
      <c r="AY1064" s="657" t="s">
        <v>72</v>
      </c>
      <c r="AZ1064" s="677" t="s">
        <v>5550</v>
      </c>
      <c r="BA1064" s="653" t="s">
        <v>71</v>
      </c>
      <c r="BB1064" s="656"/>
    </row>
    <row r="1065" spans="2:54" x14ac:dyDescent="0.25">
      <c r="B1065" s="653">
        <v>2023</v>
      </c>
      <c r="C1065" s="653">
        <v>891780111</v>
      </c>
      <c r="D1065" s="654" t="s">
        <v>68</v>
      </c>
      <c r="E1065" s="655" t="s">
        <v>4898</v>
      </c>
      <c r="F1065" s="656" t="s">
        <v>4899</v>
      </c>
      <c r="G1065" s="657">
        <v>0</v>
      </c>
      <c r="H1065" s="656"/>
      <c r="I1065" s="657" t="s">
        <v>78</v>
      </c>
      <c r="J1065" s="653" t="s">
        <v>120</v>
      </c>
      <c r="K1065" s="658" t="s">
        <v>5240</v>
      </c>
      <c r="L1065" s="659">
        <v>20000000</v>
      </c>
      <c r="M1065" s="653" t="s">
        <v>73</v>
      </c>
      <c r="N1065" s="660" t="s">
        <v>116</v>
      </c>
      <c r="O1065" s="658" t="s">
        <v>5328</v>
      </c>
      <c r="P1065" s="661">
        <v>1081761255</v>
      </c>
      <c r="Q1065" s="656">
        <v>1925</v>
      </c>
      <c r="R1065" s="699">
        <v>45180</v>
      </c>
      <c r="S1065" s="749">
        <v>4157400000</v>
      </c>
      <c r="T1065" s="699">
        <v>45180</v>
      </c>
      <c r="U1065" s="760">
        <v>20000000</v>
      </c>
      <c r="V1065" s="657" t="s">
        <v>70</v>
      </c>
      <c r="W1065" s="656">
        <v>72221403</v>
      </c>
      <c r="X1065" s="665" t="s">
        <v>5494</v>
      </c>
      <c r="Y1065" s="660" t="s">
        <v>5495</v>
      </c>
      <c r="Z1065" s="679">
        <v>45180</v>
      </c>
      <c r="AA1065" s="679">
        <v>45180</v>
      </c>
      <c r="AB1065" s="667" t="s">
        <v>80</v>
      </c>
      <c r="AC1065" s="666">
        <v>45280</v>
      </c>
      <c r="AD1065" s="658">
        <f t="shared" si="56"/>
        <v>100</v>
      </c>
      <c r="AE1065" s="656">
        <v>0</v>
      </c>
      <c r="AF1065" s="656">
        <v>0</v>
      </c>
      <c r="AG1065" s="656">
        <v>0</v>
      </c>
      <c r="AH1065" s="668" t="s">
        <v>80</v>
      </c>
      <c r="AI1065" s="658">
        <v>0</v>
      </c>
      <c r="AJ1065" s="656">
        <v>0</v>
      </c>
      <c r="AK1065" s="748">
        <v>0</v>
      </c>
      <c r="AL1065" s="668" t="s">
        <v>80</v>
      </c>
      <c r="AM1065" s="657">
        <v>0</v>
      </c>
      <c r="AN1065" s="668" t="s">
        <v>80</v>
      </c>
      <c r="AO1065" s="668" t="s">
        <v>80</v>
      </c>
      <c r="AP1065" s="661">
        <v>0</v>
      </c>
      <c r="AQ1065" s="661">
        <f>+L1065+AF1065-AK1065</f>
        <v>20000000</v>
      </c>
      <c r="AR1065" s="657" t="s">
        <v>115</v>
      </c>
      <c r="AS1065" s="656">
        <v>0</v>
      </c>
      <c r="AT1065" s="657" t="s">
        <v>80</v>
      </c>
      <c r="AU1065" s="670">
        <v>0</v>
      </c>
      <c r="AV1065" s="671">
        <f t="shared" si="54"/>
        <v>20000000</v>
      </c>
      <c r="AW1065" s="672">
        <f t="shared" si="55"/>
        <v>0</v>
      </c>
      <c r="AX1065" s="673"/>
      <c r="AY1065" s="657" t="s">
        <v>72</v>
      </c>
      <c r="AZ1065" s="677" t="s">
        <v>5551</v>
      </c>
      <c r="BA1065" s="653" t="s">
        <v>71</v>
      </c>
      <c r="BB1065" s="656"/>
    </row>
    <row r="1066" spans="2:54" x14ac:dyDescent="0.25">
      <c r="B1066" s="653">
        <v>2023</v>
      </c>
      <c r="C1066" s="653">
        <v>891780111</v>
      </c>
      <c r="D1066" s="654" t="s">
        <v>68</v>
      </c>
      <c r="E1066" s="655" t="s">
        <v>4900</v>
      </c>
      <c r="F1066" s="656" t="s">
        <v>4901</v>
      </c>
      <c r="G1066" s="657">
        <v>0</v>
      </c>
      <c r="H1066" s="656"/>
      <c r="I1066" s="657" t="s">
        <v>78</v>
      </c>
      <c r="J1066" s="653" t="s">
        <v>120</v>
      </c>
      <c r="K1066" s="658" t="s">
        <v>5235</v>
      </c>
      <c r="L1066" s="659">
        <v>10400000</v>
      </c>
      <c r="M1066" s="653" t="s">
        <v>73</v>
      </c>
      <c r="N1066" s="660" t="s">
        <v>116</v>
      </c>
      <c r="O1066" s="658" t="s">
        <v>5329</v>
      </c>
      <c r="P1066" s="661">
        <v>1082976757</v>
      </c>
      <c r="Q1066" s="656">
        <v>1925</v>
      </c>
      <c r="R1066" s="699">
        <v>45180</v>
      </c>
      <c r="S1066" s="749">
        <v>4157400000</v>
      </c>
      <c r="T1066" s="699">
        <v>45180</v>
      </c>
      <c r="U1066" s="760">
        <v>10400000</v>
      </c>
      <c r="V1066" s="657" t="s">
        <v>70</v>
      </c>
      <c r="W1066" s="656">
        <v>72221403</v>
      </c>
      <c r="X1066" s="665" t="s">
        <v>5494</v>
      </c>
      <c r="Y1066" s="660" t="s">
        <v>5495</v>
      </c>
      <c r="Z1066" s="679">
        <v>45180</v>
      </c>
      <c r="AA1066" s="679">
        <v>45180</v>
      </c>
      <c r="AB1066" s="667" t="s">
        <v>80</v>
      </c>
      <c r="AC1066" s="666">
        <v>45280</v>
      </c>
      <c r="AD1066" s="658">
        <f t="shared" si="56"/>
        <v>100</v>
      </c>
      <c r="AE1066" s="656">
        <v>0</v>
      </c>
      <c r="AF1066" s="656">
        <v>0</v>
      </c>
      <c r="AG1066" s="656">
        <v>0</v>
      </c>
      <c r="AH1066" s="668" t="s">
        <v>80</v>
      </c>
      <c r="AI1066" s="658">
        <v>0</v>
      </c>
      <c r="AJ1066" s="656">
        <v>0</v>
      </c>
      <c r="AK1066" s="748">
        <v>0</v>
      </c>
      <c r="AL1066" s="668" t="s">
        <v>80</v>
      </c>
      <c r="AM1066" s="657">
        <v>0</v>
      </c>
      <c r="AN1066" s="668" t="s">
        <v>80</v>
      </c>
      <c r="AO1066" s="668" t="s">
        <v>80</v>
      </c>
      <c r="AP1066" s="661">
        <v>0</v>
      </c>
      <c r="AQ1066" s="661">
        <f>+L1066+AF1066-AK1066</f>
        <v>10400000</v>
      </c>
      <c r="AR1066" s="657" t="s">
        <v>115</v>
      </c>
      <c r="AS1066" s="656">
        <v>0</v>
      </c>
      <c r="AT1066" s="657" t="s">
        <v>80</v>
      </c>
      <c r="AU1066" s="670">
        <v>0</v>
      </c>
      <c r="AV1066" s="671">
        <f t="shared" si="54"/>
        <v>10400000</v>
      </c>
      <c r="AW1066" s="672">
        <f t="shared" si="55"/>
        <v>0</v>
      </c>
      <c r="AX1066" s="673"/>
      <c r="AY1066" s="657" t="s">
        <v>72</v>
      </c>
      <c r="AZ1066" s="677" t="s">
        <v>5552</v>
      </c>
      <c r="BA1066" s="653" t="s">
        <v>71</v>
      </c>
      <c r="BB1066" s="656"/>
    </row>
    <row r="1067" spans="2:54" x14ac:dyDescent="0.25">
      <c r="B1067" s="653">
        <v>2023</v>
      </c>
      <c r="C1067" s="653">
        <v>891780111</v>
      </c>
      <c r="D1067" s="654" t="s">
        <v>68</v>
      </c>
      <c r="E1067" s="655" t="s">
        <v>4902</v>
      </c>
      <c r="F1067" s="656" t="s">
        <v>4903</v>
      </c>
      <c r="G1067" s="657">
        <v>0</v>
      </c>
      <c r="H1067" s="656"/>
      <c r="I1067" s="657" t="s">
        <v>78</v>
      </c>
      <c r="J1067" s="653" t="s">
        <v>120</v>
      </c>
      <c r="K1067" s="658" t="s">
        <v>5235</v>
      </c>
      <c r="L1067" s="659">
        <v>10400000</v>
      </c>
      <c r="M1067" s="653" t="s">
        <v>73</v>
      </c>
      <c r="N1067" s="660" t="s">
        <v>116</v>
      </c>
      <c r="O1067" s="658" t="s">
        <v>5330</v>
      </c>
      <c r="P1067" s="661">
        <v>1079912396</v>
      </c>
      <c r="Q1067" s="656">
        <v>1925</v>
      </c>
      <c r="R1067" s="699">
        <v>45180</v>
      </c>
      <c r="S1067" s="749">
        <v>4157400000</v>
      </c>
      <c r="T1067" s="699">
        <v>45180</v>
      </c>
      <c r="U1067" s="760">
        <v>10400000</v>
      </c>
      <c r="V1067" s="657" t="s">
        <v>70</v>
      </c>
      <c r="W1067" s="656">
        <v>72221403</v>
      </c>
      <c r="X1067" s="665" t="s">
        <v>5494</v>
      </c>
      <c r="Y1067" s="660" t="s">
        <v>5495</v>
      </c>
      <c r="Z1067" s="679">
        <v>45180</v>
      </c>
      <c r="AA1067" s="679">
        <v>45180</v>
      </c>
      <c r="AB1067" s="667" t="s">
        <v>80</v>
      </c>
      <c r="AC1067" s="666">
        <v>45280</v>
      </c>
      <c r="AD1067" s="658">
        <f t="shared" si="56"/>
        <v>100</v>
      </c>
      <c r="AE1067" s="656">
        <v>0</v>
      </c>
      <c r="AF1067" s="656">
        <v>0</v>
      </c>
      <c r="AG1067" s="656">
        <v>0</v>
      </c>
      <c r="AH1067" s="668" t="s">
        <v>80</v>
      </c>
      <c r="AI1067" s="658">
        <v>0</v>
      </c>
      <c r="AJ1067" s="656">
        <v>0</v>
      </c>
      <c r="AK1067" s="748">
        <v>0</v>
      </c>
      <c r="AL1067" s="668" t="s">
        <v>80</v>
      </c>
      <c r="AM1067" s="657">
        <v>0</v>
      </c>
      <c r="AN1067" s="668" t="s">
        <v>80</v>
      </c>
      <c r="AO1067" s="668" t="s">
        <v>80</v>
      </c>
      <c r="AP1067" s="661">
        <v>0</v>
      </c>
      <c r="AQ1067" s="661">
        <f>+L1067+AF1067-AK1067</f>
        <v>10400000</v>
      </c>
      <c r="AR1067" s="657" t="s">
        <v>115</v>
      </c>
      <c r="AS1067" s="656">
        <v>0</v>
      </c>
      <c r="AT1067" s="657" t="s">
        <v>80</v>
      </c>
      <c r="AU1067" s="670">
        <v>0</v>
      </c>
      <c r="AV1067" s="671">
        <f t="shared" si="54"/>
        <v>10400000</v>
      </c>
      <c r="AW1067" s="672">
        <f t="shared" si="55"/>
        <v>0</v>
      </c>
      <c r="AX1067" s="673"/>
      <c r="AY1067" s="657" t="s">
        <v>72</v>
      </c>
      <c r="AZ1067" s="677" t="s">
        <v>5553</v>
      </c>
      <c r="BA1067" s="653" t="s">
        <v>71</v>
      </c>
      <c r="BB1067" s="656"/>
    </row>
    <row r="1068" spans="2:54" x14ac:dyDescent="0.25">
      <c r="B1068" s="653">
        <v>2023</v>
      </c>
      <c r="C1068" s="653">
        <v>891780111</v>
      </c>
      <c r="D1068" s="654" t="s">
        <v>68</v>
      </c>
      <c r="E1068" s="655" t="s">
        <v>4904</v>
      </c>
      <c r="F1068" s="656" t="s">
        <v>4905</v>
      </c>
      <c r="G1068" s="657">
        <v>0</v>
      </c>
      <c r="H1068" s="656"/>
      <c r="I1068" s="657" t="s">
        <v>78</v>
      </c>
      <c r="J1068" s="653" t="s">
        <v>120</v>
      </c>
      <c r="K1068" s="658" t="s">
        <v>5241</v>
      </c>
      <c r="L1068" s="659">
        <v>13600000</v>
      </c>
      <c r="M1068" s="653" t="s">
        <v>73</v>
      </c>
      <c r="N1068" s="660" t="s">
        <v>116</v>
      </c>
      <c r="O1068" s="658" t="s">
        <v>5331</v>
      </c>
      <c r="P1068" s="661">
        <v>1082955250</v>
      </c>
      <c r="Q1068" s="656">
        <v>1925</v>
      </c>
      <c r="R1068" s="699">
        <v>45180</v>
      </c>
      <c r="S1068" s="749">
        <v>4157400000</v>
      </c>
      <c r="T1068" s="699">
        <v>45180</v>
      </c>
      <c r="U1068" s="760">
        <v>13600000</v>
      </c>
      <c r="V1068" s="657" t="s">
        <v>70</v>
      </c>
      <c r="W1068" s="656">
        <v>72221403</v>
      </c>
      <c r="X1068" s="665" t="s">
        <v>5494</v>
      </c>
      <c r="Y1068" s="660" t="s">
        <v>5495</v>
      </c>
      <c r="Z1068" s="679">
        <v>45180</v>
      </c>
      <c r="AA1068" s="679">
        <v>45180</v>
      </c>
      <c r="AB1068" s="667" t="s">
        <v>80</v>
      </c>
      <c r="AC1068" s="666">
        <v>45280</v>
      </c>
      <c r="AD1068" s="658">
        <f t="shared" si="56"/>
        <v>100</v>
      </c>
      <c r="AE1068" s="656">
        <v>0</v>
      </c>
      <c r="AF1068" s="656">
        <v>0</v>
      </c>
      <c r="AG1068" s="656">
        <v>0</v>
      </c>
      <c r="AH1068" s="668" t="s">
        <v>80</v>
      </c>
      <c r="AI1068" s="658">
        <v>0</v>
      </c>
      <c r="AJ1068" s="656">
        <v>0</v>
      </c>
      <c r="AK1068" s="748">
        <v>0</v>
      </c>
      <c r="AL1068" s="668" t="s">
        <v>80</v>
      </c>
      <c r="AM1068" s="657">
        <v>0</v>
      </c>
      <c r="AN1068" s="668" t="s">
        <v>80</v>
      </c>
      <c r="AO1068" s="668" t="s">
        <v>80</v>
      </c>
      <c r="AP1068" s="661">
        <v>0</v>
      </c>
      <c r="AQ1068" s="661">
        <f>+L1068+AF1068-AK1068</f>
        <v>13600000</v>
      </c>
      <c r="AR1068" s="657" t="s">
        <v>115</v>
      </c>
      <c r="AS1068" s="656">
        <v>0</v>
      </c>
      <c r="AT1068" s="657" t="s">
        <v>80</v>
      </c>
      <c r="AU1068" s="670">
        <v>0</v>
      </c>
      <c r="AV1068" s="671">
        <f t="shared" si="54"/>
        <v>13600000</v>
      </c>
      <c r="AW1068" s="672">
        <f t="shared" si="55"/>
        <v>0</v>
      </c>
      <c r="AX1068" s="673"/>
      <c r="AY1068" s="657" t="s">
        <v>72</v>
      </c>
      <c r="AZ1068" s="677" t="s">
        <v>5554</v>
      </c>
      <c r="BA1068" s="653" t="s">
        <v>71</v>
      </c>
      <c r="BB1068" s="656"/>
    </row>
    <row r="1069" spans="2:54" x14ac:dyDescent="0.25">
      <c r="B1069" s="653">
        <v>2023</v>
      </c>
      <c r="C1069" s="653">
        <v>891780111</v>
      </c>
      <c r="D1069" s="654" t="s">
        <v>68</v>
      </c>
      <c r="E1069" s="655" t="s">
        <v>4906</v>
      </c>
      <c r="F1069" s="656" t="s">
        <v>4907</v>
      </c>
      <c r="G1069" s="657">
        <v>0</v>
      </c>
      <c r="H1069" s="656"/>
      <c r="I1069" s="657" t="s">
        <v>78</v>
      </c>
      <c r="J1069" s="653" t="s">
        <v>120</v>
      </c>
      <c r="K1069" s="658" t="s">
        <v>5241</v>
      </c>
      <c r="L1069" s="659">
        <v>13600000</v>
      </c>
      <c r="M1069" s="653" t="s">
        <v>73</v>
      </c>
      <c r="N1069" s="660" t="s">
        <v>116</v>
      </c>
      <c r="O1069" s="658" t="s">
        <v>5332</v>
      </c>
      <c r="P1069" s="661">
        <v>64574293</v>
      </c>
      <c r="Q1069" s="656">
        <v>1925</v>
      </c>
      <c r="R1069" s="699">
        <v>45180</v>
      </c>
      <c r="S1069" s="749">
        <v>4157400000</v>
      </c>
      <c r="T1069" s="699">
        <v>45180</v>
      </c>
      <c r="U1069" s="760">
        <v>13600000</v>
      </c>
      <c r="V1069" s="657" t="s">
        <v>70</v>
      </c>
      <c r="W1069" s="656">
        <v>72221403</v>
      </c>
      <c r="X1069" s="665" t="s">
        <v>5494</v>
      </c>
      <c r="Y1069" s="660" t="s">
        <v>5495</v>
      </c>
      <c r="Z1069" s="679">
        <v>45180</v>
      </c>
      <c r="AA1069" s="679">
        <v>45180</v>
      </c>
      <c r="AB1069" s="667" t="s">
        <v>80</v>
      </c>
      <c r="AC1069" s="666">
        <v>45280</v>
      </c>
      <c r="AD1069" s="658">
        <f t="shared" si="56"/>
        <v>100</v>
      </c>
      <c r="AE1069" s="656">
        <v>0</v>
      </c>
      <c r="AF1069" s="656">
        <v>0</v>
      </c>
      <c r="AG1069" s="656">
        <v>0</v>
      </c>
      <c r="AH1069" s="668" t="s">
        <v>80</v>
      </c>
      <c r="AI1069" s="658">
        <v>0</v>
      </c>
      <c r="AJ1069" s="656">
        <v>0</v>
      </c>
      <c r="AK1069" s="748">
        <v>0</v>
      </c>
      <c r="AL1069" s="668" t="s">
        <v>80</v>
      </c>
      <c r="AM1069" s="657">
        <v>0</v>
      </c>
      <c r="AN1069" s="668" t="s">
        <v>80</v>
      </c>
      <c r="AO1069" s="668" t="s">
        <v>80</v>
      </c>
      <c r="AP1069" s="661">
        <v>0</v>
      </c>
      <c r="AQ1069" s="661">
        <f>+L1069+AF1069-AK1069</f>
        <v>13600000</v>
      </c>
      <c r="AR1069" s="657" t="s">
        <v>115</v>
      </c>
      <c r="AS1069" s="656">
        <v>0</v>
      </c>
      <c r="AT1069" s="657" t="s">
        <v>80</v>
      </c>
      <c r="AU1069" s="670">
        <v>0</v>
      </c>
      <c r="AV1069" s="671">
        <f t="shared" si="54"/>
        <v>13600000</v>
      </c>
      <c r="AW1069" s="672">
        <f t="shared" si="55"/>
        <v>0</v>
      </c>
      <c r="AX1069" s="673"/>
      <c r="AY1069" s="657" t="s">
        <v>72</v>
      </c>
      <c r="AZ1069" s="677" t="s">
        <v>5555</v>
      </c>
      <c r="BA1069" s="653" t="s">
        <v>71</v>
      </c>
      <c r="BB1069" s="656"/>
    </row>
    <row r="1070" spans="2:54" x14ac:dyDescent="0.25">
      <c r="B1070" s="653">
        <v>2023</v>
      </c>
      <c r="C1070" s="653">
        <v>891780111</v>
      </c>
      <c r="D1070" s="654" t="s">
        <v>68</v>
      </c>
      <c r="E1070" s="655" t="s">
        <v>4908</v>
      </c>
      <c r="F1070" s="656" t="s">
        <v>4909</v>
      </c>
      <c r="G1070" s="657">
        <v>0</v>
      </c>
      <c r="H1070" s="656"/>
      <c r="I1070" s="657" t="s">
        <v>78</v>
      </c>
      <c r="J1070" s="653" t="s">
        <v>120</v>
      </c>
      <c r="K1070" s="658" t="s">
        <v>5237</v>
      </c>
      <c r="L1070" s="659">
        <v>12400000</v>
      </c>
      <c r="M1070" s="653" t="s">
        <v>73</v>
      </c>
      <c r="N1070" s="660" t="s">
        <v>116</v>
      </c>
      <c r="O1070" s="658" t="s">
        <v>5333</v>
      </c>
      <c r="P1070" s="661">
        <v>57295682</v>
      </c>
      <c r="Q1070" s="656">
        <v>1925</v>
      </c>
      <c r="R1070" s="699">
        <v>45180</v>
      </c>
      <c r="S1070" s="749">
        <v>4157400000</v>
      </c>
      <c r="T1070" s="699">
        <v>45180</v>
      </c>
      <c r="U1070" s="760">
        <v>12400000</v>
      </c>
      <c r="V1070" s="657" t="s">
        <v>70</v>
      </c>
      <c r="W1070" s="656">
        <v>72221403</v>
      </c>
      <c r="X1070" s="665" t="s">
        <v>5494</v>
      </c>
      <c r="Y1070" s="660" t="s">
        <v>5495</v>
      </c>
      <c r="Z1070" s="679">
        <v>45180</v>
      </c>
      <c r="AA1070" s="679">
        <v>45180</v>
      </c>
      <c r="AB1070" s="667" t="s">
        <v>80</v>
      </c>
      <c r="AC1070" s="666">
        <v>45280</v>
      </c>
      <c r="AD1070" s="658">
        <f t="shared" si="56"/>
        <v>100</v>
      </c>
      <c r="AE1070" s="656">
        <v>0</v>
      </c>
      <c r="AF1070" s="656">
        <v>0</v>
      </c>
      <c r="AG1070" s="656">
        <v>0</v>
      </c>
      <c r="AH1070" s="668" t="s">
        <v>80</v>
      </c>
      <c r="AI1070" s="658">
        <v>0</v>
      </c>
      <c r="AJ1070" s="656">
        <v>0</v>
      </c>
      <c r="AK1070" s="748">
        <v>0</v>
      </c>
      <c r="AL1070" s="668" t="s">
        <v>80</v>
      </c>
      <c r="AM1070" s="657">
        <v>0</v>
      </c>
      <c r="AN1070" s="668" t="s">
        <v>80</v>
      </c>
      <c r="AO1070" s="668" t="s">
        <v>80</v>
      </c>
      <c r="AP1070" s="661">
        <v>0</v>
      </c>
      <c r="AQ1070" s="661">
        <f>+L1070+AF1070-AK1070</f>
        <v>12400000</v>
      </c>
      <c r="AR1070" s="657" t="s">
        <v>115</v>
      </c>
      <c r="AS1070" s="656">
        <v>0</v>
      </c>
      <c r="AT1070" s="657" t="s">
        <v>80</v>
      </c>
      <c r="AU1070" s="670">
        <v>0</v>
      </c>
      <c r="AV1070" s="671">
        <f t="shared" si="54"/>
        <v>12400000</v>
      </c>
      <c r="AW1070" s="672">
        <f t="shared" si="55"/>
        <v>0</v>
      </c>
      <c r="AX1070" s="673"/>
      <c r="AY1070" s="657" t="s">
        <v>72</v>
      </c>
      <c r="AZ1070" s="677" t="s">
        <v>5556</v>
      </c>
      <c r="BA1070" s="653" t="s">
        <v>71</v>
      </c>
      <c r="BB1070" s="656"/>
    </row>
    <row r="1071" spans="2:54" x14ac:dyDescent="0.25">
      <c r="B1071" s="653">
        <v>2023</v>
      </c>
      <c r="C1071" s="653">
        <v>891780111</v>
      </c>
      <c r="D1071" s="654" t="s">
        <v>68</v>
      </c>
      <c r="E1071" s="655" t="s">
        <v>4910</v>
      </c>
      <c r="F1071" s="656" t="s">
        <v>4911</v>
      </c>
      <c r="G1071" s="657">
        <v>0</v>
      </c>
      <c r="H1071" s="656"/>
      <c r="I1071" s="657" t="s">
        <v>78</v>
      </c>
      <c r="J1071" s="653" t="s">
        <v>120</v>
      </c>
      <c r="K1071" s="658" t="s">
        <v>5235</v>
      </c>
      <c r="L1071" s="659">
        <v>10400000</v>
      </c>
      <c r="M1071" s="653" t="s">
        <v>73</v>
      </c>
      <c r="N1071" s="660" t="s">
        <v>116</v>
      </c>
      <c r="O1071" s="658" t="s">
        <v>5334</v>
      </c>
      <c r="P1071" s="661">
        <v>7602635</v>
      </c>
      <c r="Q1071" s="656">
        <v>1925</v>
      </c>
      <c r="R1071" s="699">
        <v>45180</v>
      </c>
      <c r="S1071" s="749">
        <v>4157400000</v>
      </c>
      <c r="T1071" s="699">
        <v>45180</v>
      </c>
      <c r="U1071" s="760">
        <v>10400000</v>
      </c>
      <c r="V1071" s="657" t="s">
        <v>70</v>
      </c>
      <c r="W1071" s="656">
        <v>72221403</v>
      </c>
      <c r="X1071" s="665" t="s">
        <v>5494</v>
      </c>
      <c r="Y1071" s="660" t="s">
        <v>5495</v>
      </c>
      <c r="Z1071" s="679">
        <v>45180</v>
      </c>
      <c r="AA1071" s="679">
        <v>45180</v>
      </c>
      <c r="AB1071" s="667" t="s">
        <v>80</v>
      </c>
      <c r="AC1071" s="666">
        <v>45280</v>
      </c>
      <c r="AD1071" s="658">
        <f t="shared" si="56"/>
        <v>100</v>
      </c>
      <c r="AE1071" s="656">
        <v>0</v>
      </c>
      <c r="AF1071" s="656">
        <v>0</v>
      </c>
      <c r="AG1071" s="656">
        <v>0</v>
      </c>
      <c r="AH1071" s="668" t="s">
        <v>80</v>
      </c>
      <c r="AI1071" s="658">
        <v>0</v>
      </c>
      <c r="AJ1071" s="656">
        <v>0</v>
      </c>
      <c r="AK1071" s="748">
        <v>0</v>
      </c>
      <c r="AL1071" s="668" t="s">
        <v>80</v>
      </c>
      <c r="AM1071" s="657">
        <v>0</v>
      </c>
      <c r="AN1071" s="668" t="s">
        <v>80</v>
      </c>
      <c r="AO1071" s="668" t="s">
        <v>80</v>
      </c>
      <c r="AP1071" s="661">
        <v>0</v>
      </c>
      <c r="AQ1071" s="661">
        <f>+L1071+AF1071-AK1071</f>
        <v>10400000</v>
      </c>
      <c r="AR1071" s="657" t="s">
        <v>115</v>
      </c>
      <c r="AS1071" s="656">
        <v>0</v>
      </c>
      <c r="AT1071" s="657" t="s">
        <v>80</v>
      </c>
      <c r="AU1071" s="670">
        <v>0</v>
      </c>
      <c r="AV1071" s="671">
        <f t="shared" si="54"/>
        <v>10400000</v>
      </c>
      <c r="AW1071" s="672">
        <f t="shared" si="55"/>
        <v>0</v>
      </c>
      <c r="AX1071" s="673"/>
      <c r="AY1071" s="657" t="s">
        <v>72</v>
      </c>
      <c r="AZ1071" s="677" t="s">
        <v>5557</v>
      </c>
      <c r="BA1071" s="653" t="s">
        <v>71</v>
      </c>
      <c r="BB1071" s="656"/>
    </row>
    <row r="1072" spans="2:54" x14ac:dyDescent="0.25">
      <c r="B1072" s="653">
        <v>2023</v>
      </c>
      <c r="C1072" s="653">
        <v>891780111</v>
      </c>
      <c r="D1072" s="654" t="s">
        <v>68</v>
      </c>
      <c r="E1072" s="655" t="s">
        <v>4912</v>
      </c>
      <c r="F1072" s="656" t="s">
        <v>4913</v>
      </c>
      <c r="G1072" s="657">
        <v>0</v>
      </c>
      <c r="H1072" s="656"/>
      <c r="I1072" s="657" t="s">
        <v>78</v>
      </c>
      <c r="J1072" s="653" t="s">
        <v>120</v>
      </c>
      <c r="K1072" s="658" t="s">
        <v>5236</v>
      </c>
      <c r="L1072" s="659">
        <v>10400000</v>
      </c>
      <c r="M1072" s="653" t="s">
        <v>73</v>
      </c>
      <c r="N1072" s="660" t="s">
        <v>116</v>
      </c>
      <c r="O1072" s="658" t="s">
        <v>5335</v>
      </c>
      <c r="P1072" s="661">
        <v>77104669</v>
      </c>
      <c r="Q1072" s="656">
        <v>1925</v>
      </c>
      <c r="R1072" s="699">
        <v>45180</v>
      </c>
      <c r="S1072" s="749">
        <v>4157400000</v>
      </c>
      <c r="T1072" s="699">
        <v>45180</v>
      </c>
      <c r="U1072" s="760">
        <v>10400000</v>
      </c>
      <c r="V1072" s="657" t="s">
        <v>70</v>
      </c>
      <c r="W1072" s="656">
        <v>72221403</v>
      </c>
      <c r="X1072" s="665" t="s">
        <v>5494</v>
      </c>
      <c r="Y1072" s="660" t="s">
        <v>5495</v>
      </c>
      <c r="Z1072" s="679">
        <v>45180</v>
      </c>
      <c r="AA1072" s="679">
        <v>45180</v>
      </c>
      <c r="AB1072" s="667" t="s">
        <v>80</v>
      </c>
      <c r="AC1072" s="666">
        <v>45280</v>
      </c>
      <c r="AD1072" s="658">
        <f t="shared" si="56"/>
        <v>100</v>
      </c>
      <c r="AE1072" s="656">
        <v>0</v>
      </c>
      <c r="AF1072" s="656">
        <v>0</v>
      </c>
      <c r="AG1072" s="656">
        <v>0</v>
      </c>
      <c r="AH1072" s="668" t="s">
        <v>80</v>
      </c>
      <c r="AI1072" s="658">
        <v>0</v>
      </c>
      <c r="AJ1072" s="656">
        <v>0</v>
      </c>
      <c r="AK1072" s="748">
        <v>0</v>
      </c>
      <c r="AL1072" s="668" t="s">
        <v>80</v>
      </c>
      <c r="AM1072" s="657">
        <v>0</v>
      </c>
      <c r="AN1072" s="668" t="s">
        <v>80</v>
      </c>
      <c r="AO1072" s="668" t="s">
        <v>80</v>
      </c>
      <c r="AP1072" s="661">
        <v>0</v>
      </c>
      <c r="AQ1072" s="661">
        <f>+L1072+AF1072-AK1072</f>
        <v>10400000</v>
      </c>
      <c r="AR1072" s="657" t="s">
        <v>115</v>
      </c>
      <c r="AS1072" s="656">
        <v>0</v>
      </c>
      <c r="AT1072" s="657" t="s">
        <v>80</v>
      </c>
      <c r="AU1072" s="670">
        <v>0</v>
      </c>
      <c r="AV1072" s="671">
        <f t="shared" si="54"/>
        <v>10400000</v>
      </c>
      <c r="AW1072" s="672">
        <f t="shared" si="55"/>
        <v>0</v>
      </c>
      <c r="AX1072" s="673"/>
      <c r="AY1072" s="657" t="s">
        <v>72</v>
      </c>
      <c r="AZ1072" s="677" t="s">
        <v>5558</v>
      </c>
      <c r="BA1072" s="653" t="s">
        <v>71</v>
      </c>
      <c r="BB1072" s="656"/>
    </row>
    <row r="1073" spans="2:54" x14ac:dyDescent="0.25">
      <c r="B1073" s="653">
        <v>2023</v>
      </c>
      <c r="C1073" s="653">
        <v>891780111</v>
      </c>
      <c r="D1073" s="654" t="s">
        <v>68</v>
      </c>
      <c r="E1073" s="655" t="s">
        <v>4914</v>
      </c>
      <c r="F1073" s="656" t="s">
        <v>4915</v>
      </c>
      <c r="G1073" s="657">
        <v>0</v>
      </c>
      <c r="H1073" s="656"/>
      <c r="I1073" s="657" t="s">
        <v>78</v>
      </c>
      <c r="J1073" s="653" t="s">
        <v>120</v>
      </c>
      <c r="K1073" s="658" t="s">
        <v>5235</v>
      </c>
      <c r="L1073" s="659">
        <v>10400000</v>
      </c>
      <c r="M1073" s="653" t="s">
        <v>73</v>
      </c>
      <c r="N1073" s="660" t="s">
        <v>116</v>
      </c>
      <c r="O1073" s="658" t="s">
        <v>5336</v>
      </c>
      <c r="P1073" s="661">
        <v>1120748815</v>
      </c>
      <c r="Q1073" s="656">
        <v>1925</v>
      </c>
      <c r="R1073" s="699">
        <v>45180</v>
      </c>
      <c r="S1073" s="749">
        <v>4157400000</v>
      </c>
      <c r="T1073" s="699">
        <v>45180</v>
      </c>
      <c r="U1073" s="760">
        <v>10400000</v>
      </c>
      <c r="V1073" s="657" t="s">
        <v>70</v>
      </c>
      <c r="W1073" s="656">
        <v>72221403</v>
      </c>
      <c r="X1073" s="665" t="s">
        <v>5494</v>
      </c>
      <c r="Y1073" s="660" t="s">
        <v>5495</v>
      </c>
      <c r="Z1073" s="679">
        <v>45180</v>
      </c>
      <c r="AA1073" s="679">
        <v>45180</v>
      </c>
      <c r="AB1073" s="667" t="s">
        <v>80</v>
      </c>
      <c r="AC1073" s="666">
        <v>45280</v>
      </c>
      <c r="AD1073" s="658">
        <f t="shared" si="56"/>
        <v>100</v>
      </c>
      <c r="AE1073" s="656">
        <v>0</v>
      </c>
      <c r="AF1073" s="656">
        <v>0</v>
      </c>
      <c r="AG1073" s="656">
        <v>0</v>
      </c>
      <c r="AH1073" s="668" t="s">
        <v>80</v>
      </c>
      <c r="AI1073" s="658">
        <v>0</v>
      </c>
      <c r="AJ1073" s="656">
        <v>0</v>
      </c>
      <c r="AK1073" s="748">
        <v>0</v>
      </c>
      <c r="AL1073" s="668" t="s">
        <v>80</v>
      </c>
      <c r="AM1073" s="657">
        <v>0</v>
      </c>
      <c r="AN1073" s="668" t="s">
        <v>80</v>
      </c>
      <c r="AO1073" s="668" t="s">
        <v>80</v>
      </c>
      <c r="AP1073" s="661">
        <v>0</v>
      </c>
      <c r="AQ1073" s="661">
        <f>+L1073+AF1073-AK1073</f>
        <v>10400000</v>
      </c>
      <c r="AR1073" s="657" t="s">
        <v>115</v>
      </c>
      <c r="AS1073" s="656">
        <v>0</v>
      </c>
      <c r="AT1073" s="657" t="s">
        <v>80</v>
      </c>
      <c r="AU1073" s="670">
        <v>0</v>
      </c>
      <c r="AV1073" s="671">
        <f t="shared" si="54"/>
        <v>10400000</v>
      </c>
      <c r="AW1073" s="672">
        <f t="shared" si="55"/>
        <v>0</v>
      </c>
      <c r="AX1073" s="673"/>
      <c r="AY1073" s="657" t="s">
        <v>72</v>
      </c>
      <c r="AZ1073" s="677" t="s">
        <v>5559</v>
      </c>
      <c r="BA1073" s="653" t="s">
        <v>71</v>
      </c>
      <c r="BB1073" s="656"/>
    </row>
    <row r="1074" spans="2:54" x14ac:dyDescent="0.25">
      <c r="B1074" s="653">
        <v>2023</v>
      </c>
      <c r="C1074" s="653">
        <v>891780111</v>
      </c>
      <c r="D1074" s="654" t="s">
        <v>68</v>
      </c>
      <c r="E1074" s="655" t="s">
        <v>4916</v>
      </c>
      <c r="F1074" s="656" t="s">
        <v>4917</v>
      </c>
      <c r="G1074" s="657">
        <v>0</v>
      </c>
      <c r="H1074" s="656"/>
      <c r="I1074" s="657" t="s">
        <v>78</v>
      </c>
      <c r="J1074" s="653" t="s">
        <v>120</v>
      </c>
      <c r="K1074" s="658" t="s">
        <v>5235</v>
      </c>
      <c r="L1074" s="659">
        <v>10400000</v>
      </c>
      <c r="M1074" s="653" t="s">
        <v>73</v>
      </c>
      <c r="N1074" s="660" t="s">
        <v>116</v>
      </c>
      <c r="O1074" s="658" t="s">
        <v>5337</v>
      </c>
      <c r="P1074" s="661">
        <v>72016500</v>
      </c>
      <c r="Q1074" s="656">
        <v>1925</v>
      </c>
      <c r="R1074" s="699">
        <v>45180</v>
      </c>
      <c r="S1074" s="749">
        <v>4157400000</v>
      </c>
      <c r="T1074" s="699">
        <v>45180</v>
      </c>
      <c r="U1074" s="760">
        <v>10400000</v>
      </c>
      <c r="V1074" s="657" t="s">
        <v>70</v>
      </c>
      <c r="W1074" s="656">
        <v>72221403</v>
      </c>
      <c r="X1074" s="665" t="s">
        <v>5494</v>
      </c>
      <c r="Y1074" s="660" t="s">
        <v>5495</v>
      </c>
      <c r="Z1074" s="679">
        <v>45180</v>
      </c>
      <c r="AA1074" s="679">
        <v>45180</v>
      </c>
      <c r="AB1074" s="667" t="s">
        <v>80</v>
      </c>
      <c r="AC1074" s="666">
        <v>45280</v>
      </c>
      <c r="AD1074" s="658">
        <f t="shared" si="56"/>
        <v>100</v>
      </c>
      <c r="AE1074" s="656">
        <v>0</v>
      </c>
      <c r="AF1074" s="656">
        <v>0</v>
      </c>
      <c r="AG1074" s="656">
        <v>0</v>
      </c>
      <c r="AH1074" s="668" t="s">
        <v>80</v>
      </c>
      <c r="AI1074" s="658">
        <v>0</v>
      </c>
      <c r="AJ1074" s="656">
        <v>0</v>
      </c>
      <c r="AK1074" s="748">
        <v>0</v>
      </c>
      <c r="AL1074" s="668" t="s">
        <v>80</v>
      </c>
      <c r="AM1074" s="657">
        <v>0</v>
      </c>
      <c r="AN1074" s="668" t="s">
        <v>80</v>
      </c>
      <c r="AO1074" s="668" t="s">
        <v>80</v>
      </c>
      <c r="AP1074" s="661">
        <v>0</v>
      </c>
      <c r="AQ1074" s="661">
        <f>+L1074+AF1074-AK1074</f>
        <v>10400000</v>
      </c>
      <c r="AR1074" s="657" t="s">
        <v>115</v>
      </c>
      <c r="AS1074" s="656">
        <v>0</v>
      </c>
      <c r="AT1074" s="657" t="s">
        <v>80</v>
      </c>
      <c r="AU1074" s="670">
        <v>0</v>
      </c>
      <c r="AV1074" s="671">
        <f t="shared" si="54"/>
        <v>10400000</v>
      </c>
      <c r="AW1074" s="672">
        <f t="shared" si="55"/>
        <v>0</v>
      </c>
      <c r="AX1074" s="673"/>
      <c r="AY1074" s="657" t="s">
        <v>72</v>
      </c>
      <c r="AZ1074" s="677" t="s">
        <v>5560</v>
      </c>
      <c r="BA1074" s="653" t="s">
        <v>71</v>
      </c>
      <c r="BB1074" s="656"/>
    </row>
    <row r="1075" spans="2:54" x14ac:dyDescent="0.25">
      <c r="B1075" s="653">
        <v>2023</v>
      </c>
      <c r="C1075" s="653">
        <v>891780111</v>
      </c>
      <c r="D1075" s="654" t="s">
        <v>68</v>
      </c>
      <c r="E1075" s="655" t="s">
        <v>4918</v>
      </c>
      <c r="F1075" s="656" t="s">
        <v>4919</v>
      </c>
      <c r="G1075" s="657">
        <v>0</v>
      </c>
      <c r="H1075" s="656"/>
      <c r="I1075" s="657" t="s">
        <v>78</v>
      </c>
      <c r="J1075" s="653" t="s">
        <v>120</v>
      </c>
      <c r="K1075" s="658" t="s">
        <v>5235</v>
      </c>
      <c r="L1075" s="659">
        <v>10400000</v>
      </c>
      <c r="M1075" s="653" t="s">
        <v>73</v>
      </c>
      <c r="N1075" s="660" t="s">
        <v>116</v>
      </c>
      <c r="O1075" s="658" t="s">
        <v>5338</v>
      </c>
      <c r="P1075" s="661">
        <v>72017848</v>
      </c>
      <c r="Q1075" s="656">
        <v>1925</v>
      </c>
      <c r="R1075" s="699">
        <v>45180</v>
      </c>
      <c r="S1075" s="749">
        <v>4157400000</v>
      </c>
      <c r="T1075" s="699">
        <v>45180</v>
      </c>
      <c r="U1075" s="760">
        <v>10400000</v>
      </c>
      <c r="V1075" s="657" t="s">
        <v>70</v>
      </c>
      <c r="W1075" s="656">
        <v>72221403</v>
      </c>
      <c r="X1075" s="665" t="s">
        <v>5494</v>
      </c>
      <c r="Y1075" s="660" t="s">
        <v>5495</v>
      </c>
      <c r="Z1075" s="679">
        <v>45180</v>
      </c>
      <c r="AA1075" s="679">
        <v>45180</v>
      </c>
      <c r="AB1075" s="667" t="s">
        <v>80</v>
      </c>
      <c r="AC1075" s="666">
        <v>45280</v>
      </c>
      <c r="AD1075" s="658">
        <f t="shared" si="56"/>
        <v>100</v>
      </c>
      <c r="AE1075" s="656">
        <v>0</v>
      </c>
      <c r="AF1075" s="656">
        <v>0</v>
      </c>
      <c r="AG1075" s="656">
        <v>0</v>
      </c>
      <c r="AH1075" s="668" t="s">
        <v>80</v>
      </c>
      <c r="AI1075" s="658">
        <v>0</v>
      </c>
      <c r="AJ1075" s="656">
        <v>0</v>
      </c>
      <c r="AK1075" s="748">
        <v>0</v>
      </c>
      <c r="AL1075" s="668" t="s">
        <v>80</v>
      </c>
      <c r="AM1075" s="657">
        <v>0</v>
      </c>
      <c r="AN1075" s="668" t="s">
        <v>80</v>
      </c>
      <c r="AO1075" s="668" t="s">
        <v>80</v>
      </c>
      <c r="AP1075" s="661">
        <v>0</v>
      </c>
      <c r="AQ1075" s="661">
        <f>+L1075+AF1075-AK1075</f>
        <v>10400000</v>
      </c>
      <c r="AR1075" s="657" t="s">
        <v>115</v>
      </c>
      <c r="AS1075" s="656">
        <v>0</v>
      </c>
      <c r="AT1075" s="657" t="s">
        <v>80</v>
      </c>
      <c r="AU1075" s="670">
        <v>0</v>
      </c>
      <c r="AV1075" s="671">
        <f t="shared" si="54"/>
        <v>10400000</v>
      </c>
      <c r="AW1075" s="672">
        <f t="shared" si="55"/>
        <v>0</v>
      </c>
      <c r="AX1075" s="673"/>
      <c r="AY1075" s="657" t="s">
        <v>72</v>
      </c>
      <c r="AZ1075" s="677" t="s">
        <v>5561</v>
      </c>
      <c r="BA1075" s="653" t="s">
        <v>71</v>
      </c>
      <c r="BB1075" s="656"/>
    </row>
    <row r="1076" spans="2:54" x14ac:dyDescent="0.25">
      <c r="B1076" s="653">
        <v>2023</v>
      </c>
      <c r="C1076" s="653">
        <v>891780111</v>
      </c>
      <c r="D1076" s="654" t="s">
        <v>68</v>
      </c>
      <c r="E1076" s="655" t="s">
        <v>4920</v>
      </c>
      <c r="F1076" s="656" t="s">
        <v>4921</v>
      </c>
      <c r="G1076" s="657">
        <v>0</v>
      </c>
      <c r="H1076" s="656"/>
      <c r="I1076" s="657" t="s">
        <v>78</v>
      </c>
      <c r="J1076" s="653" t="s">
        <v>120</v>
      </c>
      <c r="K1076" s="658" t="s">
        <v>5235</v>
      </c>
      <c r="L1076" s="659">
        <v>10400000</v>
      </c>
      <c r="M1076" s="653" t="s">
        <v>73</v>
      </c>
      <c r="N1076" s="660" t="s">
        <v>116</v>
      </c>
      <c r="O1076" s="658" t="s">
        <v>5339</v>
      </c>
      <c r="P1076" s="661">
        <v>19603634</v>
      </c>
      <c r="Q1076" s="656">
        <v>1925</v>
      </c>
      <c r="R1076" s="699">
        <v>45180</v>
      </c>
      <c r="S1076" s="749">
        <v>4157400000</v>
      </c>
      <c r="T1076" s="699">
        <v>45180</v>
      </c>
      <c r="U1076" s="760">
        <v>10400000</v>
      </c>
      <c r="V1076" s="657" t="s">
        <v>70</v>
      </c>
      <c r="W1076" s="656">
        <v>72221403</v>
      </c>
      <c r="X1076" s="665" t="s">
        <v>5494</v>
      </c>
      <c r="Y1076" s="660" t="s">
        <v>5495</v>
      </c>
      <c r="Z1076" s="679">
        <v>45180</v>
      </c>
      <c r="AA1076" s="679">
        <v>45180</v>
      </c>
      <c r="AB1076" s="667" t="s">
        <v>80</v>
      </c>
      <c r="AC1076" s="666">
        <v>45280</v>
      </c>
      <c r="AD1076" s="658">
        <f t="shared" si="56"/>
        <v>100</v>
      </c>
      <c r="AE1076" s="656">
        <v>0</v>
      </c>
      <c r="AF1076" s="656">
        <v>0</v>
      </c>
      <c r="AG1076" s="656">
        <v>0</v>
      </c>
      <c r="AH1076" s="668" t="s">
        <v>80</v>
      </c>
      <c r="AI1076" s="658">
        <v>0</v>
      </c>
      <c r="AJ1076" s="656">
        <v>0</v>
      </c>
      <c r="AK1076" s="748">
        <v>0</v>
      </c>
      <c r="AL1076" s="668" t="s">
        <v>80</v>
      </c>
      <c r="AM1076" s="657">
        <v>0</v>
      </c>
      <c r="AN1076" s="668" t="s">
        <v>80</v>
      </c>
      <c r="AO1076" s="668" t="s">
        <v>80</v>
      </c>
      <c r="AP1076" s="661">
        <v>0</v>
      </c>
      <c r="AQ1076" s="661">
        <f>+L1076+AF1076-AK1076</f>
        <v>10400000</v>
      </c>
      <c r="AR1076" s="657" t="s">
        <v>115</v>
      </c>
      <c r="AS1076" s="656">
        <v>0</v>
      </c>
      <c r="AT1076" s="657" t="s">
        <v>80</v>
      </c>
      <c r="AU1076" s="670">
        <v>0</v>
      </c>
      <c r="AV1076" s="671">
        <f t="shared" si="54"/>
        <v>10400000</v>
      </c>
      <c r="AW1076" s="672">
        <f t="shared" si="55"/>
        <v>0</v>
      </c>
      <c r="AX1076" s="673"/>
      <c r="AY1076" s="657" t="s">
        <v>72</v>
      </c>
      <c r="AZ1076" s="677" t="s">
        <v>5562</v>
      </c>
      <c r="BA1076" s="653" t="s">
        <v>71</v>
      </c>
      <c r="BB1076" s="656"/>
    </row>
    <row r="1077" spans="2:54" x14ac:dyDescent="0.25">
      <c r="B1077" s="653">
        <v>2023</v>
      </c>
      <c r="C1077" s="653">
        <v>891780111</v>
      </c>
      <c r="D1077" s="654" t="s">
        <v>68</v>
      </c>
      <c r="E1077" s="655" t="s">
        <v>4922</v>
      </c>
      <c r="F1077" s="656" t="s">
        <v>4923</v>
      </c>
      <c r="G1077" s="657">
        <v>0</v>
      </c>
      <c r="H1077" s="656"/>
      <c r="I1077" s="657" t="s">
        <v>78</v>
      </c>
      <c r="J1077" s="653" t="s">
        <v>120</v>
      </c>
      <c r="K1077" s="658" t="s">
        <v>5235</v>
      </c>
      <c r="L1077" s="659">
        <v>10400000</v>
      </c>
      <c r="M1077" s="653" t="s">
        <v>73</v>
      </c>
      <c r="N1077" s="660" t="s">
        <v>116</v>
      </c>
      <c r="O1077" s="658" t="s">
        <v>5340</v>
      </c>
      <c r="P1077" s="661">
        <v>85083346</v>
      </c>
      <c r="Q1077" s="656">
        <v>1925</v>
      </c>
      <c r="R1077" s="699">
        <v>45180</v>
      </c>
      <c r="S1077" s="749">
        <v>4157400000</v>
      </c>
      <c r="T1077" s="699">
        <v>45180</v>
      </c>
      <c r="U1077" s="760">
        <v>10400000</v>
      </c>
      <c r="V1077" s="657" t="s">
        <v>70</v>
      </c>
      <c r="W1077" s="656">
        <v>72221403</v>
      </c>
      <c r="X1077" s="665" t="s">
        <v>5494</v>
      </c>
      <c r="Y1077" s="660" t="s">
        <v>5495</v>
      </c>
      <c r="Z1077" s="679">
        <v>45180</v>
      </c>
      <c r="AA1077" s="679">
        <v>45180</v>
      </c>
      <c r="AB1077" s="667" t="s">
        <v>80</v>
      </c>
      <c r="AC1077" s="666">
        <v>45280</v>
      </c>
      <c r="AD1077" s="658">
        <f t="shared" si="56"/>
        <v>100</v>
      </c>
      <c r="AE1077" s="656">
        <v>0</v>
      </c>
      <c r="AF1077" s="656">
        <v>0</v>
      </c>
      <c r="AG1077" s="656">
        <v>0</v>
      </c>
      <c r="AH1077" s="668" t="s">
        <v>80</v>
      </c>
      <c r="AI1077" s="658">
        <v>0</v>
      </c>
      <c r="AJ1077" s="656">
        <v>0</v>
      </c>
      <c r="AK1077" s="748">
        <v>0</v>
      </c>
      <c r="AL1077" s="668" t="s">
        <v>80</v>
      </c>
      <c r="AM1077" s="657">
        <v>0</v>
      </c>
      <c r="AN1077" s="668" t="s">
        <v>80</v>
      </c>
      <c r="AO1077" s="668" t="s">
        <v>80</v>
      </c>
      <c r="AP1077" s="661">
        <v>0</v>
      </c>
      <c r="AQ1077" s="661">
        <f>+L1077+AF1077-AK1077</f>
        <v>10400000</v>
      </c>
      <c r="AR1077" s="657" t="s">
        <v>115</v>
      </c>
      <c r="AS1077" s="656">
        <v>0</v>
      </c>
      <c r="AT1077" s="657" t="s">
        <v>80</v>
      </c>
      <c r="AU1077" s="670">
        <v>0</v>
      </c>
      <c r="AV1077" s="671">
        <f t="shared" si="54"/>
        <v>10400000</v>
      </c>
      <c r="AW1077" s="672">
        <f t="shared" si="55"/>
        <v>0</v>
      </c>
      <c r="AX1077" s="673"/>
      <c r="AY1077" s="657" t="s">
        <v>72</v>
      </c>
      <c r="AZ1077" s="677" t="s">
        <v>5563</v>
      </c>
      <c r="BA1077" s="653" t="s">
        <v>71</v>
      </c>
      <c r="BB1077" s="656"/>
    </row>
    <row r="1078" spans="2:54" x14ac:dyDescent="0.25">
      <c r="B1078" s="653">
        <v>2023</v>
      </c>
      <c r="C1078" s="653">
        <v>891780111</v>
      </c>
      <c r="D1078" s="654" t="s">
        <v>68</v>
      </c>
      <c r="E1078" s="655" t="s">
        <v>4924</v>
      </c>
      <c r="F1078" s="656" t="s">
        <v>4925</v>
      </c>
      <c r="G1078" s="657">
        <v>0</v>
      </c>
      <c r="H1078" s="656"/>
      <c r="I1078" s="657" t="s">
        <v>78</v>
      </c>
      <c r="J1078" s="653" t="s">
        <v>120</v>
      </c>
      <c r="K1078" s="658" t="s">
        <v>5235</v>
      </c>
      <c r="L1078" s="659">
        <v>10400000</v>
      </c>
      <c r="M1078" s="653" t="s">
        <v>73</v>
      </c>
      <c r="N1078" s="660" t="s">
        <v>116</v>
      </c>
      <c r="O1078" s="658" t="s">
        <v>5341</v>
      </c>
      <c r="P1078" s="661">
        <v>85486364</v>
      </c>
      <c r="Q1078" s="656">
        <v>1925</v>
      </c>
      <c r="R1078" s="699">
        <v>45180</v>
      </c>
      <c r="S1078" s="749">
        <v>4157400000</v>
      </c>
      <c r="T1078" s="699">
        <v>45180</v>
      </c>
      <c r="U1078" s="760">
        <v>10400000</v>
      </c>
      <c r="V1078" s="657" t="s">
        <v>70</v>
      </c>
      <c r="W1078" s="656">
        <v>72221403</v>
      </c>
      <c r="X1078" s="665" t="s">
        <v>5494</v>
      </c>
      <c r="Y1078" s="660" t="s">
        <v>5495</v>
      </c>
      <c r="Z1078" s="679">
        <v>45180</v>
      </c>
      <c r="AA1078" s="679">
        <v>45180</v>
      </c>
      <c r="AB1078" s="667" t="s">
        <v>80</v>
      </c>
      <c r="AC1078" s="666">
        <v>45280</v>
      </c>
      <c r="AD1078" s="658">
        <f t="shared" si="56"/>
        <v>100</v>
      </c>
      <c r="AE1078" s="656">
        <v>0</v>
      </c>
      <c r="AF1078" s="656">
        <v>0</v>
      </c>
      <c r="AG1078" s="656">
        <v>0</v>
      </c>
      <c r="AH1078" s="668" t="s">
        <v>80</v>
      </c>
      <c r="AI1078" s="658">
        <v>0</v>
      </c>
      <c r="AJ1078" s="656">
        <v>0</v>
      </c>
      <c r="AK1078" s="748">
        <v>0</v>
      </c>
      <c r="AL1078" s="668" t="s">
        <v>80</v>
      </c>
      <c r="AM1078" s="657">
        <v>0</v>
      </c>
      <c r="AN1078" s="668" t="s">
        <v>80</v>
      </c>
      <c r="AO1078" s="668" t="s">
        <v>80</v>
      </c>
      <c r="AP1078" s="661">
        <v>0</v>
      </c>
      <c r="AQ1078" s="661">
        <f>+L1078+AF1078-AK1078</f>
        <v>10400000</v>
      </c>
      <c r="AR1078" s="657" t="s">
        <v>115</v>
      </c>
      <c r="AS1078" s="656">
        <v>0</v>
      </c>
      <c r="AT1078" s="657" t="s">
        <v>80</v>
      </c>
      <c r="AU1078" s="670">
        <v>0</v>
      </c>
      <c r="AV1078" s="671">
        <f t="shared" si="54"/>
        <v>10400000</v>
      </c>
      <c r="AW1078" s="672">
        <f t="shared" si="55"/>
        <v>0</v>
      </c>
      <c r="AX1078" s="673"/>
      <c r="AY1078" s="657" t="s">
        <v>72</v>
      </c>
      <c r="AZ1078" s="677" t="s">
        <v>5564</v>
      </c>
      <c r="BA1078" s="653" t="s">
        <v>71</v>
      </c>
      <c r="BB1078" s="656"/>
    </row>
    <row r="1079" spans="2:54" x14ac:dyDescent="0.25">
      <c r="B1079" s="653">
        <v>2023</v>
      </c>
      <c r="C1079" s="653">
        <v>891780111</v>
      </c>
      <c r="D1079" s="654" t="s">
        <v>68</v>
      </c>
      <c r="E1079" s="655" t="s">
        <v>4926</v>
      </c>
      <c r="F1079" s="656" t="s">
        <v>4927</v>
      </c>
      <c r="G1079" s="657">
        <v>0</v>
      </c>
      <c r="H1079" s="656"/>
      <c r="I1079" s="657" t="s">
        <v>78</v>
      </c>
      <c r="J1079" s="653" t="s">
        <v>120</v>
      </c>
      <c r="K1079" s="658" t="s">
        <v>5235</v>
      </c>
      <c r="L1079" s="659">
        <v>10400000</v>
      </c>
      <c r="M1079" s="653" t="s">
        <v>73</v>
      </c>
      <c r="N1079" s="660" t="s">
        <v>116</v>
      </c>
      <c r="O1079" s="658" t="s">
        <v>5342</v>
      </c>
      <c r="P1079" s="661">
        <v>12626997</v>
      </c>
      <c r="Q1079" s="656">
        <v>1925</v>
      </c>
      <c r="R1079" s="699">
        <v>45180</v>
      </c>
      <c r="S1079" s="749">
        <v>4157400000</v>
      </c>
      <c r="T1079" s="699">
        <v>45180</v>
      </c>
      <c r="U1079" s="760">
        <v>10400000</v>
      </c>
      <c r="V1079" s="657" t="s">
        <v>70</v>
      </c>
      <c r="W1079" s="656">
        <v>72221403</v>
      </c>
      <c r="X1079" s="665" t="s">
        <v>5494</v>
      </c>
      <c r="Y1079" s="660" t="s">
        <v>5495</v>
      </c>
      <c r="Z1079" s="679">
        <v>45180</v>
      </c>
      <c r="AA1079" s="679">
        <v>45180</v>
      </c>
      <c r="AB1079" s="667" t="s">
        <v>80</v>
      </c>
      <c r="AC1079" s="666">
        <v>45280</v>
      </c>
      <c r="AD1079" s="658">
        <f t="shared" si="56"/>
        <v>100</v>
      </c>
      <c r="AE1079" s="656">
        <v>0</v>
      </c>
      <c r="AF1079" s="656">
        <v>0</v>
      </c>
      <c r="AG1079" s="656">
        <v>0</v>
      </c>
      <c r="AH1079" s="668" t="s">
        <v>80</v>
      </c>
      <c r="AI1079" s="658">
        <v>0</v>
      </c>
      <c r="AJ1079" s="656">
        <v>0</v>
      </c>
      <c r="AK1079" s="748">
        <v>0</v>
      </c>
      <c r="AL1079" s="668" t="s">
        <v>80</v>
      </c>
      <c r="AM1079" s="657">
        <v>0</v>
      </c>
      <c r="AN1079" s="668" t="s">
        <v>80</v>
      </c>
      <c r="AO1079" s="668" t="s">
        <v>80</v>
      </c>
      <c r="AP1079" s="661">
        <v>0</v>
      </c>
      <c r="AQ1079" s="661">
        <f>+L1079+AF1079-AK1079</f>
        <v>10400000</v>
      </c>
      <c r="AR1079" s="657" t="s">
        <v>115</v>
      </c>
      <c r="AS1079" s="656">
        <v>0</v>
      </c>
      <c r="AT1079" s="657" t="s">
        <v>80</v>
      </c>
      <c r="AU1079" s="670">
        <v>0</v>
      </c>
      <c r="AV1079" s="671">
        <f t="shared" si="54"/>
        <v>10400000</v>
      </c>
      <c r="AW1079" s="672">
        <f t="shared" si="55"/>
        <v>0</v>
      </c>
      <c r="AX1079" s="673"/>
      <c r="AY1079" s="657" t="s">
        <v>72</v>
      </c>
      <c r="AZ1079" s="677" t="s">
        <v>5565</v>
      </c>
      <c r="BA1079" s="653" t="s">
        <v>71</v>
      </c>
      <c r="BB1079" s="656"/>
    </row>
    <row r="1080" spans="2:54" x14ac:dyDescent="0.25">
      <c r="B1080" s="653">
        <v>2023</v>
      </c>
      <c r="C1080" s="653">
        <v>891780111</v>
      </c>
      <c r="D1080" s="654" t="s">
        <v>68</v>
      </c>
      <c r="E1080" s="655" t="s">
        <v>4928</v>
      </c>
      <c r="F1080" s="656" t="s">
        <v>4929</v>
      </c>
      <c r="G1080" s="657">
        <v>0</v>
      </c>
      <c r="H1080" s="656"/>
      <c r="I1080" s="657" t="s">
        <v>78</v>
      </c>
      <c r="J1080" s="653" t="s">
        <v>120</v>
      </c>
      <c r="K1080" s="658" t="s">
        <v>5235</v>
      </c>
      <c r="L1080" s="659">
        <v>10400000</v>
      </c>
      <c r="M1080" s="653" t="s">
        <v>73</v>
      </c>
      <c r="N1080" s="660" t="s">
        <v>116</v>
      </c>
      <c r="O1080" s="658" t="s">
        <v>5343</v>
      </c>
      <c r="P1080" s="661">
        <v>32822114</v>
      </c>
      <c r="Q1080" s="656">
        <v>1925</v>
      </c>
      <c r="R1080" s="699">
        <v>45180</v>
      </c>
      <c r="S1080" s="749">
        <v>4157400000</v>
      </c>
      <c r="T1080" s="699">
        <v>45180</v>
      </c>
      <c r="U1080" s="760">
        <v>10400000</v>
      </c>
      <c r="V1080" s="657" t="s">
        <v>70</v>
      </c>
      <c r="W1080" s="656">
        <v>72221403</v>
      </c>
      <c r="X1080" s="665" t="s">
        <v>5494</v>
      </c>
      <c r="Y1080" s="660" t="s">
        <v>5495</v>
      </c>
      <c r="Z1080" s="679">
        <v>45180</v>
      </c>
      <c r="AA1080" s="679">
        <v>45180</v>
      </c>
      <c r="AB1080" s="667" t="s">
        <v>80</v>
      </c>
      <c r="AC1080" s="666">
        <v>45280</v>
      </c>
      <c r="AD1080" s="658">
        <f t="shared" si="56"/>
        <v>100</v>
      </c>
      <c r="AE1080" s="656">
        <v>0</v>
      </c>
      <c r="AF1080" s="656">
        <v>0</v>
      </c>
      <c r="AG1080" s="656">
        <v>0</v>
      </c>
      <c r="AH1080" s="668" t="s">
        <v>80</v>
      </c>
      <c r="AI1080" s="658">
        <v>0</v>
      </c>
      <c r="AJ1080" s="656">
        <v>0</v>
      </c>
      <c r="AK1080" s="748">
        <v>0</v>
      </c>
      <c r="AL1080" s="668" t="s">
        <v>80</v>
      </c>
      <c r="AM1080" s="657">
        <v>0</v>
      </c>
      <c r="AN1080" s="668" t="s">
        <v>80</v>
      </c>
      <c r="AO1080" s="668" t="s">
        <v>80</v>
      </c>
      <c r="AP1080" s="661">
        <v>0</v>
      </c>
      <c r="AQ1080" s="661">
        <f>+L1080+AF1080-AK1080</f>
        <v>10400000</v>
      </c>
      <c r="AR1080" s="657" t="s">
        <v>115</v>
      </c>
      <c r="AS1080" s="656">
        <v>0</v>
      </c>
      <c r="AT1080" s="657" t="s">
        <v>80</v>
      </c>
      <c r="AU1080" s="670">
        <v>0</v>
      </c>
      <c r="AV1080" s="671">
        <f t="shared" si="54"/>
        <v>10400000</v>
      </c>
      <c r="AW1080" s="672">
        <f t="shared" si="55"/>
        <v>0</v>
      </c>
      <c r="AX1080" s="673"/>
      <c r="AY1080" s="657" t="s">
        <v>72</v>
      </c>
      <c r="AZ1080" s="677" t="s">
        <v>5566</v>
      </c>
      <c r="BA1080" s="653" t="s">
        <v>71</v>
      </c>
      <c r="BB1080" s="656"/>
    </row>
    <row r="1081" spans="2:54" x14ac:dyDescent="0.25">
      <c r="B1081" s="653">
        <v>2023</v>
      </c>
      <c r="C1081" s="653">
        <v>891780111</v>
      </c>
      <c r="D1081" s="654" t="s">
        <v>68</v>
      </c>
      <c r="E1081" s="655" t="s">
        <v>4930</v>
      </c>
      <c r="F1081" s="656" t="s">
        <v>4931</v>
      </c>
      <c r="G1081" s="657">
        <v>0</v>
      </c>
      <c r="H1081" s="656"/>
      <c r="I1081" s="657" t="s">
        <v>78</v>
      </c>
      <c r="J1081" s="653" t="s">
        <v>120</v>
      </c>
      <c r="K1081" s="658" t="s">
        <v>5235</v>
      </c>
      <c r="L1081" s="659">
        <v>10400000</v>
      </c>
      <c r="M1081" s="653" t="s">
        <v>73</v>
      </c>
      <c r="N1081" s="660" t="s">
        <v>116</v>
      </c>
      <c r="O1081" s="658" t="s">
        <v>5344</v>
      </c>
      <c r="P1081" s="661">
        <v>1069176852</v>
      </c>
      <c r="Q1081" s="656">
        <v>1925</v>
      </c>
      <c r="R1081" s="699">
        <v>45180</v>
      </c>
      <c r="S1081" s="749">
        <v>4157400000</v>
      </c>
      <c r="T1081" s="699">
        <v>45180</v>
      </c>
      <c r="U1081" s="760">
        <v>10400000</v>
      </c>
      <c r="V1081" s="657" t="s">
        <v>70</v>
      </c>
      <c r="W1081" s="656">
        <v>72221403</v>
      </c>
      <c r="X1081" s="665" t="s">
        <v>5494</v>
      </c>
      <c r="Y1081" s="660" t="s">
        <v>5495</v>
      </c>
      <c r="Z1081" s="679">
        <v>45180</v>
      </c>
      <c r="AA1081" s="679">
        <v>45180</v>
      </c>
      <c r="AB1081" s="667" t="s">
        <v>80</v>
      </c>
      <c r="AC1081" s="666">
        <v>45280</v>
      </c>
      <c r="AD1081" s="658">
        <f t="shared" si="56"/>
        <v>100</v>
      </c>
      <c r="AE1081" s="656">
        <v>0</v>
      </c>
      <c r="AF1081" s="656">
        <v>0</v>
      </c>
      <c r="AG1081" s="656">
        <v>0</v>
      </c>
      <c r="AH1081" s="668" t="s">
        <v>80</v>
      </c>
      <c r="AI1081" s="658">
        <v>0</v>
      </c>
      <c r="AJ1081" s="656">
        <v>0</v>
      </c>
      <c r="AK1081" s="748">
        <v>0</v>
      </c>
      <c r="AL1081" s="668" t="s">
        <v>80</v>
      </c>
      <c r="AM1081" s="657">
        <v>0</v>
      </c>
      <c r="AN1081" s="668" t="s">
        <v>80</v>
      </c>
      <c r="AO1081" s="668" t="s">
        <v>80</v>
      </c>
      <c r="AP1081" s="661">
        <v>0</v>
      </c>
      <c r="AQ1081" s="661">
        <f>+L1081+AF1081-AK1081</f>
        <v>10400000</v>
      </c>
      <c r="AR1081" s="657" t="s">
        <v>115</v>
      </c>
      <c r="AS1081" s="656">
        <v>0</v>
      </c>
      <c r="AT1081" s="657" t="s">
        <v>80</v>
      </c>
      <c r="AU1081" s="670">
        <v>0</v>
      </c>
      <c r="AV1081" s="671">
        <f t="shared" si="54"/>
        <v>10400000</v>
      </c>
      <c r="AW1081" s="672">
        <f t="shared" si="55"/>
        <v>0</v>
      </c>
      <c r="AX1081" s="673"/>
      <c r="AY1081" s="657" t="s">
        <v>72</v>
      </c>
      <c r="AZ1081" s="677" t="s">
        <v>5567</v>
      </c>
      <c r="BA1081" s="653" t="s">
        <v>71</v>
      </c>
      <c r="BB1081" s="656"/>
    </row>
    <row r="1082" spans="2:54" x14ac:dyDescent="0.25">
      <c r="B1082" s="653">
        <v>2023</v>
      </c>
      <c r="C1082" s="653">
        <v>891780111</v>
      </c>
      <c r="D1082" s="654" t="s">
        <v>68</v>
      </c>
      <c r="E1082" s="655" t="s">
        <v>4932</v>
      </c>
      <c r="F1082" s="656" t="s">
        <v>4933</v>
      </c>
      <c r="G1082" s="657">
        <v>0</v>
      </c>
      <c r="H1082" s="656"/>
      <c r="I1082" s="657" t="s">
        <v>78</v>
      </c>
      <c r="J1082" s="653" t="s">
        <v>120</v>
      </c>
      <c r="K1082" s="658" t="s">
        <v>5235</v>
      </c>
      <c r="L1082" s="659">
        <v>10400000</v>
      </c>
      <c r="M1082" s="653" t="s">
        <v>73</v>
      </c>
      <c r="N1082" s="660" t="s">
        <v>116</v>
      </c>
      <c r="O1082" s="658" t="s">
        <v>5345</v>
      </c>
      <c r="P1082" s="661">
        <v>1128193437</v>
      </c>
      <c r="Q1082" s="656">
        <v>1925</v>
      </c>
      <c r="R1082" s="699">
        <v>45180</v>
      </c>
      <c r="S1082" s="749">
        <v>4157400000</v>
      </c>
      <c r="T1082" s="699">
        <v>45180</v>
      </c>
      <c r="U1082" s="760">
        <v>10400000</v>
      </c>
      <c r="V1082" s="657" t="s">
        <v>70</v>
      </c>
      <c r="W1082" s="656">
        <v>72221403</v>
      </c>
      <c r="X1082" s="665" t="s">
        <v>5494</v>
      </c>
      <c r="Y1082" s="660" t="s">
        <v>5495</v>
      </c>
      <c r="Z1082" s="679">
        <v>45180</v>
      </c>
      <c r="AA1082" s="679">
        <v>45180</v>
      </c>
      <c r="AB1082" s="667" t="s">
        <v>80</v>
      </c>
      <c r="AC1082" s="666">
        <v>45280</v>
      </c>
      <c r="AD1082" s="658">
        <f t="shared" si="56"/>
        <v>100</v>
      </c>
      <c r="AE1082" s="656">
        <v>0</v>
      </c>
      <c r="AF1082" s="656">
        <v>0</v>
      </c>
      <c r="AG1082" s="656">
        <v>0</v>
      </c>
      <c r="AH1082" s="668" t="s">
        <v>80</v>
      </c>
      <c r="AI1082" s="658">
        <v>0</v>
      </c>
      <c r="AJ1082" s="656">
        <v>0</v>
      </c>
      <c r="AK1082" s="748">
        <v>0</v>
      </c>
      <c r="AL1082" s="668" t="s">
        <v>80</v>
      </c>
      <c r="AM1082" s="657">
        <v>0</v>
      </c>
      <c r="AN1082" s="668" t="s">
        <v>80</v>
      </c>
      <c r="AO1082" s="668" t="s">
        <v>80</v>
      </c>
      <c r="AP1082" s="661">
        <v>0</v>
      </c>
      <c r="AQ1082" s="661">
        <f>+L1082+AF1082-AK1082</f>
        <v>10400000</v>
      </c>
      <c r="AR1082" s="657" t="s">
        <v>115</v>
      </c>
      <c r="AS1082" s="656">
        <v>0</v>
      </c>
      <c r="AT1082" s="657" t="s">
        <v>80</v>
      </c>
      <c r="AU1082" s="670">
        <v>0</v>
      </c>
      <c r="AV1082" s="671">
        <f t="shared" si="54"/>
        <v>10400000</v>
      </c>
      <c r="AW1082" s="672">
        <f t="shared" si="55"/>
        <v>0</v>
      </c>
      <c r="AX1082" s="673"/>
      <c r="AY1082" s="657" t="s">
        <v>72</v>
      </c>
      <c r="AZ1082" s="677" t="s">
        <v>5568</v>
      </c>
      <c r="BA1082" s="653" t="s">
        <v>71</v>
      </c>
      <c r="BB1082" s="656"/>
    </row>
    <row r="1083" spans="2:54" x14ac:dyDescent="0.25">
      <c r="B1083" s="653">
        <v>2023</v>
      </c>
      <c r="C1083" s="653">
        <v>891780111</v>
      </c>
      <c r="D1083" s="654" t="s">
        <v>68</v>
      </c>
      <c r="E1083" s="655" t="s">
        <v>4934</v>
      </c>
      <c r="F1083" s="656" t="s">
        <v>4935</v>
      </c>
      <c r="G1083" s="657">
        <v>0</v>
      </c>
      <c r="H1083" s="656"/>
      <c r="I1083" s="657" t="s">
        <v>78</v>
      </c>
      <c r="J1083" s="653" t="s">
        <v>120</v>
      </c>
      <c r="K1083" s="658" t="s">
        <v>5235</v>
      </c>
      <c r="L1083" s="659">
        <v>10400000</v>
      </c>
      <c r="M1083" s="653" t="s">
        <v>73</v>
      </c>
      <c r="N1083" s="660" t="s">
        <v>116</v>
      </c>
      <c r="O1083" s="658" t="s">
        <v>5346</v>
      </c>
      <c r="P1083" s="661">
        <v>1082911986</v>
      </c>
      <c r="Q1083" s="656">
        <v>1925</v>
      </c>
      <c r="R1083" s="699">
        <v>45180</v>
      </c>
      <c r="S1083" s="749">
        <v>4157400000</v>
      </c>
      <c r="T1083" s="699">
        <v>45180</v>
      </c>
      <c r="U1083" s="760">
        <v>10400000</v>
      </c>
      <c r="V1083" s="657" t="s">
        <v>70</v>
      </c>
      <c r="W1083" s="656">
        <v>72221403</v>
      </c>
      <c r="X1083" s="665" t="s">
        <v>5494</v>
      </c>
      <c r="Y1083" s="660" t="s">
        <v>5495</v>
      </c>
      <c r="Z1083" s="679">
        <v>45180</v>
      </c>
      <c r="AA1083" s="679">
        <v>45180</v>
      </c>
      <c r="AB1083" s="667" t="s">
        <v>80</v>
      </c>
      <c r="AC1083" s="666">
        <v>45280</v>
      </c>
      <c r="AD1083" s="658">
        <f t="shared" si="56"/>
        <v>100</v>
      </c>
      <c r="AE1083" s="656">
        <v>0</v>
      </c>
      <c r="AF1083" s="656">
        <v>0</v>
      </c>
      <c r="AG1083" s="656">
        <v>0</v>
      </c>
      <c r="AH1083" s="668" t="s">
        <v>80</v>
      </c>
      <c r="AI1083" s="658">
        <v>0</v>
      </c>
      <c r="AJ1083" s="656">
        <v>0</v>
      </c>
      <c r="AK1083" s="748">
        <v>0</v>
      </c>
      <c r="AL1083" s="668" t="s">
        <v>80</v>
      </c>
      <c r="AM1083" s="657">
        <v>0</v>
      </c>
      <c r="AN1083" s="668" t="s">
        <v>80</v>
      </c>
      <c r="AO1083" s="668" t="s">
        <v>80</v>
      </c>
      <c r="AP1083" s="661">
        <v>0</v>
      </c>
      <c r="AQ1083" s="661">
        <f>+L1083+AF1083-AK1083</f>
        <v>10400000</v>
      </c>
      <c r="AR1083" s="657" t="s">
        <v>115</v>
      </c>
      <c r="AS1083" s="656">
        <v>0</v>
      </c>
      <c r="AT1083" s="657" t="s">
        <v>80</v>
      </c>
      <c r="AU1083" s="670">
        <v>0</v>
      </c>
      <c r="AV1083" s="671">
        <f t="shared" si="54"/>
        <v>10400000</v>
      </c>
      <c r="AW1083" s="672">
        <f t="shared" si="55"/>
        <v>0</v>
      </c>
      <c r="AX1083" s="673"/>
      <c r="AY1083" s="657" t="s">
        <v>72</v>
      </c>
      <c r="AZ1083" s="677" t="s">
        <v>5569</v>
      </c>
      <c r="BA1083" s="653" t="s">
        <v>71</v>
      </c>
      <c r="BB1083" s="656"/>
    </row>
    <row r="1084" spans="2:54" x14ac:dyDescent="0.25">
      <c r="B1084" s="653">
        <v>2023</v>
      </c>
      <c r="C1084" s="653">
        <v>891780111</v>
      </c>
      <c r="D1084" s="654" t="s">
        <v>68</v>
      </c>
      <c r="E1084" s="655" t="s">
        <v>4936</v>
      </c>
      <c r="F1084" s="656" t="s">
        <v>4937</v>
      </c>
      <c r="G1084" s="657">
        <v>0</v>
      </c>
      <c r="H1084" s="656"/>
      <c r="I1084" s="657" t="s">
        <v>78</v>
      </c>
      <c r="J1084" s="653" t="s">
        <v>120</v>
      </c>
      <c r="K1084" s="658" t="s">
        <v>5242</v>
      </c>
      <c r="L1084" s="659">
        <v>12400000</v>
      </c>
      <c r="M1084" s="653" t="s">
        <v>73</v>
      </c>
      <c r="N1084" s="660" t="s">
        <v>116</v>
      </c>
      <c r="O1084" s="658" t="s">
        <v>5347</v>
      </c>
      <c r="P1084" s="661">
        <v>1103111726</v>
      </c>
      <c r="Q1084" s="656">
        <v>1925</v>
      </c>
      <c r="R1084" s="699">
        <v>45180</v>
      </c>
      <c r="S1084" s="749">
        <v>4157400000</v>
      </c>
      <c r="T1084" s="699">
        <v>45180</v>
      </c>
      <c r="U1084" s="760">
        <v>12400000</v>
      </c>
      <c r="V1084" s="657" t="s">
        <v>70</v>
      </c>
      <c r="W1084" s="656">
        <v>72221403</v>
      </c>
      <c r="X1084" s="665" t="s">
        <v>5494</v>
      </c>
      <c r="Y1084" s="660" t="s">
        <v>5495</v>
      </c>
      <c r="Z1084" s="679">
        <v>45180</v>
      </c>
      <c r="AA1084" s="679">
        <v>45180</v>
      </c>
      <c r="AB1084" s="667" t="s">
        <v>80</v>
      </c>
      <c r="AC1084" s="666">
        <v>45280</v>
      </c>
      <c r="AD1084" s="658">
        <f t="shared" si="56"/>
        <v>100</v>
      </c>
      <c r="AE1084" s="656">
        <v>0</v>
      </c>
      <c r="AF1084" s="656">
        <v>0</v>
      </c>
      <c r="AG1084" s="656">
        <v>0</v>
      </c>
      <c r="AH1084" s="668" t="s">
        <v>80</v>
      </c>
      <c r="AI1084" s="658">
        <v>0</v>
      </c>
      <c r="AJ1084" s="656">
        <v>0</v>
      </c>
      <c r="AK1084" s="748">
        <v>0</v>
      </c>
      <c r="AL1084" s="668" t="s">
        <v>80</v>
      </c>
      <c r="AM1084" s="657">
        <v>0</v>
      </c>
      <c r="AN1084" s="668" t="s">
        <v>80</v>
      </c>
      <c r="AO1084" s="668" t="s">
        <v>80</v>
      </c>
      <c r="AP1084" s="661">
        <v>0</v>
      </c>
      <c r="AQ1084" s="661">
        <f>+L1084+AF1084-AK1084</f>
        <v>12400000</v>
      </c>
      <c r="AR1084" s="657" t="s">
        <v>115</v>
      </c>
      <c r="AS1084" s="656">
        <v>0</v>
      </c>
      <c r="AT1084" s="657" t="s">
        <v>80</v>
      </c>
      <c r="AU1084" s="670">
        <v>0</v>
      </c>
      <c r="AV1084" s="671">
        <f t="shared" si="54"/>
        <v>12400000</v>
      </c>
      <c r="AW1084" s="672">
        <f t="shared" si="55"/>
        <v>0</v>
      </c>
      <c r="AX1084" s="673"/>
      <c r="AY1084" s="657" t="s">
        <v>72</v>
      </c>
      <c r="AZ1084" s="677" t="s">
        <v>5570</v>
      </c>
      <c r="BA1084" s="653" t="s">
        <v>71</v>
      </c>
      <c r="BB1084" s="656"/>
    </row>
    <row r="1085" spans="2:54" x14ac:dyDescent="0.25">
      <c r="B1085" s="653">
        <v>2023</v>
      </c>
      <c r="C1085" s="653">
        <v>891780111</v>
      </c>
      <c r="D1085" s="654" t="s">
        <v>68</v>
      </c>
      <c r="E1085" s="655" t="s">
        <v>4938</v>
      </c>
      <c r="F1085" s="656" t="s">
        <v>4939</v>
      </c>
      <c r="G1085" s="657">
        <v>0</v>
      </c>
      <c r="H1085" s="656"/>
      <c r="I1085" s="657" t="s">
        <v>78</v>
      </c>
      <c r="J1085" s="653" t="s">
        <v>120</v>
      </c>
      <c r="K1085" s="658" t="s">
        <v>5236</v>
      </c>
      <c r="L1085" s="659">
        <v>10400000</v>
      </c>
      <c r="M1085" s="653" t="s">
        <v>73</v>
      </c>
      <c r="N1085" s="660" t="s">
        <v>116</v>
      </c>
      <c r="O1085" s="658" t="s">
        <v>5348</v>
      </c>
      <c r="P1085" s="661">
        <v>1118812064</v>
      </c>
      <c r="Q1085" s="656">
        <v>1925</v>
      </c>
      <c r="R1085" s="699">
        <v>45180</v>
      </c>
      <c r="S1085" s="749">
        <v>4157400000</v>
      </c>
      <c r="T1085" s="699">
        <v>45180</v>
      </c>
      <c r="U1085" s="760">
        <v>10400000</v>
      </c>
      <c r="V1085" s="657" t="s">
        <v>70</v>
      </c>
      <c r="W1085" s="656">
        <v>72221403</v>
      </c>
      <c r="X1085" s="665" t="s">
        <v>5494</v>
      </c>
      <c r="Y1085" s="660" t="s">
        <v>5495</v>
      </c>
      <c r="Z1085" s="679">
        <v>45180</v>
      </c>
      <c r="AA1085" s="679">
        <v>45180</v>
      </c>
      <c r="AB1085" s="667" t="s">
        <v>80</v>
      </c>
      <c r="AC1085" s="666">
        <v>45280</v>
      </c>
      <c r="AD1085" s="658">
        <f t="shared" si="56"/>
        <v>100</v>
      </c>
      <c r="AE1085" s="656">
        <v>0</v>
      </c>
      <c r="AF1085" s="656">
        <v>0</v>
      </c>
      <c r="AG1085" s="656">
        <v>0</v>
      </c>
      <c r="AH1085" s="668" t="s">
        <v>80</v>
      </c>
      <c r="AI1085" s="658">
        <v>0</v>
      </c>
      <c r="AJ1085" s="656">
        <v>0</v>
      </c>
      <c r="AK1085" s="748">
        <v>0</v>
      </c>
      <c r="AL1085" s="668" t="s">
        <v>80</v>
      </c>
      <c r="AM1085" s="657">
        <v>0</v>
      </c>
      <c r="AN1085" s="668" t="s">
        <v>80</v>
      </c>
      <c r="AO1085" s="668" t="s">
        <v>80</v>
      </c>
      <c r="AP1085" s="661">
        <v>0</v>
      </c>
      <c r="AQ1085" s="661">
        <f>+L1085+AF1085-AK1085</f>
        <v>10400000</v>
      </c>
      <c r="AR1085" s="657" t="s">
        <v>115</v>
      </c>
      <c r="AS1085" s="656">
        <v>0</v>
      </c>
      <c r="AT1085" s="657" t="s">
        <v>80</v>
      </c>
      <c r="AU1085" s="670">
        <v>0</v>
      </c>
      <c r="AV1085" s="671">
        <f t="shared" si="54"/>
        <v>10400000</v>
      </c>
      <c r="AW1085" s="672">
        <f t="shared" si="55"/>
        <v>0</v>
      </c>
      <c r="AX1085" s="673"/>
      <c r="AY1085" s="657" t="s">
        <v>72</v>
      </c>
      <c r="AZ1085" s="677" t="s">
        <v>5571</v>
      </c>
      <c r="BA1085" s="653" t="s">
        <v>71</v>
      </c>
      <c r="BB1085" s="656"/>
    </row>
    <row r="1086" spans="2:54" x14ac:dyDescent="0.25">
      <c r="B1086" s="653">
        <v>2023</v>
      </c>
      <c r="C1086" s="653">
        <v>891780111</v>
      </c>
      <c r="D1086" s="654" t="s">
        <v>68</v>
      </c>
      <c r="E1086" s="655" t="s">
        <v>4940</v>
      </c>
      <c r="F1086" s="656" t="s">
        <v>4941</v>
      </c>
      <c r="G1086" s="657">
        <v>0</v>
      </c>
      <c r="H1086" s="656"/>
      <c r="I1086" s="657" t="s">
        <v>78</v>
      </c>
      <c r="J1086" s="653" t="s">
        <v>120</v>
      </c>
      <c r="K1086" s="658" t="s">
        <v>5236</v>
      </c>
      <c r="L1086" s="659">
        <v>10400000</v>
      </c>
      <c r="M1086" s="653" t="s">
        <v>73</v>
      </c>
      <c r="N1086" s="660" t="s">
        <v>116</v>
      </c>
      <c r="O1086" s="658" t="s">
        <v>5349</v>
      </c>
      <c r="P1086" s="661">
        <v>17974928</v>
      </c>
      <c r="Q1086" s="656">
        <v>1925</v>
      </c>
      <c r="R1086" s="699">
        <v>45180</v>
      </c>
      <c r="S1086" s="749">
        <v>4157400000</v>
      </c>
      <c r="T1086" s="699">
        <v>45180</v>
      </c>
      <c r="U1086" s="760">
        <v>10400000</v>
      </c>
      <c r="V1086" s="657" t="s">
        <v>70</v>
      </c>
      <c r="W1086" s="656">
        <v>72221403</v>
      </c>
      <c r="X1086" s="665" t="s">
        <v>5494</v>
      </c>
      <c r="Y1086" s="660" t="s">
        <v>5495</v>
      </c>
      <c r="Z1086" s="679">
        <v>45180</v>
      </c>
      <c r="AA1086" s="679">
        <v>45180</v>
      </c>
      <c r="AB1086" s="667" t="s">
        <v>80</v>
      </c>
      <c r="AC1086" s="666">
        <v>45280</v>
      </c>
      <c r="AD1086" s="658">
        <f t="shared" si="56"/>
        <v>100</v>
      </c>
      <c r="AE1086" s="656">
        <v>0</v>
      </c>
      <c r="AF1086" s="656">
        <v>0</v>
      </c>
      <c r="AG1086" s="656">
        <v>0</v>
      </c>
      <c r="AH1086" s="668" t="s">
        <v>80</v>
      </c>
      <c r="AI1086" s="658">
        <v>0</v>
      </c>
      <c r="AJ1086" s="656">
        <v>0</v>
      </c>
      <c r="AK1086" s="748">
        <v>0</v>
      </c>
      <c r="AL1086" s="668" t="s">
        <v>80</v>
      </c>
      <c r="AM1086" s="657">
        <v>0</v>
      </c>
      <c r="AN1086" s="668" t="s">
        <v>80</v>
      </c>
      <c r="AO1086" s="668" t="s">
        <v>80</v>
      </c>
      <c r="AP1086" s="661">
        <v>0</v>
      </c>
      <c r="AQ1086" s="661">
        <f>+L1086+AF1086-AK1086</f>
        <v>10400000</v>
      </c>
      <c r="AR1086" s="657" t="s">
        <v>115</v>
      </c>
      <c r="AS1086" s="656">
        <v>0</v>
      </c>
      <c r="AT1086" s="657" t="s">
        <v>80</v>
      </c>
      <c r="AU1086" s="670">
        <v>0</v>
      </c>
      <c r="AV1086" s="671">
        <f t="shared" si="54"/>
        <v>10400000</v>
      </c>
      <c r="AW1086" s="672">
        <f t="shared" si="55"/>
        <v>0</v>
      </c>
      <c r="AX1086" s="673"/>
      <c r="AY1086" s="657" t="s">
        <v>72</v>
      </c>
      <c r="AZ1086" s="677" t="s">
        <v>5572</v>
      </c>
      <c r="BA1086" s="653" t="s">
        <v>71</v>
      </c>
      <c r="BB1086" s="656"/>
    </row>
    <row r="1087" spans="2:54" x14ac:dyDescent="0.25">
      <c r="B1087" s="653">
        <v>2023</v>
      </c>
      <c r="C1087" s="653">
        <v>891780111</v>
      </c>
      <c r="D1087" s="654" t="s">
        <v>68</v>
      </c>
      <c r="E1087" s="655" t="s">
        <v>4942</v>
      </c>
      <c r="F1087" s="656" t="s">
        <v>4943</v>
      </c>
      <c r="G1087" s="657">
        <v>0</v>
      </c>
      <c r="H1087" s="656"/>
      <c r="I1087" s="657" t="s">
        <v>78</v>
      </c>
      <c r="J1087" s="653" t="s">
        <v>120</v>
      </c>
      <c r="K1087" s="658" t="s">
        <v>5236</v>
      </c>
      <c r="L1087" s="659">
        <v>10400000</v>
      </c>
      <c r="M1087" s="653" t="s">
        <v>73</v>
      </c>
      <c r="N1087" s="660" t="s">
        <v>116</v>
      </c>
      <c r="O1087" s="658" t="s">
        <v>5350</v>
      </c>
      <c r="P1087" s="661">
        <v>84104210</v>
      </c>
      <c r="Q1087" s="656">
        <v>1925</v>
      </c>
      <c r="R1087" s="699">
        <v>45180</v>
      </c>
      <c r="S1087" s="749">
        <v>4157400000</v>
      </c>
      <c r="T1087" s="699">
        <v>45180</v>
      </c>
      <c r="U1087" s="760">
        <v>10400000</v>
      </c>
      <c r="V1087" s="657" t="s">
        <v>70</v>
      </c>
      <c r="W1087" s="656">
        <v>72221403</v>
      </c>
      <c r="X1087" s="665" t="s">
        <v>5494</v>
      </c>
      <c r="Y1087" s="660" t="s">
        <v>5495</v>
      </c>
      <c r="Z1087" s="679">
        <v>45180</v>
      </c>
      <c r="AA1087" s="679">
        <v>45180</v>
      </c>
      <c r="AB1087" s="667" t="s">
        <v>80</v>
      </c>
      <c r="AC1087" s="666">
        <v>45280</v>
      </c>
      <c r="AD1087" s="658">
        <f t="shared" si="56"/>
        <v>100</v>
      </c>
      <c r="AE1087" s="656">
        <v>0</v>
      </c>
      <c r="AF1087" s="656">
        <v>0</v>
      </c>
      <c r="AG1087" s="656">
        <v>0</v>
      </c>
      <c r="AH1087" s="668" t="s">
        <v>80</v>
      </c>
      <c r="AI1087" s="658">
        <v>0</v>
      </c>
      <c r="AJ1087" s="656">
        <v>0</v>
      </c>
      <c r="AK1087" s="748">
        <v>0</v>
      </c>
      <c r="AL1087" s="668" t="s">
        <v>80</v>
      </c>
      <c r="AM1087" s="657">
        <v>0</v>
      </c>
      <c r="AN1087" s="668" t="s">
        <v>80</v>
      </c>
      <c r="AO1087" s="668" t="s">
        <v>80</v>
      </c>
      <c r="AP1087" s="661">
        <v>0</v>
      </c>
      <c r="AQ1087" s="661">
        <f>+L1087+AF1087-AK1087</f>
        <v>10400000</v>
      </c>
      <c r="AR1087" s="657" t="s">
        <v>115</v>
      </c>
      <c r="AS1087" s="656">
        <v>0</v>
      </c>
      <c r="AT1087" s="657" t="s">
        <v>80</v>
      </c>
      <c r="AU1087" s="670">
        <v>0</v>
      </c>
      <c r="AV1087" s="671">
        <f t="shared" si="54"/>
        <v>10400000</v>
      </c>
      <c r="AW1087" s="672">
        <f t="shared" si="55"/>
        <v>0</v>
      </c>
      <c r="AX1087" s="673"/>
      <c r="AY1087" s="657" t="s">
        <v>72</v>
      </c>
      <c r="AZ1087" s="677" t="s">
        <v>5573</v>
      </c>
      <c r="BA1087" s="653" t="s">
        <v>71</v>
      </c>
      <c r="BB1087" s="656"/>
    </row>
    <row r="1088" spans="2:54" x14ac:dyDescent="0.25">
      <c r="B1088" s="653">
        <v>2023</v>
      </c>
      <c r="C1088" s="653">
        <v>891780111</v>
      </c>
      <c r="D1088" s="654" t="s">
        <v>68</v>
      </c>
      <c r="E1088" s="655" t="s">
        <v>4944</v>
      </c>
      <c r="F1088" s="656" t="s">
        <v>4945</v>
      </c>
      <c r="G1088" s="657">
        <v>0</v>
      </c>
      <c r="H1088" s="656"/>
      <c r="I1088" s="657" t="s">
        <v>78</v>
      </c>
      <c r="J1088" s="653" t="s">
        <v>120</v>
      </c>
      <c r="K1088" s="658" t="s">
        <v>5236</v>
      </c>
      <c r="L1088" s="659">
        <v>10400000</v>
      </c>
      <c r="M1088" s="653" t="s">
        <v>73</v>
      </c>
      <c r="N1088" s="660" t="s">
        <v>116</v>
      </c>
      <c r="O1088" s="658" t="s">
        <v>5351</v>
      </c>
      <c r="P1088" s="661">
        <v>1006583096</v>
      </c>
      <c r="Q1088" s="656">
        <v>1925</v>
      </c>
      <c r="R1088" s="699">
        <v>45180</v>
      </c>
      <c r="S1088" s="749">
        <v>4157400000</v>
      </c>
      <c r="T1088" s="699">
        <v>45180</v>
      </c>
      <c r="U1088" s="760">
        <v>10400000</v>
      </c>
      <c r="V1088" s="657" t="s">
        <v>70</v>
      </c>
      <c r="W1088" s="656">
        <v>72221403</v>
      </c>
      <c r="X1088" s="665" t="s">
        <v>5494</v>
      </c>
      <c r="Y1088" s="660" t="s">
        <v>5495</v>
      </c>
      <c r="Z1088" s="679">
        <v>45180</v>
      </c>
      <c r="AA1088" s="679">
        <v>45180</v>
      </c>
      <c r="AB1088" s="667" t="s">
        <v>80</v>
      </c>
      <c r="AC1088" s="666">
        <v>45280</v>
      </c>
      <c r="AD1088" s="658">
        <f t="shared" si="56"/>
        <v>100</v>
      </c>
      <c r="AE1088" s="656">
        <v>0</v>
      </c>
      <c r="AF1088" s="656">
        <v>0</v>
      </c>
      <c r="AG1088" s="656">
        <v>0</v>
      </c>
      <c r="AH1088" s="668" t="s">
        <v>80</v>
      </c>
      <c r="AI1088" s="658">
        <v>0</v>
      </c>
      <c r="AJ1088" s="656">
        <v>0</v>
      </c>
      <c r="AK1088" s="748">
        <v>0</v>
      </c>
      <c r="AL1088" s="668" t="s">
        <v>80</v>
      </c>
      <c r="AM1088" s="657">
        <v>0</v>
      </c>
      <c r="AN1088" s="668" t="s">
        <v>80</v>
      </c>
      <c r="AO1088" s="668" t="s">
        <v>80</v>
      </c>
      <c r="AP1088" s="661">
        <v>0</v>
      </c>
      <c r="AQ1088" s="661">
        <f>+L1088+AF1088-AK1088</f>
        <v>10400000</v>
      </c>
      <c r="AR1088" s="657" t="s">
        <v>115</v>
      </c>
      <c r="AS1088" s="656">
        <v>0</v>
      </c>
      <c r="AT1088" s="657" t="s">
        <v>80</v>
      </c>
      <c r="AU1088" s="670">
        <v>0</v>
      </c>
      <c r="AV1088" s="671">
        <f t="shared" si="54"/>
        <v>10400000</v>
      </c>
      <c r="AW1088" s="672">
        <f t="shared" si="55"/>
        <v>0</v>
      </c>
      <c r="AX1088" s="673"/>
      <c r="AY1088" s="657" t="s">
        <v>72</v>
      </c>
      <c r="AZ1088" s="677" t="s">
        <v>5574</v>
      </c>
      <c r="BA1088" s="653" t="s">
        <v>71</v>
      </c>
      <c r="BB1088" s="656"/>
    </row>
    <row r="1089" spans="2:54" x14ac:dyDescent="0.25">
      <c r="B1089" s="653">
        <v>2023</v>
      </c>
      <c r="C1089" s="653">
        <v>891780111</v>
      </c>
      <c r="D1089" s="654" t="s">
        <v>68</v>
      </c>
      <c r="E1089" s="655" t="s">
        <v>4946</v>
      </c>
      <c r="F1089" s="656" t="s">
        <v>4947</v>
      </c>
      <c r="G1089" s="657">
        <v>0</v>
      </c>
      <c r="H1089" s="656"/>
      <c r="I1089" s="657" t="s">
        <v>78</v>
      </c>
      <c r="J1089" s="653" t="s">
        <v>120</v>
      </c>
      <c r="K1089" s="658" t="s">
        <v>5243</v>
      </c>
      <c r="L1089" s="659">
        <v>13600000</v>
      </c>
      <c r="M1089" s="653" t="s">
        <v>73</v>
      </c>
      <c r="N1089" s="660" t="s">
        <v>116</v>
      </c>
      <c r="O1089" s="658" t="s">
        <v>5352</v>
      </c>
      <c r="P1089" s="661">
        <v>1083021767</v>
      </c>
      <c r="Q1089" s="656">
        <v>1925</v>
      </c>
      <c r="R1089" s="699">
        <v>45180</v>
      </c>
      <c r="S1089" s="749">
        <v>4157400000</v>
      </c>
      <c r="T1089" s="699">
        <v>45180</v>
      </c>
      <c r="U1089" s="760">
        <v>13600000</v>
      </c>
      <c r="V1089" s="657" t="s">
        <v>70</v>
      </c>
      <c r="W1089" s="656">
        <v>72221403</v>
      </c>
      <c r="X1089" s="665" t="s">
        <v>5494</v>
      </c>
      <c r="Y1089" s="660" t="s">
        <v>5495</v>
      </c>
      <c r="Z1089" s="679">
        <v>45180</v>
      </c>
      <c r="AA1089" s="679">
        <v>45180</v>
      </c>
      <c r="AB1089" s="667" t="s">
        <v>80</v>
      </c>
      <c r="AC1089" s="666">
        <v>45280</v>
      </c>
      <c r="AD1089" s="658">
        <f t="shared" si="56"/>
        <v>100</v>
      </c>
      <c r="AE1089" s="656">
        <v>0</v>
      </c>
      <c r="AF1089" s="656">
        <v>0</v>
      </c>
      <c r="AG1089" s="656">
        <v>0</v>
      </c>
      <c r="AH1089" s="668" t="s">
        <v>80</v>
      </c>
      <c r="AI1089" s="658">
        <v>0</v>
      </c>
      <c r="AJ1089" s="656">
        <v>0</v>
      </c>
      <c r="AK1089" s="748">
        <v>0</v>
      </c>
      <c r="AL1089" s="668" t="s">
        <v>80</v>
      </c>
      <c r="AM1089" s="657">
        <v>0</v>
      </c>
      <c r="AN1089" s="668" t="s">
        <v>80</v>
      </c>
      <c r="AO1089" s="668" t="s">
        <v>80</v>
      </c>
      <c r="AP1089" s="661">
        <v>0</v>
      </c>
      <c r="AQ1089" s="661">
        <f>+L1089+AF1089-AK1089</f>
        <v>13600000</v>
      </c>
      <c r="AR1089" s="657" t="s">
        <v>115</v>
      </c>
      <c r="AS1089" s="656">
        <v>0</v>
      </c>
      <c r="AT1089" s="657" t="s">
        <v>80</v>
      </c>
      <c r="AU1089" s="670">
        <v>0</v>
      </c>
      <c r="AV1089" s="671">
        <f t="shared" si="54"/>
        <v>13600000</v>
      </c>
      <c r="AW1089" s="672">
        <f t="shared" si="55"/>
        <v>0</v>
      </c>
      <c r="AX1089" s="673"/>
      <c r="AY1089" s="657" t="s">
        <v>72</v>
      </c>
      <c r="AZ1089" s="677" t="s">
        <v>5575</v>
      </c>
      <c r="BA1089" s="653" t="s">
        <v>71</v>
      </c>
      <c r="BB1089" s="656"/>
    </row>
    <row r="1090" spans="2:54" x14ac:dyDescent="0.25">
      <c r="B1090" s="653">
        <v>2023</v>
      </c>
      <c r="C1090" s="653">
        <v>891780111</v>
      </c>
      <c r="D1090" s="654" t="s">
        <v>68</v>
      </c>
      <c r="E1090" s="655" t="s">
        <v>4948</v>
      </c>
      <c r="F1090" s="656" t="s">
        <v>4949</v>
      </c>
      <c r="G1090" s="657">
        <v>0</v>
      </c>
      <c r="H1090" s="656"/>
      <c r="I1090" s="657" t="s">
        <v>78</v>
      </c>
      <c r="J1090" s="653" t="s">
        <v>120</v>
      </c>
      <c r="K1090" s="658" t="s">
        <v>5236</v>
      </c>
      <c r="L1090" s="659">
        <v>10400000</v>
      </c>
      <c r="M1090" s="653" t="s">
        <v>73</v>
      </c>
      <c r="N1090" s="660" t="s">
        <v>116</v>
      </c>
      <c r="O1090" s="658" t="s">
        <v>5353</v>
      </c>
      <c r="P1090" s="661">
        <v>15170697</v>
      </c>
      <c r="Q1090" s="656">
        <v>1925</v>
      </c>
      <c r="R1090" s="699">
        <v>45180</v>
      </c>
      <c r="S1090" s="749">
        <v>4157400000</v>
      </c>
      <c r="T1090" s="699">
        <v>45180</v>
      </c>
      <c r="U1090" s="760">
        <v>10400000</v>
      </c>
      <c r="V1090" s="657" t="s">
        <v>70</v>
      </c>
      <c r="W1090" s="656">
        <v>72221403</v>
      </c>
      <c r="X1090" s="665" t="s">
        <v>5494</v>
      </c>
      <c r="Y1090" s="660" t="s">
        <v>5495</v>
      </c>
      <c r="Z1090" s="679">
        <v>45180</v>
      </c>
      <c r="AA1090" s="679">
        <v>45180</v>
      </c>
      <c r="AB1090" s="667" t="s">
        <v>80</v>
      </c>
      <c r="AC1090" s="666">
        <v>45280</v>
      </c>
      <c r="AD1090" s="658">
        <f t="shared" si="56"/>
        <v>100</v>
      </c>
      <c r="AE1090" s="656">
        <v>0</v>
      </c>
      <c r="AF1090" s="656">
        <v>0</v>
      </c>
      <c r="AG1090" s="656">
        <v>0</v>
      </c>
      <c r="AH1090" s="668" t="s">
        <v>80</v>
      </c>
      <c r="AI1090" s="658">
        <v>0</v>
      </c>
      <c r="AJ1090" s="656">
        <v>0</v>
      </c>
      <c r="AK1090" s="748">
        <v>0</v>
      </c>
      <c r="AL1090" s="668" t="s">
        <v>80</v>
      </c>
      <c r="AM1090" s="657">
        <v>0</v>
      </c>
      <c r="AN1090" s="668" t="s">
        <v>80</v>
      </c>
      <c r="AO1090" s="668" t="s">
        <v>80</v>
      </c>
      <c r="AP1090" s="661">
        <v>0</v>
      </c>
      <c r="AQ1090" s="661">
        <f>+L1090+AF1090-AK1090</f>
        <v>10400000</v>
      </c>
      <c r="AR1090" s="657" t="s">
        <v>115</v>
      </c>
      <c r="AS1090" s="656">
        <v>0</v>
      </c>
      <c r="AT1090" s="657" t="s">
        <v>80</v>
      </c>
      <c r="AU1090" s="670">
        <v>0</v>
      </c>
      <c r="AV1090" s="671">
        <f t="shared" si="54"/>
        <v>10400000</v>
      </c>
      <c r="AW1090" s="672">
        <f t="shared" si="55"/>
        <v>0</v>
      </c>
      <c r="AX1090" s="673"/>
      <c r="AY1090" s="657" t="s">
        <v>72</v>
      </c>
      <c r="AZ1090" s="677" t="s">
        <v>5576</v>
      </c>
      <c r="BA1090" s="653" t="s">
        <v>71</v>
      </c>
      <c r="BB1090" s="656"/>
    </row>
    <row r="1091" spans="2:54" x14ac:dyDescent="0.25">
      <c r="B1091" s="653">
        <v>2023</v>
      </c>
      <c r="C1091" s="653">
        <v>891780111</v>
      </c>
      <c r="D1091" s="654" t="s">
        <v>68</v>
      </c>
      <c r="E1091" s="655" t="s">
        <v>4950</v>
      </c>
      <c r="F1091" s="656" t="s">
        <v>4951</v>
      </c>
      <c r="G1091" s="657">
        <v>0</v>
      </c>
      <c r="H1091" s="656"/>
      <c r="I1091" s="657" t="s">
        <v>78</v>
      </c>
      <c r="J1091" s="653" t="s">
        <v>120</v>
      </c>
      <c r="K1091" s="658" t="s">
        <v>5243</v>
      </c>
      <c r="L1091" s="659">
        <v>13600000</v>
      </c>
      <c r="M1091" s="653" t="s">
        <v>73</v>
      </c>
      <c r="N1091" s="660" t="s">
        <v>116</v>
      </c>
      <c r="O1091" s="658" t="s">
        <v>5354</v>
      </c>
      <c r="P1091" s="661">
        <v>1083048377</v>
      </c>
      <c r="Q1091" s="656">
        <v>1925</v>
      </c>
      <c r="R1091" s="699">
        <v>45180</v>
      </c>
      <c r="S1091" s="749">
        <v>4157400000</v>
      </c>
      <c r="T1091" s="699">
        <v>45180</v>
      </c>
      <c r="U1091" s="760">
        <v>13600000</v>
      </c>
      <c r="V1091" s="657" t="s">
        <v>70</v>
      </c>
      <c r="W1091" s="656">
        <v>72221403</v>
      </c>
      <c r="X1091" s="665" t="s">
        <v>5494</v>
      </c>
      <c r="Y1091" s="660" t="s">
        <v>5495</v>
      </c>
      <c r="Z1091" s="679">
        <v>45180</v>
      </c>
      <c r="AA1091" s="679">
        <v>45180</v>
      </c>
      <c r="AB1091" s="667" t="s">
        <v>80</v>
      </c>
      <c r="AC1091" s="666">
        <v>45280</v>
      </c>
      <c r="AD1091" s="658">
        <f t="shared" si="56"/>
        <v>100</v>
      </c>
      <c r="AE1091" s="656">
        <v>0</v>
      </c>
      <c r="AF1091" s="656">
        <v>0</v>
      </c>
      <c r="AG1091" s="656">
        <v>0</v>
      </c>
      <c r="AH1091" s="668" t="s">
        <v>80</v>
      </c>
      <c r="AI1091" s="658">
        <v>0</v>
      </c>
      <c r="AJ1091" s="656">
        <v>0</v>
      </c>
      <c r="AK1091" s="748">
        <v>0</v>
      </c>
      <c r="AL1091" s="668" t="s">
        <v>80</v>
      </c>
      <c r="AM1091" s="657">
        <v>0</v>
      </c>
      <c r="AN1091" s="668" t="s">
        <v>80</v>
      </c>
      <c r="AO1091" s="668" t="s">
        <v>80</v>
      </c>
      <c r="AP1091" s="661">
        <v>0</v>
      </c>
      <c r="AQ1091" s="661">
        <f>+L1091+AF1091-AK1091</f>
        <v>13600000</v>
      </c>
      <c r="AR1091" s="657" t="s">
        <v>115</v>
      </c>
      <c r="AS1091" s="656">
        <v>0</v>
      </c>
      <c r="AT1091" s="657" t="s">
        <v>80</v>
      </c>
      <c r="AU1091" s="670">
        <v>0</v>
      </c>
      <c r="AV1091" s="671">
        <f t="shared" si="54"/>
        <v>13600000</v>
      </c>
      <c r="AW1091" s="672">
        <f t="shared" si="55"/>
        <v>0</v>
      </c>
      <c r="AX1091" s="673"/>
      <c r="AY1091" s="657" t="s">
        <v>72</v>
      </c>
      <c r="AZ1091" s="677" t="s">
        <v>5577</v>
      </c>
      <c r="BA1091" s="653" t="s">
        <v>71</v>
      </c>
      <c r="BB1091" s="656"/>
    </row>
    <row r="1092" spans="2:54" x14ac:dyDescent="0.25">
      <c r="B1092" s="653">
        <v>2023</v>
      </c>
      <c r="C1092" s="653">
        <v>891780111</v>
      </c>
      <c r="D1092" s="654" t="s">
        <v>68</v>
      </c>
      <c r="E1092" s="655" t="s">
        <v>4952</v>
      </c>
      <c r="F1092" s="656" t="s">
        <v>4953</v>
      </c>
      <c r="G1092" s="657">
        <v>0</v>
      </c>
      <c r="H1092" s="656"/>
      <c r="I1092" s="657" t="s">
        <v>78</v>
      </c>
      <c r="J1092" s="653" t="s">
        <v>120</v>
      </c>
      <c r="K1092" s="658" t="s">
        <v>5236</v>
      </c>
      <c r="L1092" s="659">
        <v>10400000</v>
      </c>
      <c r="M1092" s="653" t="s">
        <v>73</v>
      </c>
      <c r="N1092" s="660" t="s">
        <v>116</v>
      </c>
      <c r="O1092" s="658" t="s">
        <v>5355</v>
      </c>
      <c r="P1092" s="661">
        <v>7571406</v>
      </c>
      <c r="Q1092" s="656">
        <v>1925</v>
      </c>
      <c r="R1092" s="699">
        <v>45180</v>
      </c>
      <c r="S1092" s="749">
        <v>4157400000</v>
      </c>
      <c r="T1092" s="699">
        <v>45180</v>
      </c>
      <c r="U1092" s="760">
        <v>10400000</v>
      </c>
      <c r="V1092" s="657" t="s">
        <v>70</v>
      </c>
      <c r="W1092" s="656">
        <v>72221403</v>
      </c>
      <c r="X1092" s="665" t="s">
        <v>5494</v>
      </c>
      <c r="Y1092" s="660" t="s">
        <v>5495</v>
      </c>
      <c r="Z1092" s="679">
        <v>45180</v>
      </c>
      <c r="AA1092" s="679">
        <v>45180</v>
      </c>
      <c r="AB1092" s="667" t="s">
        <v>80</v>
      </c>
      <c r="AC1092" s="666">
        <v>45280</v>
      </c>
      <c r="AD1092" s="658">
        <f t="shared" si="56"/>
        <v>100</v>
      </c>
      <c r="AE1092" s="656">
        <v>0</v>
      </c>
      <c r="AF1092" s="656">
        <v>0</v>
      </c>
      <c r="AG1092" s="656">
        <v>0</v>
      </c>
      <c r="AH1092" s="668" t="s">
        <v>80</v>
      </c>
      <c r="AI1092" s="658">
        <v>0</v>
      </c>
      <c r="AJ1092" s="656">
        <v>0</v>
      </c>
      <c r="AK1092" s="748">
        <v>0</v>
      </c>
      <c r="AL1092" s="668" t="s">
        <v>80</v>
      </c>
      <c r="AM1092" s="657">
        <v>0</v>
      </c>
      <c r="AN1092" s="668" t="s">
        <v>80</v>
      </c>
      <c r="AO1092" s="668" t="s">
        <v>80</v>
      </c>
      <c r="AP1092" s="661">
        <v>0</v>
      </c>
      <c r="AQ1092" s="661">
        <f>+L1092+AF1092-AK1092</f>
        <v>10400000</v>
      </c>
      <c r="AR1092" s="657" t="s">
        <v>115</v>
      </c>
      <c r="AS1092" s="656">
        <v>0</v>
      </c>
      <c r="AT1092" s="657" t="s">
        <v>80</v>
      </c>
      <c r="AU1092" s="670">
        <v>0</v>
      </c>
      <c r="AV1092" s="671">
        <f t="shared" si="54"/>
        <v>10400000</v>
      </c>
      <c r="AW1092" s="672">
        <f t="shared" si="55"/>
        <v>0</v>
      </c>
      <c r="AX1092" s="673"/>
      <c r="AY1092" s="657" t="s">
        <v>72</v>
      </c>
      <c r="AZ1092" s="677" t="s">
        <v>5578</v>
      </c>
      <c r="BA1092" s="653" t="s">
        <v>71</v>
      </c>
      <c r="BB1092" s="656"/>
    </row>
    <row r="1093" spans="2:54" x14ac:dyDescent="0.25">
      <c r="B1093" s="653">
        <v>2023</v>
      </c>
      <c r="C1093" s="653">
        <v>891780111</v>
      </c>
      <c r="D1093" s="654" t="s">
        <v>68</v>
      </c>
      <c r="E1093" s="655" t="s">
        <v>4954</v>
      </c>
      <c r="F1093" s="656" t="s">
        <v>4955</v>
      </c>
      <c r="G1093" s="657">
        <v>0</v>
      </c>
      <c r="H1093" s="656"/>
      <c r="I1093" s="657" t="s">
        <v>78</v>
      </c>
      <c r="J1093" s="653" t="s">
        <v>120</v>
      </c>
      <c r="K1093" s="658" t="s">
        <v>5244</v>
      </c>
      <c r="L1093" s="659">
        <v>13600000</v>
      </c>
      <c r="M1093" s="653" t="s">
        <v>73</v>
      </c>
      <c r="N1093" s="660" t="s">
        <v>116</v>
      </c>
      <c r="O1093" s="658" t="s">
        <v>5356</v>
      </c>
      <c r="P1093" s="661">
        <v>1004369351</v>
      </c>
      <c r="Q1093" s="656">
        <v>1925</v>
      </c>
      <c r="R1093" s="699">
        <v>45180</v>
      </c>
      <c r="S1093" s="749">
        <v>4157400000</v>
      </c>
      <c r="T1093" s="699">
        <v>45180</v>
      </c>
      <c r="U1093" s="760">
        <v>13600000</v>
      </c>
      <c r="V1093" s="657" t="s">
        <v>70</v>
      </c>
      <c r="W1093" s="656">
        <v>72221403</v>
      </c>
      <c r="X1093" s="665" t="s">
        <v>5494</v>
      </c>
      <c r="Y1093" s="660" t="s">
        <v>5495</v>
      </c>
      <c r="Z1093" s="679">
        <v>45180</v>
      </c>
      <c r="AA1093" s="679">
        <v>45180</v>
      </c>
      <c r="AB1093" s="667" t="s">
        <v>80</v>
      </c>
      <c r="AC1093" s="666">
        <v>45280</v>
      </c>
      <c r="AD1093" s="658">
        <f t="shared" si="56"/>
        <v>100</v>
      </c>
      <c r="AE1093" s="656">
        <v>0</v>
      </c>
      <c r="AF1093" s="656">
        <v>0</v>
      </c>
      <c r="AG1093" s="656">
        <v>0</v>
      </c>
      <c r="AH1093" s="668" t="s">
        <v>80</v>
      </c>
      <c r="AI1093" s="658">
        <v>0</v>
      </c>
      <c r="AJ1093" s="656">
        <v>0</v>
      </c>
      <c r="AK1093" s="748">
        <v>0</v>
      </c>
      <c r="AL1093" s="668" t="s">
        <v>80</v>
      </c>
      <c r="AM1093" s="657">
        <v>0</v>
      </c>
      <c r="AN1093" s="668" t="s">
        <v>80</v>
      </c>
      <c r="AO1093" s="668" t="s">
        <v>80</v>
      </c>
      <c r="AP1093" s="661">
        <v>0</v>
      </c>
      <c r="AQ1093" s="661">
        <f>+L1093+AF1093-AK1093</f>
        <v>13600000</v>
      </c>
      <c r="AR1093" s="657" t="s">
        <v>115</v>
      </c>
      <c r="AS1093" s="656">
        <v>0</v>
      </c>
      <c r="AT1093" s="657" t="s">
        <v>80</v>
      </c>
      <c r="AU1093" s="670">
        <v>0</v>
      </c>
      <c r="AV1093" s="671">
        <f t="shared" si="54"/>
        <v>13600000</v>
      </c>
      <c r="AW1093" s="672">
        <f t="shared" si="55"/>
        <v>0</v>
      </c>
      <c r="AX1093" s="673"/>
      <c r="AY1093" s="657" t="s">
        <v>72</v>
      </c>
      <c r="AZ1093" s="677" t="s">
        <v>5579</v>
      </c>
      <c r="BA1093" s="653" t="s">
        <v>71</v>
      </c>
      <c r="BB1093" s="656"/>
    </row>
    <row r="1094" spans="2:54" x14ac:dyDescent="0.25">
      <c r="B1094" s="653">
        <v>2023</v>
      </c>
      <c r="C1094" s="653">
        <v>891780111</v>
      </c>
      <c r="D1094" s="654" t="s">
        <v>68</v>
      </c>
      <c r="E1094" s="655" t="s">
        <v>4956</v>
      </c>
      <c r="F1094" s="656" t="s">
        <v>4957</v>
      </c>
      <c r="G1094" s="657">
        <v>0</v>
      </c>
      <c r="H1094" s="656"/>
      <c r="I1094" s="657" t="s">
        <v>78</v>
      </c>
      <c r="J1094" s="653" t="s">
        <v>120</v>
      </c>
      <c r="K1094" s="658" t="s">
        <v>5242</v>
      </c>
      <c r="L1094" s="659">
        <v>12400000</v>
      </c>
      <c r="M1094" s="653" t="s">
        <v>73</v>
      </c>
      <c r="N1094" s="660" t="s">
        <v>116</v>
      </c>
      <c r="O1094" s="658" t="s">
        <v>5357</v>
      </c>
      <c r="P1094" s="661">
        <v>1004308477</v>
      </c>
      <c r="Q1094" s="656">
        <v>1925</v>
      </c>
      <c r="R1094" s="699">
        <v>45180</v>
      </c>
      <c r="S1094" s="749">
        <v>4157400000</v>
      </c>
      <c r="T1094" s="699">
        <v>45180</v>
      </c>
      <c r="U1094" s="760">
        <v>12400000</v>
      </c>
      <c r="V1094" s="657" t="s">
        <v>70</v>
      </c>
      <c r="W1094" s="656">
        <v>72221403</v>
      </c>
      <c r="X1094" s="665" t="s">
        <v>5494</v>
      </c>
      <c r="Y1094" s="660" t="s">
        <v>5495</v>
      </c>
      <c r="Z1094" s="679">
        <v>45180</v>
      </c>
      <c r="AA1094" s="679">
        <v>45180</v>
      </c>
      <c r="AB1094" s="667" t="s">
        <v>80</v>
      </c>
      <c r="AC1094" s="666">
        <v>45280</v>
      </c>
      <c r="AD1094" s="658">
        <f t="shared" si="56"/>
        <v>100</v>
      </c>
      <c r="AE1094" s="656">
        <v>0</v>
      </c>
      <c r="AF1094" s="656">
        <v>0</v>
      </c>
      <c r="AG1094" s="656">
        <v>0</v>
      </c>
      <c r="AH1094" s="668" t="s">
        <v>80</v>
      </c>
      <c r="AI1094" s="658">
        <v>0</v>
      </c>
      <c r="AJ1094" s="656">
        <v>0</v>
      </c>
      <c r="AK1094" s="748">
        <v>0</v>
      </c>
      <c r="AL1094" s="668" t="s">
        <v>80</v>
      </c>
      <c r="AM1094" s="657">
        <v>0</v>
      </c>
      <c r="AN1094" s="668" t="s">
        <v>80</v>
      </c>
      <c r="AO1094" s="668" t="s">
        <v>80</v>
      </c>
      <c r="AP1094" s="661">
        <v>0</v>
      </c>
      <c r="AQ1094" s="661">
        <f>+L1094+AF1094-AK1094</f>
        <v>12400000</v>
      </c>
      <c r="AR1094" s="657" t="s">
        <v>115</v>
      </c>
      <c r="AS1094" s="656">
        <v>0</v>
      </c>
      <c r="AT1094" s="657" t="s">
        <v>80</v>
      </c>
      <c r="AU1094" s="670">
        <v>0</v>
      </c>
      <c r="AV1094" s="671">
        <f t="shared" si="54"/>
        <v>12400000</v>
      </c>
      <c r="AW1094" s="672">
        <f t="shared" si="55"/>
        <v>0</v>
      </c>
      <c r="AX1094" s="673"/>
      <c r="AY1094" s="657" t="s">
        <v>72</v>
      </c>
      <c r="AZ1094" s="677" t="s">
        <v>5580</v>
      </c>
      <c r="BA1094" s="653" t="s">
        <v>71</v>
      </c>
      <c r="BB1094" s="656"/>
    </row>
    <row r="1095" spans="2:54" x14ac:dyDescent="0.25">
      <c r="B1095" s="653">
        <v>2023</v>
      </c>
      <c r="C1095" s="653">
        <v>891780111</v>
      </c>
      <c r="D1095" s="654" t="s">
        <v>68</v>
      </c>
      <c r="E1095" s="655" t="s">
        <v>4958</v>
      </c>
      <c r="F1095" s="656" t="s">
        <v>4959</v>
      </c>
      <c r="G1095" s="657">
        <v>0</v>
      </c>
      <c r="H1095" s="656"/>
      <c r="I1095" s="657" t="s">
        <v>78</v>
      </c>
      <c r="J1095" s="653" t="s">
        <v>120</v>
      </c>
      <c r="K1095" s="658" t="s">
        <v>5242</v>
      </c>
      <c r="L1095" s="659">
        <v>12400000</v>
      </c>
      <c r="M1095" s="653" t="s">
        <v>73</v>
      </c>
      <c r="N1095" s="660" t="s">
        <v>116</v>
      </c>
      <c r="O1095" s="658" t="s">
        <v>5358</v>
      </c>
      <c r="P1095" s="661">
        <v>17975864</v>
      </c>
      <c r="Q1095" s="656">
        <v>1925</v>
      </c>
      <c r="R1095" s="699">
        <v>45180</v>
      </c>
      <c r="S1095" s="749">
        <v>4157400000</v>
      </c>
      <c r="T1095" s="699">
        <v>45180</v>
      </c>
      <c r="U1095" s="760">
        <v>12400000</v>
      </c>
      <c r="V1095" s="657" t="s">
        <v>70</v>
      </c>
      <c r="W1095" s="656">
        <v>72221403</v>
      </c>
      <c r="X1095" s="665" t="s">
        <v>5494</v>
      </c>
      <c r="Y1095" s="660" t="s">
        <v>5495</v>
      </c>
      <c r="Z1095" s="679">
        <v>45180</v>
      </c>
      <c r="AA1095" s="679">
        <v>45180</v>
      </c>
      <c r="AB1095" s="667" t="s">
        <v>80</v>
      </c>
      <c r="AC1095" s="666">
        <v>45280</v>
      </c>
      <c r="AD1095" s="658">
        <f t="shared" si="56"/>
        <v>100</v>
      </c>
      <c r="AE1095" s="656">
        <v>0</v>
      </c>
      <c r="AF1095" s="656">
        <v>0</v>
      </c>
      <c r="AG1095" s="656">
        <v>0</v>
      </c>
      <c r="AH1095" s="668" t="s">
        <v>80</v>
      </c>
      <c r="AI1095" s="658">
        <v>0</v>
      </c>
      <c r="AJ1095" s="656">
        <v>0</v>
      </c>
      <c r="AK1095" s="748">
        <v>0</v>
      </c>
      <c r="AL1095" s="668" t="s">
        <v>80</v>
      </c>
      <c r="AM1095" s="657">
        <v>0</v>
      </c>
      <c r="AN1095" s="668" t="s">
        <v>80</v>
      </c>
      <c r="AO1095" s="668" t="s">
        <v>80</v>
      </c>
      <c r="AP1095" s="661">
        <v>0</v>
      </c>
      <c r="AQ1095" s="661">
        <f>+L1095+AF1095-AK1095</f>
        <v>12400000</v>
      </c>
      <c r="AR1095" s="657" t="s">
        <v>115</v>
      </c>
      <c r="AS1095" s="656">
        <v>0</v>
      </c>
      <c r="AT1095" s="657" t="s">
        <v>80</v>
      </c>
      <c r="AU1095" s="670">
        <v>0</v>
      </c>
      <c r="AV1095" s="671">
        <f t="shared" si="54"/>
        <v>12400000</v>
      </c>
      <c r="AW1095" s="672">
        <f t="shared" si="55"/>
        <v>0</v>
      </c>
      <c r="AX1095" s="673"/>
      <c r="AY1095" s="657" t="s">
        <v>72</v>
      </c>
      <c r="AZ1095" s="677" t="s">
        <v>5581</v>
      </c>
      <c r="BA1095" s="653" t="s">
        <v>71</v>
      </c>
      <c r="BB1095" s="656"/>
    </row>
    <row r="1096" spans="2:54" x14ac:dyDescent="0.25">
      <c r="B1096" s="653">
        <v>2023</v>
      </c>
      <c r="C1096" s="653">
        <v>891780111</v>
      </c>
      <c r="D1096" s="654" t="s">
        <v>68</v>
      </c>
      <c r="E1096" s="655" t="s">
        <v>4960</v>
      </c>
      <c r="F1096" s="656" t="s">
        <v>4961</v>
      </c>
      <c r="G1096" s="657">
        <v>0</v>
      </c>
      <c r="H1096" s="656"/>
      <c r="I1096" s="657" t="s">
        <v>78</v>
      </c>
      <c r="J1096" s="653" t="s">
        <v>120</v>
      </c>
      <c r="K1096" s="658" t="s">
        <v>5242</v>
      </c>
      <c r="L1096" s="659">
        <v>12400000</v>
      </c>
      <c r="M1096" s="653" t="s">
        <v>73</v>
      </c>
      <c r="N1096" s="660" t="s">
        <v>116</v>
      </c>
      <c r="O1096" s="658" t="s">
        <v>5359</v>
      </c>
      <c r="P1096" s="661">
        <v>91436305</v>
      </c>
      <c r="Q1096" s="656">
        <v>1925</v>
      </c>
      <c r="R1096" s="699">
        <v>45180</v>
      </c>
      <c r="S1096" s="749">
        <v>4157400000</v>
      </c>
      <c r="T1096" s="699">
        <v>45180</v>
      </c>
      <c r="U1096" s="760">
        <v>12400000</v>
      </c>
      <c r="V1096" s="657" t="s">
        <v>70</v>
      </c>
      <c r="W1096" s="656">
        <v>72221403</v>
      </c>
      <c r="X1096" s="665" t="s">
        <v>5494</v>
      </c>
      <c r="Y1096" s="660" t="s">
        <v>5495</v>
      </c>
      <c r="Z1096" s="679">
        <v>45180</v>
      </c>
      <c r="AA1096" s="679">
        <v>45180</v>
      </c>
      <c r="AB1096" s="667" t="s">
        <v>80</v>
      </c>
      <c r="AC1096" s="666">
        <v>45280</v>
      </c>
      <c r="AD1096" s="658">
        <f t="shared" si="56"/>
        <v>100</v>
      </c>
      <c r="AE1096" s="656">
        <v>0</v>
      </c>
      <c r="AF1096" s="656">
        <v>0</v>
      </c>
      <c r="AG1096" s="656">
        <v>0</v>
      </c>
      <c r="AH1096" s="668" t="s">
        <v>80</v>
      </c>
      <c r="AI1096" s="658">
        <v>0</v>
      </c>
      <c r="AJ1096" s="656">
        <v>0</v>
      </c>
      <c r="AK1096" s="748">
        <v>0</v>
      </c>
      <c r="AL1096" s="668" t="s">
        <v>80</v>
      </c>
      <c r="AM1096" s="657">
        <v>0</v>
      </c>
      <c r="AN1096" s="668" t="s">
        <v>80</v>
      </c>
      <c r="AO1096" s="668" t="s">
        <v>80</v>
      </c>
      <c r="AP1096" s="661">
        <v>0</v>
      </c>
      <c r="AQ1096" s="661">
        <f>+L1096+AF1096-AK1096</f>
        <v>12400000</v>
      </c>
      <c r="AR1096" s="657" t="s">
        <v>115</v>
      </c>
      <c r="AS1096" s="656">
        <v>0</v>
      </c>
      <c r="AT1096" s="657" t="s">
        <v>80</v>
      </c>
      <c r="AU1096" s="670">
        <v>0</v>
      </c>
      <c r="AV1096" s="671">
        <f t="shared" si="54"/>
        <v>12400000</v>
      </c>
      <c r="AW1096" s="672">
        <f t="shared" si="55"/>
        <v>0</v>
      </c>
      <c r="AX1096" s="673"/>
      <c r="AY1096" s="657" t="s">
        <v>72</v>
      </c>
      <c r="AZ1096" s="677" t="s">
        <v>5582</v>
      </c>
      <c r="BA1096" s="653" t="s">
        <v>71</v>
      </c>
      <c r="BB1096" s="656"/>
    </row>
    <row r="1097" spans="2:54" x14ac:dyDescent="0.25">
      <c r="B1097" s="653">
        <v>2023</v>
      </c>
      <c r="C1097" s="653">
        <v>891780111</v>
      </c>
      <c r="D1097" s="654" t="s">
        <v>68</v>
      </c>
      <c r="E1097" s="655" t="s">
        <v>4962</v>
      </c>
      <c r="F1097" s="656" t="s">
        <v>4963</v>
      </c>
      <c r="G1097" s="657">
        <v>0</v>
      </c>
      <c r="H1097" s="656"/>
      <c r="I1097" s="657" t="s">
        <v>78</v>
      </c>
      <c r="J1097" s="653" t="s">
        <v>120</v>
      </c>
      <c r="K1097" s="658" t="s">
        <v>5242</v>
      </c>
      <c r="L1097" s="659">
        <v>12400000</v>
      </c>
      <c r="M1097" s="653" t="s">
        <v>73</v>
      </c>
      <c r="N1097" s="660" t="s">
        <v>116</v>
      </c>
      <c r="O1097" s="658" t="s">
        <v>5360</v>
      </c>
      <c r="P1097" s="661">
        <v>1067940786</v>
      </c>
      <c r="Q1097" s="656">
        <v>1925</v>
      </c>
      <c r="R1097" s="699">
        <v>45180</v>
      </c>
      <c r="S1097" s="749">
        <v>4157400000</v>
      </c>
      <c r="T1097" s="699">
        <v>45180</v>
      </c>
      <c r="U1097" s="760">
        <v>12400000</v>
      </c>
      <c r="V1097" s="657" t="s">
        <v>70</v>
      </c>
      <c r="W1097" s="656">
        <v>72221403</v>
      </c>
      <c r="X1097" s="665" t="s">
        <v>5494</v>
      </c>
      <c r="Y1097" s="660" t="s">
        <v>5495</v>
      </c>
      <c r="Z1097" s="679">
        <v>45180</v>
      </c>
      <c r="AA1097" s="679">
        <v>45180</v>
      </c>
      <c r="AB1097" s="667" t="s">
        <v>80</v>
      </c>
      <c r="AC1097" s="666">
        <v>45280</v>
      </c>
      <c r="AD1097" s="658">
        <f t="shared" si="56"/>
        <v>100</v>
      </c>
      <c r="AE1097" s="656">
        <v>0</v>
      </c>
      <c r="AF1097" s="656">
        <v>0</v>
      </c>
      <c r="AG1097" s="656">
        <v>0</v>
      </c>
      <c r="AH1097" s="668" t="s">
        <v>80</v>
      </c>
      <c r="AI1097" s="658">
        <v>0</v>
      </c>
      <c r="AJ1097" s="656">
        <v>0</v>
      </c>
      <c r="AK1097" s="748">
        <v>0</v>
      </c>
      <c r="AL1097" s="668" t="s">
        <v>80</v>
      </c>
      <c r="AM1097" s="657">
        <v>0</v>
      </c>
      <c r="AN1097" s="668" t="s">
        <v>80</v>
      </c>
      <c r="AO1097" s="668" t="s">
        <v>80</v>
      </c>
      <c r="AP1097" s="661">
        <v>0</v>
      </c>
      <c r="AQ1097" s="661">
        <f>+L1097+AF1097-AK1097</f>
        <v>12400000</v>
      </c>
      <c r="AR1097" s="657" t="s">
        <v>115</v>
      </c>
      <c r="AS1097" s="656">
        <v>0</v>
      </c>
      <c r="AT1097" s="657" t="s">
        <v>80</v>
      </c>
      <c r="AU1097" s="670">
        <v>0</v>
      </c>
      <c r="AV1097" s="671">
        <f t="shared" si="54"/>
        <v>12400000</v>
      </c>
      <c r="AW1097" s="672">
        <f t="shared" si="55"/>
        <v>0</v>
      </c>
      <c r="AX1097" s="673"/>
      <c r="AY1097" s="657" t="s">
        <v>72</v>
      </c>
      <c r="AZ1097" s="677" t="s">
        <v>5583</v>
      </c>
      <c r="BA1097" s="653" t="s">
        <v>71</v>
      </c>
      <c r="BB1097" s="656"/>
    </row>
    <row r="1098" spans="2:54" x14ac:dyDescent="0.25">
      <c r="B1098" s="653">
        <v>2023</v>
      </c>
      <c r="C1098" s="653">
        <v>891780111</v>
      </c>
      <c r="D1098" s="654" t="s">
        <v>68</v>
      </c>
      <c r="E1098" s="655" t="s">
        <v>4964</v>
      </c>
      <c r="F1098" s="656" t="s">
        <v>4965</v>
      </c>
      <c r="G1098" s="657">
        <v>0</v>
      </c>
      <c r="H1098" s="656"/>
      <c r="I1098" s="657" t="s">
        <v>78</v>
      </c>
      <c r="J1098" s="653" t="s">
        <v>120</v>
      </c>
      <c r="K1098" s="658" t="s">
        <v>5242</v>
      </c>
      <c r="L1098" s="659">
        <v>12400000</v>
      </c>
      <c r="M1098" s="653" t="s">
        <v>73</v>
      </c>
      <c r="N1098" s="660" t="s">
        <v>116</v>
      </c>
      <c r="O1098" s="658" t="s">
        <v>5361</v>
      </c>
      <c r="P1098" s="661">
        <v>84102226</v>
      </c>
      <c r="Q1098" s="656">
        <v>1925</v>
      </c>
      <c r="R1098" s="699">
        <v>45180</v>
      </c>
      <c r="S1098" s="749">
        <v>4157400000</v>
      </c>
      <c r="T1098" s="699">
        <v>45180</v>
      </c>
      <c r="U1098" s="760">
        <v>12400000</v>
      </c>
      <c r="V1098" s="657" t="s">
        <v>70</v>
      </c>
      <c r="W1098" s="656">
        <v>72221403</v>
      </c>
      <c r="X1098" s="665" t="s">
        <v>5494</v>
      </c>
      <c r="Y1098" s="660" t="s">
        <v>5495</v>
      </c>
      <c r="Z1098" s="679">
        <v>45180</v>
      </c>
      <c r="AA1098" s="679">
        <v>45180</v>
      </c>
      <c r="AB1098" s="667" t="s">
        <v>80</v>
      </c>
      <c r="AC1098" s="666">
        <v>45280</v>
      </c>
      <c r="AD1098" s="658">
        <f t="shared" si="56"/>
        <v>100</v>
      </c>
      <c r="AE1098" s="656">
        <v>0</v>
      </c>
      <c r="AF1098" s="656">
        <v>0</v>
      </c>
      <c r="AG1098" s="656">
        <v>0</v>
      </c>
      <c r="AH1098" s="668" t="s">
        <v>80</v>
      </c>
      <c r="AI1098" s="658">
        <v>0</v>
      </c>
      <c r="AJ1098" s="656">
        <v>0</v>
      </c>
      <c r="AK1098" s="748">
        <v>0</v>
      </c>
      <c r="AL1098" s="668" t="s">
        <v>80</v>
      </c>
      <c r="AM1098" s="657">
        <v>0</v>
      </c>
      <c r="AN1098" s="668" t="s">
        <v>80</v>
      </c>
      <c r="AO1098" s="668" t="s">
        <v>80</v>
      </c>
      <c r="AP1098" s="661">
        <v>0</v>
      </c>
      <c r="AQ1098" s="661">
        <f>+L1098+AF1098-AK1098</f>
        <v>12400000</v>
      </c>
      <c r="AR1098" s="657" t="s">
        <v>115</v>
      </c>
      <c r="AS1098" s="656">
        <v>0</v>
      </c>
      <c r="AT1098" s="657" t="s">
        <v>80</v>
      </c>
      <c r="AU1098" s="670">
        <v>0</v>
      </c>
      <c r="AV1098" s="671">
        <f t="shared" si="54"/>
        <v>12400000</v>
      </c>
      <c r="AW1098" s="672">
        <f t="shared" si="55"/>
        <v>0</v>
      </c>
      <c r="AX1098" s="673"/>
      <c r="AY1098" s="657" t="s">
        <v>72</v>
      </c>
      <c r="AZ1098" s="677" t="s">
        <v>5584</v>
      </c>
      <c r="BA1098" s="653" t="s">
        <v>71</v>
      </c>
      <c r="BB1098" s="656"/>
    </row>
    <row r="1099" spans="2:54" x14ac:dyDescent="0.25">
      <c r="B1099" s="653">
        <v>2023</v>
      </c>
      <c r="C1099" s="653">
        <v>891780111</v>
      </c>
      <c r="D1099" s="654" t="s">
        <v>68</v>
      </c>
      <c r="E1099" s="655" t="s">
        <v>4966</v>
      </c>
      <c r="F1099" s="656" t="s">
        <v>4967</v>
      </c>
      <c r="G1099" s="657">
        <v>0</v>
      </c>
      <c r="H1099" s="656"/>
      <c r="I1099" s="657" t="s">
        <v>78</v>
      </c>
      <c r="J1099" s="653" t="s">
        <v>120</v>
      </c>
      <c r="K1099" s="658" t="s">
        <v>5242</v>
      </c>
      <c r="L1099" s="659">
        <v>12400000</v>
      </c>
      <c r="M1099" s="653" t="s">
        <v>73</v>
      </c>
      <c r="N1099" s="660" t="s">
        <v>116</v>
      </c>
      <c r="O1099" s="658" t="s">
        <v>5362</v>
      </c>
      <c r="P1099" s="661">
        <v>85467385</v>
      </c>
      <c r="Q1099" s="656">
        <v>1925</v>
      </c>
      <c r="R1099" s="699">
        <v>45180</v>
      </c>
      <c r="S1099" s="749">
        <v>4157400000</v>
      </c>
      <c r="T1099" s="699">
        <v>45180</v>
      </c>
      <c r="U1099" s="760">
        <v>12400000</v>
      </c>
      <c r="V1099" s="657" t="s">
        <v>70</v>
      </c>
      <c r="W1099" s="656">
        <v>72221403</v>
      </c>
      <c r="X1099" s="665" t="s">
        <v>5494</v>
      </c>
      <c r="Y1099" s="660" t="s">
        <v>5495</v>
      </c>
      <c r="Z1099" s="679">
        <v>45180</v>
      </c>
      <c r="AA1099" s="679">
        <v>45180</v>
      </c>
      <c r="AB1099" s="667" t="s">
        <v>80</v>
      </c>
      <c r="AC1099" s="666">
        <v>45280</v>
      </c>
      <c r="AD1099" s="658">
        <f t="shared" si="56"/>
        <v>100</v>
      </c>
      <c r="AE1099" s="656">
        <v>0</v>
      </c>
      <c r="AF1099" s="656">
        <v>0</v>
      </c>
      <c r="AG1099" s="656">
        <v>0</v>
      </c>
      <c r="AH1099" s="668" t="s">
        <v>80</v>
      </c>
      <c r="AI1099" s="658">
        <v>0</v>
      </c>
      <c r="AJ1099" s="656">
        <v>0</v>
      </c>
      <c r="AK1099" s="748">
        <v>0</v>
      </c>
      <c r="AL1099" s="668" t="s">
        <v>80</v>
      </c>
      <c r="AM1099" s="657">
        <v>0</v>
      </c>
      <c r="AN1099" s="668" t="s">
        <v>80</v>
      </c>
      <c r="AO1099" s="668" t="s">
        <v>80</v>
      </c>
      <c r="AP1099" s="661">
        <v>0</v>
      </c>
      <c r="AQ1099" s="661">
        <f>+L1099+AF1099-AK1099</f>
        <v>12400000</v>
      </c>
      <c r="AR1099" s="657" t="s">
        <v>115</v>
      </c>
      <c r="AS1099" s="656">
        <v>0</v>
      </c>
      <c r="AT1099" s="657" t="s">
        <v>80</v>
      </c>
      <c r="AU1099" s="670">
        <v>0</v>
      </c>
      <c r="AV1099" s="671">
        <f t="shared" si="54"/>
        <v>12400000</v>
      </c>
      <c r="AW1099" s="672">
        <f t="shared" si="55"/>
        <v>0</v>
      </c>
      <c r="AX1099" s="673"/>
      <c r="AY1099" s="657" t="s">
        <v>72</v>
      </c>
      <c r="AZ1099" s="677" t="s">
        <v>5585</v>
      </c>
      <c r="BA1099" s="653" t="s">
        <v>71</v>
      </c>
      <c r="BB1099" s="656"/>
    </row>
    <row r="1100" spans="2:54" x14ac:dyDescent="0.25">
      <c r="B1100" s="653">
        <v>2023</v>
      </c>
      <c r="C1100" s="653">
        <v>891780111</v>
      </c>
      <c r="D1100" s="654" t="s">
        <v>68</v>
      </c>
      <c r="E1100" s="655" t="s">
        <v>4968</v>
      </c>
      <c r="F1100" s="656" t="s">
        <v>4969</v>
      </c>
      <c r="G1100" s="657">
        <v>0</v>
      </c>
      <c r="H1100" s="656"/>
      <c r="I1100" s="657" t="s">
        <v>78</v>
      </c>
      <c r="J1100" s="653" t="s">
        <v>120</v>
      </c>
      <c r="K1100" s="658" t="s">
        <v>5242</v>
      </c>
      <c r="L1100" s="659">
        <v>12400000</v>
      </c>
      <c r="M1100" s="653" t="s">
        <v>73</v>
      </c>
      <c r="N1100" s="660" t="s">
        <v>116</v>
      </c>
      <c r="O1100" s="658" t="s">
        <v>5363</v>
      </c>
      <c r="P1100" s="661">
        <v>5822493</v>
      </c>
      <c r="Q1100" s="656">
        <v>1925</v>
      </c>
      <c r="R1100" s="699">
        <v>45180</v>
      </c>
      <c r="S1100" s="749">
        <v>4157400000</v>
      </c>
      <c r="T1100" s="699">
        <v>45180</v>
      </c>
      <c r="U1100" s="760">
        <v>12400000</v>
      </c>
      <c r="V1100" s="657" t="s">
        <v>70</v>
      </c>
      <c r="W1100" s="656">
        <v>72221403</v>
      </c>
      <c r="X1100" s="665" t="s">
        <v>5494</v>
      </c>
      <c r="Y1100" s="660" t="s">
        <v>5495</v>
      </c>
      <c r="Z1100" s="679">
        <v>45180</v>
      </c>
      <c r="AA1100" s="679">
        <v>45180</v>
      </c>
      <c r="AB1100" s="667" t="s">
        <v>80</v>
      </c>
      <c r="AC1100" s="666">
        <v>45280</v>
      </c>
      <c r="AD1100" s="658">
        <f t="shared" si="56"/>
        <v>100</v>
      </c>
      <c r="AE1100" s="656">
        <v>0</v>
      </c>
      <c r="AF1100" s="656">
        <v>0</v>
      </c>
      <c r="AG1100" s="656">
        <v>0</v>
      </c>
      <c r="AH1100" s="668" t="s">
        <v>80</v>
      </c>
      <c r="AI1100" s="658">
        <v>0</v>
      </c>
      <c r="AJ1100" s="656">
        <v>0</v>
      </c>
      <c r="AK1100" s="748">
        <v>0</v>
      </c>
      <c r="AL1100" s="668" t="s">
        <v>80</v>
      </c>
      <c r="AM1100" s="657">
        <v>0</v>
      </c>
      <c r="AN1100" s="668" t="s">
        <v>80</v>
      </c>
      <c r="AO1100" s="668" t="s">
        <v>80</v>
      </c>
      <c r="AP1100" s="661">
        <v>0</v>
      </c>
      <c r="AQ1100" s="661">
        <f>+L1100+AF1100-AK1100</f>
        <v>12400000</v>
      </c>
      <c r="AR1100" s="657" t="s">
        <v>115</v>
      </c>
      <c r="AS1100" s="656">
        <v>0</v>
      </c>
      <c r="AT1100" s="657" t="s">
        <v>80</v>
      </c>
      <c r="AU1100" s="670">
        <v>0</v>
      </c>
      <c r="AV1100" s="671">
        <f t="shared" si="54"/>
        <v>12400000</v>
      </c>
      <c r="AW1100" s="672">
        <f t="shared" si="55"/>
        <v>0</v>
      </c>
      <c r="AX1100" s="673"/>
      <c r="AY1100" s="657" t="s">
        <v>72</v>
      </c>
      <c r="AZ1100" s="677" t="s">
        <v>5586</v>
      </c>
      <c r="BA1100" s="653" t="s">
        <v>71</v>
      </c>
      <c r="BB1100" s="656"/>
    </row>
    <row r="1101" spans="2:54" x14ac:dyDescent="0.25">
      <c r="B1101" s="653">
        <v>2023</v>
      </c>
      <c r="C1101" s="653">
        <v>891780111</v>
      </c>
      <c r="D1101" s="654" t="s">
        <v>68</v>
      </c>
      <c r="E1101" s="655" t="s">
        <v>4970</v>
      </c>
      <c r="F1101" s="656" t="s">
        <v>4971</v>
      </c>
      <c r="G1101" s="657">
        <v>0</v>
      </c>
      <c r="H1101" s="656"/>
      <c r="I1101" s="657" t="s">
        <v>78</v>
      </c>
      <c r="J1101" s="653" t="s">
        <v>120</v>
      </c>
      <c r="K1101" s="658" t="s">
        <v>5242</v>
      </c>
      <c r="L1101" s="659">
        <v>12400000</v>
      </c>
      <c r="M1101" s="653" t="s">
        <v>73</v>
      </c>
      <c r="N1101" s="660" t="s">
        <v>116</v>
      </c>
      <c r="O1101" s="658" t="s">
        <v>5364</v>
      </c>
      <c r="P1101" s="661">
        <v>85458172</v>
      </c>
      <c r="Q1101" s="656">
        <v>1925</v>
      </c>
      <c r="R1101" s="699">
        <v>45180</v>
      </c>
      <c r="S1101" s="749">
        <v>4157400000</v>
      </c>
      <c r="T1101" s="699">
        <v>45180</v>
      </c>
      <c r="U1101" s="760">
        <v>12400000</v>
      </c>
      <c r="V1101" s="657" t="s">
        <v>70</v>
      </c>
      <c r="W1101" s="656">
        <v>72221403</v>
      </c>
      <c r="X1101" s="665" t="s">
        <v>5494</v>
      </c>
      <c r="Y1101" s="660" t="s">
        <v>5495</v>
      </c>
      <c r="Z1101" s="679">
        <v>45180</v>
      </c>
      <c r="AA1101" s="679">
        <v>45180</v>
      </c>
      <c r="AB1101" s="667" t="s">
        <v>80</v>
      </c>
      <c r="AC1101" s="666">
        <v>45280</v>
      </c>
      <c r="AD1101" s="658">
        <f t="shared" si="56"/>
        <v>100</v>
      </c>
      <c r="AE1101" s="656">
        <v>0</v>
      </c>
      <c r="AF1101" s="656">
        <v>0</v>
      </c>
      <c r="AG1101" s="656">
        <v>0</v>
      </c>
      <c r="AH1101" s="668" t="s">
        <v>80</v>
      </c>
      <c r="AI1101" s="658">
        <v>0</v>
      </c>
      <c r="AJ1101" s="656">
        <v>0</v>
      </c>
      <c r="AK1101" s="748">
        <v>0</v>
      </c>
      <c r="AL1101" s="668" t="s">
        <v>80</v>
      </c>
      <c r="AM1101" s="657">
        <v>0</v>
      </c>
      <c r="AN1101" s="668" t="s">
        <v>80</v>
      </c>
      <c r="AO1101" s="668" t="s">
        <v>80</v>
      </c>
      <c r="AP1101" s="661">
        <v>0</v>
      </c>
      <c r="AQ1101" s="661">
        <f>+L1101+AF1101-AK1101</f>
        <v>12400000</v>
      </c>
      <c r="AR1101" s="657" t="s">
        <v>115</v>
      </c>
      <c r="AS1101" s="656">
        <v>0</v>
      </c>
      <c r="AT1101" s="657" t="s">
        <v>80</v>
      </c>
      <c r="AU1101" s="670">
        <v>0</v>
      </c>
      <c r="AV1101" s="671">
        <f t="shared" si="54"/>
        <v>12400000</v>
      </c>
      <c r="AW1101" s="672">
        <f t="shared" si="55"/>
        <v>0</v>
      </c>
      <c r="AX1101" s="673"/>
      <c r="AY1101" s="657" t="s">
        <v>72</v>
      </c>
      <c r="AZ1101" s="677" t="s">
        <v>5587</v>
      </c>
      <c r="BA1101" s="653" t="s">
        <v>71</v>
      </c>
      <c r="BB1101" s="656"/>
    </row>
    <row r="1102" spans="2:54" x14ac:dyDescent="0.25">
      <c r="B1102" s="653">
        <v>2023</v>
      </c>
      <c r="C1102" s="653">
        <v>891780111</v>
      </c>
      <c r="D1102" s="654" t="s">
        <v>68</v>
      </c>
      <c r="E1102" s="655" t="s">
        <v>4972</v>
      </c>
      <c r="F1102" s="656" t="s">
        <v>4973</v>
      </c>
      <c r="G1102" s="657">
        <v>0</v>
      </c>
      <c r="H1102" s="656"/>
      <c r="I1102" s="657" t="s">
        <v>78</v>
      </c>
      <c r="J1102" s="653" t="s">
        <v>120</v>
      </c>
      <c r="K1102" s="658" t="s">
        <v>5237</v>
      </c>
      <c r="L1102" s="659">
        <v>12400000</v>
      </c>
      <c r="M1102" s="653" t="s">
        <v>73</v>
      </c>
      <c r="N1102" s="660" t="s">
        <v>116</v>
      </c>
      <c r="O1102" s="658" t="s">
        <v>5365</v>
      </c>
      <c r="P1102" s="661">
        <v>1216976660</v>
      </c>
      <c r="Q1102" s="656">
        <v>1925</v>
      </c>
      <c r="R1102" s="699">
        <v>45180</v>
      </c>
      <c r="S1102" s="749">
        <v>4157400000</v>
      </c>
      <c r="T1102" s="699">
        <v>45180</v>
      </c>
      <c r="U1102" s="760">
        <v>12400000</v>
      </c>
      <c r="V1102" s="657" t="s">
        <v>70</v>
      </c>
      <c r="W1102" s="656">
        <v>72221403</v>
      </c>
      <c r="X1102" s="665" t="s">
        <v>5494</v>
      </c>
      <c r="Y1102" s="660" t="s">
        <v>5495</v>
      </c>
      <c r="Z1102" s="679">
        <v>45180</v>
      </c>
      <c r="AA1102" s="679">
        <v>45180</v>
      </c>
      <c r="AB1102" s="667" t="s">
        <v>80</v>
      </c>
      <c r="AC1102" s="666">
        <v>45280</v>
      </c>
      <c r="AD1102" s="658">
        <f t="shared" si="56"/>
        <v>100</v>
      </c>
      <c r="AE1102" s="656">
        <v>0</v>
      </c>
      <c r="AF1102" s="656">
        <v>0</v>
      </c>
      <c r="AG1102" s="656">
        <v>0</v>
      </c>
      <c r="AH1102" s="668" t="s">
        <v>80</v>
      </c>
      <c r="AI1102" s="658">
        <v>0</v>
      </c>
      <c r="AJ1102" s="656">
        <v>0</v>
      </c>
      <c r="AK1102" s="748">
        <v>0</v>
      </c>
      <c r="AL1102" s="668" t="s">
        <v>80</v>
      </c>
      <c r="AM1102" s="657">
        <v>0</v>
      </c>
      <c r="AN1102" s="668" t="s">
        <v>80</v>
      </c>
      <c r="AO1102" s="668" t="s">
        <v>80</v>
      </c>
      <c r="AP1102" s="661">
        <v>0</v>
      </c>
      <c r="AQ1102" s="661">
        <f>+L1102+AF1102-AK1102</f>
        <v>12400000</v>
      </c>
      <c r="AR1102" s="657" t="s">
        <v>115</v>
      </c>
      <c r="AS1102" s="656">
        <v>0</v>
      </c>
      <c r="AT1102" s="657" t="s">
        <v>80</v>
      </c>
      <c r="AU1102" s="670">
        <v>0</v>
      </c>
      <c r="AV1102" s="671">
        <f t="shared" si="54"/>
        <v>12400000</v>
      </c>
      <c r="AW1102" s="672">
        <f t="shared" si="55"/>
        <v>0</v>
      </c>
      <c r="AX1102" s="673"/>
      <c r="AY1102" s="657" t="s">
        <v>72</v>
      </c>
      <c r="AZ1102" s="677" t="s">
        <v>5588</v>
      </c>
      <c r="BA1102" s="653" t="s">
        <v>71</v>
      </c>
      <c r="BB1102" s="656"/>
    </row>
    <row r="1103" spans="2:54" x14ac:dyDescent="0.25">
      <c r="B1103" s="653">
        <v>2023</v>
      </c>
      <c r="C1103" s="653">
        <v>891780111</v>
      </c>
      <c r="D1103" s="654" t="s">
        <v>68</v>
      </c>
      <c r="E1103" s="655" t="s">
        <v>4974</v>
      </c>
      <c r="F1103" s="656" t="s">
        <v>4975</v>
      </c>
      <c r="G1103" s="657">
        <v>0</v>
      </c>
      <c r="H1103" s="656"/>
      <c r="I1103" s="657" t="s">
        <v>78</v>
      </c>
      <c r="J1103" s="653" t="s">
        <v>120</v>
      </c>
      <c r="K1103" s="658" t="s">
        <v>5242</v>
      </c>
      <c r="L1103" s="659">
        <v>12400000</v>
      </c>
      <c r="M1103" s="653" t="s">
        <v>73</v>
      </c>
      <c r="N1103" s="660" t="s">
        <v>116</v>
      </c>
      <c r="O1103" s="658" t="s">
        <v>5366</v>
      </c>
      <c r="P1103" s="661">
        <v>12490900</v>
      </c>
      <c r="Q1103" s="656">
        <v>1925</v>
      </c>
      <c r="R1103" s="699">
        <v>45180</v>
      </c>
      <c r="S1103" s="749">
        <v>4157400000</v>
      </c>
      <c r="T1103" s="699">
        <v>45180</v>
      </c>
      <c r="U1103" s="760">
        <v>12400000</v>
      </c>
      <c r="V1103" s="657" t="s">
        <v>70</v>
      </c>
      <c r="W1103" s="656">
        <v>72221403</v>
      </c>
      <c r="X1103" s="665" t="s">
        <v>5494</v>
      </c>
      <c r="Y1103" s="660" t="s">
        <v>5495</v>
      </c>
      <c r="Z1103" s="679">
        <v>45180</v>
      </c>
      <c r="AA1103" s="679">
        <v>45180</v>
      </c>
      <c r="AB1103" s="667" t="s">
        <v>80</v>
      </c>
      <c r="AC1103" s="666">
        <v>45280</v>
      </c>
      <c r="AD1103" s="658">
        <f t="shared" si="56"/>
        <v>100</v>
      </c>
      <c r="AE1103" s="656">
        <v>0</v>
      </c>
      <c r="AF1103" s="656">
        <v>0</v>
      </c>
      <c r="AG1103" s="656">
        <v>0</v>
      </c>
      <c r="AH1103" s="668" t="s">
        <v>80</v>
      </c>
      <c r="AI1103" s="658">
        <v>0</v>
      </c>
      <c r="AJ1103" s="656">
        <v>0</v>
      </c>
      <c r="AK1103" s="748">
        <v>0</v>
      </c>
      <c r="AL1103" s="668" t="s">
        <v>80</v>
      </c>
      <c r="AM1103" s="657">
        <v>0</v>
      </c>
      <c r="AN1103" s="668" t="s">
        <v>80</v>
      </c>
      <c r="AO1103" s="668" t="s">
        <v>80</v>
      </c>
      <c r="AP1103" s="661">
        <v>0</v>
      </c>
      <c r="AQ1103" s="661">
        <f>+L1103+AF1103-AK1103</f>
        <v>12400000</v>
      </c>
      <c r="AR1103" s="657" t="s">
        <v>115</v>
      </c>
      <c r="AS1103" s="656">
        <v>0</v>
      </c>
      <c r="AT1103" s="657" t="s">
        <v>80</v>
      </c>
      <c r="AU1103" s="670">
        <v>0</v>
      </c>
      <c r="AV1103" s="671">
        <f t="shared" si="54"/>
        <v>12400000</v>
      </c>
      <c r="AW1103" s="672">
        <f t="shared" si="55"/>
        <v>0</v>
      </c>
      <c r="AX1103" s="673"/>
      <c r="AY1103" s="657" t="s">
        <v>72</v>
      </c>
      <c r="AZ1103" s="677" t="s">
        <v>5589</v>
      </c>
      <c r="BA1103" s="653" t="s">
        <v>71</v>
      </c>
      <c r="BB1103" s="656"/>
    </row>
    <row r="1104" spans="2:54" x14ac:dyDescent="0.25">
      <c r="B1104" s="653">
        <v>2023</v>
      </c>
      <c r="C1104" s="653">
        <v>891780111</v>
      </c>
      <c r="D1104" s="654" t="s">
        <v>68</v>
      </c>
      <c r="E1104" s="655" t="s">
        <v>4976</v>
      </c>
      <c r="F1104" s="656" t="s">
        <v>4977</v>
      </c>
      <c r="G1104" s="657">
        <v>0</v>
      </c>
      <c r="H1104" s="656"/>
      <c r="I1104" s="657" t="s">
        <v>78</v>
      </c>
      <c r="J1104" s="653" t="s">
        <v>120</v>
      </c>
      <c r="K1104" s="658" t="s">
        <v>5237</v>
      </c>
      <c r="L1104" s="659">
        <v>12400000</v>
      </c>
      <c r="M1104" s="653" t="s">
        <v>73</v>
      </c>
      <c r="N1104" s="660" t="s">
        <v>116</v>
      </c>
      <c r="O1104" s="658" t="s">
        <v>5367</v>
      </c>
      <c r="P1104" s="661">
        <v>1007429812</v>
      </c>
      <c r="Q1104" s="656">
        <v>1925</v>
      </c>
      <c r="R1104" s="699">
        <v>45180</v>
      </c>
      <c r="S1104" s="749">
        <v>4157400000</v>
      </c>
      <c r="T1104" s="699">
        <v>45180</v>
      </c>
      <c r="U1104" s="760">
        <v>12400000</v>
      </c>
      <c r="V1104" s="657" t="s">
        <v>70</v>
      </c>
      <c r="W1104" s="656">
        <v>72221403</v>
      </c>
      <c r="X1104" s="665" t="s">
        <v>5494</v>
      </c>
      <c r="Y1104" s="660" t="s">
        <v>5495</v>
      </c>
      <c r="Z1104" s="679">
        <v>45180</v>
      </c>
      <c r="AA1104" s="679">
        <v>45180</v>
      </c>
      <c r="AB1104" s="667" t="s">
        <v>80</v>
      </c>
      <c r="AC1104" s="666">
        <v>45280</v>
      </c>
      <c r="AD1104" s="658">
        <f t="shared" si="56"/>
        <v>100</v>
      </c>
      <c r="AE1104" s="656">
        <v>0</v>
      </c>
      <c r="AF1104" s="656">
        <v>0</v>
      </c>
      <c r="AG1104" s="656">
        <v>0</v>
      </c>
      <c r="AH1104" s="668" t="s">
        <v>80</v>
      </c>
      <c r="AI1104" s="658">
        <v>0</v>
      </c>
      <c r="AJ1104" s="656">
        <v>0</v>
      </c>
      <c r="AK1104" s="748">
        <v>0</v>
      </c>
      <c r="AL1104" s="668" t="s">
        <v>80</v>
      </c>
      <c r="AM1104" s="657">
        <v>0</v>
      </c>
      <c r="AN1104" s="668" t="s">
        <v>80</v>
      </c>
      <c r="AO1104" s="668" t="s">
        <v>80</v>
      </c>
      <c r="AP1104" s="661">
        <v>0</v>
      </c>
      <c r="AQ1104" s="661">
        <f>+L1104+AF1104-AK1104</f>
        <v>12400000</v>
      </c>
      <c r="AR1104" s="657" t="s">
        <v>115</v>
      </c>
      <c r="AS1104" s="656">
        <v>0</v>
      </c>
      <c r="AT1104" s="657" t="s">
        <v>80</v>
      </c>
      <c r="AU1104" s="670">
        <v>0</v>
      </c>
      <c r="AV1104" s="671">
        <f t="shared" si="54"/>
        <v>12400000</v>
      </c>
      <c r="AW1104" s="672">
        <f t="shared" si="55"/>
        <v>0</v>
      </c>
      <c r="AX1104" s="673"/>
      <c r="AY1104" s="657" t="s">
        <v>72</v>
      </c>
      <c r="AZ1104" s="677" t="s">
        <v>5590</v>
      </c>
      <c r="BA1104" s="653" t="s">
        <v>71</v>
      </c>
      <c r="BB1104" s="656"/>
    </row>
    <row r="1105" spans="2:54" x14ac:dyDescent="0.25">
      <c r="B1105" s="653">
        <v>2023</v>
      </c>
      <c r="C1105" s="653">
        <v>891780111</v>
      </c>
      <c r="D1105" s="654" t="s">
        <v>68</v>
      </c>
      <c r="E1105" s="655" t="s">
        <v>4978</v>
      </c>
      <c r="F1105" s="656" t="s">
        <v>4979</v>
      </c>
      <c r="G1105" s="657">
        <v>0</v>
      </c>
      <c r="H1105" s="656"/>
      <c r="I1105" s="657" t="s">
        <v>78</v>
      </c>
      <c r="J1105" s="653" t="s">
        <v>120</v>
      </c>
      <c r="K1105" s="658" t="s">
        <v>5237</v>
      </c>
      <c r="L1105" s="659">
        <v>12400000</v>
      </c>
      <c r="M1105" s="653" t="s">
        <v>73</v>
      </c>
      <c r="N1105" s="660" t="s">
        <v>116</v>
      </c>
      <c r="O1105" s="658" t="s">
        <v>5368</v>
      </c>
      <c r="P1105" s="661">
        <v>85472016</v>
      </c>
      <c r="Q1105" s="656">
        <v>1925</v>
      </c>
      <c r="R1105" s="699">
        <v>45180</v>
      </c>
      <c r="S1105" s="749">
        <v>4157400000</v>
      </c>
      <c r="T1105" s="699">
        <v>45180</v>
      </c>
      <c r="U1105" s="760">
        <v>12400000</v>
      </c>
      <c r="V1105" s="657" t="s">
        <v>70</v>
      </c>
      <c r="W1105" s="656">
        <v>72221403</v>
      </c>
      <c r="X1105" s="665" t="s">
        <v>5494</v>
      </c>
      <c r="Y1105" s="660" t="s">
        <v>5495</v>
      </c>
      <c r="Z1105" s="679">
        <v>45180</v>
      </c>
      <c r="AA1105" s="679">
        <v>45180</v>
      </c>
      <c r="AB1105" s="667" t="s">
        <v>80</v>
      </c>
      <c r="AC1105" s="666">
        <v>45280</v>
      </c>
      <c r="AD1105" s="658">
        <f t="shared" si="56"/>
        <v>100</v>
      </c>
      <c r="AE1105" s="656">
        <v>0</v>
      </c>
      <c r="AF1105" s="656">
        <v>0</v>
      </c>
      <c r="AG1105" s="656">
        <v>0</v>
      </c>
      <c r="AH1105" s="668" t="s">
        <v>80</v>
      </c>
      <c r="AI1105" s="658">
        <v>0</v>
      </c>
      <c r="AJ1105" s="656">
        <v>0</v>
      </c>
      <c r="AK1105" s="748">
        <v>0</v>
      </c>
      <c r="AL1105" s="668" t="s">
        <v>80</v>
      </c>
      <c r="AM1105" s="657">
        <v>0</v>
      </c>
      <c r="AN1105" s="668" t="s">
        <v>80</v>
      </c>
      <c r="AO1105" s="668" t="s">
        <v>80</v>
      </c>
      <c r="AP1105" s="661">
        <v>0</v>
      </c>
      <c r="AQ1105" s="661">
        <f>+L1105+AF1105-AK1105</f>
        <v>12400000</v>
      </c>
      <c r="AR1105" s="657" t="s">
        <v>115</v>
      </c>
      <c r="AS1105" s="656">
        <v>0</v>
      </c>
      <c r="AT1105" s="657" t="s">
        <v>80</v>
      </c>
      <c r="AU1105" s="670">
        <v>0</v>
      </c>
      <c r="AV1105" s="671">
        <f t="shared" si="54"/>
        <v>12400000</v>
      </c>
      <c r="AW1105" s="672">
        <f t="shared" si="55"/>
        <v>0</v>
      </c>
      <c r="AX1105" s="673"/>
      <c r="AY1105" s="657" t="s">
        <v>72</v>
      </c>
      <c r="AZ1105" s="677" t="s">
        <v>5591</v>
      </c>
      <c r="BA1105" s="653" t="s">
        <v>71</v>
      </c>
      <c r="BB1105" s="656"/>
    </row>
    <row r="1106" spans="2:54" x14ac:dyDescent="0.25">
      <c r="B1106" s="653">
        <v>2023</v>
      </c>
      <c r="C1106" s="653">
        <v>891780111</v>
      </c>
      <c r="D1106" s="654" t="s">
        <v>68</v>
      </c>
      <c r="E1106" s="655" t="s">
        <v>4980</v>
      </c>
      <c r="F1106" s="656" t="s">
        <v>4981</v>
      </c>
      <c r="G1106" s="657">
        <v>0</v>
      </c>
      <c r="H1106" s="656"/>
      <c r="I1106" s="657" t="s">
        <v>78</v>
      </c>
      <c r="J1106" s="653" t="s">
        <v>120</v>
      </c>
      <c r="K1106" s="658" t="s">
        <v>5237</v>
      </c>
      <c r="L1106" s="659">
        <v>12400000</v>
      </c>
      <c r="M1106" s="653" t="s">
        <v>73</v>
      </c>
      <c r="N1106" s="660" t="s">
        <v>116</v>
      </c>
      <c r="O1106" s="658" t="s">
        <v>5369</v>
      </c>
      <c r="P1106" s="661">
        <v>92545213</v>
      </c>
      <c r="Q1106" s="656">
        <v>1925</v>
      </c>
      <c r="R1106" s="699">
        <v>45180</v>
      </c>
      <c r="S1106" s="749">
        <v>4157400000</v>
      </c>
      <c r="T1106" s="699">
        <v>45180</v>
      </c>
      <c r="U1106" s="760">
        <v>12400000</v>
      </c>
      <c r="V1106" s="657" t="s">
        <v>70</v>
      </c>
      <c r="W1106" s="656">
        <v>72221403</v>
      </c>
      <c r="X1106" s="665" t="s">
        <v>5494</v>
      </c>
      <c r="Y1106" s="660" t="s">
        <v>5495</v>
      </c>
      <c r="Z1106" s="679">
        <v>45180</v>
      </c>
      <c r="AA1106" s="679">
        <v>45180</v>
      </c>
      <c r="AB1106" s="667" t="s">
        <v>80</v>
      </c>
      <c r="AC1106" s="666">
        <v>45280</v>
      </c>
      <c r="AD1106" s="658">
        <f t="shared" si="56"/>
        <v>100</v>
      </c>
      <c r="AE1106" s="656">
        <v>0</v>
      </c>
      <c r="AF1106" s="656">
        <v>0</v>
      </c>
      <c r="AG1106" s="656">
        <v>0</v>
      </c>
      <c r="AH1106" s="668" t="s">
        <v>80</v>
      </c>
      <c r="AI1106" s="658">
        <v>0</v>
      </c>
      <c r="AJ1106" s="656">
        <v>0</v>
      </c>
      <c r="AK1106" s="748">
        <v>0</v>
      </c>
      <c r="AL1106" s="668" t="s">
        <v>80</v>
      </c>
      <c r="AM1106" s="657">
        <v>0</v>
      </c>
      <c r="AN1106" s="668" t="s">
        <v>80</v>
      </c>
      <c r="AO1106" s="668" t="s">
        <v>80</v>
      </c>
      <c r="AP1106" s="661">
        <v>0</v>
      </c>
      <c r="AQ1106" s="661">
        <f>+L1106+AF1106-AK1106</f>
        <v>12400000</v>
      </c>
      <c r="AR1106" s="657" t="s">
        <v>115</v>
      </c>
      <c r="AS1106" s="656">
        <v>0</v>
      </c>
      <c r="AT1106" s="657" t="s">
        <v>80</v>
      </c>
      <c r="AU1106" s="670">
        <v>0</v>
      </c>
      <c r="AV1106" s="671">
        <f t="shared" si="54"/>
        <v>12400000</v>
      </c>
      <c r="AW1106" s="672">
        <f t="shared" si="55"/>
        <v>0</v>
      </c>
      <c r="AX1106" s="673"/>
      <c r="AY1106" s="657" t="s">
        <v>72</v>
      </c>
      <c r="AZ1106" s="677" t="s">
        <v>5592</v>
      </c>
      <c r="BA1106" s="653" t="s">
        <v>71</v>
      </c>
      <c r="BB1106" s="656"/>
    </row>
    <row r="1107" spans="2:54" x14ac:dyDescent="0.25">
      <c r="B1107" s="653">
        <v>2023</v>
      </c>
      <c r="C1107" s="653">
        <v>891780111</v>
      </c>
      <c r="D1107" s="654" t="s">
        <v>68</v>
      </c>
      <c r="E1107" s="655" t="s">
        <v>4982</v>
      </c>
      <c r="F1107" s="656" t="s">
        <v>4983</v>
      </c>
      <c r="G1107" s="657">
        <v>0</v>
      </c>
      <c r="H1107" s="656"/>
      <c r="I1107" s="657" t="s">
        <v>78</v>
      </c>
      <c r="J1107" s="653" t="s">
        <v>120</v>
      </c>
      <c r="K1107" s="658" t="s">
        <v>5237</v>
      </c>
      <c r="L1107" s="659">
        <v>12400000</v>
      </c>
      <c r="M1107" s="653" t="s">
        <v>73</v>
      </c>
      <c r="N1107" s="660" t="s">
        <v>116</v>
      </c>
      <c r="O1107" s="658" t="s">
        <v>5370</v>
      </c>
      <c r="P1107" s="661">
        <v>19601556</v>
      </c>
      <c r="Q1107" s="656">
        <v>1925</v>
      </c>
      <c r="R1107" s="699">
        <v>45180</v>
      </c>
      <c r="S1107" s="749">
        <v>4157400000</v>
      </c>
      <c r="T1107" s="699">
        <v>45180</v>
      </c>
      <c r="U1107" s="760">
        <v>12400000</v>
      </c>
      <c r="V1107" s="657" t="s">
        <v>70</v>
      </c>
      <c r="W1107" s="656">
        <v>72221403</v>
      </c>
      <c r="X1107" s="665" t="s">
        <v>5494</v>
      </c>
      <c r="Y1107" s="660" t="s">
        <v>5495</v>
      </c>
      <c r="Z1107" s="679">
        <v>45180</v>
      </c>
      <c r="AA1107" s="679">
        <v>45180</v>
      </c>
      <c r="AB1107" s="667" t="s">
        <v>80</v>
      </c>
      <c r="AC1107" s="666">
        <v>45280</v>
      </c>
      <c r="AD1107" s="658">
        <f t="shared" si="56"/>
        <v>100</v>
      </c>
      <c r="AE1107" s="656">
        <v>0</v>
      </c>
      <c r="AF1107" s="656">
        <v>0</v>
      </c>
      <c r="AG1107" s="656">
        <v>0</v>
      </c>
      <c r="AH1107" s="668" t="s">
        <v>80</v>
      </c>
      <c r="AI1107" s="658">
        <v>0</v>
      </c>
      <c r="AJ1107" s="656">
        <v>0</v>
      </c>
      <c r="AK1107" s="748">
        <v>0</v>
      </c>
      <c r="AL1107" s="668" t="s">
        <v>80</v>
      </c>
      <c r="AM1107" s="657">
        <v>0</v>
      </c>
      <c r="AN1107" s="668" t="s">
        <v>80</v>
      </c>
      <c r="AO1107" s="668" t="s">
        <v>80</v>
      </c>
      <c r="AP1107" s="661">
        <v>0</v>
      </c>
      <c r="AQ1107" s="661">
        <f>+L1107+AF1107-AK1107</f>
        <v>12400000</v>
      </c>
      <c r="AR1107" s="657" t="s">
        <v>115</v>
      </c>
      <c r="AS1107" s="656">
        <v>0</v>
      </c>
      <c r="AT1107" s="657" t="s">
        <v>80</v>
      </c>
      <c r="AU1107" s="670">
        <v>0</v>
      </c>
      <c r="AV1107" s="671">
        <f t="shared" si="54"/>
        <v>12400000</v>
      </c>
      <c r="AW1107" s="672">
        <f t="shared" si="55"/>
        <v>0</v>
      </c>
      <c r="AX1107" s="673"/>
      <c r="AY1107" s="657" t="s">
        <v>72</v>
      </c>
      <c r="AZ1107" s="677" t="s">
        <v>5593</v>
      </c>
      <c r="BA1107" s="653" t="s">
        <v>71</v>
      </c>
      <c r="BB1107" s="656"/>
    </row>
    <row r="1108" spans="2:54" x14ac:dyDescent="0.25">
      <c r="B1108" s="653">
        <v>2023</v>
      </c>
      <c r="C1108" s="653">
        <v>891780111</v>
      </c>
      <c r="D1108" s="654" t="s">
        <v>68</v>
      </c>
      <c r="E1108" s="655" t="s">
        <v>4984</v>
      </c>
      <c r="F1108" s="656" t="s">
        <v>4985</v>
      </c>
      <c r="G1108" s="657">
        <v>0</v>
      </c>
      <c r="H1108" s="656"/>
      <c r="I1108" s="657" t="s">
        <v>78</v>
      </c>
      <c r="J1108" s="653" t="s">
        <v>120</v>
      </c>
      <c r="K1108" s="658" t="s">
        <v>5237</v>
      </c>
      <c r="L1108" s="659">
        <v>12400000</v>
      </c>
      <c r="M1108" s="653" t="s">
        <v>73</v>
      </c>
      <c r="N1108" s="660" t="s">
        <v>116</v>
      </c>
      <c r="O1108" s="658" t="s">
        <v>5371</v>
      </c>
      <c r="P1108" s="661">
        <v>1082878395</v>
      </c>
      <c r="Q1108" s="656">
        <v>1925</v>
      </c>
      <c r="R1108" s="699">
        <v>45180</v>
      </c>
      <c r="S1108" s="749">
        <v>4157400000</v>
      </c>
      <c r="T1108" s="699">
        <v>45180</v>
      </c>
      <c r="U1108" s="760">
        <v>12400000</v>
      </c>
      <c r="V1108" s="657" t="s">
        <v>70</v>
      </c>
      <c r="W1108" s="656">
        <v>72221403</v>
      </c>
      <c r="X1108" s="665" t="s">
        <v>5494</v>
      </c>
      <c r="Y1108" s="660" t="s">
        <v>5495</v>
      </c>
      <c r="Z1108" s="679">
        <v>45180</v>
      </c>
      <c r="AA1108" s="679">
        <v>45180</v>
      </c>
      <c r="AB1108" s="667" t="s">
        <v>80</v>
      </c>
      <c r="AC1108" s="666">
        <v>45280</v>
      </c>
      <c r="AD1108" s="658">
        <f t="shared" si="56"/>
        <v>100</v>
      </c>
      <c r="AE1108" s="656">
        <v>0</v>
      </c>
      <c r="AF1108" s="656">
        <v>0</v>
      </c>
      <c r="AG1108" s="656">
        <v>0</v>
      </c>
      <c r="AH1108" s="668" t="s">
        <v>80</v>
      </c>
      <c r="AI1108" s="658">
        <v>0</v>
      </c>
      <c r="AJ1108" s="656">
        <v>0</v>
      </c>
      <c r="AK1108" s="748">
        <v>0</v>
      </c>
      <c r="AL1108" s="668" t="s">
        <v>80</v>
      </c>
      <c r="AM1108" s="657">
        <v>0</v>
      </c>
      <c r="AN1108" s="668" t="s">
        <v>80</v>
      </c>
      <c r="AO1108" s="668" t="s">
        <v>80</v>
      </c>
      <c r="AP1108" s="661">
        <v>0</v>
      </c>
      <c r="AQ1108" s="661">
        <f>+L1108+AF1108-AK1108</f>
        <v>12400000</v>
      </c>
      <c r="AR1108" s="657" t="s">
        <v>115</v>
      </c>
      <c r="AS1108" s="656">
        <v>0</v>
      </c>
      <c r="AT1108" s="657" t="s">
        <v>80</v>
      </c>
      <c r="AU1108" s="670">
        <v>0</v>
      </c>
      <c r="AV1108" s="671">
        <f t="shared" si="54"/>
        <v>12400000</v>
      </c>
      <c r="AW1108" s="672">
        <f t="shared" si="55"/>
        <v>0</v>
      </c>
      <c r="AX1108" s="673"/>
      <c r="AY1108" s="657" t="s">
        <v>72</v>
      </c>
      <c r="AZ1108" s="677" t="s">
        <v>5594</v>
      </c>
      <c r="BA1108" s="653" t="s">
        <v>71</v>
      </c>
      <c r="BB1108" s="656"/>
    </row>
    <row r="1109" spans="2:54" x14ac:dyDescent="0.25">
      <c r="B1109" s="653">
        <v>2023</v>
      </c>
      <c r="C1109" s="653">
        <v>891780111</v>
      </c>
      <c r="D1109" s="654" t="s">
        <v>68</v>
      </c>
      <c r="E1109" s="655" t="s">
        <v>4986</v>
      </c>
      <c r="F1109" s="656" t="s">
        <v>4987</v>
      </c>
      <c r="G1109" s="657">
        <v>0</v>
      </c>
      <c r="H1109" s="656"/>
      <c r="I1109" s="657" t="s">
        <v>78</v>
      </c>
      <c r="J1109" s="653" t="s">
        <v>120</v>
      </c>
      <c r="K1109" s="658" t="s">
        <v>5237</v>
      </c>
      <c r="L1109" s="659">
        <v>12400000</v>
      </c>
      <c r="M1109" s="653" t="s">
        <v>73</v>
      </c>
      <c r="N1109" s="660" t="s">
        <v>116</v>
      </c>
      <c r="O1109" s="658" t="s">
        <v>5372</v>
      </c>
      <c r="P1109" s="661">
        <v>1081828194</v>
      </c>
      <c r="Q1109" s="656">
        <v>1925</v>
      </c>
      <c r="R1109" s="699">
        <v>45180</v>
      </c>
      <c r="S1109" s="749">
        <v>4157400000</v>
      </c>
      <c r="T1109" s="699">
        <v>45180</v>
      </c>
      <c r="U1109" s="760">
        <v>12400000</v>
      </c>
      <c r="V1109" s="657" t="s">
        <v>70</v>
      </c>
      <c r="W1109" s="656">
        <v>72221403</v>
      </c>
      <c r="X1109" s="665" t="s">
        <v>5494</v>
      </c>
      <c r="Y1109" s="660" t="s">
        <v>5495</v>
      </c>
      <c r="Z1109" s="679">
        <v>45180</v>
      </c>
      <c r="AA1109" s="679">
        <v>45180</v>
      </c>
      <c r="AB1109" s="667" t="s">
        <v>80</v>
      </c>
      <c r="AC1109" s="666">
        <v>45280</v>
      </c>
      <c r="AD1109" s="658">
        <f t="shared" si="56"/>
        <v>100</v>
      </c>
      <c r="AE1109" s="656">
        <v>0</v>
      </c>
      <c r="AF1109" s="656">
        <v>0</v>
      </c>
      <c r="AG1109" s="656">
        <v>0</v>
      </c>
      <c r="AH1109" s="668" t="s">
        <v>80</v>
      </c>
      <c r="AI1109" s="658">
        <v>0</v>
      </c>
      <c r="AJ1109" s="656">
        <v>0</v>
      </c>
      <c r="AK1109" s="748">
        <v>0</v>
      </c>
      <c r="AL1109" s="668" t="s">
        <v>80</v>
      </c>
      <c r="AM1109" s="657">
        <v>0</v>
      </c>
      <c r="AN1109" s="668" t="s">
        <v>80</v>
      </c>
      <c r="AO1109" s="668" t="s">
        <v>80</v>
      </c>
      <c r="AP1109" s="661">
        <v>0</v>
      </c>
      <c r="AQ1109" s="661">
        <f>+L1109+AF1109-AK1109</f>
        <v>12400000</v>
      </c>
      <c r="AR1109" s="657" t="s">
        <v>115</v>
      </c>
      <c r="AS1109" s="656">
        <v>0</v>
      </c>
      <c r="AT1109" s="657" t="s">
        <v>80</v>
      </c>
      <c r="AU1109" s="670">
        <v>0</v>
      </c>
      <c r="AV1109" s="671">
        <f t="shared" si="54"/>
        <v>12400000</v>
      </c>
      <c r="AW1109" s="672">
        <f t="shared" si="55"/>
        <v>0</v>
      </c>
      <c r="AX1109" s="673"/>
      <c r="AY1109" s="657" t="s">
        <v>72</v>
      </c>
      <c r="AZ1109" s="677" t="s">
        <v>5595</v>
      </c>
      <c r="BA1109" s="653" t="s">
        <v>71</v>
      </c>
      <c r="BB1109" s="656"/>
    </row>
    <row r="1110" spans="2:54" x14ac:dyDescent="0.25">
      <c r="B1110" s="653">
        <v>2023</v>
      </c>
      <c r="C1110" s="653">
        <v>891780111</v>
      </c>
      <c r="D1110" s="654" t="s">
        <v>68</v>
      </c>
      <c r="E1110" s="655" t="s">
        <v>4988</v>
      </c>
      <c r="F1110" s="656" t="s">
        <v>4989</v>
      </c>
      <c r="G1110" s="657">
        <v>0</v>
      </c>
      <c r="H1110" s="656"/>
      <c r="I1110" s="657" t="s">
        <v>78</v>
      </c>
      <c r="J1110" s="653" t="s">
        <v>120</v>
      </c>
      <c r="K1110" s="658" t="s">
        <v>5237</v>
      </c>
      <c r="L1110" s="659">
        <v>12400000</v>
      </c>
      <c r="M1110" s="653" t="s">
        <v>73</v>
      </c>
      <c r="N1110" s="660" t="s">
        <v>116</v>
      </c>
      <c r="O1110" s="658" t="s">
        <v>5373</v>
      </c>
      <c r="P1110" s="661">
        <v>7141459</v>
      </c>
      <c r="Q1110" s="656">
        <v>1925</v>
      </c>
      <c r="R1110" s="699">
        <v>45180</v>
      </c>
      <c r="S1110" s="749">
        <v>4157400000</v>
      </c>
      <c r="T1110" s="699">
        <v>45180</v>
      </c>
      <c r="U1110" s="760">
        <v>12400000</v>
      </c>
      <c r="V1110" s="657" t="s">
        <v>70</v>
      </c>
      <c r="W1110" s="656">
        <v>72221403</v>
      </c>
      <c r="X1110" s="665" t="s">
        <v>5494</v>
      </c>
      <c r="Y1110" s="660" t="s">
        <v>5495</v>
      </c>
      <c r="Z1110" s="679">
        <v>45180</v>
      </c>
      <c r="AA1110" s="679">
        <v>45180</v>
      </c>
      <c r="AB1110" s="667" t="s">
        <v>80</v>
      </c>
      <c r="AC1110" s="666">
        <v>45280</v>
      </c>
      <c r="AD1110" s="658">
        <f t="shared" si="56"/>
        <v>100</v>
      </c>
      <c r="AE1110" s="656">
        <v>0</v>
      </c>
      <c r="AF1110" s="656">
        <v>0</v>
      </c>
      <c r="AG1110" s="656">
        <v>0</v>
      </c>
      <c r="AH1110" s="668" t="s">
        <v>80</v>
      </c>
      <c r="AI1110" s="658">
        <v>0</v>
      </c>
      <c r="AJ1110" s="656">
        <v>0</v>
      </c>
      <c r="AK1110" s="748">
        <v>0</v>
      </c>
      <c r="AL1110" s="668" t="s">
        <v>80</v>
      </c>
      <c r="AM1110" s="657">
        <v>0</v>
      </c>
      <c r="AN1110" s="668" t="s">
        <v>80</v>
      </c>
      <c r="AO1110" s="668" t="s">
        <v>80</v>
      </c>
      <c r="AP1110" s="661">
        <v>0</v>
      </c>
      <c r="AQ1110" s="661">
        <f>+L1110+AF1110-AK1110</f>
        <v>12400000</v>
      </c>
      <c r="AR1110" s="657" t="s">
        <v>115</v>
      </c>
      <c r="AS1110" s="656">
        <v>0</v>
      </c>
      <c r="AT1110" s="657" t="s">
        <v>80</v>
      </c>
      <c r="AU1110" s="670">
        <v>0</v>
      </c>
      <c r="AV1110" s="671">
        <f t="shared" si="54"/>
        <v>12400000</v>
      </c>
      <c r="AW1110" s="672">
        <f t="shared" si="55"/>
        <v>0</v>
      </c>
      <c r="AX1110" s="673"/>
      <c r="AY1110" s="657" t="s">
        <v>72</v>
      </c>
      <c r="AZ1110" s="677" t="s">
        <v>5596</v>
      </c>
      <c r="BA1110" s="653" t="s">
        <v>71</v>
      </c>
      <c r="BB1110" s="656"/>
    </row>
    <row r="1111" spans="2:54" x14ac:dyDescent="0.25">
      <c r="B1111" s="653">
        <v>2023</v>
      </c>
      <c r="C1111" s="653">
        <v>891780111</v>
      </c>
      <c r="D1111" s="654" t="s">
        <v>68</v>
      </c>
      <c r="E1111" s="655" t="s">
        <v>4990</v>
      </c>
      <c r="F1111" s="656" t="s">
        <v>4991</v>
      </c>
      <c r="G1111" s="657">
        <v>0</v>
      </c>
      <c r="H1111" s="656"/>
      <c r="I1111" s="657" t="s">
        <v>78</v>
      </c>
      <c r="J1111" s="653" t="s">
        <v>120</v>
      </c>
      <c r="K1111" s="658" t="s">
        <v>5237</v>
      </c>
      <c r="L1111" s="659">
        <v>12400000</v>
      </c>
      <c r="M1111" s="653" t="s">
        <v>73</v>
      </c>
      <c r="N1111" s="660" t="s">
        <v>116</v>
      </c>
      <c r="O1111" s="658" t="s">
        <v>5374</v>
      </c>
      <c r="P1111" s="661">
        <v>85167700</v>
      </c>
      <c r="Q1111" s="656">
        <v>1925</v>
      </c>
      <c r="R1111" s="699">
        <v>45180</v>
      </c>
      <c r="S1111" s="749">
        <v>4157400000</v>
      </c>
      <c r="T1111" s="699">
        <v>45180</v>
      </c>
      <c r="U1111" s="760">
        <v>12400000</v>
      </c>
      <c r="V1111" s="657" t="s">
        <v>70</v>
      </c>
      <c r="W1111" s="656">
        <v>72221403</v>
      </c>
      <c r="X1111" s="665" t="s">
        <v>5494</v>
      </c>
      <c r="Y1111" s="660" t="s">
        <v>5495</v>
      </c>
      <c r="Z1111" s="679">
        <v>45180</v>
      </c>
      <c r="AA1111" s="679">
        <v>45180</v>
      </c>
      <c r="AB1111" s="667" t="s">
        <v>80</v>
      </c>
      <c r="AC1111" s="666">
        <v>45280</v>
      </c>
      <c r="AD1111" s="658">
        <f t="shared" si="56"/>
        <v>100</v>
      </c>
      <c r="AE1111" s="656">
        <v>0</v>
      </c>
      <c r="AF1111" s="656">
        <v>0</v>
      </c>
      <c r="AG1111" s="656">
        <v>0</v>
      </c>
      <c r="AH1111" s="668" t="s">
        <v>80</v>
      </c>
      <c r="AI1111" s="658">
        <v>0</v>
      </c>
      <c r="AJ1111" s="656">
        <v>0</v>
      </c>
      <c r="AK1111" s="748">
        <v>0</v>
      </c>
      <c r="AL1111" s="668" t="s">
        <v>80</v>
      </c>
      <c r="AM1111" s="657">
        <v>0</v>
      </c>
      <c r="AN1111" s="668" t="s">
        <v>80</v>
      </c>
      <c r="AO1111" s="668" t="s">
        <v>80</v>
      </c>
      <c r="AP1111" s="661">
        <v>0</v>
      </c>
      <c r="AQ1111" s="661">
        <f>+L1111+AF1111-AK1111</f>
        <v>12400000</v>
      </c>
      <c r="AR1111" s="657" t="s">
        <v>115</v>
      </c>
      <c r="AS1111" s="656">
        <v>0</v>
      </c>
      <c r="AT1111" s="657" t="s">
        <v>80</v>
      </c>
      <c r="AU1111" s="670">
        <v>0</v>
      </c>
      <c r="AV1111" s="671">
        <f t="shared" si="54"/>
        <v>12400000</v>
      </c>
      <c r="AW1111" s="672">
        <f t="shared" si="55"/>
        <v>0</v>
      </c>
      <c r="AX1111" s="673"/>
      <c r="AY1111" s="657" t="s">
        <v>72</v>
      </c>
      <c r="AZ1111" s="677" t="s">
        <v>5597</v>
      </c>
      <c r="BA1111" s="653" t="s">
        <v>71</v>
      </c>
      <c r="BB1111" s="656"/>
    </row>
    <row r="1112" spans="2:54" x14ac:dyDescent="0.25">
      <c r="B1112" s="653">
        <v>2023</v>
      </c>
      <c r="C1112" s="653">
        <v>891780111</v>
      </c>
      <c r="D1112" s="654" t="s">
        <v>68</v>
      </c>
      <c r="E1112" s="655" t="s">
        <v>4992</v>
      </c>
      <c r="F1112" s="656" t="s">
        <v>4993</v>
      </c>
      <c r="G1112" s="657">
        <v>0</v>
      </c>
      <c r="H1112" s="656"/>
      <c r="I1112" s="657" t="s">
        <v>78</v>
      </c>
      <c r="J1112" s="653" t="s">
        <v>120</v>
      </c>
      <c r="K1112" s="658" t="s">
        <v>5237</v>
      </c>
      <c r="L1112" s="659">
        <v>12400000</v>
      </c>
      <c r="M1112" s="653" t="s">
        <v>73</v>
      </c>
      <c r="N1112" s="660" t="s">
        <v>116</v>
      </c>
      <c r="O1112" s="658" t="s">
        <v>5375</v>
      </c>
      <c r="P1112" s="661">
        <v>1214720999</v>
      </c>
      <c r="Q1112" s="656">
        <v>1925</v>
      </c>
      <c r="R1112" s="699">
        <v>45180</v>
      </c>
      <c r="S1112" s="749">
        <v>4157400000</v>
      </c>
      <c r="T1112" s="699">
        <v>45180</v>
      </c>
      <c r="U1112" s="760">
        <v>12400000</v>
      </c>
      <c r="V1112" s="657" t="s">
        <v>70</v>
      </c>
      <c r="W1112" s="656">
        <v>72221403</v>
      </c>
      <c r="X1112" s="665" t="s">
        <v>5494</v>
      </c>
      <c r="Y1112" s="660" t="s">
        <v>5495</v>
      </c>
      <c r="Z1112" s="679">
        <v>45180</v>
      </c>
      <c r="AA1112" s="679">
        <v>45180</v>
      </c>
      <c r="AB1112" s="667" t="s">
        <v>80</v>
      </c>
      <c r="AC1112" s="666">
        <v>45280</v>
      </c>
      <c r="AD1112" s="658">
        <f t="shared" si="56"/>
        <v>100</v>
      </c>
      <c r="AE1112" s="656">
        <v>0</v>
      </c>
      <c r="AF1112" s="656">
        <v>0</v>
      </c>
      <c r="AG1112" s="656">
        <v>0</v>
      </c>
      <c r="AH1112" s="668" t="s">
        <v>80</v>
      </c>
      <c r="AI1112" s="658">
        <v>0</v>
      </c>
      <c r="AJ1112" s="656">
        <v>0</v>
      </c>
      <c r="AK1112" s="748">
        <v>0</v>
      </c>
      <c r="AL1112" s="668" t="s">
        <v>80</v>
      </c>
      <c r="AM1112" s="657">
        <v>0</v>
      </c>
      <c r="AN1112" s="668" t="s">
        <v>80</v>
      </c>
      <c r="AO1112" s="668" t="s">
        <v>80</v>
      </c>
      <c r="AP1112" s="661">
        <v>0</v>
      </c>
      <c r="AQ1112" s="661">
        <f>+L1112+AF1112-AK1112</f>
        <v>12400000</v>
      </c>
      <c r="AR1112" s="657" t="s">
        <v>115</v>
      </c>
      <c r="AS1112" s="656">
        <v>0</v>
      </c>
      <c r="AT1112" s="657" t="s">
        <v>80</v>
      </c>
      <c r="AU1112" s="670">
        <v>0</v>
      </c>
      <c r="AV1112" s="671">
        <f t="shared" si="54"/>
        <v>12400000</v>
      </c>
      <c r="AW1112" s="672">
        <f t="shared" si="55"/>
        <v>0</v>
      </c>
      <c r="AX1112" s="673"/>
      <c r="AY1112" s="657" t="s">
        <v>72</v>
      </c>
      <c r="AZ1112" s="677" t="s">
        <v>5598</v>
      </c>
      <c r="BA1112" s="653" t="s">
        <v>71</v>
      </c>
      <c r="BB1112" s="656"/>
    </row>
    <row r="1113" spans="2:54" x14ac:dyDescent="0.25">
      <c r="B1113" s="653">
        <v>2023</v>
      </c>
      <c r="C1113" s="653">
        <v>891780111</v>
      </c>
      <c r="D1113" s="654" t="s">
        <v>68</v>
      </c>
      <c r="E1113" s="655" t="s">
        <v>4994</v>
      </c>
      <c r="F1113" s="656" t="s">
        <v>4995</v>
      </c>
      <c r="G1113" s="657">
        <v>0</v>
      </c>
      <c r="H1113" s="656"/>
      <c r="I1113" s="657" t="s">
        <v>78</v>
      </c>
      <c r="J1113" s="653" t="s">
        <v>120</v>
      </c>
      <c r="K1113" s="658" t="s">
        <v>5237</v>
      </c>
      <c r="L1113" s="659">
        <v>12400000</v>
      </c>
      <c r="M1113" s="653" t="s">
        <v>73</v>
      </c>
      <c r="N1113" s="660" t="s">
        <v>116</v>
      </c>
      <c r="O1113" s="658" t="s">
        <v>5376</v>
      </c>
      <c r="P1113" s="661">
        <v>63556459</v>
      </c>
      <c r="Q1113" s="656">
        <v>1925</v>
      </c>
      <c r="R1113" s="699">
        <v>45180</v>
      </c>
      <c r="S1113" s="749">
        <v>4157400000</v>
      </c>
      <c r="T1113" s="699">
        <v>45180</v>
      </c>
      <c r="U1113" s="760">
        <v>12400000</v>
      </c>
      <c r="V1113" s="657" t="s">
        <v>70</v>
      </c>
      <c r="W1113" s="656">
        <v>72221403</v>
      </c>
      <c r="X1113" s="665" t="s">
        <v>5494</v>
      </c>
      <c r="Y1113" s="660" t="s">
        <v>5495</v>
      </c>
      <c r="Z1113" s="679">
        <v>45180</v>
      </c>
      <c r="AA1113" s="679">
        <v>45180</v>
      </c>
      <c r="AB1113" s="667" t="s">
        <v>80</v>
      </c>
      <c r="AC1113" s="666">
        <v>45280</v>
      </c>
      <c r="AD1113" s="658">
        <f t="shared" si="56"/>
        <v>100</v>
      </c>
      <c r="AE1113" s="656">
        <v>0</v>
      </c>
      <c r="AF1113" s="656">
        <v>0</v>
      </c>
      <c r="AG1113" s="656">
        <v>0</v>
      </c>
      <c r="AH1113" s="668" t="s">
        <v>80</v>
      </c>
      <c r="AI1113" s="658">
        <v>0</v>
      </c>
      <c r="AJ1113" s="656">
        <v>0</v>
      </c>
      <c r="AK1113" s="748">
        <v>0</v>
      </c>
      <c r="AL1113" s="668" t="s">
        <v>80</v>
      </c>
      <c r="AM1113" s="657">
        <v>0</v>
      </c>
      <c r="AN1113" s="668" t="s">
        <v>80</v>
      </c>
      <c r="AO1113" s="668" t="s">
        <v>80</v>
      </c>
      <c r="AP1113" s="661">
        <v>0</v>
      </c>
      <c r="AQ1113" s="661">
        <f>+L1113+AF1113-AK1113</f>
        <v>12400000</v>
      </c>
      <c r="AR1113" s="657" t="s">
        <v>115</v>
      </c>
      <c r="AS1113" s="656">
        <v>0</v>
      </c>
      <c r="AT1113" s="657" t="s">
        <v>80</v>
      </c>
      <c r="AU1113" s="670">
        <v>0</v>
      </c>
      <c r="AV1113" s="671">
        <f t="shared" si="54"/>
        <v>12400000</v>
      </c>
      <c r="AW1113" s="672">
        <f t="shared" si="55"/>
        <v>0</v>
      </c>
      <c r="AX1113" s="673"/>
      <c r="AY1113" s="657" t="s">
        <v>72</v>
      </c>
      <c r="AZ1113" s="677" t="s">
        <v>5599</v>
      </c>
      <c r="BA1113" s="653" t="s">
        <v>71</v>
      </c>
      <c r="BB1113" s="656"/>
    </row>
    <row r="1114" spans="2:54" x14ac:dyDescent="0.25">
      <c r="B1114" s="653">
        <v>2023</v>
      </c>
      <c r="C1114" s="653">
        <v>891780111</v>
      </c>
      <c r="D1114" s="654" t="s">
        <v>68</v>
      </c>
      <c r="E1114" s="655" t="s">
        <v>4996</v>
      </c>
      <c r="F1114" s="656" t="s">
        <v>4997</v>
      </c>
      <c r="G1114" s="657">
        <v>0</v>
      </c>
      <c r="H1114" s="656"/>
      <c r="I1114" s="657" t="s">
        <v>78</v>
      </c>
      <c r="J1114" s="653" t="s">
        <v>120</v>
      </c>
      <c r="K1114" s="658" t="s">
        <v>5237</v>
      </c>
      <c r="L1114" s="659">
        <v>12400000</v>
      </c>
      <c r="M1114" s="653" t="s">
        <v>73</v>
      </c>
      <c r="N1114" s="660" t="s">
        <v>116</v>
      </c>
      <c r="O1114" s="658" t="s">
        <v>5377</v>
      </c>
      <c r="P1114" s="661">
        <v>1129565827</v>
      </c>
      <c r="Q1114" s="656">
        <v>1925</v>
      </c>
      <c r="R1114" s="699">
        <v>45180</v>
      </c>
      <c r="S1114" s="749">
        <v>4157400000</v>
      </c>
      <c r="T1114" s="699">
        <v>45180</v>
      </c>
      <c r="U1114" s="760">
        <v>12400000</v>
      </c>
      <c r="V1114" s="657" t="s">
        <v>70</v>
      </c>
      <c r="W1114" s="656">
        <v>72221403</v>
      </c>
      <c r="X1114" s="665" t="s">
        <v>5494</v>
      </c>
      <c r="Y1114" s="660" t="s">
        <v>5495</v>
      </c>
      <c r="Z1114" s="679">
        <v>45180</v>
      </c>
      <c r="AA1114" s="679">
        <v>45180</v>
      </c>
      <c r="AB1114" s="667" t="s">
        <v>80</v>
      </c>
      <c r="AC1114" s="666">
        <v>45280</v>
      </c>
      <c r="AD1114" s="658">
        <f t="shared" si="56"/>
        <v>100</v>
      </c>
      <c r="AE1114" s="656">
        <v>0</v>
      </c>
      <c r="AF1114" s="656">
        <v>0</v>
      </c>
      <c r="AG1114" s="656">
        <v>0</v>
      </c>
      <c r="AH1114" s="668" t="s">
        <v>80</v>
      </c>
      <c r="AI1114" s="658">
        <v>0</v>
      </c>
      <c r="AJ1114" s="656">
        <v>0</v>
      </c>
      <c r="AK1114" s="748">
        <v>0</v>
      </c>
      <c r="AL1114" s="668" t="s">
        <v>80</v>
      </c>
      <c r="AM1114" s="657">
        <v>0</v>
      </c>
      <c r="AN1114" s="668" t="s">
        <v>80</v>
      </c>
      <c r="AO1114" s="668" t="s">
        <v>80</v>
      </c>
      <c r="AP1114" s="661">
        <v>0</v>
      </c>
      <c r="AQ1114" s="661">
        <f>+L1114+AF1114-AK1114</f>
        <v>12400000</v>
      </c>
      <c r="AR1114" s="657" t="s">
        <v>115</v>
      </c>
      <c r="AS1114" s="656">
        <v>0</v>
      </c>
      <c r="AT1114" s="657" t="s">
        <v>80</v>
      </c>
      <c r="AU1114" s="670">
        <v>0</v>
      </c>
      <c r="AV1114" s="671">
        <f t="shared" si="54"/>
        <v>12400000</v>
      </c>
      <c r="AW1114" s="672">
        <f t="shared" si="55"/>
        <v>0</v>
      </c>
      <c r="AX1114" s="673"/>
      <c r="AY1114" s="657" t="s">
        <v>72</v>
      </c>
      <c r="AZ1114" s="677" t="s">
        <v>5600</v>
      </c>
      <c r="BA1114" s="653" t="s">
        <v>71</v>
      </c>
      <c r="BB1114" s="656"/>
    </row>
    <row r="1115" spans="2:54" x14ac:dyDescent="0.25">
      <c r="B1115" s="653">
        <v>2023</v>
      </c>
      <c r="C1115" s="653">
        <v>891780111</v>
      </c>
      <c r="D1115" s="654" t="s">
        <v>68</v>
      </c>
      <c r="E1115" s="655" t="s">
        <v>4998</v>
      </c>
      <c r="F1115" s="656" t="s">
        <v>4999</v>
      </c>
      <c r="G1115" s="657">
        <v>0</v>
      </c>
      <c r="H1115" s="656"/>
      <c r="I1115" s="657" t="s">
        <v>78</v>
      </c>
      <c r="J1115" s="653" t="s">
        <v>120</v>
      </c>
      <c r="K1115" s="658" t="s">
        <v>5245</v>
      </c>
      <c r="L1115" s="659">
        <v>20000000</v>
      </c>
      <c r="M1115" s="653" t="s">
        <v>73</v>
      </c>
      <c r="N1115" s="660" t="s">
        <v>116</v>
      </c>
      <c r="O1115" s="658" t="s">
        <v>5378</v>
      </c>
      <c r="P1115" s="661">
        <v>7141145</v>
      </c>
      <c r="Q1115" s="656">
        <v>1925</v>
      </c>
      <c r="R1115" s="699">
        <v>45180</v>
      </c>
      <c r="S1115" s="749">
        <v>4157400000</v>
      </c>
      <c r="T1115" s="699">
        <v>45180</v>
      </c>
      <c r="U1115" s="760">
        <v>20000000</v>
      </c>
      <c r="V1115" s="657" t="s">
        <v>70</v>
      </c>
      <c r="W1115" s="656">
        <v>72221403</v>
      </c>
      <c r="X1115" s="665" t="s">
        <v>5494</v>
      </c>
      <c r="Y1115" s="660" t="s">
        <v>5495</v>
      </c>
      <c r="Z1115" s="679">
        <v>45180</v>
      </c>
      <c r="AA1115" s="679">
        <v>45180</v>
      </c>
      <c r="AB1115" s="667" t="s">
        <v>80</v>
      </c>
      <c r="AC1115" s="666">
        <v>45280</v>
      </c>
      <c r="AD1115" s="658">
        <f t="shared" si="56"/>
        <v>100</v>
      </c>
      <c r="AE1115" s="656">
        <v>0</v>
      </c>
      <c r="AF1115" s="656">
        <v>0</v>
      </c>
      <c r="AG1115" s="656">
        <v>0</v>
      </c>
      <c r="AH1115" s="668" t="s">
        <v>80</v>
      </c>
      <c r="AI1115" s="658">
        <v>0</v>
      </c>
      <c r="AJ1115" s="656">
        <v>0</v>
      </c>
      <c r="AK1115" s="748">
        <v>0</v>
      </c>
      <c r="AL1115" s="668" t="s">
        <v>80</v>
      </c>
      <c r="AM1115" s="657">
        <v>0</v>
      </c>
      <c r="AN1115" s="668" t="s">
        <v>80</v>
      </c>
      <c r="AO1115" s="668" t="s">
        <v>80</v>
      </c>
      <c r="AP1115" s="661">
        <v>0</v>
      </c>
      <c r="AQ1115" s="661">
        <f>+L1115+AF1115-AK1115</f>
        <v>20000000</v>
      </c>
      <c r="AR1115" s="657" t="s">
        <v>115</v>
      </c>
      <c r="AS1115" s="656">
        <v>0</v>
      </c>
      <c r="AT1115" s="657" t="s">
        <v>80</v>
      </c>
      <c r="AU1115" s="670">
        <v>0</v>
      </c>
      <c r="AV1115" s="671">
        <f t="shared" si="54"/>
        <v>20000000</v>
      </c>
      <c r="AW1115" s="672">
        <f t="shared" si="55"/>
        <v>0</v>
      </c>
      <c r="AX1115" s="673"/>
      <c r="AY1115" s="657" t="s">
        <v>72</v>
      </c>
      <c r="AZ1115" s="677" t="s">
        <v>5601</v>
      </c>
      <c r="BA1115" s="653" t="s">
        <v>71</v>
      </c>
      <c r="BB1115" s="656"/>
    </row>
    <row r="1116" spans="2:54" x14ac:dyDescent="0.25">
      <c r="B1116" s="653">
        <v>2023</v>
      </c>
      <c r="C1116" s="653">
        <v>891780111</v>
      </c>
      <c r="D1116" s="654" t="s">
        <v>68</v>
      </c>
      <c r="E1116" s="655" t="s">
        <v>5000</v>
      </c>
      <c r="F1116" s="656" t="s">
        <v>5001</v>
      </c>
      <c r="G1116" s="657">
        <v>0</v>
      </c>
      <c r="H1116" s="656"/>
      <c r="I1116" s="657" t="s">
        <v>78</v>
      </c>
      <c r="J1116" s="653" t="s">
        <v>120</v>
      </c>
      <c r="K1116" s="658" t="s">
        <v>5246</v>
      </c>
      <c r="L1116" s="659">
        <v>10400000</v>
      </c>
      <c r="M1116" s="653" t="s">
        <v>73</v>
      </c>
      <c r="N1116" s="660" t="s">
        <v>116</v>
      </c>
      <c r="O1116" s="658" t="s">
        <v>5379</v>
      </c>
      <c r="P1116" s="661">
        <v>1081923488</v>
      </c>
      <c r="Q1116" s="656">
        <v>1925</v>
      </c>
      <c r="R1116" s="699">
        <v>45180</v>
      </c>
      <c r="S1116" s="749">
        <v>4157400000</v>
      </c>
      <c r="T1116" s="699">
        <v>45180</v>
      </c>
      <c r="U1116" s="760">
        <v>10400000</v>
      </c>
      <c r="V1116" s="657" t="s">
        <v>70</v>
      </c>
      <c r="W1116" s="656">
        <v>72221403</v>
      </c>
      <c r="X1116" s="665" t="s">
        <v>5494</v>
      </c>
      <c r="Y1116" s="660" t="s">
        <v>5495</v>
      </c>
      <c r="Z1116" s="679">
        <v>45180</v>
      </c>
      <c r="AA1116" s="679">
        <v>45180</v>
      </c>
      <c r="AB1116" s="667" t="s">
        <v>80</v>
      </c>
      <c r="AC1116" s="666">
        <v>45280</v>
      </c>
      <c r="AD1116" s="658">
        <f t="shared" si="56"/>
        <v>100</v>
      </c>
      <c r="AE1116" s="656">
        <v>0</v>
      </c>
      <c r="AF1116" s="656">
        <v>0</v>
      </c>
      <c r="AG1116" s="656">
        <v>0</v>
      </c>
      <c r="AH1116" s="668" t="s">
        <v>80</v>
      </c>
      <c r="AI1116" s="658">
        <v>0</v>
      </c>
      <c r="AJ1116" s="656">
        <v>0</v>
      </c>
      <c r="AK1116" s="748">
        <v>0</v>
      </c>
      <c r="AL1116" s="668" t="s">
        <v>80</v>
      </c>
      <c r="AM1116" s="657">
        <v>0</v>
      </c>
      <c r="AN1116" s="668" t="s">
        <v>80</v>
      </c>
      <c r="AO1116" s="668" t="s">
        <v>80</v>
      </c>
      <c r="AP1116" s="661">
        <v>0</v>
      </c>
      <c r="AQ1116" s="661">
        <f>+L1116+AF1116-AK1116</f>
        <v>10400000</v>
      </c>
      <c r="AR1116" s="657" t="s">
        <v>115</v>
      </c>
      <c r="AS1116" s="656">
        <v>0</v>
      </c>
      <c r="AT1116" s="657" t="s">
        <v>80</v>
      </c>
      <c r="AU1116" s="670">
        <v>0</v>
      </c>
      <c r="AV1116" s="671">
        <f t="shared" si="54"/>
        <v>10400000</v>
      </c>
      <c r="AW1116" s="672">
        <f t="shared" si="55"/>
        <v>0</v>
      </c>
      <c r="AX1116" s="673"/>
      <c r="AY1116" s="657" t="s">
        <v>72</v>
      </c>
      <c r="AZ1116" s="677" t="s">
        <v>5602</v>
      </c>
      <c r="BA1116" s="653" t="s">
        <v>71</v>
      </c>
      <c r="BB1116" s="656"/>
    </row>
    <row r="1117" spans="2:54" x14ac:dyDescent="0.25">
      <c r="B1117" s="653">
        <v>2023</v>
      </c>
      <c r="C1117" s="653">
        <v>891780111</v>
      </c>
      <c r="D1117" s="654" t="s">
        <v>68</v>
      </c>
      <c r="E1117" s="655" t="s">
        <v>5002</v>
      </c>
      <c r="F1117" s="656" t="s">
        <v>5003</v>
      </c>
      <c r="G1117" s="657">
        <v>0</v>
      </c>
      <c r="H1117" s="656"/>
      <c r="I1117" s="657" t="s">
        <v>78</v>
      </c>
      <c r="J1117" s="653" t="s">
        <v>120</v>
      </c>
      <c r="K1117" s="658" t="s">
        <v>5237</v>
      </c>
      <c r="L1117" s="659">
        <v>12400000</v>
      </c>
      <c r="M1117" s="653" t="s">
        <v>73</v>
      </c>
      <c r="N1117" s="660" t="s">
        <v>116</v>
      </c>
      <c r="O1117" s="658" t="s">
        <v>5380</v>
      </c>
      <c r="P1117" s="661">
        <v>32799427</v>
      </c>
      <c r="Q1117" s="656">
        <v>1925</v>
      </c>
      <c r="R1117" s="699">
        <v>45180</v>
      </c>
      <c r="S1117" s="749">
        <v>4157400000</v>
      </c>
      <c r="T1117" s="699">
        <v>45180</v>
      </c>
      <c r="U1117" s="760">
        <v>12400000</v>
      </c>
      <c r="V1117" s="657" t="s">
        <v>70</v>
      </c>
      <c r="W1117" s="656">
        <v>72221403</v>
      </c>
      <c r="X1117" s="665" t="s">
        <v>5494</v>
      </c>
      <c r="Y1117" s="660" t="s">
        <v>5495</v>
      </c>
      <c r="Z1117" s="679">
        <v>45180</v>
      </c>
      <c r="AA1117" s="679">
        <v>45180</v>
      </c>
      <c r="AB1117" s="667" t="s">
        <v>80</v>
      </c>
      <c r="AC1117" s="666">
        <v>45280</v>
      </c>
      <c r="AD1117" s="658">
        <f t="shared" si="56"/>
        <v>100</v>
      </c>
      <c r="AE1117" s="656">
        <v>0</v>
      </c>
      <c r="AF1117" s="656">
        <v>0</v>
      </c>
      <c r="AG1117" s="656">
        <v>0</v>
      </c>
      <c r="AH1117" s="668" t="s">
        <v>80</v>
      </c>
      <c r="AI1117" s="658">
        <v>0</v>
      </c>
      <c r="AJ1117" s="656">
        <v>0</v>
      </c>
      <c r="AK1117" s="748">
        <v>0</v>
      </c>
      <c r="AL1117" s="668" t="s">
        <v>80</v>
      </c>
      <c r="AM1117" s="657">
        <v>0</v>
      </c>
      <c r="AN1117" s="668" t="s">
        <v>80</v>
      </c>
      <c r="AO1117" s="668" t="s">
        <v>80</v>
      </c>
      <c r="AP1117" s="661">
        <v>0</v>
      </c>
      <c r="AQ1117" s="661">
        <f>+L1117+AF1117-AK1117</f>
        <v>12400000</v>
      </c>
      <c r="AR1117" s="657" t="s">
        <v>115</v>
      </c>
      <c r="AS1117" s="656">
        <v>0</v>
      </c>
      <c r="AT1117" s="657" t="s">
        <v>80</v>
      </c>
      <c r="AU1117" s="670">
        <v>0</v>
      </c>
      <c r="AV1117" s="671">
        <f t="shared" si="54"/>
        <v>12400000</v>
      </c>
      <c r="AW1117" s="672">
        <f t="shared" si="55"/>
        <v>0</v>
      </c>
      <c r="AX1117" s="673"/>
      <c r="AY1117" s="657" t="s">
        <v>72</v>
      </c>
      <c r="AZ1117" s="677" t="s">
        <v>5603</v>
      </c>
      <c r="BA1117" s="653" t="s">
        <v>71</v>
      </c>
      <c r="BB1117" s="656"/>
    </row>
    <row r="1118" spans="2:54" x14ac:dyDescent="0.25">
      <c r="B1118" s="653">
        <v>2023</v>
      </c>
      <c r="C1118" s="653">
        <v>891780111</v>
      </c>
      <c r="D1118" s="654" t="s">
        <v>68</v>
      </c>
      <c r="E1118" s="655" t="s">
        <v>5004</v>
      </c>
      <c r="F1118" s="656" t="s">
        <v>5005</v>
      </c>
      <c r="G1118" s="657">
        <v>0</v>
      </c>
      <c r="H1118" s="656"/>
      <c r="I1118" s="657" t="s">
        <v>78</v>
      </c>
      <c r="J1118" s="653" t="s">
        <v>120</v>
      </c>
      <c r="K1118" s="658" t="s">
        <v>5237</v>
      </c>
      <c r="L1118" s="659">
        <v>12400000</v>
      </c>
      <c r="M1118" s="653" t="s">
        <v>73</v>
      </c>
      <c r="N1118" s="660" t="s">
        <v>116</v>
      </c>
      <c r="O1118" s="658" t="s">
        <v>5381</v>
      </c>
      <c r="P1118" s="661">
        <v>1083010278</v>
      </c>
      <c r="Q1118" s="656">
        <v>1925</v>
      </c>
      <c r="R1118" s="699">
        <v>45180</v>
      </c>
      <c r="S1118" s="749">
        <v>4157400000</v>
      </c>
      <c r="T1118" s="699">
        <v>45180</v>
      </c>
      <c r="U1118" s="760">
        <v>12400000</v>
      </c>
      <c r="V1118" s="657" t="s">
        <v>70</v>
      </c>
      <c r="W1118" s="656">
        <v>72221403</v>
      </c>
      <c r="X1118" s="665" t="s">
        <v>5494</v>
      </c>
      <c r="Y1118" s="660" t="s">
        <v>5495</v>
      </c>
      <c r="Z1118" s="679">
        <v>45180</v>
      </c>
      <c r="AA1118" s="679">
        <v>45180</v>
      </c>
      <c r="AB1118" s="667" t="s">
        <v>80</v>
      </c>
      <c r="AC1118" s="666">
        <v>45280</v>
      </c>
      <c r="AD1118" s="658">
        <f t="shared" si="56"/>
        <v>100</v>
      </c>
      <c r="AE1118" s="656">
        <v>0</v>
      </c>
      <c r="AF1118" s="656">
        <v>0</v>
      </c>
      <c r="AG1118" s="656">
        <v>0</v>
      </c>
      <c r="AH1118" s="668" t="s">
        <v>80</v>
      </c>
      <c r="AI1118" s="658">
        <v>0</v>
      </c>
      <c r="AJ1118" s="656">
        <v>0</v>
      </c>
      <c r="AK1118" s="748">
        <v>0</v>
      </c>
      <c r="AL1118" s="668" t="s">
        <v>80</v>
      </c>
      <c r="AM1118" s="657">
        <v>0</v>
      </c>
      <c r="AN1118" s="668" t="s">
        <v>80</v>
      </c>
      <c r="AO1118" s="668" t="s">
        <v>80</v>
      </c>
      <c r="AP1118" s="661">
        <v>0</v>
      </c>
      <c r="AQ1118" s="661">
        <f>+L1118+AF1118-AK1118</f>
        <v>12400000</v>
      </c>
      <c r="AR1118" s="657" t="s">
        <v>115</v>
      </c>
      <c r="AS1118" s="656">
        <v>0</v>
      </c>
      <c r="AT1118" s="657" t="s">
        <v>80</v>
      </c>
      <c r="AU1118" s="670">
        <v>0</v>
      </c>
      <c r="AV1118" s="671">
        <f t="shared" si="54"/>
        <v>12400000</v>
      </c>
      <c r="AW1118" s="672">
        <f t="shared" si="55"/>
        <v>0</v>
      </c>
      <c r="AX1118" s="673"/>
      <c r="AY1118" s="657" t="s">
        <v>72</v>
      </c>
      <c r="AZ1118" s="677" t="s">
        <v>5604</v>
      </c>
      <c r="BA1118" s="653" t="s">
        <v>71</v>
      </c>
      <c r="BB1118" s="656"/>
    </row>
    <row r="1119" spans="2:54" x14ac:dyDescent="0.25">
      <c r="B1119" s="653">
        <v>2023</v>
      </c>
      <c r="C1119" s="653">
        <v>891780111</v>
      </c>
      <c r="D1119" s="654" t="s">
        <v>68</v>
      </c>
      <c r="E1119" s="655" t="s">
        <v>5006</v>
      </c>
      <c r="F1119" s="656" t="s">
        <v>5007</v>
      </c>
      <c r="G1119" s="657">
        <v>0</v>
      </c>
      <c r="H1119" s="656"/>
      <c r="I1119" s="657" t="s">
        <v>78</v>
      </c>
      <c r="J1119" s="653" t="s">
        <v>120</v>
      </c>
      <c r="K1119" s="658" t="s">
        <v>5235</v>
      </c>
      <c r="L1119" s="659">
        <v>10400000</v>
      </c>
      <c r="M1119" s="653" t="s">
        <v>73</v>
      </c>
      <c r="N1119" s="660" t="s">
        <v>116</v>
      </c>
      <c r="O1119" s="658" t="s">
        <v>5382</v>
      </c>
      <c r="P1119" s="661">
        <v>25814707</v>
      </c>
      <c r="Q1119" s="656">
        <v>1925</v>
      </c>
      <c r="R1119" s="699">
        <v>45180</v>
      </c>
      <c r="S1119" s="749">
        <v>4157400000</v>
      </c>
      <c r="T1119" s="699">
        <v>45180</v>
      </c>
      <c r="U1119" s="760">
        <v>10400000</v>
      </c>
      <c r="V1119" s="657" t="s">
        <v>70</v>
      </c>
      <c r="W1119" s="656">
        <v>72221403</v>
      </c>
      <c r="X1119" s="665" t="s">
        <v>5494</v>
      </c>
      <c r="Y1119" s="660" t="s">
        <v>5495</v>
      </c>
      <c r="Z1119" s="679">
        <v>45180</v>
      </c>
      <c r="AA1119" s="679">
        <v>45180</v>
      </c>
      <c r="AB1119" s="667" t="s">
        <v>80</v>
      </c>
      <c r="AC1119" s="666">
        <v>45280</v>
      </c>
      <c r="AD1119" s="658">
        <f t="shared" si="56"/>
        <v>100</v>
      </c>
      <c r="AE1119" s="656">
        <v>0</v>
      </c>
      <c r="AF1119" s="656">
        <v>0</v>
      </c>
      <c r="AG1119" s="656">
        <v>0</v>
      </c>
      <c r="AH1119" s="668" t="s">
        <v>80</v>
      </c>
      <c r="AI1119" s="658">
        <v>0</v>
      </c>
      <c r="AJ1119" s="656">
        <v>0</v>
      </c>
      <c r="AK1119" s="748">
        <v>0</v>
      </c>
      <c r="AL1119" s="668" t="s">
        <v>80</v>
      </c>
      <c r="AM1119" s="657">
        <v>0</v>
      </c>
      <c r="AN1119" s="668" t="s">
        <v>80</v>
      </c>
      <c r="AO1119" s="668" t="s">
        <v>80</v>
      </c>
      <c r="AP1119" s="661">
        <v>0</v>
      </c>
      <c r="AQ1119" s="661">
        <f>+L1119+AF1119-AK1119</f>
        <v>10400000</v>
      </c>
      <c r="AR1119" s="657" t="s">
        <v>115</v>
      </c>
      <c r="AS1119" s="656">
        <v>0</v>
      </c>
      <c r="AT1119" s="657" t="s">
        <v>80</v>
      </c>
      <c r="AU1119" s="670">
        <v>0</v>
      </c>
      <c r="AV1119" s="671">
        <f t="shared" si="54"/>
        <v>10400000</v>
      </c>
      <c r="AW1119" s="672">
        <f t="shared" si="55"/>
        <v>0</v>
      </c>
      <c r="AX1119" s="673"/>
      <c r="AY1119" s="657" t="s">
        <v>72</v>
      </c>
      <c r="AZ1119" s="677" t="s">
        <v>5605</v>
      </c>
      <c r="BA1119" s="653" t="s">
        <v>71</v>
      </c>
      <c r="BB1119" s="656"/>
    </row>
    <row r="1120" spans="2:54" x14ac:dyDescent="0.25">
      <c r="B1120" s="653">
        <v>2023</v>
      </c>
      <c r="C1120" s="653">
        <v>891780111</v>
      </c>
      <c r="D1120" s="654" t="s">
        <v>68</v>
      </c>
      <c r="E1120" s="655" t="s">
        <v>5008</v>
      </c>
      <c r="F1120" s="656" t="s">
        <v>5009</v>
      </c>
      <c r="G1120" s="657">
        <v>0</v>
      </c>
      <c r="H1120" s="656"/>
      <c r="I1120" s="657" t="s">
        <v>78</v>
      </c>
      <c r="J1120" s="653" t="s">
        <v>120</v>
      </c>
      <c r="K1120" s="658" t="s">
        <v>5235</v>
      </c>
      <c r="L1120" s="659">
        <v>10400000</v>
      </c>
      <c r="M1120" s="653" t="s">
        <v>73</v>
      </c>
      <c r="N1120" s="660" t="s">
        <v>116</v>
      </c>
      <c r="O1120" s="658" t="s">
        <v>5383</v>
      </c>
      <c r="P1120" s="661">
        <v>15249876</v>
      </c>
      <c r="Q1120" s="656">
        <v>1925</v>
      </c>
      <c r="R1120" s="699">
        <v>45180</v>
      </c>
      <c r="S1120" s="749">
        <v>4157400000</v>
      </c>
      <c r="T1120" s="699">
        <v>45180</v>
      </c>
      <c r="U1120" s="760">
        <v>10400000</v>
      </c>
      <c r="V1120" s="657" t="s">
        <v>70</v>
      </c>
      <c r="W1120" s="656">
        <v>72221403</v>
      </c>
      <c r="X1120" s="665" t="s">
        <v>5494</v>
      </c>
      <c r="Y1120" s="660" t="s">
        <v>5495</v>
      </c>
      <c r="Z1120" s="679">
        <v>45180</v>
      </c>
      <c r="AA1120" s="679">
        <v>45180</v>
      </c>
      <c r="AB1120" s="667" t="s">
        <v>80</v>
      </c>
      <c r="AC1120" s="666">
        <v>45280</v>
      </c>
      <c r="AD1120" s="658">
        <f t="shared" si="56"/>
        <v>100</v>
      </c>
      <c r="AE1120" s="656">
        <v>0</v>
      </c>
      <c r="AF1120" s="656">
        <v>0</v>
      </c>
      <c r="AG1120" s="656">
        <v>0</v>
      </c>
      <c r="AH1120" s="668" t="s">
        <v>80</v>
      </c>
      <c r="AI1120" s="658">
        <v>0</v>
      </c>
      <c r="AJ1120" s="656">
        <v>0</v>
      </c>
      <c r="AK1120" s="748">
        <v>0</v>
      </c>
      <c r="AL1120" s="668" t="s">
        <v>80</v>
      </c>
      <c r="AM1120" s="657">
        <v>0</v>
      </c>
      <c r="AN1120" s="668" t="s">
        <v>80</v>
      </c>
      <c r="AO1120" s="668" t="s">
        <v>80</v>
      </c>
      <c r="AP1120" s="661">
        <v>0</v>
      </c>
      <c r="AQ1120" s="661">
        <f>+L1120+AF1120-AK1120</f>
        <v>10400000</v>
      </c>
      <c r="AR1120" s="657" t="s">
        <v>115</v>
      </c>
      <c r="AS1120" s="656">
        <v>0</v>
      </c>
      <c r="AT1120" s="657" t="s">
        <v>80</v>
      </c>
      <c r="AU1120" s="670">
        <v>0</v>
      </c>
      <c r="AV1120" s="671">
        <f t="shared" si="54"/>
        <v>10400000</v>
      </c>
      <c r="AW1120" s="672">
        <f t="shared" si="55"/>
        <v>0</v>
      </c>
      <c r="AX1120" s="673"/>
      <c r="AY1120" s="657" t="s">
        <v>72</v>
      </c>
      <c r="AZ1120" s="677" t="s">
        <v>5606</v>
      </c>
      <c r="BA1120" s="653" t="s">
        <v>71</v>
      </c>
      <c r="BB1120" s="656"/>
    </row>
    <row r="1121" spans="2:55" x14ac:dyDescent="0.25">
      <c r="B1121" s="653">
        <v>2023</v>
      </c>
      <c r="C1121" s="653">
        <v>891780111</v>
      </c>
      <c r="D1121" s="654" t="s">
        <v>68</v>
      </c>
      <c r="E1121" s="655" t="s">
        <v>5010</v>
      </c>
      <c r="F1121" s="656" t="s">
        <v>5011</v>
      </c>
      <c r="G1121" s="657">
        <v>0</v>
      </c>
      <c r="H1121" s="656"/>
      <c r="I1121" s="657" t="s">
        <v>78</v>
      </c>
      <c r="J1121" s="653" t="s">
        <v>120</v>
      </c>
      <c r="K1121" s="658" t="s">
        <v>5242</v>
      </c>
      <c r="L1121" s="659">
        <v>12400000</v>
      </c>
      <c r="M1121" s="653" t="s">
        <v>73</v>
      </c>
      <c r="N1121" s="660" t="s">
        <v>116</v>
      </c>
      <c r="O1121" s="658" t="s">
        <v>5384</v>
      </c>
      <c r="P1121" s="661">
        <v>19582588</v>
      </c>
      <c r="Q1121" s="656">
        <v>1925</v>
      </c>
      <c r="R1121" s="699">
        <v>45180</v>
      </c>
      <c r="S1121" s="749">
        <v>4157400000</v>
      </c>
      <c r="T1121" s="699">
        <v>45180</v>
      </c>
      <c r="U1121" s="760">
        <v>12400000</v>
      </c>
      <c r="V1121" s="657" t="s">
        <v>70</v>
      </c>
      <c r="W1121" s="656">
        <v>72221403</v>
      </c>
      <c r="X1121" s="665" t="s">
        <v>5494</v>
      </c>
      <c r="Y1121" s="660" t="s">
        <v>5495</v>
      </c>
      <c r="Z1121" s="679">
        <v>45180</v>
      </c>
      <c r="AA1121" s="679">
        <v>45180</v>
      </c>
      <c r="AB1121" s="667" t="s">
        <v>80</v>
      </c>
      <c r="AC1121" s="666">
        <v>45280</v>
      </c>
      <c r="AD1121" s="658">
        <f t="shared" si="56"/>
        <v>100</v>
      </c>
      <c r="AE1121" s="656">
        <v>0</v>
      </c>
      <c r="AF1121" s="656">
        <v>0</v>
      </c>
      <c r="AG1121" s="656">
        <v>0</v>
      </c>
      <c r="AH1121" s="668" t="s">
        <v>80</v>
      </c>
      <c r="AI1121" s="658">
        <v>0</v>
      </c>
      <c r="AJ1121" s="656">
        <v>0</v>
      </c>
      <c r="AK1121" s="748">
        <v>0</v>
      </c>
      <c r="AL1121" s="668" t="s">
        <v>80</v>
      </c>
      <c r="AM1121" s="657">
        <v>0</v>
      </c>
      <c r="AN1121" s="668" t="s">
        <v>80</v>
      </c>
      <c r="AO1121" s="668" t="s">
        <v>80</v>
      </c>
      <c r="AP1121" s="661">
        <v>0</v>
      </c>
      <c r="AQ1121" s="661">
        <f>+L1121+AF1121-AK1121</f>
        <v>12400000</v>
      </c>
      <c r="AR1121" s="657" t="s">
        <v>115</v>
      </c>
      <c r="AS1121" s="656">
        <v>0</v>
      </c>
      <c r="AT1121" s="657" t="s">
        <v>80</v>
      </c>
      <c r="AU1121" s="670">
        <v>0</v>
      </c>
      <c r="AV1121" s="671">
        <f t="shared" si="54"/>
        <v>12400000</v>
      </c>
      <c r="AW1121" s="672">
        <f t="shared" si="55"/>
        <v>0</v>
      </c>
      <c r="AX1121" s="673"/>
      <c r="AY1121" s="657" t="s">
        <v>72</v>
      </c>
      <c r="AZ1121" s="677" t="s">
        <v>5607</v>
      </c>
      <c r="BA1121" s="653" t="s">
        <v>71</v>
      </c>
      <c r="BB1121" s="656"/>
    </row>
    <row r="1122" spans="2:55" x14ac:dyDescent="0.25">
      <c r="B1122" s="653">
        <v>2023</v>
      </c>
      <c r="C1122" s="653">
        <v>891780111</v>
      </c>
      <c r="D1122" s="654" t="s">
        <v>68</v>
      </c>
      <c r="E1122" s="655" t="s">
        <v>5012</v>
      </c>
      <c r="F1122" s="656" t="s">
        <v>5013</v>
      </c>
      <c r="G1122" s="657">
        <v>0</v>
      </c>
      <c r="H1122" s="656"/>
      <c r="I1122" s="657" t="s">
        <v>78</v>
      </c>
      <c r="J1122" s="653" t="s">
        <v>120</v>
      </c>
      <c r="K1122" s="658" t="s">
        <v>5235</v>
      </c>
      <c r="L1122" s="659">
        <v>10400000</v>
      </c>
      <c r="M1122" s="653" t="s">
        <v>73</v>
      </c>
      <c r="N1122" s="660" t="s">
        <v>116</v>
      </c>
      <c r="O1122" s="658" t="s">
        <v>5385</v>
      </c>
      <c r="P1122" s="661">
        <v>1193041666</v>
      </c>
      <c r="Q1122" s="656">
        <v>1925</v>
      </c>
      <c r="R1122" s="699">
        <v>45180</v>
      </c>
      <c r="S1122" s="749">
        <v>4157400000</v>
      </c>
      <c r="T1122" s="699">
        <v>45180</v>
      </c>
      <c r="U1122" s="760">
        <v>10400000</v>
      </c>
      <c r="V1122" s="657" t="s">
        <v>70</v>
      </c>
      <c r="W1122" s="656">
        <v>72221403</v>
      </c>
      <c r="X1122" s="665" t="s">
        <v>5494</v>
      </c>
      <c r="Y1122" s="660" t="s">
        <v>5495</v>
      </c>
      <c r="Z1122" s="679">
        <v>45180</v>
      </c>
      <c r="AA1122" s="679">
        <v>45180</v>
      </c>
      <c r="AB1122" s="667" t="s">
        <v>80</v>
      </c>
      <c r="AC1122" s="666">
        <v>45280</v>
      </c>
      <c r="AD1122" s="658">
        <f t="shared" si="56"/>
        <v>100</v>
      </c>
      <c r="AE1122" s="656">
        <v>0</v>
      </c>
      <c r="AF1122" s="656">
        <v>0</v>
      </c>
      <c r="AG1122" s="656">
        <v>0</v>
      </c>
      <c r="AH1122" s="668" t="s">
        <v>80</v>
      </c>
      <c r="AI1122" s="658">
        <v>0</v>
      </c>
      <c r="AJ1122" s="656">
        <v>0</v>
      </c>
      <c r="AK1122" s="748">
        <v>0</v>
      </c>
      <c r="AL1122" s="668" t="s">
        <v>80</v>
      </c>
      <c r="AM1122" s="657">
        <v>0</v>
      </c>
      <c r="AN1122" s="668" t="s">
        <v>80</v>
      </c>
      <c r="AO1122" s="668" t="s">
        <v>80</v>
      </c>
      <c r="AP1122" s="661">
        <v>0</v>
      </c>
      <c r="AQ1122" s="661">
        <f>+L1122+AF1122-AK1122</f>
        <v>10400000</v>
      </c>
      <c r="AR1122" s="657" t="s">
        <v>115</v>
      </c>
      <c r="AS1122" s="656">
        <v>0</v>
      </c>
      <c r="AT1122" s="657" t="s">
        <v>80</v>
      </c>
      <c r="AU1122" s="670">
        <v>0</v>
      </c>
      <c r="AV1122" s="671">
        <f t="shared" si="54"/>
        <v>10400000</v>
      </c>
      <c r="AW1122" s="672">
        <f t="shared" si="55"/>
        <v>0</v>
      </c>
      <c r="AX1122" s="673"/>
      <c r="AY1122" s="657" t="s">
        <v>72</v>
      </c>
      <c r="AZ1122" s="677" t="s">
        <v>5608</v>
      </c>
      <c r="BA1122" s="653" t="s">
        <v>71</v>
      </c>
      <c r="BB1122" s="656"/>
    </row>
    <row r="1123" spans="2:55" x14ac:dyDescent="0.25">
      <c r="B1123" s="653">
        <v>2023</v>
      </c>
      <c r="C1123" s="653">
        <v>891780111</v>
      </c>
      <c r="D1123" s="654" t="s">
        <v>68</v>
      </c>
      <c r="E1123" s="655" t="s">
        <v>5014</v>
      </c>
      <c r="F1123" s="656" t="s">
        <v>5015</v>
      </c>
      <c r="G1123" s="657">
        <v>0</v>
      </c>
      <c r="H1123" s="656"/>
      <c r="I1123" s="657" t="s">
        <v>78</v>
      </c>
      <c r="J1123" s="653" t="s">
        <v>120</v>
      </c>
      <c r="K1123" s="658" t="s">
        <v>5237</v>
      </c>
      <c r="L1123" s="659">
        <v>12400000</v>
      </c>
      <c r="M1123" s="653" t="s">
        <v>73</v>
      </c>
      <c r="N1123" s="660" t="s">
        <v>116</v>
      </c>
      <c r="O1123" s="658" t="s">
        <v>5386</v>
      </c>
      <c r="P1123" s="661">
        <v>1082835698</v>
      </c>
      <c r="Q1123" s="656">
        <v>1925</v>
      </c>
      <c r="R1123" s="699">
        <v>45180</v>
      </c>
      <c r="S1123" s="749">
        <v>4157400000</v>
      </c>
      <c r="T1123" s="699">
        <v>45180</v>
      </c>
      <c r="U1123" s="760">
        <v>12400000</v>
      </c>
      <c r="V1123" s="657" t="s">
        <v>70</v>
      </c>
      <c r="W1123" s="656">
        <v>72221403</v>
      </c>
      <c r="X1123" s="665" t="s">
        <v>5494</v>
      </c>
      <c r="Y1123" s="660" t="s">
        <v>5495</v>
      </c>
      <c r="Z1123" s="679">
        <v>45180</v>
      </c>
      <c r="AA1123" s="679">
        <v>45180</v>
      </c>
      <c r="AB1123" s="667" t="s">
        <v>80</v>
      </c>
      <c r="AC1123" s="666">
        <v>45280</v>
      </c>
      <c r="AD1123" s="658">
        <f t="shared" si="56"/>
        <v>100</v>
      </c>
      <c r="AE1123" s="656">
        <v>0</v>
      </c>
      <c r="AF1123" s="656">
        <v>0</v>
      </c>
      <c r="AG1123" s="656">
        <v>0</v>
      </c>
      <c r="AH1123" s="668" t="s">
        <v>80</v>
      </c>
      <c r="AI1123" s="658">
        <v>0</v>
      </c>
      <c r="AJ1123" s="656">
        <v>0</v>
      </c>
      <c r="AK1123" s="748">
        <v>0</v>
      </c>
      <c r="AL1123" s="668" t="s">
        <v>80</v>
      </c>
      <c r="AM1123" s="657">
        <v>0</v>
      </c>
      <c r="AN1123" s="668" t="s">
        <v>80</v>
      </c>
      <c r="AO1123" s="668" t="s">
        <v>80</v>
      </c>
      <c r="AP1123" s="661">
        <v>0</v>
      </c>
      <c r="AQ1123" s="661">
        <f>+L1123+AF1123-AK1123</f>
        <v>12400000</v>
      </c>
      <c r="AR1123" s="657" t="s">
        <v>115</v>
      </c>
      <c r="AS1123" s="656">
        <v>0</v>
      </c>
      <c r="AT1123" s="657" t="s">
        <v>80</v>
      </c>
      <c r="AU1123" s="670">
        <v>0</v>
      </c>
      <c r="AV1123" s="671">
        <f t="shared" si="54"/>
        <v>12400000</v>
      </c>
      <c r="AW1123" s="672">
        <f t="shared" si="55"/>
        <v>0</v>
      </c>
      <c r="AX1123" s="673"/>
      <c r="AY1123" s="657" t="s">
        <v>72</v>
      </c>
      <c r="AZ1123" s="677" t="s">
        <v>5609</v>
      </c>
      <c r="BA1123" s="653" t="s">
        <v>71</v>
      </c>
      <c r="BB1123" s="656"/>
    </row>
    <row r="1124" spans="2:55" x14ac:dyDescent="0.25">
      <c r="B1124" s="653">
        <v>2023</v>
      </c>
      <c r="C1124" s="653">
        <v>891780111</v>
      </c>
      <c r="D1124" s="654" t="s">
        <v>68</v>
      </c>
      <c r="E1124" s="655" t="s">
        <v>5016</v>
      </c>
      <c r="F1124" s="656" t="s">
        <v>5017</v>
      </c>
      <c r="G1124" s="657">
        <v>0</v>
      </c>
      <c r="H1124" s="656"/>
      <c r="I1124" s="657" t="s">
        <v>78</v>
      </c>
      <c r="J1124" s="653" t="s">
        <v>120</v>
      </c>
      <c r="K1124" s="658" t="s">
        <v>5237</v>
      </c>
      <c r="L1124" s="659">
        <v>12400000</v>
      </c>
      <c r="M1124" s="653" t="s">
        <v>73</v>
      </c>
      <c r="N1124" s="660" t="s">
        <v>116</v>
      </c>
      <c r="O1124" s="658" t="s">
        <v>5387</v>
      </c>
      <c r="P1124" s="661">
        <v>85457740</v>
      </c>
      <c r="Q1124" s="656">
        <v>1925</v>
      </c>
      <c r="R1124" s="699">
        <v>45180</v>
      </c>
      <c r="S1124" s="749">
        <v>4157400000</v>
      </c>
      <c r="T1124" s="699">
        <v>45180</v>
      </c>
      <c r="U1124" s="760">
        <v>12400000</v>
      </c>
      <c r="V1124" s="657" t="s">
        <v>70</v>
      </c>
      <c r="W1124" s="656">
        <v>72221403</v>
      </c>
      <c r="X1124" s="665" t="s">
        <v>5494</v>
      </c>
      <c r="Y1124" s="660" t="s">
        <v>5495</v>
      </c>
      <c r="Z1124" s="679">
        <v>45180</v>
      </c>
      <c r="AA1124" s="679">
        <v>45180</v>
      </c>
      <c r="AB1124" s="667" t="s">
        <v>80</v>
      </c>
      <c r="AC1124" s="666">
        <v>45280</v>
      </c>
      <c r="AD1124" s="658">
        <f t="shared" si="56"/>
        <v>100</v>
      </c>
      <c r="AE1124" s="656">
        <v>0</v>
      </c>
      <c r="AF1124" s="656">
        <v>0</v>
      </c>
      <c r="AG1124" s="656">
        <v>0</v>
      </c>
      <c r="AH1124" s="668" t="s">
        <v>80</v>
      </c>
      <c r="AI1124" s="658">
        <v>0</v>
      </c>
      <c r="AJ1124" s="656">
        <v>0</v>
      </c>
      <c r="AK1124" s="748">
        <v>0</v>
      </c>
      <c r="AL1124" s="668" t="s">
        <v>80</v>
      </c>
      <c r="AM1124" s="657">
        <v>0</v>
      </c>
      <c r="AN1124" s="668" t="s">
        <v>80</v>
      </c>
      <c r="AO1124" s="668" t="s">
        <v>80</v>
      </c>
      <c r="AP1124" s="661">
        <v>0</v>
      </c>
      <c r="AQ1124" s="661">
        <f>+L1124+AF1124-AK1124</f>
        <v>12400000</v>
      </c>
      <c r="AR1124" s="657" t="s">
        <v>115</v>
      </c>
      <c r="AS1124" s="656">
        <v>0</v>
      </c>
      <c r="AT1124" s="657" t="s">
        <v>80</v>
      </c>
      <c r="AU1124" s="670">
        <v>0</v>
      </c>
      <c r="AV1124" s="671">
        <f t="shared" si="54"/>
        <v>12400000</v>
      </c>
      <c r="AW1124" s="672">
        <f t="shared" si="55"/>
        <v>0</v>
      </c>
      <c r="AX1124" s="673"/>
      <c r="AY1124" s="657" t="s">
        <v>72</v>
      </c>
      <c r="AZ1124" s="677" t="s">
        <v>5610</v>
      </c>
      <c r="BA1124" s="653" t="s">
        <v>71</v>
      </c>
      <c r="BB1124" s="656"/>
    </row>
    <row r="1125" spans="2:55" x14ac:dyDescent="0.25">
      <c r="B1125" s="653">
        <v>2023</v>
      </c>
      <c r="C1125" s="653">
        <v>891780111</v>
      </c>
      <c r="D1125" s="654" t="s">
        <v>68</v>
      </c>
      <c r="E1125" s="655" t="s">
        <v>18005</v>
      </c>
      <c r="F1125" s="658" t="s">
        <v>18006</v>
      </c>
      <c r="G1125" s="657">
        <v>1</v>
      </c>
      <c r="H1125" s="656"/>
      <c r="I1125" s="657" t="s">
        <v>78</v>
      </c>
      <c r="J1125" s="653" t="s">
        <v>120</v>
      </c>
      <c r="K1125" s="658" t="s">
        <v>5237</v>
      </c>
      <c r="L1125" s="659">
        <v>12400000</v>
      </c>
      <c r="M1125" s="653" t="s">
        <v>73</v>
      </c>
      <c r="N1125" s="660" t="s">
        <v>116</v>
      </c>
      <c r="O1125" s="658" t="s">
        <v>5415</v>
      </c>
      <c r="P1125" s="661">
        <v>1081913776</v>
      </c>
      <c r="Q1125" s="656">
        <v>1925</v>
      </c>
      <c r="R1125" s="699">
        <v>45180</v>
      </c>
      <c r="S1125" s="749">
        <v>4157400000</v>
      </c>
      <c r="T1125" s="699">
        <v>45194</v>
      </c>
      <c r="U1125" s="760">
        <v>12400000</v>
      </c>
      <c r="V1125" s="657" t="s">
        <v>70</v>
      </c>
      <c r="W1125" s="656">
        <v>72221403</v>
      </c>
      <c r="X1125" s="665" t="s">
        <v>5494</v>
      </c>
      <c r="Y1125" s="660"/>
      <c r="Z1125" s="679">
        <v>45180</v>
      </c>
      <c r="AA1125" s="679">
        <v>45180</v>
      </c>
      <c r="AB1125" s="667" t="s">
        <v>80</v>
      </c>
      <c r="AC1125" s="666">
        <v>45280</v>
      </c>
      <c r="AD1125" s="658">
        <f t="shared" si="56"/>
        <v>100</v>
      </c>
      <c r="AE1125" s="656">
        <v>0</v>
      </c>
      <c r="AF1125" s="656">
        <v>0</v>
      </c>
      <c r="AG1125" s="656">
        <v>0</v>
      </c>
      <c r="AH1125" s="668" t="s">
        <v>80</v>
      </c>
      <c r="AI1125" s="658">
        <v>0</v>
      </c>
      <c r="AJ1125" s="656">
        <v>0</v>
      </c>
      <c r="AK1125" s="748">
        <v>0</v>
      </c>
      <c r="AL1125" s="668" t="s">
        <v>80</v>
      </c>
      <c r="AM1125" s="657">
        <v>0</v>
      </c>
      <c r="AN1125" s="668" t="s">
        <v>80</v>
      </c>
      <c r="AO1125" s="668" t="s">
        <v>80</v>
      </c>
      <c r="AP1125" s="661">
        <v>0</v>
      </c>
      <c r="AQ1125" s="661">
        <f>+L1125+AF1125-AK1125</f>
        <v>12400000</v>
      </c>
      <c r="AR1125" s="657" t="s">
        <v>115</v>
      </c>
      <c r="AS1125" s="656">
        <v>0</v>
      </c>
      <c r="AT1125" s="657" t="s">
        <v>80</v>
      </c>
      <c r="AU1125" s="670">
        <v>0</v>
      </c>
      <c r="AV1125" s="671">
        <f t="shared" si="54"/>
        <v>12400000</v>
      </c>
      <c r="AW1125" s="672">
        <f t="shared" si="55"/>
        <v>0</v>
      </c>
      <c r="AX1125" s="673"/>
      <c r="AY1125" s="657" t="s">
        <v>72</v>
      </c>
      <c r="AZ1125" s="677" t="s">
        <v>18007</v>
      </c>
      <c r="BA1125" s="653"/>
      <c r="BB1125" s="656"/>
      <c r="BC1125" t="s">
        <v>18008</v>
      </c>
    </row>
    <row r="1126" spans="2:55" x14ac:dyDescent="0.25">
      <c r="B1126" s="653">
        <v>2023</v>
      </c>
      <c r="C1126" s="653">
        <v>891780111</v>
      </c>
      <c r="D1126" s="654" t="s">
        <v>68</v>
      </c>
      <c r="E1126" s="655" t="s">
        <v>5018</v>
      </c>
      <c r="F1126" s="656" t="s">
        <v>5019</v>
      </c>
      <c r="G1126" s="657">
        <v>0</v>
      </c>
      <c r="H1126" s="656"/>
      <c r="I1126" s="657" t="s">
        <v>78</v>
      </c>
      <c r="J1126" s="653" t="s">
        <v>120</v>
      </c>
      <c r="K1126" s="658" t="s">
        <v>5237</v>
      </c>
      <c r="L1126" s="659">
        <v>12400000</v>
      </c>
      <c r="M1126" s="653" t="s">
        <v>73</v>
      </c>
      <c r="N1126" s="660" t="s">
        <v>116</v>
      </c>
      <c r="O1126" s="658" t="s">
        <v>5388</v>
      </c>
      <c r="P1126" s="661">
        <v>9271564</v>
      </c>
      <c r="Q1126" s="656">
        <v>1925</v>
      </c>
      <c r="R1126" s="699">
        <v>45180</v>
      </c>
      <c r="S1126" s="749">
        <v>4157400000</v>
      </c>
      <c r="T1126" s="699">
        <v>45180</v>
      </c>
      <c r="U1126" s="760">
        <v>12400000</v>
      </c>
      <c r="V1126" s="657" t="s">
        <v>70</v>
      </c>
      <c r="W1126" s="656">
        <v>72221403</v>
      </c>
      <c r="X1126" s="665" t="s">
        <v>5494</v>
      </c>
      <c r="Y1126" s="660" t="s">
        <v>5495</v>
      </c>
      <c r="Z1126" s="679">
        <v>45180</v>
      </c>
      <c r="AA1126" s="679">
        <v>45180</v>
      </c>
      <c r="AB1126" s="667" t="s">
        <v>80</v>
      </c>
      <c r="AC1126" s="666">
        <v>45280</v>
      </c>
      <c r="AD1126" s="658">
        <f t="shared" si="56"/>
        <v>100</v>
      </c>
      <c r="AE1126" s="656">
        <v>0</v>
      </c>
      <c r="AF1126" s="656">
        <v>0</v>
      </c>
      <c r="AG1126" s="656">
        <v>0</v>
      </c>
      <c r="AH1126" s="668" t="s">
        <v>80</v>
      </c>
      <c r="AI1126" s="658">
        <v>0</v>
      </c>
      <c r="AJ1126" s="656">
        <v>0</v>
      </c>
      <c r="AK1126" s="748">
        <v>0</v>
      </c>
      <c r="AL1126" s="668" t="s">
        <v>80</v>
      </c>
      <c r="AM1126" s="657">
        <v>0</v>
      </c>
      <c r="AN1126" s="668" t="s">
        <v>80</v>
      </c>
      <c r="AO1126" s="668" t="s">
        <v>80</v>
      </c>
      <c r="AP1126" s="661">
        <v>0</v>
      </c>
      <c r="AQ1126" s="661">
        <f>+L1126+AF1126-AK1126</f>
        <v>12400000</v>
      </c>
      <c r="AR1126" s="657" t="s">
        <v>115</v>
      </c>
      <c r="AS1126" s="656">
        <v>0</v>
      </c>
      <c r="AT1126" s="657" t="s">
        <v>80</v>
      </c>
      <c r="AU1126" s="670">
        <v>0</v>
      </c>
      <c r="AV1126" s="671">
        <f t="shared" si="54"/>
        <v>12400000</v>
      </c>
      <c r="AW1126" s="672">
        <f t="shared" si="55"/>
        <v>0</v>
      </c>
      <c r="AX1126" s="673"/>
      <c r="AY1126" s="657" t="s">
        <v>72</v>
      </c>
      <c r="AZ1126" s="677" t="s">
        <v>5611</v>
      </c>
      <c r="BA1126" s="653" t="s">
        <v>71</v>
      </c>
      <c r="BB1126" s="656"/>
    </row>
    <row r="1127" spans="2:55" x14ac:dyDescent="0.25">
      <c r="B1127" s="653">
        <v>2023</v>
      </c>
      <c r="C1127" s="653">
        <v>891780111</v>
      </c>
      <c r="D1127" s="654" t="s">
        <v>68</v>
      </c>
      <c r="E1127" s="655" t="s">
        <v>5020</v>
      </c>
      <c r="F1127" s="656" t="s">
        <v>5021</v>
      </c>
      <c r="G1127" s="657">
        <v>0</v>
      </c>
      <c r="H1127" s="656"/>
      <c r="I1127" s="657" t="s">
        <v>78</v>
      </c>
      <c r="J1127" s="653" t="s">
        <v>120</v>
      </c>
      <c r="K1127" s="658" t="s">
        <v>5242</v>
      </c>
      <c r="L1127" s="659">
        <v>12400000</v>
      </c>
      <c r="M1127" s="653" t="s">
        <v>73</v>
      </c>
      <c r="N1127" s="660" t="s">
        <v>116</v>
      </c>
      <c r="O1127" s="658" t="s">
        <v>5389</v>
      </c>
      <c r="P1127" s="661">
        <v>14241469</v>
      </c>
      <c r="Q1127" s="656">
        <v>1925</v>
      </c>
      <c r="R1127" s="699">
        <v>45180</v>
      </c>
      <c r="S1127" s="749">
        <v>4157400000</v>
      </c>
      <c r="T1127" s="699">
        <v>45180</v>
      </c>
      <c r="U1127" s="760">
        <v>12400000</v>
      </c>
      <c r="V1127" s="657" t="s">
        <v>70</v>
      </c>
      <c r="W1127" s="656">
        <v>72221403</v>
      </c>
      <c r="X1127" s="665" t="s">
        <v>5494</v>
      </c>
      <c r="Y1127" s="660" t="s">
        <v>5495</v>
      </c>
      <c r="Z1127" s="679">
        <v>45180</v>
      </c>
      <c r="AA1127" s="679">
        <v>45180</v>
      </c>
      <c r="AB1127" s="667" t="s">
        <v>80</v>
      </c>
      <c r="AC1127" s="666">
        <v>45280</v>
      </c>
      <c r="AD1127" s="658">
        <f t="shared" si="56"/>
        <v>100</v>
      </c>
      <c r="AE1127" s="656">
        <v>0</v>
      </c>
      <c r="AF1127" s="656">
        <v>0</v>
      </c>
      <c r="AG1127" s="656">
        <v>0</v>
      </c>
      <c r="AH1127" s="668" t="s">
        <v>80</v>
      </c>
      <c r="AI1127" s="658">
        <v>0</v>
      </c>
      <c r="AJ1127" s="656">
        <v>0</v>
      </c>
      <c r="AK1127" s="748">
        <v>0</v>
      </c>
      <c r="AL1127" s="668" t="s">
        <v>80</v>
      </c>
      <c r="AM1127" s="657">
        <v>0</v>
      </c>
      <c r="AN1127" s="668" t="s">
        <v>80</v>
      </c>
      <c r="AO1127" s="668" t="s">
        <v>80</v>
      </c>
      <c r="AP1127" s="661">
        <v>0</v>
      </c>
      <c r="AQ1127" s="661">
        <f>+L1127+AF1127-AK1127</f>
        <v>12400000</v>
      </c>
      <c r="AR1127" s="657" t="s">
        <v>115</v>
      </c>
      <c r="AS1127" s="656">
        <v>0</v>
      </c>
      <c r="AT1127" s="657" t="s">
        <v>80</v>
      </c>
      <c r="AU1127" s="670">
        <v>0</v>
      </c>
      <c r="AV1127" s="671">
        <f t="shared" si="54"/>
        <v>12400000</v>
      </c>
      <c r="AW1127" s="672">
        <f t="shared" si="55"/>
        <v>0</v>
      </c>
      <c r="AX1127" s="673"/>
      <c r="AY1127" s="657" t="s">
        <v>72</v>
      </c>
      <c r="AZ1127" s="677" t="s">
        <v>5612</v>
      </c>
      <c r="BA1127" s="653" t="s">
        <v>71</v>
      </c>
      <c r="BB1127" s="656"/>
    </row>
    <row r="1128" spans="2:55" x14ac:dyDescent="0.25">
      <c r="B1128" s="653">
        <v>2023</v>
      </c>
      <c r="C1128" s="653">
        <v>891780111</v>
      </c>
      <c r="D1128" s="654" t="s">
        <v>68</v>
      </c>
      <c r="E1128" s="655" t="s">
        <v>5022</v>
      </c>
      <c r="F1128" s="656" t="s">
        <v>5023</v>
      </c>
      <c r="G1128" s="657">
        <v>0</v>
      </c>
      <c r="H1128" s="656"/>
      <c r="I1128" s="657" t="s">
        <v>78</v>
      </c>
      <c r="J1128" s="653" t="s">
        <v>120</v>
      </c>
      <c r="K1128" s="658" t="s">
        <v>5242</v>
      </c>
      <c r="L1128" s="659">
        <v>12400000</v>
      </c>
      <c r="M1128" s="653" t="s">
        <v>73</v>
      </c>
      <c r="N1128" s="660" t="s">
        <v>116</v>
      </c>
      <c r="O1128" s="658" t="s">
        <v>5390</v>
      </c>
      <c r="P1128" s="661">
        <v>17974445</v>
      </c>
      <c r="Q1128" s="656">
        <v>1925</v>
      </c>
      <c r="R1128" s="699">
        <v>45180</v>
      </c>
      <c r="S1128" s="749">
        <v>4157400000</v>
      </c>
      <c r="T1128" s="699">
        <v>45180</v>
      </c>
      <c r="U1128" s="760">
        <v>12400000</v>
      </c>
      <c r="V1128" s="657" t="s">
        <v>70</v>
      </c>
      <c r="W1128" s="656">
        <v>72221403</v>
      </c>
      <c r="X1128" s="665" t="s">
        <v>5494</v>
      </c>
      <c r="Y1128" s="660" t="s">
        <v>5495</v>
      </c>
      <c r="Z1128" s="679">
        <v>45180</v>
      </c>
      <c r="AA1128" s="679">
        <v>45180</v>
      </c>
      <c r="AB1128" s="667" t="s">
        <v>80</v>
      </c>
      <c r="AC1128" s="666">
        <v>45280</v>
      </c>
      <c r="AD1128" s="658">
        <f t="shared" si="56"/>
        <v>100</v>
      </c>
      <c r="AE1128" s="656">
        <v>0</v>
      </c>
      <c r="AF1128" s="656">
        <v>0</v>
      </c>
      <c r="AG1128" s="656">
        <v>0</v>
      </c>
      <c r="AH1128" s="668" t="s">
        <v>80</v>
      </c>
      <c r="AI1128" s="658">
        <v>0</v>
      </c>
      <c r="AJ1128" s="656">
        <v>0</v>
      </c>
      <c r="AK1128" s="748">
        <v>0</v>
      </c>
      <c r="AL1128" s="668" t="s">
        <v>80</v>
      </c>
      <c r="AM1128" s="657">
        <v>0</v>
      </c>
      <c r="AN1128" s="668" t="s">
        <v>80</v>
      </c>
      <c r="AO1128" s="668" t="s">
        <v>80</v>
      </c>
      <c r="AP1128" s="661">
        <v>0</v>
      </c>
      <c r="AQ1128" s="661">
        <f>+L1128+AF1128-AK1128</f>
        <v>12400000</v>
      </c>
      <c r="AR1128" s="657" t="s">
        <v>115</v>
      </c>
      <c r="AS1128" s="656">
        <v>0</v>
      </c>
      <c r="AT1128" s="657" t="s">
        <v>80</v>
      </c>
      <c r="AU1128" s="670">
        <v>0</v>
      </c>
      <c r="AV1128" s="671">
        <f t="shared" si="54"/>
        <v>12400000</v>
      </c>
      <c r="AW1128" s="672">
        <f t="shared" si="55"/>
        <v>0</v>
      </c>
      <c r="AX1128" s="673"/>
      <c r="AY1128" s="657" t="s">
        <v>72</v>
      </c>
      <c r="AZ1128" s="677" t="s">
        <v>5613</v>
      </c>
      <c r="BA1128" s="653" t="s">
        <v>71</v>
      </c>
      <c r="BB1128" s="656"/>
    </row>
    <row r="1129" spans="2:55" x14ac:dyDescent="0.25">
      <c r="B1129" s="653">
        <v>2023</v>
      </c>
      <c r="C1129" s="653">
        <v>891780111</v>
      </c>
      <c r="D1129" s="654" t="s">
        <v>68</v>
      </c>
      <c r="E1129" s="655" t="s">
        <v>5024</v>
      </c>
      <c r="F1129" s="656" t="s">
        <v>5025</v>
      </c>
      <c r="G1129" s="657">
        <v>0</v>
      </c>
      <c r="H1129" s="656"/>
      <c r="I1129" s="657" t="s">
        <v>78</v>
      </c>
      <c r="J1129" s="653" t="s">
        <v>120</v>
      </c>
      <c r="K1129" s="658" t="s">
        <v>5242</v>
      </c>
      <c r="L1129" s="659">
        <v>12400000</v>
      </c>
      <c r="M1129" s="653" t="s">
        <v>73</v>
      </c>
      <c r="N1129" s="660" t="s">
        <v>116</v>
      </c>
      <c r="O1129" s="658" t="s">
        <v>5391</v>
      </c>
      <c r="P1129" s="661">
        <v>1120743442</v>
      </c>
      <c r="Q1129" s="656">
        <v>1925</v>
      </c>
      <c r="R1129" s="699">
        <v>45180</v>
      </c>
      <c r="S1129" s="749">
        <v>4157400000</v>
      </c>
      <c r="T1129" s="699">
        <v>45180</v>
      </c>
      <c r="U1129" s="760">
        <v>12400000</v>
      </c>
      <c r="V1129" s="657" t="s">
        <v>70</v>
      </c>
      <c r="W1129" s="656">
        <v>72221403</v>
      </c>
      <c r="X1129" s="665" t="s">
        <v>5494</v>
      </c>
      <c r="Y1129" s="660" t="s">
        <v>5495</v>
      </c>
      <c r="Z1129" s="679">
        <v>45180</v>
      </c>
      <c r="AA1129" s="679">
        <v>45180</v>
      </c>
      <c r="AB1129" s="667" t="s">
        <v>80</v>
      </c>
      <c r="AC1129" s="666">
        <v>45280</v>
      </c>
      <c r="AD1129" s="658">
        <f t="shared" si="56"/>
        <v>100</v>
      </c>
      <c r="AE1129" s="656">
        <v>0</v>
      </c>
      <c r="AF1129" s="656">
        <v>0</v>
      </c>
      <c r="AG1129" s="656">
        <v>0</v>
      </c>
      <c r="AH1129" s="668" t="s">
        <v>80</v>
      </c>
      <c r="AI1129" s="658">
        <v>0</v>
      </c>
      <c r="AJ1129" s="656">
        <v>0</v>
      </c>
      <c r="AK1129" s="748">
        <v>0</v>
      </c>
      <c r="AL1129" s="668" t="s">
        <v>80</v>
      </c>
      <c r="AM1129" s="657">
        <v>0</v>
      </c>
      <c r="AN1129" s="668" t="s">
        <v>80</v>
      </c>
      <c r="AO1129" s="668" t="s">
        <v>80</v>
      </c>
      <c r="AP1129" s="661">
        <v>0</v>
      </c>
      <c r="AQ1129" s="661">
        <f>+L1129+AF1129-AK1129</f>
        <v>12400000</v>
      </c>
      <c r="AR1129" s="657" t="s">
        <v>115</v>
      </c>
      <c r="AS1129" s="656">
        <v>0</v>
      </c>
      <c r="AT1129" s="657" t="s">
        <v>80</v>
      </c>
      <c r="AU1129" s="670">
        <v>0</v>
      </c>
      <c r="AV1129" s="671">
        <f t="shared" si="54"/>
        <v>12400000</v>
      </c>
      <c r="AW1129" s="672">
        <f t="shared" si="55"/>
        <v>0</v>
      </c>
      <c r="AX1129" s="673"/>
      <c r="AY1129" s="657" t="s">
        <v>72</v>
      </c>
      <c r="AZ1129" s="677" t="s">
        <v>5614</v>
      </c>
      <c r="BA1129" s="653" t="s">
        <v>71</v>
      </c>
      <c r="BB1129" s="656"/>
    </row>
    <row r="1130" spans="2:55" x14ac:dyDescent="0.25">
      <c r="B1130" s="653">
        <v>2023</v>
      </c>
      <c r="C1130" s="653">
        <v>891780111</v>
      </c>
      <c r="D1130" s="654" t="s">
        <v>68</v>
      </c>
      <c r="E1130" s="655" t="s">
        <v>5026</v>
      </c>
      <c r="F1130" s="656" t="s">
        <v>5027</v>
      </c>
      <c r="G1130" s="657">
        <v>0</v>
      </c>
      <c r="H1130" s="656"/>
      <c r="I1130" s="657" t="s">
        <v>78</v>
      </c>
      <c r="J1130" s="653" t="s">
        <v>120</v>
      </c>
      <c r="K1130" s="658" t="s">
        <v>5247</v>
      </c>
      <c r="L1130" s="659">
        <v>13600000</v>
      </c>
      <c r="M1130" s="653" t="s">
        <v>73</v>
      </c>
      <c r="N1130" s="660" t="s">
        <v>116</v>
      </c>
      <c r="O1130" s="658" t="s">
        <v>5392</v>
      </c>
      <c r="P1130" s="661">
        <v>1082940809</v>
      </c>
      <c r="Q1130" s="656">
        <v>1925</v>
      </c>
      <c r="R1130" s="699">
        <v>45180</v>
      </c>
      <c r="S1130" s="749">
        <v>4157400000</v>
      </c>
      <c r="T1130" s="699">
        <v>45180</v>
      </c>
      <c r="U1130" s="760">
        <v>13600000</v>
      </c>
      <c r="V1130" s="657" t="s">
        <v>70</v>
      </c>
      <c r="W1130" s="656">
        <v>72221403</v>
      </c>
      <c r="X1130" s="665" t="s">
        <v>5494</v>
      </c>
      <c r="Y1130" s="660" t="s">
        <v>5495</v>
      </c>
      <c r="Z1130" s="679">
        <v>45180</v>
      </c>
      <c r="AA1130" s="679">
        <v>45180</v>
      </c>
      <c r="AB1130" s="667" t="s">
        <v>80</v>
      </c>
      <c r="AC1130" s="666">
        <v>45280</v>
      </c>
      <c r="AD1130" s="658">
        <f t="shared" si="56"/>
        <v>100</v>
      </c>
      <c r="AE1130" s="656">
        <v>0</v>
      </c>
      <c r="AF1130" s="656">
        <v>0</v>
      </c>
      <c r="AG1130" s="656">
        <v>0</v>
      </c>
      <c r="AH1130" s="668" t="s">
        <v>80</v>
      </c>
      <c r="AI1130" s="658">
        <v>0</v>
      </c>
      <c r="AJ1130" s="656">
        <v>0</v>
      </c>
      <c r="AK1130" s="748">
        <v>0</v>
      </c>
      <c r="AL1130" s="668" t="s">
        <v>80</v>
      </c>
      <c r="AM1130" s="657">
        <v>0</v>
      </c>
      <c r="AN1130" s="668" t="s">
        <v>80</v>
      </c>
      <c r="AO1130" s="668" t="s">
        <v>80</v>
      </c>
      <c r="AP1130" s="661">
        <v>0</v>
      </c>
      <c r="AQ1130" s="661">
        <f>+L1130+AF1130-AK1130</f>
        <v>13600000</v>
      </c>
      <c r="AR1130" s="657" t="s">
        <v>115</v>
      </c>
      <c r="AS1130" s="656">
        <v>0</v>
      </c>
      <c r="AT1130" s="657" t="s">
        <v>80</v>
      </c>
      <c r="AU1130" s="670">
        <v>0</v>
      </c>
      <c r="AV1130" s="671">
        <f t="shared" si="54"/>
        <v>13600000</v>
      </c>
      <c r="AW1130" s="672">
        <f t="shared" si="55"/>
        <v>0</v>
      </c>
      <c r="AX1130" s="673"/>
      <c r="AY1130" s="657" t="s">
        <v>72</v>
      </c>
      <c r="AZ1130" s="677" t="s">
        <v>5615</v>
      </c>
      <c r="BA1130" s="653" t="s">
        <v>71</v>
      </c>
      <c r="BB1130" s="656"/>
    </row>
    <row r="1131" spans="2:55" x14ac:dyDescent="0.25">
      <c r="B1131" s="653">
        <v>2023</v>
      </c>
      <c r="C1131" s="653">
        <v>891780111</v>
      </c>
      <c r="D1131" s="654" t="s">
        <v>68</v>
      </c>
      <c r="E1131" s="655" t="s">
        <v>5028</v>
      </c>
      <c r="F1131" s="656" t="s">
        <v>5029</v>
      </c>
      <c r="G1131" s="657">
        <v>0</v>
      </c>
      <c r="H1131" s="656"/>
      <c r="I1131" s="657" t="s">
        <v>78</v>
      </c>
      <c r="J1131" s="653" t="s">
        <v>120</v>
      </c>
      <c r="K1131" s="658" t="s">
        <v>5237</v>
      </c>
      <c r="L1131" s="659">
        <v>12400000</v>
      </c>
      <c r="M1131" s="653" t="s">
        <v>73</v>
      </c>
      <c r="N1131" s="660" t="s">
        <v>116</v>
      </c>
      <c r="O1131" s="658" t="s">
        <v>5393</v>
      </c>
      <c r="P1131" s="661">
        <v>1134331032</v>
      </c>
      <c r="Q1131" s="656">
        <v>1925</v>
      </c>
      <c r="R1131" s="699">
        <v>45180</v>
      </c>
      <c r="S1131" s="749">
        <v>4157400000</v>
      </c>
      <c r="T1131" s="699">
        <v>45180</v>
      </c>
      <c r="U1131" s="760">
        <v>12400000</v>
      </c>
      <c r="V1131" s="657" t="s">
        <v>70</v>
      </c>
      <c r="W1131" s="656">
        <v>72221403</v>
      </c>
      <c r="X1131" s="665" t="s">
        <v>5494</v>
      </c>
      <c r="Y1131" s="660" t="s">
        <v>5495</v>
      </c>
      <c r="Z1131" s="679">
        <v>45180</v>
      </c>
      <c r="AA1131" s="679">
        <v>45180</v>
      </c>
      <c r="AB1131" s="667" t="s">
        <v>80</v>
      </c>
      <c r="AC1131" s="666">
        <v>45280</v>
      </c>
      <c r="AD1131" s="658">
        <f t="shared" si="56"/>
        <v>100</v>
      </c>
      <c r="AE1131" s="656">
        <v>0</v>
      </c>
      <c r="AF1131" s="656">
        <v>0</v>
      </c>
      <c r="AG1131" s="656">
        <v>0</v>
      </c>
      <c r="AH1131" s="668" t="s">
        <v>80</v>
      </c>
      <c r="AI1131" s="658">
        <v>0</v>
      </c>
      <c r="AJ1131" s="656">
        <v>0</v>
      </c>
      <c r="AK1131" s="748">
        <v>0</v>
      </c>
      <c r="AL1131" s="668" t="s">
        <v>80</v>
      </c>
      <c r="AM1131" s="657">
        <v>0</v>
      </c>
      <c r="AN1131" s="668" t="s">
        <v>80</v>
      </c>
      <c r="AO1131" s="668" t="s">
        <v>80</v>
      </c>
      <c r="AP1131" s="661">
        <v>0</v>
      </c>
      <c r="AQ1131" s="661">
        <f>+L1131+AF1131-AK1131</f>
        <v>12400000</v>
      </c>
      <c r="AR1131" s="657" t="s">
        <v>115</v>
      </c>
      <c r="AS1131" s="656">
        <v>0</v>
      </c>
      <c r="AT1131" s="657" t="s">
        <v>80</v>
      </c>
      <c r="AU1131" s="670">
        <v>0</v>
      </c>
      <c r="AV1131" s="671">
        <f t="shared" si="54"/>
        <v>12400000</v>
      </c>
      <c r="AW1131" s="672">
        <f t="shared" si="55"/>
        <v>0</v>
      </c>
      <c r="AX1131" s="673"/>
      <c r="AY1131" s="657" t="s">
        <v>72</v>
      </c>
      <c r="AZ1131" s="677" t="s">
        <v>5616</v>
      </c>
      <c r="BA1131" s="653" t="s">
        <v>71</v>
      </c>
      <c r="BB1131" s="656"/>
    </row>
    <row r="1132" spans="2:55" x14ac:dyDescent="0.25">
      <c r="B1132" s="653">
        <v>2023</v>
      </c>
      <c r="C1132" s="653">
        <v>891780111</v>
      </c>
      <c r="D1132" s="654" t="s">
        <v>68</v>
      </c>
      <c r="E1132" s="655" t="s">
        <v>5030</v>
      </c>
      <c r="F1132" s="656" t="s">
        <v>5031</v>
      </c>
      <c r="G1132" s="657">
        <v>0</v>
      </c>
      <c r="H1132" s="656"/>
      <c r="I1132" s="657" t="s">
        <v>78</v>
      </c>
      <c r="J1132" s="653" t="s">
        <v>120</v>
      </c>
      <c r="K1132" s="658" t="s">
        <v>5237</v>
      </c>
      <c r="L1132" s="659">
        <v>12400000</v>
      </c>
      <c r="M1132" s="653" t="s">
        <v>73</v>
      </c>
      <c r="N1132" s="660" t="s">
        <v>116</v>
      </c>
      <c r="O1132" s="658" t="s">
        <v>673</v>
      </c>
      <c r="P1132" s="661">
        <v>1082990855</v>
      </c>
      <c r="Q1132" s="656">
        <v>1925</v>
      </c>
      <c r="R1132" s="699">
        <v>45180</v>
      </c>
      <c r="S1132" s="749">
        <v>4157400000</v>
      </c>
      <c r="T1132" s="699">
        <v>45180</v>
      </c>
      <c r="U1132" s="760">
        <v>12400000</v>
      </c>
      <c r="V1132" s="657" t="s">
        <v>70</v>
      </c>
      <c r="W1132" s="656">
        <v>72221403</v>
      </c>
      <c r="X1132" s="665" t="s">
        <v>5494</v>
      </c>
      <c r="Y1132" s="660" t="s">
        <v>5495</v>
      </c>
      <c r="Z1132" s="679">
        <v>45180</v>
      </c>
      <c r="AA1132" s="679">
        <v>45180</v>
      </c>
      <c r="AB1132" s="667" t="s">
        <v>80</v>
      </c>
      <c r="AC1132" s="666">
        <v>45280</v>
      </c>
      <c r="AD1132" s="658">
        <f t="shared" si="56"/>
        <v>100</v>
      </c>
      <c r="AE1132" s="656">
        <v>0</v>
      </c>
      <c r="AF1132" s="656">
        <v>0</v>
      </c>
      <c r="AG1132" s="656">
        <v>0</v>
      </c>
      <c r="AH1132" s="668" t="s">
        <v>80</v>
      </c>
      <c r="AI1132" s="658">
        <v>0</v>
      </c>
      <c r="AJ1132" s="656">
        <v>0</v>
      </c>
      <c r="AK1132" s="748">
        <v>0</v>
      </c>
      <c r="AL1132" s="668" t="s">
        <v>80</v>
      </c>
      <c r="AM1132" s="657">
        <v>0</v>
      </c>
      <c r="AN1132" s="668" t="s">
        <v>80</v>
      </c>
      <c r="AO1132" s="668" t="s">
        <v>80</v>
      </c>
      <c r="AP1132" s="661">
        <v>0</v>
      </c>
      <c r="AQ1132" s="661">
        <f>+L1132+AF1132-AK1132</f>
        <v>12400000</v>
      </c>
      <c r="AR1132" s="657" t="s">
        <v>115</v>
      </c>
      <c r="AS1132" s="656">
        <v>0</v>
      </c>
      <c r="AT1132" s="657" t="s">
        <v>80</v>
      </c>
      <c r="AU1132" s="670">
        <v>0</v>
      </c>
      <c r="AV1132" s="671">
        <f t="shared" si="54"/>
        <v>12400000</v>
      </c>
      <c r="AW1132" s="672">
        <f t="shared" si="55"/>
        <v>0</v>
      </c>
      <c r="AX1132" s="673"/>
      <c r="AY1132" s="657" t="s">
        <v>72</v>
      </c>
      <c r="AZ1132" s="677" t="s">
        <v>5617</v>
      </c>
      <c r="BA1132" s="653" t="s">
        <v>71</v>
      </c>
      <c r="BB1132" s="656"/>
    </row>
    <row r="1133" spans="2:55" x14ac:dyDescent="0.25">
      <c r="B1133" s="653">
        <v>2023</v>
      </c>
      <c r="C1133" s="653">
        <v>891780111</v>
      </c>
      <c r="D1133" s="654" t="s">
        <v>68</v>
      </c>
      <c r="E1133" s="655" t="s">
        <v>5032</v>
      </c>
      <c r="F1133" s="656" t="s">
        <v>5033</v>
      </c>
      <c r="G1133" s="657">
        <v>0</v>
      </c>
      <c r="H1133" s="656"/>
      <c r="I1133" s="657" t="s">
        <v>78</v>
      </c>
      <c r="J1133" s="653" t="s">
        <v>120</v>
      </c>
      <c r="K1133" s="658" t="s">
        <v>5248</v>
      </c>
      <c r="L1133" s="659">
        <v>8800000</v>
      </c>
      <c r="M1133" s="653" t="s">
        <v>73</v>
      </c>
      <c r="N1133" s="660" t="s">
        <v>116</v>
      </c>
      <c r="O1133" s="658" t="s">
        <v>5394</v>
      </c>
      <c r="P1133" s="661">
        <v>1112404635</v>
      </c>
      <c r="Q1133" s="656">
        <v>1925</v>
      </c>
      <c r="R1133" s="699">
        <v>45180</v>
      </c>
      <c r="S1133" s="749">
        <v>4157400000</v>
      </c>
      <c r="T1133" s="699">
        <v>45180</v>
      </c>
      <c r="U1133" s="760">
        <v>8800000</v>
      </c>
      <c r="V1133" s="657" t="s">
        <v>70</v>
      </c>
      <c r="W1133" s="656">
        <v>72221403</v>
      </c>
      <c r="X1133" s="665" t="s">
        <v>5494</v>
      </c>
      <c r="Y1133" s="660" t="s">
        <v>5495</v>
      </c>
      <c r="Z1133" s="679">
        <v>45180</v>
      </c>
      <c r="AA1133" s="679">
        <v>45180</v>
      </c>
      <c r="AB1133" s="667" t="s">
        <v>80</v>
      </c>
      <c r="AC1133" s="666">
        <v>45280</v>
      </c>
      <c r="AD1133" s="658">
        <f t="shared" si="56"/>
        <v>100</v>
      </c>
      <c r="AE1133" s="656">
        <v>0</v>
      </c>
      <c r="AF1133" s="656">
        <v>0</v>
      </c>
      <c r="AG1133" s="656">
        <v>0</v>
      </c>
      <c r="AH1133" s="668" t="s">
        <v>80</v>
      </c>
      <c r="AI1133" s="658">
        <v>0</v>
      </c>
      <c r="AJ1133" s="656">
        <v>0</v>
      </c>
      <c r="AK1133" s="748">
        <v>0</v>
      </c>
      <c r="AL1133" s="668" t="s">
        <v>80</v>
      </c>
      <c r="AM1133" s="657">
        <v>0</v>
      </c>
      <c r="AN1133" s="668" t="s">
        <v>80</v>
      </c>
      <c r="AO1133" s="668" t="s">
        <v>80</v>
      </c>
      <c r="AP1133" s="661">
        <v>0</v>
      </c>
      <c r="AQ1133" s="661">
        <f>+L1133+AF1133-AK1133</f>
        <v>8800000</v>
      </c>
      <c r="AR1133" s="657" t="s">
        <v>115</v>
      </c>
      <c r="AS1133" s="656">
        <v>0</v>
      </c>
      <c r="AT1133" s="657" t="s">
        <v>80</v>
      </c>
      <c r="AU1133" s="670">
        <v>0</v>
      </c>
      <c r="AV1133" s="671">
        <f t="shared" si="54"/>
        <v>8800000</v>
      </c>
      <c r="AW1133" s="672">
        <f t="shared" si="55"/>
        <v>0</v>
      </c>
      <c r="AX1133" s="673"/>
      <c r="AY1133" s="657" t="s">
        <v>72</v>
      </c>
      <c r="AZ1133" s="677" t="s">
        <v>5618</v>
      </c>
      <c r="BA1133" s="653" t="s">
        <v>71</v>
      </c>
      <c r="BB1133" s="656"/>
    </row>
    <row r="1134" spans="2:55" x14ac:dyDescent="0.25">
      <c r="B1134" s="653">
        <v>2023</v>
      </c>
      <c r="C1134" s="653">
        <v>891780111</v>
      </c>
      <c r="D1134" s="654" t="s">
        <v>68</v>
      </c>
      <c r="E1134" s="655" t="s">
        <v>18009</v>
      </c>
      <c r="F1134" s="658" t="s">
        <v>18010</v>
      </c>
      <c r="G1134" s="657">
        <v>0</v>
      </c>
      <c r="H1134" s="656"/>
      <c r="I1134" s="657" t="s">
        <v>78</v>
      </c>
      <c r="J1134" s="653" t="s">
        <v>120</v>
      </c>
      <c r="K1134" s="658" t="s">
        <v>5242</v>
      </c>
      <c r="L1134" s="659">
        <v>12400000</v>
      </c>
      <c r="M1134" s="653" t="s">
        <v>73</v>
      </c>
      <c r="N1134" s="660" t="s">
        <v>116</v>
      </c>
      <c r="O1134" s="658" t="s">
        <v>18011</v>
      </c>
      <c r="P1134" s="661">
        <v>1192892842</v>
      </c>
      <c r="Q1134" s="656">
        <v>1925</v>
      </c>
      <c r="R1134" s="699">
        <v>45180</v>
      </c>
      <c r="S1134" s="749">
        <v>4157400000</v>
      </c>
      <c r="T1134" s="699">
        <v>45180</v>
      </c>
      <c r="U1134" s="760">
        <v>12400000</v>
      </c>
      <c r="V1134" s="657" t="s">
        <v>70</v>
      </c>
      <c r="W1134" s="656">
        <v>72221403</v>
      </c>
      <c r="X1134" s="665" t="s">
        <v>5494</v>
      </c>
      <c r="Y1134" s="660" t="s">
        <v>5495</v>
      </c>
      <c r="Z1134" s="679">
        <v>45180</v>
      </c>
      <c r="AA1134" s="679">
        <v>45180</v>
      </c>
      <c r="AB1134" s="667" t="s">
        <v>80</v>
      </c>
      <c r="AC1134" s="666">
        <v>45280</v>
      </c>
      <c r="AD1134" s="658">
        <f t="shared" si="56"/>
        <v>100</v>
      </c>
      <c r="AE1134" s="656">
        <v>0</v>
      </c>
      <c r="AF1134" s="656">
        <v>0</v>
      </c>
      <c r="AG1134" s="656">
        <v>0</v>
      </c>
      <c r="AH1134" s="668" t="s">
        <v>80</v>
      </c>
      <c r="AI1134" s="658">
        <v>0</v>
      </c>
      <c r="AJ1134" s="656">
        <v>0</v>
      </c>
      <c r="AK1134" s="748">
        <v>0</v>
      </c>
      <c r="AL1134" s="668" t="s">
        <v>80</v>
      </c>
      <c r="AM1134" s="657">
        <v>0</v>
      </c>
      <c r="AN1134" s="668" t="s">
        <v>80</v>
      </c>
      <c r="AO1134" s="668" t="s">
        <v>80</v>
      </c>
      <c r="AP1134" s="661">
        <v>0</v>
      </c>
      <c r="AQ1134" s="661">
        <f>+L1134+AF1134-AK1134</f>
        <v>12400000</v>
      </c>
      <c r="AR1134" s="657" t="s">
        <v>115</v>
      </c>
      <c r="AS1134" s="656">
        <v>0</v>
      </c>
      <c r="AT1134" s="657" t="s">
        <v>80</v>
      </c>
      <c r="AU1134" s="670">
        <v>0</v>
      </c>
      <c r="AV1134" s="671">
        <f t="shared" si="54"/>
        <v>12400000</v>
      </c>
      <c r="AW1134" s="672">
        <f t="shared" si="55"/>
        <v>0</v>
      </c>
      <c r="AX1134" s="673"/>
      <c r="AY1134" s="657" t="s">
        <v>72</v>
      </c>
      <c r="AZ1134" s="677" t="s">
        <v>18012</v>
      </c>
      <c r="BA1134" s="653"/>
      <c r="BB1134" s="656"/>
      <c r="BC1134" t="s">
        <v>18008</v>
      </c>
    </row>
    <row r="1135" spans="2:55" x14ac:dyDescent="0.25">
      <c r="B1135" s="653">
        <v>2023</v>
      </c>
      <c r="C1135" s="653">
        <v>891780111</v>
      </c>
      <c r="D1135" s="654" t="s">
        <v>68</v>
      </c>
      <c r="E1135" s="655" t="s">
        <v>5034</v>
      </c>
      <c r="F1135" s="656" t="s">
        <v>5035</v>
      </c>
      <c r="G1135" s="657">
        <v>0</v>
      </c>
      <c r="H1135" s="656"/>
      <c r="I1135" s="657" t="s">
        <v>78</v>
      </c>
      <c r="J1135" s="653" t="s">
        <v>120</v>
      </c>
      <c r="K1135" s="658" t="s">
        <v>5236</v>
      </c>
      <c r="L1135" s="659">
        <v>10400000</v>
      </c>
      <c r="M1135" s="653" t="s">
        <v>73</v>
      </c>
      <c r="N1135" s="660" t="s">
        <v>116</v>
      </c>
      <c r="O1135" s="658" t="s">
        <v>5395</v>
      </c>
      <c r="P1135" s="661">
        <v>7186502</v>
      </c>
      <c r="Q1135" s="656">
        <v>1925</v>
      </c>
      <c r="R1135" s="699">
        <v>45180</v>
      </c>
      <c r="S1135" s="749">
        <v>4157400000</v>
      </c>
      <c r="T1135" s="699">
        <v>45180</v>
      </c>
      <c r="U1135" s="760">
        <v>10400000</v>
      </c>
      <c r="V1135" s="657" t="s">
        <v>70</v>
      </c>
      <c r="W1135" s="656">
        <v>72221403</v>
      </c>
      <c r="X1135" s="665" t="s">
        <v>5494</v>
      </c>
      <c r="Y1135" s="660" t="s">
        <v>5495</v>
      </c>
      <c r="Z1135" s="679">
        <v>45180</v>
      </c>
      <c r="AA1135" s="679">
        <v>45180</v>
      </c>
      <c r="AB1135" s="667" t="s">
        <v>80</v>
      </c>
      <c r="AC1135" s="666">
        <v>45280</v>
      </c>
      <c r="AD1135" s="658">
        <f t="shared" si="56"/>
        <v>100</v>
      </c>
      <c r="AE1135" s="656">
        <v>0</v>
      </c>
      <c r="AF1135" s="656">
        <v>0</v>
      </c>
      <c r="AG1135" s="656">
        <v>0</v>
      </c>
      <c r="AH1135" s="668" t="s">
        <v>80</v>
      </c>
      <c r="AI1135" s="658">
        <v>0</v>
      </c>
      <c r="AJ1135" s="656">
        <v>0</v>
      </c>
      <c r="AK1135" s="748">
        <v>0</v>
      </c>
      <c r="AL1135" s="668" t="s">
        <v>80</v>
      </c>
      <c r="AM1135" s="657">
        <v>0</v>
      </c>
      <c r="AN1135" s="668" t="s">
        <v>80</v>
      </c>
      <c r="AO1135" s="668" t="s">
        <v>80</v>
      </c>
      <c r="AP1135" s="661">
        <v>0</v>
      </c>
      <c r="AQ1135" s="661">
        <f>+L1135+AF1135-AK1135</f>
        <v>10400000</v>
      </c>
      <c r="AR1135" s="657" t="s">
        <v>115</v>
      </c>
      <c r="AS1135" s="656">
        <v>0</v>
      </c>
      <c r="AT1135" s="657" t="s">
        <v>80</v>
      </c>
      <c r="AU1135" s="670">
        <v>0</v>
      </c>
      <c r="AV1135" s="671">
        <f t="shared" si="54"/>
        <v>10400000</v>
      </c>
      <c r="AW1135" s="672">
        <f t="shared" si="55"/>
        <v>0</v>
      </c>
      <c r="AX1135" s="673"/>
      <c r="AY1135" s="657" t="s">
        <v>72</v>
      </c>
      <c r="AZ1135" s="677" t="s">
        <v>5619</v>
      </c>
      <c r="BA1135" s="653" t="s">
        <v>71</v>
      </c>
      <c r="BB1135" s="656"/>
    </row>
    <row r="1136" spans="2:55" x14ac:dyDescent="0.25">
      <c r="B1136" s="653">
        <v>2023</v>
      </c>
      <c r="C1136" s="653">
        <v>891780111</v>
      </c>
      <c r="D1136" s="654" t="s">
        <v>68</v>
      </c>
      <c r="E1136" s="655" t="s">
        <v>5036</v>
      </c>
      <c r="F1136" s="656" t="s">
        <v>5037</v>
      </c>
      <c r="G1136" s="657">
        <v>0</v>
      </c>
      <c r="H1136" s="656"/>
      <c r="I1136" s="657" t="s">
        <v>78</v>
      </c>
      <c r="J1136" s="653" t="s">
        <v>120</v>
      </c>
      <c r="K1136" s="658" t="s">
        <v>5235</v>
      </c>
      <c r="L1136" s="659">
        <v>10400000</v>
      </c>
      <c r="M1136" s="653" t="s">
        <v>73</v>
      </c>
      <c r="N1136" s="660" t="s">
        <v>116</v>
      </c>
      <c r="O1136" s="658" t="s">
        <v>5396</v>
      </c>
      <c r="P1136" s="661">
        <v>12550984</v>
      </c>
      <c r="Q1136" s="656">
        <v>1925</v>
      </c>
      <c r="R1136" s="699">
        <v>45180</v>
      </c>
      <c r="S1136" s="749">
        <v>4157400000</v>
      </c>
      <c r="T1136" s="699">
        <v>45180</v>
      </c>
      <c r="U1136" s="760">
        <v>10400000</v>
      </c>
      <c r="V1136" s="657" t="s">
        <v>70</v>
      </c>
      <c r="W1136" s="656">
        <v>72221403</v>
      </c>
      <c r="X1136" s="665" t="s">
        <v>5494</v>
      </c>
      <c r="Y1136" s="660" t="s">
        <v>5495</v>
      </c>
      <c r="Z1136" s="679">
        <v>45180</v>
      </c>
      <c r="AA1136" s="679">
        <v>45180</v>
      </c>
      <c r="AB1136" s="667" t="s">
        <v>80</v>
      </c>
      <c r="AC1136" s="666">
        <v>45280</v>
      </c>
      <c r="AD1136" s="658">
        <f t="shared" si="56"/>
        <v>100</v>
      </c>
      <c r="AE1136" s="656">
        <v>0</v>
      </c>
      <c r="AF1136" s="656">
        <v>0</v>
      </c>
      <c r="AG1136" s="656">
        <v>0</v>
      </c>
      <c r="AH1136" s="668" t="s">
        <v>80</v>
      </c>
      <c r="AI1136" s="658">
        <v>0</v>
      </c>
      <c r="AJ1136" s="656">
        <v>0</v>
      </c>
      <c r="AK1136" s="748">
        <v>0</v>
      </c>
      <c r="AL1136" s="668" t="s">
        <v>80</v>
      </c>
      <c r="AM1136" s="657">
        <v>0</v>
      </c>
      <c r="AN1136" s="668" t="s">
        <v>80</v>
      </c>
      <c r="AO1136" s="668" t="s">
        <v>80</v>
      </c>
      <c r="AP1136" s="661">
        <v>0</v>
      </c>
      <c r="AQ1136" s="661">
        <f>+L1136+AF1136-AK1136</f>
        <v>10400000</v>
      </c>
      <c r="AR1136" s="657" t="s">
        <v>115</v>
      </c>
      <c r="AS1136" s="656">
        <v>0</v>
      </c>
      <c r="AT1136" s="657" t="s">
        <v>80</v>
      </c>
      <c r="AU1136" s="670">
        <v>0</v>
      </c>
      <c r="AV1136" s="671">
        <f t="shared" si="54"/>
        <v>10400000</v>
      </c>
      <c r="AW1136" s="672">
        <f t="shared" si="55"/>
        <v>0</v>
      </c>
      <c r="AX1136" s="673"/>
      <c r="AY1136" s="657" t="s">
        <v>72</v>
      </c>
      <c r="AZ1136" s="677" t="s">
        <v>5620</v>
      </c>
      <c r="BA1136" s="653" t="s">
        <v>71</v>
      </c>
      <c r="BB1136" s="656"/>
    </row>
    <row r="1137" spans="2:54" x14ac:dyDescent="0.25">
      <c r="B1137" s="653">
        <v>2023</v>
      </c>
      <c r="C1137" s="653">
        <v>891780111</v>
      </c>
      <c r="D1137" s="654" t="s">
        <v>68</v>
      </c>
      <c r="E1137" s="655" t="s">
        <v>5038</v>
      </c>
      <c r="F1137" s="656" t="s">
        <v>5039</v>
      </c>
      <c r="G1137" s="657">
        <v>0</v>
      </c>
      <c r="H1137" s="656"/>
      <c r="I1137" s="657" t="s">
        <v>78</v>
      </c>
      <c r="J1137" s="653" t="s">
        <v>120</v>
      </c>
      <c r="K1137" s="658" t="s">
        <v>5236</v>
      </c>
      <c r="L1137" s="659">
        <v>10400000</v>
      </c>
      <c r="M1137" s="653" t="s">
        <v>73</v>
      </c>
      <c r="N1137" s="660" t="s">
        <v>116</v>
      </c>
      <c r="O1137" s="658" t="s">
        <v>5397</v>
      </c>
      <c r="P1137" s="661">
        <v>84103317</v>
      </c>
      <c r="Q1137" s="656">
        <v>1925</v>
      </c>
      <c r="R1137" s="699">
        <v>45180</v>
      </c>
      <c r="S1137" s="749">
        <v>4157400000</v>
      </c>
      <c r="T1137" s="699">
        <v>45180</v>
      </c>
      <c r="U1137" s="760">
        <v>10400000</v>
      </c>
      <c r="V1137" s="657" t="s">
        <v>70</v>
      </c>
      <c r="W1137" s="656">
        <v>72221403</v>
      </c>
      <c r="X1137" s="665" t="s">
        <v>5494</v>
      </c>
      <c r="Y1137" s="660" t="s">
        <v>5495</v>
      </c>
      <c r="Z1137" s="679">
        <v>45180</v>
      </c>
      <c r="AA1137" s="679">
        <v>45180</v>
      </c>
      <c r="AB1137" s="667" t="s">
        <v>80</v>
      </c>
      <c r="AC1137" s="666">
        <v>45280</v>
      </c>
      <c r="AD1137" s="658">
        <f t="shared" si="56"/>
        <v>100</v>
      </c>
      <c r="AE1137" s="656">
        <v>0</v>
      </c>
      <c r="AF1137" s="656">
        <v>0</v>
      </c>
      <c r="AG1137" s="656">
        <v>0</v>
      </c>
      <c r="AH1137" s="668" t="s">
        <v>80</v>
      </c>
      <c r="AI1137" s="658">
        <v>0</v>
      </c>
      <c r="AJ1137" s="656">
        <v>0</v>
      </c>
      <c r="AK1137" s="748">
        <v>0</v>
      </c>
      <c r="AL1137" s="668" t="s">
        <v>80</v>
      </c>
      <c r="AM1137" s="657">
        <v>0</v>
      </c>
      <c r="AN1137" s="668" t="s">
        <v>80</v>
      </c>
      <c r="AO1137" s="668" t="s">
        <v>80</v>
      </c>
      <c r="AP1137" s="661">
        <v>0</v>
      </c>
      <c r="AQ1137" s="661">
        <f>+L1137+AF1137-AK1137</f>
        <v>10400000</v>
      </c>
      <c r="AR1137" s="657" t="s">
        <v>115</v>
      </c>
      <c r="AS1137" s="656">
        <v>0</v>
      </c>
      <c r="AT1137" s="657" t="s">
        <v>80</v>
      </c>
      <c r="AU1137" s="670">
        <v>0</v>
      </c>
      <c r="AV1137" s="671">
        <f t="shared" si="54"/>
        <v>10400000</v>
      </c>
      <c r="AW1137" s="672">
        <f t="shared" si="55"/>
        <v>0</v>
      </c>
      <c r="AX1137" s="673"/>
      <c r="AY1137" s="657" t="s">
        <v>72</v>
      </c>
      <c r="AZ1137" s="677" t="s">
        <v>5621</v>
      </c>
      <c r="BA1137" s="653" t="s">
        <v>71</v>
      </c>
      <c r="BB1137" s="656"/>
    </row>
    <row r="1138" spans="2:54" x14ac:dyDescent="0.25">
      <c r="B1138" s="653">
        <v>2023</v>
      </c>
      <c r="C1138" s="653">
        <v>891780111</v>
      </c>
      <c r="D1138" s="654" t="s">
        <v>68</v>
      </c>
      <c r="E1138" s="655" t="s">
        <v>5040</v>
      </c>
      <c r="F1138" s="656" t="s">
        <v>5041</v>
      </c>
      <c r="G1138" s="657">
        <v>0</v>
      </c>
      <c r="H1138" s="656"/>
      <c r="I1138" s="657" t="s">
        <v>78</v>
      </c>
      <c r="J1138" s="653" t="s">
        <v>120</v>
      </c>
      <c r="K1138" s="658" t="s">
        <v>5249</v>
      </c>
      <c r="L1138" s="659">
        <v>13600000</v>
      </c>
      <c r="M1138" s="653" t="s">
        <v>73</v>
      </c>
      <c r="N1138" s="660" t="s">
        <v>116</v>
      </c>
      <c r="O1138" s="658" t="s">
        <v>5398</v>
      </c>
      <c r="P1138" s="661">
        <v>22732794</v>
      </c>
      <c r="Q1138" s="656">
        <v>1925</v>
      </c>
      <c r="R1138" s="699">
        <v>45180</v>
      </c>
      <c r="S1138" s="749">
        <v>4157400000</v>
      </c>
      <c r="T1138" s="699">
        <v>45180</v>
      </c>
      <c r="U1138" s="760">
        <v>13600000</v>
      </c>
      <c r="V1138" s="657" t="s">
        <v>70</v>
      </c>
      <c r="W1138" s="656">
        <v>72221403</v>
      </c>
      <c r="X1138" s="665" t="s">
        <v>5494</v>
      </c>
      <c r="Y1138" s="660" t="s">
        <v>5495</v>
      </c>
      <c r="Z1138" s="679">
        <v>45180</v>
      </c>
      <c r="AA1138" s="679">
        <v>45180</v>
      </c>
      <c r="AB1138" s="667" t="s">
        <v>80</v>
      </c>
      <c r="AC1138" s="666">
        <v>45280</v>
      </c>
      <c r="AD1138" s="658">
        <f t="shared" si="56"/>
        <v>100</v>
      </c>
      <c r="AE1138" s="656">
        <v>0</v>
      </c>
      <c r="AF1138" s="656">
        <v>0</v>
      </c>
      <c r="AG1138" s="656">
        <v>0</v>
      </c>
      <c r="AH1138" s="668" t="s">
        <v>80</v>
      </c>
      <c r="AI1138" s="658">
        <v>0</v>
      </c>
      <c r="AJ1138" s="656">
        <v>0</v>
      </c>
      <c r="AK1138" s="748">
        <v>0</v>
      </c>
      <c r="AL1138" s="668" t="s">
        <v>80</v>
      </c>
      <c r="AM1138" s="657">
        <v>0</v>
      </c>
      <c r="AN1138" s="668" t="s">
        <v>80</v>
      </c>
      <c r="AO1138" s="668" t="s">
        <v>80</v>
      </c>
      <c r="AP1138" s="661">
        <v>0</v>
      </c>
      <c r="AQ1138" s="661">
        <f>+L1138+AF1138-AK1138</f>
        <v>13600000</v>
      </c>
      <c r="AR1138" s="657" t="s">
        <v>115</v>
      </c>
      <c r="AS1138" s="656">
        <v>0</v>
      </c>
      <c r="AT1138" s="657" t="s">
        <v>80</v>
      </c>
      <c r="AU1138" s="670">
        <v>0</v>
      </c>
      <c r="AV1138" s="671">
        <f t="shared" si="54"/>
        <v>13600000</v>
      </c>
      <c r="AW1138" s="672">
        <f t="shared" si="55"/>
        <v>0</v>
      </c>
      <c r="AX1138" s="673"/>
      <c r="AY1138" s="657" t="s">
        <v>72</v>
      </c>
      <c r="AZ1138" s="677" t="s">
        <v>5622</v>
      </c>
      <c r="BA1138" s="653" t="s">
        <v>71</v>
      </c>
      <c r="BB1138" s="656"/>
    </row>
    <row r="1139" spans="2:54" x14ac:dyDescent="0.25">
      <c r="B1139" s="653">
        <v>2023</v>
      </c>
      <c r="C1139" s="653">
        <v>891780111</v>
      </c>
      <c r="D1139" s="654" t="s">
        <v>68</v>
      </c>
      <c r="E1139" s="655" t="s">
        <v>5042</v>
      </c>
      <c r="F1139" s="656" t="s">
        <v>5043</v>
      </c>
      <c r="G1139" s="657">
        <v>0</v>
      </c>
      <c r="H1139" s="656"/>
      <c r="I1139" s="657" t="s">
        <v>78</v>
      </c>
      <c r="J1139" s="653" t="s">
        <v>120</v>
      </c>
      <c r="K1139" s="658" t="s">
        <v>5249</v>
      </c>
      <c r="L1139" s="659">
        <v>13600000</v>
      </c>
      <c r="M1139" s="653" t="s">
        <v>73</v>
      </c>
      <c r="N1139" s="660" t="s">
        <v>116</v>
      </c>
      <c r="O1139" s="658" t="s">
        <v>5399</v>
      </c>
      <c r="P1139" s="661">
        <v>49722047</v>
      </c>
      <c r="Q1139" s="656">
        <v>1925</v>
      </c>
      <c r="R1139" s="699">
        <v>45180</v>
      </c>
      <c r="S1139" s="749">
        <v>4157400000</v>
      </c>
      <c r="T1139" s="699">
        <v>45180</v>
      </c>
      <c r="U1139" s="760">
        <v>13600000</v>
      </c>
      <c r="V1139" s="657" t="s">
        <v>70</v>
      </c>
      <c r="W1139" s="656">
        <v>72221403</v>
      </c>
      <c r="X1139" s="665" t="s">
        <v>5494</v>
      </c>
      <c r="Y1139" s="660" t="s">
        <v>5495</v>
      </c>
      <c r="Z1139" s="679">
        <v>45180</v>
      </c>
      <c r="AA1139" s="679">
        <v>45180</v>
      </c>
      <c r="AB1139" s="667" t="s">
        <v>80</v>
      </c>
      <c r="AC1139" s="666">
        <v>45280</v>
      </c>
      <c r="AD1139" s="658">
        <f t="shared" si="56"/>
        <v>100</v>
      </c>
      <c r="AE1139" s="656">
        <v>0</v>
      </c>
      <c r="AF1139" s="656">
        <v>0</v>
      </c>
      <c r="AG1139" s="656">
        <v>0</v>
      </c>
      <c r="AH1139" s="668" t="s">
        <v>80</v>
      </c>
      <c r="AI1139" s="658">
        <v>0</v>
      </c>
      <c r="AJ1139" s="656">
        <v>0</v>
      </c>
      <c r="AK1139" s="748">
        <v>0</v>
      </c>
      <c r="AL1139" s="668" t="s">
        <v>80</v>
      </c>
      <c r="AM1139" s="657">
        <v>0</v>
      </c>
      <c r="AN1139" s="668" t="s">
        <v>80</v>
      </c>
      <c r="AO1139" s="668" t="s">
        <v>80</v>
      </c>
      <c r="AP1139" s="661">
        <v>0</v>
      </c>
      <c r="AQ1139" s="661">
        <f>+L1139+AF1139-AK1139</f>
        <v>13600000</v>
      </c>
      <c r="AR1139" s="657" t="s">
        <v>115</v>
      </c>
      <c r="AS1139" s="656">
        <v>0</v>
      </c>
      <c r="AT1139" s="657" t="s">
        <v>80</v>
      </c>
      <c r="AU1139" s="670">
        <v>0</v>
      </c>
      <c r="AV1139" s="671">
        <f t="shared" si="54"/>
        <v>13600000</v>
      </c>
      <c r="AW1139" s="672">
        <f t="shared" si="55"/>
        <v>0</v>
      </c>
      <c r="AX1139" s="673"/>
      <c r="AY1139" s="657" t="s">
        <v>72</v>
      </c>
      <c r="AZ1139" s="677" t="s">
        <v>5623</v>
      </c>
      <c r="BA1139" s="653" t="s">
        <v>71</v>
      </c>
      <c r="BB1139" s="656"/>
    </row>
    <row r="1140" spans="2:54" x14ac:dyDescent="0.25">
      <c r="B1140" s="653">
        <v>2023</v>
      </c>
      <c r="C1140" s="653">
        <v>891780111</v>
      </c>
      <c r="D1140" s="654" t="s">
        <v>68</v>
      </c>
      <c r="E1140" s="655" t="s">
        <v>5044</v>
      </c>
      <c r="F1140" s="656" t="s">
        <v>5045</v>
      </c>
      <c r="G1140" s="657">
        <v>0</v>
      </c>
      <c r="H1140" s="656"/>
      <c r="I1140" s="657" t="s">
        <v>78</v>
      </c>
      <c r="J1140" s="653" t="s">
        <v>120</v>
      </c>
      <c r="K1140" s="658" t="s">
        <v>5236</v>
      </c>
      <c r="L1140" s="659">
        <v>10400000</v>
      </c>
      <c r="M1140" s="653" t="s">
        <v>73</v>
      </c>
      <c r="N1140" s="660" t="s">
        <v>116</v>
      </c>
      <c r="O1140" s="658" t="s">
        <v>5400</v>
      </c>
      <c r="P1140" s="661">
        <v>5165461</v>
      </c>
      <c r="Q1140" s="656">
        <v>1925</v>
      </c>
      <c r="R1140" s="699">
        <v>45180</v>
      </c>
      <c r="S1140" s="749">
        <v>4157400000</v>
      </c>
      <c r="T1140" s="699">
        <v>45180</v>
      </c>
      <c r="U1140" s="760">
        <v>10400000</v>
      </c>
      <c r="V1140" s="657" t="s">
        <v>70</v>
      </c>
      <c r="W1140" s="656">
        <v>72221403</v>
      </c>
      <c r="X1140" s="665" t="s">
        <v>5494</v>
      </c>
      <c r="Y1140" s="660" t="s">
        <v>5495</v>
      </c>
      <c r="Z1140" s="679">
        <v>45180</v>
      </c>
      <c r="AA1140" s="679">
        <v>45180</v>
      </c>
      <c r="AB1140" s="667" t="s">
        <v>80</v>
      </c>
      <c r="AC1140" s="666">
        <v>45280</v>
      </c>
      <c r="AD1140" s="658">
        <f t="shared" si="56"/>
        <v>100</v>
      </c>
      <c r="AE1140" s="656">
        <v>0</v>
      </c>
      <c r="AF1140" s="656">
        <v>0</v>
      </c>
      <c r="AG1140" s="656">
        <v>0</v>
      </c>
      <c r="AH1140" s="668" t="s">
        <v>80</v>
      </c>
      <c r="AI1140" s="658">
        <v>0</v>
      </c>
      <c r="AJ1140" s="656">
        <v>0</v>
      </c>
      <c r="AK1140" s="748">
        <v>0</v>
      </c>
      <c r="AL1140" s="668" t="s">
        <v>80</v>
      </c>
      <c r="AM1140" s="657">
        <v>0</v>
      </c>
      <c r="AN1140" s="668" t="s">
        <v>80</v>
      </c>
      <c r="AO1140" s="668" t="s">
        <v>80</v>
      </c>
      <c r="AP1140" s="661">
        <v>0</v>
      </c>
      <c r="AQ1140" s="661">
        <f>+L1140+AF1140-AK1140</f>
        <v>10400000</v>
      </c>
      <c r="AR1140" s="657" t="s">
        <v>115</v>
      </c>
      <c r="AS1140" s="656">
        <v>0</v>
      </c>
      <c r="AT1140" s="657" t="s">
        <v>80</v>
      </c>
      <c r="AU1140" s="670">
        <v>0</v>
      </c>
      <c r="AV1140" s="671">
        <f t="shared" si="54"/>
        <v>10400000</v>
      </c>
      <c r="AW1140" s="672">
        <f t="shared" si="55"/>
        <v>0</v>
      </c>
      <c r="AX1140" s="673"/>
      <c r="AY1140" s="657" t="s">
        <v>72</v>
      </c>
      <c r="AZ1140" s="677" t="s">
        <v>5624</v>
      </c>
      <c r="BA1140" s="653" t="s">
        <v>71</v>
      </c>
      <c r="BB1140" s="656"/>
    </row>
    <row r="1141" spans="2:54" x14ac:dyDescent="0.25">
      <c r="B1141" s="653">
        <v>2023</v>
      </c>
      <c r="C1141" s="653">
        <v>891780111</v>
      </c>
      <c r="D1141" s="654" t="s">
        <v>68</v>
      </c>
      <c r="E1141" s="655" t="s">
        <v>5046</v>
      </c>
      <c r="F1141" s="656" t="s">
        <v>5047</v>
      </c>
      <c r="G1141" s="657">
        <v>0</v>
      </c>
      <c r="H1141" s="656"/>
      <c r="I1141" s="657" t="s">
        <v>78</v>
      </c>
      <c r="J1141" s="653" t="s">
        <v>120</v>
      </c>
      <c r="K1141" s="658" t="s">
        <v>5236</v>
      </c>
      <c r="L1141" s="659">
        <v>10400000</v>
      </c>
      <c r="M1141" s="653" t="s">
        <v>73</v>
      </c>
      <c r="N1141" s="660" t="s">
        <v>116</v>
      </c>
      <c r="O1141" s="658" t="s">
        <v>5401</v>
      </c>
      <c r="P1141" s="661">
        <v>56074204</v>
      </c>
      <c r="Q1141" s="656">
        <v>1925</v>
      </c>
      <c r="R1141" s="699">
        <v>45180</v>
      </c>
      <c r="S1141" s="749">
        <v>4157400000</v>
      </c>
      <c r="T1141" s="699">
        <v>45180</v>
      </c>
      <c r="U1141" s="760">
        <v>10400000</v>
      </c>
      <c r="V1141" s="657" t="s">
        <v>70</v>
      </c>
      <c r="W1141" s="656">
        <v>72221403</v>
      </c>
      <c r="X1141" s="665" t="s">
        <v>5494</v>
      </c>
      <c r="Y1141" s="660" t="s">
        <v>5495</v>
      </c>
      <c r="Z1141" s="679">
        <v>45180</v>
      </c>
      <c r="AA1141" s="679">
        <v>45180</v>
      </c>
      <c r="AB1141" s="667" t="s">
        <v>80</v>
      </c>
      <c r="AC1141" s="666">
        <v>45280</v>
      </c>
      <c r="AD1141" s="658">
        <f t="shared" si="56"/>
        <v>100</v>
      </c>
      <c r="AE1141" s="656">
        <v>0</v>
      </c>
      <c r="AF1141" s="656">
        <v>0</v>
      </c>
      <c r="AG1141" s="656">
        <v>0</v>
      </c>
      <c r="AH1141" s="668" t="s">
        <v>80</v>
      </c>
      <c r="AI1141" s="658">
        <v>0</v>
      </c>
      <c r="AJ1141" s="656">
        <v>0</v>
      </c>
      <c r="AK1141" s="748">
        <v>0</v>
      </c>
      <c r="AL1141" s="668" t="s">
        <v>80</v>
      </c>
      <c r="AM1141" s="657">
        <v>0</v>
      </c>
      <c r="AN1141" s="668" t="s">
        <v>80</v>
      </c>
      <c r="AO1141" s="668" t="s">
        <v>80</v>
      </c>
      <c r="AP1141" s="661">
        <v>0</v>
      </c>
      <c r="AQ1141" s="661">
        <f>+L1141+AF1141-AK1141</f>
        <v>10400000</v>
      </c>
      <c r="AR1141" s="657" t="s">
        <v>115</v>
      </c>
      <c r="AS1141" s="656">
        <v>0</v>
      </c>
      <c r="AT1141" s="657" t="s">
        <v>80</v>
      </c>
      <c r="AU1141" s="670">
        <v>0</v>
      </c>
      <c r="AV1141" s="671">
        <f t="shared" si="54"/>
        <v>10400000</v>
      </c>
      <c r="AW1141" s="672">
        <f t="shared" si="55"/>
        <v>0</v>
      </c>
      <c r="AX1141" s="673"/>
      <c r="AY1141" s="657" t="s">
        <v>72</v>
      </c>
      <c r="AZ1141" s="677" t="s">
        <v>5625</v>
      </c>
      <c r="BA1141" s="653" t="s">
        <v>71</v>
      </c>
      <c r="BB1141" s="656"/>
    </row>
    <row r="1142" spans="2:54" x14ac:dyDescent="0.25">
      <c r="B1142" s="653">
        <v>2023</v>
      </c>
      <c r="C1142" s="653">
        <v>891780111</v>
      </c>
      <c r="D1142" s="654" t="s">
        <v>68</v>
      </c>
      <c r="E1142" s="655" t="s">
        <v>5048</v>
      </c>
      <c r="F1142" s="656" t="s">
        <v>5049</v>
      </c>
      <c r="G1142" s="657">
        <v>0</v>
      </c>
      <c r="H1142" s="656"/>
      <c r="I1142" s="657" t="s">
        <v>78</v>
      </c>
      <c r="J1142" s="653" t="s">
        <v>120</v>
      </c>
      <c r="K1142" s="658" t="s">
        <v>5250</v>
      </c>
      <c r="L1142" s="659">
        <v>9200000</v>
      </c>
      <c r="M1142" s="653" t="s">
        <v>73</v>
      </c>
      <c r="N1142" s="660" t="s">
        <v>116</v>
      </c>
      <c r="O1142" s="658" t="s">
        <v>5402</v>
      </c>
      <c r="P1142" s="661">
        <v>1004351560</v>
      </c>
      <c r="Q1142" s="656">
        <v>1925</v>
      </c>
      <c r="R1142" s="699">
        <v>45180</v>
      </c>
      <c r="S1142" s="749">
        <v>4157400000</v>
      </c>
      <c r="T1142" s="699">
        <v>45180</v>
      </c>
      <c r="U1142" s="760">
        <v>9200000</v>
      </c>
      <c r="V1142" s="657" t="s">
        <v>70</v>
      </c>
      <c r="W1142" s="656">
        <v>72221403</v>
      </c>
      <c r="X1142" s="665" t="s">
        <v>5494</v>
      </c>
      <c r="Y1142" s="660" t="s">
        <v>5495</v>
      </c>
      <c r="Z1142" s="679">
        <v>45180</v>
      </c>
      <c r="AA1142" s="679">
        <v>45180</v>
      </c>
      <c r="AB1142" s="667" t="s">
        <v>80</v>
      </c>
      <c r="AC1142" s="666">
        <v>45280</v>
      </c>
      <c r="AD1142" s="658">
        <f t="shared" si="56"/>
        <v>100</v>
      </c>
      <c r="AE1142" s="656">
        <v>0</v>
      </c>
      <c r="AF1142" s="656">
        <v>0</v>
      </c>
      <c r="AG1142" s="656">
        <v>0</v>
      </c>
      <c r="AH1142" s="668" t="s">
        <v>80</v>
      </c>
      <c r="AI1142" s="658">
        <v>0</v>
      </c>
      <c r="AJ1142" s="656">
        <v>0</v>
      </c>
      <c r="AK1142" s="748">
        <v>0</v>
      </c>
      <c r="AL1142" s="668" t="s">
        <v>80</v>
      </c>
      <c r="AM1142" s="657">
        <v>0</v>
      </c>
      <c r="AN1142" s="668" t="s">
        <v>80</v>
      </c>
      <c r="AO1142" s="668" t="s">
        <v>80</v>
      </c>
      <c r="AP1142" s="661">
        <v>0</v>
      </c>
      <c r="AQ1142" s="661">
        <f>+L1142+AF1142-AK1142</f>
        <v>9200000</v>
      </c>
      <c r="AR1142" s="657" t="s">
        <v>115</v>
      </c>
      <c r="AS1142" s="656">
        <v>0</v>
      </c>
      <c r="AT1142" s="657" t="s">
        <v>80</v>
      </c>
      <c r="AU1142" s="670">
        <v>0</v>
      </c>
      <c r="AV1142" s="671">
        <f t="shared" si="54"/>
        <v>9200000</v>
      </c>
      <c r="AW1142" s="672">
        <f t="shared" si="55"/>
        <v>0</v>
      </c>
      <c r="AX1142" s="673"/>
      <c r="AY1142" s="657" t="s">
        <v>72</v>
      </c>
      <c r="AZ1142" s="677" t="s">
        <v>5626</v>
      </c>
      <c r="BA1142" s="653" t="s">
        <v>71</v>
      </c>
      <c r="BB1142" s="656"/>
    </row>
    <row r="1143" spans="2:54" x14ac:dyDescent="0.25">
      <c r="B1143" s="653">
        <v>2023</v>
      </c>
      <c r="C1143" s="653">
        <v>891780111</v>
      </c>
      <c r="D1143" s="654" t="s">
        <v>68</v>
      </c>
      <c r="E1143" s="655" t="s">
        <v>5050</v>
      </c>
      <c r="F1143" s="656" t="s">
        <v>5051</v>
      </c>
      <c r="G1143" s="657">
        <v>0</v>
      </c>
      <c r="H1143" s="656"/>
      <c r="I1143" s="657" t="s">
        <v>78</v>
      </c>
      <c r="J1143" s="653" t="s">
        <v>120</v>
      </c>
      <c r="K1143" s="658" t="s">
        <v>5236</v>
      </c>
      <c r="L1143" s="659">
        <v>13600000</v>
      </c>
      <c r="M1143" s="653" t="s">
        <v>73</v>
      </c>
      <c r="N1143" s="660" t="s">
        <v>116</v>
      </c>
      <c r="O1143" s="658" t="s">
        <v>5403</v>
      </c>
      <c r="P1143" s="661">
        <v>26671795</v>
      </c>
      <c r="Q1143" s="656">
        <v>1925</v>
      </c>
      <c r="R1143" s="699">
        <v>45180</v>
      </c>
      <c r="S1143" s="749">
        <v>4157400000</v>
      </c>
      <c r="T1143" s="699">
        <v>45180</v>
      </c>
      <c r="U1143" s="760">
        <v>13600000</v>
      </c>
      <c r="V1143" s="657" t="s">
        <v>70</v>
      </c>
      <c r="W1143" s="656">
        <v>72221403</v>
      </c>
      <c r="X1143" s="665" t="s">
        <v>5494</v>
      </c>
      <c r="Y1143" s="660" t="s">
        <v>5495</v>
      </c>
      <c r="Z1143" s="679">
        <v>45180</v>
      </c>
      <c r="AA1143" s="679">
        <v>45180</v>
      </c>
      <c r="AB1143" s="667" t="s">
        <v>80</v>
      </c>
      <c r="AC1143" s="666">
        <v>45280</v>
      </c>
      <c r="AD1143" s="658">
        <f t="shared" si="56"/>
        <v>100</v>
      </c>
      <c r="AE1143" s="656">
        <v>0</v>
      </c>
      <c r="AF1143" s="656">
        <v>0</v>
      </c>
      <c r="AG1143" s="656">
        <v>0</v>
      </c>
      <c r="AH1143" s="668" t="s">
        <v>80</v>
      </c>
      <c r="AI1143" s="658">
        <v>0</v>
      </c>
      <c r="AJ1143" s="656">
        <v>0</v>
      </c>
      <c r="AK1143" s="748">
        <v>0</v>
      </c>
      <c r="AL1143" s="668" t="s">
        <v>80</v>
      </c>
      <c r="AM1143" s="657">
        <v>0</v>
      </c>
      <c r="AN1143" s="668" t="s">
        <v>80</v>
      </c>
      <c r="AO1143" s="668" t="s">
        <v>80</v>
      </c>
      <c r="AP1143" s="661">
        <v>0</v>
      </c>
      <c r="AQ1143" s="661">
        <f>+L1143+AF1143-AK1143</f>
        <v>13600000</v>
      </c>
      <c r="AR1143" s="657" t="s">
        <v>115</v>
      </c>
      <c r="AS1143" s="656">
        <v>0</v>
      </c>
      <c r="AT1143" s="657" t="s">
        <v>80</v>
      </c>
      <c r="AU1143" s="670">
        <v>0</v>
      </c>
      <c r="AV1143" s="671">
        <f t="shared" si="54"/>
        <v>13600000</v>
      </c>
      <c r="AW1143" s="672">
        <f t="shared" si="55"/>
        <v>0</v>
      </c>
      <c r="AX1143" s="673"/>
      <c r="AY1143" s="657" t="s">
        <v>72</v>
      </c>
      <c r="AZ1143" s="677" t="s">
        <v>5627</v>
      </c>
      <c r="BA1143" s="653" t="s">
        <v>71</v>
      </c>
      <c r="BB1143" s="656"/>
    </row>
    <row r="1144" spans="2:54" x14ac:dyDescent="0.25">
      <c r="B1144" s="653">
        <v>2023</v>
      </c>
      <c r="C1144" s="653">
        <v>891780111</v>
      </c>
      <c r="D1144" s="654" t="s">
        <v>68</v>
      </c>
      <c r="E1144" s="655" t="s">
        <v>5052</v>
      </c>
      <c r="F1144" s="656" t="s">
        <v>5053</v>
      </c>
      <c r="G1144" s="657">
        <v>0</v>
      </c>
      <c r="H1144" s="656"/>
      <c r="I1144" s="657" t="s">
        <v>78</v>
      </c>
      <c r="J1144" s="653" t="s">
        <v>120</v>
      </c>
      <c r="K1144" s="658" t="s">
        <v>5235</v>
      </c>
      <c r="L1144" s="659">
        <v>10400000</v>
      </c>
      <c r="M1144" s="653" t="s">
        <v>73</v>
      </c>
      <c r="N1144" s="660" t="s">
        <v>116</v>
      </c>
      <c r="O1144" s="658" t="s">
        <v>5404</v>
      </c>
      <c r="P1144" s="661">
        <v>1083046349</v>
      </c>
      <c r="Q1144" s="656">
        <v>1925</v>
      </c>
      <c r="R1144" s="699">
        <v>45180</v>
      </c>
      <c r="S1144" s="749">
        <v>4157400000</v>
      </c>
      <c r="T1144" s="699">
        <v>45180</v>
      </c>
      <c r="U1144" s="760">
        <v>10400000</v>
      </c>
      <c r="V1144" s="657" t="s">
        <v>70</v>
      </c>
      <c r="W1144" s="656">
        <v>72221403</v>
      </c>
      <c r="X1144" s="665" t="s">
        <v>5494</v>
      </c>
      <c r="Y1144" s="660" t="s">
        <v>5495</v>
      </c>
      <c r="Z1144" s="679">
        <v>45180</v>
      </c>
      <c r="AA1144" s="679">
        <v>45180</v>
      </c>
      <c r="AB1144" s="667" t="s">
        <v>80</v>
      </c>
      <c r="AC1144" s="666">
        <v>45280</v>
      </c>
      <c r="AD1144" s="658">
        <f t="shared" si="56"/>
        <v>100</v>
      </c>
      <c r="AE1144" s="656">
        <v>0</v>
      </c>
      <c r="AF1144" s="656">
        <v>0</v>
      </c>
      <c r="AG1144" s="656">
        <v>0</v>
      </c>
      <c r="AH1144" s="668" t="s">
        <v>80</v>
      </c>
      <c r="AI1144" s="658">
        <v>0</v>
      </c>
      <c r="AJ1144" s="656">
        <v>0</v>
      </c>
      <c r="AK1144" s="748">
        <v>0</v>
      </c>
      <c r="AL1144" s="668" t="s">
        <v>80</v>
      </c>
      <c r="AM1144" s="657">
        <v>0</v>
      </c>
      <c r="AN1144" s="668" t="s">
        <v>80</v>
      </c>
      <c r="AO1144" s="668" t="s">
        <v>80</v>
      </c>
      <c r="AP1144" s="661">
        <v>0</v>
      </c>
      <c r="AQ1144" s="661">
        <f>+L1144+AF1144-AK1144</f>
        <v>10400000</v>
      </c>
      <c r="AR1144" s="657" t="s">
        <v>115</v>
      </c>
      <c r="AS1144" s="656">
        <v>0</v>
      </c>
      <c r="AT1144" s="657" t="s">
        <v>80</v>
      </c>
      <c r="AU1144" s="670">
        <v>0</v>
      </c>
      <c r="AV1144" s="671">
        <f t="shared" si="54"/>
        <v>10400000</v>
      </c>
      <c r="AW1144" s="672">
        <f t="shared" si="55"/>
        <v>0</v>
      </c>
      <c r="AX1144" s="673"/>
      <c r="AY1144" s="657" t="s">
        <v>72</v>
      </c>
      <c r="AZ1144" s="677" t="s">
        <v>5628</v>
      </c>
      <c r="BA1144" s="653" t="s">
        <v>71</v>
      </c>
      <c r="BB1144" s="656"/>
    </row>
    <row r="1145" spans="2:54" x14ac:dyDescent="0.25">
      <c r="B1145" s="653">
        <v>2023</v>
      </c>
      <c r="C1145" s="653">
        <v>891780111</v>
      </c>
      <c r="D1145" s="654" t="s">
        <v>68</v>
      </c>
      <c r="E1145" s="655" t="s">
        <v>5054</v>
      </c>
      <c r="F1145" s="656" t="s">
        <v>5055</v>
      </c>
      <c r="G1145" s="657">
        <v>0</v>
      </c>
      <c r="H1145" s="656"/>
      <c r="I1145" s="657" t="s">
        <v>78</v>
      </c>
      <c r="J1145" s="653" t="s">
        <v>120</v>
      </c>
      <c r="K1145" s="658" t="s">
        <v>5242</v>
      </c>
      <c r="L1145" s="659">
        <v>12400000</v>
      </c>
      <c r="M1145" s="653" t="s">
        <v>73</v>
      </c>
      <c r="N1145" s="660" t="s">
        <v>116</v>
      </c>
      <c r="O1145" s="658" t="s">
        <v>5405</v>
      </c>
      <c r="P1145" s="661">
        <v>1065865670</v>
      </c>
      <c r="Q1145" s="656">
        <v>1925</v>
      </c>
      <c r="R1145" s="699">
        <v>45180</v>
      </c>
      <c r="S1145" s="749">
        <v>4157400000</v>
      </c>
      <c r="T1145" s="699">
        <v>45180</v>
      </c>
      <c r="U1145" s="760">
        <v>12400000</v>
      </c>
      <c r="V1145" s="657" t="s">
        <v>70</v>
      </c>
      <c r="W1145" s="656">
        <v>72221403</v>
      </c>
      <c r="X1145" s="665" t="s">
        <v>5494</v>
      </c>
      <c r="Y1145" s="660" t="s">
        <v>5495</v>
      </c>
      <c r="Z1145" s="679">
        <v>45180</v>
      </c>
      <c r="AA1145" s="679">
        <v>45180</v>
      </c>
      <c r="AB1145" s="667" t="s">
        <v>80</v>
      </c>
      <c r="AC1145" s="666">
        <v>45280</v>
      </c>
      <c r="AD1145" s="658">
        <f t="shared" si="56"/>
        <v>100</v>
      </c>
      <c r="AE1145" s="656">
        <v>0</v>
      </c>
      <c r="AF1145" s="656">
        <v>0</v>
      </c>
      <c r="AG1145" s="656">
        <v>0</v>
      </c>
      <c r="AH1145" s="668" t="s">
        <v>80</v>
      </c>
      <c r="AI1145" s="658">
        <v>0</v>
      </c>
      <c r="AJ1145" s="656">
        <v>0</v>
      </c>
      <c r="AK1145" s="748">
        <v>0</v>
      </c>
      <c r="AL1145" s="668" t="s">
        <v>80</v>
      </c>
      <c r="AM1145" s="657">
        <v>0</v>
      </c>
      <c r="AN1145" s="668" t="s">
        <v>80</v>
      </c>
      <c r="AO1145" s="668" t="s">
        <v>80</v>
      </c>
      <c r="AP1145" s="661">
        <v>0</v>
      </c>
      <c r="AQ1145" s="661">
        <f>+L1145+AF1145-AK1145</f>
        <v>12400000</v>
      </c>
      <c r="AR1145" s="657" t="s">
        <v>115</v>
      </c>
      <c r="AS1145" s="656">
        <v>0</v>
      </c>
      <c r="AT1145" s="657" t="s">
        <v>80</v>
      </c>
      <c r="AU1145" s="670">
        <v>0</v>
      </c>
      <c r="AV1145" s="671">
        <f t="shared" si="54"/>
        <v>12400000</v>
      </c>
      <c r="AW1145" s="672">
        <f t="shared" si="55"/>
        <v>0</v>
      </c>
      <c r="AX1145" s="673"/>
      <c r="AY1145" s="657" t="s">
        <v>72</v>
      </c>
      <c r="AZ1145" s="677" t="s">
        <v>5629</v>
      </c>
      <c r="BA1145" s="653" t="s">
        <v>71</v>
      </c>
      <c r="BB1145" s="656"/>
    </row>
    <row r="1146" spans="2:54" x14ac:dyDescent="0.25">
      <c r="B1146" s="653">
        <v>2023</v>
      </c>
      <c r="C1146" s="653">
        <v>891780111</v>
      </c>
      <c r="D1146" s="654" t="s">
        <v>68</v>
      </c>
      <c r="E1146" s="655" t="s">
        <v>5056</v>
      </c>
      <c r="F1146" s="656" t="s">
        <v>5057</v>
      </c>
      <c r="G1146" s="657">
        <v>0</v>
      </c>
      <c r="H1146" s="656"/>
      <c r="I1146" s="657" t="s">
        <v>78</v>
      </c>
      <c r="J1146" s="653" t="s">
        <v>120</v>
      </c>
      <c r="K1146" s="658" t="s">
        <v>5251</v>
      </c>
      <c r="L1146" s="659">
        <v>20000000</v>
      </c>
      <c r="M1146" s="653" t="s">
        <v>73</v>
      </c>
      <c r="N1146" s="660" t="s">
        <v>116</v>
      </c>
      <c r="O1146" s="658" t="s">
        <v>5406</v>
      </c>
      <c r="P1146" s="661">
        <v>85449890</v>
      </c>
      <c r="Q1146" s="656">
        <v>1925</v>
      </c>
      <c r="R1146" s="699">
        <v>45180</v>
      </c>
      <c r="S1146" s="749">
        <v>4157400000</v>
      </c>
      <c r="T1146" s="699">
        <v>45180</v>
      </c>
      <c r="U1146" s="760">
        <v>20000000</v>
      </c>
      <c r="V1146" s="657" t="s">
        <v>70</v>
      </c>
      <c r="W1146" s="656">
        <v>72221403</v>
      </c>
      <c r="X1146" s="665" t="s">
        <v>5494</v>
      </c>
      <c r="Y1146" s="660" t="s">
        <v>5495</v>
      </c>
      <c r="Z1146" s="679">
        <v>45180</v>
      </c>
      <c r="AA1146" s="679">
        <v>45180</v>
      </c>
      <c r="AB1146" s="667" t="s">
        <v>80</v>
      </c>
      <c r="AC1146" s="666">
        <v>45280</v>
      </c>
      <c r="AD1146" s="658">
        <f t="shared" si="56"/>
        <v>100</v>
      </c>
      <c r="AE1146" s="656">
        <v>0</v>
      </c>
      <c r="AF1146" s="656">
        <v>0</v>
      </c>
      <c r="AG1146" s="656">
        <v>0</v>
      </c>
      <c r="AH1146" s="668" t="s">
        <v>80</v>
      </c>
      <c r="AI1146" s="658">
        <v>0</v>
      </c>
      <c r="AJ1146" s="656">
        <v>0</v>
      </c>
      <c r="AK1146" s="748">
        <v>0</v>
      </c>
      <c r="AL1146" s="668" t="s">
        <v>80</v>
      </c>
      <c r="AM1146" s="657">
        <v>0</v>
      </c>
      <c r="AN1146" s="668" t="s">
        <v>80</v>
      </c>
      <c r="AO1146" s="668" t="s">
        <v>80</v>
      </c>
      <c r="AP1146" s="661">
        <v>0</v>
      </c>
      <c r="AQ1146" s="661">
        <f>+L1146+AF1146-AK1146</f>
        <v>20000000</v>
      </c>
      <c r="AR1146" s="657" t="s">
        <v>115</v>
      </c>
      <c r="AS1146" s="656">
        <v>0</v>
      </c>
      <c r="AT1146" s="657" t="s">
        <v>80</v>
      </c>
      <c r="AU1146" s="670">
        <v>0</v>
      </c>
      <c r="AV1146" s="671">
        <f t="shared" si="54"/>
        <v>20000000</v>
      </c>
      <c r="AW1146" s="672">
        <f t="shared" si="55"/>
        <v>0</v>
      </c>
      <c r="AX1146" s="673"/>
      <c r="AY1146" s="657" t="s">
        <v>72</v>
      </c>
      <c r="AZ1146" s="677" t="s">
        <v>5630</v>
      </c>
      <c r="BA1146" s="653" t="s">
        <v>71</v>
      </c>
      <c r="BB1146" s="656"/>
    </row>
    <row r="1147" spans="2:54" x14ac:dyDescent="0.25">
      <c r="B1147" s="653">
        <v>2023</v>
      </c>
      <c r="C1147" s="653">
        <v>891780111</v>
      </c>
      <c r="D1147" s="654" t="s">
        <v>68</v>
      </c>
      <c r="E1147" s="655" t="s">
        <v>5058</v>
      </c>
      <c r="F1147" s="656" t="s">
        <v>5059</v>
      </c>
      <c r="G1147" s="657">
        <v>0</v>
      </c>
      <c r="H1147" s="656"/>
      <c r="I1147" s="657" t="s">
        <v>78</v>
      </c>
      <c r="J1147" s="653" t="s">
        <v>120</v>
      </c>
      <c r="K1147" s="658" t="s">
        <v>5237</v>
      </c>
      <c r="L1147" s="659">
        <v>12400000</v>
      </c>
      <c r="M1147" s="653" t="s">
        <v>73</v>
      </c>
      <c r="N1147" s="660" t="s">
        <v>116</v>
      </c>
      <c r="O1147" s="658" t="s">
        <v>5407</v>
      </c>
      <c r="P1147" s="661">
        <v>1096196007</v>
      </c>
      <c r="Q1147" s="656">
        <v>1925</v>
      </c>
      <c r="R1147" s="699">
        <v>45180</v>
      </c>
      <c r="S1147" s="749">
        <v>4157400000</v>
      </c>
      <c r="T1147" s="699">
        <v>45180</v>
      </c>
      <c r="U1147" s="760">
        <v>12400000</v>
      </c>
      <c r="V1147" s="657" t="s">
        <v>70</v>
      </c>
      <c r="W1147" s="656">
        <v>72221403</v>
      </c>
      <c r="X1147" s="665" t="s">
        <v>5494</v>
      </c>
      <c r="Y1147" s="660" t="s">
        <v>5495</v>
      </c>
      <c r="Z1147" s="679">
        <v>45180</v>
      </c>
      <c r="AA1147" s="679">
        <v>45180</v>
      </c>
      <c r="AB1147" s="667" t="s">
        <v>80</v>
      </c>
      <c r="AC1147" s="666">
        <v>45280</v>
      </c>
      <c r="AD1147" s="658">
        <f t="shared" si="56"/>
        <v>100</v>
      </c>
      <c r="AE1147" s="656">
        <v>0</v>
      </c>
      <c r="AF1147" s="656">
        <v>0</v>
      </c>
      <c r="AG1147" s="656">
        <v>0</v>
      </c>
      <c r="AH1147" s="668" t="s">
        <v>80</v>
      </c>
      <c r="AI1147" s="658">
        <v>0</v>
      </c>
      <c r="AJ1147" s="656">
        <v>0</v>
      </c>
      <c r="AK1147" s="748">
        <v>0</v>
      </c>
      <c r="AL1147" s="668" t="s">
        <v>80</v>
      </c>
      <c r="AM1147" s="657">
        <v>0</v>
      </c>
      <c r="AN1147" s="668" t="s">
        <v>80</v>
      </c>
      <c r="AO1147" s="668" t="s">
        <v>80</v>
      </c>
      <c r="AP1147" s="661">
        <v>0</v>
      </c>
      <c r="AQ1147" s="661">
        <f>+L1147+AF1147-AK1147</f>
        <v>12400000</v>
      </c>
      <c r="AR1147" s="657" t="s">
        <v>115</v>
      </c>
      <c r="AS1147" s="656">
        <v>0</v>
      </c>
      <c r="AT1147" s="657" t="s">
        <v>80</v>
      </c>
      <c r="AU1147" s="670">
        <v>0</v>
      </c>
      <c r="AV1147" s="671">
        <f t="shared" si="54"/>
        <v>12400000</v>
      </c>
      <c r="AW1147" s="672">
        <f t="shared" si="55"/>
        <v>0</v>
      </c>
      <c r="AX1147" s="673"/>
      <c r="AY1147" s="657" t="s">
        <v>72</v>
      </c>
      <c r="AZ1147" s="677" t="s">
        <v>5631</v>
      </c>
      <c r="BA1147" s="653" t="s">
        <v>71</v>
      </c>
      <c r="BB1147" s="656"/>
    </row>
    <row r="1148" spans="2:54" x14ac:dyDescent="0.25">
      <c r="B1148" s="653">
        <v>2023</v>
      </c>
      <c r="C1148" s="653">
        <v>891780111</v>
      </c>
      <c r="D1148" s="654" t="s">
        <v>68</v>
      </c>
      <c r="E1148" s="655" t="s">
        <v>5060</v>
      </c>
      <c r="F1148" s="656" t="s">
        <v>5041</v>
      </c>
      <c r="G1148" s="657">
        <v>0</v>
      </c>
      <c r="H1148" s="656"/>
      <c r="I1148" s="657" t="s">
        <v>78</v>
      </c>
      <c r="J1148" s="653" t="s">
        <v>120</v>
      </c>
      <c r="K1148" s="658" t="s">
        <v>5237</v>
      </c>
      <c r="L1148" s="659">
        <v>12400000</v>
      </c>
      <c r="M1148" s="653" t="s">
        <v>73</v>
      </c>
      <c r="N1148" s="660" t="s">
        <v>116</v>
      </c>
      <c r="O1148" s="658" t="s">
        <v>5408</v>
      </c>
      <c r="P1148" s="661">
        <v>1064987054</v>
      </c>
      <c r="Q1148" s="656">
        <v>1925</v>
      </c>
      <c r="R1148" s="699">
        <v>45180</v>
      </c>
      <c r="S1148" s="749">
        <v>4157400000</v>
      </c>
      <c r="T1148" s="699">
        <v>45180</v>
      </c>
      <c r="U1148" s="760">
        <v>12400000</v>
      </c>
      <c r="V1148" s="657" t="s">
        <v>70</v>
      </c>
      <c r="W1148" s="656">
        <v>72221403</v>
      </c>
      <c r="X1148" s="665" t="s">
        <v>5494</v>
      </c>
      <c r="Y1148" s="660" t="s">
        <v>5495</v>
      </c>
      <c r="Z1148" s="679">
        <v>45180</v>
      </c>
      <c r="AA1148" s="679">
        <v>45180</v>
      </c>
      <c r="AB1148" s="667" t="s">
        <v>80</v>
      </c>
      <c r="AC1148" s="666">
        <v>45280</v>
      </c>
      <c r="AD1148" s="658">
        <f t="shared" si="56"/>
        <v>100</v>
      </c>
      <c r="AE1148" s="656">
        <v>0</v>
      </c>
      <c r="AF1148" s="656">
        <v>0</v>
      </c>
      <c r="AG1148" s="656">
        <v>0</v>
      </c>
      <c r="AH1148" s="668" t="s">
        <v>80</v>
      </c>
      <c r="AI1148" s="658">
        <v>0</v>
      </c>
      <c r="AJ1148" s="656">
        <v>0</v>
      </c>
      <c r="AK1148" s="748">
        <v>0</v>
      </c>
      <c r="AL1148" s="668" t="s">
        <v>80</v>
      </c>
      <c r="AM1148" s="657">
        <v>0</v>
      </c>
      <c r="AN1148" s="668" t="s">
        <v>80</v>
      </c>
      <c r="AO1148" s="668" t="s">
        <v>80</v>
      </c>
      <c r="AP1148" s="661">
        <v>0</v>
      </c>
      <c r="AQ1148" s="661">
        <f>+L1148+AF1148-AK1148</f>
        <v>12400000</v>
      </c>
      <c r="AR1148" s="657" t="s">
        <v>115</v>
      </c>
      <c r="AS1148" s="656">
        <v>0</v>
      </c>
      <c r="AT1148" s="657" t="s">
        <v>80</v>
      </c>
      <c r="AU1148" s="670">
        <v>0</v>
      </c>
      <c r="AV1148" s="671">
        <f t="shared" si="54"/>
        <v>12400000</v>
      </c>
      <c r="AW1148" s="672">
        <f t="shared" si="55"/>
        <v>0</v>
      </c>
      <c r="AX1148" s="673"/>
      <c r="AY1148" s="657" t="s">
        <v>72</v>
      </c>
      <c r="AZ1148" s="677" t="s">
        <v>5622</v>
      </c>
      <c r="BA1148" s="653" t="s">
        <v>71</v>
      </c>
      <c r="BB1148" s="656"/>
    </row>
    <row r="1149" spans="2:54" x14ac:dyDescent="0.25">
      <c r="B1149" s="653">
        <v>2023</v>
      </c>
      <c r="C1149" s="653">
        <v>891780111</v>
      </c>
      <c r="D1149" s="654" t="s">
        <v>68</v>
      </c>
      <c r="E1149" s="655" t="s">
        <v>5061</v>
      </c>
      <c r="F1149" s="656" t="s">
        <v>5062</v>
      </c>
      <c r="G1149" s="657">
        <v>0</v>
      </c>
      <c r="H1149" s="656"/>
      <c r="I1149" s="657" t="s">
        <v>78</v>
      </c>
      <c r="J1149" s="653" t="s">
        <v>120</v>
      </c>
      <c r="K1149" s="658" t="s">
        <v>5252</v>
      </c>
      <c r="L1149" s="659">
        <v>12400000</v>
      </c>
      <c r="M1149" s="653" t="s">
        <v>73</v>
      </c>
      <c r="N1149" s="660" t="s">
        <v>116</v>
      </c>
      <c r="O1149" s="658" t="s">
        <v>5409</v>
      </c>
      <c r="P1149" s="661">
        <v>36728890</v>
      </c>
      <c r="Q1149" s="656">
        <v>1925</v>
      </c>
      <c r="R1149" s="699">
        <v>45180</v>
      </c>
      <c r="S1149" s="749">
        <v>4157400000</v>
      </c>
      <c r="T1149" s="699">
        <v>45194</v>
      </c>
      <c r="U1149" s="760">
        <v>12400000</v>
      </c>
      <c r="V1149" s="657" t="s">
        <v>70</v>
      </c>
      <c r="W1149" s="656">
        <v>72221403</v>
      </c>
      <c r="X1149" s="665" t="s">
        <v>5494</v>
      </c>
      <c r="Y1149" s="660" t="s">
        <v>5495</v>
      </c>
      <c r="Z1149" s="679">
        <v>45194</v>
      </c>
      <c r="AA1149" s="679">
        <v>45194</v>
      </c>
      <c r="AB1149" s="667" t="s">
        <v>80</v>
      </c>
      <c r="AC1149" s="666">
        <v>45280</v>
      </c>
      <c r="AD1149" s="658">
        <f t="shared" si="56"/>
        <v>86</v>
      </c>
      <c r="AE1149" s="656">
        <v>0</v>
      </c>
      <c r="AF1149" s="656">
        <v>0</v>
      </c>
      <c r="AG1149" s="656">
        <v>0</v>
      </c>
      <c r="AH1149" s="668" t="s">
        <v>80</v>
      </c>
      <c r="AI1149" s="658">
        <v>0</v>
      </c>
      <c r="AJ1149" s="656">
        <v>0</v>
      </c>
      <c r="AK1149" s="748">
        <v>0</v>
      </c>
      <c r="AL1149" s="668" t="s">
        <v>80</v>
      </c>
      <c r="AM1149" s="657">
        <v>0</v>
      </c>
      <c r="AN1149" s="668" t="s">
        <v>80</v>
      </c>
      <c r="AO1149" s="668" t="s">
        <v>80</v>
      </c>
      <c r="AP1149" s="661">
        <v>0</v>
      </c>
      <c r="AQ1149" s="661">
        <f>+L1149+AF1149-AK1149</f>
        <v>12400000</v>
      </c>
      <c r="AR1149" s="657" t="s">
        <v>115</v>
      </c>
      <c r="AS1149" s="656">
        <v>0</v>
      </c>
      <c r="AT1149" s="657" t="s">
        <v>80</v>
      </c>
      <c r="AU1149" s="670">
        <v>0</v>
      </c>
      <c r="AV1149" s="671">
        <f t="shared" si="54"/>
        <v>12400000</v>
      </c>
      <c r="AW1149" s="672">
        <f t="shared" si="55"/>
        <v>0</v>
      </c>
      <c r="AX1149" s="673"/>
      <c r="AY1149" s="657" t="s">
        <v>72</v>
      </c>
      <c r="AZ1149" s="677" t="s">
        <v>5632</v>
      </c>
      <c r="BA1149" s="653" t="s">
        <v>71</v>
      </c>
      <c r="BB1149" s="656"/>
    </row>
    <row r="1150" spans="2:54" x14ac:dyDescent="0.25">
      <c r="B1150" s="653">
        <v>2023</v>
      </c>
      <c r="C1150" s="653">
        <v>891780111</v>
      </c>
      <c r="D1150" s="654" t="s">
        <v>68</v>
      </c>
      <c r="E1150" s="655" t="s">
        <v>5063</v>
      </c>
      <c r="F1150" s="656" t="s">
        <v>5064</v>
      </c>
      <c r="G1150" s="657">
        <v>0</v>
      </c>
      <c r="H1150" s="656"/>
      <c r="I1150" s="657" t="s">
        <v>78</v>
      </c>
      <c r="J1150" s="653" t="s">
        <v>120</v>
      </c>
      <c r="K1150" s="658" t="s">
        <v>5253</v>
      </c>
      <c r="L1150" s="659">
        <v>12400000</v>
      </c>
      <c r="M1150" s="653" t="s">
        <v>73</v>
      </c>
      <c r="N1150" s="660" t="s">
        <v>116</v>
      </c>
      <c r="O1150" s="658" t="s">
        <v>5410</v>
      </c>
      <c r="P1150" s="661">
        <v>91278896</v>
      </c>
      <c r="Q1150" s="656">
        <v>1925</v>
      </c>
      <c r="R1150" s="699">
        <v>45180</v>
      </c>
      <c r="S1150" s="749">
        <v>4157400000</v>
      </c>
      <c r="T1150" s="699">
        <v>45194</v>
      </c>
      <c r="U1150" s="760">
        <v>12400000</v>
      </c>
      <c r="V1150" s="657" t="s">
        <v>70</v>
      </c>
      <c r="W1150" s="656">
        <v>72221403</v>
      </c>
      <c r="X1150" s="665" t="s">
        <v>5494</v>
      </c>
      <c r="Y1150" s="660" t="s">
        <v>5495</v>
      </c>
      <c r="Z1150" s="679">
        <v>45191</v>
      </c>
      <c r="AA1150" s="679">
        <v>45194</v>
      </c>
      <c r="AB1150" s="667" t="s">
        <v>80</v>
      </c>
      <c r="AC1150" s="666">
        <v>45280</v>
      </c>
      <c r="AD1150" s="658">
        <f t="shared" si="56"/>
        <v>86</v>
      </c>
      <c r="AE1150" s="656">
        <v>0</v>
      </c>
      <c r="AF1150" s="656">
        <v>0</v>
      </c>
      <c r="AG1150" s="656">
        <v>0</v>
      </c>
      <c r="AH1150" s="668" t="s">
        <v>80</v>
      </c>
      <c r="AI1150" s="658">
        <v>0</v>
      </c>
      <c r="AJ1150" s="656">
        <v>0</v>
      </c>
      <c r="AK1150" s="748">
        <v>0</v>
      </c>
      <c r="AL1150" s="668" t="s">
        <v>80</v>
      </c>
      <c r="AM1150" s="657">
        <v>0</v>
      </c>
      <c r="AN1150" s="668" t="s">
        <v>80</v>
      </c>
      <c r="AO1150" s="668" t="s">
        <v>80</v>
      </c>
      <c r="AP1150" s="661">
        <v>0</v>
      </c>
      <c r="AQ1150" s="661">
        <f>+L1150+AF1150-AK1150</f>
        <v>12400000</v>
      </c>
      <c r="AR1150" s="657" t="s">
        <v>115</v>
      </c>
      <c r="AS1150" s="656">
        <v>0</v>
      </c>
      <c r="AT1150" s="657" t="s">
        <v>80</v>
      </c>
      <c r="AU1150" s="670">
        <v>0</v>
      </c>
      <c r="AV1150" s="671">
        <f t="shared" si="54"/>
        <v>12400000</v>
      </c>
      <c r="AW1150" s="672">
        <f t="shared" si="55"/>
        <v>0</v>
      </c>
      <c r="AX1150" s="673"/>
      <c r="AY1150" s="657" t="s">
        <v>72</v>
      </c>
      <c r="AZ1150" s="677" t="s">
        <v>5633</v>
      </c>
      <c r="BA1150" s="653" t="s">
        <v>71</v>
      </c>
      <c r="BB1150" s="656"/>
    </row>
    <row r="1151" spans="2:54" x14ac:dyDescent="0.25">
      <c r="B1151" s="653">
        <v>2023</v>
      </c>
      <c r="C1151" s="653">
        <v>891780111</v>
      </c>
      <c r="D1151" s="654" t="s">
        <v>68</v>
      </c>
      <c r="E1151" s="655" t="s">
        <v>5065</v>
      </c>
      <c r="F1151" s="656" t="s">
        <v>5066</v>
      </c>
      <c r="G1151" s="657">
        <v>0</v>
      </c>
      <c r="H1151" s="656"/>
      <c r="I1151" s="657" t="s">
        <v>78</v>
      </c>
      <c r="J1151" s="653" t="s">
        <v>120</v>
      </c>
      <c r="K1151" s="658" t="s">
        <v>5253</v>
      </c>
      <c r="L1151" s="659">
        <v>12400000</v>
      </c>
      <c r="M1151" s="653" t="s">
        <v>73</v>
      </c>
      <c r="N1151" s="660" t="s">
        <v>116</v>
      </c>
      <c r="O1151" s="658" t="s">
        <v>5411</v>
      </c>
      <c r="P1151" s="661">
        <v>1128051350</v>
      </c>
      <c r="Q1151" s="656">
        <v>1925</v>
      </c>
      <c r="R1151" s="699">
        <v>45180</v>
      </c>
      <c r="S1151" s="749">
        <v>4157400000</v>
      </c>
      <c r="T1151" s="699">
        <v>45194</v>
      </c>
      <c r="U1151" s="760">
        <v>12400000</v>
      </c>
      <c r="V1151" s="657" t="s">
        <v>70</v>
      </c>
      <c r="W1151" s="656">
        <v>72221403</v>
      </c>
      <c r="X1151" s="665" t="s">
        <v>5494</v>
      </c>
      <c r="Y1151" s="660" t="s">
        <v>5495</v>
      </c>
      <c r="Z1151" s="679">
        <v>45191</v>
      </c>
      <c r="AA1151" s="679">
        <v>45194</v>
      </c>
      <c r="AB1151" s="667" t="s">
        <v>80</v>
      </c>
      <c r="AC1151" s="666">
        <v>45280</v>
      </c>
      <c r="AD1151" s="658">
        <f t="shared" si="56"/>
        <v>86</v>
      </c>
      <c r="AE1151" s="656">
        <v>0</v>
      </c>
      <c r="AF1151" s="656">
        <v>0</v>
      </c>
      <c r="AG1151" s="656">
        <v>0</v>
      </c>
      <c r="AH1151" s="668" t="s">
        <v>80</v>
      </c>
      <c r="AI1151" s="658">
        <v>0</v>
      </c>
      <c r="AJ1151" s="656">
        <v>0</v>
      </c>
      <c r="AK1151" s="748">
        <v>0</v>
      </c>
      <c r="AL1151" s="668" t="s">
        <v>80</v>
      </c>
      <c r="AM1151" s="657">
        <v>0</v>
      </c>
      <c r="AN1151" s="668" t="s">
        <v>80</v>
      </c>
      <c r="AO1151" s="668" t="s">
        <v>80</v>
      </c>
      <c r="AP1151" s="661">
        <v>0</v>
      </c>
      <c r="AQ1151" s="661">
        <f>+L1151+AF1151-AK1151</f>
        <v>12400000</v>
      </c>
      <c r="AR1151" s="657" t="s">
        <v>115</v>
      </c>
      <c r="AS1151" s="656">
        <v>0</v>
      </c>
      <c r="AT1151" s="657" t="s">
        <v>80</v>
      </c>
      <c r="AU1151" s="670">
        <v>0</v>
      </c>
      <c r="AV1151" s="671">
        <f t="shared" si="54"/>
        <v>12400000</v>
      </c>
      <c r="AW1151" s="672">
        <f t="shared" si="55"/>
        <v>0</v>
      </c>
      <c r="AX1151" s="673"/>
      <c r="AY1151" s="657" t="s">
        <v>72</v>
      </c>
      <c r="AZ1151" s="677" t="s">
        <v>5634</v>
      </c>
      <c r="BA1151" s="653" t="s">
        <v>71</v>
      </c>
      <c r="BB1151" s="656"/>
    </row>
    <row r="1152" spans="2:54" x14ac:dyDescent="0.25">
      <c r="B1152" s="653">
        <v>2023</v>
      </c>
      <c r="C1152" s="653">
        <v>891780111</v>
      </c>
      <c r="D1152" s="654" t="s">
        <v>68</v>
      </c>
      <c r="E1152" s="655" t="s">
        <v>5067</v>
      </c>
      <c r="F1152" s="656" t="s">
        <v>5068</v>
      </c>
      <c r="G1152" s="657">
        <v>0</v>
      </c>
      <c r="H1152" s="656"/>
      <c r="I1152" s="657" t="s">
        <v>78</v>
      </c>
      <c r="J1152" s="653" t="s">
        <v>120</v>
      </c>
      <c r="K1152" s="658" t="s">
        <v>5254</v>
      </c>
      <c r="L1152" s="659">
        <v>12400000</v>
      </c>
      <c r="M1152" s="653" t="s">
        <v>73</v>
      </c>
      <c r="N1152" s="660" t="s">
        <v>116</v>
      </c>
      <c r="O1152" s="658" t="s">
        <v>5412</v>
      </c>
      <c r="P1152" s="661">
        <v>12542143</v>
      </c>
      <c r="Q1152" s="656">
        <v>1925</v>
      </c>
      <c r="R1152" s="699">
        <v>45180</v>
      </c>
      <c r="S1152" s="749">
        <v>4157400000</v>
      </c>
      <c r="T1152" s="699">
        <v>45194</v>
      </c>
      <c r="U1152" s="760">
        <v>12400000</v>
      </c>
      <c r="V1152" s="657" t="s">
        <v>70</v>
      </c>
      <c r="W1152" s="656">
        <v>72221403</v>
      </c>
      <c r="X1152" s="665" t="s">
        <v>5494</v>
      </c>
      <c r="Y1152" s="660" t="s">
        <v>5495</v>
      </c>
      <c r="Z1152" s="679">
        <v>45191</v>
      </c>
      <c r="AA1152" s="679">
        <v>45194</v>
      </c>
      <c r="AB1152" s="667" t="s">
        <v>80</v>
      </c>
      <c r="AC1152" s="666">
        <v>45280</v>
      </c>
      <c r="AD1152" s="658">
        <f t="shared" si="56"/>
        <v>86</v>
      </c>
      <c r="AE1152" s="656">
        <v>0</v>
      </c>
      <c r="AF1152" s="656">
        <v>0</v>
      </c>
      <c r="AG1152" s="656">
        <v>0</v>
      </c>
      <c r="AH1152" s="668" t="s">
        <v>80</v>
      </c>
      <c r="AI1152" s="658">
        <v>0</v>
      </c>
      <c r="AJ1152" s="656">
        <v>0</v>
      </c>
      <c r="AK1152" s="748">
        <v>0</v>
      </c>
      <c r="AL1152" s="668" t="s">
        <v>80</v>
      </c>
      <c r="AM1152" s="657">
        <v>0</v>
      </c>
      <c r="AN1152" s="668" t="s">
        <v>80</v>
      </c>
      <c r="AO1152" s="668" t="s">
        <v>80</v>
      </c>
      <c r="AP1152" s="661">
        <v>0</v>
      </c>
      <c r="AQ1152" s="661">
        <f>+L1152+AF1152-AK1152</f>
        <v>12400000</v>
      </c>
      <c r="AR1152" s="657" t="s">
        <v>115</v>
      </c>
      <c r="AS1152" s="656">
        <v>0</v>
      </c>
      <c r="AT1152" s="657" t="s">
        <v>80</v>
      </c>
      <c r="AU1152" s="670">
        <v>0</v>
      </c>
      <c r="AV1152" s="671">
        <f t="shared" si="54"/>
        <v>12400000</v>
      </c>
      <c r="AW1152" s="672">
        <f t="shared" si="55"/>
        <v>0</v>
      </c>
      <c r="AX1152" s="673"/>
      <c r="AY1152" s="657" t="s">
        <v>72</v>
      </c>
      <c r="AZ1152" s="677" t="s">
        <v>5635</v>
      </c>
      <c r="BA1152" s="653" t="s">
        <v>71</v>
      </c>
      <c r="BB1152" s="656"/>
    </row>
    <row r="1153" spans="2:54" x14ac:dyDescent="0.25">
      <c r="B1153" s="653">
        <v>2023</v>
      </c>
      <c r="C1153" s="653">
        <v>891780111</v>
      </c>
      <c r="D1153" s="654" t="s">
        <v>68</v>
      </c>
      <c r="E1153" s="655" t="s">
        <v>5069</v>
      </c>
      <c r="F1153" s="656" t="s">
        <v>5070</v>
      </c>
      <c r="G1153" s="657">
        <v>0</v>
      </c>
      <c r="H1153" s="656"/>
      <c r="I1153" s="657" t="s">
        <v>78</v>
      </c>
      <c r="J1153" s="653" t="s">
        <v>120</v>
      </c>
      <c r="K1153" s="658" t="s">
        <v>5255</v>
      </c>
      <c r="L1153" s="659">
        <v>10400000</v>
      </c>
      <c r="M1153" s="653" t="s">
        <v>73</v>
      </c>
      <c r="N1153" s="660" t="s">
        <v>116</v>
      </c>
      <c r="O1153" s="658" t="s">
        <v>5413</v>
      </c>
      <c r="P1153" s="661">
        <v>1118805033</v>
      </c>
      <c r="Q1153" s="656">
        <v>1925</v>
      </c>
      <c r="R1153" s="699">
        <v>45180</v>
      </c>
      <c r="S1153" s="749">
        <v>4157400000</v>
      </c>
      <c r="T1153" s="699">
        <v>45194</v>
      </c>
      <c r="U1153" s="760">
        <v>10400000</v>
      </c>
      <c r="V1153" s="657" t="s">
        <v>70</v>
      </c>
      <c r="W1153" s="656">
        <v>72221403</v>
      </c>
      <c r="X1153" s="665" t="s">
        <v>5494</v>
      </c>
      <c r="Y1153" s="660" t="s">
        <v>5495</v>
      </c>
      <c r="Z1153" s="679">
        <v>45191</v>
      </c>
      <c r="AA1153" s="679">
        <v>45194</v>
      </c>
      <c r="AB1153" s="667" t="s">
        <v>80</v>
      </c>
      <c r="AC1153" s="666">
        <v>45280</v>
      </c>
      <c r="AD1153" s="658">
        <f t="shared" si="56"/>
        <v>86</v>
      </c>
      <c r="AE1153" s="656">
        <v>0</v>
      </c>
      <c r="AF1153" s="656">
        <v>0</v>
      </c>
      <c r="AG1153" s="656">
        <v>0</v>
      </c>
      <c r="AH1153" s="668" t="s">
        <v>80</v>
      </c>
      <c r="AI1153" s="658">
        <v>0</v>
      </c>
      <c r="AJ1153" s="656">
        <v>0</v>
      </c>
      <c r="AK1153" s="748">
        <v>0</v>
      </c>
      <c r="AL1153" s="668" t="s">
        <v>80</v>
      </c>
      <c r="AM1153" s="657">
        <v>0</v>
      </c>
      <c r="AN1153" s="668" t="s">
        <v>80</v>
      </c>
      <c r="AO1153" s="668" t="s">
        <v>80</v>
      </c>
      <c r="AP1153" s="661">
        <v>0</v>
      </c>
      <c r="AQ1153" s="661">
        <f>+L1153+AF1153-AK1153</f>
        <v>10400000</v>
      </c>
      <c r="AR1153" s="657" t="s">
        <v>115</v>
      </c>
      <c r="AS1153" s="656">
        <v>0</v>
      </c>
      <c r="AT1153" s="657" t="s">
        <v>80</v>
      </c>
      <c r="AU1153" s="670">
        <v>0</v>
      </c>
      <c r="AV1153" s="671">
        <f t="shared" si="54"/>
        <v>10400000</v>
      </c>
      <c r="AW1153" s="672">
        <f t="shared" si="55"/>
        <v>0</v>
      </c>
      <c r="AX1153" s="673"/>
      <c r="AY1153" s="657" t="s">
        <v>72</v>
      </c>
      <c r="AZ1153" s="677" t="s">
        <v>5636</v>
      </c>
      <c r="BA1153" s="653" t="s">
        <v>71</v>
      </c>
      <c r="BB1153" s="656"/>
    </row>
    <row r="1154" spans="2:54" x14ac:dyDescent="0.25">
      <c r="B1154" s="653">
        <v>2023</v>
      </c>
      <c r="C1154" s="653">
        <v>891780111</v>
      </c>
      <c r="D1154" s="654" t="s">
        <v>68</v>
      </c>
      <c r="E1154" s="655" t="s">
        <v>5071</v>
      </c>
      <c r="F1154" s="656" t="s">
        <v>5072</v>
      </c>
      <c r="G1154" s="657">
        <v>0</v>
      </c>
      <c r="H1154" s="656"/>
      <c r="I1154" s="657" t="s">
        <v>78</v>
      </c>
      <c r="J1154" s="653" t="s">
        <v>120</v>
      </c>
      <c r="K1154" s="658" t="s">
        <v>5255</v>
      </c>
      <c r="L1154" s="659">
        <v>10400000</v>
      </c>
      <c r="M1154" s="653" t="s">
        <v>73</v>
      </c>
      <c r="N1154" s="660" t="s">
        <v>116</v>
      </c>
      <c r="O1154" s="658" t="s">
        <v>5414</v>
      </c>
      <c r="P1154" s="661">
        <v>1118803293</v>
      </c>
      <c r="Q1154" s="656">
        <v>1925</v>
      </c>
      <c r="R1154" s="699">
        <v>45180</v>
      </c>
      <c r="S1154" s="749">
        <v>4157400000</v>
      </c>
      <c r="T1154" s="699">
        <v>45194</v>
      </c>
      <c r="U1154" s="760">
        <v>10400000</v>
      </c>
      <c r="V1154" s="657" t="s">
        <v>70</v>
      </c>
      <c r="W1154" s="656">
        <v>72221403</v>
      </c>
      <c r="X1154" s="665" t="s">
        <v>5494</v>
      </c>
      <c r="Y1154" s="660" t="s">
        <v>5495</v>
      </c>
      <c r="Z1154" s="679">
        <v>45191</v>
      </c>
      <c r="AA1154" s="679">
        <v>45194</v>
      </c>
      <c r="AB1154" s="667" t="s">
        <v>80</v>
      </c>
      <c r="AC1154" s="666">
        <v>45280</v>
      </c>
      <c r="AD1154" s="658">
        <f t="shared" si="56"/>
        <v>86</v>
      </c>
      <c r="AE1154" s="656">
        <v>0</v>
      </c>
      <c r="AF1154" s="656">
        <v>0</v>
      </c>
      <c r="AG1154" s="656">
        <v>0</v>
      </c>
      <c r="AH1154" s="668" t="s">
        <v>80</v>
      </c>
      <c r="AI1154" s="658">
        <v>0</v>
      </c>
      <c r="AJ1154" s="656">
        <v>0</v>
      </c>
      <c r="AK1154" s="748">
        <v>0</v>
      </c>
      <c r="AL1154" s="668" t="s">
        <v>80</v>
      </c>
      <c r="AM1154" s="657">
        <v>0</v>
      </c>
      <c r="AN1154" s="668" t="s">
        <v>80</v>
      </c>
      <c r="AO1154" s="668" t="s">
        <v>80</v>
      </c>
      <c r="AP1154" s="661">
        <v>0</v>
      </c>
      <c r="AQ1154" s="661">
        <f>+L1154+AF1154-AK1154</f>
        <v>10400000</v>
      </c>
      <c r="AR1154" s="657" t="s">
        <v>115</v>
      </c>
      <c r="AS1154" s="656">
        <v>0</v>
      </c>
      <c r="AT1154" s="657" t="s">
        <v>80</v>
      </c>
      <c r="AU1154" s="670">
        <v>0</v>
      </c>
      <c r="AV1154" s="671">
        <f t="shared" si="54"/>
        <v>10400000</v>
      </c>
      <c r="AW1154" s="672">
        <f t="shared" si="55"/>
        <v>0</v>
      </c>
      <c r="AX1154" s="673"/>
      <c r="AY1154" s="657" t="s">
        <v>72</v>
      </c>
      <c r="AZ1154" s="677" t="s">
        <v>5636</v>
      </c>
      <c r="BA1154" s="653" t="s">
        <v>71</v>
      </c>
      <c r="BB1154" s="656"/>
    </row>
    <row r="1155" spans="2:54" x14ac:dyDescent="0.25">
      <c r="B1155" s="653">
        <v>2023</v>
      </c>
      <c r="C1155" s="653">
        <v>891780111</v>
      </c>
      <c r="D1155" s="654" t="s">
        <v>68</v>
      </c>
      <c r="E1155" s="655" t="s">
        <v>5073</v>
      </c>
      <c r="F1155" s="656" t="s">
        <v>5074</v>
      </c>
      <c r="G1155" s="657">
        <v>0</v>
      </c>
      <c r="H1155" s="656"/>
      <c r="I1155" s="657" t="s">
        <v>78</v>
      </c>
      <c r="J1155" s="653" t="s">
        <v>120</v>
      </c>
      <c r="K1155" s="658" t="s">
        <v>5252</v>
      </c>
      <c r="L1155" s="659">
        <v>12400000</v>
      </c>
      <c r="M1155" s="653" t="s">
        <v>73</v>
      </c>
      <c r="N1155" s="660" t="s">
        <v>116</v>
      </c>
      <c r="O1155" s="658" t="s">
        <v>5415</v>
      </c>
      <c r="P1155" s="661">
        <v>1081913776</v>
      </c>
      <c r="Q1155" s="656">
        <v>1925</v>
      </c>
      <c r="R1155" s="699">
        <v>45180</v>
      </c>
      <c r="S1155" s="749">
        <v>4157400000</v>
      </c>
      <c r="T1155" s="699">
        <v>45194</v>
      </c>
      <c r="U1155" s="760">
        <v>12400000</v>
      </c>
      <c r="V1155" s="657" t="s">
        <v>70</v>
      </c>
      <c r="W1155" s="656">
        <v>72221403</v>
      </c>
      <c r="X1155" s="665" t="s">
        <v>5494</v>
      </c>
      <c r="Y1155" s="660" t="s">
        <v>5495</v>
      </c>
      <c r="Z1155" s="679">
        <v>45191</v>
      </c>
      <c r="AA1155" s="679">
        <v>45194</v>
      </c>
      <c r="AB1155" s="667" t="s">
        <v>80</v>
      </c>
      <c r="AC1155" s="666">
        <v>45280</v>
      </c>
      <c r="AD1155" s="658">
        <f t="shared" si="56"/>
        <v>86</v>
      </c>
      <c r="AE1155" s="656">
        <v>0</v>
      </c>
      <c r="AF1155" s="656">
        <v>0</v>
      </c>
      <c r="AG1155" s="656">
        <v>0</v>
      </c>
      <c r="AH1155" s="668" t="s">
        <v>80</v>
      </c>
      <c r="AI1155" s="658">
        <v>0</v>
      </c>
      <c r="AJ1155" s="656">
        <v>0</v>
      </c>
      <c r="AK1155" s="748">
        <v>0</v>
      </c>
      <c r="AL1155" s="668" t="s">
        <v>80</v>
      </c>
      <c r="AM1155" s="657">
        <v>0</v>
      </c>
      <c r="AN1155" s="668" t="s">
        <v>80</v>
      </c>
      <c r="AO1155" s="668" t="s">
        <v>80</v>
      </c>
      <c r="AP1155" s="661">
        <v>0</v>
      </c>
      <c r="AQ1155" s="661">
        <f>+L1155+AF1155-AK1155</f>
        <v>12400000</v>
      </c>
      <c r="AR1155" s="657" t="s">
        <v>115</v>
      </c>
      <c r="AS1155" s="656">
        <v>0</v>
      </c>
      <c r="AT1155" s="657" t="s">
        <v>80</v>
      </c>
      <c r="AU1155" s="670">
        <v>0</v>
      </c>
      <c r="AV1155" s="671">
        <f t="shared" si="54"/>
        <v>12400000</v>
      </c>
      <c r="AW1155" s="672">
        <f t="shared" si="55"/>
        <v>0</v>
      </c>
      <c r="AX1155" s="673"/>
      <c r="AY1155" s="657" t="s">
        <v>72</v>
      </c>
      <c r="AZ1155" s="677" t="s">
        <v>5637</v>
      </c>
      <c r="BA1155" s="653" t="s">
        <v>71</v>
      </c>
      <c r="BB1155" s="656"/>
    </row>
    <row r="1156" spans="2:54" x14ac:dyDescent="0.25">
      <c r="B1156" s="653">
        <v>2023</v>
      </c>
      <c r="C1156" s="653">
        <v>891780111</v>
      </c>
      <c r="D1156" s="654" t="s">
        <v>68</v>
      </c>
      <c r="E1156" s="655" t="s">
        <v>5075</v>
      </c>
      <c r="F1156" s="656" t="s">
        <v>5076</v>
      </c>
      <c r="G1156" s="657">
        <v>0</v>
      </c>
      <c r="H1156" s="656"/>
      <c r="I1156" s="657" t="s">
        <v>78</v>
      </c>
      <c r="J1156" s="653" t="s">
        <v>120</v>
      </c>
      <c r="K1156" s="658" t="s">
        <v>5255</v>
      </c>
      <c r="L1156" s="659">
        <v>10400000</v>
      </c>
      <c r="M1156" s="653" t="s">
        <v>73</v>
      </c>
      <c r="N1156" s="660" t="s">
        <v>116</v>
      </c>
      <c r="O1156" s="658" t="s">
        <v>5416</v>
      </c>
      <c r="P1156" s="661">
        <v>73155749</v>
      </c>
      <c r="Q1156" s="656">
        <v>1925</v>
      </c>
      <c r="R1156" s="699">
        <v>45180</v>
      </c>
      <c r="S1156" s="749">
        <v>4157400000</v>
      </c>
      <c r="T1156" s="699">
        <v>45194</v>
      </c>
      <c r="U1156" s="760">
        <v>10400000</v>
      </c>
      <c r="V1156" s="657" t="s">
        <v>70</v>
      </c>
      <c r="W1156" s="656">
        <v>72221403</v>
      </c>
      <c r="X1156" s="665" t="s">
        <v>5494</v>
      </c>
      <c r="Y1156" s="660" t="s">
        <v>5495</v>
      </c>
      <c r="Z1156" s="679">
        <v>45191</v>
      </c>
      <c r="AA1156" s="679">
        <v>45194</v>
      </c>
      <c r="AB1156" s="667" t="s">
        <v>80</v>
      </c>
      <c r="AC1156" s="666">
        <v>45280</v>
      </c>
      <c r="AD1156" s="658">
        <f t="shared" si="56"/>
        <v>86</v>
      </c>
      <c r="AE1156" s="656">
        <v>0</v>
      </c>
      <c r="AF1156" s="656">
        <v>0</v>
      </c>
      <c r="AG1156" s="656">
        <v>0</v>
      </c>
      <c r="AH1156" s="668" t="s">
        <v>80</v>
      </c>
      <c r="AI1156" s="658">
        <v>0</v>
      </c>
      <c r="AJ1156" s="656">
        <v>0</v>
      </c>
      <c r="AK1156" s="748">
        <v>0</v>
      </c>
      <c r="AL1156" s="668" t="s">
        <v>80</v>
      </c>
      <c r="AM1156" s="657">
        <v>0</v>
      </c>
      <c r="AN1156" s="668" t="s">
        <v>80</v>
      </c>
      <c r="AO1156" s="668" t="s">
        <v>80</v>
      </c>
      <c r="AP1156" s="661">
        <v>0</v>
      </c>
      <c r="AQ1156" s="661">
        <f>+L1156+AF1156-AK1156</f>
        <v>10400000</v>
      </c>
      <c r="AR1156" s="657" t="s">
        <v>115</v>
      </c>
      <c r="AS1156" s="656">
        <v>0</v>
      </c>
      <c r="AT1156" s="657" t="s">
        <v>80</v>
      </c>
      <c r="AU1156" s="670">
        <v>0</v>
      </c>
      <c r="AV1156" s="671">
        <f t="shared" si="54"/>
        <v>10400000</v>
      </c>
      <c r="AW1156" s="672">
        <f t="shared" si="55"/>
        <v>0</v>
      </c>
      <c r="AX1156" s="673"/>
      <c r="AY1156" s="657" t="s">
        <v>72</v>
      </c>
      <c r="AZ1156" s="677" t="s">
        <v>5638</v>
      </c>
      <c r="BA1156" s="653" t="s">
        <v>71</v>
      </c>
      <c r="BB1156" s="656"/>
    </row>
    <row r="1157" spans="2:54" x14ac:dyDescent="0.25">
      <c r="B1157" s="653">
        <v>2023</v>
      </c>
      <c r="C1157" s="653">
        <v>891780111</v>
      </c>
      <c r="D1157" s="654" t="s">
        <v>68</v>
      </c>
      <c r="E1157" s="655" t="s">
        <v>5077</v>
      </c>
      <c r="F1157" s="656" t="s">
        <v>5078</v>
      </c>
      <c r="G1157" s="657">
        <v>0</v>
      </c>
      <c r="H1157" s="656"/>
      <c r="I1157" s="657" t="s">
        <v>78</v>
      </c>
      <c r="J1157" s="653" t="s">
        <v>120</v>
      </c>
      <c r="K1157" s="658" t="s">
        <v>5255</v>
      </c>
      <c r="L1157" s="659">
        <v>10400000</v>
      </c>
      <c r="M1157" s="653" t="s">
        <v>73</v>
      </c>
      <c r="N1157" s="660" t="s">
        <v>116</v>
      </c>
      <c r="O1157" s="658" t="s">
        <v>5417</v>
      </c>
      <c r="P1157" s="661">
        <v>77025018</v>
      </c>
      <c r="Q1157" s="656">
        <v>1925</v>
      </c>
      <c r="R1157" s="699">
        <v>45180</v>
      </c>
      <c r="S1157" s="749">
        <v>4157400000</v>
      </c>
      <c r="T1157" s="699">
        <v>45194</v>
      </c>
      <c r="U1157" s="760">
        <v>10400000</v>
      </c>
      <c r="V1157" s="657" t="s">
        <v>70</v>
      </c>
      <c r="W1157" s="656">
        <v>72221403</v>
      </c>
      <c r="X1157" s="665" t="s">
        <v>5494</v>
      </c>
      <c r="Y1157" s="660" t="s">
        <v>5495</v>
      </c>
      <c r="Z1157" s="679">
        <v>45191</v>
      </c>
      <c r="AA1157" s="679">
        <v>45194</v>
      </c>
      <c r="AB1157" s="667" t="s">
        <v>80</v>
      </c>
      <c r="AC1157" s="666">
        <v>45280</v>
      </c>
      <c r="AD1157" s="658">
        <f t="shared" si="56"/>
        <v>86</v>
      </c>
      <c r="AE1157" s="656">
        <v>0</v>
      </c>
      <c r="AF1157" s="656">
        <v>0</v>
      </c>
      <c r="AG1157" s="656">
        <v>0</v>
      </c>
      <c r="AH1157" s="668" t="s">
        <v>80</v>
      </c>
      <c r="AI1157" s="658">
        <v>0</v>
      </c>
      <c r="AJ1157" s="656">
        <v>0</v>
      </c>
      <c r="AK1157" s="748">
        <v>0</v>
      </c>
      <c r="AL1157" s="668" t="s">
        <v>80</v>
      </c>
      <c r="AM1157" s="657">
        <v>0</v>
      </c>
      <c r="AN1157" s="668" t="s">
        <v>80</v>
      </c>
      <c r="AO1157" s="668" t="s">
        <v>80</v>
      </c>
      <c r="AP1157" s="661">
        <v>0</v>
      </c>
      <c r="AQ1157" s="661">
        <f>+L1157+AF1157-AK1157</f>
        <v>10400000</v>
      </c>
      <c r="AR1157" s="657" t="s">
        <v>115</v>
      </c>
      <c r="AS1157" s="656">
        <v>0</v>
      </c>
      <c r="AT1157" s="657" t="s">
        <v>80</v>
      </c>
      <c r="AU1157" s="670">
        <v>0</v>
      </c>
      <c r="AV1157" s="671">
        <f t="shared" si="54"/>
        <v>10400000</v>
      </c>
      <c r="AW1157" s="672">
        <f t="shared" si="55"/>
        <v>0</v>
      </c>
      <c r="AX1157" s="673"/>
      <c r="AY1157" s="657" t="s">
        <v>72</v>
      </c>
      <c r="AZ1157" s="677" t="s">
        <v>5639</v>
      </c>
      <c r="BA1157" s="653" t="s">
        <v>71</v>
      </c>
      <c r="BB1157" s="656"/>
    </row>
    <row r="1158" spans="2:54" x14ac:dyDescent="0.25">
      <c r="B1158" s="653">
        <v>2023</v>
      </c>
      <c r="C1158" s="653">
        <v>891780111</v>
      </c>
      <c r="D1158" s="654" t="s">
        <v>68</v>
      </c>
      <c r="E1158" s="655" t="s">
        <v>5079</v>
      </c>
      <c r="F1158" s="656" t="s">
        <v>5080</v>
      </c>
      <c r="G1158" s="657">
        <v>0</v>
      </c>
      <c r="H1158" s="656"/>
      <c r="I1158" s="657" t="s">
        <v>78</v>
      </c>
      <c r="J1158" s="653" t="s">
        <v>120</v>
      </c>
      <c r="K1158" s="658" t="s">
        <v>5255</v>
      </c>
      <c r="L1158" s="659">
        <v>10400000</v>
      </c>
      <c r="M1158" s="653" t="s">
        <v>73</v>
      </c>
      <c r="N1158" s="660" t="s">
        <v>116</v>
      </c>
      <c r="O1158" s="658" t="s">
        <v>5418</v>
      </c>
      <c r="P1158" s="661">
        <v>5166023</v>
      </c>
      <c r="Q1158" s="656">
        <v>1925</v>
      </c>
      <c r="R1158" s="699">
        <v>45180</v>
      </c>
      <c r="S1158" s="749">
        <v>4157400000</v>
      </c>
      <c r="T1158" s="699">
        <v>45194</v>
      </c>
      <c r="U1158" s="760">
        <v>10400000</v>
      </c>
      <c r="V1158" s="657" t="s">
        <v>70</v>
      </c>
      <c r="W1158" s="656">
        <v>72221403</v>
      </c>
      <c r="X1158" s="665" t="s">
        <v>5494</v>
      </c>
      <c r="Y1158" s="660" t="s">
        <v>5495</v>
      </c>
      <c r="Z1158" s="679">
        <v>45191</v>
      </c>
      <c r="AA1158" s="679">
        <v>45194</v>
      </c>
      <c r="AB1158" s="667" t="s">
        <v>80</v>
      </c>
      <c r="AC1158" s="666">
        <v>45280</v>
      </c>
      <c r="AD1158" s="658">
        <f t="shared" si="56"/>
        <v>86</v>
      </c>
      <c r="AE1158" s="656">
        <v>0</v>
      </c>
      <c r="AF1158" s="656">
        <v>0</v>
      </c>
      <c r="AG1158" s="656">
        <v>0</v>
      </c>
      <c r="AH1158" s="668" t="s">
        <v>80</v>
      </c>
      <c r="AI1158" s="658">
        <v>0</v>
      </c>
      <c r="AJ1158" s="656">
        <v>0</v>
      </c>
      <c r="AK1158" s="748">
        <v>0</v>
      </c>
      <c r="AL1158" s="668" t="s">
        <v>80</v>
      </c>
      <c r="AM1158" s="657">
        <v>0</v>
      </c>
      <c r="AN1158" s="668" t="s">
        <v>80</v>
      </c>
      <c r="AO1158" s="668" t="s">
        <v>80</v>
      </c>
      <c r="AP1158" s="661">
        <v>0</v>
      </c>
      <c r="AQ1158" s="661">
        <f>+L1158+AF1158-AK1158</f>
        <v>10400000</v>
      </c>
      <c r="AR1158" s="657" t="s">
        <v>115</v>
      </c>
      <c r="AS1158" s="656">
        <v>0</v>
      </c>
      <c r="AT1158" s="657" t="s">
        <v>80</v>
      </c>
      <c r="AU1158" s="670">
        <v>0</v>
      </c>
      <c r="AV1158" s="671">
        <f t="shared" si="54"/>
        <v>10400000</v>
      </c>
      <c r="AW1158" s="672">
        <f t="shared" si="55"/>
        <v>0</v>
      </c>
      <c r="AX1158" s="673"/>
      <c r="AY1158" s="657" t="s">
        <v>72</v>
      </c>
      <c r="AZ1158" s="677" t="s">
        <v>5640</v>
      </c>
      <c r="BA1158" s="653" t="s">
        <v>71</v>
      </c>
      <c r="BB1158" s="656"/>
    </row>
    <row r="1159" spans="2:54" x14ac:dyDescent="0.25">
      <c r="B1159" s="653">
        <v>2023</v>
      </c>
      <c r="C1159" s="653">
        <v>891780111</v>
      </c>
      <c r="D1159" s="654" t="s">
        <v>68</v>
      </c>
      <c r="E1159" s="655" t="s">
        <v>5081</v>
      </c>
      <c r="F1159" s="656" t="s">
        <v>5082</v>
      </c>
      <c r="G1159" s="657">
        <v>0</v>
      </c>
      <c r="H1159" s="656"/>
      <c r="I1159" s="657" t="s">
        <v>78</v>
      </c>
      <c r="J1159" s="653" t="s">
        <v>120</v>
      </c>
      <c r="K1159" s="658" t="s">
        <v>5256</v>
      </c>
      <c r="L1159" s="659">
        <v>18000000</v>
      </c>
      <c r="M1159" s="653" t="s">
        <v>73</v>
      </c>
      <c r="N1159" s="660" t="s">
        <v>116</v>
      </c>
      <c r="O1159" s="658" t="s">
        <v>5419</v>
      </c>
      <c r="P1159" s="661">
        <v>85475659</v>
      </c>
      <c r="Q1159" s="656">
        <v>1925</v>
      </c>
      <c r="R1159" s="699">
        <v>45180</v>
      </c>
      <c r="S1159" s="749">
        <v>4157400000</v>
      </c>
      <c r="T1159" s="699">
        <v>45194</v>
      </c>
      <c r="U1159" s="760">
        <v>18000000</v>
      </c>
      <c r="V1159" s="657" t="s">
        <v>70</v>
      </c>
      <c r="W1159" s="656">
        <v>72221403</v>
      </c>
      <c r="X1159" s="665" t="s">
        <v>5494</v>
      </c>
      <c r="Y1159" s="660" t="s">
        <v>5495</v>
      </c>
      <c r="Z1159" s="679">
        <v>45191</v>
      </c>
      <c r="AA1159" s="679">
        <v>45194</v>
      </c>
      <c r="AB1159" s="667" t="s">
        <v>80</v>
      </c>
      <c r="AC1159" s="666">
        <v>45280</v>
      </c>
      <c r="AD1159" s="658">
        <f t="shared" si="56"/>
        <v>86</v>
      </c>
      <c r="AE1159" s="656">
        <v>0</v>
      </c>
      <c r="AF1159" s="656">
        <v>0</v>
      </c>
      <c r="AG1159" s="656">
        <v>0</v>
      </c>
      <c r="AH1159" s="668" t="s">
        <v>80</v>
      </c>
      <c r="AI1159" s="658">
        <v>0</v>
      </c>
      <c r="AJ1159" s="656">
        <v>0</v>
      </c>
      <c r="AK1159" s="748">
        <v>0</v>
      </c>
      <c r="AL1159" s="668" t="s">
        <v>80</v>
      </c>
      <c r="AM1159" s="657">
        <v>0</v>
      </c>
      <c r="AN1159" s="668" t="s">
        <v>80</v>
      </c>
      <c r="AO1159" s="668" t="s">
        <v>80</v>
      </c>
      <c r="AP1159" s="661">
        <v>0</v>
      </c>
      <c r="AQ1159" s="661">
        <f>+L1159+AF1159-AK1159</f>
        <v>18000000</v>
      </c>
      <c r="AR1159" s="657" t="s">
        <v>115</v>
      </c>
      <c r="AS1159" s="656">
        <v>0</v>
      </c>
      <c r="AT1159" s="657" t="s">
        <v>80</v>
      </c>
      <c r="AU1159" s="670">
        <v>0</v>
      </c>
      <c r="AV1159" s="671">
        <f t="shared" si="54"/>
        <v>18000000</v>
      </c>
      <c r="AW1159" s="672">
        <f t="shared" si="55"/>
        <v>0</v>
      </c>
      <c r="AX1159" s="673"/>
      <c r="AY1159" s="657" t="s">
        <v>72</v>
      </c>
      <c r="AZ1159" s="677" t="s">
        <v>5641</v>
      </c>
      <c r="BA1159" s="653" t="s">
        <v>71</v>
      </c>
      <c r="BB1159" s="656"/>
    </row>
    <row r="1160" spans="2:54" x14ac:dyDescent="0.25">
      <c r="B1160" s="653">
        <v>2023</v>
      </c>
      <c r="C1160" s="653">
        <v>891780111</v>
      </c>
      <c r="D1160" s="654" t="s">
        <v>68</v>
      </c>
      <c r="E1160" s="655" t="s">
        <v>5083</v>
      </c>
      <c r="F1160" s="656" t="s">
        <v>5084</v>
      </c>
      <c r="G1160" s="657">
        <v>0</v>
      </c>
      <c r="H1160" s="656"/>
      <c r="I1160" s="657" t="s">
        <v>78</v>
      </c>
      <c r="J1160" s="653" t="s">
        <v>120</v>
      </c>
      <c r="K1160" s="658" t="s">
        <v>5255</v>
      </c>
      <c r="L1160" s="659">
        <v>10400000</v>
      </c>
      <c r="M1160" s="653" t="s">
        <v>73</v>
      </c>
      <c r="N1160" s="660" t="s">
        <v>116</v>
      </c>
      <c r="O1160" s="658" t="s">
        <v>5420</v>
      </c>
      <c r="P1160" s="661">
        <v>1120738342</v>
      </c>
      <c r="Q1160" s="656">
        <v>1925</v>
      </c>
      <c r="R1160" s="699">
        <v>45180</v>
      </c>
      <c r="S1160" s="749">
        <v>4157400000</v>
      </c>
      <c r="T1160" s="699">
        <v>45194</v>
      </c>
      <c r="U1160" s="760">
        <v>10400000</v>
      </c>
      <c r="V1160" s="657" t="s">
        <v>70</v>
      </c>
      <c r="W1160" s="656">
        <v>72221403</v>
      </c>
      <c r="X1160" s="665" t="s">
        <v>5494</v>
      </c>
      <c r="Y1160" s="660" t="s">
        <v>5495</v>
      </c>
      <c r="Z1160" s="679">
        <v>45191</v>
      </c>
      <c r="AA1160" s="679">
        <v>45194</v>
      </c>
      <c r="AB1160" s="667" t="s">
        <v>80</v>
      </c>
      <c r="AC1160" s="666">
        <v>45280</v>
      </c>
      <c r="AD1160" s="658">
        <f t="shared" si="56"/>
        <v>86</v>
      </c>
      <c r="AE1160" s="656">
        <v>0</v>
      </c>
      <c r="AF1160" s="656">
        <v>0</v>
      </c>
      <c r="AG1160" s="656">
        <v>0</v>
      </c>
      <c r="AH1160" s="668" t="s">
        <v>80</v>
      </c>
      <c r="AI1160" s="658">
        <v>0</v>
      </c>
      <c r="AJ1160" s="656">
        <v>0</v>
      </c>
      <c r="AK1160" s="748">
        <v>0</v>
      </c>
      <c r="AL1160" s="668" t="s">
        <v>80</v>
      </c>
      <c r="AM1160" s="657">
        <v>0</v>
      </c>
      <c r="AN1160" s="668" t="s">
        <v>80</v>
      </c>
      <c r="AO1160" s="668" t="s">
        <v>80</v>
      </c>
      <c r="AP1160" s="661">
        <v>0</v>
      </c>
      <c r="AQ1160" s="661">
        <f>+L1160+AF1160-AK1160</f>
        <v>10400000</v>
      </c>
      <c r="AR1160" s="657" t="s">
        <v>115</v>
      </c>
      <c r="AS1160" s="656">
        <v>0</v>
      </c>
      <c r="AT1160" s="657" t="s">
        <v>80</v>
      </c>
      <c r="AU1160" s="670">
        <v>0</v>
      </c>
      <c r="AV1160" s="671">
        <f t="shared" si="54"/>
        <v>10400000</v>
      </c>
      <c r="AW1160" s="672">
        <f t="shared" si="55"/>
        <v>0</v>
      </c>
      <c r="AX1160" s="673"/>
      <c r="AY1160" s="657" t="s">
        <v>72</v>
      </c>
      <c r="AZ1160" s="677" t="s">
        <v>5642</v>
      </c>
      <c r="BA1160" s="653" t="s">
        <v>71</v>
      </c>
      <c r="BB1160" s="656"/>
    </row>
    <row r="1161" spans="2:54" x14ac:dyDescent="0.25">
      <c r="B1161" s="653">
        <v>2023</v>
      </c>
      <c r="C1161" s="653">
        <v>891780111</v>
      </c>
      <c r="D1161" s="654" t="s">
        <v>68</v>
      </c>
      <c r="E1161" s="655" t="s">
        <v>5085</v>
      </c>
      <c r="F1161" s="656" t="s">
        <v>5086</v>
      </c>
      <c r="G1161" s="657">
        <v>0</v>
      </c>
      <c r="H1161" s="656"/>
      <c r="I1161" s="657" t="s">
        <v>78</v>
      </c>
      <c r="J1161" s="653" t="s">
        <v>120</v>
      </c>
      <c r="K1161" s="658" t="s">
        <v>5254</v>
      </c>
      <c r="L1161" s="659">
        <v>12400000</v>
      </c>
      <c r="M1161" s="653" t="s">
        <v>73</v>
      </c>
      <c r="N1161" s="660" t="s">
        <v>116</v>
      </c>
      <c r="O1161" s="658" t="s">
        <v>5421</v>
      </c>
      <c r="P1161" s="661">
        <v>1124034754</v>
      </c>
      <c r="Q1161" s="656">
        <v>1925</v>
      </c>
      <c r="R1161" s="699">
        <v>45180</v>
      </c>
      <c r="S1161" s="749">
        <v>4157400000</v>
      </c>
      <c r="T1161" s="699">
        <v>45194</v>
      </c>
      <c r="U1161" s="760">
        <v>12400000</v>
      </c>
      <c r="V1161" s="657" t="s">
        <v>70</v>
      </c>
      <c r="W1161" s="656">
        <v>72221403</v>
      </c>
      <c r="X1161" s="665" t="s">
        <v>5494</v>
      </c>
      <c r="Y1161" s="660" t="s">
        <v>5495</v>
      </c>
      <c r="Z1161" s="679">
        <v>45191</v>
      </c>
      <c r="AA1161" s="679">
        <v>45194</v>
      </c>
      <c r="AB1161" s="667" t="s">
        <v>80</v>
      </c>
      <c r="AC1161" s="666">
        <v>45280</v>
      </c>
      <c r="AD1161" s="658">
        <f t="shared" si="56"/>
        <v>86</v>
      </c>
      <c r="AE1161" s="656">
        <v>0</v>
      </c>
      <c r="AF1161" s="656">
        <v>0</v>
      </c>
      <c r="AG1161" s="656">
        <v>0</v>
      </c>
      <c r="AH1161" s="668" t="s">
        <v>80</v>
      </c>
      <c r="AI1161" s="658">
        <v>0</v>
      </c>
      <c r="AJ1161" s="656">
        <v>0</v>
      </c>
      <c r="AK1161" s="748">
        <v>0</v>
      </c>
      <c r="AL1161" s="668" t="s">
        <v>80</v>
      </c>
      <c r="AM1161" s="657">
        <v>0</v>
      </c>
      <c r="AN1161" s="668" t="s">
        <v>80</v>
      </c>
      <c r="AO1161" s="668" t="s">
        <v>80</v>
      </c>
      <c r="AP1161" s="661">
        <v>0</v>
      </c>
      <c r="AQ1161" s="661">
        <f>+L1161+AF1161-AK1161</f>
        <v>12400000</v>
      </c>
      <c r="AR1161" s="657" t="s">
        <v>115</v>
      </c>
      <c r="AS1161" s="656">
        <v>0</v>
      </c>
      <c r="AT1161" s="657" t="s">
        <v>80</v>
      </c>
      <c r="AU1161" s="670">
        <v>0</v>
      </c>
      <c r="AV1161" s="671">
        <f t="shared" si="54"/>
        <v>12400000</v>
      </c>
      <c r="AW1161" s="672">
        <f t="shared" si="55"/>
        <v>0</v>
      </c>
      <c r="AX1161" s="673"/>
      <c r="AY1161" s="657" t="s">
        <v>72</v>
      </c>
      <c r="AZ1161" s="677" t="s">
        <v>5643</v>
      </c>
      <c r="BA1161" s="653" t="s">
        <v>71</v>
      </c>
      <c r="BB1161" s="656"/>
    </row>
    <row r="1162" spans="2:54" x14ac:dyDescent="0.25">
      <c r="B1162" s="653">
        <v>2023</v>
      </c>
      <c r="C1162" s="653">
        <v>891780111</v>
      </c>
      <c r="D1162" s="654" t="s">
        <v>68</v>
      </c>
      <c r="E1162" s="655" t="s">
        <v>5087</v>
      </c>
      <c r="F1162" s="656" t="s">
        <v>5088</v>
      </c>
      <c r="G1162" s="657">
        <v>0</v>
      </c>
      <c r="H1162" s="656"/>
      <c r="I1162" s="657" t="s">
        <v>78</v>
      </c>
      <c r="J1162" s="653" t="s">
        <v>120</v>
      </c>
      <c r="K1162" s="658" t="s">
        <v>5254</v>
      </c>
      <c r="L1162" s="659">
        <v>12400000</v>
      </c>
      <c r="M1162" s="653" t="s">
        <v>73</v>
      </c>
      <c r="N1162" s="660" t="s">
        <v>116</v>
      </c>
      <c r="O1162" s="658" t="s">
        <v>5422</v>
      </c>
      <c r="P1162" s="661">
        <v>1118806249</v>
      </c>
      <c r="Q1162" s="656">
        <v>1925</v>
      </c>
      <c r="R1162" s="699">
        <v>45180</v>
      </c>
      <c r="S1162" s="749">
        <v>4157400000</v>
      </c>
      <c r="T1162" s="699">
        <v>45194</v>
      </c>
      <c r="U1162" s="760">
        <v>12400000</v>
      </c>
      <c r="V1162" s="657" t="s">
        <v>70</v>
      </c>
      <c r="W1162" s="656">
        <v>72221403</v>
      </c>
      <c r="X1162" s="665" t="s">
        <v>5494</v>
      </c>
      <c r="Y1162" s="660" t="s">
        <v>5495</v>
      </c>
      <c r="Z1162" s="679">
        <v>45191</v>
      </c>
      <c r="AA1162" s="679">
        <v>45194</v>
      </c>
      <c r="AB1162" s="667" t="s">
        <v>80</v>
      </c>
      <c r="AC1162" s="666">
        <v>45280</v>
      </c>
      <c r="AD1162" s="658">
        <f t="shared" si="56"/>
        <v>86</v>
      </c>
      <c r="AE1162" s="656">
        <v>0</v>
      </c>
      <c r="AF1162" s="656">
        <v>0</v>
      </c>
      <c r="AG1162" s="656">
        <v>0</v>
      </c>
      <c r="AH1162" s="668" t="s">
        <v>80</v>
      </c>
      <c r="AI1162" s="658">
        <v>0</v>
      </c>
      <c r="AJ1162" s="656">
        <v>0</v>
      </c>
      <c r="AK1162" s="748">
        <v>0</v>
      </c>
      <c r="AL1162" s="668" t="s">
        <v>80</v>
      </c>
      <c r="AM1162" s="657">
        <v>0</v>
      </c>
      <c r="AN1162" s="668" t="s">
        <v>80</v>
      </c>
      <c r="AO1162" s="668" t="s">
        <v>80</v>
      </c>
      <c r="AP1162" s="661">
        <v>0</v>
      </c>
      <c r="AQ1162" s="661">
        <f>+L1162+AF1162-AK1162</f>
        <v>12400000</v>
      </c>
      <c r="AR1162" s="657" t="s">
        <v>115</v>
      </c>
      <c r="AS1162" s="656">
        <v>0</v>
      </c>
      <c r="AT1162" s="657" t="s">
        <v>80</v>
      </c>
      <c r="AU1162" s="670">
        <v>0</v>
      </c>
      <c r="AV1162" s="671">
        <f t="shared" si="54"/>
        <v>12400000</v>
      </c>
      <c r="AW1162" s="672">
        <f t="shared" si="55"/>
        <v>0</v>
      </c>
      <c r="AX1162" s="673"/>
      <c r="AY1162" s="657" t="s">
        <v>72</v>
      </c>
      <c r="AZ1162" s="677" t="s">
        <v>5644</v>
      </c>
      <c r="BA1162" s="653" t="s">
        <v>71</v>
      </c>
      <c r="BB1162" s="656"/>
    </row>
    <row r="1163" spans="2:54" x14ac:dyDescent="0.25">
      <c r="B1163" s="653">
        <v>2023</v>
      </c>
      <c r="C1163" s="653">
        <v>891780111</v>
      </c>
      <c r="D1163" s="654" t="s">
        <v>68</v>
      </c>
      <c r="E1163" s="655" t="s">
        <v>5089</v>
      </c>
      <c r="F1163" s="656" t="s">
        <v>5090</v>
      </c>
      <c r="G1163" s="657">
        <v>0</v>
      </c>
      <c r="H1163" s="656"/>
      <c r="I1163" s="657" t="s">
        <v>78</v>
      </c>
      <c r="J1163" s="653" t="s">
        <v>120</v>
      </c>
      <c r="K1163" s="658" t="s">
        <v>5256</v>
      </c>
      <c r="L1163" s="659">
        <v>18000000</v>
      </c>
      <c r="M1163" s="653" t="s">
        <v>73</v>
      </c>
      <c r="N1163" s="660" t="s">
        <v>116</v>
      </c>
      <c r="O1163" s="658" t="s">
        <v>5423</v>
      </c>
      <c r="P1163" s="661">
        <v>1124008739</v>
      </c>
      <c r="Q1163" s="656">
        <v>1925</v>
      </c>
      <c r="R1163" s="699">
        <v>45180</v>
      </c>
      <c r="S1163" s="749">
        <v>4157400000</v>
      </c>
      <c r="T1163" s="699">
        <v>45194</v>
      </c>
      <c r="U1163" s="760">
        <v>18000000</v>
      </c>
      <c r="V1163" s="657" t="s">
        <v>70</v>
      </c>
      <c r="W1163" s="656">
        <v>72221403</v>
      </c>
      <c r="X1163" s="665" t="s">
        <v>5494</v>
      </c>
      <c r="Y1163" s="660" t="s">
        <v>5495</v>
      </c>
      <c r="Z1163" s="679">
        <v>45191</v>
      </c>
      <c r="AA1163" s="679">
        <v>45194</v>
      </c>
      <c r="AB1163" s="667" t="s">
        <v>80</v>
      </c>
      <c r="AC1163" s="666">
        <v>45280</v>
      </c>
      <c r="AD1163" s="658">
        <f t="shared" si="56"/>
        <v>86</v>
      </c>
      <c r="AE1163" s="656">
        <v>0</v>
      </c>
      <c r="AF1163" s="656">
        <v>0</v>
      </c>
      <c r="AG1163" s="656">
        <v>0</v>
      </c>
      <c r="AH1163" s="668" t="s">
        <v>80</v>
      </c>
      <c r="AI1163" s="658">
        <v>0</v>
      </c>
      <c r="AJ1163" s="656">
        <v>0</v>
      </c>
      <c r="AK1163" s="748">
        <v>0</v>
      </c>
      <c r="AL1163" s="668" t="s">
        <v>80</v>
      </c>
      <c r="AM1163" s="657">
        <v>0</v>
      </c>
      <c r="AN1163" s="668" t="s">
        <v>80</v>
      </c>
      <c r="AO1163" s="668" t="s">
        <v>80</v>
      </c>
      <c r="AP1163" s="661">
        <v>0</v>
      </c>
      <c r="AQ1163" s="661">
        <f>+L1163+AF1163-AK1163</f>
        <v>18000000</v>
      </c>
      <c r="AR1163" s="657" t="s">
        <v>115</v>
      </c>
      <c r="AS1163" s="656">
        <v>0</v>
      </c>
      <c r="AT1163" s="657" t="s">
        <v>80</v>
      </c>
      <c r="AU1163" s="670">
        <v>0</v>
      </c>
      <c r="AV1163" s="671">
        <f t="shared" si="54"/>
        <v>18000000</v>
      </c>
      <c r="AW1163" s="672">
        <f t="shared" si="55"/>
        <v>0</v>
      </c>
      <c r="AX1163" s="673"/>
      <c r="AY1163" s="657" t="s">
        <v>72</v>
      </c>
      <c r="AZ1163" s="677" t="s">
        <v>5645</v>
      </c>
      <c r="BA1163" s="653" t="s">
        <v>71</v>
      </c>
      <c r="BB1163" s="656"/>
    </row>
    <row r="1164" spans="2:54" x14ac:dyDescent="0.25">
      <c r="B1164" s="653">
        <v>2023</v>
      </c>
      <c r="C1164" s="653">
        <v>891780111</v>
      </c>
      <c r="D1164" s="654" t="s">
        <v>68</v>
      </c>
      <c r="E1164" s="655" t="s">
        <v>5091</v>
      </c>
      <c r="F1164" s="656" t="s">
        <v>5092</v>
      </c>
      <c r="G1164" s="657">
        <v>0</v>
      </c>
      <c r="H1164" s="656"/>
      <c r="I1164" s="657" t="s">
        <v>78</v>
      </c>
      <c r="J1164" s="653" t="s">
        <v>120</v>
      </c>
      <c r="K1164" s="658" t="s">
        <v>5257</v>
      </c>
      <c r="L1164" s="659">
        <v>12400000</v>
      </c>
      <c r="M1164" s="653" t="s">
        <v>73</v>
      </c>
      <c r="N1164" s="660" t="s">
        <v>116</v>
      </c>
      <c r="O1164" s="658" t="s">
        <v>5424</v>
      </c>
      <c r="P1164" s="661">
        <v>85151720</v>
      </c>
      <c r="Q1164" s="656">
        <v>1925</v>
      </c>
      <c r="R1164" s="699">
        <v>45180</v>
      </c>
      <c r="S1164" s="749">
        <v>4157400000</v>
      </c>
      <c r="T1164" s="699">
        <v>45194</v>
      </c>
      <c r="U1164" s="760">
        <v>12400000</v>
      </c>
      <c r="V1164" s="657" t="s">
        <v>70</v>
      </c>
      <c r="W1164" s="656">
        <v>72221403</v>
      </c>
      <c r="X1164" s="665" t="s">
        <v>5494</v>
      </c>
      <c r="Y1164" s="660" t="s">
        <v>5495</v>
      </c>
      <c r="Z1164" s="679">
        <v>45191</v>
      </c>
      <c r="AA1164" s="679">
        <v>45194</v>
      </c>
      <c r="AB1164" s="667" t="s">
        <v>80</v>
      </c>
      <c r="AC1164" s="666">
        <v>45280</v>
      </c>
      <c r="AD1164" s="658">
        <f t="shared" si="56"/>
        <v>86</v>
      </c>
      <c r="AE1164" s="656">
        <v>0</v>
      </c>
      <c r="AF1164" s="656">
        <v>0</v>
      </c>
      <c r="AG1164" s="656">
        <v>0</v>
      </c>
      <c r="AH1164" s="668" t="s">
        <v>80</v>
      </c>
      <c r="AI1164" s="658">
        <v>0</v>
      </c>
      <c r="AJ1164" s="656">
        <v>0</v>
      </c>
      <c r="AK1164" s="748">
        <v>0</v>
      </c>
      <c r="AL1164" s="668" t="s">
        <v>80</v>
      </c>
      <c r="AM1164" s="657">
        <v>0</v>
      </c>
      <c r="AN1164" s="668" t="s">
        <v>80</v>
      </c>
      <c r="AO1164" s="668" t="s">
        <v>80</v>
      </c>
      <c r="AP1164" s="661">
        <v>0</v>
      </c>
      <c r="AQ1164" s="661">
        <f>+L1164+AF1164-AK1164</f>
        <v>12400000</v>
      </c>
      <c r="AR1164" s="657" t="s">
        <v>115</v>
      </c>
      <c r="AS1164" s="656">
        <v>0</v>
      </c>
      <c r="AT1164" s="657" t="s">
        <v>80</v>
      </c>
      <c r="AU1164" s="670">
        <v>0</v>
      </c>
      <c r="AV1164" s="671">
        <f t="shared" si="54"/>
        <v>12400000</v>
      </c>
      <c r="AW1164" s="672">
        <f t="shared" si="55"/>
        <v>0</v>
      </c>
      <c r="AX1164" s="673"/>
      <c r="AY1164" s="657" t="s">
        <v>72</v>
      </c>
      <c r="AZ1164" s="677" t="s">
        <v>5646</v>
      </c>
      <c r="BA1164" s="653" t="s">
        <v>71</v>
      </c>
      <c r="BB1164" s="656"/>
    </row>
    <row r="1165" spans="2:54" x14ac:dyDescent="0.25">
      <c r="B1165" s="653">
        <v>2023</v>
      </c>
      <c r="C1165" s="653">
        <v>891780111</v>
      </c>
      <c r="D1165" s="654" t="s">
        <v>68</v>
      </c>
      <c r="E1165" s="655" t="s">
        <v>5093</v>
      </c>
      <c r="F1165" s="656" t="s">
        <v>5094</v>
      </c>
      <c r="G1165" s="657">
        <v>0</v>
      </c>
      <c r="H1165" s="656"/>
      <c r="I1165" s="657" t="s">
        <v>78</v>
      </c>
      <c r="J1165" s="653" t="s">
        <v>120</v>
      </c>
      <c r="K1165" s="658" t="s">
        <v>5257</v>
      </c>
      <c r="L1165" s="659">
        <v>12400000</v>
      </c>
      <c r="M1165" s="653" t="s">
        <v>73</v>
      </c>
      <c r="N1165" s="660" t="s">
        <v>116</v>
      </c>
      <c r="O1165" s="658" t="s">
        <v>5425</v>
      </c>
      <c r="P1165" s="661">
        <v>43074568</v>
      </c>
      <c r="Q1165" s="656">
        <v>1925</v>
      </c>
      <c r="R1165" s="699">
        <v>45180</v>
      </c>
      <c r="S1165" s="749">
        <v>4157400000</v>
      </c>
      <c r="T1165" s="699">
        <v>45194</v>
      </c>
      <c r="U1165" s="760">
        <v>12400000</v>
      </c>
      <c r="V1165" s="657" t="s">
        <v>70</v>
      </c>
      <c r="W1165" s="656">
        <v>72221403</v>
      </c>
      <c r="X1165" s="665" t="s">
        <v>5494</v>
      </c>
      <c r="Y1165" s="660" t="s">
        <v>5495</v>
      </c>
      <c r="Z1165" s="679">
        <v>45191</v>
      </c>
      <c r="AA1165" s="679">
        <v>45194</v>
      </c>
      <c r="AB1165" s="667" t="s">
        <v>80</v>
      </c>
      <c r="AC1165" s="666">
        <v>45280</v>
      </c>
      <c r="AD1165" s="658">
        <f t="shared" si="56"/>
        <v>86</v>
      </c>
      <c r="AE1165" s="656">
        <v>0</v>
      </c>
      <c r="AF1165" s="656">
        <v>0</v>
      </c>
      <c r="AG1165" s="656">
        <v>0</v>
      </c>
      <c r="AH1165" s="668" t="s">
        <v>80</v>
      </c>
      <c r="AI1165" s="658">
        <v>0</v>
      </c>
      <c r="AJ1165" s="656">
        <v>0</v>
      </c>
      <c r="AK1165" s="748">
        <v>0</v>
      </c>
      <c r="AL1165" s="668" t="s">
        <v>80</v>
      </c>
      <c r="AM1165" s="657">
        <v>0</v>
      </c>
      <c r="AN1165" s="668" t="s">
        <v>80</v>
      </c>
      <c r="AO1165" s="668" t="s">
        <v>80</v>
      </c>
      <c r="AP1165" s="661">
        <v>0</v>
      </c>
      <c r="AQ1165" s="661">
        <f>+L1165+AF1165-AK1165</f>
        <v>12400000</v>
      </c>
      <c r="AR1165" s="657" t="s">
        <v>115</v>
      </c>
      <c r="AS1165" s="656">
        <v>0</v>
      </c>
      <c r="AT1165" s="657" t="s">
        <v>80</v>
      </c>
      <c r="AU1165" s="670">
        <v>0</v>
      </c>
      <c r="AV1165" s="671">
        <f t="shared" si="54"/>
        <v>12400000</v>
      </c>
      <c r="AW1165" s="672">
        <f t="shared" si="55"/>
        <v>0</v>
      </c>
      <c r="AX1165" s="673"/>
      <c r="AY1165" s="657" t="s">
        <v>72</v>
      </c>
      <c r="AZ1165" s="677" t="s">
        <v>5647</v>
      </c>
      <c r="BA1165" s="653" t="s">
        <v>71</v>
      </c>
      <c r="BB1165" s="656"/>
    </row>
    <row r="1166" spans="2:54" x14ac:dyDescent="0.25">
      <c r="B1166" s="653">
        <v>2023</v>
      </c>
      <c r="C1166" s="653">
        <v>891780111</v>
      </c>
      <c r="D1166" s="654" t="s">
        <v>68</v>
      </c>
      <c r="E1166" s="655" t="s">
        <v>5095</v>
      </c>
      <c r="F1166" s="656" t="s">
        <v>5096</v>
      </c>
      <c r="G1166" s="657">
        <v>0</v>
      </c>
      <c r="H1166" s="656"/>
      <c r="I1166" s="657" t="s">
        <v>78</v>
      </c>
      <c r="J1166" s="653" t="s">
        <v>120</v>
      </c>
      <c r="K1166" s="658" t="s">
        <v>5255</v>
      </c>
      <c r="L1166" s="659">
        <v>10400000</v>
      </c>
      <c r="M1166" s="653" t="s">
        <v>73</v>
      </c>
      <c r="N1166" s="660" t="s">
        <v>116</v>
      </c>
      <c r="O1166" s="658" t="s">
        <v>5426</v>
      </c>
      <c r="P1166" s="661">
        <v>56075053</v>
      </c>
      <c r="Q1166" s="656">
        <v>1925</v>
      </c>
      <c r="R1166" s="699">
        <v>45180</v>
      </c>
      <c r="S1166" s="749">
        <v>4157400000</v>
      </c>
      <c r="T1166" s="699">
        <v>45194</v>
      </c>
      <c r="U1166" s="760">
        <v>10400000</v>
      </c>
      <c r="V1166" s="657" t="s">
        <v>70</v>
      </c>
      <c r="W1166" s="656">
        <v>72221403</v>
      </c>
      <c r="X1166" s="665" t="s">
        <v>5494</v>
      </c>
      <c r="Y1166" s="660" t="s">
        <v>5495</v>
      </c>
      <c r="Z1166" s="679">
        <v>45191</v>
      </c>
      <c r="AA1166" s="679">
        <v>45194</v>
      </c>
      <c r="AB1166" s="667" t="s">
        <v>80</v>
      </c>
      <c r="AC1166" s="666">
        <v>45280</v>
      </c>
      <c r="AD1166" s="658">
        <f t="shared" si="56"/>
        <v>86</v>
      </c>
      <c r="AE1166" s="656">
        <v>0</v>
      </c>
      <c r="AF1166" s="656">
        <v>0</v>
      </c>
      <c r="AG1166" s="656">
        <v>0</v>
      </c>
      <c r="AH1166" s="668" t="s">
        <v>80</v>
      </c>
      <c r="AI1166" s="658">
        <v>0</v>
      </c>
      <c r="AJ1166" s="656">
        <v>0</v>
      </c>
      <c r="AK1166" s="748">
        <v>0</v>
      </c>
      <c r="AL1166" s="668" t="s">
        <v>80</v>
      </c>
      <c r="AM1166" s="657">
        <v>0</v>
      </c>
      <c r="AN1166" s="668" t="s">
        <v>80</v>
      </c>
      <c r="AO1166" s="668" t="s">
        <v>80</v>
      </c>
      <c r="AP1166" s="661">
        <v>0</v>
      </c>
      <c r="AQ1166" s="661">
        <f>+L1166+AF1166-AK1166</f>
        <v>10400000</v>
      </c>
      <c r="AR1166" s="657" t="s">
        <v>115</v>
      </c>
      <c r="AS1166" s="656">
        <v>0</v>
      </c>
      <c r="AT1166" s="657" t="s">
        <v>80</v>
      </c>
      <c r="AU1166" s="670">
        <v>0</v>
      </c>
      <c r="AV1166" s="671">
        <f t="shared" si="54"/>
        <v>10400000</v>
      </c>
      <c r="AW1166" s="672">
        <f t="shared" si="55"/>
        <v>0</v>
      </c>
      <c r="AX1166" s="673"/>
      <c r="AY1166" s="657" t="s">
        <v>72</v>
      </c>
      <c r="AZ1166" s="677" t="s">
        <v>5648</v>
      </c>
      <c r="BA1166" s="653" t="s">
        <v>71</v>
      </c>
      <c r="BB1166" s="656"/>
    </row>
    <row r="1167" spans="2:54" x14ac:dyDescent="0.25">
      <c r="B1167" s="653">
        <v>2023</v>
      </c>
      <c r="C1167" s="653">
        <v>891780111</v>
      </c>
      <c r="D1167" s="654" t="s">
        <v>68</v>
      </c>
      <c r="E1167" s="655" t="s">
        <v>5097</v>
      </c>
      <c r="F1167" s="656" t="s">
        <v>5098</v>
      </c>
      <c r="G1167" s="657">
        <v>0</v>
      </c>
      <c r="H1167" s="656"/>
      <c r="I1167" s="657" t="s">
        <v>78</v>
      </c>
      <c r="J1167" s="653" t="s">
        <v>120</v>
      </c>
      <c r="K1167" s="658" t="s">
        <v>5255</v>
      </c>
      <c r="L1167" s="659">
        <v>10400000</v>
      </c>
      <c r="M1167" s="653" t="s">
        <v>73</v>
      </c>
      <c r="N1167" s="660" t="s">
        <v>116</v>
      </c>
      <c r="O1167" s="658" t="s">
        <v>5427</v>
      </c>
      <c r="P1167" s="661">
        <v>1118820427</v>
      </c>
      <c r="Q1167" s="656">
        <v>1925</v>
      </c>
      <c r="R1167" s="699">
        <v>45180</v>
      </c>
      <c r="S1167" s="749">
        <v>4157400000</v>
      </c>
      <c r="T1167" s="699">
        <v>45194</v>
      </c>
      <c r="U1167" s="760">
        <v>10400000</v>
      </c>
      <c r="V1167" s="657" t="s">
        <v>70</v>
      </c>
      <c r="W1167" s="656">
        <v>72221403</v>
      </c>
      <c r="X1167" s="665" t="s">
        <v>5494</v>
      </c>
      <c r="Y1167" s="660" t="s">
        <v>5495</v>
      </c>
      <c r="Z1167" s="679">
        <v>45191</v>
      </c>
      <c r="AA1167" s="679">
        <v>45194</v>
      </c>
      <c r="AB1167" s="667" t="s">
        <v>80</v>
      </c>
      <c r="AC1167" s="666">
        <v>45280</v>
      </c>
      <c r="AD1167" s="658">
        <f t="shared" si="56"/>
        <v>86</v>
      </c>
      <c r="AE1167" s="656">
        <v>0</v>
      </c>
      <c r="AF1167" s="656">
        <v>0</v>
      </c>
      <c r="AG1167" s="656">
        <v>0</v>
      </c>
      <c r="AH1167" s="668" t="s">
        <v>80</v>
      </c>
      <c r="AI1167" s="658">
        <v>0</v>
      </c>
      <c r="AJ1167" s="656">
        <v>0</v>
      </c>
      <c r="AK1167" s="748">
        <v>0</v>
      </c>
      <c r="AL1167" s="668" t="s">
        <v>80</v>
      </c>
      <c r="AM1167" s="657">
        <v>0</v>
      </c>
      <c r="AN1167" s="668" t="s">
        <v>80</v>
      </c>
      <c r="AO1167" s="668" t="s">
        <v>80</v>
      </c>
      <c r="AP1167" s="661">
        <v>0</v>
      </c>
      <c r="AQ1167" s="661">
        <f>+L1167+AF1167-AK1167</f>
        <v>10400000</v>
      </c>
      <c r="AR1167" s="657" t="s">
        <v>115</v>
      </c>
      <c r="AS1167" s="656">
        <v>0</v>
      </c>
      <c r="AT1167" s="657" t="s">
        <v>80</v>
      </c>
      <c r="AU1167" s="670">
        <v>0</v>
      </c>
      <c r="AV1167" s="671">
        <f t="shared" si="54"/>
        <v>10400000</v>
      </c>
      <c r="AW1167" s="672">
        <f t="shared" si="55"/>
        <v>0</v>
      </c>
      <c r="AX1167" s="673"/>
      <c r="AY1167" s="657" t="s">
        <v>72</v>
      </c>
      <c r="AZ1167" s="677" t="s">
        <v>5649</v>
      </c>
      <c r="BA1167" s="653" t="s">
        <v>71</v>
      </c>
      <c r="BB1167" s="656"/>
    </row>
    <row r="1168" spans="2:54" x14ac:dyDescent="0.25">
      <c r="B1168" s="653">
        <v>2023</v>
      </c>
      <c r="C1168" s="653">
        <v>891780111</v>
      </c>
      <c r="D1168" s="654" t="s">
        <v>68</v>
      </c>
      <c r="E1168" s="655" t="s">
        <v>5099</v>
      </c>
      <c r="F1168" s="656" t="s">
        <v>5100</v>
      </c>
      <c r="G1168" s="657">
        <v>0</v>
      </c>
      <c r="H1168" s="656"/>
      <c r="I1168" s="657" t="s">
        <v>78</v>
      </c>
      <c r="J1168" s="653" t="s">
        <v>120</v>
      </c>
      <c r="K1168" s="658" t="s">
        <v>5255</v>
      </c>
      <c r="L1168" s="659">
        <v>10400000</v>
      </c>
      <c r="M1168" s="653" t="s">
        <v>73</v>
      </c>
      <c r="N1168" s="660" t="s">
        <v>116</v>
      </c>
      <c r="O1168" s="658" t="s">
        <v>5428</v>
      </c>
      <c r="P1168" s="661">
        <v>84103212</v>
      </c>
      <c r="Q1168" s="656">
        <v>1925</v>
      </c>
      <c r="R1168" s="699">
        <v>45180</v>
      </c>
      <c r="S1168" s="749">
        <v>4157400000</v>
      </c>
      <c r="T1168" s="699">
        <v>45194</v>
      </c>
      <c r="U1168" s="760">
        <v>10400000</v>
      </c>
      <c r="V1168" s="657" t="s">
        <v>70</v>
      </c>
      <c r="W1168" s="656">
        <v>72221403</v>
      </c>
      <c r="X1168" s="665" t="s">
        <v>5494</v>
      </c>
      <c r="Y1168" s="660" t="s">
        <v>5495</v>
      </c>
      <c r="Z1168" s="679">
        <v>45191</v>
      </c>
      <c r="AA1168" s="679">
        <v>45194</v>
      </c>
      <c r="AB1168" s="667" t="s">
        <v>80</v>
      </c>
      <c r="AC1168" s="666">
        <v>45280</v>
      </c>
      <c r="AD1168" s="658">
        <f t="shared" si="56"/>
        <v>86</v>
      </c>
      <c r="AE1168" s="656">
        <v>0</v>
      </c>
      <c r="AF1168" s="656">
        <v>0</v>
      </c>
      <c r="AG1168" s="656">
        <v>0</v>
      </c>
      <c r="AH1168" s="668" t="s">
        <v>80</v>
      </c>
      <c r="AI1168" s="658">
        <v>0</v>
      </c>
      <c r="AJ1168" s="656">
        <v>0</v>
      </c>
      <c r="AK1168" s="748">
        <v>0</v>
      </c>
      <c r="AL1168" s="668" t="s">
        <v>80</v>
      </c>
      <c r="AM1168" s="657">
        <v>0</v>
      </c>
      <c r="AN1168" s="668" t="s">
        <v>80</v>
      </c>
      <c r="AO1168" s="668" t="s">
        <v>80</v>
      </c>
      <c r="AP1168" s="661">
        <v>0</v>
      </c>
      <c r="AQ1168" s="661">
        <f>+L1168+AF1168-AK1168</f>
        <v>10400000</v>
      </c>
      <c r="AR1168" s="657" t="s">
        <v>115</v>
      </c>
      <c r="AS1168" s="656">
        <v>0</v>
      </c>
      <c r="AT1168" s="657" t="s">
        <v>80</v>
      </c>
      <c r="AU1168" s="670">
        <v>0</v>
      </c>
      <c r="AV1168" s="671">
        <f t="shared" si="54"/>
        <v>10400000</v>
      </c>
      <c r="AW1168" s="672">
        <f t="shared" si="55"/>
        <v>0</v>
      </c>
      <c r="AX1168" s="673"/>
      <c r="AY1168" s="657" t="s">
        <v>72</v>
      </c>
      <c r="AZ1168" s="677" t="s">
        <v>5650</v>
      </c>
      <c r="BA1168" s="653" t="s">
        <v>71</v>
      </c>
      <c r="BB1168" s="656"/>
    </row>
    <row r="1169" spans="2:54" x14ac:dyDescent="0.25">
      <c r="B1169" s="653">
        <v>2023</v>
      </c>
      <c r="C1169" s="653">
        <v>891780111</v>
      </c>
      <c r="D1169" s="654" t="s">
        <v>68</v>
      </c>
      <c r="E1169" s="655" t="s">
        <v>5101</v>
      </c>
      <c r="F1169" s="656" t="s">
        <v>5102</v>
      </c>
      <c r="G1169" s="657">
        <v>0</v>
      </c>
      <c r="H1169" s="656"/>
      <c r="I1169" s="657" t="s">
        <v>78</v>
      </c>
      <c r="J1169" s="653" t="s">
        <v>120</v>
      </c>
      <c r="K1169" s="658" t="s">
        <v>5255</v>
      </c>
      <c r="L1169" s="659">
        <v>10400000</v>
      </c>
      <c r="M1169" s="653" t="s">
        <v>73</v>
      </c>
      <c r="N1169" s="660" t="s">
        <v>116</v>
      </c>
      <c r="O1169" s="658" t="s">
        <v>5429</v>
      </c>
      <c r="P1169" s="661">
        <v>1067894835</v>
      </c>
      <c r="Q1169" s="656">
        <v>1925</v>
      </c>
      <c r="R1169" s="699">
        <v>45180</v>
      </c>
      <c r="S1169" s="749">
        <v>4157400000</v>
      </c>
      <c r="T1169" s="699">
        <v>45194</v>
      </c>
      <c r="U1169" s="760">
        <v>10400000</v>
      </c>
      <c r="V1169" s="657" t="s">
        <v>70</v>
      </c>
      <c r="W1169" s="656">
        <v>72221403</v>
      </c>
      <c r="X1169" s="665" t="s">
        <v>5494</v>
      </c>
      <c r="Y1169" s="660" t="s">
        <v>5495</v>
      </c>
      <c r="Z1169" s="679">
        <v>45191</v>
      </c>
      <c r="AA1169" s="679">
        <v>45194</v>
      </c>
      <c r="AB1169" s="667" t="s">
        <v>80</v>
      </c>
      <c r="AC1169" s="666">
        <v>45280</v>
      </c>
      <c r="AD1169" s="658">
        <f t="shared" si="56"/>
        <v>86</v>
      </c>
      <c r="AE1169" s="656">
        <v>0</v>
      </c>
      <c r="AF1169" s="656">
        <v>0</v>
      </c>
      <c r="AG1169" s="656">
        <v>0</v>
      </c>
      <c r="AH1169" s="668" t="s">
        <v>80</v>
      </c>
      <c r="AI1169" s="658">
        <v>0</v>
      </c>
      <c r="AJ1169" s="656">
        <v>0</v>
      </c>
      <c r="AK1169" s="748">
        <v>0</v>
      </c>
      <c r="AL1169" s="668" t="s">
        <v>80</v>
      </c>
      <c r="AM1169" s="657">
        <v>0</v>
      </c>
      <c r="AN1169" s="668" t="s">
        <v>80</v>
      </c>
      <c r="AO1169" s="668" t="s">
        <v>80</v>
      </c>
      <c r="AP1169" s="661">
        <v>0</v>
      </c>
      <c r="AQ1169" s="661">
        <f>+L1169+AF1169-AK1169</f>
        <v>10400000</v>
      </c>
      <c r="AR1169" s="657" t="s">
        <v>115</v>
      </c>
      <c r="AS1169" s="656">
        <v>0</v>
      </c>
      <c r="AT1169" s="657" t="s">
        <v>80</v>
      </c>
      <c r="AU1169" s="670">
        <v>0</v>
      </c>
      <c r="AV1169" s="671">
        <f t="shared" si="54"/>
        <v>10400000</v>
      </c>
      <c r="AW1169" s="672">
        <f t="shared" si="55"/>
        <v>0</v>
      </c>
      <c r="AX1169" s="673"/>
      <c r="AY1169" s="657" t="s">
        <v>72</v>
      </c>
      <c r="AZ1169" s="677" t="s">
        <v>5651</v>
      </c>
      <c r="BA1169" s="653" t="s">
        <v>71</v>
      </c>
      <c r="BB1169" s="656"/>
    </row>
    <row r="1170" spans="2:54" x14ac:dyDescent="0.25">
      <c r="B1170" s="653">
        <v>2023</v>
      </c>
      <c r="C1170" s="653">
        <v>891780111</v>
      </c>
      <c r="D1170" s="654" t="s">
        <v>68</v>
      </c>
      <c r="E1170" s="655" t="s">
        <v>5103</v>
      </c>
      <c r="F1170" s="656" t="s">
        <v>5104</v>
      </c>
      <c r="G1170" s="657">
        <v>0</v>
      </c>
      <c r="H1170" s="656"/>
      <c r="I1170" s="657" t="s">
        <v>78</v>
      </c>
      <c r="J1170" s="653" t="s">
        <v>120</v>
      </c>
      <c r="K1170" s="658" t="s">
        <v>5258</v>
      </c>
      <c r="L1170" s="659">
        <v>12400000</v>
      </c>
      <c r="M1170" s="653" t="s">
        <v>73</v>
      </c>
      <c r="N1170" s="660" t="s">
        <v>116</v>
      </c>
      <c r="O1170" s="658" t="s">
        <v>5430</v>
      </c>
      <c r="P1170" s="661">
        <v>26985274</v>
      </c>
      <c r="Q1170" s="656">
        <v>1925</v>
      </c>
      <c r="R1170" s="699">
        <v>45180</v>
      </c>
      <c r="S1170" s="749">
        <v>4157400000</v>
      </c>
      <c r="T1170" s="699">
        <v>45194</v>
      </c>
      <c r="U1170" s="760">
        <v>12400000</v>
      </c>
      <c r="V1170" s="657" t="s">
        <v>70</v>
      </c>
      <c r="W1170" s="656">
        <v>72221403</v>
      </c>
      <c r="X1170" s="665" t="s">
        <v>5494</v>
      </c>
      <c r="Y1170" s="660" t="s">
        <v>5495</v>
      </c>
      <c r="Z1170" s="679">
        <v>45191</v>
      </c>
      <c r="AA1170" s="679">
        <v>45194</v>
      </c>
      <c r="AB1170" s="667" t="s">
        <v>80</v>
      </c>
      <c r="AC1170" s="666">
        <v>45280</v>
      </c>
      <c r="AD1170" s="658">
        <f t="shared" si="56"/>
        <v>86</v>
      </c>
      <c r="AE1170" s="656">
        <v>0</v>
      </c>
      <c r="AF1170" s="656">
        <v>0</v>
      </c>
      <c r="AG1170" s="656">
        <v>0</v>
      </c>
      <c r="AH1170" s="668" t="s">
        <v>80</v>
      </c>
      <c r="AI1170" s="658">
        <v>0</v>
      </c>
      <c r="AJ1170" s="656">
        <v>0</v>
      </c>
      <c r="AK1170" s="748">
        <v>0</v>
      </c>
      <c r="AL1170" s="668" t="s">
        <v>80</v>
      </c>
      <c r="AM1170" s="657">
        <v>0</v>
      </c>
      <c r="AN1170" s="668" t="s">
        <v>80</v>
      </c>
      <c r="AO1170" s="668" t="s">
        <v>80</v>
      </c>
      <c r="AP1170" s="661">
        <v>0</v>
      </c>
      <c r="AQ1170" s="661">
        <f>+L1170+AF1170-AK1170</f>
        <v>12400000</v>
      </c>
      <c r="AR1170" s="657" t="s">
        <v>115</v>
      </c>
      <c r="AS1170" s="656">
        <v>0</v>
      </c>
      <c r="AT1170" s="657" t="s">
        <v>80</v>
      </c>
      <c r="AU1170" s="670">
        <v>0</v>
      </c>
      <c r="AV1170" s="671">
        <f t="shared" si="54"/>
        <v>12400000</v>
      </c>
      <c r="AW1170" s="672">
        <f t="shared" si="55"/>
        <v>0</v>
      </c>
      <c r="AX1170" s="673"/>
      <c r="AY1170" s="657" t="s">
        <v>72</v>
      </c>
      <c r="AZ1170" s="677" t="s">
        <v>5652</v>
      </c>
      <c r="BA1170" s="653" t="s">
        <v>71</v>
      </c>
      <c r="BB1170" s="656"/>
    </row>
    <row r="1171" spans="2:54" x14ac:dyDescent="0.25">
      <c r="B1171" s="653">
        <v>2023</v>
      </c>
      <c r="C1171" s="653">
        <v>891780111</v>
      </c>
      <c r="D1171" s="654" t="s">
        <v>68</v>
      </c>
      <c r="E1171" s="655" t="s">
        <v>5105</v>
      </c>
      <c r="F1171" s="656" t="s">
        <v>5106</v>
      </c>
      <c r="G1171" s="657">
        <v>0</v>
      </c>
      <c r="H1171" s="656"/>
      <c r="I1171" s="657" t="s">
        <v>78</v>
      </c>
      <c r="J1171" s="653" t="s">
        <v>120</v>
      </c>
      <c r="K1171" s="658" t="s">
        <v>5255</v>
      </c>
      <c r="L1171" s="659">
        <v>10400000</v>
      </c>
      <c r="M1171" s="653" t="s">
        <v>73</v>
      </c>
      <c r="N1171" s="660" t="s">
        <v>116</v>
      </c>
      <c r="O1171" s="658" t="s">
        <v>5431</v>
      </c>
      <c r="P1171" s="661">
        <v>1118814410</v>
      </c>
      <c r="Q1171" s="656">
        <v>1925</v>
      </c>
      <c r="R1171" s="699">
        <v>45180</v>
      </c>
      <c r="S1171" s="749">
        <v>4157400000</v>
      </c>
      <c r="T1171" s="699">
        <v>45194</v>
      </c>
      <c r="U1171" s="760">
        <v>10400000</v>
      </c>
      <c r="V1171" s="657" t="s">
        <v>70</v>
      </c>
      <c r="W1171" s="656">
        <v>72221403</v>
      </c>
      <c r="X1171" s="665" t="s">
        <v>5494</v>
      </c>
      <c r="Y1171" s="660" t="s">
        <v>5495</v>
      </c>
      <c r="Z1171" s="679">
        <v>45191</v>
      </c>
      <c r="AA1171" s="679">
        <v>45194</v>
      </c>
      <c r="AB1171" s="667" t="s">
        <v>80</v>
      </c>
      <c r="AC1171" s="666">
        <v>45280</v>
      </c>
      <c r="AD1171" s="658">
        <f t="shared" si="56"/>
        <v>86</v>
      </c>
      <c r="AE1171" s="656">
        <v>0</v>
      </c>
      <c r="AF1171" s="656">
        <v>0</v>
      </c>
      <c r="AG1171" s="656">
        <v>0</v>
      </c>
      <c r="AH1171" s="668" t="s">
        <v>80</v>
      </c>
      <c r="AI1171" s="658">
        <v>0</v>
      </c>
      <c r="AJ1171" s="656">
        <v>0</v>
      </c>
      <c r="AK1171" s="748">
        <v>0</v>
      </c>
      <c r="AL1171" s="668" t="s">
        <v>80</v>
      </c>
      <c r="AM1171" s="657">
        <v>0</v>
      </c>
      <c r="AN1171" s="668" t="s">
        <v>80</v>
      </c>
      <c r="AO1171" s="668" t="s">
        <v>80</v>
      </c>
      <c r="AP1171" s="661">
        <v>0</v>
      </c>
      <c r="AQ1171" s="661">
        <f>+L1171+AF1171-AK1171</f>
        <v>10400000</v>
      </c>
      <c r="AR1171" s="657" t="s">
        <v>115</v>
      </c>
      <c r="AS1171" s="656">
        <v>0</v>
      </c>
      <c r="AT1171" s="657" t="s">
        <v>80</v>
      </c>
      <c r="AU1171" s="670">
        <v>0</v>
      </c>
      <c r="AV1171" s="671">
        <f t="shared" si="54"/>
        <v>10400000</v>
      </c>
      <c r="AW1171" s="672">
        <f t="shared" si="55"/>
        <v>0</v>
      </c>
      <c r="AX1171" s="673"/>
      <c r="AY1171" s="657" t="s">
        <v>72</v>
      </c>
      <c r="AZ1171" s="677" t="s">
        <v>5653</v>
      </c>
      <c r="BA1171" s="653" t="s">
        <v>71</v>
      </c>
      <c r="BB1171" s="656"/>
    </row>
    <row r="1172" spans="2:54" x14ac:dyDescent="0.25">
      <c r="B1172" s="653">
        <v>2023</v>
      </c>
      <c r="C1172" s="653">
        <v>891780111</v>
      </c>
      <c r="D1172" s="654" t="s">
        <v>68</v>
      </c>
      <c r="E1172" s="655" t="s">
        <v>5107</v>
      </c>
      <c r="F1172" s="656" t="s">
        <v>5108</v>
      </c>
      <c r="G1172" s="657">
        <v>0</v>
      </c>
      <c r="H1172" s="656"/>
      <c r="I1172" s="657" t="s">
        <v>78</v>
      </c>
      <c r="J1172" s="653" t="s">
        <v>120</v>
      </c>
      <c r="K1172" s="658" t="s">
        <v>5255</v>
      </c>
      <c r="L1172" s="659">
        <v>10400000</v>
      </c>
      <c r="M1172" s="653" t="s">
        <v>73</v>
      </c>
      <c r="N1172" s="660" t="s">
        <v>116</v>
      </c>
      <c r="O1172" s="658" t="s">
        <v>5432</v>
      </c>
      <c r="P1172" s="661">
        <v>17859809</v>
      </c>
      <c r="Q1172" s="656">
        <v>1925</v>
      </c>
      <c r="R1172" s="699">
        <v>45180</v>
      </c>
      <c r="S1172" s="749">
        <v>4157400000</v>
      </c>
      <c r="T1172" s="699">
        <v>45194</v>
      </c>
      <c r="U1172" s="760">
        <v>10400000</v>
      </c>
      <c r="V1172" s="657" t="s">
        <v>70</v>
      </c>
      <c r="W1172" s="656">
        <v>72221403</v>
      </c>
      <c r="X1172" s="665" t="s">
        <v>5494</v>
      </c>
      <c r="Y1172" s="660" t="s">
        <v>5495</v>
      </c>
      <c r="Z1172" s="679">
        <v>45191</v>
      </c>
      <c r="AA1172" s="679">
        <v>45194</v>
      </c>
      <c r="AB1172" s="667" t="s">
        <v>80</v>
      </c>
      <c r="AC1172" s="666">
        <v>45280</v>
      </c>
      <c r="AD1172" s="658">
        <f t="shared" si="56"/>
        <v>86</v>
      </c>
      <c r="AE1172" s="656">
        <v>0</v>
      </c>
      <c r="AF1172" s="656">
        <v>0</v>
      </c>
      <c r="AG1172" s="656">
        <v>0</v>
      </c>
      <c r="AH1172" s="668" t="s">
        <v>80</v>
      </c>
      <c r="AI1172" s="658">
        <v>0</v>
      </c>
      <c r="AJ1172" s="656">
        <v>0</v>
      </c>
      <c r="AK1172" s="748">
        <v>0</v>
      </c>
      <c r="AL1172" s="668" t="s">
        <v>80</v>
      </c>
      <c r="AM1172" s="657">
        <v>0</v>
      </c>
      <c r="AN1172" s="668" t="s">
        <v>80</v>
      </c>
      <c r="AO1172" s="668" t="s">
        <v>80</v>
      </c>
      <c r="AP1172" s="661">
        <v>0</v>
      </c>
      <c r="AQ1172" s="661">
        <f>+L1172+AF1172-AK1172</f>
        <v>10400000</v>
      </c>
      <c r="AR1172" s="657" t="s">
        <v>115</v>
      </c>
      <c r="AS1172" s="656">
        <v>0</v>
      </c>
      <c r="AT1172" s="657" t="s">
        <v>80</v>
      </c>
      <c r="AU1172" s="670">
        <v>0</v>
      </c>
      <c r="AV1172" s="671">
        <f t="shared" si="54"/>
        <v>10400000</v>
      </c>
      <c r="AW1172" s="672">
        <f t="shared" si="55"/>
        <v>0</v>
      </c>
      <c r="AX1172" s="673"/>
      <c r="AY1172" s="657" t="s">
        <v>72</v>
      </c>
      <c r="AZ1172" s="677" t="s">
        <v>5654</v>
      </c>
      <c r="BA1172" s="653" t="s">
        <v>71</v>
      </c>
      <c r="BB1172" s="656"/>
    </row>
    <row r="1173" spans="2:54" x14ac:dyDescent="0.25">
      <c r="B1173" s="653">
        <v>2023</v>
      </c>
      <c r="C1173" s="653">
        <v>891780111</v>
      </c>
      <c r="D1173" s="654" t="s">
        <v>68</v>
      </c>
      <c r="E1173" s="655" t="s">
        <v>5109</v>
      </c>
      <c r="F1173" s="656" t="s">
        <v>5110</v>
      </c>
      <c r="G1173" s="657">
        <v>0</v>
      </c>
      <c r="H1173" s="656"/>
      <c r="I1173" s="657" t="s">
        <v>78</v>
      </c>
      <c r="J1173" s="653" t="s">
        <v>120</v>
      </c>
      <c r="K1173" s="658" t="s">
        <v>5259</v>
      </c>
      <c r="L1173" s="659">
        <v>8800000</v>
      </c>
      <c r="M1173" s="653" t="s">
        <v>73</v>
      </c>
      <c r="N1173" s="660" t="s">
        <v>116</v>
      </c>
      <c r="O1173" s="658" t="s">
        <v>5433</v>
      </c>
      <c r="P1173" s="661">
        <v>1120739875</v>
      </c>
      <c r="Q1173" s="656">
        <v>1925</v>
      </c>
      <c r="R1173" s="699">
        <v>45180</v>
      </c>
      <c r="S1173" s="749">
        <v>4157400000</v>
      </c>
      <c r="T1173" s="699">
        <v>45194</v>
      </c>
      <c r="U1173" s="760">
        <v>8800000</v>
      </c>
      <c r="V1173" s="657" t="s">
        <v>70</v>
      </c>
      <c r="W1173" s="656">
        <v>72221403</v>
      </c>
      <c r="X1173" s="665" t="s">
        <v>5494</v>
      </c>
      <c r="Y1173" s="660" t="s">
        <v>5495</v>
      </c>
      <c r="Z1173" s="679">
        <v>45191</v>
      </c>
      <c r="AA1173" s="679">
        <v>45194</v>
      </c>
      <c r="AB1173" s="667" t="s">
        <v>80</v>
      </c>
      <c r="AC1173" s="666">
        <v>45280</v>
      </c>
      <c r="AD1173" s="658">
        <f t="shared" si="56"/>
        <v>86</v>
      </c>
      <c r="AE1173" s="656">
        <v>0</v>
      </c>
      <c r="AF1173" s="656">
        <v>0</v>
      </c>
      <c r="AG1173" s="656">
        <v>0</v>
      </c>
      <c r="AH1173" s="668" t="s">
        <v>80</v>
      </c>
      <c r="AI1173" s="658">
        <v>0</v>
      </c>
      <c r="AJ1173" s="656">
        <v>0</v>
      </c>
      <c r="AK1173" s="748">
        <v>0</v>
      </c>
      <c r="AL1173" s="668" t="s">
        <v>80</v>
      </c>
      <c r="AM1173" s="657">
        <v>0</v>
      </c>
      <c r="AN1173" s="668" t="s">
        <v>80</v>
      </c>
      <c r="AO1173" s="668" t="s">
        <v>80</v>
      </c>
      <c r="AP1173" s="661">
        <v>0</v>
      </c>
      <c r="AQ1173" s="661">
        <f>+L1173+AF1173-AK1173</f>
        <v>8800000</v>
      </c>
      <c r="AR1173" s="657" t="s">
        <v>115</v>
      </c>
      <c r="AS1173" s="656">
        <v>0</v>
      </c>
      <c r="AT1173" s="657" t="s">
        <v>80</v>
      </c>
      <c r="AU1173" s="670">
        <v>0</v>
      </c>
      <c r="AV1173" s="671">
        <f t="shared" si="54"/>
        <v>8800000</v>
      </c>
      <c r="AW1173" s="672">
        <f t="shared" si="55"/>
        <v>0</v>
      </c>
      <c r="AX1173" s="673"/>
      <c r="AY1173" s="657" t="s">
        <v>72</v>
      </c>
      <c r="AZ1173" s="677" t="s">
        <v>5655</v>
      </c>
      <c r="BA1173" s="653" t="s">
        <v>71</v>
      </c>
      <c r="BB1173" s="656"/>
    </row>
    <row r="1174" spans="2:54" x14ac:dyDescent="0.25">
      <c r="B1174" s="653">
        <v>2023</v>
      </c>
      <c r="C1174" s="653">
        <v>891780111</v>
      </c>
      <c r="D1174" s="654" t="s">
        <v>68</v>
      </c>
      <c r="E1174" s="655" t="s">
        <v>5111</v>
      </c>
      <c r="F1174" s="656" t="s">
        <v>5112</v>
      </c>
      <c r="G1174" s="657">
        <v>0</v>
      </c>
      <c r="H1174" s="656"/>
      <c r="I1174" s="657" t="s">
        <v>78</v>
      </c>
      <c r="J1174" s="653" t="s">
        <v>120</v>
      </c>
      <c r="K1174" s="658" t="s">
        <v>5259</v>
      </c>
      <c r="L1174" s="659">
        <v>8800000</v>
      </c>
      <c r="M1174" s="653" t="s">
        <v>73</v>
      </c>
      <c r="N1174" s="660" t="s">
        <v>116</v>
      </c>
      <c r="O1174" s="658" t="s">
        <v>5434</v>
      </c>
      <c r="P1174" s="661">
        <v>1118842587</v>
      </c>
      <c r="Q1174" s="656">
        <v>1925</v>
      </c>
      <c r="R1174" s="699">
        <v>45180</v>
      </c>
      <c r="S1174" s="749">
        <v>4157400000</v>
      </c>
      <c r="T1174" s="699">
        <v>45194</v>
      </c>
      <c r="U1174" s="760">
        <v>8800000</v>
      </c>
      <c r="V1174" s="657" t="s">
        <v>70</v>
      </c>
      <c r="W1174" s="656">
        <v>72221403</v>
      </c>
      <c r="X1174" s="665" t="s">
        <v>5494</v>
      </c>
      <c r="Y1174" s="660" t="s">
        <v>5495</v>
      </c>
      <c r="Z1174" s="679">
        <v>45191</v>
      </c>
      <c r="AA1174" s="679">
        <v>45194</v>
      </c>
      <c r="AB1174" s="667" t="s">
        <v>80</v>
      </c>
      <c r="AC1174" s="666">
        <v>45280</v>
      </c>
      <c r="AD1174" s="658">
        <f t="shared" si="56"/>
        <v>86</v>
      </c>
      <c r="AE1174" s="656">
        <v>0</v>
      </c>
      <c r="AF1174" s="656">
        <v>0</v>
      </c>
      <c r="AG1174" s="656">
        <v>0</v>
      </c>
      <c r="AH1174" s="668" t="s">
        <v>80</v>
      </c>
      <c r="AI1174" s="658">
        <v>0</v>
      </c>
      <c r="AJ1174" s="656">
        <v>0</v>
      </c>
      <c r="AK1174" s="748">
        <v>0</v>
      </c>
      <c r="AL1174" s="668" t="s">
        <v>80</v>
      </c>
      <c r="AM1174" s="657">
        <v>0</v>
      </c>
      <c r="AN1174" s="668" t="s">
        <v>80</v>
      </c>
      <c r="AO1174" s="668" t="s">
        <v>80</v>
      </c>
      <c r="AP1174" s="661">
        <v>0</v>
      </c>
      <c r="AQ1174" s="661">
        <f>+L1174+AF1174-AK1174</f>
        <v>8800000</v>
      </c>
      <c r="AR1174" s="657" t="s">
        <v>115</v>
      </c>
      <c r="AS1174" s="656">
        <v>0</v>
      </c>
      <c r="AT1174" s="657" t="s">
        <v>80</v>
      </c>
      <c r="AU1174" s="670">
        <v>0</v>
      </c>
      <c r="AV1174" s="671">
        <f t="shared" si="54"/>
        <v>8800000</v>
      </c>
      <c r="AW1174" s="672">
        <f t="shared" si="55"/>
        <v>0</v>
      </c>
      <c r="AX1174" s="673"/>
      <c r="AY1174" s="657" t="s">
        <v>72</v>
      </c>
      <c r="AZ1174" s="677" t="s">
        <v>5656</v>
      </c>
      <c r="BA1174" s="653" t="s">
        <v>71</v>
      </c>
      <c r="BB1174" s="656"/>
    </row>
    <row r="1175" spans="2:54" x14ac:dyDescent="0.25">
      <c r="B1175" s="653">
        <v>2023</v>
      </c>
      <c r="C1175" s="653">
        <v>891780111</v>
      </c>
      <c r="D1175" s="654" t="s">
        <v>68</v>
      </c>
      <c r="E1175" s="655" t="s">
        <v>5113</v>
      </c>
      <c r="F1175" s="656" t="s">
        <v>5114</v>
      </c>
      <c r="G1175" s="657">
        <v>0</v>
      </c>
      <c r="H1175" s="656"/>
      <c r="I1175" s="657" t="s">
        <v>78</v>
      </c>
      <c r="J1175" s="653" t="s">
        <v>120</v>
      </c>
      <c r="K1175" s="658" t="s">
        <v>5259</v>
      </c>
      <c r="L1175" s="659">
        <v>8800000</v>
      </c>
      <c r="M1175" s="653" t="s">
        <v>73</v>
      </c>
      <c r="N1175" s="660" t="s">
        <v>116</v>
      </c>
      <c r="O1175" s="658" t="s">
        <v>5435</v>
      </c>
      <c r="P1175" s="661">
        <v>1124498476</v>
      </c>
      <c r="Q1175" s="656">
        <v>1925</v>
      </c>
      <c r="R1175" s="699">
        <v>45180</v>
      </c>
      <c r="S1175" s="749">
        <v>4157400000</v>
      </c>
      <c r="T1175" s="699">
        <v>45194</v>
      </c>
      <c r="U1175" s="760">
        <v>8800000</v>
      </c>
      <c r="V1175" s="657" t="s">
        <v>70</v>
      </c>
      <c r="W1175" s="656">
        <v>72221403</v>
      </c>
      <c r="X1175" s="665" t="s">
        <v>5494</v>
      </c>
      <c r="Y1175" s="660" t="s">
        <v>5495</v>
      </c>
      <c r="Z1175" s="679">
        <v>45191</v>
      </c>
      <c r="AA1175" s="679">
        <v>45194</v>
      </c>
      <c r="AB1175" s="667" t="s">
        <v>80</v>
      </c>
      <c r="AC1175" s="666">
        <v>45280</v>
      </c>
      <c r="AD1175" s="658">
        <f t="shared" si="56"/>
        <v>86</v>
      </c>
      <c r="AE1175" s="656">
        <v>0</v>
      </c>
      <c r="AF1175" s="656">
        <v>0</v>
      </c>
      <c r="AG1175" s="656">
        <v>0</v>
      </c>
      <c r="AH1175" s="668" t="s">
        <v>80</v>
      </c>
      <c r="AI1175" s="658">
        <v>0</v>
      </c>
      <c r="AJ1175" s="656">
        <v>0</v>
      </c>
      <c r="AK1175" s="748">
        <v>0</v>
      </c>
      <c r="AL1175" s="668" t="s">
        <v>80</v>
      </c>
      <c r="AM1175" s="657">
        <v>0</v>
      </c>
      <c r="AN1175" s="668" t="s">
        <v>80</v>
      </c>
      <c r="AO1175" s="668" t="s">
        <v>80</v>
      </c>
      <c r="AP1175" s="661">
        <v>0</v>
      </c>
      <c r="AQ1175" s="661">
        <f>+L1175+AF1175-AK1175</f>
        <v>8800000</v>
      </c>
      <c r="AR1175" s="657" t="s">
        <v>115</v>
      </c>
      <c r="AS1175" s="656">
        <v>0</v>
      </c>
      <c r="AT1175" s="657" t="s">
        <v>80</v>
      </c>
      <c r="AU1175" s="670">
        <v>0</v>
      </c>
      <c r="AV1175" s="671">
        <f t="shared" si="54"/>
        <v>8800000</v>
      </c>
      <c r="AW1175" s="672">
        <f t="shared" si="55"/>
        <v>0</v>
      </c>
      <c r="AX1175" s="673"/>
      <c r="AY1175" s="657" t="s">
        <v>72</v>
      </c>
      <c r="AZ1175" s="677" t="s">
        <v>5657</v>
      </c>
      <c r="BA1175" s="653" t="s">
        <v>71</v>
      </c>
      <c r="BB1175" s="656"/>
    </row>
    <row r="1176" spans="2:54" x14ac:dyDescent="0.25">
      <c r="B1176" s="653">
        <v>2023</v>
      </c>
      <c r="C1176" s="653">
        <v>891780111</v>
      </c>
      <c r="D1176" s="654" t="s">
        <v>68</v>
      </c>
      <c r="E1176" s="655" t="s">
        <v>5115</v>
      </c>
      <c r="F1176" s="656" t="s">
        <v>5116</v>
      </c>
      <c r="G1176" s="657">
        <v>0</v>
      </c>
      <c r="H1176" s="656"/>
      <c r="I1176" s="657" t="s">
        <v>78</v>
      </c>
      <c r="J1176" s="653" t="s">
        <v>120</v>
      </c>
      <c r="K1176" s="658" t="s">
        <v>5259</v>
      </c>
      <c r="L1176" s="659">
        <v>8800000</v>
      </c>
      <c r="M1176" s="653" t="s">
        <v>73</v>
      </c>
      <c r="N1176" s="660" t="s">
        <v>116</v>
      </c>
      <c r="O1176" s="658" t="s">
        <v>5436</v>
      </c>
      <c r="P1176" s="661">
        <v>1122411235</v>
      </c>
      <c r="Q1176" s="656">
        <v>1925</v>
      </c>
      <c r="R1176" s="699">
        <v>45180</v>
      </c>
      <c r="S1176" s="749">
        <v>4157400000</v>
      </c>
      <c r="T1176" s="699">
        <v>45194</v>
      </c>
      <c r="U1176" s="760">
        <v>8800000</v>
      </c>
      <c r="V1176" s="657" t="s">
        <v>70</v>
      </c>
      <c r="W1176" s="656">
        <v>72221403</v>
      </c>
      <c r="X1176" s="665" t="s">
        <v>5494</v>
      </c>
      <c r="Y1176" s="660" t="s">
        <v>5495</v>
      </c>
      <c r="Z1176" s="679">
        <v>45191</v>
      </c>
      <c r="AA1176" s="679">
        <v>45194</v>
      </c>
      <c r="AB1176" s="667" t="s">
        <v>80</v>
      </c>
      <c r="AC1176" s="666">
        <v>45280</v>
      </c>
      <c r="AD1176" s="658">
        <f t="shared" si="56"/>
        <v>86</v>
      </c>
      <c r="AE1176" s="656">
        <v>0</v>
      </c>
      <c r="AF1176" s="656">
        <v>0</v>
      </c>
      <c r="AG1176" s="656">
        <v>0</v>
      </c>
      <c r="AH1176" s="668" t="s">
        <v>80</v>
      </c>
      <c r="AI1176" s="658">
        <v>0</v>
      </c>
      <c r="AJ1176" s="656">
        <v>0</v>
      </c>
      <c r="AK1176" s="748">
        <v>0</v>
      </c>
      <c r="AL1176" s="668" t="s">
        <v>80</v>
      </c>
      <c r="AM1176" s="657">
        <v>0</v>
      </c>
      <c r="AN1176" s="668" t="s">
        <v>80</v>
      </c>
      <c r="AO1176" s="668" t="s">
        <v>80</v>
      </c>
      <c r="AP1176" s="661">
        <v>0</v>
      </c>
      <c r="AQ1176" s="661">
        <f>+L1176+AF1176-AK1176</f>
        <v>8800000</v>
      </c>
      <c r="AR1176" s="657" t="s">
        <v>115</v>
      </c>
      <c r="AS1176" s="656">
        <v>0</v>
      </c>
      <c r="AT1176" s="657" t="s">
        <v>80</v>
      </c>
      <c r="AU1176" s="670">
        <v>0</v>
      </c>
      <c r="AV1176" s="671">
        <f t="shared" si="54"/>
        <v>8800000</v>
      </c>
      <c r="AW1176" s="672">
        <f t="shared" si="55"/>
        <v>0</v>
      </c>
      <c r="AX1176" s="673"/>
      <c r="AY1176" s="657" t="s">
        <v>72</v>
      </c>
      <c r="AZ1176" s="677" t="s">
        <v>5658</v>
      </c>
      <c r="BA1176" s="653" t="s">
        <v>71</v>
      </c>
      <c r="BB1176" s="656"/>
    </row>
    <row r="1177" spans="2:54" x14ac:dyDescent="0.25">
      <c r="B1177" s="653">
        <v>2023</v>
      </c>
      <c r="C1177" s="653">
        <v>891780111</v>
      </c>
      <c r="D1177" s="654" t="s">
        <v>68</v>
      </c>
      <c r="E1177" s="655" t="s">
        <v>5117</v>
      </c>
      <c r="F1177" s="656" t="s">
        <v>5118</v>
      </c>
      <c r="G1177" s="657">
        <v>0</v>
      </c>
      <c r="H1177" s="656"/>
      <c r="I1177" s="657" t="s">
        <v>78</v>
      </c>
      <c r="J1177" s="653" t="s">
        <v>120</v>
      </c>
      <c r="K1177" s="658" t="s">
        <v>5259</v>
      </c>
      <c r="L1177" s="659">
        <v>8800000</v>
      </c>
      <c r="M1177" s="653" t="s">
        <v>73</v>
      </c>
      <c r="N1177" s="660" t="s">
        <v>116</v>
      </c>
      <c r="O1177" s="658" t="s">
        <v>5437</v>
      </c>
      <c r="P1177" s="661">
        <v>40857800</v>
      </c>
      <c r="Q1177" s="656">
        <v>1925</v>
      </c>
      <c r="R1177" s="699">
        <v>45180</v>
      </c>
      <c r="S1177" s="749">
        <v>4157400000</v>
      </c>
      <c r="T1177" s="699">
        <v>45194</v>
      </c>
      <c r="U1177" s="760">
        <v>8800000</v>
      </c>
      <c r="V1177" s="657" t="s">
        <v>70</v>
      </c>
      <c r="W1177" s="656">
        <v>72221403</v>
      </c>
      <c r="X1177" s="665" t="s">
        <v>5494</v>
      </c>
      <c r="Y1177" s="660" t="s">
        <v>5495</v>
      </c>
      <c r="Z1177" s="679">
        <v>45191</v>
      </c>
      <c r="AA1177" s="679">
        <v>45194</v>
      </c>
      <c r="AB1177" s="667" t="s">
        <v>80</v>
      </c>
      <c r="AC1177" s="666">
        <v>45280</v>
      </c>
      <c r="AD1177" s="658">
        <f t="shared" si="56"/>
        <v>86</v>
      </c>
      <c r="AE1177" s="656">
        <v>0</v>
      </c>
      <c r="AF1177" s="656">
        <v>0</v>
      </c>
      <c r="AG1177" s="656">
        <v>0</v>
      </c>
      <c r="AH1177" s="668" t="s">
        <v>80</v>
      </c>
      <c r="AI1177" s="658">
        <v>0</v>
      </c>
      <c r="AJ1177" s="656">
        <v>0</v>
      </c>
      <c r="AK1177" s="748">
        <v>0</v>
      </c>
      <c r="AL1177" s="668" t="s">
        <v>80</v>
      </c>
      <c r="AM1177" s="657">
        <v>0</v>
      </c>
      <c r="AN1177" s="668" t="s">
        <v>80</v>
      </c>
      <c r="AO1177" s="668" t="s">
        <v>80</v>
      </c>
      <c r="AP1177" s="661">
        <v>0</v>
      </c>
      <c r="AQ1177" s="661">
        <f>+L1177+AF1177-AK1177</f>
        <v>8800000</v>
      </c>
      <c r="AR1177" s="657" t="s">
        <v>115</v>
      </c>
      <c r="AS1177" s="656">
        <v>0</v>
      </c>
      <c r="AT1177" s="657" t="s">
        <v>80</v>
      </c>
      <c r="AU1177" s="670">
        <v>0</v>
      </c>
      <c r="AV1177" s="671">
        <f t="shared" si="54"/>
        <v>8800000</v>
      </c>
      <c r="AW1177" s="672">
        <f t="shared" si="55"/>
        <v>0</v>
      </c>
      <c r="AX1177" s="673"/>
      <c r="AY1177" s="657" t="s">
        <v>72</v>
      </c>
      <c r="AZ1177" s="677" t="s">
        <v>5659</v>
      </c>
      <c r="BA1177" s="653" t="s">
        <v>71</v>
      </c>
      <c r="BB1177" s="656"/>
    </row>
    <row r="1178" spans="2:54" x14ac:dyDescent="0.25">
      <c r="B1178" s="653">
        <v>2023</v>
      </c>
      <c r="C1178" s="653">
        <v>891780111</v>
      </c>
      <c r="D1178" s="654" t="s">
        <v>68</v>
      </c>
      <c r="E1178" s="655" t="s">
        <v>5119</v>
      </c>
      <c r="F1178" s="656" t="s">
        <v>5120</v>
      </c>
      <c r="G1178" s="657">
        <v>0</v>
      </c>
      <c r="H1178" s="656"/>
      <c r="I1178" s="657" t="s">
        <v>78</v>
      </c>
      <c r="J1178" s="653" t="s">
        <v>120</v>
      </c>
      <c r="K1178" s="658" t="s">
        <v>5259</v>
      </c>
      <c r="L1178" s="659">
        <v>8800000</v>
      </c>
      <c r="M1178" s="653" t="s">
        <v>73</v>
      </c>
      <c r="N1178" s="660" t="s">
        <v>116</v>
      </c>
      <c r="O1178" s="658" t="s">
        <v>5438</v>
      </c>
      <c r="P1178" s="661">
        <v>1122408545</v>
      </c>
      <c r="Q1178" s="656">
        <v>1925</v>
      </c>
      <c r="R1178" s="699">
        <v>45180</v>
      </c>
      <c r="S1178" s="749">
        <v>4157400000</v>
      </c>
      <c r="T1178" s="699">
        <v>45194</v>
      </c>
      <c r="U1178" s="760">
        <v>8800000</v>
      </c>
      <c r="V1178" s="657" t="s">
        <v>70</v>
      </c>
      <c r="W1178" s="656">
        <v>72221403</v>
      </c>
      <c r="X1178" s="665" t="s">
        <v>5494</v>
      </c>
      <c r="Y1178" s="660" t="s">
        <v>5495</v>
      </c>
      <c r="Z1178" s="679">
        <v>45191</v>
      </c>
      <c r="AA1178" s="679">
        <v>45194</v>
      </c>
      <c r="AB1178" s="667" t="s">
        <v>80</v>
      </c>
      <c r="AC1178" s="666">
        <v>45280</v>
      </c>
      <c r="AD1178" s="658">
        <f t="shared" si="56"/>
        <v>86</v>
      </c>
      <c r="AE1178" s="656">
        <v>0</v>
      </c>
      <c r="AF1178" s="656">
        <v>0</v>
      </c>
      <c r="AG1178" s="656">
        <v>0</v>
      </c>
      <c r="AH1178" s="668" t="s">
        <v>80</v>
      </c>
      <c r="AI1178" s="658">
        <v>0</v>
      </c>
      <c r="AJ1178" s="656">
        <v>0</v>
      </c>
      <c r="AK1178" s="748">
        <v>0</v>
      </c>
      <c r="AL1178" s="668" t="s">
        <v>80</v>
      </c>
      <c r="AM1178" s="657">
        <v>0</v>
      </c>
      <c r="AN1178" s="668" t="s">
        <v>80</v>
      </c>
      <c r="AO1178" s="668" t="s">
        <v>80</v>
      </c>
      <c r="AP1178" s="661">
        <v>0</v>
      </c>
      <c r="AQ1178" s="661">
        <f>+L1178+AF1178-AK1178</f>
        <v>8800000</v>
      </c>
      <c r="AR1178" s="657" t="s">
        <v>115</v>
      </c>
      <c r="AS1178" s="656">
        <v>0</v>
      </c>
      <c r="AT1178" s="657" t="s">
        <v>80</v>
      </c>
      <c r="AU1178" s="670">
        <v>0</v>
      </c>
      <c r="AV1178" s="671">
        <f t="shared" si="54"/>
        <v>8800000</v>
      </c>
      <c r="AW1178" s="672">
        <f t="shared" si="55"/>
        <v>0</v>
      </c>
      <c r="AX1178" s="673"/>
      <c r="AY1178" s="657" t="s">
        <v>72</v>
      </c>
      <c r="AZ1178" s="677" t="s">
        <v>5660</v>
      </c>
      <c r="BA1178" s="653" t="s">
        <v>71</v>
      </c>
      <c r="BB1178" s="656"/>
    </row>
    <row r="1179" spans="2:54" x14ac:dyDescent="0.25">
      <c r="B1179" s="653">
        <v>2023</v>
      </c>
      <c r="C1179" s="653">
        <v>891780111</v>
      </c>
      <c r="D1179" s="654" t="s">
        <v>68</v>
      </c>
      <c r="E1179" s="655" t="s">
        <v>5121</v>
      </c>
      <c r="F1179" s="656" t="s">
        <v>5122</v>
      </c>
      <c r="G1179" s="657">
        <v>0</v>
      </c>
      <c r="H1179" s="656"/>
      <c r="I1179" s="657" t="s">
        <v>78</v>
      </c>
      <c r="J1179" s="653" t="s">
        <v>120</v>
      </c>
      <c r="K1179" s="658" t="s">
        <v>5255</v>
      </c>
      <c r="L1179" s="659">
        <v>10400000</v>
      </c>
      <c r="M1179" s="653" t="s">
        <v>73</v>
      </c>
      <c r="N1179" s="660" t="s">
        <v>116</v>
      </c>
      <c r="O1179" s="658" t="s">
        <v>5439</v>
      </c>
      <c r="P1179" s="661">
        <v>1123406914</v>
      </c>
      <c r="Q1179" s="656">
        <v>1925</v>
      </c>
      <c r="R1179" s="699">
        <v>45180</v>
      </c>
      <c r="S1179" s="749">
        <v>4157400000</v>
      </c>
      <c r="T1179" s="699">
        <v>45194</v>
      </c>
      <c r="U1179" s="760">
        <v>10400000</v>
      </c>
      <c r="V1179" s="657" t="s">
        <v>70</v>
      </c>
      <c r="W1179" s="656">
        <v>72221403</v>
      </c>
      <c r="X1179" s="665" t="s">
        <v>5494</v>
      </c>
      <c r="Y1179" s="660" t="s">
        <v>5495</v>
      </c>
      <c r="Z1179" s="679">
        <v>45191</v>
      </c>
      <c r="AA1179" s="679">
        <v>45194</v>
      </c>
      <c r="AB1179" s="667" t="s">
        <v>80</v>
      </c>
      <c r="AC1179" s="666">
        <v>45280</v>
      </c>
      <c r="AD1179" s="658">
        <f t="shared" si="56"/>
        <v>86</v>
      </c>
      <c r="AE1179" s="656">
        <v>0</v>
      </c>
      <c r="AF1179" s="656">
        <v>0</v>
      </c>
      <c r="AG1179" s="656">
        <v>0</v>
      </c>
      <c r="AH1179" s="668" t="s">
        <v>80</v>
      </c>
      <c r="AI1179" s="658">
        <v>0</v>
      </c>
      <c r="AJ1179" s="656">
        <v>0</v>
      </c>
      <c r="AK1179" s="748">
        <v>0</v>
      </c>
      <c r="AL1179" s="668" t="s">
        <v>80</v>
      </c>
      <c r="AM1179" s="657">
        <v>0</v>
      </c>
      <c r="AN1179" s="668" t="s">
        <v>80</v>
      </c>
      <c r="AO1179" s="668" t="s">
        <v>80</v>
      </c>
      <c r="AP1179" s="661">
        <v>0</v>
      </c>
      <c r="AQ1179" s="661">
        <f>+L1179+AF1179-AK1179</f>
        <v>10400000</v>
      </c>
      <c r="AR1179" s="657" t="s">
        <v>115</v>
      </c>
      <c r="AS1179" s="656">
        <v>0</v>
      </c>
      <c r="AT1179" s="657" t="s">
        <v>80</v>
      </c>
      <c r="AU1179" s="670">
        <v>0</v>
      </c>
      <c r="AV1179" s="671">
        <f t="shared" si="54"/>
        <v>10400000</v>
      </c>
      <c r="AW1179" s="672">
        <f t="shared" si="55"/>
        <v>0</v>
      </c>
      <c r="AX1179" s="673"/>
      <c r="AY1179" s="657" t="s">
        <v>72</v>
      </c>
      <c r="AZ1179" s="677" t="s">
        <v>5661</v>
      </c>
      <c r="BA1179" s="653" t="s">
        <v>71</v>
      </c>
      <c r="BB1179" s="656"/>
    </row>
    <row r="1180" spans="2:54" x14ac:dyDescent="0.25">
      <c r="B1180" s="653">
        <v>2023</v>
      </c>
      <c r="C1180" s="653">
        <v>891780111</v>
      </c>
      <c r="D1180" s="654" t="s">
        <v>68</v>
      </c>
      <c r="E1180" s="655" t="s">
        <v>5123</v>
      </c>
      <c r="F1180" s="656" t="s">
        <v>5124</v>
      </c>
      <c r="G1180" s="657">
        <v>0</v>
      </c>
      <c r="H1180" s="656"/>
      <c r="I1180" s="657" t="s">
        <v>78</v>
      </c>
      <c r="J1180" s="653" t="s">
        <v>120</v>
      </c>
      <c r="K1180" s="658" t="s">
        <v>5255</v>
      </c>
      <c r="L1180" s="659">
        <v>10400000</v>
      </c>
      <c r="M1180" s="653" t="s">
        <v>73</v>
      </c>
      <c r="N1180" s="660" t="s">
        <v>116</v>
      </c>
      <c r="O1180" s="658" t="s">
        <v>5440</v>
      </c>
      <c r="P1180" s="661">
        <v>84101512</v>
      </c>
      <c r="Q1180" s="656">
        <v>1925</v>
      </c>
      <c r="R1180" s="699">
        <v>45180</v>
      </c>
      <c r="S1180" s="749">
        <v>4157400000</v>
      </c>
      <c r="T1180" s="699">
        <v>45194</v>
      </c>
      <c r="U1180" s="760">
        <v>10400000</v>
      </c>
      <c r="V1180" s="657" t="s">
        <v>70</v>
      </c>
      <c r="W1180" s="656">
        <v>72221403</v>
      </c>
      <c r="X1180" s="665" t="s">
        <v>5494</v>
      </c>
      <c r="Y1180" s="660" t="s">
        <v>5495</v>
      </c>
      <c r="Z1180" s="679">
        <v>45191</v>
      </c>
      <c r="AA1180" s="679">
        <v>45194</v>
      </c>
      <c r="AB1180" s="667" t="s">
        <v>80</v>
      </c>
      <c r="AC1180" s="666">
        <v>45280</v>
      </c>
      <c r="AD1180" s="658">
        <f t="shared" si="56"/>
        <v>86</v>
      </c>
      <c r="AE1180" s="656">
        <v>0</v>
      </c>
      <c r="AF1180" s="656">
        <v>0</v>
      </c>
      <c r="AG1180" s="656">
        <v>0</v>
      </c>
      <c r="AH1180" s="668" t="s">
        <v>80</v>
      </c>
      <c r="AI1180" s="658">
        <v>0</v>
      </c>
      <c r="AJ1180" s="656">
        <v>0</v>
      </c>
      <c r="AK1180" s="748">
        <v>0</v>
      </c>
      <c r="AL1180" s="668" t="s">
        <v>80</v>
      </c>
      <c r="AM1180" s="657">
        <v>0</v>
      </c>
      <c r="AN1180" s="668" t="s">
        <v>80</v>
      </c>
      <c r="AO1180" s="668" t="s">
        <v>80</v>
      </c>
      <c r="AP1180" s="661">
        <v>0</v>
      </c>
      <c r="AQ1180" s="661">
        <f>+L1180+AF1180-AK1180</f>
        <v>10400000</v>
      </c>
      <c r="AR1180" s="657" t="s">
        <v>115</v>
      </c>
      <c r="AS1180" s="656">
        <v>0</v>
      </c>
      <c r="AT1180" s="657" t="s">
        <v>80</v>
      </c>
      <c r="AU1180" s="670">
        <v>0</v>
      </c>
      <c r="AV1180" s="671">
        <f t="shared" si="54"/>
        <v>10400000</v>
      </c>
      <c r="AW1180" s="672">
        <f t="shared" si="55"/>
        <v>0</v>
      </c>
      <c r="AX1180" s="673"/>
      <c r="AY1180" s="657" t="s">
        <v>72</v>
      </c>
      <c r="AZ1180" s="677" t="s">
        <v>5662</v>
      </c>
      <c r="BA1180" s="653" t="s">
        <v>71</v>
      </c>
      <c r="BB1180" s="656"/>
    </row>
    <row r="1181" spans="2:54" x14ac:dyDescent="0.25">
      <c r="B1181" s="653">
        <v>2023</v>
      </c>
      <c r="C1181" s="653">
        <v>891780111</v>
      </c>
      <c r="D1181" s="654" t="s">
        <v>68</v>
      </c>
      <c r="E1181" s="655" t="s">
        <v>5125</v>
      </c>
      <c r="F1181" s="656" t="s">
        <v>5126</v>
      </c>
      <c r="G1181" s="657">
        <v>0</v>
      </c>
      <c r="H1181" s="656"/>
      <c r="I1181" s="657" t="s">
        <v>78</v>
      </c>
      <c r="J1181" s="653" t="s">
        <v>120</v>
      </c>
      <c r="K1181" s="658" t="s">
        <v>5255</v>
      </c>
      <c r="L1181" s="659">
        <v>10400000</v>
      </c>
      <c r="M1181" s="653" t="s">
        <v>73</v>
      </c>
      <c r="N1181" s="660" t="s">
        <v>116</v>
      </c>
      <c r="O1181" s="658" t="s">
        <v>5441</v>
      </c>
      <c r="P1181" s="661">
        <v>1065578977</v>
      </c>
      <c r="Q1181" s="656">
        <v>1925</v>
      </c>
      <c r="R1181" s="699">
        <v>45180</v>
      </c>
      <c r="S1181" s="749">
        <v>4157400000</v>
      </c>
      <c r="T1181" s="699">
        <v>45194</v>
      </c>
      <c r="U1181" s="760">
        <v>10400000</v>
      </c>
      <c r="V1181" s="657" t="s">
        <v>70</v>
      </c>
      <c r="W1181" s="656">
        <v>72221403</v>
      </c>
      <c r="X1181" s="665" t="s">
        <v>5494</v>
      </c>
      <c r="Y1181" s="660" t="s">
        <v>5495</v>
      </c>
      <c r="Z1181" s="679">
        <v>45191</v>
      </c>
      <c r="AA1181" s="679">
        <v>45194</v>
      </c>
      <c r="AB1181" s="667" t="s">
        <v>80</v>
      </c>
      <c r="AC1181" s="666">
        <v>45280</v>
      </c>
      <c r="AD1181" s="658">
        <f t="shared" si="56"/>
        <v>86</v>
      </c>
      <c r="AE1181" s="656">
        <v>0</v>
      </c>
      <c r="AF1181" s="656">
        <v>0</v>
      </c>
      <c r="AG1181" s="656">
        <v>0</v>
      </c>
      <c r="AH1181" s="668" t="s">
        <v>80</v>
      </c>
      <c r="AI1181" s="658">
        <v>0</v>
      </c>
      <c r="AJ1181" s="656">
        <v>0</v>
      </c>
      <c r="AK1181" s="748">
        <v>0</v>
      </c>
      <c r="AL1181" s="668" t="s">
        <v>80</v>
      </c>
      <c r="AM1181" s="657">
        <v>0</v>
      </c>
      <c r="AN1181" s="668" t="s">
        <v>80</v>
      </c>
      <c r="AO1181" s="668" t="s">
        <v>80</v>
      </c>
      <c r="AP1181" s="661">
        <v>0</v>
      </c>
      <c r="AQ1181" s="661">
        <f>+L1181+AF1181-AK1181</f>
        <v>10400000</v>
      </c>
      <c r="AR1181" s="657" t="s">
        <v>115</v>
      </c>
      <c r="AS1181" s="656">
        <v>0</v>
      </c>
      <c r="AT1181" s="657" t="s">
        <v>80</v>
      </c>
      <c r="AU1181" s="670">
        <v>0</v>
      </c>
      <c r="AV1181" s="671">
        <f t="shared" si="54"/>
        <v>10400000</v>
      </c>
      <c r="AW1181" s="672">
        <f t="shared" si="55"/>
        <v>0</v>
      </c>
      <c r="AX1181" s="673"/>
      <c r="AY1181" s="657" t="s">
        <v>72</v>
      </c>
      <c r="AZ1181" s="677" t="s">
        <v>5663</v>
      </c>
      <c r="BA1181" s="653" t="s">
        <v>71</v>
      </c>
      <c r="BB1181" s="656"/>
    </row>
    <row r="1182" spans="2:54" x14ac:dyDescent="0.25">
      <c r="B1182" s="653">
        <v>2023</v>
      </c>
      <c r="C1182" s="653">
        <v>891780111</v>
      </c>
      <c r="D1182" s="654" t="s">
        <v>68</v>
      </c>
      <c r="E1182" s="655" t="s">
        <v>5127</v>
      </c>
      <c r="F1182" s="656" t="s">
        <v>5128</v>
      </c>
      <c r="G1182" s="657">
        <v>0</v>
      </c>
      <c r="H1182" s="656"/>
      <c r="I1182" s="657" t="s">
        <v>78</v>
      </c>
      <c r="J1182" s="653" t="s">
        <v>120</v>
      </c>
      <c r="K1182" s="658" t="s">
        <v>5255</v>
      </c>
      <c r="L1182" s="659">
        <v>10400000</v>
      </c>
      <c r="M1182" s="653" t="s">
        <v>73</v>
      </c>
      <c r="N1182" s="660" t="s">
        <v>116</v>
      </c>
      <c r="O1182" s="658" t="s">
        <v>5442</v>
      </c>
      <c r="P1182" s="661">
        <v>1120742079</v>
      </c>
      <c r="Q1182" s="656">
        <v>1925</v>
      </c>
      <c r="R1182" s="699">
        <v>45180</v>
      </c>
      <c r="S1182" s="749">
        <v>4157400000</v>
      </c>
      <c r="T1182" s="699">
        <v>45194</v>
      </c>
      <c r="U1182" s="760">
        <v>10400000</v>
      </c>
      <c r="V1182" s="657" t="s">
        <v>70</v>
      </c>
      <c r="W1182" s="656">
        <v>72221403</v>
      </c>
      <c r="X1182" s="665" t="s">
        <v>5494</v>
      </c>
      <c r="Y1182" s="660" t="s">
        <v>5495</v>
      </c>
      <c r="Z1182" s="679">
        <v>45191</v>
      </c>
      <c r="AA1182" s="679">
        <v>45194</v>
      </c>
      <c r="AB1182" s="667" t="s">
        <v>80</v>
      </c>
      <c r="AC1182" s="666">
        <v>45280</v>
      </c>
      <c r="AD1182" s="658">
        <f t="shared" si="56"/>
        <v>86</v>
      </c>
      <c r="AE1182" s="656">
        <v>0</v>
      </c>
      <c r="AF1182" s="656">
        <v>0</v>
      </c>
      <c r="AG1182" s="656">
        <v>0</v>
      </c>
      <c r="AH1182" s="668" t="s">
        <v>80</v>
      </c>
      <c r="AI1182" s="658">
        <v>0</v>
      </c>
      <c r="AJ1182" s="656">
        <v>0</v>
      </c>
      <c r="AK1182" s="748">
        <v>0</v>
      </c>
      <c r="AL1182" s="668" t="s">
        <v>80</v>
      </c>
      <c r="AM1182" s="657">
        <v>0</v>
      </c>
      <c r="AN1182" s="668" t="s">
        <v>80</v>
      </c>
      <c r="AO1182" s="668" t="s">
        <v>80</v>
      </c>
      <c r="AP1182" s="661">
        <v>0</v>
      </c>
      <c r="AQ1182" s="661">
        <f>+L1182+AF1182-AK1182</f>
        <v>10400000</v>
      </c>
      <c r="AR1182" s="657" t="s">
        <v>115</v>
      </c>
      <c r="AS1182" s="656">
        <v>0</v>
      </c>
      <c r="AT1182" s="657" t="s">
        <v>80</v>
      </c>
      <c r="AU1182" s="670">
        <v>0</v>
      </c>
      <c r="AV1182" s="671">
        <f t="shared" si="54"/>
        <v>10400000</v>
      </c>
      <c r="AW1182" s="672">
        <f t="shared" si="55"/>
        <v>0</v>
      </c>
      <c r="AX1182" s="673"/>
      <c r="AY1182" s="657" t="s">
        <v>72</v>
      </c>
      <c r="AZ1182" s="677" t="s">
        <v>5664</v>
      </c>
      <c r="BA1182" s="653" t="s">
        <v>71</v>
      </c>
      <c r="BB1182" s="656"/>
    </row>
    <row r="1183" spans="2:54" x14ac:dyDescent="0.25">
      <c r="B1183" s="653">
        <v>2023</v>
      </c>
      <c r="C1183" s="653">
        <v>891780111</v>
      </c>
      <c r="D1183" s="654" t="s">
        <v>68</v>
      </c>
      <c r="E1183" s="655" t="s">
        <v>5129</v>
      </c>
      <c r="F1183" s="656" t="s">
        <v>5130</v>
      </c>
      <c r="G1183" s="657">
        <v>0</v>
      </c>
      <c r="H1183" s="656"/>
      <c r="I1183" s="657" t="s">
        <v>78</v>
      </c>
      <c r="J1183" s="653" t="s">
        <v>120</v>
      </c>
      <c r="K1183" s="658" t="s">
        <v>5255</v>
      </c>
      <c r="L1183" s="659">
        <v>12400000</v>
      </c>
      <c r="M1183" s="653" t="s">
        <v>73</v>
      </c>
      <c r="N1183" s="660" t="s">
        <v>116</v>
      </c>
      <c r="O1183" s="658" t="s">
        <v>5443</v>
      </c>
      <c r="P1183" s="661">
        <v>85154038</v>
      </c>
      <c r="Q1183" s="656">
        <v>1925</v>
      </c>
      <c r="R1183" s="699">
        <v>45180</v>
      </c>
      <c r="S1183" s="749">
        <v>4157400000</v>
      </c>
      <c r="T1183" s="699">
        <v>45194</v>
      </c>
      <c r="U1183" s="760">
        <v>12400000</v>
      </c>
      <c r="V1183" s="657" t="s">
        <v>70</v>
      </c>
      <c r="W1183" s="656">
        <v>72221403</v>
      </c>
      <c r="X1183" s="665" t="s">
        <v>5494</v>
      </c>
      <c r="Y1183" s="660" t="s">
        <v>5495</v>
      </c>
      <c r="Z1183" s="679">
        <v>45194</v>
      </c>
      <c r="AA1183" s="679">
        <v>45195</v>
      </c>
      <c r="AB1183" s="667" t="s">
        <v>80</v>
      </c>
      <c r="AC1183" s="666">
        <v>45280</v>
      </c>
      <c r="AD1183" s="658">
        <f t="shared" si="56"/>
        <v>85</v>
      </c>
      <c r="AE1183" s="656">
        <v>0</v>
      </c>
      <c r="AF1183" s="656">
        <v>0</v>
      </c>
      <c r="AG1183" s="656">
        <v>0</v>
      </c>
      <c r="AH1183" s="668" t="s">
        <v>80</v>
      </c>
      <c r="AI1183" s="658">
        <v>0</v>
      </c>
      <c r="AJ1183" s="656">
        <v>0</v>
      </c>
      <c r="AK1183" s="748">
        <v>0</v>
      </c>
      <c r="AL1183" s="668" t="s">
        <v>80</v>
      </c>
      <c r="AM1183" s="657">
        <v>0</v>
      </c>
      <c r="AN1183" s="668" t="s">
        <v>80</v>
      </c>
      <c r="AO1183" s="668" t="s">
        <v>80</v>
      </c>
      <c r="AP1183" s="661">
        <v>0</v>
      </c>
      <c r="AQ1183" s="661">
        <f>+L1183+AF1183-AK1183</f>
        <v>12400000</v>
      </c>
      <c r="AR1183" s="657" t="s">
        <v>115</v>
      </c>
      <c r="AS1183" s="656">
        <v>0</v>
      </c>
      <c r="AT1183" s="657" t="s">
        <v>80</v>
      </c>
      <c r="AU1183" s="670">
        <v>0</v>
      </c>
      <c r="AV1183" s="671">
        <f t="shared" si="54"/>
        <v>12400000</v>
      </c>
      <c r="AW1183" s="672">
        <f t="shared" si="55"/>
        <v>0</v>
      </c>
      <c r="AX1183" s="673"/>
      <c r="AY1183" s="657" t="s">
        <v>72</v>
      </c>
      <c r="AZ1183" s="677" t="s">
        <v>5665</v>
      </c>
      <c r="BA1183" s="653" t="s">
        <v>71</v>
      </c>
      <c r="BB1183" s="656"/>
    </row>
    <row r="1184" spans="2:54" x14ac:dyDescent="0.25">
      <c r="B1184" s="653">
        <v>2023</v>
      </c>
      <c r="C1184" s="653">
        <v>891780111</v>
      </c>
      <c r="D1184" s="654" t="s">
        <v>68</v>
      </c>
      <c r="E1184" s="655" t="s">
        <v>5131</v>
      </c>
      <c r="F1184" s="656" t="s">
        <v>5132</v>
      </c>
      <c r="G1184" s="657">
        <v>0</v>
      </c>
      <c r="H1184" s="656"/>
      <c r="I1184" s="657" t="s">
        <v>78</v>
      </c>
      <c r="J1184" s="653" t="s">
        <v>120</v>
      </c>
      <c r="K1184" s="658" t="s">
        <v>5260</v>
      </c>
      <c r="L1184" s="659">
        <v>20000000</v>
      </c>
      <c r="M1184" s="653" t="s">
        <v>73</v>
      </c>
      <c r="N1184" s="660" t="s">
        <v>116</v>
      </c>
      <c r="O1184" s="658" t="s">
        <v>5444</v>
      </c>
      <c r="P1184" s="661">
        <v>1082928736</v>
      </c>
      <c r="Q1184" s="656">
        <v>1925</v>
      </c>
      <c r="R1184" s="699">
        <v>45180</v>
      </c>
      <c r="S1184" s="749">
        <v>4157400000</v>
      </c>
      <c r="T1184" s="699">
        <v>45195</v>
      </c>
      <c r="U1184" s="760">
        <v>20000000</v>
      </c>
      <c r="V1184" s="657" t="s">
        <v>70</v>
      </c>
      <c r="W1184" s="656">
        <v>72221403</v>
      </c>
      <c r="X1184" s="665" t="s">
        <v>5494</v>
      </c>
      <c r="Y1184" s="660" t="s">
        <v>5495</v>
      </c>
      <c r="Z1184" s="679">
        <v>45191</v>
      </c>
      <c r="AA1184" s="679">
        <v>45195</v>
      </c>
      <c r="AB1184" s="667" t="s">
        <v>80</v>
      </c>
      <c r="AC1184" s="666">
        <v>45280</v>
      </c>
      <c r="AD1184" s="658">
        <f t="shared" si="56"/>
        <v>85</v>
      </c>
      <c r="AE1184" s="656">
        <v>0</v>
      </c>
      <c r="AF1184" s="656">
        <v>0</v>
      </c>
      <c r="AG1184" s="656">
        <v>0</v>
      </c>
      <c r="AH1184" s="668" t="s">
        <v>80</v>
      </c>
      <c r="AI1184" s="658">
        <v>0</v>
      </c>
      <c r="AJ1184" s="656">
        <v>0</v>
      </c>
      <c r="AK1184" s="748">
        <v>0</v>
      </c>
      <c r="AL1184" s="668" t="s">
        <v>80</v>
      </c>
      <c r="AM1184" s="657">
        <v>0</v>
      </c>
      <c r="AN1184" s="668" t="s">
        <v>80</v>
      </c>
      <c r="AO1184" s="668" t="s">
        <v>80</v>
      </c>
      <c r="AP1184" s="661">
        <v>0</v>
      </c>
      <c r="AQ1184" s="661">
        <f>+L1184+AF1184-AK1184</f>
        <v>20000000</v>
      </c>
      <c r="AR1184" s="657" t="s">
        <v>115</v>
      </c>
      <c r="AS1184" s="656">
        <v>0</v>
      </c>
      <c r="AT1184" s="657" t="s">
        <v>80</v>
      </c>
      <c r="AU1184" s="670">
        <v>0</v>
      </c>
      <c r="AV1184" s="671">
        <f t="shared" si="54"/>
        <v>20000000</v>
      </c>
      <c r="AW1184" s="672">
        <f t="shared" si="55"/>
        <v>0</v>
      </c>
      <c r="AX1184" s="673"/>
      <c r="AY1184" s="657" t="s">
        <v>72</v>
      </c>
      <c r="AZ1184" s="677" t="s">
        <v>5666</v>
      </c>
      <c r="BA1184" s="653" t="s">
        <v>71</v>
      </c>
      <c r="BB1184" s="656"/>
    </row>
    <row r="1185" spans="2:54" x14ac:dyDescent="0.25">
      <c r="B1185" s="653">
        <v>2023</v>
      </c>
      <c r="C1185" s="653">
        <v>891780111</v>
      </c>
      <c r="D1185" s="654" t="s">
        <v>68</v>
      </c>
      <c r="E1185" s="655" t="s">
        <v>5133</v>
      </c>
      <c r="F1185" s="656" t="s">
        <v>5134</v>
      </c>
      <c r="G1185" s="657">
        <v>0</v>
      </c>
      <c r="H1185" s="656"/>
      <c r="I1185" s="657" t="s">
        <v>78</v>
      </c>
      <c r="J1185" s="653" t="s">
        <v>120</v>
      </c>
      <c r="K1185" s="658" t="s">
        <v>5261</v>
      </c>
      <c r="L1185" s="659">
        <v>20000000</v>
      </c>
      <c r="M1185" s="653" t="s">
        <v>73</v>
      </c>
      <c r="N1185" s="660" t="s">
        <v>116</v>
      </c>
      <c r="O1185" s="658" t="s">
        <v>5445</v>
      </c>
      <c r="P1185" s="661">
        <v>12535629</v>
      </c>
      <c r="Q1185" s="656">
        <v>1925</v>
      </c>
      <c r="R1185" s="699">
        <v>45180</v>
      </c>
      <c r="S1185" s="749">
        <v>4157400000</v>
      </c>
      <c r="T1185" s="699">
        <v>45195</v>
      </c>
      <c r="U1185" s="760">
        <v>20000000</v>
      </c>
      <c r="V1185" s="657" t="s">
        <v>70</v>
      </c>
      <c r="W1185" s="656">
        <v>72221403</v>
      </c>
      <c r="X1185" s="665" t="s">
        <v>5494</v>
      </c>
      <c r="Y1185" s="660" t="s">
        <v>5495</v>
      </c>
      <c r="Z1185" s="679">
        <v>45194</v>
      </c>
      <c r="AA1185" s="679">
        <v>45196</v>
      </c>
      <c r="AB1185" s="667" t="s">
        <v>80</v>
      </c>
      <c r="AC1185" s="666">
        <v>45280</v>
      </c>
      <c r="AD1185" s="658">
        <f t="shared" si="56"/>
        <v>84</v>
      </c>
      <c r="AE1185" s="656">
        <v>0</v>
      </c>
      <c r="AF1185" s="656">
        <v>0</v>
      </c>
      <c r="AG1185" s="656">
        <v>0</v>
      </c>
      <c r="AH1185" s="668" t="s">
        <v>80</v>
      </c>
      <c r="AI1185" s="658">
        <v>0</v>
      </c>
      <c r="AJ1185" s="656">
        <v>0</v>
      </c>
      <c r="AK1185" s="748">
        <v>0</v>
      </c>
      <c r="AL1185" s="668" t="s">
        <v>80</v>
      </c>
      <c r="AM1185" s="657">
        <v>0</v>
      </c>
      <c r="AN1185" s="668" t="s">
        <v>80</v>
      </c>
      <c r="AO1185" s="668" t="s">
        <v>80</v>
      </c>
      <c r="AP1185" s="661">
        <v>0</v>
      </c>
      <c r="AQ1185" s="661">
        <f>+L1185+AF1185-AK1185</f>
        <v>20000000</v>
      </c>
      <c r="AR1185" s="657" t="s">
        <v>115</v>
      </c>
      <c r="AS1185" s="656">
        <v>0</v>
      </c>
      <c r="AT1185" s="657" t="s">
        <v>80</v>
      </c>
      <c r="AU1185" s="670">
        <v>0</v>
      </c>
      <c r="AV1185" s="671">
        <f t="shared" si="54"/>
        <v>20000000</v>
      </c>
      <c r="AW1185" s="672">
        <f t="shared" si="55"/>
        <v>0</v>
      </c>
      <c r="AX1185" s="673"/>
      <c r="AY1185" s="657" t="s">
        <v>72</v>
      </c>
      <c r="AZ1185" s="677" t="s">
        <v>5667</v>
      </c>
      <c r="BA1185" s="653" t="s">
        <v>71</v>
      </c>
      <c r="BB1185" s="656"/>
    </row>
    <row r="1186" spans="2:54" x14ac:dyDescent="0.25">
      <c r="B1186" s="653">
        <v>2023</v>
      </c>
      <c r="C1186" s="653">
        <v>891780111</v>
      </c>
      <c r="D1186" s="654" t="s">
        <v>68</v>
      </c>
      <c r="E1186" s="655" t="s">
        <v>5135</v>
      </c>
      <c r="F1186" s="656" t="s">
        <v>5136</v>
      </c>
      <c r="G1186" s="657">
        <v>0</v>
      </c>
      <c r="H1186" s="656"/>
      <c r="I1186" s="657" t="s">
        <v>78</v>
      </c>
      <c r="J1186" s="653" t="s">
        <v>120</v>
      </c>
      <c r="K1186" s="658" t="s">
        <v>5262</v>
      </c>
      <c r="L1186" s="659">
        <v>20000000</v>
      </c>
      <c r="M1186" s="653" t="s">
        <v>73</v>
      </c>
      <c r="N1186" s="660" t="s">
        <v>116</v>
      </c>
      <c r="O1186" s="658" t="s">
        <v>5446</v>
      </c>
      <c r="P1186" s="661">
        <v>1082951558</v>
      </c>
      <c r="Q1186" s="656">
        <v>1925</v>
      </c>
      <c r="R1186" s="699">
        <v>45180</v>
      </c>
      <c r="S1186" s="749">
        <v>4157400000</v>
      </c>
      <c r="T1186" s="699">
        <v>45195</v>
      </c>
      <c r="U1186" s="760">
        <v>20000000</v>
      </c>
      <c r="V1186" s="657" t="s">
        <v>70</v>
      </c>
      <c r="W1186" s="656">
        <v>72221403</v>
      </c>
      <c r="X1186" s="665" t="s">
        <v>5494</v>
      </c>
      <c r="Y1186" s="660" t="s">
        <v>5495</v>
      </c>
      <c r="Z1186" s="679">
        <v>45191</v>
      </c>
      <c r="AA1186" s="679">
        <v>45195</v>
      </c>
      <c r="AB1186" s="667" t="s">
        <v>80</v>
      </c>
      <c r="AC1186" s="666">
        <v>45280</v>
      </c>
      <c r="AD1186" s="658">
        <f t="shared" si="56"/>
        <v>85</v>
      </c>
      <c r="AE1186" s="656">
        <v>0</v>
      </c>
      <c r="AF1186" s="656">
        <v>0</v>
      </c>
      <c r="AG1186" s="656">
        <v>0</v>
      </c>
      <c r="AH1186" s="668" t="s">
        <v>80</v>
      </c>
      <c r="AI1186" s="658">
        <v>0</v>
      </c>
      <c r="AJ1186" s="656">
        <v>0</v>
      </c>
      <c r="AK1186" s="748">
        <v>0</v>
      </c>
      <c r="AL1186" s="668" t="s">
        <v>80</v>
      </c>
      <c r="AM1186" s="657">
        <v>0</v>
      </c>
      <c r="AN1186" s="668" t="s">
        <v>80</v>
      </c>
      <c r="AO1186" s="668" t="s">
        <v>80</v>
      </c>
      <c r="AP1186" s="661">
        <v>0</v>
      </c>
      <c r="AQ1186" s="661">
        <f>+L1186+AF1186-AK1186</f>
        <v>20000000</v>
      </c>
      <c r="AR1186" s="657" t="s">
        <v>115</v>
      </c>
      <c r="AS1186" s="656">
        <v>0</v>
      </c>
      <c r="AT1186" s="657" t="s">
        <v>80</v>
      </c>
      <c r="AU1186" s="670">
        <v>0</v>
      </c>
      <c r="AV1186" s="671">
        <f t="shared" si="54"/>
        <v>20000000</v>
      </c>
      <c r="AW1186" s="672">
        <f t="shared" si="55"/>
        <v>0</v>
      </c>
      <c r="AX1186" s="673"/>
      <c r="AY1186" s="657" t="s">
        <v>72</v>
      </c>
      <c r="AZ1186" s="677" t="s">
        <v>5668</v>
      </c>
      <c r="BA1186" s="653" t="s">
        <v>71</v>
      </c>
      <c r="BB1186" s="656"/>
    </row>
    <row r="1187" spans="2:54" x14ac:dyDescent="0.25">
      <c r="B1187" s="653">
        <v>2023</v>
      </c>
      <c r="C1187" s="653">
        <v>891780111</v>
      </c>
      <c r="D1187" s="654" t="s">
        <v>68</v>
      </c>
      <c r="E1187" s="655" t="s">
        <v>5137</v>
      </c>
      <c r="F1187" s="656" t="s">
        <v>5138</v>
      </c>
      <c r="G1187" s="657">
        <v>0</v>
      </c>
      <c r="H1187" s="656"/>
      <c r="I1187" s="657" t="s">
        <v>78</v>
      </c>
      <c r="J1187" s="653" t="s">
        <v>120</v>
      </c>
      <c r="K1187" s="658" t="s">
        <v>5263</v>
      </c>
      <c r="L1187" s="659">
        <v>12400000</v>
      </c>
      <c r="M1187" s="653" t="s">
        <v>73</v>
      </c>
      <c r="N1187" s="660" t="s">
        <v>116</v>
      </c>
      <c r="O1187" s="658" t="s">
        <v>5447</v>
      </c>
      <c r="P1187" s="661">
        <v>1118819748</v>
      </c>
      <c r="Q1187" s="656">
        <v>1925</v>
      </c>
      <c r="R1187" s="699">
        <v>45180</v>
      </c>
      <c r="S1187" s="749">
        <v>4157400000</v>
      </c>
      <c r="T1187" s="699">
        <v>45195</v>
      </c>
      <c r="U1187" s="760">
        <v>12400000</v>
      </c>
      <c r="V1187" s="657" t="s">
        <v>70</v>
      </c>
      <c r="W1187" s="656">
        <v>72221403</v>
      </c>
      <c r="X1187" s="665" t="s">
        <v>5494</v>
      </c>
      <c r="Y1187" s="660" t="s">
        <v>5495</v>
      </c>
      <c r="Z1187" s="679">
        <v>45191</v>
      </c>
      <c r="AA1187" s="679">
        <v>45195</v>
      </c>
      <c r="AB1187" s="667" t="s">
        <v>80</v>
      </c>
      <c r="AC1187" s="666">
        <v>45280</v>
      </c>
      <c r="AD1187" s="658">
        <f t="shared" si="56"/>
        <v>85</v>
      </c>
      <c r="AE1187" s="656">
        <v>0</v>
      </c>
      <c r="AF1187" s="656">
        <v>0</v>
      </c>
      <c r="AG1187" s="656">
        <v>0</v>
      </c>
      <c r="AH1187" s="668" t="s">
        <v>80</v>
      </c>
      <c r="AI1187" s="658">
        <v>0</v>
      </c>
      <c r="AJ1187" s="656">
        <v>0</v>
      </c>
      <c r="AK1187" s="748">
        <v>0</v>
      </c>
      <c r="AL1187" s="668" t="s">
        <v>80</v>
      </c>
      <c r="AM1187" s="657">
        <v>0</v>
      </c>
      <c r="AN1187" s="668" t="s">
        <v>80</v>
      </c>
      <c r="AO1187" s="668" t="s">
        <v>80</v>
      </c>
      <c r="AP1187" s="661">
        <v>0</v>
      </c>
      <c r="AQ1187" s="661">
        <f>+L1187+AF1187-AK1187</f>
        <v>12400000</v>
      </c>
      <c r="AR1187" s="657" t="s">
        <v>115</v>
      </c>
      <c r="AS1187" s="656">
        <v>0</v>
      </c>
      <c r="AT1187" s="657" t="s">
        <v>80</v>
      </c>
      <c r="AU1187" s="670">
        <v>0</v>
      </c>
      <c r="AV1187" s="671">
        <f t="shared" si="54"/>
        <v>12400000</v>
      </c>
      <c r="AW1187" s="672">
        <f t="shared" si="55"/>
        <v>0</v>
      </c>
      <c r="AX1187" s="673"/>
      <c r="AY1187" s="657" t="s">
        <v>72</v>
      </c>
      <c r="AZ1187" s="677" t="s">
        <v>5669</v>
      </c>
      <c r="BA1187" s="653" t="s">
        <v>71</v>
      </c>
      <c r="BB1187" s="656"/>
    </row>
    <row r="1188" spans="2:54" x14ac:dyDescent="0.25">
      <c r="B1188" s="653">
        <v>2023</v>
      </c>
      <c r="C1188" s="653">
        <v>891780111</v>
      </c>
      <c r="D1188" s="654" t="s">
        <v>68</v>
      </c>
      <c r="E1188" s="655" t="s">
        <v>5139</v>
      </c>
      <c r="F1188" s="656" t="s">
        <v>5140</v>
      </c>
      <c r="G1188" s="657">
        <v>0</v>
      </c>
      <c r="H1188" s="656"/>
      <c r="I1188" s="657" t="s">
        <v>78</v>
      </c>
      <c r="J1188" s="653" t="s">
        <v>120</v>
      </c>
      <c r="K1188" s="658" t="s">
        <v>5264</v>
      </c>
      <c r="L1188" s="659">
        <v>12400000</v>
      </c>
      <c r="M1188" s="653" t="s">
        <v>73</v>
      </c>
      <c r="N1188" s="660" t="s">
        <v>116</v>
      </c>
      <c r="O1188" s="658" t="s">
        <v>5448</v>
      </c>
      <c r="P1188" s="661">
        <v>1140895641</v>
      </c>
      <c r="Q1188" s="656">
        <v>1925</v>
      </c>
      <c r="R1188" s="699">
        <v>45180</v>
      </c>
      <c r="S1188" s="749">
        <v>4157400000</v>
      </c>
      <c r="T1188" s="699">
        <v>45195</v>
      </c>
      <c r="U1188" s="760">
        <v>12400000</v>
      </c>
      <c r="V1188" s="657" t="s">
        <v>70</v>
      </c>
      <c r="W1188" s="656">
        <v>72221403</v>
      </c>
      <c r="X1188" s="665" t="s">
        <v>5494</v>
      </c>
      <c r="Y1188" s="660" t="s">
        <v>5495</v>
      </c>
      <c r="Z1188" s="679">
        <v>45191</v>
      </c>
      <c r="AA1188" s="679">
        <v>45195</v>
      </c>
      <c r="AB1188" s="667" t="s">
        <v>80</v>
      </c>
      <c r="AC1188" s="666">
        <v>45280</v>
      </c>
      <c r="AD1188" s="658">
        <f t="shared" si="56"/>
        <v>85</v>
      </c>
      <c r="AE1188" s="656">
        <v>0</v>
      </c>
      <c r="AF1188" s="656">
        <v>0</v>
      </c>
      <c r="AG1188" s="656">
        <v>0</v>
      </c>
      <c r="AH1188" s="668" t="s">
        <v>80</v>
      </c>
      <c r="AI1188" s="658">
        <v>0</v>
      </c>
      <c r="AJ1188" s="656">
        <v>0</v>
      </c>
      <c r="AK1188" s="748">
        <v>0</v>
      </c>
      <c r="AL1188" s="668" t="s">
        <v>80</v>
      </c>
      <c r="AM1188" s="657">
        <v>0</v>
      </c>
      <c r="AN1188" s="668" t="s">
        <v>80</v>
      </c>
      <c r="AO1188" s="668" t="s">
        <v>80</v>
      </c>
      <c r="AP1188" s="661">
        <v>0</v>
      </c>
      <c r="AQ1188" s="661">
        <f>+L1188+AF1188-AK1188</f>
        <v>12400000</v>
      </c>
      <c r="AR1188" s="657" t="s">
        <v>115</v>
      </c>
      <c r="AS1188" s="656">
        <v>0</v>
      </c>
      <c r="AT1188" s="657" t="s">
        <v>80</v>
      </c>
      <c r="AU1188" s="670">
        <v>0</v>
      </c>
      <c r="AV1188" s="671">
        <f t="shared" si="54"/>
        <v>12400000</v>
      </c>
      <c r="AW1188" s="672">
        <f t="shared" si="55"/>
        <v>0</v>
      </c>
      <c r="AX1188" s="673"/>
      <c r="AY1188" s="657" t="s">
        <v>72</v>
      </c>
      <c r="AZ1188" s="677" t="s">
        <v>5670</v>
      </c>
      <c r="BA1188" s="653" t="s">
        <v>71</v>
      </c>
      <c r="BB1188" s="656"/>
    </row>
    <row r="1189" spans="2:54" x14ac:dyDescent="0.25">
      <c r="B1189" s="653">
        <v>2023</v>
      </c>
      <c r="C1189" s="653">
        <v>891780111</v>
      </c>
      <c r="D1189" s="654" t="s">
        <v>68</v>
      </c>
      <c r="E1189" s="655" t="s">
        <v>5141</v>
      </c>
      <c r="F1189" s="656" t="s">
        <v>5142</v>
      </c>
      <c r="G1189" s="657">
        <v>0</v>
      </c>
      <c r="H1189" s="656"/>
      <c r="I1189" s="657" t="s">
        <v>78</v>
      </c>
      <c r="J1189" s="653" t="s">
        <v>120</v>
      </c>
      <c r="K1189" s="658" t="s">
        <v>5265</v>
      </c>
      <c r="L1189" s="659">
        <v>20000000</v>
      </c>
      <c r="M1189" s="653" t="s">
        <v>73</v>
      </c>
      <c r="N1189" s="660" t="s">
        <v>116</v>
      </c>
      <c r="O1189" s="658" t="s">
        <v>5449</v>
      </c>
      <c r="P1189" s="661">
        <v>36722894</v>
      </c>
      <c r="Q1189" s="656">
        <v>1925</v>
      </c>
      <c r="R1189" s="699">
        <v>45180</v>
      </c>
      <c r="S1189" s="749">
        <v>4157400000</v>
      </c>
      <c r="T1189" s="699">
        <v>45195</v>
      </c>
      <c r="U1189" s="760">
        <v>20000000</v>
      </c>
      <c r="V1189" s="657" t="s">
        <v>70</v>
      </c>
      <c r="W1189" s="656">
        <v>72221403</v>
      </c>
      <c r="X1189" s="665" t="s">
        <v>5494</v>
      </c>
      <c r="Y1189" s="660" t="s">
        <v>5495</v>
      </c>
      <c r="Z1189" s="679">
        <v>45191</v>
      </c>
      <c r="AA1189" s="679">
        <v>45196</v>
      </c>
      <c r="AB1189" s="667" t="s">
        <v>80</v>
      </c>
      <c r="AC1189" s="666">
        <v>45280</v>
      </c>
      <c r="AD1189" s="658">
        <f t="shared" si="56"/>
        <v>84</v>
      </c>
      <c r="AE1189" s="656">
        <v>0</v>
      </c>
      <c r="AF1189" s="656">
        <v>0</v>
      </c>
      <c r="AG1189" s="656">
        <v>0</v>
      </c>
      <c r="AH1189" s="668" t="s">
        <v>80</v>
      </c>
      <c r="AI1189" s="658">
        <v>0</v>
      </c>
      <c r="AJ1189" s="656">
        <v>0</v>
      </c>
      <c r="AK1189" s="748">
        <v>0</v>
      </c>
      <c r="AL1189" s="668" t="s">
        <v>80</v>
      </c>
      <c r="AM1189" s="657">
        <v>0</v>
      </c>
      <c r="AN1189" s="668" t="s">
        <v>80</v>
      </c>
      <c r="AO1189" s="668" t="s">
        <v>80</v>
      </c>
      <c r="AP1189" s="661">
        <v>0</v>
      </c>
      <c r="AQ1189" s="661">
        <f>+L1189+AF1189-AK1189</f>
        <v>20000000</v>
      </c>
      <c r="AR1189" s="657" t="s">
        <v>115</v>
      </c>
      <c r="AS1189" s="656">
        <v>0</v>
      </c>
      <c r="AT1189" s="657" t="s">
        <v>80</v>
      </c>
      <c r="AU1189" s="670">
        <v>0</v>
      </c>
      <c r="AV1189" s="671">
        <f t="shared" si="54"/>
        <v>20000000</v>
      </c>
      <c r="AW1189" s="672">
        <f t="shared" si="55"/>
        <v>0</v>
      </c>
      <c r="AX1189" s="673"/>
      <c r="AY1189" s="657" t="s">
        <v>72</v>
      </c>
      <c r="AZ1189" s="677" t="s">
        <v>5671</v>
      </c>
      <c r="BA1189" s="653" t="s">
        <v>71</v>
      </c>
      <c r="BB1189" s="656"/>
    </row>
    <row r="1190" spans="2:54" x14ac:dyDescent="0.25">
      <c r="B1190" s="653">
        <v>2023</v>
      </c>
      <c r="C1190" s="653">
        <v>891780111</v>
      </c>
      <c r="D1190" s="654" t="s">
        <v>68</v>
      </c>
      <c r="E1190" s="655" t="s">
        <v>5143</v>
      </c>
      <c r="F1190" s="656" t="s">
        <v>5144</v>
      </c>
      <c r="G1190" s="657">
        <v>0</v>
      </c>
      <c r="H1190" s="656"/>
      <c r="I1190" s="657" t="s">
        <v>78</v>
      </c>
      <c r="J1190" s="653" t="s">
        <v>120</v>
      </c>
      <c r="K1190" s="658" t="s">
        <v>5266</v>
      </c>
      <c r="L1190" s="659">
        <v>20000000</v>
      </c>
      <c r="M1190" s="653" t="s">
        <v>73</v>
      </c>
      <c r="N1190" s="660" t="s">
        <v>116</v>
      </c>
      <c r="O1190" s="658" t="s">
        <v>5450</v>
      </c>
      <c r="P1190" s="661">
        <v>1083559100</v>
      </c>
      <c r="Q1190" s="656">
        <v>1925</v>
      </c>
      <c r="R1190" s="699">
        <v>45180</v>
      </c>
      <c r="S1190" s="749">
        <v>4157400000</v>
      </c>
      <c r="T1190" s="699">
        <v>45195</v>
      </c>
      <c r="U1190" s="760">
        <v>20000000</v>
      </c>
      <c r="V1190" s="657" t="s">
        <v>70</v>
      </c>
      <c r="W1190" s="656">
        <v>72221403</v>
      </c>
      <c r="X1190" s="665" t="s">
        <v>5494</v>
      </c>
      <c r="Y1190" s="660" t="s">
        <v>5495</v>
      </c>
      <c r="Z1190" s="679">
        <v>45191</v>
      </c>
      <c r="AA1190" s="679">
        <v>45196</v>
      </c>
      <c r="AB1190" s="667" t="s">
        <v>80</v>
      </c>
      <c r="AC1190" s="666">
        <v>45280</v>
      </c>
      <c r="AD1190" s="658">
        <f t="shared" si="56"/>
        <v>84</v>
      </c>
      <c r="AE1190" s="656">
        <v>0</v>
      </c>
      <c r="AF1190" s="656">
        <v>0</v>
      </c>
      <c r="AG1190" s="656">
        <v>0</v>
      </c>
      <c r="AH1190" s="668" t="s">
        <v>80</v>
      </c>
      <c r="AI1190" s="658">
        <v>0</v>
      </c>
      <c r="AJ1190" s="656">
        <v>0</v>
      </c>
      <c r="AK1190" s="748">
        <v>0</v>
      </c>
      <c r="AL1190" s="668" t="s">
        <v>80</v>
      </c>
      <c r="AM1190" s="657">
        <v>0</v>
      </c>
      <c r="AN1190" s="668" t="s">
        <v>80</v>
      </c>
      <c r="AO1190" s="668" t="s">
        <v>80</v>
      </c>
      <c r="AP1190" s="661">
        <v>0</v>
      </c>
      <c r="AQ1190" s="661">
        <f>+L1190+AF1190-AK1190</f>
        <v>20000000</v>
      </c>
      <c r="AR1190" s="657" t="s">
        <v>115</v>
      </c>
      <c r="AS1190" s="656">
        <v>0</v>
      </c>
      <c r="AT1190" s="657" t="s">
        <v>80</v>
      </c>
      <c r="AU1190" s="670">
        <v>0</v>
      </c>
      <c r="AV1190" s="671">
        <f t="shared" si="54"/>
        <v>20000000</v>
      </c>
      <c r="AW1190" s="672">
        <f t="shared" si="55"/>
        <v>0</v>
      </c>
      <c r="AX1190" s="673"/>
      <c r="AY1190" s="657" t="s">
        <v>72</v>
      </c>
      <c r="AZ1190" s="677" t="s">
        <v>5672</v>
      </c>
      <c r="BA1190" s="653" t="s">
        <v>71</v>
      </c>
      <c r="BB1190" s="656"/>
    </row>
    <row r="1191" spans="2:54" x14ac:dyDescent="0.25">
      <c r="B1191" s="653">
        <v>2023</v>
      </c>
      <c r="C1191" s="653">
        <v>891780111</v>
      </c>
      <c r="D1191" s="654" t="s">
        <v>68</v>
      </c>
      <c r="E1191" s="655" t="s">
        <v>5145</v>
      </c>
      <c r="F1191" s="656" t="s">
        <v>5146</v>
      </c>
      <c r="G1191" s="657">
        <v>0</v>
      </c>
      <c r="H1191" s="656"/>
      <c r="I1191" s="657" t="s">
        <v>78</v>
      </c>
      <c r="J1191" s="653" t="s">
        <v>120</v>
      </c>
      <c r="K1191" s="658" t="s">
        <v>5267</v>
      </c>
      <c r="L1191" s="659">
        <v>14000000</v>
      </c>
      <c r="M1191" s="653" t="s">
        <v>73</v>
      </c>
      <c r="N1191" s="660" t="s">
        <v>116</v>
      </c>
      <c r="O1191" s="658" t="s">
        <v>5451</v>
      </c>
      <c r="P1191" s="661">
        <v>1082990891</v>
      </c>
      <c r="Q1191" s="656">
        <v>1925</v>
      </c>
      <c r="R1191" s="699">
        <v>45180</v>
      </c>
      <c r="S1191" s="749">
        <v>4157400000</v>
      </c>
      <c r="T1191" s="699">
        <v>45195</v>
      </c>
      <c r="U1191" s="760">
        <v>14000000</v>
      </c>
      <c r="V1191" s="657" t="s">
        <v>70</v>
      </c>
      <c r="W1191" s="656">
        <v>72221403</v>
      </c>
      <c r="X1191" s="665" t="s">
        <v>5494</v>
      </c>
      <c r="Y1191" s="660" t="s">
        <v>5495</v>
      </c>
      <c r="Z1191" s="679">
        <v>45191</v>
      </c>
      <c r="AA1191" s="679">
        <v>45196</v>
      </c>
      <c r="AB1191" s="667" t="s">
        <v>80</v>
      </c>
      <c r="AC1191" s="666">
        <v>45280</v>
      </c>
      <c r="AD1191" s="658">
        <f t="shared" si="56"/>
        <v>84</v>
      </c>
      <c r="AE1191" s="656">
        <v>0</v>
      </c>
      <c r="AF1191" s="656">
        <v>0</v>
      </c>
      <c r="AG1191" s="656">
        <v>0</v>
      </c>
      <c r="AH1191" s="668" t="s">
        <v>80</v>
      </c>
      <c r="AI1191" s="658">
        <v>0</v>
      </c>
      <c r="AJ1191" s="656">
        <v>0</v>
      </c>
      <c r="AK1191" s="748">
        <v>0</v>
      </c>
      <c r="AL1191" s="668" t="s">
        <v>80</v>
      </c>
      <c r="AM1191" s="657">
        <v>0</v>
      </c>
      <c r="AN1191" s="668" t="s">
        <v>80</v>
      </c>
      <c r="AO1191" s="668" t="s">
        <v>80</v>
      </c>
      <c r="AP1191" s="661">
        <v>0</v>
      </c>
      <c r="AQ1191" s="661">
        <f>+L1191+AF1191-AK1191</f>
        <v>14000000</v>
      </c>
      <c r="AR1191" s="657" t="s">
        <v>115</v>
      </c>
      <c r="AS1191" s="656">
        <v>0</v>
      </c>
      <c r="AT1191" s="657" t="s">
        <v>80</v>
      </c>
      <c r="AU1191" s="670">
        <v>0</v>
      </c>
      <c r="AV1191" s="671">
        <f t="shared" si="54"/>
        <v>14000000</v>
      </c>
      <c r="AW1191" s="672">
        <f t="shared" si="55"/>
        <v>0</v>
      </c>
      <c r="AX1191" s="673"/>
      <c r="AY1191" s="657" t="s">
        <v>72</v>
      </c>
      <c r="AZ1191" s="677" t="s">
        <v>5672</v>
      </c>
      <c r="BA1191" s="653" t="s">
        <v>71</v>
      </c>
      <c r="BB1191" s="656"/>
    </row>
    <row r="1192" spans="2:54" x14ac:dyDescent="0.25">
      <c r="B1192" s="653">
        <v>2023</v>
      </c>
      <c r="C1192" s="653">
        <v>891780111</v>
      </c>
      <c r="D1192" s="654" t="s">
        <v>68</v>
      </c>
      <c r="E1192" s="655" t="s">
        <v>5147</v>
      </c>
      <c r="F1192" s="656" t="s">
        <v>5148</v>
      </c>
      <c r="G1192" s="657">
        <v>0</v>
      </c>
      <c r="H1192" s="656"/>
      <c r="I1192" s="657" t="s">
        <v>78</v>
      </c>
      <c r="J1192" s="653" t="s">
        <v>120</v>
      </c>
      <c r="K1192" s="658" t="s">
        <v>5268</v>
      </c>
      <c r="L1192" s="659">
        <v>20000000</v>
      </c>
      <c r="M1192" s="653" t="s">
        <v>73</v>
      </c>
      <c r="N1192" s="660" t="s">
        <v>116</v>
      </c>
      <c r="O1192" s="658" t="s">
        <v>5452</v>
      </c>
      <c r="P1192" s="661">
        <v>7142061</v>
      </c>
      <c r="Q1192" s="656">
        <v>1925</v>
      </c>
      <c r="R1192" s="699">
        <v>45180</v>
      </c>
      <c r="S1192" s="749">
        <v>4157400000</v>
      </c>
      <c r="T1192" s="699">
        <v>45195</v>
      </c>
      <c r="U1192" s="760">
        <v>20000000</v>
      </c>
      <c r="V1192" s="657" t="s">
        <v>70</v>
      </c>
      <c r="W1192" s="656">
        <v>72221403</v>
      </c>
      <c r="X1192" s="665" t="s">
        <v>5494</v>
      </c>
      <c r="Y1192" s="660" t="s">
        <v>5495</v>
      </c>
      <c r="Z1192" s="679">
        <v>45191</v>
      </c>
      <c r="AA1192" s="679">
        <v>45195</v>
      </c>
      <c r="AB1192" s="667" t="s">
        <v>80</v>
      </c>
      <c r="AC1192" s="666">
        <v>45280</v>
      </c>
      <c r="AD1192" s="658">
        <f t="shared" si="56"/>
        <v>85</v>
      </c>
      <c r="AE1192" s="656">
        <v>0</v>
      </c>
      <c r="AF1192" s="656">
        <v>0</v>
      </c>
      <c r="AG1192" s="656">
        <v>0</v>
      </c>
      <c r="AH1192" s="668" t="s">
        <v>80</v>
      </c>
      <c r="AI1192" s="658">
        <v>0</v>
      </c>
      <c r="AJ1192" s="656">
        <v>0</v>
      </c>
      <c r="AK1192" s="748">
        <v>0</v>
      </c>
      <c r="AL1192" s="668" t="s">
        <v>80</v>
      </c>
      <c r="AM1192" s="657">
        <v>0</v>
      </c>
      <c r="AN1192" s="668" t="s">
        <v>80</v>
      </c>
      <c r="AO1192" s="668" t="s">
        <v>80</v>
      </c>
      <c r="AP1192" s="661">
        <v>0</v>
      </c>
      <c r="AQ1192" s="661">
        <f>+L1192+AF1192-AK1192</f>
        <v>20000000</v>
      </c>
      <c r="AR1192" s="657" t="s">
        <v>115</v>
      </c>
      <c r="AS1192" s="656">
        <v>0</v>
      </c>
      <c r="AT1192" s="657" t="s">
        <v>80</v>
      </c>
      <c r="AU1192" s="670">
        <v>0</v>
      </c>
      <c r="AV1192" s="671">
        <f t="shared" si="54"/>
        <v>20000000</v>
      </c>
      <c r="AW1192" s="672">
        <f t="shared" si="55"/>
        <v>0</v>
      </c>
      <c r="AX1192" s="673"/>
      <c r="AY1192" s="657" t="s">
        <v>72</v>
      </c>
      <c r="AZ1192" s="677" t="s">
        <v>5673</v>
      </c>
      <c r="BA1192" s="653" t="s">
        <v>71</v>
      </c>
      <c r="BB1192" s="656"/>
    </row>
    <row r="1193" spans="2:54" x14ac:dyDescent="0.25">
      <c r="B1193" s="653">
        <v>2023</v>
      </c>
      <c r="C1193" s="653">
        <v>891780111</v>
      </c>
      <c r="D1193" s="654" t="s">
        <v>68</v>
      </c>
      <c r="E1193" s="655" t="s">
        <v>5149</v>
      </c>
      <c r="F1193" s="656" t="s">
        <v>5150</v>
      </c>
      <c r="G1193" s="657">
        <v>0</v>
      </c>
      <c r="H1193" s="656"/>
      <c r="I1193" s="657" t="s">
        <v>78</v>
      </c>
      <c r="J1193" s="653" t="s">
        <v>120</v>
      </c>
      <c r="K1193" s="658" t="s">
        <v>5255</v>
      </c>
      <c r="L1193" s="659">
        <v>10400000</v>
      </c>
      <c r="M1193" s="653" t="s">
        <v>73</v>
      </c>
      <c r="N1193" s="660" t="s">
        <v>116</v>
      </c>
      <c r="O1193" s="658" t="s">
        <v>5453</v>
      </c>
      <c r="P1193" s="661">
        <v>73073764</v>
      </c>
      <c r="Q1193" s="656">
        <v>1925</v>
      </c>
      <c r="R1193" s="699">
        <v>45180</v>
      </c>
      <c r="S1193" s="749">
        <v>4157400000</v>
      </c>
      <c r="T1193" s="699">
        <v>45194</v>
      </c>
      <c r="U1193" s="760">
        <v>10400000</v>
      </c>
      <c r="V1193" s="657" t="s">
        <v>70</v>
      </c>
      <c r="W1193" s="656">
        <v>72221403</v>
      </c>
      <c r="X1193" s="665" t="s">
        <v>5494</v>
      </c>
      <c r="Y1193" s="660" t="s">
        <v>5495</v>
      </c>
      <c r="Z1193" s="679">
        <v>45191</v>
      </c>
      <c r="AA1193" s="679">
        <v>45194</v>
      </c>
      <c r="AB1193" s="667" t="s">
        <v>80</v>
      </c>
      <c r="AC1193" s="666">
        <v>45280</v>
      </c>
      <c r="AD1193" s="658">
        <f t="shared" si="56"/>
        <v>86</v>
      </c>
      <c r="AE1193" s="656">
        <v>0</v>
      </c>
      <c r="AF1193" s="656">
        <v>0</v>
      </c>
      <c r="AG1193" s="656">
        <v>0</v>
      </c>
      <c r="AH1193" s="668" t="s">
        <v>80</v>
      </c>
      <c r="AI1193" s="658">
        <v>0</v>
      </c>
      <c r="AJ1193" s="656">
        <v>0</v>
      </c>
      <c r="AK1193" s="748">
        <v>0</v>
      </c>
      <c r="AL1193" s="668" t="s">
        <v>80</v>
      </c>
      <c r="AM1193" s="657">
        <v>0</v>
      </c>
      <c r="AN1193" s="668" t="s">
        <v>80</v>
      </c>
      <c r="AO1193" s="668" t="s">
        <v>80</v>
      </c>
      <c r="AP1193" s="661">
        <v>0</v>
      </c>
      <c r="AQ1193" s="661">
        <f>+L1193+AF1193-AK1193</f>
        <v>10400000</v>
      </c>
      <c r="AR1193" s="657" t="s">
        <v>115</v>
      </c>
      <c r="AS1193" s="656">
        <v>0</v>
      </c>
      <c r="AT1193" s="657" t="s">
        <v>80</v>
      </c>
      <c r="AU1193" s="670">
        <v>0</v>
      </c>
      <c r="AV1193" s="671">
        <f t="shared" si="54"/>
        <v>10400000</v>
      </c>
      <c r="AW1193" s="672">
        <f t="shared" si="55"/>
        <v>0</v>
      </c>
      <c r="AX1193" s="673"/>
      <c r="AY1193" s="657" t="s">
        <v>72</v>
      </c>
      <c r="AZ1193" s="677" t="s">
        <v>5674</v>
      </c>
      <c r="BA1193" s="653" t="s">
        <v>71</v>
      </c>
      <c r="BB1193" s="656"/>
    </row>
    <row r="1194" spans="2:54" x14ac:dyDescent="0.25">
      <c r="B1194" s="653">
        <v>2023</v>
      </c>
      <c r="C1194" s="653">
        <v>891780111</v>
      </c>
      <c r="D1194" s="654" t="s">
        <v>68</v>
      </c>
      <c r="E1194" s="655" t="s">
        <v>5151</v>
      </c>
      <c r="F1194" s="656" t="s">
        <v>5152</v>
      </c>
      <c r="G1194" s="657">
        <v>0</v>
      </c>
      <c r="H1194" s="656"/>
      <c r="I1194" s="657" t="s">
        <v>78</v>
      </c>
      <c r="J1194" s="653" t="s">
        <v>120</v>
      </c>
      <c r="K1194" s="658" t="s">
        <v>5258</v>
      </c>
      <c r="L1194" s="659">
        <v>12400000</v>
      </c>
      <c r="M1194" s="653" t="s">
        <v>73</v>
      </c>
      <c r="N1194" s="660" t="s">
        <v>116</v>
      </c>
      <c r="O1194" s="658" t="s">
        <v>5454</v>
      </c>
      <c r="P1194" s="661">
        <v>40925850</v>
      </c>
      <c r="Q1194" s="656">
        <v>1925</v>
      </c>
      <c r="R1194" s="699">
        <v>45180</v>
      </c>
      <c r="S1194" s="749">
        <v>4157400000</v>
      </c>
      <c r="T1194" s="699">
        <v>45194</v>
      </c>
      <c r="U1194" s="760">
        <v>12400000</v>
      </c>
      <c r="V1194" s="657" t="s">
        <v>70</v>
      </c>
      <c r="W1194" s="656">
        <v>72221403</v>
      </c>
      <c r="X1194" s="665" t="s">
        <v>5494</v>
      </c>
      <c r="Y1194" s="660" t="s">
        <v>5495</v>
      </c>
      <c r="Z1194" s="679">
        <v>45191</v>
      </c>
      <c r="AA1194" s="679">
        <v>45194</v>
      </c>
      <c r="AB1194" s="667" t="s">
        <v>80</v>
      </c>
      <c r="AC1194" s="666">
        <v>45280</v>
      </c>
      <c r="AD1194" s="658">
        <f t="shared" si="56"/>
        <v>86</v>
      </c>
      <c r="AE1194" s="656">
        <v>0</v>
      </c>
      <c r="AF1194" s="656">
        <v>0</v>
      </c>
      <c r="AG1194" s="656">
        <v>0</v>
      </c>
      <c r="AH1194" s="668" t="s">
        <v>80</v>
      </c>
      <c r="AI1194" s="658">
        <v>0</v>
      </c>
      <c r="AJ1194" s="656">
        <v>0</v>
      </c>
      <c r="AK1194" s="748">
        <v>0</v>
      </c>
      <c r="AL1194" s="668" t="s">
        <v>80</v>
      </c>
      <c r="AM1194" s="657">
        <v>0</v>
      </c>
      <c r="AN1194" s="668" t="s">
        <v>80</v>
      </c>
      <c r="AO1194" s="668" t="s">
        <v>80</v>
      </c>
      <c r="AP1194" s="661">
        <v>0</v>
      </c>
      <c r="AQ1194" s="661">
        <f>+L1194+AF1194-AK1194</f>
        <v>12400000</v>
      </c>
      <c r="AR1194" s="657" t="s">
        <v>115</v>
      </c>
      <c r="AS1194" s="656">
        <v>0</v>
      </c>
      <c r="AT1194" s="657" t="s">
        <v>80</v>
      </c>
      <c r="AU1194" s="670">
        <v>0</v>
      </c>
      <c r="AV1194" s="671">
        <f t="shared" si="54"/>
        <v>12400000</v>
      </c>
      <c r="AW1194" s="672">
        <f t="shared" si="55"/>
        <v>0</v>
      </c>
      <c r="AX1194" s="673"/>
      <c r="AY1194" s="657" t="s">
        <v>72</v>
      </c>
      <c r="AZ1194" s="677" t="s">
        <v>5675</v>
      </c>
      <c r="BA1194" s="653" t="s">
        <v>71</v>
      </c>
      <c r="BB1194" s="656"/>
    </row>
    <row r="1195" spans="2:54" x14ac:dyDescent="0.25">
      <c r="B1195" s="653">
        <v>2023</v>
      </c>
      <c r="C1195" s="653">
        <v>891780111</v>
      </c>
      <c r="D1195" s="654" t="s">
        <v>68</v>
      </c>
      <c r="E1195" s="655" t="s">
        <v>5153</v>
      </c>
      <c r="F1195" s="656" t="s">
        <v>5154</v>
      </c>
      <c r="G1195" s="657">
        <v>0</v>
      </c>
      <c r="H1195" s="656"/>
      <c r="I1195" s="657" t="s">
        <v>78</v>
      </c>
      <c r="J1195" s="653" t="s">
        <v>120</v>
      </c>
      <c r="K1195" s="658" t="s">
        <v>5254</v>
      </c>
      <c r="L1195" s="659">
        <v>12400000</v>
      </c>
      <c r="M1195" s="653" t="s">
        <v>73</v>
      </c>
      <c r="N1195" s="660" t="s">
        <v>116</v>
      </c>
      <c r="O1195" s="658" t="s">
        <v>5455</v>
      </c>
      <c r="P1195" s="661">
        <v>84087287</v>
      </c>
      <c r="Q1195" s="656">
        <v>1925</v>
      </c>
      <c r="R1195" s="699">
        <v>45180</v>
      </c>
      <c r="S1195" s="749">
        <v>4157400000</v>
      </c>
      <c r="T1195" s="699">
        <v>45194</v>
      </c>
      <c r="U1195" s="760">
        <v>12400000</v>
      </c>
      <c r="V1195" s="657" t="s">
        <v>70</v>
      </c>
      <c r="W1195" s="656">
        <v>72221403</v>
      </c>
      <c r="X1195" s="665" t="s">
        <v>5494</v>
      </c>
      <c r="Y1195" s="660" t="s">
        <v>5495</v>
      </c>
      <c r="Z1195" s="679">
        <v>45191</v>
      </c>
      <c r="AA1195" s="679">
        <v>45194</v>
      </c>
      <c r="AB1195" s="667" t="s">
        <v>80</v>
      </c>
      <c r="AC1195" s="666">
        <v>45280</v>
      </c>
      <c r="AD1195" s="658">
        <f t="shared" si="56"/>
        <v>86</v>
      </c>
      <c r="AE1195" s="656">
        <v>0</v>
      </c>
      <c r="AF1195" s="656">
        <v>0</v>
      </c>
      <c r="AG1195" s="656">
        <v>0</v>
      </c>
      <c r="AH1195" s="668" t="s">
        <v>80</v>
      </c>
      <c r="AI1195" s="658">
        <v>0</v>
      </c>
      <c r="AJ1195" s="656">
        <v>0</v>
      </c>
      <c r="AK1195" s="748">
        <v>0</v>
      </c>
      <c r="AL1195" s="668" t="s">
        <v>80</v>
      </c>
      <c r="AM1195" s="657">
        <v>0</v>
      </c>
      <c r="AN1195" s="668" t="s">
        <v>80</v>
      </c>
      <c r="AO1195" s="668" t="s">
        <v>80</v>
      </c>
      <c r="AP1195" s="661">
        <v>0</v>
      </c>
      <c r="AQ1195" s="661">
        <f>+L1195+AF1195-AK1195</f>
        <v>12400000</v>
      </c>
      <c r="AR1195" s="657" t="s">
        <v>115</v>
      </c>
      <c r="AS1195" s="656">
        <v>0</v>
      </c>
      <c r="AT1195" s="657" t="s">
        <v>80</v>
      </c>
      <c r="AU1195" s="670">
        <v>0</v>
      </c>
      <c r="AV1195" s="671">
        <f t="shared" si="54"/>
        <v>12400000</v>
      </c>
      <c r="AW1195" s="672">
        <f t="shared" si="55"/>
        <v>0</v>
      </c>
      <c r="AX1195" s="673"/>
      <c r="AY1195" s="657" t="s">
        <v>72</v>
      </c>
      <c r="AZ1195" s="677" t="s">
        <v>5676</v>
      </c>
      <c r="BA1195" s="653" t="s">
        <v>71</v>
      </c>
      <c r="BB1195" s="656"/>
    </row>
    <row r="1196" spans="2:54" x14ac:dyDescent="0.25">
      <c r="B1196" s="653">
        <v>2023</v>
      </c>
      <c r="C1196" s="653">
        <v>891780111</v>
      </c>
      <c r="D1196" s="654" t="s">
        <v>68</v>
      </c>
      <c r="E1196" s="655" t="s">
        <v>5155</v>
      </c>
      <c r="F1196" s="656" t="s">
        <v>5156</v>
      </c>
      <c r="G1196" s="657">
        <v>0</v>
      </c>
      <c r="H1196" s="656"/>
      <c r="I1196" s="657" t="s">
        <v>78</v>
      </c>
      <c r="J1196" s="653" t="s">
        <v>120</v>
      </c>
      <c r="K1196" s="658" t="s">
        <v>5255</v>
      </c>
      <c r="L1196" s="659">
        <v>10400000</v>
      </c>
      <c r="M1196" s="653" t="s">
        <v>73</v>
      </c>
      <c r="N1196" s="660" t="s">
        <v>116</v>
      </c>
      <c r="O1196" s="658" t="s">
        <v>5456</v>
      </c>
      <c r="P1196" s="661">
        <v>36545596</v>
      </c>
      <c r="Q1196" s="656">
        <v>1925</v>
      </c>
      <c r="R1196" s="699">
        <v>45180</v>
      </c>
      <c r="S1196" s="749">
        <v>4157400000</v>
      </c>
      <c r="T1196" s="699">
        <v>45194</v>
      </c>
      <c r="U1196" s="760">
        <v>10400000</v>
      </c>
      <c r="V1196" s="657" t="s">
        <v>70</v>
      </c>
      <c r="W1196" s="656">
        <v>72221403</v>
      </c>
      <c r="X1196" s="665" t="s">
        <v>5494</v>
      </c>
      <c r="Y1196" s="660" t="s">
        <v>5495</v>
      </c>
      <c r="Z1196" s="679">
        <v>45194</v>
      </c>
      <c r="AA1196" s="679">
        <v>45195</v>
      </c>
      <c r="AB1196" s="667" t="s">
        <v>80</v>
      </c>
      <c r="AC1196" s="666">
        <v>45280</v>
      </c>
      <c r="AD1196" s="658">
        <f t="shared" si="56"/>
        <v>85</v>
      </c>
      <c r="AE1196" s="656">
        <v>0</v>
      </c>
      <c r="AF1196" s="656">
        <v>0</v>
      </c>
      <c r="AG1196" s="656">
        <v>0</v>
      </c>
      <c r="AH1196" s="668" t="s">
        <v>80</v>
      </c>
      <c r="AI1196" s="658">
        <v>0</v>
      </c>
      <c r="AJ1196" s="656">
        <v>0</v>
      </c>
      <c r="AK1196" s="748">
        <v>0</v>
      </c>
      <c r="AL1196" s="668" t="s">
        <v>80</v>
      </c>
      <c r="AM1196" s="657">
        <v>0</v>
      </c>
      <c r="AN1196" s="668" t="s">
        <v>80</v>
      </c>
      <c r="AO1196" s="668" t="s">
        <v>80</v>
      </c>
      <c r="AP1196" s="661">
        <v>0</v>
      </c>
      <c r="AQ1196" s="661">
        <f>+L1196+AF1196-AK1196</f>
        <v>10400000</v>
      </c>
      <c r="AR1196" s="657" t="s">
        <v>115</v>
      </c>
      <c r="AS1196" s="656">
        <v>0</v>
      </c>
      <c r="AT1196" s="657" t="s">
        <v>80</v>
      </c>
      <c r="AU1196" s="670">
        <v>0</v>
      </c>
      <c r="AV1196" s="671">
        <f t="shared" si="54"/>
        <v>10400000</v>
      </c>
      <c r="AW1196" s="672">
        <f t="shared" si="55"/>
        <v>0</v>
      </c>
      <c r="AX1196" s="673"/>
      <c r="AY1196" s="657" t="s">
        <v>72</v>
      </c>
      <c r="AZ1196" s="677" t="s">
        <v>5677</v>
      </c>
      <c r="BA1196" s="653" t="s">
        <v>71</v>
      </c>
      <c r="BB1196" s="656"/>
    </row>
    <row r="1197" spans="2:54" x14ac:dyDescent="0.25">
      <c r="B1197" s="653">
        <v>2023</v>
      </c>
      <c r="C1197" s="653">
        <v>891780111</v>
      </c>
      <c r="D1197" s="654" t="s">
        <v>68</v>
      </c>
      <c r="E1197" s="655" t="s">
        <v>5157</v>
      </c>
      <c r="F1197" s="656" t="s">
        <v>5158</v>
      </c>
      <c r="G1197" s="657">
        <v>0</v>
      </c>
      <c r="H1197" s="656"/>
      <c r="I1197" s="657" t="s">
        <v>78</v>
      </c>
      <c r="J1197" s="653" t="s">
        <v>120</v>
      </c>
      <c r="K1197" s="658" t="s">
        <v>5269</v>
      </c>
      <c r="L1197" s="659">
        <v>270000000</v>
      </c>
      <c r="M1197" s="653" t="s">
        <v>73</v>
      </c>
      <c r="N1197" s="660" t="s">
        <v>116</v>
      </c>
      <c r="O1197" s="658" t="s">
        <v>5457</v>
      </c>
      <c r="P1197" s="661">
        <v>900845290</v>
      </c>
      <c r="Q1197" s="656">
        <v>2100</v>
      </c>
      <c r="R1197" s="699">
        <v>45196</v>
      </c>
      <c r="S1197" s="749">
        <v>270000000</v>
      </c>
      <c r="T1197" s="699">
        <v>45198</v>
      </c>
      <c r="U1197" s="760">
        <v>270000000</v>
      </c>
      <c r="V1197" s="657" t="s">
        <v>70</v>
      </c>
      <c r="W1197" s="656">
        <v>84453903</v>
      </c>
      <c r="X1197" s="665" t="s">
        <v>5496</v>
      </c>
      <c r="Y1197" s="660" t="s">
        <v>5497</v>
      </c>
      <c r="Z1197" s="679">
        <v>45198</v>
      </c>
      <c r="AA1197" s="679">
        <v>45201</v>
      </c>
      <c r="AB1197" s="667" t="s">
        <v>80</v>
      </c>
      <c r="AC1197" s="666">
        <v>45262</v>
      </c>
      <c r="AD1197" s="658">
        <f t="shared" si="56"/>
        <v>61</v>
      </c>
      <c r="AE1197" s="656">
        <v>0</v>
      </c>
      <c r="AF1197" s="656">
        <v>0</v>
      </c>
      <c r="AG1197" s="656">
        <v>0</v>
      </c>
      <c r="AH1197" s="668" t="s">
        <v>80</v>
      </c>
      <c r="AI1197" s="658">
        <v>0</v>
      </c>
      <c r="AJ1197" s="656">
        <v>0</v>
      </c>
      <c r="AK1197" s="748">
        <v>0</v>
      </c>
      <c r="AL1197" s="668" t="s">
        <v>80</v>
      </c>
      <c r="AM1197" s="657">
        <v>0</v>
      </c>
      <c r="AN1197" s="668" t="s">
        <v>80</v>
      </c>
      <c r="AO1197" s="668" t="s">
        <v>80</v>
      </c>
      <c r="AP1197" s="661">
        <v>0</v>
      </c>
      <c r="AQ1197" s="661">
        <f>+L1197+AF1197-AK1197</f>
        <v>270000000</v>
      </c>
      <c r="AR1197" s="657" t="s">
        <v>115</v>
      </c>
      <c r="AS1197" s="656">
        <v>0</v>
      </c>
      <c r="AT1197" s="657" t="s">
        <v>80</v>
      </c>
      <c r="AU1197" s="670">
        <v>0</v>
      </c>
      <c r="AV1197" s="671">
        <f t="shared" si="54"/>
        <v>270000000</v>
      </c>
      <c r="AW1197" s="672">
        <f t="shared" si="55"/>
        <v>0</v>
      </c>
      <c r="AX1197" s="673"/>
      <c r="AY1197" s="657" t="s">
        <v>72</v>
      </c>
      <c r="AZ1197" s="677" t="s">
        <v>5678</v>
      </c>
      <c r="BA1197" s="653" t="s">
        <v>71</v>
      </c>
      <c r="BB1197" s="656" t="s">
        <v>5679</v>
      </c>
    </row>
    <row r="1198" spans="2:54" x14ac:dyDescent="0.25">
      <c r="B1198" s="653">
        <v>2023</v>
      </c>
      <c r="C1198" s="653">
        <v>891780111</v>
      </c>
      <c r="D1198" s="654" t="s">
        <v>68</v>
      </c>
      <c r="E1198" s="655" t="s">
        <v>5159</v>
      </c>
      <c r="F1198" s="656" t="s">
        <v>5160</v>
      </c>
      <c r="G1198" s="657">
        <v>0</v>
      </c>
      <c r="H1198" s="656"/>
      <c r="I1198" s="657" t="s">
        <v>78</v>
      </c>
      <c r="J1198" s="653" t="s">
        <v>120</v>
      </c>
      <c r="K1198" s="658" t="s">
        <v>5270</v>
      </c>
      <c r="L1198" s="659">
        <v>10400000</v>
      </c>
      <c r="M1198" s="653" t="s">
        <v>73</v>
      </c>
      <c r="N1198" s="660" t="s">
        <v>116</v>
      </c>
      <c r="O1198" s="658" t="s">
        <v>5458</v>
      </c>
      <c r="P1198" s="661">
        <v>1007445451</v>
      </c>
      <c r="Q1198" s="656">
        <v>1925</v>
      </c>
      <c r="R1198" s="699">
        <v>45180</v>
      </c>
      <c r="S1198" s="749">
        <v>4157400000</v>
      </c>
      <c r="T1198" s="699">
        <v>45201</v>
      </c>
      <c r="U1198" s="760">
        <v>10400000</v>
      </c>
      <c r="V1198" s="657" t="s">
        <v>70</v>
      </c>
      <c r="W1198" s="656">
        <v>85467461</v>
      </c>
      <c r="X1198" s="665" t="s">
        <v>2567</v>
      </c>
      <c r="Y1198" s="660" t="s">
        <v>5498</v>
      </c>
      <c r="Z1198" s="679">
        <v>45201</v>
      </c>
      <c r="AA1198" s="679">
        <v>45201</v>
      </c>
      <c r="AB1198" s="667" t="s">
        <v>80</v>
      </c>
      <c r="AC1198" s="666">
        <v>45280</v>
      </c>
      <c r="AD1198" s="658">
        <f t="shared" si="56"/>
        <v>79</v>
      </c>
      <c r="AE1198" s="656">
        <v>0</v>
      </c>
      <c r="AF1198" s="656">
        <v>0</v>
      </c>
      <c r="AG1198" s="656">
        <v>0</v>
      </c>
      <c r="AH1198" s="668" t="s">
        <v>80</v>
      </c>
      <c r="AI1198" s="658">
        <v>0</v>
      </c>
      <c r="AJ1198" s="656">
        <v>0</v>
      </c>
      <c r="AK1198" s="748">
        <v>0</v>
      </c>
      <c r="AL1198" s="668" t="s">
        <v>80</v>
      </c>
      <c r="AM1198" s="657">
        <v>0</v>
      </c>
      <c r="AN1198" s="668" t="s">
        <v>80</v>
      </c>
      <c r="AO1198" s="668" t="s">
        <v>80</v>
      </c>
      <c r="AP1198" s="661">
        <v>0</v>
      </c>
      <c r="AQ1198" s="661">
        <f>+L1198+AF1198-AK1198</f>
        <v>10400000</v>
      </c>
      <c r="AR1198" s="657" t="s">
        <v>115</v>
      </c>
      <c r="AS1198" s="656">
        <v>0</v>
      </c>
      <c r="AT1198" s="657" t="s">
        <v>80</v>
      </c>
      <c r="AU1198" s="670">
        <v>0</v>
      </c>
      <c r="AV1198" s="671">
        <f t="shared" si="54"/>
        <v>10400000</v>
      </c>
      <c r="AW1198" s="672">
        <f t="shared" si="55"/>
        <v>0</v>
      </c>
      <c r="AX1198" s="673"/>
      <c r="AY1198" s="657" t="s">
        <v>72</v>
      </c>
      <c r="AZ1198" s="677" t="s">
        <v>5680</v>
      </c>
      <c r="BA1198" s="653" t="s">
        <v>71</v>
      </c>
      <c r="BB1198" s="656"/>
    </row>
    <row r="1199" spans="2:54" x14ac:dyDescent="0.25">
      <c r="B1199" s="653">
        <v>2023</v>
      </c>
      <c r="C1199" s="653">
        <v>891780111</v>
      </c>
      <c r="D1199" s="654" t="s">
        <v>68</v>
      </c>
      <c r="E1199" s="655" t="s">
        <v>5161</v>
      </c>
      <c r="F1199" s="656" t="s">
        <v>5162</v>
      </c>
      <c r="G1199" s="657">
        <v>0</v>
      </c>
      <c r="H1199" s="656"/>
      <c r="I1199" s="657" t="s">
        <v>78</v>
      </c>
      <c r="J1199" s="653" t="s">
        <v>120</v>
      </c>
      <c r="K1199" s="658" t="s">
        <v>5271</v>
      </c>
      <c r="L1199" s="659">
        <v>10400000</v>
      </c>
      <c r="M1199" s="653" t="s">
        <v>73</v>
      </c>
      <c r="N1199" s="660" t="s">
        <v>116</v>
      </c>
      <c r="O1199" s="658" t="s">
        <v>5459</v>
      </c>
      <c r="P1199" s="661">
        <v>1104426251</v>
      </c>
      <c r="Q1199" s="656">
        <v>1925</v>
      </c>
      <c r="R1199" s="699">
        <v>45180</v>
      </c>
      <c r="S1199" s="749">
        <v>4157400000</v>
      </c>
      <c r="T1199" s="699">
        <v>45201</v>
      </c>
      <c r="U1199" s="760">
        <v>10400000</v>
      </c>
      <c r="V1199" s="657" t="s">
        <v>70</v>
      </c>
      <c r="W1199" s="656">
        <v>85467461</v>
      </c>
      <c r="X1199" s="665" t="s">
        <v>2567</v>
      </c>
      <c r="Y1199" s="660" t="s">
        <v>5498</v>
      </c>
      <c r="Z1199" s="679">
        <v>45201</v>
      </c>
      <c r="AA1199" s="679">
        <v>45201</v>
      </c>
      <c r="AB1199" s="667" t="s">
        <v>80</v>
      </c>
      <c r="AC1199" s="666">
        <v>45280</v>
      </c>
      <c r="AD1199" s="658">
        <f t="shared" si="56"/>
        <v>79</v>
      </c>
      <c r="AE1199" s="656">
        <v>0</v>
      </c>
      <c r="AF1199" s="656">
        <v>0</v>
      </c>
      <c r="AG1199" s="656">
        <v>0</v>
      </c>
      <c r="AH1199" s="668" t="s">
        <v>80</v>
      </c>
      <c r="AI1199" s="658">
        <v>0</v>
      </c>
      <c r="AJ1199" s="656">
        <v>0</v>
      </c>
      <c r="AK1199" s="748">
        <v>0</v>
      </c>
      <c r="AL1199" s="668" t="s">
        <v>80</v>
      </c>
      <c r="AM1199" s="657">
        <v>0</v>
      </c>
      <c r="AN1199" s="668" t="s">
        <v>80</v>
      </c>
      <c r="AO1199" s="668" t="s">
        <v>80</v>
      </c>
      <c r="AP1199" s="661">
        <v>0</v>
      </c>
      <c r="AQ1199" s="661">
        <f>+L1199+AF1199-AK1199</f>
        <v>10400000</v>
      </c>
      <c r="AR1199" s="657" t="s">
        <v>115</v>
      </c>
      <c r="AS1199" s="656">
        <v>0</v>
      </c>
      <c r="AT1199" s="657" t="s">
        <v>80</v>
      </c>
      <c r="AU1199" s="670">
        <v>0</v>
      </c>
      <c r="AV1199" s="671">
        <f t="shared" si="54"/>
        <v>10400000</v>
      </c>
      <c r="AW1199" s="672">
        <f t="shared" si="55"/>
        <v>0</v>
      </c>
      <c r="AX1199" s="673"/>
      <c r="AY1199" s="657" t="s">
        <v>72</v>
      </c>
      <c r="AZ1199" s="677" t="s">
        <v>5681</v>
      </c>
      <c r="BA1199" s="653" t="s">
        <v>71</v>
      </c>
      <c r="BB1199" s="656"/>
    </row>
    <row r="1200" spans="2:54" x14ac:dyDescent="0.25">
      <c r="B1200" s="653">
        <v>2023</v>
      </c>
      <c r="C1200" s="653">
        <v>891780111</v>
      </c>
      <c r="D1200" s="654" t="s">
        <v>68</v>
      </c>
      <c r="E1200" s="655" t="s">
        <v>5163</v>
      </c>
      <c r="F1200" s="656" t="s">
        <v>5164</v>
      </c>
      <c r="G1200" s="657">
        <v>0</v>
      </c>
      <c r="H1200" s="656"/>
      <c r="I1200" s="657" t="s">
        <v>78</v>
      </c>
      <c r="J1200" s="653" t="s">
        <v>120</v>
      </c>
      <c r="K1200" s="658" t="s">
        <v>5272</v>
      </c>
      <c r="L1200" s="659">
        <v>8800000</v>
      </c>
      <c r="M1200" s="653" t="s">
        <v>73</v>
      </c>
      <c r="N1200" s="660" t="s">
        <v>116</v>
      </c>
      <c r="O1200" s="658" t="s">
        <v>1866</v>
      </c>
      <c r="P1200" s="661">
        <v>80826918</v>
      </c>
      <c r="Q1200" s="656">
        <v>1925</v>
      </c>
      <c r="R1200" s="699">
        <v>45180</v>
      </c>
      <c r="S1200" s="749">
        <v>4157400000</v>
      </c>
      <c r="T1200" s="699">
        <v>45201</v>
      </c>
      <c r="U1200" s="760">
        <v>8800000</v>
      </c>
      <c r="V1200" s="657" t="s">
        <v>70</v>
      </c>
      <c r="W1200" s="656">
        <v>85467461</v>
      </c>
      <c r="X1200" s="665" t="s">
        <v>2567</v>
      </c>
      <c r="Y1200" s="660" t="s">
        <v>5498</v>
      </c>
      <c r="Z1200" s="679">
        <v>45201</v>
      </c>
      <c r="AA1200" s="679">
        <v>45201</v>
      </c>
      <c r="AB1200" s="667" t="s">
        <v>80</v>
      </c>
      <c r="AC1200" s="666">
        <v>45280</v>
      </c>
      <c r="AD1200" s="658">
        <f t="shared" si="56"/>
        <v>79</v>
      </c>
      <c r="AE1200" s="656">
        <v>0</v>
      </c>
      <c r="AF1200" s="656">
        <v>0</v>
      </c>
      <c r="AG1200" s="656">
        <v>0</v>
      </c>
      <c r="AH1200" s="668" t="s">
        <v>80</v>
      </c>
      <c r="AI1200" s="658">
        <v>0</v>
      </c>
      <c r="AJ1200" s="656">
        <v>0</v>
      </c>
      <c r="AK1200" s="748">
        <v>0</v>
      </c>
      <c r="AL1200" s="668" t="s">
        <v>80</v>
      </c>
      <c r="AM1200" s="657">
        <v>0</v>
      </c>
      <c r="AN1200" s="668" t="s">
        <v>80</v>
      </c>
      <c r="AO1200" s="668" t="s">
        <v>80</v>
      </c>
      <c r="AP1200" s="661">
        <v>0</v>
      </c>
      <c r="AQ1200" s="661">
        <f>+L1200+AF1200-AK1200</f>
        <v>8800000</v>
      </c>
      <c r="AR1200" s="657" t="s">
        <v>115</v>
      </c>
      <c r="AS1200" s="656">
        <v>0</v>
      </c>
      <c r="AT1200" s="657" t="s">
        <v>80</v>
      </c>
      <c r="AU1200" s="670">
        <v>0</v>
      </c>
      <c r="AV1200" s="671">
        <f t="shared" si="54"/>
        <v>8800000</v>
      </c>
      <c r="AW1200" s="672">
        <f t="shared" si="55"/>
        <v>0</v>
      </c>
      <c r="AX1200" s="673"/>
      <c r="AY1200" s="657" t="s">
        <v>72</v>
      </c>
      <c r="AZ1200" s="677" t="s">
        <v>5682</v>
      </c>
      <c r="BA1200" s="653" t="s">
        <v>71</v>
      </c>
      <c r="BB1200" s="656"/>
    </row>
    <row r="1201" spans="2:54" x14ac:dyDescent="0.25">
      <c r="B1201" s="653">
        <v>2023</v>
      </c>
      <c r="C1201" s="653">
        <v>891780111</v>
      </c>
      <c r="D1201" s="654" t="s">
        <v>68</v>
      </c>
      <c r="E1201" s="655" t="s">
        <v>5165</v>
      </c>
      <c r="F1201" s="656" t="s">
        <v>5166</v>
      </c>
      <c r="G1201" s="657">
        <v>0</v>
      </c>
      <c r="H1201" s="656"/>
      <c r="I1201" s="657" t="s">
        <v>78</v>
      </c>
      <c r="J1201" s="653" t="s">
        <v>120</v>
      </c>
      <c r="K1201" s="658" t="s">
        <v>5270</v>
      </c>
      <c r="L1201" s="659">
        <v>10400000</v>
      </c>
      <c r="M1201" s="653" t="s">
        <v>73</v>
      </c>
      <c r="N1201" s="660" t="s">
        <v>116</v>
      </c>
      <c r="O1201" s="658" t="s">
        <v>5460</v>
      </c>
      <c r="P1201" s="661">
        <v>98682099</v>
      </c>
      <c r="Q1201" s="656">
        <v>1925</v>
      </c>
      <c r="R1201" s="699">
        <v>45180</v>
      </c>
      <c r="S1201" s="749">
        <v>4157400000</v>
      </c>
      <c r="T1201" s="699">
        <v>45201</v>
      </c>
      <c r="U1201" s="760">
        <v>10400000</v>
      </c>
      <c r="V1201" s="657" t="s">
        <v>70</v>
      </c>
      <c r="W1201" s="656">
        <v>85467461</v>
      </c>
      <c r="X1201" s="665" t="s">
        <v>2567</v>
      </c>
      <c r="Y1201" s="660" t="s">
        <v>5498</v>
      </c>
      <c r="Z1201" s="679">
        <v>45201</v>
      </c>
      <c r="AA1201" s="679">
        <v>45201</v>
      </c>
      <c r="AB1201" s="667" t="s">
        <v>80</v>
      </c>
      <c r="AC1201" s="666">
        <v>45280</v>
      </c>
      <c r="AD1201" s="658">
        <f t="shared" si="56"/>
        <v>79</v>
      </c>
      <c r="AE1201" s="656">
        <v>0</v>
      </c>
      <c r="AF1201" s="656">
        <v>0</v>
      </c>
      <c r="AG1201" s="656">
        <v>0</v>
      </c>
      <c r="AH1201" s="668" t="s">
        <v>80</v>
      </c>
      <c r="AI1201" s="658">
        <v>0</v>
      </c>
      <c r="AJ1201" s="656">
        <v>0</v>
      </c>
      <c r="AK1201" s="748">
        <v>0</v>
      </c>
      <c r="AL1201" s="668" t="s">
        <v>80</v>
      </c>
      <c r="AM1201" s="657">
        <v>0</v>
      </c>
      <c r="AN1201" s="668" t="s">
        <v>80</v>
      </c>
      <c r="AO1201" s="668" t="s">
        <v>80</v>
      </c>
      <c r="AP1201" s="661">
        <v>0</v>
      </c>
      <c r="AQ1201" s="661">
        <f>+L1201+AF1201-AK1201</f>
        <v>10400000</v>
      </c>
      <c r="AR1201" s="657" t="s">
        <v>115</v>
      </c>
      <c r="AS1201" s="656">
        <v>0</v>
      </c>
      <c r="AT1201" s="657" t="s">
        <v>80</v>
      </c>
      <c r="AU1201" s="670">
        <v>0</v>
      </c>
      <c r="AV1201" s="671">
        <f t="shared" si="54"/>
        <v>10400000</v>
      </c>
      <c r="AW1201" s="672">
        <f t="shared" si="55"/>
        <v>0</v>
      </c>
      <c r="AX1201" s="673"/>
      <c r="AY1201" s="657" t="s">
        <v>72</v>
      </c>
      <c r="AZ1201" s="677" t="s">
        <v>5683</v>
      </c>
      <c r="BA1201" s="653" t="s">
        <v>71</v>
      </c>
      <c r="BB1201" s="656"/>
    </row>
    <row r="1202" spans="2:54" x14ac:dyDescent="0.25">
      <c r="B1202" s="653">
        <v>2023</v>
      </c>
      <c r="C1202" s="653">
        <v>891780111</v>
      </c>
      <c r="D1202" s="654" t="s">
        <v>68</v>
      </c>
      <c r="E1202" s="655" t="s">
        <v>5167</v>
      </c>
      <c r="F1202" s="656" t="s">
        <v>5168</v>
      </c>
      <c r="G1202" s="657">
        <v>0</v>
      </c>
      <c r="H1202" s="656"/>
      <c r="I1202" s="657" t="s">
        <v>78</v>
      </c>
      <c r="J1202" s="653" t="s">
        <v>120</v>
      </c>
      <c r="K1202" s="658" t="s">
        <v>5271</v>
      </c>
      <c r="L1202" s="659">
        <v>10400000</v>
      </c>
      <c r="M1202" s="653" t="s">
        <v>73</v>
      </c>
      <c r="N1202" s="660" t="s">
        <v>116</v>
      </c>
      <c r="O1202" s="658" t="s">
        <v>5461</v>
      </c>
      <c r="P1202" s="661">
        <v>1083048550</v>
      </c>
      <c r="Q1202" s="656">
        <v>1925</v>
      </c>
      <c r="R1202" s="699">
        <v>45180</v>
      </c>
      <c r="S1202" s="749">
        <v>4157400000</v>
      </c>
      <c r="T1202" s="699">
        <v>45201</v>
      </c>
      <c r="U1202" s="760">
        <v>10400000</v>
      </c>
      <c r="V1202" s="657" t="s">
        <v>70</v>
      </c>
      <c r="W1202" s="656">
        <v>85467461</v>
      </c>
      <c r="X1202" s="665" t="s">
        <v>2567</v>
      </c>
      <c r="Y1202" s="660" t="s">
        <v>5498</v>
      </c>
      <c r="Z1202" s="679">
        <v>45201</v>
      </c>
      <c r="AA1202" s="679">
        <v>45201</v>
      </c>
      <c r="AB1202" s="667" t="s">
        <v>80</v>
      </c>
      <c r="AC1202" s="666">
        <v>45280</v>
      </c>
      <c r="AD1202" s="658">
        <f t="shared" si="56"/>
        <v>79</v>
      </c>
      <c r="AE1202" s="656">
        <v>0</v>
      </c>
      <c r="AF1202" s="656">
        <v>0</v>
      </c>
      <c r="AG1202" s="656">
        <v>0</v>
      </c>
      <c r="AH1202" s="668" t="s">
        <v>80</v>
      </c>
      <c r="AI1202" s="658">
        <v>0</v>
      </c>
      <c r="AJ1202" s="656">
        <v>0</v>
      </c>
      <c r="AK1202" s="748">
        <v>0</v>
      </c>
      <c r="AL1202" s="668" t="s">
        <v>80</v>
      </c>
      <c r="AM1202" s="657">
        <v>0</v>
      </c>
      <c r="AN1202" s="668" t="s">
        <v>80</v>
      </c>
      <c r="AO1202" s="668" t="s">
        <v>80</v>
      </c>
      <c r="AP1202" s="661">
        <v>0</v>
      </c>
      <c r="AQ1202" s="661">
        <f>+L1202+AF1202-AK1202</f>
        <v>10400000</v>
      </c>
      <c r="AR1202" s="657" t="s">
        <v>115</v>
      </c>
      <c r="AS1202" s="656">
        <v>0</v>
      </c>
      <c r="AT1202" s="657" t="s">
        <v>80</v>
      </c>
      <c r="AU1202" s="670">
        <v>0</v>
      </c>
      <c r="AV1202" s="671">
        <f t="shared" si="54"/>
        <v>10400000</v>
      </c>
      <c r="AW1202" s="672">
        <f t="shared" si="55"/>
        <v>0</v>
      </c>
      <c r="AX1202" s="673"/>
      <c r="AY1202" s="657" t="s">
        <v>72</v>
      </c>
      <c r="AZ1202" s="677" t="s">
        <v>5684</v>
      </c>
      <c r="BA1202" s="653" t="s">
        <v>71</v>
      </c>
      <c r="BB1202" s="656"/>
    </row>
    <row r="1203" spans="2:54" x14ac:dyDescent="0.25">
      <c r="B1203" s="653">
        <v>2023</v>
      </c>
      <c r="C1203" s="653">
        <v>891780111</v>
      </c>
      <c r="D1203" s="654" t="s">
        <v>68</v>
      </c>
      <c r="E1203" s="655" t="s">
        <v>5169</v>
      </c>
      <c r="F1203" s="656" t="s">
        <v>5170</v>
      </c>
      <c r="G1203" s="657">
        <v>0</v>
      </c>
      <c r="H1203" s="656"/>
      <c r="I1203" s="657" t="s">
        <v>78</v>
      </c>
      <c r="J1203" s="653" t="s">
        <v>120</v>
      </c>
      <c r="K1203" s="658" t="s">
        <v>5271</v>
      </c>
      <c r="L1203" s="659">
        <v>10400000</v>
      </c>
      <c r="M1203" s="653" t="s">
        <v>73</v>
      </c>
      <c r="N1203" s="660" t="s">
        <v>116</v>
      </c>
      <c r="O1203" s="658" t="s">
        <v>5462</v>
      </c>
      <c r="P1203" s="661">
        <v>1083568479</v>
      </c>
      <c r="Q1203" s="656">
        <v>1925</v>
      </c>
      <c r="R1203" s="699">
        <v>45180</v>
      </c>
      <c r="S1203" s="749">
        <v>4157400000</v>
      </c>
      <c r="T1203" s="699">
        <v>45201</v>
      </c>
      <c r="U1203" s="760">
        <v>10400000</v>
      </c>
      <c r="V1203" s="657" t="s">
        <v>70</v>
      </c>
      <c r="W1203" s="656">
        <v>85467461</v>
      </c>
      <c r="X1203" s="665" t="s">
        <v>2567</v>
      </c>
      <c r="Y1203" s="660" t="s">
        <v>5498</v>
      </c>
      <c r="Z1203" s="679">
        <v>45201</v>
      </c>
      <c r="AA1203" s="679">
        <v>45201</v>
      </c>
      <c r="AB1203" s="667" t="s">
        <v>80</v>
      </c>
      <c r="AC1203" s="666">
        <v>45280</v>
      </c>
      <c r="AD1203" s="658">
        <f t="shared" si="56"/>
        <v>79</v>
      </c>
      <c r="AE1203" s="656">
        <v>0</v>
      </c>
      <c r="AF1203" s="656">
        <v>0</v>
      </c>
      <c r="AG1203" s="656">
        <v>0</v>
      </c>
      <c r="AH1203" s="668" t="s">
        <v>80</v>
      </c>
      <c r="AI1203" s="658">
        <v>0</v>
      </c>
      <c r="AJ1203" s="656">
        <v>0</v>
      </c>
      <c r="AK1203" s="748">
        <v>0</v>
      </c>
      <c r="AL1203" s="668" t="s">
        <v>80</v>
      </c>
      <c r="AM1203" s="657">
        <v>0</v>
      </c>
      <c r="AN1203" s="668" t="s">
        <v>80</v>
      </c>
      <c r="AO1203" s="668" t="s">
        <v>80</v>
      </c>
      <c r="AP1203" s="661">
        <v>0</v>
      </c>
      <c r="AQ1203" s="661">
        <f>+L1203+AF1203-AK1203</f>
        <v>10400000</v>
      </c>
      <c r="AR1203" s="657" t="s">
        <v>115</v>
      </c>
      <c r="AS1203" s="656">
        <v>0</v>
      </c>
      <c r="AT1203" s="657" t="s">
        <v>80</v>
      </c>
      <c r="AU1203" s="670">
        <v>0</v>
      </c>
      <c r="AV1203" s="671">
        <f t="shared" si="54"/>
        <v>10400000</v>
      </c>
      <c r="AW1203" s="672">
        <f t="shared" si="55"/>
        <v>0</v>
      </c>
      <c r="AX1203" s="673"/>
      <c r="AY1203" s="657" t="s">
        <v>72</v>
      </c>
      <c r="AZ1203" s="677" t="s">
        <v>5685</v>
      </c>
      <c r="BA1203" s="653" t="s">
        <v>71</v>
      </c>
      <c r="BB1203" s="656"/>
    </row>
    <row r="1204" spans="2:54" x14ac:dyDescent="0.25">
      <c r="B1204" s="653">
        <v>2023</v>
      </c>
      <c r="C1204" s="653">
        <v>891780111</v>
      </c>
      <c r="D1204" s="654" t="s">
        <v>68</v>
      </c>
      <c r="E1204" s="655" t="s">
        <v>5171</v>
      </c>
      <c r="F1204" s="656" t="s">
        <v>5172</v>
      </c>
      <c r="G1204" s="657">
        <v>0</v>
      </c>
      <c r="H1204" s="656"/>
      <c r="I1204" s="657" t="s">
        <v>78</v>
      </c>
      <c r="J1204" s="653" t="s">
        <v>120</v>
      </c>
      <c r="K1204" s="658" t="s">
        <v>5271</v>
      </c>
      <c r="L1204" s="659">
        <v>10400000</v>
      </c>
      <c r="M1204" s="653" t="s">
        <v>73</v>
      </c>
      <c r="N1204" s="660" t="s">
        <v>116</v>
      </c>
      <c r="O1204" s="658" t="s">
        <v>5463</v>
      </c>
      <c r="P1204" s="661">
        <v>85451387</v>
      </c>
      <c r="Q1204" s="656">
        <v>1925</v>
      </c>
      <c r="R1204" s="699">
        <v>45180</v>
      </c>
      <c r="S1204" s="749">
        <v>4157400000</v>
      </c>
      <c r="T1204" s="699">
        <v>45201</v>
      </c>
      <c r="U1204" s="760">
        <v>10400000</v>
      </c>
      <c r="V1204" s="657" t="s">
        <v>70</v>
      </c>
      <c r="W1204" s="656">
        <v>85467461</v>
      </c>
      <c r="X1204" s="665" t="s">
        <v>2567</v>
      </c>
      <c r="Y1204" s="660" t="s">
        <v>5498</v>
      </c>
      <c r="Z1204" s="679">
        <v>45201</v>
      </c>
      <c r="AA1204" s="679">
        <v>45201</v>
      </c>
      <c r="AB1204" s="667" t="s">
        <v>80</v>
      </c>
      <c r="AC1204" s="666">
        <v>45280</v>
      </c>
      <c r="AD1204" s="658">
        <f t="shared" si="56"/>
        <v>79</v>
      </c>
      <c r="AE1204" s="656">
        <v>0</v>
      </c>
      <c r="AF1204" s="656">
        <v>0</v>
      </c>
      <c r="AG1204" s="656">
        <v>0</v>
      </c>
      <c r="AH1204" s="668" t="s">
        <v>80</v>
      </c>
      <c r="AI1204" s="658">
        <v>0</v>
      </c>
      <c r="AJ1204" s="656">
        <v>0</v>
      </c>
      <c r="AK1204" s="748">
        <v>0</v>
      </c>
      <c r="AL1204" s="668" t="s">
        <v>80</v>
      </c>
      <c r="AM1204" s="657">
        <v>0</v>
      </c>
      <c r="AN1204" s="668" t="s">
        <v>80</v>
      </c>
      <c r="AO1204" s="668" t="s">
        <v>80</v>
      </c>
      <c r="AP1204" s="661">
        <v>0</v>
      </c>
      <c r="AQ1204" s="661">
        <f>+L1204+AF1204-AK1204</f>
        <v>10400000</v>
      </c>
      <c r="AR1204" s="657" t="s">
        <v>115</v>
      </c>
      <c r="AS1204" s="656">
        <v>0</v>
      </c>
      <c r="AT1204" s="657" t="s">
        <v>80</v>
      </c>
      <c r="AU1204" s="670">
        <v>0</v>
      </c>
      <c r="AV1204" s="671">
        <f t="shared" si="54"/>
        <v>10400000</v>
      </c>
      <c r="AW1204" s="672">
        <f t="shared" si="55"/>
        <v>0</v>
      </c>
      <c r="AX1204" s="673"/>
      <c r="AY1204" s="657" t="s">
        <v>72</v>
      </c>
      <c r="AZ1204" s="677" t="s">
        <v>5686</v>
      </c>
      <c r="BA1204" s="653" t="s">
        <v>71</v>
      </c>
      <c r="BB1204" s="656"/>
    </row>
    <row r="1205" spans="2:54" x14ac:dyDescent="0.25">
      <c r="B1205" s="653">
        <v>2023</v>
      </c>
      <c r="C1205" s="653">
        <v>891780111</v>
      </c>
      <c r="D1205" s="654" t="s">
        <v>68</v>
      </c>
      <c r="E1205" s="655" t="s">
        <v>5173</v>
      </c>
      <c r="F1205" s="656" t="s">
        <v>5174</v>
      </c>
      <c r="G1205" s="657">
        <v>0</v>
      </c>
      <c r="H1205" s="656"/>
      <c r="I1205" s="657" t="s">
        <v>78</v>
      </c>
      <c r="J1205" s="653" t="s">
        <v>120</v>
      </c>
      <c r="K1205" s="658" t="s">
        <v>5271</v>
      </c>
      <c r="L1205" s="659">
        <v>10400000</v>
      </c>
      <c r="M1205" s="653" t="s">
        <v>73</v>
      </c>
      <c r="N1205" s="660" t="s">
        <v>116</v>
      </c>
      <c r="O1205" s="658" t="s">
        <v>5464</v>
      </c>
      <c r="P1205" s="661">
        <v>1082046757</v>
      </c>
      <c r="Q1205" s="656">
        <v>1925</v>
      </c>
      <c r="R1205" s="699">
        <v>45180</v>
      </c>
      <c r="S1205" s="749">
        <v>4157400000</v>
      </c>
      <c r="T1205" s="699">
        <v>45201</v>
      </c>
      <c r="U1205" s="760">
        <v>10400000</v>
      </c>
      <c r="V1205" s="657" t="s">
        <v>70</v>
      </c>
      <c r="W1205" s="656">
        <v>85467461</v>
      </c>
      <c r="X1205" s="665" t="s">
        <v>2567</v>
      </c>
      <c r="Y1205" s="660" t="s">
        <v>5498</v>
      </c>
      <c r="Z1205" s="679">
        <v>45201</v>
      </c>
      <c r="AA1205" s="679">
        <v>45201</v>
      </c>
      <c r="AB1205" s="667" t="s">
        <v>80</v>
      </c>
      <c r="AC1205" s="666">
        <v>45280</v>
      </c>
      <c r="AD1205" s="658">
        <f t="shared" si="56"/>
        <v>79</v>
      </c>
      <c r="AE1205" s="656">
        <v>0</v>
      </c>
      <c r="AF1205" s="656">
        <v>0</v>
      </c>
      <c r="AG1205" s="656">
        <v>0</v>
      </c>
      <c r="AH1205" s="668" t="s">
        <v>80</v>
      </c>
      <c r="AI1205" s="658">
        <v>0</v>
      </c>
      <c r="AJ1205" s="656">
        <v>0</v>
      </c>
      <c r="AK1205" s="748">
        <v>0</v>
      </c>
      <c r="AL1205" s="668" t="s">
        <v>80</v>
      </c>
      <c r="AM1205" s="657">
        <v>0</v>
      </c>
      <c r="AN1205" s="668" t="s">
        <v>80</v>
      </c>
      <c r="AO1205" s="668" t="s">
        <v>80</v>
      </c>
      <c r="AP1205" s="661">
        <v>0</v>
      </c>
      <c r="AQ1205" s="661">
        <f>+L1205+AF1205-AK1205</f>
        <v>10400000</v>
      </c>
      <c r="AR1205" s="657" t="s">
        <v>115</v>
      </c>
      <c r="AS1205" s="656">
        <v>0</v>
      </c>
      <c r="AT1205" s="657" t="s">
        <v>80</v>
      </c>
      <c r="AU1205" s="670">
        <v>0</v>
      </c>
      <c r="AV1205" s="671">
        <f t="shared" si="54"/>
        <v>10400000</v>
      </c>
      <c r="AW1205" s="672">
        <f t="shared" si="55"/>
        <v>0</v>
      </c>
      <c r="AX1205" s="673"/>
      <c r="AY1205" s="657" t="s">
        <v>72</v>
      </c>
      <c r="AZ1205" s="677" t="s">
        <v>5687</v>
      </c>
      <c r="BA1205" s="653" t="s">
        <v>71</v>
      </c>
      <c r="BB1205" s="656"/>
    </row>
    <row r="1206" spans="2:54" x14ac:dyDescent="0.25">
      <c r="B1206" s="653">
        <v>2023</v>
      </c>
      <c r="C1206" s="653">
        <v>891780111</v>
      </c>
      <c r="D1206" s="654" t="s">
        <v>68</v>
      </c>
      <c r="E1206" s="655" t="s">
        <v>5175</v>
      </c>
      <c r="F1206" s="656" t="s">
        <v>5176</v>
      </c>
      <c r="G1206" s="657">
        <v>0</v>
      </c>
      <c r="H1206" s="656"/>
      <c r="I1206" s="657" t="s">
        <v>78</v>
      </c>
      <c r="J1206" s="653" t="s">
        <v>120</v>
      </c>
      <c r="K1206" s="658" t="s">
        <v>5271</v>
      </c>
      <c r="L1206" s="659">
        <v>10400000</v>
      </c>
      <c r="M1206" s="653" t="s">
        <v>73</v>
      </c>
      <c r="N1206" s="660" t="s">
        <v>116</v>
      </c>
      <c r="O1206" s="658" t="s">
        <v>5465</v>
      </c>
      <c r="P1206" s="661">
        <v>1083467781</v>
      </c>
      <c r="Q1206" s="656">
        <v>1925</v>
      </c>
      <c r="R1206" s="699">
        <v>45180</v>
      </c>
      <c r="S1206" s="749">
        <v>4157400000</v>
      </c>
      <c r="T1206" s="699">
        <v>45201</v>
      </c>
      <c r="U1206" s="760">
        <v>10400000</v>
      </c>
      <c r="V1206" s="657" t="s">
        <v>70</v>
      </c>
      <c r="W1206" s="656">
        <v>85467461</v>
      </c>
      <c r="X1206" s="665" t="s">
        <v>2567</v>
      </c>
      <c r="Y1206" s="660" t="s">
        <v>5498</v>
      </c>
      <c r="Z1206" s="679">
        <v>45201</v>
      </c>
      <c r="AA1206" s="679">
        <v>45201</v>
      </c>
      <c r="AB1206" s="667" t="s">
        <v>80</v>
      </c>
      <c r="AC1206" s="666">
        <v>45280</v>
      </c>
      <c r="AD1206" s="658">
        <f t="shared" si="56"/>
        <v>79</v>
      </c>
      <c r="AE1206" s="656">
        <v>0</v>
      </c>
      <c r="AF1206" s="656">
        <v>0</v>
      </c>
      <c r="AG1206" s="656">
        <v>0</v>
      </c>
      <c r="AH1206" s="668" t="s">
        <v>80</v>
      </c>
      <c r="AI1206" s="658">
        <v>0</v>
      </c>
      <c r="AJ1206" s="656">
        <v>0</v>
      </c>
      <c r="AK1206" s="748">
        <v>0</v>
      </c>
      <c r="AL1206" s="668" t="s">
        <v>80</v>
      </c>
      <c r="AM1206" s="657">
        <v>0</v>
      </c>
      <c r="AN1206" s="668" t="s">
        <v>80</v>
      </c>
      <c r="AO1206" s="668" t="s">
        <v>80</v>
      </c>
      <c r="AP1206" s="661">
        <v>0</v>
      </c>
      <c r="AQ1206" s="661">
        <f>+L1206+AF1206-AK1206</f>
        <v>10400000</v>
      </c>
      <c r="AR1206" s="657" t="s">
        <v>115</v>
      </c>
      <c r="AS1206" s="656">
        <v>0</v>
      </c>
      <c r="AT1206" s="657" t="s">
        <v>80</v>
      </c>
      <c r="AU1206" s="670">
        <v>0</v>
      </c>
      <c r="AV1206" s="671">
        <f t="shared" si="54"/>
        <v>10400000</v>
      </c>
      <c r="AW1206" s="672">
        <f t="shared" si="55"/>
        <v>0</v>
      </c>
      <c r="AX1206" s="673"/>
      <c r="AY1206" s="657" t="s">
        <v>72</v>
      </c>
      <c r="AZ1206" s="677" t="s">
        <v>5688</v>
      </c>
      <c r="BA1206" s="653" t="s">
        <v>71</v>
      </c>
      <c r="BB1206" s="656"/>
    </row>
    <row r="1207" spans="2:54" x14ac:dyDescent="0.25">
      <c r="B1207" s="653">
        <v>2023</v>
      </c>
      <c r="C1207" s="653">
        <v>891780111</v>
      </c>
      <c r="D1207" s="654" t="s">
        <v>68</v>
      </c>
      <c r="E1207" s="655" t="s">
        <v>5177</v>
      </c>
      <c r="F1207" s="656" t="s">
        <v>5178</v>
      </c>
      <c r="G1207" s="657">
        <v>0</v>
      </c>
      <c r="H1207" s="656"/>
      <c r="I1207" s="657" t="s">
        <v>78</v>
      </c>
      <c r="J1207" s="653" t="s">
        <v>120</v>
      </c>
      <c r="K1207" s="658" t="s">
        <v>5271</v>
      </c>
      <c r="L1207" s="659">
        <v>10400000</v>
      </c>
      <c r="M1207" s="653" t="s">
        <v>73</v>
      </c>
      <c r="N1207" s="660" t="s">
        <v>116</v>
      </c>
      <c r="O1207" s="658" t="s">
        <v>5466</v>
      </c>
      <c r="P1207" s="661">
        <v>85152442</v>
      </c>
      <c r="Q1207" s="656">
        <v>1925</v>
      </c>
      <c r="R1207" s="699">
        <v>45180</v>
      </c>
      <c r="S1207" s="749">
        <v>4157400000</v>
      </c>
      <c r="T1207" s="699">
        <v>45201</v>
      </c>
      <c r="U1207" s="760">
        <v>10400000</v>
      </c>
      <c r="V1207" s="657" t="s">
        <v>70</v>
      </c>
      <c r="W1207" s="656">
        <v>85467461</v>
      </c>
      <c r="X1207" s="665" t="s">
        <v>2567</v>
      </c>
      <c r="Y1207" s="660" t="s">
        <v>5498</v>
      </c>
      <c r="Z1207" s="679">
        <v>45201</v>
      </c>
      <c r="AA1207" s="679">
        <v>45201</v>
      </c>
      <c r="AB1207" s="667" t="s">
        <v>80</v>
      </c>
      <c r="AC1207" s="666">
        <v>45280</v>
      </c>
      <c r="AD1207" s="658">
        <f t="shared" si="56"/>
        <v>79</v>
      </c>
      <c r="AE1207" s="656">
        <v>0</v>
      </c>
      <c r="AF1207" s="656">
        <v>0</v>
      </c>
      <c r="AG1207" s="656">
        <v>0</v>
      </c>
      <c r="AH1207" s="668" t="s">
        <v>80</v>
      </c>
      <c r="AI1207" s="658">
        <v>0</v>
      </c>
      <c r="AJ1207" s="656">
        <v>0</v>
      </c>
      <c r="AK1207" s="748">
        <v>0</v>
      </c>
      <c r="AL1207" s="668" t="s">
        <v>80</v>
      </c>
      <c r="AM1207" s="657">
        <v>0</v>
      </c>
      <c r="AN1207" s="668" t="s">
        <v>80</v>
      </c>
      <c r="AO1207" s="668" t="s">
        <v>80</v>
      </c>
      <c r="AP1207" s="661">
        <v>0</v>
      </c>
      <c r="AQ1207" s="661">
        <f>+L1207+AF1207-AK1207</f>
        <v>10400000</v>
      </c>
      <c r="AR1207" s="657" t="s">
        <v>115</v>
      </c>
      <c r="AS1207" s="656">
        <v>0</v>
      </c>
      <c r="AT1207" s="657" t="s">
        <v>80</v>
      </c>
      <c r="AU1207" s="670">
        <v>0</v>
      </c>
      <c r="AV1207" s="671">
        <f t="shared" si="54"/>
        <v>10400000</v>
      </c>
      <c r="AW1207" s="672">
        <f t="shared" si="55"/>
        <v>0</v>
      </c>
      <c r="AX1207" s="673"/>
      <c r="AY1207" s="657" t="s">
        <v>72</v>
      </c>
      <c r="AZ1207" s="677" t="s">
        <v>5689</v>
      </c>
      <c r="BA1207" s="653" t="s">
        <v>71</v>
      </c>
      <c r="BB1207" s="656"/>
    </row>
    <row r="1208" spans="2:54" x14ac:dyDescent="0.25">
      <c r="B1208" s="653">
        <v>2023</v>
      </c>
      <c r="C1208" s="653">
        <v>891780111</v>
      </c>
      <c r="D1208" s="654" t="s">
        <v>68</v>
      </c>
      <c r="E1208" s="655" t="s">
        <v>5179</v>
      </c>
      <c r="F1208" s="656" t="s">
        <v>5180</v>
      </c>
      <c r="G1208" s="657">
        <v>0</v>
      </c>
      <c r="H1208" s="656"/>
      <c r="I1208" s="657" t="s">
        <v>78</v>
      </c>
      <c r="J1208" s="653" t="s">
        <v>120</v>
      </c>
      <c r="K1208" s="658" t="s">
        <v>5272</v>
      </c>
      <c r="L1208" s="659">
        <v>8800000</v>
      </c>
      <c r="M1208" s="653" t="s">
        <v>73</v>
      </c>
      <c r="N1208" s="660" t="s">
        <v>116</v>
      </c>
      <c r="O1208" s="658" t="s">
        <v>5467</v>
      </c>
      <c r="P1208" s="661">
        <v>5159421</v>
      </c>
      <c r="Q1208" s="656">
        <v>1925</v>
      </c>
      <c r="R1208" s="699">
        <v>45180</v>
      </c>
      <c r="S1208" s="749">
        <v>4157400000</v>
      </c>
      <c r="T1208" s="699">
        <v>45201</v>
      </c>
      <c r="U1208" s="760">
        <v>8800000</v>
      </c>
      <c r="V1208" s="657" t="s">
        <v>70</v>
      </c>
      <c r="W1208" s="656">
        <v>85467461</v>
      </c>
      <c r="X1208" s="665" t="s">
        <v>2567</v>
      </c>
      <c r="Y1208" s="660" t="s">
        <v>5498</v>
      </c>
      <c r="Z1208" s="679">
        <v>45201</v>
      </c>
      <c r="AA1208" s="679">
        <v>45201</v>
      </c>
      <c r="AB1208" s="667" t="s">
        <v>80</v>
      </c>
      <c r="AC1208" s="666">
        <v>45280</v>
      </c>
      <c r="AD1208" s="658">
        <f t="shared" si="56"/>
        <v>79</v>
      </c>
      <c r="AE1208" s="656">
        <v>0</v>
      </c>
      <c r="AF1208" s="656">
        <v>0</v>
      </c>
      <c r="AG1208" s="656">
        <v>0</v>
      </c>
      <c r="AH1208" s="668" t="s">
        <v>80</v>
      </c>
      <c r="AI1208" s="658">
        <v>0</v>
      </c>
      <c r="AJ1208" s="656">
        <v>0</v>
      </c>
      <c r="AK1208" s="748">
        <v>0</v>
      </c>
      <c r="AL1208" s="668" t="s">
        <v>80</v>
      </c>
      <c r="AM1208" s="657">
        <v>0</v>
      </c>
      <c r="AN1208" s="668" t="s">
        <v>80</v>
      </c>
      <c r="AO1208" s="668" t="s">
        <v>80</v>
      </c>
      <c r="AP1208" s="661">
        <v>0</v>
      </c>
      <c r="AQ1208" s="661">
        <f>+L1208+AF1208-AK1208</f>
        <v>8800000</v>
      </c>
      <c r="AR1208" s="657" t="s">
        <v>115</v>
      </c>
      <c r="AS1208" s="656">
        <v>0</v>
      </c>
      <c r="AT1208" s="657" t="s">
        <v>80</v>
      </c>
      <c r="AU1208" s="670">
        <v>0</v>
      </c>
      <c r="AV1208" s="671">
        <f t="shared" ref="AV1208:AV1271" si="58">AQ1208-AU1208</f>
        <v>8800000</v>
      </c>
      <c r="AW1208" s="672">
        <f t="shared" si="55"/>
        <v>0</v>
      </c>
      <c r="AX1208" s="673"/>
      <c r="AY1208" s="657" t="s">
        <v>72</v>
      </c>
      <c r="AZ1208" s="677" t="s">
        <v>5690</v>
      </c>
      <c r="BA1208" s="653" t="s">
        <v>71</v>
      </c>
      <c r="BB1208" s="656"/>
    </row>
    <row r="1209" spans="2:54" x14ac:dyDescent="0.25">
      <c r="B1209" s="653">
        <v>2023</v>
      </c>
      <c r="C1209" s="653">
        <v>891780111</v>
      </c>
      <c r="D1209" s="654" t="s">
        <v>68</v>
      </c>
      <c r="E1209" s="655" t="s">
        <v>5181</v>
      </c>
      <c r="F1209" s="656" t="s">
        <v>5182</v>
      </c>
      <c r="G1209" s="657">
        <v>0</v>
      </c>
      <c r="H1209" s="656"/>
      <c r="I1209" s="657" t="s">
        <v>78</v>
      </c>
      <c r="J1209" s="653" t="s">
        <v>120</v>
      </c>
      <c r="K1209" s="658" t="s">
        <v>5271</v>
      </c>
      <c r="L1209" s="659">
        <v>10400000</v>
      </c>
      <c r="M1209" s="653" t="s">
        <v>73</v>
      </c>
      <c r="N1209" s="660" t="s">
        <v>116</v>
      </c>
      <c r="O1209" s="658" t="s">
        <v>5468</v>
      </c>
      <c r="P1209" s="661">
        <v>1128197706</v>
      </c>
      <c r="Q1209" s="656">
        <v>1925</v>
      </c>
      <c r="R1209" s="699">
        <v>45180</v>
      </c>
      <c r="S1209" s="749">
        <v>4157400000</v>
      </c>
      <c r="T1209" s="699">
        <v>45201</v>
      </c>
      <c r="U1209" s="760">
        <v>10400000</v>
      </c>
      <c r="V1209" s="657" t="s">
        <v>70</v>
      </c>
      <c r="W1209" s="656">
        <v>85467461</v>
      </c>
      <c r="X1209" s="665" t="s">
        <v>2567</v>
      </c>
      <c r="Y1209" s="660" t="s">
        <v>5498</v>
      </c>
      <c r="Z1209" s="679">
        <v>45201</v>
      </c>
      <c r="AA1209" s="679">
        <v>45201</v>
      </c>
      <c r="AB1209" s="667" t="s">
        <v>80</v>
      </c>
      <c r="AC1209" s="666">
        <v>45280</v>
      </c>
      <c r="AD1209" s="658">
        <f t="shared" si="56"/>
        <v>79</v>
      </c>
      <c r="AE1209" s="656">
        <v>0</v>
      </c>
      <c r="AF1209" s="656">
        <v>0</v>
      </c>
      <c r="AG1209" s="656">
        <v>0</v>
      </c>
      <c r="AH1209" s="668" t="s">
        <v>80</v>
      </c>
      <c r="AI1209" s="658">
        <v>0</v>
      </c>
      <c r="AJ1209" s="656">
        <v>0</v>
      </c>
      <c r="AK1209" s="748">
        <v>0</v>
      </c>
      <c r="AL1209" s="668" t="s">
        <v>80</v>
      </c>
      <c r="AM1209" s="657">
        <v>0</v>
      </c>
      <c r="AN1209" s="668" t="s">
        <v>80</v>
      </c>
      <c r="AO1209" s="668" t="s">
        <v>80</v>
      </c>
      <c r="AP1209" s="661">
        <v>0</v>
      </c>
      <c r="AQ1209" s="661">
        <f>+L1209+AF1209-AK1209</f>
        <v>10400000</v>
      </c>
      <c r="AR1209" s="657" t="s">
        <v>115</v>
      </c>
      <c r="AS1209" s="656">
        <v>0</v>
      </c>
      <c r="AT1209" s="657" t="s">
        <v>80</v>
      </c>
      <c r="AU1209" s="670">
        <v>0</v>
      </c>
      <c r="AV1209" s="671">
        <f t="shared" si="58"/>
        <v>10400000</v>
      </c>
      <c r="AW1209" s="672">
        <f t="shared" ref="AW1209:AW1272" si="59">+IFERROR(AU1209/AQ1209,"-")</f>
        <v>0</v>
      </c>
      <c r="AX1209" s="673"/>
      <c r="AY1209" s="657" t="s">
        <v>72</v>
      </c>
      <c r="AZ1209" s="677" t="s">
        <v>5691</v>
      </c>
      <c r="BA1209" s="653" t="s">
        <v>71</v>
      </c>
      <c r="BB1209" s="656"/>
    </row>
    <row r="1210" spans="2:54" x14ac:dyDescent="0.25">
      <c r="B1210" s="653">
        <v>2023</v>
      </c>
      <c r="C1210" s="653">
        <v>891780111</v>
      </c>
      <c r="D1210" s="654" t="s">
        <v>68</v>
      </c>
      <c r="E1210" s="655" t="s">
        <v>5183</v>
      </c>
      <c r="F1210" s="656" t="s">
        <v>5184</v>
      </c>
      <c r="G1210" s="657">
        <v>0</v>
      </c>
      <c r="H1210" s="656"/>
      <c r="I1210" s="657" t="s">
        <v>78</v>
      </c>
      <c r="J1210" s="653" t="s">
        <v>120</v>
      </c>
      <c r="K1210" s="658" t="s">
        <v>5271</v>
      </c>
      <c r="L1210" s="659">
        <v>10400000</v>
      </c>
      <c r="M1210" s="653" t="s">
        <v>73</v>
      </c>
      <c r="N1210" s="660" t="s">
        <v>116</v>
      </c>
      <c r="O1210" s="658" t="s">
        <v>5469</v>
      </c>
      <c r="P1210" s="661">
        <v>1083021290</v>
      </c>
      <c r="Q1210" s="656">
        <v>1925</v>
      </c>
      <c r="R1210" s="699">
        <v>45180</v>
      </c>
      <c r="S1210" s="749">
        <v>4157400000</v>
      </c>
      <c r="T1210" s="699">
        <v>45201</v>
      </c>
      <c r="U1210" s="760">
        <v>10400000</v>
      </c>
      <c r="V1210" s="657" t="s">
        <v>70</v>
      </c>
      <c r="W1210" s="656">
        <v>85467461</v>
      </c>
      <c r="X1210" s="665" t="s">
        <v>2567</v>
      </c>
      <c r="Y1210" s="660" t="s">
        <v>5498</v>
      </c>
      <c r="Z1210" s="679">
        <v>45201</v>
      </c>
      <c r="AA1210" s="679">
        <v>45201</v>
      </c>
      <c r="AB1210" s="667" t="s">
        <v>80</v>
      </c>
      <c r="AC1210" s="666">
        <v>45280</v>
      </c>
      <c r="AD1210" s="658">
        <f t="shared" si="56"/>
        <v>79</v>
      </c>
      <c r="AE1210" s="656">
        <v>0</v>
      </c>
      <c r="AF1210" s="656">
        <v>0</v>
      </c>
      <c r="AG1210" s="656">
        <v>0</v>
      </c>
      <c r="AH1210" s="668" t="s">
        <v>80</v>
      </c>
      <c r="AI1210" s="658">
        <v>0</v>
      </c>
      <c r="AJ1210" s="656">
        <v>0</v>
      </c>
      <c r="AK1210" s="748">
        <v>0</v>
      </c>
      <c r="AL1210" s="668" t="s">
        <v>80</v>
      </c>
      <c r="AM1210" s="657">
        <v>0</v>
      </c>
      <c r="AN1210" s="668" t="s">
        <v>80</v>
      </c>
      <c r="AO1210" s="668" t="s">
        <v>80</v>
      </c>
      <c r="AP1210" s="661">
        <v>0</v>
      </c>
      <c r="AQ1210" s="661">
        <f>+L1210+AF1210-AK1210</f>
        <v>10400000</v>
      </c>
      <c r="AR1210" s="657" t="s">
        <v>115</v>
      </c>
      <c r="AS1210" s="656">
        <v>0</v>
      </c>
      <c r="AT1210" s="657" t="s">
        <v>80</v>
      </c>
      <c r="AU1210" s="670">
        <v>0</v>
      </c>
      <c r="AV1210" s="671">
        <f t="shared" si="58"/>
        <v>10400000</v>
      </c>
      <c r="AW1210" s="672">
        <f t="shared" si="59"/>
        <v>0</v>
      </c>
      <c r="AX1210" s="673"/>
      <c r="AY1210" s="657" t="s">
        <v>72</v>
      </c>
      <c r="AZ1210" s="677" t="s">
        <v>5692</v>
      </c>
      <c r="BA1210" s="653" t="s">
        <v>71</v>
      </c>
      <c r="BB1210" s="656"/>
    </row>
    <row r="1211" spans="2:54" x14ac:dyDescent="0.25">
      <c r="B1211" s="653">
        <v>2023</v>
      </c>
      <c r="C1211" s="653">
        <v>891780111</v>
      </c>
      <c r="D1211" s="654" t="s">
        <v>68</v>
      </c>
      <c r="E1211" s="655" t="s">
        <v>5185</v>
      </c>
      <c r="F1211" s="656" t="s">
        <v>5186</v>
      </c>
      <c r="G1211" s="657">
        <v>0</v>
      </c>
      <c r="H1211" s="656"/>
      <c r="I1211" s="657" t="s">
        <v>78</v>
      </c>
      <c r="J1211" s="653" t="s">
        <v>120</v>
      </c>
      <c r="K1211" s="658" t="s">
        <v>5271</v>
      </c>
      <c r="L1211" s="659">
        <v>10400000</v>
      </c>
      <c r="M1211" s="653" t="s">
        <v>73</v>
      </c>
      <c r="N1211" s="660" t="s">
        <v>116</v>
      </c>
      <c r="O1211" s="658" t="s">
        <v>5470</v>
      </c>
      <c r="P1211" s="661">
        <v>1083015253</v>
      </c>
      <c r="Q1211" s="656">
        <v>1925</v>
      </c>
      <c r="R1211" s="699">
        <v>45180</v>
      </c>
      <c r="S1211" s="749">
        <v>4157400000</v>
      </c>
      <c r="T1211" s="699">
        <v>45201</v>
      </c>
      <c r="U1211" s="760">
        <v>10400000</v>
      </c>
      <c r="V1211" s="657" t="s">
        <v>70</v>
      </c>
      <c r="W1211" s="656">
        <v>85467461</v>
      </c>
      <c r="X1211" s="665" t="s">
        <v>2567</v>
      </c>
      <c r="Y1211" s="660" t="s">
        <v>5498</v>
      </c>
      <c r="Z1211" s="679">
        <v>45201</v>
      </c>
      <c r="AA1211" s="679">
        <v>45201</v>
      </c>
      <c r="AB1211" s="667" t="s">
        <v>80</v>
      </c>
      <c r="AC1211" s="666">
        <v>45280</v>
      </c>
      <c r="AD1211" s="658">
        <f t="shared" si="56"/>
        <v>79</v>
      </c>
      <c r="AE1211" s="656">
        <v>0</v>
      </c>
      <c r="AF1211" s="656">
        <v>0</v>
      </c>
      <c r="AG1211" s="656">
        <v>0</v>
      </c>
      <c r="AH1211" s="668" t="s">
        <v>80</v>
      </c>
      <c r="AI1211" s="658">
        <v>0</v>
      </c>
      <c r="AJ1211" s="656">
        <v>0</v>
      </c>
      <c r="AK1211" s="748">
        <v>0</v>
      </c>
      <c r="AL1211" s="668" t="s">
        <v>80</v>
      </c>
      <c r="AM1211" s="657">
        <v>0</v>
      </c>
      <c r="AN1211" s="668" t="s">
        <v>80</v>
      </c>
      <c r="AO1211" s="668" t="s">
        <v>80</v>
      </c>
      <c r="AP1211" s="661">
        <v>0</v>
      </c>
      <c r="AQ1211" s="661">
        <f>+L1211+AF1211-AK1211</f>
        <v>10400000</v>
      </c>
      <c r="AR1211" s="657" t="s">
        <v>115</v>
      </c>
      <c r="AS1211" s="656">
        <v>0</v>
      </c>
      <c r="AT1211" s="657" t="s">
        <v>80</v>
      </c>
      <c r="AU1211" s="670">
        <v>0</v>
      </c>
      <c r="AV1211" s="671">
        <f t="shared" si="58"/>
        <v>10400000</v>
      </c>
      <c r="AW1211" s="672">
        <f t="shared" si="59"/>
        <v>0</v>
      </c>
      <c r="AX1211" s="673"/>
      <c r="AY1211" s="657" t="s">
        <v>72</v>
      </c>
      <c r="AZ1211" s="677" t="s">
        <v>5693</v>
      </c>
      <c r="BA1211" s="653" t="s">
        <v>71</v>
      </c>
      <c r="BB1211" s="656"/>
    </row>
    <row r="1212" spans="2:54" x14ac:dyDescent="0.25">
      <c r="B1212" s="653">
        <v>2023</v>
      </c>
      <c r="C1212" s="653">
        <v>891780111</v>
      </c>
      <c r="D1212" s="654" t="s">
        <v>68</v>
      </c>
      <c r="E1212" s="655" t="s">
        <v>5187</v>
      </c>
      <c r="F1212" s="656" t="s">
        <v>5188</v>
      </c>
      <c r="G1212" s="657">
        <v>0</v>
      </c>
      <c r="H1212" s="656"/>
      <c r="I1212" s="657" t="s">
        <v>78</v>
      </c>
      <c r="J1212" s="653" t="s">
        <v>120</v>
      </c>
      <c r="K1212" s="658" t="s">
        <v>5271</v>
      </c>
      <c r="L1212" s="659">
        <v>10400000</v>
      </c>
      <c r="M1212" s="653" t="s">
        <v>73</v>
      </c>
      <c r="N1212" s="660" t="s">
        <v>116</v>
      </c>
      <c r="O1212" s="658" t="s">
        <v>5471</v>
      </c>
      <c r="P1212" s="661">
        <v>13496271</v>
      </c>
      <c r="Q1212" s="656">
        <v>1925</v>
      </c>
      <c r="R1212" s="699">
        <v>45180</v>
      </c>
      <c r="S1212" s="749">
        <v>4157400000</v>
      </c>
      <c r="T1212" s="699">
        <v>45201</v>
      </c>
      <c r="U1212" s="760">
        <v>10400000</v>
      </c>
      <c r="V1212" s="657" t="s">
        <v>70</v>
      </c>
      <c r="W1212" s="656">
        <v>85467461</v>
      </c>
      <c r="X1212" s="665" t="s">
        <v>2567</v>
      </c>
      <c r="Y1212" s="660" t="s">
        <v>5498</v>
      </c>
      <c r="Z1212" s="679">
        <v>45201</v>
      </c>
      <c r="AA1212" s="679">
        <v>45201</v>
      </c>
      <c r="AB1212" s="667" t="s">
        <v>80</v>
      </c>
      <c r="AC1212" s="666">
        <v>45280</v>
      </c>
      <c r="AD1212" s="658">
        <f t="shared" si="56"/>
        <v>79</v>
      </c>
      <c r="AE1212" s="656">
        <v>0</v>
      </c>
      <c r="AF1212" s="656">
        <v>0</v>
      </c>
      <c r="AG1212" s="656">
        <v>0</v>
      </c>
      <c r="AH1212" s="668" t="s">
        <v>80</v>
      </c>
      <c r="AI1212" s="658">
        <v>0</v>
      </c>
      <c r="AJ1212" s="656">
        <v>0</v>
      </c>
      <c r="AK1212" s="748">
        <v>0</v>
      </c>
      <c r="AL1212" s="668" t="s">
        <v>80</v>
      </c>
      <c r="AM1212" s="657">
        <v>0</v>
      </c>
      <c r="AN1212" s="668" t="s">
        <v>80</v>
      </c>
      <c r="AO1212" s="668" t="s">
        <v>80</v>
      </c>
      <c r="AP1212" s="661">
        <v>0</v>
      </c>
      <c r="AQ1212" s="661">
        <f>+L1212+AF1212-AK1212</f>
        <v>10400000</v>
      </c>
      <c r="AR1212" s="657" t="s">
        <v>115</v>
      </c>
      <c r="AS1212" s="656">
        <v>0</v>
      </c>
      <c r="AT1212" s="657" t="s">
        <v>80</v>
      </c>
      <c r="AU1212" s="670">
        <v>0</v>
      </c>
      <c r="AV1212" s="671">
        <f t="shared" si="58"/>
        <v>10400000</v>
      </c>
      <c r="AW1212" s="672">
        <f t="shared" si="59"/>
        <v>0</v>
      </c>
      <c r="AX1212" s="673"/>
      <c r="AY1212" s="657" t="s">
        <v>72</v>
      </c>
      <c r="AZ1212" s="677" t="s">
        <v>5694</v>
      </c>
      <c r="BA1212" s="653" t="s">
        <v>71</v>
      </c>
      <c r="BB1212" s="656"/>
    </row>
    <row r="1213" spans="2:54" x14ac:dyDescent="0.25">
      <c r="B1213" s="653">
        <v>2023</v>
      </c>
      <c r="C1213" s="653">
        <v>891780111</v>
      </c>
      <c r="D1213" s="654" t="s">
        <v>68</v>
      </c>
      <c r="E1213" s="655" t="s">
        <v>5189</v>
      </c>
      <c r="F1213" s="656" t="s">
        <v>5190</v>
      </c>
      <c r="G1213" s="657">
        <v>0</v>
      </c>
      <c r="H1213" s="656"/>
      <c r="I1213" s="657" t="s">
        <v>78</v>
      </c>
      <c r="J1213" s="653" t="s">
        <v>120</v>
      </c>
      <c r="K1213" s="658" t="s">
        <v>5272</v>
      </c>
      <c r="L1213" s="659">
        <v>8800000</v>
      </c>
      <c r="M1213" s="653" t="s">
        <v>73</v>
      </c>
      <c r="N1213" s="660" t="s">
        <v>116</v>
      </c>
      <c r="O1213" s="658" t="s">
        <v>5472</v>
      </c>
      <c r="P1213" s="661">
        <v>1004322304</v>
      </c>
      <c r="Q1213" s="656">
        <v>1925</v>
      </c>
      <c r="R1213" s="699">
        <v>45180</v>
      </c>
      <c r="S1213" s="749">
        <v>4157400000</v>
      </c>
      <c r="T1213" s="699">
        <v>45201</v>
      </c>
      <c r="U1213" s="760">
        <v>8800000</v>
      </c>
      <c r="V1213" s="657" t="s">
        <v>70</v>
      </c>
      <c r="W1213" s="656">
        <v>85467461</v>
      </c>
      <c r="X1213" s="665" t="s">
        <v>2567</v>
      </c>
      <c r="Y1213" s="660" t="s">
        <v>5498</v>
      </c>
      <c r="Z1213" s="679">
        <v>45201</v>
      </c>
      <c r="AA1213" s="679">
        <v>45201</v>
      </c>
      <c r="AB1213" s="667" t="s">
        <v>80</v>
      </c>
      <c r="AC1213" s="666">
        <v>45280</v>
      </c>
      <c r="AD1213" s="658">
        <f t="shared" si="56"/>
        <v>79</v>
      </c>
      <c r="AE1213" s="656">
        <v>0</v>
      </c>
      <c r="AF1213" s="656">
        <v>0</v>
      </c>
      <c r="AG1213" s="656">
        <v>0</v>
      </c>
      <c r="AH1213" s="668" t="s">
        <v>80</v>
      </c>
      <c r="AI1213" s="658">
        <v>0</v>
      </c>
      <c r="AJ1213" s="656">
        <v>0</v>
      </c>
      <c r="AK1213" s="748">
        <v>0</v>
      </c>
      <c r="AL1213" s="668" t="s">
        <v>80</v>
      </c>
      <c r="AM1213" s="657">
        <v>0</v>
      </c>
      <c r="AN1213" s="668" t="s">
        <v>80</v>
      </c>
      <c r="AO1213" s="668" t="s">
        <v>80</v>
      </c>
      <c r="AP1213" s="661">
        <v>0</v>
      </c>
      <c r="AQ1213" s="661">
        <f>+L1213+AF1213-AK1213</f>
        <v>8800000</v>
      </c>
      <c r="AR1213" s="657" t="s">
        <v>115</v>
      </c>
      <c r="AS1213" s="656">
        <v>0</v>
      </c>
      <c r="AT1213" s="657" t="s">
        <v>80</v>
      </c>
      <c r="AU1213" s="670">
        <v>0</v>
      </c>
      <c r="AV1213" s="671">
        <f t="shared" si="58"/>
        <v>8800000</v>
      </c>
      <c r="AW1213" s="672">
        <f t="shared" si="59"/>
        <v>0</v>
      </c>
      <c r="AX1213" s="673"/>
      <c r="AY1213" s="657" t="s">
        <v>72</v>
      </c>
      <c r="AZ1213" s="677" t="s">
        <v>5695</v>
      </c>
      <c r="BA1213" s="653" t="s">
        <v>71</v>
      </c>
      <c r="BB1213" s="656"/>
    </row>
    <row r="1214" spans="2:54" x14ac:dyDescent="0.25">
      <c r="B1214" s="653">
        <v>2023</v>
      </c>
      <c r="C1214" s="653">
        <v>891780111</v>
      </c>
      <c r="D1214" s="654" t="s">
        <v>68</v>
      </c>
      <c r="E1214" s="655" t="s">
        <v>5191</v>
      </c>
      <c r="F1214" s="656" t="s">
        <v>5192</v>
      </c>
      <c r="G1214" s="657">
        <v>0</v>
      </c>
      <c r="H1214" s="656"/>
      <c r="I1214" s="657" t="s">
        <v>78</v>
      </c>
      <c r="J1214" s="653" t="s">
        <v>120</v>
      </c>
      <c r="K1214" s="658" t="s">
        <v>5271</v>
      </c>
      <c r="L1214" s="659">
        <v>10400000</v>
      </c>
      <c r="M1214" s="653" t="s">
        <v>73</v>
      </c>
      <c r="N1214" s="660" t="s">
        <v>116</v>
      </c>
      <c r="O1214" s="658" t="s">
        <v>5473</v>
      </c>
      <c r="P1214" s="661">
        <v>84457584</v>
      </c>
      <c r="Q1214" s="656">
        <v>1925</v>
      </c>
      <c r="R1214" s="699">
        <v>45180</v>
      </c>
      <c r="S1214" s="749">
        <v>4157400000</v>
      </c>
      <c r="T1214" s="699">
        <v>45201</v>
      </c>
      <c r="U1214" s="760">
        <v>10400000</v>
      </c>
      <c r="V1214" s="657" t="s">
        <v>70</v>
      </c>
      <c r="W1214" s="656">
        <v>85467461</v>
      </c>
      <c r="X1214" s="665" t="s">
        <v>2567</v>
      </c>
      <c r="Y1214" s="660" t="s">
        <v>5498</v>
      </c>
      <c r="Z1214" s="679">
        <v>45201</v>
      </c>
      <c r="AA1214" s="679">
        <v>45201</v>
      </c>
      <c r="AB1214" s="667" t="s">
        <v>80</v>
      </c>
      <c r="AC1214" s="666">
        <v>45280</v>
      </c>
      <c r="AD1214" s="658">
        <f t="shared" si="56"/>
        <v>79</v>
      </c>
      <c r="AE1214" s="656">
        <v>0</v>
      </c>
      <c r="AF1214" s="656">
        <v>0</v>
      </c>
      <c r="AG1214" s="656">
        <v>0</v>
      </c>
      <c r="AH1214" s="668" t="s">
        <v>80</v>
      </c>
      <c r="AI1214" s="658">
        <v>0</v>
      </c>
      <c r="AJ1214" s="656">
        <v>0</v>
      </c>
      <c r="AK1214" s="748">
        <v>0</v>
      </c>
      <c r="AL1214" s="668" t="s">
        <v>80</v>
      </c>
      <c r="AM1214" s="657">
        <v>0</v>
      </c>
      <c r="AN1214" s="668" t="s">
        <v>80</v>
      </c>
      <c r="AO1214" s="668" t="s">
        <v>80</v>
      </c>
      <c r="AP1214" s="661">
        <v>0</v>
      </c>
      <c r="AQ1214" s="661">
        <f>+L1214+AF1214-AK1214</f>
        <v>10400000</v>
      </c>
      <c r="AR1214" s="657" t="s">
        <v>115</v>
      </c>
      <c r="AS1214" s="656">
        <v>0</v>
      </c>
      <c r="AT1214" s="657" t="s">
        <v>80</v>
      </c>
      <c r="AU1214" s="670">
        <v>0</v>
      </c>
      <c r="AV1214" s="671">
        <f t="shared" si="58"/>
        <v>10400000</v>
      </c>
      <c r="AW1214" s="672">
        <f t="shared" si="59"/>
        <v>0</v>
      </c>
      <c r="AX1214" s="673"/>
      <c r="AY1214" s="657" t="s">
        <v>72</v>
      </c>
      <c r="AZ1214" s="677" t="s">
        <v>5696</v>
      </c>
      <c r="BA1214" s="653" t="s">
        <v>71</v>
      </c>
      <c r="BB1214" s="656"/>
    </row>
    <row r="1215" spans="2:54" x14ac:dyDescent="0.25">
      <c r="B1215" s="653">
        <v>2023</v>
      </c>
      <c r="C1215" s="653">
        <v>891780111</v>
      </c>
      <c r="D1215" s="654" t="s">
        <v>68</v>
      </c>
      <c r="E1215" s="655" t="s">
        <v>5193</v>
      </c>
      <c r="F1215" s="656" t="s">
        <v>5194</v>
      </c>
      <c r="G1215" s="657">
        <v>0</v>
      </c>
      <c r="H1215" s="656"/>
      <c r="I1215" s="657" t="s">
        <v>78</v>
      </c>
      <c r="J1215" s="653" t="s">
        <v>120</v>
      </c>
      <c r="K1215" s="658" t="s">
        <v>5271</v>
      </c>
      <c r="L1215" s="659">
        <v>10400000</v>
      </c>
      <c r="M1215" s="653" t="s">
        <v>73</v>
      </c>
      <c r="N1215" s="660" t="s">
        <v>116</v>
      </c>
      <c r="O1215" s="658" t="s">
        <v>5474</v>
      </c>
      <c r="P1215" s="661">
        <v>1091652140</v>
      </c>
      <c r="Q1215" s="656">
        <v>1925</v>
      </c>
      <c r="R1215" s="699">
        <v>45180</v>
      </c>
      <c r="S1215" s="749">
        <v>4157400000</v>
      </c>
      <c r="T1215" s="699">
        <v>45201</v>
      </c>
      <c r="U1215" s="760">
        <v>10400000</v>
      </c>
      <c r="V1215" s="657" t="s">
        <v>70</v>
      </c>
      <c r="W1215" s="656">
        <v>85467461</v>
      </c>
      <c r="X1215" s="665" t="s">
        <v>2567</v>
      </c>
      <c r="Y1215" s="660" t="s">
        <v>5498</v>
      </c>
      <c r="Z1215" s="679">
        <v>45201</v>
      </c>
      <c r="AA1215" s="679">
        <v>45201</v>
      </c>
      <c r="AB1215" s="667" t="s">
        <v>80</v>
      </c>
      <c r="AC1215" s="666">
        <v>45280</v>
      </c>
      <c r="AD1215" s="658">
        <f t="shared" ref="AD1215:AD1278" si="60">+IF(AB1215="1800-01-01",AC1215-AA1215,AC1215-AB1215)</f>
        <v>79</v>
      </c>
      <c r="AE1215" s="656">
        <v>0</v>
      </c>
      <c r="AF1215" s="656">
        <v>0</v>
      </c>
      <c r="AG1215" s="656">
        <v>0</v>
      </c>
      <c r="AH1215" s="668" t="s">
        <v>80</v>
      </c>
      <c r="AI1215" s="658">
        <v>0</v>
      </c>
      <c r="AJ1215" s="656">
        <v>0</v>
      </c>
      <c r="AK1215" s="748">
        <v>0</v>
      </c>
      <c r="AL1215" s="668" t="s">
        <v>80</v>
      </c>
      <c r="AM1215" s="657">
        <v>0</v>
      </c>
      <c r="AN1215" s="668" t="s">
        <v>80</v>
      </c>
      <c r="AO1215" s="668" t="s">
        <v>80</v>
      </c>
      <c r="AP1215" s="661">
        <v>0</v>
      </c>
      <c r="AQ1215" s="661">
        <f>+L1215+AF1215-AK1215</f>
        <v>10400000</v>
      </c>
      <c r="AR1215" s="657" t="s">
        <v>115</v>
      </c>
      <c r="AS1215" s="656">
        <v>0</v>
      </c>
      <c r="AT1215" s="657" t="s">
        <v>80</v>
      </c>
      <c r="AU1215" s="670">
        <v>0</v>
      </c>
      <c r="AV1215" s="671">
        <f t="shared" si="58"/>
        <v>10400000</v>
      </c>
      <c r="AW1215" s="672">
        <f t="shared" si="59"/>
        <v>0</v>
      </c>
      <c r="AX1215" s="673"/>
      <c r="AY1215" s="657" t="s">
        <v>72</v>
      </c>
      <c r="AZ1215" s="677" t="s">
        <v>5697</v>
      </c>
      <c r="BA1215" s="653" t="s">
        <v>71</v>
      </c>
      <c r="BB1215" s="656"/>
    </row>
    <row r="1216" spans="2:54" x14ac:dyDescent="0.25">
      <c r="B1216" s="653">
        <v>2023</v>
      </c>
      <c r="C1216" s="653">
        <v>891780111</v>
      </c>
      <c r="D1216" s="654" t="s">
        <v>68</v>
      </c>
      <c r="E1216" s="655" t="s">
        <v>5195</v>
      </c>
      <c r="F1216" s="656" t="s">
        <v>5196</v>
      </c>
      <c r="G1216" s="657">
        <v>0</v>
      </c>
      <c r="H1216" s="656"/>
      <c r="I1216" s="657" t="s">
        <v>78</v>
      </c>
      <c r="J1216" s="653" t="s">
        <v>120</v>
      </c>
      <c r="K1216" s="658" t="s">
        <v>5271</v>
      </c>
      <c r="L1216" s="659">
        <v>10400000</v>
      </c>
      <c r="M1216" s="653" t="s">
        <v>73</v>
      </c>
      <c r="N1216" s="660" t="s">
        <v>116</v>
      </c>
      <c r="O1216" s="658" t="s">
        <v>5475</v>
      </c>
      <c r="P1216" s="661">
        <v>1007935611</v>
      </c>
      <c r="Q1216" s="656">
        <v>1925</v>
      </c>
      <c r="R1216" s="699">
        <v>45180</v>
      </c>
      <c r="S1216" s="749">
        <v>4157400000</v>
      </c>
      <c r="T1216" s="699">
        <v>45201</v>
      </c>
      <c r="U1216" s="760">
        <v>10400000</v>
      </c>
      <c r="V1216" s="657" t="s">
        <v>70</v>
      </c>
      <c r="W1216" s="656">
        <v>85467461</v>
      </c>
      <c r="X1216" s="665" t="s">
        <v>2567</v>
      </c>
      <c r="Y1216" s="660" t="s">
        <v>5498</v>
      </c>
      <c r="Z1216" s="679">
        <v>45201</v>
      </c>
      <c r="AA1216" s="679">
        <v>45201</v>
      </c>
      <c r="AB1216" s="667" t="s">
        <v>80</v>
      </c>
      <c r="AC1216" s="666">
        <v>45280</v>
      </c>
      <c r="AD1216" s="658">
        <f t="shared" si="60"/>
        <v>79</v>
      </c>
      <c r="AE1216" s="656">
        <v>0</v>
      </c>
      <c r="AF1216" s="656">
        <v>0</v>
      </c>
      <c r="AG1216" s="656">
        <v>0</v>
      </c>
      <c r="AH1216" s="668" t="s">
        <v>80</v>
      </c>
      <c r="AI1216" s="658">
        <v>0</v>
      </c>
      <c r="AJ1216" s="656">
        <v>0</v>
      </c>
      <c r="AK1216" s="748">
        <v>0</v>
      </c>
      <c r="AL1216" s="668" t="s">
        <v>80</v>
      </c>
      <c r="AM1216" s="657">
        <v>0</v>
      </c>
      <c r="AN1216" s="668" t="s">
        <v>80</v>
      </c>
      <c r="AO1216" s="668" t="s">
        <v>80</v>
      </c>
      <c r="AP1216" s="661">
        <v>0</v>
      </c>
      <c r="AQ1216" s="661">
        <f>+L1216+AF1216-AK1216</f>
        <v>10400000</v>
      </c>
      <c r="AR1216" s="657" t="s">
        <v>115</v>
      </c>
      <c r="AS1216" s="656">
        <v>0</v>
      </c>
      <c r="AT1216" s="657" t="s">
        <v>80</v>
      </c>
      <c r="AU1216" s="670">
        <v>0</v>
      </c>
      <c r="AV1216" s="671">
        <f t="shared" si="58"/>
        <v>10400000</v>
      </c>
      <c r="AW1216" s="672">
        <f t="shared" si="59"/>
        <v>0</v>
      </c>
      <c r="AX1216" s="673"/>
      <c r="AY1216" s="657" t="s">
        <v>72</v>
      </c>
      <c r="AZ1216" s="677" t="s">
        <v>5698</v>
      </c>
      <c r="BA1216" s="653" t="s">
        <v>71</v>
      </c>
      <c r="BB1216" s="656"/>
    </row>
    <row r="1217" spans="2:54" x14ac:dyDescent="0.25">
      <c r="B1217" s="653">
        <v>2023</v>
      </c>
      <c r="C1217" s="653">
        <v>891780111</v>
      </c>
      <c r="D1217" s="654" t="s">
        <v>68</v>
      </c>
      <c r="E1217" s="655" t="s">
        <v>5197</v>
      </c>
      <c r="F1217" s="656" t="s">
        <v>5198</v>
      </c>
      <c r="G1217" s="657">
        <v>0</v>
      </c>
      <c r="H1217" s="656"/>
      <c r="I1217" s="657" t="s">
        <v>78</v>
      </c>
      <c r="J1217" s="653" t="s">
        <v>120</v>
      </c>
      <c r="K1217" s="658" t="s">
        <v>5271</v>
      </c>
      <c r="L1217" s="659">
        <v>10400000</v>
      </c>
      <c r="M1217" s="653" t="s">
        <v>73</v>
      </c>
      <c r="N1217" s="660" t="s">
        <v>116</v>
      </c>
      <c r="O1217" s="658" t="s">
        <v>5476</v>
      </c>
      <c r="P1217" s="661">
        <v>19597911</v>
      </c>
      <c r="Q1217" s="656">
        <v>1925</v>
      </c>
      <c r="R1217" s="699">
        <v>45180</v>
      </c>
      <c r="S1217" s="749">
        <v>4157400000</v>
      </c>
      <c r="T1217" s="699">
        <v>45201</v>
      </c>
      <c r="U1217" s="760">
        <v>10400000</v>
      </c>
      <c r="V1217" s="657" t="s">
        <v>70</v>
      </c>
      <c r="W1217" s="656">
        <v>85467461</v>
      </c>
      <c r="X1217" s="665" t="s">
        <v>2567</v>
      </c>
      <c r="Y1217" s="660" t="s">
        <v>5498</v>
      </c>
      <c r="Z1217" s="679">
        <v>45201</v>
      </c>
      <c r="AA1217" s="679">
        <v>45201</v>
      </c>
      <c r="AB1217" s="667" t="s">
        <v>80</v>
      </c>
      <c r="AC1217" s="666">
        <v>45280</v>
      </c>
      <c r="AD1217" s="658">
        <f t="shared" si="60"/>
        <v>79</v>
      </c>
      <c r="AE1217" s="656">
        <v>0</v>
      </c>
      <c r="AF1217" s="656">
        <v>0</v>
      </c>
      <c r="AG1217" s="656">
        <v>0</v>
      </c>
      <c r="AH1217" s="668" t="s">
        <v>80</v>
      </c>
      <c r="AI1217" s="658">
        <v>0</v>
      </c>
      <c r="AJ1217" s="656">
        <v>0</v>
      </c>
      <c r="AK1217" s="748">
        <v>0</v>
      </c>
      <c r="AL1217" s="668" t="s">
        <v>80</v>
      </c>
      <c r="AM1217" s="657">
        <v>0</v>
      </c>
      <c r="AN1217" s="668" t="s">
        <v>80</v>
      </c>
      <c r="AO1217" s="668" t="s">
        <v>80</v>
      </c>
      <c r="AP1217" s="661">
        <v>0</v>
      </c>
      <c r="AQ1217" s="661">
        <f>+L1217+AF1217-AK1217</f>
        <v>10400000</v>
      </c>
      <c r="AR1217" s="657" t="s">
        <v>115</v>
      </c>
      <c r="AS1217" s="656">
        <v>0</v>
      </c>
      <c r="AT1217" s="657" t="s">
        <v>80</v>
      </c>
      <c r="AU1217" s="670">
        <v>0</v>
      </c>
      <c r="AV1217" s="671">
        <f t="shared" si="58"/>
        <v>10400000</v>
      </c>
      <c r="AW1217" s="672">
        <f t="shared" si="59"/>
        <v>0</v>
      </c>
      <c r="AX1217" s="673"/>
      <c r="AY1217" s="657" t="s">
        <v>72</v>
      </c>
      <c r="AZ1217" s="677" t="s">
        <v>5699</v>
      </c>
      <c r="BA1217" s="653" t="s">
        <v>71</v>
      </c>
      <c r="BB1217" s="656"/>
    </row>
    <row r="1218" spans="2:54" x14ac:dyDescent="0.25">
      <c r="B1218" s="653">
        <v>2023</v>
      </c>
      <c r="C1218" s="653">
        <v>891780111</v>
      </c>
      <c r="D1218" s="654" t="s">
        <v>68</v>
      </c>
      <c r="E1218" s="655" t="s">
        <v>5199</v>
      </c>
      <c r="F1218" s="656" t="s">
        <v>5200</v>
      </c>
      <c r="G1218" s="657">
        <v>0</v>
      </c>
      <c r="H1218" s="656"/>
      <c r="I1218" s="657" t="s">
        <v>78</v>
      </c>
      <c r="J1218" s="653" t="s">
        <v>120</v>
      </c>
      <c r="K1218" s="658" t="s">
        <v>5271</v>
      </c>
      <c r="L1218" s="659">
        <v>10400000</v>
      </c>
      <c r="M1218" s="653" t="s">
        <v>73</v>
      </c>
      <c r="N1218" s="660" t="s">
        <v>116</v>
      </c>
      <c r="O1218" s="658" t="s">
        <v>5477</v>
      </c>
      <c r="P1218" s="661">
        <v>85449352</v>
      </c>
      <c r="Q1218" s="656">
        <v>1925</v>
      </c>
      <c r="R1218" s="699">
        <v>45180</v>
      </c>
      <c r="S1218" s="749">
        <v>4157400000</v>
      </c>
      <c r="T1218" s="699">
        <v>45201</v>
      </c>
      <c r="U1218" s="760">
        <v>10400000</v>
      </c>
      <c r="V1218" s="657" t="s">
        <v>70</v>
      </c>
      <c r="W1218" s="656">
        <v>85467461</v>
      </c>
      <c r="X1218" s="665" t="s">
        <v>2567</v>
      </c>
      <c r="Y1218" s="660" t="s">
        <v>5498</v>
      </c>
      <c r="Z1218" s="679">
        <v>45201</v>
      </c>
      <c r="AA1218" s="679">
        <v>45201</v>
      </c>
      <c r="AB1218" s="667" t="s">
        <v>80</v>
      </c>
      <c r="AC1218" s="666">
        <v>45280</v>
      </c>
      <c r="AD1218" s="658">
        <f t="shared" si="60"/>
        <v>79</v>
      </c>
      <c r="AE1218" s="656">
        <v>0</v>
      </c>
      <c r="AF1218" s="656">
        <v>0</v>
      </c>
      <c r="AG1218" s="656">
        <v>0</v>
      </c>
      <c r="AH1218" s="668" t="s">
        <v>80</v>
      </c>
      <c r="AI1218" s="658">
        <v>0</v>
      </c>
      <c r="AJ1218" s="656">
        <v>0</v>
      </c>
      <c r="AK1218" s="748">
        <v>0</v>
      </c>
      <c r="AL1218" s="668" t="s">
        <v>80</v>
      </c>
      <c r="AM1218" s="657">
        <v>0</v>
      </c>
      <c r="AN1218" s="668" t="s">
        <v>80</v>
      </c>
      <c r="AO1218" s="668" t="s">
        <v>80</v>
      </c>
      <c r="AP1218" s="661">
        <v>0</v>
      </c>
      <c r="AQ1218" s="661">
        <f>+L1218+AF1218-AK1218</f>
        <v>10400000</v>
      </c>
      <c r="AR1218" s="657" t="s">
        <v>115</v>
      </c>
      <c r="AS1218" s="656">
        <v>0</v>
      </c>
      <c r="AT1218" s="657" t="s">
        <v>80</v>
      </c>
      <c r="AU1218" s="670">
        <v>0</v>
      </c>
      <c r="AV1218" s="671">
        <f t="shared" si="58"/>
        <v>10400000</v>
      </c>
      <c r="AW1218" s="672">
        <f t="shared" si="59"/>
        <v>0</v>
      </c>
      <c r="AX1218" s="673"/>
      <c r="AY1218" s="657" t="s">
        <v>72</v>
      </c>
      <c r="AZ1218" s="677" t="s">
        <v>5700</v>
      </c>
      <c r="BA1218" s="653" t="s">
        <v>71</v>
      </c>
      <c r="BB1218" s="656"/>
    </row>
    <row r="1219" spans="2:54" x14ac:dyDescent="0.25">
      <c r="B1219" s="653">
        <v>2023</v>
      </c>
      <c r="C1219" s="653">
        <v>891780111</v>
      </c>
      <c r="D1219" s="654" t="s">
        <v>68</v>
      </c>
      <c r="E1219" s="655" t="s">
        <v>5201</v>
      </c>
      <c r="F1219" s="656" t="s">
        <v>5202</v>
      </c>
      <c r="G1219" s="657">
        <v>0</v>
      </c>
      <c r="H1219" s="656"/>
      <c r="I1219" s="657" t="s">
        <v>78</v>
      </c>
      <c r="J1219" s="653" t="s">
        <v>120</v>
      </c>
      <c r="K1219" s="658" t="s">
        <v>5271</v>
      </c>
      <c r="L1219" s="659">
        <v>10400000</v>
      </c>
      <c r="M1219" s="653" t="s">
        <v>73</v>
      </c>
      <c r="N1219" s="660" t="s">
        <v>116</v>
      </c>
      <c r="O1219" s="658" t="s">
        <v>5478</v>
      </c>
      <c r="P1219" s="661">
        <v>1063967797</v>
      </c>
      <c r="Q1219" s="656">
        <v>1925</v>
      </c>
      <c r="R1219" s="699">
        <v>45180</v>
      </c>
      <c r="S1219" s="749">
        <v>4157400000</v>
      </c>
      <c r="T1219" s="699">
        <v>45201</v>
      </c>
      <c r="U1219" s="760">
        <v>10400000</v>
      </c>
      <c r="V1219" s="657" t="s">
        <v>70</v>
      </c>
      <c r="W1219" s="656">
        <v>85467461</v>
      </c>
      <c r="X1219" s="665" t="s">
        <v>2567</v>
      </c>
      <c r="Y1219" s="660" t="s">
        <v>5498</v>
      </c>
      <c r="Z1219" s="679">
        <v>45201</v>
      </c>
      <c r="AA1219" s="679">
        <v>45201</v>
      </c>
      <c r="AB1219" s="667" t="s">
        <v>80</v>
      </c>
      <c r="AC1219" s="666">
        <v>45280</v>
      </c>
      <c r="AD1219" s="658">
        <f t="shared" si="60"/>
        <v>79</v>
      </c>
      <c r="AE1219" s="656">
        <v>0</v>
      </c>
      <c r="AF1219" s="656">
        <v>0</v>
      </c>
      <c r="AG1219" s="656">
        <v>0</v>
      </c>
      <c r="AH1219" s="668" t="s">
        <v>80</v>
      </c>
      <c r="AI1219" s="658">
        <v>0</v>
      </c>
      <c r="AJ1219" s="656">
        <v>0</v>
      </c>
      <c r="AK1219" s="748">
        <v>0</v>
      </c>
      <c r="AL1219" s="668" t="s">
        <v>80</v>
      </c>
      <c r="AM1219" s="657">
        <v>0</v>
      </c>
      <c r="AN1219" s="668" t="s">
        <v>80</v>
      </c>
      <c r="AO1219" s="668" t="s">
        <v>80</v>
      </c>
      <c r="AP1219" s="661">
        <v>0</v>
      </c>
      <c r="AQ1219" s="661">
        <f>+L1219+AF1219-AK1219</f>
        <v>10400000</v>
      </c>
      <c r="AR1219" s="657" t="s">
        <v>115</v>
      </c>
      <c r="AS1219" s="656">
        <v>0</v>
      </c>
      <c r="AT1219" s="657" t="s">
        <v>80</v>
      </c>
      <c r="AU1219" s="670">
        <v>0</v>
      </c>
      <c r="AV1219" s="671">
        <f t="shared" si="58"/>
        <v>10400000</v>
      </c>
      <c r="AW1219" s="672">
        <f t="shared" si="59"/>
        <v>0</v>
      </c>
      <c r="AX1219" s="673"/>
      <c r="AY1219" s="657" t="s">
        <v>72</v>
      </c>
      <c r="AZ1219" s="677" t="s">
        <v>5701</v>
      </c>
      <c r="BA1219" s="653" t="s">
        <v>71</v>
      </c>
      <c r="BB1219" s="656"/>
    </row>
    <row r="1220" spans="2:54" x14ac:dyDescent="0.25">
      <c r="B1220" s="653">
        <v>2023</v>
      </c>
      <c r="C1220" s="653">
        <v>891780111</v>
      </c>
      <c r="D1220" s="654" t="s">
        <v>68</v>
      </c>
      <c r="E1220" s="655" t="s">
        <v>5203</v>
      </c>
      <c r="F1220" s="656" t="s">
        <v>5204</v>
      </c>
      <c r="G1220" s="657">
        <v>0</v>
      </c>
      <c r="H1220" s="656"/>
      <c r="I1220" s="657" t="s">
        <v>78</v>
      </c>
      <c r="J1220" s="653" t="s">
        <v>120</v>
      </c>
      <c r="K1220" s="658" t="s">
        <v>5272</v>
      </c>
      <c r="L1220" s="659">
        <v>8800000</v>
      </c>
      <c r="M1220" s="653" t="s">
        <v>73</v>
      </c>
      <c r="N1220" s="660" t="s">
        <v>116</v>
      </c>
      <c r="O1220" s="658" t="s">
        <v>5479</v>
      </c>
      <c r="P1220" s="661">
        <v>57115940</v>
      </c>
      <c r="Q1220" s="656">
        <v>1925</v>
      </c>
      <c r="R1220" s="699">
        <v>45180</v>
      </c>
      <c r="S1220" s="749">
        <v>4157400000</v>
      </c>
      <c r="T1220" s="699">
        <v>45201</v>
      </c>
      <c r="U1220" s="760">
        <v>8800000</v>
      </c>
      <c r="V1220" s="657" t="s">
        <v>70</v>
      </c>
      <c r="W1220" s="656">
        <v>85467461</v>
      </c>
      <c r="X1220" s="665" t="s">
        <v>2567</v>
      </c>
      <c r="Y1220" s="660" t="s">
        <v>5498</v>
      </c>
      <c r="Z1220" s="679">
        <v>45201</v>
      </c>
      <c r="AA1220" s="679">
        <v>45201</v>
      </c>
      <c r="AB1220" s="667" t="s">
        <v>80</v>
      </c>
      <c r="AC1220" s="666">
        <v>45280</v>
      </c>
      <c r="AD1220" s="658">
        <f t="shared" si="60"/>
        <v>79</v>
      </c>
      <c r="AE1220" s="656">
        <v>0</v>
      </c>
      <c r="AF1220" s="656">
        <v>0</v>
      </c>
      <c r="AG1220" s="656">
        <v>0</v>
      </c>
      <c r="AH1220" s="668" t="s">
        <v>80</v>
      </c>
      <c r="AI1220" s="658">
        <v>0</v>
      </c>
      <c r="AJ1220" s="656">
        <v>0</v>
      </c>
      <c r="AK1220" s="748">
        <v>0</v>
      </c>
      <c r="AL1220" s="668" t="s">
        <v>80</v>
      </c>
      <c r="AM1220" s="657">
        <v>0</v>
      </c>
      <c r="AN1220" s="668" t="s">
        <v>80</v>
      </c>
      <c r="AO1220" s="668" t="s">
        <v>80</v>
      </c>
      <c r="AP1220" s="661">
        <v>0</v>
      </c>
      <c r="AQ1220" s="661">
        <f>+L1220+AF1220-AK1220</f>
        <v>8800000</v>
      </c>
      <c r="AR1220" s="657" t="s">
        <v>115</v>
      </c>
      <c r="AS1220" s="656">
        <v>0</v>
      </c>
      <c r="AT1220" s="657" t="s">
        <v>80</v>
      </c>
      <c r="AU1220" s="670">
        <v>0</v>
      </c>
      <c r="AV1220" s="671">
        <f t="shared" si="58"/>
        <v>8800000</v>
      </c>
      <c r="AW1220" s="672">
        <f t="shared" si="59"/>
        <v>0</v>
      </c>
      <c r="AX1220" s="673"/>
      <c r="AY1220" s="657" t="s">
        <v>72</v>
      </c>
      <c r="AZ1220" s="677" t="s">
        <v>5702</v>
      </c>
      <c r="BA1220" s="653" t="s">
        <v>71</v>
      </c>
      <c r="BB1220" s="656"/>
    </row>
    <row r="1221" spans="2:54" x14ac:dyDescent="0.25">
      <c r="B1221" s="653">
        <v>2023</v>
      </c>
      <c r="C1221" s="653">
        <v>891780111</v>
      </c>
      <c r="D1221" s="654" t="s">
        <v>68</v>
      </c>
      <c r="E1221" s="655" t="s">
        <v>5205</v>
      </c>
      <c r="F1221" s="656" t="s">
        <v>5206</v>
      </c>
      <c r="G1221" s="657">
        <v>0</v>
      </c>
      <c r="H1221" s="656"/>
      <c r="I1221" s="657" t="s">
        <v>78</v>
      </c>
      <c r="J1221" s="653" t="s">
        <v>120</v>
      </c>
      <c r="K1221" s="658" t="s">
        <v>5271</v>
      </c>
      <c r="L1221" s="659">
        <v>10400000</v>
      </c>
      <c r="M1221" s="653" t="s">
        <v>73</v>
      </c>
      <c r="N1221" s="660" t="s">
        <v>116</v>
      </c>
      <c r="O1221" s="658" t="s">
        <v>5480</v>
      </c>
      <c r="P1221" s="661">
        <v>7633199</v>
      </c>
      <c r="Q1221" s="656">
        <v>1925</v>
      </c>
      <c r="R1221" s="699">
        <v>45180</v>
      </c>
      <c r="S1221" s="749">
        <v>4157400000</v>
      </c>
      <c r="T1221" s="699">
        <v>45201</v>
      </c>
      <c r="U1221" s="760">
        <v>10400000</v>
      </c>
      <c r="V1221" s="657" t="s">
        <v>70</v>
      </c>
      <c r="W1221" s="656">
        <v>85467461</v>
      </c>
      <c r="X1221" s="665" t="s">
        <v>2567</v>
      </c>
      <c r="Y1221" s="660" t="s">
        <v>5498</v>
      </c>
      <c r="Z1221" s="679">
        <v>45201</v>
      </c>
      <c r="AA1221" s="679">
        <v>45201</v>
      </c>
      <c r="AB1221" s="667" t="s">
        <v>80</v>
      </c>
      <c r="AC1221" s="666">
        <v>45280</v>
      </c>
      <c r="AD1221" s="658">
        <f t="shared" si="60"/>
        <v>79</v>
      </c>
      <c r="AE1221" s="656">
        <v>0</v>
      </c>
      <c r="AF1221" s="656">
        <v>0</v>
      </c>
      <c r="AG1221" s="656">
        <v>0</v>
      </c>
      <c r="AH1221" s="668" t="s">
        <v>80</v>
      </c>
      <c r="AI1221" s="658">
        <v>0</v>
      </c>
      <c r="AJ1221" s="656">
        <v>0</v>
      </c>
      <c r="AK1221" s="748">
        <v>0</v>
      </c>
      <c r="AL1221" s="668" t="s">
        <v>80</v>
      </c>
      <c r="AM1221" s="657">
        <v>0</v>
      </c>
      <c r="AN1221" s="668" t="s">
        <v>80</v>
      </c>
      <c r="AO1221" s="668" t="s">
        <v>80</v>
      </c>
      <c r="AP1221" s="661">
        <v>0</v>
      </c>
      <c r="AQ1221" s="661">
        <f>+L1221+AF1221-AK1221</f>
        <v>10400000</v>
      </c>
      <c r="AR1221" s="657" t="s">
        <v>115</v>
      </c>
      <c r="AS1221" s="656">
        <v>0</v>
      </c>
      <c r="AT1221" s="657" t="s">
        <v>80</v>
      </c>
      <c r="AU1221" s="670">
        <v>0</v>
      </c>
      <c r="AV1221" s="671">
        <f t="shared" si="58"/>
        <v>10400000</v>
      </c>
      <c r="AW1221" s="672">
        <f t="shared" si="59"/>
        <v>0</v>
      </c>
      <c r="AX1221" s="673"/>
      <c r="AY1221" s="657" t="s">
        <v>72</v>
      </c>
      <c r="AZ1221" s="677" t="s">
        <v>5703</v>
      </c>
      <c r="BA1221" s="653" t="s">
        <v>71</v>
      </c>
      <c r="BB1221" s="656"/>
    </row>
    <row r="1222" spans="2:54" x14ac:dyDescent="0.25">
      <c r="B1222" s="653">
        <v>2023</v>
      </c>
      <c r="C1222" s="653">
        <v>891780111</v>
      </c>
      <c r="D1222" s="654" t="s">
        <v>68</v>
      </c>
      <c r="E1222" s="655" t="s">
        <v>5207</v>
      </c>
      <c r="F1222" s="656" t="s">
        <v>5208</v>
      </c>
      <c r="G1222" s="657">
        <v>0</v>
      </c>
      <c r="H1222" s="656"/>
      <c r="I1222" s="657" t="s">
        <v>78</v>
      </c>
      <c r="J1222" s="653" t="s">
        <v>120</v>
      </c>
      <c r="K1222" s="658" t="s">
        <v>5270</v>
      </c>
      <c r="L1222" s="659">
        <v>10400000</v>
      </c>
      <c r="M1222" s="653" t="s">
        <v>73</v>
      </c>
      <c r="N1222" s="660" t="s">
        <v>116</v>
      </c>
      <c r="O1222" s="658" t="s">
        <v>5481</v>
      </c>
      <c r="P1222" s="661">
        <v>1148700136</v>
      </c>
      <c r="Q1222" s="656">
        <v>1925</v>
      </c>
      <c r="R1222" s="699">
        <v>45180</v>
      </c>
      <c r="S1222" s="749">
        <v>4157400000</v>
      </c>
      <c r="T1222" s="699">
        <v>45201</v>
      </c>
      <c r="U1222" s="760">
        <v>10400000</v>
      </c>
      <c r="V1222" s="657" t="s">
        <v>70</v>
      </c>
      <c r="W1222" s="656">
        <v>85467461</v>
      </c>
      <c r="X1222" s="665" t="s">
        <v>2567</v>
      </c>
      <c r="Y1222" s="660" t="s">
        <v>5498</v>
      </c>
      <c r="Z1222" s="679">
        <v>45201</v>
      </c>
      <c r="AA1222" s="679">
        <v>45201</v>
      </c>
      <c r="AB1222" s="667" t="s">
        <v>80</v>
      </c>
      <c r="AC1222" s="666">
        <v>45280</v>
      </c>
      <c r="AD1222" s="658">
        <f t="shared" si="60"/>
        <v>79</v>
      </c>
      <c r="AE1222" s="656">
        <v>0</v>
      </c>
      <c r="AF1222" s="656">
        <v>0</v>
      </c>
      <c r="AG1222" s="656">
        <v>0</v>
      </c>
      <c r="AH1222" s="668" t="s">
        <v>80</v>
      </c>
      <c r="AI1222" s="658">
        <v>0</v>
      </c>
      <c r="AJ1222" s="656">
        <v>0</v>
      </c>
      <c r="AK1222" s="748">
        <v>0</v>
      </c>
      <c r="AL1222" s="668" t="s">
        <v>80</v>
      </c>
      <c r="AM1222" s="657">
        <v>0</v>
      </c>
      <c r="AN1222" s="668" t="s">
        <v>80</v>
      </c>
      <c r="AO1222" s="668" t="s">
        <v>80</v>
      </c>
      <c r="AP1222" s="661">
        <v>0</v>
      </c>
      <c r="AQ1222" s="661">
        <f>+L1222+AF1222-AK1222</f>
        <v>10400000</v>
      </c>
      <c r="AR1222" s="657" t="s">
        <v>115</v>
      </c>
      <c r="AS1222" s="656">
        <v>0</v>
      </c>
      <c r="AT1222" s="657" t="s">
        <v>80</v>
      </c>
      <c r="AU1222" s="670">
        <v>0</v>
      </c>
      <c r="AV1222" s="671">
        <f t="shared" si="58"/>
        <v>10400000</v>
      </c>
      <c r="AW1222" s="672">
        <f t="shared" si="59"/>
        <v>0</v>
      </c>
      <c r="AX1222" s="673"/>
      <c r="AY1222" s="657" t="s">
        <v>72</v>
      </c>
      <c r="AZ1222" s="677" t="s">
        <v>5704</v>
      </c>
      <c r="BA1222" s="653" t="s">
        <v>71</v>
      </c>
      <c r="BB1222" s="656"/>
    </row>
    <row r="1223" spans="2:54" x14ac:dyDescent="0.25">
      <c r="B1223" s="653">
        <v>2023</v>
      </c>
      <c r="C1223" s="653">
        <v>891780111</v>
      </c>
      <c r="D1223" s="654" t="s">
        <v>68</v>
      </c>
      <c r="E1223" s="655" t="s">
        <v>5209</v>
      </c>
      <c r="F1223" s="656" t="s">
        <v>5210</v>
      </c>
      <c r="G1223" s="657">
        <v>0</v>
      </c>
      <c r="H1223" s="656"/>
      <c r="I1223" s="657" t="s">
        <v>78</v>
      </c>
      <c r="J1223" s="653" t="s">
        <v>120</v>
      </c>
      <c r="K1223" s="658" t="s">
        <v>5271</v>
      </c>
      <c r="L1223" s="659">
        <v>10400000</v>
      </c>
      <c r="M1223" s="653" t="s">
        <v>73</v>
      </c>
      <c r="N1223" s="660" t="s">
        <v>116</v>
      </c>
      <c r="O1223" s="658" t="s">
        <v>5482</v>
      </c>
      <c r="P1223" s="661">
        <v>36723658</v>
      </c>
      <c r="Q1223" s="656">
        <v>1925</v>
      </c>
      <c r="R1223" s="699">
        <v>45180</v>
      </c>
      <c r="S1223" s="749">
        <v>4157400000</v>
      </c>
      <c r="T1223" s="699">
        <v>45201</v>
      </c>
      <c r="U1223" s="760">
        <v>10400000</v>
      </c>
      <c r="V1223" s="657" t="s">
        <v>70</v>
      </c>
      <c r="W1223" s="656">
        <v>85467461</v>
      </c>
      <c r="X1223" s="665" t="s">
        <v>2567</v>
      </c>
      <c r="Y1223" s="660" t="s">
        <v>5498</v>
      </c>
      <c r="Z1223" s="679">
        <v>45201</v>
      </c>
      <c r="AA1223" s="679">
        <v>45201</v>
      </c>
      <c r="AB1223" s="667" t="s">
        <v>80</v>
      </c>
      <c r="AC1223" s="666">
        <v>45280</v>
      </c>
      <c r="AD1223" s="658">
        <f t="shared" si="60"/>
        <v>79</v>
      </c>
      <c r="AE1223" s="656">
        <v>0</v>
      </c>
      <c r="AF1223" s="656">
        <v>0</v>
      </c>
      <c r="AG1223" s="656">
        <v>0</v>
      </c>
      <c r="AH1223" s="668" t="s">
        <v>80</v>
      </c>
      <c r="AI1223" s="658">
        <v>0</v>
      </c>
      <c r="AJ1223" s="656">
        <v>0</v>
      </c>
      <c r="AK1223" s="748">
        <v>0</v>
      </c>
      <c r="AL1223" s="668" t="s">
        <v>80</v>
      </c>
      <c r="AM1223" s="657">
        <v>0</v>
      </c>
      <c r="AN1223" s="668" t="s">
        <v>80</v>
      </c>
      <c r="AO1223" s="668" t="s">
        <v>80</v>
      </c>
      <c r="AP1223" s="661">
        <v>0</v>
      </c>
      <c r="AQ1223" s="661">
        <f>+L1223+AF1223-AK1223</f>
        <v>10400000</v>
      </c>
      <c r="AR1223" s="657" t="s">
        <v>115</v>
      </c>
      <c r="AS1223" s="656">
        <v>0</v>
      </c>
      <c r="AT1223" s="657" t="s">
        <v>80</v>
      </c>
      <c r="AU1223" s="670">
        <v>0</v>
      </c>
      <c r="AV1223" s="671">
        <f t="shared" si="58"/>
        <v>10400000</v>
      </c>
      <c r="AW1223" s="672">
        <f t="shared" si="59"/>
        <v>0</v>
      </c>
      <c r="AX1223" s="673"/>
      <c r="AY1223" s="657" t="s">
        <v>72</v>
      </c>
      <c r="AZ1223" s="677" t="s">
        <v>5705</v>
      </c>
      <c r="BA1223" s="653" t="s">
        <v>71</v>
      </c>
      <c r="BB1223" s="656"/>
    </row>
    <row r="1224" spans="2:54" x14ac:dyDescent="0.25">
      <c r="B1224" s="653">
        <v>2023</v>
      </c>
      <c r="C1224" s="653">
        <v>891780111</v>
      </c>
      <c r="D1224" s="654" t="s">
        <v>68</v>
      </c>
      <c r="E1224" s="655" t="s">
        <v>5211</v>
      </c>
      <c r="F1224" s="656" t="s">
        <v>5212</v>
      </c>
      <c r="G1224" s="657">
        <v>0</v>
      </c>
      <c r="H1224" s="656"/>
      <c r="I1224" s="657" t="s">
        <v>78</v>
      </c>
      <c r="J1224" s="653" t="s">
        <v>120</v>
      </c>
      <c r="K1224" s="658" t="s">
        <v>5271</v>
      </c>
      <c r="L1224" s="659">
        <v>10400000</v>
      </c>
      <c r="M1224" s="653" t="s">
        <v>73</v>
      </c>
      <c r="N1224" s="660" t="s">
        <v>116</v>
      </c>
      <c r="O1224" s="658" t="s">
        <v>5483</v>
      </c>
      <c r="P1224" s="661">
        <v>1082888304</v>
      </c>
      <c r="Q1224" s="656">
        <v>1925</v>
      </c>
      <c r="R1224" s="699">
        <v>45180</v>
      </c>
      <c r="S1224" s="749">
        <v>4157400000</v>
      </c>
      <c r="T1224" s="699">
        <v>45201</v>
      </c>
      <c r="U1224" s="760">
        <v>10400000</v>
      </c>
      <c r="V1224" s="657" t="s">
        <v>70</v>
      </c>
      <c r="W1224" s="656">
        <v>85467461</v>
      </c>
      <c r="X1224" s="665" t="s">
        <v>2567</v>
      </c>
      <c r="Y1224" s="660" t="s">
        <v>5498</v>
      </c>
      <c r="Z1224" s="679">
        <v>45201</v>
      </c>
      <c r="AA1224" s="679">
        <v>45201</v>
      </c>
      <c r="AB1224" s="667" t="s">
        <v>80</v>
      </c>
      <c r="AC1224" s="666">
        <v>45280</v>
      </c>
      <c r="AD1224" s="658">
        <f t="shared" si="60"/>
        <v>79</v>
      </c>
      <c r="AE1224" s="656">
        <v>0</v>
      </c>
      <c r="AF1224" s="656">
        <v>0</v>
      </c>
      <c r="AG1224" s="656">
        <v>0</v>
      </c>
      <c r="AH1224" s="668" t="s">
        <v>80</v>
      </c>
      <c r="AI1224" s="658">
        <v>0</v>
      </c>
      <c r="AJ1224" s="656">
        <v>0</v>
      </c>
      <c r="AK1224" s="748">
        <v>0</v>
      </c>
      <c r="AL1224" s="668" t="s">
        <v>80</v>
      </c>
      <c r="AM1224" s="657">
        <v>0</v>
      </c>
      <c r="AN1224" s="668" t="s">
        <v>80</v>
      </c>
      <c r="AO1224" s="668" t="s">
        <v>80</v>
      </c>
      <c r="AP1224" s="661">
        <v>0</v>
      </c>
      <c r="AQ1224" s="661">
        <f>+L1224+AF1224-AK1224</f>
        <v>10400000</v>
      </c>
      <c r="AR1224" s="657" t="s">
        <v>115</v>
      </c>
      <c r="AS1224" s="656">
        <v>0</v>
      </c>
      <c r="AT1224" s="657" t="s">
        <v>80</v>
      </c>
      <c r="AU1224" s="670">
        <v>0</v>
      </c>
      <c r="AV1224" s="671">
        <f t="shared" si="58"/>
        <v>10400000</v>
      </c>
      <c r="AW1224" s="672">
        <f t="shared" si="59"/>
        <v>0</v>
      </c>
      <c r="AX1224" s="673"/>
      <c r="AY1224" s="657" t="s">
        <v>72</v>
      </c>
      <c r="AZ1224" s="677" t="s">
        <v>5706</v>
      </c>
      <c r="BA1224" s="653" t="s">
        <v>71</v>
      </c>
      <c r="BB1224" s="656"/>
    </row>
    <row r="1225" spans="2:54" x14ac:dyDescent="0.25">
      <c r="B1225" s="653">
        <v>2023</v>
      </c>
      <c r="C1225" s="653">
        <v>891780111</v>
      </c>
      <c r="D1225" s="654" t="s">
        <v>68</v>
      </c>
      <c r="E1225" s="655" t="s">
        <v>5213</v>
      </c>
      <c r="F1225" s="656" t="s">
        <v>5214</v>
      </c>
      <c r="G1225" s="657">
        <v>0</v>
      </c>
      <c r="H1225" s="656"/>
      <c r="I1225" s="657" t="s">
        <v>78</v>
      </c>
      <c r="J1225" s="653" t="s">
        <v>120</v>
      </c>
      <c r="K1225" s="658" t="s">
        <v>5271</v>
      </c>
      <c r="L1225" s="659">
        <v>10400000</v>
      </c>
      <c r="M1225" s="653" t="s">
        <v>73</v>
      </c>
      <c r="N1225" s="660" t="s">
        <v>116</v>
      </c>
      <c r="O1225" s="658" t="s">
        <v>5484</v>
      </c>
      <c r="P1225" s="661">
        <v>57434116</v>
      </c>
      <c r="Q1225" s="656">
        <v>1925</v>
      </c>
      <c r="R1225" s="699">
        <v>45180</v>
      </c>
      <c r="S1225" s="749">
        <v>4157400000</v>
      </c>
      <c r="T1225" s="699">
        <v>45201</v>
      </c>
      <c r="U1225" s="760">
        <v>10400000</v>
      </c>
      <c r="V1225" s="657" t="s">
        <v>70</v>
      </c>
      <c r="W1225" s="656">
        <v>85467461</v>
      </c>
      <c r="X1225" s="665" t="s">
        <v>2567</v>
      </c>
      <c r="Y1225" s="660" t="s">
        <v>5498</v>
      </c>
      <c r="Z1225" s="679">
        <v>45201</v>
      </c>
      <c r="AA1225" s="679">
        <v>45201</v>
      </c>
      <c r="AB1225" s="667" t="s">
        <v>80</v>
      </c>
      <c r="AC1225" s="666">
        <v>45280</v>
      </c>
      <c r="AD1225" s="658">
        <f t="shared" si="60"/>
        <v>79</v>
      </c>
      <c r="AE1225" s="656">
        <v>0</v>
      </c>
      <c r="AF1225" s="656">
        <v>0</v>
      </c>
      <c r="AG1225" s="656">
        <v>0</v>
      </c>
      <c r="AH1225" s="668" t="s">
        <v>80</v>
      </c>
      <c r="AI1225" s="658">
        <v>0</v>
      </c>
      <c r="AJ1225" s="656">
        <v>0</v>
      </c>
      <c r="AK1225" s="748">
        <v>0</v>
      </c>
      <c r="AL1225" s="668" t="s">
        <v>80</v>
      </c>
      <c r="AM1225" s="657">
        <v>0</v>
      </c>
      <c r="AN1225" s="668" t="s">
        <v>80</v>
      </c>
      <c r="AO1225" s="668" t="s">
        <v>80</v>
      </c>
      <c r="AP1225" s="661">
        <v>0</v>
      </c>
      <c r="AQ1225" s="661">
        <f>+L1225+AF1225-AK1225</f>
        <v>10400000</v>
      </c>
      <c r="AR1225" s="657" t="s">
        <v>115</v>
      </c>
      <c r="AS1225" s="656">
        <v>0</v>
      </c>
      <c r="AT1225" s="657" t="s">
        <v>80</v>
      </c>
      <c r="AU1225" s="670">
        <v>0</v>
      </c>
      <c r="AV1225" s="671">
        <f t="shared" si="58"/>
        <v>10400000</v>
      </c>
      <c r="AW1225" s="672">
        <f t="shared" si="59"/>
        <v>0</v>
      </c>
      <c r="AX1225" s="673"/>
      <c r="AY1225" s="657" t="s">
        <v>72</v>
      </c>
      <c r="AZ1225" s="677" t="s">
        <v>5707</v>
      </c>
      <c r="BA1225" s="653" t="s">
        <v>71</v>
      </c>
      <c r="BB1225" s="656"/>
    </row>
    <row r="1226" spans="2:54" x14ac:dyDescent="0.25">
      <c r="B1226" s="653">
        <v>2023</v>
      </c>
      <c r="C1226" s="653">
        <v>891780111</v>
      </c>
      <c r="D1226" s="654" t="s">
        <v>68</v>
      </c>
      <c r="E1226" s="655" t="s">
        <v>5215</v>
      </c>
      <c r="F1226" s="656" t="s">
        <v>5216</v>
      </c>
      <c r="G1226" s="657">
        <v>0</v>
      </c>
      <c r="H1226" s="656"/>
      <c r="I1226" s="657" t="s">
        <v>78</v>
      </c>
      <c r="J1226" s="653" t="s">
        <v>120</v>
      </c>
      <c r="K1226" s="658" t="s">
        <v>5273</v>
      </c>
      <c r="L1226" s="659">
        <v>12400000</v>
      </c>
      <c r="M1226" s="653" t="s">
        <v>73</v>
      </c>
      <c r="N1226" s="660" t="s">
        <v>116</v>
      </c>
      <c r="O1226" s="658" t="s">
        <v>5485</v>
      </c>
      <c r="P1226" s="661">
        <v>84088236</v>
      </c>
      <c r="Q1226" s="656">
        <v>1925</v>
      </c>
      <c r="R1226" s="699">
        <v>45180</v>
      </c>
      <c r="S1226" s="749">
        <v>4157400000</v>
      </c>
      <c r="T1226" s="699">
        <v>45201</v>
      </c>
      <c r="U1226" s="760">
        <v>12400000</v>
      </c>
      <c r="V1226" s="657" t="s">
        <v>70</v>
      </c>
      <c r="W1226" s="656">
        <v>85467461</v>
      </c>
      <c r="X1226" s="665" t="s">
        <v>2567</v>
      </c>
      <c r="Y1226" s="660" t="s">
        <v>5498</v>
      </c>
      <c r="Z1226" s="679">
        <v>45201</v>
      </c>
      <c r="AA1226" s="679">
        <v>45201</v>
      </c>
      <c r="AB1226" s="667" t="s">
        <v>80</v>
      </c>
      <c r="AC1226" s="666">
        <v>45280</v>
      </c>
      <c r="AD1226" s="658">
        <f t="shared" si="60"/>
        <v>79</v>
      </c>
      <c r="AE1226" s="656">
        <v>0</v>
      </c>
      <c r="AF1226" s="656">
        <v>0</v>
      </c>
      <c r="AG1226" s="656">
        <v>0</v>
      </c>
      <c r="AH1226" s="668" t="s">
        <v>80</v>
      </c>
      <c r="AI1226" s="658">
        <v>0</v>
      </c>
      <c r="AJ1226" s="656">
        <v>0</v>
      </c>
      <c r="AK1226" s="748">
        <v>0</v>
      </c>
      <c r="AL1226" s="668" t="s">
        <v>80</v>
      </c>
      <c r="AM1226" s="657">
        <v>0</v>
      </c>
      <c r="AN1226" s="668" t="s">
        <v>80</v>
      </c>
      <c r="AO1226" s="668" t="s">
        <v>80</v>
      </c>
      <c r="AP1226" s="661">
        <v>0</v>
      </c>
      <c r="AQ1226" s="661">
        <f>+L1226+AF1226-AK1226</f>
        <v>12400000</v>
      </c>
      <c r="AR1226" s="657" t="s">
        <v>115</v>
      </c>
      <c r="AS1226" s="656">
        <v>0</v>
      </c>
      <c r="AT1226" s="657" t="s">
        <v>80</v>
      </c>
      <c r="AU1226" s="670">
        <v>0</v>
      </c>
      <c r="AV1226" s="671">
        <f t="shared" si="58"/>
        <v>12400000</v>
      </c>
      <c r="AW1226" s="672">
        <f t="shared" si="59"/>
        <v>0</v>
      </c>
      <c r="AX1226" s="673"/>
      <c r="AY1226" s="657" t="s">
        <v>72</v>
      </c>
      <c r="AZ1226" s="677" t="s">
        <v>5708</v>
      </c>
      <c r="BA1226" s="653" t="s">
        <v>71</v>
      </c>
      <c r="BB1226" s="656"/>
    </row>
    <row r="1227" spans="2:54" x14ac:dyDescent="0.25">
      <c r="B1227" s="653">
        <v>2023</v>
      </c>
      <c r="C1227" s="653">
        <v>891780111</v>
      </c>
      <c r="D1227" s="654" t="s">
        <v>68</v>
      </c>
      <c r="E1227" s="655" t="s">
        <v>5217</v>
      </c>
      <c r="F1227" s="656" t="s">
        <v>5218</v>
      </c>
      <c r="G1227" s="657">
        <v>0</v>
      </c>
      <c r="H1227" s="656"/>
      <c r="I1227" s="657" t="s">
        <v>78</v>
      </c>
      <c r="J1227" s="653" t="s">
        <v>120</v>
      </c>
      <c r="K1227" s="658" t="s">
        <v>5274</v>
      </c>
      <c r="L1227" s="659">
        <v>8800000</v>
      </c>
      <c r="M1227" s="653" t="s">
        <v>73</v>
      </c>
      <c r="N1227" s="660" t="s">
        <v>116</v>
      </c>
      <c r="O1227" s="658" t="s">
        <v>5486</v>
      </c>
      <c r="P1227" s="661">
        <v>84035995</v>
      </c>
      <c r="Q1227" s="656">
        <v>1925</v>
      </c>
      <c r="R1227" s="699">
        <v>45180</v>
      </c>
      <c r="S1227" s="749">
        <v>4157400000</v>
      </c>
      <c r="T1227" s="699">
        <v>45201</v>
      </c>
      <c r="U1227" s="760">
        <v>8800000</v>
      </c>
      <c r="V1227" s="657" t="s">
        <v>70</v>
      </c>
      <c r="W1227" s="656">
        <v>85467461</v>
      </c>
      <c r="X1227" s="665" t="s">
        <v>2567</v>
      </c>
      <c r="Y1227" s="660" t="s">
        <v>5498</v>
      </c>
      <c r="Z1227" s="679">
        <v>45201</v>
      </c>
      <c r="AA1227" s="679">
        <v>45201</v>
      </c>
      <c r="AB1227" s="667" t="s">
        <v>80</v>
      </c>
      <c r="AC1227" s="666">
        <v>45280</v>
      </c>
      <c r="AD1227" s="658">
        <f t="shared" si="60"/>
        <v>79</v>
      </c>
      <c r="AE1227" s="656">
        <v>0</v>
      </c>
      <c r="AF1227" s="656">
        <v>0</v>
      </c>
      <c r="AG1227" s="656">
        <v>0</v>
      </c>
      <c r="AH1227" s="668" t="s">
        <v>80</v>
      </c>
      <c r="AI1227" s="658">
        <v>0</v>
      </c>
      <c r="AJ1227" s="656">
        <v>0</v>
      </c>
      <c r="AK1227" s="748">
        <v>0</v>
      </c>
      <c r="AL1227" s="668" t="s">
        <v>80</v>
      </c>
      <c r="AM1227" s="657">
        <v>0</v>
      </c>
      <c r="AN1227" s="668" t="s">
        <v>80</v>
      </c>
      <c r="AO1227" s="668" t="s">
        <v>80</v>
      </c>
      <c r="AP1227" s="661">
        <v>0</v>
      </c>
      <c r="AQ1227" s="661">
        <f>+L1227+AF1227-AK1227</f>
        <v>8800000</v>
      </c>
      <c r="AR1227" s="657" t="s">
        <v>115</v>
      </c>
      <c r="AS1227" s="656">
        <v>0</v>
      </c>
      <c r="AT1227" s="657" t="s">
        <v>80</v>
      </c>
      <c r="AU1227" s="670">
        <v>0</v>
      </c>
      <c r="AV1227" s="671">
        <f t="shared" si="58"/>
        <v>8800000</v>
      </c>
      <c r="AW1227" s="672">
        <f t="shared" si="59"/>
        <v>0</v>
      </c>
      <c r="AX1227" s="673"/>
      <c r="AY1227" s="657" t="s">
        <v>72</v>
      </c>
      <c r="AZ1227" s="677" t="s">
        <v>5709</v>
      </c>
      <c r="BA1227" s="653" t="s">
        <v>71</v>
      </c>
      <c r="BB1227" s="656"/>
    </row>
    <row r="1228" spans="2:54" x14ac:dyDescent="0.25">
      <c r="B1228" s="653">
        <v>2023</v>
      </c>
      <c r="C1228" s="653">
        <v>891780111</v>
      </c>
      <c r="D1228" s="654" t="s">
        <v>68</v>
      </c>
      <c r="E1228" s="655" t="s">
        <v>5219</v>
      </c>
      <c r="F1228" s="656" t="s">
        <v>5220</v>
      </c>
      <c r="G1228" s="657">
        <v>0</v>
      </c>
      <c r="H1228" s="656"/>
      <c r="I1228" s="657" t="s">
        <v>78</v>
      </c>
      <c r="J1228" s="653" t="s">
        <v>120</v>
      </c>
      <c r="K1228" s="658" t="s">
        <v>5271</v>
      </c>
      <c r="L1228" s="659">
        <v>10400000</v>
      </c>
      <c r="M1228" s="653" t="s">
        <v>73</v>
      </c>
      <c r="N1228" s="660" t="s">
        <v>116</v>
      </c>
      <c r="O1228" s="658" t="s">
        <v>5487</v>
      </c>
      <c r="P1228" s="661">
        <v>1081760438</v>
      </c>
      <c r="Q1228" s="656">
        <v>1925</v>
      </c>
      <c r="R1228" s="699">
        <v>45180</v>
      </c>
      <c r="S1228" s="749">
        <v>4157400000</v>
      </c>
      <c r="T1228" s="699">
        <v>45201</v>
      </c>
      <c r="U1228" s="760">
        <v>10400000</v>
      </c>
      <c r="V1228" s="657" t="s">
        <v>70</v>
      </c>
      <c r="W1228" s="656">
        <v>85467461</v>
      </c>
      <c r="X1228" s="665" t="s">
        <v>2567</v>
      </c>
      <c r="Y1228" s="660" t="s">
        <v>5498</v>
      </c>
      <c r="Z1228" s="679">
        <v>45201</v>
      </c>
      <c r="AA1228" s="679">
        <v>45201</v>
      </c>
      <c r="AB1228" s="667" t="s">
        <v>80</v>
      </c>
      <c r="AC1228" s="666">
        <v>45280</v>
      </c>
      <c r="AD1228" s="658">
        <f t="shared" si="60"/>
        <v>79</v>
      </c>
      <c r="AE1228" s="656">
        <v>0</v>
      </c>
      <c r="AF1228" s="656">
        <v>0</v>
      </c>
      <c r="AG1228" s="656">
        <v>0</v>
      </c>
      <c r="AH1228" s="668" t="s">
        <v>80</v>
      </c>
      <c r="AI1228" s="658">
        <v>0</v>
      </c>
      <c r="AJ1228" s="656">
        <v>0</v>
      </c>
      <c r="AK1228" s="748">
        <v>0</v>
      </c>
      <c r="AL1228" s="668" t="s">
        <v>80</v>
      </c>
      <c r="AM1228" s="657">
        <v>0</v>
      </c>
      <c r="AN1228" s="668" t="s">
        <v>80</v>
      </c>
      <c r="AO1228" s="668" t="s">
        <v>80</v>
      </c>
      <c r="AP1228" s="661">
        <v>0</v>
      </c>
      <c r="AQ1228" s="661">
        <f>+L1228+AF1228-AK1228</f>
        <v>10400000</v>
      </c>
      <c r="AR1228" s="657" t="s">
        <v>115</v>
      </c>
      <c r="AS1228" s="656">
        <v>0</v>
      </c>
      <c r="AT1228" s="657" t="s">
        <v>80</v>
      </c>
      <c r="AU1228" s="670">
        <v>0</v>
      </c>
      <c r="AV1228" s="671">
        <f t="shared" si="58"/>
        <v>10400000</v>
      </c>
      <c r="AW1228" s="672">
        <f t="shared" si="59"/>
        <v>0</v>
      </c>
      <c r="AX1228" s="673"/>
      <c r="AY1228" s="657" t="s">
        <v>72</v>
      </c>
      <c r="AZ1228" s="677" t="s">
        <v>5710</v>
      </c>
      <c r="BA1228" s="653" t="s">
        <v>71</v>
      </c>
      <c r="BB1228" s="656"/>
    </row>
    <row r="1229" spans="2:54" x14ac:dyDescent="0.25">
      <c r="B1229" s="653">
        <v>2023</v>
      </c>
      <c r="C1229" s="653">
        <v>891780111</v>
      </c>
      <c r="D1229" s="654" t="s">
        <v>68</v>
      </c>
      <c r="E1229" s="655" t="s">
        <v>5221</v>
      </c>
      <c r="F1229" s="656" t="s">
        <v>5222</v>
      </c>
      <c r="G1229" s="657">
        <v>0</v>
      </c>
      <c r="H1229" s="656"/>
      <c r="I1229" s="657" t="s">
        <v>78</v>
      </c>
      <c r="J1229" s="653" t="s">
        <v>120</v>
      </c>
      <c r="K1229" s="658" t="s">
        <v>5270</v>
      </c>
      <c r="L1229" s="659">
        <v>10400000</v>
      </c>
      <c r="M1229" s="653" t="s">
        <v>73</v>
      </c>
      <c r="N1229" s="660" t="s">
        <v>116</v>
      </c>
      <c r="O1229" s="658" t="s">
        <v>5488</v>
      </c>
      <c r="P1229" s="661">
        <v>27036418</v>
      </c>
      <c r="Q1229" s="656">
        <v>1925</v>
      </c>
      <c r="R1229" s="699">
        <v>45180</v>
      </c>
      <c r="S1229" s="749">
        <v>4157400000</v>
      </c>
      <c r="T1229" s="699">
        <v>45201</v>
      </c>
      <c r="U1229" s="760">
        <v>10400000</v>
      </c>
      <c r="V1229" s="657" t="s">
        <v>70</v>
      </c>
      <c r="W1229" s="656">
        <v>85467461</v>
      </c>
      <c r="X1229" s="665" t="s">
        <v>2567</v>
      </c>
      <c r="Y1229" s="660" t="s">
        <v>5498</v>
      </c>
      <c r="Z1229" s="679">
        <v>45201</v>
      </c>
      <c r="AA1229" s="679">
        <v>45201</v>
      </c>
      <c r="AB1229" s="667" t="s">
        <v>80</v>
      </c>
      <c r="AC1229" s="666">
        <v>45280</v>
      </c>
      <c r="AD1229" s="658">
        <f t="shared" si="60"/>
        <v>79</v>
      </c>
      <c r="AE1229" s="656">
        <v>0</v>
      </c>
      <c r="AF1229" s="656">
        <v>0</v>
      </c>
      <c r="AG1229" s="656">
        <v>0</v>
      </c>
      <c r="AH1229" s="668" t="s">
        <v>80</v>
      </c>
      <c r="AI1229" s="658">
        <v>0</v>
      </c>
      <c r="AJ1229" s="656">
        <v>0</v>
      </c>
      <c r="AK1229" s="748">
        <v>0</v>
      </c>
      <c r="AL1229" s="668" t="s">
        <v>80</v>
      </c>
      <c r="AM1229" s="657">
        <v>0</v>
      </c>
      <c r="AN1229" s="668" t="s">
        <v>80</v>
      </c>
      <c r="AO1229" s="668" t="s">
        <v>80</v>
      </c>
      <c r="AP1229" s="661">
        <v>0</v>
      </c>
      <c r="AQ1229" s="661">
        <f>+L1229+AF1229-AK1229</f>
        <v>10400000</v>
      </c>
      <c r="AR1229" s="657" t="s">
        <v>115</v>
      </c>
      <c r="AS1229" s="656">
        <v>0</v>
      </c>
      <c r="AT1229" s="657" t="s">
        <v>80</v>
      </c>
      <c r="AU1229" s="670">
        <v>0</v>
      </c>
      <c r="AV1229" s="671">
        <f t="shared" si="58"/>
        <v>10400000</v>
      </c>
      <c r="AW1229" s="672">
        <f t="shared" si="59"/>
        <v>0</v>
      </c>
      <c r="AX1229" s="673"/>
      <c r="AY1229" s="657" t="s">
        <v>72</v>
      </c>
      <c r="AZ1229" s="677" t="s">
        <v>5711</v>
      </c>
      <c r="BA1229" s="653" t="s">
        <v>71</v>
      </c>
      <c r="BB1229" s="656"/>
    </row>
    <row r="1230" spans="2:54" x14ac:dyDescent="0.25">
      <c r="B1230" s="653">
        <v>2023</v>
      </c>
      <c r="C1230" s="653">
        <v>891780111</v>
      </c>
      <c r="D1230" s="654" t="s">
        <v>68</v>
      </c>
      <c r="E1230" s="655" t="s">
        <v>5223</v>
      </c>
      <c r="F1230" s="656" t="s">
        <v>5224</v>
      </c>
      <c r="G1230" s="657">
        <v>0</v>
      </c>
      <c r="H1230" s="656"/>
      <c r="I1230" s="657" t="s">
        <v>78</v>
      </c>
      <c r="J1230" s="653" t="s">
        <v>120</v>
      </c>
      <c r="K1230" s="658" t="s">
        <v>5250</v>
      </c>
      <c r="L1230" s="659">
        <v>9200000</v>
      </c>
      <c r="M1230" s="653" t="s">
        <v>73</v>
      </c>
      <c r="N1230" s="660" t="s">
        <v>116</v>
      </c>
      <c r="O1230" s="658" t="s">
        <v>5489</v>
      </c>
      <c r="P1230" s="661">
        <v>64577367</v>
      </c>
      <c r="Q1230" s="656">
        <v>1925</v>
      </c>
      <c r="R1230" s="699">
        <v>45180</v>
      </c>
      <c r="S1230" s="749">
        <v>4157400000</v>
      </c>
      <c r="T1230" s="699">
        <v>45201</v>
      </c>
      <c r="U1230" s="760">
        <v>9200000</v>
      </c>
      <c r="V1230" s="657" t="s">
        <v>70</v>
      </c>
      <c r="W1230" s="656">
        <v>85467461</v>
      </c>
      <c r="X1230" s="665" t="s">
        <v>2567</v>
      </c>
      <c r="Y1230" s="660" t="s">
        <v>5498</v>
      </c>
      <c r="Z1230" s="679">
        <v>45201</v>
      </c>
      <c r="AA1230" s="679">
        <v>45201</v>
      </c>
      <c r="AB1230" s="667" t="s">
        <v>80</v>
      </c>
      <c r="AC1230" s="666">
        <v>45280</v>
      </c>
      <c r="AD1230" s="658">
        <f t="shared" si="60"/>
        <v>79</v>
      </c>
      <c r="AE1230" s="656">
        <v>0</v>
      </c>
      <c r="AF1230" s="656">
        <v>0</v>
      </c>
      <c r="AG1230" s="656">
        <v>0</v>
      </c>
      <c r="AH1230" s="668" t="s">
        <v>80</v>
      </c>
      <c r="AI1230" s="658">
        <v>0</v>
      </c>
      <c r="AJ1230" s="656">
        <v>0</v>
      </c>
      <c r="AK1230" s="748">
        <v>0</v>
      </c>
      <c r="AL1230" s="668" t="s">
        <v>80</v>
      </c>
      <c r="AM1230" s="657">
        <v>0</v>
      </c>
      <c r="AN1230" s="668" t="s">
        <v>80</v>
      </c>
      <c r="AO1230" s="668" t="s">
        <v>80</v>
      </c>
      <c r="AP1230" s="661">
        <v>0</v>
      </c>
      <c r="AQ1230" s="661">
        <f>+L1230+AF1230-AK1230</f>
        <v>9200000</v>
      </c>
      <c r="AR1230" s="657" t="s">
        <v>115</v>
      </c>
      <c r="AS1230" s="656">
        <v>0</v>
      </c>
      <c r="AT1230" s="657" t="s">
        <v>80</v>
      </c>
      <c r="AU1230" s="670">
        <v>0</v>
      </c>
      <c r="AV1230" s="671">
        <f t="shared" si="58"/>
        <v>9200000</v>
      </c>
      <c r="AW1230" s="672">
        <f t="shared" si="59"/>
        <v>0</v>
      </c>
      <c r="AX1230" s="673"/>
      <c r="AY1230" s="657" t="s">
        <v>72</v>
      </c>
      <c r="AZ1230" s="677" t="s">
        <v>5712</v>
      </c>
      <c r="BA1230" s="653" t="s">
        <v>71</v>
      </c>
      <c r="BB1230" s="656"/>
    </row>
    <row r="1231" spans="2:54" x14ac:dyDescent="0.25">
      <c r="B1231" s="653">
        <v>2023</v>
      </c>
      <c r="C1231" s="653">
        <v>891780111</v>
      </c>
      <c r="D1231" s="654" t="s">
        <v>68</v>
      </c>
      <c r="E1231" s="655" t="s">
        <v>5225</v>
      </c>
      <c r="F1231" s="656" t="s">
        <v>5226</v>
      </c>
      <c r="G1231" s="657">
        <v>0</v>
      </c>
      <c r="H1231" s="656"/>
      <c r="I1231" s="657" t="s">
        <v>78</v>
      </c>
      <c r="J1231" s="653" t="s">
        <v>120</v>
      </c>
      <c r="K1231" s="658" t="s">
        <v>5275</v>
      </c>
      <c r="L1231" s="659">
        <v>12400000</v>
      </c>
      <c r="M1231" s="653" t="s">
        <v>73</v>
      </c>
      <c r="N1231" s="660" t="s">
        <v>116</v>
      </c>
      <c r="O1231" s="658" t="s">
        <v>5490</v>
      </c>
      <c r="P1231" s="661">
        <v>1082984815</v>
      </c>
      <c r="Q1231" s="656">
        <v>1925</v>
      </c>
      <c r="R1231" s="699">
        <v>45180</v>
      </c>
      <c r="S1231" s="749">
        <v>4157400000</v>
      </c>
      <c r="T1231" s="699">
        <v>45201</v>
      </c>
      <c r="U1231" s="760">
        <v>12400000</v>
      </c>
      <c r="V1231" s="657" t="s">
        <v>70</v>
      </c>
      <c r="W1231" s="656">
        <v>85471791</v>
      </c>
      <c r="X1231" s="665" t="s">
        <v>118</v>
      </c>
      <c r="Y1231" s="660" t="s">
        <v>116</v>
      </c>
      <c r="Z1231" s="679">
        <v>45201</v>
      </c>
      <c r="AA1231" s="679">
        <v>45201</v>
      </c>
      <c r="AB1231" s="667" t="s">
        <v>80</v>
      </c>
      <c r="AC1231" s="666">
        <v>45280</v>
      </c>
      <c r="AD1231" s="658">
        <f t="shared" si="60"/>
        <v>79</v>
      </c>
      <c r="AE1231" s="656">
        <v>0</v>
      </c>
      <c r="AF1231" s="656">
        <v>0</v>
      </c>
      <c r="AG1231" s="656">
        <v>0</v>
      </c>
      <c r="AH1231" s="668" t="s">
        <v>80</v>
      </c>
      <c r="AI1231" s="658">
        <v>0</v>
      </c>
      <c r="AJ1231" s="656">
        <v>0</v>
      </c>
      <c r="AK1231" s="748">
        <v>0</v>
      </c>
      <c r="AL1231" s="668" t="s">
        <v>80</v>
      </c>
      <c r="AM1231" s="657">
        <v>0</v>
      </c>
      <c r="AN1231" s="668" t="s">
        <v>80</v>
      </c>
      <c r="AO1231" s="668" t="s">
        <v>80</v>
      </c>
      <c r="AP1231" s="661">
        <v>0</v>
      </c>
      <c r="AQ1231" s="661">
        <f>+L1231+AF1231-AK1231</f>
        <v>12400000</v>
      </c>
      <c r="AR1231" s="657" t="s">
        <v>115</v>
      </c>
      <c r="AS1231" s="656">
        <v>0</v>
      </c>
      <c r="AT1231" s="657" t="s">
        <v>80</v>
      </c>
      <c r="AU1231" s="670">
        <v>0</v>
      </c>
      <c r="AV1231" s="671">
        <f t="shared" si="58"/>
        <v>12400000</v>
      </c>
      <c r="AW1231" s="672">
        <f t="shared" si="59"/>
        <v>0</v>
      </c>
      <c r="AX1231" s="673"/>
      <c r="AY1231" s="657" t="s">
        <v>72</v>
      </c>
      <c r="AZ1231" s="677" t="s">
        <v>5713</v>
      </c>
      <c r="BA1231" s="653" t="s">
        <v>71</v>
      </c>
      <c r="BB1231" s="656" t="s">
        <v>5714</v>
      </c>
    </row>
    <row r="1232" spans="2:54" x14ac:dyDescent="0.25">
      <c r="B1232" s="653">
        <v>2023</v>
      </c>
      <c r="C1232" s="653">
        <v>891780111</v>
      </c>
      <c r="D1232" s="654" t="s">
        <v>68</v>
      </c>
      <c r="E1232" s="655" t="s">
        <v>5227</v>
      </c>
      <c r="F1232" s="656" t="s">
        <v>5228</v>
      </c>
      <c r="G1232" s="657">
        <v>0</v>
      </c>
      <c r="H1232" s="656"/>
      <c r="I1232" s="657" t="s">
        <v>78</v>
      </c>
      <c r="J1232" s="653" t="s">
        <v>120</v>
      </c>
      <c r="K1232" s="658" t="s">
        <v>5270</v>
      </c>
      <c r="L1232" s="659">
        <v>10400000</v>
      </c>
      <c r="M1232" s="653" t="s">
        <v>73</v>
      </c>
      <c r="N1232" s="660" t="s">
        <v>116</v>
      </c>
      <c r="O1232" s="658" t="s">
        <v>5491</v>
      </c>
      <c r="P1232" s="661">
        <v>84033328</v>
      </c>
      <c r="Q1232" s="656">
        <v>1925</v>
      </c>
      <c r="R1232" s="699">
        <v>45180</v>
      </c>
      <c r="S1232" s="749">
        <v>4157400000</v>
      </c>
      <c r="T1232" s="699">
        <v>45201</v>
      </c>
      <c r="U1232" s="760">
        <v>10400000</v>
      </c>
      <c r="V1232" s="657" t="s">
        <v>70</v>
      </c>
      <c r="W1232" s="656">
        <v>85467461</v>
      </c>
      <c r="X1232" s="665" t="s">
        <v>2567</v>
      </c>
      <c r="Y1232" s="660" t="s">
        <v>5498</v>
      </c>
      <c r="Z1232" s="679">
        <v>45201</v>
      </c>
      <c r="AA1232" s="679">
        <v>45201</v>
      </c>
      <c r="AB1232" s="667" t="s">
        <v>80</v>
      </c>
      <c r="AC1232" s="666">
        <v>45280</v>
      </c>
      <c r="AD1232" s="658">
        <f t="shared" si="60"/>
        <v>79</v>
      </c>
      <c r="AE1232" s="656">
        <v>0</v>
      </c>
      <c r="AF1232" s="656">
        <v>0</v>
      </c>
      <c r="AG1232" s="656">
        <v>0</v>
      </c>
      <c r="AH1232" s="668" t="s">
        <v>80</v>
      </c>
      <c r="AI1232" s="658">
        <v>0</v>
      </c>
      <c r="AJ1232" s="656">
        <v>0</v>
      </c>
      <c r="AK1232" s="748">
        <v>0</v>
      </c>
      <c r="AL1232" s="668" t="s">
        <v>80</v>
      </c>
      <c r="AM1232" s="657">
        <v>0</v>
      </c>
      <c r="AN1232" s="668" t="s">
        <v>80</v>
      </c>
      <c r="AO1232" s="668" t="s">
        <v>80</v>
      </c>
      <c r="AP1232" s="661">
        <v>0</v>
      </c>
      <c r="AQ1232" s="661">
        <f>+L1232+AF1232-AK1232</f>
        <v>10400000</v>
      </c>
      <c r="AR1232" s="657" t="s">
        <v>115</v>
      </c>
      <c r="AS1232" s="656">
        <v>0</v>
      </c>
      <c r="AT1232" s="657" t="s">
        <v>80</v>
      </c>
      <c r="AU1232" s="670">
        <v>0</v>
      </c>
      <c r="AV1232" s="671">
        <f t="shared" si="58"/>
        <v>10400000</v>
      </c>
      <c r="AW1232" s="672">
        <f t="shared" si="59"/>
        <v>0</v>
      </c>
      <c r="AX1232" s="673"/>
      <c r="AY1232" s="657" t="s">
        <v>72</v>
      </c>
      <c r="AZ1232" s="677" t="s">
        <v>5715</v>
      </c>
      <c r="BA1232" s="653" t="s">
        <v>71</v>
      </c>
      <c r="BB1232" s="656"/>
    </row>
    <row r="1233" spans="2:54" x14ac:dyDescent="0.25">
      <c r="B1233" s="653">
        <v>2023</v>
      </c>
      <c r="C1233" s="653">
        <v>891780111</v>
      </c>
      <c r="D1233" s="654" t="s">
        <v>68</v>
      </c>
      <c r="E1233" s="655" t="s">
        <v>5229</v>
      </c>
      <c r="F1233" s="656" t="s">
        <v>5230</v>
      </c>
      <c r="G1233" s="657">
        <v>0</v>
      </c>
      <c r="H1233" s="656"/>
      <c r="I1233" s="657" t="s">
        <v>78</v>
      </c>
      <c r="J1233" s="653" t="s">
        <v>120</v>
      </c>
      <c r="K1233" s="658" t="s">
        <v>5276</v>
      </c>
      <c r="L1233" s="659">
        <v>24000000</v>
      </c>
      <c r="M1233" s="653" t="s">
        <v>73</v>
      </c>
      <c r="N1233" s="660" t="s">
        <v>116</v>
      </c>
      <c r="O1233" s="658" t="s">
        <v>5492</v>
      </c>
      <c r="P1233" s="661">
        <v>1091662627</v>
      </c>
      <c r="Q1233" s="656">
        <v>2226</v>
      </c>
      <c r="R1233" s="699">
        <v>45212</v>
      </c>
      <c r="S1233" s="749">
        <v>24000000</v>
      </c>
      <c r="T1233" s="699">
        <v>45218</v>
      </c>
      <c r="U1233" s="760">
        <v>24000000</v>
      </c>
      <c r="V1233" s="657" t="s">
        <v>70</v>
      </c>
      <c r="W1233" s="656">
        <v>85471791</v>
      </c>
      <c r="X1233" s="665" t="s">
        <v>118</v>
      </c>
      <c r="Y1233" s="660" t="s">
        <v>116</v>
      </c>
      <c r="Z1233" s="679">
        <v>45218</v>
      </c>
      <c r="AA1233" s="679">
        <v>45218</v>
      </c>
      <c r="AB1233" s="667" t="s">
        <v>80</v>
      </c>
      <c r="AC1233" s="666">
        <v>45280</v>
      </c>
      <c r="AD1233" s="658">
        <f t="shared" si="60"/>
        <v>62</v>
      </c>
      <c r="AE1233" s="656">
        <v>0</v>
      </c>
      <c r="AF1233" s="656">
        <v>0</v>
      </c>
      <c r="AG1233" s="656">
        <v>0</v>
      </c>
      <c r="AH1233" s="668" t="s">
        <v>80</v>
      </c>
      <c r="AI1233" s="658">
        <v>0</v>
      </c>
      <c r="AJ1233" s="656">
        <v>0</v>
      </c>
      <c r="AK1233" s="748">
        <v>0</v>
      </c>
      <c r="AL1233" s="668" t="s">
        <v>80</v>
      </c>
      <c r="AM1233" s="657">
        <v>0</v>
      </c>
      <c r="AN1233" s="668" t="s">
        <v>80</v>
      </c>
      <c r="AO1233" s="668" t="s">
        <v>80</v>
      </c>
      <c r="AP1233" s="661">
        <v>0</v>
      </c>
      <c r="AQ1233" s="661">
        <f>+L1233+AF1233-AK1233</f>
        <v>24000000</v>
      </c>
      <c r="AR1233" s="657" t="s">
        <v>115</v>
      </c>
      <c r="AS1233" s="656">
        <v>0</v>
      </c>
      <c r="AT1233" s="657" t="s">
        <v>80</v>
      </c>
      <c r="AU1233" s="670">
        <v>0</v>
      </c>
      <c r="AV1233" s="671">
        <f t="shared" si="58"/>
        <v>24000000</v>
      </c>
      <c r="AW1233" s="672">
        <f t="shared" si="59"/>
        <v>0</v>
      </c>
      <c r="AX1233" s="673"/>
      <c r="AY1233" s="657" t="s">
        <v>72</v>
      </c>
      <c r="AZ1233" s="677" t="s">
        <v>5716</v>
      </c>
      <c r="BA1233" s="653" t="s">
        <v>71</v>
      </c>
      <c r="BB1233" s="656" t="s">
        <v>5714</v>
      </c>
    </row>
    <row r="1234" spans="2:54" x14ac:dyDescent="0.25">
      <c r="B1234" s="653">
        <v>2023</v>
      </c>
      <c r="C1234" s="653">
        <v>891780111</v>
      </c>
      <c r="D1234" s="654" t="s">
        <v>68</v>
      </c>
      <c r="E1234" s="655" t="s">
        <v>5231</v>
      </c>
      <c r="F1234" s="656" t="s">
        <v>5232</v>
      </c>
      <c r="G1234" s="657">
        <v>0</v>
      </c>
      <c r="H1234" s="656"/>
      <c r="I1234" s="657" t="s">
        <v>78</v>
      </c>
      <c r="J1234" s="653" t="s">
        <v>120</v>
      </c>
      <c r="K1234" s="658" t="s">
        <v>5277</v>
      </c>
      <c r="L1234" s="659">
        <v>16000000</v>
      </c>
      <c r="M1234" s="653" t="s">
        <v>73</v>
      </c>
      <c r="N1234" s="660" t="s">
        <v>116</v>
      </c>
      <c r="O1234" s="658" t="s">
        <v>5493</v>
      </c>
      <c r="P1234" s="661">
        <v>1015402197</v>
      </c>
      <c r="Q1234" s="656">
        <v>1925</v>
      </c>
      <c r="R1234" s="699">
        <v>45180</v>
      </c>
      <c r="S1234" s="749">
        <v>4157400000</v>
      </c>
      <c r="T1234" s="699">
        <v>45219</v>
      </c>
      <c r="U1234" s="760">
        <v>16000000</v>
      </c>
      <c r="V1234" s="657" t="s">
        <v>70</v>
      </c>
      <c r="W1234" s="656">
        <v>85467461</v>
      </c>
      <c r="X1234" s="665" t="s">
        <v>2567</v>
      </c>
      <c r="Y1234" s="660" t="s">
        <v>5498</v>
      </c>
      <c r="Z1234" s="679">
        <v>45218</v>
      </c>
      <c r="AA1234" s="679">
        <v>45219</v>
      </c>
      <c r="AB1234" s="667" t="s">
        <v>80</v>
      </c>
      <c r="AC1234" s="666">
        <v>45280</v>
      </c>
      <c r="AD1234" s="658">
        <f t="shared" si="60"/>
        <v>61</v>
      </c>
      <c r="AE1234" s="656">
        <v>0</v>
      </c>
      <c r="AF1234" s="656">
        <v>0</v>
      </c>
      <c r="AG1234" s="656">
        <v>0</v>
      </c>
      <c r="AH1234" s="668" t="s">
        <v>80</v>
      </c>
      <c r="AI1234" s="658">
        <v>0</v>
      </c>
      <c r="AJ1234" s="656">
        <v>0</v>
      </c>
      <c r="AK1234" s="748">
        <v>0</v>
      </c>
      <c r="AL1234" s="668" t="s">
        <v>80</v>
      </c>
      <c r="AM1234" s="657">
        <v>0</v>
      </c>
      <c r="AN1234" s="668" t="s">
        <v>80</v>
      </c>
      <c r="AO1234" s="668" t="s">
        <v>80</v>
      </c>
      <c r="AP1234" s="661">
        <v>0</v>
      </c>
      <c r="AQ1234" s="661">
        <f>+L1234+AF1234-AK1234</f>
        <v>16000000</v>
      </c>
      <c r="AR1234" s="657" t="s">
        <v>115</v>
      </c>
      <c r="AS1234" s="656">
        <v>0</v>
      </c>
      <c r="AT1234" s="657" t="s">
        <v>80</v>
      </c>
      <c r="AU1234" s="670">
        <v>0</v>
      </c>
      <c r="AV1234" s="671">
        <f t="shared" si="58"/>
        <v>16000000</v>
      </c>
      <c r="AW1234" s="672">
        <f t="shared" si="59"/>
        <v>0</v>
      </c>
      <c r="AX1234" s="673"/>
      <c r="AY1234" s="657" t="s">
        <v>72</v>
      </c>
      <c r="AZ1234" s="677" t="s">
        <v>5717</v>
      </c>
      <c r="BA1234" s="653" t="s">
        <v>71</v>
      </c>
      <c r="BB1234" s="656" t="s">
        <v>5714</v>
      </c>
    </row>
    <row r="1235" spans="2:54" x14ac:dyDescent="0.25">
      <c r="B1235" s="653">
        <v>2023</v>
      </c>
      <c r="C1235" s="653">
        <v>891780111</v>
      </c>
      <c r="D1235" s="654" t="s">
        <v>68</v>
      </c>
      <c r="E1235" s="655" t="s">
        <v>5718</v>
      </c>
      <c r="F1235" s="656" t="s">
        <v>6234</v>
      </c>
      <c r="G1235" s="657">
        <v>0</v>
      </c>
      <c r="H1235" s="656"/>
      <c r="I1235" s="657" t="s">
        <v>78</v>
      </c>
      <c r="J1235" s="653" t="s">
        <v>120</v>
      </c>
      <c r="K1235" s="658" t="s">
        <v>6228</v>
      </c>
      <c r="L1235" s="659">
        <v>10400000</v>
      </c>
      <c r="M1235" s="653" t="s">
        <v>73</v>
      </c>
      <c r="N1235" s="660" t="s">
        <v>116</v>
      </c>
      <c r="O1235" s="658" t="s">
        <v>5982</v>
      </c>
      <c r="P1235" s="661">
        <v>1065641314</v>
      </c>
      <c r="Q1235" s="656">
        <v>2264</v>
      </c>
      <c r="R1235" s="699">
        <v>45223</v>
      </c>
      <c r="S1235" s="749">
        <v>323200000</v>
      </c>
      <c r="T1235" s="699">
        <v>45237</v>
      </c>
      <c r="U1235" s="760">
        <v>10400000</v>
      </c>
      <c r="V1235" s="657" t="s">
        <v>70</v>
      </c>
      <c r="W1235" s="656">
        <v>85467461</v>
      </c>
      <c r="X1235" s="665" t="s">
        <v>2567</v>
      </c>
      <c r="Y1235" s="660" t="s">
        <v>5498</v>
      </c>
      <c r="Z1235" s="679">
        <v>45223</v>
      </c>
      <c r="AA1235" s="679">
        <v>45237</v>
      </c>
      <c r="AB1235" s="667" t="s">
        <v>80</v>
      </c>
      <c r="AC1235" s="666">
        <v>45280</v>
      </c>
      <c r="AD1235" s="658">
        <f t="shared" si="60"/>
        <v>43</v>
      </c>
      <c r="AE1235" s="656">
        <v>0</v>
      </c>
      <c r="AF1235" s="656">
        <v>0</v>
      </c>
      <c r="AG1235" s="656">
        <v>0</v>
      </c>
      <c r="AH1235" s="668" t="s">
        <v>80</v>
      </c>
      <c r="AI1235" s="658">
        <v>0</v>
      </c>
      <c r="AJ1235" s="656">
        <v>0</v>
      </c>
      <c r="AK1235" s="748">
        <v>0</v>
      </c>
      <c r="AL1235" s="668" t="s">
        <v>80</v>
      </c>
      <c r="AM1235" s="657">
        <v>0</v>
      </c>
      <c r="AN1235" s="668" t="s">
        <v>80</v>
      </c>
      <c r="AO1235" s="668" t="s">
        <v>80</v>
      </c>
      <c r="AP1235" s="661">
        <v>0</v>
      </c>
      <c r="AQ1235" s="661">
        <f>+L1235+AF1235-AK1235</f>
        <v>10400000</v>
      </c>
      <c r="AR1235" s="657" t="s">
        <v>115</v>
      </c>
      <c r="AS1235" s="656">
        <v>0</v>
      </c>
      <c r="AT1235" s="657" t="s">
        <v>80</v>
      </c>
      <c r="AU1235" s="670">
        <v>0</v>
      </c>
      <c r="AV1235" s="671">
        <f t="shared" si="58"/>
        <v>10400000</v>
      </c>
      <c r="AW1235" s="672">
        <f t="shared" si="59"/>
        <v>0</v>
      </c>
      <c r="AX1235" s="673"/>
      <c r="AY1235" s="657" t="s">
        <v>72</v>
      </c>
      <c r="AZ1235" s="677" t="s">
        <v>6265</v>
      </c>
      <c r="BA1235" s="653" t="s">
        <v>5981</v>
      </c>
      <c r="BB1235" s="656" t="s">
        <v>71</v>
      </c>
    </row>
    <row r="1236" spans="2:54" x14ac:dyDescent="0.25">
      <c r="B1236" s="653">
        <v>2023</v>
      </c>
      <c r="C1236" s="653">
        <v>891780111</v>
      </c>
      <c r="D1236" s="654" t="s">
        <v>68</v>
      </c>
      <c r="E1236" s="655" t="s">
        <v>5719</v>
      </c>
      <c r="F1236" s="656" t="s">
        <v>6235</v>
      </c>
      <c r="G1236" s="657">
        <v>0</v>
      </c>
      <c r="H1236" s="656"/>
      <c r="I1236" s="657" t="s">
        <v>78</v>
      </c>
      <c r="J1236" s="653" t="s">
        <v>120</v>
      </c>
      <c r="K1236" s="658" t="s">
        <v>6229</v>
      </c>
      <c r="L1236" s="659">
        <v>10400000</v>
      </c>
      <c r="M1236" s="653" t="s">
        <v>73</v>
      </c>
      <c r="N1236" s="660" t="s">
        <v>116</v>
      </c>
      <c r="O1236" s="658" t="s">
        <v>5983</v>
      </c>
      <c r="P1236" s="661">
        <v>1082939953</v>
      </c>
      <c r="Q1236" s="656">
        <v>2264</v>
      </c>
      <c r="R1236" s="699">
        <v>45223</v>
      </c>
      <c r="S1236" s="749">
        <v>323200000</v>
      </c>
      <c r="T1236" s="699">
        <v>45237</v>
      </c>
      <c r="U1236" s="760">
        <v>10400000</v>
      </c>
      <c r="V1236" s="657" t="s">
        <v>70</v>
      </c>
      <c r="W1236" s="656">
        <v>85467461</v>
      </c>
      <c r="X1236" s="665" t="s">
        <v>2567</v>
      </c>
      <c r="Y1236" s="660" t="s">
        <v>5498</v>
      </c>
      <c r="Z1236" s="679">
        <v>45223</v>
      </c>
      <c r="AA1236" s="679">
        <v>45237</v>
      </c>
      <c r="AB1236" s="667" t="s">
        <v>80</v>
      </c>
      <c r="AC1236" s="666">
        <v>45280</v>
      </c>
      <c r="AD1236" s="658">
        <f t="shared" si="60"/>
        <v>43</v>
      </c>
      <c r="AE1236" s="656">
        <v>0</v>
      </c>
      <c r="AF1236" s="656">
        <v>0</v>
      </c>
      <c r="AG1236" s="656">
        <v>0</v>
      </c>
      <c r="AH1236" s="668" t="s">
        <v>80</v>
      </c>
      <c r="AI1236" s="658">
        <v>0</v>
      </c>
      <c r="AJ1236" s="656">
        <v>0</v>
      </c>
      <c r="AK1236" s="748">
        <v>0</v>
      </c>
      <c r="AL1236" s="668" t="s">
        <v>80</v>
      </c>
      <c r="AM1236" s="657">
        <v>0</v>
      </c>
      <c r="AN1236" s="668" t="s">
        <v>80</v>
      </c>
      <c r="AO1236" s="668" t="s">
        <v>80</v>
      </c>
      <c r="AP1236" s="661">
        <v>0</v>
      </c>
      <c r="AQ1236" s="661">
        <f>+L1236+AF1236-AK1236</f>
        <v>10400000</v>
      </c>
      <c r="AR1236" s="657" t="s">
        <v>115</v>
      </c>
      <c r="AS1236" s="656">
        <v>0</v>
      </c>
      <c r="AT1236" s="657" t="s">
        <v>80</v>
      </c>
      <c r="AU1236" s="670">
        <v>0</v>
      </c>
      <c r="AV1236" s="671">
        <f t="shared" si="58"/>
        <v>10400000</v>
      </c>
      <c r="AW1236" s="672">
        <f t="shared" si="59"/>
        <v>0</v>
      </c>
      <c r="AX1236" s="673"/>
      <c r="AY1236" s="657" t="s">
        <v>72</v>
      </c>
      <c r="AZ1236" s="677" t="s">
        <v>6266</v>
      </c>
      <c r="BA1236" s="653" t="s">
        <v>5981</v>
      </c>
      <c r="BB1236" s="656" t="s">
        <v>71</v>
      </c>
    </row>
    <row r="1237" spans="2:54" x14ac:dyDescent="0.25">
      <c r="B1237" s="653">
        <v>2023</v>
      </c>
      <c r="C1237" s="653">
        <v>891780111</v>
      </c>
      <c r="D1237" s="654" t="s">
        <v>68</v>
      </c>
      <c r="E1237" s="655" t="s">
        <v>5720</v>
      </c>
      <c r="F1237" s="656" t="s">
        <v>6236</v>
      </c>
      <c r="G1237" s="657">
        <v>0</v>
      </c>
      <c r="H1237" s="656"/>
      <c r="I1237" s="657" t="s">
        <v>78</v>
      </c>
      <c r="J1237" s="653" t="s">
        <v>120</v>
      </c>
      <c r="K1237" s="658" t="s">
        <v>6229</v>
      </c>
      <c r="L1237" s="659">
        <v>10400000</v>
      </c>
      <c r="M1237" s="653" t="s">
        <v>73</v>
      </c>
      <c r="N1237" s="660" t="s">
        <v>116</v>
      </c>
      <c r="O1237" s="658" t="s">
        <v>5984</v>
      </c>
      <c r="P1237" s="661">
        <v>1083027667</v>
      </c>
      <c r="Q1237" s="656">
        <v>2264</v>
      </c>
      <c r="R1237" s="699">
        <v>45223</v>
      </c>
      <c r="S1237" s="749">
        <v>323200000</v>
      </c>
      <c r="T1237" s="699">
        <v>45237</v>
      </c>
      <c r="U1237" s="760">
        <v>10400000</v>
      </c>
      <c r="V1237" s="657" t="s">
        <v>70</v>
      </c>
      <c r="W1237" s="656">
        <v>85467461</v>
      </c>
      <c r="X1237" s="665" t="s">
        <v>2567</v>
      </c>
      <c r="Y1237" s="660" t="s">
        <v>5498</v>
      </c>
      <c r="Z1237" s="679">
        <v>45223</v>
      </c>
      <c r="AA1237" s="679">
        <v>45237</v>
      </c>
      <c r="AB1237" s="667" t="s">
        <v>80</v>
      </c>
      <c r="AC1237" s="666">
        <v>45280</v>
      </c>
      <c r="AD1237" s="658">
        <f t="shared" si="60"/>
        <v>43</v>
      </c>
      <c r="AE1237" s="656">
        <v>0</v>
      </c>
      <c r="AF1237" s="656">
        <v>0</v>
      </c>
      <c r="AG1237" s="656">
        <v>0</v>
      </c>
      <c r="AH1237" s="668" t="s">
        <v>80</v>
      </c>
      <c r="AI1237" s="658">
        <v>0</v>
      </c>
      <c r="AJ1237" s="656">
        <v>0</v>
      </c>
      <c r="AK1237" s="748">
        <v>0</v>
      </c>
      <c r="AL1237" s="668" t="s">
        <v>80</v>
      </c>
      <c r="AM1237" s="657">
        <v>0</v>
      </c>
      <c r="AN1237" s="668" t="s">
        <v>80</v>
      </c>
      <c r="AO1237" s="668" t="s">
        <v>80</v>
      </c>
      <c r="AP1237" s="661">
        <v>0</v>
      </c>
      <c r="AQ1237" s="661">
        <f>+L1237+AF1237-AK1237</f>
        <v>10400000</v>
      </c>
      <c r="AR1237" s="657" t="s">
        <v>115</v>
      </c>
      <c r="AS1237" s="656">
        <v>0</v>
      </c>
      <c r="AT1237" s="657" t="s">
        <v>80</v>
      </c>
      <c r="AU1237" s="670">
        <v>0</v>
      </c>
      <c r="AV1237" s="671">
        <f t="shared" si="58"/>
        <v>10400000</v>
      </c>
      <c r="AW1237" s="672">
        <f t="shared" si="59"/>
        <v>0</v>
      </c>
      <c r="AX1237" s="673"/>
      <c r="AY1237" s="657" t="s">
        <v>72</v>
      </c>
      <c r="AZ1237" s="677" t="s">
        <v>6267</v>
      </c>
      <c r="BA1237" s="653" t="s">
        <v>5981</v>
      </c>
      <c r="BB1237" s="656" t="s">
        <v>71</v>
      </c>
    </row>
    <row r="1238" spans="2:54" x14ac:dyDescent="0.25">
      <c r="B1238" s="653">
        <v>2023</v>
      </c>
      <c r="C1238" s="653">
        <v>891780111</v>
      </c>
      <c r="D1238" s="654" t="s">
        <v>68</v>
      </c>
      <c r="E1238" s="655" t="s">
        <v>5721</v>
      </c>
      <c r="F1238" s="656" t="s">
        <v>6237</v>
      </c>
      <c r="G1238" s="657">
        <v>0</v>
      </c>
      <c r="H1238" s="656"/>
      <c r="I1238" s="657" t="s">
        <v>78</v>
      </c>
      <c r="J1238" s="653" t="s">
        <v>120</v>
      </c>
      <c r="K1238" s="658" t="s">
        <v>6230</v>
      </c>
      <c r="L1238" s="659">
        <v>8800000</v>
      </c>
      <c r="M1238" s="653" t="s">
        <v>73</v>
      </c>
      <c r="N1238" s="660" t="s">
        <v>116</v>
      </c>
      <c r="O1238" s="658" t="s">
        <v>5985</v>
      </c>
      <c r="P1238" s="661">
        <v>1192777704</v>
      </c>
      <c r="Q1238" s="656">
        <v>2264</v>
      </c>
      <c r="R1238" s="699">
        <v>45223</v>
      </c>
      <c r="S1238" s="749">
        <v>323200000</v>
      </c>
      <c r="T1238" s="699">
        <v>45240</v>
      </c>
      <c r="U1238" s="760">
        <v>8800000</v>
      </c>
      <c r="V1238" s="657" t="s">
        <v>70</v>
      </c>
      <c r="W1238" s="656">
        <v>85467461</v>
      </c>
      <c r="X1238" s="665" t="s">
        <v>2567</v>
      </c>
      <c r="Y1238" s="660" t="s">
        <v>5498</v>
      </c>
      <c r="Z1238" s="679">
        <v>45223</v>
      </c>
      <c r="AA1238" s="679">
        <v>45240</v>
      </c>
      <c r="AB1238" s="667" t="s">
        <v>80</v>
      </c>
      <c r="AC1238" s="666">
        <v>45280</v>
      </c>
      <c r="AD1238" s="658">
        <f t="shared" si="60"/>
        <v>40</v>
      </c>
      <c r="AE1238" s="656">
        <v>0</v>
      </c>
      <c r="AF1238" s="656">
        <v>0</v>
      </c>
      <c r="AG1238" s="656">
        <v>0</v>
      </c>
      <c r="AH1238" s="668" t="s">
        <v>80</v>
      </c>
      <c r="AI1238" s="658">
        <v>0</v>
      </c>
      <c r="AJ1238" s="656">
        <v>0</v>
      </c>
      <c r="AK1238" s="748">
        <v>0</v>
      </c>
      <c r="AL1238" s="668" t="s">
        <v>80</v>
      </c>
      <c r="AM1238" s="657">
        <v>0</v>
      </c>
      <c r="AN1238" s="668" t="s">
        <v>80</v>
      </c>
      <c r="AO1238" s="668" t="s">
        <v>80</v>
      </c>
      <c r="AP1238" s="661">
        <v>0</v>
      </c>
      <c r="AQ1238" s="661">
        <f>+L1238+AF1238-AK1238</f>
        <v>8800000</v>
      </c>
      <c r="AR1238" s="657" t="s">
        <v>115</v>
      </c>
      <c r="AS1238" s="656">
        <v>0</v>
      </c>
      <c r="AT1238" s="657" t="s">
        <v>80</v>
      </c>
      <c r="AU1238" s="670">
        <v>0</v>
      </c>
      <c r="AV1238" s="671">
        <f t="shared" si="58"/>
        <v>8800000</v>
      </c>
      <c r="AW1238" s="672">
        <f t="shared" si="59"/>
        <v>0</v>
      </c>
      <c r="AX1238" s="673"/>
      <c r="AY1238" s="657" t="s">
        <v>72</v>
      </c>
      <c r="AZ1238" s="677" t="s">
        <v>6268</v>
      </c>
      <c r="BA1238" s="653" t="s">
        <v>5981</v>
      </c>
      <c r="BB1238" s="656" t="s">
        <v>71</v>
      </c>
    </row>
    <row r="1239" spans="2:54" x14ac:dyDescent="0.25">
      <c r="B1239" s="653">
        <v>2023</v>
      </c>
      <c r="C1239" s="653">
        <v>891780111</v>
      </c>
      <c r="D1239" s="654" t="s">
        <v>68</v>
      </c>
      <c r="E1239" s="655" t="s">
        <v>5722</v>
      </c>
      <c r="F1239" s="656" t="s">
        <v>6238</v>
      </c>
      <c r="G1239" s="657">
        <v>0</v>
      </c>
      <c r="H1239" s="656"/>
      <c r="I1239" s="657" t="s">
        <v>78</v>
      </c>
      <c r="J1239" s="653" t="s">
        <v>120</v>
      </c>
      <c r="K1239" s="658" t="s">
        <v>6228</v>
      </c>
      <c r="L1239" s="659">
        <v>10400000</v>
      </c>
      <c r="M1239" s="653" t="s">
        <v>73</v>
      </c>
      <c r="N1239" s="660" t="s">
        <v>116</v>
      </c>
      <c r="O1239" s="658" t="s">
        <v>5986</v>
      </c>
      <c r="P1239" s="661">
        <v>19640444</v>
      </c>
      <c r="Q1239" s="656">
        <v>2264</v>
      </c>
      <c r="R1239" s="699">
        <v>45223</v>
      </c>
      <c r="S1239" s="749">
        <v>323200000</v>
      </c>
      <c r="T1239" s="699">
        <v>45237</v>
      </c>
      <c r="U1239" s="760">
        <v>10400000</v>
      </c>
      <c r="V1239" s="657" t="s">
        <v>70</v>
      </c>
      <c r="W1239" s="656">
        <v>85467461</v>
      </c>
      <c r="X1239" s="665" t="s">
        <v>2567</v>
      </c>
      <c r="Y1239" s="660" t="s">
        <v>5498</v>
      </c>
      <c r="Z1239" s="679">
        <v>45223</v>
      </c>
      <c r="AA1239" s="679">
        <v>45237</v>
      </c>
      <c r="AB1239" s="667" t="s">
        <v>80</v>
      </c>
      <c r="AC1239" s="666">
        <v>45280</v>
      </c>
      <c r="AD1239" s="658">
        <f t="shared" si="60"/>
        <v>43</v>
      </c>
      <c r="AE1239" s="656">
        <v>0</v>
      </c>
      <c r="AF1239" s="656">
        <v>0</v>
      </c>
      <c r="AG1239" s="656">
        <v>0</v>
      </c>
      <c r="AH1239" s="668" t="s">
        <v>80</v>
      </c>
      <c r="AI1239" s="658">
        <v>0</v>
      </c>
      <c r="AJ1239" s="656">
        <v>0</v>
      </c>
      <c r="AK1239" s="748">
        <v>0</v>
      </c>
      <c r="AL1239" s="668" t="s">
        <v>80</v>
      </c>
      <c r="AM1239" s="657">
        <v>0</v>
      </c>
      <c r="AN1239" s="668" t="s">
        <v>80</v>
      </c>
      <c r="AO1239" s="668" t="s">
        <v>80</v>
      </c>
      <c r="AP1239" s="661">
        <v>0</v>
      </c>
      <c r="AQ1239" s="661">
        <f>+L1239+AF1239-AK1239</f>
        <v>10400000</v>
      </c>
      <c r="AR1239" s="657" t="s">
        <v>115</v>
      </c>
      <c r="AS1239" s="656">
        <v>0</v>
      </c>
      <c r="AT1239" s="657" t="s">
        <v>80</v>
      </c>
      <c r="AU1239" s="670">
        <v>0</v>
      </c>
      <c r="AV1239" s="671">
        <f t="shared" si="58"/>
        <v>10400000</v>
      </c>
      <c r="AW1239" s="672">
        <f t="shared" si="59"/>
        <v>0</v>
      </c>
      <c r="AX1239" s="673"/>
      <c r="AY1239" s="657" t="s">
        <v>72</v>
      </c>
      <c r="AZ1239" s="677" t="s">
        <v>6269</v>
      </c>
      <c r="BA1239" s="653" t="s">
        <v>5981</v>
      </c>
      <c r="BB1239" s="656" t="s">
        <v>71</v>
      </c>
    </row>
    <row r="1240" spans="2:54" x14ac:dyDescent="0.25">
      <c r="B1240" s="653">
        <v>2023</v>
      </c>
      <c r="C1240" s="653">
        <v>891780111</v>
      </c>
      <c r="D1240" s="654" t="s">
        <v>68</v>
      </c>
      <c r="E1240" s="655" t="s">
        <v>5723</v>
      </c>
      <c r="F1240" s="656" t="s">
        <v>6239</v>
      </c>
      <c r="G1240" s="657">
        <v>0</v>
      </c>
      <c r="H1240" s="656"/>
      <c r="I1240" s="657" t="s">
        <v>78</v>
      </c>
      <c r="J1240" s="653" t="s">
        <v>120</v>
      </c>
      <c r="K1240" s="658" t="s">
        <v>6228</v>
      </c>
      <c r="L1240" s="659">
        <v>10400000</v>
      </c>
      <c r="M1240" s="653" t="s">
        <v>73</v>
      </c>
      <c r="N1240" s="660" t="s">
        <v>116</v>
      </c>
      <c r="O1240" s="658" t="s">
        <v>5987</v>
      </c>
      <c r="P1240" s="661">
        <v>1085181610</v>
      </c>
      <c r="Q1240" s="656">
        <v>2264</v>
      </c>
      <c r="R1240" s="699">
        <v>45223</v>
      </c>
      <c r="S1240" s="749">
        <v>323200000</v>
      </c>
      <c r="T1240" s="699">
        <v>45237</v>
      </c>
      <c r="U1240" s="760">
        <v>10400000</v>
      </c>
      <c r="V1240" s="657" t="s">
        <v>70</v>
      </c>
      <c r="W1240" s="656">
        <v>85467461</v>
      </c>
      <c r="X1240" s="665" t="s">
        <v>2567</v>
      </c>
      <c r="Y1240" s="660" t="s">
        <v>5498</v>
      </c>
      <c r="Z1240" s="679">
        <v>45223</v>
      </c>
      <c r="AA1240" s="679">
        <v>45237</v>
      </c>
      <c r="AB1240" s="667" t="s">
        <v>80</v>
      </c>
      <c r="AC1240" s="666">
        <v>45280</v>
      </c>
      <c r="AD1240" s="658">
        <f t="shared" si="60"/>
        <v>43</v>
      </c>
      <c r="AE1240" s="656">
        <v>0</v>
      </c>
      <c r="AF1240" s="656">
        <v>0</v>
      </c>
      <c r="AG1240" s="656">
        <v>0</v>
      </c>
      <c r="AH1240" s="668" t="s">
        <v>80</v>
      </c>
      <c r="AI1240" s="658">
        <v>0</v>
      </c>
      <c r="AJ1240" s="656">
        <v>0</v>
      </c>
      <c r="AK1240" s="748">
        <v>0</v>
      </c>
      <c r="AL1240" s="668" t="s">
        <v>80</v>
      </c>
      <c r="AM1240" s="657">
        <v>0</v>
      </c>
      <c r="AN1240" s="668" t="s">
        <v>80</v>
      </c>
      <c r="AO1240" s="668" t="s">
        <v>80</v>
      </c>
      <c r="AP1240" s="661">
        <v>0</v>
      </c>
      <c r="AQ1240" s="661">
        <f>+L1240+AF1240-AK1240</f>
        <v>10400000</v>
      </c>
      <c r="AR1240" s="657" t="s">
        <v>115</v>
      </c>
      <c r="AS1240" s="656">
        <v>0</v>
      </c>
      <c r="AT1240" s="657" t="s">
        <v>80</v>
      </c>
      <c r="AU1240" s="670">
        <v>0</v>
      </c>
      <c r="AV1240" s="671">
        <f t="shared" si="58"/>
        <v>10400000</v>
      </c>
      <c r="AW1240" s="672">
        <f t="shared" si="59"/>
        <v>0</v>
      </c>
      <c r="AX1240" s="673"/>
      <c r="AY1240" s="657" t="s">
        <v>72</v>
      </c>
      <c r="AZ1240" s="677" t="s">
        <v>6270</v>
      </c>
      <c r="BA1240" s="653" t="s">
        <v>5981</v>
      </c>
      <c r="BB1240" s="656" t="s">
        <v>71</v>
      </c>
    </row>
    <row r="1241" spans="2:54" x14ac:dyDescent="0.25">
      <c r="B1241" s="653">
        <v>2023</v>
      </c>
      <c r="C1241" s="653">
        <v>891780111</v>
      </c>
      <c r="D1241" s="654" t="s">
        <v>68</v>
      </c>
      <c r="E1241" s="655" t="s">
        <v>5724</v>
      </c>
      <c r="F1241" s="656" t="s">
        <v>6240</v>
      </c>
      <c r="G1241" s="657">
        <v>0</v>
      </c>
      <c r="H1241" s="656"/>
      <c r="I1241" s="657" t="s">
        <v>78</v>
      </c>
      <c r="J1241" s="653" t="s">
        <v>120</v>
      </c>
      <c r="K1241" s="658" t="s">
        <v>6229</v>
      </c>
      <c r="L1241" s="659">
        <v>10400000</v>
      </c>
      <c r="M1241" s="653" t="s">
        <v>73</v>
      </c>
      <c r="N1241" s="660" t="s">
        <v>116</v>
      </c>
      <c r="O1241" s="658" t="s">
        <v>5988</v>
      </c>
      <c r="P1241" s="661">
        <v>40937704</v>
      </c>
      <c r="Q1241" s="656">
        <v>2264</v>
      </c>
      <c r="R1241" s="699">
        <v>45223</v>
      </c>
      <c r="S1241" s="749">
        <v>323200000</v>
      </c>
      <c r="T1241" s="699">
        <v>45237</v>
      </c>
      <c r="U1241" s="760">
        <v>10400000</v>
      </c>
      <c r="V1241" s="657" t="s">
        <v>70</v>
      </c>
      <c r="W1241" s="656">
        <v>85467461</v>
      </c>
      <c r="X1241" s="665" t="s">
        <v>2567</v>
      </c>
      <c r="Y1241" s="660" t="s">
        <v>5498</v>
      </c>
      <c r="Z1241" s="679">
        <v>45223</v>
      </c>
      <c r="AA1241" s="679">
        <v>45237</v>
      </c>
      <c r="AB1241" s="667" t="s">
        <v>80</v>
      </c>
      <c r="AC1241" s="666">
        <v>45280</v>
      </c>
      <c r="AD1241" s="658">
        <f t="shared" si="60"/>
        <v>43</v>
      </c>
      <c r="AE1241" s="656">
        <v>0</v>
      </c>
      <c r="AF1241" s="656">
        <v>0</v>
      </c>
      <c r="AG1241" s="656">
        <v>0</v>
      </c>
      <c r="AH1241" s="668" t="s">
        <v>80</v>
      </c>
      <c r="AI1241" s="658">
        <v>0</v>
      </c>
      <c r="AJ1241" s="656">
        <v>0</v>
      </c>
      <c r="AK1241" s="748">
        <v>0</v>
      </c>
      <c r="AL1241" s="668" t="s">
        <v>80</v>
      </c>
      <c r="AM1241" s="657">
        <v>0</v>
      </c>
      <c r="AN1241" s="668" t="s">
        <v>80</v>
      </c>
      <c r="AO1241" s="668" t="s">
        <v>80</v>
      </c>
      <c r="AP1241" s="661">
        <v>0</v>
      </c>
      <c r="AQ1241" s="661">
        <f>+L1241+AF1241-AK1241</f>
        <v>10400000</v>
      </c>
      <c r="AR1241" s="657" t="s">
        <v>115</v>
      </c>
      <c r="AS1241" s="656">
        <v>0</v>
      </c>
      <c r="AT1241" s="657" t="s">
        <v>80</v>
      </c>
      <c r="AU1241" s="670">
        <v>0</v>
      </c>
      <c r="AV1241" s="671">
        <f t="shared" si="58"/>
        <v>10400000</v>
      </c>
      <c r="AW1241" s="672">
        <f t="shared" si="59"/>
        <v>0</v>
      </c>
      <c r="AX1241" s="673"/>
      <c r="AY1241" s="657" t="s">
        <v>72</v>
      </c>
      <c r="AZ1241" s="677" t="s">
        <v>6271</v>
      </c>
      <c r="BA1241" s="653" t="s">
        <v>5981</v>
      </c>
      <c r="BB1241" s="656" t="s">
        <v>71</v>
      </c>
    </row>
    <row r="1242" spans="2:54" x14ac:dyDescent="0.25">
      <c r="B1242" s="653">
        <v>2023</v>
      </c>
      <c r="C1242" s="653">
        <v>891780111</v>
      </c>
      <c r="D1242" s="654" t="s">
        <v>68</v>
      </c>
      <c r="E1242" s="655" t="s">
        <v>5725</v>
      </c>
      <c r="F1242" s="656" t="s">
        <v>6241</v>
      </c>
      <c r="G1242" s="657">
        <v>0</v>
      </c>
      <c r="H1242" s="656"/>
      <c r="I1242" s="657" t="s">
        <v>78</v>
      </c>
      <c r="J1242" s="653" t="s">
        <v>120</v>
      </c>
      <c r="K1242" s="658" t="s">
        <v>6229</v>
      </c>
      <c r="L1242" s="659">
        <v>10400000</v>
      </c>
      <c r="M1242" s="653" t="s">
        <v>73</v>
      </c>
      <c r="N1242" s="660" t="s">
        <v>116</v>
      </c>
      <c r="O1242" s="658" t="s">
        <v>5989</v>
      </c>
      <c r="P1242" s="661">
        <v>1010146602</v>
      </c>
      <c r="Q1242" s="656">
        <v>2264</v>
      </c>
      <c r="R1242" s="699">
        <v>45223</v>
      </c>
      <c r="S1242" s="749">
        <v>323200000</v>
      </c>
      <c r="T1242" s="699">
        <v>45237</v>
      </c>
      <c r="U1242" s="760">
        <v>10400000</v>
      </c>
      <c r="V1242" s="657" t="s">
        <v>70</v>
      </c>
      <c r="W1242" s="656">
        <v>85467461</v>
      </c>
      <c r="X1242" s="665" t="s">
        <v>2567</v>
      </c>
      <c r="Y1242" s="660" t="s">
        <v>5498</v>
      </c>
      <c r="Z1242" s="679">
        <v>45223</v>
      </c>
      <c r="AA1242" s="679">
        <v>45237</v>
      </c>
      <c r="AB1242" s="667" t="s">
        <v>80</v>
      </c>
      <c r="AC1242" s="666">
        <v>45280</v>
      </c>
      <c r="AD1242" s="658">
        <f t="shared" si="60"/>
        <v>43</v>
      </c>
      <c r="AE1242" s="656">
        <v>0</v>
      </c>
      <c r="AF1242" s="656">
        <v>0</v>
      </c>
      <c r="AG1242" s="656">
        <v>0</v>
      </c>
      <c r="AH1242" s="668" t="s">
        <v>80</v>
      </c>
      <c r="AI1242" s="658">
        <v>0</v>
      </c>
      <c r="AJ1242" s="656">
        <v>0</v>
      </c>
      <c r="AK1242" s="748">
        <v>0</v>
      </c>
      <c r="AL1242" s="668" t="s">
        <v>80</v>
      </c>
      <c r="AM1242" s="657">
        <v>0</v>
      </c>
      <c r="AN1242" s="668" t="s">
        <v>80</v>
      </c>
      <c r="AO1242" s="668" t="s">
        <v>80</v>
      </c>
      <c r="AP1242" s="661">
        <v>0</v>
      </c>
      <c r="AQ1242" s="661">
        <f>+L1242+AF1242-AK1242</f>
        <v>10400000</v>
      </c>
      <c r="AR1242" s="657" t="s">
        <v>115</v>
      </c>
      <c r="AS1242" s="656">
        <v>0</v>
      </c>
      <c r="AT1242" s="657" t="s">
        <v>80</v>
      </c>
      <c r="AU1242" s="670">
        <v>0</v>
      </c>
      <c r="AV1242" s="671">
        <f t="shared" si="58"/>
        <v>10400000</v>
      </c>
      <c r="AW1242" s="672">
        <f t="shared" si="59"/>
        <v>0</v>
      </c>
      <c r="AX1242" s="673"/>
      <c r="AY1242" s="657" t="s">
        <v>72</v>
      </c>
      <c r="AZ1242" s="677" t="s">
        <v>6272</v>
      </c>
      <c r="BA1242" s="653" t="s">
        <v>5981</v>
      </c>
      <c r="BB1242" s="656" t="s">
        <v>71</v>
      </c>
    </row>
    <row r="1243" spans="2:54" x14ac:dyDescent="0.25">
      <c r="B1243" s="653">
        <v>2023</v>
      </c>
      <c r="C1243" s="653">
        <v>891780111</v>
      </c>
      <c r="D1243" s="654" t="s">
        <v>68</v>
      </c>
      <c r="E1243" s="655" t="s">
        <v>5726</v>
      </c>
      <c r="F1243" s="656" t="s">
        <v>6242</v>
      </c>
      <c r="G1243" s="657">
        <v>0</v>
      </c>
      <c r="H1243" s="656"/>
      <c r="I1243" s="657" t="s">
        <v>78</v>
      </c>
      <c r="J1243" s="653" t="s">
        <v>120</v>
      </c>
      <c r="K1243" s="658" t="s">
        <v>6229</v>
      </c>
      <c r="L1243" s="659">
        <v>10400000</v>
      </c>
      <c r="M1243" s="653" t="s">
        <v>73</v>
      </c>
      <c r="N1243" s="660" t="s">
        <v>116</v>
      </c>
      <c r="O1243" s="658" t="s">
        <v>5990</v>
      </c>
      <c r="P1243" s="661">
        <v>1122415831</v>
      </c>
      <c r="Q1243" s="656">
        <v>2264</v>
      </c>
      <c r="R1243" s="699">
        <v>45223</v>
      </c>
      <c r="S1243" s="749">
        <v>323200000</v>
      </c>
      <c r="T1243" s="699">
        <v>45237</v>
      </c>
      <c r="U1243" s="760">
        <v>10400000</v>
      </c>
      <c r="V1243" s="657" t="s">
        <v>70</v>
      </c>
      <c r="W1243" s="656">
        <v>85467461</v>
      </c>
      <c r="X1243" s="665" t="s">
        <v>2567</v>
      </c>
      <c r="Y1243" s="660" t="s">
        <v>5498</v>
      </c>
      <c r="Z1243" s="679">
        <v>45223</v>
      </c>
      <c r="AA1243" s="679">
        <v>45237</v>
      </c>
      <c r="AB1243" s="667" t="s">
        <v>80</v>
      </c>
      <c r="AC1243" s="666">
        <v>45280</v>
      </c>
      <c r="AD1243" s="658">
        <f t="shared" si="60"/>
        <v>43</v>
      </c>
      <c r="AE1243" s="656">
        <v>0</v>
      </c>
      <c r="AF1243" s="656">
        <v>0</v>
      </c>
      <c r="AG1243" s="656">
        <v>0</v>
      </c>
      <c r="AH1243" s="668" t="s">
        <v>80</v>
      </c>
      <c r="AI1243" s="658">
        <v>0</v>
      </c>
      <c r="AJ1243" s="656">
        <v>0</v>
      </c>
      <c r="AK1243" s="748">
        <v>0</v>
      </c>
      <c r="AL1243" s="668" t="s">
        <v>80</v>
      </c>
      <c r="AM1243" s="657">
        <v>0</v>
      </c>
      <c r="AN1243" s="668" t="s">
        <v>80</v>
      </c>
      <c r="AO1243" s="668" t="s">
        <v>80</v>
      </c>
      <c r="AP1243" s="661">
        <v>0</v>
      </c>
      <c r="AQ1243" s="661">
        <f>+L1243+AF1243-AK1243</f>
        <v>10400000</v>
      </c>
      <c r="AR1243" s="657" t="s">
        <v>115</v>
      </c>
      <c r="AS1243" s="656">
        <v>0</v>
      </c>
      <c r="AT1243" s="657" t="s">
        <v>80</v>
      </c>
      <c r="AU1243" s="670">
        <v>0</v>
      </c>
      <c r="AV1243" s="671">
        <f t="shared" si="58"/>
        <v>10400000</v>
      </c>
      <c r="AW1243" s="672">
        <f t="shared" si="59"/>
        <v>0</v>
      </c>
      <c r="AX1243" s="673"/>
      <c r="AY1243" s="657" t="s">
        <v>72</v>
      </c>
      <c r="AZ1243" s="677" t="s">
        <v>6273</v>
      </c>
      <c r="BA1243" s="653" t="s">
        <v>5981</v>
      </c>
      <c r="BB1243" s="656" t="s">
        <v>71</v>
      </c>
    </row>
    <row r="1244" spans="2:54" x14ac:dyDescent="0.25">
      <c r="B1244" s="653">
        <v>2023</v>
      </c>
      <c r="C1244" s="653">
        <v>891780111</v>
      </c>
      <c r="D1244" s="654" t="s">
        <v>68</v>
      </c>
      <c r="E1244" s="655" t="s">
        <v>5727</v>
      </c>
      <c r="F1244" s="656" t="s">
        <v>6243</v>
      </c>
      <c r="G1244" s="657">
        <v>0</v>
      </c>
      <c r="H1244" s="656"/>
      <c r="I1244" s="657" t="s">
        <v>78</v>
      </c>
      <c r="J1244" s="653" t="s">
        <v>120</v>
      </c>
      <c r="K1244" s="658" t="s">
        <v>6228</v>
      </c>
      <c r="L1244" s="659">
        <v>10400000</v>
      </c>
      <c r="M1244" s="653" t="s">
        <v>73</v>
      </c>
      <c r="N1244" s="660" t="s">
        <v>116</v>
      </c>
      <c r="O1244" s="658" t="s">
        <v>5991</v>
      </c>
      <c r="P1244" s="661">
        <v>12637245</v>
      </c>
      <c r="Q1244" s="656">
        <v>2264</v>
      </c>
      <c r="R1244" s="699">
        <v>45223</v>
      </c>
      <c r="S1244" s="749">
        <v>323200000</v>
      </c>
      <c r="T1244" s="699">
        <v>45237</v>
      </c>
      <c r="U1244" s="760">
        <v>10400000</v>
      </c>
      <c r="V1244" s="657" t="s">
        <v>70</v>
      </c>
      <c r="W1244" s="656">
        <v>85467461</v>
      </c>
      <c r="X1244" s="665" t="s">
        <v>2567</v>
      </c>
      <c r="Y1244" s="660" t="s">
        <v>5498</v>
      </c>
      <c r="Z1244" s="679">
        <v>45223</v>
      </c>
      <c r="AA1244" s="679">
        <v>45237</v>
      </c>
      <c r="AB1244" s="667" t="s">
        <v>80</v>
      </c>
      <c r="AC1244" s="666">
        <v>45280</v>
      </c>
      <c r="AD1244" s="658">
        <f t="shared" si="60"/>
        <v>43</v>
      </c>
      <c r="AE1244" s="656">
        <v>0</v>
      </c>
      <c r="AF1244" s="656">
        <v>0</v>
      </c>
      <c r="AG1244" s="656">
        <v>0</v>
      </c>
      <c r="AH1244" s="668" t="s">
        <v>80</v>
      </c>
      <c r="AI1244" s="658">
        <v>0</v>
      </c>
      <c r="AJ1244" s="656">
        <v>0</v>
      </c>
      <c r="AK1244" s="748">
        <v>0</v>
      </c>
      <c r="AL1244" s="668" t="s">
        <v>80</v>
      </c>
      <c r="AM1244" s="657">
        <v>0</v>
      </c>
      <c r="AN1244" s="668" t="s">
        <v>80</v>
      </c>
      <c r="AO1244" s="668" t="s">
        <v>80</v>
      </c>
      <c r="AP1244" s="661">
        <v>0</v>
      </c>
      <c r="AQ1244" s="661">
        <f>+L1244+AF1244-AK1244</f>
        <v>10400000</v>
      </c>
      <c r="AR1244" s="657" t="s">
        <v>115</v>
      </c>
      <c r="AS1244" s="656">
        <v>0</v>
      </c>
      <c r="AT1244" s="657" t="s">
        <v>80</v>
      </c>
      <c r="AU1244" s="670">
        <v>0</v>
      </c>
      <c r="AV1244" s="671">
        <f t="shared" si="58"/>
        <v>10400000</v>
      </c>
      <c r="AW1244" s="672">
        <f t="shared" si="59"/>
        <v>0</v>
      </c>
      <c r="AX1244" s="673"/>
      <c r="AY1244" s="657" t="s">
        <v>72</v>
      </c>
      <c r="AZ1244" s="677" t="s">
        <v>6274</v>
      </c>
      <c r="BA1244" s="653" t="s">
        <v>5981</v>
      </c>
      <c r="BB1244" s="656" t="s">
        <v>71</v>
      </c>
    </row>
    <row r="1245" spans="2:54" x14ac:dyDescent="0.25">
      <c r="B1245" s="653">
        <v>2023</v>
      </c>
      <c r="C1245" s="653">
        <v>891780111</v>
      </c>
      <c r="D1245" s="654" t="s">
        <v>68</v>
      </c>
      <c r="E1245" s="655" t="s">
        <v>5728</v>
      </c>
      <c r="F1245" s="656" t="s">
        <v>6244</v>
      </c>
      <c r="G1245" s="657">
        <v>0</v>
      </c>
      <c r="H1245" s="656"/>
      <c r="I1245" s="657" t="s">
        <v>78</v>
      </c>
      <c r="J1245" s="653" t="s">
        <v>120</v>
      </c>
      <c r="K1245" s="658" t="s">
        <v>6229</v>
      </c>
      <c r="L1245" s="659">
        <v>10400000</v>
      </c>
      <c r="M1245" s="653" t="s">
        <v>73</v>
      </c>
      <c r="N1245" s="660" t="s">
        <v>116</v>
      </c>
      <c r="O1245" s="658" t="s">
        <v>5992</v>
      </c>
      <c r="P1245" s="661">
        <v>5174474</v>
      </c>
      <c r="Q1245" s="656">
        <v>2264</v>
      </c>
      <c r="R1245" s="699">
        <v>45223</v>
      </c>
      <c r="S1245" s="749">
        <v>323200000</v>
      </c>
      <c r="T1245" s="699">
        <v>45237</v>
      </c>
      <c r="U1245" s="760">
        <v>10400000</v>
      </c>
      <c r="V1245" s="657" t="s">
        <v>70</v>
      </c>
      <c r="W1245" s="656">
        <v>85467461</v>
      </c>
      <c r="X1245" s="665" t="s">
        <v>2567</v>
      </c>
      <c r="Y1245" s="660" t="s">
        <v>5498</v>
      </c>
      <c r="Z1245" s="679">
        <v>45223</v>
      </c>
      <c r="AA1245" s="679">
        <v>45237</v>
      </c>
      <c r="AB1245" s="667" t="s">
        <v>80</v>
      </c>
      <c r="AC1245" s="666">
        <v>45280</v>
      </c>
      <c r="AD1245" s="658">
        <f t="shared" si="60"/>
        <v>43</v>
      </c>
      <c r="AE1245" s="656">
        <v>0</v>
      </c>
      <c r="AF1245" s="656">
        <v>0</v>
      </c>
      <c r="AG1245" s="656">
        <v>0</v>
      </c>
      <c r="AH1245" s="668" t="s">
        <v>80</v>
      </c>
      <c r="AI1245" s="658">
        <v>0</v>
      </c>
      <c r="AJ1245" s="656">
        <v>0</v>
      </c>
      <c r="AK1245" s="748">
        <v>0</v>
      </c>
      <c r="AL1245" s="668" t="s">
        <v>80</v>
      </c>
      <c r="AM1245" s="657">
        <v>0</v>
      </c>
      <c r="AN1245" s="668" t="s">
        <v>80</v>
      </c>
      <c r="AO1245" s="668" t="s">
        <v>80</v>
      </c>
      <c r="AP1245" s="661">
        <v>0</v>
      </c>
      <c r="AQ1245" s="661">
        <f>+L1245+AF1245-AK1245</f>
        <v>10400000</v>
      </c>
      <c r="AR1245" s="657" t="s">
        <v>115</v>
      </c>
      <c r="AS1245" s="656">
        <v>0</v>
      </c>
      <c r="AT1245" s="657" t="s">
        <v>80</v>
      </c>
      <c r="AU1245" s="670">
        <v>0</v>
      </c>
      <c r="AV1245" s="671">
        <f t="shared" si="58"/>
        <v>10400000</v>
      </c>
      <c r="AW1245" s="672">
        <f t="shared" si="59"/>
        <v>0</v>
      </c>
      <c r="AX1245" s="673"/>
      <c r="AY1245" s="657" t="s">
        <v>72</v>
      </c>
      <c r="AZ1245" s="677" t="s">
        <v>6275</v>
      </c>
      <c r="BA1245" s="653" t="s">
        <v>5981</v>
      </c>
      <c r="BB1245" s="656" t="s">
        <v>71</v>
      </c>
    </row>
    <row r="1246" spans="2:54" x14ac:dyDescent="0.25">
      <c r="B1246" s="653">
        <v>2023</v>
      </c>
      <c r="C1246" s="653">
        <v>891780111</v>
      </c>
      <c r="D1246" s="654" t="s">
        <v>68</v>
      </c>
      <c r="E1246" s="655" t="s">
        <v>5729</v>
      </c>
      <c r="F1246" s="656" t="s">
        <v>6245</v>
      </c>
      <c r="G1246" s="657">
        <v>0</v>
      </c>
      <c r="H1246" s="656"/>
      <c r="I1246" s="657" t="s">
        <v>78</v>
      </c>
      <c r="J1246" s="653" t="s">
        <v>120</v>
      </c>
      <c r="K1246" s="658" t="s">
        <v>6229</v>
      </c>
      <c r="L1246" s="659">
        <v>10400000</v>
      </c>
      <c r="M1246" s="653" t="s">
        <v>73</v>
      </c>
      <c r="N1246" s="660" t="s">
        <v>116</v>
      </c>
      <c r="O1246" s="658" t="s">
        <v>5993</v>
      </c>
      <c r="P1246" s="661">
        <v>1082976101</v>
      </c>
      <c r="Q1246" s="656">
        <v>2264</v>
      </c>
      <c r="R1246" s="699">
        <v>45223</v>
      </c>
      <c r="S1246" s="749">
        <v>323200000</v>
      </c>
      <c r="T1246" s="699">
        <v>45237</v>
      </c>
      <c r="U1246" s="760">
        <v>10400000</v>
      </c>
      <c r="V1246" s="657" t="s">
        <v>70</v>
      </c>
      <c r="W1246" s="656">
        <v>85467461</v>
      </c>
      <c r="X1246" s="665" t="s">
        <v>2567</v>
      </c>
      <c r="Y1246" s="660" t="s">
        <v>5498</v>
      </c>
      <c r="Z1246" s="679">
        <v>45223</v>
      </c>
      <c r="AA1246" s="679">
        <v>45237</v>
      </c>
      <c r="AB1246" s="667" t="s">
        <v>80</v>
      </c>
      <c r="AC1246" s="666">
        <v>45280</v>
      </c>
      <c r="AD1246" s="658">
        <f t="shared" si="60"/>
        <v>43</v>
      </c>
      <c r="AE1246" s="656">
        <v>0</v>
      </c>
      <c r="AF1246" s="656">
        <v>0</v>
      </c>
      <c r="AG1246" s="656">
        <v>0</v>
      </c>
      <c r="AH1246" s="668" t="s">
        <v>80</v>
      </c>
      <c r="AI1246" s="658">
        <v>0</v>
      </c>
      <c r="AJ1246" s="656">
        <v>0</v>
      </c>
      <c r="AK1246" s="748">
        <v>0</v>
      </c>
      <c r="AL1246" s="668" t="s">
        <v>80</v>
      </c>
      <c r="AM1246" s="657">
        <v>0</v>
      </c>
      <c r="AN1246" s="668" t="s">
        <v>80</v>
      </c>
      <c r="AO1246" s="668" t="s">
        <v>80</v>
      </c>
      <c r="AP1246" s="661">
        <v>0</v>
      </c>
      <c r="AQ1246" s="661">
        <f>+L1246+AF1246-AK1246</f>
        <v>10400000</v>
      </c>
      <c r="AR1246" s="657" t="s">
        <v>115</v>
      </c>
      <c r="AS1246" s="656">
        <v>0</v>
      </c>
      <c r="AT1246" s="657" t="s">
        <v>80</v>
      </c>
      <c r="AU1246" s="670">
        <v>0</v>
      </c>
      <c r="AV1246" s="671">
        <f t="shared" si="58"/>
        <v>10400000</v>
      </c>
      <c r="AW1246" s="672">
        <f t="shared" si="59"/>
        <v>0</v>
      </c>
      <c r="AX1246" s="673"/>
      <c r="AY1246" s="657" t="s">
        <v>72</v>
      </c>
      <c r="AZ1246" s="677" t="s">
        <v>6276</v>
      </c>
      <c r="BA1246" s="653" t="s">
        <v>5981</v>
      </c>
      <c r="BB1246" s="656" t="s">
        <v>71</v>
      </c>
    </row>
    <row r="1247" spans="2:54" x14ac:dyDescent="0.25">
      <c r="B1247" s="653">
        <v>2023</v>
      </c>
      <c r="C1247" s="653">
        <v>891780111</v>
      </c>
      <c r="D1247" s="654" t="s">
        <v>68</v>
      </c>
      <c r="E1247" s="655" t="s">
        <v>5730</v>
      </c>
      <c r="F1247" s="656" t="s">
        <v>6246</v>
      </c>
      <c r="G1247" s="657">
        <v>0</v>
      </c>
      <c r="H1247" s="656"/>
      <c r="I1247" s="657" t="s">
        <v>78</v>
      </c>
      <c r="J1247" s="653" t="s">
        <v>120</v>
      </c>
      <c r="K1247" s="658" t="s">
        <v>6229</v>
      </c>
      <c r="L1247" s="659">
        <v>10400000</v>
      </c>
      <c r="M1247" s="653" t="s">
        <v>73</v>
      </c>
      <c r="N1247" s="660" t="s">
        <v>116</v>
      </c>
      <c r="O1247" s="658" t="s">
        <v>5994</v>
      </c>
      <c r="P1247" s="661">
        <v>57465420</v>
      </c>
      <c r="Q1247" s="656">
        <v>2264</v>
      </c>
      <c r="R1247" s="699">
        <v>45223</v>
      </c>
      <c r="S1247" s="749">
        <v>323200000</v>
      </c>
      <c r="T1247" s="699">
        <v>45237</v>
      </c>
      <c r="U1247" s="760">
        <v>10400000</v>
      </c>
      <c r="V1247" s="657" t="s">
        <v>70</v>
      </c>
      <c r="W1247" s="656">
        <v>85467461</v>
      </c>
      <c r="X1247" s="665" t="s">
        <v>2567</v>
      </c>
      <c r="Y1247" s="660" t="s">
        <v>5498</v>
      </c>
      <c r="Z1247" s="679">
        <v>45223</v>
      </c>
      <c r="AA1247" s="679">
        <v>45237</v>
      </c>
      <c r="AB1247" s="667" t="s">
        <v>80</v>
      </c>
      <c r="AC1247" s="666">
        <v>45280</v>
      </c>
      <c r="AD1247" s="658">
        <f t="shared" si="60"/>
        <v>43</v>
      </c>
      <c r="AE1247" s="656">
        <v>0</v>
      </c>
      <c r="AF1247" s="656">
        <v>0</v>
      </c>
      <c r="AG1247" s="656">
        <v>0</v>
      </c>
      <c r="AH1247" s="668" t="s">
        <v>80</v>
      </c>
      <c r="AI1247" s="658">
        <v>0</v>
      </c>
      <c r="AJ1247" s="656">
        <v>0</v>
      </c>
      <c r="AK1247" s="748">
        <v>0</v>
      </c>
      <c r="AL1247" s="668" t="s">
        <v>80</v>
      </c>
      <c r="AM1247" s="657">
        <v>0</v>
      </c>
      <c r="AN1247" s="668" t="s">
        <v>80</v>
      </c>
      <c r="AO1247" s="668" t="s">
        <v>80</v>
      </c>
      <c r="AP1247" s="661">
        <v>0</v>
      </c>
      <c r="AQ1247" s="661">
        <f>+L1247+AF1247-AK1247</f>
        <v>10400000</v>
      </c>
      <c r="AR1247" s="657" t="s">
        <v>115</v>
      </c>
      <c r="AS1247" s="656">
        <v>0</v>
      </c>
      <c r="AT1247" s="657" t="s">
        <v>80</v>
      </c>
      <c r="AU1247" s="670">
        <v>0</v>
      </c>
      <c r="AV1247" s="671">
        <f t="shared" si="58"/>
        <v>10400000</v>
      </c>
      <c r="AW1247" s="672">
        <f t="shared" si="59"/>
        <v>0</v>
      </c>
      <c r="AX1247" s="673"/>
      <c r="AY1247" s="657" t="s">
        <v>72</v>
      </c>
      <c r="AZ1247" s="677" t="s">
        <v>6277</v>
      </c>
      <c r="BA1247" s="653" t="s">
        <v>5981</v>
      </c>
      <c r="BB1247" s="656" t="s">
        <v>71</v>
      </c>
    </row>
    <row r="1248" spans="2:54" x14ac:dyDescent="0.25">
      <c r="B1248" s="653">
        <v>2023</v>
      </c>
      <c r="C1248" s="653">
        <v>891780111</v>
      </c>
      <c r="D1248" s="654" t="s">
        <v>68</v>
      </c>
      <c r="E1248" s="655" t="s">
        <v>5731</v>
      </c>
      <c r="F1248" s="656" t="s">
        <v>6247</v>
      </c>
      <c r="G1248" s="657">
        <v>0</v>
      </c>
      <c r="H1248" s="656"/>
      <c r="I1248" s="657" t="s">
        <v>78</v>
      </c>
      <c r="J1248" s="653" t="s">
        <v>120</v>
      </c>
      <c r="K1248" s="658" t="s">
        <v>6229</v>
      </c>
      <c r="L1248" s="659">
        <v>10400000</v>
      </c>
      <c r="M1248" s="653" t="s">
        <v>73</v>
      </c>
      <c r="N1248" s="660" t="s">
        <v>116</v>
      </c>
      <c r="O1248" s="658" t="s">
        <v>5995</v>
      </c>
      <c r="P1248" s="661">
        <v>1010236568</v>
      </c>
      <c r="Q1248" s="656">
        <v>2264</v>
      </c>
      <c r="R1248" s="699">
        <v>45223</v>
      </c>
      <c r="S1248" s="749">
        <v>323200000</v>
      </c>
      <c r="T1248" s="699">
        <v>45237</v>
      </c>
      <c r="U1248" s="760">
        <v>10400000</v>
      </c>
      <c r="V1248" s="657" t="s">
        <v>70</v>
      </c>
      <c r="W1248" s="656">
        <v>85467461</v>
      </c>
      <c r="X1248" s="665" t="s">
        <v>2567</v>
      </c>
      <c r="Y1248" s="660" t="s">
        <v>5498</v>
      </c>
      <c r="Z1248" s="679">
        <v>45223</v>
      </c>
      <c r="AA1248" s="679">
        <v>45237</v>
      </c>
      <c r="AB1248" s="667" t="s">
        <v>80</v>
      </c>
      <c r="AC1248" s="666">
        <v>45280</v>
      </c>
      <c r="AD1248" s="658">
        <f t="shared" si="60"/>
        <v>43</v>
      </c>
      <c r="AE1248" s="656">
        <v>0</v>
      </c>
      <c r="AF1248" s="656">
        <v>0</v>
      </c>
      <c r="AG1248" s="656">
        <v>0</v>
      </c>
      <c r="AH1248" s="668" t="s">
        <v>80</v>
      </c>
      <c r="AI1248" s="658">
        <v>0</v>
      </c>
      <c r="AJ1248" s="656">
        <v>0</v>
      </c>
      <c r="AK1248" s="748">
        <v>0</v>
      </c>
      <c r="AL1248" s="668" t="s">
        <v>80</v>
      </c>
      <c r="AM1248" s="657">
        <v>0</v>
      </c>
      <c r="AN1248" s="668" t="s">
        <v>80</v>
      </c>
      <c r="AO1248" s="668" t="s">
        <v>80</v>
      </c>
      <c r="AP1248" s="661">
        <v>0</v>
      </c>
      <c r="AQ1248" s="661">
        <f>+L1248+AF1248-AK1248</f>
        <v>10400000</v>
      </c>
      <c r="AR1248" s="657" t="s">
        <v>115</v>
      </c>
      <c r="AS1248" s="656">
        <v>0</v>
      </c>
      <c r="AT1248" s="657" t="s">
        <v>80</v>
      </c>
      <c r="AU1248" s="670">
        <v>0</v>
      </c>
      <c r="AV1248" s="671">
        <f t="shared" si="58"/>
        <v>10400000</v>
      </c>
      <c r="AW1248" s="672">
        <f t="shared" si="59"/>
        <v>0</v>
      </c>
      <c r="AX1248" s="673"/>
      <c r="AY1248" s="657" t="s">
        <v>72</v>
      </c>
      <c r="AZ1248" s="677" t="s">
        <v>6278</v>
      </c>
      <c r="BA1248" s="653" t="s">
        <v>5981</v>
      </c>
      <c r="BB1248" s="656" t="s">
        <v>71</v>
      </c>
    </row>
    <row r="1249" spans="2:54" x14ac:dyDescent="0.25">
      <c r="B1249" s="653">
        <v>2023</v>
      </c>
      <c r="C1249" s="653">
        <v>891780111</v>
      </c>
      <c r="D1249" s="654" t="s">
        <v>68</v>
      </c>
      <c r="E1249" s="655" t="s">
        <v>5732</v>
      </c>
      <c r="F1249" s="656" t="s">
        <v>6248</v>
      </c>
      <c r="G1249" s="657">
        <v>0</v>
      </c>
      <c r="H1249" s="656"/>
      <c r="I1249" s="657" t="s">
        <v>78</v>
      </c>
      <c r="J1249" s="653" t="s">
        <v>120</v>
      </c>
      <c r="K1249" s="658" t="s">
        <v>6229</v>
      </c>
      <c r="L1249" s="659">
        <v>10400000</v>
      </c>
      <c r="M1249" s="653" t="s">
        <v>73</v>
      </c>
      <c r="N1249" s="660" t="s">
        <v>116</v>
      </c>
      <c r="O1249" s="658" t="s">
        <v>5996</v>
      </c>
      <c r="P1249" s="661">
        <v>1051658970</v>
      </c>
      <c r="Q1249" s="656">
        <v>2264</v>
      </c>
      <c r="R1249" s="699">
        <v>45223</v>
      </c>
      <c r="S1249" s="749">
        <v>323200000</v>
      </c>
      <c r="T1249" s="699">
        <v>45237</v>
      </c>
      <c r="U1249" s="760">
        <v>10400000</v>
      </c>
      <c r="V1249" s="657" t="s">
        <v>70</v>
      </c>
      <c r="W1249" s="656">
        <v>85467461</v>
      </c>
      <c r="X1249" s="665" t="s">
        <v>2567</v>
      </c>
      <c r="Y1249" s="660" t="s">
        <v>5498</v>
      </c>
      <c r="Z1249" s="679">
        <v>45223</v>
      </c>
      <c r="AA1249" s="679">
        <v>45237</v>
      </c>
      <c r="AB1249" s="667" t="s">
        <v>80</v>
      </c>
      <c r="AC1249" s="666">
        <v>45280</v>
      </c>
      <c r="AD1249" s="658">
        <f t="shared" si="60"/>
        <v>43</v>
      </c>
      <c r="AE1249" s="656">
        <v>0</v>
      </c>
      <c r="AF1249" s="656">
        <v>0</v>
      </c>
      <c r="AG1249" s="656">
        <v>0</v>
      </c>
      <c r="AH1249" s="668" t="s">
        <v>80</v>
      </c>
      <c r="AI1249" s="658">
        <v>0</v>
      </c>
      <c r="AJ1249" s="656">
        <v>0</v>
      </c>
      <c r="AK1249" s="748">
        <v>0</v>
      </c>
      <c r="AL1249" s="668" t="s">
        <v>80</v>
      </c>
      <c r="AM1249" s="657">
        <v>0</v>
      </c>
      <c r="AN1249" s="668" t="s">
        <v>80</v>
      </c>
      <c r="AO1249" s="668" t="s">
        <v>80</v>
      </c>
      <c r="AP1249" s="661">
        <v>0</v>
      </c>
      <c r="AQ1249" s="661">
        <f>+L1249+AF1249-AK1249</f>
        <v>10400000</v>
      </c>
      <c r="AR1249" s="657" t="s">
        <v>115</v>
      </c>
      <c r="AS1249" s="656">
        <v>0</v>
      </c>
      <c r="AT1249" s="657" t="s">
        <v>80</v>
      </c>
      <c r="AU1249" s="670">
        <v>0</v>
      </c>
      <c r="AV1249" s="671">
        <f t="shared" si="58"/>
        <v>10400000</v>
      </c>
      <c r="AW1249" s="672">
        <f t="shared" si="59"/>
        <v>0</v>
      </c>
      <c r="AX1249" s="673"/>
      <c r="AY1249" s="657" t="s">
        <v>72</v>
      </c>
      <c r="AZ1249" s="677" t="s">
        <v>6279</v>
      </c>
      <c r="BA1249" s="653" t="s">
        <v>5981</v>
      </c>
      <c r="BB1249" s="656" t="s">
        <v>71</v>
      </c>
    </row>
    <row r="1250" spans="2:54" x14ac:dyDescent="0.25">
      <c r="B1250" s="653">
        <v>2023</v>
      </c>
      <c r="C1250" s="653">
        <v>891780111</v>
      </c>
      <c r="D1250" s="654" t="s">
        <v>68</v>
      </c>
      <c r="E1250" s="655" t="s">
        <v>5733</v>
      </c>
      <c r="F1250" s="656" t="s">
        <v>6249</v>
      </c>
      <c r="G1250" s="657">
        <v>0</v>
      </c>
      <c r="H1250" s="656"/>
      <c r="I1250" s="657" t="s">
        <v>78</v>
      </c>
      <c r="J1250" s="653" t="s">
        <v>120</v>
      </c>
      <c r="K1250" s="658" t="s">
        <v>6229</v>
      </c>
      <c r="L1250" s="659">
        <v>10400000</v>
      </c>
      <c r="M1250" s="653" t="s">
        <v>73</v>
      </c>
      <c r="N1250" s="660" t="s">
        <v>116</v>
      </c>
      <c r="O1250" s="658" t="s">
        <v>5997</v>
      </c>
      <c r="P1250" s="661">
        <v>1062810160</v>
      </c>
      <c r="Q1250" s="656">
        <v>2264</v>
      </c>
      <c r="R1250" s="699">
        <v>45223</v>
      </c>
      <c r="S1250" s="749">
        <v>323200000</v>
      </c>
      <c r="T1250" s="699">
        <v>45237</v>
      </c>
      <c r="U1250" s="760">
        <v>10400000</v>
      </c>
      <c r="V1250" s="657" t="s">
        <v>70</v>
      </c>
      <c r="W1250" s="656">
        <v>85467461</v>
      </c>
      <c r="X1250" s="665" t="s">
        <v>2567</v>
      </c>
      <c r="Y1250" s="660" t="s">
        <v>5498</v>
      </c>
      <c r="Z1250" s="679">
        <v>45223</v>
      </c>
      <c r="AA1250" s="679">
        <v>45237</v>
      </c>
      <c r="AB1250" s="667" t="s">
        <v>80</v>
      </c>
      <c r="AC1250" s="666">
        <v>45280</v>
      </c>
      <c r="AD1250" s="658">
        <f t="shared" si="60"/>
        <v>43</v>
      </c>
      <c r="AE1250" s="656">
        <v>0</v>
      </c>
      <c r="AF1250" s="656">
        <v>0</v>
      </c>
      <c r="AG1250" s="656">
        <v>0</v>
      </c>
      <c r="AH1250" s="668" t="s">
        <v>80</v>
      </c>
      <c r="AI1250" s="658">
        <v>0</v>
      </c>
      <c r="AJ1250" s="656">
        <v>0</v>
      </c>
      <c r="AK1250" s="748">
        <v>0</v>
      </c>
      <c r="AL1250" s="668" t="s">
        <v>80</v>
      </c>
      <c r="AM1250" s="657">
        <v>0</v>
      </c>
      <c r="AN1250" s="668" t="s">
        <v>80</v>
      </c>
      <c r="AO1250" s="668" t="s">
        <v>80</v>
      </c>
      <c r="AP1250" s="661">
        <v>0</v>
      </c>
      <c r="AQ1250" s="661">
        <f>+L1250+AF1250-AK1250</f>
        <v>10400000</v>
      </c>
      <c r="AR1250" s="657" t="s">
        <v>115</v>
      </c>
      <c r="AS1250" s="656">
        <v>0</v>
      </c>
      <c r="AT1250" s="657" t="s">
        <v>80</v>
      </c>
      <c r="AU1250" s="670">
        <v>0</v>
      </c>
      <c r="AV1250" s="671">
        <f t="shared" si="58"/>
        <v>10400000</v>
      </c>
      <c r="AW1250" s="672">
        <f t="shared" si="59"/>
        <v>0</v>
      </c>
      <c r="AX1250" s="673"/>
      <c r="AY1250" s="657" t="s">
        <v>72</v>
      </c>
      <c r="AZ1250" s="677" t="s">
        <v>6280</v>
      </c>
      <c r="BA1250" s="653" t="s">
        <v>5981</v>
      </c>
      <c r="BB1250" s="656" t="s">
        <v>71</v>
      </c>
    </row>
    <row r="1251" spans="2:54" x14ac:dyDescent="0.25">
      <c r="B1251" s="653">
        <v>2023</v>
      </c>
      <c r="C1251" s="653">
        <v>891780111</v>
      </c>
      <c r="D1251" s="654" t="s">
        <v>68</v>
      </c>
      <c r="E1251" s="655" t="s">
        <v>5734</v>
      </c>
      <c r="F1251" s="656" t="s">
        <v>6250</v>
      </c>
      <c r="G1251" s="657">
        <v>0</v>
      </c>
      <c r="H1251" s="656"/>
      <c r="I1251" s="657" t="s">
        <v>78</v>
      </c>
      <c r="J1251" s="653" t="s">
        <v>120</v>
      </c>
      <c r="K1251" s="658" t="s">
        <v>6229</v>
      </c>
      <c r="L1251" s="659">
        <v>10400000</v>
      </c>
      <c r="M1251" s="653" t="s">
        <v>73</v>
      </c>
      <c r="N1251" s="660" t="s">
        <v>116</v>
      </c>
      <c r="O1251" s="658" t="s">
        <v>5998</v>
      </c>
      <c r="P1251" s="661">
        <v>15186381</v>
      </c>
      <c r="Q1251" s="656">
        <v>2264</v>
      </c>
      <c r="R1251" s="699">
        <v>45223</v>
      </c>
      <c r="S1251" s="749">
        <v>323200000</v>
      </c>
      <c r="T1251" s="699">
        <v>45237</v>
      </c>
      <c r="U1251" s="760">
        <v>10400000</v>
      </c>
      <c r="V1251" s="657" t="s">
        <v>70</v>
      </c>
      <c r="W1251" s="656">
        <v>85467461</v>
      </c>
      <c r="X1251" s="665" t="s">
        <v>2567</v>
      </c>
      <c r="Y1251" s="660" t="s">
        <v>5498</v>
      </c>
      <c r="Z1251" s="679">
        <v>45223</v>
      </c>
      <c r="AA1251" s="679">
        <v>45237</v>
      </c>
      <c r="AB1251" s="667" t="s">
        <v>80</v>
      </c>
      <c r="AC1251" s="666">
        <v>45280</v>
      </c>
      <c r="AD1251" s="658">
        <f t="shared" si="60"/>
        <v>43</v>
      </c>
      <c r="AE1251" s="656">
        <v>0</v>
      </c>
      <c r="AF1251" s="656">
        <v>0</v>
      </c>
      <c r="AG1251" s="656">
        <v>0</v>
      </c>
      <c r="AH1251" s="668" t="s">
        <v>80</v>
      </c>
      <c r="AI1251" s="658">
        <v>0</v>
      </c>
      <c r="AJ1251" s="656">
        <v>0</v>
      </c>
      <c r="AK1251" s="748">
        <v>0</v>
      </c>
      <c r="AL1251" s="668" t="s">
        <v>80</v>
      </c>
      <c r="AM1251" s="657">
        <v>0</v>
      </c>
      <c r="AN1251" s="668" t="s">
        <v>80</v>
      </c>
      <c r="AO1251" s="668" t="s">
        <v>80</v>
      </c>
      <c r="AP1251" s="661">
        <v>0</v>
      </c>
      <c r="AQ1251" s="661">
        <f>+L1251+AF1251-AK1251</f>
        <v>10400000</v>
      </c>
      <c r="AR1251" s="657" t="s">
        <v>115</v>
      </c>
      <c r="AS1251" s="656">
        <v>0</v>
      </c>
      <c r="AT1251" s="657" t="s">
        <v>80</v>
      </c>
      <c r="AU1251" s="670">
        <v>0</v>
      </c>
      <c r="AV1251" s="671">
        <f t="shared" si="58"/>
        <v>10400000</v>
      </c>
      <c r="AW1251" s="672">
        <f t="shared" si="59"/>
        <v>0</v>
      </c>
      <c r="AX1251" s="673"/>
      <c r="AY1251" s="657" t="s">
        <v>72</v>
      </c>
      <c r="AZ1251" s="677" t="s">
        <v>6281</v>
      </c>
      <c r="BA1251" s="653" t="s">
        <v>5981</v>
      </c>
      <c r="BB1251" s="656" t="s">
        <v>71</v>
      </c>
    </row>
    <row r="1252" spans="2:54" x14ac:dyDescent="0.25">
      <c r="B1252" s="653">
        <v>2023</v>
      </c>
      <c r="C1252" s="653">
        <v>891780111</v>
      </c>
      <c r="D1252" s="654" t="s">
        <v>68</v>
      </c>
      <c r="E1252" s="655" t="s">
        <v>5735</v>
      </c>
      <c r="F1252" s="656" t="s">
        <v>6251</v>
      </c>
      <c r="G1252" s="657">
        <v>0</v>
      </c>
      <c r="H1252" s="656"/>
      <c r="I1252" s="657" t="s">
        <v>78</v>
      </c>
      <c r="J1252" s="653" t="s">
        <v>120</v>
      </c>
      <c r="K1252" s="658" t="s">
        <v>6229</v>
      </c>
      <c r="L1252" s="659">
        <v>10400000</v>
      </c>
      <c r="M1252" s="653" t="s">
        <v>73</v>
      </c>
      <c r="N1252" s="660" t="s">
        <v>116</v>
      </c>
      <c r="O1252" s="658" t="s">
        <v>5999</v>
      </c>
      <c r="P1252" s="661">
        <v>77009862</v>
      </c>
      <c r="Q1252" s="656">
        <v>2264</v>
      </c>
      <c r="R1252" s="699">
        <v>45223</v>
      </c>
      <c r="S1252" s="749">
        <v>323200000</v>
      </c>
      <c r="T1252" s="699">
        <v>45237</v>
      </c>
      <c r="U1252" s="760">
        <v>10400000</v>
      </c>
      <c r="V1252" s="657" t="s">
        <v>70</v>
      </c>
      <c r="W1252" s="656">
        <v>85467461</v>
      </c>
      <c r="X1252" s="665" t="s">
        <v>2567</v>
      </c>
      <c r="Y1252" s="660" t="s">
        <v>5498</v>
      </c>
      <c r="Z1252" s="679">
        <v>45223</v>
      </c>
      <c r="AA1252" s="679">
        <v>45237</v>
      </c>
      <c r="AB1252" s="667" t="s">
        <v>80</v>
      </c>
      <c r="AC1252" s="666">
        <v>45280</v>
      </c>
      <c r="AD1252" s="658">
        <f t="shared" si="60"/>
        <v>43</v>
      </c>
      <c r="AE1252" s="656">
        <v>0</v>
      </c>
      <c r="AF1252" s="656">
        <v>0</v>
      </c>
      <c r="AG1252" s="656">
        <v>0</v>
      </c>
      <c r="AH1252" s="668" t="s">
        <v>80</v>
      </c>
      <c r="AI1252" s="658">
        <v>0</v>
      </c>
      <c r="AJ1252" s="656">
        <v>0</v>
      </c>
      <c r="AK1252" s="748">
        <v>0</v>
      </c>
      <c r="AL1252" s="668" t="s">
        <v>80</v>
      </c>
      <c r="AM1252" s="657">
        <v>0</v>
      </c>
      <c r="AN1252" s="668" t="s">
        <v>80</v>
      </c>
      <c r="AO1252" s="668" t="s">
        <v>80</v>
      </c>
      <c r="AP1252" s="661">
        <v>0</v>
      </c>
      <c r="AQ1252" s="661">
        <f>+L1252+AF1252-AK1252</f>
        <v>10400000</v>
      </c>
      <c r="AR1252" s="657" t="s">
        <v>115</v>
      </c>
      <c r="AS1252" s="656">
        <v>0</v>
      </c>
      <c r="AT1252" s="657" t="s">
        <v>80</v>
      </c>
      <c r="AU1252" s="670">
        <v>0</v>
      </c>
      <c r="AV1252" s="671">
        <f t="shared" si="58"/>
        <v>10400000</v>
      </c>
      <c r="AW1252" s="672">
        <f t="shared" si="59"/>
        <v>0</v>
      </c>
      <c r="AX1252" s="673"/>
      <c r="AY1252" s="657" t="s">
        <v>72</v>
      </c>
      <c r="AZ1252" s="677" t="s">
        <v>6282</v>
      </c>
      <c r="BA1252" s="653" t="s">
        <v>5981</v>
      </c>
      <c r="BB1252" s="656" t="s">
        <v>71</v>
      </c>
    </row>
    <row r="1253" spans="2:54" x14ac:dyDescent="0.25">
      <c r="B1253" s="653">
        <v>2023</v>
      </c>
      <c r="C1253" s="653">
        <v>891780111</v>
      </c>
      <c r="D1253" s="654" t="s">
        <v>68</v>
      </c>
      <c r="E1253" s="655" t="s">
        <v>5736</v>
      </c>
      <c r="F1253" s="656" t="s">
        <v>6252</v>
      </c>
      <c r="G1253" s="657">
        <v>0</v>
      </c>
      <c r="H1253" s="656"/>
      <c r="I1253" s="657" t="s">
        <v>78</v>
      </c>
      <c r="J1253" s="653" t="s">
        <v>120</v>
      </c>
      <c r="K1253" s="658" t="s">
        <v>6231</v>
      </c>
      <c r="L1253" s="659">
        <v>12400000</v>
      </c>
      <c r="M1253" s="653" t="s">
        <v>73</v>
      </c>
      <c r="N1253" s="660" t="s">
        <v>116</v>
      </c>
      <c r="O1253" s="658" t="s">
        <v>6000</v>
      </c>
      <c r="P1253" s="661">
        <v>36718181</v>
      </c>
      <c r="Q1253" s="656">
        <v>2264</v>
      </c>
      <c r="R1253" s="699">
        <v>45223</v>
      </c>
      <c r="S1253" s="749">
        <v>323200000</v>
      </c>
      <c r="T1253" s="699">
        <v>45237</v>
      </c>
      <c r="U1253" s="760">
        <v>12400000</v>
      </c>
      <c r="V1253" s="657" t="s">
        <v>70</v>
      </c>
      <c r="W1253" s="656">
        <v>85467461</v>
      </c>
      <c r="X1253" s="665" t="s">
        <v>2567</v>
      </c>
      <c r="Y1253" s="660" t="s">
        <v>5498</v>
      </c>
      <c r="Z1253" s="679">
        <v>45223</v>
      </c>
      <c r="AA1253" s="679">
        <v>45237</v>
      </c>
      <c r="AB1253" s="667" t="s">
        <v>80</v>
      </c>
      <c r="AC1253" s="666">
        <v>45280</v>
      </c>
      <c r="AD1253" s="658">
        <f t="shared" si="60"/>
        <v>43</v>
      </c>
      <c r="AE1253" s="656">
        <v>0</v>
      </c>
      <c r="AF1253" s="656">
        <v>0</v>
      </c>
      <c r="AG1253" s="656">
        <v>0</v>
      </c>
      <c r="AH1253" s="668" t="s">
        <v>80</v>
      </c>
      <c r="AI1253" s="658">
        <v>0</v>
      </c>
      <c r="AJ1253" s="656">
        <v>0</v>
      </c>
      <c r="AK1253" s="748">
        <v>0</v>
      </c>
      <c r="AL1253" s="668" t="s">
        <v>80</v>
      </c>
      <c r="AM1253" s="657">
        <v>0</v>
      </c>
      <c r="AN1253" s="668" t="s">
        <v>80</v>
      </c>
      <c r="AO1253" s="668" t="s">
        <v>80</v>
      </c>
      <c r="AP1253" s="661">
        <v>0</v>
      </c>
      <c r="AQ1253" s="661">
        <f>+L1253+AF1253-AK1253</f>
        <v>12400000</v>
      </c>
      <c r="AR1253" s="657" t="s">
        <v>115</v>
      </c>
      <c r="AS1253" s="656">
        <v>0</v>
      </c>
      <c r="AT1253" s="657" t="s">
        <v>80</v>
      </c>
      <c r="AU1253" s="670">
        <v>0</v>
      </c>
      <c r="AV1253" s="671">
        <f t="shared" si="58"/>
        <v>12400000</v>
      </c>
      <c r="AW1253" s="672">
        <f t="shared" si="59"/>
        <v>0</v>
      </c>
      <c r="AX1253" s="673"/>
      <c r="AY1253" s="657" t="s">
        <v>72</v>
      </c>
      <c r="AZ1253" s="677" t="s">
        <v>6283</v>
      </c>
      <c r="BA1253" s="653" t="s">
        <v>5981</v>
      </c>
      <c r="BB1253" s="656" t="s">
        <v>71</v>
      </c>
    </row>
    <row r="1254" spans="2:54" x14ac:dyDescent="0.25">
      <c r="B1254" s="653">
        <v>2023</v>
      </c>
      <c r="C1254" s="653">
        <v>891780111</v>
      </c>
      <c r="D1254" s="654" t="s">
        <v>68</v>
      </c>
      <c r="E1254" s="655" t="s">
        <v>5737</v>
      </c>
      <c r="F1254" s="656" t="s">
        <v>6253</v>
      </c>
      <c r="G1254" s="657">
        <v>0</v>
      </c>
      <c r="H1254" s="656"/>
      <c r="I1254" s="657" t="s">
        <v>78</v>
      </c>
      <c r="J1254" s="653" t="s">
        <v>120</v>
      </c>
      <c r="K1254" s="658" t="s">
        <v>6229</v>
      </c>
      <c r="L1254" s="659">
        <v>10400000</v>
      </c>
      <c r="M1254" s="653" t="s">
        <v>73</v>
      </c>
      <c r="N1254" s="660" t="s">
        <v>116</v>
      </c>
      <c r="O1254" s="658" t="s">
        <v>6001</v>
      </c>
      <c r="P1254" s="661">
        <v>1122402883</v>
      </c>
      <c r="Q1254" s="656">
        <v>2264</v>
      </c>
      <c r="R1254" s="699">
        <v>45223</v>
      </c>
      <c r="S1254" s="749">
        <v>323200000</v>
      </c>
      <c r="T1254" s="699">
        <v>45237</v>
      </c>
      <c r="U1254" s="760">
        <v>10400000</v>
      </c>
      <c r="V1254" s="657" t="s">
        <v>70</v>
      </c>
      <c r="W1254" s="656">
        <v>85467461</v>
      </c>
      <c r="X1254" s="665" t="s">
        <v>2567</v>
      </c>
      <c r="Y1254" s="660" t="s">
        <v>5498</v>
      </c>
      <c r="Z1254" s="679">
        <v>45223</v>
      </c>
      <c r="AA1254" s="679">
        <v>45237</v>
      </c>
      <c r="AB1254" s="667" t="s">
        <v>80</v>
      </c>
      <c r="AC1254" s="666">
        <v>45280</v>
      </c>
      <c r="AD1254" s="658">
        <f t="shared" si="60"/>
        <v>43</v>
      </c>
      <c r="AE1254" s="656">
        <v>0</v>
      </c>
      <c r="AF1254" s="656">
        <v>0</v>
      </c>
      <c r="AG1254" s="656">
        <v>0</v>
      </c>
      <c r="AH1254" s="668" t="s">
        <v>80</v>
      </c>
      <c r="AI1254" s="658">
        <v>0</v>
      </c>
      <c r="AJ1254" s="656">
        <v>0</v>
      </c>
      <c r="AK1254" s="748">
        <v>0</v>
      </c>
      <c r="AL1254" s="668" t="s">
        <v>80</v>
      </c>
      <c r="AM1254" s="657">
        <v>0</v>
      </c>
      <c r="AN1254" s="668" t="s">
        <v>80</v>
      </c>
      <c r="AO1254" s="668" t="s">
        <v>80</v>
      </c>
      <c r="AP1254" s="661">
        <v>0</v>
      </c>
      <c r="AQ1254" s="661">
        <f>+L1254+AF1254-AK1254</f>
        <v>10400000</v>
      </c>
      <c r="AR1254" s="657" t="s">
        <v>115</v>
      </c>
      <c r="AS1254" s="656">
        <v>0</v>
      </c>
      <c r="AT1254" s="657" t="s">
        <v>80</v>
      </c>
      <c r="AU1254" s="670">
        <v>0</v>
      </c>
      <c r="AV1254" s="671">
        <f t="shared" si="58"/>
        <v>10400000</v>
      </c>
      <c r="AW1254" s="672">
        <f t="shared" si="59"/>
        <v>0</v>
      </c>
      <c r="AX1254" s="673"/>
      <c r="AY1254" s="657" t="s">
        <v>72</v>
      </c>
      <c r="AZ1254" s="677" t="s">
        <v>6284</v>
      </c>
      <c r="BA1254" s="653" t="s">
        <v>5981</v>
      </c>
      <c r="BB1254" s="656" t="s">
        <v>71</v>
      </c>
    </row>
    <row r="1255" spans="2:54" x14ac:dyDescent="0.25">
      <c r="B1255" s="653">
        <v>2023</v>
      </c>
      <c r="C1255" s="653">
        <v>891780111</v>
      </c>
      <c r="D1255" s="654" t="s">
        <v>68</v>
      </c>
      <c r="E1255" s="655" t="s">
        <v>5738</v>
      </c>
      <c r="F1255" s="656" t="s">
        <v>6254</v>
      </c>
      <c r="G1255" s="657">
        <v>0</v>
      </c>
      <c r="H1255" s="656"/>
      <c r="I1255" s="657" t="s">
        <v>78</v>
      </c>
      <c r="J1255" s="653" t="s">
        <v>120</v>
      </c>
      <c r="K1255" s="658" t="s">
        <v>6228</v>
      </c>
      <c r="L1255" s="659">
        <v>10400000</v>
      </c>
      <c r="M1255" s="653" t="s">
        <v>73</v>
      </c>
      <c r="N1255" s="660" t="s">
        <v>116</v>
      </c>
      <c r="O1255" s="658" t="s">
        <v>6002</v>
      </c>
      <c r="P1255" s="661">
        <v>1081806544</v>
      </c>
      <c r="Q1255" s="656">
        <v>2264</v>
      </c>
      <c r="R1255" s="699">
        <v>45223</v>
      </c>
      <c r="S1255" s="749">
        <v>323200000</v>
      </c>
      <c r="T1255" s="699">
        <v>45237</v>
      </c>
      <c r="U1255" s="760">
        <v>10400000</v>
      </c>
      <c r="V1255" s="657" t="s">
        <v>70</v>
      </c>
      <c r="W1255" s="656">
        <v>85467461</v>
      </c>
      <c r="X1255" s="665" t="s">
        <v>2567</v>
      </c>
      <c r="Y1255" s="660" t="s">
        <v>5498</v>
      </c>
      <c r="Z1255" s="679">
        <v>45223</v>
      </c>
      <c r="AA1255" s="679">
        <v>45237</v>
      </c>
      <c r="AB1255" s="667" t="s">
        <v>80</v>
      </c>
      <c r="AC1255" s="666">
        <v>45280</v>
      </c>
      <c r="AD1255" s="658">
        <f t="shared" si="60"/>
        <v>43</v>
      </c>
      <c r="AE1255" s="656">
        <v>0</v>
      </c>
      <c r="AF1255" s="656">
        <v>0</v>
      </c>
      <c r="AG1255" s="656">
        <v>0</v>
      </c>
      <c r="AH1255" s="668" t="s">
        <v>80</v>
      </c>
      <c r="AI1255" s="658">
        <v>0</v>
      </c>
      <c r="AJ1255" s="656">
        <v>0</v>
      </c>
      <c r="AK1255" s="748">
        <v>0</v>
      </c>
      <c r="AL1255" s="668" t="s">
        <v>80</v>
      </c>
      <c r="AM1255" s="657">
        <v>0</v>
      </c>
      <c r="AN1255" s="668" t="s">
        <v>80</v>
      </c>
      <c r="AO1255" s="668" t="s">
        <v>80</v>
      </c>
      <c r="AP1255" s="661">
        <v>0</v>
      </c>
      <c r="AQ1255" s="661">
        <f>+L1255+AF1255-AK1255</f>
        <v>10400000</v>
      </c>
      <c r="AR1255" s="657" t="s">
        <v>115</v>
      </c>
      <c r="AS1255" s="656">
        <v>0</v>
      </c>
      <c r="AT1255" s="657" t="s">
        <v>80</v>
      </c>
      <c r="AU1255" s="670">
        <v>0</v>
      </c>
      <c r="AV1255" s="671">
        <f t="shared" si="58"/>
        <v>10400000</v>
      </c>
      <c r="AW1255" s="672">
        <f t="shared" si="59"/>
        <v>0</v>
      </c>
      <c r="AX1255" s="673"/>
      <c r="AY1255" s="657" t="s">
        <v>72</v>
      </c>
      <c r="AZ1255" s="677" t="s">
        <v>6285</v>
      </c>
      <c r="BA1255" s="653" t="s">
        <v>5981</v>
      </c>
      <c r="BB1255" s="656" t="s">
        <v>71</v>
      </c>
    </row>
    <row r="1256" spans="2:54" x14ac:dyDescent="0.25">
      <c r="B1256" s="653">
        <v>2023</v>
      </c>
      <c r="C1256" s="653">
        <v>891780111</v>
      </c>
      <c r="D1256" s="654" t="s">
        <v>68</v>
      </c>
      <c r="E1256" s="655" t="s">
        <v>5739</v>
      </c>
      <c r="F1256" s="656" t="s">
        <v>6255</v>
      </c>
      <c r="G1256" s="657">
        <v>0</v>
      </c>
      <c r="H1256" s="656"/>
      <c r="I1256" s="657" t="s">
        <v>78</v>
      </c>
      <c r="J1256" s="653" t="s">
        <v>120</v>
      </c>
      <c r="K1256" s="658" t="s">
        <v>6232</v>
      </c>
      <c r="L1256" s="659">
        <v>12400000</v>
      </c>
      <c r="M1256" s="653" t="s">
        <v>73</v>
      </c>
      <c r="N1256" s="660" t="s">
        <v>116</v>
      </c>
      <c r="O1256" s="658" t="s">
        <v>6003</v>
      </c>
      <c r="P1256" s="661">
        <v>8860981</v>
      </c>
      <c r="Q1256" s="656">
        <v>2264</v>
      </c>
      <c r="R1256" s="699">
        <v>45223</v>
      </c>
      <c r="S1256" s="749">
        <v>323200000</v>
      </c>
      <c r="T1256" s="699">
        <v>45237</v>
      </c>
      <c r="U1256" s="760">
        <v>12400000</v>
      </c>
      <c r="V1256" s="657" t="s">
        <v>70</v>
      </c>
      <c r="W1256" s="656">
        <v>85467461</v>
      </c>
      <c r="X1256" s="665" t="s">
        <v>2567</v>
      </c>
      <c r="Y1256" s="660" t="s">
        <v>5498</v>
      </c>
      <c r="Z1256" s="679">
        <v>45223</v>
      </c>
      <c r="AA1256" s="679">
        <v>45237</v>
      </c>
      <c r="AB1256" s="667" t="s">
        <v>80</v>
      </c>
      <c r="AC1256" s="666">
        <v>45280</v>
      </c>
      <c r="AD1256" s="658">
        <f t="shared" si="60"/>
        <v>43</v>
      </c>
      <c r="AE1256" s="656">
        <v>0</v>
      </c>
      <c r="AF1256" s="656">
        <v>0</v>
      </c>
      <c r="AG1256" s="656">
        <v>0</v>
      </c>
      <c r="AH1256" s="668" t="s">
        <v>80</v>
      </c>
      <c r="AI1256" s="658">
        <v>0</v>
      </c>
      <c r="AJ1256" s="656">
        <v>0</v>
      </c>
      <c r="AK1256" s="748">
        <v>0</v>
      </c>
      <c r="AL1256" s="668" t="s">
        <v>80</v>
      </c>
      <c r="AM1256" s="657">
        <v>0</v>
      </c>
      <c r="AN1256" s="668" t="s">
        <v>80</v>
      </c>
      <c r="AO1256" s="668" t="s">
        <v>80</v>
      </c>
      <c r="AP1256" s="661">
        <v>0</v>
      </c>
      <c r="AQ1256" s="661">
        <f>+L1256+AF1256-AK1256</f>
        <v>12400000</v>
      </c>
      <c r="AR1256" s="657" t="s">
        <v>115</v>
      </c>
      <c r="AS1256" s="656">
        <v>0</v>
      </c>
      <c r="AT1256" s="657" t="s">
        <v>80</v>
      </c>
      <c r="AU1256" s="670">
        <v>0</v>
      </c>
      <c r="AV1256" s="671">
        <f t="shared" si="58"/>
        <v>12400000</v>
      </c>
      <c r="AW1256" s="672">
        <f t="shared" si="59"/>
        <v>0</v>
      </c>
      <c r="AX1256" s="673"/>
      <c r="AY1256" s="657" t="s">
        <v>72</v>
      </c>
      <c r="AZ1256" s="677" t="s">
        <v>6286</v>
      </c>
      <c r="BA1256" s="653" t="s">
        <v>5981</v>
      </c>
      <c r="BB1256" s="656" t="s">
        <v>71</v>
      </c>
    </row>
    <row r="1257" spans="2:54" x14ac:dyDescent="0.25">
      <c r="B1257" s="653">
        <v>2023</v>
      </c>
      <c r="C1257" s="653">
        <v>891780111</v>
      </c>
      <c r="D1257" s="654" t="s">
        <v>68</v>
      </c>
      <c r="E1257" s="655" t="s">
        <v>5740</v>
      </c>
      <c r="F1257" s="656" t="s">
        <v>6256</v>
      </c>
      <c r="G1257" s="657">
        <v>0</v>
      </c>
      <c r="H1257" s="656"/>
      <c r="I1257" s="657" t="s">
        <v>78</v>
      </c>
      <c r="J1257" s="653" t="s">
        <v>120</v>
      </c>
      <c r="K1257" s="658" t="s">
        <v>6229</v>
      </c>
      <c r="L1257" s="659">
        <v>10400000</v>
      </c>
      <c r="M1257" s="653" t="s">
        <v>73</v>
      </c>
      <c r="N1257" s="660" t="s">
        <v>116</v>
      </c>
      <c r="O1257" s="658" t="s">
        <v>6004</v>
      </c>
      <c r="P1257" s="661">
        <v>1122398791</v>
      </c>
      <c r="Q1257" s="656">
        <v>2264</v>
      </c>
      <c r="R1257" s="699">
        <v>45223</v>
      </c>
      <c r="S1257" s="749">
        <v>323200000</v>
      </c>
      <c r="T1257" s="699">
        <v>45237</v>
      </c>
      <c r="U1257" s="760">
        <v>10400000</v>
      </c>
      <c r="V1257" s="657" t="s">
        <v>70</v>
      </c>
      <c r="W1257" s="656">
        <v>85467461</v>
      </c>
      <c r="X1257" s="665" t="s">
        <v>2567</v>
      </c>
      <c r="Y1257" s="660" t="s">
        <v>5498</v>
      </c>
      <c r="Z1257" s="679">
        <v>45223</v>
      </c>
      <c r="AA1257" s="679">
        <v>45237</v>
      </c>
      <c r="AB1257" s="667" t="s">
        <v>80</v>
      </c>
      <c r="AC1257" s="666">
        <v>45280</v>
      </c>
      <c r="AD1257" s="658">
        <f t="shared" si="60"/>
        <v>43</v>
      </c>
      <c r="AE1257" s="656">
        <v>0</v>
      </c>
      <c r="AF1257" s="656">
        <v>0</v>
      </c>
      <c r="AG1257" s="656">
        <v>0</v>
      </c>
      <c r="AH1257" s="668" t="s">
        <v>80</v>
      </c>
      <c r="AI1257" s="658">
        <v>0</v>
      </c>
      <c r="AJ1257" s="656">
        <v>0</v>
      </c>
      <c r="AK1257" s="748">
        <v>0</v>
      </c>
      <c r="AL1257" s="668" t="s">
        <v>80</v>
      </c>
      <c r="AM1257" s="657">
        <v>0</v>
      </c>
      <c r="AN1257" s="668" t="s">
        <v>80</v>
      </c>
      <c r="AO1257" s="668" t="s">
        <v>80</v>
      </c>
      <c r="AP1257" s="661">
        <v>0</v>
      </c>
      <c r="AQ1257" s="661">
        <f>+L1257+AF1257-AK1257</f>
        <v>10400000</v>
      </c>
      <c r="AR1257" s="657" t="s">
        <v>115</v>
      </c>
      <c r="AS1257" s="656">
        <v>0</v>
      </c>
      <c r="AT1257" s="657" t="s">
        <v>80</v>
      </c>
      <c r="AU1257" s="670">
        <v>0</v>
      </c>
      <c r="AV1257" s="671">
        <f t="shared" si="58"/>
        <v>10400000</v>
      </c>
      <c r="AW1257" s="672">
        <f t="shared" si="59"/>
        <v>0</v>
      </c>
      <c r="AX1257" s="673"/>
      <c r="AY1257" s="657" t="s">
        <v>72</v>
      </c>
      <c r="AZ1257" s="677" t="s">
        <v>6287</v>
      </c>
      <c r="BA1257" s="653" t="s">
        <v>5981</v>
      </c>
      <c r="BB1257" s="656" t="s">
        <v>71</v>
      </c>
    </row>
    <row r="1258" spans="2:54" x14ac:dyDescent="0.25">
      <c r="B1258" s="653">
        <v>2023</v>
      </c>
      <c r="C1258" s="653">
        <v>891780111</v>
      </c>
      <c r="D1258" s="654" t="s">
        <v>68</v>
      </c>
      <c r="E1258" s="655" t="s">
        <v>5741</v>
      </c>
      <c r="F1258" s="656" t="s">
        <v>6257</v>
      </c>
      <c r="G1258" s="657">
        <v>0</v>
      </c>
      <c r="H1258" s="656"/>
      <c r="I1258" s="657" t="s">
        <v>78</v>
      </c>
      <c r="J1258" s="653" t="s">
        <v>120</v>
      </c>
      <c r="K1258" s="658" t="s">
        <v>6229</v>
      </c>
      <c r="L1258" s="659">
        <v>10400000</v>
      </c>
      <c r="M1258" s="653" t="s">
        <v>73</v>
      </c>
      <c r="N1258" s="660" t="s">
        <v>116</v>
      </c>
      <c r="O1258" s="658" t="s">
        <v>6005</v>
      </c>
      <c r="P1258" s="661">
        <v>84038867</v>
      </c>
      <c r="Q1258" s="656">
        <v>2264</v>
      </c>
      <c r="R1258" s="699">
        <v>45223</v>
      </c>
      <c r="S1258" s="749">
        <v>323200000</v>
      </c>
      <c r="T1258" s="699">
        <v>45237</v>
      </c>
      <c r="U1258" s="760">
        <v>10400000</v>
      </c>
      <c r="V1258" s="657" t="s">
        <v>70</v>
      </c>
      <c r="W1258" s="656">
        <v>85467461</v>
      </c>
      <c r="X1258" s="665" t="s">
        <v>2567</v>
      </c>
      <c r="Y1258" s="660" t="s">
        <v>5498</v>
      </c>
      <c r="Z1258" s="679">
        <v>45223</v>
      </c>
      <c r="AA1258" s="679">
        <v>45237</v>
      </c>
      <c r="AB1258" s="667" t="s">
        <v>80</v>
      </c>
      <c r="AC1258" s="666">
        <v>45280</v>
      </c>
      <c r="AD1258" s="658">
        <f t="shared" si="60"/>
        <v>43</v>
      </c>
      <c r="AE1258" s="656">
        <v>0</v>
      </c>
      <c r="AF1258" s="656">
        <v>0</v>
      </c>
      <c r="AG1258" s="656">
        <v>0</v>
      </c>
      <c r="AH1258" s="668" t="s">
        <v>80</v>
      </c>
      <c r="AI1258" s="658">
        <v>0</v>
      </c>
      <c r="AJ1258" s="656">
        <v>0</v>
      </c>
      <c r="AK1258" s="748">
        <v>0</v>
      </c>
      <c r="AL1258" s="668" t="s">
        <v>80</v>
      </c>
      <c r="AM1258" s="657">
        <v>0</v>
      </c>
      <c r="AN1258" s="668" t="s">
        <v>80</v>
      </c>
      <c r="AO1258" s="668" t="s">
        <v>80</v>
      </c>
      <c r="AP1258" s="661">
        <v>0</v>
      </c>
      <c r="AQ1258" s="661">
        <f>+L1258+AF1258-AK1258</f>
        <v>10400000</v>
      </c>
      <c r="AR1258" s="657" t="s">
        <v>115</v>
      </c>
      <c r="AS1258" s="656">
        <v>0</v>
      </c>
      <c r="AT1258" s="657" t="s">
        <v>80</v>
      </c>
      <c r="AU1258" s="670">
        <v>0</v>
      </c>
      <c r="AV1258" s="671">
        <f t="shared" si="58"/>
        <v>10400000</v>
      </c>
      <c r="AW1258" s="672">
        <f t="shared" si="59"/>
        <v>0</v>
      </c>
      <c r="AX1258" s="673"/>
      <c r="AY1258" s="657" t="s">
        <v>72</v>
      </c>
      <c r="AZ1258" s="677" t="s">
        <v>6288</v>
      </c>
      <c r="BA1258" s="653" t="s">
        <v>5981</v>
      </c>
      <c r="BB1258" s="656" t="s">
        <v>71</v>
      </c>
    </row>
    <row r="1259" spans="2:54" x14ac:dyDescent="0.25">
      <c r="B1259" s="653">
        <v>2023</v>
      </c>
      <c r="C1259" s="653">
        <v>891780111</v>
      </c>
      <c r="D1259" s="654" t="s">
        <v>68</v>
      </c>
      <c r="E1259" s="655" t="s">
        <v>5742</v>
      </c>
      <c r="F1259" s="656" t="s">
        <v>6258</v>
      </c>
      <c r="G1259" s="657">
        <v>0</v>
      </c>
      <c r="H1259" s="656"/>
      <c r="I1259" s="657" t="s">
        <v>78</v>
      </c>
      <c r="J1259" s="653" t="s">
        <v>120</v>
      </c>
      <c r="K1259" s="658" t="s">
        <v>6229</v>
      </c>
      <c r="L1259" s="659">
        <v>10400000</v>
      </c>
      <c r="M1259" s="653" t="s">
        <v>73</v>
      </c>
      <c r="N1259" s="660" t="s">
        <v>116</v>
      </c>
      <c r="O1259" s="658" t="s">
        <v>6006</v>
      </c>
      <c r="P1259" s="661">
        <v>5165658</v>
      </c>
      <c r="Q1259" s="656">
        <v>2264</v>
      </c>
      <c r="R1259" s="699">
        <v>45223</v>
      </c>
      <c r="S1259" s="749">
        <v>323200000</v>
      </c>
      <c r="T1259" s="699">
        <v>45237</v>
      </c>
      <c r="U1259" s="760">
        <v>10400000</v>
      </c>
      <c r="V1259" s="657" t="s">
        <v>70</v>
      </c>
      <c r="W1259" s="656">
        <v>85467461</v>
      </c>
      <c r="X1259" s="665" t="s">
        <v>2567</v>
      </c>
      <c r="Y1259" s="660" t="s">
        <v>5498</v>
      </c>
      <c r="Z1259" s="679">
        <v>45223</v>
      </c>
      <c r="AA1259" s="679">
        <v>45237</v>
      </c>
      <c r="AB1259" s="667" t="s">
        <v>80</v>
      </c>
      <c r="AC1259" s="666">
        <v>45280</v>
      </c>
      <c r="AD1259" s="658">
        <f t="shared" si="60"/>
        <v>43</v>
      </c>
      <c r="AE1259" s="656">
        <v>0</v>
      </c>
      <c r="AF1259" s="656">
        <v>0</v>
      </c>
      <c r="AG1259" s="656">
        <v>0</v>
      </c>
      <c r="AH1259" s="668" t="s">
        <v>80</v>
      </c>
      <c r="AI1259" s="658">
        <v>0</v>
      </c>
      <c r="AJ1259" s="656">
        <v>0</v>
      </c>
      <c r="AK1259" s="748">
        <v>0</v>
      </c>
      <c r="AL1259" s="668" t="s">
        <v>80</v>
      </c>
      <c r="AM1259" s="657">
        <v>0</v>
      </c>
      <c r="AN1259" s="668" t="s">
        <v>80</v>
      </c>
      <c r="AO1259" s="668" t="s">
        <v>80</v>
      </c>
      <c r="AP1259" s="661">
        <v>0</v>
      </c>
      <c r="AQ1259" s="661">
        <f>+L1259+AF1259-AK1259</f>
        <v>10400000</v>
      </c>
      <c r="AR1259" s="657" t="s">
        <v>115</v>
      </c>
      <c r="AS1259" s="656">
        <v>0</v>
      </c>
      <c r="AT1259" s="657" t="s">
        <v>80</v>
      </c>
      <c r="AU1259" s="670">
        <v>0</v>
      </c>
      <c r="AV1259" s="671">
        <f t="shared" si="58"/>
        <v>10400000</v>
      </c>
      <c r="AW1259" s="672">
        <f t="shared" si="59"/>
        <v>0</v>
      </c>
      <c r="AX1259" s="673"/>
      <c r="AY1259" s="657" t="s">
        <v>72</v>
      </c>
      <c r="AZ1259" s="677" t="s">
        <v>6289</v>
      </c>
      <c r="BA1259" s="653" t="s">
        <v>5981</v>
      </c>
      <c r="BB1259" s="656" t="s">
        <v>71</v>
      </c>
    </row>
    <row r="1260" spans="2:54" x14ac:dyDescent="0.25">
      <c r="B1260" s="653">
        <v>2023</v>
      </c>
      <c r="C1260" s="653">
        <v>891780111</v>
      </c>
      <c r="D1260" s="654" t="s">
        <v>68</v>
      </c>
      <c r="E1260" s="655" t="s">
        <v>5743</v>
      </c>
      <c r="F1260" s="656" t="s">
        <v>6259</v>
      </c>
      <c r="G1260" s="657">
        <v>0</v>
      </c>
      <c r="H1260" s="656"/>
      <c r="I1260" s="657" t="s">
        <v>78</v>
      </c>
      <c r="J1260" s="653" t="s">
        <v>120</v>
      </c>
      <c r="K1260" s="658" t="s">
        <v>6229</v>
      </c>
      <c r="L1260" s="659">
        <v>10400000</v>
      </c>
      <c r="M1260" s="653" t="s">
        <v>73</v>
      </c>
      <c r="N1260" s="660" t="s">
        <v>116</v>
      </c>
      <c r="O1260" s="658" t="s">
        <v>6007</v>
      </c>
      <c r="P1260" s="661">
        <v>1065810029</v>
      </c>
      <c r="Q1260" s="656">
        <v>2264</v>
      </c>
      <c r="R1260" s="699">
        <v>45223</v>
      </c>
      <c r="S1260" s="749">
        <v>323200000</v>
      </c>
      <c r="T1260" s="699">
        <v>45237</v>
      </c>
      <c r="U1260" s="760">
        <v>10400000</v>
      </c>
      <c r="V1260" s="657" t="s">
        <v>70</v>
      </c>
      <c r="W1260" s="656">
        <v>85467461</v>
      </c>
      <c r="X1260" s="665" t="s">
        <v>2567</v>
      </c>
      <c r="Y1260" s="660" t="s">
        <v>5498</v>
      </c>
      <c r="Z1260" s="679">
        <v>45223</v>
      </c>
      <c r="AA1260" s="679">
        <v>45237</v>
      </c>
      <c r="AB1260" s="667" t="s">
        <v>80</v>
      </c>
      <c r="AC1260" s="666">
        <v>45280</v>
      </c>
      <c r="AD1260" s="658">
        <f t="shared" si="60"/>
        <v>43</v>
      </c>
      <c r="AE1260" s="656">
        <v>0</v>
      </c>
      <c r="AF1260" s="656">
        <v>0</v>
      </c>
      <c r="AG1260" s="656">
        <v>0</v>
      </c>
      <c r="AH1260" s="668" t="s">
        <v>80</v>
      </c>
      <c r="AI1260" s="658">
        <v>0</v>
      </c>
      <c r="AJ1260" s="656">
        <v>0</v>
      </c>
      <c r="AK1260" s="748">
        <v>0</v>
      </c>
      <c r="AL1260" s="668" t="s">
        <v>80</v>
      </c>
      <c r="AM1260" s="657">
        <v>0</v>
      </c>
      <c r="AN1260" s="668" t="s">
        <v>80</v>
      </c>
      <c r="AO1260" s="668" t="s">
        <v>80</v>
      </c>
      <c r="AP1260" s="661">
        <v>0</v>
      </c>
      <c r="AQ1260" s="661">
        <f>+L1260+AF1260-AK1260</f>
        <v>10400000</v>
      </c>
      <c r="AR1260" s="657" t="s">
        <v>115</v>
      </c>
      <c r="AS1260" s="656">
        <v>0</v>
      </c>
      <c r="AT1260" s="657" t="s">
        <v>80</v>
      </c>
      <c r="AU1260" s="670">
        <v>0</v>
      </c>
      <c r="AV1260" s="671">
        <f t="shared" si="58"/>
        <v>10400000</v>
      </c>
      <c r="AW1260" s="672">
        <f t="shared" si="59"/>
        <v>0</v>
      </c>
      <c r="AX1260" s="673"/>
      <c r="AY1260" s="657" t="s">
        <v>72</v>
      </c>
      <c r="AZ1260" s="677" t="s">
        <v>6290</v>
      </c>
      <c r="BA1260" s="653" t="s">
        <v>5981</v>
      </c>
      <c r="BB1260" s="656" t="s">
        <v>71</v>
      </c>
    </row>
    <row r="1261" spans="2:54" x14ac:dyDescent="0.25">
      <c r="B1261" s="653">
        <v>2023</v>
      </c>
      <c r="C1261" s="653">
        <v>891780111</v>
      </c>
      <c r="D1261" s="654" t="s">
        <v>68</v>
      </c>
      <c r="E1261" s="655" t="s">
        <v>5744</v>
      </c>
      <c r="F1261" s="656" t="s">
        <v>6260</v>
      </c>
      <c r="G1261" s="657">
        <v>0</v>
      </c>
      <c r="H1261" s="656"/>
      <c r="I1261" s="657" t="s">
        <v>78</v>
      </c>
      <c r="J1261" s="653" t="s">
        <v>120</v>
      </c>
      <c r="K1261" s="658" t="s">
        <v>6229</v>
      </c>
      <c r="L1261" s="659">
        <v>10400000</v>
      </c>
      <c r="M1261" s="653" t="s">
        <v>73</v>
      </c>
      <c r="N1261" s="660" t="s">
        <v>116</v>
      </c>
      <c r="O1261" s="658" t="s">
        <v>6008</v>
      </c>
      <c r="P1261" s="661">
        <v>91508473</v>
      </c>
      <c r="Q1261" s="656">
        <v>2264</v>
      </c>
      <c r="R1261" s="699">
        <v>45223</v>
      </c>
      <c r="S1261" s="749">
        <v>323200000</v>
      </c>
      <c r="T1261" s="699">
        <v>45237</v>
      </c>
      <c r="U1261" s="760">
        <v>10400000</v>
      </c>
      <c r="V1261" s="657" t="s">
        <v>70</v>
      </c>
      <c r="W1261" s="656">
        <v>85467461</v>
      </c>
      <c r="X1261" s="665" t="s">
        <v>2567</v>
      </c>
      <c r="Y1261" s="660" t="s">
        <v>5498</v>
      </c>
      <c r="Z1261" s="679">
        <v>45223</v>
      </c>
      <c r="AA1261" s="679">
        <v>45237</v>
      </c>
      <c r="AB1261" s="667" t="s">
        <v>80</v>
      </c>
      <c r="AC1261" s="666">
        <v>45280</v>
      </c>
      <c r="AD1261" s="658">
        <f t="shared" si="60"/>
        <v>43</v>
      </c>
      <c r="AE1261" s="656">
        <v>0</v>
      </c>
      <c r="AF1261" s="656">
        <v>0</v>
      </c>
      <c r="AG1261" s="656">
        <v>0</v>
      </c>
      <c r="AH1261" s="668" t="s">
        <v>80</v>
      </c>
      <c r="AI1261" s="658">
        <v>0</v>
      </c>
      <c r="AJ1261" s="656">
        <v>0</v>
      </c>
      <c r="AK1261" s="748">
        <v>0</v>
      </c>
      <c r="AL1261" s="668" t="s">
        <v>80</v>
      </c>
      <c r="AM1261" s="657">
        <v>0</v>
      </c>
      <c r="AN1261" s="668" t="s">
        <v>80</v>
      </c>
      <c r="AO1261" s="668" t="s">
        <v>80</v>
      </c>
      <c r="AP1261" s="661">
        <v>0</v>
      </c>
      <c r="AQ1261" s="661">
        <f>+L1261+AF1261-AK1261</f>
        <v>10400000</v>
      </c>
      <c r="AR1261" s="657" t="s">
        <v>115</v>
      </c>
      <c r="AS1261" s="656">
        <v>0</v>
      </c>
      <c r="AT1261" s="657" t="s">
        <v>80</v>
      </c>
      <c r="AU1261" s="670">
        <v>0</v>
      </c>
      <c r="AV1261" s="671">
        <f t="shared" si="58"/>
        <v>10400000</v>
      </c>
      <c r="AW1261" s="672">
        <f t="shared" si="59"/>
        <v>0</v>
      </c>
      <c r="AX1261" s="673"/>
      <c r="AY1261" s="657" t="s">
        <v>72</v>
      </c>
      <c r="AZ1261" s="677" t="s">
        <v>6291</v>
      </c>
      <c r="BA1261" s="653" t="s">
        <v>5981</v>
      </c>
      <c r="BB1261" s="656" t="s">
        <v>71</v>
      </c>
    </row>
    <row r="1262" spans="2:54" x14ac:dyDescent="0.25">
      <c r="B1262" s="653">
        <v>2023</v>
      </c>
      <c r="C1262" s="653">
        <v>891780111</v>
      </c>
      <c r="D1262" s="654" t="s">
        <v>68</v>
      </c>
      <c r="E1262" s="655" t="s">
        <v>5745</v>
      </c>
      <c r="F1262" s="656" t="s">
        <v>6261</v>
      </c>
      <c r="G1262" s="657">
        <v>0</v>
      </c>
      <c r="H1262" s="656"/>
      <c r="I1262" s="657" t="s">
        <v>78</v>
      </c>
      <c r="J1262" s="653" t="s">
        <v>120</v>
      </c>
      <c r="K1262" s="658" t="s">
        <v>6229</v>
      </c>
      <c r="L1262" s="659">
        <v>10400000</v>
      </c>
      <c r="M1262" s="653" t="s">
        <v>73</v>
      </c>
      <c r="N1262" s="660" t="s">
        <v>116</v>
      </c>
      <c r="O1262" s="658" t="s">
        <v>6009</v>
      </c>
      <c r="P1262" s="661">
        <v>1082976028</v>
      </c>
      <c r="Q1262" s="656">
        <v>2264</v>
      </c>
      <c r="R1262" s="699">
        <v>45223</v>
      </c>
      <c r="S1262" s="749">
        <v>323200000</v>
      </c>
      <c r="T1262" s="699">
        <v>45237</v>
      </c>
      <c r="U1262" s="760">
        <v>10400000</v>
      </c>
      <c r="V1262" s="657" t="s">
        <v>70</v>
      </c>
      <c r="W1262" s="656">
        <v>85467461</v>
      </c>
      <c r="X1262" s="665" t="s">
        <v>2567</v>
      </c>
      <c r="Y1262" s="660" t="s">
        <v>5498</v>
      </c>
      <c r="Z1262" s="679">
        <v>45223</v>
      </c>
      <c r="AA1262" s="679">
        <v>45237</v>
      </c>
      <c r="AB1262" s="667" t="s">
        <v>80</v>
      </c>
      <c r="AC1262" s="666">
        <v>45280</v>
      </c>
      <c r="AD1262" s="658">
        <f t="shared" si="60"/>
        <v>43</v>
      </c>
      <c r="AE1262" s="656">
        <v>0</v>
      </c>
      <c r="AF1262" s="656">
        <v>0</v>
      </c>
      <c r="AG1262" s="656">
        <v>0</v>
      </c>
      <c r="AH1262" s="668" t="s">
        <v>80</v>
      </c>
      <c r="AI1262" s="658">
        <v>0</v>
      </c>
      <c r="AJ1262" s="656">
        <v>0</v>
      </c>
      <c r="AK1262" s="748">
        <v>0</v>
      </c>
      <c r="AL1262" s="668" t="s">
        <v>80</v>
      </c>
      <c r="AM1262" s="657">
        <v>0</v>
      </c>
      <c r="AN1262" s="668" t="s">
        <v>80</v>
      </c>
      <c r="AO1262" s="668" t="s">
        <v>80</v>
      </c>
      <c r="AP1262" s="661">
        <v>0</v>
      </c>
      <c r="AQ1262" s="661">
        <f>+L1262+AF1262-AK1262</f>
        <v>10400000</v>
      </c>
      <c r="AR1262" s="657" t="s">
        <v>115</v>
      </c>
      <c r="AS1262" s="656">
        <v>0</v>
      </c>
      <c r="AT1262" s="657" t="s">
        <v>80</v>
      </c>
      <c r="AU1262" s="670">
        <v>0</v>
      </c>
      <c r="AV1262" s="671">
        <f t="shared" si="58"/>
        <v>10400000</v>
      </c>
      <c r="AW1262" s="672">
        <f t="shared" si="59"/>
        <v>0</v>
      </c>
      <c r="AX1262" s="673"/>
      <c r="AY1262" s="657" t="s">
        <v>72</v>
      </c>
      <c r="AZ1262" s="677" t="s">
        <v>6292</v>
      </c>
      <c r="BA1262" s="653" t="s">
        <v>5981</v>
      </c>
      <c r="BB1262" s="656" t="s">
        <v>71</v>
      </c>
    </row>
    <row r="1263" spans="2:54" x14ac:dyDescent="0.25">
      <c r="B1263" s="653">
        <v>2023</v>
      </c>
      <c r="C1263" s="653">
        <v>891780111</v>
      </c>
      <c r="D1263" s="654" t="s">
        <v>68</v>
      </c>
      <c r="E1263" s="655" t="s">
        <v>5746</v>
      </c>
      <c r="F1263" s="656" t="s">
        <v>6262</v>
      </c>
      <c r="G1263" s="657">
        <v>0</v>
      </c>
      <c r="H1263" s="656"/>
      <c r="I1263" s="657" t="s">
        <v>78</v>
      </c>
      <c r="J1263" s="653" t="s">
        <v>120</v>
      </c>
      <c r="K1263" s="658" t="s">
        <v>6233</v>
      </c>
      <c r="L1263" s="659">
        <v>8800000</v>
      </c>
      <c r="M1263" s="653" t="s">
        <v>73</v>
      </c>
      <c r="N1263" s="660" t="s">
        <v>116</v>
      </c>
      <c r="O1263" s="658" t="s">
        <v>6010</v>
      </c>
      <c r="P1263" s="661">
        <v>26883722</v>
      </c>
      <c r="Q1263" s="656">
        <v>2264</v>
      </c>
      <c r="R1263" s="699">
        <v>45223</v>
      </c>
      <c r="S1263" s="749">
        <v>323200000</v>
      </c>
      <c r="T1263" s="699">
        <v>45237</v>
      </c>
      <c r="U1263" s="760">
        <v>8800000</v>
      </c>
      <c r="V1263" s="657" t="s">
        <v>70</v>
      </c>
      <c r="W1263" s="656">
        <v>85467461</v>
      </c>
      <c r="X1263" s="665" t="s">
        <v>2567</v>
      </c>
      <c r="Y1263" s="660" t="s">
        <v>5498</v>
      </c>
      <c r="Z1263" s="679">
        <v>45223</v>
      </c>
      <c r="AA1263" s="679">
        <v>45237</v>
      </c>
      <c r="AB1263" s="667" t="s">
        <v>80</v>
      </c>
      <c r="AC1263" s="666">
        <v>45280</v>
      </c>
      <c r="AD1263" s="658">
        <f t="shared" si="60"/>
        <v>43</v>
      </c>
      <c r="AE1263" s="656">
        <v>0</v>
      </c>
      <c r="AF1263" s="656">
        <v>0</v>
      </c>
      <c r="AG1263" s="656">
        <v>0</v>
      </c>
      <c r="AH1263" s="668" t="s">
        <v>80</v>
      </c>
      <c r="AI1263" s="658">
        <v>0</v>
      </c>
      <c r="AJ1263" s="656">
        <v>0</v>
      </c>
      <c r="AK1263" s="748">
        <v>0</v>
      </c>
      <c r="AL1263" s="668" t="s">
        <v>80</v>
      </c>
      <c r="AM1263" s="657">
        <v>0</v>
      </c>
      <c r="AN1263" s="668" t="s">
        <v>80</v>
      </c>
      <c r="AO1263" s="668" t="s">
        <v>80</v>
      </c>
      <c r="AP1263" s="661">
        <v>0</v>
      </c>
      <c r="AQ1263" s="661">
        <f>+L1263+AF1263-AK1263</f>
        <v>8800000</v>
      </c>
      <c r="AR1263" s="657" t="s">
        <v>115</v>
      </c>
      <c r="AS1263" s="656">
        <v>0</v>
      </c>
      <c r="AT1263" s="657" t="s">
        <v>80</v>
      </c>
      <c r="AU1263" s="670">
        <v>0</v>
      </c>
      <c r="AV1263" s="671">
        <f t="shared" si="58"/>
        <v>8800000</v>
      </c>
      <c r="AW1263" s="672">
        <f t="shared" si="59"/>
        <v>0</v>
      </c>
      <c r="AX1263" s="673"/>
      <c r="AY1263" s="657" t="s">
        <v>72</v>
      </c>
      <c r="AZ1263" s="677" t="s">
        <v>6293</v>
      </c>
      <c r="BA1263" s="653" t="s">
        <v>5981</v>
      </c>
      <c r="BB1263" s="656" t="s">
        <v>71</v>
      </c>
    </row>
    <row r="1264" spans="2:54" x14ac:dyDescent="0.25">
      <c r="B1264" s="653">
        <v>2023</v>
      </c>
      <c r="C1264" s="653">
        <v>891780111</v>
      </c>
      <c r="D1264" s="654" t="s">
        <v>68</v>
      </c>
      <c r="E1264" s="655" t="s">
        <v>5747</v>
      </c>
      <c r="F1264" s="656" t="s">
        <v>6263</v>
      </c>
      <c r="G1264" s="657">
        <v>0</v>
      </c>
      <c r="H1264" s="656"/>
      <c r="I1264" s="657" t="s">
        <v>78</v>
      </c>
      <c r="J1264" s="653" t="s">
        <v>120</v>
      </c>
      <c r="K1264" s="658" t="s">
        <v>6229</v>
      </c>
      <c r="L1264" s="659">
        <v>10400000</v>
      </c>
      <c r="M1264" s="653" t="s">
        <v>73</v>
      </c>
      <c r="N1264" s="660" t="s">
        <v>116</v>
      </c>
      <c r="O1264" s="658" t="s">
        <v>6011</v>
      </c>
      <c r="P1264" s="661">
        <v>1192777727</v>
      </c>
      <c r="Q1264" s="656">
        <v>2264</v>
      </c>
      <c r="R1264" s="699">
        <v>45223</v>
      </c>
      <c r="S1264" s="749">
        <v>323200000</v>
      </c>
      <c r="T1264" s="699">
        <v>45237</v>
      </c>
      <c r="U1264" s="760">
        <v>10400000</v>
      </c>
      <c r="V1264" s="657" t="s">
        <v>70</v>
      </c>
      <c r="W1264" s="656">
        <v>85467461</v>
      </c>
      <c r="X1264" s="665" t="s">
        <v>2567</v>
      </c>
      <c r="Y1264" s="660" t="s">
        <v>5498</v>
      </c>
      <c r="Z1264" s="679">
        <v>45223</v>
      </c>
      <c r="AA1264" s="679">
        <v>45237</v>
      </c>
      <c r="AB1264" s="667" t="s">
        <v>80</v>
      </c>
      <c r="AC1264" s="666">
        <v>45280</v>
      </c>
      <c r="AD1264" s="658">
        <f t="shared" si="60"/>
        <v>43</v>
      </c>
      <c r="AE1264" s="656">
        <v>0</v>
      </c>
      <c r="AF1264" s="656">
        <v>0</v>
      </c>
      <c r="AG1264" s="656">
        <v>0</v>
      </c>
      <c r="AH1264" s="668" t="s">
        <v>80</v>
      </c>
      <c r="AI1264" s="658">
        <v>0</v>
      </c>
      <c r="AJ1264" s="656">
        <v>0</v>
      </c>
      <c r="AK1264" s="748">
        <v>0</v>
      </c>
      <c r="AL1264" s="668" t="s">
        <v>80</v>
      </c>
      <c r="AM1264" s="657">
        <v>0</v>
      </c>
      <c r="AN1264" s="668" t="s">
        <v>80</v>
      </c>
      <c r="AO1264" s="668" t="s">
        <v>80</v>
      </c>
      <c r="AP1264" s="661">
        <v>0</v>
      </c>
      <c r="AQ1264" s="661">
        <f>+L1264+AF1264-AK1264</f>
        <v>10400000</v>
      </c>
      <c r="AR1264" s="657" t="s">
        <v>115</v>
      </c>
      <c r="AS1264" s="656">
        <v>0</v>
      </c>
      <c r="AT1264" s="657" t="s">
        <v>80</v>
      </c>
      <c r="AU1264" s="670">
        <v>0</v>
      </c>
      <c r="AV1264" s="671">
        <f t="shared" si="58"/>
        <v>10400000</v>
      </c>
      <c r="AW1264" s="672">
        <f t="shared" si="59"/>
        <v>0</v>
      </c>
      <c r="AX1264" s="673"/>
      <c r="AY1264" s="657" t="s">
        <v>72</v>
      </c>
      <c r="AZ1264" s="677" t="s">
        <v>6294</v>
      </c>
      <c r="BA1264" s="653" t="s">
        <v>5981</v>
      </c>
      <c r="BB1264" s="656" t="s">
        <v>71</v>
      </c>
    </row>
    <row r="1265" spans="2:54" x14ac:dyDescent="0.25">
      <c r="B1265" s="653">
        <v>2023</v>
      </c>
      <c r="C1265" s="653">
        <v>891780111</v>
      </c>
      <c r="D1265" s="654" t="s">
        <v>68</v>
      </c>
      <c r="E1265" s="655" t="s">
        <v>5748</v>
      </c>
      <c r="F1265" s="656" t="s">
        <v>6264</v>
      </c>
      <c r="G1265" s="657">
        <v>0</v>
      </c>
      <c r="H1265" s="656"/>
      <c r="I1265" s="657" t="s">
        <v>78</v>
      </c>
      <c r="J1265" s="653" t="s">
        <v>120</v>
      </c>
      <c r="K1265" s="658" t="s">
        <v>6228</v>
      </c>
      <c r="L1265" s="659">
        <v>10400000</v>
      </c>
      <c r="M1265" s="653" t="s">
        <v>73</v>
      </c>
      <c r="N1265" s="660" t="s">
        <v>116</v>
      </c>
      <c r="O1265" s="658" t="s">
        <v>6012</v>
      </c>
      <c r="P1265" s="661">
        <v>9269853</v>
      </c>
      <c r="Q1265" s="656">
        <v>2264</v>
      </c>
      <c r="R1265" s="699">
        <v>45223</v>
      </c>
      <c r="S1265" s="749">
        <v>323200000</v>
      </c>
      <c r="T1265" s="699">
        <v>45237</v>
      </c>
      <c r="U1265" s="760">
        <v>10400000</v>
      </c>
      <c r="V1265" s="657" t="s">
        <v>70</v>
      </c>
      <c r="W1265" s="656">
        <v>85467461</v>
      </c>
      <c r="X1265" s="665" t="s">
        <v>2567</v>
      </c>
      <c r="Y1265" s="660" t="s">
        <v>5498</v>
      </c>
      <c r="Z1265" s="679">
        <v>45223</v>
      </c>
      <c r="AA1265" s="679">
        <v>45237</v>
      </c>
      <c r="AB1265" s="667" t="s">
        <v>80</v>
      </c>
      <c r="AC1265" s="666">
        <v>45280</v>
      </c>
      <c r="AD1265" s="658">
        <f t="shared" si="60"/>
        <v>43</v>
      </c>
      <c r="AE1265" s="656">
        <v>0</v>
      </c>
      <c r="AF1265" s="656">
        <v>0</v>
      </c>
      <c r="AG1265" s="656">
        <v>0</v>
      </c>
      <c r="AH1265" s="668" t="s">
        <v>80</v>
      </c>
      <c r="AI1265" s="658">
        <v>0</v>
      </c>
      <c r="AJ1265" s="656">
        <v>0</v>
      </c>
      <c r="AK1265" s="748">
        <v>0</v>
      </c>
      <c r="AL1265" s="668" t="s">
        <v>80</v>
      </c>
      <c r="AM1265" s="657">
        <v>0</v>
      </c>
      <c r="AN1265" s="668" t="s">
        <v>80</v>
      </c>
      <c r="AO1265" s="668" t="s">
        <v>80</v>
      </c>
      <c r="AP1265" s="661">
        <v>0</v>
      </c>
      <c r="AQ1265" s="661">
        <f>+L1265+AF1265-AK1265</f>
        <v>10400000</v>
      </c>
      <c r="AR1265" s="657" t="s">
        <v>115</v>
      </c>
      <c r="AS1265" s="656">
        <v>0</v>
      </c>
      <c r="AT1265" s="657" t="s">
        <v>80</v>
      </c>
      <c r="AU1265" s="670">
        <v>0</v>
      </c>
      <c r="AV1265" s="671">
        <f t="shared" si="58"/>
        <v>10400000</v>
      </c>
      <c r="AW1265" s="672">
        <f t="shared" si="59"/>
        <v>0</v>
      </c>
      <c r="AX1265" s="673"/>
      <c r="AY1265" s="657" t="s">
        <v>72</v>
      </c>
      <c r="AZ1265" s="677" t="s">
        <v>6295</v>
      </c>
      <c r="BA1265" s="653" t="s">
        <v>5981</v>
      </c>
      <c r="BB1265" s="656" t="s">
        <v>71</v>
      </c>
    </row>
    <row r="1266" spans="2:54" ht="15.75" customHeight="1" x14ac:dyDescent="0.25">
      <c r="B1266" s="653">
        <v>2023</v>
      </c>
      <c r="C1266" s="653">
        <v>891780111</v>
      </c>
      <c r="D1266" s="654" t="s">
        <v>68</v>
      </c>
      <c r="E1266" s="655" t="s">
        <v>5749</v>
      </c>
      <c r="F1266" s="656" t="s">
        <v>5750</v>
      </c>
      <c r="G1266" s="657">
        <v>0</v>
      </c>
      <c r="H1266" s="656"/>
      <c r="I1266" s="657" t="s">
        <v>78</v>
      </c>
      <c r="J1266" s="653" t="s">
        <v>1527</v>
      </c>
      <c r="K1266" s="658" t="s">
        <v>5850</v>
      </c>
      <c r="L1266" s="659">
        <v>4070000</v>
      </c>
      <c r="M1266" s="653" t="s">
        <v>73</v>
      </c>
      <c r="N1266" s="660" t="s">
        <v>116</v>
      </c>
      <c r="O1266" s="658" t="s">
        <v>5852</v>
      </c>
      <c r="P1266" s="661">
        <v>17111021</v>
      </c>
      <c r="Q1266" s="656">
        <v>1403</v>
      </c>
      <c r="R1266" s="699">
        <v>45100</v>
      </c>
      <c r="S1266" s="749">
        <v>242165000</v>
      </c>
      <c r="T1266" s="699">
        <v>45154</v>
      </c>
      <c r="U1266" s="760">
        <v>4070000</v>
      </c>
      <c r="V1266" s="657" t="s">
        <v>70</v>
      </c>
      <c r="W1266" s="656">
        <v>85450705</v>
      </c>
      <c r="X1266" s="665" t="s">
        <v>5905</v>
      </c>
      <c r="Y1266" s="660"/>
      <c r="Z1266" s="679">
        <v>45154</v>
      </c>
      <c r="AA1266" s="679">
        <v>45163</v>
      </c>
      <c r="AB1266" s="667" t="s">
        <v>80</v>
      </c>
      <c r="AC1266" s="666">
        <v>45321</v>
      </c>
      <c r="AD1266" s="658">
        <f t="shared" si="60"/>
        <v>158</v>
      </c>
      <c r="AE1266" s="656">
        <v>0</v>
      </c>
      <c r="AF1266" s="656">
        <v>0</v>
      </c>
      <c r="AG1266" s="656">
        <v>0</v>
      </c>
      <c r="AH1266" s="668" t="s">
        <v>80</v>
      </c>
      <c r="AI1266" s="658">
        <v>0</v>
      </c>
      <c r="AJ1266" s="656">
        <v>0</v>
      </c>
      <c r="AK1266" s="748">
        <v>0</v>
      </c>
      <c r="AL1266" s="668" t="s">
        <v>80</v>
      </c>
      <c r="AM1266" s="657">
        <v>0</v>
      </c>
      <c r="AN1266" s="668" t="s">
        <v>80</v>
      </c>
      <c r="AO1266" s="668" t="s">
        <v>80</v>
      </c>
      <c r="AP1266" s="661">
        <v>0</v>
      </c>
      <c r="AQ1266" s="661">
        <f>+L1266+AF1266-AK1266</f>
        <v>4070000</v>
      </c>
      <c r="AR1266" s="657" t="s">
        <v>115</v>
      </c>
      <c r="AS1266" s="656">
        <v>0</v>
      </c>
      <c r="AT1266" s="657" t="s">
        <v>80</v>
      </c>
      <c r="AU1266" s="670">
        <v>0</v>
      </c>
      <c r="AV1266" s="671">
        <f t="shared" si="58"/>
        <v>4070000</v>
      </c>
      <c r="AW1266" s="672">
        <f t="shared" si="59"/>
        <v>0</v>
      </c>
      <c r="AX1266" s="673"/>
      <c r="AY1266" s="657" t="s">
        <v>72</v>
      </c>
      <c r="AZ1266" s="677" t="s">
        <v>5929</v>
      </c>
      <c r="BA1266" s="653" t="s">
        <v>71</v>
      </c>
      <c r="BB1266" s="656" t="s">
        <v>71</v>
      </c>
    </row>
    <row r="1267" spans="2:54" x14ac:dyDescent="0.25">
      <c r="B1267" s="653">
        <v>2023</v>
      </c>
      <c r="C1267" s="653">
        <v>891780111</v>
      </c>
      <c r="D1267" s="654" t="s">
        <v>68</v>
      </c>
      <c r="E1267" s="655" t="s">
        <v>5751</v>
      </c>
      <c r="F1267" s="656" t="s">
        <v>5752</v>
      </c>
      <c r="G1267" s="657">
        <v>0</v>
      </c>
      <c r="H1267" s="656"/>
      <c r="I1267" s="657" t="s">
        <v>78</v>
      </c>
      <c r="J1267" s="653" t="s">
        <v>1527</v>
      </c>
      <c r="K1267" s="658" t="s">
        <v>5850</v>
      </c>
      <c r="L1267" s="659">
        <v>4070000</v>
      </c>
      <c r="M1267" s="653" t="s">
        <v>73</v>
      </c>
      <c r="N1267" s="660" t="s">
        <v>116</v>
      </c>
      <c r="O1267" s="658" t="s">
        <v>759</v>
      </c>
      <c r="P1267" s="661">
        <v>1082888469</v>
      </c>
      <c r="Q1267" s="656">
        <v>1403</v>
      </c>
      <c r="R1267" s="699">
        <v>45100</v>
      </c>
      <c r="S1267" s="749">
        <v>242165000</v>
      </c>
      <c r="T1267" s="699">
        <v>45147</v>
      </c>
      <c r="U1267" s="760">
        <v>4070000</v>
      </c>
      <c r="V1267" s="657" t="s">
        <v>70</v>
      </c>
      <c r="W1267" s="656">
        <v>55301715</v>
      </c>
      <c r="X1267" s="665" t="s">
        <v>5906</v>
      </c>
      <c r="Y1267" s="660"/>
      <c r="Z1267" s="679">
        <v>45147</v>
      </c>
      <c r="AA1267" s="679">
        <v>45147</v>
      </c>
      <c r="AB1267" s="667" t="s">
        <v>80</v>
      </c>
      <c r="AC1267" s="666">
        <v>45321</v>
      </c>
      <c r="AD1267" s="658">
        <f t="shared" si="60"/>
        <v>174</v>
      </c>
      <c r="AE1267" s="656">
        <v>0</v>
      </c>
      <c r="AF1267" s="656">
        <v>0</v>
      </c>
      <c r="AG1267" s="656">
        <v>0</v>
      </c>
      <c r="AH1267" s="668" t="s">
        <v>80</v>
      </c>
      <c r="AI1267" s="658">
        <v>0</v>
      </c>
      <c r="AJ1267" s="656">
        <v>0</v>
      </c>
      <c r="AK1267" s="748">
        <v>0</v>
      </c>
      <c r="AL1267" s="668" t="s">
        <v>80</v>
      </c>
      <c r="AM1267" s="657">
        <v>0</v>
      </c>
      <c r="AN1267" s="668" t="s">
        <v>80</v>
      </c>
      <c r="AO1267" s="668" t="s">
        <v>80</v>
      </c>
      <c r="AP1267" s="661">
        <v>0</v>
      </c>
      <c r="AQ1267" s="661">
        <f>+L1267+AF1267-AK1267</f>
        <v>4070000</v>
      </c>
      <c r="AR1267" s="657" t="s">
        <v>115</v>
      </c>
      <c r="AS1267" s="656">
        <v>0</v>
      </c>
      <c r="AT1267" s="657" t="s">
        <v>80</v>
      </c>
      <c r="AU1267" s="670">
        <v>0</v>
      </c>
      <c r="AV1267" s="671">
        <f t="shared" si="58"/>
        <v>4070000</v>
      </c>
      <c r="AW1267" s="672">
        <f t="shared" si="59"/>
        <v>0</v>
      </c>
      <c r="AX1267" s="673"/>
      <c r="AY1267" s="657" t="s">
        <v>72</v>
      </c>
      <c r="AZ1267" s="677" t="s">
        <v>5930</v>
      </c>
      <c r="BA1267" s="653" t="s">
        <v>71</v>
      </c>
      <c r="BB1267" s="656" t="s">
        <v>71</v>
      </c>
    </row>
    <row r="1268" spans="2:54" x14ac:dyDescent="0.25">
      <c r="B1268" s="653">
        <v>2023</v>
      </c>
      <c r="C1268" s="653">
        <v>891780111</v>
      </c>
      <c r="D1268" s="654" t="s">
        <v>68</v>
      </c>
      <c r="E1268" s="655" t="s">
        <v>5753</v>
      </c>
      <c r="F1268" s="656" t="s">
        <v>5754</v>
      </c>
      <c r="G1268" s="657">
        <v>0</v>
      </c>
      <c r="H1268" s="656"/>
      <c r="I1268" s="657" t="s">
        <v>78</v>
      </c>
      <c r="J1268" s="653" t="s">
        <v>1527</v>
      </c>
      <c r="K1268" s="658" t="s">
        <v>5850</v>
      </c>
      <c r="L1268" s="659">
        <v>4070000</v>
      </c>
      <c r="M1268" s="653" t="s">
        <v>73</v>
      </c>
      <c r="N1268" s="660" t="s">
        <v>116</v>
      </c>
      <c r="O1268" s="658" t="s">
        <v>5853</v>
      </c>
      <c r="P1268" s="661">
        <v>1082892367</v>
      </c>
      <c r="Q1268" s="656">
        <v>1403</v>
      </c>
      <c r="R1268" s="699">
        <v>45100</v>
      </c>
      <c r="S1268" s="749">
        <v>242165000</v>
      </c>
      <c r="T1268" s="699">
        <v>45147</v>
      </c>
      <c r="U1268" s="760">
        <v>4070000</v>
      </c>
      <c r="V1268" s="657" t="s">
        <v>70</v>
      </c>
      <c r="W1268" s="656">
        <v>1082863147</v>
      </c>
      <c r="X1268" s="665" t="s">
        <v>5907</v>
      </c>
      <c r="Y1268" s="660"/>
      <c r="Z1268" s="679">
        <v>45147</v>
      </c>
      <c r="AA1268" s="679">
        <v>45163</v>
      </c>
      <c r="AB1268" s="667" t="s">
        <v>80</v>
      </c>
      <c r="AC1268" s="666">
        <v>45321</v>
      </c>
      <c r="AD1268" s="658">
        <f t="shared" si="60"/>
        <v>158</v>
      </c>
      <c r="AE1268" s="656">
        <v>0</v>
      </c>
      <c r="AF1268" s="656">
        <v>0</v>
      </c>
      <c r="AG1268" s="656">
        <v>0</v>
      </c>
      <c r="AH1268" s="668" t="s">
        <v>80</v>
      </c>
      <c r="AI1268" s="658">
        <v>0</v>
      </c>
      <c r="AJ1268" s="656">
        <v>0</v>
      </c>
      <c r="AK1268" s="748">
        <v>0</v>
      </c>
      <c r="AL1268" s="668" t="s">
        <v>80</v>
      </c>
      <c r="AM1268" s="657">
        <v>0</v>
      </c>
      <c r="AN1268" s="668" t="s">
        <v>80</v>
      </c>
      <c r="AO1268" s="668" t="s">
        <v>80</v>
      </c>
      <c r="AP1268" s="661">
        <v>0</v>
      </c>
      <c r="AQ1268" s="661">
        <f>+L1268+AF1268-AK1268</f>
        <v>4070000</v>
      </c>
      <c r="AR1268" s="657" t="s">
        <v>115</v>
      </c>
      <c r="AS1268" s="656">
        <v>0</v>
      </c>
      <c r="AT1268" s="657" t="s">
        <v>80</v>
      </c>
      <c r="AU1268" s="670">
        <v>0</v>
      </c>
      <c r="AV1268" s="671">
        <f t="shared" si="58"/>
        <v>4070000</v>
      </c>
      <c r="AW1268" s="672">
        <f t="shared" si="59"/>
        <v>0</v>
      </c>
      <c r="AX1268" s="673"/>
      <c r="AY1268" s="657" t="s">
        <v>72</v>
      </c>
      <c r="AZ1268" s="677" t="s">
        <v>5931</v>
      </c>
      <c r="BA1268" s="653" t="s">
        <v>71</v>
      </c>
      <c r="BB1268" s="656" t="s">
        <v>71</v>
      </c>
    </row>
    <row r="1269" spans="2:54" x14ac:dyDescent="0.25">
      <c r="B1269" s="653">
        <v>2023</v>
      </c>
      <c r="C1269" s="653">
        <v>891780111</v>
      </c>
      <c r="D1269" s="654" t="s">
        <v>68</v>
      </c>
      <c r="E1269" s="655" t="s">
        <v>5755</v>
      </c>
      <c r="F1269" s="656" t="s">
        <v>122</v>
      </c>
      <c r="G1269" s="657">
        <v>0</v>
      </c>
      <c r="H1269" s="656"/>
      <c r="I1269" s="657" t="s">
        <v>78</v>
      </c>
      <c r="J1269" s="653" t="s">
        <v>1527</v>
      </c>
      <c r="K1269" s="658" t="s">
        <v>5850</v>
      </c>
      <c r="L1269" s="659">
        <v>4070000</v>
      </c>
      <c r="M1269" s="653" t="s">
        <v>73</v>
      </c>
      <c r="N1269" s="660" t="s">
        <v>116</v>
      </c>
      <c r="O1269" s="658" t="s">
        <v>5854</v>
      </c>
      <c r="P1269" s="661" t="s">
        <v>5855</v>
      </c>
      <c r="Q1269" s="656">
        <v>1403</v>
      </c>
      <c r="R1269" s="699">
        <v>45100</v>
      </c>
      <c r="S1269" s="749">
        <v>242165000</v>
      </c>
      <c r="T1269" s="699">
        <v>45147</v>
      </c>
      <c r="U1269" s="760">
        <v>4070000</v>
      </c>
      <c r="V1269" s="657" t="s">
        <v>70</v>
      </c>
      <c r="W1269" s="656">
        <v>36726018</v>
      </c>
      <c r="X1269" s="665" t="s">
        <v>5908</v>
      </c>
      <c r="Y1269" s="660"/>
      <c r="Z1269" s="679">
        <v>45147</v>
      </c>
      <c r="AA1269" s="679">
        <v>45163</v>
      </c>
      <c r="AB1269" s="667" t="s">
        <v>80</v>
      </c>
      <c r="AC1269" s="666">
        <v>45321</v>
      </c>
      <c r="AD1269" s="658">
        <f t="shared" si="60"/>
        <v>158</v>
      </c>
      <c r="AE1269" s="656">
        <v>0</v>
      </c>
      <c r="AF1269" s="656">
        <v>0</v>
      </c>
      <c r="AG1269" s="656">
        <v>0</v>
      </c>
      <c r="AH1269" s="668" t="s">
        <v>80</v>
      </c>
      <c r="AI1269" s="658">
        <v>0</v>
      </c>
      <c r="AJ1269" s="656">
        <v>0</v>
      </c>
      <c r="AK1269" s="748">
        <v>0</v>
      </c>
      <c r="AL1269" s="668" t="s">
        <v>80</v>
      </c>
      <c r="AM1269" s="657">
        <v>0</v>
      </c>
      <c r="AN1269" s="668" t="s">
        <v>80</v>
      </c>
      <c r="AO1269" s="668" t="s">
        <v>80</v>
      </c>
      <c r="AP1269" s="661">
        <v>0</v>
      </c>
      <c r="AQ1269" s="661">
        <f>+L1269+AF1269-AK1269</f>
        <v>4070000</v>
      </c>
      <c r="AR1269" s="657" t="s">
        <v>115</v>
      </c>
      <c r="AS1269" s="656">
        <v>0</v>
      </c>
      <c r="AT1269" s="657" t="s">
        <v>80</v>
      </c>
      <c r="AU1269" s="670">
        <v>0</v>
      </c>
      <c r="AV1269" s="671">
        <f t="shared" si="58"/>
        <v>4070000</v>
      </c>
      <c r="AW1269" s="672">
        <f t="shared" si="59"/>
        <v>0</v>
      </c>
      <c r="AX1269" s="673"/>
      <c r="AY1269" s="657" t="s">
        <v>72</v>
      </c>
      <c r="AZ1269" s="677" t="s">
        <v>5932</v>
      </c>
      <c r="BA1269" s="653" t="s">
        <v>71</v>
      </c>
      <c r="BB1269" s="656" t="s">
        <v>71</v>
      </c>
    </row>
    <row r="1270" spans="2:54" x14ac:dyDescent="0.25">
      <c r="B1270" s="653">
        <v>2023</v>
      </c>
      <c r="C1270" s="653">
        <v>891780111</v>
      </c>
      <c r="D1270" s="654" t="s">
        <v>68</v>
      </c>
      <c r="E1270" s="655" t="s">
        <v>5756</v>
      </c>
      <c r="F1270" s="656" t="s">
        <v>5754</v>
      </c>
      <c r="G1270" s="657">
        <v>0</v>
      </c>
      <c r="H1270" s="656"/>
      <c r="I1270" s="657" t="s">
        <v>78</v>
      </c>
      <c r="J1270" s="653" t="s">
        <v>1527</v>
      </c>
      <c r="K1270" s="658" t="s">
        <v>5850</v>
      </c>
      <c r="L1270" s="659">
        <v>4070000</v>
      </c>
      <c r="M1270" s="653" t="s">
        <v>73</v>
      </c>
      <c r="N1270" s="660" t="s">
        <v>116</v>
      </c>
      <c r="O1270" s="658" t="s">
        <v>241</v>
      </c>
      <c r="P1270" s="661">
        <v>39690641</v>
      </c>
      <c r="Q1270" s="656">
        <v>1403</v>
      </c>
      <c r="R1270" s="699">
        <v>45100</v>
      </c>
      <c r="S1270" s="749">
        <v>242165000</v>
      </c>
      <c r="T1270" s="699">
        <v>45147</v>
      </c>
      <c r="U1270" s="760">
        <v>4070000</v>
      </c>
      <c r="V1270" s="657" t="s">
        <v>70</v>
      </c>
      <c r="W1270" s="656">
        <v>7634027</v>
      </c>
      <c r="X1270" s="665" t="s">
        <v>5909</v>
      </c>
      <c r="Y1270" s="660"/>
      <c r="Z1270" s="679">
        <v>45147</v>
      </c>
      <c r="AA1270" s="679">
        <v>45156</v>
      </c>
      <c r="AB1270" s="667" t="s">
        <v>80</v>
      </c>
      <c r="AC1270" s="666">
        <v>45321</v>
      </c>
      <c r="AD1270" s="658">
        <f t="shared" si="60"/>
        <v>165</v>
      </c>
      <c r="AE1270" s="656">
        <v>0</v>
      </c>
      <c r="AF1270" s="656">
        <v>0</v>
      </c>
      <c r="AG1270" s="656">
        <v>0</v>
      </c>
      <c r="AH1270" s="668" t="s">
        <v>80</v>
      </c>
      <c r="AI1270" s="658">
        <v>0</v>
      </c>
      <c r="AJ1270" s="656">
        <v>0</v>
      </c>
      <c r="AK1270" s="748">
        <v>0</v>
      </c>
      <c r="AL1270" s="668" t="s">
        <v>80</v>
      </c>
      <c r="AM1270" s="657">
        <v>0</v>
      </c>
      <c r="AN1270" s="668" t="s">
        <v>80</v>
      </c>
      <c r="AO1270" s="668" t="s">
        <v>80</v>
      </c>
      <c r="AP1270" s="661">
        <v>0</v>
      </c>
      <c r="AQ1270" s="661">
        <f>+L1270+AF1270-AK1270</f>
        <v>4070000</v>
      </c>
      <c r="AR1270" s="657" t="s">
        <v>115</v>
      </c>
      <c r="AS1270" s="656">
        <v>0</v>
      </c>
      <c r="AT1270" s="657" t="s">
        <v>80</v>
      </c>
      <c r="AU1270" s="670">
        <v>0</v>
      </c>
      <c r="AV1270" s="671">
        <f t="shared" si="58"/>
        <v>4070000</v>
      </c>
      <c r="AW1270" s="672">
        <f t="shared" si="59"/>
        <v>0</v>
      </c>
      <c r="AX1270" s="673"/>
      <c r="AY1270" s="657" t="s">
        <v>72</v>
      </c>
      <c r="AZ1270" s="677" t="s">
        <v>5933</v>
      </c>
      <c r="BA1270" s="653" t="s">
        <v>71</v>
      </c>
      <c r="BB1270" s="656" t="s">
        <v>71</v>
      </c>
    </row>
    <row r="1271" spans="2:54" x14ac:dyDescent="0.25">
      <c r="B1271" s="653">
        <v>2023</v>
      </c>
      <c r="C1271" s="653">
        <v>891780111</v>
      </c>
      <c r="D1271" s="654" t="s">
        <v>68</v>
      </c>
      <c r="E1271" s="655" t="s">
        <v>5757</v>
      </c>
      <c r="F1271" s="656" t="s">
        <v>5758</v>
      </c>
      <c r="G1271" s="657">
        <v>0</v>
      </c>
      <c r="H1271" s="656"/>
      <c r="I1271" s="657" t="s">
        <v>78</v>
      </c>
      <c r="J1271" s="653" t="s">
        <v>1527</v>
      </c>
      <c r="K1271" s="658" t="s">
        <v>5850</v>
      </c>
      <c r="L1271" s="659">
        <v>4070000</v>
      </c>
      <c r="M1271" s="653" t="s">
        <v>73</v>
      </c>
      <c r="N1271" s="660" t="s">
        <v>116</v>
      </c>
      <c r="O1271" s="658" t="s">
        <v>5856</v>
      </c>
      <c r="P1271" s="661" t="s">
        <v>5857</v>
      </c>
      <c r="Q1271" s="656">
        <v>1403</v>
      </c>
      <c r="R1271" s="699">
        <v>45100</v>
      </c>
      <c r="S1271" s="749">
        <v>242165000</v>
      </c>
      <c r="T1271" s="699">
        <v>45154</v>
      </c>
      <c r="U1271" s="760">
        <v>4070000</v>
      </c>
      <c r="V1271" s="657" t="s">
        <v>70</v>
      </c>
      <c r="W1271" s="656">
        <v>36726018</v>
      </c>
      <c r="X1271" s="665" t="s">
        <v>5908</v>
      </c>
      <c r="Y1271" s="660"/>
      <c r="Z1271" s="679">
        <v>45154</v>
      </c>
      <c r="AA1271" s="679">
        <v>45163</v>
      </c>
      <c r="AB1271" s="667" t="s">
        <v>80</v>
      </c>
      <c r="AC1271" s="666">
        <v>45321</v>
      </c>
      <c r="AD1271" s="658">
        <f t="shared" si="60"/>
        <v>158</v>
      </c>
      <c r="AE1271" s="656">
        <v>0</v>
      </c>
      <c r="AF1271" s="656">
        <v>0</v>
      </c>
      <c r="AG1271" s="656">
        <v>0</v>
      </c>
      <c r="AH1271" s="668" t="s">
        <v>80</v>
      </c>
      <c r="AI1271" s="658">
        <v>0</v>
      </c>
      <c r="AJ1271" s="656">
        <v>0</v>
      </c>
      <c r="AK1271" s="748">
        <v>0</v>
      </c>
      <c r="AL1271" s="668" t="s">
        <v>80</v>
      </c>
      <c r="AM1271" s="657">
        <v>0</v>
      </c>
      <c r="AN1271" s="668" t="s">
        <v>80</v>
      </c>
      <c r="AO1271" s="668" t="s">
        <v>80</v>
      </c>
      <c r="AP1271" s="661">
        <v>0</v>
      </c>
      <c r="AQ1271" s="661">
        <f>+L1271+AF1271-AK1271</f>
        <v>4070000</v>
      </c>
      <c r="AR1271" s="657" t="s">
        <v>115</v>
      </c>
      <c r="AS1271" s="656">
        <v>0</v>
      </c>
      <c r="AT1271" s="657" t="s">
        <v>80</v>
      </c>
      <c r="AU1271" s="670">
        <v>0</v>
      </c>
      <c r="AV1271" s="671">
        <f t="shared" si="58"/>
        <v>4070000</v>
      </c>
      <c r="AW1271" s="672">
        <f t="shared" si="59"/>
        <v>0</v>
      </c>
      <c r="AX1271" s="673"/>
      <c r="AY1271" s="657" t="s">
        <v>72</v>
      </c>
      <c r="AZ1271" s="677" t="s">
        <v>5934</v>
      </c>
      <c r="BA1271" s="653" t="s">
        <v>71</v>
      </c>
      <c r="BB1271" s="656" t="s">
        <v>71</v>
      </c>
    </row>
    <row r="1272" spans="2:54" x14ac:dyDescent="0.25">
      <c r="B1272" s="653">
        <v>2023</v>
      </c>
      <c r="C1272" s="653">
        <v>891780111</v>
      </c>
      <c r="D1272" s="654" t="s">
        <v>68</v>
      </c>
      <c r="E1272" s="655" t="s">
        <v>5759</v>
      </c>
      <c r="F1272" s="656" t="s">
        <v>5760</v>
      </c>
      <c r="G1272" s="657">
        <v>0</v>
      </c>
      <c r="H1272" s="656"/>
      <c r="I1272" s="657" t="s">
        <v>78</v>
      </c>
      <c r="J1272" s="653" t="s">
        <v>1527</v>
      </c>
      <c r="K1272" s="658" t="s">
        <v>5850</v>
      </c>
      <c r="L1272" s="659">
        <v>4070000</v>
      </c>
      <c r="M1272" s="653" t="s">
        <v>73</v>
      </c>
      <c r="N1272" s="660" t="s">
        <v>116</v>
      </c>
      <c r="O1272" s="658" t="s">
        <v>5858</v>
      </c>
      <c r="P1272" s="661">
        <v>85454600</v>
      </c>
      <c r="Q1272" s="656">
        <v>1403</v>
      </c>
      <c r="R1272" s="699">
        <v>45100</v>
      </c>
      <c r="S1272" s="749">
        <v>242165000</v>
      </c>
      <c r="T1272" s="699">
        <v>45147</v>
      </c>
      <c r="U1272" s="760">
        <v>4070000</v>
      </c>
      <c r="V1272" s="657" t="s">
        <v>70</v>
      </c>
      <c r="W1272" s="656">
        <v>84455280</v>
      </c>
      <c r="X1272" s="665" t="s">
        <v>5910</v>
      </c>
      <c r="Y1272" s="660"/>
      <c r="Z1272" s="679">
        <v>45147</v>
      </c>
      <c r="AA1272" s="679">
        <v>45163</v>
      </c>
      <c r="AB1272" s="667" t="s">
        <v>80</v>
      </c>
      <c r="AC1272" s="666">
        <v>45321</v>
      </c>
      <c r="AD1272" s="658">
        <f t="shared" si="60"/>
        <v>158</v>
      </c>
      <c r="AE1272" s="656">
        <v>0</v>
      </c>
      <c r="AF1272" s="656">
        <v>0</v>
      </c>
      <c r="AG1272" s="656">
        <v>0</v>
      </c>
      <c r="AH1272" s="668" t="s">
        <v>80</v>
      </c>
      <c r="AI1272" s="658">
        <v>0</v>
      </c>
      <c r="AJ1272" s="656">
        <v>0</v>
      </c>
      <c r="AK1272" s="748">
        <v>0</v>
      </c>
      <c r="AL1272" s="668" t="s">
        <v>80</v>
      </c>
      <c r="AM1272" s="657">
        <v>0</v>
      </c>
      <c r="AN1272" s="668" t="s">
        <v>80</v>
      </c>
      <c r="AO1272" s="668" t="s">
        <v>80</v>
      </c>
      <c r="AP1272" s="661">
        <v>0</v>
      </c>
      <c r="AQ1272" s="661">
        <f>+L1272+AF1272-AK1272</f>
        <v>4070000</v>
      </c>
      <c r="AR1272" s="657" t="s">
        <v>115</v>
      </c>
      <c r="AS1272" s="656">
        <v>0</v>
      </c>
      <c r="AT1272" s="657" t="s">
        <v>80</v>
      </c>
      <c r="AU1272" s="670">
        <v>0</v>
      </c>
      <c r="AV1272" s="671">
        <f t="shared" ref="AV1272:AV1335" si="61">AQ1272-AU1272</f>
        <v>4070000</v>
      </c>
      <c r="AW1272" s="672">
        <f t="shared" si="59"/>
        <v>0</v>
      </c>
      <c r="AX1272" s="673"/>
      <c r="AY1272" s="657" t="s">
        <v>72</v>
      </c>
      <c r="AZ1272" s="677" t="s">
        <v>5935</v>
      </c>
      <c r="BA1272" s="653" t="s">
        <v>71</v>
      </c>
      <c r="BB1272" s="656" t="s">
        <v>71</v>
      </c>
    </row>
    <row r="1273" spans="2:54" x14ac:dyDescent="0.25">
      <c r="B1273" s="653">
        <v>2023</v>
      </c>
      <c r="C1273" s="653">
        <v>891780111</v>
      </c>
      <c r="D1273" s="654" t="s">
        <v>68</v>
      </c>
      <c r="E1273" s="655" t="s">
        <v>5761</v>
      </c>
      <c r="F1273" s="656" t="s">
        <v>5762</v>
      </c>
      <c r="G1273" s="657">
        <v>0</v>
      </c>
      <c r="H1273" s="656"/>
      <c r="I1273" s="657" t="s">
        <v>78</v>
      </c>
      <c r="J1273" s="653" t="s">
        <v>1527</v>
      </c>
      <c r="K1273" s="658" t="s">
        <v>5850</v>
      </c>
      <c r="L1273" s="659">
        <v>4070000</v>
      </c>
      <c r="M1273" s="653" t="s">
        <v>73</v>
      </c>
      <c r="N1273" s="660" t="s">
        <v>116</v>
      </c>
      <c r="O1273" s="658" t="s">
        <v>5859</v>
      </c>
      <c r="P1273" s="661">
        <v>1065657067</v>
      </c>
      <c r="Q1273" s="656">
        <v>1403</v>
      </c>
      <c r="R1273" s="699">
        <v>45100</v>
      </c>
      <c r="S1273" s="749">
        <v>242165000</v>
      </c>
      <c r="T1273" s="699">
        <v>45147</v>
      </c>
      <c r="U1273" s="760">
        <v>4070000</v>
      </c>
      <c r="V1273" s="657" t="s">
        <v>70</v>
      </c>
      <c r="W1273" s="656">
        <v>1082863147</v>
      </c>
      <c r="X1273" s="665" t="s">
        <v>5907</v>
      </c>
      <c r="Y1273" s="660"/>
      <c r="Z1273" s="679">
        <v>45147</v>
      </c>
      <c r="AA1273" s="679">
        <v>45153</v>
      </c>
      <c r="AB1273" s="667" t="s">
        <v>80</v>
      </c>
      <c r="AC1273" s="666">
        <v>45321</v>
      </c>
      <c r="AD1273" s="658">
        <f t="shared" si="60"/>
        <v>168</v>
      </c>
      <c r="AE1273" s="656">
        <v>0</v>
      </c>
      <c r="AF1273" s="656">
        <v>0</v>
      </c>
      <c r="AG1273" s="656">
        <v>0</v>
      </c>
      <c r="AH1273" s="668" t="s">
        <v>80</v>
      </c>
      <c r="AI1273" s="658">
        <v>0</v>
      </c>
      <c r="AJ1273" s="656">
        <v>0</v>
      </c>
      <c r="AK1273" s="748">
        <v>0</v>
      </c>
      <c r="AL1273" s="668" t="s">
        <v>80</v>
      </c>
      <c r="AM1273" s="657">
        <v>0</v>
      </c>
      <c r="AN1273" s="668" t="s">
        <v>80</v>
      </c>
      <c r="AO1273" s="668" t="s">
        <v>80</v>
      </c>
      <c r="AP1273" s="661">
        <v>0</v>
      </c>
      <c r="AQ1273" s="661">
        <f>+L1273+AF1273-AK1273</f>
        <v>4070000</v>
      </c>
      <c r="AR1273" s="657" t="s">
        <v>115</v>
      </c>
      <c r="AS1273" s="656">
        <v>0</v>
      </c>
      <c r="AT1273" s="657" t="s">
        <v>80</v>
      </c>
      <c r="AU1273" s="670">
        <v>0</v>
      </c>
      <c r="AV1273" s="671">
        <f t="shared" si="61"/>
        <v>4070000</v>
      </c>
      <c r="AW1273" s="672">
        <f t="shared" ref="AW1273:AW1336" si="62">+IFERROR(AU1273/AQ1273,"-")</f>
        <v>0</v>
      </c>
      <c r="AX1273" s="673"/>
      <c r="AY1273" s="657" t="s">
        <v>72</v>
      </c>
      <c r="AZ1273" s="677" t="s">
        <v>5936</v>
      </c>
      <c r="BA1273" s="653" t="s">
        <v>71</v>
      </c>
      <c r="BB1273" s="656" t="s">
        <v>71</v>
      </c>
    </row>
    <row r="1274" spans="2:54" x14ac:dyDescent="0.25">
      <c r="B1274" s="653">
        <v>2023</v>
      </c>
      <c r="C1274" s="653">
        <v>891780111</v>
      </c>
      <c r="D1274" s="654" t="s">
        <v>68</v>
      </c>
      <c r="E1274" s="655" t="s">
        <v>5763</v>
      </c>
      <c r="F1274" s="656" t="s">
        <v>5764</v>
      </c>
      <c r="G1274" s="657">
        <v>0</v>
      </c>
      <c r="H1274" s="656"/>
      <c r="I1274" s="657" t="s">
        <v>78</v>
      </c>
      <c r="J1274" s="653" t="s">
        <v>1527</v>
      </c>
      <c r="K1274" s="658" t="s">
        <v>5850</v>
      </c>
      <c r="L1274" s="659">
        <v>4070000</v>
      </c>
      <c r="M1274" s="653" t="s">
        <v>73</v>
      </c>
      <c r="N1274" s="660" t="s">
        <v>116</v>
      </c>
      <c r="O1274" s="658" t="s">
        <v>5860</v>
      </c>
      <c r="P1274" s="661">
        <v>4979375</v>
      </c>
      <c r="Q1274" s="656">
        <v>1403</v>
      </c>
      <c r="R1274" s="699">
        <v>45100</v>
      </c>
      <c r="S1274" s="749">
        <v>242165000</v>
      </c>
      <c r="T1274" s="699">
        <v>45147</v>
      </c>
      <c r="U1274" s="760">
        <v>4070000</v>
      </c>
      <c r="V1274" s="657" t="s">
        <v>70</v>
      </c>
      <c r="W1274" s="656">
        <v>55301715</v>
      </c>
      <c r="X1274" s="665" t="s">
        <v>5906</v>
      </c>
      <c r="Y1274" s="660"/>
      <c r="Z1274" s="679">
        <v>45147</v>
      </c>
      <c r="AA1274" s="679">
        <v>45147</v>
      </c>
      <c r="AB1274" s="667" t="s">
        <v>80</v>
      </c>
      <c r="AC1274" s="666">
        <v>45321</v>
      </c>
      <c r="AD1274" s="658">
        <f t="shared" si="60"/>
        <v>174</v>
      </c>
      <c r="AE1274" s="656">
        <v>0</v>
      </c>
      <c r="AF1274" s="656">
        <v>0</v>
      </c>
      <c r="AG1274" s="656">
        <v>0</v>
      </c>
      <c r="AH1274" s="668" t="s">
        <v>80</v>
      </c>
      <c r="AI1274" s="658">
        <v>0</v>
      </c>
      <c r="AJ1274" s="656">
        <v>0</v>
      </c>
      <c r="AK1274" s="748">
        <v>0</v>
      </c>
      <c r="AL1274" s="668" t="s">
        <v>80</v>
      </c>
      <c r="AM1274" s="657">
        <v>0</v>
      </c>
      <c r="AN1274" s="668" t="s">
        <v>80</v>
      </c>
      <c r="AO1274" s="668" t="s">
        <v>80</v>
      </c>
      <c r="AP1274" s="661">
        <v>0</v>
      </c>
      <c r="AQ1274" s="661">
        <f>+L1274+AF1274-AK1274</f>
        <v>4070000</v>
      </c>
      <c r="AR1274" s="657" t="s">
        <v>115</v>
      </c>
      <c r="AS1274" s="656">
        <v>0</v>
      </c>
      <c r="AT1274" s="657" t="s">
        <v>80</v>
      </c>
      <c r="AU1274" s="670">
        <v>0</v>
      </c>
      <c r="AV1274" s="671">
        <f t="shared" si="61"/>
        <v>4070000</v>
      </c>
      <c r="AW1274" s="672">
        <f t="shared" si="62"/>
        <v>0</v>
      </c>
      <c r="AX1274" s="673"/>
      <c r="AY1274" s="657" t="s">
        <v>72</v>
      </c>
      <c r="AZ1274" s="677" t="s">
        <v>5937</v>
      </c>
      <c r="BA1274" s="653" t="s">
        <v>71</v>
      </c>
      <c r="BB1274" s="656" t="s">
        <v>71</v>
      </c>
    </row>
    <row r="1275" spans="2:54" x14ac:dyDescent="0.25">
      <c r="B1275" s="653">
        <v>2023</v>
      </c>
      <c r="C1275" s="653">
        <v>891780111</v>
      </c>
      <c r="D1275" s="654" t="s">
        <v>68</v>
      </c>
      <c r="E1275" s="655" t="s">
        <v>5765</v>
      </c>
      <c r="F1275" s="656" t="s">
        <v>124</v>
      </c>
      <c r="G1275" s="657">
        <v>0</v>
      </c>
      <c r="H1275" s="656"/>
      <c r="I1275" s="657" t="s">
        <v>78</v>
      </c>
      <c r="J1275" s="653" t="s">
        <v>1527</v>
      </c>
      <c r="K1275" s="658" t="s">
        <v>5850</v>
      </c>
      <c r="L1275" s="659">
        <v>4070000</v>
      </c>
      <c r="M1275" s="653" t="s">
        <v>73</v>
      </c>
      <c r="N1275" s="660" t="s">
        <v>116</v>
      </c>
      <c r="O1275" s="658" t="s">
        <v>5861</v>
      </c>
      <c r="P1275" s="661">
        <v>85151969</v>
      </c>
      <c r="Q1275" s="656">
        <v>1403</v>
      </c>
      <c r="R1275" s="699">
        <v>45100</v>
      </c>
      <c r="S1275" s="749">
        <v>242165000</v>
      </c>
      <c r="T1275" s="699">
        <v>45147</v>
      </c>
      <c r="U1275" s="760">
        <v>4070000</v>
      </c>
      <c r="V1275" s="657" t="s">
        <v>70</v>
      </c>
      <c r="W1275" s="656">
        <v>7144495</v>
      </c>
      <c r="X1275" s="665" t="s">
        <v>5911</v>
      </c>
      <c r="Y1275" s="660"/>
      <c r="Z1275" s="679">
        <v>45147</v>
      </c>
      <c r="AA1275" s="679">
        <v>45156</v>
      </c>
      <c r="AB1275" s="667" t="s">
        <v>80</v>
      </c>
      <c r="AC1275" s="666">
        <v>45321</v>
      </c>
      <c r="AD1275" s="658">
        <f t="shared" si="60"/>
        <v>165</v>
      </c>
      <c r="AE1275" s="656">
        <v>0</v>
      </c>
      <c r="AF1275" s="656">
        <v>0</v>
      </c>
      <c r="AG1275" s="656">
        <v>0</v>
      </c>
      <c r="AH1275" s="668" t="s">
        <v>80</v>
      </c>
      <c r="AI1275" s="658">
        <v>0</v>
      </c>
      <c r="AJ1275" s="656">
        <v>0</v>
      </c>
      <c r="AK1275" s="748">
        <v>0</v>
      </c>
      <c r="AL1275" s="668" t="s">
        <v>80</v>
      </c>
      <c r="AM1275" s="657">
        <v>0</v>
      </c>
      <c r="AN1275" s="668" t="s">
        <v>80</v>
      </c>
      <c r="AO1275" s="668" t="s">
        <v>80</v>
      </c>
      <c r="AP1275" s="661">
        <v>0</v>
      </c>
      <c r="AQ1275" s="661">
        <f>+L1275+AF1275-AK1275</f>
        <v>4070000</v>
      </c>
      <c r="AR1275" s="657" t="s">
        <v>115</v>
      </c>
      <c r="AS1275" s="656">
        <v>0</v>
      </c>
      <c r="AT1275" s="657" t="s">
        <v>80</v>
      </c>
      <c r="AU1275" s="670">
        <v>0</v>
      </c>
      <c r="AV1275" s="671">
        <f t="shared" si="61"/>
        <v>4070000</v>
      </c>
      <c r="AW1275" s="672">
        <f t="shared" si="62"/>
        <v>0</v>
      </c>
      <c r="AX1275" s="673"/>
      <c r="AY1275" s="657" t="s">
        <v>72</v>
      </c>
      <c r="AZ1275" s="677" t="s">
        <v>5938</v>
      </c>
      <c r="BA1275" s="653" t="s">
        <v>71</v>
      </c>
      <c r="BB1275" s="656" t="s">
        <v>71</v>
      </c>
    </row>
    <row r="1276" spans="2:54" x14ac:dyDescent="0.25">
      <c r="B1276" s="653">
        <v>2023</v>
      </c>
      <c r="C1276" s="653">
        <v>891780111</v>
      </c>
      <c r="D1276" s="654" t="s">
        <v>68</v>
      </c>
      <c r="E1276" s="655" t="s">
        <v>5766</v>
      </c>
      <c r="F1276" s="656" t="s">
        <v>5767</v>
      </c>
      <c r="G1276" s="657">
        <v>0</v>
      </c>
      <c r="H1276" s="656"/>
      <c r="I1276" s="657" t="s">
        <v>78</v>
      </c>
      <c r="J1276" s="653" t="s">
        <v>1527</v>
      </c>
      <c r="K1276" s="658" t="s">
        <v>5850</v>
      </c>
      <c r="L1276" s="659">
        <v>4070000</v>
      </c>
      <c r="M1276" s="653" t="s">
        <v>73</v>
      </c>
      <c r="N1276" s="660" t="s">
        <v>116</v>
      </c>
      <c r="O1276" s="658" t="s">
        <v>5862</v>
      </c>
      <c r="P1276" s="661">
        <v>7604297</v>
      </c>
      <c r="Q1276" s="656">
        <v>1403</v>
      </c>
      <c r="R1276" s="699">
        <v>45100</v>
      </c>
      <c r="S1276" s="749">
        <v>242165000</v>
      </c>
      <c r="T1276" s="699">
        <v>45154</v>
      </c>
      <c r="U1276" s="760">
        <v>4070000</v>
      </c>
      <c r="V1276" s="657" t="s">
        <v>70</v>
      </c>
      <c r="W1276" s="656">
        <v>85475141</v>
      </c>
      <c r="X1276" s="665" t="s">
        <v>5912</v>
      </c>
      <c r="Y1276" s="660"/>
      <c r="Z1276" s="679">
        <v>45154</v>
      </c>
      <c r="AA1276" s="679">
        <v>45163</v>
      </c>
      <c r="AB1276" s="667" t="s">
        <v>80</v>
      </c>
      <c r="AC1276" s="666">
        <v>45321</v>
      </c>
      <c r="AD1276" s="658">
        <f t="shared" si="60"/>
        <v>158</v>
      </c>
      <c r="AE1276" s="656">
        <v>0</v>
      </c>
      <c r="AF1276" s="656">
        <v>0</v>
      </c>
      <c r="AG1276" s="656">
        <v>0</v>
      </c>
      <c r="AH1276" s="668" t="s">
        <v>80</v>
      </c>
      <c r="AI1276" s="658">
        <v>0</v>
      </c>
      <c r="AJ1276" s="656">
        <v>0</v>
      </c>
      <c r="AK1276" s="748">
        <v>0</v>
      </c>
      <c r="AL1276" s="668" t="s">
        <v>80</v>
      </c>
      <c r="AM1276" s="657">
        <v>0</v>
      </c>
      <c r="AN1276" s="668" t="s">
        <v>80</v>
      </c>
      <c r="AO1276" s="668" t="s">
        <v>80</v>
      </c>
      <c r="AP1276" s="661">
        <v>0</v>
      </c>
      <c r="AQ1276" s="661">
        <f>+L1276+AF1276-AK1276</f>
        <v>4070000</v>
      </c>
      <c r="AR1276" s="657" t="s">
        <v>115</v>
      </c>
      <c r="AS1276" s="656">
        <v>0</v>
      </c>
      <c r="AT1276" s="657" t="s">
        <v>80</v>
      </c>
      <c r="AU1276" s="670">
        <v>0</v>
      </c>
      <c r="AV1276" s="671">
        <f t="shared" si="61"/>
        <v>4070000</v>
      </c>
      <c r="AW1276" s="672">
        <f t="shared" si="62"/>
        <v>0</v>
      </c>
      <c r="AX1276" s="673"/>
      <c r="AY1276" s="657" t="s">
        <v>72</v>
      </c>
      <c r="AZ1276" s="677" t="s">
        <v>5939</v>
      </c>
      <c r="BA1276" s="653" t="s">
        <v>71</v>
      </c>
      <c r="BB1276" s="656" t="s">
        <v>71</v>
      </c>
    </row>
    <row r="1277" spans="2:54" x14ac:dyDescent="0.25">
      <c r="B1277" s="653">
        <v>2023</v>
      </c>
      <c r="C1277" s="653">
        <v>891780111</v>
      </c>
      <c r="D1277" s="654" t="s">
        <v>68</v>
      </c>
      <c r="E1277" s="655" t="s">
        <v>5768</v>
      </c>
      <c r="F1277" s="656" t="s">
        <v>5769</v>
      </c>
      <c r="G1277" s="657">
        <v>0</v>
      </c>
      <c r="H1277" s="656"/>
      <c r="I1277" s="657" t="s">
        <v>78</v>
      </c>
      <c r="J1277" s="653" t="s">
        <v>1527</v>
      </c>
      <c r="K1277" s="658" t="s">
        <v>5850</v>
      </c>
      <c r="L1277" s="659">
        <v>4070000</v>
      </c>
      <c r="M1277" s="653" t="s">
        <v>73</v>
      </c>
      <c r="N1277" s="660" t="s">
        <v>116</v>
      </c>
      <c r="O1277" s="658" t="s">
        <v>5863</v>
      </c>
      <c r="P1277" s="661" t="s">
        <v>5864</v>
      </c>
      <c r="Q1277" s="656">
        <v>1403</v>
      </c>
      <c r="R1277" s="699">
        <v>45100</v>
      </c>
      <c r="S1277" s="749">
        <v>242165000</v>
      </c>
      <c r="T1277" s="699">
        <v>45147</v>
      </c>
      <c r="U1277" s="760">
        <v>4070000</v>
      </c>
      <c r="V1277" s="657" t="s">
        <v>70</v>
      </c>
      <c r="W1277" s="656">
        <v>36726018</v>
      </c>
      <c r="X1277" s="665" t="s">
        <v>5908</v>
      </c>
      <c r="Y1277" s="660"/>
      <c r="Z1277" s="679">
        <v>45147</v>
      </c>
      <c r="AA1277" s="679">
        <v>45163</v>
      </c>
      <c r="AB1277" s="667" t="s">
        <v>80</v>
      </c>
      <c r="AC1277" s="666">
        <v>45321</v>
      </c>
      <c r="AD1277" s="658">
        <f t="shared" si="60"/>
        <v>158</v>
      </c>
      <c r="AE1277" s="656">
        <v>0</v>
      </c>
      <c r="AF1277" s="656">
        <v>0</v>
      </c>
      <c r="AG1277" s="656">
        <v>0</v>
      </c>
      <c r="AH1277" s="668" t="s">
        <v>80</v>
      </c>
      <c r="AI1277" s="658">
        <v>0</v>
      </c>
      <c r="AJ1277" s="656">
        <v>0</v>
      </c>
      <c r="AK1277" s="748">
        <v>0</v>
      </c>
      <c r="AL1277" s="668" t="s">
        <v>80</v>
      </c>
      <c r="AM1277" s="657">
        <v>0</v>
      </c>
      <c r="AN1277" s="668" t="s">
        <v>80</v>
      </c>
      <c r="AO1277" s="668" t="s">
        <v>80</v>
      </c>
      <c r="AP1277" s="661">
        <v>0</v>
      </c>
      <c r="AQ1277" s="661">
        <f>+L1277+AF1277-AK1277</f>
        <v>4070000</v>
      </c>
      <c r="AR1277" s="657" t="s">
        <v>115</v>
      </c>
      <c r="AS1277" s="656">
        <v>0</v>
      </c>
      <c r="AT1277" s="657" t="s">
        <v>80</v>
      </c>
      <c r="AU1277" s="670">
        <v>0</v>
      </c>
      <c r="AV1277" s="671">
        <f t="shared" si="61"/>
        <v>4070000</v>
      </c>
      <c r="AW1277" s="672">
        <f t="shared" si="62"/>
        <v>0</v>
      </c>
      <c r="AX1277" s="673"/>
      <c r="AY1277" s="657" t="s">
        <v>72</v>
      </c>
      <c r="AZ1277" s="677" t="s">
        <v>5940</v>
      </c>
      <c r="BA1277" s="653" t="s">
        <v>71</v>
      </c>
      <c r="BB1277" s="656" t="s">
        <v>71</v>
      </c>
    </row>
    <row r="1278" spans="2:54" x14ac:dyDescent="0.25">
      <c r="B1278" s="653">
        <v>2023</v>
      </c>
      <c r="C1278" s="653">
        <v>891780111</v>
      </c>
      <c r="D1278" s="654" t="s">
        <v>68</v>
      </c>
      <c r="E1278" s="655" t="s">
        <v>5770</v>
      </c>
      <c r="F1278" s="656" t="s">
        <v>5771</v>
      </c>
      <c r="G1278" s="657">
        <v>0</v>
      </c>
      <c r="H1278" s="656"/>
      <c r="I1278" s="657" t="s">
        <v>78</v>
      </c>
      <c r="J1278" s="653" t="s">
        <v>1527</v>
      </c>
      <c r="K1278" s="658" t="s">
        <v>5850</v>
      </c>
      <c r="L1278" s="659">
        <v>4070000</v>
      </c>
      <c r="M1278" s="653" t="s">
        <v>73</v>
      </c>
      <c r="N1278" s="660" t="s">
        <v>116</v>
      </c>
      <c r="O1278" s="658" t="s">
        <v>5865</v>
      </c>
      <c r="P1278" s="661">
        <v>85154107</v>
      </c>
      <c r="Q1278" s="656">
        <v>1403</v>
      </c>
      <c r="R1278" s="699">
        <v>45100</v>
      </c>
      <c r="S1278" s="749">
        <v>242165000</v>
      </c>
      <c r="T1278" s="699">
        <v>45147</v>
      </c>
      <c r="U1278" s="760">
        <v>4070000</v>
      </c>
      <c r="V1278" s="657" t="s">
        <v>70</v>
      </c>
      <c r="W1278" s="656">
        <v>36718407</v>
      </c>
      <c r="X1278" s="665" t="s">
        <v>5913</v>
      </c>
      <c r="Y1278" s="660"/>
      <c r="Z1278" s="679">
        <v>45147</v>
      </c>
      <c r="AA1278" s="679">
        <v>45156</v>
      </c>
      <c r="AB1278" s="667" t="s">
        <v>80</v>
      </c>
      <c r="AC1278" s="666">
        <v>45321</v>
      </c>
      <c r="AD1278" s="658">
        <f t="shared" si="60"/>
        <v>165</v>
      </c>
      <c r="AE1278" s="656">
        <v>0</v>
      </c>
      <c r="AF1278" s="656">
        <v>0</v>
      </c>
      <c r="AG1278" s="656">
        <v>0</v>
      </c>
      <c r="AH1278" s="668" t="s">
        <v>80</v>
      </c>
      <c r="AI1278" s="658">
        <v>0</v>
      </c>
      <c r="AJ1278" s="656">
        <v>0</v>
      </c>
      <c r="AK1278" s="748">
        <v>0</v>
      </c>
      <c r="AL1278" s="668" t="s">
        <v>80</v>
      </c>
      <c r="AM1278" s="657">
        <v>0</v>
      </c>
      <c r="AN1278" s="668" t="s">
        <v>80</v>
      </c>
      <c r="AO1278" s="668" t="s">
        <v>80</v>
      </c>
      <c r="AP1278" s="661">
        <v>0</v>
      </c>
      <c r="AQ1278" s="661">
        <f>+L1278+AF1278-AK1278</f>
        <v>4070000</v>
      </c>
      <c r="AR1278" s="657" t="s">
        <v>115</v>
      </c>
      <c r="AS1278" s="656">
        <v>0</v>
      </c>
      <c r="AT1278" s="657" t="s">
        <v>80</v>
      </c>
      <c r="AU1278" s="670">
        <v>0</v>
      </c>
      <c r="AV1278" s="671">
        <f t="shared" si="61"/>
        <v>4070000</v>
      </c>
      <c r="AW1278" s="672">
        <f t="shared" si="62"/>
        <v>0</v>
      </c>
      <c r="AX1278" s="673"/>
      <c r="AY1278" s="657" t="s">
        <v>72</v>
      </c>
      <c r="AZ1278" s="677" t="s">
        <v>5941</v>
      </c>
      <c r="BA1278" s="653" t="s">
        <v>71</v>
      </c>
      <c r="BB1278" s="656" t="s">
        <v>71</v>
      </c>
    </row>
    <row r="1279" spans="2:54" x14ac:dyDescent="0.25">
      <c r="B1279" s="653">
        <v>2023</v>
      </c>
      <c r="C1279" s="653">
        <v>891780111</v>
      </c>
      <c r="D1279" s="654" t="s">
        <v>68</v>
      </c>
      <c r="E1279" s="655" t="s">
        <v>5772</v>
      </c>
      <c r="F1279" s="656" t="s">
        <v>126</v>
      </c>
      <c r="G1279" s="657">
        <v>0</v>
      </c>
      <c r="H1279" s="656"/>
      <c r="I1279" s="657" t="s">
        <v>78</v>
      </c>
      <c r="J1279" s="653" t="s">
        <v>1527</v>
      </c>
      <c r="K1279" s="658" t="s">
        <v>5850</v>
      </c>
      <c r="L1279" s="659">
        <v>4070000</v>
      </c>
      <c r="M1279" s="653" t="s">
        <v>73</v>
      </c>
      <c r="N1279" s="660" t="s">
        <v>116</v>
      </c>
      <c r="O1279" s="658" t="s">
        <v>5866</v>
      </c>
      <c r="P1279" s="661">
        <v>85461649</v>
      </c>
      <c r="Q1279" s="656">
        <v>1403</v>
      </c>
      <c r="R1279" s="699">
        <v>45100</v>
      </c>
      <c r="S1279" s="749">
        <v>242165000</v>
      </c>
      <c r="T1279" s="699">
        <v>45147</v>
      </c>
      <c r="U1279" s="760">
        <v>4070000</v>
      </c>
      <c r="V1279" s="657" t="s">
        <v>70</v>
      </c>
      <c r="W1279" s="656">
        <v>79732773</v>
      </c>
      <c r="X1279" s="665" t="s">
        <v>5914</v>
      </c>
      <c r="Y1279" s="660"/>
      <c r="Z1279" s="679">
        <v>45147</v>
      </c>
      <c r="AA1279" s="679">
        <v>45153</v>
      </c>
      <c r="AB1279" s="667" t="s">
        <v>80</v>
      </c>
      <c r="AC1279" s="666">
        <v>45321</v>
      </c>
      <c r="AD1279" s="658">
        <f t="shared" ref="AD1279:AD1342" si="63">+IF(AB1279="1800-01-01",AC1279-AA1279,AC1279-AB1279)</f>
        <v>168</v>
      </c>
      <c r="AE1279" s="656">
        <v>0</v>
      </c>
      <c r="AF1279" s="656">
        <v>0</v>
      </c>
      <c r="AG1279" s="656">
        <v>0</v>
      </c>
      <c r="AH1279" s="668" t="s">
        <v>80</v>
      </c>
      <c r="AI1279" s="658">
        <v>0</v>
      </c>
      <c r="AJ1279" s="656">
        <v>0</v>
      </c>
      <c r="AK1279" s="748">
        <v>0</v>
      </c>
      <c r="AL1279" s="668" t="s">
        <v>80</v>
      </c>
      <c r="AM1279" s="657">
        <v>0</v>
      </c>
      <c r="AN1279" s="668" t="s">
        <v>80</v>
      </c>
      <c r="AO1279" s="668" t="s">
        <v>80</v>
      </c>
      <c r="AP1279" s="661">
        <v>0</v>
      </c>
      <c r="AQ1279" s="661">
        <f>+L1279+AF1279-AK1279</f>
        <v>4070000</v>
      </c>
      <c r="AR1279" s="657" t="s">
        <v>115</v>
      </c>
      <c r="AS1279" s="656">
        <v>0</v>
      </c>
      <c r="AT1279" s="657" t="s">
        <v>80</v>
      </c>
      <c r="AU1279" s="670">
        <v>0</v>
      </c>
      <c r="AV1279" s="671">
        <f t="shared" si="61"/>
        <v>4070000</v>
      </c>
      <c r="AW1279" s="672">
        <f t="shared" si="62"/>
        <v>0</v>
      </c>
      <c r="AX1279" s="673"/>
      <c r="AY1279" s="657" t="s">
        <v>72</v>
      </c>
      <c r="AZ1279" s="677" t="s">
        <v>5942</v>
      </c>
      <c r="BA1279" s="653" t="s">
        <v>71</v>
      </c>
      <c r="BB1279" s="656" t="s">
        <v>71</v>
      </c>
    </row>
    <row r="1280" spans="2:54" x14ac:dyDescent="0.25">
      <c r="B1280" s="653">
        <v>2023</v>
      </c>
      <c r="C1280" s="653">
        <v>891780111</v>
      </c>
      <c r="D1280" s="654" t="s">
        <v>68</v>
      </c>
      <c r="E1280" s="655" t="s">
        <v>5773</v>
      </c>
      <c r="F1280" s="656" t="s">
        <v>5774</v>
      </c>
      <c r="G1280" s="657">
        <v>0</v>
      </c>
      <c r="H1280" s="656"/>
      <c r="I1280" s="657" t="s">
        <v>78</v>
      </c>
      <c r="J1280" s="653" t="s">
        <v>1527</v>
      </c>
      <c r="K1280" s="658" t="s">
        <v>5850</v>
      </c>
      <c r="L1280" s="659">
        <v>4070000</v>
      </c>
      <c r="M1280" s="653" t="s">
        <v>73</v>
      </c>
      <c r="N1280" s="660" t="s">
        <v>116</v>
      </c>
      <c r="O1280" s="658" t="s">
        <v>5867</v>
      </c>
      <c r="P1280" s="661">
        <v>4979686</v>
      </c>
      <c r="Q1280" s="656">
        <v>1403</v>
      </c>
      <c r="R1280" s="699">
        <v>45100</v>
      </c>
      <c r="S1280" s="749">
        <v>242165000</v>
      </c>
      <c r="T1280" s="699">
        <v>45147</v>
      </c>
      <c r="U1280" s="760">
        <v>4070000</v>
      </c>
      <c r="V1280" s="657" t="s">
        <v>70</v>
      </c>
      <c r="W1280" s="656">
        <v>85450705</v>
      </c>
      <c r="X1280" s="665" t="s">
        <v>5905</v>
      </c>
      <c r="Y1280" s="660"/>
      <c r="Z1280" s="679">
        <v>45147</v>
      </c>
      <c r="AA1280" s="679">
        <v>45153</v>
      </c>
      <c r="AB1280" s="667" t="s">
        <v>80</v>
      </c>
      <c r="AC1280" s="666">
        <v>45321</v>
      </c>
      <c r="AD1280" s="658">
        <f t="shared" si="63"/>
        <v>168</v>
      </c>
      <c r="AE1280" s="656">
        <v>0</v>
      </c>
      <c r="AF1280" s="656">
        <v>0</v>
      </c>
      <c r="AG1280" s="656">
        <v>0</v>
      </c>
      <c r="AH1280" s="668" t="s">
        <v>80</v>
      </c>
      <c r="AI1280" s="658">
        <v>0</v>
      </c>
      <c r="AJ1280" s="656">
        <v>0</v>
      </c>
      <c r="AK1280" s="748">
        <v>0</v>
      </c>
      <c r="AL1280" s="668" t="s">
        <v>80</v>
      </c>
      <c r="AM1280" s="657">
        <v>0</v>
      </c>
      <c r="AN1280" s="668" t="s">
        <v>80</v>
      </c>
      <c r="AO1280" s="668" t="s">
        <v>80</v>
      </c>
      <c r="AP1280" s="661">
        <v>0</v>
      </c>
      <c r="AQ1280" s="661">
        <f>+L1280+AF1280-AK1280</f>
        <v>4070000</v>
      </c>
      <c r="AR1280" s="657" t="s">
        <v>115</v>
      </c>
      <c r="AS1280" s="656">
        <v>0</v>
      </c>
      <c r="AT1280" s="657" t="s">
        <v>80</v>
      </c>
      <c r="AU1280" s="670">
        <v>0</v>
      </c>
      <c r="AV1280" s="671">
        <f t="shared" si="61"/>
        <v>4070000</v>
      </c>
      <c r="AW1280" s="672">
        <f t="shared" si="62"/>
        <v>0</v>
      </c>
      <c r="AX1280" s="673"/>
      <c r="AY1280" s="657" t="s">
        <v>72</v>
      </c>
      <c r="AZ1280" s="677" t="s">
        <v>5943</v>
      </c>
      <c r="BA1280" s="653" t="s">
        <v>71</v>
      </c>
      <c r="BB1280" s="656" t="s">
        <v>71</v>
      </c>
    </row>
    <row r="1281" spans="2:54" x14ac:dyDescent="0.25">
      <c r="B1281" s="653">
        <v>2023</v>
      </c>
      <c r="C1281" s="653">
        <v>891780111</v>
      </c>
      <c r="D1281" s="654" t="s">
        <v>68</v>
      </c>
      <c r="E1281" s="655" t="s">
        <v>5775</v>
      </c>
      <c r="F1281" s="656" t="s">
        <v>5776</v>
      </c>
      <c r="G1281" s="657">
        <v>0</v>
      </c>
      <c r="H1281" s="656"/>
      <c r="I1281" s="657" t="s">
        <v>78</v>
      </c>
      <c r="J1281" s="653" t="s">
        <v>1527</v>
      </c>
      <c r="K1281" s="658" t="s">
        <v>5850</v>
      </c>
      <c r="L1281" s="659">
        <v>4070000</v>
      </c>
      <c r="M1281" s="653" t="s">
        <v>73</v>
      </c>
      <c r="N1281" s="660" t="s">
        <v>116</v>
      </c>
      <c r="O1281" s="658" t="s">
        <v>5868</v>
      </c>
      <c r="P1281" s="661">
        <v>57462714</v>
      </c>
      <c r="Q1281" s="656">
        <v>1403</v>
      </c>
      <c r="R1281" s="699">
        <v>45100</v>
      </c>
      <c r="S1281" s="749">
        <v>242165000</v>
      </c>
      <c r="T1281" s="699">
        <v>45147</v>
      </c>
      <c r="U1281" s="760">
        <v>4070000</v>
      </c>
      <c r="V1281" s="657" t="s">
        <v>70</v>
      </c>
      <c r="W1281" s="656">
        <v>1083432808</v>
      </c>
      <c r="X1281" s="665" t="s">
        <v>5915</v>
      </c>
      <c r="Y1281" s="660"/>
      <c r="Z1281" s="679">
        <v>45147</v>
      </c>
      <c r="AA1281" s="679">
        <v>45153</v>
      </c>
      <c r="AB1281" s="667" t="s">
        <v>80</v>
      </c>
      <c r="AC1281" s="666">
        <v>45321</v>
      </c>
      <c r="AD1281" s="658">
        <f t="shared" si="63"/>
        <v>168</v>
      </c>
      <c r="AE1281" s="656">
        <v>0</v>
      </c>
      <c r="AF1281" s="656">
        <v>0</v>
      </c>
      <c r="AG1281" s="656">
        <v>0</v>
      </c>
      <c r="AH1281" s="668" t="s">
        <v>80</v>
      </c>
      <c r="AI1281" s="658">
        <v>0</v>
      </c>
      <c r="AJ1281" s="656">
        <v>0</v>
      </c>
      <c r="AK1281" s="748">
        <v>0</v>
      </c>
      <c r="AL1281" s="668" t="s">
        <v>80</v>
      </c>
      <c r="AM1281" s="657">
        <v>0</v>
      </c>
      <c r="AN1281" s="668" t="s">
        <v>80</v>
      </c>
      <c r="AO1281" s="668" t="s">
        <v>80</v>
      </c>
      <c r="AP1281" s="661">
        <v>0</v>
      </c>
      <c r="AQ1281" s="661">
        <f>+L1281+AF1281-AK1281</f>
        <v>4070000</v>
      </c>
      <c r="AR1281" s="657" t="s">
        <v>115</v>
      </c>
      <c r="AS1281" s="656">
        <v>0</v>
      </c>
      <c r="AT1281" s="657" t="s">
        <v>80</v>
      </c>
      <c r="AU1281" s="670">
        <v>0</v>
      </c>
      <c r="AV1281" s="671">
        <f t="shared" si="61"/>
        <v>4070000</v>
      </c>
      <c r="AW1281" s="672">
        <f t="shared" si="62"/>
        <v>0</v>
      </c>
      <c r="AX1281" s="673"/>
      <c r="AY1281" s="657" t="s">
        <v>72</v>
      </c>
      <c r="AZ1281" s="677" t="s">
        <v>5944</v>
      </c>
      <c r="BA1281" s="653" t="s">
        <v>71</v>
      </c>
      <c r="BB1281" s="656" t="s">
        <v>71</v>
      </c>
    </row>
    <row r="1282" spans="2:54" x14ac:dyDescent="0.25">
      <c r="B1282" s="653">
        <v>2023</v>
      </c>
      <c r="C1282" s="653">
        <v>891780111</v>
      </c>
      <c r="D1282" s="654" t="s">
        <v>68</v>
      </c>
      <c r="E1282" s="655" t="s">
        <v>5777</v>
      </c>
      <c r="F1282" s="656" t="s">
        <v>5778</v>
      </c>
      <c r="G1282" s="657">
        <v>0</v>
      </c>
      <c r="H1282" s="656"/>
      <c r="I1282" s="657" t="s">
        <v>78</v>
      </c>
      <c r="J1282" s="653" t="s">
        <v>1527</v>
      </c>
      <c r="K1282" s="658" t="s">
        <v>5850</v>
      </c>
      <c r="L1282" s="659">
        <v>4070000</v>
      </c>
      <c r="M1282" s="653" t="s">
        <v>73</v>
      </c>
      <c r="N1282" s="660" t="s">
        <v>116</v>
      </c>
      <c r="O1282" s="658" t="s">
        <v>5869</v>
      </c>
      <c r="P1282" s="661">
        <v>36548441</v>
      </c>
      <c r="Q1282" s="656">
        <v>1403</v>
      </c>
      <c r="R1282" s="699">
        <v>45100</v>
      </c>
      <c r="S1282" s="749">
        <v>242165000</v>
      </c>
      <c r="T1282" s="699">
        <v>45147</v>
      </c>
      <c r="U1282" s="760">
        <v>4070000</v>
      </c>
      <c r="V1282" s="657" t="s">
        <v>70</v>
      </c>
      <c r="W1282" s="656">
        <v>7144495</v>
      </c>
      <c r="X1282" s="665" t="s">
        <v>5911</v>
      </c>
      <c r="Y1282" s="660"/>
      <c r="Z1282" s="679">
        <v>45147</v>
      </c>
      <c r="AA1282" s="679">
        <v>45156</v>
      </c>
      <c r="AB1282" s="667" t="s">
        <v>80</v>
      </c>
      <c r="AC1282" s="666">
        <v>45321</v>
      </c>
      <c r="AD1282" s="658">
        <f t="shared" si="63"/>
        <v>165</v>
      </c>
      <c r="AE1282" s="656">
        <v>0</v>
      </c>
      <c r="AF1282" s="656">
        <v>0</v>
      </c>
      <c r="AG1282" s="656">
        <v>0</v>
      </c>
      <c r="AH1282" s="668" t="s">
        <v>80</v>
      </c>
      <c r="AI1282" s="658">
        <v>0</v>
      </c>
      <c r="AJ1282" s="656">
        <v>0</v>
      </c>
      <c r="AK1282" s="748">
        <v>0</v>
      </c>
      <c r="AL1282" s="668" t="s">
        <v>80</v>
      </c>
      <c r="AM1282" s="657">
        <v>0</v>
      </c>
      <c r="AN1282" s="668" t="s">
        <v>80</v>
      </c>
      <c r="AO1282" s="668" t="s">
        <v>80</v>
      </c>
      <c r="AP1282" s="661">
        <v>0</v>
      </c>
      <c r="AQ1282" s="661">
        <f>+L1282+AF1282-AK1282</f>
        <v>4070000</v>
      </c>
      <c r="AR1282" s="657" t="s">
        <v>115</v>
      </c>
      <c r="AS1282" s="656">
        <v>0</v>
      </c>
      <c r="AT1282" s="657" t="s">
        <v>80</v>
      </c>
      <c r="AU1282" s="670">
        <v>0</v>
      </c>
      <c r="AV1282" s="671">
        <f t="shared" si="61"/>
        <v>4070000</v>
      </c>
      <c r="AW1282" s="672">
        <f t="shared" si="62"/>
        <v>0</v>
      </c>
      <c r="AX1282" s="673"/>
      <c r="AY1282" s="657" t="s">
        <v>72</v>
      </c>
      <c r="AZ1282" s="677" t="s">
        <v>5945</v>
      </c>
      <c r="BA1282" s="653" t="s">
        <v>71</v>
      </c>
      <c r="BB1282" s="656" t="s">
        <v>71</v>
      </c>
    </row>
    <row r="1283" spans="2:54" x14ac:dyDescent="0.25">
      <c r="B1283" s="653">
        <v>2023</v>
      </c>
      <c r="C1283" s="653">
        <v>891780111</v>
      </c>
      <c r="D1283" s="654" t="s">
        <v>68</v>
      </c>
      <c r="E1283" s="655" t="s">
        <v>5779</v>
      </c>
      <c r="F1283" s="656" t="s">
        <v>5780</v>
      </c>
      <c r="G1283" s="657">
        <v>0</v>
      </c>
      <c r="H1283" s="656"/>
      <c r="I1283" s="657" t="s">
        <v>78</v>
      </c>
      <c r="J1283" s="653" t="s">
        <v>1527</v>
      </c>
      <c r="K1283" s="658" t="s">
        <v>5850</v>
      </c>
      <c r="L1283" s="659">
        <v>4070000</v>
      </c>
      <c r="M1283" s="653" t="s">
        <v>73</v>
      </c>
      <c r="N1283" s="660" t="s">
        <v>116</v>
      </c>
      <c r="O1283" s="658" t="s">
        <v>5870</v>
      </c>
      <c r="P1283" s="661">
        <v>4978646</v>
      </c>
      <c r="Q1283" s="656">
        <v>1403</v>
      </c>
      <c r="R1283" s="699">
        <v>45100</v>
      </c>
      <c r="S1283" s="749">
        <v>242165000</v>
      </c>
      <c r="T1283" s="699">
        <v>45147</v>
      </c>
      <c r="U1283" s="760">
        <v>4070000</v>
      </c>
      <c r="V1283" s="657" t="s">
        <v>70</v>
      </c>
      <c r="W1283" s="656">
        <v>1083432808</v>
      </c>
      <c r="X1283" s="665" t="s">
        <v>5915</v>
      </c>
      <c r="Y1283" s="660"/>
      <c r="Z1283" s="679">
        <v>45147</v>
      </c>
      <c r="AA1283" s="679">
        <v>45163</v>
      </c>
      <c r="AB1283" s="667" t="s">
        <v>80</v>
      </c>
      <c r="AC1283" s="666">
        <v>45321</v>
      </c>
      <c r="AD1283" s="658">
        <f t="shared" si="63"/>
        <v>158</v>
      </c>
      <c r="AE1283" s="656">
        <v>0</v>
      </c>
      <c r="AF1283" s="656">
        <v>0</v>
      </c>
      <c r="AG1283" s="656">
        <v>0</v>
      </c>
      <c r="AH1283" s="668" t="s">
        <v>80</v>
      </c>
      <c r="AI1283" s="658">
        <v>0</v>
      </c>
      <c r="AJ1283" s="656">
        <v>0</v>
      </c>
      <c r="AK1283" s="748">
        <v>0</v>
      </c>
      <c r="AL1283" s="668" t="s">
        <v>80</v>
      </c>
      <c r="AM1283" s="657">
        <v>0</v>
      </c>
      <c r="AN1283" s="668" t="s">
        <v>80</v>
      </c>
      <c r="AO1283" s="668" t="s">
        <v>80</v>
      </c>
      <c r="AP1283" s="661">
        <v>0</v>
      </c>
      <c r="AQ1283" s="661">
        <f>+L1283+AF1283-AK1283</f>
        <v>4070000</v>
      </c>
      <c r="AR1283" s="657" t="s">
        <v>115</v>
      </c>
      <c r="AS1283" s="656">
        <v>0</v>
      </c>
      <c r="AT1283" s="657" t="s">
        <v>80</v>
      </c>
      <c r="AU1283" s="670">
        <v>0</v>
      </c>
      <c r="AV1283" s="671">
        <f t="shared" si="61"/>
        <v>4070000</v>
      </c>
      <c r="AW1283" s="672">
        <f t="shared" si="62"/>
        <v>0</v>
      </c>
      <c r="AX1283" s="673"/>
      <c r="AY1283" s="657" t="s">
        <v>72</v>
      </c>
      <c r="AZ1283" s="677" t="s">
        <v>5946</v>
      </c>
      <c r="BA1283" s="653" t="s">
        <v>71</v>
      </c>
      <c r="BB1283" s="656" t="s">
        <v>71</v>
      </c>
    </row>
    <row r="1284" spans="2:54" x14ac:dyDescent="0.25">
      <c r="B1284" s="653">
        <v>2023</v>
      </c>
      <c r="C1284" s="653">
        <v>891780111</v>
      </c>
      <c r="D1284" s="654" t="s">
        <v>68</v>
      </c>
      <c r="E1284" s="655" t="s">
        <v>5781</v>
      </c>
      <c r="F1284" s="656" t="s">
        <v>5782</v>
      </c>
      <c r="G1284" s="657">
        <v>0</v>
      </c>
      <c r="H1284" s="656"/>
      <c r="I1284" s="657" t="s">
        <v>78</v>
      </c>
      <c r="J1284" s="653" t="s">
        <v>1527</v>
      </c>
      <c r="K1284" s="658" t="s">
        <v>5850</v>
      </c>
      <c r="L1284" s="659">
        <v>4070000</v>
      </c>
      <c r="M1284" s="653" t="s">
        <v>73</v>
      </c>
      <c r="N1284" s="660" t="s">
        <v>116</v>
      </c>
      <c r="O1284" s="658" t="s">
        <v>5871</v>
      </c>
      <c r="P1284" s="661">
        <v>1082863156</v>
      </c>
      <c r="Q1284" s="656">
        <v>1403</v>
      </c>
      <c r="R1284" s="699">
        <v>45100</v>
      </c>
      <c r="S1284" s="749">
        <v>242165000</v>
      </c>
      <c r="T1284" s="699">
        <v>45147</v>
      </c>
      <c r="U1284" s="760">
        <v>4070000</v>
      </c>
      <c r="V1284" s="657" t="s">
        <v>70</v>
      </c>
      <c r="W1284" s="656">
        <v>7601831</v>
      </c>
      <c r="X1284" s="665" t="s">
        <v>5916</v>
      </c>
      <c r="Y1284" s="660"/>
      <c r="Z1284" s="679">
        <v>45147</v>
      </c>
      <c r="AA1284" s="679">
        <v>45156</v>
      </c>
      <c r="AB1284" s="667" t="s">
        <v>80</v>
      </c>
      <c r="AC1284" s="666">
        <v>45321</v>
      </c>
      <c r="AD1284" s="658">
        <f t="shared" si="63"/>
        <v>165</v>
      </c>
      <c r="AE1284" s="656">
        <v>0</v>
      </c>
      <c r="AF1284" s="656">
        <v>0</v>
      </c>
      <c r="AG1284" s="656">
        <v>0</v>
      </c>
      <c r="AH1284" s="668" t="s">
        <v>80</v>
      </c>
      <c r="AI1284" s="658">
        <v>0</v>
      </c>
      <c r="AJ1284" s="656">
        <v>0</v>
      </c>
      <c r="AK1284" s="748">
        <v>0</v>
      </c>
      <c r="AL1284" s="668" t="s">
        <v>80</v>
      </c>
      <c r="AM1284" s="657">
        <v>0</v>
      </c>
      <c r="AN1284" s="668" t="s">
        <v>80</v>
      </c>
      <c r="AO1284" s="668" t="s">
        <v>80</v>
      </c>
      <c r="AP1284" s="661">
        <v>0</v>
      </c>
      <c r="AQ1284" s="661">
        <f>+L1284+AF1284-AK1284</f>
        <v>4070000</v>
      </c>
      <c r="AR1284" s="657" t="s">
        <v>115</v>
      </c>
      <c r="AS1284" s="656">
        <v>0</v>
      </c>
      <c r="AT1284" s="657" t="s">
        <v>80</v>
      </c>
      <c r="AU1284" s="670">
        <v>0</v>
      </c>
      <c r="AV1284" s="671">
        <f t="shared" si="61"/>
        <v>4070000</v>
      </c>
      <c r="AW1284" s="672">
        <f t="shared" si="62"/>
        <v>0</v>
      </c>
      <c r="AX1284" s="673"/>
      <c r="AY1284" s="657" t="s">
        <v>72</v>
      </c>
      <c r="AZ1284" s="677" t="s">
        <v>5947</v>
      </c>
      <c r="BA1284" s="653" t="s">
        <v>71</v>
      </c>
      <c r="BB1284" s="656" t="s">
        <v>71</v>
      </c>
    </row>
    <row r="1285" spans="2:54" x14ac:dyDescent="0.25">
      <c r="B1285" s="653">
        <v>2023</v>
      </c>
      <c r="C1285" s="653">
        <v>891780111</v>
      </c>
      <c r="D1285" s="654" t="s">
        <v>68</v>
      </c>
      <c r="E1285" s="655" t="s">
        <v>5783</v>
      </c>
      <c r="F1285" s="656" t="s">
        <v>5784</v>
      </c>
      <c r="G1285" s="657">
        <v>0</v>
      </c>
      <c r="H1285" s="656"/>
      <c r="I1285" s="657" t="s">
        <v>78</v>
      </c>
      <c r="J1285" s="653" t="s">
        <v>1527</v>
      </c>
      <c r="K1285" s="658" t="s">
        <v>5850</v>
      </c>
      <c r="L1285" s="659">
        <v>4070000</v>
      </c>
      <c r="M1285" s="653" t="s">
        <v>73</v>
      </c>
      <c r="N1285" s="660" t="s">
        <v>116</v>
      </c>
      <c r="O1285" s="658" t="s">
        <v>5872</v>
      </c>
      <c r="P1285" s="661">
        <v>60394753</v>
      </c>
      <c r="Q1285" s="656">
        <v>1403</v>
      </c>
      <c r="R1285" s="699">
        <v>45100</v>
      </c>
      <c r="S1285" s="749">
        <v>242165000</v>
      </c>
      <c r="T1285" s="699">
        <v>45154</v>
      </c>
      <c r="U1285" s="760">
        <v>4070000</v>
      </c>
      <c r="V1285" s="657" t="s">
        <v>70</v>
      </c>
      <c r="W1285" s="656">
        <v>84450555</v>
      </c>
      <c r="X1285" s="665" t="s">
        <v>5917</v>
      </c>
      <c r="Y1285" s="660"/>
      <c r="Z1285" s="679">
        <v>45154</v>
      </c>
      <c r="AA1285" s="679">
        <v>45156</v>
      </c>
      <c r="AB1285" s="667" t="s">
        <v>80</v>
      </c>
      <c r="AC1285" s="666">
        <v>45321</v>
      </c>
      <c r="AD1285" s="658">
        <f t="shared" si="63"/>
        <v>165</v>
      </c>
      <c r="AE1285" s="656">
        <v>0</v>
      </c>
      <c r="AF1285" s="656">
        <v>0</v>
      </c>
      <c r="AG1285" s="656">
        <v>0</v>
      </c>
      <c r="AH1285" s="668" t="s">
        <v>80</v>
      </c>
      <c r="AI1285" s="658">
        <v>0</v>
      </c>
      <c r="AJ1285" s="656">
        <v>0</v>
      </c>
      <c r="AK1285" s="748">
        <v>0</v>
      </c>
      <c r="AL1285" s="668" t="s">
        <v>80</v>
      </c>
      <c r="AM1285" s="657">
        <v>0</v>
      </c>
      <c r="AN1285" s="668" t="s">
        <v>80</v>
      </c>
      <c r="AO1285" s="668" t="s">
        <v>80</v>
      </c>
      <c r="AP1285" s="661">
        <v>0</v>
      </c>
      <c r="AQ1285" s="661">
        <f>+L1285+AF1285-AK1285</f>
        <v>4070000</v>
      </c>
      <c r="AR1285" s="657" t="s">
        <v>115</v>
      </c>
      <c r="AS1285" s="656">
        <v>0</v>
      </c>
      <c r="AT1285" s="657" t="s">
        <v>80</v>
      </c>
      <c r="AU1285" s="670">
        <v>0</v>
      </c>
      <c r="AV1285" s="671">
        <f t="shared" si="61"/>
        <v>4070000</v>
      </c>
      <c r="AW1285" s="672">
        <f t="shared" si="62"/>
        <v>0</v>
      </c>
      <c r="AX1285" s="673"/>
      <c r="AY1285" s="657" t="s">
        <v>72</v>
      </c>
      <c r="AZ1285" s="677" t="s">
        <v>5948</v>
      </c>
      <c r="BA1285" s="653" t="s">
        <v>71</v>
      </c>
      <c r="BB1285" s="656" t="s">
        <v>71</v>
      </c>
    </row>
    <row r="1286" spans="2:54" x14ac:dyDescent="0.25">
      <c r="B1286" s="653">
        <v>2023</v>
      </c>
      <c r="C1286" s="653">
        <v>891780111</v>
      </c>
      <c r="D1286" s="654" t="s">
        <v>68</v>
      </c>
      <c r="E1286" s="655" t="s">
        <v>5785</v>
      </c>
      <c r="F1286" s="656" t="s">
        <v>5786</v>
      </c>
      <c r="G1286" s="657">
        <v>0</v>
      </c>
      <c r="H1286" s="656"/>
      <c r="I1286" s="657" t="s">
        <v>78</v>
      </c>
      <c r="J1286" s="653" t="s">
        <v>1527</v>
      </c>
      <c r="K1286" s="658" t="s">
        <v>5850</v>
      </c>
      <c r="L1286" s="659">
        <v>4070000</v>
      </c>
      <c r="M1286" s="653" t="s">
        <v>73</v>
      </c>
      <c r="N1286" s="660" t="s">
        <v>116</v>
      </c>
      <c r="O1286" s="658" t="s">
        <v>5873</v>
      </c>
      <c r="P1286" s="661">
        <v>1122812358</v>
      </c>
      <c r="Q1286" s="656">
        <v>1403</v>
      </c>
      <c r="R1286" s="699">
        <v>45100</v>
      </c>
      <c r="S1286" s="749">
        <v>242165000</v>
      </c>
      <c r="T1286" s="699">
        <v>45147</v>
      </c>
      <c r="U1286" s="760">
        <v>4070000</v>
      </c>
      <c r="V1286" s="657" t="s">
        <v>70</v>
      </c>
      <c r="W1286" s="656">
        <v>79732773</v>
      </c>
      <c r="X1286" s="665" t="s">
        <v>5914</v>
      </c>
      <c r="Y1286" s="660"/>
      <c r="Z1286" s="679">
        <v>45147</v>
      </c>
      <c r="AA1286" s="679">
        <v>45153</v>
      </c>
      <c r="AB1286" s="667" t="s">
        <v>80</v>
      </c>
      <c r="AC1286" s="666">
        <v>45321</v>
      </c>
      <c r="AD1286" s="658">
        <f t="shared" si="63"/>
        <v>168</v>
      </c>
      <c r="AE1286" s="656">
        <v>0</v>
      </c>
      <c r="AF1286" s="656">
        <v>0</v>
      </c>
      <c r="AG1286" s="656">
        <v>0</v>
      </c>
      <c r="AH1286" s="668" t="s">
        <v>80</v>
      </c>
      <c r="AI1286" s="658">
        <v>0</v>
      </c>
      <c r="AJ1286" s="656">
        <v>0</v>
      </c>
      <c r="AK1286" s="748">
        <v>0</v>
      </c>
      <c r="AL1286" s="668" t="s">
        <v>80</v>
      </c>
      <c r="AM1286" s="657">
        <v>0</v>
      </c>
      <c r="AN1286" s="668" t="s">
        <v>80</v>
      </c>
      <c r="AO1286" s="668" t="s">
        <v>80</v>
      </c>
      <c r="AP1286" s="661">
        <v>0</v>
      </c>
      <c r="AQ1286" s="661">
        <f>+L1286+AF1286-AK1286</f>
        <v>4070000</v>
      </c>
      <c r="AR1286" s="657" t="s">
        <v>115</v>
      </c>
      <c r="AS1286" s="656">
        <v>0</v>
      </c>
      <c r="AT1286" s="657" t="s">
        <v>80</v>
      </c>
      <c r="AU1286" s="670">
        <v>0</v>
      </c>
      <c r="AV1286" s="671">
        <f t="shared" si="61"/>
        <v>4070000</v>
      </c>
      <c r="AW1286" s="672">
        <f t="shared" si="62"/>
        <v>0</v>
      </c>
      <c r="AX1286" s="673"/>
      <c r="AY1286" s="657" t="s">
        <v>72</v>
      </c>
      <c r="AZ1286" s="677" t="s">
        <v>5949</v>
      </c>
      <c r="BA1286" s="653" t="s">
        <v>71</v>
      </c>
      <c r="BB1286" s="656" t="s">
        <v>71</v>
      </c>
    </row>
    <row r="1287" spans="2:54" x14ac:dyDescent="0.25">
      <c r="B1287" s="653">
        <v>2023</v>
      </c>
      <c r="C1287" s="653">
        <v>891780111</v>
      </c>
      <c r="D1287" s="654" t="s">
        <v>68</v>
      </c>
      <c r="E1287" s="655" t="s">
        <v>5787</v>
      </c>
      <c r="F1287" s="656" t="s">
        <v>5788</v>
      </c>
      <c r="G1287" s="657">
        <v>0</v>
      </c>
      <c r="H1287" s="656"/>
      <c r="I1287" s="657" t="s">
        <v>78</v>
      </c>
      <c r="J1287" s="653" t="s">
        <v>1527</v>
      </c>
      <c r="K1287" s="658" t="s">
        <v>5850</v>
      </c>
      <c r="L1287" s="659">
        <v>4070000</v>
      </c>
      <c r="M1287" s="653" t="s">
        <v>73</v>
      </c>
      <c r="N1287" s="660" t="s">
        <v>116</v>
      </c>
      <c r="O1287" s="658" t="s">
        <v>5874</v>
      </c>
      <c r="P1287" s="661">
        <v>32766967</v>
      </c>
      <c r="Q1287" s="656">
        <v>1403</v>
      </c>
      <c r="R1287" s="699">
        <v>45100</v>
      </c>
      <c r="S1287" s="749">
        <v>242165000</v>
      </c>
      <c r="T1287" s="699">
        <v>45147</v>
      </c>
      <c r="U1287" s="760">
        <v>4070000</v>
      </c>
      <c r="V1287" s="657" t="s">
        <v>70</v>
      </c>
      <c r="W1287" s="656">
        <v>85475141</v>
      </c>
      <c r="X1287" s="665" t="s">
        <v>5912</v>
      </c>
      <c r="Y1287" s="660"/>
      <c r="Z1287" s="679">
        <v>45147</v>
      </c>
      <c r="AA1287" s="679">
        <v>45153</v>
      </c>
      <c r="AB1287" s="667" t="s">
        <v>80</v>
      </c>
      <c r="AC1287" s="666">
        <v>45321</v>
      </c>
      <c r="AD1287" s="658">
        <f t="shared" si="63"/>
        <v>168</v>
      </c>
      <c r="AE1287" s="656">
        <v>0</v>
      </c>
      <c r="AF1287" s="656">
        <v>0</v>
      </c>
      <c r="AG1287" s="656">
        <v>0</v>
      </c>
      <c r="AH1287" s="668" t="s">
        <v>80</v>
      </c>
      <c r="AI1287" s="658">
        <v>0</v>
      </c>
      <c r="AJ1287" s="656">
        <v>0</v>
      </c>
      <c r="AK1287" s="748">
        <v>0</v>
      </c>
      <c r="AL1287" s="668" t="s">
        <v>80</v>
      </c>
      <c r="AM1287" s="657">
        <v>0</v>
      </c>
      <c r="AN1287" s="668" t="s">
        <v>80</v>
      </c>
      <c r="AO1287" s="668" t="s">
        <v>80</v>
      </c>
      <c r="AP1287" s="661">
        <v>0</v>
      </c>
      <c r="AQ1287" s="661">
        <f>+L1287+AF1287-AK1287</f>
        <v>4070000</v>
      </c>
      <c r="AR1287" s="657" t="s">
        <v>115</v>
      </c>
      <c r="AS1287" s="656">
        <v>0</v>
      </c>
      <c r="AT1287" s="657" t="s">
        <v>80</v>
      </c>
      <c r="AU1287" s="670">
        <v>0</v>
      </c>
      <c r="AV1287" s="671">
        <f t="shared" si="61"/>
        <v>4070000</v>
      </c>
      <c r="AW1287" s="672">
        <f t="shared" si="62"/>
        <v>0</v>
      </c>
      <c r="AX1287" s="673"/>
      <c r="AY1287" s="657" t="s">
        <v>72</v>
      </c>
      <c r="AZ1287" s="677" t="s">
        <v>5950</v>
      </c>
      <c r="BA1287" s="653" t="s">
        <v>71</v>
      </c>
      <c r="BB1287" s="656" t="s">
        <v>71</v>
      </c>
    </row>
    <row r="1288" spans="2:54" x14ac:dyDescent="0.25">
      <c r="B1288" s="653">
        <v>2023</v>
      </c>
      <c r="C1288" s="653">
        <v>891780111</v>
      </c>
      <c r="D1288" s="654" t="s">
        <v>68</v>
      </c>
      <c r="E1288" s="655" t="s">
        <v>5789</v>
      </c>
      <c r="F1288" s="656" t="s">
        <v>128</v>
      </c>
      <c r="G1288" s="657">
        <v>0</v>
      </c>
      <c r="H1288" s="656"/>
      <c r="I1288" s="657" t="s">
        <v>78</v>
      </c>
      <c r="J1288" s="653" t="s">
        <v>1527</v>
      </c>
      <c r="K1288" s="658" t="s">
        <v>5850</v>
      </c>
      <c r="L1288" s="659">
        <v>4070000</v>
      </c>
      <c r="M1288" s="653" t="s">
        <v>73</v>
      </c>
      <c r="N1288" s="660" t="s">
        <v>116</v>
      </c>
      <c r="O1288" s="658" t="s">
        <v>5875</v>
      </c>
      <c r="P1288" s="661">
        <v>45487112</v>
      </c>
      <c r="Q1288" s="656">
        <v>1403</v>
      </c>
      <c r="R1288" s="699">
        <v>45100</v>
      </c>
      <c r="S1288" s="749">
        <v>242165000</v>
      </c>
      <c r="T1288" s="699">
        <v>45147</v>
      </c>
      <c r="U1288" s="760">
        <v>4070000</v>
      </c>
      <c r="V1288" s="657" t="s">
        <v>70</v>
      </c>
      <c r="W1288" s="656">
        <v>84455280</v>
      </c>
      <c r="X1288" s="665" t="s">
        <v>5910</v>
      </c>
      <c r="Y1288" s="660"/>
      <c r="Z1288" s="679">
        <v>45147</v>
      </c>
      <c r="AA1288" s="679">
        <v>45156</v>
      </c>
      <c r="AB1288" s="667" t="s">
        <v>80</v>
      </c>
      <c r="AC1288" s="666">
        <v>45321</v>
      </c>
      <c r="AD1288" s="658">
        <f t="shared" si="63"/>
        <v>165</v>
      </c>
      <c r="AE1288" s="656">
        <v>0</v>
      </c>
      <c r="AF1288" s="656">
        <v>0</v>
      </c>
      <c r="AG1288" s="656">
        <v>0</v>
      </c>
      <c r="AH1288" s="668" t="s">
        <v>80</v>
      </c>
      <c r="AI1288" s="658">
        <v>0</v>
      </c>
      <c r="AJ1288" s="656">
        <v>0</v>
      </c>
      <c r="AK1288" s="748">
        <v>0</v>
      </c>
      <c r="AL1288" s="668" t="s">
        <v>80</v>
      </c>
      <c r="AM1288" s="657">
        <v>0</v>
      </c>
      <c r="AN1288" s="668" t="s">
        <v>80</v>
      </c>
      <c r="AO1288" s="668" t="s">
        <v>80</v>
      </c>
      <c r="AP1288" s="661">
        <v>0</v>
      </c>
      <c r="AQ1288" s="661">
        <f>+L1288+AF1288-AK1288</f>
        <v>4070000</v>
      </c>
      <c r="AR1288" s="657" t="s">
        <v>115</v>
      </c>
      <c r="AS1288" s="656">
        <v>0</v>
      </c>
      <c r="AT1288" s="657" t="s">
        <v>80</v>
      </c>
      <c r="AU1288" s="670">
        <v>0</v>
      </c>
      <c r="AV1288" s="671">
        <f t="shared" si="61"/>
        <v>4070000</v>
      </c>
      <c r="AW1288" s="672">
        <f t="shared" si="62"/>
        <v>0</v>
      </c>
      <c r="AX1288" s="673"/>
      <c r="AY1288" s="657" t="s">
        <v>72</v>
      </c>
      <c r="AZ1288" s="677" t="s">
        <v>5951</v>
      </c>
      <c r="BA1288" s="653" t="s">
        <v>71</v>
      </c>
      <c r="BB1288" s="656" t="s">
        <v>71</v>
      </c>
    </row>
    <row r="1289" spans="2:54" x14ac:dyDescent="0.25">
      <c r="B1289" s="653">
        <v>2023</v>
      </c>
      <c r="C1289" s="653">
        <v>891780111</v>
      </c>
      <c r="D1289" s="654" t="s">
        <v>68</v>
      </c>
      <c r="E1289" s="655" t="s">
        <v>5790</v>
      </c>
      <c r="F1289" s="656" t="s">
        <v>5791</v>
      </c>
      <c r="G1289" s="657">
        <v>0</v>
      </c>
      <c r="H1289" s="656"/>
      <c r="I1289" s="657" t="s">
        <v>78</v>
      </c>
      <c r="J1289" s="653" t="s">
        <v>1527</v>
      </c>
      <c r="K1289" s="658" t="s">
        <v>5850</v>
      </c>
      <c r="L1289" s="659">
        <v>4070000</v>
      </c>
      <c r="M1289" s="653" t="s">
        <v>73</v>
      </c>
      <c r="N1289" s="660" t="s">
        <v>116</v>
      </c>
      <c r="O1289" s="658" t="s">
        <v>5876</v>
      </c>
      <c r="P1289" s="661">
        <v>84452704</v>
      </c>
      <c r="Q1289" s="656">
        <v>1403</v>
      </c>
      <c r="R1289" s="699">
        <v>45100</v>
      </c>
      <c r="S1289" s="749">
        <v>242165000</v>
      </c>
      <c r="T1289" s="699">
        <v>45147</v>
      </c>
      <c r="U1289" s="760">
        <v>4070000</v>
      </c>
      <c r="V1289" s="657" t="s">
        <v>70</v>
      </c>
      <c r="W1289" s="656">
        <v>79732773</v>
      </c>
      <c r="X1289" s="665" t="s">
        <v>5914</v>
      </c>
      <c r="Y1289" s="660"/>
      <c r="Z1289" s="679">
        <v>45147</v>
      </c>
      <c r="AA1289" s="679">
        <v>45153</v>
      </c>
      <c r="AB1289" s="667" t="s">
        <v>80</v>
      </c>
      <c r="AC1289" s="666">
        <v>45321</v>
      </c>
      <c r="AD1289" s="658">
        <f t="shared" si="63"/>
        <v>168</v>
      </c>
      <c r="AE1289" s="656">
        <v>0</v>
      </c>
      <c r="AF1289" s="656">
        <v>0</v>
      </c>
      <c r="AG1289" s="656">
        <v>0</v>
      </c>
      <c r="AH1289" s="668" t="s">
        <v>80</v>
      </c>
      <c r="AI1289" s="658">
        <v>0</v>
      </c>
      <c r="AJ1289" s="656">
        <v>0</v>
      </c>
      <c r="AK1289" s="748">
        <v>0</v>
      </c>
      <c r="AL1289" s="668" t="s">
        <v>80</v>
      </c>
      <c r="AM1289" s="657">
        <v>0</v>
      </c>
      <c r="AN1289" s="668" t="s">
        <v>80</v>
      </c>
      <c r="AO1289" s="668" t="s">
        <v>80</v>
      </c>
      <c r="AP1289" s="661">
        <v>0</v>
      </c>
      <c r="AQ1289" s="661">
        <f>+L1289+AF1289-AK1289</f>
        <v>4070000</v>
      </c>
      <c r="AR1289" s="657" t="s">
        <v>115</v>
      </c>
      <c r="AS1289" s="656">
        <v>0</v>
      </c>
      <c r="AT1289" s="657" t="s">
        <v>80</v>
      </c>
      <c r="AU1289" s="670">
        <v>0</v>
      </c>
      <c r="AV1289" s="671">
        <f t="shared" si="61"/>
        <v>4070000</v>
      </c>
      <c r="AW1289" s="672">
        <f t="shared" si="62"/>
        <v>0</v>
      </c>
      <c r="AX1289" s="673"/>
      <c r="AY1289" s="657" t="s">
        <v>72</v>
      </c>
      <c r="AZ1289" s="677" t="s">
        <v>5952</v>
      </c>
      <c r="BA1289" s="653" t="s">
        <v>71</v>
      </c>
      <c r="BB1289" s="656" t="s">
        <v>71</v>
      </c>
    </row>
    <row r="1290" spans="2:54" x14ac:dyDescent="0.25">
      <c r="B1290" s="653">
        <v>2023</v>
      </c>
      <c r="C1290" s="653">
        <v>891780111</v>
      </c>
      <c r="D1290" s="654" t="s">
        <v>68</v>
      </c>
      <c r="E1290" s="655" t="s">
        <v>5792</v>
      </c>
      <c r="F1290" s="656" t="s">
        <v>5793</v>
      </c>
      <c r="G1290" s="657">
        <v>0</v>
      </c>
      <c r="H1290" s="656"/>
      <c r="I1290" s="657" t="s">
        <v>78</v>
      </c>
      <c r="J1290" s="653" t="s">
        <v>1527</v>
      </c>
      <c r="K1290" s="658" t="s">
        <v>5850</v>
      </c>
      <c r="L1290" s="659">
        <v>4070000</v>
      </c>
      <c r="M1290" s="653" t="s">
        <v>73</v>
      </c>
      <c r="N1290" s="660" t="s">
        <v>116</v>
      </c>
      <c r="O1290" s="658" t="s">
        <v>5877</v>
      </c>
      <c r="P1290" s="661">
        <v>73152018</v>
      </c>
      <c r="Q1290" s="656">
        <v>1403</v>
      </c>
      <c r="R1290" s="699">
        <v>45100</v>
      </c>
      <c r="S1290" s="749">
        <v>242165000</v>
      </c>
      <c r="T1290" s="699">
        <v>45147</v>
      </c>
      <c r="U1290" s="760">
        <v>4070000</v>
      </c>
      <c r="V1290" s="657" t="s">
        <v>70</v>
      </c>
      <c r="W1290" s="656">
        <v>84455280</v>
      </c>
      <c r="X1290" s="665" t="s">
        <v>5910</v>
      </c>
      <c r="Y1290" s="660"/>
      <c r="Z1290" s="679">
        <v>45147</v>
      </c>
      <c r="AA1290" s="679">
        <v>45156</v>
      </c>
      <c r="AB1290" s="667" t="s">
        <v>80</v>
      </c>
      <c r="AC1290" s="666">
        <v>45321</v>
      </c>
      <c r="AD1290" s="658">
        <f t="shared" si="63"/>
        <v>165</v>
      </c>
      <c r="AE1290" s="656">
        <v>0</v>
      </c>
      <c r="AF1290" s="656">
        <v>0</v>
      </c>
      <c r="AG1290" s="656">
        <v>0</v>
      </c>
      <c r="AH1290" s="668" t="s">
        <v>80</v>
      </c>
      <c r="AI1290" s="658">
        <v>0</v>
      </c>
      <c r="AJ1290" s="656">
        <v>0</v>
      </c>
      <c r="AK1290" s="748">
        <v>0</v>
      </c>
      <c r="AL1290" s="668" t="s">
        <v>80</v>
      </c>
      <c r="AM1290" s="657">
        <v>0</v>
      </c>
      <c r="AN1290" s="668" t="s">
        <v>80</v>
      </c>
      <c r="AO1290" s="668" t="s">
        <v>80</v>
      </c>
      <c r="AP1290" s="661">
        <v>0</v>
      </c>
      <c r="AQ1290" s="661">
        <f>+L1290+AF1290-AK1290</f>
        <v>4070000</v>
      </c>
      <c r="AR1290" s="657" t="s">
        <v>115</v>
      </c>
      <c r="AS1290" s="656">
        <v>0</v>
      </c>
      <c r="AT1290" s="657" t="s">
        <v>80</v>
      </c>
      <c r="AU1290" s="670">
        <v>0</v>
      </c>
      <c r="AV1290" s="671">
        <f t="shared" si="61"/>
        <v>4070000</v>
      </c>
      <c r="AW1290" s="672">
        <f t="shared" si="62"/>
        <v>0</v>
      </c>
      <c r="AX1290" s="673"/>
      <c r="AY1290" s="657" t="s">
        <v>72</v>
      </c>
      <c r="AZ1290" s="677" t="s">
        <v>5953</v>
      </c>
      <c r="BA1290" s="653" t="s">
        <v>71</v>
      </c>
      <c r="BB1290" s="656" t="s">
        <v>71</v>
      </c>
    </row>
    <row r="1291" spans="2:54" x14ac:dyDescent="0.25">
      <c r="B1291" s="653">
        <v>2023</v>
      </c>
      <c r="C1291" s="653">
        <v>891780111</v>
      </c>
      <c r="D1291" s="654" t="s">
        <v>68</v>
      </c>
      <c r="E1291" s="655" t="s">
        <v>5794</v>
      </c>
      <c r="F1291" s="656" t="s">
        <v>5795</v>
      </c>
      <c r="G1291" s="657">
        <v>0</v>
      </c>
      <c r="H1291" s="656"/>
      <c r="I1291" s="657" t="s">
        <v>78</v>
      </c>
      <c r="J1291" s="653" t="s">
        <v>1527</v>
      </c>
      <c r="K1291" s="658" t="s">
        <v>5850</v>
      </c>
      <c r="L1291" s="659">
        <v>4070000</v>
      </c>
      <c r="M1291" s="653" t="s">
        <v>73</v>
      </c>
      <c r="N1291" s="660" t="s">
        <v>116</v>
      </c>
      <c r="O1291" s="658" t="s">
        <v>5878</v>
      </c>
      <c r="P1291" s="661">
        <v>85151266</v>
      </c>
      <c r="Q1291" s="656">
        <v>1403</v>
      </c>
      <c r="R1291" s="699">
        <v>45100</v>
      </c>
      <c r="S1291" s="749">
        <v>242165000</v>
      </c>
      <c r="T1291" s="699">
        <v>45147</v>
      </c>
      <c r="U1291" s="760">
        <v>4070000</v>
      </c>
      <c r="V1291" s="657" t="s">
        <v>70</v>
      </c>
      <c r="W1291" s="656">
        <v>85475141</v>
      </c>
      <c r="X1291" s="665" t="s">
        <v>5912</v>
      </c>
      <c r="Y1291" s="660"/>
      <c r="Z1291" s="679">
        <v>45147</v>
      </c>
      <c r="AA1291" s="679">
        <v>45153</v>
      </c>
      <c r="AB1291" s="667" t="s">
        <v>80</v>
      </c>
      <c r="AC1291" s="666">
        <v>45321</v>
      </c>
      <c r="AD1291" s="658">
        <f t="shared" si="63"/>
        <v>168</v>
      </c>
      <c r="AE1291" s="656">
        <v>0</v>
      </c>
      <c r="AF1291" s="656">
        <v>0</v>
      </c>
      <c r="AG1291" s="656">
        <v>0</v>
      </c>
      <c r="AH1291" s="668" t="s">
        <v>80</v>
      </c>
      <c r="AI1291" s="658">
        <v>0</v>
      </c>
      <c r="AJ1291" s="656">
        <v>0</v>
      </c>
      <c r="AK1291" s="748">
        <v>0</v>
      </c>
      <c r="AL1291" s="668" t="s">
        <v>80</v>
      </c>
      <c r="AM1291" s="657">
        <v>0</v>
      </c>
      <c r="AN1291" s="668" t="s">
        <v>80</v>
      </c>
      <c r="AO1291" s="668" t="s">
        <v>80</v>
      </c>
      <c r="AP1291" s="661">
        <v>0</v>
      </c>
      <c r="AQ1291" s="661">
        <f>+L1291+AF1291-AK1291</f>
        <v>4070000</v>
      </c>
      <c r="AR1291" s="657" t="s">
        <v>115</v>
      </c>
      <c r="AS1291" s="656">
        <v>0</v>
      </c>
      <c r="AT1291" s="657" t="s">
        <v>80</v>
      </c>
      <c r="AU1291" s="670">
        <v>0</v>
      </c>
      <c r="AV1291" s="671">
        <f t="shared" si="61"/>
        <v>4070000</v>
      </c>
      <c r="AW1291" s="672">
        <f t="shared" si="62"/>
        <v>0</v>
      </c>
      <c r="AX1291" s="673"/>
      <c r="AY1291" s="657" t="s">
        <v>72</v>
      </c>
      <c r="AZ1291" s="677" t="s">
        <v>5954</v>
      </c>
      <c r="BA1291" s="653" t="s">
        <v>71</v>
      </c>
      <c r="BB1291" s="656" t="s">
        <v>71</v>
      </c>
    </row>
    <row r="1292" spans="2:54" x14ac:dyDescent="0.25">
      <c r="B1292" s="653">
        <v>2023</v>
      </c>
      <c r="C1292" s="653">
        <v>891780111</v>
      </c>
      <c r="D1292" s="654" t="s">
        <v>68</v>
      </c>
      <c r="E1292" s="655" t="s">
        <v>5796</v>
      </c>
      <c r="F1292" s="656" t="s">
        <v>5797</v>
      </c>
      <c r="G1292" s="657">
        <v>0</v>
      </c>
      <c r="H1292" s="656"/>
      <c r="I1292" s="657" t="s">
        <v>78</v>
      </c>
      <c r="J1292" s="653" t="s">
        <v>1527</v>
      </c>
      <c r="K1292" s="658" t="s">
        <v>5850</v>
      </c>
      <c r="L1292" s="659">
        <v>4070000</v>
      </c>
      <c r="M1292" s="653" t="s">
        <v>73</v>
      </c>
      <c r="N1292" s="660" t="s">
        <v>116</v>
      </c>
      <c r="O1292" s="658" t="s">
        <v>5879</v>
      </c>
      <c r="P1292" s="661">
        <v>12556078</v>
      </c>
      <c r="Q1292" s="656">
        <v>1403</v>
      </c>
      <c r="R1292" s="699">
        <v>45100</v>
      </c>
      <c r="S1292" s="749">
        <v>242165000</v>
      </c>
      <c r="T1292" s="699">
        <v>45147</v>
      </c>
      <c r="U1292" s="760">
        <v>4070000</v>
      </c>
      <c r="V1292" s="657" t="s">
        <v>70</v>
      </c>
      <c r="W1292" s="656">
        <v>1082950841</v>
      </c>
      <c r="X1292" s="665" t="s">
        <v>5918</v>
      </c>
      <c r="Y1292" s="660"/>
      <c r="Z1292" s="679">
        <v>45147</v>
      </c>
      <c r="AA1292" s="679">
        <v>45200</v>
      </c>
      <c r="AB1292" s="667" t="s">
        <v>80</v>
      </c>
      <c r="AC1292" s="666">
        <v>45321</v>
      </c>
      <c r="AD1292" s="658">
        <f t="shared" si="63"/>
        <v>121</v>
      </c>
      <c r="AE1292" s="656">
        <v>0</v>
      </c>
      <c r="AF1292" s="656">
        <v>0</v>
      </c>
      <c r="AG1292" s="656">
        <v>0</v>
      </c>
      <c r="AH1292" s="668" t="s">
        <v>80</v>
      </c>
      <c r="AI1292" s="658">
        <v>0</v>
      </c>
      <c r="AJ1292" s="656">
        <v>0</v>
      </c>
      <c r="AK1292" s="748">
        <v>0</v>
      </c>
      <c r="AL1292" s="668" t="s">
        <v>80</v>
      </c>
      <c r="AM1292" s="657">
        <v>0</v>
      </c>
      <c r="AN1292" s="668" t="s">
        <v>80</v>
      </c>
      <c r="AO1292" s="668" t="s">
        <v>80</v>
      </c>
      <c r="AP1292" s="661">
        <v>0</v>
      </c>
      <c r="AQ1292" s="661">
        <f>+L1292+AF1292-AK1292</f>
        <v>4070000</v>
      </c>
      <c r="AR1292" s="657" t="s">
        <v>115</v>
      </c>
      <c r="AS1292" s="656">
        <v>0</v>
      </c>
      <c r="AT1292" s="657" t="s">
        <v>80</v>
      </c>
      <c r="AU1292" s="670">
        <v>0</v>
      </c>
      <c r="AV1292" s="671">
        <f t="shared" si="61"/>
        <v>4070000</v>
      </c>
      <c r="AW1292" s="672">
        <f t="shared" si="62"/>
        <v>0</v>
      </c>
      <c r="AX1292" s="673"/>
      <c r="AY1292" s="657" t="s">
        <v>72</v>
      </c>
      <c r="AZ1292" s="677" t="s">
        <v>5955</v>
      </c>
      <c r="BA1292" s="653" t="s">
        <v>71</v>
      </c>
      <c r="BB1292" s="656" t="s">
        <v>71</v>
      </c>
    </row>
    <row r="1293" spans="2:54" x14ac:dyDescent="0.25">
      <c r="B1293" s="653">
        <v>2023</v>
      </c>
      <c r="C1293" s="653">
        <v>891780111</v>
      </c>
      <c r="D1293" s="654" t="s">
        <v>68</v>
      </c>
      <c r="E1293" s="655" t="s">
        <v>5798</v>
      </c>
      <c r="F1293" s="656" t="s">
        <v>5799</v>
      </c>
      <c r="G1293" s="657">
        <v>0</v>
      </c>
      <c r="H1293" s="656"/>
      <c r="I1293" s="657" t="s">
        <v>78</v>
      </c>
      <c r="J1293" s="653" t="s">
        <v>1527</v>
      </c>
      <c r="K1293" s="658" t="s">
        <v>5851</v>
      </c>
      <c r="L1293" s="659">
        <v>4070000</v>
      </c>
      <c r="M1293" s="653" t="s">
        <v>73</v>
      </c>
      <c r="N1293" s="660" t="s">
        <v>116</v>
      </c>
      <c r="O1293" s="658" t="s">
        <v>5880</v>
      </c>
      <c r="P1293" s="661">
        <v>85449797</v>
      </c>
      <c r="Q1293" s="656">
        <v>1403</v>
      </c>
      <c r="R1293" s="699">
        <v>45100</v>
      </c>
      <c r="S1293" s="749">
        <v>242165000</v>
      </c>
      <c r="T1293" s="699">
        <v>45147</v>
      </c>
      <c r="U1293" s="760">
        <v>4070000</v>
      </c>
      <c r="V1293" s="657" t="s">
        <v>70</v>
      </c>
      <c r="W1293" s="656">
        <v>1082950841</v>
      </c>
      <c r="X1293" s="665" t="s">
        <v>5918</v>
      </c>
      <c r="Y1293" s="660"/>
      <c r="Z1293" s="679">
        <v>45147</v>
      </c>
      <c r="AA1293" s="679"/>
      <c r="AB1293" s="667" t="s">
        <v>80</v>
      </c>
      <c r="AC1293" s="666">
        <v>45321</v>
      </c>
      <c r="AD1293" s="658">
        <f t="shared" si="63"/>
        <v>45321</v>
      </c>
      <c r="AE1293" s="656">
        <v>0</v>
      </c>
      <c r="AF1293" s="656">
        <v>0</v>
      </c>
      <c r="AG1293" s="656">
        <v>0</v>
      </c>
      <c r="AH1293" s="668" t="s">
        <v>80</v>
      </c>
      <c r="AI1293" s="658">
        <v>0</v>
      </c>
      <c r="AJ1293" s="656">
        <v>0</v>
      </c>
      <c r="AK1293" s="748">
        <v>0</v>
      </c>
      <c r="AL1293" s="668" t="s">
        <v>80</v>
      </c>
      <c r="AM1293" s="657">
        <v>0</v>
      </c>
      <c r="AN1293" s="668" t="s">
        <v>80</v>
      </c>
      <c r="AO1293" s="668" t="s">
        <v>80</v>
      </c>
      <c r="AP1293" s="661">
        <v>0</v>
      </c>
      <c r="AQ1293" s="661">
        <f>+L1293+AF1293-AK1293</f>
        <v>4070000</v>
      </c>
      <c r="AR1293" s="657" t="s">
        <v>115</v>
      </c>
      <c r="AS1293" s="656">
        <v>0</v>
      </c>
      <c r="AT1293" s="657" t="s">
        <v>80</v>
      </c>
      <c r="AU1293" s="670">
        <v>0</v>
      </c>
      <c r="AV1293" s="671">
        <f t="shared" si="61"/>
        <v>4070000</v>
      </c>
      <c r="AW1293" s="672">
        <f t="shared" si="62"/>
        <v>0</v>
      </c>
      <c r="AX1293" s="673"/>
      <c r="AY1293" s="657" t="s">
        <v>72</v>
      </c>
      <c r="AZ1293" s="677" t="s">
        <v>5956</v>
      </c>
      <c r="BA1293" s="653" t="s">
        <v>5981</v>
      </c>
      <c r="BB1293" s="656"/>
    </row>
    <row r="1294" spans="2:54" x14ac:dyDescent="0.25">
      <c r="B1294" s="653">
        <v>2023</v>
      </c>
      <c r="C1294" s="653">
        <v>891780111</v>
      </c>
      <c r="D1294" s="654" t="s">
        <v>68</v>
      </c>
      <c r="E1294" s="655" t="s">
        <v>5800</v>
      </c>
      <c r="F1294" s="656" t="s">
        <v>5801</v>
      </c>
      <c r="G1294" s="657">
        <v>0</v>
      </c>
      <c r="H1294" s="656"/>
      <c r="I1294" s="657" t="s">
        <v>78</v>
      </c>
      <c r="J1294" s="653" t="s">
        <v>1527</v>
      </c>
      <c r="K1294" s="658" t="s">
        <v>5851</v>
      </c>
      <c r="L1294" s="659">
        <v>4070000</v>
      </c>
      <c r="M1294" s="653" t="s">
        <v>73</v>
      </c>
      <c r="N1294" s="660" t="s">
        <v>116</v>
      </c>
      <c r="O1294" s="658" t="s">
        <v>5881</v>
      </c>
      <c r="P1294" s="661">
        <v>91243671</v>
      </c>
      <c r="Q1294" s="656">
        <v>1403</v>
      </c>
      <c r="R1294" s="699">
        <v>45100</v>
      </c>
      <c r="S1294" s="749">
        <v>242165000</v>
      </c>
      <c r="T1294" s="699">
        <v>45147</v>
      </c>
      <c r="U1294" s="760">
        <v>4070000</v>
      </c>
      <c r="V1294" s="657" t="s">
        <v>70</v>
      </c>
      <c r="W1294" s="656">
        <v>1082950841</v>
      </c>
      <c r="X1294" s="665" t="s">
        <v>5918</v>
      </c>
      <c r="Y1294" s="660"/>
      <c r="Z1294" s="679">
        <v>45147</v>
      </c>
      <c r="AA1294" s="679"/>
      <c r="AB1294" s="667" t="s">
        <v>80</v>
      </c>
      <c r="AC1294" s="666">
        <v>45321</v>
      </c>
      <c r="AD1294" s="658">
        <f t="shared" si="63"/>
        <v>45321</v>
      </c>
      <c r="AE1294" s="656">
        <v>0</v>
      </c>
      <c r="AF1294" s="656">
        <v>0</v>
      </c>
      <c r="AG1294" s="656">
        <v>0</v>
      </c>
      <c r="AH1294" s="668" t="s">
        <v>80</v>
      </c>
      <c r="AI1294" s="658">
        <v>0</v>
      </c>
      <c r="AJ1294" s="656">
        <v>0</v>
      </c>
      <c r="AK1294" s="748">
        <v>0</v>
      </c>
      <c r="AL1294" s="668" t="s">
        <v>80</v>
      </c>
      <c r="AM1294" s="657">
        <v>0</v>
      </c>
      <c r="AN1294" s="668" t="s">
        <v>80</v>
      </c>
      <c r="AO1294" s="668" t="s">
        <v>80</v>
      </c>
      <c r="AP1294" s="661">
        <v>0</v>
      </c>
      <c r="AQ1294" s="661">
        <f>+L1294+AF1294-AK1294</f>
        <v>4070000</v>
      </c>
      <c r="AR1294" s="657" t="s">
        <v>115</v>
      </c>
      <c r="AS1294" s="656">
        <v>0</v>
      </c>
      <c r="AT1294" s="657" t="s">
        <v>80</v>
      </c>
      <c r="AU1294" s="670">
        <v>0</v>
      </c>
      <c r="AV1294" s="671">
        <f t="shared" si="61"/>
        <v>4070000</v>
      </c>
      <c r="AW1294" s="672">
        <f t="shared" si="62"/>
        <v>0</v>
      </c>
      <c r="AX1294" s="673"/>
      <c r="AY1294" s="657" t="s">
        <v>72</v>
      </c>
      <c r="AZ1294" s="677" t="s">
        <v>5957</v>
      </c>
      <c r="BA1294" s="653" t="s">
        <v>5981</v>
      </c>
      <c r="BB1294" s="656"/>
    </row>
    <row r="1295" spans="2:54" x14ac:dyDescent="0.25">
      <c r="B1295" s="653">
        <v>2023</v>
      </c>
      <c r="C1295" s="653">
        <v>891780111</v>
      </c>
      <c r="D1295" s="654" t="s">
        <v>68</v>
      </c>
      <c r="E1295" s="655" t="s">
        <v>5802</v>
      </c>
      <c r="F1295" s="656" t="s">
        <v>5803</v>
      </c>
      <c r="G1295" s="657">
        <v>0</v>
      </c>
      <c r="H1295" s="656"/>
      <c r="I1295" s="657" t="s">
        <v>78</v>
      </c>
      <c r="J1295" s="653" t="s">
        <v>1527</v>
      </c>
      <c r="K1295" s="658" t="s">
        <v>5851</v>
      </c>
      <c r="L1295" s="659">
        <v>4070000</v>
      </c>
      <c r="M1295" s="653" t="s">
        <v>73</v>
      </c>
      <c r="N1295" s="660" t="s">
        <v>116</v>
      </c>
      <c r="O1295" s="658" t="s">
        <v>5882</v>
      </c>
      <c r="P1295" s="661">
        <v>1082957148</v>
      </c>
      <c r="Q1295" s="656">
        <v>1403</v>
      </c>
      <c r="R1295" s="699">
        <v>45100</v>
      </c>
      <c r="S1295" s="749">
        <v>242165000</v>
      </c>
      <c r="T1295" s="699">
        <v>45147</v>
      </c>
      <c r="U1295" s="760">
        <v>4070000</v>
      </c>
      <c r="V1295" s="657" t="s">
        <v>70</v>
      </c>
      <c r="W1295" s="656">
        <v>7144495</v>
      </c>
      <c r="X1295" s="665" t="s">
        <v>5919</v>
      </c>
      <c r="Y1295" s="660"/>
      <c r="Z1295" s="679">
        <v>45147</v>
      </c>
      <c r="AA1295" s="679"/>
      <c r="AB1295" s="667" t="s">
        <v>80</v>
      </c>
      <c r="AC1295" s="666">
        <v>45321</v>
      </c>
      <c r="AD1295" s="658">
        <f t="shared" si="63"/>
        <v>45321</v>
      </c>
      <c r="AE1295" s="656">
        <v>0</v>
      </c>
      <c r="AF1295" s="656">
        <v>0</v>
      </c>
      <c r="AG1295" s="656">
        <v>0</v>
      </c>
      <c r="AH1295" s="668" t="s">
        <v>80</v>
      </c>
      <c r="AI1295" s="658">
        <v>0</v>
      </c>
      <c r="AJ1295" s="656">
        <v>0</v>
      </c>
      <c r="AK1295" s="748">
        <v>0</v>
      </c>
      <c r="AL1295" s="668" t="s">
        <v>80</v>
      </c>
      <c r="AM1295" s="657">
        <v>0</v>
      </c>
      <c r="AN1295" s="668" t="s">
        <v>80</v>
      </c>
      <c r="AO1295" s="668" t="s">
        <v>80</v>
      </c>
      <c r="AP1295" s="661">
        <v>0</v>
      </c>
      <c r="AQ1295" s="661">
        <f>+L1295+AF1295-AK1295</f>
        <v>4070000</v>
      </c>
      <c r="AR1295" s="657" t="s">
        <v>115</v>
      </c>
      <c r="AS1295" s="656">
        <v>0</v>
      </c>
      <c r="AT1295" s="657" t="s">
        <v>80</v>
      </c>
      <c r="AU1295" s="670">
        <v>0</v>
      </c>
      <c r="AV1295" s="671">
        <f t="shared" si="61"/>
        <v>4070000</v>
      </c>
      <c r="AW1295" s="672">
        <f t="shared" si="62"/>
        <v>0</v>
      </c>
      <c r="AX1295" s="673"/>
      <c r="AY1295" s="657" t="s">
        <v>72</v>
      </c>
      <c r="AZ1295" s="677" t="s">
        <v>5958</v>
      </c>
      <c r="BA1295" s="653" t="s">
        <v>5981</v>
      </c>
      <c r="BB1295" s="656"/>
    </row>
    <row r="1296" spans="2:54" x14ac:dyDescent="0.25">
      <c r="B1296" s="653">
        <v>2023</v>
      </c>
      <c r="C1296" s="653">
        <v>891780111</v>
      </c>
      <c r="D1296" s="654" t="s">
        <v>68</v>
      </c>
      <c r="E1296" s="655" t="s">
        <v>5804</v>
      </c>
      <c r="F1296" s="656" t="s">
        <v>5805</v>
      </c>
      <c r="G1296" s="657">
        <v>0</v>
      </c>
      <c r="H1296" s="656"/>
      <c r="I1296" s="657" t="s">
        <v>78</v>
      </c>
      <c r="J1296" s="653" t="s">
        <v>1527</v>
      </c>
      <c r="K1296" s="658" t="s">
        <v>5851</v>
      </c>
      <c r="L1296" s="659">
        <v>4070000</v>
      </c>
      <c r="M1296" s="653" t="s">
        <v>73</v>
      </c>
      <c r="N1296" s="660" t="s">
        <v>116</v>
      </c>
      <c r="O1296" s="658" t="s">
        <v>5883</v>
      </c>
      <c r="P1296" s="661">
        <v>7641898</v>
      </c>
      <c r="Q1296" s="656">
        <v>1403</v>
      </c>
      <c r="R1296" s="699">
        <v>45100</v>
      </c>
      <c r="S1296" s="749">
        <v>242165000</v>
      </c>
      <c r="T1296" s="699">
        <v>45154</v>
      </c>
      <c r="U1296" s="760">
        <v>4070000</v>
      </c>
      <c r="V1296" s="657" t="s">
        <v>70</v>
      </c>
      <c r="W1296" s="656">
        <v>84455280</v>
      </c>
      <c r="X1296" s="665" t="s">
        <v>5910</v>
      </c>
      <c r="Y1296" s="660"/>
      <c r="Z1296" s="679">
        <v>45154</v>
      </c>
      <c r="AA1296" s="679"/>
      <c r="AB1296" s="667" t="s">
        <v>80</v>
      </c>
      <c r="AC1296" s="666">
        <v>45321</v>
      </c>
      <c r="AD1296" s="658">
        <f t="shared" si="63"/>
        <v>45321</v>
      </c>
      <c r="AE1296" s="656">
        <v>0</v>
      </c>
      <c r="AF1296" s="656">
        <v>0</v>
      </c>
      <c r="AG1296" s="656">
        <v>0</v>
      </c>
      <c r="AH1296" s="668" t="s">
        <v>80</v>
      </c>
      <c r="AI1296" s="658">
        <v>0</v>
      </c>
      <c r="AJ1296" s="656">
        <v>0</v>
      </c>
      <c r="AK1296" s="748">
        <v>0</v>
      </c>
      <c r="AL1296" s="668" t="s">
        <v>80</v>
      </c>
      <c r="AM1296" s="657">
        <v>0</v>
      </c>
      <c r="AN1296" s="668" t="s">
        <v>80</v>
      </c>
      <c r="AO1296" s="668" t="s">
        <v>80</v>
      </c>
      <c r="AP1296" s="661">
        <v>0</v>
      </c>
      <c r="AQ1296" s="661">
        <f>+L1296+AF1296-AK1296</f>
        <v>4070000</v>
      </c>
      <c r="AR1296" s="657" t="s">
        <v>115</v>
      </c>
      <c r="AS1296" s="656">
        <v>0</v>
      </c>
      <c r="AT1296" s="657" t="s">
        <v>80</v>
      </c>
      <c r="AU1296" s="670">
        <v>0</v>
      </c>
      <c r="AV1296" s="671">
        <f t="shared" si="61"/>
        <v>4070000</v>
      </c>
      <c r="AW1296" s="672">
        <f t="shared" si="62"/>
        <v>0</v>
      </c>
      <c r="AX1296" s="673"/>
      <c r="AY1296" s="657" t="s">
        <v>72</v>
      </c>
      <c r="AZ1296" s="677" t="s">
        <v>5959</v>
      </c>
      <c r="BA1296" s="653" t="s">
        <v>5981</v>
      </c>
      <c r="BB1296" s="656"/>
    </row>
    <row r="1297" spans="2:54" x14ac:dyDescent="0.25">
      <c r="B1297" s="653">
        <v>2023</v>
      </c>
      <c r="C1297" s="653">
        <v>891780111</v>
      </c>
      <c r="D1297" s="654" t="s">
        <v>68</v>
      </c>
      <c r="E1297" s="655" t="s">
        <v>5806</v>
      </c>
      <c r="F1297" s="656" t="s">
        <v>5807</v>
      </c>
      <c r="G1297" s="657">
        <v>0</v>
      </c>
      <c r="H1297" s="656"/>
      <c r="I1297" s="657" t="s">
        <v>78</v>
      </c>
      <c r="J1297" s="653" t="s">
        <v>1527</v>
      </c>
      <c r="K1297" s="658" t="s">
        <v>5851</v>
      </c>
      <c r="L1297" s="659">
        <v>4070000</v>
      </c>
      <c r="M1297" s="653" t="s">
        <v>73</v>
      </c>
      <c r="N1297" s="660" t="s">
        <v>116</v>
      </c>
      <c r="O1297" s="658" t="s">
        <v>5884</v>
      </c>
      <c r="P1297" s="661">
        <v>32843800</v>
      </c>
      <c r="Q1297" s="656">
        <v>1403</v>
      </c>
      <c r="R1297" s="699">
        <v>45100</v>
      </c>
      <c r="S1297" s="749">
        <v>242165000</v>
      </c>
      <c r="T1297" s="699">
        <v>45154</v>
      </c>
      <c r="U1297" s="760">
        <v>4070000</v>
      </c>
      <c r="V1297" s="657" t="s">
        <v>70</v>
      </c>
      <c r="W1297" s="656">
        <v>36726018</v>
      </c>
      <c r="X1297" s="665" t="s">
        <v>5908</v>
      </c>
      <c r="Y1297" s="660"/>
      <c r="Z1297" s="679">
        <v>45154</v>
      </c>
      <c r="AA1297" s="679"/>
      <c r="AB1297" s="667" t="s">
        <v>80</v>
      </c>
      <c r="AC1297" s="666">
        <v>45321</v>
      </c>
      <c r="AD1297" s="658">
        <f t="shared" si="63"/>
        <v>45321</v>
      </c>
      <c r="AE1297" s="656">
        <v>0</v>
      </c>
      <c r="AF1297" s="656">
        <v>0</v>
      </c>
      <c r="AG1297" s="656">
        <v>0</v>
      </c>
      <c r="AH1297" s="668" t="s">
        <v>80</v>
      </c>
      <c r="AI1297" s="658">
        <v>0</v>
      </c>
      <c r="AJ1297" s="656">
        <v>0</v>
      </c>
      <c r="AK1297" s="748">
        <v>0</v>
      </c>
      <c r="AL1297" s="668" t="s">
        <v>80</v>
      </c>
      <c r="AM1297" s="657">
        <v>0</v>
      </c>
      <c r="AN1297" s="668" t="s">
        <v>80</v>
      </c>
      <c r="AO1297" s="668" t="s">
        <v>80</v>
      </c>
      <c r="AP1297" s="661">
        <v>0</v>
      </c>
      <c r="AQ1297" s="661">
        <f>+L1297+AF1297-AK1297</f>
        <v>4070000</v>
      </c>
      <c r="AR1297" s="657" t="s">
        <v>115</v>
      </c>
      <c r="AS1297" s="656">
        <v>0</v>
      </c>
      <c r="AT1297" s="657" t="s">
        <v>80</v>
      </c>
      <c r="AU1297" s="670">
        <v>0</v>
      </c>
      <c r="AV1297" s="671">
        <f t="shared" si="61"/>
        <v>4070000</v>
      </c>
      <c r="AW1297" s="672">
        <f t="shared" si="62"/>
        <v>0</v>
      </c>
      <c r="AX1297" s="673"/>
      <c r="AY1297" s="657" t="s">
        <v>72</v>
      </c>
      <c r="AZ1297" s="677" t="s">
        <v>5960</v>
      </c>
      <c r="BA1297" s="653" t="s">
        <v>5981</v>
      </c>
      <c r="BB1297" s="656"/>
    </row>
    <row r="1298" spans="2:54" x14ac:dyDescent="0.25">
      <c r="B1298" s="653">
        <v>2023</v>
      </c>
      <c r="C1298" s="653">
        <v>891780111</v>
      </c>
      <c r="D1298" s="654" t="s">
        <v>68</v>
      </c>
      <c r="E1298" s="655" t="s">
        <v>5808</v>
      </c>
      <c r="F1298" s="656" t="s">
        <v>5809</v>
      </c>
      <c r="G1298" s="657">
        <v>0</v>
      </c>
      <c r="H1298" s="656"/>
      <c r="I1298" s="657" t="s">
        <v>78</v>
      </c>
      <c r="J1298" s="653" t="s">
        <v>1527</v>
      </c>
      <c r="K1298" s="658" t="s">
        <v>5851</v>
      </c>
      <c r="L1298" s="659">
        <v>4070000</v>
      </c>
      <c r="M1298" s="653" t="s">
        <v>73</v>
      </c>
      <c r="N1298" s="660" t="s">
        <v>116</v>
      </c>
      <c r="O1298" s="658" t="s">
        <v>5885</v>
      </c>
      <c r="P1298" s="661">
        <v>1082925456</v>
      </c>
      <c r="Q1298" s="656">
        <v>1403</v>
      </c>
      <c r="R1298" s="699">
        <v>45100</v>
      </c>
      <c r="S1298" s="749">
        <v>242165000</v>
      </c>
      <c r="T1298" s="699">
        <v>45154</v>
      </c>
      <c r="U1298" s="760">
        <v>4070000</v>
      </c>
      <c r="V1298" s="657" t="s">
        <v>70</v>
      </c>
      <c r="W1298" s="656">
        <v>79732773</v>
      </c>
      <c r="X1298" s="665" t="s">
        <v>5920</v>
      </c>
      <c r="Y1298" s="660"/>
      <c r="Z1298" s="679">
        <v>45154</v>
      </c>
      <c r="AA1298" s="679"/>
      <c r="AB1298" s="667" t="s">
        <v>80</v>
      </c>
      <c r="AC1298" s="666">
        <v>45321</v>
      </c>
      <c r="AD1298" s="658">
        <f t="shared" si="63"/>
        <v>45321</v>
      </c>
      <c r="AE1298" s="656">
        <v>0</v>
      </c>
      <c r="AF1298" s="656">
        <v>0</v>
      </c>
      <c r="AG1298" s="656">
        <v>0</v>
      </c>
      <c r="AH1298" s="668" t="s">
        <v>80</v>
      </c>
      <c r="AI1298" s="658">
        <v>0</v>
      </c>
      <c r="AJ1298" s="656">
        <v>0</v>
      </c>
      <c r="AK1298" s="748">
        <v>0</v>
      </c>
      <c r="AL1298" s="668" t="s">
        <v>80</v>
      </c>
      <c r="AM1298" s="657">
        <v>0</v>
      </c>
      <c r="AN1298" s="668" t="s">
        <v>80</v>
      </c>
      <c r="AO1298" s="668" t="s">
        <v>80</v>
      </c>
      <c r="AP1298" s="661">
        <v>0</v>
      </c>
      <c r="AQ1298" s="661">
        <f>+L1298+AF1298-AK1298</f>
        <v>4070000</v>
      </c>
      <c r="AR1298" s="657" t="s">
        <v>115</v>
      </c>
      <c r="AS1298" s="656">
        <v>0</v>
      </c>
      <c r="AT1298" s="657" t="s">
        <v>80</v>
      </c>
      <c r="AU1298" s="670">
        <v>0</v>
      </c>
      <c r="AV1298" s="671">
        <f t="shared" si="61"/>
        <v>4070000</v>
      </c>
      <c r="AW1298" s="672">
        <f t="shared" si="62"/>
        <v>0</v>
      </c>
      <c r="AX1298" s="673"/>
      <c r="AY1298" s="657" t="s">
        <v>72</v>
      </c>
      <c r="AZ1298" s="677" t="s">
        <v>5961</v>
      </c>
      <c r="BA1298" s="653" t="s">
        <v>5981</v>
      </c>
      <c r="BB1298" s="656"/>
    </row>
    <row r="1299" spans="2:54" x14ac:dyDescent="0.25">
      <c r="B1299" s="653">
        <v>2023</v>
      </c>
      <c r="C1299" s="653">
        <v>891780111</v>
      </c>
      <c r="D1299" s="654" t="s">
        <v>68</v>
      </c>
      <c r="E1299" s="655" t="s">
        <v>5810</v>
      </c>
      <c r="F1299" s="656" t="s">
        <v>5811</v>
      </c>
      <c r="G1299" s="657">
        <v>0</v>
      </c>
      <c r="H1299" s="656"/>
      <c r="I1299" s="657" t="s">
        <v>78</v>
      </c>
      <c r="J1299" s="653" t="s">
        <v>1527</v>
      </c>
      <c r="K1299" s="658" t="s">
        <v>5851</v>
      </c>
      <c r="L1299" s="659">
        <v>4070000</v>
      </c>
      <c r="M1299" s="653" t="s">
        <v>73</v>
      </c>
      <c r="N1299" s="660" t="s">
        <v>116</v>
      </c>
      <c r="O1299" s="658" t="s">
        <v>5886</v>
      </c>
      <c r="P1299" s="661">
        <v>72357718</v>
      </c>
      <c r="Q1299" s="656">
        <v>1403</v>
      </c>
      <c r="R1299" s="699">
        <v>45100</v>
      </c>
      <c r="S1299" s="749">
        <v>242165000</v>
      </c>
      <c r="T1299" s="699">
        <v>45154</v>
      </c>
      <c r="U1299" s="760">
        <v>4070000</v>
      </c>
      <c r="V1299" s="657" t="s">
        <v>70</v>
      </c>
      <c r="W1299" s="656">
        <v>85475141</v>
      </c>
      <c r="X1299" s="665" t="s">
        <v>5921</v>
      </c>
      <c r="Y1299" s="660"/>
      <c r="Z1299" s="679">
        <v>45154</v>
      </c>
      <c r="AA1299" s="679"/>
      <c r="AB1299" s="667" t="s">
        <v>80</v>
      </c>
      <c r="AC1299" s="666">
        <v>45321</v>
      </c>
      <c r="AD1299" s="658">
        <f t="shared" si="63"/>
        <v>45321</v>
      </c>
      <c r="AE1299" s="656">
        <v>0</v>
      </c>
      <c r="AF1299" s="656">
        <v>0</v>
      </c>
      <c r="AG1299" s="656">
        <v>0</v>
      </c>
      <c r="AH1299" s="668" t="s">
        <v>80</v>
      </c>
      <c r="AI1299" s="658">
        <v>0</v>
      </c>
      <c r="AJ1299" s="656">
        <v>0</v>
      </c>
      <c r="AK1299" s="748">
        <v>0</v>
      </c>
      <c r="AL1299" s="668" t="s">
        <v>80</v>
      </c>
      <c r="AM1299" s="657">
        <v>0</v>
      </c>
      <c r="AN1299" s="668" t="s">
        <v>80</v>
      </c>
      <c r="AO1299" s="668" t="s">
        <v>80</v>
      </c>
      <c r="AP1299" s="661">
        <v>0</v>
      </c>
      <c r="AQ1299" s="661">
        <f>+L1299+AF1299-AK1299</f>
        <v>4070000</v>
      </c>
      <c r="AR1299" s="657" t="s">
        <v>115</v>
      </c>
      <c r="AS1299" s="656">
        <v>0</v>
      </c>
      <c r="AT1299" s="657" t="s">
        <v>80</v>
      </c>
      <c r="AU1299" s="670">
        <v>0</v>
      </c>
      <c r="AV1299" s="671">
        <f t="shared" si="61"/>
        <v>4070000</v>
      </c>
      <c r="AW1299" s="672">
        <f t="shared" si="62"/>
        <v>0</v>
      </c>
      <c r="AX1299" s="673"/>
      <c r="AY1299" s="657" t="s">
        <v>72</v>
      </c>
      <c r="AZ1299" s="677" t="s">
        <v>5962</v>
      </c>
      <c r="BA1299" s="653" t="s">
        <v>5981</v>
      </c>
      <c r="BB1299" s="656"/>
    </row>
    <row r="1300" spans="2:54" x14ac:dyDescent="0.25">
      <c r="B1300" s="653">
        <v>2023</v>
      </c>
      <c r="C1300" s="653">
        <v>891780111</v>
      </c>
      <c r="D1300" s="654" t="s">
        <v>68</v>
      </c>
      <c r="E1300" s="655" t="s">
        <v>5812</v>
      </c>
      <c r="F1300" s="656" t="s">
        <v>5813</v>
      </c>
      <c r="G1300" s="657">
        <v>0</v>
      </c>
      <c r="H1300" s="656"/>
      <c r="I1300" s="657" t="s">
        <v>78</v>
      </c>
      <c r="J1300" s="653" t="s">
        <v>1527</v>
      </c>
      <c r="K1300" s="658" t="s">
        <v>5851</v>
      </c>
      <c r="L1300" s="659">
        <v>4070000</v>
      </c>
      <c r="M1300" s="653" t="s">
        <v>73</v>
      </c>
      <c r="N1300" s="660" t="s">
        <v>116</v>
      </c>
      <c r="O1300" s="658" t="s">
        <v>5887</v>
      </c>
      <c r="P1300" s="661">
        <v>57420846</v>
      </c>
      <c r="Q1300" s="656">
        <v>1403</v>
      </c>
      <c r="R1300" s="699">
        <v>45100</v>
      </c>
      <c r="S1300" s="749">
        <v>242165000</v>
      </c>
      <c r="T1300" s="699">
        <v>45147</v>
      </c>
      <c r="U1300" s="760">
        <v>4070000</v>
      </c>
      <c r="V1300" s="657" t="s">
        <v>70</v>
      </c>
      <c r="W1300" s="656">
        <v>7144495</v>
      </c>
      <c r="X1300" s="665" t="s">
        <v>5919</v>
      </c>
      <c r="Y1300" s="660"/>
      <c r="Z1300" s="679">
        <v>45147</v>
      </c>
      <c r="AA1300" s="679"/>
      <c r="AB1300" s="667" t="s">
        <v>80</v>
      </c>
      <c r="AC1300" s="666">
        <v>45321</v>
      </c>
      <c r="AD1300" s="658">
        <f t="shared" si="63"/>
        <v>45321</v>
      </c>
      <c r="AE1300" s="656">
        <v>0</v>
      </c>
      <c r="AF1300" s="656">
        <v>0</v>
      </c>
      <c r="AG1300" s="656">
        <v>0</v>
      </c>
      <c r="AH1300" s="668" t="s">
        <v>80</v>
      </c>
      <c r="AI1300" s="658">
        <v>0</v>
      </c>
      <c r="AJ1300" s="656">
        <v>0</v>
      </c>
      <c r="AK1300" s="748">
        <v>0</v>
      </c>
      <c r="AL1300" s="668" t="s">
        <v>80</v>
      </c>
      <c r="AM1300" s="657">
        <v>0</v>
      </c>
      <c r="AN1300" s="668" t="s">
        <v>80</v>
      </c>
      <c r="AO1300" s="668" t="s">
        <v>80</v>
      </c>
      <c r="AP1300" s="661">
        <v>0</v>
      </c>
      <c r="AQ1300" s="661">
        <f>+L1300+AF1300-AK1300</f>
        <v>4070000</v>
      </c>
      <c r="AR1300" s="657" t="s">
        <v>115</v>
      </c>
      <c r="AS1300" s="656">
        <v>0</v>
      </c>
      <c r="AT1300" s="657" t="s">
        <v>80</v>
      </c>
      <c r="AU1300" s="670">
        <v>0</v>
      </c>
      <c r="AV1300" s="671">
        <f t="shared" si="61"/>
        <v>4070000</v>
      </c>
      <c r="AW1300" s="672">
        <f t="shared" si="62"/>
        <v>0</v>
      </c>
      <c r="AX1300" s="673"/>
      <c r="AY1300" s="657" t="s">
        <v>72</v>
      </c>
      <c r="AZ1300" s="677" t="s">
        <v>5963</v>
      </c>
      <c r="BA1300" s="653" t="s">
        <v>5981</v>
      </c>
      <c r="BB1300" s="656"/>
    </row>
    <row r="1301" spans="2:54" x14ac:dyDescent="0.25">
      <c r="B1301" s="653">
        <v>2023</v>
      </c>
      <c r="C1301" s="653">
        <v>891780111</v>
      </c>
      <c r="D1301" s="654" t="s">
        <v>68</v>
      </c>
      <c r="E1301" s="655" t="s">
        <v>5814</v>
      </c>
      <c r="F1301" s="656" t="s">
        <v>5815</v>
      </c>
      <c r="G1301" s="657">
        <v>0</v>
      </c>
      <c r="H1301" s="656"/>
      <c r="I1301" s="657" t="s">
        <v>78</v>
      </c>
      <c r="J1301" s="653" t="s">
        <v>1527</v>
      </c>
      <c r="K1301" s="658" t="s">
        <v>5851</v>
      </c>
      <c r="L1301" s="659">
        <v>4070000</v>
      </c>
      <c r="M1301" s="653" t="s">
        <v>73</v>
      </c>
      <c r="N1301" s="660" t="s">
        <v>116</v>
      </c>
      <c r="O1301" s="658" t="s">
        <v>5888</v>
      </c>
      <c r="P1301" s="661">
        <v>1082956840</v>
      </c>
      <c r="Q1301" s="656">
        <v>1403</v>
      </c>
      <c r="R1301" s="699">
        <v>45100</v>
      </c>
      <c r="S1301" s="749">
        <v>242165000</v>
      </c>
      <c r="T1301" s="699">
        <v>45154</v>
      </c>
      <c r="U1301" s="760">
        <v>4070000</v>
      </c>
      <c r="V1301" s="657" t="s">
        <v>70</v>
      </c>
      <c r="W1301" s="656">
        <v>1082950841</v>
      </c>
      <c r="X1301" s="665" t="s">
        <v>5918</v>
      </c>
      <c r="Y1301" s="660"/>
      <c r="Z1301" s="679">
        <v>45154</v>
      </c>
      <c r="AA1301" s="679"/>
      <c r="AB1301" s="667" t="s">
        <v>80</v>
      </c>
      <c r="AC1301" s="666">
        <v>45321</v>
      </c>
      <c r="AD1301" s="658">
        <f t="shared" si="63"/>
        <v>45321</v>
      </c>
      <c r="AE1301" s="656">
        <v>0</v>
      </c>
      <c r="AF1301" s="656">
        <v>0</v>
      </c>
      <c r="AG1301" s="656">
        <v>0</v>
      </c>
      <c r="AH1301" s="668" t="s">
        <v>80</v>
      </c>
      <c r="AI1301" s="658">
        <v>0</v>
      </c>
      <c r="AJ1301" s="656">
        <v>0</v>
      </c>
      <c r="AK1301" s="748">
        <v>0</v>
      </c>
      <c r="AL1301" s="668" t="s">
        <v>80</v>
      </c>
      <c r="AM1301" s="657">
        <v>0</v>
      </c>
      <c r="AN1301" s="668" t="s">
        <v>80</v>
      </c>
      <c r="AO1301" s="668" t="s">
        <v>80</v>
      </c>
      <c r="AP1301" s="661">
        <v>0</v>
      </c>
      <c r="AQ1301" s="661">
        <f>+L1301+AF1301-AK1301</f>
        <v>4070000</v>
      </c>
      <c r="AR1301" s="657" t="s">
        <v>115</v>
      </c>
      <c r="AS1301" s="656">
        <v>0</v>
      </c>
      <c r="AT1301" s="657" t="s">
        <v>80</v>
      </c>
      <c r="AU1301" s="670">
        <v>0</v>
      </c>
      <c r="AV1301" s="671">
        <f t="shared" si="61"/>
        <v>4070000</v>
      </c>
      <c r="AW1301" s="672">
        <f t="shared" si="62"/>
        <v>0</v>
      </c>
      <c r="AX1301" s="673"/>
      <c r="AY1301" s="657" t="s">
        <v>72</v>
      </c>
      <c r="AZ1301" s="677" t="s">
        <v>5964</v>
      </c>
      <c r="BA1301" s="653" t="s">
        <v>5981</v>
      </c>
      <c r="BB1301" s="656"/>
    </row>
    <row r="1302" spans="2:54" x14ac:dyDescent="0.25">
      <c r="B1302" s="653">
        <v>2023</v>
      </c>
      <c r="C1302" s="653">
        <v>891780111</v>
      </c>
      <c r="D1302" s="654" t="s">
        <v>68</v>
      </c>
      <c r="E1302" s="655" t="s">
        <v>5816</v>
      </c>
      <c r="F1302" s="656" t="s">
        <v>5817</v>
      </c>
      <c r="G1302" s="657">
        <v>0</v>
      </c>
      <c r="H1302" s="656"/>
      <c r="I1302" s="657" t="s">
        <v>78</v>
      </c>
      <c r="J1302" s="653" t="s">
        <v>1527</v>
      </c>
      <c r="K1302" s="658" t="s">
        <v>5851</v>
      </c>
      <c r="L1302" s="659">
        <v>4070000</v>
      </c>
      <c r="M1302" s="653" t="s">
        <v>73</v>
      </c>
      <c r="N1302" s="660" t="s">
        <v>116</v>
      </c>
      <c r="O1302" s="658" t="s">
        <v>1360</v>
      </c>
      <c r="P1302" s="661">
        <v>71526727</v>
      </c>
      <c r="Q1302" s="656">
        <v>1403</v>
      </c>
      <c r="R1302" s="699">
        <v>45100</v>
      </c>
      <c r="S1302" s="749">
        <v>242165000</v>
      </c>
      <c r="T1302" s="699">
        <v>45147</v>
      </c>
      <c r="U1302" s="760">
        <v>4070000</v>
      </c>
      <c r="V1302" s="657" t="s">
        <v>70</v>
      </c>
      <c r="W1302" s="656">
        <v>1083432808</v>
      </c>
      <c r="X1302" s="665" t="s">
        <v>5915</v>
      </c>
      <c r="Y1302" s="660"/>
      <c r="Z1302" s="679">
        <v>45147</v>
      </c>
      <c r="AA1302" s="679"/>
      <c r="AB1302" s="667" t="s">
        <v>80</v>
      </c>
      <c r="AC1302" s="666">
        <v>45321</v>
      </c>
      <c r="AD1302" s="658">
        <f t="shared" si="63"/>
        <v>45321</v>
      </c>
      <c r="AE1302" s="656">
        <v>0</v>
      </c>
      <c r="AF1302" s="656">
        <v>0</v>
      </c>
      <c r="AG1302" s="656">
        <v>0</v>
      </c>
      <c r="AH1302" s="668" t="s">
        <v>80</v>
      </c>
      <c r="AI1302" s="658">
        <v>0</v>
      </c>
      <c r="AJ1302" s="656">
        <v>0</v>
      </c>
      <c r="AK1302" s="748">
        <v>0</v>
      </c>
      <c r="AL1302" s="668" t="s">
        <v>80</v>
      </c>
      <c r="AM1302" s="657">
        <v>0</v>
      </c>
      <c r="AN1302" s="668" t="s">
        <v>80</v>
      </c>
      <c r="AO1302" s="668" t="s">
        <v>80</v>
      </c>
      <c r="AP1302" s="661">
        <v>0</v>
      </c>
      <c r="AQ1302" s="661">
        <f>+L1302+AF1302-AK1302</f>
        <v>4070000</v>
      </c>
      <c r="AR1302" s="657" t="s">
        <v>115</v>
      </c>
      <c r="AS1302" s="656">
        <v>0</v>
      </c>
      <c r="AT1302" s="657" t="s">
        <v>80</v>
      </c>
      <c r="AU1302" s="670">
        <v>0</v>
      </c>
      <c r="AV1302" s="671">
        <f t="shared" si="61"/>
        <v>4070000</v>
      </c>
      <c r="AW1302" s="672">
        <f t="shared" si="62"/>
        <v>0</v>
      </c>
      <c r="AX1302" s="673"/>
      <c r="AY1302" s="657" t="s">
        <v>72</v>
      </c>
      <c r="AZ1302" s="677" t="s">
        <v>5965</v>
      </c>
      <c r="BA1302" s="653" t="s">
        <v>5981</v>
      </c>
      <c r="BB1302" s="656"/>
    </row>
    <row r="1303" spans="2:54" x14ac:dyDescent="0.25">
      <c r="B1303" s="653">
        <v>2023</v>
      </c>
      <c r="C1303" s="653">
        <v>891780111</v>
      </c>
      <c r="D1303" s="654" t="s">
        <v>68</v>
      </c>
      <c r="E1303" s="655" t="s">
        <v>5818</v>
      </c>
      <c r="F1303" s="656" t="s">
        <v>5819</v>
      </c>
      <c r="G1303" s="657">
        <v>0</v>
      </c>
      <c r="H1303" s="656"/>
      <c r="I1303" s="657" t="s">
        <v>78</v>
      </c>
      <c r="J1303" s="653" t="s">
        <v>1527</v>
      </c>
      <c r="K1303" s="658" t="s">
        <v>5851</v>
      </c>
      <c r="L1303" s="659">
        <v>4070000</v>
      </c>
      <c r="M1303" s="653" t="s">
        <v>73</v>
      </c>
      <c r="N1303" s="660" t="s">
        <v>116</v>
      </c>
      <c r="O1303" s="658" t="s">
        <v>5889</v>
      </c>
      <c r="P1303" s="661">
        <v>85153842</v>
      </c>
      <c r="Q1303" s="656">
        <v>1403</v>
      </c>
      <c r="R1303" s="699">
        <v>45100</v>
      </c>
      <c r="S1303" s="749">
        <v>242165000</v>
      </c>
      <c r="T1303" s="699">
        <v>45154</v>
      </c>
      <c r="U1303" s="760">
        <v>4070000</v>
      </c>
      <c r="V1303" s="657" t="s">
        <v>70</v>
      </c>
      <c r="W1303" s="656">
        <v>1083432808</v>
      </c>
      <c r="X1303" s="665" t="s">
        <v>5915</v>
      </c>
      <c r="Y1303" s="660"/>
      <c r="Z1303" s="679">
        <v>45147</v>
      </c>
      <c r="AA1303" s="679"/>
      <c r="AB1303" s="667" t="s">
        <v>80</v>
      </c>
      <c r="AC1303" s="666">
        <v>45321</v>
      </c>
      <c r="AD1303" s="658">
        <f t="shared" si="63"/>
        <v>45321</v>
      </c>
      <c r="AE1303" s="656">
        <v>0</v>
      </c>
      <c r="AF1303" s="656">
        <v>0</v>
      </c>
      <c r="AG1303" s="656">
        <v>0</v>
      </c>
      <c r="AH1303" s="668" t="s">
        <v>80</v>
      </c>
      <c r="AI1303" s="658">
        <v>0</v>
      </c>
      <c r="AJ1303" s="656">
        <v>0</v>
      </c>
      <c r="AK1303" s="748">
        <v>0</v>
      </c>
      <c r="AL1303" s="668" t="s">
        <v>80</v>
      </c>
      <c r="AM1303" s="657">
        <v>0</v>
      </c>
      <c r="AN1303" s="668" t="s">
        <v>80</v>
      </c>
      <c r="AO1303" s="668" t="s">
        <v>80</v>
      </c>
      <c r="AP1303" s="661">
        <v>0</v>
      </c>
      <c r="AQ1303" s="661">
        <f>+L1303+AF1303-AK1303</f>
        <v>4070000</v>
      </c>
      <c r="AR1303" s="657" t="s">
        <v>115</v>
      </c>
      <c r="AS1303" s="656">
        <v>0</v>
      </c>
      <c r="AT1303" s="657" t="s">
        <v>80</v>
      </c>
      <c r="AU1303" s="670">
        <v>0</v>
      </c>
      <c r="AV1303" s="671">
        <f t="shared" si="61"/>
        <v>4070000</v>
      </c>
      <c r="AW1303" s="672">
        <f t="shared" si="62"/>
        <v>0</v>
      </c>
      <c r="AX1303" s="673"/>
      <c r="AY1303" s="657" t="s">
        <v>72</v>
      </c>
      <c r="AZ1303" s="677" t="s">
        <v>5966</v>
      </c>
      <c r="BA1303" s="653" t="s">
        <v>5981</v>
      </c>
      <c r="BB1303" s="656"/>
    </row>
    <row r="1304" spans="2:54" x14ac:dyDescent="0.25">
      <c r="B1304" s="653">
        <v>2023</v>
      </c>
      <c r="C1304" s="653">
        <v>891780111</v>
      </c>
      <c r="D1304" s="654" t="s">
        <v>68</v>
      </c>
      <c r="E1304" s="655" t="s">
        <v>5820</v>
      </c>
      <c r="F1304" s="656" t="s">
        <v>5821</v>
      </c>
      <c r="G1304" s="657">
        <v>0</v>
      </c>
      <c r="H1304" s="656"/>
      <c r="I1304" s="657" t="s">
        <v>78</v>
      </c>
      <c r="J1304" s="653" t="s">
        <v>1527</v>
      </c>
      <c r="K1304" s="658" t="s">
        <v>5851</v>
      </c>
      <c r="L1304" s="659">
        <v>4070000</v>
      </c>
      <c r="M1304" s="653" t="s">
        <v>73</v>
      </c>
      <c r="N1304" s="660" t="s">
        <v>116</v>
      </c>
      <c r="O1304" s="658" t="s">
        <v>5890</v>
      </c>
      <c r="P1304" s="661">
        <v>88249422</v>
      </c>
      <c r="Q1304" s="656">
        <v>1403</v>
      </c>
      <c r="R1304" s="699">
        <v>45100</v>
      </c>
      <c r="S1304" s="749">
        <v>242165000</v>
      </c>
      <c r="T1304" s="699">
        <v>45147</v>
      </c>
      <c r="U1304" s="760">
        <v>4070000</v>
      </c>
      <c r="V1304" s="657" t="s">
        <v>70</v>
      </c>
      <c r="W1304" s="656">
        <v>1083432808</v>
      </c>
      <c r="X1304" s="665" t="s">
        <v>5915</v>
      </c>
      <c r="Y1304" s="660"/>
      <c r="Z1304" s="679">
        <v>45154</v>
      </c>
      <c r="AA1304" s="679"/>
      <c r="AB1304" s="667" t="s">
        <v>80</v>
      </c>
      <c r="AC1304" s="666">
        <v>45321</v>
      </c>
      <c r="AD1304" s="658">
        <f t="shared" si="63"/>
        <v>45321</v>
      </c>
      <c r="AE1304" s="656">
        <v>0</v>
      </c>
      <c r="AF1304" s="656">
        <v>0</v>
      </c>
      <c r="AG1304" s="656">
        <v>0</v>
      </c>
      <c r="AH1304" s="668" t="s">
        <v>80</v>
      </c>
      <c r="AI1304" s="658">
        <v>0</v>
      </c>
      <c r="AJ1304" s="656">
        <v>0</v>
      </c>
      <c r="AK1304" s="748">
        <v>0</v>
      </c>
      <c r="AL1304" s="668" t="s">
        <v>80</v>
      </c>
      <c r="AM1304" s="657">
        <v>0</v>
      </c>
      <c r="AN1304" s="668" t="s">
        <v>80</v>
      </c>
      <c r="AO1304" s="668" t="s">
        <v>80</v>
      </c>
      <c r="AP1304" s="661">
        <v>0</v>
      </c>
      <c r="AQ1304" s="661">
        <f>+L1304+AF1304-AK1304</f>
        <v>4070000</v>
      </c>
      <c r="AR1304" s="657" t="s">
        <v>115</v>
      </c>
      <c r="AS1304" s="656">
        <v>0</v>
      </c>
      <c r="AT1304" s="657" t="s">
        <v>80</v>
      </c>
      <c r="AU1304" s="670">
        <v>0</v>
      </c>
      <c r="AV1304" s="671">
        <f t="shared" si="61"/>
        <v>4070000</v>
      </c>
      <c r="AW1304" s="672">
        <f t="shared" si="62"/>
        <v>0</v>
      </c>
      <c r="AX1304" s="673"/>
      <c r="AY1304" s="657" t="s">
        <v>72</v>
      </c>
      <c r="AZ1304" s="677" t="s">
        <v>5967</v>
      </c>
      <c r="BA1304" s="653" t="s">
        <v>5981</v>
      </c>
      <c r="BB1304" s="656"/>
    </row>
    <row r="1305" spans="2:54" x14ac:dyDescent="0.25">
      <c r="B1305" s="653">
        <v>2023</v>
      </c>
      <c r="C1305" s="653">
        <v>891780111</v>
      </c>
      <c r="D1305" s="654" t="s">
        <v>68</v>
      </c>
      <c r="E1305" s="655" t="s">
        <v>5822</v>
      </c>
      <c r="F1305" s="656" t="s">
        <v>5823</v>
      </c>
      <c r="G1305" s="657">
        <v>0</v>
      </c>
      <c r="H1305" s="656"/>
      <c r="I1305" s="657" t="s">
        <v>78</v>
      </c>
      <c r="J1305" s="653" t="s">
        <v>1527</v>
      </c>
      <c r="K1305" s="658" t="s">
        <v>5851</v>
      </c>
      <c r="L1305" s="659">
        <v>4070000</v>
      </c>
      <c r="M1305" s="653" t="s">
        <v>73</v>
      </c>
      <c r="N1305" s="660" t="s">
        <v>116</v>
      </c>
      <c r="O1305" s="658" t="s">
        <v>5891</v>
      </c>
      <c r="P1305" s="661">
        <v>1082980845</v>
      </c>
      <c r="Q1305" s="656">
        <v>1403</v>
      </c>
      <c r="R1305" s="699">
        <v>45100</v>
      </c>
      <c r="S1305" s="749">
        <v>242165000</v>
      </c>
      <c r="T1305" s="699">
        <v>45147</v>
      </c>
      <c r="U1305" s="760">
        <v>4070000</v>
      </c>
      <c r="V1305" s="657" t="s">
        <v>70</v>
      </c>
      <c r="W1305" s="656">
        <v>7601831</v>
      </c>
      <c r="X1305" s="665" t="s">
        <v>5922</v>
      </c>
      <c r="Y1305" s="660"/>
      <c r="Z1305" s="679">
        <v>45147</v>
      </c>
      <c r="AA1305" s="679"/>
      <c r="AB1305" s="667" t="s">
        <v>80</v>
      </c>
      <c r="AC1305" s="666">
        <v>45321</v>
      </c>
      <c r="AD1305" s="658">
        <f t="shared" si="63"/>
        <v>45321</v>
      </c>
      <c r="AE1305" s="656">
        <v>0</v>
      </c>
      <c r="AF1305" s="656">
        <v>0</v>
      </c>
      <c r="AG1305" s="656">
        <v>0</v>
      </c>
      <c r="AH1305" s="668" t="s">
        <v>80</v>
      </c>
      <c r="AI1305" s="658">
        <v>0</v>
      </c>
      <c r="AJ1305" s="656">
        <v>0</v>
      </c>
      <c r="AK1305" s="748">
        <v>0</v>
      </c>
      <c r="AL1305" s="668" t="s">
        <v>80</v>
      </c>
      <c r="AM1305" s="657">
        <v>0</v>
      </c>
      <c r="AN1305" s="668" t="s">
        <v>80</v>
      </c>
      <c r="AO1305" s="668" t="s">
        <v>80</v>
      </c>
      <c r="AP1305" s="661">
        <v>0</v>
      </c>
      <c r="AQ1305" s="661">
        <f>+L1305+AF1305-AK1305</f>
        <v>4070000</v>
      </c>
      <c r="AR1305" s="657" t="s">
        <v>115</v>
      </c>
      <c r="AS1305" s="656">
        <v>0</v>
      </c>
      <c r="AT1305" s="657" t="s">
        <v>80</v>
      </c>
      <c r="AU1305" s="670">
        <v>0</v>
      </c>
      <c r="AV1305" s="671">
        <f t="shared" si="61"/>
        <v>4070000</v>
      </c>
      <c r="AW1305" s="672">
        <f t="shared" si="62"/>
        <v>0</v>
      </c>
      <c r="AX1305" s="673"/>
      <c r="AY1305" s="657" t="s">
        <v>72</v>
      </c>
      <c r="AZ1305" s="677" t="s">
        <v>5968</v>
      </c>
      <c r="BA1305" s="653" t="s">
        <v>5981</v>
      </c>
      <c r="BB1305" s="656"/>
    </row>
    <row r="1306" spans="2:54" x14ac:dyDescent="0.25">
      <c r="B1306" s="653">
        <v>2023</v>
      </c>
      <c r="C1306" s="653">
        <v>891780111</v>
      </c>
      <c r="D1306" s="654" t="s">
        <v>68</v>
      </c>
      <c r="E1306" s="655" t="s">
        <v>5824</v>
      </c>
      <c r="F1306" s="656" t="s">
        <v>5825</v>
      </c>
      <c r="G1306" s="657">
        <v>0</v>
      </c>
      <c r="H1306" s="656"/>
      <c r="I1306" s="657" t="s">
        <v>78</v>
      </c>
      <c r="J1306" s="653" t="s">
        <v>1527</v>
      </c>
      <c r="K1306" s="658" t="s">
        <v>5851</v>
      </c>
      <c r="L1306" s="659">
        <v>4070000</v>
      </c>
      <c r="M1306" s="653" t="s">
        <v>73</v>
      </c>
      <c r="N1306" s="660" t="s">
        <v>116</v>
      </c>
      <c r="O1306" s="658" t="s">
        <v>5892</v>
      </c>
      <c r="P1306" s="661">
        <v>1082856383</v>
      </c>
      <c r="Q1306" s="656">
        <v>1403</v>
      </c>
      <c r="R1306" s="699">
        <v>45100</v>
      </c>
      <c r="S1306" s="749">
        <v>242165000</v>
      </c>
      <c r="T1306" s="699">
        <v>45147</v>
      </c>
      <c r="U1306" s="760">
        <v>4070000</v>
      </c>
      <c r="V1306" s="657" t="s">
        <v>70</v>
      </c>
      <c r="W1306" s="656">
        <v>7634027</v>
      </c>
      <c r="X1306" s="665" t="s">
        <v>5923</v>
      </c>
      <c r="Y1306" s="660"/>
      <c r="Z1306" s="679">
        <v>45147</v>
      </c>
      <c r="AA1306" s="679"/>
      <c r="AB1306" s="667" t="s">
        <v>80</v>
      </c>
      <c r="AC1306" s="666">
        <v>45321</v>
      </c>
      <c r="AD1306" s="658">
        <f t="shared" si="63"/>
        <v>45321</v>
      </c>
      <c r="AE1306" s="656">
        <v>0</v>
      </c>
      <c r="AF1306" s="656">
        <v>0</v>
      </c>
      <c r="AG1306" s="656">
        <v>0</v>
      </c>
      <c r="AH1306" s="668" t="s">
        <v>80</v>
      </c>
      <c r="AI1306" s="658">
        <v>0</v>
      </c>
      <c r="AJ1306" s="656">
        <v>0</v>
      </c>
      <c r="AK1306" s="748">
        <v>0</v>
      </c>
      <c r="AL1306" s="668" t="s">
        <v>80</v>
      </c>
      <c r="AM1306" s="657">
        <v>0</v>
      </c>
      <c r="AN1306" s="668" t="s">
        <v>80</v>
      </c>
      <c r="AO1306" s="668" t="s">
        <v>80</v>
      </c>
      <c r="AP1306" s="661">
        <v>0</v>
      </c>
      <c r="AQ1306" s="661">
        <f>+L1306+AF1306-AK1306</f>
        <v>4070000</v>
      </c>
      <c r="AR1306" s="657" t="s">
        <v>115</v>
      </c>
      <c r="AS1306" s="656">
        <v>0</v>
      </c>
      <c r="AT1306" s="657" t="s">
        <v>80</v>
      </c>
      <c r="AU1306" s="670">
        <v>0</v>
      </c>
      <c r="AV1306" s="671">
        <f t="shared" si="61"/>
        <v>4070000</v>
      </c>
      <c r="AW1306" s="672">
        <f t="shared" si="62"/>
        <v>0</v>
      </c>
      <c r="AX1306" s="673"/>
      <c r="AY1306" s="657" t="s">
        <v>72</v>
      </c>
      <c r="AZ1306" s="677" t="s">
        <v>5969</v>
      </c>
      <c r="BA1306" s="653" t="s">
        <v>5981</v>
      </c>
      <c r="BB1306" s="656"/>
    </row>
    <row r="1307" spans="2:54" x14ac:dyDescent="0.25">
      <c r="B1307" s="653">
        <v>2023</v>
      </c>
      <c r="C1307" s="653">
        <v>891780111</v>
      </c>
      <c r="D1307" s="654" t="s">
        <v>68</v>
      </c>
      <c r="E1307" s="655" t="s">
        <v>5826</v>
      </c>
      <c r="F1307" s="656" t="s">
        <v>5827</v>
      </c>
      <c r="G1307" s="657">
        <v>0</v>
      </c>
      <c r="H1307" s="656"/>
      <c r="I1307" s="657" t="s">
        <v>78</v>
      </c>
      <c r="J1307" s="653" t="s">
        <v>1527</v>
      </c>
      <c r="K1307" s="658" t="s">
        <v>5851</v>
      </c>
      <c r="L1307" s="659">
        <v>4070000</v>
      </c>
      <c r="M1307" s="653" t="s">
        <v>73</v>
      </c>
      <c r="N1307" s="660" t="s">
        <v>116</v>
      </c>
      <c r="O1307" s="658" t="s">
        <v>713</v>
      </c>
      <c r="P1307" s="661">
        <v>1081826908</v>
      </c>
      <c r="Q1307" s="656">
        <v>1403</v>
      </c>
      <c r="R1307" s="699">
        <v>45100</v>
      </c>
      <c r="S1307" s="749">
        <v>242165000</v>
      </c>
      <c r="T1307" s="699">
        <v>45154</v>
      </c>
      <c r="U1307" s="760">
        <v>4070000</v>
      </c>
      <c r="V1307" s="657" t="s">
        <v>70</v>
      </c>
      <c r="W1307" s="656">
        <v>55301715</v>
      </c>
      <c r="X1307" s="665" t="s">
        <v>5924</v>
      </c>
      <c r="Y1307" s="660"/>
      <c r="Z1307" s="679">
        <v>45154</v>
      </c>
      <c r="AA1307" s="679"/>
      <c r="AB1307" s="667" t="s">
        <v>80</v>
      </c>
      <c r="AC1307" s="666">
        <v>45321</v>
      </c>
      <c r="AD1307" s="658">
        <f t="shared" si="63"/>
        <v>45321</v>
      </c>
      <c r="AE1307" s="656">
        <v>0</v>
      </c>
      <c r="AF1307" s="656">
        <v>0</v>
      </c>
      <c r="AG1307" s="656">
        <v>0</v>
      </c>
      <c r="AH1307" s="668" t="s">
        <v>80</v>
      </c>
      <c r="AI1307" s="658">
        <v>0</v>
      </c>
      <c r="AJ1307" s="656">
        <v>0</v>
      </c>
      <c r="AK1307" s="748">
        <v>0</v>
      </c>
      <c r="AL1307" s="668" t="s">
        <v>80</v>
      </c>
      <c r="AM1307" s="657">
        <v>0</v>
      </c>
      <c r="AN1307" s="668" t="s">
        <v>80</v>
      </c>
      <c r="AO1307" s="668" t="s">
        <v>80</v>
      </c>
      <c r="AP1307" s="661">
        <v>0</v>
      </c>
      <c r="AQ1307" s="661">
        <f>+L1307+AF1307-AK1307</f>
        <v>4070000</v>
      </c>
      <c r="AR1307" s="657" t="s">
        <v>115</v>
      </c>
      <c r="AS1307" s="656">
        <v>0</v>
      </c>
      <c r="AT1307" s="657" t="s">
        <v>80</v>
      </c>
      <c r="AU1307" s="670">
        <v>0</v>
      </c>
      <c r="AV1307" s="671">
        <f t="shared" si="61"/>
        <v>4070000</v>
      </c>
      <c r="AW1307" s="672">
        <f t="shared" si="62"/>
        <v>0</v>
      </c>
      <c r="AX1307" s="673"/>
      <c r="AY1307" s="657" t="s">
        <v>72</v>
      </c>
      <c r="AZ1307" s="677" t="s">
        <v>5970</v>
      </c>
      <c r="BA1307" s="653" t="s">
        <v>5981</v>
      </c>
      <c r="BB1307" s="656"/>
    </row>
    <row r="1308" spans="2:54" x14ac:dyDescent="0.25">
      <c r="B1308" s="653">
        <v>2023</v>
      </c>
      <c r="C1308" s="653">
        <v>891780111</v>
      </c>
      <c r="D1308" s="654" t="s">
        <v>68</v>
      </c>
      <c r="E1308" s="655" t="s">
        <v>5828</v>
      </c>
      <c r="F1308" s="656" t="s">
        <v>5829</v>
      </c>
      <c r="G1308" s="657">
        <v>0</v>
      </c>
      <c r="H1308" s="656"/>
      <c r="I1308" s="657" t="s">
        <v>78</v>
      </c>
      <c r="J1308" s="653" t="s">
        <v>1527</v>
      </c>
      <c r="K1308" s="658" t="s">
        <v>5851</v>
      </c>
      <c r="L1308" s="659">
        <v>4070000</v>
      </c>
      <c r="M1308" s="653" t="s">
        <v>73</v>
      </c>
      <c r="N1308" s="660" t="s">
        <v>116</v>
      </c>
      <c r="O1308" s="658" t="s">
        <v>5893</v>
      </c>
      <c r="P1308" s="661">
        <v>85372698</v>
      </c>
      <c r="Q1308" s="656">
        <v>1403</v>
      </c>
      <c r="R1308" s="699">
        <v>45100</v>
      </c>
      <c r="S1308" s="749">
        <v>242165000</v>
      </c>
      <c r="T1308" s="699">
        <v>45154</v>
      </c>
      <c r="U1308" s="760">
        <v>4070000</v>
      </c>
      <c r="V1308" s="657" t="s">
        <v>70</v>
      </c>
      <c r="W1308" s="656">
        <v>1082863147</v>
      </c>
      <c r="X1308" s="665" t="s">
        <v>5925</v>
      </c>
      <c r="Y1308" s="660"/>
      <c r="Z1308" s="679">
        <v>45154</v>
      </c>
      <c r="AA1308" s="679"/>
      <c r="AB1308" s="667" t="s">
        <v>80</v>
      </c>
      <c r="AC1308" s="666">
        <v>45321</v>
      </c>
      <c r="AD1308" s="658">
        <f t="shared" si="63"/>
        <v>45321</v>
      </c>
      <c r="AE1308" s="656">
        <v>0</v>
      </c>
      <c r="AF1308" s="656">
        <v>0</v>
      </c>
      <c r="AG1308" s="656">
        <v>0</v>
      </c>
      <c r="AH1308" s="668" t="s">
        <v>80</v>
      </c>
      <c r="AI1308" s="658">
        <v>0</v>
      </c>
      <c r="AJ1308" s="656">
        <v>0</v>
      </c>
      <c r="AK1308" s="748">
        <v>0</v>
      </c>
      <c r="AL1308" s="668" t="s">
        <v>80</v>
      </c>
      <c r="AM1308" s="657">
        <v>0</v>
      </c>
      <c r="AN1308" s="668" t="s">
        <v>80</v>
      </c>
      <c r="AO1308" s="668" t="s">
        <v>80</v>
      </c>
      <c r="AP1308" s="661">
        <v>0</v>
      </c>
      <c r="AQ1308" s="661">
        <f>+L1308+AF1308-AK1308</f>
        <v>4070000</v>
      </c>
      <c r="AR1308" s="657" t="s">
        <v>115</v>
      </c>
      <c r="AS1308" s="656">
        <v>0</v>
      </c>
      <c r="AT1308" s="657" t="s">
        <v>80</v>
      </c>
      <c r="AU1308" s="670">
        <v>0</v>
      </c>
      <c r="AV1308" s="671">
        <f t="shared" si="61"/>
        <v>4070000</v>
      </c>
      <c r="AW1308" s="672">
        <f t="shared" si="62"/>
        <v>0</v>
      </c>
      <c r="AX1308" s="673"/>
      <c r="AY1308" s="657" t="s">
        <v>72</v>
      </c>
      <c r="AZ1308" s="677" t="s">
        <v>5971</v>
      </c>
      <c r="BA1308" s="653" t="s">
        <v>5981</v>
      </c>
      <c r="BB1308" s="656"/>
    </row>
    <row r="1309" spans="2:54" x14ac:dyDescent="0.25">
      <c r="B1309" s="653">
        <v>2023</v>
      </c>
      <c r="C1309" s="653">
        <v>891780111</v>
      </c>
      <c r="D1309" s="654" t="s">
        <v>68</v>
      </c>
      <c r="E1309" s="655" t="s">
        <v>5830</v>
      </c>
      <c r="F1309" s="656" t="s">
        <v>5831</v>
      </c>
      <c r="G1309" s="657">
        <v>0</v>
      </c>
      <c r="H1309" s="656"/>
      <c r="I1309" s="657" t="s">
        <v>78</v>
      </c>
      <c r="J1309" s="653" t="s">
        <v>1527</v>
      </c>
      <c r="K1309" s="658" t="s">
        <v>5851</v>
      </c>
      <c r="L1309" s="659">
        <v>4070000</v>
      </c>
      <c r="M1309" s="653" t="s">
        <v>73</v>
      </c>
      <c r="N1309" s="660" t="s">
        <v>116</v>
      </c>
      <c r="O1309" s="658" t="s">
        <v>5894</v>
      </c>
      <c r="P1309" s="661">
        <v>7528454</v>
      </c>
      <c r="Q1309" s="656">
        <v>1403</v>
      </c>
      <c r="R1309" s="699">
        <v>45100</v>
      </c>
      <c r="S1309" s="749">
        <v>242165000</v>
      </c>
      <c r="T1309" s="699">
        <v>45154</v>
      </c>
      <c r="U1309" s="760">
        <v>4070000</v>
      </c>
      <c r="V1309" s="657" t="s">
        <v>70</v>
      </c>
      <c r="W1309" s="656">
        <v>7634027</v>
      </c>
      <c r="X1309" s="665" t="s">
        <v>5923</v>
      </c>
      <c r="Y1309" s="660"/>
      <c r="Z1309" s="679">
        <v>45154</v>
      </c>
      <c r="AA1309" s="679"/>
      <c r="AB1309" s="667" t="s">
        <v>80</v>
      </c>
      <c r="AC1309" s="666">
        <v>45321</v>
      </c>
      <c r="AD1309" s="658">
        <f t="shared" si="63"/>
        <v>45321</v>
      </c>
      <c r="AE1309" s="656">
        <v>0</v>
      </c>
      <c r="AF1309" s="656">
        <v>0</v>
      </c>
      <c r="AG1309" s="656">
        <v>0</v>
      </c>
      <c r="AH1309" s="668" t="s">
        <v>80</v>
      </c>
      <c r="AI1309" s="658">
        <v>0</v>
      </c>
      <c r="AJ1309" s="656">
        <v>0</v>
      </c>
      <c r="AK1309" s="748">
        <v>0</v>
      </c>
      <c r="AL1309" s="668" t="s">
        <v>80</v>
      </c>
      <c r="AM1309" s="657">
        <v>0</v>
      </c>
      <c r="AN1309" s="668" t="s">
        <v>80</v>
      </c>
      <c r="AO1309" s="668" t="s">
        <v>80</v>
      </c>
      <c r="AP1309" s="661">
        <v>0</v>
      </c>
      <c r="AQ1309" s="661">
        <f>+L1309+AF1309-AK1309</f>
        <v>4070000</v>
      </c>
      <c r="AR1309" s="657" t="s">
        <v>115</v>
      </c>
      <c r="AS1309" s="656">
        <v>0</v>
      </c>
      <c r="AT1309" s="657" t="s">
        <v>80</v>
      </c>
      <c r="AU1309" s="670">
        <v>0</v>
      </c>
      <c r="AV1309" s="671">
        <f t="shared" si="61"/>
        <v>4070000</v>
      </c>
      <c r="AW1309" s="672">
        <f t="shared" si="62"/>
        <v>0</v>
      </c>
      <c r="AX1309" s="673"/>
      <c r="AY1309" s="657" t="s">
        <v>72</v>
      </c>
      <c r="AZ1309" s="677" t="s">
        <v>5948</v>
      </c>
      <c r="BA1309" s="653" t="s">
        <v>5981</v>
      </c>
      <c r="BB1309" s="656"/>
    </row>
    <row r="1310" spans="2:54" x14ac:dyDescent="0.25">
      <c r="B1310" s="653">
        <v>2023</v>
      </c>
      <c r="C1310" s="653">
        <v>891780111</v>
      </c>
      <c r="D1310" s="654" t="s">
        <v>68</v>
      </c>
      <c r="E1310" s="655" t="s">
        <v>5832</v>
      </c>
      <c r="F1310" s="656" t="s">
        <v>5833</v>
      </c>
      <c r="G1310" s="657">
        <v>0</v>
      </c>
      <c r="H1310" s="656"/>
      <c r="I1310" s="657" t="s">
        <v>78</v>
      </c>
      <c r="J1310" s="653" t="s">
        <v>1527</v>
      </c>
      <c r="K1310" s="658" t="s">
        <v>5851</v>
      </c>
      <c r="L1310" s="659">
        <v>4070000</v>
      </c>
      <c r="M1310" s="653" t="s">
        <v>73</v>
      </c>
      <c r="N1310" s="660" t="s">
        <v>116</v>
      </c>
      <c r="O1310" s="658" t="s">
        <v>5895</v>
      </c>
      <c r="P1310" s="661" t="s">
        <v>5896</v>
      </c>
      <c r="Q1310" s="656">
        <v>1403</v>
      </c>
      <c r="R1310" s="699">
        <v>45100</v>
      </c>
      <c r="S1310" s="749">
        <v>242165000</v>
      </c>
      <c r="T1310" s="699">
        <v>45147</v>
      </c>
      <c r="U1310" s="760">
        <v>4070000</v>
      </c>
      <c r="V1310" s="657" t="s">
        <v>70</v>
      </c>
      <c r="W1310" s="656">
        <v>36726018</v>
      </c>
      <c r="X1310" s="665" t="s">
        <v>5926</v>
      </c>
      <c r="Y1310" s="660"/>
      <c r="Z1310" s="679">
        <v>45147</v>
      </c>
      <c r="AA1310" s="679"/>
      <c r="AB1310" s="667" t="s">
        <v>80</v>
      </c>
      <c r="AC1310" s="666">
        <v>45321</v>
      </c>
      <c r="AD1310" s="658">
        <f t="shared" si="63"/>
        <v>45321</v>
      </c>
      <c r="AE1310" s="656">
        <v>0</v>
      </c>
      <c r="AF1310" s="656">
        <v>0</v>
      </c>
      <c r="AG1310" s="656">
        <v>0</v>
      </c>
      <c r="AH1310" s="668" t="s">
        <v>80</v>
      </c>
      <c r="AI1310" s="658">
        <v>0</v>
      </c>
      <c r="AJ1310" s="656">
        <v>0</v>
      </c>
      <c r="AK1310" s="748">
        <v>0</v>
      </c>
      <c r="AL1310" s="668" t="s">
        <v>80</v>
      </c>
      <c r="AM1310" s="657">
        <v>0</v>
      </c>
      <c r="AN1310" s="668" t="s">
        <v>80</v>
      </c>
      <c r="AO1310" s="668" t="s">
        <v>80</v>
      </c>
      <c r="AP1310" s="661">
        <v>0</v>
      </c>
      <c r="AQ1310" s="661">
        <f>+L1310+AF1310-AK1310</f>
        <v>4070000</v>
      </c>
      <c r="AR1310" s="657" t="s">
        <v>115</v>
      </c>
      <c r="AS1310" s="656">
        <v>0</v>
      </c>
      <c r="AT1310" s="657" t="s">
        <v>80</v>
      </c>
      <c r="AU1310" s="670">
        <v>0</v>
      </c>
      <c r="AV1310" s="671">
        <f t="shared" si="61"/>
        <v>4070000</v>
      </c>
      <c r="AW1310" s="672">
        <f t="shared" si="62"/>
        <v>0</v>
      </c>
      <c r="AX1310" s="673"/>
      <c r="AY1310" s="657" t="s">
        <v>72</v>
      </c>
      <c r="AZ1310" s="677" t="s">
        <v>5972</v>
      </c>
      <c r="BA1310" s="653" t="s">
        <v>5981</v>
      </c>
      <c r="BB1310" s="656"/>
    </row>
    <row r="1311" spans="2:54" x14ac:dyDescent="0.25">
      <c r="B1311" s="653">
        <v>2023</v>
      </c>
      <c r="C1311" s="653">
        <v>891780111</v>
      </c>
      <c r="D1311" s="654" t="s">
        <v>68</v>
      </c>
      <c r="E1311" s="655" t="s">
        <v>5834</v>
      </c>
      <c r="F1311" s="656" t="s">
        <v>5835</v>
      </c>
      <c r="G1311" s="657">
        <v>0</v>
      </c>
      <c r="H1311" s="656"/>
      <c r="I1311" s="657" t="s">
        <v>78</v>
      </c>
      <c r="J1311" s="653" t="s">
        <v>1527</v>
      </c>
      <c r="K1311" s="658" t="s">
        <v>5851</v>
      </c>
      <c r="L1311" s="659">
        <v>4070000</v>
      </c>
      <c r="M1311" s="653" t="s">
        <v>73</v>
      </c>
      <c r="N1311" s="660" t="s">
        <v>116</v>
      </c>
      <c r="O1311" s="658" t="s">
        <v>5897</v>
      </c>
      <c r="P1311" s="661">
        <v>36727140</v>
      </c>
      <c r="Q1311" s="656">
        <v>1403</v>
      </c>
      <c r="R1311" s="699">
        <v>45100</v>
      </c>
      <c r="S1311" s="749">
        <v>242165000</v>
      </c>
      <c r="T1311" s="699">
        <v>45147</v>
      </c>
      <c r="U1311" s="760">
        <v>4070000</v>
      </c>
      <c r="V1311" s="657" t="s">
        <v>70</v>
      </c>
      <c r="W1311" s="656">
        <v>7633099</v>
      </c>
      <c r="X1311" s="665" t="s">
        <v>5927</v>
      </c>
      <c r="Y1311" s="660"/>
      <c r="Z1311" s="679">
        <v>45147</v>
      </c>
      <c r="AA1311" s="679"/>
      <c r="AB1311" s="667" t="s">
        <v>80</v>
      </c>
      <c r="AC1311" s="666">
        <v>45321</v>
      </c>
      <c r="AD1311" s="658">
        <f t="shared" si="63"/>
        <v>45321</v>
      </c>
      <c r="AE1311" s="656">
        <v>0</v>
      </c>
      <c r="AF1311" s="656">
        <v>0</v>
      </c>
      <c r="AG1311" s="656">
        <v>0</v>
      </c>
      <c r="AH1311" s="668" t="s">
        <v>80</v>
      </c>
      <c r="AI1311" s="658">
        <v>0</v>
      </c>
      <c r="AJ1311" s="656">
        <v>0</v>
      </c>
      <c r="AK1311" s="748">
        <v>0</v>
      </c>
      <c r="AL1311" s="668" t="s">
        <v>80</v>
      </c>
      <c r="AM1311" s="657">
        <v>0</v>
      </c>
      <c r="AN1311" s="668" t="s">
        <v>80</v>
      </c>
      <c r="AO1311" s="668" t="s">
        <v>80</v>
      </c>
      <c r="AP1311" s="661">
        <v>0</v>
      </c>
      <c r="AQ1311" s="661">
        <f>+L1311+AF1311-AK1311</f>
        <v>4070000</v>
      </c>
      <c r="AR1311" s="657" t="s">
        <v>115</v>
      </c>
      <c r="AS1311" s="656">
        <v>0</v>
      </c>
      <c r="AT1311" s="657" t="s">
        <v>80</v>
      </c>
      <c r="AU1311" s="670">
        <v>0</v>
      </c>
      <c r="AV1311" s="671">
        <f t="shared" si="61"/>
        <v>4070000</v>
      </c>
      <c r="AW1311" s="672">
        <f t="shared" si="62"/>
        <v>0</v>
      </c>
      <c r="AX1311" s="673"/>
      <c r="AY1311" s="657" t="s">
        <v>72</v>
      </c>
      <c r="AZ1311" s="677" t="s">
        <v>5973</v>
      </c>
      <c r="BA1311" s="653" t="s">
        <v>5981</v>
      </c>
      <c r="BB1311" s="656"/>
    </row>
    <row r="1312" spans="2:54" x14ac:dyDescent="0.25">
      <c r="B1312" s="653">
        <v>2023</v>
      </c>
      <c r="C1312" s="653">
        <v>891780111</v>
      </c>
      <c r="D1312" s="654" t="s">
        <v>68</v>
      </c>
      <c r="E1312" s="655" t="s">
        <v>5836</v>
      </c>
      <c r="F1312" s="656" t="s">
        <v>5837</v>
      </c>
      <c r="G1312" s="657">
        <v>0</v>
      </c>
      <c r="H1312" s="656"/>
      <c r="I1312" s="657" t="s">
        <v>78</v>
      </c>
      <c r="J1312" s="653" t="s">
        <v>1527</v>
      </c>
      <c r="K1312" s="658" t="s">
        <v>5851</v>
      </c>
      <c r="L1312" s="659">
        <v>4070000</v>
      </c>
      <c r="M1312" s="653" t="s">
        <v>73</v>
      </c>
      <c r="N1312" s="660" t="s">
        <v>116</v>
      </c>
      <c r="O1312" s="658" t="s">
        <v>5898</v>
      </c>
      <c r="P1312" s="661">
        <v>12546165</v>
      </c>
      <c r="Q1312" s="656">
        <v>1403</v>
      </c>
      <c r="R1312" s="699">
        <v>45100</v>
      </c>
      <c r="S1312" s="749">
        <v>242165000</v>
      </c>
      <c r="T1312" s="699">
        <v>45168</v>
      </c>
      <c r="U1312" s="760">
        <v>4070000</v>
      </c>
      <c r="V1312" s="657" t="s">
        <v>70</v>
      </c>
      <c r="W1312" s="656">
        <v>7634027</v>
      </c>
      <c r="X1312" s="665" t="s">
        <v>5923</v>
      </c>
      <c r="Y1312" s="660"/>
      <c r="Z1312" s="679">
        <v>45168</v>
      </c>
      <c r="AA1312" s="679"/>
      <c r="AB1312" s="667" t="s">
        <v>80</v>
      </c>
      <c r="AC1312" s="666">
        <v>45321</v>
      </c>
      <c r="AD1312" s="658">
        <f t="shared" si="63"/>
        <v>45321</v>
      </c>
      <c r="AE1312" s="656">
        <v>0</v>
      </c>
      <c r="AF1312" s="656">
        <v>0</v>
      </c>
      <c r="AG1312" s="656">
        <v>0</v>
      </c>
      <c r="AH1312" s="668" t="s">
        <v>80</v>
      </c>
      <c r="AI1312" s="658">
        <v>0</v>
      </c>
      <c r="AJ1312" s="656">
        <v>0</v>
      </c>
      <c r="AK1312" s="748">
        <v>0</v>
      </c>
      <c r="AL1312" s="668" t="s">
        <v>80</v>
      </c>
      <c r="AM1312" s="657">
        <v>0</v>
      </c>
      <c r="AN1312" s="668" t="s">
        <v>80</v>
      </c>
      <c r="AO1312" s="668" t="s">
        <v>80</v>
      </c>
      <c r="AP1312" s="661">
        <v>0</v>
      </c>
      <c r="AQ1312" s="661">
        <f>+L1312+AF1312-AK1312</f>
        <v>4070000</v>
      </c>
      <c r="AR1312" s="657" t="s">
        <v>115</v>
      </c>
      <c r="AS1312" s="656">
        <v>0</v>
      </c>
      <c r="AT1312" s="657" t="s">
        <v>80</v>
      </c>
      <c r="AU1312" s="670">
        <v>0</v>
      </c>
      <c r="AV1312" s="671">
        <f t="shared" si="61"/>
        <v>4070000</v>
      </c>
      <c r="AW1312" s="672">
        <f t="shared" si="62"/>
        <v>0</v>
      </c>
      <c r="AX1312" s="673"/>
      <c r="AY1312" s="657" t="s">
        <v>72</v>
      </c>
      <c r="AZ1312" s="677" t="s">
        <v>5974</v>
      </c>
      <c r="BA1312" s="653" t="s">
        <v>5981</v>
      </c>
      <c r="BB1312" s="656"/>
    </row>
    <row r="1313" spans="2:54" x14ac:dyDescent="0.25">
      <c r="B1313" s="653">
        <v>2023</v>
      </c>
      <c r="C1313" s="653">
        <v>891780111</v>
      </c>
      <c r="D1313" s="654" t="s">
        <v>68</v>
      </c>
      <c r="E1313" s="655" t="s">
        <v>5838</v>
      </c>
      <c r="F1313" s="656" t="s">
        <v>5839</v>
      </c>
      <c r="G1313" s="657">
        <v>0</v>
      </c>
      <c r="H1313" s="656"/>
      <c r="I1313" s="657" t="s">
        <v>78</v>
      </c>
      <c r="J1313" s="653" t="s">
        <v>1527</v>
      </c>
      <c r="K1313" s="658" t="s">
        <v>5851</v>
      </c>
      <c r="L1313" s="659">
        <v>4070000</v>
      </c>
      <c r="M1313" s="653" t="s">
        <v>73</v>
      </c>
      <c r="N1313" s="660" t="s">
        <v>116</v>
      </c>
      <c r="O1313" s="658" t="s">
        <v>5899</v>
      </c>
      <c r="P1313" s="661">
        <v>7597867</v>
      </c>
      <c r="Q1313" s="656">
        <v>1403</v>
      </c>
      <c r="R1313" s="699">
        <v>45100</v>
      </c>
      <c r="S1313" s="749">
        <v>242165000</v>
      </c>
      <c r="T1313" s="699">
        <v>45168</v>
      </c>
      <c r="U1313" s="760">
        <v>4070000</v>
      </c>
      <c r="V1313" s="657" t="s">
        <v>70</v>
      </c>
      <c r="W1313" s="656">
        <v>1082863147</v>
      </c>
      <c r="X1313" s="665" t="s">
        <v>5925</v>
      </c>
      <c r="Y1313" s="660"/>
      <c r="Z1313" s="679">
        <v>45190</v>
      </c>
      <c r="AA1313" s="679"/>
      <c r="AB1313" s="667" t="s">
        <v>80</v>
      </c>
      <c r="AC1313" s="666">
        <v>45321</v>
      </c>
      <c r="AD1313" s="658">
        <f t="shared" si="63"/>
        <v>45321</v>
      </c>
      <c r="AE1313" s="656">
        <v>0</v>
      </c>
      <c r="AF1313" s="656">
        <v>0</v>
      </c>
      <c r="AG1313" s="656">
        <v>0</v>
      </c>
      <c r="AH1313" s="668" t="s">
        <v>80</v>
      </c>
      <c r="AI1313" s="658">
        <v>0</v>
      </c>
      <c r="AJ1313" s="656">
        <v>0</v>
      </c>
      <c r="AK1313" s="748">
        <v>0</v>
      </c>
      <c r="AL1313" s="668" t="s">
        <v>80</v>
      </c>
      <c r="AM1313" s="657">
        <v>0</v>
      </c>
      <c r="AN1313" s="668" t="s">
        <v>80</v>
      </c>
      <c r="AO1313" s="668" t="s">
        <v>80</v>
      </c>
      <c r="AP1313" s="661">
        <v>0</v>
      </c>
      <c r="AQ1313" s="661">
        <f>+L1313+AF1313-AK1313</f>
        <v>4070000</v>
      </c>
      <c r="AR1313" s="657" t="s">
        <v>115</v>
      </c>
      <c r="AS1313" s="656">
        <v>0</v>
      </c>
      <c r="AT1313" s="657" t="s">
        <v>80</v>
      </c>
      <c r="AU1313" s="670">
        <v>0</v>
      </c>
      <c r="AV1313" s="671">
        <f t="shared" si="61"/>
        <v>4070000</v>
      </c>
      <c r="AW1313" s="672">
        <f t="shared" si="62"/>
        <v>0</v>
      </c>
      <c r="AX1313" s="673"/>
      <c r="AY1313" s="657" t="s">
        <v>72</v>
      </c>
      <c r="AZ1313" s="677" t="s">
        <v>5975</v>
      </c>
      <c r="BA1313" s="653" t="s">
        <v>5981</v>
      </c>
      <c r="BB1313" s="656"/>
    </row>
    <row r="1314" spans="2:54" x14ac:dyDescent="0.25">
      <c r="B1314" s="653">
        <v>2023</v>
      </c>
      <c r="C1314" s="653">
        <v>891780111</v>
      </c>
      <c r="D1314" s="654" t="s">
        <v>68</v>
      </c>
      <c r="E1314" s="655" t="s">
        <v>5840</v>
      </c>
      <c r="F1314" s="656" t="s">
        <v>5841</v>
      </c>
      <c r="G1314" s="657">
        <v>0</v>
      </c>
      <c r="H1314" s="656"/>
      <c r="I1314" s="657" t="s">
        <v>78</v>
      </c>
      <c r="J1314" s="653" t="s">
        <v>1527</v>
      </c>
      <c r="K1314" s="658" t="s">
        <v>5851</v>
      </c>
      <c r="L1314" s="659">
        <v>4070000</v>
      </c>
      <c r="M1314" s="653" t="s">
        <v>73</v>
      </c>
      <c r="N1314" s="660" t="s">
        <v>116</v>
      </c>
      <c r="O1314" s="658" t="s">
        <v>5900</v>
      </c>
      <c r="P1314" s="661">
        <v>12563017</v>
      </c>
      <c r="Q1314" s="656">
        <v>1403</v>
      </c>
      <c r="R1314" s="699">
        <v>45100</v>
      </c>
      <c r="S1314" s="749">
        <v>242165000</v>
      </c>
      <c r="T1314" s="699">
        <v>45168</v>
      </c>
      <c r="U1314" s="760">
        <v>4070000</v>
      </c>
      <c r="V1314" s="657" t="s">
        <v>70</v>
      </c>
      <c r="W1314" s="656">
        <v>84455280</v>
      </c>
      <c r="X1314" s="665" t="s">
        <v>5910</v>
      </c>
      <c r="Y1314" s="660"/>
      <c r="Z1314" s="679">
        <v>45216</v>
      </c>
      <c r="AA1314" s="679"/>
      <c r="AB1314" s="667" t="s">
        <v>80</v>
      </c>
      <c r="AC1314" s="666">
        <v>45429</v>
      </c>
      <c r="AD1314" s="658">
        <f t="shared" si="63"/>
        <v>45429</v>
      </c>
      <c r="AE1314" s="656">
        <v>0</v>
      </c>
      <c r="AF1314" s="656">
        <v>0</v>
      </c>
      <c r="AG1314" s="656">
        <v>0</v>
      </c>
      <c r="AH1314" s="668" t="s">
        <v>80</v>
      </c>
      <c r="AI1314" s="658">
        <v>0</v>
      </c>
      <c r="AJ1314" s="656">
        <v>0</v>
      </c>
      <c r="AK1314" s="748">
        <v>0</v>
      </c>
      <c r="AL1314" s="668" t="s">
        <v>80</v>
      </c>
      <c r="AM1314" s="657">
        <v>0</v>
      </c>
      <c r="AN1314" s="668" t="s">
        <v>80</v>
      </c>
      <c r="AO1314" s="668" t="s">
        <v>80</v>
      </c>
      <c r="AP1314" s="661">
        <v>0</v>
      </c>
      <c r="AQ1314" s="661">
        <f>+L1314+AF1314-AK1314</f>
        <v>4070000</v>
      </c>
      <c r="AR1314" s="657" t="s">
        <v>115</v>
      </c>
      <c r="AS1314" s="656">
        <v>0</v>
      </c>
      <c r="AT1314" s="657" t="s">
        <v>80</v>
      </c>
      <c r="AU1314" s="670">
        <v>0</v>
      </c>
      <c r="AV1314" s="671">
        <f t="shared" si="61"/>
        <v>4070000</v>
      </c>
      <c r="AW1314" s="672">
        <f t="shared" si="62"/>
        <v>0</v>
      </c>
      <c r="AX1314" s="673"/>
      <c r="AY1314" s="657" t="s">
        <v>72</v>
      </c>
      <c r="AZ1314" s="677" t="s">
        <v>5976</v>
      </c>
      <c r="BA1314" s="653" t="s">
        <v>5981</v>
      </c>
      <c r="BB1314" s="656"/>
    </row>
    <row r="1315" spans="2:54" x14ac:dyDescent="0.25">
      <c r="B1315" s="653">
        <v>2023</v>
      </c>
      <c r="C1315" s="653">
        <v>891780111</v>
      </c>
      <c r="D1315" s="654" t="s">
        <v>68</v>
      </c>
      <c r="E1315" s="655" t="s">
        <v>5842</v>
      </c>
      <c r="F1315" s="656" t="s">
        <v>5843</v>
      </c>
      <c r="G1315" s="657">
        <v>0</v>
      </c>
      <c r="H1315" s="656"/>
      <c r="I1315" s="657" t="s">
        <v>78</v>
      </c>
      <c r="J1315" s="653" t="s">
        <v>1527</v>
      </c>
      <c r="K1315" s="658" t="s">
        <v>5851</v>
      </c>
      <c r="L1315" s="659">
        <v>4070000</v>
      </c>
      <c r="M1315" s="653" t="s">
        <v>73</v>
      </c>
      <c r="N1315" s="660" t="s">
        <v>116</v>
      </c>
      <c r="O1315" s="658" t="s">
        <v>5901</v>
      </c>
      <c r="P1315" s="661">
        <v>45491591</v>
      </c>
      <c r="Q1315" s="656">
        <v>1403</v>
      </c>
      <c r="R1315" s="699">
        <v>45100</v>
      </c>
      <c r="S1315" s="749">
        <v>242165000</v>
      </c>
      <c r="T1315" s="699">
        <v>45168</v>
      </c>
      <c r="U1315" s="760">
        <v>4070000</v>
      </c>
      <c r="V1315" s="657" t="s">
        <v>70</v>
      </c>
      <c r="W1315" s="656">
        <v>1082950841</v>
      </c>
      <c r="X1315" s="665" t="s">
        <v>5918</v>
      </c>
      <c r="Y1315" s="660"/>
      <c r="Z1315" s="679">
        <v>45216</v>
      </c>
      <c r="AA1315" s="679"/>
      <c r="AB1315" s="667" t="s">
        <v>80</v>
      </c>
      <c r="AC1315" s="666">
        <v>45429</v>
      </c>
      <c r="AD1315" s="658">
        <f t="shared" si="63"/>
        <v>45429</v>
      </c>
      <c r="AE1315" s="656">
        <v>0</v>
      </c>
      <c r="AF1315" s="656">
        <v>0</v>
      </c>
      <c r="AG1315" s="656">
        <v>0</v>
      </c>
      <c r="AH1315" s="668" t="s">
        <v>80</v>
      </c>
      <c r="AI1315" s="658">
        <v>0</v>
      </c>
      <c r="AJ1315" s="656">
        <v>0</v>
      </c>
      <c r="AK1315" s="748">
        <v>0</v>
      </c>
      <c r="AL1315" s="668" t="s">
        <v>80</v>
      </c>
      <c r="AM1315" s="657">
        <v>0</v>
      </c>
      <c r="AN1315" s="668" t="s">
        <v>80</v>
      </c>
      <c r="AO1315" s="668" t="s">
        <v>80</v>
      </c>
      <c r="AP1315" s="661">
        <v>0</v>
      </c>
      <c r="AQ1315" s="661">
        <f>+L1315+AF1315-AK1315</f>
        <v>4070000</v>
      </c>
      <c r="AR1315" s="657" t="s">
        <v>115</v>
      </c>
      <c r="AS1315" s="656">
        <v>0</v>
      </c>
      <c r="AT1315" s="657" t="s">
        <v>80</v>
      </c>
      <c r="AU1315" s="670">
        <v>0</v>
      </c>
      <c r="AV1315" s="671">
        <f t="shared" si="61"/>
        <v>4070000</v>
      </c>
      <c r="AW1315" s="672">
        <f t="shared" si="62"/>
        <v>0</v>
      </c>
      <c r="AX1315" s="673"/>
      <c r="AY1315" s="657" t="s">
        <v>72</v>
      </c>
      <c r="AZ1315" s="677" t="s">
        <v>5977</v>
      </c>
      <c r="BA1315" s="653" t="s">
        <v>5981</v>
      </c>
      <c r="BB1315" s="656"/>
    </row>
    <row r="1316" spans="2:54" x14ac:dyDescent="0.25">
      <c r="B1316" s="653">
        <v>2023</v>
      </c>
      <c r="C1316" s="653">
        <v>891780111</v>
      </c>
      <c r="D1316" s="654" t="s">
        <v>68</v>
      </c>
      <c r="E1316" s="655" t="s">
        <v>5844</v>
      </c>
      <c r="F1316" s="656" t="s">
        <v>5845</v>
      </c>
      <c r="G1316" s="657">
        <v>0</v>
      </c>
      <c r="H1316" s="656"/>
      <c r="I1316" s="657" t="s">
        <v>78</v>
      </c>
      <c r="J1316" s="653" t="s">
        <v>1527</v>
      </c>
      <c r="K1316" s="658" t="s">
        <v>5851</v>
      </c>
      <c r="L1316" s="659">
        <v>4070000</v>
      </c>
      <c r="M1316" s="653" t="s">
        <v>73</v>
      </c>
      <c r="N1316" s="660" t="s">
        <v>116</v>
      </c>
      <c r="O1316" s="658" t="s">
        <v>5902</v>
      </c>
      <c r="P1316" s="661">
        <v>1082947495</v>
      </c>
      <c r="Q1316" s="656">
        <v>1403</v>
      </c>
      <c r="R1316" s="699">
        <v>45100</v>
      </c>
      <c r="S1316" s="749">
        <v>242165000</v>
      </c>
      <c r="T1316" s="699">
        <v>45168</v>
      </c>
      <c r="U1316" s="760">
        <v>4070000</v>
      </c>
      <c r="V1316" s="657" t="s">
        <v>70</v>
      </c>
      <c r="W1316" s="656">
        <v>36726018</v>
      </c>
      <c r="X1316" s="665" t="s">
        <v>5908</v>
      </c>
      <c r="Y1316" s="660"/>
      <c r="Z1316" s="679">
        <v>45216</v>
      </c>
      <c r="AA1316" s="679"/>
      <c r="AB1316" s="667" t="s">
        <v>80</v>
      </c>
      <c r="AC1316" s="666">
        <v>45429</v>
      </c>
      <c r="AD1316" s="658">
        <f t="shared" si="63"/>
        <v>45429</v>
      </c>
      <c r="AE1316" s="656">
        <v>0</v>
      </c>
      <c r="AF1316" s="656">
        <v>0</v>
      </c>
      <c r="AG1316" s="656">
        <v>0</v>
      </c>
      <c r="AH1316" s="668" t="s">
        <v>80</v>
      </c>
      <c r="AI1316" s="658">
        <v>0</v>
      </c>
      <c r="AJ1316" s="656">
        <v>0</v>
      </c>
      <c r="AK1316" s="748">
        <v>0</v>
      </c>
      <c r="AL1316" s="668" t="s">
        <v>80</v>
      </c>
      <c r="AM1316" s="657">
        <v>0</v>
      </c>
      <c r="AN1316" s="668" t="s">
        <v>80</v>
      </c>
      <c r="AO1316" s="668" t="s">
        <v>80</v>
      </c>
      <c r="AP1316" s="661">
        <v>0</v>
      </c>
      <c r="AQ1316" s="661">
        <f>+L1316+AF1316-AK1316</f>
        <v>4070000</v>
      </c>
      <c r="AR1316" s="657" t="s">
        <v>115</v>
      </c>
      <c r="AS1316" s="656">
        <v>0</v>
      </c>
      <c r="AT1316" s="657" t="s">
        <v>80</v>
      </c>
      <c r="AU1316" s="670">
        <v>0</v>
      </c>
      <c r="AV1316" s="671">
        <f t="shared" si="61"/>
        <v>4070000</v>
      </c>
      <c r="AW1316" s="672">
        <f t="shared" si="62"/>
        <v>0</v>
      </c>
      <c r="AX1316" s="673"/>
      <c r="AY1316" s="657" t="s">
        <v>72</v>
      </c>
      <c r="AZ1316" s="677" t="s">
        <v>5978</v>
      </c>
      <c r="BA1316" s="653" t="s">
        <v>5981</v>
      </c>
      <c r="BB1316" s="656"/>
    </row>
    <row r="1317" spans="2:54" x14ac:dyDescent="0.25">
      <c r="B1317" s="653">
        <v>2023</v>
      </c>
      <c r="C1317" s="653">
        <v>891780111</v>
      </c>
      <c r="D1317" s="654" t="s">
        <v>68</v>
      </c>
      <c r="E1317" s="655" t="s">
        <v>5846</v>
      </c>
      <c r="F1317" s="656" t="s">
        <v>5847</v>
      </c>
      <c r="G1317" s="657">
        <v>0</v>
      </c>
      <c r="H1317" s="656"/>
      <c r="I1317" s="657" t="s">
        <v>78</v>
      </c>
      <c r="J1317" s="653" t="s">
        <v>1527</v>
      </c>
      <c r="K1317" s="658" t="s">
        <v>5851</v>
      </c>
      <c r="L1317" s="659">
        <v>4070000</v>
      </c>
      <c r="M1317" s="653" t="s">
        <v>73</v>
      </c>
      <c r="N1317" s="660" t="s">
        <v>116</v>
      </c>
      <c r="O1317" s="658" t="s">
        <v>5903</v>
      </c>
      <c r="P1317" s="661">
        <v>1083566555</v>
      </c>
      <c r="Q1317" s="656">
        <v>1403</v>
      </c>
      <c r="R1317" s="699">
        <v>45100</v>
      </c>
      <c r="S1317" s="749">
        <v>242165000</v>
      </c>
      <c r="T1317" s="699">
        <v>45168</v>
      </c>
      <c r="U1317" s="760">
        <v>4070000</v>
      </c>
      <c r="V1317" s="657" t="s">
        <v>70</v>
      </c>
      <c r="W1317" s="656"/>
      <c r="X1317" s="665" t="s">
        <v>5928</v>
      </c>
      <c r="Y1317" s="660"/>
      <c r="Z1317" s="679">
        <v>45216</v>
      </c>
      <c r="AA1317" s="679"/>
      <c r="AB1317" s="667" t="s">
        <v>80</v>
      </c>
      <c r="AC1317" s="666">
        <v>45429</v>
      </c>
      <c r="AD1317" s="658">
        <f t="shared" si="63"/>
        <v>45429</v>
      </c>
      <c r="AE1317" s="656">
        <v>0</v>
      </c>
      <c r="AF1317" s="656">
        <v>0</v>
      </c>
      <c r="AG1317" s="656">
        <v>0</v>
      </c>
      <c r="AH1317" s="668" t="s">
        <v>80</v>
      </c>
      <c r="AI1317" s="658">
        <v>0</v>
      </c>
      <c r="AJ1317" s="656">
        <v>0</v>
      </c>
      <c r="AK1317" s="748">
        <v>0</v>
      </c>
      <c r="AL1317" s="668" t="s">
        <v>80</v>
      </c>
      <c r="AM1317" s="657">
        <v>0</v>
      </c>
      <c r="AN1317" s="668" t="s">
        <v>80</v>
      </c>
      <c r="AO1317" s="668" t="s">
        <v>80</v>
      </c>
      <c r="AP1317" s="661">
        <v>0</v>
      </c>
      <c r="AQ1317" s="661">
        <f>+L1317+AF1317-AK1317</f>
        <v>4070000</v>
      </c>
      <c r="AR1317" s="657" t="s">
        <v>115</v>
      </c>
      <c r="AS1317" s="656">
        <v>0</v>
      </c>
      <c r="AT1317" s="657" t="s">
        <v>80</v>
      </c>
      <c r="AU1317" s="670">
        <v>0</v>
      </c>
      <c r="AV1317" s="671">
        <f t="shared" si="61"/>
        <v>4070000</v>
      </c>
      <c r="AW1317" s="672">
        <f t="shared" si="62"/>
        <v>0</v>
      </c>
      <c r="AX1317" s="673"/>
      <c r="AY1317" s="657" t="s">
        <v>72</v>
      </c>
      <c r="AZ1317" s="677" t="s">
        <v>5979</v>
      </c>
      <c r="BA1317" s="653" t="s">
        <v>5981</v>
      </c>
      <c r="BB1317" s="656"/>
    </row>
    <row r="1318" spans="2:54" x14ac:dyDescent="0.25">
      <c r="B1318" s="653">
        <v>2023</v>
      </c>
      <c r="C1318" s="653">
        <v>891780111</v>
      </c>
      <c r="D1318" s="654" t="s">
        <v>68</v>
      </c>
      <c r="E1318" s="655" t="s">
        <v>5848</v>
      </c>
      <c r="F1318" s="656" t="s">
        <v>5849</v>
      </c>
      <c r="G1318" s="657">
        <v>0</v>
      </c>
      <c r="H1318" s="656"/>
      <c r="I1318" s="657" t="s">
        <v>78</v>
      </c>
      <c r="J1318" s="653" t="s">
        <v>1527</v>
      </c>
      <c r="K1318" s="658" t="s">
        <v>5851</v>
      </c>
      <c r="L1318" s="659">
        <v>4070000</v>
      </c>
      <c r="M1318" s="653" t="s">
        <v>73</v>
      </c>
      <c r="N1318" s="660" t="s">
        <v>116</v>
      </c>
      <c r="O1318" s="658" t="s">
        <v>5904</v>
      </c>
      <c r="P1318" s="661">
        <v>57299193</v>
      </c>
      <c r="Q1318" s="656">
        <v>1403</v>
      </c>
      <c r="R1318" s="699">
        <v>45100</v>
      </c>
      <c r="S1318" s="749">
        <v>242165000</v>
      </c>
      <c r="T1318" s="699">
        <v>45168</v>
      </c>
      <c r="U1318" s="760">
        <v>4070000</v>
      </c>
      <c r="V1318" s="657" t="s">
        <v>70</v>
      </c>
      <c r="W1318" s="656">
        <v>36718407</v>
      </c>
      <c r="X1318" s="665" t="s">
        <v>5913</v>
      </c>
      <c r="Y1318" s="660"/>
      <c r="Z1318" s="679">
        <v>45191</v>
      </c>
      <c r="AA1318" s="679"/>
      <c r="AB1318" s="667" t="s">
        <v>80</v>
      </c>
      <c r="AC1318" s="666">
        <v>45321</v>
      </c>
      <c r="AD1318" s="658">
        <f t="shared" si="63"/>
        <v>45321</v>
      </c>
      <c r="AE1318" s="656">
        <v>0</v>
      </c>
      <c r="AF1318" s="656">
        <v>0</v>
      </c>
      <c r="AG1318" s="656">
        <v>0</v>
      </c>
      <c r="AH1318" s="668" t="s">
        <v>80</v>
      </c>
      <c r="AI1318" s="658">
        <v>0</v>
      </c>
      <c r="AJ1318" s="656">
        <v>0</v>
      </c>
      <c r="AK1318" s="748">
        <v>0</v>
      </c>
      <c r="AL1318" s="668" t="s">
        <v>80</v>
      </c>
      <c r="AM1318" s="657">
        <v>0</v>
      </c>
      <c r="AN1318" s="668" t="s">
        <v>80</v>
      </c>
      <c r="AO1318" s="668" t="s">
        <v>80</v>
      </c>
      <c r="AP1318" s="661">
        <v>0</v>
      </c>
      <c r="AQ1318" s="661">
        <f>+L1318+AF1318-AK1318</f>
        <v>4070000</v>
      </c>
      <c r="AR1318" s="657" t="s">
        <v>115</v>
      </c>
      <c r="AS1318" s="656">
        <v>0</v>
      </c>
      <c r="AT1318" s="657" t="s">
        <v>80</v>
      </c>
      <c r="AU1318" s="670">
        <v>0</v>
      </c>
      <c r="AV1318" s="671">
        <f t="shared" si="61"/>
        <v>4070000</v>
      </c>
      <c r="AW1318" s="672">
        <f t="shared" si="62"/>
        <v>0</v>
      </c>
      <c r="AX1318" s="673"/>
      <c r="AY1318" s="657" t="s">
        <v>72</v>
      </c>
      <c r="AZ1318" s="677" t="s">
        <v>5980</v>
      </c>
      <c r="BA1318" s="653" t="s">
        <v>5981</v>
      </c>
      <c r="BB1318" s="656"/>
    </row>
    <row r="1319" spans="2:54" ht="15.75" customHeight="1" x14ac:dyDescent="0.25">
      <c r="B1319" s="653">
        <v>2023</v>
      </c>
      <c r="C1319" s="653">
        <v>891780111</v>
      </c>
      <c r="D1319" s="654" t="s">
        <v>68</v>
      </c>
      <c r="E1319" s="655" t="s">
        <v>6013</v>
      </c>
      <c r="F1319" s="656" t="s">
        <v>6014</v>
      </c>
      <c r="G1319" s="657">
        <v>0</v>
      </c>
      <c r="H1319" s="656"/>
      <c r="I1319" s="657" t="s">
        <v>78</v>
      </c>
      <c r="J1319" s="653" t="s">
        <v>1527</v>
      </c>
      <c r="K1319" s="658" t="s">
        <v>6097</v>
      </c>
      <c r="L1319" s="659">
        <v>25200000</v>
      </c>
      <c r="M1319" s="653" t="s">
        <v>73</v>
      </c>
      <c r="N1319" s="660" t="s">
        <v>116</v>
      </c>
      <c r="O1319" s="658" t="s">
        <v>6140</v>
      </c>
      <c r="P1319" s="661">
        <v>1082961548</v>
      </c>
      <c r="Q1319" s="656">
        <v>1399</v>
      </c>
      <c r="R1319" s="699">
        <v>45100</v>
      </c>
      <c r="S1319" s="749">
        <v>545507488</v>
      </c>
      <c r="T1319" s="699">
        <v>45107</v>
      </c>
      <c r="U1319" s="760">
        <v>25200000</v>
      </c>
      <c r="V1319" s="657" t="s">
        <v>70</v>
      </c>
      <c r="W1319" s="656">
        <v>12533448</v>
      </c>
      <c r="X1319" s="665" t="s">
        <v>6180</v>
      </c>
      <c r="Y1319" s="660"/>
      <c r="Z1319" s="679">
        <v>45107</v>
      </c>
      <c r="AA1319" s="679">
        <v>45107</v>
      </c>
      <c r="AB1319" s="667" t="s">
        <v>80</v>
      </c>
      <c r="AC1319" s="666">
        <v>45276</v>
      </c>
      <c r="AD1319" s="658">
        <f t="shared" si="63"/>
        <v>169</v>
      </c>
      <c r="AE1319" s="656">
        <v>0</v>
      </c>
      <c r="AF1319" s="656">
        <v>0</v>
      </c>
      <c r="AG1319" s="656">
        <v>0</v>
      </c>
      <c r="AH1319" s="668" t="s">
        <v>80</v>
      </c>
      <c r="AI1319" s="658">
        <v>0</v>
      </c>
      <c r="AJ1319" s="656">
        <v>0</v>
      </c>
      <c r="AK1319" s="748">
        <v>0</v>
      </c>
      <c r="AL1319" s="668" t="s">
        <v>80</v>
      </c>
      <c r="AM1319" s="657">
        <v>0</v>
      </c>
      <c r="AN1319" s="668" t="s">
        <v>80</v>
      </c>
      <c r="AO1319" s="668" t="s">
        <v>80</v>
      </c>
      <c r="AP1319" s="661">
        <v>0</v>
      </c>
      <c r="AQ1319" s="661">
        <f>+L1319+AF1319-AK1319</f>
        <v>25200000</v>
      </c>
      <c r="AR1319" s="657" t="s">
        <v>115</v>
      </c>
      <c r="AS1319" s="656">
        <v>0</v>
      </c>
      <c r="AT1319" s="657" t="s">
        <v>80</v>
      </c>
      <c r="AU1319" s="670">
        <v>8400000</v>
      </c>
      <c r="AV1319" s="671">
        <f t="shared" si="61"/>
        <v>16800000</v>
      </c>
      <c r="AW1319" s="672">
        <f t="shared" si="62"/>
        <v>0.33333333333333331</v>
      </c>
      <c r="AX1319" s="673"/>
      <c r="AY1319" s="657" t="s">
        <v>72</v>
      </c>
      <c r="AZ1319" s="677" t="s">
        <v>6185</v>
      </c>
      <c r="BA1319" s="653" t="s">
        <v>71</v>
      </c>
      <c r="BB1319" s="656" t="s">
        <v>71</v>
      </c>
    </row>
    <row r="1320" spans="2:54" x14ac:dyDescent="0.25">
      <c r="B1320" s="653">
        <v>2023</v>
      </c>
      <c r="C1320" s="653">
        <v>891780111</v>
      </c>
      <c r="D1320" s="654" t="s">
        <v>68</v>
      </c>
      <c r="E1320" s="655" t="s">
        <v>6015</v>
      </c>
      <c r="F1320" s="656" t="s">
        <v>6016</v>
      </c>
      <c r="G1320" s="657">
        <v>0</v>
      </c>
      <c r="H1320" s="656"/>
      <c r="I1320" s="657" t="s">
        <v>78</v>
      </c>
      <c r="J1320" s="653" t="s">
        <v>1527</v>
      </c>
      <c r="K1320" s="658" t="s">
        <v>6098</v>
      </c>
      <c r="L1320" s="659">
        <v>15000000</v>
      </c>
      <c r="M1320" s="653" t="s">
        <v>73</v>
      </c>
      <c r="N1320" s="660" t="s">
        <v>116</v>
      </c>
      <c r="O1320" s="658" t="s">
        <v>6141</v>
      </c>
      <c r="P1320" s="661">
        <v>16702067</v>
      </c>
      <c r="Q1320" s="656">
        <v>1399</v>
      </c>
      <c r="R1320" s="699">
        <v>45100</v>
      </c>
      <c r="S1320" s="749">
        <v>545507488</v>
      </c>
      <c r="T1320" s="699">
        <v>45107</v>
      </c>
      <c r="U1320" s="760">
        <v>15000000</v>
      </c>
      <c r="V1320" s="657" t="s">
        <v>70</v>
      </c>
      <c r="W1320" s="656">
        <v>12533448</v>
      </c>
      <c r="X1320" s="665" t="s">
        <v>6180</v>
      </c>
      <c r="Y1320" s="660"/>
      <c r="Z1320" s="679">
        <v>45107</v>
      </c>
      <c r="AA1320" s="679">
        <v>45107</v>
      </c>
      <c r="AB1320" s="667" t="s">
        <v>80</v>
      </c>
      <c r="AC1320" s="666">
        <v>45276</v>
      </c>
      <c r="AD1320" s="658">
        <f t="shared" si="63"/>
        <v>169</v>
      </c>
      <c r="AE1320" s="656">
        <v>0</v>
      </c>
      <c r="AF1320" s="656">
        <v>0</v>
      </c>
      <c r="AG1320" s="656">
        <v>0</v>
      </c>
      <c r="AH1320" s="668" t="s">
        <v>80</v>
      </c>
      <c r="AI1320" s="658">
        <v>0</v>
      </c>
      <c r="AJ1320" s="656">
        <v>0</v>
      </c>
      <c r="AK1320" s="748">
        <v>0</v>
      </c>
      <c r="AL1320" s="668" t="s">
        <v>80</v>
      </c>
      <c r="AM1320" s="657">
        <v>0</v>
      </c>
      <c r="AN1320" s="668" t="s">
        <v>80</v>
      </c>
      <c r="AO1320" s="668" t="s">
        <v>80</v>
      </c>
      <c r="AP1320" s="661">
        <v>0</v>
      </c>
      <c r="AQ1320" s="661">
        <f>+L1320+AF1320-AK1320</f>
        <v>15000000</v>
      </c>
      <c r="AR1320" s="657" t="s">
        <v>115</v>
      </c>
      <c r="AS1320" s="656">
        <v>0</v>
      </c>
      <c r="AT1320" s="657" t="s">
        <v>80</v>
      </c>
      <c r="AU1320" s="670">
        <v>5000000</v>
      </c>
      <c r="AV1320" s="671">
        <f t="shared" si="61"/>
        <v>10000000</v>
      </c>
      <c r="AW1320" s="672">
        <f t="shared" si="62"/>
        <v>0.33333333333333331</v>
      </c>
      <c r="AX1320" s="673"/>
      <c r="AY1320" s="657" t="s">
        <v>72</v>
      </c>
      <c r="AZ1320" s="677" t="s">
        <v>6186</v>
      </c>
      <c r="BA1320" s="653" t="s">
        <v>71</v>
      </c>
      <c r="BB1320" s="656" t="s">
        <v>71</v>
      </c>
    </row>
    <row r="1321" spans="2:54" x14ac:dyDescent="0.25">
      <c r="B1321" s="653">
        <v>2023</v>
      </c>
      <c r="C1321" s="653">
        <v>891780111</v>
      </c>
      <c r="D1321" s="654" t="s">
        <v>68</v>
      </c>
      <c r="E1321" s="655" t="s">
        <v>6017</v>
      </c>
      <c r="F1321" s="656" t="s">
        <v>6018</v>
      </c>
      <c r="G1321" s="657">
        <v>0</v>
      </c>
      <c r="H1321" s="656"/>
      <c r="I1321" s="657" t="s">
        <v>78</v>
      </c>
      <c r="J1321" s="653" t="s">
        <v>1527</v>
      </c>
      <c r="K1321" s="658" t="s">
        <v>6099</v>
      </c>
      <c r="L1321" s="659">
        <v>12000000</v>
      </c>
      <c r="M1321" s="653" t="s">
        <v>73</v>
      </c>
      <c r="N1321" s="660" t="s">
        <v>116</v>
      </c>
      <c r="O1321" s="658" t="s">
        <v>3772</v>
      </c>
      <c r="P1321" s="661">
        <v>1082843154</v>
      </c>
      <c r="Q1321" s="656">
        <v>1399</v>
      </c>
      <c r="R1321" s="699">
        <v>45100</v>
      </c>
      <c r="S1321" s="749">
        <v>545507488</v>
      </c>
      <c r="T1321" s="699">
        <v>45107</v>
      </c>
      <c r="U1321" s="760">
        <v>12000000</v>
      </c>
      <c r="V1321" s="657" t="s">
        <v>70</v>
      </c>
      <c r="W1321" s="656">
        <v>12533448</v>
      </c>
      <c r="X1321" s="665" t="s">
        <v>6180</v>
      </c>
      <c r="Y1321" s="660"/>
      <c r="Z1321" s="679">
        <v>45107</v>
      </c>
      <c r="AA1321" s="679">
        <v>45107</v>
      </c>
      <c r="AB1321" s="667" t="s">
        <v>80</v>
      </c>
      <c r="AC1321" s="666">
        <v>45276</v>
      </c>
      <c r="AD1321" s="658">
        <f t="shared" si="63"/>
        <v>169</v>
      </c>
      <c r="AE1321" s="656">
        <v>0</v>
      </c>
      <c r="AF1321" s="656">
        <v>0</v>
      </c>
      <c r="AG1321" s="656">
        <v>0</v>
      </c>
      <c r="AH1321" s="668" t="s">
        <v>80</v>
      </c>
      <c r="AI1321" s="658">
        <v>0</v>
      </c>
      <c r="AJ1321" s="656">
        <v>0</v>
      </c>
      <c r="AK1321" s="748">
        <v>0</v>
      </c>
      <c r="AL1321" s="668" t="s">
        <v>80</v>
      </c>
      <c r="AM1321" s="657">
        <v>0</v>
      </c>
      <c r="AN1321" s="668" t="s">
        <v>80</v>
      </c>
      <c r="AO1321" s="668" t="s">
        <v>80</v>
      </c>
      <c r="AP1321" s="661">
        <v>0</v>
      </c>
      <c r="AQ1321" s="661">
        <f>+L1321+AF1321-AK1321</f>
        <v>12000000</v>
      </c>
      <c r="AR1321" s="657" t="s">
        <v>115</v>
      </c>
      <c r="AS1321" s="656">
        <v>0</v>
      </c>
      <c r="AT1321" s="657" t="s">
        <v>80</v>
      </c>
      <c r="AU1321" s="670">
        <v>4000000</v>
      </c>
      <c r="AV1321" s="671">
        <f t="shared" si="61"/>
        <v>8000000</v>
      </c>
      <c r="AW1321" s="672">
        <f t="shared" si="62"/>
        <v>0.33333333333333331</v>
      </c>
      <c r="AX1321" s="673"/>
      <c r="AY1321" s="657" t="s">
        <v>72</v>
      </c>
      <c r="AZ1321" s="677" t="s">
        <v>6187</v>
      </c>
      <c r="BA1321" s="653" t="s">
        <v>71</v>
      </c>
      <c r="BB1321" s="656" t="s">
        <v>71</v>
      </c>
    </row>
    <row r="1322" spans="2:54" x14ac:dyDescent="0.25">
      <c r="B1322" s="653">
        <v>2023</v>
      </c>
      <c r="C1322" s="653">
        <v>891780111</v>
      </c>
      <c r="D1322" s="654" t="s">
        <v>68</v>
      </c>
      <c r="E1322" s="655" t="s">
        <v>6019</v>
      </c>
      <c r="F1322" s="656" t="s">
        <v>6020</v>
      </c>
      <c r="G1322" s="657">
        <v>0</v>
      </c>
      <c r="H1322" s="656"/>
      <c r="I1322" s="657" t="s">
        <v>78</v>
      </c>
      <c r="J1322" s="653" t="s">
        <v>1527</v>
      </c>
      <c r="K1322" s="658" t="s">
        <v>6100</v>
      </c>
      <c r="L1322" s="659">
        <v>21000000</v>
      </c>
      <c r="M1322" s="653" t="s">
        <v>73</v>
      </c>
      <c r="N1322" s="660" t="s">
        <v>116</v>
      </c>
      <c r="O1322" s="658" t="s">
        <v>220</v>
      </c>
      <c r="P1322" s="661">
        <v>36722139</v>
      </c>
      <c r="Q1322" s="656">
        <v>1399</v>
      </c>
      <c r="R1322" s="699">
        <v>45100</v>
      </c>
      <c r="S1322" s="749">
        <v>545507488</v>
      </c>
      <c r="T1322" s="699">
        <v>45107</v>
      </c>
      <c r="U1322" s="760">
        <v>21000000</v>
      </c>
      <c r="V1322" s="657" t="s">
        <v>70</v>
      </c>
      <c r="W1322" s="656">
        <v>12533448</v>
      </c>
      <c r="X1322" s="665" t="s">
        <v>6180</v>
      </c>
      <c r="Y1322" s="660"/>
      <c r="Z1322" s="679">
        <v>45107</v>
      </c>
      <c r="AA1322" s="679">
        <v>45107</v>
      </c>
      <c r="AB1322" s="667" t="s">
        <v>80</v>
      </c>
      <c r="AC1322" s="666">
        <v>45276</v>
      </c>
      <c r="AD1322" s="658">
        <f t="shared" si="63"/>
        <v>169</v>
      </c>
      <c r="AE1322" s="656">
        <v>0</v>
      </c>
      <c r="AF1322" s="656">
        <v>0</v>
      </c>
      <c r="AG1322" s="656">
        <v>0</v>
      </c>
      <c r="AH1322" s="668" t="s">
        <v>80</v>
      </c>
      <c r="AI1322" s="658">
        <v>0</v>
      </c>
      <c r="AJ1322" s="656">
        <v>0</v>
      </c>
      <c r="AK1322" s="748">
        <v>0</v>
      </c>
      <c r="AL1322" s="668" t="s">
        <v>80</v>
      </c>
      <c r="AM1322" s="657">
        <v>0</v>
      </c>
      <c r="AN1322" s="668" t="s">
        <v>80</v>
      </c>
      <c r="AO1322" s="668" t="s">
        <v>80</v>
      </c>
      <c r="AP1322" s="661">
        <v>0</v>
      </c>
      <c r="AQ1322" s="661">
        <f>+L1322+AF1322-AK1322</f>
        <v>21000000</v>
      </c>
      <c r="AR1322" s="657" t="s">
        <v>115</v>
      </c>
      <c r="AS1322" s="656">
        <v>0</v>
      </c>
      <c r="AT1322" s="657" t="s">
        <v>80</v>
      </c>
      <c r="AU1322" s="670">
        <v>7000000</v>
      </c>
      <c r="AV1322" s="671">
        <f t="shared" si="61"/>
        <v>14000000</v>
      </c>
      <c r="AW1322" s="672">
        <f t="shared" si="62"/>
        <v>0.33333333333333331</v>
      </c>
      <c r="AX1322" s="673"/>
      <c r="AY1322" s="657" t="s">
        <v>72</v>
      </c>
      <c r="AZ1322" s="677" t="s">
        <v>6188</v>
      </c>
      <c r="BA1322" s="653" t="s">
        <v>71</v>
      </c>
      <c r="BB1322" s="656" t="s">
        <v>71</v>
      </c>
    </row>
    <row r="1323" spans="2:54" x14ac:dyDescent="0.25">
      <c r="B1323" s="653">
        <v>2023</v>
      </c>
      <c r="C1323" s="653">
        <v>891780111</v>
      </c>
      <c r="D1323" s="654" t="s">
        <v>68</v>
      </c>
      <c r="E1323" s="655" t="s">
        <v>6021</v>
      </c>
      <c r="F1323" s="656" t="s">
        <v>6022</v>
      </c>
      <c r="G1323" s="657">
        <v>0</v>
      </c>
      <c r="H1323" s="656"/>
      <c r="I1323" s="657" t="s">
        <v>78</v>
      </c>
      <c r="J1323" s="653" t="s">
        <v>1527</v>
      </c>
      <c r="K1323" s="658" t="s">
        <v>6101</v>
      </c>
      <c r="L1323" s="659">
        <v>33000000</v>
      </c>
      <c r="M1323" s="653" t="s">
        <v>73</v>
      </c>
      <c r="N1323" s="660" t="s">
        <v>116</v>
      </c>
      <c r="O1323" s="658" t="s">
        <v>6142</v>
      </c>
      <c r="P1323" s="661">
        <v>57292715</v>
      </c>
      <c r="Q1323" s="656">
        <v>1399</v>
      </c>
      <c r="R1323" s="699">
        <v>45100</v>
      </c>
      <c r="S1323" s="749">
        <v>545507488</v>
      </c>
      <c r="T1323" s="699">
        <v>45107</v>
      </c>
      <c r="U1323" s="760">
        <v>33000000</v>
      </c>
      <c r="V1323" s="657" t="s">
        <v>70</v>
      </c>
      <c r="W1323" s="656">
        <v>12533448</v>
      </c>
      <c r="X1323" s="665" t="s">
        <v>6180</v>
      </c>
      <c r="Y1323" s="660"/>
      <c r="Z1323" s="679">
        <v>45107</v>
      </c>
      <c r="AA1323" s="679">
        <v>45107</v>
      </c>
      <c r="AB1323" s="667" t="s">
        <v>80</v>
      </c>
      <c r="AC1323" s="666">
        <v>45276</v>
      </c>
      <c r="AD1323" s="658">
        <f t="shared" si="63"/>
        <v>169</v>
      </c>
      <c r="AE1323" s="656">
        <v>0</v>
      </c>
      <c r="AF1323" s="656">
        <v>0</v>
      </c>
      <c r="AG1323" s="656">
        <v>0</v>
      </c>
      <c r="AH1323" s="668" t="s">
        <v>80</v>
      </c>
      <c r="AI1323" s="658">
        <v>0</v>
      </c>
      <c r="AJ1323" s="656">
        <v>0</v>
      </c>
      <c r="AK1323" s="748">
        <v>0</v>
      </c>
      <c r="AL1323" s="668" t="s">
        <v>80</v>
      </c>
      <c r="AM1323" s="657">
        <v>0</v>
      </c>
      <c r="AN1323" s="668" t="s">
        <v>80</v>
      </c>
      <c r="AO1323" s="668" t="s">
        <v>80</v>
      </c>
      <c r="AP1323" s="661">
        <v>0</v>
      </c>
      <c r="AQ1323" s="661">
        <f>+L1323+AF1323-AK1323</f>
        <v>33000000</v>
      </c>
      <c r="AR1323" s="657" t="s">
        <v>115</v>
      </c>
      <c r="AS1323" s="656">
        <v>0</v>
      </c>
      <c r="AT1323" s="657" t="s">
        <v>80</v>
      </c>
      <c r="AU1323" s="670">
        <v>11000000</v>
      </c>
      <c r="AV1323" s="671">
        <f t="shared" si="61"/>
        <v>22000000</v>
      </c>
      <c r="AW1323" s="672">
        <f t="shared" si="62"/>
        <v>0.33333333333333331</v>
      </c>
      <c r="AX1323" s="673"/>
      <c r="AY1323" s="657" t="s">
        <v>72</v>
      </c>
      <c r="AZ1323" s="677" t="s">
        <v>6189</v>
      </c>
      <c r="BA1323" s="653" t="s">
        <v>71</v>
      </c>
      <c r="BB1323" s="656" t="s">
        <v>71</v>
      </c>
    </row>
    <row r="1324" spans="2:54" x14ac:dyDescent="0.25">
      <c r="B1324" s="653">
        <v>2023</v>
      </c>
      <c r="C1324" s="653">
        <v>891780111</v>
      </c>
      <c r="D1324" s="654" t="s">
        <v>68</v>
      </c>
      <c r="E1324" s="655" t="s">
        <v>6023</v>
      </c>
      <c r="F1324" s="656" t="s">
        <v>6024</v>
      </c>
      <c r="G1324" s="657">
        <v>0</v>
      </c>
      <c r="H1324" s="656"/>
      <c r="I1324" s="657" t="s">
        <v>78</v>
      </c>
      <c r="J1324" s="653" t="s">
        <v>1527</v>
      </c>
      <c r="K1324" s="658" t="s">
        <v>6102</v>
      </c>
      <c r="L1324" s="659">
        <v>21000000</v>
      </c>
      <c r="M1324" s="653" t="s">
        <v>73</v>
      </c>
      <c r="N1324" s="660" t="s">
        <v>116</v>
      </c>
      <c r="O1324" s="658" t="s">
        <v>6143</v>
      </c>
      <c r="P1324" s="661">
        <v>85474379</v>
      </c>
      <c r="Q1324" s="656">
        <v>1399</v>
      </c>
      <c r="R1324" s="699">
        <v>45100</v>
      </c>
      <c r="S1324" s="749">
        <v>545507488</v>
      </c>
      <c r="T1324" s="699">
        <v>45107</v>
      </c>
      <c r="U1324" s="760">
        <v>21000000</v>
      </c>
      <c r="V1324" s="657" t="s">
        <v>70</v>
      </c>
      <c r="W1324" s="656">
        <v>12533448</v>
      </c>
      <c r="X1324" s="665" t="s">
        <v>6180</v>
      </c>
      <c r="Y1324" s="660"/>
      <c r="Z1324" s="679">
        <v>45107</v>
      </c>
      <c r="AA1324" s="679">
        <v>45107</v>
      </c>
      <c r="AB1324" s="667" t="s">
        <v>80</v>
      </c>
      <c r="AC1324" s="666">
        <v>45276</v>
      </c>
      <c r="AD1324" s="658">
        <f t="shared" si="63"/>
        <v>169</v>
      </c>
      <c r="AE1324" s="656">
        <v>0</v>
      </c>
      <c r="AF1324" s="656">
        <v>0</v>
      </c>
      <c r="AG1324" s="656">
        <v>0</v>
      </c>
      <c r="AH1324" s="668" t="s">
        <v>80</v>
      </c>
      <c r="AI1324" s="658">
        <v>0</v>
      </c>
      <c r="AJ1324" s="656">
        <v>0</v>
      </c>
      <c r="AK1324" s="748">
        <v>0</v>
      </c>
      <c r="AL1324" s="668" t="s">
        <v>80</v>
      </c>
      <c r="AM1324" s="657">
        <v>0</v>
      </c>
      <c r="AN1324" s="668" t="s">
        <v>80</v>
      </c>
      <c r="AO1324" s="668" t="s">
        <v>80</v>
      </c>
      <c r="AP1324" s="661">
        <v>0</v>
      </c>
      <c r="AQ1324" s="661">
        <f>+L1324+AF1324-AK1324</f>
        <v>21000000</v>
      </c>
      <c r="AR1324" s="657" t="s">
        <v>115</v>
      </c>
      <c r="AS1324" s="656">
        <v>0</v>
      </c>
      <c r="AT1324" s="657" t="s">
        <v>80</v>
      </c>
      <c r="AU1324" s="670">
        <v>7000000</v>
      </c>
      <c r="AV1324" s="671">
        <f t="shared" si="61"/>
        <v>14000000</v>
      </c>
      <c r="AW1324" s="672">
        <f t="shared" si="62"/>
        <v>0.33333333333333331</v>
      </c>
      <c r="AX1324" s="673"/>
      <c r="AY1324" s="657" t="s">
        <v>72</v>
      </c>
      <c r="AZ1324" s="677" t="s">
        <v>6190</v>
      </c>
      <c r="BA1324" s="653" t="s">
        <v>71</v>
      </c>
      <c r="BB1324" s="656" t="s">
        <v>71</v>
      </c>
    </row>
    <row r="1325" spans="2:54" x14ac:dyDescent="0.25">
      <c r="B1325" s="653">
        <v>2023</v>
      </c>
      <c r="C1325" s="653">
        <v>891780111</v>
      </c>
      <c r="D1325" s="654" t="s">
        <v>68</v>
      </c>
      <c r="E1325" s="655" t="s">
        <v>6025</v>
      </c>
      <c r="F1325" s="656" t="s">
        <v>6026</v>
      </c>
      <c r="G1325" s="657">
        <v>0</v>
      </c>
      <c r="H1325" s="656"/>
      <c r="I1325" s="657" t="s">
        <v>78</v>
      </c>
      <c r="J1325" s="653" t="s">
        <v>1527</v>
      </c>
      <c r="K1325" s="658" t="s">
        <v>6103</v>
      </c>
      <c r="L1325" s="659">
        <v>13500000</v>
      </c>
      <c r="M1325" s="653" t="s">
        <v>73</v>
      </c>
      <c r="N1325" s="660" t="s">
        <v>116</v>
      </c>
      <c r="O1325" s="658" t="s">
        <v>6144</v>
      </c>
      <c r="P1325" s="661">
        <v>1082989092</v>
      </c>
      <c r="Q1325" s="656">
        <v>1399</v>
      </c>
      <c r="R1325" s="699">
        <v>45100</v>
      </c>
      <c r="S1325" s="749">
        <v>545507488</v>
      </c>
      <c r="T1325" s="699">
        <v>45107</v>
      </c>
      <c r="U1325" s="760">
        <v>13500000</v>
      </c>
      <c r="V1325" s="657" t="s">
        <v>70</v>
      </c>
      <c r="W1325" s="656">
        <v>12533448</v>
      </c>
      <c r="X1325" s="665" t="s">
        <v>6180</v>
      </c>
      <c r="Y1325" s="660"/>
      <c r="Z1325" s="679">
        <v>45107</v>
      </c>
      <c r="AA1325" s="679">
        <v>45107</v>
      </c>
      <c r="AB1325" s="667" t="s">
        <v>80</v>
      </c>
      <c r="AC1325" s="666">
        <v>45276</v>
      </c>
      <c r="AD1325" s="658">
        <f t="shared" si="63"/>
        <v>169</v>
      </c>
      <c r="AE1325" s="656">
        <v>0</v>
      </c>
      <c r="AF1325" s="656">
        <v>0</v>
      </c>
      <c r="AG1325" s="656">
        <v>0</v>
      </c>
      <c r="AH1325" s="668" t="s">
        <v>80</v>
      </c>
      <c r="AI1325" s="658">
        <v>0</v>
      </c>
      <c r="AJ1325" s="656">
        <v>0</v>
      </c>
      <c r="AK1325" s="748">
        <v>0</v>
      </c>
      <c r="AL1325" s="668" t="s">
        <v>80</v>
      </c>
      <c r="AM1325" s="657">
        <v>0</v>
      </c>
      <c r="AN1325" s="668" t="s">
        <v>80</v>
      </c>
      <c r="AO1325" s="668" t="s">
        <v>80</v>
      </c>
      <c r="AP1325" s="661">
        <v>0</v>
      </c>
      <c r="AQ1325" s="661">
        <f>+L1325+AF1325-AK1325</f>
        <v>13500000</v>
      </c>
      <c r="AR1325" s="657" t="s">
        <v>115</v>
      </c>
      <c r="AS1325" s="656">
        <v>0</v>
      </c>
      <c r="AT1325" s="657" t="s">
        <v>80</v>
      </c>
      <c r="AU1325" s="670">
        <v>4500000</v>
      </c>
      <c r="AV1325" s="671">
        <f t="shared" si="61"/>
        <v>9000000</v>
      </c>
      <c r="AW1325" s="672">
        <f t="shared" si="62"/>
        <v>0.33333333333333331</v>
      </c>
      <c r="AX1325" s="673"/>
      <c r="AY1325" s="657" t="s">
        <v>72</v>
      </c>
      <c r="AZ1325" s="677" t="s">
        <v>6191</v>
      </c>
      <c r="BA1325" s="653" t="s">
        <v>71</v>
      </c>
      <c r="BB1325" s="656" t="s">
        <v>71</v>
      </c>
    </row>
    <row r="1326" spans="2:54" x14ac:dyDescent="0.25">
      <c r="B1326" s="653">
        <v>2023</v>
      </c>
      <c r="C1326" s="653">
        <v>891780111</v>
      </c>
      <c r="D1326" s="654" t="s">
        <v>68</v>
      </c>
      <c r="E1326" s="655" t="s">
        <v>6027</v>
      </c>
      <c r="F1326" s="656" t="s">
        <v>6028</v>
      </c>
      <c r="G1326" s="657">
        <v>0</v>
      </c>
      <c r="H1326" s="656"/>
      <c r="I1326" s="657" t="s">
        <v>78</v>
      </c>
      <c r="J1326" s="653" t="s">
        <v>1527</v>
      </c>
      <c r="K1326" s="658" t="s">
        <v>6104</v>
      </c>
      <c r="L1326" s="659">
        <v>13500000</v>
      </c>
      <c r="M1326" s="653" t="s">
        <v>73</v>
      </c>
      <c r="N1326" s="660" t="s">
        <v>116</v>
      </c>
      <c r="O1326" s="658" t="s">
        <v>4193</v>
      </c>
      <c r="P1326" s="661">
        <v>1082937729</v>
      </c>
      <c r="Q1326" s="656">
        <v>1399</v>
      </c>
      <c r="R1326" s="699">
        <v>45100</v>
      </c>
      <c r="S1326" s="749">
        <v>545507488</v>
      </c>
      <c r="T1326" s="699">
        <v>45107</v>
      </c>
      <c r="U1326" s="760">
        <v>13500000</v>
      </c>
      <c r="V1326" s="657" t="s">
        <v>70</v>
      </c>
      <c r="W1326" s="656">
        <v>12533448</v>
      </c>
      <c r="X1326" s="665" t="s">
        <v>6180</v>
      </c>
      <c r="Y1326" s="660"/>
      <c r="Z1326" s="679">
        <v>45107</v>
      </c>
      <c r="AA1326" s="679">
        <v>45107</v>
      </c>
      <c r="AB1326" s="667" t="s">
        <v>80</v>
      </c>
      <c r="AC1326" s="666">
        <v>45276</v>
      </c>
      <c r="AD1326" s="658">
        <f t="shared" si="63"/>
        <v>169</v>
      </c>
      <c r="AE1326" s="656">
        <v>0</v>
      </c>
      <c r="AF1326" s="656">
        <v>0</v>
      </c>
      <c r="AG1326" s="656">
        <v>0</v>
      </c>
      <c r="AH1326" s="668" t="s">
        <v>80</v>
      </c>
      <c r="AI1326" s="658">
        <v>0</v>
      </c>
      <c r="AJ1326" s="656">
        <v>0</v>
      </c>
      <c r="AK1326" s="748">
        <v>0</v>
      </c>
      <c r="AL1326" s="668" t="s">
        <v>80</v>
      </c>
      <c r="AM1326" s="657">
        <v>0</v>
      </c>
      <c r="AN1326" s="668" t="s">
        <v>80</v>
      </c>
      <c r="AO1326" s="668" t="s">
        <v>80</v>
      </c>
      <c r="AP1326" s="661">
        <v>0</v>
      </c>
      <c r="AQ1326" s="661">
        <f>+L1326+AF1326-AK1326</f>
        <v>13500000</v>
      </c>
      <c r="AR1326" s="657" t="s">
        <v>115</v>
      </c>
      <c r="AS1326" s="656">
        <v>0</v>
      </c>
      <c r="AT1326" s="657" t="s">
        <v>80</v>
      </c>
      <c r="AU1326" s="670">
        <v>4500000</v>
      </c>
      <c r="AV1326" s="671">
        <f t="shared" si="61"/>
        <v>9000000</v>
      </c>
      <c r="AW1326" s="672">
        <f t="shared" si="62"/>
        <v>0.33333333333333331</v>
      </c>
      <c r="AX1326" s="673"/>
      <c r="AY1326" s="657" t="s">
        <v>72</v>
      </c>
      <c r="AZ1326" s="677" t="s">
        <v>6192</v>
      </c>
      <c r="BA1326" s="653" t="s">
        <v>71</v>
      </c>
      <c r="BB1326" s="656" t="s">
        <v>71</v>
      </c>
    </row>
    <row r="1327" spans="2:54" x14ac:dyDescent="0.25">
      <c r="B1327" s="653">
        <v>2023</v>
      </c>
      <c r="C1327" s="653">
        <v>891780111</v>
      </c>
      <c r="D1327" s="654" t="s">
        <v>68</v>
      </c>
      <c r="E1327" s="655" t="s">
        <v>6029</v>
      </c>
      <c r="F1327" s="656" t="s">
        <v>6030</v>
      </c>
      <c r="G1327" s="657">
        <v>0</v>
      </c>
      <c r="H1327" s="656"/>
      <c r="I1327" s="657" t="s">
        <v>78</v>
      </c>
      <c r="J1327" s="653" t="s">
        <v>1527</v>
      </c>
      <c r="K1327" s="658" t="s">
        <v>6105</v>
      </c>
      <c r="L1327" s="659">
        <v>15000000</v>
      </c>
      <c r="M1327" s="653" t="s">
        <v>73</v>
      </c>
      <c r="N1327" s="660" t="s">
        <v>116</v>
      </c>
      <c r="O1327" s="658" t="s">
        <v>6145</v>
      </c>
      <c r="P1327" s="661">
        <v>19431312</v>
      </c>
      <c r="Q1327" s="656">
        <v>1399</v>
      </c>
      <c r="R1327" s="699">
        <v>45100</v>
      </c>
      <c r="S1327" s="749">
        <v>545507488</v>
      </c>
      <c r="T1327" s="699">
        <v>45107</v>
      </c>
      <c r="U1327" s="760">
        <v>15000000</v>
      </c>
      <c r="V1327" s="657" t="s">
        <v>70</v>
      </c>
      <c r="W1327" s="656">
        <v>12533448</v>
      </c>
      <c r="X1327" s="665" t="s">
        <v>6180</v>
      </c>
      <c r="Y1327" s="660"/>
      <c r="Z1327" s="679">
        <v>45107</v>
      </c>
      <c r="AA1327" s="679">
        <v>45107</v>
      </c>
      <c r="AB1327" s="667" t="s">
        <v>80</v>
      </c>
      <c r="AC1327" s="666">
        <v>45276</v>
      </c>
      <c r="AD1327" s="658">
        <f t="shared" si="63"/>
        <v>169</v>
      </c>
      <c r="AE1327" s="656">
        <v>0</v>
      </c>
      <c r="AF1327" s="656">
        <v>0</v>
      </c>
      <c r="AG1327" s="656">
        <v>0</v>
      </c>
      <c r="AH1327" s="668" t="s">
        <v>80</v>
      </c>
      <c r="AI1327" s="658">
        <v>0</v>
      </c>
      <c r="AJ1327" s="656">
        <v>0</v>
      </c>
      <c r="AK1327" s="748">
        <v>0</v>
      </c>
      <c r="AL1327" s="668" t="s">
        <v>80</v>
      </c>
      <c r="AM1327" s="657">
        <v>0</v>
      </c>
      <c r="AN1327" s="668" t="s">
        <v>80</v>
      </c>
      <c r="AO1327" s="668" t="s">
        <v>80</v>
      </c>
      <c r="AP1327" s="661">
        <v>0</v>
      </c>
      <c r="AQ1327" s="661">
        <f>+L1327+AF1327-AK1327</f>
        <v>15000000</v>
      </c>
      <c r="AR1327" s="657" t="s">
        <v>115</v>
      </c>
      <c r="AS1327" s="656">
        <v>0</v>
      </c>
      <c r="AT1327" s="657" t="s">
        <v>80</v>
      </c>
      <c r="AU1327" s="670">
        <v>5000000</v>
      </c>
      <c r="AV1327" s="671">
        <f t="shared" si="61"/>
        <v>10000000</v>
      </c>
      <c r="AW1327" s="672">
        <f t="shared" si="62"/>
        <v>0.33333333333333331</v>
      </c>
      <c r="AX1327" s="673"/>
      <c r="AY1327" s="657" t="s">
        <v>72</v>
      </c>
      <c r="AZ1327" s="677" t="s">
        <v>6193</v>
      </c>
      <c r="BA1327" s="653" t="s">
        <v>71</v>
      </c>
      <c r="BB1327" s="656" t="s">
        <v>71</v>
      </c>
    </row>
    <row r="1328" spans="2:54" x14ac:dyDescent="0.25">
      <c r="B1328" s="653">
        <v>2023</v>
      </c>
      <c r="C1328" s="653">
        <v>891780111</v>
      </c>
      <c r="D1328" s="654" t="s">
        <v>68</v>
      </c>
      <c r="E1328" s="655" t="s">
        <v>6031</v>
      </c>
      <c r="F1328" s="656" t="s">
        <v>6032</v>
      </c>
      <c r="G1328" s="657">
        <v>0</v>
      </c>
      <c r="H1328" s="656"/>
      <c r="I1328" s="657" t="s">
        <v>78</v>
      </c>
      <c r="J1328" s="653" t="s">
        <v>1527</v>
      </c>
      <c r="K1328" s="658" t="s">
        <v>6106</v>
      </c>
      <c r="L1328" s="659">
        <v>16200000</v>
      </c>
      <c r="M1328" s="653" t="s">
        <v>73</v>
      </c>
      <c r="N1328" s="660" t="s">
        <v>116</v>
      </c>
      <c r="O1328" s="658" t="s">
        <v>6146</v>
      </c>
      <c r="P1328" s="661">
        <v>6097847</v>
      </c>
      <c r="Q1328" s="656">
        <v>1399</v>
      </c>
      <c r="R1328" s="699">
        <v>45100</v>
      </c>
      <c r="S1328" s="749">
        <v>545507488</v>
      </c>
      <c r="T1328" s="699">
        <v>45107</v>
      </c>
      <c r="U1328" s="760">
        <v>16200000</v>
      </c>
      <c r="V1328" s="657" t="s">
        <v>70</v>
      </c>
      <c r="W1328" s="656">
        <v>12533448</v>
      </c>
      <c r="X1328" s="665" t="s">
        <v>6180</v>
      </c>
      <c r="Y1328" s="660"/>
      <c r="Z1328" s="679">
        <v>45107</v>
      </c>
      <c r="AA1328" s="679">
        <v>45107</v>
      </c>
      <c r="AB1328" s="667" t="s">
        <v>80</v>
      </c>
      <c r="AC1328" s="666">
        <v>45276</v>
      </c>
      <c r="AD1328" s="658">
        <f t="shared" si="63"/>
        <v>169</v>
      </c>
      <c r="AE1328" s="656">
        <v>0</v>
      </c>
      <c r="AF1328" s="656">
        <v>0</v>
      </c>
      <c r="AG1328" s="656">
        <v>0</v>
      </c>
      <c r="AH1328" s="668" t="s">
        <v>80</v>
      </c>
      <c r="AI1328" s="658">
        <v>0</v>
      </c>
      <c r="AJ1328" s="656">
        <v>0</v>
      </c>
      <c r="AK1328" s="748">
        <v>0</v>
      </c>
      <c r="AL1328" s="668" t="s">
        <v>80</v>
      </c>
      <c r="AM1328" s="657">
        <v>0</v>
      </c>
      <c r="AN1328" s="668" t="s">
        <v>80</v>
      </c>
      <c r="AO1328" s="668" t="s">
        <v>80</v>
      </c>
      <c r="AP1328" s="661">
        <v>0</v>
      </c>
      <c r="AQ1328" s="661">
        <f>+L1328+AF1328-AK1328</f>
        <v>16200000</v>
      </c>
      <c r="AR1328" s="657" t="s">
        <v>115</v>
      </c>
      <c r="AS1328" s="656">
        <v>0</v>
      </c>
      <c r="AT1328" s="657" t="s">
        <v>80</v>
      </c>
      <c r="AU1328" s="670">
        <v>5400000</v>
      </c>
      <c r="AV1328" s="671">
        <f t="shared" si="61"/>
        <v>10800000</v>
      </c>
      <c r="AW1328" s="672">
        <f t="shared" si="62"/>
        <v>0.33333333333333331</v>
      </c>
      <c r="AX1328" s="673"/>
      <c r="AY1328" s="657" t="s">
        <v>72</v>
      </c>
      <c r="AZ1328" s="677" t="s">
        <v>6194</v>
      </c>
      <c r="BA1328" s="653" t="s">
        <v>71</v>
      </c>
      <c r="BB1328" s="656" t="s">
        <v>71</v>
      </c>
    </row>
    <row r="1329" spans="2:54" x14ac:dyDescent="0.25">
      <c r="B1329" s="653">
        <v>2023</v>
      </c>
      <c r="C1329" s="653">
        <v>891780111</v>
      </c>
      <c r="D1329" s="654" t="s">
        <v>68</v>
      </c>
      <c r="E1329" s="655" t="s">
        <v>6033</v>
      </c>
      <c r="F1329" s="656" t="s">
        <v>6034</v>
      </c>
      <c r="G1329" s="657">
        <v>0</v>
      </c>
      <c r="H1329" s="656"/>
      <c r="I1329" s="657" t="s">
        <v>78</v>
      </c>
      <c r="J1329" s="653" t="s">
        <v>1527</v>
      </c>
      <c r="K1329" s="658" t="s">
        <v>6107</v>
      </c>
      <c r="L1329" s="659">
        <v>15000000</v>
      </c>
      <c r="M1329" s="653" t="s">
        <v>73</v>
      </c>
      <c r="N1329" s="660" t="s">
        <v>116</v>
      </c>
      <c r="O1329" s="658" t="s">
        <v>6147</v>
      </c>
      <c r="P1329" s="661">
        <v>92543672</v>
      </c>
      <c r="Q1329" s="656">
        <v>1399</v>
      </c>
      <c r="R1329" s="699">
        <v>45100</v>
      </c>
      <c r="S1329" s="749">
        <v>545507488</v>
      </c>
      <c r="T1329" s="699">
        <v>45107</v>
      </c>
      <c r="U1329" s="760">
        <v>15000000</v>
      </c>
      <c r="V1329" s="657" t="s">
        <v>70</v>
      </c>
      <c r="W1329" s="656">
        <v>12533448</v>
      </c>
      <c r="X1329" s="665" t="s">
        <v>6180</v>
      </c>
      <c r="Y1329" s="660"/>
      <c r="Z1329" s="679">
        <v>45107</v>
      </c>
      <c r="AA1329" s="679">
        <v>45107</v>
      </c>
      <c r="AB1329" s="667" t="s">
        <v>80</v>
      </c>
      <c r="AC1329" s="666">
        <v>45276</v>
      </c>
      <c r="AD1329" s="658">
        <f t="shared" si="63"/>
        <v>169</v>
      </c>
      <c r="AE1329" s="656">
        <v>0</v>
      </c>
      <c r="AF1329" s="656">
        <v>0</v>
      </c>
      <c r="AG1329" s="656">
        <v>0</v>
      </c>
      <c r="AH1329" s="668" t="s">
        <v>80</v>
      </c>
      <c r="AI1329" s="658">
        <v>0</v>
      </c>
      <c r="AJ1329" s="656">
        <v>0</v>
      </c>
      <c r="AK1329" s="748">
        <v>0</v>
      </c>
      <c r="AL1329" s="668" t="s">
        <v>80</v>
      </c>
      <c r="AM1329" s="657">
        <v>0</v>
      </c>
      <c r="AN1329" s="668" t="s">
        <v>80</v>
      </c>
      <c r="AO1329" s="668" t="s">
        <v>80</v>
      </c>
      <c r="AP1329" s="661">
        <v>0</v>
      </c>
      <c r="AQ1329" s="661">
        <f>+L1329+AF1329-AK1329</f>
        <v>15000000</v>
      </c>
      <c r="AR1329" s="657" t="s">
        <v>115</v>
      </c>
      <c r="AS1329" s="656">
        <v>0</v>
      </c>
      <c r="AT1329" s="657" t="s">
        <v>80</v>
      </c>
      <c r="AU1329" s="670">
        <v>5000000</v>
      </c>
      <c r="AV1329" s="671">
        <f t="shared" si="61"/>
        <v>10000000</v>
      </c>
      <c r="AW1329" s="672">
        <f t="shared" si="62"/>
        <v>0.33333333333333331</v>
      </c>
      <c r="AX1329" s="673"/>
      <c r="AY1329" s="657" t="s">
        <v>72</v>
      </c>
      <c r="AZ1329" s="677" t="s">
        <v>6195</v>
      </c>
      <c r="BA1329" s="653" t="s">
        <v>71</v>
      </c>
      <c r="BB1329" s="656" t="s">
        <v>71</v>
      </c>
    </row>
    <row r="1330" spans="2:54" x14ac:dyDescent="0.25">
      <c r="B1330" s="653">
        <v>2023</v>
      </c>
      <c r="C1330" s="653">
        <v>891780111</v>
      </c>
      <c r="D1330" s="654" t="s">
        <v>68</v>
      </c>
      <c r="E1330" s="655" t="s">
        <v>6035</v>
      </c>
      <c r="F1330" s="656" t="s">
        <v>6036</v>
      </c>
      <c r="G1330" s="657">
        <v>0</v>
      </c>
      <c r="H1330" s="656"/>
      <c r="I1330" s="657" t="s">
        <v>78</v>
      </c>
      <c r="J1330" s="653" t="s">
        <v>1527</v>
      </c>
      <c r="K1330" s="658" t="s">
        <v>6108</v>
      </c>
      <c r="L1330" s="659">
        <v>16200000</v>
      </c>
      <c r="M1330" s="653" t="s">
        <v>73</v>
      </c>
      <c r="N1330" s="660" t="s">
        <v>116</v>
      </c>
      <c r="O1330" s="658" t="s">
        <v>5488</v>
      </c>
      <c r="P1330" s="661">
        <v>27036418</v>
      </c>
      <c r="Q1330" s="656">
        <v>1399</v>
      </c>
      <c r="R1330" s="699">
        <v>45100</v>
      </c>
      <c r="S1330" s="749">
        <v>545507488</v>
      </c>
      <c r="T1330" s="699">
        <v>45107</v>
      </c>
      <c r="U1330" s="760">
        <v>16200000</v>
      </c>
      <c r="V1330" s="657" t="s">
        <v>70</v>
      </c>
      <c r="W1330" s="656">
        <v>12533448</v>
      </c>
      <c r="X1330" s="665" t="s">
        <v>6180</v>
      </c>
      <c r="Y1330" s="660"/>
      <c r="Z1330" s="679">
        <v>45107</v>
      </c>
      <c r="AA1330" s="679">
        <v>45107</v>
      </c>
      <c r="AB1330" s="667" t="s">
        <v>80</v>
      </c>
      <c r="AC1330" s="666">
        <v>45276</v>
      </c>
      <c r="AD1330" s="658">
        <f t="shared" si="63"/>
        <v>169</v>
      </c>
      <c r="AE1330" s="656">
        <v>0</v>
      </c>
      <c r="AF1330" s="656">
        <v>0</v>
      </c>
      <c r="AG1330" s="656">
        <v>0</v>
      </c>
      <c r="AH1330" s="668" t="s">
        <v>80</v>
      </c>
      <c r="AI1330" s="658">
        <v>0</v>
      </c>
      <c r="AJ1330" s="656">
        <v>0</v>
      </c>
      <c r="AK1330" s="748">
        <v>0</v>
      </c>
      <c r="AL1330" s="668" t="s">
        <v>80</v>
      </c>
      <c r="AM1330" s="657">
        <v>0</v>
      </c>
      <c r="AN1330" s="668" t="s">
        <v>80</v>
      </c>
      <c r="AO1330" s="668" t="s">
        <v>80</v>
      </c>
      <c r="AP1330" s="661">
        <v>0</v>
      </c>
      <c r="AQ1330" s="661">
        <f>+L1330+AF1330-AK1330</f>
        <v>16200000</v>
      </c>
      <c r="AR1330" s="657" t="s">
        <v>115</v>
      </c>
      <c r="AS1330" s="656">
        <v>0</v>
      </c>
      <c r="AT1330" s="657" t="s">
        <v>80</v>
      </c>
      <c r="AU1330" s="670">
        <v>5400000</v>
      </c>
      <c r="AV1330" s="671">
        <f t="shared" si="61"/>
        <v>10800000</v>
      </c>
      <c r="AW1330" s="672">
        <f t="shared" si="62"/>
        <v>0.33333333333333331</v>
      </c>
      <c r="AX1330" s="673"/>
      <c r="AY1330" s="657" t="s">
        <v>72</v>
      </c>
      <c r="AZ1330" s="677" t="s">
        <v>6196</v>
      </c>
      <c r="BA1330" s="653" t="s">
        <v>71</v>
      </c>
      <c r="BB1330" s="656" t="s">
        <v>71</v>
      </c>
    </row>
    <row r="1331" spans="2:54" x14ac:dyDescent="0.25">
      <c r="B1331" s="653">
        <v>2023</v>
      </c>
      <c r="C1331" s="653">
        <v>891780111</v>
      </c>
      <c r="D1331" s="654" t="s">
        <v>68</v>
      </c>
      <c r="E1331" s="655" t="s">
        <v>6037</v>
      </c>
      <c r="F1331" s="656" t="s">
        <v>6038</v>
      </c>
      <c r="G1331" s="657">
        <v>0</v>
      </c>
      <c r="H1331" s="656"/>
      <c r="I1331" s="657" t="s">
        <v>78</v>
      </c>
      <c r="J1331" s="653" t="s">
        <v>1527</v>
      </c>
      <c r="K1331" s="658" t="s">
        <v>6109</v>
      </c>
      <c r="L1331" s="659">
        <v>66971291</v>
      </c>
      <c r="M1331" s="653" t="s">
        <v>73</v>
      </c>
      <c r="N1331" s="660" t="s">
        <v>116</v>
      </c>
      <c r="O1331" s="658" t="s">
        <v>6148</v>
      </c>
      <c r="P1331" s="661" t="s">
        <v>6149</v>
      </c>
      <c r="Q1331" s="656">
        <v>1069</v>
      </c>
      <c r="R1331" s="699">
        <v>45051</v>
      </c>
      <c r="S1331" s="749">
        <v>2415200000</v>
      </c>
      <c r="T1331" s="699">
        <v>45091</v>
      </c>
      <c r="U1331" s="760">
        <v>66971291</v>
      </c>
      <c r="V1331" s="657" t="s">
        <v>70</v>
      </c>
      <c r="W1331" s="656">
        <v>12564670</v>
      </c>
      <c r="X1331" s="665" t="s">
        <v>797</v>
      </c>
      <c r="Y1331" s="660"/>
      <c r="Z1331" s="679">
        <v>45091</v>
      </c>
      <c r="AA1331" s="679">
        <v>45100</v>
      </c>
      <c r="AB1331" s="667" t="s">
        <v>80</v>
      </c>
      <c r="AC1331" s="666">
        <v>45146</v>
      </c>
      <c r="AD1331" s="658">
        <f t="shared" si="63"/>
        <v>46</v>
      </c>
      <c r="AE1331" s="656">
        <v>0</v>
      </c>
      <c r="AF1331" s="656">
        <v>0</v>
      </c>
      <c r="AG1331" s="656">
        <v>0</v>
      </c>
      <c r="AH1331" s="668" t="s">
        <v>80</v>
      </c>
      <c r="AI1331" s="658">
        <v>0</v>
      </c>
      <c r="AJ1331" s="656">
        <v>0</v>
      </c>
      <c r="AK1331" s="748">
        <v>0</v>
      </c>
      <c r="AL1331" s="668" t="s">
        <v>80</v>
      </c>
      <c r="AM1331" s="657">
        <v>0</v>
      </c>
      <c r="AN1331" s="668" t="s">
        <v>80</v>
      </c>
      <c r="AO1331" s="668" t="s">
        <v>80</v>
      </c>
      <c r="AP1331" s="661">
        <v>0</v>
      </c>
      <c r="AQ1331" s="661">
        <f>+L1331+AF1331-AK1331</f>
        <v>66971291</v>
      </c>
      <c r="AR1331" s="657" t="s">
        <v>115</v>
      </c>
      <c r="AS1331" s="656">
        <v>0</v>
      </c>
      <c r="AT1331" s="657" t="s">
        <v>80</v>
      </c>
      <c r="AU1331" s="670">
        <v>0</v>
      </c>
      <c r="AV1331" s="671">
        <f t="shared" si="61"/>
        <v>66971291</v>
      </c>
      <c r="AW1331" s="672">
        <f t="shared" si="62"/>
        <v>0</v>
      </c>
      <c r="AX1331" s="673"/>
      <c r="AY1331" s="657" t="s">
        <v>72</v>
      </c>
      <c r="AZ1331" s="677" t="s">
        <v>6197</v>
      </c>
      <c r="BA1331" s="653" t="s">
        <v>71</v>
      </c>
      <c r="BB1331" s="656" t="s">
        <v>117</v>
      </c>
    </row>
    <row r="1332" spans="2:54" s="88" customFormat="1" ht="13.5" customHeight="1" x14ac:dyDescent="0.25">
      <c r="B1332" s="700">
        <v>2023</v>
      </c>
      <c r="C1332" s="700">
        <v>891780111</v>
      </c>
      <c r="D1332" s="701" t="s">
        <v>68</v>
      </c>
      <c r="E1332" s="702" t="s">
        <v>6039</v>
      </c>
      <c r="F1332" s="701" t="s">
        <v>6038</v>
      </c>
      <c r="G1332" s="700">
        <v>0</v>
      </c>
      <c r="H1332" s="701"/>
      <c r="I1332" s="700" t="s">
        <v>78</v>
      </c>
      <c r="J1332" s="700" t="s">
        <v>1527</v>
      </c>
      <c r="K1332" s="703" t="s">
        <v>6110</v>
      </c>
      <c r="L1332" s="704">
        <v>12000000</v>
      </c>
      <c r="M1332" s="700" t="s">
        <v>73</v>
      </c>
      <c r="N1332" s="705" t="s">
        <v>116</v>
      </c>
      <c r="O1332" s="703" t="s">
        <v>6150</v>
      </c>
      <c r="P1332" s="706">
        <v>1003489251</v>
      </c>
      <c r="Q1332" s="752" t="s">
        <v>6177</v>
      </c>
      <c r="R1332" s="755" t="s">
        <v>6178</v>
      </c>
      <c r="S1332" s="707" t="s">
        <v>6179</v>
      </c>
      <c r="T1332" s="712">
        <v>45121</v>
      </c>
      <c r="U1332" s="761">
        <v>12000000</v>
      </c>
      <c r="V1332" s="700" t="s">
        <v>70</v>
      </c>
      <c r="W1332" s="701">
        <v>12564670</v>
      </c>
      <c r="X1332" s="705" t="s">
        <v>797</v>
      </c>
      <c r="Y1332" s="705"/>
      <c r="Z1332" s="708">
        <v>45117</v>
      </c>
      <c r="AA1332" s="708">
        <v>45121</v>
      </c>
      <c r="AB1332" s="709" t="s">
        <v>80</v>
      </c>
      <c r="AC1332" s="710">
        <v>45229</v>
      </c>
      <c r="AD1332" s="703">
        <f t="shared" si="63"/>
        <v>108</v>
      </c>
      <c r="AE1332" s="701">
        <v>0</v>
      </c>
      <c r="AF1332" s="701">
        <v>0</v>
      </c>
      <c r="AG1332" s="701">
        <v>0</v>
      </c>
      <c r="AH1332" s="711" t="s">
        <v>80</v>
      </c>
      <c r="AI1332" s="703">
        <v>0</v>
      </c>
      <c r="AJ1332" s="701">
        <v>0</v>
      </c>
      <c r="AK1332" s="696">
        <v>0</v>
      </c>
      <c r="AL1332" s="711" t="s">
        <v>80</v>
      </c>
      <c r="AM1332" s="700">
        <v>1</v>
      </c>
      <c r="AN1332" s="712">
        <v>45153</v>
      </c>
      <c r="AO1332" s="712">
        <v>45168</v>
      </c>
      <c r="AP1332" s="706">
        <v>15</v>
      </c>
      <c r="AQ1332" s="706">
        <f>+L1332+AF1332-AK1332</f>
        <v>12000000</v>
      </c>
      <c r="AR1332" s="700" t="s">
        <v>115</v>
      </c>
      <c r="AS1332" s="701">
        <v>0</v>
      </c>
      <c r="AT1332" s="700" t="s">
        <v>80</v>
      </c>
      <c r="AU1332" s="713">
        <v>3800000</v>
      </c>
      <c r="AV1332" s="714">
        <f t="shared" si="61"/>
        <v>8200000</v>
      </c>
      <c r="AW1332" s="715">
        <f t="shared" si="62"/>
        <v>0.31666666666666665</v>
      </c>
      <c r="AX1332" s="716"/>
      <c r="AY1332" s="700" t="s">
        <v>72</v>
      </c>
      <c r="AZ1332" s="717" t="s">
        <v>6198</v>
      </c>
      <c r="BA1332" s="700" t="s">
        <v>71</v>
      </c>
      <c r="BB1332" s="701" t="s">
        <v>71</v>
      </c>
    </row>
    <row r="1333" spans="2:54" x14ac:dyDescent="0.25">
      <c r="B1333" s="653">
        <v>2023</v>
      </c>
      <c r="C1333" s="653">
        <v>891780111</v>
      </c>
      <c r="D1333" s="654" t="s">
        <v>68</v>
      </c>
      <c r="E1333" s="655" t="s">
        <v>6040</v>
      </c>
      <c r="F1333" s="656" t="s">
        <v>6041</v>
      </c>
      <c r="G1333" s="657">
        <v>0</v>
      </c>
      <c r="H1333" s="656"/>
      <c r="I1333" s="657" t="s">
        <v>78</v>
      </c>
      <c r="J1333" s="653" t="s">
        <v>1527</v>
      </c>
      <c r="K1333" s="658" t="s">
        <v>6111</v>
      </c>
      <c r="L1333" s="659">
        <v>12000000</v>
      </c>
      <c r="M1333" s="653" t="s">
        <v>73</v>
      </c>
      <c r="N1333" s="660" t="s">
        <v>116</v>
      </c>
      <c r="O1333" s="658" t="s">
        <v>6151</v>
      </c>
      <c r="P1333" s="661">
        <v>1087107254</v>
      </c>
      <c r="Q1333" s="656">
        <v>1399</v>
      </c>
      <c r="R1333" s="699">
        <v>45100</v>
      </c>
      <c r="S1333" s="749">
        <v>545507488</v>
      </c>
      <c r="T1333" s="699">
        <v>45133</v>
      </c>
      <c r="U1333" s="760">
        <v>12000000</v>
      </c>
      <c r="V1333" s="657" t="s">
        <v>70</v>
      </c>
      <c r="W1333" s="656">
        <v>12533448</v>
      </c>
      <c r="X1333" s="665" t="s">
        <v>6180</v>
      </c>
      <c r="Y1333" s="660"/>
      <c r="Z1333" s="679">
        <v>45133</v>
      </c>
      <c r="AA1333" s="679">
        <v>45133</v>
      </c>
      <c r="AB1333" s="667" t="s">
        <v>80</v>
      </c>
      <c r="AC1333" s="666">
        <v>45275</v>
      </c>
      <c r="AD1333" s="658">
        <f t="shared" si="63"/>
        <v>142</v>
      </c>
      <c r="AE1333" s="656">
        <v>0</v>
      </c>
      <c r="AF1333" s="656">
        <v>0</v>
      </c>
      <c r="AG1333" s="656">
        <v>0</v>
      </c>
      <c r="AH1333" s="668" t="s">
        <v>80</v>
      </c>
      <c r="AI1333" s="658">
        <v>0</v>
      </c>
      <c r="AJ1333" s="656">
        <v>0</v>
      </c>
      <c r="AK1333" s="748">
        <v>0</v>
      </c>
      <c r="AL1333" s="668" t="s">
        <v>80</v>
      </c>
      <c r="AM1333" s="657">
        <v>0</v>
      </c>
      <c r="AN1333" s="668" t="s">
        <v>80</v>
      </c>
      <c r="AO1333" s="668" t="s">
        <v>80</v>
      </c>
      <c r="AP1333" s="661">
        <v>0</v>
      </c>
      <c r="AQ1333" s="661">
        <f>+L1333+AF1333-AK1333</f>
        <v>12000000</v>
      </c>
      <c r="AR1333" s="657" t="s">
        <v>115</v>
      </c>
      <c r="AS1333" s="656">
        <v>0</v>
      </c>
      <c r="AT1333" s="657" t="s">
        <v>80</v>
      </c>
      <c r="AU1333" s="670">
        <v>2400000</v>
      </c>
      <c r="AV1333" s="671">
        <f t="shared" si="61"/>
        <v>9600000</v>
      </c>
      <c r="AW1333" s="672">
        <f t="shared" si="62"/>
        <v>0.2</v>
      </c>
      <c r="AX1333" s="673"/>
      <c r="AY1333" s="657" t="s">
        <v>72</v>
      </c>
      <c r="AZ1333" s="677" t="s">
        <v>6199</v>
      </c>
      <c r="BA1333" s="653" t="s">
        <v>71</v>
      </c>
      <c r="BB1333" s="656" t="s">
        <v>71</v>
      </c>
    </row>
    <row r="1334" spans="2:54" x14ac:dyDescent="0.25">
      <c r="B1334" s="653">
        <v>2023</v>
      </c>
      <c r="C1334" s="653">
        <v>891780111</v>
      </c>
      <c r="D1334" s="654" t="s">
        <v>68</v>
      </c>
      <c r="E1334" s="655" t="s">
        <v>6042</v>
      </c>
      <c r="F1334" s="656" t="s">
        <v>6043</v>
      </c>
      <c r="G1334" s="657">
        <v>0</v>
      </c>
      <c r="H1334" s="656"/>
      <c r="I1334" s="657" t="s">
        <v>78</v>
      </c>
      <c r="J1334" s="653" t="s">
        <v>1527</v>
      </c>
      <c r="K1334" s="658" t="s">
        <v>6112</v>
      </c>
      <c r="L1334" s="659">
        <v>81705127</v>
      </c>
      <c r="M1334" s="653" t="s">
        <v>73</v>
      </c>
      <c r="N1334" s="660" t="s">
        <v>116</v>
      </c>
      <c r="O1334" s="658" t="s">
        <v>727</v>
      </c>
      <c r="P1334" s="661" t="s">
        <v>6152</v>
      </c>
      <c r="Q1334" s="656">
        <v>1069</v>
      </c>
      <c r="R1334" s="699">
        <v>45051</v>
      </c>
      <c r="S1334" s="749">
        <v>2415200000</v>
      </c>
      <c r="T1334" s="699">
        <v>45134</v>
      </c>
      <c r="U1334" s="760">
        <v>81705127</v>
      </c>
      <c r="V1334" s="657" t="s">
        <v>70</v>
      </c>
      <c r="W1334" s="656">
        <v>12564670</v>
      </c>
      <c r="X1334" s="665" t="s">
        <v>797</v>
      </c>
      <c r="Y1334" s="660"/>
      <c r="Z1334" s="679">
        <v>45134</v>
      </c>
      <c r="AA1334" s="679">
        <v>45135</v>
      </c>
      <c r="AB1334" s="667" t="s">
        <v>80</v>
      </c>
      <c r="AC1334" s="666">
        <v>45155</v>
      </c>
      <c r="AD1334" s="658">
        <f t="shared" si="63"/>
        <v>20</v>
      </c>
      <c r="AE1334" s="656">
        <v>0</v>
      </c>
      <c r="AF1334" s="656">
        <v>0</v>
      </c>
      <c r="AG1334" s="656">
        <v>0</v>
      </c>
      <c r="AH1334" s="668" t="s">
        <v>80</v>
      </c>
      <c r="AI1334" s="658">
        <v>0</v>
      </c>
      <c r="AJ1334" s="656">
        <v>0</v>
      </c>
      <c r="AK1334" s="748">
        <v>0</v>
      </c>
      <c r="AL1334" s="668" t="s">
        <v>80</v>
      </c>
      <c r="AM1334" s="657">
        <v>0</v>
      </c>
      <c r="AN1334" s="668" t="s">
        <v>80</v>
      </c>
      <c r="AO1334" s="668" t="s">
        <v>80</v>
      </c>
      <c r="AP1334" s="661">
        <v>0</v>
      </c>
      <c r="AQ1334" s="661">
        <f>+L1334+AF1334-AK1334</f>
        <v>81705127</v>
      </c>
      <c r="AR1334" s="657" t="s">
        <v>115</v>
      </c>
      <c r="AS1334" s="656">
        <v>0</v>
      </c>
      <c r="AT1334" s="657" t="s">
        <v>80</v>
      </c>
      <c r="AU1334" s="670">
        <v>0</v>
      </c>
      <c r="AV1334" s="671">
        <f t="shared" si="61"/>
        <v>81705127</v>
      </c>
      <c r="AW1334" s="672">
        <f t="shared" si="62"/>
        <v>0</v>
      </c>
      <c r="AX1334" s="673"/>
      <c r="AY1334" s="657" t="s">
        <v>72</v>
      </c>
      <c r="AZ1334" s="677" t="s">
        <v>6200</v>
      </c>
      <c r="BA1334" s="653" t="s">
        <v>71</v>
      </c>
      <c r="BB1334" s="656" t="s">
        <v>117</v>
      </c>
    </row>
    <row r="1335" spans="2:54" x14ac:dyDescent="0.25">
      <c r="B1335" s="653">
        <v>2023</v>
      </c>
      <c r="C1335" s="653">
        <v>891780111</v>
      </c>
      <c r="D1335" s="654" t="s">
        <v>68</v>
      </c>
      <c r="E1335" s="655" t="s">
        <v>6044</v>
      </c>
      <c r="F1335" s="656" t="s">
        <v>6045</v>
      </c>
      <c r="G1335" s="657">
        <v>0</v>
      </c>
      <c r="H1335" s="656"/>
      <c r="I1335" s="657" t="s">
        <v>78</v>
      </c>
      <c r="J1335" s="653" t="s">
        <v>1527</v>
      </c>
      <c r="K1335" s="658" t="s">
        <v>6113</v>
      </c>
      <c r="L1335" s="659">
        <v>12000000</v>
      </c>
      <c r="M1335" s="653" t="s">
        <v>73</v>
      </c>
      <c r="N1335" s="660" t="s">
        <v>116</v>
      </c>
      <c r="O1335" s="658" t="s">
        <v>6153</v>
      </c>
      <c r="P1335" s="661">
        <v>1087124597</v>
      </c>
      <c r="Q1335" s="656">
        <v>1399</v>
      </c>
      <c r="R1335" s="699">
        <v>45100</v>
      </c>
      <c r="S1335" s="749">
        <v>545507488</v>
      </c>
      <c r="T1335" s="699">
        <v>45134</v>
      </c>
      <c r="U1335" s="760">
        <v>12000000</v>
      </c>
      <c r="V1335" s="657" t="s">
        <v>70</v>
      </c>
      <c r="W1335" s="656">
        <v>12533448</v>
      </c>
      <c r="X1335" s="665" t="s">
        <v>6180</v>
      </c>
      <c r="Y1335" s="660"/>
      <c r="Z1335" s="679">
        <v>45133</v>
      </c>
      <c r="AA1335" s="679">
        <v>45135</v>
      </c>
      <c r="AB1335" s="667" t="s">
        <v>80</v>
      </c>
      <c r="AC1335" s="666">
        <v>45275</v>
      </c>
      <c r="AD1335" s="658">
        <f t="shared" si="63"/>
        <v>140</v>
      </c>
      <c r="AE1335" s="656">
        <v>0</v>
      </c>
      <c r="AF1335" s="656">
        <v>0</v>
      </c>
      <c r="AG1335" s="656">
        <v>0</v>
      </c>
      <c r="AH1335" s="668" t="s">
        <v>80</v>
      </c>
      <c r="AI1335" s="658">
        <v>0</v>
      </c>
      <c r="AJ1335" s="656">
        <v>0</v>
      </c>
      <c r="AK1335" s="748">
        <v>0</v>
      </c>
      <c r="AL1335" s="668" t="s">
        <v>80</v>
      </c>
      <c r="AM1335" s="657">
        <v>0</v>
      </c>
      <c r="AN1335" s="668" t="s">
        <v>80</v>
      </c>
      <c r="AO1335" s="668" t="s">
        <v>80</v>
      </c>
      <c r="AP1335" s="661">
        <v>0</v>
      </c>
      <c r="AQ1335" s="661">
        <f>+L1335+AF1335-AK1335</f>
        <v>12000000</v>
      </c>
      <c r="AR1335" s="657" t="s">
        <v>115</v>
      </c>
      <c r="AS1335" s="656">
        <v>0</v>
      </c>
      <c r="AT1335" s="657" t="s">
        <v>80</v>
      </c>
      <c r="AU1335" s="670">
        <v>2400000</v>
      </c>
      <c r="AV1335" s="671">
        <f t="shared" si="61"/>
        <v>9600000</v>
      </c>
      <c r="AW1335" s="672">
        <f t="shared" si="62"/>
        <v>0.2</v>
      </c>
      <c r="AX1335" s="673"/>
      <c r="AY1335" s="657" t="s">
        <v>72</v>
      </c>
      <c r="AZ1335" s="677" t="s">
        <v>6201</v>
      </c>
      <c r="BA1335" s="653" t="s">
        <v>71</v>
      </c>
      <c r="BB1335" s="656" t="s">
        <v>71</v>
      </c>
    </row>
    <row r="1336" spans="2:54" x14ac:dyDescent="0.25">
      <c r="B1336" s="653">
        <v>2023</v>
      </c>
      <c r="C1336" s="653">
        <v>891780111</v>
      </c>
      <c r="D1336" s="654" t="s">
        <v>68</v>
      </c>
      <c r="E1336" s="655" t="s">
        <v>6046</v>
      </c>
      <c r="F1336" s="656" t="s">
        <v>6047</v>
      </c>
      <c r="G1336" s="657">
        <v>0</v>
      </c>
      <c r="H1336" s="656"/>
      <c r="I1336" s="657" t="s">
        <v>78</v>
      </c>
      <c r="J1336" s="653" t="s">
        <v>1527</v>
      </c>
      <c r="K1336" s="658" t="s">
        <v>6114</v>
      </c>
      <c r="L1336" s="659">
        <v>20000000</v>
      </c>
      <c r="M1336" s="653" t="s">
        <v>73</v>
      </c>
      <c r="N1336" s="660" t="s">
        <v>116</v>
      </c>
      <c r="O1336" s="658" t="s">
        <v>2167</v>
      </c>
      <c r="P1336" s="661">
        <v>1082948831</v>
      </c>
      <c r="Q1336" s="656">
        <v>1240</v>
      </c>
      <c r="R1336" s="699">
        <v>45078</v>
      </c>
      <c r="S1336" s="749">
        <v>125000000</v>
      </c>
      <c r="T1336" s="699">
        <v>45134</v>
      </c>
      <c r="U1336" s="760">
        <v>20000000</v>
      </c>
      <c r="V1336" s="657" t="s">
        <v>70</v>
      </c>
      <c r="W1336" s="656">
        <v>12564670</v>
      </c>
      <c r="X1336" s="665" t="s">
        <v>797</v>
      </c>
      <c r="Y1336" s="660"/>
      <c r="Z1336" s="679">
        <v>45134</v>
      </c>
      <c r="AA1336" s="679">
        <v>45135</v>
      </c>
      <c r="AB1336" s="667" t="s">
        <v>80</v>
      </c>
      <c r="AC1336" s="666">
        <v>45260</v>
      </c>
      <c r="AD1336" s="658">
        <f t="shared" si="63"/>
        <v>125</v>
      </c>
      <c r="AE1336" s="656">
        <v>0</v>
      </c>
      <c r="AF1336" s="656">
        <v>0</v>
      </c>
      <c r="AG1336" s="656">
        <v>0</v>
      </c>
      <c r="AH1336" s="668" t="s">
        <v>80</v>
      </c>
      <c r="AI1336" s="658">
        <v>0</v>
      </c>
      <c r="AJ1336" s="656">
        <v>0</v>
      </c>
      <c r="AK1336" s="748">
        <v>0</v>
      </c>
      <c r="AL1336" s="668" t="s">
        <v>80</v>
      </c>
      <c r="AM1336" s="657">
        <v>0</v>
      </c>
      <c r="AN1336" s="668" t="s">
        <v>80</v>
      </c>
      <c r="AO1336" s="668" t="s">
        <v>80</v>
      </c>
      <c r="AP1336" s="661">
        <v>0</v>
      </c>
      <c r="AQ1336" s="661">
        <f>+L1336+AF1336-AK1336</f>
        <v>20000000</v>
      </c>
      <c r="AR1336" s="657" t="s">
        <v>115</v>
      </c>
      <c r="AS1336" s="656">
        <v>0</v>
      </c>
      <c r="AT1336" s="657" t="s">
        <v>80</v>
      </c>
      <c r="AU1336" s="670">
        <v>0</v>
      </c>
      <c r="AV1336" s="671">
        <f t="shared" ref="AV1336:AV1361" si="64">AQ1336-AU1336</f>
        <v>20000000</v>
      </c>
      <c r="AW1336" s="672">
        <f t="shared" si="62"/>
        <v>0</v>
      </c>
      <c r="AX1336" s="673"/>
      <c r="AY1336" s="657" t="s">
        <v>72</v>
      </c>
      <c r="AZ1336" s="677" t="s">
        <v>6202</v>
      </c>
      <c r="BA1336" s="653" t="s">
        <v>71</v>
      </c>
      <c r="BB1336" s="656" t="s">
        <v>71</v>
      </c>
    </row>
    <row r="1337" spans="2:54" x14ac:dyDescent="0.25">
      <c r="B1337" s="653">
        <v>2023</v>
      </c>
      <c r="C1337" s="653">
        <v>891780111</v>
      </c>
      <c r="D1337" s="654" t="s">
        <v>68</v>
      </c>
      <c r="E1337" s="655" t="s">
        <v>6048</v>
      </c>
      <c r="F1337" s="656" t="s">
        <v>6049</v>
      </c>
      <c r="G1337" s="657">
        <v>0</v>
      </c>
      <c r="H1337" s="656"/>
      <c r="I1337" s="657" t="s">
        <v>78</v>
      </c>
      <c r="J1337" s="653" t="s">
        <v>1527</v>
      </c>
      <c r="K1337" s="658" t="s">
        <v>6115</v>
      </c>
      <c r="L1337" s="659">
        <v>16000000</v>
      </c>
      <c r="M1337" s="653" t="s">
        <v>73</v>
      </c>
      <c r="N1337" s="660" t="s">
        <v>116</v>
      </c>
      <c r="O1337" s="658" t="s">
        <v>6154</v>
      </c>
      <c r="P1337" s="661">
        <v>1111788515</v>
      </c>
      <c r="Q1337" s="656">
        <v>1399</v>
      </c>
      <c r="R1337" s="699">
        <v>45100</v>
      </c>
      <c r="S1337" s="749">
        <v>545507488</v>
      </c>
      <c r="T1337" s="699">
        <v>45139</v>
      </c>
      <c r="U1337" s="760">
        <v>16000000</v>
      </c>
      <c r="V1337" s="657" t="s">
        <v>70</v>
      </c>
      <c r="W1337" s="656">
        <v>12533448</v>
      </c>
      <c r="X1337" s="665" t="s">
        <v>6180</v>
      </c>
      <c r="Y1337" s="660"/>
      <c r="Z1337" s="679">
        <v>45139</v>
      </c>
      <c r="AA1337" s="679">
        <v>45139</v>
      </c>
      <c r="AB1337" s="667" t="s">
        <v>80</v>
      </c>
      <c r="AC1337" s="666">
        <v>45275</v>
      </c>
      <c r="AD1337" s="658">
        <f t="shared" si="63"/>
        <v>136</v>
      </c>
      <c r="AE1337" s="656">
        <v>0</v>
      </c>
      <c r="AF1337" s="656">
        <v>0</v>
      </c>
      <c r="AG1337" s="656">
        <v>0</v>
      </c>
      <c r="AH1337" s="668" t="s">
        <v>80</v>
      </c>
      <c r="AI1337" s="658">
        <v>0</v>
      </c>
      <c r="AJ1337" s="656">
        <v>0</v>
      </c>
      <c r="AK1337" s="748">
        <v>0</v>
      </c>
      <c r="AL1337" s="668" t="s">
        <v>80</v>
      </c>
      <c r="AM1337" s="657">
        <v>0</v>
      </c>
      <c r="AN1337" s="668" t="s">
        <v>80</v>
      </c>
      <c r="AO1337" s="668" t="s">
        <v>80</v>
      </c>
      <c r="AP1337" s="661">
        <v>0</v>
      </c>
      <c r="AQ1337" s="661">
        <f>+L1337+AF1337-AK1337</f>
        <v>16000000</v>
      </c>
      <c r="AR1337" s="657" t="s">
        <v>115</v>
      </c>
      <c r="AS1337" s="656">
        <v>0</v>
      </c>
      <c r="AT1337" s="657" t="s">
        <v>80</v>
      </c>
      <c r="AU1337" s="670">
        <v>0</v>
      </c>
      <c r="AV1337" s="671">
        <f t="shared" si="64"/>
        <v>16000000</v>
      </c>
      <c r="AW1337" s="672">
        <f t="shared" ref="AW1337:AW1361" si="65">+IFERROR(AU1337/AQ1337,"-")</f>
        <v>0</v>
      </c>
      <c r="AX1337" s="673"/>
      <c r="AY1337" s="657" t="s">
        <v>72</v>
      </c>
      <c r="AZ1337" s="677" t="s">
        <v>6203</v>
      </c>
      <c r="BA1337" s="653" t="s">
        <v>71</v>
      </c>
      <c r="BB1337" s="656" t="s">
        <v>71</v>
      </c>
    </row>
    <row r="1338" spans="2:54" x14ac:dyDescent="0.25">
      <c r="B1338" s="653">
        <v>2023</v>
      </c>
      <c r="C1338" s="653">
        <v>891780111</v>
      </c>
      <c r="D1338" s="654" t="s">
        <v>68</v>
      </c>
      <c r="E1338" s="655" t="s">
        <v>6050</v>
      </c>
      <c r="F1338" s="656" t="s">
        <v>6051</v>
      </c>
      <c r="G1338" s="657">
        <v>0</v>
      </c>
      <c r="H1338" s="656"/>
      <c r="I1338" s="657" t="s">
        <v>78</v>
      </c>
      <c r="J1338" s="653" t="s">
        <v>1527</v>
      </c>
      <c r="K1338" s="658" t="s">
        <v>6116</v>
      </c>
      <c r="L1338" s="659">
        <v>23000000</v>
      </c>
      <c r="M1338" s="653" t="s">
        <v>73</v>
      </c>
      <c r="N1338" s="660" t="s">
        <v>116</v>
      </c>
      <c r="O1338" s="658" t="s">
        <v>6155</v>
      </c>
      <c r="P1338" s="661">
        <v>6010490</v>
      </c>
      <c r="Q1338" s="656">
        <v>1399</v>
      </c>
      <c r="R1338" s="699">
        <v>45100</v>
      </c>
      <c r="S1338" s="749">
        <v>545507488</v>
      </c>
      <c r="T1338" s="699">
        <v>45139</v>
      </c>
      <c r="U1338" s="760">
        <v>23000000</v>
      </c>
      <c r="V1338" s="657" t="s">
        <v>70</v>
      </c>
      <c r="W1338" s="656">
        <v>12533448</v>
      </c>
      <c r="X1338" s="665" t="s">
        <v>6180</v>
      </c>
      <c r="Y1338" s="660"/>
      <c r="Z1338" s="679">
        <v>45139</v>
      </c>
      <c r="AA1338" s="679">
        <v>45139</v>
      </c>
      <c r="AB1338" s="667" t="s">
        <v>80</v>
      </c>
      <c r="AC1338" s="666">
        <v>45275</v>
      </c>
      <c r="AD1338" s="658">
        <f t="shared" si="63"/>
        <v>136</v>
      </c>
      <c r="AE1338" s="656">
        <v>0</v>
      </c>
      <c r="AF1338" s="656">
        <v>0</v>
      </c>
      <c r="AG1338" s="656">
        <v>0</v>
      </c>
      <c r="AH1338" s="668" t="s">
        <v>80</v>
      </c>
      <c r="AI1338" s="658">
        <v>0</v>
      </c>
      <c r="AJ1338" s="656">
        <v>0</v>
      </c>
      <c r="AK1338" s="748">
        <v>0</v>
      </c>
      <c r="AL1338" s="668" t="s">
        <v>80</v>
      </c>
      <c r="AM1338" s="657">
        <v>0</v>
      </c>
      <c r="AN1338" s="668" t="s">
        <v>80</v>
      </c>
      <c r="AO1338" s="668" t="s">
        <v>80</v>
      </c>
      <c r="AP1338" s="661">
        <v>0</v>
      </c>
      <c r="AQ1338" s="661">
        <f>+L1338+AF1338-AK1338</f>
        <v>23000000</v>
      </c>
      <c r="AR1338" s="657" t="s">
        <v>115</v>
      </c>
      <c r="AS1338" s="656">
        <v>0</v>
      </c>
      <c r="AT1338" s="657" t="s">
        <v>80</v>
      </c>
      <c r="AU1338" s="670">
        <v>0</v>
      </c>
      <c r="AV1338" s="671">
        <f t="shared" si="64"/>
        <v>23000000</v>
      </c>
      <c r="AW1338" s="672">
        <f t="shared" si="65"/>
        <v>0</v>
      </c>
      <c r="AX1338" s="673"/>
      <c r="AY1338" s="657" t="s">
        <v>72</v>
      </c>
      <c r="AZ1338" s="677" t="s">
        <v>6204</v>
      </c>
      <c r="BA1338" s="653" t="s">
        <v>71</v>
      </c>
      <c r="BB1338" s="656" t="s">
        <v>71</v>
      </c>
    </row>
    <row r="1339" spans="2:54" x14ac:dyDescent="0.25">
      <c r="B1339" s="653">
        <v>2023</v>
      </c>
      <c r="C1339" s="653">
        <v>891780111</v>
      </c>
      <c r="D1339" s="654" t="s">
        <v>68</v>
      </c>
      <c r="E1339" s="655" t="s">
        <v>6054</v>
      </c>
      <c r="F1339" s="656" t="s">
        <v>6055</v>
      </c>
      <c r="G1339" s="657">
        <v>0</v>
      </c>
      <c r="H1339" s="656"/>
      <c r="I1339" s="657" t="s">
        <v>78</v>
      </c>
      <c r="J1339" s="653" t="s">
        <v>1527</v>
      </c>
      <c r="K1339" s="658" t="s">
        <v>6117</v>
      </c>
      <c r="L1339" s="659">
        <v>12000000</v>
      </c>
      <c r="M1339" s="653" t="s">
        <v>73</v>
      </c>
      <c r="N1339" s="660" t="s">
        <v>116</v>
      </c>
      <c r="O1339" s="658" t="s">
        <v>6157</v>
      </c>
      <c r="P1339" s="661">
        <v>17848250</v>
      </c>
      <c r="Q1339" s="656">
        <v>1399</v>
      </c>
      <c r="R1339" s="699">
        <v>45100</v>
      </c>
      <c r="S1339" s="749">
        <v>545507488</v>
      </c>
      <c r="T1339" s="699">
        <v>45142</v>
      </c>
      <c r="U1339" s="760">
        <v>12000000</v>
      </c>
      <c r="V1339" s="657" t="s">
        <v>70</v>
      </c>
      <c r="W1339" s="656">
        <v>12533448</v>
      </c>
      <c r="X1339" s="665" t="s">
        <v>6180</v>
      </c>
      <c r="Y1339" s="660"/>
      <c r="Z1339" s="679">
        <v>45142</v>
      </c>
      <c r="AA1339" s="679">
        <v>45142</v>
      </c>
      <c r="AB1339" s="667" t="s">
        <v>80</v>
      </c>
      <c r="AC1339" s="666">
        <v>45275</v>
      </c>
      <c r="AD1339" s="658">
        <f t="shared" si="63"/>
        <v>133</v>
      </c>
      <c r="AE1339" s="656">
        <v>0</v>
      </c>
      <c r="AF1339" s="656">
        <v>0</v>
      </c>
      <c r="AG1339" s="656">
        <v>0</v>
      </c>
      <c r="AH1339" s="668" t="s">
        <v>80</v>
      </c>
      <c r="AI1339" s="658">
        <v>0</v>
      </c>
      <c r="AJ1339" s="656">
        <v>0</v>
      </c>
      <c r="AK1339" s="748">
        <v>0</v>
      </c>
      <c r="AL1339" s="668" t="s">
        <v>80</v>
      </c>
      <c r="AM1339" s="657">
        <v>0</v>
      </c>
      <c r="AN1339" s="668" t="s">
        <v>80</v>
      </c>
      <c r="AO1339" s="668" t="s">
        <v>80</v>
      </c>
      <c r="AP1339" s="661">
        <v>0</v>
      </c>
      <c r="AQ1339" s="661">
        <f>+L1339+AF1339-AK1339</f>
        <v>12000000</v>
      </c>
      <c r="AR1339" s="657" t="s">
        <v>115</v>
      </c>
      <c r="AS1339" s="656">
        <v>0</v>
      </c>
      <c r="AT1339" s="657" t="s">
        <v>80</v>
      </c>
      <c r="AU1339" s="670">
        <v>0</v>
      </c>
      <c r="AV1339" s="671">
        <f t="shared" si="64"/>
        <v>12000000</v>
      </c>
      <c r="AW1339" s="672">
        <f t="shared" si="65"/>
        <v>0</v>
      </c>
      <c r="AX1339" s="673"/>
      <c r="AY1339" s="657" t="s">
        <v>72</v>
      </c>
      <c r="AZ1339" s="677" t="s">
        <v>6205</v>
      </c>
      <c r="BA1339" s="653" t="s">
        <v>71</v>
      </c>
      <c r="BB1339" s="656" t="s">
        <v>71</v>
      </c>
    </row>
    <row r="1340" spans="2:54" x14ac:dyDescent="0.25">
      <c r="B1340" s="653">
        <v>2023</v>
      </c>
      <c r="C1340" s="653">
        <v>891780111</v>
      </c>
      <c r="D1340" s="654" t="s">
        <v>68</v>
      </c>
      <c r="E1340" s="655" t="s">
        <v>6056</v>
      </c>
      <c r="F1340" s="656" t="s">
        <v>4691</v>
      </c>
      <c r="G1340" s="657">
        <v>0</v>
      </c>
      <c r="H1340" s="656"/>
      <c r="I1340" s="657" t="s">
        <v>78</v>
      </c>
      <c r="J1340" s="653" t="s">
        <v>1527</v>
      </c>
      <c r="K1340" s="658" t="s">
        <v>6118</v>
      </c>
      <c r="L1340" s="659">
        <v>15000000</v>
      </c>
      <c r="M1340" s="653" t="s">
        <v>73</v>
      </c>
      <c r="N1340" s="660" t="s">
        <v>116</v>
      </c>
      <c r="O1340" s="658" t="s">
        <v>6158</v>
      </c>
      <c r="P1340" s="661">
        <v>84457828</v>
      </c>
      <c r="Q1340" s="656">
        <v>1399</v>
      </c>
      <c r="R1340" s="699">
        <v>45100</v>
      </c>
      <c r="S1340" s="749">
        <v>545507488</v>
      </c>
      <c r="T1340" s="699">
        <v>45148</v>
      </c>
      <c r="U1340" s="760">
        <v>15000000</v>
      </c>
      <c r="V1340" s="657" t="s">
        <v>70</v>
      </c>
      <c r="W1340" s="656">
        <v>12533449</v>
      </c>
      <c r="X1340" s="665" t="s">
        <v>6180</v>
      </c>
      <c r="Y1340" s="660"/>
      <c r="Z1340" s="679">
        <v>45148</v>
      </c>
      <c r="AA1340" s="679">
        <v>45148</v>
      </c>
      <c r="AB1340" s="667" t="s">
        <v>80</v>
      </c>
      <c r="AC1340" s="666">
        <v>45275</v>
      </c>
      <c r="AD1340" s="658">
        <f t="shared" si="63"/>
        <v>127</v>
      </c>
      <c r="AE1340" s="656">
        <v>0</v>
      </c>
      <c r="AF1340" s="656">
        <v>0</v>
      </c>
      <c r="AG1340" s="656">
        <v>0</v>
      </c>
      <c r="AH1340" s="668" t="s">
        <v>80</v>
      </c>
      <c r="AI1340" s="658">
        <v>0</v>
      </c>
      <c r="AJ1340" s="656">
        <v>0</v>
      </c>
      <c r="AK1340" s="748">
        <v>0</v>
      </c>
      <c r="AL1340" s="668" t="s">
        <v>80</v>
      </c>
      <c r="AM1340" s="657">
        <v>0</v>
      </c>
      <c r="AN1340" s="668" t="s">
        <v>80</v>
      </c>
      <c r="AO1340" s="668" t="s">
        <v>80</v>
      </c>
      <c r="AP1340" s="661">
        <v>0</v>
      </c>
      <c r="AQ1340" s="661">
        <f>+L1340+AF1340-AK1340</f>
        <v>15000000</v>
      </c>
      <c r="AR1340" s="657" t="s">
        <v>115</v>
      </c>
      <c r="AS1340" s="656">
        <v>0</v>
      </c>
      <c r="AT1340" s="657" t="s">
        <v>80</v>
      </c>
      <c r="AU1340" s="670">
        <v>0</v>
      </c>
      <c r="AV1340" s="671">
        <f t="shared" si="64"/>
        <v>15000000</v>
      </c>
      <c r="AW1340" s="672">
        <f t="shared" si="65"/>
        <v>0</v>
      </c>
      <c r="AX1340" s="673"/>
      <c r="AY1340" s="657" t="s">
        <v>72</v>
      </c>
      <c r="AZ1340" s="677" t="s">
        <v>6206</v>
      </c>
      <c r="BA1340" s="653" t="s">
        <v>71</v>
      </c>
      <c r="BB1340" s="656" t="s">
        <v>71</v>
      </c>
    </row>
    <row r="1341" spans="2:54" x14ac:dyDescent="0.25">
      <c r="B1341" s="653">
        <v>2023</v>
      </c>
      <c r="C1341" s="653">
        <v>891780111</v>
      </c>
      <c r="D1341" s="654" t="s">
        <v>68</v>
      </c>
      <c r="E1341" s="655" t="s">
        <v>6057</v>
      </c>
      <c r="F1341" s="656" t="s">
        <v>6058</v>
      </c>
      <c r="G1341" s="657">
        <v>0</v>
      </c>
      <c r="H1341" s="656"/>
      <c r="I1341" s="657" t="s">
        <v>78</v>
      </c>
      <c r="J1341" s="653" t="s">
        <v>1527</v>
      </c>
      <c r="K1341" s="658" t="s">
        <v>6119</v>
      </c>
      <c r="L1341" s="659">
        <v>22500000</v>
      </c>
      <c r="M1341" s="653" t="s">
        <v>73</v>
      </c>
      <c r="N1341" s="660" t="s">
        <v>116</v>
      </c>
      <c r="O1341" s="658" t="s">
        <v>6159</v>
      </c>
      <c r="P1341" s="661">
        <v>27259484</v>
      </c>
      <c r="Q1341" s="656">
        <v>1399</v>
      </c>
      <c r="R1341" s="699">
        <v>45100</v>
      </c>
      <c r="S1341" s="749">
        <v>545507488</v>
      </c>
      <c r="T1341" s="699">
        <v>45148</v>
      </c>
      <c r="U1341" s="760">
        <v>22500000</v>
      </c>
      <c r="V1341" s="657" t="s">
        <v>70</v>
      </c>
      <c r="W1341" s="656">
        <v>12533450</v>
      </c>
      <c r="X1341" s="665" t="s">
        <v>6180</v>
      </c>
      <c r="Y1341" s="660"/>
      <c r="Z1341" s="679">
        <v>45148</v>
      </c>
      <c r="AA1341" s="679">
        <v>45148</v>
      </c>
      <c r="AB1341" s="667" t="s">
        <v>80</v>
      </c>
      <c r="AC1341" s="666">
        <v>45275</v>
      </c>
      <c r="AD1341" s="658">
        <f t="shared" si="63"/>
        <v>127</v>
      </c>
      <c r="AE1341" s="656">
        <v>0</v>
      </c>
      <c r="AF1341" s="656">
        <v>0</v>
      </c>
      <c r="AG1341" s="656">
        <v>0</v>
      </c>
      <c r="AH1341" s="668" t="s">
        <v>80</v>
      </c>
      <c r="AI1341" s="658">
        <v>0</v>
      </c>
      <c r="AJ1341" s="656">
        <v>0</v>
      </c>
      <c r="AK1341" s="748">
        <v>0</v>
      </c>
      <c r="AL1341" s="668" t="s">
        <v>80</v>
      </c>
      <c r="AM1341" s="657">
        <v>0</v>
      </c>
      <c r="AN1341" s="668" t="s">
        <v>80</v>
      </c>
      <c r="AO1341" s="668" t="s">
        <v>80</v>
      </c>
      <c r="AP1341" s="661">
        <v>0</v>
      </c>
      <c r="AQ1341" s="661">
        <f>+L1341+AF1341-AK1341</f>
        <v>22500000</v>
      </c>
      <c r="AR1341" s="657" t="s">
        <v>115</v>
      </c>
      <c r="AS1341" s="656">
        <v>0</v>
      </c>
      <c r="AT1341" s="657" t="s">
        <v>80</v>
      </c>
      <c r="AU1341" s="670">
        <v>0</v>
      </c>
      <c r="AV1341" s="671">
        <f t="shared" si="64"/>
        <v>22500000</v>
      </c>
      <c r="AW1341" s="672">
        <f t="shared" si="65"/>
        <v>0</v>
      </c>
      <c r="AX1341" s="673"/>
      <c r="AY1341" s="657" t="s">
        <v>72</v>
      </c>
      <c r="AZ1341" s="677" t="s">
        <v>6207</v>
      </c>
      <c r="BA1341" s="653" t="s">
        <v>71</v>
      </c>
      <c r="BB1341" s="656" t="s">
        <v>71</v>
      </c>
    </row>
    <row r="1342" spans="2:54" x14ac:dyDescent="0.25">
      <c r="B1342" s="653">
        <v>2023</v>
      </c>
      <c r="C1342" s="653">
        <v>891780111</v>
      </c>
      <c r="D1342" s="654" t="s">
        <v>68</v>
      </c>
      <c r="E1342" s="655" t="s">
        <v>6059</v>
      </c>
      <c r="F1342" s="656" t="s">
        <v>6060</v>
      </c>
      <c r="G1342" s="657">
        <v>0</v>
      </c>
      <c r="H1342" s="656"/>
      <c r="I1342" s="657" t="s">
        <v>78</v>
      </c>
      <c r="J1342" s="653" t="s">
        <v>1527</v>
      </c>
      <c r="K1342" s="658" t="s">
        <v>6120</v>
      </c>
      <c r="L1342" s="659">
        <v>22500000</v>
      </c>
      <c r="M1342" s="653" t="s">
        <v>73</v>
      </c>
      <c r="N1342" s="660" t="s">
        <v>116</v>
      </c>
      <c r="O1342" s="658" t="s">
        <v>6160</v>
      </c>
      <c r="P1342" s="661">
        <v>1111770139</v>
      </c>
      <c r="Q1342" s="656">
        <v>1399</v>
      </c>
      <c r="R1342" s="699">
        <v>45100</v>
      </c>
      <c r="S1342" s="749">
        <v>545507488</v>
      </c>
      <c r="T1342" s="699">
        <v>45148</v>
      </c>
      <c r="U1342" s="760">
        <v>22500000</v>
      </c>
      <c r="V1342" s="657" t="s">
        <v>70</v>
      </c>
      <c r="W1342" s="656">
        <v>12533450</v>
      </c>
      <c r="X1342" s="665" t="s">
        <v>6180</v>
      </c>
      <c r="Y1342" s="660"/>
      <c r="Z1342" s="679">
        <v>45148</v>
      </c>
      <c r="AA1342" s="679">
        <v>45148</v>
      </c>
      <c r="AB1342" s="667" t="s">
        <v>80</v>
      </c>
      <c r="AC1342" s="666">
        <v>45275</v>
      </c>
      <c r="AD1342" s="658">
        <f t="shared" si="63"/>
        <v>127</v>
      </c>
      <c r="AE1342" s="656">
        <v>0</v>
      </c>
      <c r="AF1342" s="656">
        <v>0</v>
      </c>
      <c r="AG1342" s="656">
        <v>0</v>
      </c>
      <c r="AH1342" s="668" t="s">
        <v>80</v>
      </c>
      <c r="AI1342" s="658">
        <v>0</v>
      </c>
      <c r="AJ1342" s="656">
        <v>0</v>
      </c>
      <c r="AK1342" s="748">
        <v>0</v>
      </c>
      <c r="AL1342" s="668" t="s">
        <v>80</v>
      </c>
      <c r="AM1342" s="657">
        <v>0</v>
      </c>
      <c r="AN1342" s="668" t="s">
        <v>80</v>
      </c>
      <c r="AO1342" s="668" t="s">
        <v>80</v>
      </c>
      <c r="AP1342" s="661">
        <v>0</v>
      </c>
      <c r="AQ1342" s="661">
        <f>+L1342+AF1342-AK1342</f>
        <v>22500000</v>
      </c>
      <c r="AR1342" s="657" t="s">
        <v>115</v>
      </c>
      <c r="AS1342" s="656">
        <v>0</v>
      </c>
      <c r="AT1342" s="657" t="s">
        <v>80</v>
      </c>
      <c r="AU1342" s="670">
        <v>0</v>
      </c>
      <c r="AV1342" s="671">
        <f t="shared" si="64"/>
        <v>22500000</v>
      </c>
      <c r="AW1342" s="672">
        <f t="shared" si="65"/>
        <v>0</v>
      </c>
      <c r="AX1342" s="673"/>
      <c r="AY1342" s="657" t="s">
        <v>72</v>
      </c>
      <c r="AZ1342" s="677" t="s">
        <v>6208</v>
      </c>
      <c r="BA1342" s="653" t="s">
        <v>71</v>
      </c>
      <c r="BB1342" s="656" t="s">
        <v>71</v>
      </c>
    </row>
    <row r="1343" spans="2:54" x14ac:dyDescent="0.25">
      <c r="B1343" s="653">
        <v>2023</v>
      </c>
      <c r="C1343" s="653">
        <v>891780111</v>
      </c>
      <c r="D1343" s="654" t="s">
        <v>68</v>
      </c>
      <c r="E1343" s="655" t="s">
        <v>6061</v>
      </c>
      <c r="F1343" s="656" t="s">
        <v>6062</v>
      </c>
      <c r="G1343" s="657">
        <v>0</v>
      </c>
      <c r="H1343" s="656"/>
      <c r="I1343" s="657" t="s">
        <v>78</v>
      </c>
      <c r="J1343" s="653" t="s">
        <v>1527</v>
      </c>
      <c r="K1343" s="658" t="s">
        <v>6121</v>
      </c>
      <c r="L1343" s="659">
        <v>23000000</v>
      </c>
      <c r="M1343" s="653" t="s">
        <v>73</v>
      </c>
      <c r="N1343" s="660" t="s">
        <v>116</v>
      </c>
      <c r="O1343" s="658" t="s">
        <v>6161</v>
      </c>
      <c r="P1343" s="661">
        <v>1007784247</v>
      </c>
      <c r="Q1343" s="656">
        <v>1399</v>
      </c>
      <c r="R1343" s="699">
        <v>45100</v>
      </c>
      <c r="S1343" s="749">
        <v>545507488</v>
      </c>
      <c r="T1343" s="699">
        <v>45161</v>
      </c>
      <c r="U1343" s="760">
        <v>23000000</v>
      </c>
      <c r="V1343" s="657" t="s">
        <v>70</v>
      </c>
      <c r="W1343" s="656">
        <v>12533450</v>
      </c>
      <c r="X1343" s="665" t="s">
        <v>6180</v>
      </c>
      <c r="Y1343" s="660"/>
      <c r="Z1343" s="679">
        <v>45160</v>
      </c>
      <c r="AA1343" s="679">
        <v>45161</v>
      </c>
      <c r="AB1343" s="667" t="s">
        <v>80</v>
      </c>
      <c r="AC1343" s="666">
        <v>45275</v>
      </c>
      <c r="AD1343" s="658">
        <f t="shared" ref="AD1343:AD1361" si="66">+IF(AB1343="1800-01-01",AC1343-AA1343,AC1343-AB1343)</f>
        <v>114</v>
      </c>
      <c r="AE1343" s="656">
        <v>0</v>
      </c>
      <c r="AF1343" s="656">
        <v>0</v>
      </c>
      <c r="AG1343" s="656">
        <v>0</v>
      </c>
      <c r="AH1343" s="668" t="s">
        <v>80</v>
      </c>
      <c r="AI1343" s="658">
        <v>0</v>
      </c>
      <c r="AJ1343" s="656">
        <v>0</v>
      </c>
      <c r="AK1343" s="748">
        <v>0</v>
      </c>
      <c r="AL1343" s="668" t="s">
        <v>80</v>
      </c>
      <c r="AM1343" s="657">
        <v>0</v>
      </c>
      <c r="AN1343" s="668" t="s">
        <v>80</v>
      </c>
      <c r="AO1343" s="668" t="s">
        <v>80</v>
      </c>
      <c r="AP1343" s="661">
        <v>0</v>
      </c>
      <c r="AQ1343" s="661">
        <f>+L1343+AF1343-AK1343</f>
        <v>23000000</v>
      </c>
      <c r="AR1343" s="657" t="s">
        <v>115</v>
      </c>
      <c r="AS1343" s="656">
        <v>0</v>
      </c>
      <c r="AT1343" s="657" t="s">
        <v>80</v>
      </c>
      <c r="AU1343" s="670">
        <v>0</v>
      </c>
      <c r="AV1343" s="671">
        <f t="shared" si="64"/>
        <v>23000000</v>
      </c>
      <c r="AW1343" s="672">
        <f t="shared" si="65"/>
        <v>0</v>
      </c>
      <c r="AX1343" s="673"/>
      <c r="AY1343" s="657" t="s">
        <v>72</v>
      </c>
      <c r="AZ1343" s="677" t="s">
        <v>6209</v>
      </c>
      <c r="BA1343" s="653" t="s">
        <v>71</v>
      </c>
      <c r="BB1343" s="656" t="s">
        <v>71</v>
      </c>
    </row>
    <row r="1344" spans="2:54" x14ac:dyDescent="0.25">
      <c r="B1344" s="653">
        <v>2023</v>
      </c>
      <c r="C1344" s="653">
        <v>891780111</v>
      </c>
      <c r="D1344" s="654" t="s">
        <v>68</v>
      </c>
      <c r="E1344" s="655" t="s">
        <v>6063</v>
      </c>
      <c r="F1344" s="656" t="s">
        <v>6064</v>
      </c>
      <c r="G1344" s="657">
        <v>0</v>
      </c>
      <c r="H1344" s="656"/>
      <c r="I1344" s="657" t="s">
        <v>78</v>
      </c>
      <c r="J1344" s="653" t="s">
        <v>1527</v>
      </c>
      <c r="K1344" s="658" t="s">
        <v>6122</v>
      </c>
      <c r="L1344" s="659">
        <v>2880000</v>
      </c>
      <c r="M1344" s="653" t="s">
        <v>73</v>
      </c>
      <c r="N1344" s="660" t="s">
        <v>116</v>
      </c>
      <c r="O1344" s="658" t="s">
        <v>6162</v>
      </c>
      <c r="P1344" s="661">
        <v>73201000</v>
      </c>
      <c r="Q1344" s="656">
        <v>451</v>
      </c>
      <c r="R1344" s="699">
        <v>44979</v>
      </c>
      <c r="S1344" s="749">
        <v>69120000</v>
      </c>
      <c r="T1344" s="699">
        <v>45163</v>
      </c>
      <c r="U1344" s="760">
        <v>2880000</v>
      </c>
      <c r="V1344" s="657" t="s">
        <v>70</v>
      </c>
      <c r="W1344" s="656">
        <v>16078654</v>
      </c>
      <c r="X1344" s="665" t="s">
        <v>6181</v>
      </c>
      <c r="Y1344" s="660"/>
      <c r="Z1344" s="679">
        <v>45163</v>
      </c>
      <c r="AA1344" s="679">
        <v>45163</v>
      </c>
      <c r="AB1344" s="667" t="s">
        <v>80</v>
      </c>
      <c r="AC1344" s="666">
        <v>45176</v>
      </c>
      <c r="AD1344" s="658">
        <f t="shared" si="66"/>
        <v>13</v>
      </c>
      <c r="AE1344" s="656">
        <v>0</v>
      </c>
      <c r="AF1344" s="656">
        <v>0</v>
      </c>
      <c r="AG1344" s="656">
        <v>0</v>
      </c>
      <c r="AH1344" s="668" t="s">
        <v>80</v>
      </c>
      <c r="AI1344" s="658">
        <v>0</v>
      </c>
      <c r="AJ1344" s="656">
        <v>0</v>
      </c>
      <c r="AK1344" s="748">
        <v>0</v>
      </c>
      <c r="AL1344" s="668" t="s">
        <v>80</v>
      </c>
      <c r="AM1344" s="657">
        <v>0</v>
      </c>
      <c r="AN1344" s="668" t="s">
        <v>80</v>
      </c>
      <c r="AO1344" s="668" t="s">
        <v>80</v>
      </c>
      <c r="AP1344" s="661">
        <v>0</v>
      </c>
      <c r="AQ1344" s="661">
        <f>+L1344+AF1344-AK1344</f>
        <v>2880000</v>
      </c>
      <c r="AR1344" s="657" t="s">
        <v>115</v>
      </c>
      <c r="AS1344" s="656">
        <v>0</v>
      </c>
      <c r="AT1344" s="657" t="s">
        <v>80</v>
      </c>
      <c r="AU1344" s="670">
        <v>0</v>
      </c>
      <c r="AV1344" s="671">
        <f t="shared" si="64"/>
        <v>2880000</v>
      </c>
      <c r="AW1344" s="672">
        <f t="shared" si="65"/>
        <v>0</v>
      </c>
      <c r="AX1344" s="673"/>
      <c r="AY1344" s="657" t="s">
        <v>72</v>
      </c>
      <c r="AZ1344" s="677" t="s">
        <v>6210</v>
      </c>
      <c r="BA1344" s="653" t="s">
        <v>71</v>
      </c>
      <c r="BB1344" s="656" t="s">
        <v>71</v>
      </c>
    </row>
    <row r="1345" spans="2:54" x14ac:dyDescent="0.25">
      <c r="B1345" s="653">
        <v>2023</v>
      </c>
      <c r="C1345" s="653">
        <v>891780111</v>
      </c>
      <c r="D1345" s="654" t="s">
        <v>68</v>
      </c>
      <c r="E1345" s="655" t="s">
        <v>6065</v>
      </c>
      <c r="F1345" s="656" t="s">
        <v>6066</v>
      </c>
      <c r="G1345" s="657">
        <v>0</v>
      </c>
      <c r="H1345" s="656"/>
      <c r="I1345" s="657" t="s">
        <v>78</v>
      </c>
      <c r="J1345" s="653" t="s">
        <v>1527</v>
      </c>
      <c r="K1345" s="658" t="s">
        <v>6123</v>
      </c>
      <c r="L1345" s="659">
        <v>16728898</v>
      </c>
      <c r="M1345" s="653" t="s">
        <v>73</v>
      </c>
      <c r="N1345" s="660" t="s">
        <v>116</v>
      </c>
      <c r="O1345" s="658" t="s">
        <v>2155</v>
      </c>
      <c r="P1345" s="661" t="s">
        <v>6163</v>
      </c>
      <c r="Q1345" s="656">
        <v>1400</v>
      </c>
      <c r="R1345" s="699">
        <v>45100</v>
      </c>
      <c r="S1345" s="749">
        <v>18906213</v>
      </c>
      <c r="T1345" s="699">
        <v>45163</v>
      </c>
      <c r="U1345" s="760">
        <v>16728898</v>
      </c>
      <c r="V1345" s="657" t="s">
        <v>70</v>
      </c>
      <c r="W1345" s="656">
        <v>12533450</v>
      </c>
      <c r="X1345" s="665" t="s">
        <v>6180</v>
      </c>
      <c r="Y1345" s="660"/>
      <c r="Z1345" s="679">
        <v>45163</v>
      </c>
      <c r="AA1345" s="679">
        <v>45163</v>
      </c>
      <c r="AB1345" s="667" t="s">
        <v>80</v>
      </c>
      <c r="AC1345" s="666">
        <v>45178</v>
      </c>
      <c r="AD1345" s="658">
        <f t="shared" si="66"/>
        <v>15</v>
      </c>
      <c r="AE1345" s="656">
        <v>0</v>
      </c>
      <c r="AF1345" s="656">
        <v>0</v>
      </c>
      <c r="AG1345" s="656">
        <v>0</v>
      </c>
      <c r="AH1345" s="668" t="s">
        <v>80</v>
      </c>
      <c r="AI1345" s="658">
        <v>0</v>
      </c>
      <c r="AJ1345" s="656">
        <v>0</v>
      </c>
      <c r="AK1345" s="748">
        <v>0</v>
      </c>
      <c r="AL1345" s="668" t="s">
        <v>80</v>
      </c>
      <c r="AM1345" s="657">
        <v>0</v>
      </c>
      <c r="AN1345" s="668" t="s">
        <v>80</v>
      </c>
      <c r="AO1345" s="668" t="s">
        <v>80</v>
      </c>
      <c r="AP1345" s="661">
        <v>0</v>
      </c>
      <c r="AQ1345" s="661">
        <f>+L1345+AF1345-AK1345</f>
        <v>16728898</v>
      </c>
      <c r="AR1345" s="657" t="s">
        <v>115</v>
      </c>
      <c r="AS1345" s="656">
        <v>0</v>
      </c>
      <c r="AT1345" s="657" t="s">
        <v>80</v>
      </c>
      <c r="AU1345" s="670">
        <v>0</v>
      </c>
      <c r="AV1345" s="671">
        <f t="shared" si="64"/>
        <v>16728898</v>
      </c>
      <c r="AW1345" s="672">
        <f t="shared" si="65"/>
        <v>0</v>
      </c>
      <c r="AX1345" s="673"/>
      <c r="AY1345" s="657" t="s">
        <v>72</v>
      </c>
      <c r="AZ1345" s="677" t="s">
        <v>6211</v>
      </c>
      <c r="BA1345" s="653" t="s">
        <v>71</v>
      </c>
      <c r="BB1345" s="656" t="s">
        <v>117</v>
      </c>
    </row>
    <row r="1346" spans="2:54" x14ac:dyDescent="0.25">
      <c r="B1346" s="653">
        <v>2023</v>
      </c>
      <c r="C1346" s="653">
        <v>891780111</v>
      </c>
      <c r="D1346" s="654" t="s">
        <v>68</v>
      </c>
      <c r="E1346" s="655" t="s">
        <v>6067</v>
      </c>
      <c r="F1346" s="656" t="s">
        <v>6068</v>
      </c>
      <c r="G1346" s="675">
        <v>2023479800032</v>
      </c>
      <c r="H1346" s="656"/>
      <c r="I1346" s="657" t="s">
        <v>78</v>
      </c>
      <c r="J1346" s="653" t="s">
        <v>1527</v>
      </c>
      <c r="K1346" s="658" t="s">
        <v>6124</v>
      </c>
      <c r="L1346" s="659">
        <v>15998360</v>
      </c>
      <c r="M1346" s="653" t="s">
        <v>73</v>
      </c>
      <c r="N1346" s="660" t="s">
        <v>116</v>
      </c>
      <c r="O1346" s="658" t="s">
        <v>2155</v>
      </c>
      <c r="P1346" s="661" t="s">
        <v>6164</v>
      </c>
      <c r="Q1346" s="656">
        <v>1377</v>
      </c>
      <c r="R1346" s="699">
        <v>45099</v>
      </c>
      <c r="S1346" s="749">
        <v>113405273.48</v>
      </c>
      <c r="T1346" s="699">
        <v>45163</v>
      </c>
      <c r="U1346" s="760">
        <v>15998360</v>
      </c>
      <c r="V1346" s="657" t="s">
        <v>70</v>
      </c>
      <c r="W1346" s="656"/>
      <c r="X1346" s="665" t="s">
        <v>6182</v>
      </c>
      <c r="Y1346" s="660"/>
      <c r="Z1346" s="679">
        <v>45163</v>
      </c>
      <c r="AA1346" s="679">
        <v>45163</v>
      </c>
      <c r="AB1346" s="667" t="s">
        <v>80</v>
      </c>
      <c r="AC1346" s="666">
        <v>45168</v>
      </c>
      <c r="AD1346" s="658">
        <f t="shared" si="66"/>
        <v>5</v>
      </c>
      <c r="AE1346" s="656">
        <v>0</v>
      </c>
      <c r="AF1346" s="656">
        <v>0</v>
      </c>
      <c r="AG1346" s="656">
        <v>0</v>
      </c>
      <c r="AH1346" s="668" t="s">
        <v>80</v>
      </c>
      <c r="AI1346" s="658">
        <v>0</v>
      </c>
      <c r="AJ1346" s="656">
        <v>0</v>
      </c>
      <c r="AK1346" s="748">
        <v>0</v>
      </c>
      <c r="AL1346" s="668" t="s">
        <v>80</v>
      </c>
      <c r="AM1346" s="657">
        <v>0</v>
      </c>
      <c r="AN1346" s="668" t="s">
        <v>80</v>
      </c>
      <c r="AO1346" s="668" t="s">
        <v>80</v>
      </c>
      <c r="AP1346" s="661">
        <v>0</v>
      </c>
      <c r="AQ1346" s="661">
        <f>+L1346+AF1346-AK1346</f>
        <v>15998360</v>
      </c>
      <c r="AR1346" s="657" t="s">
        <v>115</v>
      </c>
      <c r="AS1346" s="656">
        <v>0</v>
      </c>
      <c r="AT1346" s="657" t="s">
        <v>80</v>
      </c>
      <c r="AU1346" s="670">
        <v>0</v>
      </c>
      <c r="AV1346" s="671">
        <f t="shared" si="64"/>
        <v>15998360</v>
      </c>
      <c r="AW1346" s="672">
        <f t="shared" si="65"/>
        <v>0</v>
      </c>
      <c r="AX1346" s="673"/>
      <c r="AY1346" s="657" t="s">
        <v>72</v>
      </c>
      <c r="AZ1346" s="677" t="s">
        <v>6212</v>
      </c>
      <c r="BA1346" s="653" t="s">
        <v>71</v>
      </c>
      <c r="BB1346" s="656" t="s">
        <v>117</v>
      </c>
    </row>
    <row r="1347" spans="2:54" x14ac:dyDescent="0.25">
      <c r="B1347" s="653">
        <v>2023</v>
      </c>
      <c r="C1347" s="653">
        <v>891780111</v>
      </c>
      <c r="D1347" s="654" t="s">
        <v>68</v>
      </c>
      <c r="E1347" s="655" t="s">
        <v>6069</v>
      </c>
      <c r="F1347" s="656" t="s">
        <v>6070</v>
      </c>
      <c r="G1347" s="657">
        <v>0</v>
      </c>
      <c r="H1347" s="656"/>
      <c r="I1347" s="657" t="s">
        <v>78</v>
      </c>
      <c r="J1347" s="653" t="s">
        <v>1527</v>
      </c>
      <c r="K1347" s="658" t="s">
        <v>6125</v>
      </c>
      <c r="L1347" s="659">
        <v>1610000</v>
      </c>
      <c r="M1347" s="653" t="s">
        <v>73</v>
      </c>
      <c r="N1347" s="660" t="s">
        <v>116</v>
      </c>
      <c r="O1347" s="658" t="s">
        <v>6165</v>
      </c>
      <c r="P1347" s="661">
        <v>36557713</v>
      </c>
      <c r="Q1347" s="656">
        <v>1400</v>
      </c>
      <c r="R1347" s="699">
        <v>45100</v>
      </c>
      <c r="S1347" s="749">
        <v>18906213</v>
      </c>
      <c r="T1347" s="699">
        <v>45183</v>
      </c>
      <c r="U1347" s="760">
        <v>1610000</v>
      </c>
      <c r="V1347" s="657" t="s">
        <v>70</v>
      </c>
      <c r="W1347" s="656">
        <v>12533450</v>
      </c>
      <c r="X1347" s="665" t="s">
        <v>6180</v>
      </c>
      <c r="Y1347" s="660"/>
      <c r="Z1347" s="679">
        <v>45182</v>
      </c>
      <c r="AA1347" s="679">
        <v>45183</v>
      </c>
      <c r="AB1347" s="667" t="s">
        <v>80</v>
      </c>
      <c r="AC1347" s="666">
        <v>45275</v>
      </c>
      <c r="AD1347" s="658">
        <f t="shared" si="66"/>
        <v>92</v>
      </c>
      <c r="AE1347" s="656">
        <v>0</v>
      </c>
      <c r="AF1347" s="656">
        <v>0</v>
      </c>
      <c r="AG1347" s="656">
        <v>0</v>
      </c>
      <c r="AH1347" s="668" t="s">
        <v>80</v>
      </c>
      <c r="AI1347" s="658">
        <v>0</v>
      </c>
      <c r="AJ1347" s="656">
        <v>0</v>
      </c>
      <c r="AK1347" s="748">
        <v>0</v>
      </c>
      <c r="AL1347" s="668" t="s">
        <v>80</v>
      </c>
      <c r="AM1347" s="657">
        <v>0</v>
      </c>
      <c r="AN1347" s="668" t="s">
        <v>80</v>
      </c>
      <c r="AO1347" s="668" t="s">
        <v>80</v>
      </c>
      <c r="AP1347" s="661">
        <v>0</v>
      </c>
      <c r="AQ1347" s="661">
        <f>+L1347+AF1347-AK1347</f>
        <v>1610000</v>
      </c>
      <c r="AR1347" s="657" t="s">
        <v>115</v>
      </c>
      <c r="AS1347" s="656">
        <v>0</v>
      </c>
      <c r="AT1347" s="657" t="s">
        <v>80</v>
      </c>
      <c r="AU1347" s="670">
        <v>0</v>
      </c>
      <c r="AV1347" s="671">
        <f t="shared" si="64"/>
        <v>1610000</v>
      </c>
      <c r="AW1347" s="672">
        <f t="shared" si="65"/>
        <v>0</v>
      </c>
      <c r="AX1347" s="673"/>
      <c r="AY1347" s="657" t="s">
        <v>72</v>
      </c>
      <c r="AZ1347" s="677" t="s">
        <v>6213</v>
      </c>
      <c r="BA1347" s="653" t="s">
        <v>71</v>
      </c>
      <c r="BB1347" s="656" t="s">
        <v>117</v>
      </c>
    </row>
    <row r="1348" spans="2:54" x14ac:dyDescent="0.25">
      <c r="B1348" s="653">
        <v>2023</v>
      </c>
      <c r="C1348" s="653">
        <v>891780111</v>
      </c>
      <c r="D1348" s="654" t="s">
        <v>68</v>
      </c>
      <c r="E1348" s="655" t="s">
        <v>6071</v>
      </c>
      <c r="F1348" s="656" t="s">
        <v>6072</v>
      </c>
      <c r="G1348" s="657">
        <v>0</v>
      </c>
      <c r="H1348" s="656"/>
      <c r="I1348" s="657" t="s">
        <v>78</v>
      </c>
      <c r="J1348" s="653" t="s">
        <v>1527</v>
      </c>
      <c r="K1348" s="658" t="s">
        <v>6126</v>
      </c>
      <c r="L1348" s="659">
        <v>3840000</v>
      </c>
      <c r="M1348" s="653" t="s">
        <v>73</v>
      </c>
      <c r="N1348" s="660" t="s">
        <v>116</v>
      </c>
      <c r="O1348" s="658" t="s">
        <v>233</v>
      </c>
      <c r="P1348" s="661">
        <v>36722852</v>
      </c>
      <c r="Q1348" s="656">
        <v>451</v>
      </c>
      <c r="R1348" s="699">
        <v>44979</v>
      </c>
      <c r="S1348" s="749">
        <v>69120000</v>
      </c>
      <c r="T1348" s="699">
        <v>45170</v>
      </c>
      <c r="U1348" s="760">
        <v>3840000</v>
      </c>
      <c r="V1348" s="657" t="s">
        <v>70</v>
      </c>
      <c r="W1348" s="656">
        <v>16078654</v>
      </c>
      <c r="X1348" s="665" t="s">
        <v>6183</v>
      </c>
      <c r="Y1348" s="660"/>
      <c r="Z1348" s="679">
        <v>45170</v>
      </c>
      <c r="AA1348" s="679">
        <v>45170</v>
      </c>
      <c r="AB1348" s="667" t="s">
        <v>80</v>
      </c>
      <c r="AC1348" s="666">
        <v>45197</v>
      </c>
      <c r="AD1348" s="658">
        <f t="shared" si="66"/>
        <v>27</v>
      </c>
      <c r="AE1348" s="656">
        <v>0</v>
      </c>
      <c r="AF1348" s="656">
        <v>0</v>
      </c>
      <c r="AG1348" s="656">
        <v>0</v>
      </c>
      <c r="AH1348" s="668" t="s">
        <v>80</v>
      </c>
      <c r="AI1348" s="658">
        <v>0</v>
      </c>
      <c r="AJ1348" s="656">
        <v>0</v>
      </c>
      <c r="AK1348" s="748">
        <v>0</v>
      </c>
      <c r="AL1348" s="668" t="s">
        <v>80</v>
      </c>
      <c r="AM1348" s="657">
        <v>0</v>
      </c>
      <c r="AN1348" s="668" t="s">
        <v>80</v>
      </c>
      <c r="AO1348" s="668" t="s">
        <v>80</v>
      </c>
      <c r="AP1348" s="661">
        <v>0</v>
      </c>
      <c r="AQ1348" s="661">
        <f>+L1348+AF1348-AK1348</f>
        <v>3840000</v>
      </c>
      <c r="AR1348" s="657" t="s">
        <v>115</v>
      </c>
      <c r="AS1348" s="656">
        <v>0</v>
      </c>
      <c r="AT1348" s="657" t="s">
        <v>80</v>
      </c>
      <c r="AU1348" s="670">
        <v>0</v>
      </c>
      <c r="AV1348" s="671">
        <f t="shared" si="64"/>
        <v>3840000</v>
      </c>
      <c r="AW1348" s="672">
        <f t="shared" si="65"/>
        <v>0</v>
      </c>
      <c r="AX1348" s="673"/>
      <c r="AY1348" s="657" t="s">
        <v>72</v>
      </c>
      <c r="AZ1348" s="677" t="s">
        <v>6214</v>
      </c>
      <c r="BA1348" s="653" t="s">
        <v>71</v>
      </c>
      <c r="BB1348" s="656" t="s">
        <v>71</v>
      </c>
    </row>
    <row r="1349" spans="2:54" x14ac:dyDescent="0.25">
      <c r="B1349" s="653">
        <v>2023</v>
      </c>
      <c r="C1349" s="653">
        <v>891780111</v>
      </c>
      <c r="D1349" s="654" t="s">
        <v>68</v>
      </c>
      <c r="E1349" s="655" t="s">
        <v>6073</v>
      </c>
      <c r="F1349" s="656" t="s">
        <v>6074</v>
      </c>
      <c r="G1349" s="657">
        <v>0</v>
      </c>
      <c r="H1349" s="656"/>
      <c r="I1349" s="657" t="s">
        <v>78</v>
      </c>
      <c r="J1349" s="653" t="s">
        <v>1527</v>
      </c>
      <c r="K1349" s="658" t="s">
        <v>6127</v>
      </c>
      <c r="L1349" s="659">
        <v>15000000</v>
      </c>
      <c r="M1349" s="653" t="s">
        <v>73</v>
      </c>
      <c r="N1349" s="660" t="s">
        <v>116</v>
      </c>
      <c r="O1349" s="658" t="s">
        <v>6166</v>
      </c>
      <c r="P1349" s="661">
        <v>16475907</v>
      </c>
      <c r="Q1349" s="656">
        <v>1399</v>
      </c>
      <c r="R1349" s="699">
        <v>45100</v>
      </c>
      <c r="S1349" s="749">
        <v>545507488</v>
      </c>
      <c r="T1349" s="699">
        <v>45174</v>
      </c>
      <c r="U1349" s="760">
        <v>15000000</v>
      </c>
      <c r="V1349" s="657" t="s">
        <v>70</v>
      </c>
      <c r="W1349" s="656">
        <v>12533450</v>
      </c>
      <c r="X1349" s="665" t="s">
        <v>6180</v>
      </c>
      <c r="Y1349" s="660"/>
      <c r="Z1349" s="679">
        <v>45173</v>
      </c>
      <c r="AA1349" s="679">
        <v>45174</v>
      </c>
      <c r="AB1349" s="667" t="s">
        <v>80</v>
      </c>
      <c r="AC1349" s="666">
        <v>45275</v>
      </c>
      <c r="AD1349" s="658">
        <f t="shared" si="66"/>
        <v>101</v>
      </c>
      <c r="AE1349" s="656">
        <v>0</v>
      </c>
      <c r="AF1349" s="656">
        <v>0</v>
      </c>
      <c r="AG1349" s="656">
        <v>0</v>
      </c>
      <c r="AH1349" s="668" t="s">
        <v>80</v>
      </c>
      <c r="AI1349" s="658">
        <v>0</v>
      </c>
      <c r="AJ1349" s="656">
        <v>0</v>
      </c>
      <c r="AK1349" s="748">
        <v>0</v>
      </c>
      <c r="AL1349" s="668" t="s">
        <v>80</v>
      </c>
      <c r="AM1349" s="657">
        <v>0</v>
      </c>
      <c r="AN1349" s="668" t="s">
        <v>80</v>
      </c>
      <c r="AO1349" s="668" t="s">
        <v>80</v>
      </c>
      <c r="AP1349" s="661">
        <v>0</v>
      </c>
      <c r="AQ1349" s="661">
        <f>+L1349+AF1349-AK1349</f>
        <v>15000000</v>
      </c>
      <c r="AR1349" s="657" t="s">
        <v>115</v>
      </c>
      <c r="AS1349" s="656">
        <v>0</v>
      </c>
      <c r="AT1349" s="657" t="s">
        <v>80</v>
      </c>
      <c r="AU1349" s="670">
        <v>0</v>
      </c>
      <c r="AV1349" s="671">
        <f t="shared" si="64"/>
        <v>15000000</v>
      </c>
      <c r="AW1349" s="672">
        <f t="shared" si="65"/>
        <v>0</v>
      </c>
      <c r="AX1349" s="673"/>
      <c r="AY1349" s="657" t="s">
        <v>72</v>
      </c>
      <c r="AZ1349" s="677" t="s">
        <v>6215</v>
      </c>
      <c r="BA1349" s="653" t="s">
        <v>71</v>
      </c>
      <c r="BB1349" s="656" t="s">
        <v>71</v>
      </c>
    </row>
    <row r="1350" spans="2:54" x14ac:dyDescent="0.25">
      <c r="B1350" s="653">
        <v>2023</v>
      </c>
      <c r="C1350" s="653">
        <v>891780111</v>
      </c>
      <c r="D1350" s="654" t="s">
        <v>68</v>
      </c>
      <c r="E1350" s="655" t="s">
        <v>6075</v>
      </c>
      <c r="F1350" s="656" t="s">
        <v>6076</v>
      </c>
      <c r="G1350" s="657">
        <v>0</v>
      </c>
      <c r="H1350" s="656"/>
      <c r="I1350" s="657" t="s">
        <v>78</v>
      </c>
      <c r="J1350" s="653" t="s">
        <v>1527</v>
      </c>
      <c r="K1350" s="658" t="s">
        <v>6128</v>
      </c>
      <c r="L1350" s="659">
        <v>12000000</v>
      </c>
      <c r="M1350" s="653" t="s">
        <v>73</v>
      </c>
      <c r="N1350" s="660" t="s">
        <v>116</v>
      </c>
      <c r="O1350" s="658" t="s">
        <v>6167</v>
      </c>
      <c r="P1350" s="661">
        <v>72161821</v>
      </c>
      <c r="Q1350" s="656">
        <v>1399</v>
      </c>
      <c r="R1350" s="699">
        <v>45100</v>
      </c>
      <c r="S1350" s="749">
        <v>545507488</v>
      </c>
      <c r="T1350" s="699">
        <v>45174</v>
      </c>
      <c r="U1350" s="760">
        <v>12000000</v>
      </c>
      <c r="V1350" s="657" t="s">
        <v>70</v>
      </c>
      <c r="W1350" s="656">
        <v>12533450</v>
      </c>
      <c r="X1350" s="665" t="s">
        <v>6180</v>
      </c>
      <c r="Y1350" s="660"/>
      <c r="Z1350" s="679">
        <v>45173</v>
      </c>
      <c r="AA1350" s="679">
        <v>45174</v>
      </c>
      <c r="AB1350" s="667" t="s">
        <v>80</v>
      </c>
      <c r="AC1350" s="666">
        <v>45275</v>
      </c>
      <c r="AD1350" s="658">
        <f t="shared" si="66"/>
        <v>101</v>
      </c>
      <c r="AE1350" s="656">
        <v>0</v>
      </c>
      <c r="AF1350" s="656">
        <v>0</v>
      </c>
      <c r="AG1350" s="656">
        <v>0</v>
      </c>
      <c r="AH1350" s="668" t="s">
        <v>80</v>
      </c>
      <c r="AI1350" s="658">
        <v>0</v>
      </c>
      <c r="AJ1350" s="656">
        <v>0</v>
      </c>
      <c r="AK1350" s="748">
        <v>0</v>
      </c>
      <c r="AL1350" s="668" t="s">
        <v>80</v>
      </c>
      <c r="AM1350" s="657">
        <v>0</v>
      </c>
      <c r="AN1350" s="668" t="s">
        <v>80</v>
      </c>
      <c r="AO1350" s="668" t="s">
        <v>80</v>
      </c>
      <c r="AP1350" s="661">
        <v>0</v>
      </c>
      <c r="AQ1350" s="661">
        <f>+L1350+AF1350-AK1350</f>
        <v>12000000</v>
      </c>
      <c r="AR1350" s="657" t="s">
        <v>115</v>
      </c>
      <c r="AS1350" s="656">
        <v>0</v>
      </c>
      <c r="AT1350" s="657" t="s">
        <v>80</v>
      </c>
      <c r="AU1350" s="670">
        <v>0</v>
      </c>
      <c r="AV1350" s="671">
        <f t="shared" si="64"/>
        <v>12000000</v>
      </c>
      <c r="AW1350" s="672">
        <f t="shared" si="65"/>
        <v>0</v>
      </c>
      <c r="AX1350" s="673"/>
      <c r="AY1350" s="657" t="s">
        <v>72</v>
      </c>
      <c r="AZ1350" s="677" t="s">
        <v>6216</v>
      </c>
      <c r="BA1350" s="653" t="s">
        <v>71</v>
      </c>
      <c r="BB1350" s="656" t="s">
        <v>71</v>
      </c>
    </row>
    <row r="1351" spans="2:54" x14ac:dyDescent="0.25">
      <c r="B1351" s="653">
        <v>2023</v>
      </c>
      <c r="C1351" s="653">
        <v>891780111</v>
      </c>
      <c r="D1351" s="654" t="s">
        <v>68</v>
      </c>
      <c r="E1351" s="655" t="s">
        <v>6077</v>
      </c>
      <c r="F1351" s="656" t="s">
        <v>6078</v>
      </c>
      <c r="G1351" s="657">
        <v>0</v>
      </c>
      <c r="H1351" s="656"/>
      <c r="I1351" s="657" t="s">
        <v>78</v>
      </c>
      <c r="J1351" s="653" t="s">
        <v>1527</v>
      </c>
      <c r="K1351" s="658" t="s">
        <v>6129</v>
      </c>
      <c r="L1351" s="659">
        <v>3720000</v>
      </c>
      <c r="M1351" s="653" t="s">
        <v>73</v>
      </c>
      <c r="N1351" s="660" t="s">
        <v>116</v>
      </c>
      <c r="O1351" s="658" t="s">
        <v>4145</v>
      </c>
      <c r="P1351" s="661" t="s">
        <v>6168</v>
      </c>
      <c r="Q1351" s="656">
        <v>1451</v>
      </c>
      <c r="R1351" s="699">
        <v>45111</v>
      </c>
      <c r="S1351" s="749">
        <v>33752544</v>
      </c>
      <c r="T1351" s="699">
        <v>45184</v>
      </c>
      <c r="U1351" s="760">
        <v>3720000</v>
      </c>
      <c r="V1351" s="657" t="s">
        <v>70</v>
      </c>
      <c r="W1351" s="656">
        <v>12533450</v>
      </c>
      <c r="X1351" s="665" t="s">
        <v>6180</v>
      </c>
      <c r="Y1351" s="660"/>
      <c r="Z1351" s="679">
        <v>45183</v>
      </c>
      <c r="AA1351" s="679">
        <v>45184</v>
      </c>
      <c r="AB1351" s="667" t="s">
        <v>80</v>
      </c>
      <c r="AC1351" s="666">
        <v>45290</v>
      </c>
      <c r="AD1351" s="658">
        <f t="shared" si="66"/>
        <v>106</v>
      </c>
      <c r="AE1351" s="656">
        <v>0</v>
      </c>
      <c r="AF1351" s="656">
        <v>0</v>
      </c>
      <c r="AG1351" s="656">
        <v>0</v>
      </c>
      <c r="AH1351" s="668" t="s">
        <v>80</v>
      </c>
      <c r="AI1351" s="658">
        <v>0</v>
      </c>
      <c r="AJ1351" s="656">
        <v>0</v>
      </c>
      <c r="AK1351" s="748">
        <v>0</v>
      </c>
      <c r="AL1351" s="668" t="s">
        <v>80</v>
      </c>
      <c r="AM1351" s="657">
        <v>0</v>
      </c>
      <c r="AN1351" s="668" t="s">
        <v>80</v>
      </c>
      <c r="AO1351" s="668" t="s">
        <v>80</v>
      </c>
      <c r="AP1351" s="661">
        <v>0</v>
      </c>
      <c r="AQ1351" s="661">
        <f>+L1351+AF1351-AK1351</f>
        <v>3720000</v>
      </c>
      <c r="AR1351" s="657" t="s">
        <v>115</v>
      </c>
      <c r="AS1351" s="656">
        <v>0</v>
      </c>
      <c r="AT1351" s="657" t="s">
        <v>80</v>
      </c>
      <c r="AU1351" s="670">
        <v>0</v>
      </c>
      <c r="AV1351" s="671">
        <f t="shared" si="64"/>
        <v>3720000</v>
      </c>
      <c r="AW1351" s="672">
        <f t="shared" si="65"/>
        <v>0</v>
      </c>
      <c r="AX1351" s="673"/>
      <c r="AY1351" s="657" t="s">
        <v>72</v>
      </c>
      <c r="AZ1351" s="677" t="s">
        <v>6217</v>
      </c>
      <c r="BA1351" s="653" t="s">
        <v>71</v>
      </c>
      <c r="BB1351" s="656" t="s">
        <v>117</v>
      </c>
    </row>
    <row r="1352" spans="2:54" x14ac:dyDescent="0.25">
      <c r="B1352" s="653">
        <v>2023</v>
      </c>
      <c r="C1352" s="653">
        <v>891780111</v>
      </c>
      <c r="D1352" s="654" t="s">
        <v>68</v>
      </c>
      <c r="E1352" s="655" t="s">
        <v>6079</v>
      </c>
      <c r="F1352" s="656" t="s">
        <v>6080</v>
      </c>
      <c r="G1352" s="657">
        <v>0</v>
      </c>
      <c r="H1352" s="656"/>
      <c r="I1352" s="657" t="s">
        <v>78</v>
      </c>
      <c r="J1352" s="653" t="s">
        <v>1527</v>
      </c>
      <c r="K1352" s="658" t="s">
        <v>6130</v>
      </c>
      <c r="L1352" s="659">
        <v>13500000</v>
      </c>
      <c r="M1352" s="653" t="s">
        <v>73</v>
      </c>
      <c r="N1352" s="660" t="s">
        <v>116</v>
      </c>
      <c r="O1352" s="658" t="s">
        <v>6169</v>
      </c>
      <c r="P1352" s="661">
        <v>1111763010</v>
      </c>
      <c r="Q1352" s="656">
        <v>1399</v>
      </c>
      <c r="R1352" s="699">
        <v>45100</v>
      </c>
      <c r="S1352" s="749">
        <v>545507488</v>
      </c>
      <c r="T1352" s="699">
        <v>45189</v>
      </c>
      <c r="U1352" s="760">
        <v>13500000</v>
      </c>
      <c r="V1352" s="657" t="s">
        <v>70</v>
      </c>
      <c r="W1352" s="656">
        <v>12533450</v>
      </c>
      <c r="X1352" s="665" t="s">
        <v>6180</v>
      </c>
      <c r="Y1352" s="660"/>
      <c r="Z1352" s="679">
        <v>45189</v>
      </c>
      <c r="AA1352" s="679">
        <v>45189</v>
      </c>
      <c r="AB1352" s="667" t="s">
        <v>80</v>
      </c>
      <c r="AC1352" s="666">
        <v>45275</v>
      </c>
      <c r="AD1352" s="658">
        <f t="shared" si="66"/>
        <v>86</v>
      </c>
      <c r="AE1352" s="656">
        <v>0</v>
      </c>
      <c r="AF1352" s="656">
        <v>0</v>
      </c>
      <c r="AG1352" s="656">
        <v>0</v>
      </c>
      <c r="AH1352" s="668" t="s">
        <v>80</v>
      </c>
      <c r="AI1352" s="658">
        <v>0</v>
      </c>
      <c r="AJ1352" s="656">
        <v>0</v>
      </c>
      <c r="AK1352" s="748">
        <v>0</v>
      </c>
      <c r="AL1352" s="668" t="s">
        <v>80</v>
      </c>
      <c r="AM1352" s="657">
        <v>0</v>
      </c>
      <c r="AN1352" s="668" t="s">
        <v>80</v>
      </c>
      <c r="AO1352" s="668" t="s">
        <v>80</v>
      </c>
      <c r="AP1352" s="661">
        <v>0</v>
      </c>
      <c r="AQ1352" s="661">
        <f>+L1352+AF1352-AK1352</f>
        <v>13500000</v>
      </c>
      <c r="AR1352" s="657" t="s">
        <v>115</v>
      </c>
      <c r="AS1352" s="656">
        <v>0</v>
      </c>
      <c r="AT1352" s="657" t="s">
        <v>80</v>
      </c>
      <c r="AU1352" s="670">
        <v>0</v>
      </c>
      <c r="AV1352" s="671">
        <f t="shared" si="64"/>
        <v>13500000</v>
      </c>
      <c r="AW1352" s="672">
        <f t="shared" si="65"/>
        <v>0</v>
      </c>
      <c r="AX1352" s="673"/>
      <c r="AY1352" s="657" t="s">
        <v>72</v>
      </c>
      <c r="AZ1352" s="677" t="s">
        <v>6218</v>
      </c>
      <c r="BA1352" s="653" t="s">
        <v>71</v>
      </c>
      <c r="BB1352" s="656" t="s">
        <v>71</v>
      </c>
    </row>
    <row r="1353" spans="2:54" x14ac:dyDescent="0.25">
      <c r="B1353" s="653">
        <v>2023</v>
      </c>
      <c r="C1353" s="653">
        <v>891780111</v>
      </c>
      <c r="D1353" s="654" t="s">
        <v>68</v>
      </c>
      <c r="E1353" s="655" t="s">
        <v>6081</v>
      </c>
      <c r="F1353" s="656" t="s">
        <v>6082</v>
      </c>
      <c r="G1353" s="657">
        <v>0</v>
      </c>
      <c r="H1353" s="656"/>
      <c r="I1353" s="657" t="s">
        <v>78</v>
      </c>
      <c r="J1353" s="653" t="s">
        <v>1527</v>
      </c>
      <c r="K1353" s="658" t="s">
        <v>6131</v>
      </c>
      <c r="L1353" s="659">
        <v>6000000</v>
      </c>
      <c r="M1353" s="653" t="s">
        <v>73</v>
      </c>
      <c r="N1353" s="660" t="s">
        <v>116</v>
      </c>
      <c r="O1353" s="658" t="s">
        <v>230</v>
      </c>
      <c r="P1353" s="661">
        <v>1004373834</v>
      </c>
      <c r="Q1353" s="656">
        <v>450</v>
      </c>
      <c r="R1353" s="699">
        <v>44979</v>
      </c>
      <c r="S1353" s="749">
        <v>51500000</v>
      </c>
      <c r="T1353" s="699">
        <v>45196</v>
      </c>
      <c r="U1353" s="760">
        <v>6000000</v>
      </c>
      <c r="V1353" s="657" t="s">
        <v>70</v>
      </c>
      <c r="W1353" s="656">
        <v>16078654</v>
      </c>
      <c r="X1353" s="665" t="s">
        <v>6183</v>
      </c>
      <c r="Y1353" s="660"/>
      <c r="Z1353" s="679">
        <v>45196</v>
      </c>
      <c r="AA1353" s="679">
        <v>45196</v>
      </c>
      <c r="AB1353" s="667" t="s">
        <v>80</v>
      </c>
      <c r="AC1353" s="666">
        <v>45275</v>
      </c>
      <c r="AD1353" s="658">
        <f t="shared" si="66"/>
        <v>79</v>
      </c>
      <c r="AE1353" s="656">
        <v>0</v>
      </c>
      <c r="AF1353" s="656">
        <v>0</v>
      </c>
      <c r="AG1353" s="656">
        <v>0</v>
      </c>
      <c r="AH1353" s="668" t="s">
        <v>80</v>
      </c>
      <c r="AI1353" s="658">
        <v>0</v>
      </c>
      <c r="AJ1353" s="656">
        <v>0</v>
      </c>
      <c r="AK1353" s="748">
        <v>0</v>
      </c>
      <c r="AL1353" s="668" t="s">
        <v>80</v>
      </c>
      <c r="AM1353" s="657">
        <v>0</v>
      </c>
      <c r="AN1353" s="668" t="s">
        <v>80</v>
      </c>
      <c r="AO1353" s="668" t="s">
        <v>80</v>
      </c>
      <c r="AP1353" s="661">
        <v>0</v>
      </c>
      <c r="AQ1353" s="661">
        <f>+L1353+AF1353-AK1353</f>
        <v>6000000</v>
      </c>
      <c r="AR1353" s="657" t="s">
        <v>115</v>
      </c>
      <c r="AS1353" s="656">
        <v>0</v>
      </c>
      <c r="AT1353" s="657" t="s">
        <v>80</v>
      </c>
      <c r="AU1353" s="670">
        <v>0</v>
      </c>
      <c r="AV1353" s="671">
        <f t="shared" si="64"/>
        <v>6000000</v>
      </c>
      <c r="AW1353" s="672">
        <f t="shared" si="65"/>
        <v>0</v>
      </c>
      <c r="AX1353" s="673"/>
      <c r="AY1353" s="657" t="s">
        <v>72</v>
      </c>
      <c r="AZ1353" s="677" t="s">
        <v>6219</v>
      </c>
      <c r="BA1353" s="653" t="s">
        <v>71</v>
      </c>
      <c r="BB1353" s="656" t="s">
        <v>71</v>
      </c>
    </row>
    <row r="1354" spans="2:54" x14ac:dyDescent="0.25">
      <c r="B1354" s="653">
        <v>2023</v>
      </c>
      <c r="C1354" s="653">
        <v>891780111</v>
      </c>
      <c r="D1354" s="654" t="s">
        <v>68</v>
      </c>
      <c r="E1354" s="655" t="s">
        <v>6083</v>
      </c>
      <c r="F1354" s="656" t="s">
        <v>6084</v>
      </c>
      <c r="G1354" s="657">
        <v>0</v>
      </c>
      <c r="H1354" s="656"/>
      <c r="I1354" s="657" t="s">
        <v>78</v>
      </c>
      <c r="J1354" s="653" t="s">
        <v>1527</v>
      </c>
      <c r="K1354" s="658" t="s">
        <v>6132</v>
      </c>
      <c r="L1354" s="659">
        <v>24520000</v>
      </c>
      <c r="M1354" s="653" t="s">
        <v>73</v>
      </c>
      <c r="N1354" s="660" t="s">
        <v>116</v>
      </c>
      <c r="O1354" s="658" t="s">
        <v>6170</v>
      </c>
      <c r="P1354" s="661" t="s">
        <v>6171</v>
      </c>
      <c r="Q1354" s="656">
        <v>1069</v>
      </c>
      <c r="R1354" s="699">
        <v>45051</v>
      </c>
      <c r="S1354" s="749">
        <v>2415200000</v>
      </c>
      <c r="T1354" s="699">
        <v>45134</v>
      </c>
      <c r="U1354" s="760">
        <v>24520000</v>
      </c>
      <c r="V1354" s="657" t="s">
        <v>70</v>
      </c>
      <c r="W1354" s="656">
        <v>12564670</v>
      </c>
      <c r="X1354" s="665" t="s">
        <v>797</v>
      </c>
      <c r="Y1354" s="660"/>
      <c r="Z1354" s="679">
        <v>45189</v>
      </c>
      <c r="AA1354" s="679">
        <v>45190</v>
      </c>
      <c r="AB1354" s="667" t="s">
        <v>80</v>
      </c>
      <c r="AC1354" s="666">
        <v>45229</v>
      </c>
      <c r="AD1354" s="658">
        <f t="shared" si="66"/>
        <v>39</v>
      </c>
      <c r="AE1354" s="656">
        <v>0</v>
      </c>
      <c r="AF1354" s="656">
        <v>0</v>
      </c>
      <c r="AG1354" s="656">
        <v>0</v>
      </c>
      <c r="AH1354" s="668" t="s">
        <v>80</v>
      </c>
      <c r="AI1354" s="658">
        <v>0</v>
      </c>
      <c r="AJ1354" s="656">
        <v>0</v>
      </c>
      <c r="AK1354" s="748">
        <v>0</v>
      </c>
      <c r="AL1354" s="668" t="s">
        <v>80</v>
      </c>
      <c r="AM1354" s="657">
        <v>0</v>
      </c>
      <c r="AN1354" s="668" t="s">
        <v>80</v>
      </c>
      <c r="AO1354" s="668" t="s">
        <v>80</v>
      </c>
      <c r="AP1354" s="661">
        <v>0</v>
      </c>
      <c r="AQ1354" s="661">
        <f>+L1354+AF1354-AK1354</f>
        <v>24520000</v>
      </c>
      <c r="AR1354" s="657" t="s">
        <v>115</v>
      </c>
      <c r="AS1354" s="656">
        <v>0</v>
      </c>
      <c r="AT1354" s="657" t="s">
        <v>80</v>
      </c>
      <c r="AU1354" s="670">
        <v>0</v>
      </c>
      <c r="AV1354" s="671">
        <f t="shared" si="64"/>
        <v>24520000</v>
      </c>
      <c r="AW1354" s="672">
        <f t="shared" si="65"/>
        <v>0</v>
      </c>
      <c r="AX1354" s="673"/>
      <c r="AY1354" s="657" t="s">
        <v>72</v>
      </c>
      <c r="AZ1354" s="677" t="s">
        <v>6220</v>
      </c>
      <c r="BA1354" s="653" t="s">
        <v>71</v>
      </c>
      <c r="BB1354" s="656" t="s">
        <v>117</v>
      </c>
    </row>
    <row r="1355" spans="2:54" x14ac:dyDescent="0.25">
      <c r="B1355" s="653">
        <v>2023</v>
      </c>
      <c r="C1355" s="653">
        <v>891780111</v>
      </c>
      <c r="D1355" s="654" t="s">
        <v>68</v>
      </c>
      <c r="E1355" s="655" t="s">
        <v>6052</v>
      </c>
      <c r="F1355" s="656" t="s">
        <v>6053</v>
      </c>
      <c r="G1355" s="657">
        <v>0</v>
      </c>
      <c r="H1355" s="656"/>
      <c r="I1355" s="657" t="s">
        <v>78</v>
      </c>
      <c r="J1355" s="653" t="s">
        <v>1527</v>
      </c>
      <c r="K1355" s="658" t="s">
        <v>6133</v>
      </c>
      <c r="L1355" s="659">
        <v>12000000</v>
      </c>
      <c r="M1355" s="653" t="s">
        <v>73</v>
      </c>
      <c r="N1355" s="660" t="s">
        <v>116</v>
      </c>
      <c r="O1355" s="658" t="s">
        <v>6156</v>
      </c>
      <c r="P1355" s="661">
        <v>52368882</v>
      </c>
      <c r="Q1355" s="656">
        <v>1043</v>
      </c>
      <c r="R1355" s="699">
        <v>45049</v>
      </c>
      <c r="S1355" s="749">
        <v>188750000</v>
      </c>
      <c r="T1355" s="699">
        <v>45141</v>
      </c>
      <c r="U1355" s="760">
        <v>12000000</v>
      </c>
      <c r="V1355" s="657" t="s">
        <v>70</v>
      </c>
      <c r="W1355" s="656">
        <v>12564670</v>
      </c>
      <c r="X1355" s="665" t="s">
        <v>797</v>
      </c>
      <c r="Y1355" s="660"/>
      <c r="Z1355" s="679">
        <v>45141</v>
      </c>
      <c r="AA1355" s="679">
        <v>45170</v>
      </c>
      <c r="AB1355" s="667" t="s">
        <v>80</v>
      </c>
      <c r="AC1355" s="666">
        <v>45229</v>
      </c>
      <c r="AD1355" s="658">
        <f t="shared" si="66"/>
        <v>59</v>
      </c>
      <c r="AE1355" s="656">
        <v>0</v>
      </c>
      <c r="AF1355" s="656">
        <v>0</v>
      </c>
      <c r="AG1355" s="656">
        <v>0</v>
      </c>
      <c r="AH1355" s="668" t="s">
        <v>80</v>
      </c>
      <c r="AI1355" s="658">
        <v>0</v>
      </c>
      <c r="AJ1355" s="656">
        <v>0</v>
      </c>
      <c r="AK1355" s="748">
        <v>0</v>
      </c>
      <c r="AL1355" s="668" t="s">
        <v>80</v>
      </c>
      <c r="AM1355" s="657">
        <v>1</v>
      </c>
      <c r="AN1355" s="668" t="s">
        <v>80</v>
      </c>
      <c r="AO1355" s="668" t="s">
        <v>80</v>
      </c>
      <c r="AP1355" s="661">
        <v>0</v>
      </c>
      <c r="AQ1355" s="661">
        <f>+L1355+AF1355-AK1355</f>
        <v>12000000</v>
      </c>
      <c r="AR1355" s="657" t="s">
        <v>115</v>
      </c>
      <c r="AS1355" s="656">
        <v>0</v>
      </c>
      <c r="AT1355" s="657" t="s">
        <v>80</v>
      </c>
      <c r="AU1355" s="670">
        <v>0</v>
      </c>
      <c r="AV1355" s="671">
        <f t="shared" si="64"/>
        <v>12000000</v>
      </c>
      <c r="AW1355" s="672">
        <f t="shared" si="65"/>
        <v>0</v>
      </c>
      <c r="AX1355" s="673"/>
      <c r="AY1355" s="657" t="s">
        <v>72</v>
      </c>
      <c r="AZ1355" s="677" t="s">
        <v>6221</v>
      </c>
      <c r="BA1355" s="653" t="s">
        <v>71</v>
      </c>
      <c r="BB1355" s="656" t="s">
        <v>71</v>
      </c>
    </row>
    <row r="1356" spans="2:54" x14ac:dyDescent="0.25">
      <c r="B1356" s="653">
        <v>2023</v>
      </c>
      <c r="C1356" s="653">
        <v>891780111</v>
      </c>
      <c r="D1356" s="654" t="s">
        <v>68</v>
      </c>
      <c r="E1356" s="655" t="s">
        <v>6085</v>
      </c>
      <c r="F1356" s="656" t="s">
        <v>6086</v>
      </c>
      <c r="G1356" s="657">
        <v>0</v>
      </c>
      <c r="H1356" s="656"/>
      <c r="I1356" s="657" t="s">
        <v>78</v>
      </c>
      <c r="J1356" s="653" t="s">
        <v>1527</v>
      </c>
      <c r="K1356" s="658" t="s">
        <v>6134</v>
      </c>
      <c r="L1356" s="659">
        <v>692490348</v>
      </c>
      <c r="M1356" s="653" t="s">
        <v>73</v>
      </c>
      <c r="N1356" s="660" t="s">
        <v>116</v>
      </c>
      <c r="O1356" s="658" t="s">
        <v>6172</v>
      </c>
      <c r="P1356" s="661">
        <v>900655404</v>
      </c>
      <c r="Q1356" s="656">
        <v>1069</v>
      </c>
      <c r="R1356" s="699">
        <v>45051</v>
      </c>
      <c r="S1356" s="749">
        <v>2415200000</v>
      </c>
      <c r="T1356" s="699">
        <v>45229</v>
      </c>
      <c r="U1356" s="760">
        <v>692490348</v>
      </c>
      <c r="V1356" s="657" t="s">
        <v>70</v>
      </c>
      <c r="W1356" s="656">
        <v>12564670</v>
      </c>
      <c r="X1356" s="665" t="s">
        <v>797</v>
      </c>
      <c r="Y1356" s="660"/>
      <c r="Z1356" s="679">
        <v>45229</v>
      </c>
      <c r="AA1356" s="679">
        <v>45230</v>
      </c>
      <c r="AB1356" s="667" t="s">
        <v>80</v>
      </c>
      <c r="AC1356" s="666">
        <v>45291</v>
      </c>
      <c r="AD1356" s="658">
        <f t="shared" si="66"/>
        <v>61</v>
      </c>
      <c r="AE1356" s="656">
        <v>0</v>
      </c>
      <c r="AF1356" s="656">
        <v>0</v>
      </c>
      <c r="AG1356" s="656">
        <v>0</v>
      </c>
      <c r="AH1356" s="668" t="s">
        <v>80</v>
      </c>
      <c r="AI1356" s="658">
        <v>0</v>
      </c>
      <c r="AJ1356" s="656">
        <v>0</v>
      </c>
      <c r="AK1356" s="748">
        <v>0</v>
      </c>
      <c r="AL1356" s="668" t="s">
        <v>80</v>
      </c>
      <c r="AM1356" s="657">
        <v>0</v>
      </c>
      <c r="AN1356" s="668" t="s">
        <v>80</v>
      </c>
      <c r="AO1356" s="668" t="s">
        <v>80</v>
      </c>
      <c r="AP1356" s="661">
        <v>0</v>
      </c>
      <c r="AQ1356" s="661">
        <f>+L1356+AF1356-AK1356</f>
        <v>692490348</v>
      </c>
      <c r="AR1356" s="657" t="s">
        <v>115</v>
      </c>
      <c r="AS1356" s="656">
        <v>0</v>
      </c>
      <c r="AT1356" s="657" t="s">
        <v>80</v>
      </c>
      <c r="AU1356" s="670">
        <v>0</v>
      </c>
      <c r="AV1356" s="671">
        <f t="shared" si="64"/>
        <v>692490348</v>
      </c>
      <c r="AW1356" s="672">
        <f t="shared" si="65"/>
        <v>0</v>
      </c>
      <c r="AX1356" s="673"/>
      <c r="AY1356" s="657" t="s">
        <v>72</v>
      </c>
      <c r="AZ1356" s="677" t="s">
        <v>6222</v>
      </c>
      <c r="BA1356" s="653" t="s">
        <v>71</v>
      </c>
      <c r="BB1356" s="656" t="s">
        <v>117</v>
      </c>
    </row>
    <row r="1357" spans="2:54" x14ac:dyDescent="0.25">
      <c r="B1357" s="653">
        <v>2023</v>
      </c>
      <c r="C1357" s="653">
        <v>891780111</v>
      </c>
      <c r="D1357" s="654" t="s">
        <v>68</v>
      </c>
      <c r="E1357" s="655" t="s">
        <v>6087</v>
      </c>
      <c r="F1357" s="656" t="s">
        <v>6088</v>
      </c>
      <c r="G1357" s="657">
        <v>0</v>
      </c>
      <c r="H1357" s="656"/>
      <c r="I1357" s="657" t="s">
        <v>78</v>
      </c>
      <c r="J1357" s="653" t="s">
        <v>1527</v>
      </c>
      <c r="K1357" s="658" t="s">
        <v>6135</v>
      </c>
      <c r="L1357" s="659">
        <v>140000000</v>
      </c>
      <c r="M1357" s="653" t="s">
        <v>73</v>
      </c>
      <c r="N1357" s="660" t="s">
        <v>116</v>
      </c>
      <c r="O1357" s="658" t="s">
        <v>6173</v>
      </c>
      <c r="P1357" s="661">
        <v>830023814</v>
      </c>
      <c r="Q1357" s="656">
        <v>1069</v>
      </c>
      <c r="R1357" s="699">
        <v>45051</v>
      </c>
      <c r="S1357" s="749">
        <v>2415200000</v>
      </c>
      <c r="T1357" s="699">
        <v>45223</v>
      </c>
      <c r="U1357" s="760">
        <v>140000000</v>
      </c>
      <c r="V1357" s="657" t="s">
        <v>70</v>
      </c>
      <c r="W1357" s="656">
        <v>12564670</v>
      </c>
      <c r="X1357" s="665" t="s">
        <v>797</v>
      </c>
      <c r="Y1357" s="660"/>
      <c r="Z1357" s="679">
        <v>45223</v>
      </c>
      <c r="AA1357" s="679">
        <v>45224</v>
      </c>
      <c r="AB1357" s="667" t="s">
        <v>80</v>
      </c>
      <c r="AC1357" s="666">
        <v>45229</v>
      </c>
      <c r="AD1357" s="658">
        <f t="shared" si="66"/>
        <v>5</v>
      </c>
      <c r="AE1357" s="656">
        <v>0</v>
      </c>
      <c r="AF1357" s="656">
        <v>0</v>
      </c>
      <c r="AG1357" s="656">
        <v>0</v>
      </c>
      <c r="AH1357" s="668" t="s">
        <v>80</v>
      </c>
      <c r="AI1357" s="658">
        <v>0</v>
      </c>
      <c r="AJ1357" s="656">
        <v>0</v>
      </c>
      <c r="AK1357" s="748">
        <v>0</v>
      </c>
      <c r="AL1357" s="668" t="s">
        <v>80</v>
      </c>
      <c r="AM1357" s="657">
        <v>0</v>
      </c>
      <c r="AN1357" s="668" t="s">
        <v>80</v>
      </c>
      <c r="AO1357" s="668" t="s">
        <v>80</v>
      </c>
      <c r="AP1357" s="661">
        <v>0</v>
      </c>
      <c r="AQ1357" s="661">
        <f>+L1357+AF1357-AK1357</f>
        <v>140000000</v>
      </c>
      <c r="AR1357" s="657" t="s">
        <v>115</v>
      </c>
      <c r="AS1357" s="656">
        <v>0</v>
      </c>
      <c r="AT1357" s="657" t="s">
        <v>80</v>
      </c>
      <c r="AU1357" s="670">
        <v>0</v>
      </c>
      <c r="AV1357" s="671">
        <f t="shared" si="64"/>
        <v>140000000</v>
      </c>
      <c r="AW1357" s="672">
        <f t="shared" si="65"/>
        <v>0</v>
      </c>
      <c r="AX1357" s="673"/>
      <c r="AY1357" s="657" t="s">
        <v>72</v>
      </c>
      <c r="AZ1357" s="677" t="s">
        <v>6223</v>
      </c>
      <c r="BA1357" s="653" t="s">
        <v>71</v>
      </c>
      <c r="BB1357" s="656" t="s">
        <v>117</v>
      </c>
    </row>
    <row r="1358" spans="2:54" x14ac:dyDescent="0.25">
      <c r="B1358" s="653">
        <v>2023</v>
      </c>
      <c r="C1358" s="653">
        <v>891780111</v>
      </c>
      <c r="D1358" s="654" t="s">
        <v>68</v>
      </c>
      <c r="E1358" s="655" t="s">
        <v>6089</v>
      </c>
      <c r="F1358" s="656" t="s">
        <v>6090</v>
      </c>
      <c r="G1358" s="657">
        <v>0</v>
      </c>
      <c r="H1358" s="656"/>
      <c r="I1358" s="657" t="s">
        <v>78</v>
      </c>
      <c r="J1358" s="653" t="s">
        <v>1527</v>
      </c>
      <c r="K1358" s="658" t="s">
        <v>6136</v>
      </c>
      <c r="L1358" s="659">
        <v>42856370</v>
      </c>
      <c r="M1358" s="653" t="s">
        <v>73</v>
      </c>
      <c r="N1358" s="660" t="s">
        <v>116</v>
      </c>
      <c r="O1358" s="658" t="s">
        <v>6174</v>
      </c>
      <c r="P1358" s="661">
        <v>900620828</v>
      </c>
      <c r="Q1358" s="656">
        <v>1069</v>
      </c>
      <c r="R1358" s="699">
        <v>45051</v>
      </c>
      <c r="S1358" s="749">
        <v>2415200000</v>
      </c>
      <c r="T1358" s="699">
        <v>45224</v>
      </c>
      <c r="U1358" s="760">
        <v>42856370</v>
      </c>
      <c r="V1358" s="657" t="s">
        <v>70</v>
      </c>
      <c r="W1358" s="656">
        <v>12564670</v>
      </c>
      <c r="X1358" s="665" t="s">
        <v>797</v>
      </c>
      <c r="Y1358" s="660"/>
      <c r="Z1358" s="679">
        <v>45224</v>
      </c>
      <c r="AA1358" s="679">
        <v>45225</v>
      </c>
      <c r="AB1358" s="667" t="s">
        <v>80</v>
      </c>
      <c r="AC1358" s="666">
        <v>45229</v>
      </c>
      <c r="AD1358" s="658">
        <f t="shared" si="66"/>
        <v>4</v>
      </c>
      <c r="AE1358" s="656">
        <v>0</v>
      </c>
      <c r="AF1358" s="656">
        <v>0</v>
      </c>
      <c r="AG1358" s="656">
        <v>0</v>
      </c>
      <c r="AH1358" s="668" t="s">
        <v>80</v>
      </c>
      <c r="AI1358" s="658">
        <v>0</v>
      </c>
      <c r="AJ1358" s="656">
        <v>0</v>
      </c>
      <c r="AK1358" s="748">
        <v>0</v>
      </c>
      <c r="AL1358" s="668" t="s">
        <v>80</v>
      </c>
      <c r="AM1358" s="657">
        <v>0</v>
      </c>
      <c r="AN1358" s="668" t="s">
        <v>80</v>
      </c>
      <c r="AO1358" s="668" t="s">
        <v>80</v>
      </c>
      <c r="AP1358" s="661">
        <v>0</v>
      </c>
      <c r="AQ1358" s="661">
        <f>+L1358+AF1358-AK1358</f>
        <v>42856370</v>
      </c>
      <c r="AR1358" s="657" t="s">
        <v>115</v>
      </c>
      <c r="AS1358" s="656">
        <v>0</v>
      </c>
      <c r="AT1358" s="657" t="s">
        <v>80</v>
      </c>
      <c r="AU1358" s="670">
        <v>0</v>
      </c>
      <c r="AV1358" s="671">
        <f t="shared" si="64"/>
        <v>42856370</v>
      </c>
      <c r="AW1358" s="672">
        <f t="shared" si="65"/>
        <v>0</v>
      </c>
      <c r="AX1358" s="673"/>
      <c r="AY1358" s="657" t="s">
        <v>72</v>
      </c>
      <c r="AZ1358" s="677" t="s">
        <v>6224</v>
      </c>
      <c r="BA1358" s="653" t="s">
        <v>71</v>
      </c>
      <c r="BB1358" s="656" t="s">
        <v>117</v>
      </c>
    </row>
    <row r="1359" spans="2:54" x14ac:dyDescent="0.25">
      <c r="B1359" s="653">
        <v>2023</v>
      </c>
      <c r="C1359" s="653">
        <v>891780111</v>
      </c>
      <c r="D1359" s="654" t="s">
        <v>68</v>
      </c>
      <c r="E1359" s="655" t="s">
        <v>6091</v>
      </c>
      <c r="F1359" s="656" t="s">
        <v>6092</v>
      </c>
      <c r="G1359" s="657">
        <v>0</v>
      </c>
      <c r="H1359" s="656"/>
      <c r="I1359" s="657" t="s">
        <v>78</v>
      </c>
      <c r="J1359" s="653" t="s">
        <v>1527</v>
      </c>
      <c r="K1359" s="658" t="s">
        <v>6137</v>
      </c>
      <c r="L1359" s="659">
        <v>14000000</v>
      </c>
      <c r="M1359" s="653" t="s">
        <v>73</v>
      </c>
      <c r="N1359" s="660" t="s">
        <v>116</v>
      </c>
      <c r="O1359" s="658" t="s">
        <v>2519</v>
      </c>
      <c r="P1359" s="661">
        <v>1083029274</v>
      </c>
      <c r="Q1359" s="656">
        <v>2109</v>
      </c>
      <c r="R1359" s="699">
        <v>45197</v>
      </c>
      <c r="S1359" s="749">
        <v>34540000</v>
      </c>
      <c r="T1359" s="699">
        <v>45218</v>
      </c>
      <c r="U1359" s="760">
        <v>14000000</v>
      </c>
      <c r="V1359" s="657" t="s">
        <v>70</v>
      </c>
      <c r="W1359" s="656">
        <v>52705148</v>
      </c>
      <c r="X1359" s="665" t="s">
        <v>6184</v>
      </c>
      <c r="Y1359" s="660"/>
      <c r="Z1359" s="679">
        <v>45218</v>
      </c>
      <c r="AA1359" s="679">
        <v>45218</v>
      </c>
      <c r="AB1359" s="667" t="s">
        <v>80</v>
      </c>
      <c r="AC1359" s="666">
        <v>45280</v>
      </c>
      <c r="AD1359" s="658">
        <f t="shared" si="66"/>
        <v>62</v>
      </c>
      <c r="AE1359" s="656">
        <v>0</v>
      </c>
      <c r="AF1359" s="656">
        <v>0</v>
      </c>
      <c r="AG1359" s="656">
        <v>0</v>
      </c>
      <c r="AH1359" s="668" t="s">
        <v>80</v>
      </c>
      <c r="AI1359" s="658">
        <v>0</v>
      </c>
      <c r="AJ1359" s="656">
        <v>0</v>
      </c>
      <c r="AK1359" s="748">
        <v>0</v>
      </c>
      <c r="AL1359" s="668" t="s">
        <v>80</v>
      </c>
      <c r="AM1359" s="657">
        <v>0</v>
      </c>
      <c r="AN1359" s="668" t="s">
        <v>80</v>
      </c>
      <c r="AO1359" s="668" t="s">
        <v>80</v>
      </c>
      <c r="AP1359" s="661">
        <v>0</v>
      </c>
      <c r="AQ1359" s="661">
        <f>+L1359+AF1359-AK1359</f>
        <v>14000000</v>
      </c>
      <c r="AR1359" s="657" t="s">
        <v>115</v>
      </c>
      <c r="AS1359" s="656">
        <v>0</v>
      </c>
      <c r="AT1359" s="657" t="s">
        <v>80</v>
      </c>
      <c r="AU1359" s="670">
        <v>0</v>
      </c>
      <c r="AV1359" s="671">
        <f t="shared" si="64"/>
        <v>14000000</v>
      </c>
      <c r="AW1359" s="672">
        <f t="shared" si="65"/>
        <v>0</v>
      </c>
      <c r="AX1359" s="673"/>
      <c r="AY1359" s="657" t="s">
        <v>72</v>
      </c>
      <c r="AZ1359" s="677" t="s">
        <v>6225</v>
      </c>
      <c r="BA1359" s="653" t="s">
        <v>71</v>
      </c>
      <c r="BB1359" s="656"/>
    </row>
    <row r="1360" spans="2:54" x14ac:dyDescent="0.25">
      <c r="B1360" s="653">
        <v>2023</v>
      </c>
      <c r="C1360" s="653">
        <v>891780111</v>
      </c>
      <c r="D1360" s="654" t="s">
        <v>68</v>
      </c>
      <c r="E1360" s="655" t="s">
        <v>6093</v>
      </c>
      <c r="F1360" s="656" t="s">
        <v>6094</v>
      </c>
      <c r="G1360" s="657">
        <v>0</v>
      </c>
      <c r="H1360" s="656"/>
      <c r="I1360" s="657" t="s">
        <v>78</v>
      </c>
      <c r="J1360" s="653" t="s">
        <v>1527</v>
      </c>
      <c r="K1360" s="658" t="s">
        <v>6138</v>
      </c>
      <c r="L1360" s="659">
        <v>12750000</v>
      </c>
      <c r="M1360" s="653" t="s">
        <v>73</v>
      </c>
      <c r="N1360" s="660" t="s">
        <v>116</v>
      </c>
      <c r="O1360" s="658" t="s">
        <v>6175</v>
      </c>
      <c r="P1360" s="661">
        <v>1006387342</v>
      </c>
      <c r="Q1360" s="656">
        <v>1399</v>
      </c>
      <c r="R1360" s="699">
        <v>45100</v>
      </c>
      <c r="S1360" s="749">
        <v>545507488</v>
      </c>
      <c r="T1360" s="699">
        <v>45205</v>
      </c>
      <c r="U1360" s="760">
        <v>12750000</v>
      </c>
      <c r="V1360" s="657" t="s">
        <v>70</v>
      </c>
      <c r="W1360" s="656">
        <v>12533448</v>
      </c>
      <c r="X1360" s="665" t="s">
        <v>6180</v>
      </c>
      <c r="Y1360" s="660"/>
      <c r="Z1360" s="679">
        <v>45205</v>
      </c>
      <c r="AA1360" s="679">
        <v>45205</v>
      </c>
      <c r="AB1360" s="667" t="s">
        <v>80</v>
      </c>
      <c r="AC1360" s="666">
        <v>45290</v>
      </c>
      <c r="AD1360" s="658">
        <f t="shared" si="66"/>
        <v>85</v>
      </c>
      <c r="AE1360" s="656">
        <v>0</v>
      </c>
      <c r="AF1360" s="656">
        <v>0</v>
      </c>
      <c r="AG1360" s="656">
        <v>0</v>
      </c>
      <c r="AH1360" s="668" t="s">
        <v>80</v>
      </c>
      <c r="AI1360" s="658">
        <v>0</v>
      </c>
      <c r="AJ1360" s="656">
        <v>0</v>
      </c>
      <c r="AK1360" s="748">
        <v>0</v>
      </c>
      <c r="AL1360" s="668" t="s">
        <v>80</v>
      </c>
      <c r="AM1360" s="657">
        <v>0</v>
      </c>
      <c r="AN1360" s="668" t="s">
        <v>80</v>
      </c>
      <c r="AO1360" s="668" t="s">
        <v>80</v>
      </c>
      <c r="AP1360" s="661">
        <v>0</v>
      </c>
      <c r="AQ1360" s="661">
        <f>+L1360+AF1360-AK1360</f>
        <v>12750000</v>
      </c>
      <c r="AR1360" s="657" t="s">
        <v>115</v>
      </c>
      <c r="AS1360" s="656">
        <v>0</v>
      </c>
      <c r="AT1360" s="657" t="s">
        <v>80</v>
      </c>
      <c r="AU1360" s="670">
        <v>0</v>
      </c>
      <c r="AV1360" s="671">
        <f t="shared" si="64"/>
        <v>12750000</v>
      </c>
      <c r="AW1360" s="672">
        <f t="shared" si="65"/>
        <v>0</v>
      </c>
      <c r="AX1360" s="673"/>
      <c r="AY1360" s="657" t="s">
        <v>72</v>
      </c>
      <c r="AZ1360" s="677" t="s">
        <v>6226</v>
      </c>
      <c r="BA1360" s="653" t="s">
        <v>71</v>
      </c>
      <c r="BB1360" s="656"/>
    </row>
    <row r="1361" spans="2:54" ht="15.75" thickBot="1" x14ac:dyDescent="0.3">
      <c r="B1361" s="718">
        <v>2023</v>
      </c>
      <c r="C1361" s="718">
        <v>891780111</v>
      </c>
      <c r="D1361" s="719" t="s">
        <v>68</v>
      </c>
      <c r="E1361" s="720" t="s">
        <v>6095</v>
      </c>
      <c r="F1361" s="721" t="s">
        <v>6096</v>
      </c>
      <c r="G1361" s="722">
        <v>0</v>
      </c>
      <c r="H1361" s="721"/>
      <c r="I1361" s="722" t="s">
        <v>78</v>
      </c>
      <c r="J1361" s="718" t="s">
        <v>1527</v>
      </c>
      <c r="K1361" s="723" t="s">
        <v>6139</v>
      </c>
      <c r="L1361" s="724">
        <v>13000000</v>
      </c>
      <c r="M1361" s="718" t="s">
        <v>73</v>
      </c>
      <c r="N1361" s="725" t="s">
        <v>116</v>
      </c>
      <c r="O1361" s="723" t="s">
        <v>6176</v>
      </c>
      <c r="P1361" s="726">
        <v>92226885</v>
      </c>
      <c r="Q1361" s="721">
        <v>1399</v>
      </c>
      <c r="R1361" s="756">
        <v>45100</v>
      </c>
      <c r="S1361" s="758">
        <v>545507488</v>
      </c>
      <c r="T1361" s="756">
        <v>45226</v>
      </c>
      <c r="U1361" s="762">
        <v>13000000</v>
      </c>
      <c r="V1361" s="722" t="s">
        <v>70</v>
      </c>
      <c r="W1361" s="721">
        <v>12533448</v>
      </c>
      <c r="X1361" s="727" t="s">
        <v>6180</v>
      </c>
      <c r="Y1361" s="725"/>
      <c r="Z1361" s="728">
        <v>45225</v>
      </c>
      <c r="AA1361" s="728">
        <v>45226</v>
      </c>
      <c r="AB1361" s="729" t="s">
        <v>80</v>
      </c>
      <c r="AC1361" s="730">
        <v>45290</v>
      </c>
      <c r="AD1361" s="723">
        <f t="shared" si="66"/>
        <v>64</v>
      </c>
      <c r="AE1361" s="721">
        <v>0</v>
      </c>
      <c r="AF1361" s="721">
        <v>0</v>
      </c>
      <c r="AG1361" s="721">
        <v>0</v>
      </c>
      <c r="AH1361" s="731" t="s">
        <v>80</v>
      </c>
      <c r="AI1361" s="723">
        <v>0</v>
      </c>
      <c r="AJ1361" s="721">
        <v>0</v>
      </c>
      <c r="AK1361" s="764">
        <v>0</v>
      </c>
      <c r="AL1361" s="731" t="s">
        <v>80</v>
      </c>
      <c r="AM1361" s="722">
        <v>0</v>
      </c>
      <c r="AN1361" s="731" t="s">
        <v>80</v>
      </c>
      <c r="AO1361" s="731" t="s">
        <v>80</v>
      </c>
      <c r="AP1361" s="726">
        <v>0</v>
      </c>
      <c r="AQ1361" s="726">
        <f>+L1361+AF1361-AK1361</f>
        <v>13000000</v>
      </c>
      <c r="AR1361" s="722" t="s">
        <v>115</v>
      </c>
      <c r="AS1361" s="721">
        <v>0</v>
      </c>
      <c r="AT1361" s="722" t="s">
        <v>80</v>
      </c>
      <c r="AU1361" s="732">
        <v>0</v>
      </c>
      <c r="AV1361" s="733">
        <f t="shared" si="64"/>
        <v>13000000</v>
      </c>
      <c r="AW1361" s="734">
        <f t="shared" si="65"/>
        <v>0</v>
      </c>
      <c r="AX1361" s="735"/>
      <c r="AY1361" s="722" t="s">
        <v>72</v>
      </c>
      <c r="AZ1361" s="736" t="s">
        <v>6227</v>
      </c>
      <c r="BA1361" s="718" t="s">
        <v>71</v>
      </c>
      <c r="BB1361" s="721"/>
    </row>
    <row r="1362" spans="2:54" s="22" customFormat="1" ht="15.75" thickBot="1" x14ac:dyDescent="0.3">
      <c r="B1362" s="804" t="s">
        <v>74</v>
      </c>
      <c r="C1362" s="805"/>
      <c r="D1362" s="806"/>
      <c r="E1362" s="29">
        <f>+SUBTOTAL(3,E7:E1361)</f>
        <v>1355</v>
      </c>
      <c r="F1362" s="30"/>
      <c r="G1362" s="31"/>
      <c r="H1362" s="31"/>
      <c r="I1362" s="31"/>
      <c r="J1362" s="31"/>
      <c r="K1362" s="31"/>
      <c r="L1362" s="737">
        <f>SUM(L7:L1361)</f>
        <v>28185793009.090004</v>
      </c>
      <c r="M1362" s="801"/>
      <c r="N1362" s="797"/>
      <c r="O1362" s="797"/>
      <c r="P1362" s="797"/>
      <c r="Q1362" s="797"/>
      <c r="R1362" s="797"/>
      <c r="S1362" s="797"/>
      <c r="T1362" s="797"/>
      <c r="U1362" s="797"/>
      <c r="V1362" s="797"/>
      <c r="W1362" s="797"/>
      <c r="X1362" s="797"/>
      <c r="Y1362" s="797"/>
      <c r="Z1362" s="797"/>
      <c r="AA1362" s="797"/>
      <c r="AB1362" s="797"/>
      <c r="AC1362" s="797"/>
      <c r="AD1362" s="802"/>
      <c r="AE1362" s="32">
        <f>SUM(AE7:AE1361)</f>
        <v>16</v>
      </c>
      <c r="AF1362" s="738">
        <f>SUM(AF7:AF1361)</f>
        <v>72719029.219999999</v>
      </c>
      <c r="AG1362" s="33">
        <f>SUM(AG7:AG1361)</f>
        <v>61</v>
      </c>
      <c r="AH1362" s="34"/>
      <c r="AI1362" s="33">
        <f>SUM(AI7:AI1361)</f>
        <v>1648</v>
      </c>
      <c r="AJ1362" s="33">
        <f>SUM(AJ7:AJ1361)</f>
        <v>32</v>
      </c>
      <c r="AK1362" s="739">
        <f>SUM(AK7:AK1361)</f>
        <v>402233101</v>
      </c>
      <c r="AL1362" s="34"/>
      <c r="AM1362" s="35">
        <f>SUM(AM7:AM1361)</f>
        <v>9</v>
      </c>
      <c r="AN1362" s="801"/>
      <c r="AO1362" s="797"/>
      <c r="AP1362" s="802"/>
      <c r="AQ1362" s="740">
        <f>SUM(AQ7:AQ1361)</f>
        <v>27858153788.310001</v>
      </c>
      <c r="AR1362" s="34"/>
      <c r="AS1362" s="738">
        <f>SUM(AS7:AS1361)</f>
        <v>1046716922.609</v>
      </c>
      <c r="AT1362" s="34"/>
      <c r="AU1362" s="741">
        <f>SUM(AU7:AU1361)</f>
        <v>11880617068.49</v>
      </c>
      <c r="AV1362" s="742">
        <f>SUM(AV7:AV1361)</f>
        <v>15977536719.82</v>
      </c>
      <c r="AW1362" s="801"/>
      <c r="AX1362" s="797"/>
      <c r="AY1362" s="797"/>
      <c r="AZ1362" s="797"/>
      <c r="BA1362" s="797"/>
      <c r="BB1362" s="797"/>
    </row>
    <row r="1366" spans="2:54" x14ac:dyDescent="0.25">
      <c r="L1366" s="743"/>
    </row>
  </sheetData>
  <sheetProtection formatCells="0" formatColumns="0" formatRows="0" insertRows="0" deleteRows="0" autoFilter="0"/>
  <mergeCells count="20">
    <mergeCell ref="AE4:AP4"/>
    <mergeCell ref="O5:P5"/>
    <mergeCell ref="AN1362:AP1362"/>
    <mergeCell ref="AW1362:BB1362"/>
    <mergeCell ref="AE5:AI5"/>
    <mergeCell ref="AJ5:AL5"/>
    <mergeCell ref="AM5:AP5"/>
    <mergeCell ref="AR5:AV5"/>
    <mergeCell ref="AW5:AY5"/>
    <mergeCell ref="AZ5:BB5"/>
    <mergeCell ref="Q5:S5"/>
    <mergeCell ref="T5:U5"/>
    <mergeCell ref="V5:Y5"/>
    <mergeCell ref="Z5:AD5"/>
    <mergeCell ref="B1362:D1362"/>
    <mergeCell ref="M1362:AD1362"/>
    <mergeCell ref="B3:C5"/>
    <mergeCell ref="D3:H3"/>
    <mergeCell ref="I3:J4"/>
    <mergeCell ref="F4:G4"/>
  </mergeCells>
  <conditionalFormatting sqref="F4:F5">
    <cfRule type="containsText" dxfId="3" priority="3" operator="containsText" text="Seleccione Ordenador">
      <formula>NOT(ISERROR(SEARCH("Seleccione Ordenador",F4)))</formula>
    </cfRule>
  </conditionalFormatting>
  <conditionalFormatting sqref="F160">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1361" xr:uid="{4D119C17-187F-40D9-AD96-6776B6F06FAD}">
      <formula1>"OTRO SECTOR"</formula1>
    </dataValidation>
    <dataValidation type="list" allowBlank="1" showInputMessage="1" showErrorMessage="1" sqref="M7:M1361" xr:uid="{5AB1EF83-8EBC-4820-81F1-40AC68C330DA}">
      <formula1>"DIRECTA"</formula1>
    </dataValidation>
    <dataValidation type="list" allowBlank="1" showInputMessage="1" showErrorMessage="1" sqref="J7:J1361" xr:uid="{C4ABD604-EFDB-454F-BF83-FB8C789DBBE4}">
      <formula1>"FUNCIONAMIENTO,INVERSION,OTROS"</formula1>
    </dataValidation>
    <dataValidation type="list" allowBlank="1" showInputMessage="1" showErrorMessage="1" sqref="N7:N1361" xr:uid="{1DC1929F-69CB-4D37-83CD-D0CFBA6EBA6E}">
      <formula1>modalidad</formula1>
    </dataValidation>
    <dataValidation type="list" allowBlank="1" showInputMessage="1" showErrorMessage="1" sqref="BA7:BA1361" xr:uid="{A53B63FD-9679-4958-B95F-AF43C774DABE}">
      <formula1>"SI,NO HA INICIADO"</formula1>
    </dataValidation>
    <dataValidation type="list" allowBlank="1" showInputMessage="1" showErrorMessage="1" sqref="AY7:AY1361" xr:uid="{714D6987-7D4C-4B43-B442-966B83E91860}">
      <formula1>"En ejecucion,Suspendido,Liquidado,Terminado"</formula1>
    </dataValidation>
    <dataValidation type="list" allowBlank="1" showInputMessage="1" showErrorMessage="1" sqref="V7:V1361 AR7:AR1361" xr:uid="{F117F272-B9E6-4499-B869-F66645BC4652}">
      <formula1>"S,N"</formula1>
    </dataValidation>
    <dataValidation type="list" allowBlank="1" showInputMessage="1" showErrorMessage="1" sqref="BB7:BB156" xr:uid="{F7D3A553-BCB3-4DF6-95CF-80EE0B398A68}">
      <formula1>"SI,NA por TIPO Contrato"</formula1>
    </dataValidation>
    <dataValidation type="list" allowBlank="1" showInputMessage="1" showErrorMessage="1" errorTitle="ERROR" error="SOLO VALIDO LISTA DESPLEGABLE" promptTitle="ESCOJA EL PERIODO" sqref="F4" xr:uid="{25CDBB46-3D6B-4592-A0E2-DAD8E4F09B10}">
      <formula1>"Seleccione el periodo a presentar,ENERO,FEBRERO,MARZO,ABRIL,MAYO,JUNIO,JULIO,AGOSTO,SEPTIEMBRE,OCTUBRE,NOVIEMBRE,DICIEMBRE"</formula1>
    </dataValidation>
    <dataValidation type="list" allowBlank="1" showInputMessage="1" showErrorMessage="1" sqref="K3" xr:uid="{69E4CE2E-4377-44D3-B911-F4C623771D51}">
      <formula1>"Escoja la opcion,42,250,1000,3000"</formula1>
    </dataValidation>
  </dataValidations>
  <hyperlinks>
    <hyperlink ref="AZ37" r:id="rId1" xr:uid="{B67D8D7E-C824-4ED4-940B-3C174F74C9A0}"/>
  </hyperlinks>
  <pageMargins left="0.7" right="0.7" top="0.75" bottom="0.75" header="0.3" footer="0.3"/>
  <pageSetup orientation="portrait" horizontalDpi="300" verticalDpi="300"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2D898-9AC9-429E-B081-F27D08331E30}">
  <dimension ref="A1:BU544"/>
  <sheetViews>
    <sheetView showGridLines="0" zoomScaleNormal="100" workbookViewId="0">
      <selection activeCell="BG8" sqref="BG8"/>
    </sheetView>
  </sheetViews>
  <sheetFormatPr baseColWidth="10" defaultColWidth="11.42578125" defaultRowHeight="15" x14ac:dyDescent="0.25"/>
  <cols>
    <col min="1" max="1" width="2.5703125" customWidth="1"/>
    <col min="2" max="2" width="11.5703125" customWidth="1"/>
    <col min="3" max="3" width="13.5703125" customWidth="1"/>
    <col min="4" max="4" width="28.42578125" customWidth="1"/>
    <col min="5" max="5" width="22.140625" customWidth="1"/>
    <col min="6" max="6" width="17.5703125" customWidth="1"/>
    <col min="7" max="7" width="13.85546875" customWidth="1"/>
    <col min="8" max="8" width="16.5703125" hidden="1" customWidth="1"/>
    <col min="9" max="9" width="16.5703125" customWidth="1"/>
    <col min="10" max="10" width="17.42578125" style="56" customWidth="1"/>
    <col min="11" max="11" width="18.42578125" customWidth="1"/>
    <col min="12" max="12" width="16.28515625" customWidth="1"/>
    <col min="13" max="13" width="13.42578125" style="56" customWidth="1"/>
    <col min="14" max="14" width="13.42578125" hidden="1" customWidth="1"/>
    <col min="15" max="15" width="16.140625" customWidth="1"/>
    <col min="16" max="16" width="16.42578125" style="56" customWidth="1"/>
    <col min="17" max="17" width="11.5703125" style="56" customWidth="1"/>
    <col min="18" max="18" width="13.42578125" style="97" customWidth="1"/>
    <col min="19" max="19" width="13.28515625" style="98" customWidth="1"/>
    <col min="20" max="20" width="13.7109375" style="99" customWidth="1"/>
    <col min="21" max="21" width="13.42578125" style="100" customWidth="1"/>
    <col min="22" max="22" width="14.140625" customWidth="1"/>
    <col min="23" max="23" width="14.42578125" style="56" customWidth="1"/>
    <col min="24" max="24" width="17" style="56" customWidth="1"/>
    <col min="25" max="25" width="14.140625" hidden="1" customWidth="1"/>
    <col min="26" max="26" width="13.85546875" style="99" customWidth="1"/>
    <col min="27" max="27" width="14.42578125" style="99" customWidth="1"/>
    <col min="28" max="28" width="13.85546875" style="99" customWidth="1"/>
    <col min="29" max="29" width="13.5703125" style="99" customWidth="1"/>
    <col min="30" max="30" width="13.28515625" style="56" customWidth="1"/>
    <col min="31" max="31" width="11.42578125" style="56" customWidth="1"/>
    <col min="32" max="32" width="12.5703125" style="56" customWidth="1"/>
    <col min="33" max="33" width="11.5703125" style="56" customWidth="1"/>
    <col min="34" max="34" width="13.28515625" style="97" customWidth="1"/>
    <col min="35" max="35" width="13.5703125" style="56" customWidth="1"/>
    <col min="36" max="36" width="16.5703125" style="56" customWidth="1"/>
    <col min="37" max="37" width="17.140625" style="56" customWidth="1"/>
    <col min="38" max="38" width="13.85546875" style="97" customWidth="1"/>
    <col min="39" max="39" width="15.5703125" style="56" customWidth="1"/>
    <col min="40" max="41" width="13.28515625" style="97" customWidth="1"/>
    <col min="42" max="42" width="18.5703125" style="56" customWidth="1"/>
    <col min="43" max="43" width="13.42578125" style="98" customWidth="1"/>
    <col min="44" max="44" width="11.7109375" style="56" customWidth="1"/>
    <col min="45" max="45" width="14.28515625" style="56" customWidth="1"/>
    <col min="46" max="46" width="14.7109375" style="56" customWidth="1"/>
    <col min="47" max="47" width="14.42578125" style="98" customWidth="1"/>
    <col min="48" max="48" width="13.140625" style="98" customWidth="1"/>
    <col min="49" max="49" width="16.7109375" style="56" customWidth="1"/>
    <col min="50" max="50" width="14.42578125" style="56" customWidth="1"/>
    <col min="51" max="51" width="12.42578125" style="56" customWidth="1"/>
    <col min="54" max="54" width="22.5703125" customWidth="1"/>
  </cols>
  <sheetData>
    <row r="1" spans="1:73" ht="7.5" customHeight="1" x14ac:dyDescent="0.25">
      <c r="X1" s="1"/>
    </row>
    <row r="2" spans="1:73" ht="11.25" customHeight="1" thickBot="1" x14ac:dyDescent="0.3">
      <c r="H2" s="2"/>
      <c r="I2" s="2"/>
      <c r="X2" s="1"/>
    </row>
    <row r="3" spans="1:73" ht="30.75" customHeight="1" thickBot="1" x14ac:dyDescent="0.3">
      <c r="B3" s="101"/>
      <c r="C3" s="9"/>
      <c r="D3" s="102" t="s">
        <v>76</v>
      </c>
      <c r="E3" s="103"/>
      <c r="F3" s="103"/>
      <c r="G3" s="103"/>
      <c r="H3" s="104"/>
      <c r="I3" s="777" t="s">
        <v>0</v>
      </c>
      <c r="J3" s="778"/>
      <c r="K3" s="3">
        <v>3000</v>
      </c>
      <c r="L3" s="4" t="s">
        <v>1</v>
      </c>
      <c r="M3" s="57"/>
      <c r="N3" s="5"/>
      <c r="O3" s="5"/>
      <c r="P3" s="57"/>
      <c r="Q3" s="57"/>
      <c r="R3" s="105"/>
      <c r="S3" s="106"/>
      <c r="T3" s="107"/>
      <c r="U3" s="108"/>
      <c r="V3" s="5"/>
      <c r="W3" s="57"/>
      <c r="X3" s="6"/>
      <c r="Y3" s="5"/>
      <c r="Z3" s="109"/>
      <c r="AA3" s="107"/>
      <c r="AB3" s="109"/>
      <c r="AC3" s="107"/>
      <c r="AD3" s="6"/>
      <c r="AE3" s="57"/>
      <c r="AF3" s="6"/>
      <c r="AG3" s="57"/>
      <c r="AH3" s="109"/>
      <c r="AI3" s="57"/>
      <c r="AJ3" s="6"/>
      <c r="AK3" s="57"/>
      <c r="AL3" s="109"/>
      <c r="AM3" s="57"/>
      <c r="AN3" s="109"/>
      <c r="AO3" s="105"/>
      <c r="AP3" s="6"/>
      <c r="AQ3" s="106"/>
      <c r="AR3" s="57"/>
      <c r="AS3" s="57"/>
      <c r="AT3" s="57"/>
      <c r="AU3" s="106"/>
      <c r="AV3" s="106"/>
      <c r="AW3" s="6"/>
      <c r="AX3" s="57"/>
      <c r="AY3" s="6"/>
      <c r="AZ3" s="5"/>
      <c r="BA3" s="6"/>
      <c r="BB3" s="5"/>
    </row>
    <row r="4" spans="1:73" ht="23.25" customHeight="1" thickBot="1" x14ac:dyDescent="0.3">
      <c r="B4" s="110"/>
      <c r="C4" s="111"/>
      <c r="D4" s="7" t="s">
        <v>2</v>
      </c>
      <c r="E4" s="8"/>
      <c r="F4" s="112" t="s">
        <v>119</v>
      </c>
      <c r="G4" s="112"/>
      <c r="H4" s="9"/>
      <c r="I4" s="113"/>
      <c r="J4" s="93"/>
      <c r="K4" s="10">
        <f>+L5*K3</f>
        <v>3480000000</v>
      </c>
      <c r="L4" s="11" t="s">
        <v>3</v>
      </c>
      <c r="M4" s="57"/>
      <c r="N4" s="5"/>
      <c r="O4" s="5"/>
      <c r="P4" s="57"/>
      <c r="Q4" s="57"/>
      <c r="R4" s="105"/>
      <c r="S4" s="106"/>
      <c r="T4" s="107"/>
      <c r="U4" s="108"/>
      <c r="V4" s="5"/>
      <c r="W4" s="57"/>
      <c r="X4" s="6"/>
      <c r="Y4" s="5"/>
      <c r="Z4" s="109"/>
      <c r="AA4" s="109"/>
      <c r="AB4" s="109"/>
      <c r="AC4" s="109"/>
      <c r="AD4" s="6"/>
      <c r="AE4" s="782" t="s">
        <v>4</v>
      </c>
      <c r="AF4" s="783"/>
      <c r="AG4" s="783"/>
      <c r="AH4" s="783"/>
      <c r="AI4" s="783"/>
      <c r="AJ4" s="783"/>
      <c r="AK4" s="783"/>
      <c r="AL4" s="783"/>
      <c r="AM4" s="783"/>
      <c r="AN4" s="783"/>
      <c r="AO4" s="783"/>
      <c r="AP4" s="784"/>
      <c r="AQ4" s="106"/>
      <c r="AR4" s="57"/>
      <c r="AS4" s="57"/>
      <c r="AT4" s="57"/>
      <c r="AU4" s="106"/>
      <c r="AV4" s="106"/>
      <c r="AW4" s="57"/>
      <c r="AX4" s="57"/>
      <c r="AY4" s="57"/>
      <c r="AZ4" s="5"/>
      <c r="BA4" s="5"/>
      <c r="BB4" s="5"/>
    </row>
    <row r="5" spans="1:73" s="12" customFormat="1" ht="23.25" customHeight="1" thickBot="1" x14ac:dyDescent="0.3">
      <c r="B5" s="114"/>
      <c r="C5" s="115"/>
      <c r="D5" s="13" t="s">
        <v>5</v>
      </c>
      <c r="E5" s="14"/>
      <c r="F5" s="23" t="s">
        <v>6296</v>
      </c>
      <c r="G5" s="23"/>
      <c r="H5" s="15"/>
      <c r="I5" s="16" t="s">
        <v>6297</v>
      </c>
      <c r="J5" s="116"/>
      <c r="K5" s="18"/>
      <c r="L5" s="19">
        <v>1160000</v>
      </c>
      <c r="M5" s="57"/>
      <c r="N5" s="5"/>
      <c r="O5" s="785" t="s">
        <v>7</v>
      </c>
      <c r="P5" s="786"/>
      <c r="Q5" s="785" t="s">
        <v>8</v>
      </c>
      <c r="R5" s="786"/>
      <c r="S5" s="787"/>
      <c r="T5" s="117" t="s">
        <v>9</v>
      </c>
      <c r="U5" s="118"/>
      <c r="V5" s="119" t="s">
        <v>10</v>
      </c>
      <c r="W5" s="90"/>
      <c r="X5" s="90"/>
      <c r="Y5" s="120"/>
      <c r="Z5" s="826" t="s">
        <v>11</v>
      </c>
      <c r="AA5" s="827"/>
      <c r="AB5" s="827"/>
      <c r="AC5" s="827"/>
      <c r="AD5" s="828"/>
      <c r="AE5" s="782" t="s">
        <v>12</v>
      </c>
      <c r="AF5" s="783"/>
      <c r="AG5" s="783"/>
      <c r="AH5" s="783"/>
      <c r="AI5" s="784"/>
      <c r="AJ5" s="785" t="s">
        <v>13</v>
      </c>
      <c r="AK5" s="786"/>
      <c r="AL5" s="787"/>
      <c r="AM5" s="785" t="s">
        <v>14</v>
      </c>
      <c r="AN5" s="786"/>
      <c r="AO5" s="786"/>
      <c r="AP5" s="787"/>
      <c r="AQ5" s="106"/>
      <c r="AR5" s="785" t="s">
        <v>15</v>
      </c>
      <c r="AS5" s="786"/>
      <c r="AT5" s="786"/>
      <c r="AU5" s="786"/>
      <c r="AV5" s="121"/>
      <c r="AW5" s="89" t="s">
        <v>79</v>
      </c>
      <c r="AX5" s="90"/>
      <c r="AY5" s="91"/>
      <c r="AZ5" s="785" t="s">
        <v>16</v>
      </c>
      <c r="BA5" s="786"/>
      <c r="BB5" s="787"/>
    </row>
    <row r="6" spans="1:73" s="21" customFormat="1" ht="77.25" thickBot="1" x14ac:dyDescent="0.3">
      <c r="A6" s="58"/>
      <c r="B6" s="43" t="s">
        <v>17</v>
      </c>
      <c r="C6" s="44" t="s">
        <v>18</v>
      </c>
      <c r="D6" s="45" t="s">
        <v>19</v>
      </c>
      <c r="E6" s="47" t="s">
        <v>20</v>
      </c>
      <c r="F6" s="47" t="s">
        <v>21</v>
      </c>
      <c r="G6" s="45" t="s">
        <v>22</v>
      </c>
      <c r="H6" s="47" t="s">
        <v>23</v>
      </c>
      <c r="I6" s="43" t="s">
        <v>24</v>
      </c>
      <c r="J6" s="43" t="s">
        <v>77</v>
      </c>
      <c r="K6" s="43" t="s">
        <v>25</v>
      </c>
      <c r="L6" s="43" t="s">
        <v>26</v>
      </c>
      <c r="M6" s="43" t="s">
        <v>27</v>
      </c>
      <c r="N6" s="43" t="s">
        <v>28</v>
      </c>
      <c r="O6" s="43" t="s">
        <v>29</v>
      </c>
      <c r="P6" s="44" t="s">
        <v>30</v>
      </c>
      <c r="Q6" s="44" t="s">
        <v>31</v>
      </c>
      <c r="R6" s="122" t="s">
        <v>32</v>
      </c>
      <c r="S6" s="123" t="s">
        <v>33</v>
      </c>
      <c r="T6" s="122" t="s">
        <v>34</v>
      </c>
      <c r="U6" s="123" t="s">
        <v>35</v>
      </c>
      <c r="V6" s="43" t="s">
        <v>36</v>
      </c>
      <c r="W6" s="44" t="s">
        <v>37</v>
      </c>
      <c r="X6" s="43" t="s">
        <v>38</v>
      </c>
      <c r="Y6" s="43" t="s">
        <v>39</v>
      </c>
      <c r="Z6" s="122" t="s">
        <v>75</v>
      </c>
      <c r="AA6" s="122" t="s">
        <v>40</v>
      </c>
      <c r="AB6" s="122" t="s">
        <v>41</v>
      </c>
      <c r="AC6" s="124" t="s">
        <v>42</v>
      </c>
      <c r="AD6" s="43" t="s">
        <v>43</v>
      </c>
      <c r="AE6" s="43" t="s">
        <v>44</v>
      </c>
      <c r="AF6" s="43" t="s">
        <v>45</v>
      </c>
      <c r="AG6" s="43" t="s">
        <v>46</v>
      </c>
      <c r="AH6" s="124" t="s">
        <v>47</v>
      </c>
      <c r="AI6" s="43" t="s">
        <v>48</v>
      </c>
      <c r="AJ6" s="43" t="s">
        <v>49</v>
      </c>
      <c r="AK6" s="43" t="s">
        <v>50</v>
      </c>
      <c r="AL6" s="124" t="s">
        <v>51</v>
      </c>
      <c r="AM6" s="43" t="s">
        <v>52</v>
      </c>
      <c r="AN6" s="124" t="s">
        <v>53</v>
      </c>
      <c r="AO6" s="124" t="s">
        <v>54</v>
      </c>
      <c r="AP6" s="43" t="s">
        <v>55</v>
      </c>
      <c r="AQ6" s="123" t="s">
        <v>56</v>
      </c>
      <c r="AR6" s="43" t="s">
        <v>57</v>
      </c>
      <c r="AS6" s="43" t="s">
        <v>58</v>
      </c>
      <c r="AT6" s="43" t="s">
        <v>59</v>
      </c>
      <c r="AU6" s="123" t="s">
        <v>60</v>
      </c>
      <c r="AV6" s="123" t="s">
        <v>61</v>
      </c>
      <c r="AW6" s="54" t="s">
        <v>62</v>
      </c>
      <c r="AX6" s="43" t="s">
        <v>63</v>
      </c>
      <c r="AY6" s="43" t="s">
        <v>64</v>
      </c>
      <c r="AZ6" s="44" t="s">
        <v>65</v>
      </c>
      <c r="BA6" s="44" t="s">
        <v>66</v>
      </c>
      <c r="BB6" s="44" t="s">
        <v>67</v>
      </c>
      <c r="BC6" s="20"/>
      <c r="BD6" s="20"/>
      <c r="BE6" s="20"/>
      <c r="BF6" s="20"/>
      <c r="BG6" s="20"/>
      <c r="BH6" s="20"/>
      <c r="BI6" s="20"/>
      <c r="BJ6" s="20"/>
      <c r="BK6" s="20"/>
      <c r="BL6" s="20"/>
      <c r="BM6" s="20"/>
      <c r="BN6" s="20"/>
      <c r="BO6" s="20"/>
      <c r="BP6" s="20"/>
      <c r="BQ6" s="20"/>
      <c r="BR6" s="20"/>
      <c r="BS6" s="20"/>
      <c r="BT6" s="20"/>
      <c r="BU6" s="20"/>
    </row>
    <row r="7" spans="1:73" s="125" customFormat="1" ht="15.75" customHeight="1" x14ac:dyDescent="0.25">
      <c r="B7" s="61">
        <v>2023</v>
      </c>
      <c r="C7" s="83">
        <v>891780111</v>
      </c>
      <c r="D7" s="62" t="s">
        <v>68</v>
      </c>
      <c r="E7" s="134" t="s">
        <v>6298</v>
      </c>
      <c r="F7" s="375" t="s">
        <v>6299</v>
      </c>
      <c r="G7" s="134">
        <v>0</v>
      </c>
      <c r="H7" s="134"/>
      <c r="I7" s="64" t="s">
        <v>78</v>
      </c>
      <c r="J7" s="83" t="s">
        <v>120</v>
      </c>
      <c r="K7" s="134" t="s">
        <v>6300</v>
      </c>
      <c r="L7" s="581">
        <v>19380000</v>
      </c>
      <c r="M7" s="83" t="s">
        <v>73</v>
      </c>
      <c r="N7" s="134"/>
      <c r="O7" s="608" t="s">
        <v>6301</v>
      </c>
      <c r="P7" s="609">
        <v>1082944860</v>
      </c>
      <c r="Q7" s="609">
        <v>77</v>
      </c>
      <c r="R7" s="610">
        <v>44949</v>
      </c>
      <c r="S7" s="580">
        <v>768100000</v>
      </c>
      <c r="T7" s="239">
        <v>44950</v>
      </c>
      <c r="U7" s="611">
        <v>19380000</v>
      </c>
      <c r="V7" s="64" t="s">
        <v>70</v>
      </c>
      <c r="W7" s="454">
        <v>57461852</v>
      </c>
      <c r="X7" s="475" t="s">
        <v>6302</v>
      </c>
      <c r="Y7" s="134"/>
      <c r="Z7" s="612">
        <v>44950</v>
      </c>
      <c r="AA7" s="612">
        <v>44950</v>
      </c>
      <c r="AB7" s="613" t="s">
        <v>80</v>
      </c>
      <c r="AC7" s="612">
        <v>45107</v>
      </c>
      <c r="AD7" s="136">
        <f>+IF(AB7="1800-01-01",AC7-AA7,AC7-AB7)</f>
        <v>157</v>
      </c>
      <c r="AE7" s="135">
        <v>1</v>
      </c>
      <c r="AF7" s="581">
        <v>7200000</v>
      </c>
      <c r="AG7" s="135">
        <v>1</v>
      </c>
      <c r="AH7" s="613">
        <v>45168</v>
      </c>
      <c r="AI7" s="136">
        <f t="shared" ref="AI7:AI261" si="0">+IF(AH7="1800-01-01",0,AH7-AC7)</f>
        <v>61</v>
      </c>
      <c r="AJ7" s="135">
        <v>1</v>
      </c>
      <c r="AK7" s="581">
        <v>0</v>
      </c>
      <c r="AL7" s="613">
        <v>45122</v>
      </c>
      <c r="AM7" s="64">
        <v>0</v>
      </c>
      <c r="AN7" s="613" t="s">
        <v>80</v>
      </c>
      <c r="AO7" s="613" t="s">
        <v>80</v>
      </c>
      <c r="AP7" s="385">
        <f>+IF(AN7="1800-01-01",0,AO7-AN7)</f>
        <v>0</v>
      </c>
      <c r="AQ7" s="597">
        <f>+L7+AF7-AK7</f>
        <v>26580000</v>
      </c>
      <c r="AR7" s="64" t="s">
        <v>115</v>
      </c>
      <c r="AS7" s="135">
        <v>0</v>
      </c>
      <c r="AT7" s="243" t="s">
        <v>80</v>
      </c>
      <c r="AU7" s="581">
        <v>26580000</v>
      </c>
      <c r="AV7" s="380">
        <f t="shared" ref="AV7:AV70" si="1">AQ7-AU7</f>
        <v>0</v>
      </c>
      <c r="AW7" s="137">
        <f>+IFERROR(AU7/AQ7,"-")</f>
        <v>1</v>
      </c>
      <c r="AX7" s="243" t="s">
        <v>80</v>
      </c>
      <c r="AY7" s="64" t="s">
        <v>800</v>
      </c>
      <c r="AZ7" s="424" t="s">
        <v>6303</v>
      </c>
      <c r="BA7" s="236" t="s">
        <v>71</v>
      </c>
      <c r="BB7" s="236" t="s">
        <v>71</v>
      </c>
    </row>
    <row r="8" spans="1:73" s="125" customFormat="1" ht="15.75" customHeight="1" x14ac:dyDescent="0.25">
      <c r="B8" s="247">
        <v>2023</v>
      </c>
      <c r="C8" s="81">
        <v>891780111</v>
      </c>
      <c r="D8" s="82" t="s">
        <v>68</v>
      </c>
      <c r="E8" s="145" t="s">
        <v>6304</v>
      </c>
      <c r="F8" s="76" t="s">
        <v>6305</v>
      </c>
      <c r="G8" s="145">
        <v>0</v>
      </c>
      <c r="H8" s="145"/>
      <c r="I8" s="86" t="s">
        <v>78</v>
      </c>
      <c r="J8" s="81" t="s">
        <v>120</v>
      </c>
      <c r="K8" s="145" t="s">
        <v>6306</v>
      </c>
      <c r="L8" s="259">
        <v>30433333</v>
      </c>
      <c r="M8" s="81" t="s">
        <v>73</v>
      </c>
      <c r="N8" s="145"/>
      <c r="O8" s="614" t="s">
        <v>6307</v>
      </c>
      <c r="P8" s="258">
        <v>80766019</v>
      </c>
      <c r="Q8" s="258">
        <v>77</v>
      </c>
      <c r="R8" s="397">
        <v>44949</v>
      </c>
      <c r="S8" s="582">
        <v>768100000</v>
      </c>
      <c r="T8" s="250">
        <v>44950</v>
      </c>
      <c r="U8" s="615">
        <v>30433333</v>
      </c>
      <c r="V8" s="86" t="s">
        <v>70</v>
      </c>
      <c r="W8" s="262">
        <v>57461852</v>
      </c>
      <c r="X8" s="144" t="s">
        <v>6302</v>
      </c>
      <c r="Y8" s="145"/>
      <c r="Z8" s="391">
        <v>44950</v>
      </c>
      <c r="AA8" s="391">
        <v>44950</v>
      </c>
      <c r="AB8" s="603" t="s">
        <v>80</v>
      </c>
      <c r="AC8" s="391">
        <v>45107</v>
      </c>
      <c r="AD8" s="150">
        <f>+IF(AB8="1800-01-01",AC8-AA8,AC8-AB8)</f>
        <v>157</v>
      </c>
      <c r="AE8" s="143">
        <v>0</v>
      </c>
      <c r="AF8" s="259">
        <v>0</v>
      </c>
      <c r="AG8" s="143">
        <v>0</v>
      </c>
      <c r="AH8" s="603" t="s">
        <v>80</v>
      </c>
      <c r="AI8" s="150">
        <f t="shared" si="0"/>
        <v>0</v>
      </c>
      <c r="AJ8" s="143">
        <v>0</v>
      </c>
      <c r="AK8" s="259">
        <v>0</v>
      </c>
      <c r="AL8" s="603" t="s">
        <v>80</v>
      </c>
      <c r="AM8" s="86">
        <v>0</v>
      </c>
      <c r="AN8" s="603" t="s">
        <v>80</v>
      </c>
      <c r="AO8" s="603" t="s">
        <v>80</v>
      </c>
      <c r="AP8" s="255">
        <f t="shared" ref="AP8:AP261" si="2">+IF(AN8="1800-01-01",0,AO8-AN8)</f>
        <v>0</v>
      </c>
      <c r="AQ8" s="260">
        <f>+L8+AF8-AK8</f>
        <v>30433333</v>
      </c>
      <c r="AR8" s="86" t="s">
        <v>115</v>
      </c>
      <c r="AS8" s="143">
        <v>0</v>
      </c>
      <c r="AT8" s="203" t="s">
        <v>80</v>
      </c>
      <c r="AU8" s="259">
        <v>30433333</v>
      </c>
      <c r="AV8" s="364">
        <f t="shared" si="1"/>
        <v>0</v>
      </c>
      <c r="AW8" s="133">
        <f t="shared" ref="AW8:AW263" si="3">+IFERROR(AU8/AQ8,"-")</f>
        <v>1</v>
      </c>
      <c r="AX8" s="203" t="s">
        <v>80</v>
      </c>
      <c r="AY8" s="86" t="s">
        <v>800</v>
      </c>
      <c r="AZ8" s="142" t="s">
        <v>6308</v>
      </c>
      <c r="BA8" s="160" t="s">
        <v>71</v>
      </c>
      <c r="BB8" s="160" t="s">
        <v>71</v>
      </c>
    </row>
    <row r="9" spans="1:73" s="125" customFormat="1" ht="15.75" customHeight="1" x14ac:dyDescent="0.25">
      <c r="B9" s="247">
        <v>2023</v>
      </c>
      <c r="C9" s="81">
        <v>891780111</v>
      </c>
      <c r="D9" s="82" t="s">
        <v>68</v>
      </c>
      <c r="E9" s="145" t="s">
        <v>6309</v>
      </c>
      <c r="F9" s="76" t="s">
        <v>6310</v>
      </c>
      <c r="G9" s="145">
        <v>0</v>
      </c>
      <c r="H9" s="145"/>
      <c r="I9" s="86" t="s">
        <v>78</v>
      </c>
      <c r="J9" s="81" t="s">
        <v>120</v>
      </c>
      <c r="K9" s="145" t="s">
        <v>6311</v>
      </c>
      <c r="L9" s="259">
        <v>16600000</v>
      </c>
      <c r="M9" s="81" t="s">
        <v>73</v>
      </c>
      <c r="N9" s="145"/>
      <c r="O9" s="614" t="s">
        <v>6312</v>
      </c>
      <c r="P9" s="258">
        <v>1082981781</v>
      </c>
      <c r="Q9" s="258">
        <v>77</v>
      </c>
      <c r="R9" s="397">
        <v>44949</v>
      </c>
      <c r="S9" s="582">
        <v>768100000</v>
      </c>
      <c r="T9" s="250">
        <v>44950</v>
      </c>
      <c r="U9" s="615">
        <v>16600000</v>
      </c>
      <c r="V9" s="86" t="s">
        <v>70</v>
      </c>
      <c r="W9" s="262">
        <v>57461852</v>
      </c>
      <c r="X9" s="144" t="s">
        <v>6302</v>
      </c>
      <c r="Y9" s="145"/>
      <c r="Z9" s="391">
        <v>44950</v>
      </c>
      <c r="AA9" s="391">
        <v>44950</v>
      </c>
      <c r="AB9" s="603" t="s">
        <v>80</v>
      </c>
      <c r="AC9" s="391">
        <v>45107</v>
      </c>
      <c r="AD9" s="150">
        <f>+IF(AB9="1800-01-01",AC9-AA9,AC9-AB9)</f>
        <v>157</v>
      </c>
      <c r="AE9" s="143">
        <v>0</v>
      </c>
      <c r="AF9" s="259">
        <v>0</v>
      </c>
      <c r="AG9" s="143">
        <v>0</v>
      </c>
      <c r="AH9" s="603" t="s">
        <v>80</v>
      </c>
      <c r="AI9" s="150">
        <f t="shared" si="0"/>
        <v>0</v>
      </c>
      <c r="AJ9" s="143">
        <v>0</v>
      </c>
      <c r="AK9" s="259">
        <v>0</v>
      </c>
      <c r="AL9" s="603" t="s">
        <v>80</v>
      </c>
      <c r="AM9" s="86">
        <v>0</v>
      </c>
      <c r="AN9" s="603" t="s">
        <v>80</v>
      </c>
      <c r="AO9" s="603" t="s">
        <v>80</v>
      </c>
      <c r="AP9" s="255">
        <f t="shared" si="2"/>
        <v>0</v>
      </c>
      <c r="AQ9" s="260">
        <f>+L9+AF9-AK9</f>
        <v>16600000</v>
      </c>
      <c r="AR9" s="86" t="s">
        <v>115</v>
      </c>
      <c r="AS9" s="143">
        <v>0</v>
      </c>
      <c r="AT9" s="203" t="s">
        <v>80</v>
      </c>
      <c r="AU9" s="259">
        <v>16600000</v>
      </c>
      <c r="AV9" s="364">
        <f t="shared" si="1"/>
        <v>0</v>
      </c>
      <c r="AW9" s="133">
        <f t="shared" si="3"/>
        <v>1</v>
      </c>
      <c r="AX9" s="203" t="s">
        <v>80</v>
      </c>
      <c r="AY9" s="86" t="s">
        <v>800</v>
      </c>
      <c r="AZ9" s="142" t="s">
        <v>6313</v>
      </c>
      <c r="BA9" s="160" t="s">
        <v>71</v>
      </c>
      <c r="BB9" s="160" t="s">
        <v>71</v>
      </c>
    </row>
    <row r="10" spans="1:73" s="125" customFormat="1" ht="15.75" customHeight="1" x14ac:dyDescent="0.25">
      <c r="B10" s="247">
        <v>2023</v>
      </c>
      <c r="C10" s="81">
        <v>891780111</v>
      </c>
      <c r="D10" s="82" t="s">
        <v>68</v>
      </c>
      <c r="E10" s="145" t="s">
        <v>6314</v>
      </c>
      <c r="F10" s="76" t="s">
        <v>6315</v>
      </c>
      <c r="G10" s="145">
        <v>0</v>
      </c>
      <c r="H10" s="145"/>
      <c r="I10" s="86" t="s">
        <v>78</v>
      </c>
      <c r="J10" s="81" t="s">
        <v>120</v>
      </c>
      <c r="K10" s="145" t="s">
        <v>6316</v>
      </c>
      <c r="L10" s="259">
        <v>16600000</v>
      </c>
      <c r="M10" s="81" t="s">
        <v>73</v>
      </c>
      <c r="N10" s="145"/>
      <c r="O10" s="614" t="s">
        <v>6317</v>
      </c>
      <c r="P10" s="258">
        <v>1082931591</v>
      </c>
      <c r="Q10" s="258">
        <v>77</v>
      </c>
      <c r="R10" s="397">
        <v>44949</v>
      </c>
      <c r="S10" s="582">
        <v>768100000</v>
      </c>
      <c r="T10" s="250">
        <v>44950</v>
      </c>
      <c r="U10" s="615">
        <v>16600000</v>
      </c>
      <c r="V10" s="86" t="s">
        <v>70</v>
      </c>
      <c r="W10" s="262">
        <v>57461852</v>
      </c>
      <c r="X10" s="144" t="s">
        <v>6302</v>
      </c>
      <c r="Y10" s="145"/>
      <c r="Z10" s="391">
        <v>44950</v>
      </c>
      <c r="AA10" s="391">
        <v>44950</v>
      </c>
      <c r="AB10" s="603" t="s">
        <v>80</v>
      </c>
      <c r="AC10" s="391">
        <v>45107</v>
      </c>
      <c r="AD10" s="150">
        <f t="shared" ref="AD10:AD73" si="4">+IF(AB10="1800-01-01",AC10-AA10,AC10-AB10)</f>
        <v>157</v>
      </c>
      <c r="AE10" s="143">
        <v>1</v>
      </c>
      <c r="AF10" s="259">
        <v>3500000</v>
      </c>
      <c r="AG10" s="143">
        <v>1</v>
      </c>
      <c r="AH10" s="603">
        <v>45122</v>
      </c>
      <c r="AI10" s="150">
        <f t="shared" si="0"/>
        <v>15</v>
      </c>
      <c r="AJ10" s="143">
        <v>0</v>
      </c>
      <c r="AK10" s="259">
        <v>0</v>
      </c>
      <c r="AL10" s="603" t="s">
        <v>80</v>
      </c>
      <c r="AM10" s="86">
        <v>0</v>
      </c>
      <c r="AN10" s="603" t="s">
        <v>80</v>
      </c>
      <c r="AO10" s="603" t="s">
        <v>80</v>
      </c>
      <c r="AP10" s="255">
        <f t="shared" si="2"/>
        <v>0</v>
      </c>
      <c r="AQ10" s="260">
        <f>+L10+AF10-AK10</f>
        <v>20100000</v>
      </c>
      <c r="AR10" s="86" t="s">
        <v>115</v>
      </c>
      <c r="AS10" s="143">
        <v>0</v>
      </c>
      <c r="AT10" s="203" t="s">
        <v>80</v>
      </c>
      <c r="AU10" s="259">
        <v>20100000</v>
      </c>
      <c r="AV10" s="364">
        <f t="shared" si="1"/>
        <v>0</v>
      </c>
      <c r="AW10" s="133">
        <f t="shared" si="3"/>
        <v>1</v>
      </c>
      <c r="AX10" s="203" t="s">
        <v>80</v>
      </c>
      <c r="AY10" s="86" t="s">
        <v>800</v>
      </c>
      <c r="AZ10" s="142" t="s">
        <v>6318</v>
      </c>
      <c r="BA10" s="160" t="s">
        <v>71</v>
      </c>
      <c r="BB10" s="160" t="s">
        <v>71</v>
      </c>
    </row>
    <row r="11" spans="1:73" s="125" customFormat="1" ht="15.75" customHeight="1" x14ac:dyDescent="0.25">
      <c r="B11" s="247">
        <v>2023</v>
      </c>
      <c r="C11" s="81">
        <v>891780111</v>
      </c>
      <c r="D11" s="82" t="s">
        <v>68</v>
      </c>
      <c r="E11" s="145" t="s">
        <v>6319</v>
      </c>
      <c r="F11" s="76" t="s">
        <v>6320</v>
      </c>
      <c r="G11" s="145">
        <v>0</v>
      </c>
      <c r="H11" s="145"/>
      <c r="I11" s="86" t="s">
        <v>78</v>
      </c>
      <c r="J11" s="81" t="s">
        <v>120</v>
      </c>
      <c r="K11" s="145" t="s">
        <v>6321</v>
      </c>
      <c r="L11" s="259">
        <v>16600000</v>
      </c>
      <c r="M11" s="81" t="s">
        <v>73</v>
      </c>
      <c r="N11" s="145"/>
      <c r="O11" s="614" t="s">
        <v>6322</v>
      </c>
      <c r="P11" s="258">
        <v>1082984183</v>
      </c>
      <c r="Q11" s="258">
        <v>77</v>
      </c>
      <c r="R11" s="397">
        <v>44949</v>
      </c>
      <c r="S11" s="582">
        <v>768100000</v>
      </c>
      <c r="T11" s="250">
        <v>44950</v>
      </c>
      <c r="U11" s="615">
        <v>16600000</v>
      </c>
      <c r="V11" s="86" t="s">
        <v>70</v>
      </c>
      <c r="W11" s="262">
        <v>57461852</v>
      </c>
      <c r="X11" s="144" t="s">
        <v>6302</v>
      </c>
      <c r="Y11" s="145"/>
      <c r="Z11" s="391">
        <v>44950</v>
      </c>
      <c r="AA11" s="391">
        <v>44950</v>
      </c>
      <c r="AB11" s="603" t="s">
        <v>80</v>
      </c>
      <c r="AC11" s="391">
        <v>45107</v>
      </c>
      <c r="AD11" s="150">
        <f t="shared" si="4"/>
        <v>157</v>
      </c>
      <c r="AE11" s="143">
        <v>0</v>
      </c>
      <c r="AF11" s="259">
        <v>0</v>
      </c>
      <c r="AG11" s="143">
        <v>0</v>
      </c>
      <c r="AH11" s="603" t="s">
        <v>80</v>
      </c>
      <c r="AI11" s="150">
        <f t="shared" si="0"/>
        <v>0</v>
      </c>
      <c r="AJ11" s="143">
        <v>0</v>
      </c>
      <c r="AK11" s="259">
        <v>0</v>
      </c>
      <c r="AL11" s="603" t="s">
        <v>80</v>
      </c>
      <c r="AM11" s="86">
        <v>0</v>
      </c>
      <c r="AN11" s="603" t="s">
        <v>80</v>
      </c>
      <c r="AO11" s="603" t="s">
        <v>80</v>
      </c>
      <c r="AP11" s="255">
        <f t="shared" si="2"/>
        <v>0</v>
      </c>
      <c r="AQ11" s="260">
        <f>+L11+AF11-AK11</f>
        <v>16600000</v>
      </c>
      <c r="AR11" s="86" t="s">
        <v>115</v>
      </c>
      <c r="AS11" s="143">
        <v>0</v>
      </c>
      <c r="AT11" s="203" t="s">
        <v>80</v>
      </c>
      <c r="AU11" s="259">
        <v>16600000</v>
      </c>
      <c r="AV11" s="364">
        <f t="shared" si="1"/>
        <v>0</v>
      </c>
      <c r="AW11" s="133">
        <f>+IFERROR(AU11/AQ11,"-")</f>
        <v>1</v>
      </c>
      <c r="AX11" s="203" t="s">
        <v>80</v>
      </c>
      <c r="AY11" s="86" t="s">
        <v>800</v>
      </c>
      <c r="AZ11" s="142" t="s">
        <v>6323</v>
      </c>
      <c r="BA11" s="160" t="s">
        <v>71</v>
      </c>
      <c r="BB11" s="160" t="s">
        <v>71</v>
      </c>
    </row>
    <row r="12" spans="1:73" s="125" customFormat="1" ht="15.75" customHeight="1" x14ac:dyDescent="0.25">
      <c r="B12" s="247">
        <v>2023</v>
      </c>
      <c r="C12" s="81">
        <v>891780111</v>
      </c>
      <c r="D12" s="82" t="s">
        <v>68</v>
      </c>
      <c r="E12" s="145" t="s">
        <v>6324</v>
      </c>
      <c r="F12" s="76" t="s">
        <v>6325</v>
      </c>
      <c r="G12" s="145">
        <v>0</v>
      </c>
      <c r="H12" s="145"/>
      <c r="I12" s="86" t="s">
        <v>78</v>
      </c>
      <c r="J12" s="81" t="s">
        <v>120</v>
      </c>
      <c r="K12" s="145" t="s">
        <v>6321</v>
      </c>
      <c r="L12" s="259">
        <v>16600000</v>
      </c>
      <c r="M12" s="81" t="s">
        <v>73</v>
      </c>
      <c r="N12" s="145"/>
      <c r="O12" s="614" t="s">
        <v>6326</v>
      </c>
      <c r="P12" s="258">
        <v>1082966245</v>
      </c>
      <c r="Q12" s="258">
        <v>77</v>
      </c>
      <c r="R12" s="397">
        <v>44949</v>
      </c>
      <c r="S12" s="582">
        <v>768100000</v>
      </c>
      <c r="T12" s="250">
        <v>44950</v>
      </c>
      <c r="U12" s="615">
        <v>16600000</v>
      </c>
      <c r="V12" s="86" t="s">
        <v>70</v>
      </c>
      <c r="W12" s="262">
        <v>57461852</v>
      </c>
      <c r="X12" s="144" t="s">
        <v>6302</v>
      </c>
      <c r="Y12" s="145"/>
      <c r="Z12" s="391">
        <v>44950</v>
      </c>
      <c r="AA12" s="391">
        <v>44950</v>
      </c>
      <c r="AB12" s="603" t="s">
        <v>80</v>
      </c>
      <c r="AC12" s="391">
        <v>45107</v>
      </c>
      <c r="AD12" s="150">
        <f t="shared" si="4"/>
        <v>157</v>
      </c>
      <c r="AE12" s="143">
        <v>0</v>
      </c>
      <c r="AF12" s="259">
        <v>0</v>
      </c>
      <c r="AG12" s="143">
        <v>0</v>
      </c>
      <c r="AH12" s="603" t="s">
        <v>80</v>
      </c>
      <c r="AI12" s="150">
        <f t="shared" si="0"/>
        <v>0</v>
      </c>
      <c r="AJ12" s="143">
        <v>0</v>
      </c>
      <c r="AK12" s="259">
        <v>0</v>
      </c>
      <c r="AL12" s="603" t="s">
        <v>80</v>
      </c>
      <c r="AM12" s="86">
        <v>0</v>
      </c>
      <c r="AN12" s="603" t="s">
        <v>80</v>
      </c>
      <c r="AO12" s="603" t="s">
        <v>80</v>
      </c>
      <c r="AP12" s="255">
        <f t="shared" si="2"/>
        <v>0</v>
      </c>
      <c r="AQ12" s="260">
        <f>+L12+AF12-AK12</f>
        <v>16600000</v>
      </c>
      <c r="AR12" s="86" t="s">
        <v>115</v>
      </c>
      <c r="AS12" s="143">
        <v>0</v>
      </c>
      <c r="AT12" s="203" t="s">
        <v>80</v>
      </c>
      <c r="AU12" s="259">
        <v>16600000</v>
      </c>
      <c r="AV12" s="364">
        <f t="shared" si="1"/>
        <v>0</v>
      </c>
      <c r="AW12" s="133">
        <f t="shared" si="3"/>
        <v>1</v>
      </c>
      <c r="AX12" s="203" t="s">
        <v>80</v>
      </c>
      <c r="AY12" s="86" t="s">
        <v>800</v>
      </c>
      <c r="AZ12" s="142" t="s">
        <v>6327</v>
      </c>
      <c r="BA12" s="160" t="s">
        <v>71</v>
      </c>
      <c r="BB12" s="160" t="s">
        <v>71</v>
      </c>
    </row>
    <row r="13" spans="1:73" s="125" customFormat="1" ht="15.75" customHeight="1" x14ac:dyDescent="0.25">
      <c r="B13" s="247">
        <v>2023</v>
      </c>
      <c r="C13" s="81">
        <v>891780111</v>
      </c>
      <c r="D13" s="82" t="s">
        <v>68</v>
      </c>
      <c r="E13" s="145" t="s">
        <v>6328</v>
      </c>
      <c r="F13" s="76" t="s">
        <v>6329</v>
      </c>
      <c r="G13" s="145">
        <v>0</v>
      </c>
      <c r="H13" s="145"/>
      <c r="I13" s="86" t="s">
        <v>78</v>
      </c>
      <c r="J13" s="81" t="s">
        <v>120</v>
      </c>
      <c r="K13" s="145" t="s">
        <v>6321</v>
      </c>
      <c r="L13" s="259">
        <v>16600000</v>
      </c>
      <c r="M13" s="81" t="s">
        <v>73</v>
      </c>
      <c r="N13" s="145"/>
      <c r="O13" s="614" t="s">
        <v>6330</v>
      </c>
      <c r="P13" s="258">
        <v>1082943812</v>
      </c>
      <c r="Q13" s="258">
        <v>77</v>
      </c>
      <c r="R13" s="397">
        <v>44949</v>
      </c>
      <c r="S13" s="582">
        <v>768100000</v>
      </c>
      <c r="T13" s="250">
        <v>44950</v>
      </c>
      <c r="U13" s="615">
        <v>16600000</v>
      </c>
      <c r="V13" s="86" t="s">
        <v>70</v>
      </c>
      <c r="W13" s="262">
        <v>57461852</v>
      </c>
      <c r="X13" s="144" t="s">
        <v>6302</v>
      </c>
      <c r="Y13" s="145"/>
      <c r="Z13" s="391">
        <v>44950</v>
      </c>
      <c r="AA13" s="391">
        <v>44950</v>
      </c>
      <c r="AB13" s="603" t="s">
        <v>80</v>
      </c>
      <c r="AC13" s="391">
        <v>45107</v>
      </c>
      <c r="AD13" s="150">
        <f t="shared" si="4"/>
        <v>157</v>
      </c>
      <c r="AE13" s="143">
        <v>0</v>
      </c>
      <c r="AF13" s="259">
        <v>0</v>
      </c>
      <c r="AG13" s="143">
        <v>0</v>
      </c>
      <c r="AH13" s="603" t="s">
        <v>80</v>
      </c>
      <c r="AI13" s="150">
        <f t="shared" si="0"/>
        <v>0</v>
      </c>
      <c r="AJ13" s="143">
        <v>0</v>
      </c>
      <c r="AK13" s="259">
        <v>0</v>
      </c>
      <c r="AL13" s="603" t="s">
        <v>80</v>
      </c>
      <c r="AM13" s="86">
        <v>0</v>
      </c>
      <c r="AN13" s="603" t="s">
        <v>80</v>
      </c>
      <c r="AO13" s="603" t="s">
        <v>80</v>
      </c>
      <c r="AP13" s="255">
        <f t="shared" si="2"/>
        <v>0</v>
      </c>
      <c r="AQ13" s="260">
        <f>+L13+AF13-AK13</f>
        <v>16600000</v>
      </c>
      <c r="AR13" s="86" t="s">
        <v>115</v>
      </c>
      <c r="AS13" s="143">
        <v>0</v>
      </c>
      <c r="AT13" s="203" t="s">
        <v>80</v>
      </c>
      <c r="AU13" s="259">
        <v>16600000</v>
      </c>
      <c r="AV13" s="364">
        <f t="shared" si="1"/>
        <v>0</v>
      </c>
      <c r="AW13" s="133">
        <f t="shared" si="3"/>
        <v>1</v>
      </c>
      <c r="AX13" s="203" t="s">
        <v>80</v>
      </c>
      <c r="AY13" s="86" t="s">
        <v>800</v>
      </c>
      <c r="AZ13" s="142" t="s">
        <v>6331</v>
      </c>
      <c r="BA13" s="160" t="s">
        <v>71</v>
      </c>
      <c r="BB13" s="160" t="s">
        <v>71</v>
      </c>
    </row>
    <row r="14" spans="1:73" s="125" customFormat="1" ht="15.75" customHeight="1" x14ac:dyDescent="0.25">
      <c r="B14" s="247">
        <v>2023</v>
      </c>
      <c r="C14" s="81">
        <v>891780111</v>
      </c>
      <c r="D14" s="82" t="s">
        <v>68</v>
      </c>
      <c r="E14" s="145" t="s">
        <v>6332</v>
      </c>
      <c r="F14" s="76" t="s">
        <v>6333</v>
      </c>
      <c r="G14" s="145">
        <v>0</v>
      </c>
      <c r="H14" s="145"/>
      <c r="I14" s="86" t="s">
        <v>78</v>
      </c>
      <c r="J14" s="81" t="s">
        <v>120</v>
      </c>
      <c r="K14" s="145" t="s">
        <v>6321</v>
      </c>
      <c r="L14" s="259">
        <v>15800000</v>
      </c>
      <c r="M14" s="81" t="s">
        <v>73</v>
      </c>
      <c r="N14" s="145"/>
      <c r="O14" s="614" t="s">
        <v>6334</v>
      </c>
      <c r="P14" s="258">
        <v>1082966865</v>
      </c>
      <c r="Q14" s="258">
        <v>77</v>
      </c>
      <c r="R14" s="397">
        <v>44949</v>
      </c>
      <c r="S14" s="582">
        <v>768100000</v>
      </c>
      <c r="T14" s="250">
        <v>44950</v>
      </c>
      <c r="U14" s="615">
        <v>15800000</v>
      </c>
      <c r="V14" s="86" t="s">
        <v>70</v>
      </c>
      <c r="W14" s="262">
        <v>57461852</v>
      </c>
      <c r="X14" s="144" t="s">
        <v>6302</v>
      </c>
      <c r="Y14" s="145"/>
      <c r="Z14" s="391">
        <v>44950</v>
      </c>
      <c r="AA14" s="391">
        <v>44950</v>
      </c>
      <c r="AB14" s="603" t="s">
        <v>80</v>
      </c>
      <c r="AC14" s="391">
        <v>45107</v>
      </c>
      <c r="AD14" s="150">
        <f t="shared" si="4"/>
        <v>157</v>
      </c>
      <c r="AE14" s="143">
        <v>0</v>
      </c>
      <c r="AF14" s="259">
        <v>0</v>
      </c>
      <c r="AG14" s="143">
        <v>0</v>
      </c>
      <c r="AH14" s="603" t="s">
        <v>80</v>
      </c>
      <c r="AI14" s="150">
        <f t="shared" si="0"/>
        <v>0</v>
      </c>
      <c r="AJ14" s="143">
        <v>0</v>
      </c>
      <c r="AK14" s="259">
        <v>0</v>
      </c>
      <c r="AL14" s="603" t="s">
        <v>80</v>
      </c>
      <c r="AM14" s="86">
        <v>0</v>
      </c>
      <c r="AN14" s="603" t="s">
        <v>80</v>
      </c>
      <c r="AO14" s="603" t="s">
        <v>80</v>
      </c>
      <c r="AP14" s="255">
        <f t="shared" si="2"/>
        <v>0</v>
      </c>
      <c r="AQ14" s="260">
        <f>+L14+AF14-AK14</f>
        <v>15800000</v>
      </c>
      <c r="AR14" s="86" t="s">
        <v>115</v>
      </c>
      <c r="AS14" s="143">
        <v>0</v>
      </c>
      <c r="AT14" s="203" t="s">
        <v>80</v>
      </c>
      <c r="AU14" s="259">
        <v>15800000</v>
      </c>
      <c r="AV14" s="364">
        <f t="shared" si="1"/>
        <v>0</v>
      </c>
      <c r="AW14" s="133">
        <f t="shared" si="3"/>
        <v>1</v>
      </c>
      <c r="AX14" s="203" t="s">
        <v>80</v>
      </c>
      <c r="AY14" s="86" t="s">
        <v>800</v>
      </c>
      <c r="AZ14" s="142" t="s">
        <v>6335</v>
      </c>
      <c r="BA14" s="160" t="s">
        <v>71</v>
      </c>
      <c r="BB14" s="160" t="s">
        <v>71</v>
      </c>
    </row>
    <row r="15" spans="1:73" s="125" customFormat="1" ht="15.75" customHeight="1" x14ac:dyDescent="0.25">
      <c r="B15" s="247">
        <v>2023</v>
      </c>
      <c r="C15" s="81">
        <v>891780111</v>
      </c>
      <c r="D15" s="82" t="s">
        <v>68</v>
      </c>
      <c r="E15" s="145" t="s">
        <v>6336</v>
      </c>
      <c r="F15" s="76" t="s">
        <v>6337</v>
      </c>
      <c r="G15" s="145">
        <v>0</v>
      </c>
      <c r="H15" s="145"/>
      <c r="I15" s="86" t="s">
        <v>78</v>
      </c>
      <c r="J15" s="81" t="s">
        <v>120</v>
      </c>
      <c r="K15" s="145" t="s">
        <v>6338</v>
      </c>
      <c r="L15" s="259">
        <v>14746667</v>
      </c>
      <c r="M15" s="81" t="s">
        <v>73</v>
      </c>
      <c r="N15" s="145"/>
      <c r="O15" s="614" t="s">
        <v>6339</v>
      </c>
      <c r="P15" s="258">
        <v>1083024229</v>
      </c>
      <c r="Q15" s="258">
        <v>77</v>
      </c>
      <c r="R15" s="397">
        <v>44949</v>
      </c>
      <c r="S15" s="582">
        <v>768100000</v>
      </c>
      <c r="T15" s="250">
        <v>44950</v>
      </c>
      <c r="U15" s="615">
        <v>14746667</v>
      </c>
      <c r="V15" s="86" t="s">
        <v>70</v>
      </c>
      <c r="W15" s="262">
        <v>1082903415</v>
      </c>
      <c r="X15" s="144" t="s">
        <v>6340</v>
      </c>
      <c r="Y15" s="145"/>
      <c r="Z15" s="391">
        <v>44950</v>
      </c>
      <c r="AA15" s="391">
        <v>44950</v>
      </c>
      <c r="AB15" s="603" t="s">
        <v>80</v>
      </c>
      <c r="AC15" s="391">
        <v>45107</v>
      </c>
      <c r="AD15" s="150">
        <f t="shared" si="4"/>
        <v>157</v>
      </c>
      <c r="AE15" s="143">
        <v>0</v>
      </c>
      <c r="AF15" s="259">
        <v>0</v>
      </c>
      <c r="AG15" s="143">
        <v>0</v>
      </c>
      <c r="AH15" s="603" t="s">
        <v>80</v>
      </c>
      <c r="AI15" s="150">
        <f t="shared" si="0"/>
        <v>0</v>
      </c>
      <c r="AJ15" s="143">
        <v>0</v>
      </c>
      <c r="AK15" s="259">
        <v>0</v>
      </c>
      <c r="AL15" s="603" t="s">
        <v>80</v>
      </c>
      <c r="AM15" s="86">
        <v>0</v>
      </c>
      <c r="AN15" s="603" t="s">
        <v>80</v>
      </c>
      <c r="AO15" s="603" t="s">
        <v>80</v>
      </c>
      <c r="AP15" s="255">
        <f t="shared" si="2"/>
        <v>0</v>
      </c>
      <c r="AQ15" s="260">
        <f>+L15+AF15-AK15</f>
        <v>14746667</v>
      </c>
      <c r="AR15" s="86" t="s">
        <v>115</v>
      </c>
      <c r="AS15" s="143">
        <v>0</v>
      </c>
      <c r="AT15" s="203" t="s">
        <v>80</v>
      </c>
      <c r="AU15" s="259">
        <v>14746667</v>
      </c>
      <c r="AV15" s="364">
        <f t="shared" si="1"/>
        <v>0</v>
      </c>
      <c r="AW15" s="133">
        <f t="shared" si="3"/>
        <v>1</v>
      </c>
      <c r="AX15" s="203" t="s">
        <v>80</v>
      </c>
      <c r="AY15" s="86" t="s">
        <v>800</v>
      </c>
      <c r="AZ15" s="142" t="s">
        <v>6341</v>
      </c>
      <c r="BA15" s="160" t="s">
        <v>71</v>
      </c>
      <c r="BB15" s="160" t="s">
        <v>71</v>
      </c>
    </row>
    <row r="16" spans="1:73" s="125" customFormat="1" ht="15.75" customHeight="1" x14ac:dyDescent="0.25">
      <c r="B16" s="247">
        <v>2023</v>
      </c>
      <c r="C16" s="81">
        <v>891780111</v>
      </c>
      <c r="D16" s="82" t="s">
        <v>68</v>
      </c>
      <c r="E16" s="145" t="s">
        <v>6342</v>
      </c>
      <c r="F16" s="76" t="s">
        <v>6343</v>
      </c>
      <c r="G16" s="145">
        <v>0</v>
      </c>
      <c r="H16" s="145"/>
      <c r="I16" s="86" t="s">
        <v>78</v>
      </c>
      <c r="J16" s="81" t="s">
        <v>120</v>
      </c>
      <c r="K16" s="145" t="s">
        <v>6344</v>
      </c>
      <c r="L16" s="259">
        <v>8000000</v>
      </c>
      <c r="M16" s="81" t="s">
        <v>73</v>
      </c>
      <c r="N16" s="145"/>
      <c r="O16" s="614" t="s">
        <v>6345</v>
      </c>
      <c r="P16" s="258">
        <v>52695882</v>
      </c>
      <c r="Q16" s="258">
        <v>76</v>
      </c>
      <c r="R16" s="397">
        <v>44949</v>
      </c>
      <c r="S16" s="582">
        <v>547400000</v>
      </c>
      <c r="T16" s="250">
        <v>44950</v>
      </c>
      <c r="U16" s="615">
        <v>8000000</v>
      </c>
      <c r="V16" s="86" t="s">
        <v>70</v>
      </c>
      <c r="W16" s="262">
        <v>85155551</v>
      </c>
      <c r="X16" s="144" t="s">
        <v>6346</v>
      </c>
      <c r="Y16" s="145"/>
      <c r="Z16" s="391">
        <v>44950</v>
      </c>
      <c r="AA16" s="391">
        <v>44950</v>
      </c>
      <c r="AB16" s="603" t="s">
        <v>80</v>
      </c>
      <c r="AC16" s="391">
        <v>45001</v>
      </c>
      <c r="AD16" s="150">
        <f t="shared" si="4"/>
        <v>51</v>
      </c>
      <c r="AE16" s="143">
        <v>0</v>
      </c>
      <c r="AF16" s="259">
        <v>0</v>
      </c>
      <c r="AG16" s="143">
        <v>0</v>
      </c>
      <c r="AH16" s="603" t="s">
        <v>80</v>
      </c>
      <c r="AI16" s="150">
        <f t="shared" si="0"/>
        <v>0</v>
      </c>
      <c r="AJ16" s="143">
        <v>0</v>
      </c>
      <c r="AK16" s="259">
        <v>0</v>
      </c>
      <c r="AL16" s="603" t="s">
        <v>80</v>
      </c>
      <c r="AM16" s="86">
        <v>0</v>
      </c>
      <c r="AN16" s="603" t="s">
        <v>80</v>
      </c>
      <c r="AO16" s="603" t="s">
        <v>80</v>
      </c>
      <c r="AP16" s="255">
        <f t="shared" si="2"/>
        <v>0</v>
      </c>
      <c r="AQ16" s="260">
        <f>+L16+AF16-AK16</f>
        <v>8000000</v>
      </c>
      <c r="AR16" s="86" t="s">
        <v>115</v>
      </c>
      <c r="AS16" s="143">
        <v>0</v>
      </c>
      <c r="AT16" s="203" t="s">
        <v>80</v>
      </c>
      <c r="AU16" s="259">
        <v>8000000</v>
      </c>
      <c r="AV16" s="364">
        <f t="shared" si="1"/>
        <v>0</v>
      </c>
      <c r="AW16" s="133">
        <f t="shared" si="3"/>
        <v>1</v>
      </c>
      <c r="AX16" s="203" t="s">
        <v>80</v>
      </c>
      <c r="AY16" s="86" t="s">
        <v>800</v>
      </c>
      <c r="AZ16" s="142" t="s">
        <v>6347</v>
      </c>
      <c r="BA16" s="160" t="s">
        <v>71</v>
      </c>
      <c r="BB16" s="160" t="s">
        <v>71</v>
      </c>
    </row>
    <row r="17" spans="2:54" s="125" customFormat="1" ht="15.75" customHeight="1" x14ac:dyDescent="0.25">
      <c r="B17" s="247">
        <v>2023</v>
      </c>
      <c r="C17" s="81">
        <v>891780111</v>
      </c>
      <c r="D17" s="82" t="s">
        <v>68</v>
      </c>
      <c r="E17" s="145" t="s">
        <v>6348</v>
      </c>
      <c r="F17" s="76" t="s">
        <v>6349</v>
      </c>
      <c r="G17" s="145">
        <v>0</v>
      </c>
      <c r="H17" s="145"/>
      <c r="I17" s="86" t="s">
        <v>78</v>
      </c>
      <c r="J17" s="81" t="s">
        <v>120</v>
      </c>
      <c r="K17" s="145" t="s">
        <v>6350</v>
      </c>
      <c r="L17" s="259">
        <v>16400000</v>
      </c>
      <c r="M17" s="81" t="s">
        <v>73</v>
      </c>
      <c r="N17" s="145"/>
      <c r="O17" s="614" t="s">
        <v>6351</v>
      </c>
      <c r="P17" s="258">
        <v>1081918985</v>
      </c>
      <c r="Q17" s="258">
        <v>76</v>
      </c>
      <c r="R17" s="397">
        <v>44949</v>
      </c>
      <c r="S17" s="582">
        <v>547400000</v>
      </c>
      <c r="T17" s="250">
        <v>44950</v>
      </c>
      <c r="U17" s="615">
        <v>16400000</v>
      </c>
      <c r="V17" s="86" t="s">
        <v>70</v>
      </c>
      <c r="W17" s="262">
        <v>85155551</v>
      </c>
      <c r="X17" s="144" t="s">
        <v>6346</v>
      </c>
      <c r="Y17" s="145"/>
      <c r="Z17" s="391">
        <v>44950</v>
      </c>
      <c r="AA17" s="391">
        <v>44950</v>
      </c>
      <c r="AB17" s="603" t="s">
        <v>80</v>
      </c>
      <c r="AC17" s="391">
        <v>45107</v>
      </c>
      <c r="AD17" s="150">
        <f t="shared" si="4"/>
        <v>157</v>
      </c>
      <c r="AE17" s="143">
        <v>0</v>
      </c>
      <c r="AF17" s="259">
        <v>0</v>
      </c>
      <c r="AG17" s="143">
        <v>0</v>
      </c>
      <c r="AH17" s="603" t="s">
        <v>80</v>
      </c>
      <c r="AI17" s="150">
        <f t="shared" si="0"/>
        <v>0</v>
      </c>
      <c r="AJ17" s="143">
        <v>0</v>
      </c>
      <c r="AK17" s="259">
        <v>0</v>
      </c>
      <c r="AL17" s="603" t="s">
        <v>80</v>
      </c>
      <c r="AM17" s="86">
        <v>0</v>
      </c>
      <c r="AN17" s="603" t="s">
        <v>80</v>
      </c>
      <c r="AO17" s="603" t="s">
        <v>80</v>
      </c>
      <c r="AP17" s="255">
        <f t="shared" si="2"/>
        <v>0</v>
      </c>
      <c r="AQ17" s="260">
        <f>+L17+AF17-AK17</f>
        <v>16400000</v>
      </c>
      <c r="AR17" s="86" t="s">
        <v>115</v>
      </c>
      <c r="AS17" s="143">
        <v>0</v>
      </c>
      <c r="AT17" s="203" t="s">
        <v>80</v>
      </c>
      <c r="AU17" s="259">
        <v>16400000</v>
      </c>
      <c r="AV17" s="364">
        <f t="shared" si="1"/>
        <v>0</v>
      </c>
      <c r="AW17" s="133">
        <f t="shared" si="3"/>
        <v>1</v>
      </c>
      <c r="AX17" s="203" t="s">
        <v>80</v>
      </c>
      <c r="AY17" s="86" t="s">
        <v>800</v>
      </c>
      <c r="AZ17" s="142" t="s">
        <v>6352</v>
      </c>
      <c r="BA17" s="160" t="s">
        <v>71</v>
      </c>
      <c r="BB17" s="160" t="s">
        <v>71</v>
      </c>
    </row>
    <row r="18" spans="2:54" s="125" customFormat="1" ht="15.75" customHeight="1" x14ac:dyDescent="0.25">
      <c r="B18" s="247">
        <v>2023</v>
      </c>
      <c r="C18" s="81">
        <v>891780111</v>
      </c>
      <c r="D18" s="82" t="s">
        <v>68</v>
      </c>
      <c r="E18" s="145" t="s">
        <v>6353</v>
      </c>
      <c r="F18" s="76" t="s">
        <v>6354</v>
      </c>
      <c r="G18" s="145">
        <v>0</v>
      </c>
      <c r="H18" s="145"/>
      <c r="I18" s="86" t="s">
        <v>78</v>
      </c>
      <c r="J18" s="81" t="s">
        <v>120</v>
      </c>
      <c r="K18" s="145" t="s">
        <v>6355</v>
      </c>
      <c r="L18" s="259">
        <v>15800000</v>
      </c>
      <c r="M18" s="81" t="s">
        <v>73</v>
      </c>
      <c r="N18" s="145"/>
      <c r="O18" s="614" t="s">
        <v>6356</v>
      </c>
      <c r="P18" s="258">
        <v>1082887058</v>
      </c>
      <c r="Q18" s="258">
        <v>76</v>
      </c>
      <c r="R18" s="397">
        <v>44949</v>
      </c>
      <c r="S18" s="582">
        <v>547400000</v>
      </c>
      <c r="T18" s="250">
        <v>44951</v>
      </c>
      <c r="U18" s="615">
        <v>15800000</v>
      </c>
      <c r="V18" s="86" t="s">
        <v>70</v>
      </c>
      <c r="W18" s="262">
        <v>85155551</v>
      </c>
      <c r="X18" s="144" t="s">
        <v>6346</v>
      </c>
      <c r="Y18" s="145"/>
      <c r="Z18" s="391">
        <v>44951</v>
      </c>
      <c r="AA18" s="391">
        <v>44951</v>
      </c>
      <c r="AB18" s="603" t="s">
        <v>80</v>
      </c>
      <c r="AC18" s="391">
        <v>45107</v>
      </c>
      <c r="AD18" s="150">
        <f t="shared" si="4"/>
        <v>156</v>
      </c>
      <c r="AE18" s="143">
        <v>0</v>
      </c>
      <c r="AF18" s="259">
        <v>0</v>
      </c>
      <c r="AG18" s="143">
        <v>0</v>
      </c>
      <c r="AH18" s="603" t="s">
        <v>80</v>
      </c>
      <c r="AI18" s="150">
        <f t="shared" si="0"/>
        <v>0</v>
      </c>
      <c r="AJ18" s="143">
        <v>0</v>
      </c>
      <c r="AK18" s="259">
        <v>0</v>
      </c>
      <c r="AL18" s="603" t="s">
        <v>80</v>
      </c>
      <c r="AM18" s="86">
        <v>0</v>
      </c>
      <c r="AN18" s="603" t="s">
        <v>80</v>
      </c>
      <c r="AO18" s="603" t="s">
        <v>80</v>
      </c>
      <c r="AP18" s="255">
        <f t="shared" si="2"/>
        <v>0</v>
      </c>
      <c r="AQ18" s="260">
        <f>+L18+AF18-AK18</f>
        <v>15800000</v>
      </c>
      <c r="AR18" s="86" t="s">
        <v>115</v>
      </c>
      <c r="AS18" s="143">
        <v>0</v>
      </c>
      <c r="AT18" s="203" t="s">
        <v>80</v>
      </c>
      <c r="AU18" s="259">
        <v>15800000</v>
      </c>
      <c r="AV18" s="364">
        <f t="shared" si="1"/>
        <v>0</v>
      </c>
      <c r="AW18" s="133">
        <f t="shared" si="3"/>
        <v>1</v>
      </c>
      <c r="AX18" s="203" t="s">
        <v>80</v>
      </c>
      <c r="AY18" s="86" t="s">
        <v>800</v>
      </c>
      <c r="AZ18" s="142" t="s">
        <v>6357</v>
      </c>
      <c r="BA18" s="160" t="s">
        <v>71</v>
      </c>
      <c r="BB18" s="160" t="s">
        <v>71</v>
      </c>
    </row>
    <row r="19" spans="2:54" s="125" customFormat="1" ht="15.75" customHeight="1" x14ac:dyDescent="0.25">
      <c r="B19" s="247">
        <v>2023</v>
      </c>
      <c r="C19" s="81">
        <v>891780111</v>
      </c>
      <c r="D19" s="82" t="s">
        <v>68</v>
      </c>
      <c r="E19" s="145" t="s">
        <v>6358</v>
      </c>
      <c r="F19" s="76" t="s">
        <v>6359</v>
      </c>
      <c r="G19" s="145">
        <v>0</v>
      </c>
      <c r="H19" s="145"/>
      <c r="I19" s="86" t="s">
        <v>78</v>
      </c>
      <c r="J19" s="81" t="s">
        <v>120</v>
      </c>
      <c r="K19" s="145" t="s">
        <v>6360</v>
      </c>
      <c r="L19" s="259">
        <v>17906667</v>
      </c>
      <c r="M19" s="81" t="s">
        <v>73</v>
      </c>
      <c r="N19" s="145"/>
      <c r="O19" s="614" t="s">
        <v>6361</v>
      </c>
      <c r="P19" s="258">
        <v>1084732648</v>
      </c>
      <c r="Q19" s="258">
        <v>76</v>
      </c>
      <c r="R19" s="397">
        <v>44949</v>
      </c>
      <c r="S19" s="582">
        <v>547400000</v>
      </c>
      <c r="T19" s="250">
        <v>44951</v>
      </c>
      <c r="U19" s="615">
        <v>17906667</v>
      </c>
      <c r="V19" s="86" t="s">
        <v>70</v>
      </c>
      <c r="W19" s="262">
        <v>85155551</v>
      </c>
      <c r="X19" s="144" t="s">
        <v>6346</v>
      </c>
      <c r="Y19" s="145"/>
      <c r="Z19" s="391">
        <v>44951</v>
      </c>
      <c r="AA19" s="391">
        <v>44951</v>
      </c>
      <c r="AB19" s="603" t="s">
        <v>80</v>
      </c>
      <c r="AC19" s="391">
        <v>45107</v>
      </c>
      <c r="AD19" s="150">
        <f t="shared" si="4"/>
        <v>156</v>
      </c>
      <c r="AE19" s="143">
        <v>0</v>
      </c>
      <c r="AF19" s="259">
        <v>0</v>
      </c>
      <c r="AG19" s="143">
        <v>0</v>
      </c>
      <c r="AH19" s="603" t="s">
        <v>80</v>
      </c>
      <c r="AI19" s="150">
        <f t="shared" si="0"/>
        <v>0</v>
      </c>
      <c r="AJ19" s="143">
        <v>0</v>
      </c>
      <c r="AK19" s="259">
        <v>0</v>
      </c>
      <c r="AL19" s="603" t="s">
        <v>80</v>
      </c>
      <c r="AM19" s="86">
        <v>0</v>
      </c>
      <c r="AN19" s="603" t="s">
        <v>80</v>
      </c>
      <c r="AO19" s="603" t="s">
        <v>80</v>
      </c>
      <c r="AP19" s="255">
        <f t="shared" si="2"/>
        <v>0</v>
      </c>
      <c r="AQ19" s="260">
        <f>+L19+AF19-AK19</f>
        <v>17906667</v>
      </c>
      <c r="AR19" s="86" t="s">
        <v>115</v>
      </c>
      <c r="AS19" s="143">
        <v>0</v>
      </c>
      <c r="AT19" s="203" t="s">
        <v>80</v>
      </c>
      <c r="AU19" s="259">
        <v>17906667</v>
      </c>
      <c r="AV19" s="364">
        <f t="shared" si="1"/>
        <v>0</v>
      </c>
      <c r="AW19" s="133">
        <f t="shared" si="3"/>
        <v>1</v>
      </c>
      <c r="AX19" s="203" t="s">
        <v>80</v>
      </c>
      <c r="AY19" s="86" t="s">
        <v>800</v>
      </c>
      <c r="AZ19" s="142" t="s">
        <v>6362</v>
      </c>
      <c r="BA19" s="160" t="s">
        <v>71</v>
      </c>
      <c r="BB19" s="160" t="s">
        <v>71</v>
      </c>
    </row>
    <row r="20" spans="2:54" s="125" customFormat="1" ht="15.75" customHeight="1" x14ac:dyDescent="0.25">
      <c r="B20" s="247">
        <v>2023</v>
      </c>
      <c r="C20" s="81">
        <v>891780111</v>
      </c>
      <c r="D20" s="82" t="s">
        <v>68</v>
      </c>
      <c r="E20" s="145" t="s">
        <v>6363</v>
      </c>
      <c r="F20" s="76" t="s">
        <v>6364</v>
      </c>
      <c r="G20" s="145">
        <v>0</v>
      </c>
      <c r="H20" s="145"/>
      <c r="I20" s="86" t="s">
        <v>78</v>
      </c>
      <c r="J20" s="81" t="s">
        <v>120</v>
      </c>
      <c r="K20" s="145" t="s">
        <v>6365</v>
      </c>
      <c r="L20" s="259">
        <v>15800000</v>
      </c>
      <c r="M20" s="81" t="s">
        <v>73</v>
      </c>
      <c r="N20" s="145"/>
      <c r="O20" s="614" t="s">
        <v>6366</v>
      </c>
      <c r="P20" s="258">
        <v>1045710831</v>
      </c>
      <c r="Q20" s="258">
        <v>76</v>
      </c>
      <c r="R20" s="397">
        <v>44949</v>
      </c>
      <c r="S20" s="582">
        <v>547400000</v>
      </c>
      <c r="T20" s="250">
        <v>44951</v>
      </c>
      <c r="U20" s="615">
        <v>15800000</v>
      </c>
      <c r="V20" s="86" t="s">
        <v>70</v>
      </c>
      <c r="W20" s="262">
        <v>85155551</v>
      </c>
      <c r="X20" s="144" t="s">
        <v>6346</v>
      </c>
      <c r="Y20" s="145"/>
      <c r="Z20" s="391">
        <v>44951</v>
      </c>
      <c r="AA20" s="391">
        <v>44951</v>
      </c>
      <c r="AB20" s="603" t="s">
        <v>80</v>
      </c>
      <c r="AC20" s="391">
        <v>45107</v>
      </c>
      <c r="AD20" s="150">
        <f t="shared" si="4"/>
        <v>156</v>
      </c>
      <c r="AE20" s="143">
        <v>0</v>
      </c>
      <c r="AF20" s="259">
        <v>0</v>
      </c>
      <c r="AG20" s="143">
        <v>0</v>
      </c>
      <c r="AH20" s="603" t="s">
        <v>80</v>
      </c>
      <c r="AI20" s="150">
        <f t="shared" si="0"/>
        <v>0</v>
      </c>
      <c r="AJ20" s="143">
        <v>0</v>
      </c>
      <c r="AK20" s="259">
        <v>0</v>
      </c>
      <c r="AL20" s="603" t="s">
        <v>80</v>
      </c>
      <c r="AM20" s="86">
        <v>0</v>
      </c>
      <c r="AN20" s="603" t="s">
        <v>80</v>
      </c>
      <c r="AO20" s="603" t="s">
        <v>80</v>
      </c>
      <c r="AP20" s="255">
        <f t="shared" si="2"/>
        <v>0</v>
      </c>
      <c r="AQ20" s="260">
        <f>+L20+AF20-AK20</f>
        <v>15800000</v>
      </c>
      <c r="AR20" s="86" t="s">
        <v>115</v>
      </c>
      <c r="AS20" s="143">
        <v>0</v>
      </c>
      <c r="AT20" s="203" t="s">
        <v>80</v>
      </c>
      <c r="AU20" s="259">
        <v>15800000</v>
      </c>
      <c r="AV20" s="364">
        <f t="shared" si="1"/>
        <v>0</v>
      </c>
      <c r="AW20" s="133">
        <f t="shared" si="3"/>
        <v>1</v>
      </c>
      <c r="AX20" s="203" t="s">
        <v>80</v>
      </c>
      <c r="AY20" s="86" t="s">
        <v>800</v>
      </c>
      <c r="AZ20" s="142" t="s">
        <v>6367</v>
      </c>
      <c r="BA20" s="160" t="s">
        <v>71</v>
      </c>
      <c r="BB20" s="160" t="s">
        <v>71</v>
      </c>
    </row>
    <row r="21" spans="2:54" s="125" customFormat="1" ht="15.75" customHeight="1" x14ac:dyDescent="0.25">
      <c r="B21" s="247">
        <v>2023</v>
      </c>
      <c r="C21" s="81">
        <v>891780111</v>
      </c>
      <c r="D21" s="82" t="s">
        <v>68</v>
      </c>
      <c r="E21" s="145" t="s">
        <v>6368</v>
      </c>
      <c r="F21" s="76" t="s">
        <v>6369</v>
      </c>
      <c r="G21" s="145">
        <v>0</v>
      </c>
      <c r="H21" s="145"/>
      <c r="I21" s="86" t="s">
        <v>78</v>
      </c>
      <c r="J21" s="81" t="s">
        <v>120</v>
      </c>
      <c r="K21" s="145" t="s">
        <v>6370</v>
      </c>
      <c r="L21" s="259">
        <v>15800000</v>
      </c>
      <c r="M21" s="81" t="s">
        <v>73</v>
      </c>
      <c r="N21" s="145"/>
      <c r="O21" s="614" t="s">
        <v>6371</v>
      </c>
      <c r="P21" s="258">
        <v>1083023702</v>
      </c>
      <c r="Q21" s="258">
        <v>77</v>
      </c>
      <c r="R21" s="397">
        <v>44949</v>
      </c>
      <c r="S21" s="582">
        <v>768100000</v>
      </c>
      <c r="T21" s="250">
        <v>44951</v>
      </c>
      <c r="U21" s="615">
        <v>15800000</v>
      </c>
      <c r="V21" s="86" t="s">
        <v>70</v>
      </c>
      <c r="W21" s="262">
        <v>57294316</v>
      </c>
      <c r="X21" s="144" t="s">
        <v>6372</v>
      </c>
      <c r="Y21" s="145"/>
      <c r="Z21" s="391">
        <v>44951</v>
      </c>
      <c r="AA21" s="391">
        <v>44951</v>
      </c>
      <c r="AB21" s="603" t="s">
        <v>80</v>
      </c>
      <c r="AC21" s="391">
        <v>45107</v>
      </c>
      <c r="AD21" s="150">
        <f t="shared" si="4"/>
        <v>156</v>
      </c>
      <c r="AE21" s="143">
        <v>0</v>
      </c>
      <c r="AF21" s="259">
        <v>0</v>
      </c>
      <c r="AG21" s="143">
        <v>0</v>
      </c>
      <c r="AH21" s="603" t="s">
        <v>80</v>
      </c>
      <c r="AI21" s="150">
        <f t="shared" si="0"/>
        <v>0</v>
      </c>
      <c r="AJ21" s="143">
        <v>0</v>
      </c>
      <c r="AK21" s="259">
        <v>0</v>
      </c>
      <c r="AL21" s="603" t="s">
        <v>80</v>
      </c>
      <c r="AM21" s="86">
        <v>0</v>
      </c>
      <c r="AN21" s="603" t="s">
        <v>80</v>
      </c>
      <c r="AO21" s="603" t="s">
        <v>80</v>
      </c>
      <c r="AP21" s="255">
        <f t="shared" si="2"/>
        <v>0</v>
      </c>
      <c r="AQ21" s="260">
        <f>+L21+AF21-AK21</f>
        <v>15800000</v>
      </c>
      <c r="AR21" s="86" t="s">
        <v>115</v>
      </c>
      <c r="AS21" s="143">
        <v>0</v>
      </c>
      <c r="AT21" s="203" t="s">
        <v>80</v>
      </c>
      <c r="AU21" s="259">
        <v>15800000</v>
      </c>
      <c r="AV21" s="364">
        <f t="shared" si="1"/>
        <v>0</v>
      </c>
      <c r="AW21" s="133">
        <f t="shared" si="3"/>
        <v>1</v>
      </c>
      <c r="AX21" s="203" t="s">
        <v>80</v>
      </c>
      <c r="AY21" s="86" t="s">
        <v>800</v>
      </c>
      <c r="AZ21" s="142" t="s">
        <v>6373</v>
      </c>
      <c r="BA21" s="160" t="s">
        <v>71</v>
      </c>
      <c r="BB21" s="160" t="s">
        <v>71</v>
      </c>
    </row>
    <row r="22" spans="2:54" s="125" customFormat="1" ht="15.75" customHeight="1" x14ac:dyDescent="0.25">
      <c r="B22" s="247">
        <v>2023</v>
      </c>
      <c r="C22" s="81">
        <v>891780111</v>
      </c>
      <c r="D22" s="82" t="s">
        <v>68</v>
      </c>
      <c r="E22" s="145" t="s">
        <v>6374</v>
      </c>
      <c r="F22" s="76" t="s">
        <v>6375</v>
      </c>
      <c r="G22" s="145">
        <v>0</v>
      </c>
      <c r="H22" s="145"/>
      <c r="I22" s="86" t="s">
        <v>78</v>
      </c>
      <c r="J22" s="81" t="s">
        <v>120</v>
      </c>
      <c r="K22" s="145" t="s">
        <v>6376</v>
      </c>
      <c r="L22" s="259">
        <v>17906667</v>
      </c>
      <c r="M22" s="81" t="s">
        <v>73</v>
      </c>
      <c r="N22" s="145"/>
      <c r="O22" s="614" t="s">
        <v>6377</v>
      </c>
      <c r="P22" s="258">
        <v>1082852722</v>
      </c>
      <c r="Q22" s="258">
        <v>76</v>
      </c>
      <c r="R22" s="397">
        <v>44949</v>
      </c>
      <c r="S22" s="582">
        <v>547400000</v>
      </c>
      <c r="T22" s="250">
        <v>44951</v>
      </c>
      <c r="U22" s="615">
        <v>17906667</v>
      </c>
      <c r="V22" s="86" t="s">
        <v>70</v>
      </c>
      <c r="W22" s="262">
        <v>85155551</v>
      </c>
      <c r="X22" s="144" t="s">
        <v>6346</v>
      </c>
      <c r="Y22" s="145"/>
      <c r="Z22" s="391">
        <v>44951</v>
      </c>
      <c r="AA22" s="391">
        <v>44951</v>
      </c>
      <c r="AB22" s="603" t="s">
        <v>80</v>
      </c>
      <c r="AC22" s="391">
        <v>45107</v>
      </c>
      <c r="AD22" s="150">
        <f t="shared" si="4"/>
        <v>156</v>
      </c>
      <c r="AE22" s="143">
        <v>0</v>
      </c>
      <c r="AF22" s="259">
        <v>0</v>
      </c>
      <c r="AG22" s="143">
        <v>0</v>
      </c>
      <c r="AH22" s="603" t="s">
        <v>80</v>
      </c>
      <c r="AI22" s="150">
        <f t="shared" si="0"/>
        <v>0</v>
      </c>
      <c r="AJ22" s="143">
        <v>1</v>
      </c>
      <c r="AK22" s="259">
        <v>13600000</v>
      </c>
      <c r="AL22" s="603">
        <v>44985</v>
      </c>
      <c r="AM22" s="86">
        <v>0</v>
      </c>
      <c r="AN22" s="603" t="s">
        <v>80</v>
      </c>
      <c r="AO22" s="603" t="s">
        <v>80</v>
      </c>
      <c r="AP22" s="255">
        <f t="shared" si="2"/>
        <v>0</v>
      </c>
      <c r="AQ22" s="260">
        <f>+L22+AF22-AK22</f>
        <v>4306667</v>
      </c>
      <c r="AR22" s="86" t="s">
        <v>115</v>
      </c>
      <c r="AS22" s="143">
        <v>0</v>
      </c>
      <c r="AT22" s="203" t="s">
        <v>80</v>
      </c>
      <c r="AU22" s="259">
        <v>4306667</v>
      </c>
      <c r="AV22" s="364">
        <f t="shared" si="1"/>
        <v>0</v>
      </c>
      <c r="AW22" s="133">
        <f t="shared" si="3"/>
        <v>1</v>
      </c>
      <c r="AX22" s="203" t="s">
        <v>80</v>
      </c>
      <c r="AY22" s="86" t="s">
        <v>800</v>
      </c>
      <c r="AZ22" s="142" t="s">
        <v>6378</v>
      </c>
      <c r="BA22" s="160" t="s">
        <v>71</v>
      </c>
      <c r="BB22" s="160" t="s">
        <v>71</v>
      </c>
    </row>
    <row r="23" spans="2:54" s="125" customFormat="1" ht="15.75" customHeight="1" x14ac:dyDescent="0.25">
      <c r="B23" s="247">
        <v>2023</v>
      </c>
      <c r="C23" s="81">
        <v>891780111</v>
      </c>
      <c r="D23" s="82" t="s">
        <v>68</v>
      </c>
      <c r="E23" s="145" t="s">
        <v>6379</v>
      </c>
      <c r="F23" s="76" t="s">
        <v>6380</v>
      </c>
      <c r="G23" s="145">
        <v>0</v>
      </c>
      <c r="H23" s="145"/>
      <c r="I23" s="86" t="s">
        <v>78</v>
      </c>
      <c r="J23" s="81" t="s">
        <v>120</v>
      </c>
      <c r="K23" s="145" t="s">
        <v>6381</v>
      </c>
      <c r="L23" s="259">
        <v>15800000</v>
      </c>
      <c r="M23" s="81" t="s">
        <v>73</v>
      </c>
      <c r="N23" s="145"/>
      <c r="O23" s="614" t="s">
        <v>6382</v>
      </c>
      <c r="P23" s="258">
        <v>57445651</v>
      </c>
      <c r="Q23" s="258">
        <v>76</v>
      </c>
      <c r="R23" s="397">
        <v>44949</v>
      </c>
      <c r="S23" s="582">
        <v>547400000</v>
      </c>
      <c r="T23" s="250">
        <v>44951</v>
      </c>
      <c r="U23" s="615">
        <v>15800000</v>
      </c>
      <c r="V23" s="86" t="s">
        <v>70</v>
      </c>
      <c r="W23" s="262">
        <v>85155551</v>
      </c>
      <c r="X23" s="144" t="s">
        <v>6346</v>
      </c>
      <c r="Y23" s="145"/>
      <c r="Z23" s="391">
        <v>44951</v>
      </c>
      <c r="AA23" s="391">
        <v>44951</v>
      </c>
      <c r="AB23" s="603" t="s">
        <v>80</v>
      </c>
      <c r="AC23" s="391">
        <v>45107</v>
      </c>
      <c r="AD23" s="150">
        <f t="shared" si="4"/>
        <v>156</v>
      </c>
      <c r="AE23" s="143">
        <v>0</v>
      </c>
      <c r="AF23" s="259">
        <v>0</v>
      </c>
      <c r="AG23" s="143">
        <v>0</v>
      </c>
      <c r="AH23" s="603" t="s">
        <v>80</v>
      </c>
      <c r="AI23" s="150">
        <f t="shared" si="0"/>
        <v>0</v>
      </c>
      <c r="AJ23" s="143">
        <v>0</v>
      </c>
      <c r="AK23" s="259">
        <v>0</v>
      </c>
      <c r="AL23" s="603" t="s">
        <v>80</v>
      </c>
      <c r="AM23" s="86">
        <v>0</v>
      </c>
      <c r="AN23" s="603" t="s">
        <v>80</v>
      </c>
      <c r="AO23" s="603" t="s">
        <v>80</v>
      </c>
      <c r="AP23" s="255">
        <f t="shared" si="2"/>
        <v>0</v>
      </c>
      <c r="AQ23" s="260">
        <f>+L23+AF23-AK23</f>
        <v>15800000</v>
      </c>
      <c r="AR23" s="86" t="s">
        <v>115</v>
      </c>
      <c r="AS23" s="143">
        <v>0</v>
      </c>
      <c r="AT23" s="203" t="s">
        <v>80</v>
      </c>
      <c r="AU23" s="259">
        <v>15800000</v>
      </c>
      <c r="AV23" s="364">
        <f t="shared" si="1"/>
        <v>0</v>
      </c>
      <c r="AW23" s="133">
        <f t="shared" si="3"/>
        <v>1</v>
      </c>
      <c r="AX23" s="203" t="s">
        <v>80</v>
      </c>
      <c r="AY23" s="86" t="s">
        <v>800</v>
      </c>
      <c r="AZ23" s="142" t="s">
        <v>6383</v>
      </c>
      <c r="BA23" s="160" t="s">
        <v>71</v>
      </c>
      <c r="BB23" s="160" t="s">
        <v>71</v>
      </c>
    </row>
    <row r="24" spans="2:54" s="125" customFormat="1" ht="15.75" customHeight="1" x14ac:dyDescent="0.25">
      <c r="B24" s="247">
        <v>2023</v>
      </c>
      <c r="C24" s="81">
        <v>891780111</v>
      </c>
      <c r="D24" s="82" t="s">
        <v>68</v>
      </c>
      <c r="E24" s="145" t="s">
        <v>6384</v>
      </c>
      <c r="F24" s="76" t="s">
        <v>6385</v>
      </c>
      <c r="G24" s="145">
        <v>0</v>
      </c>
      <c r="H24" s="145"/>
      <c r="I24" s="86" t="s">
        <v>78</v>
      </c>
      <c r="J24" s="81" t="s">
        <v>120</v>
      </c>
      <c r="K24" s="145" t="s">
        <v>6386</v>
      </c>
      <c r="L24" s="259">
        <v>15800000</v>
      </c>
      <c r="M24" s="81" t="s">
        <v>73</v>
      </c>
      <c r="N24" s="145"/>
      <c r="O24" s="614" t="s">
        <v>6387</v>
      </c>
      <c r="P24" s="258">
        <v>1065637083</v>
      </c>
      <c r="Q24" s="258">
        <v>76</v>
      </c>
      <c r="R24" s="397">
        <v>44949</v>
      </c>
      <c r="S24" s="582">
        <v>547400000</v>
      </c>
      <c r="T24" s="250">
        <v>44951</v>
      </c>
      <c r="U24" s="615">
        <v>15800000</v>
      </c>
      <c r="V24" s="86" t="s">
        <v>70</v>
      </c>
      <c r="W24" s="262">
        <v>85155551</v>
      </c>
      <c r="X24" s="144" t="s">
        <v>6346</v>
      </c>
      <c r="Y24" s="145"/>
      <c r="Z24" s="391">
        <v>44951</v>
      </c>
      <c r="AA24" s="391">
        <v>44951</v>
      </c>
      <c r="AB24" s="603" t="s">
        <v>80</v>
      </c>
      <c r="AC24" s="391">
        <v>45107</v>
      </c>
      <c r="AD24" s="150">
        <f t="shared" si="4"/>
        <v>156</v>
      </c>
      <c r="AE24" s="143">
        <v>0</v>
      </c>
      <c r="AF24" s="259">
        <v>0</v>
      </c>
      <c r="AG24" s="143">
        <v>0</v>
      </c>
      <c r="AH24" s="603" t="s">
        <v>80</v>
      </c>
      <c r="AI24" s="150">
        <f t="shared" si="0"/>
        <v>0</v>
      </c>
      <c r="AJ24" s="143">
        <v>1</v>
      </c>
      <c r="AK24" s="259">
        <v>12000000</v>
      </c>
      <c r="AL24" s="603">
        <v>45013</v>
      </c>
      <c r="AM24" s="86">
        <v>0</v>
      </c>
      <c r="AN24" s="603" t="s">
        <v>80</v>
      </c>
      <c r="AO24" s="603" t="s">
        <v>80</v>
      </c>
      <c r="AP24" s="255">
        <f t="shared" si="2"/>
        <v>0</v>
      </c>
      <c r="AQ24" s="260">
        <f>+L24+AF24-AK24</f>
        <v>3800000</v>
      </c>
      <c r="AR24" s="86" t="s">
        <v>115</v>
      </c>
      <c r="AS24" s="143">
        <v>0</v>
      </c>
      <c r="AT24" s="203" t="s">
        <v>80</v>
      </c>
      <c r="AU24" s="259">
        <v>3800000</v>
      </c>
      <c r="AV24" s="364">
        <f t="shared" si="1"/>
        <v>0</v>
      </c>
      <c r="AW24" s="133">
        <f t="shared" si="3"/>
        <v>1</v>
      </c>
      <c r="AX24" s="203" t="s">
        <v>80</v>
      </c>
      <c r="AY24" s="86" t="s">
        <v>800</v>
      </c>
      <c r="AZ24" s="142" t="s">
        <v>6388</v>
      </c>
      <c r="BA24" s="160" t="s">
        <v>71</v>
      </c>
      <c r="BB24" s="160" t="s">
        <v>71</v>
      </c>
    </row>
    <row r="25" spans="2:54" s="125" customFormat="1" ht="15.75" customHeight="1" x14ac:dyDescent="0.25">
      <c r="B25" s="247">
        <v>2023</v>
      </c>
      <c r="C25" s="81">
        <v>891780111</v>
      </c>
      <c r="D25" s="82" t="s">
        <v>68</v>
      </c>
      <c r="E25" s="145" t="s">
        <v>6389</v>
      </c>
      <c r="F25" s="76" t="s">
        <v>6390</v>
      </c>
      <c r="G25" s="145">
        <v>0</v>
      </c>
      <c r="H25" s="145"/>
      <c r="I25" s="86" t="s">
        <v>78</v>
      </c>
      <c r="J25" s="81" t="s">
        <v>120</v>
      </c>
      <c r="K25" s="145" t="s">
        <v>6391</v>
      </c>
      <c r="L25" s="259">
        <v>17793333</v>
      </c>
      <c r="M25" s="81" t="s">
        <v>73</v>
      </c>
      <c r="N25" s="145"/>
      <c r="O25" s="614" t="s">
        <v>6392</v>
      </c>
      <c r="P25" s="258">
        <v>1082985225</v>
      </c>
      <c r="Q25" s="258">
        <v>78</v>
      </c>
      <c r="R25" s="397">
        <v>44949</v>
      </c>
      <c r="S25" s="582">
        <v>329100000</v>
      </c>
      <c r="T25" s="250">
        <v>44951</v>
      </c>
      <c r="U25" s="615">
        <v>17793333</v>
      </c>
      <c r="V25" s="86" t="s">
        <v>70</v>
      </c>
      <c r="W25" s="262">
        <v>1082884010</v>
      </c>
      <c r="X25" s="144" t="s">
        <v>6393</v>
      </c>
      <c r="Y25" s="145"/>
      <c r="Z25" s="391">
        <v>44951</v>
      </c>
      <c r="AA25" s="391">
        <v>44951</v>
      </c>
      <c r="AB25" s="603" t="s">
        <v>80</v>
      </c>
      <c r="AC25" s="391">
        <v>45107</v>
      </c>
      <c r="AD25" s="150">
        <f t="shared" si="4"/>
        <v>156</v>
      </c>
      <c r="AE25" s="143">
        <v>0</v>
      </c>
      <c r="AF25" s="259">
        <v>0</v>
      </c>
      <c r="AG25" s="143">
        <v>0</v>
      </c>
      <c r="AH25" s="603" t="s">
        <v>80</v>
      </c>
      <c r="AI25" s="150">
        <f t="shared" si="0"/>
        <v>0</v>
      </c>
      <c r="AJ25" s="143">
        <v>0</v>
      </c>
      <c r="AK25" s="259">
        <v>0</v>
      </c>
      <c r="AL25" s="603" t="s">
        <v>80</v>
      </c>
      <c r="AM25" s="86">
        <v>0</v>
      </c>
      <c r="AN25" s="603" t="s">
        <v>80</v>
      </c>
      <c r="AO25" s="603" t="s">
        <v>80</v>
      </c>
      <c r="AP25" s="255">
        <f t="shared" si="2"/>
        <v>0</v>
      </c>
      <c r="AQ25" s="260">
        <f>+L25+AF25-AK25</f>
        <v>17793333</v>
      </c>
      <c r="AR25" s="86" t="s">
        <v>115</v>
      </c>
      <c r="AS25" s="143">
        <v>0</v>
      </c>
      <c r="AT25" s="203" t="s">
        <v>80</v>
      </c>
      <c r="AU25" s="259">
        <v>17793333</v>
      </c>
      <c r="AV25" s="364">
        <f t="shared" si="1"/>
        <v>0</v>
      </c>
      <c r="AW25" s="133">
        <f t="shared" si="3"/>
        <v>1</v>
      </c>
      <c r="AX25" s="203" t="s">
        <v>80</v>
      </c>
      <c r="AY25" s="86" t="s">
        <v>800</v>
      </c>
      <c r="AZ25" s="142" t="s">
        <v>6394</v>
      </c>
      <c r="BA25" s="160" t="s">
        <v>71</v>
      </c>
      <c r="BB25" s="160" t="s">
        <v>71</v>
      </c>
    </row>
    <row r="26" spans="2:54" s="125" customFormat="1" ht="15.75" customHeight="1" x14ac:dyDescent="0.25">
      <c r="B26" s="247">
        <v>2023</v>
      </c>
      <c r="C26" s="81">
        <v>891780111</v>
      </c>
      <c r="D26" s="82" t="s">
        <v>68</v>
      </c>
      <c r="E26" s="145" t="s">
        <v>6395</v>
      </c>
      <c r="F26" s="76" t="s">
        <v>6396</v>
      </c>
      <c r="G26" s="145">
        <v>0</v>
      </c>
      <c r="H26" s="145"/>
      <c r="I26" s="86" t="s">
        <v>78</v>
      </c>
      <c r="J26" s="81" t="s">
        <v>120</v>
      </c>
      <c r="K26" s="145" t="s">
        <v>6397</v>
      </c>
      <c r="L26" s="259">
        <v>15600000</v>
      </c>
      <c r="M26" s="81" t="s">
        <v>73</v>
      </c>
      <c r="N26" s="145"/>
      <c r="O26" s="614" t="s">
        <v>6398</v>
      </c>
      <c r="P26" s="258">
        <v>12617352</v>
      </c>
      <c r="Q26" s="258">
        <v>76</v>
      </c>
      <c r="R26" s="397">
        <v>44949</v>
      </c>
      <c r="S26" s="582">
        <v>547400000</v>
      </c>
      <c r="T26" s="250">
        <v>44951</v>
      </c>
      <c r="U26" s="615">
        <v>15600000</v>
      </c>
      <c r="V26" s="86" t="s">
        <v>70</v>
      </c>
      <c r="W26" s="262">
        <v>85155551</v>
      </c>
      <c r="X26" s="144" t="s">
        <v>6346</v>
      </c>
      <c r="Y26" s="145"/>
      <c r="Z26" s="391">
        <v>44951</v>
      </c>
      <c r="AA26" s="391">
        <v>44951</v>
      </c>
      <c r="AB26" s="603" t="s">
        <v>80</v>
      </c>
      <c r="AC26" s="391">
        <v>45107</v>
      </c>
      <c r="AD26" s="150">
        <f t="shared" si="4"/>
        <v>156</v>
      </c>
      <c r="AE26" s="143">
        <v>0</v>
      </c>
      <c r="AF26" s="259">
        <v>0</v>
      </c>
      <c r="AG26" s="143">
        <v>0</v>
      </c>
      <c r="AH26" s="603" t="s">
        <v>80</v>
      </c>
      <c r="AI26" s="150">
        <f t="shared" si="0"/>
        <v>0</v>
      </c>
      <c r="AJ26" s="143">
        <v>0</v>
      </c>
      <c r="AK26" s="259">
        <v>0</v>
      </c>
      <c r="AL26" s="603" t="s">
        <v>80</v>
      </c>
      <c r="AM26" s="86">
        <v>0</v>
      </c>
      <c r="AN26" s="603" t="s">
        <v>80</v>
      </c>
      <c r="AO26" s="603" t="s">
        <v>80</v>
      </c>
      <c r="AP26" s="255">
        <f t="shared" si="2"/>
        <v>0</v>
      </c>
      <c r="AQ26" s="260">
        <f>+L26+AF26-AK26</f>
        <v>15600000</v>
      </c>
      <c r="AR26" s="86" t="s">
        <v>115</v>
      </c>
      <c r="AS26" s="143">
        <v>0</v>
      </c>
      <c r="AT26" s="203" t="s">
        <v>80</v>
      </c>
      <c r="AU26" s="259">
        <v>15600000</v>
      </c>
      <c r="AV26" s="364">
        <f t="shared" si="1"/>
        <v>0</v>
      </c>
      <c r="AW26" s="133">
        <f t="shared" si="3"/>
        <v>1</v>
      </c>
      <c r="AX26" s="203" t="s">
        <v>80</v>
      </c>
      <c r="AY26" s="86" t="s">
        <v>800</v>
      </c>
      <c r="AZ26" s="142" t="s">
        <v>6399</v>
      </c>
      <c r="BA26" s="160" t="s">
        <v>71</v>
      </c>
      <c r="BB26" s="160" t="s">
        <v>71</v>
      </c>
    </row>
    <row r="27" spans="2:54" s="125" customFormat="1" ht="15.75" customHeight="1" x14ac:dyDescent="0.25">
      <c r="B27" s="247">
        <v>2023</v>
      </c>
      <c r="C27" s="81">
        <v>891780111</v>
      </c>
      <c r="D27" s="82" t="s">
        <v>68</v>
      </c>
      <c r="E27" s="145" t="s">
        <v>6400</v>
      </c>
      <c r="F27" s="76" t="s">
        <v>6401</v>
      </c>
      <c r="G27" s="145">
        <v>0</v>
      </c>
      <c r="H27" s="145"/>
      <c r="I27" s="86" t="s">
        <v>78</v>
      </c>
      <c r="J27" s="81" t="s">
        <v>120</v>
      </c>
      <c r="K27" s="145" t="s">
        <v>6402</v>
      </c>
      <c r="L27" s="259">
        <v>19363333</v>
      </c>
      <c r="M27" s="81" t="s">
        <v>73</v>
      </c>
      <c r="N27" s="145"/>
      <c r="O27" s="614" t="s">
        <v>6403</v>
      </c>
      <c r="P27" s="258">
        <v>85155278</v>
      </c>
      <c r="Q27" s="258">
        <v>78</v>
      </c>
      <c r="R27" s="397">
        <v>44949</v>
      </c>
      <c r="S27" s="582">
        <v>329100000</v>
      </c>
      <c r="T27" s="250">
        <v>44951</v>
      </c>
      <c r="U27" s="615">
        <v>19363333</v>
      </c>
      <c r="V27" s="86" t="s">
        <v>70</v>
      </c>
      <c r="W27" s="262">
        <v>1082884010</v>
      </c>
      <c r="X27" s="144" t="s">
        <v>6393</v>
      </c>
      <c r="Y27" s="145"/>
      <c r="Z27" s="391">
        <v>44951</v>
      </c>
      <c r="AA27" s="391">
        <v>44951</v>
      </c>
      <c r="AB27" s="603" t="s">
        <v>80</v>
      </c>
      <c r="AC27" s="391">
        <v>45107</v>
      </c>
      <c r="AD27" s="150">
        <f t="shared" si="4"/>
        <v>156</v>
      </c>
      <c r="AE27" s="143">
        <v>0</v>
      </c>
      <c r="AF27" s="259">
        <v>0</v>
      </c>
      <c r="AG27" s="143">
        <v>0</v>
      </c>
      <c r="AH27" s="603" t="s">
        <v>80</v>
      </c>
      <c r="AI27" s="150">
        <f t="shared" si="0"/>
        <v>0</v>
      </c>
      <c r="AJ27" s="143">
        <v>0</v>
      </c>
      <c r="AK27" s="259">
        <v>0</v>
      </c>
      <c r="AL27" s="603" t="s">
        <v>80</v>
      </c>
      <c r="AM27" s="86">
        <v>0</v>
      </c>
      <c r="AN27" s="603" t="s">
        <v>80</v>
      </c>
      <c r="AO27" s="603" t="s">
        <v>80</v>
      </c>
      <c r="AP27" s="255">
        <f t="shared" si="2"/>
        <v>0</v>
      </c>
      <c r="AQ27" s="260">
        <f>+L27+AF27-AK27</f>
        <v>19363333</v>
      </c>
      <c r="AR27" s="86" t="s">
        <v>115</v>
      </c>
      <c r="AS27" s="143">
        <v>0</v>
      </c>
      <c r="AT27" s="203" t="s">
        <v>80</v>
      </c>
      <c r="AU27" s="259">
        <v>19363333</v>
      </c>
      <c r="AV27" s="364">
        <f t="shared" si="1"/>
        <v>0</v>
      </c>
      <c r="AW27" s="133">
        <f t="shared" si="3"/>
        <v>1</v>
      </c>
      <c r="AX27" s="203" t="s">
        <v>80</v>
      </c>
      <c r="AY27" s="86" t="s">
        <v>800</v>
      </c>
      <c r="AZ27" s="142" t="s">
        <v>6404</v>
      </c>
      <c r="BA27" s="160" t="s">
        <v>71</v>
      </c>
      <c r="BB27" s="160" t="s">
        <v>71</v>
      </c>
    </row>
    <row r="28" spans="2:54" s="125" customFormat="1" ht="15.75" customHeight="1" x14ac:dyDescent="0.25">
      <c r="B28" s="247">
        <v>2023</v>
      </c>
      <c r="C28" s="81">
        <v>891780111</v>
      </c>
      <c r="D28" s="82" t="s">
        <v>68</v>
      </c>
      <c r="E28" s="145" t="s">
        <v>6405</v>
      </c>
      <c r="F28" s="76" t="s">
        <v>6406</v>
      </c>
      <c r="G28" s="145">
        <v>0</v>
      </c>
      <c r="H28" s="145"/>
      <c r="I28" s="86" t="s">
        <v>78</v>
      </c>
      <c r="J28" s="81" t="s">
        <v>120</v>
      </c>
      <c r="K28" s="145" t="s">
        <v>6407</v>
      </c>
      <c r="L28" s="259">
        <v>10340000</v>
      </c>
      <c r="M28" s="81" t="s">
        <v>73</v>
      </c>
      <c r="N28" s="145"/>
      <c r="O28" s="614" t="s">
        <v>2536</v>
      </c>
      <c r="P28" s="258">
        <v>71676049</v>
      </c>
      <c r="Q28" s="258">
        <v>79</v>
      </c>
      <c r="R28" s="397">
        <v>44949</v>
      </c>
      <c r="S28" s="582">
        <v>456500000</v>
      </c>
      <c r="T28" s="250">
        <v>44951</v>
      </c>
      <c r="U28" s="615">
        <v>10340000</v>
      </c>
      <c r="V28" s="86" t="s">
        <v>70</v>
      </c>
      <c r="W28" s="262">
        <v>39049658</v>
      </c>
      <c r="X28" s="144" t="s">
        <v>6408</v>
      </c>
      <c r="Y28" s="145"/>
      <c r="Z28" s="391">
        <v>44951</v>
      </c>
      <c r="AA28" s="391">
        <v>44951</v>
      </c>
      <c r="AB28" s="603" t="s">
        <v>80</v>
      </c>
      <c r="AC28" s="391">
        <v>45015</v>
      </c>
      <c r="AD28" s="150">
        <f t="shared" si="4"/>
        <v>64</v>
      </c>
      <c r="AE28" s="143">
        <v>0</v>
      </c>
      <c r="AF28" s="259">
        <v>0</v>
      </c>
      <c r="AG28" s="143">
        <v>0</v>
      </c>
      <c r="AH28" s="603" t="s">
        <v>80</v>
      </c>
      <c r="AI28" s="150">
        <f t="shared" si="0"/>
        <v>0</v>
      </c>
      <c r="AJ28" s="143">
        <v>0</v>
      </c>
      <c r="AK28" s="259">
        <v>0</v>
      </c>
      <c r="AL28" s="603" t="s">
        <v>80</v>
      </c>
      <c r="AM28" s="86">
        <v>0</v>
      </c>
      <c r="AN28" s="603" t="s">
        <v>80</v>
      </c>
      <c r="AO28" s="603" t="s">
        <v>80</v>
      </c>
      <c r="AP28" s="255">
        <f t="shared" si="2"/>
        <v>0</v>
      </c>
      <c r="AQ28" s="260">
        <f>+L28+AF28-AK28</f>
        <v>10340000</v>
      </c>
      <c r="AR28" s="86" t="s">
        <v>115</v>
      </c>
      <c r="AS28" s="143">
        <v>0</v>
      </c>
      <c r="AT28" s="203" t="s">
        <v>80</v>
      </c>
      <c r="AU28" s="259">
        <v>10340000</v>
      </c>
      <c r="AV28" s="364">
        <f t="shared" si="1"/>
        <v>0</v>
      </c>
      <c r="AW28" s="133">
        <f t="shared" si="3"/>
        <v>1</v>
      </c>
      <c r="AX28" s="203" t="s">
        <v>80</v>
      </c>
      <c r="AY28" s="86" t="s">
        <v>800</v>
      </c>
      <c r="AZ28" s="142" t="s">
        <v>6409</v>
      </c>
      <c r="BA28" s="160" t="s">
        <v>71</v>
      </c>
      <c r="BB28" s="160" t="s">
        <v>71</v>
      </c>
    </row>
    <row r="29" spans="2:54" s="125" customFormat="1" ht="15.75" customHeight="1" x14ac:dyDescent="0.25">
      <c r="B29" s="247">
        <v>2023</v>
      </c>
      <c r="C29" s="81">
        <v>891780111</v>
      </c>
      <c r="D29" s="82" t="s">
        <v>68</v>
      </c>
      <c r="E29" s="145" t="s">
        <v>6410</v>
      </c>
      <c r="F29" s="76" t="s">
        <v>6411</v>
      </c>
      <c r="G29" s="145">
        <v>0</v>
      </c>
      <c r="H29" s="145"/>
      <c r="I29" s="86" t="s">
        <v>78</v>
      </c>
      <c r="J29" s="81" t="s">
        <v>120</v>
      </c>
      <c r="K29" s="145" t="s">
        <v>6412</v>
      </c>
      <c r="L29" s="259">
        <v>18200000</v>
      </c>
      <c r="M29" s="81" t="s">
        <v>73</v>
      </c>
      <c r="N29" s="145"/>
      <c r="O29" s="614" t="s">
        <v>6413</v>
      </c>
      <c r="P29" s="258">
        <v>1082875832</v>
      </c>
      <c r="Q29" s="258">
        <v>79</v>
      </c>
      <c r="R29" s="397">
        <v>44949</v>
      </c>
      <c r="S29" s="582">
        <v>456500000</v>
      </c>
      <c r="T29" s="250">
        <v>44951</v>
      </c>
      <c r="U29" s="615">
        <v>18200000</v>
      </c>
      <c r="V29" s="86" t="s">
        <v>70</v>
      </c>
      <c r="W29" s="262">
        <v>39049658</v>
      </c>
      <c r="X29" s="144" t="s">
        <v>6408</v>
      </c>
      <c r="Y29" s="145"/>
      <c r="Z29" s="391">
        <v>44951</v>
      </c>
      <c r="AA29" s="391">
        <v>44951</v>
      </c>
      <c r="AB29" s="603" t="s">
        <v>80</v>
      </c>
      <c r="AC29" s="391">
        <v>45107</v>
      </c>
      <c r="AD29" s="150">
        <f t="shared" si="4"/>
        <v>156</v>
      </c>
      <c r="AE29" s="143">
        <v>0</v>
      </c>
      <c r="AF29" s="259">
        <v>0</v>
      </c>
      <c r="AG29" s="143">
        <v>0</v>
      </c>
      <c r="AH29" s="603" t="s">
        <v>80</v>
      </c>
      <c r="AI29" s="150">
        <f t="shared" si="0"/>
        <v>0</v>
      </c>
      <c r="AJ29" s="143">
        <v>0</v>
      </c>
      <c r="AK29" s="259">
        <v>0</v>
      </c>
      <c r="AL29" s="603" t="s">
        <v>80</v>
      </c>
      <c r="AM29" s="86">
        <v>0</v>
      </c>
      <c r="AN29" s="603" t="s">
        <v>80</v>
      </c>
      <c r="AO29" s="603" t="s">
        <v>80</v>
      </c>
      <c r="AP29" s="255">
        <f t="shared" si="2"/>
        <v>0</v>
      </c>
      <c r="AQ29" s="260">
        <f>+L29+AF29-AK29</f>
        <v>18200000</v>
      </c>
      <c r="AR29" s="86" t="s">
        <v>115</v>
      </c>
      <c r="AS29" s="143">
        <v>0</v>
      </c>
      <c r="AT29" s="203" t="s">
        <v>80</v>
      </c>
      <c r="AU29" s="259">
        <v>18200000</v>
      </c>
      <c r="AV29" s="364">
        <f t="shared" si="1"/>
        <v>0</v>
      </c>
      <c r="AW29" s="133">
        <f t="shared" si="3"/>
        <v>1</v>
      </c>
      <c r="AX29" s="203" t="s">
        <v>80</v>
      </c>
      <c r="AY29" s="86" t="s">
        <v>800</v>
      </c>
      <c r="AZ29" s="142" t="s">
        <v>6414</v>
      </c>
      <c r="BA29" s="160" t="s">
        <v>71</v>
      </c>
      <c r="BB29" s="160" t="s">
        <v>71</v>
      </c>
    </row>
    <row r="30" spans="2:54" s="125" customFormat="1" ht="15.75" customHeight="1" x14ac:dyDescent="0.25">
      <c r="B30" s="247">
        <v>2023</v>
      </c>
      <c r="C30" s="81">
        <v>891780111</v>
      </c>
      <c r="D30" s="82" t="s">
        <v>68</v>
      </c>
      <c r="E30" s="145" t="s">
        <v>6415</v>
      </c>
      <c r="F30" s="76" t="s">
        <v>6416</v>
      </c>
      <c r="G30" s="145">
        <v>0</v>
      </c>
      <c r="H30" s="145"/>
      <c r="I30" s="86" t="s">
        <v>78</v>
      </c>
      <c r="J30" s="81" t="s">
        <v>120</v>
      </c>
      <c r="K30" s="145" t="s">
        <v>6417</v>
      </c>
      <c r="L30" s="259">
        <v>17380000</v>
      </c>
      <c r="M30" s="81" t="s">
        <v>73</v>
      </c>
      <c r="N30" s="145"/>
      <c r="O30" s="614" t="s">
        <v>6418</v>
      </c>
      <c r="P30" s="258">
        <v>1082983109</v>
      </c>
      <c r="Q30" s="258">
        <v>76</v>
      </c>
      <c r="R30" s="397">
        <v>44949</v>
      </c>
      <c r="S30" s="582">
        <v>547400000</v>
      </c>
      <c r="T30" s="250">
        <v>44951</v>
      </c>
      <c r="U30" s="615">
        <v>17380000</v>
      </c>
      <c r="V30" s="86" t="s">
        <v>70</v>
      </c>
      <c r="W30" s="262">
        <v>85155551</v>
      </c>
      <c r="X30" s="144" t="s">
        <v>6346</v>
      </c>
      <c r="Y30" s="145"/>
      <c r="Z30" s="391">
        <v>44951</v>
      </c>
      <c r="AA30" s="391">
        <v>44951</v>
      </c>
      <c r="AB30" s="603" t="s">
        <v>80</v>
      </c>
      <c r="AC30" s="391">
        <v>45107</v>
      </c>
      <c r="AD30" s="150">
        <f t="shared" si="4"/>
        <v>156</v>
      </c>
      <c r="AE30" s="143">
        <v>0</v>
      </c>
      <c r="AF30" s="259">
        <v>0</v>
      </c>
      <c r="AG30" s="143">
        <v>0</v>
      </c>
      <c r="AH30" s="603" t="s">
        <v>80</v>
      </c>
      <c r="AI30" s="150">
        <f t="shared" si="0"/>
        <v>0</v>
      </c>
      <c r="AJ30" s="143">
        <v>0</v>
      </c>
      <c r="AK30" s="259">
        <v>0</v>
      </c>
      <c r="AL30" s="603" t="s">
        <v>80</v>
      </c>
      <c r="AM30" s="86">
        <v>0</v>
      </c>
      <c r="AN30" s="603" t="s">
        <v>80</v>
      </c>
      <c r="AO30" s="603" t="s">
        <v>80</v>
      </c>
      <c r="AP30" s="255">
        <f t="shared" si="2"/>
        <v>0</v>
      </c>
      <c r="AQ30" s="260">
        <f>+L30+AF30-AK30</f>
        <v>17380000</v>
      </c>
      <c r="AR30" s="86" t="s">
        <v>115</v>
      </c>
      <c r="AS30" s="143">
        <v>0</v>
      </c>
      <c r="AT30" s="203" t="s">
        <v>80</v>
      </c>
      <c r="AU30" s="259">
        <v>17380000</v>
      </c>
      <c r="AV30" s="364">
        <f t="shared" si="1"/>
        <v>0</v>
      </c>
      <c r="AW30" s="133">
        <f t="shared" si="3"/>
        <v>1</v>
      </c>
      <c r="AX30" s="203" t="s">
        <v>80</v>
      </c>
      <c r="AY30" s="86" t="s">
        <v>800</v>
      </c>
      <c r="AZ30" s="142" t="s">
        <v>6419</v>
      </c>
      <c r="BA30" s="160" t="s">
        <v>71</v>
      </c>
      <c r="BB30" s="160" t="s">
        <v>71</v>
      </c>
    </row>
    <row r="31" spans="2:54" s="125" customFormat="1" ht="15.75" customHeight="1" x14ac:dyDescent="0.25">
      <c r="B31" s="247">
        <v>2023</v>
      </c>
      <c r="C31" s="81">
        <v>891780111</v>
      </c>
      <c r="D31" s="82" t="s">
        <v>68</v>
      </c>
      <c r="E31" s="145" t="s">
        <v>6420</v>
      </c>
      <c r="F31" s="76" t="s">
        <v>6421</v>
      </c>
      <c r="G31" s="145">
        <v>0</v>
      </c>
      <c r="H31" s="145"/>
      <c r="I31" s="86" t="s">
        <v>78</v>
      </c>
      <c r="J31" s="81" t="s">
        <v>120</v>
      </c>
      <c r="K31" s="145" t="s">
        <v>6422</v>
      </c>
      <c r="L31" s="259">
        <v>15800000</v>
      </c>
      <c r="M31" s="81" t="s">
        <v>73</v>
      </c>
      <c r="N31" s="145"/>
      <c r="O31" s="614" t="s">
        <v>6423</v>
      </c>
      <c r="P31" s="258">
        <v>1140866481</v>
      </c>
      <c r="Q31" s="258">
        <v>79</v>
      </c>
      <c r="R31" s="397">
        <v>44949</v>
      </c>
      <c r="S31" s="582">
        <v>456500000</v>
      </c>
      <c r="T31" s="250">
        <v>44952</v>
      </c>
      <c r="U31" s="615">
        <v>15800000</v>
      </c>
      <c r="V31" s="86" t="s">
        <v>70</v>
      </c>
      <c r="W31" s="262">
        <v>39049658</v>
      </c>
      <c r="X31" s="144" t="s">
        <v>6408</v>
      </c>
      <c r="Y31" s="145"/>
      <c r="Z31" s="391">
        <v>44952</v>
      </c>
      <c r="AA31" s="391">
        <v>44952</v>
      </c>
      <c r="AB31" s="603" t="s">
        <v>80</v>
      </c>
      <c r="AC31" s="391">
        <v>45107</v>
      </c>
      <c r="AD31" s="150">
        <f t="shared" si="4"/>
        <v>155</v>
      </c>
      <c r="AE31" s="143">
        <v>1</v>
      </c>
      <c r="AF31" s="259">
        <v>6620000</v>
      </c>
      <c r="AG31" s="143">
        <v>1</v>
      </c>
      <c r="AH31" s="603">
        <v>45168</v>
      </c>
      <c r="AI31" s="150">
        <f t="shared" si="0"/>
        <v>61</v>
      </c>
      <c r="AJ31" s="143">
        <v>0</v>
      </c>
      <c r="AK31" s="259">
        <v>0</v>
      </c>
      <c r="AL31" s="603" t="s">
        <v>80</v>
      </c>
      <c r="AM31" s="86">
        <v>0</v>
      </c>
      <c r="AN31" s="603" t="s">
        <v>80</v>
      </c>
      <c r="AO31" s="603" t="s">
        <v>80</v>
      </c>
      <c r="AP31" s="255">
        <f t="shared" si="2"/>
        <v>0</v>
      </c>
      <c r="AQ31" s="260">
        <f>+L31+AF31-AK31</f>
        <v>22420000</v>
      </c>
      <c r="AR31" s="86" t="s">
        <v>115</v>
      </c>
      <c r="AS31" s="143">
        <v>0</v>
      </c>
      <c r="AT31" s="203" t="s">
        <v>80</v>
      </c>
      <c r="AU31" s="259">
        <v>22420000</v>
      </c>
      <c r="AV31" s="364">
        <f t="shared" si="1"/>
        <v>0</v>
      </c>
      <c r="AW31" s="133">
        <f t="shared" si="3"/>
        <v>1</v>
      </c>
      <c r="AX31" s="203" t="s">
        <v>80</v>
      </c>
      <c r="AY31" s="86" t="s">
        <v>800</v>
      </c>
      <c r="AZ31" s="142" t="s">
        <v>6424</v>
      </c>
      <c r="BA31" s="160" t="s">
        <v>71</v>
      </c>
      <c r="BB31" s="160" t="s">
        <v>71</v>
      </c>
    </row>
    <row r="32" spans="2:54" s="125" customFormat="1" ht="15.75" customHeight="1" x14ac:dyDescent="0.25">
      <c r="B32" s="247">
        <v>2023</v>
      </c>
      <c r="C32" s="81">
        <v>891780111</v>
      </c>
      <c r="D32" s="82" t="s">
        <v>68</v>
      </c>
      <c r="E32" s="145" t="s">
        <v>6425</v>
      </c>
      <c r="F32" s="76" t="s">
        <v>6426</v>
      </c>
      <c r="G32" s="145">
        <v>0</v>
      </c>
      <c r="H32" s="145"/>
      <c r="I32" s="86" t="s">
        <v>78</v>
      </c>
      <c r="J32" s="81" t="s">
        <v>120</v>
      </c>
      <c r="K32" s="145" t="s">
        <v>6422</v>
      </c>
      <c r="L32" s="259">
        <v>15800000</v>
      </c>
      <c r="M32" s="81" t="s">
        <v>73</v>
      </c>
      <c r="N32" s="145"/>
      <c r="O32" s="614" t="s">
        <v>6427</v>
      </c>
      <c r="P32" s="258">
        <v>1082984449</v>
      </c>
      <c r="Q32" s="258">
        <v>79</v>
      </c>
      <c r="R32" s="397">
        <v>44949</v>
      </c>
      <c r="S32" s="582">
        <v>456500000</v>
      </c>
      <c r="T32" s="250">
        <v>44952</v>
      </c>
      <c r="U32" s="615">
        <v>15800000</v>
      </c>
      <c r="V32" s="86" t="s">
        <v>70</v>
      </c>
      <c r="W32" s="262">
        <v>39049658</v>
      </c>
      <c r="X32" s="144" t="s">
        <v>6408</v>
      </c>
      <c r="Y32" s="145"/>
      <c r="Z32" s="391">
        <v>44952</v>
      </c>
      <c r="AA32" s="391">
        <v>44952</v>
      </c>
      <c r="AB32" s="603" t="s">
        <v>80</v>
      </c>
      <c r="AC32" s="391">
        <v>45107</v>
      </c>
      <c r="AD32" s="150">
        <f t="shared" si="4"/>
        <v>155</v>
      </c>
      <c r="AE32" s="143">
        <v>0</v>
      </c>
      <c r="AF32" s="259">
        <v>0</v>
      </c>
      <c r="AG32" s="143">
        <v>0</v>
      </c>
      <c r="AH32" s="603" t="s">
        <v>80</v>
      </c>
      <c r="AI32" s="150">
        <f t="shared" si="0"/>
        <v>0</v>
      </c>
      <c r="AJ32" s="143">
        <v>0</v>
      </c>
      <c r="AK32" s="259">
        <v>0</v>
      </c>
      <c r="AL32" s="603" t="s">
        <v>80</v>
      </c>
      <c r="AM32" s="86">
        <v>0</v>
      </c>
      <c r="AN32" s="603" t="s">
        <v>80</v>
      </c>
      <c r="AO32" s="603" t="s">
        <v>80</v>
      </c>
      <c r="AP32" s="255">
        <f t="shared" si="2"/>
        <v>0</v>
      </c>
      <c r="AQ32" s="260">
        <f>+L32+AF32-AK32</f>
        <v>15800000</v>
      </c>
      <c r="AR32" s="86" t="s">
        <v>115</v>
      </c>
      <c r="AS32" s="143">
        <v>0</v>
      </c>
      <c r="AT32" s="203" t="s">
        <v>80</v>
      </c>
      <c r="AU32" s="259">
        <v>15800000</v>
      </c>
      <c r="AV32" s="364">
        <f t="shared" si="1"/>
        <v>0</v>
      </c>
      <c r="AW32" s="133">
        <f t="shared" si="3"/>
        <v>1</v>
      </c>
      <c r="AX32" s="203" t="s">
        <v>80</v>
      </c>
      <c r="AY32" s="86" t="s">
        <v>800</v>
      </c>
      <c r="AZ32" s="583" t="s">
        <v>6428</v>
      </c>
      <c r="BA32" s="160" t="s">
        <v>71</v>
      </c>
      <c r="BB32" s="160" t="s">
        <v>71</v>
      </c>
    </row>
    <row r="33" spans="2:54" s="125" customFormat="1" ht="15.75" customHeight="1" x14ac:dyDescent="0.25">
      <c r="B33" s="247">
        <v>2023</v>
      </c>
      <c r="C33" s="81">
        <v>891780111</v>
      </c>
      <c r="D33" s="82" t="s">
        <v>68</v>
      </c>
      <c r="E33" s="145" t="s">
        <v>6429</v>
      </c>
      <c r="F33" s="76" t="s">
        <v>6430</v>
      </c>
      <c r="G33" s="145">
        <v>0</v>
      </c>
      <c r="H33" s="145"/>
      <c r="I33" s="86" t="s">
        <v>78</v>
      </c>
      <c r="J33" s="81" t="s">
        <v>120</v>
      </c>
      <c r="K33" s="145" t="s">
        <v>6431</v>
      </c>
      <c r="L33" s="259">
        <v>15800000</v>
      </c>
      <c r="M33" s="81" t="s">
        <v>73</v>
      </c>
      <c r="N33" s="145"/>
      <c r="O33" s="614" t="s">
        <v>6432</v>
      </c>
      <c r="P33" s="258">
        <v>33224219</v>
      </c>
      <c r="Q33" s="258">
        <v>79</v>
      </c>
      <c r="R33" s="397">
        <v>44949</v>
      </c>
      <c r="S33" s="582">
        <v>456500000</v>
      </c>
      <c r="T33" s="250">
        <v>44952</v>
      </c>
      <c r="U33" s="615">
        <v>15800000</v>
      </c>
      <c r="V33" s="86" t="s">
        <v>70</v>
      </c>
      <c r="W33" s="262">
        <v>39049658</v>
      </c>
      <c r="X33" s="144" t="s">
        <v>6408</v>
      </c>
      <c r="Y33" s="145"/>
      <c r="Z33" s="391">
        <v>44952</v>
      </c>
      <c r="AA33" s="391">
        <v>44952</v>
      </c>
      <c r="AB33" s="603" t="s">
        <v>80</v>
      </c>
      <c r="AC33" s="391">
        <v>45107</v>
      </c>
      <c r="AD33" s="150">
        <f t="shared" si="4"/>
        <v>155</v>
      </c>
      <c r="AE33" s="143">
        <v>1</v>
      </c>
      <c r="AF33" s="259">
        <v>3521250</v>
      </c>
      <c r="AG33" s="143">
        <v>1</v>
      </c>
      <c r="AH33" s="603">
        <v>45122</v>
      </c>
      <c r="AI33" s="150">
        <f t="shared" si="0"/>
        <v>15</v>
      </c>
      <c r="AJ33" s="143">
        <v>0</v>
      </c>
      <c r="AK33" s="259">
        <v>0</v>
      </c>
      <c r="AL33" s="603" t="s">
        <v>80</v>
      </c>
      <c r="AM33" s="86">
        <v>0</v>
      </c>
      <c r="AN33" s="603" t="s">
        <v>80</v>
      </c>
      <c r="AO33" s="603" t="s">
        <v>80</v>
      </c>
      <c r="AP33" s="255">
        <f t="shared" si="2"/>
        <v>0</v>
      </c>
      <c r="AQ33" s="260">
        <f>+L33+AF33-AK33</f>
        <v>19321250</v>
      </c>
      <c r="AR33" s="86" t="s">
        <v>115</v>
      </c>
      <c r="AS33" s="143">
        <v>0</v>
      </c>
      <c r="AT33" s="203" t="s">
        <v>80</v>
      </c>
      <c r="AU33" s="259">
        <v>19321250</v>
      </c>
      <c r="AV33" s="364">
        <f t="shared" si="1"/>
        <v>0</v>
      </c>
      <c r="AW33" s="133">
        <f t="shared" si="3"/>
        <v>1</v>
      </c>
      <c r="AX33" s="203" t="s">
        <v>80</v>
      </c>
      <c r="AY33" s="86" t="s">
        <v>800</v>
      </c>
      <c r="AZ33" s="142" t="s">
        <v>6433</v>
      </c>
      <c r="BA33" s="160" t="s">
        <v>71</v>
      </c>
      <c r="BB33" s="160" t="s">
        <v>71</v>
      </c>
    </row>
    <row r="34" spans="2:54" s="125" customFormat="1" ht="15.75" customHeight="1" x14ac:dyDescent="0.25">
      <c r="B34" s="247">
        <v>2023</v>
      </c>
      <c r="C34" s="81">
        <v>891780111</v>
      </c>
      <c r="D34" s="82" t="s">
        <v>68</v>
      </c>
      <c r="E34" s="145" t="s">
        <v>6434</v>
      </c>
      <c r="F34" s="76" t="s">
        <v>6435</v>
      </c>
      <c r="G34" s="145">
        <v>0</v>
      </c>
      <c r="H34" s="145"/>
      <c r="I34" s="86" t="s">
        <v>78</v>
      </c>
      <c r="J34" s="81" t="s">
        <v>120</v>
      </c>
      <c r="K34" s="145" t="s">
        <v>6431</v>
      </c>
      <c r="L34" s="259">
        <v>15800000</v>
      </c>
      <c r="M34" s="81" t="s">
        <v>73</v>
      </c>
      <c r="N34" s="145"/>
      <c r="O34" s="614" t="s">
        <v>6436</v>
      </c>
      <c r="P34" s="258">
        <v>1004461196</v>
      </c>
      <c r="Q34" s="258">
        <v>79</v>
      </c>
      <c r="R34" s="397">
        <v>44949</v>
      </c>
      <c r="S34" s="582">
        <v>456500000</v>
      </c>
      <c r="T34" s="250">
        <v>44952</v>
      </c>
      <c r="U34" s="615">
        <v>15800000</v>
      </c>
      <c r="V34" s="86" t="s">
        <v>70</v>
      </c>
      <c r="W34" s="262">
        <v>39049658</v>
      </c>
      <c r="X34" s="144" t="s">
        <v>6408</v>
      </c>
      <c r="Y34" s="145"/>
      <c r="Z34" s="391">
        <v>44952</v>
      </c>
      <c r="AA34" s="391">
        <v>44952</v>
      </c>
      <c r="AB34" s="603" t="s">
        <v>80</v>
      </c>
      <c r="AC34" s="391">
        <v>45107</v>
      </c>
      <c r="AD34" s="150">
        <f t="shared" si="4"/>
        <v>155</v>
      </c>
      <c r="AE34" s="143">
        <v>0</v>
      </c>
      <c r="AF34" s="259">
        <v>0</v>
      </c>
      <c r="AG34" s="143">
        <v>0</v>
      </c>
      <c r="AH34" s="603" t="s">
        <v>80</v>
      </c>
      <c r="AI34" s="150">
        <f t="shared" si="0"/>
        <v>0</v>
      </c>
      <c r="AJ34" s="143">
        <v>0</v>
      </c>
      <c r="AK34" s="259">
        <v>0</v>
      </c>
      <c r="AL34" s="603" t="s">
        <v>80</v>
      </c>
      <c r="AM34" s="86">
        <v>0</v>
      </c>
      <c r="AN34" s="603" t="s">
        <v>80</v>
      </c>
      <c r="AO34" s="603" t="s">
        <v>80</v>
      </c>
      <c r="AP34" s="255">
        <f t="shared" si="2"/>
        <v>0</v>
      </c>
      <c r="AQ34" s="260">
        <f>+L34+AF34-AK34</f>
        <v>15800000</v>
      </c>
      <c r="AR34" s="86" t="s">
        <v>115</v>
      </c>
      <c r="AS34" s="143">
        <v>0</v>
      </c>
      <c r="AT34" s="203" t="s">
        <v>80</v>
      </c>
      <c r="AU34" s="259">
        <v>15800000</v>
      </c>
      <c r="AV34" s="364">
        <f t="shared" si="1"/>
        <v>0</v>
      </c>
      <c r="AW34" s="133">
        <f t="shared" si="3"/>
        <v>1</v>
      </c>
      <c r="AX34" s="203" t="s">
        <v>80</v>
      </c>
      <c r="AY34" s="86" t="s">
        <v>800</v>
      </c>
      <c r="AZ34" s="142" t="s">
        <v>6437</v>
      </c>
      <c r="BA34" s="160" t="s">
        <v>71</v>
      </c>
      <c r="BB34" s="160" t="s">
        <v>71</v>
      </c>
    </row>
    <row r="35" spans="2:54" s="125" customFormat="1" ht="15.75" customHeight="1" x14ac:dyDescent="0.25">
      <c r="B35" s="247">
        <v>2023</v>
      </c>
      <c r="C35" s="81">
        <v>891780111</v>
      </c>
      <c r="D35" s="82" t="s">
        <v>68</v>
      </c>
      <c r="E35" s="145" t="s">
        <v>6438</v>
      </c>
      <c r="F35" s="76" t="s">
        <v>6439</v>
      </c>
      <c r="G35" s="145">
        <v>0</v>
      </c>
      <c r="H35" s="145"/>
      <c r="I35" s="86" t="s">
        <v>78</v>
      </c>
      <c r="J35" s="81" t="s">
        <v>120</v>
      </c>
      <c r="K35" s="145" t="s">
        <v>6440</v>
      </c>
      <c r="L35" s="259">
        <v>19486667</v>
      </c>
      <c r="M35" s="81" t="s">
        <v>73</v>
      </c>
      <c r="N35" s="145"/>
      <c r="O35" s="614" t="s">
        <v>6441</v>
      </c>
      <c r="P35" s="258">
        <v>84454392</v>
      </c>
      <c r="Q35" s="258">
        <v>76</v>
      </c>
      <c r="R35" s="397">
        <v>44949</v>
      </c>
      <c r="S35" s="582">
        <v>547400000</v>
      </c>
      <c r="T35" s="250">
        <v>44952</v>
      </c>
      <c r="U35" s="615">
        <v>19486667</v>
      </c>
      <c r="V35" s="86" t="s">
        <v>70</v>
      </c>
      <c r="W35" s="262">
        <v>85155551</v>
      </c>
      <c r="X35" s="144" t="s">
        <v>6346</v>
      </c>
      <c r="Y35" s="145"/>
      <c r="Z35" s="391">
        <v>44952</v>
      </c>
      <c r="AA35" s="391">
        <v>44952</v>
      </c>
      <c r="AB35" s="603" t="s">
        <v>80</v>
      </c>
      <c r="AC35" s="391">
        <v>45107</v>
      </c>
      <c r="AD35" s="150">
        <f t="shared" si="4"/>
        <v>155</v>
      </c>
      <c r="AE35" s="143">
        <v>0</v>
      </c>
      <c r="AF35" s="259">
        <v>0</v>
      </c>
      <c r="AG35" s="143">
        <v>0</v>
      </c>
      <c r="AH35" s="603" t="s">
        <v>80</v>
      </c>
      <c r="AI35" s="150">
        <f t="shared" si="0"/>
        <v>0</v>
      </c>
      <c r="AJ35" s="143">
        <v>0</v>
      </c>
      <c r="AK35" s="259">
        <v>0</v>
      </c>
      <c r="AL35" s="603" t="s">
        <v>80</v>
      </c>
      <c r="AM35" s="86">
        <v>0</v>
      </c>
      <c r="AN35" s="603" t="s">
        <v>80</v>
      </c>
      <c r="AO35" s="603" t="s">
        <v>80</v>
      </c>
      <c r="AP35" s="255">
        <f t="shared" si="2"/>
        <v>0</v>
      </c>
      <c r="AQ35" s="260">
        <f>+L35+AF35-AK35</f>
        <v>19486667</v>
      </c>
      <c r="AR35" s="86" t="s">
        <v>115</v>
      </c>
      <c r="AS35" s="143">
        <v>0</v>
      </c>
      <c r="AT35" s="203" t="s">
        <v>80</v>
      </c>
      <c r="AU35" s="259">
        <v>19486667</v>
      </c>
      <c r="AV35" s="364">
        <f t="shared" si="1"/>
        <v>0</v>
      </c>
      <c r="AW35" s="133">
        <f t="shared" si="3"/>
        <v>1</v>
      </c>
      <c r="AX35" s="203" t="s">
        <v>80</v>
      </c>
      <c r="AY35" s="86" t="s">
        <v>800</v>
      </c>
      <c r="AZ35" s="142" t="s">
        <v>6442</v>
      </c>
      <c r="BA35" s="160" t="s">
        <v>71</v>
      </c>
      <c r="BB35" s="160" t="s">
        <v>71</v>
      </c>
    </row>
    <row r="36" spans="2:54" s="125" customFormat="1" ht="15.75" customHeight="1" x14ac:dyDescent="0.25">
      <c r="B36" s="247">
        <v>2023</v>
      </c>
      <c r="C36" s="81">
        <v>891780111</v>
      </c>
      <c r="D36" s="82" t="s">
        <v>68</v>
      </c>
      <c r="E36" s="145" t="s">
        <v>6443</v>
      </c>
      <c r="F36" s="76" t="s">
        <v>6444</v>
      </c>
      <c r="G36" s="145">
        <v>0</v>
      </c>
      <c r="H36" s="145"/>
      <c r="I36" s="86" t="s">
        <v>78</v>
      </c>
      <c r="J36" s="81" t="s">
        <v>120</v>
      </c>
      <c r="K36" s="145" t="s">
        <v>6422</v>
      </c>
      <c r="L36" s="259">
        <v>15800000</v>
      </c>
      <c r="M36" s="81" t="s">
        <v>73</v>
      </c>
      <c r="N36" s="145"/>
      <c r="O36" s="614" t="s">
        <v>6445</v>
      </c>
      <c r="P36" s="258">
        <v>36386177</v>
      </c>
      <c r="Q36" s="258">
        <v>79</v>
      </c>
      <c r="R36" s="397">
        <v>44949</v>
      </c>
      <c r="S36" s="582">
        <v>456500000</v>
      </c>
      <c r="T36" s="250">
        <v>44952</v>
      </c>
      <c r="U36" s="615">
        <v>15800000</v>
      </c>
      <c r="V36" s="86" t="s">
        <v>70</v>
      </c>
      <c r="W36" s="262">
        <v>39049658</v>
      </c>
      <c r="X36" s="144" t="s">
        <v>6408</v>
      </c>
      <c r="Y36" s="145"/>
      <c r="Z36" s="391">
        <v>44952</v>
      </c>
      <c r="AA36" s="391">
        <v>44952</v>
      </c>
      <c r="AB36" s="603" t="s">
        <v>80</v>
      </c>
      <c r="AC36" s="391">
        <v>45107</v>
      </c>
      <c r="AD36" s="150">
        <f t="shared" si="4"/>
        <v>155</v>
      </c>
      <c r="AE36" s="143">
        <v>0</v>
      </c>
      <c r="AF36" s="259">
        <v>0</v>
      </c>
      <c r="AG36" s="143">
        <v>0</v>
      </c>
      <c r="AH36" s="603" t="s">
        <v>80</v>
      </c>
      <c r="AI36" s="150">
        <f t="shared" si="0"/>
        <v>0</v>
      </c>
      <c r="AJ36" s="143">
        <v>0</v>
      </c>
      <c r="AK36" s="259">
        <v>0</v>
      </c>
      <c r="AL36" s="603" t="s">
        <v>80</v>
      </c>
      <c r="AM36" s="86">
        <v>0</v>
      </c>
      <c r="AN36" s="603" t="s">
        <v>80</v>
      </c>
      <c r="AO36" s="603" t="s">
        <v>80</v>
      </c>
      <c r="AP36" s="255">
        <f t="shared" si="2"/>
        <v>0</v>
      </c>
      <c r="AQ36" s="260">
        <f>+L36+AF36-AK36</f>
        <v>15800000</v>
      </c>
      <c r="AR36" s="86" t="s">
        <v>115</v>
      </c>
      <c r="AS36" s="143">
        <v>0</v>
      </c>
      <c r="AT36" s="203" t="s">
        <v>80</v>
      </c>
      <c r="AU36" s="259">
        <v>15800000</v>
      </c>
      <c r="AV36" s="364">
        <f t="shared" si="1"/>
        <v>0</v>
      </c>
      <c r="AW36" s="133">
        <f t="shared" si="3"/>
        <v>1</v>
      </c>
      <c r="AX36" s="203" t="s">
        <v>80</v>
      </c>
      <c r="AY36" s="86" t="s">
        <v>800</v>
      </c>
      <c r="AZ36" s="142" t="s">
        <v>6446</v>
      </c>
      <c r="BA36" s="160" t="s">
        <v>71</v>
      </c>
      <c r="BB36" s="160" t="s">
        <v>71</v>
      </c>
    </row>
    <row r="37" spans="2:54" s="125" customFormat="1" ht="15.75" customHeight="1" x14ac:dyDescent="0.25">
      <c r="B37" s="247">
        <v>2023</v>
      </c>
      <c r="C37" s="81">
        <v>891780111</v>
      </c>
      <c r="D37" s="82" t="s">
        <v>68</v>
      </c>
      <c r="E37" s="145" t="s">
        <v>6447</v>
      </c>
      <c r="F37" s="76" t="s">
        <v>6448</v>
      </c>
      <c r="G37" s="145">
        <v>0</v>
      </c>
      <c r="H37" s="145"/>
      <c r="I37" s="86" t="s">
        <v>78</v>
      </c>
      <c r="J37" s="81" t="s">
        <v>120</v>
      </c>
      <c r="K37" s="145" t="s">
        <v>6449</v>
      </c>
      <c r="L37" s="259">
        <v>15800000</v>
      </c>
      <c r="M37" s="81" t="s">
        <v>73</v>
      </c>
      <c r="N37" s="145"/>
      <c r="O37" s="614" t="s">
        <v>6450</v>
      </c>
      <c r="P37" s="258">
        <v>1082848784</v>
      </c>
      <c r="Q37" s="258">
        <v>76</v>
      </c>
      <c r="R37" s="397">
        <v>44949</v>
      </c>
      <c r="S37" s="582">
        <v>547400000</v>
      </c>
      <c r="T37" s="250">
        <v>44952</v>
      </c>
      <c r="U37" s="615">
        <v>15800000</v>
      </c>
      <c r="V37" s="86" t="s">
        <v>70</v>
      </c>
      <c r="W37" s="262">
        <v>85155551</v>
      </c>
      <c r="X37" s="144" t="s">
        <v>6346</v>
      </c>
      <c r="Y37" s="145"/>
      <c r="Z37" s="391">
        <v>44952</v>
      </c>
      <c r="AA37" s="391">
        <v>44952</v>
      </c>
      <c r="AB37" s="603" t="s">
        <v>80</v>
      </c>
      <c r="AC37" s="391">
        <v>45107</v>
      </c>
      <c r="AD37" s="150">
        <f t="shared" si="4"/>
        <v>155</v>
      </c>
      <c r="AE37" s="143">
        <v>0</v>
      </c>
      <c r="AF37" s="259">
        <v>0</v>
      </c>
      <c r="AG37" s="143">
        <v>0</v>
      </c>
      <c r="AH37" s="603" t="s">
        <v>80</v>
      </c>
      <c r="AI37" s="150">
        <f t="shared" si="0"/>
        <v>0</v>
      </c>
      <c r="AJ37" s="143">
        <v>1</v>
      </c>
      <c r="AK37" s="259">
        <v>12000000</v>
      </c>
      <c r="AL37" s="603">
        <v>44985</v>
      </c>
      <c r="AM37" s="86">
        <v>0</v>
      </c>
      <c r="AN37" s="603" t="s">
        <v>80</v>
      </c>
      <c r="AO37" s="603" t="s">
        <v>80</v>
      </c>
      <c r="AP37" s="255">
        <f t="shared" si="2"/>
        <v>0</v>
      </c>
      <c r="AQ37" s="260">
        <f>+L37+AF37-AK37</f>
        <v>3800000</v>
      </c>
      <c r="AR37" s="86" t="s">
        <v>115</v>
      </c>
      <c r="AS37" s="143">
        <v>0</v>
      </c>
      <c r="AT37" s="203" t="s">
        <v>80</v>
      </c>
      <c r="AU37" s="259">
        <v>3800000</v>
      </c>
      <c r="AV37" s="364">
        <f t="shared" si="1"/>
        <v>0</v>
      </c>
      <c r="AW37" s="133">
        <f t="shared" si="3"/>
        <v>1</v>
      </c>
      <c r="AX37" s="203" t="s">
        <v>80</v>
      </c>
      <c r="AY37" s="86" t="s">
        <v>800</v>
      </c>
      <c r="AZ37" s="142" t="s">
        <v>6451</v>
      </c>
      <c r="BA37" s="160" t="s">
        <v>71</v>
      </c>
      <c r="BB37" s="160" t="s">
        <v>71</v>
      </c>
    </row>
    <row r="38" spans="2:54" s="125" customFormat="1" ht="15.75" customHeight="1" x14ac:dyDescent="0.25">
      <c r="B38" s="247">
        <v>2023</v>
      </c>
      <c r="C38" s="81">
        <v>891780111</v>
      </c>
      <c r="D38" s="82" t="s">
        <v>68</v>
      </c>
      <c r="E38" s="145" t="s">
        <v>6452</v>
      </c>
      <c r="F38" s="76" t="s">
        <v>6453</v>
      </c>
      <c r="G38" s="145">
        <v>0</v>
      </c>
      <c r="H38" s="145"/>
      <c r="I38" s="86" t="s">
        <v>78</v>
      </c>
      <c r="J38" s="81" t="s">
        <v>120</v>
      </c>
      <c r="K38" s="145" t="s">
        <v>6454</v>
      </c>
      <c r="L38" s="259">
        <v>14746667</v>
      </c>
      <c r="M38" s="81" t="s">
        <v>73</v>
      </c>
      <c r="N38" s="145"/>
      <c r="O38" s="614" t="s">
        <v>6455</v>
      </c>
      <c r="P38" s="258">
        <v>1124006778</v>
      </c>
      <c r="Q38" s="258">
        <v>76</v>
      </c>
      <c r="R38" s="397">
        <v>44949</v>
      </c>
      <c r="S38" s="582">
        <v>547400000</v>
      </c>
      <c r="T38" s="250">
        <v>44952</v>
      </c>
      <c r="U38" s="615">
        <v>14746667</v>
      </c>
      <c r="V38" s="86" t="s">
        <v>70</v>
      </c>
      <c r="W38" s="262">
        <v>85155551</v>
      </c>
      <c r="X38" s="144" t="s">
        <v>6346</v>
      </c>
      <c r="Y38" s="145"/>
      <c r="Z38" s="391">
        <v>44952</v>
      </c>
      <c r="AA38" s="391">
        <v>44952</v>
      </c>
      <c r="AB38" s="603" t="s">
        <v>80</v>
      </c>
      <c r="AC38" s="391">
        <v>45107</v>
      </c>
      <c r="AD38" s="150">
        <f t="shared" si="4"/>
        <v>155</v>
      </c>
      <c r="AE38" s="143">
        <v>0</v>
      </c>
      <c r="AF38" s="259">
        <v>0</v>
      </c>
      <c r="AG38" s="143">
        <v>0</v>
      </c>
      <c r="AH38" s="603" t="s">
        <v>80</v>
      </c>
      <c r="AI38" s="150">
        <f t="shared" si="0"/>
        <v>0</v>
      </c>
      <c r="AJ38" s="143">
        <v>0</v>
      </c>
      <c r="AK38" s="259">
        <v>0</v>
      </c>
      <c r="AL38" s="603" t="s">
        <v>80</v>
      </c>
      <c r="AM38" s="86">
        <v>0</v>
      </c>
      <c r="AN38" s="603" t="s">
        <v>80</v>
      </c>
      <c r="AO38" s="603" t="s">
        <v>80</v>
      </c>
      <c r="AP38" s="255">
        <f t="shared" si="2"/>
        <v>0</v>
      </c>
      <c r="AQ38" s="260">
        <f>+L38+AF38-AK38</f>
        <v>14746667</v>
      </c>
      <c r="AR38" s="86" t="s">
        <v>115</v>
      </c>
      <c r="AS38" s="143">
        <v>0</v>
      </c>
      <c r="AT38" s="203" t="s">
        <v>80</v>
      </c>
      <c r="AU38" s="259">
        <v>14746667</v>
      </c>
      <c r="AV38" s="364">
        <f t="shared" si="1"/>
        <v>0</v>
      </c>
      <c r="AW38" s="133">
        <f t="shared" si="3"/>
        <v>1</v>
      </c>
      <c r="AX38" s="203" t="s">
        <v>80</v>
      </c>
      <c r="AY38" s="86" t="s">
        <v>800</v>
      </c>
      <c r="AZ38" s="142" t="s">
        <v>6456</v>
      </c>
      <c r="BA38" s="160" t="s">
        <v>71</v>
      </c>
      <c r="BB38" s="160" t="s">
        <v>71</v>
      </c>
    </row>
    <row r="39" spans="2:54" s="125" customFormat="1" ht="15.75" customHeight="1" x14ac:dyDescent="0.25">
      <c r="B39" s="247">
        <v>2023</v>
      </c>
      <c r="C39" s="81">
        <v>891780111</v>
      </c>
      <c r="D39" s="82" t="s">
        <v>68</v>
      </c>
      <c r="E39" s="145" t="s">
        <v>6457</v>
      </c>
      <c r="F39" s="76" t="s">
        <v>6458</v>
      </c>
      <c r="G39" s="145">
        <v>0</v>
      </c>
      <c r="H39" s="145"/>
      <c r="I39" s="86" t="s">
        <v>78</v>
      </c>
      <c r="J39" s="81" t="s">
        <v>120</v>
      </c>
      <c r="K39" s="145" t="s">
        <v>6459</v>
      </c>
      <c r="L39" s="259">
        <v>15800000</v>
      </c>
      <c r="M39" s="81" t="s">
        <v>73</v>
      </c>
      <c r="N39" s="145"/>
      <c r="O39" s="614" t="s">
        <v>6460</v>
      </c>
      <c r="P39" s="258">
        <v>1082875128</v>
      </c>
      <c r="Q39" s="258">
        <v>89</v>
      </c>
      <c r="R39" s="397">
        <v>44950</v>
      </c>
      <c r="S39" s="582">
        <v>292000000</v>
      </c>
      <c r="T39" s="250">
        <v>44952</v>
      </c>
      <c r="U39" s="615">
        <v>15800000</v>
      </c>
      <c r="V39" s="86" t="s">
        <v>70</v>
      </c>
      <c r="W39" s="262">
        <v>1082903415</v>
      </c>
      <c r="X39" s="144" t="s">
        <v>6340</v>
      </c>
      <c r="Y39" s="145"/>
      <c r="Z39" s="391">
        <v>44952</v>
      </c>
      <c r="AA39" s="391">
        <v>44952</v>
      </c>
      <c r="AB39" s="603" t="s">
        <v>80</v>
      </c>
      <c r="AC39" s="391">
        <v>45107</v>
      </c>
      <c r="AD39" s="150">
        <f t="shared" si="4"/>
        <v>155</v>
      </c>
      <c r="AE39" s="143">
        <v>0</v>
      </c>
      <c r="AF39" s="259">
        <v>0</v>
      </c>
      <c r="AG39" s="143">
        <v>0</v>
      </c>
      <c r="AH39" s="603" t="s">
        <v>80</v>
      </c>
      <c r="AI39" s="150">
        <f t="shared" si="0"/>
        <v>0</v>
      </c>
      <c r="AJ39" s="143">
        <v>0</v>
      </c>
      <c r="AK39" s="259">
        <v>0</v>
      </c>
      <c r="AL39" s="603" t="s">
        <v>80</v>
      </c>
      <c r="AM39" s="86">
        <v>0</v>
      </c>
      <c r="AN39" s="603" t="s">
        <v>80</v>
      </c>
      <c r="AO39" s="603" t="s">
        <v>80</v>
      </c>
      <c r="AP39" s="255">
        <f t="shared" si="2"/>
        <v>0</v>
      </c>
      <c r="AQ39" s="260">
        <f>+L39+AF39-AK39</f>
        <v>15800000</v>
      </c>
      <c r="AR39" s="86" t="s">
        <v>115</v>
      </c>
      <c r="AS39" s="143">
        <v>0</v>
      </c>
      <c r="AT39" s="203" t="s">
        <v>80</v>
      </c>
      <c r="AU39" s="259">
        <v>15800000</v>
      </c>
      <c r="AV39" s="364">
        <f t="shared" si="1"/>
        <v>0</v>
      </c>
      <c r="AW39" s="133">
        <f t="shared" si="3"/>
        <v>1</v>
      </c>
      <c r="AX39" s="203" t="s">
        <v>80</v>
      </c>
      <c r="AY39" s="86" t="s">
        <v>800</v>
      </c>
      <c r="AZ39" s="142" t="s">
        <v>6461</v>
      </c>
      <c r="BA39" s="160" t="s">
        <v>71</v>
      </c>
      <c r="BB39" s="160" t="s">
        <v>71</v>
      </c>
    </row>
    <row r="40" spans="2:54" s="125" customFormat="1" ht="15.75" customHeight="1" x14ac:dyDescent="0.25">
      <c r="B40" s="247">
        <v>2023</v>
      </c>
      <c r="C40" s="81">
        <v>891780111</v>
      </c>
      <c r="D40" s="82" t="s">
        <v>68</v>
      </c>
      <c r="E40" s="145" t="s">
        <v>6462</v>
      </c>
      <c r="F40" s="76" t="s">
        <v>6463</v>
      </c>
      <c r="G40" s="145">
        <v>0</v>
      </c>
      <c r="H40" s="145"/>
      <c r="I40" s="86" t="s">
        <v>78</v>
      </c>
      <c r="J40" s="81" t="s">
        <v>120</v>
      </c>
      <c r="K40" s="145" t="s">
        <v>6464</v>
      </c>
      <c r="L40" s="259">
        <v>15500000</v>
      </c>
      <c r="M40" s="81" t="s">
        <v>73</v>
      </c>
      <c r="N40" s="145"/>
      <c r="O40" s="614" t="s">
        <v>6465</v>
      </c>
      <c r="P40" s="258">
        <v>1083002889</v>
      </c>
      <c r="Q40" s="258">
        <v>77</v>
      </c>
      <c r="R40" s="397">
        <v>44949</v>
      </c>
      <c r="S40" s="582">
        <v>768100000</v>
      </c>
      <c r="T40" s="250">
        <v>44952</v>
      </c>
      <c r="U40" s="615">
        <v>15500000</v>
      </c>
      <c r="V40" s="86" t="s">
        <v>70</v>
      </c>
      <c r="W40" s="262">
        <v>85155551</v>
      </c>
      <c r="X40" s="144" t="s">
        <v>6346</v>
      </c>
      <c r="Y40" s="145"/>
      <c r="Z40" s="391">
        <v>44952</v>
      </c>
      <c r="AA40" s="391">
        <v>44952</v>
      </c>
      <c r="AB40" s="603" t="s">
        <v>80</v>
      </c>
      <c r="AC40" s="391">
        <v>45107</v>
      </c>
      <c r="AD40" s="150">
        <f t="shared" si="4"/>
        <v>155</v>
      </c>
      <c r="AE40" s="143">
        <v>0</v>
      </c>
      <c r="AF40" s="259">
        <v>0</v>
      </c>
      <c r="AG40" s="143">
        <v>0</v>
      </c>
      <c r="AH40" s="603" t="s">
        <v>80</v>
      </c>
      <c r="AI40" s="150">
        <f t="shared" si="0"/>
        <v>0</v>
      </c>
      <c r="AJ40" s="143">
        <v>1</v>
      </c>
      <c r="AK40" s="259">
        <v>13500000</v>
      </c>
      <c r="AL40" s="603">
        <v>44972</v>
      </c>
      <c r="AM40" s="86">
        <v>0</v>
      </c>
      <c r="AN40" s="603" t="s">
        <v>80</v>
      </c>
      <c r="AO40" s="603" t="s">
        <v>80</v>
      </c>
      <c r="AP40" s="255">
        <f t="shared" si="2"/>
        <v>0</v>
      </c>
      <c r="AQ40" s="260">
        <f>+L40+AF40-AK40</f>
        <v>2000000</v>
      </c>
      <c r="AR40" s="86" t="s">
        <v>115</v>
      </c>
      <c r="AS40" s="143">
        <v>0</v>
      </c>
      <c r="AT40" s="203" t="s">
        <v>80</v>
      </c>
      <c r="AU40" s="259">
        <v>2000000</v>
      </c>
      <c r="AV40" s="364">
        <f t="shared" si="1"/>
        <v>0</v>
      </c>
      <c r="AW40" s="133">
        <f t="shared" si="3"/>
        <v>1</v>
      </c>
      <c r="AX40" s="203" t="s">
        <v>80</v>
      </c>
      <c r="AY40" s="86" t="s">
        <v>800</v>
      </c>
      <c r="AZ40" s="142" t="s">
        <v>6466</v>
      </c>
      <c r="BA40" s="160" t="s">
        <v>71</v>
      </c>
      <c r="BB40" s="160" t="s">
        <v>71</v>
      </c>
    </row>
    <row r="41" spans="2:54" s="125" customFormat="1" ht="15.75" customHeight="1" x14ac:dyDescent="0.25">
      <c r="B41" s="247">
        <v>2023</v>
      </c>
      <c r="C41" s="81">
        <v>891780111</v>
      </c>
      <c r="D41" s="82" t="s">
        <v>68</v>
      </c>
      <c r="E41" s="145" t="s">
        <v>6467</v>
      </c>
      <c r="F41" s="76" t="s">
        <v>6468</v>
      </c>
      <c r="G41" s="145">
        <v>0</v>
      </c>
      <c r="H41" s="145"/>
      <c r="I41" s="86" t="s">
        <v>78</v>
      </c>
      <c r="J41" s="81" t="s">
        <v>120</v>
      </c>
      <c r="K41" s="145" t="s">
        <v>6422</v>
      </c>
      <c r="L41" s="259">
        <v>15800000</v>
      </c>
      <c r="M41" s="81" t="s">
        <v>73</v>
      </c>
      <c r="N41" s="145"/>
      <c r="O41" s="614" t="s">
        <v>6469</v>
      </c>
      <c r="P41" s="258">
        <v>1082935131</v>
      </c>
      <c r="Q41" s="258">
        <v>79</v>
      </c>
      <c r="R41" s="397">
        <v>44949</v>
      </c>
      <c r="S41" s="582">
        <v>456500000</v>
      </c>
      <c r="T41" s="250">
        <v>44952</v>
      </c>
      <c r="U41" s="615">
        <v>15800000</v>
      </c>
      <c r="V41" s="86" t="s">
        <v>70</v>
      </c>
      <c r="W41" s="262">
        <v>39049658</v>
      </c>
      <c r="X41" s="144" t="s">
        <v>6408</v>
      </c>
      <c r="Y41" s="145"/>
      <c r="Z41" s="391">
        <v>44952</v>
      </c>
      <c r="AA41" s="391">
        <v>44952</v>
      </c>
      <c r="AB41" s="603" t="s">
        <v>80</v>
      </c>
      <c r="AC41" s="391">
        <v>45107</v>
      </c>
      <c r="AD41" s="150">
        <f t="shared" si="4"/>
        <v>155</v>
      </c>
      <c r="AE41" s="143">
        <v>0</v>
      </c>
      <c r="AF41" s="259">
        <v>0</v>
      </c>
      <c r="AG41" s="143">
        <v>0</v>
      </c>
      <c r="AH41" s="603" t="s">
        <v>80</v>
      </c>
      <c r="AI41" s="150">
        <f t="shared" si="0"/>
        <v>0</v>
      </c>
      <c r="AJ41" s="143">
        <v>0</v>
      </c>
      <c r="AK41" s="259">
        <v>0</v>
      </c>
      <c r="AL41" s="603" t="s">
        <v>80</v>
      </c>
      <c r="AM41" s="86">
        <v>0</v>
      </c>
      <c r="AN41" s="603" t="s">
        <v>80</v>
      </c>
      <c r="AO41" s="603" t="s">
        <v>80</v>
      </c>
      <c r="AP41" s="255">
        <f t="shared" si="2"/>
        <v>0</v>
      </c>
      <c r="AQ41" s="260">
        <f>+L41+AF41-AK41</f>
        <v>15800000</v>
      </c>
      <c r="AR41" s="86" t="s">
        <v>115</v>
      </c>
      <c r="AS41" s="143">
        <v>0</v>
      </c>
      <c r="AT41" s="203" t="s">
        <v>80</v>
      </c>
      <c r="AU41" s="259">
        <v>15800000</v>
      </c>
      <c r="AV41" s="364">
        <f t="shared" si="1"/>
        <v>0</v>
      </c>
      <c r="AW41" s="133">
        <f t="shared" si="3"/>
        <v>1</v>
      </c>
      <c r="AX41" s="203" t="s">
        <v>80</v>
      </c>
      <c r="AY41" s="86" t="s">
        <v>800</v>
      </c>
      <c r="AZ41" s="142" t="s">
        <v>6470</v>
      </c>
      <c r="BA41" s="160" t="s">
        <v>71</v>
      </c>
      <c r="BB41" s="160" t="s">
        <v>71</v>
      </c>
    </row>
    <row r="42" spans="2:54" s="125" customFormat="1" ht="15.75" customHeight="1" x14ac:dyDescent="0.25">
      <c r="B42" s="247">
        <v>2023</v>
      </c>
      <c r="C42" s="81">
        <v>891780111</v>
      </c>
      <c r="D42" s="82" t="s">
        <v>68</v>
      </c>
      <c r="E42" s="145" t="s">
        <v>6471</v>
      </c>
      <c r="F42" s="76" t="s">
        <v>6472</v>
      </c>
      <c r="G42" s="145">
        <v>0</v>
      </c>
      <c r="H42" s="145"/>
      <c r="I42" s="86" t="s">
        <v>78</v>
      </c>
      <c r="J42" s="81" t="s">
        <v>120</v>
      </c>
      <c r="K42" s="145" t="s">
        <v>6473</v>
      </c>
      <c r="L42" s="259">
        <v>14746667</v>
      </c>
      <c r="M42" s="81" t="s">
        <v>73</v>
      </c>
      <c r="N42" s="145"/>
      <c r="O42" s="614" t="s">
        <v>6474</v>
      </c>
      <c r="P42" s="258">
        <v>1053001646</v>
      </c>
      <c r="Q42" s="258">
        <v>89</v>
      </c>
      <c r="R42" s="397">
        <v>44950</v>
      </c>
      <c r="S42" s="582">
        <v>292000000</v>
      </c>
      <c r="T42" s="250">
        <v>44953</v>
      </c>
      <c r="U42" s="615">
        <v>14746667</v>
      </c>
      <c r="V42" s="86" t="s">
        <v>70</v>
      </c>
      <c r="W42" s="262">
        <v>1082903415</v>
      </c>
      <c r="X42" s="144" t="s">
        <v>6340</v>
      </c>
      <c r="Y42" s="145"/>
      <c r="Z42" s="391">
        <v>44953</v>
      </c>
      <c r="AA42" s="391">
        <v>44953</v>
      </c>
      <c r="AB42" s="603" t="s">
        <v>80</v>
      </c>
      <c r="AC42" s="391">
        <v>45107</v>
      </c>
      <c r="AD42" s="150">
        <f t="shared" si="4"/>
        <v>154</v>
      </c>
      <c r="AE42" s="143">
        <v>0</v>
      </c>
      <c r="AF42" s="259">
        <v>0</v>
      </c>
      <c r="AG42" s="143">
        <v>0</v>
      </c>
      <c r="AH42" s="603" t="s">
        <v>80</v>
      </c>
      <c r="AI42" s="150">
        <f t="shared" si="0"/>
        <v>0</v>
      </c>
      <c r="AJ42" s="143">
        <v>0</v>
      </c>
      <c r="AK42" s="259">
        <v>0</v>
      </c>
      <c r="AL42" s="603" t="s">
        <v>80</v>
      </c>
      <c r="AM42" s="86">
        <v>0</v>
      </c>
      <c r="AN42" s="603" t="s">
        <v>80</v>
      </c>
      <c r="AO42" s="603" t="s">
        <v>80</v>
      </c>
      <c r="AP42" s="255">
        <f t="shared" si="2"/>
        <v>0</v>
      </c>
      <c r="AQ42" s="260">
        <f>+L42+AF42-AK42</f>
        <v>14746667</v>
      </c>
      <c r="AR42" s="86" t="s">
        <v>115</v>
      </c>
      <c r="AS42" s="143">
        <v>0</v>
      </c>
      <c r="AT42" s="203" t="s">
        <v>80</v>
      </c>
      <c r="AU42" s="259">
        <v>14746667</v>
      </c>
      <c r="AV42" s="364">
        <f t="shared" si="1"/>
        <v>0</v>
      </c>
      <c r="AW42" s="133">
        <f t="shared" si="3"/>
        <v>1</v>
      </c>
      <c r="AX42" s="203" t="s">
        <v>80</v>
      </c>
      <c r="AY42" s="86" t="s">
        <v>800</v>
      </c>
      <c r="AZ42" s="142" t="s">
        <v>6475</v>
      </c>
      <c r="BA42" s="160" t="s">
        <v>71</v>
      </c>
      <c r="BB42" s="160" t="s">
        <v>71</v>
      </c>
    </row>
    <row r="43" spans="2:54" s="125" customFormat="1" ht="15.75" customHeight="1" x14ac:dyDescent="0.25">
      <c r="B43" s="247">
        <v>2023</v>
      </c>
      <c r="C43" s="81">
        <v>891780111</v>
      </c>
      <c r="D43" s="82" t="s">
        <v>68</v>
      </c>
      <c r="E43" s="145" t="s">
        <v>6476</v>
      </c>
      <c r="F43" s="76" t="s">
        <v>6477</v>
      </c>
      <c r="G43" s="145">
        <v>0</v>
      </c>
      <c r="H43" s="145"/>
      <c r="I43" s="86" t="s">
        <v>78</v>
      </c>
      <c r="J43" s="81" t="s">
        <v>120</v>
      </c>
      <c r="K43" s="145" t="s">
        <v>6478</v>
      </c>
      <c r="L43" s="259">
        <v>14466667</v>
      </c>
      <c r="M43" s="81" t="s">
        <v>73</v>
      </c>
      <c r="N43" s="145"/>
      <c r="O43" s="614" t="s">
        <v>6479</v>
      </c>
      <c r="P43" s="258">
        <v>1082958955</v>
      </c>
      <c r="Q43" s="258">
        <v>112</v>
      </c>
      <c r="R43" s="397">
        <v>44952</v>
      </c>
      <c r="S43" s="582">
        <v>262940000</v>
      </c>
      <c r="T43" s="250">
        <v>44953</v>
      </c>
      <c r="U43" s="615">
        <v>14466667</v>
      </c>
      <c r="V43" s="86" t="s">
        <v>70</v>
      </c>
      <c r="W43" s="262">
        <v>63563343</v>
      </c>
      <c r="X43" s="144" t="s">
        <v>6480</v>
      </c>
      <c r="Y43" s="145"/>
      <c r="Z43" s="391">
        <v>44953</v>
      </c>
      <c r="AA43" s="391">
        <v>44953</v>
      </c>
      <c r="AB43" s="603" t="s">
        <v>80</v>
      </c>
      <c r="AC43" s="391">
        <v>45107</v>
      </c>
      <c r="AD43" s="150">
        <f t="shared" si="4"/>
        <v>154</v>
      </c>
      <c r="AE43" s="143">
        <v>0</v>
      </c>
      <c r="AF43" s="259">
        <v>0</v>
      </c>
      <c r="AG43" s="143">
        <v>0</v>
      </c>
      <c r="AH43" s="603" t="s">
        <v>80</v>
      </c>
      <c r="AI43" s="150">
        <f t="shared" si="0"/>
        <v>0</v>
      </c>
      <c r="AJ43" s="143">
        <v>0</v>
      </c>
      <c r="AK43" s="259">
        <v>0</v>
      </c>
      <c r="AL43" s="603" t="s">
        <v>80</v>
      </c>
      <c r="AM43" s="86">
        <v>0</v>
      </c>
      <c r="AN43" s="603" t="s">
        <v>80</v>
      </c>
      <c r="AO43" s="603" t="s">
        <v>80</v>
      </c>
      <c r="AP43" s="255">
        <f t="shared" si="2"/>
        <v>0</v>
      </c>
      <c r="AQ43" s="260">
        <f>+L43+AF43-AK43</f>
        <v>14466667</v>
      </c>
      <c r="AR43" s="86" t="s">
        <v>115</v>
      </c>
      <c r="AS43" s="143">
        <v>0</v>
      </c>
      <c r="AT43" s="203" t="s">
        <v>80</v>
      </c>
      <c r="AU43" s="259">
        <v>14466667</v>
      </c>
      <c r="AV43" s="364">
        <f t="shared" si="1"/>
        <v>0</v>
      </c>
      <c r="AW43" s="133">
        <f t="shared" si="3"/>
        <v>1</v>
      </c>
      <c r="AX43" s="203" t="s">
        <v>80</v>
      </c>
      <c r="AY43" s="86" t="s">
        <v>800</v>
      </c>
      <c r="AZ43" s="142" t="s">
        <v>6481</v>
      </c>
      <c r="BA43" s="160" t="s">
        <v>71</v>
      </c>
      <c r="BB43" s="160" t="s">
        <v>71</v>
      </c>
    </row>
    <row r="44" spans="2:54" s="125" customFormat="1" ht="15.75" customHeight="1" x14ac:dyDescent="0.25">
      <c r="B44" s="247">
        <v>2023</v>
      </c>
      <c r="C44" s="81">
        <v>891780111</v>
      </c>
      <c r="D44" s="82" t="s">
        <v>68</v>
      </c>
      <c r="E44" s="145" t="s">
        <v>6482</v>
      </c>
      <c r="F44" s="76" t="s">
        <v>6483</v>
      </c>
      <c r="G44" s="145">
        <v>0</v>
      </c>
      <c r="H44" s="145"/>
      <c r="I44" s="86" t="s">
        <v>78</v>
      </c>
      <c r="J44" s="81" t="s">
        <v>120</v>
      </c>
      <c r="K44" s="145" t="s">
        <v>6484</v>
      </c>
      <c r="L44" s="259">
        <v>14746667</v>
      </c>
      <c r="M44" s="81" t="s">
        <v>73</v>
      </c>
      <c r="N44" s="145"/>
      <c r="O44" s="614" t="s">
        <v>6485</v>
      </c>
      <c r="P44" s="258">
        <v>57466061</v>
      </c>
      <c r="Q44" s="258">
        <v>89</v>
      </c>
      <c r="R44" s="397">
        <v>44950</v>
      </c>
      <c r="S44" s="582">
        <v>292000000</v>
      </c>
      <c r="T44" s="250">
        <v>44953</v>
      </c>
      <c r="U44" s="615">
        <v>14746667</v>
      </c>
      <c r="V44" s="86" t="s">
        <v>70</v>
      </c>
      <c r="W44" s="262">
        <v>1082884010</v>
      </c>
      <c r="X44" s="144" t="s">
        <v>6340</v>
      </c>
      <c r="Y44" s="145"/>
      <c r="Z44" s="391">
        <v>44953</v>
      </c>
      <c r="AA44" s="391">
        <v>44953</v>
      </c>
      <c r="AB44" s="603" t="s">
        <v>80</v>
      </c>
      <c r="AC44" s="391">
        <v>45107</v>
      </c>
      <c r="AD44" s="150">
        <f t="shared" si="4"/>
        <v>154</v>
      </c>
      <c r="AE44" s="143">
        <v>0</v>
      </c>
      <c r="AF44" s="259">
        <v>0</v>
      </c>
      <c r="AG44" s="143">
        <v>0</v>
      </c>
      <c r="AH44" s="603" t="s">
        <v>80</v>
      </c>
      <c r="AI44" s="150">
        <f t="shared" si="0"/>
        <v>0</v>
      </c>
      <c r="AJ44" s="143">
        <v>0</v>
      </c>
      <c r="AK44" s="259">
        <v>0</v>
      </c>
      <c r="AL44" s="603" t="s">
        <v>80</v>
      </c>
      <c r="AM44" s="86">
        <v>0</v>
      </c>
      <c r="AN44" s="603" t="s">
        <v>80</v>
      </c>
      <c r="AO44" s="603" t="s">
        <v>80</v>
      </c>
      <c r="AP44" s="255">
        <f t="shared" si="2"/>
        <v>0</v>
      </c>
      <c r="AQ44" s="260">
        <f>+L44+AF44-AK44</f>
        <v>14746667</v>
      </c>
      <c r="AR44" s="86" t="s">
        <v>115</v>
      </c>
      <c r="AS44" s="143">
        <v>0</v>
      </c>
      <c r="AT44" s="203" t="s">
        <v>80</v>
      </c>
      <c r="AU44" s="259">
        <v>14746667</v>
      </c>
      <c r="AV44" s="364">
        <f t="shared" si="1"/>
        <v>0</v>
      </c>
      <c r="AW44" s="133">
        <f t="shared" si="3"/>
        <v>1</v>
      </c>
      <c r="AX44" s="203" t="s">
        <v>80</v>
      </c>
      <c r="AY44" s="86" t="s">
        <v>800</v>
      </c>
      <c r="AZ44" s="142" t="s">
        <v>6486</v>
      </c>
      <c r="BA44" s="160" t="s">
        <v>71</v>
      </c>
      <c r="BB44" s="160" t="s">
        <v>71</v>
      </c>
    </row>
    <row r="45" spans="2:54" s="125" customFormat="1" ht="15.75" customHeight="1" x14ac:dyDescent="0.25">
      <c r="B45" s="247">
        <v>2023</v>
      </c>
      <c r="C45" s="81">
        <v>891780111</v>
      </c>
      <c r="D45" s="82" t="s">
        <v>68</v>
      </c>
      <c r="E45" s="145" t="s">
        <v>6487</v>
      </c>
      <c r="F45" s="76" t="s">
        <v>6488</v>
      </c>
      <c r="G45" s="145">
        <v>0</v>
      </c>
      <c r="H45" s="145"/>
      <c r="I45" s="86" t="s">
        <v>78</v>
      </c>
      <c r="J45" s="81" t="s">
        <v>120</v>
      </c>
      <c r="K45" s="145" t="s">
        <v>6489</v>
      </c>
      <c r="L45" s="259">
        <v>17793333</v>
      </c>
      <c r="M45" s="81" t="s">
        <v>73</v>
      </c>
      <c r="N45" s="145"/>
      <c r="O45" s="614" t="s">
        <v>6490</v>
      </c>
      <c r="P45" s="258">
        <v>85152793</v>
      </c>
      <c r="Q45" s="258">
        <v>89</v>
      </c>
      <c r="R45" s="397">
        <v>44950</v>
      </c>
      <c r="S45" s="582">
        <v>292000000</v>
      </c>
      <c r="T45" s="250">
        <v>44953</v>
      </c>
      <c r="U45" s="615">
        <v>17793333</v>
      </c>
      <c r="V45" s="86" t="s">
        <v>70</v>
      </c>
      <c r="W45" s="262">
        <v>1082903415</v>
      </c>
      <c r="X45" s="144" t="s">
        <v>6340</v>
      </c>
      <c r="Y45" s="145"/>
      <c r="Z45" s="391">
        <v>44953</v>
      </c>
      <c r="AA45" s="391">
        <v>44953</v>
      </c>
      <c r="AB45" s="603" t="s">
        <v>80</v>
      </c>
      <c r="AC45" s="391">
        <v>45107</v>
      </c>
      <c r="AD45" s="150">
        <f t="shared" si="4"/>
        <v>154</v>
      </c>
      <c r="AE45" s="143">
        <v>0</v>
      </c>
      <c r="AF45" s="259">
        <v>0</v>
      </c>
      <c r="AG45" s="143">
        <v>0</v>
      </c>
      <c r="AH45" s="603" t="s">
        <v>80</v>
      </c>
      <c r="AI45" s="150">
        <f t="shared" si="0"/>
        <v>0</v>
      </c>
      <c r="AJ45" s="143">
        <v>0</v>
      </c>
      <c r="AK45" s="259">
        <v>0</v>
      </c>
      <c r="AL45" s="603" t="s">
        <v>80</v>
      </c>
      <c r="AM45" s="86">
        <v>0</v>
      </c>
      <c r="AN45" s="603" t="s">
        <v>80</v>
      </c>
      <c r="AO45" s="603" t="s">
        <v>80</v>
      </c>
      <c r="AP45" s="255">
        <f t="shared" si="2"/>
        <v>0</v>
      </c>
      <c r="AQ45" s="260">
        <f>+L45+AF45-AK45</f>
        <v>17793333</v>
      </c>
      <c r="AR45" s="86" t="s">
        <v>115</v>
      </c>
      <c r="AS45" s="143">
        <v>0</v>
      </c>
      <c r="AT45" s="203" t="s">
        <v>80</v>
      </c>
      <c r="AU45" s="259">
        <v>17793333</v>
      </c>
      <c r="AV45" s="364">
        <f t="shared" si="1"/>
        <v>0</v>
      </c>
      <c r="AW45" s="133">
        <f t="shared" si="3"/>
        <v>1</v>
      </c>
      <c r="AX45" s="203" t="s">
        <v>80</v>
      </c>
      <c r="AY45" s="86" t="s">
        <v>800</v>
      </c>
      <c r="AZ45" s="142" t="s">
        <v>6491</v>
      </c>
      <c r="BA45" s="160" t="s">
        <v>71</v>
      </c>
      <c r="BB45" s="160" t="s">
        <v>71</v>
      </c>
    </row>
    <row r="46" spans="2:54" s="125" customFormat="1" ht="15.75" customHeight="1" x14ac:dyDescent="0.25">
      <c r="B46" s="247">
        <v>2023</v>
      </c>
      <c r="C46" s="81">
        <v>891780111</v>
      </c>
      <c r="D46" s="82" t="s">
        <v>68</v>
      </c>
      <c r="E46" s="145" t="s">
        <v>6492</v>
      </c>
      <c r="F46" s="76" t="s">
        <v>6493</v>
      </c>
      <c r="G46" s="145">
        <v>0</v>
      </c>
      <c r="H46" s="145"/>
      <c r="I46" s="86" t="s">
        <v>78</v>
      </c>
      <c r="J46" s="81" t="s">
        <v>120</v>
      </c>
      <c r="K46" s="145" t="s">
        <v>6494</v>
      </c>
      <c r="L46" s="259">
        <v>15400000</v>
      </c>
      <c r="M46" s="81" t="s">
        <v>73</v>
      </c>
      <c r="N46" s="145"/>
      <c r="O46" s="614" t="s">
        <v>6495</v>
      </c>
      <c r="P46" s="258">
        <v>57422539</v>
      </c>
      <c r="Q46" s="258">
        <v>77</v>
      </c>
      <c r="R46" s="397">
        <v>44949</v>
      </c>
      <c r="S46" s="582">
        <v>768100000</v>
      </c>
      <c r="T46" s="250">
        <v>44953</v>
      </c>
      <c r="U46" s="615">
        <v>15400000</v>
      </c>
      <c r="V46" s="86" t="s">
        <v>70</v>
      </c>
      <c r="W46" s="262">
        <v>72004252</v>
      </c>
      <c r="X46" s="144" t="s">
        <v>6496</v>
      </c>
      <c r="Y46" s="145"/>
      <c r="Z46" s="391">
        <v>44953</v>
      </c>
      <c r="AA46" s="391">
        <v>44953</v>
      </c>
      <c r="AB46" s="603" t="s">
        <v>80</v>
      </c>
      <c r="AC46" s="391">
        <v>45107</v>
      </c>
      <c r="AD46" s="150">
        <f t="shared" si="4"/>
        <v>154</v>
      </c>
      <c r="AE46" s="143">
        <v>0</v>
      </c>
      <c r="AF46" s="259">
        <v>0</v>
      </c>
      <c r="AG46" s="143">
        <v>0</v>
      </c>
      <c r="AH46" s="603" t="s">
        <v>80</v>
      </c>
      <c r="AI46" s="150">
        <f t="shared" si="0"/>
        <v>0</v>
      </c>
      <c r="AJ46" s="143">
        <v>0</v>
      </c>
      <c r="AK46" s="259">
        <v>0</v>
      </c>
      <c r="AL46" s="603" t="s">
        <v>80</v>
      </c>
      <c r="AM46" s="86">
        <v>0</v>
      </c>
      <c r="AN46" s="603" t="s">
        <v>80</v>
      </c>
      <c r="AO46" s="603" t="s">
        <v>80</v>
      </c>
      <c r="AP46" s="255">
        <f t="shared" si="2"/>
        <v>0</v>
      </c>
      <c r="AQ46" s="260">
        <f>+L46+AF46-AK46</f>
        <v>15400000</v>
      </c>
      <c r="AR46" s="86" t="s">
        <v>115</v>
      </c>
      <c r="AS46" s="143">
        <v>0</v>
      </c>
      <c r="AT46" s="203" t="s">
        <v>80</v>
      </c>
      <c r="AU46" s="259">
        <v>15400000</v>
      </c>
      <c r="AV46" s="364">
        <f t="shared" si="1"/>
        <v>0</v>
      </c>
      <c r="AW46" s="133">
        <f t="shared" si="3"/>
        <v>1</v>
      </c>
      <c r="AX46" s="203" t="s">
        <v>80</v>
      </c>
      <c r="AY46" s="86" t="s">
        <v>800</v>
      </c>
      <c r="AZ46" s="142" t="s">
        <v>6497</v>
      </c>
      <c r="BA46" s="160" t="s">
        <v>71</v>
      </c>
      <c r="BB46" s="160" t="s">
        <v>71</v>
      </c>
    </row>
    <row r="47" spans="2:54" s="125" customFormat="1" ht="15.75" customHeight="1" x14ac:dyDescent="0.25">
      <c r="B47" s="247">
        <v>2023</v>
      </c>
      <c r="C47" s="81">
        <v>891780111</v>
      </c>
      <c r="D47" s="82" t="s">
        <v>68</v>
      </c>
      <c r="E47" s="145" t="s">
        <v>6498</v>
      </c>
      <c r="F47" s="76" t="s">
        <v>6499</v>
      </c>
      <c r="G47" s="145">
        <v>0</v>
      </c>
      <c r="H47" s="145"/>
      <c r="I47" s="86" t="s">
        <v>78</v>
      </c>
      <c r="J47" s="81" t="s">
        <v>120</v>
      </c>
      <c r="K47" s="145" t="s">
        <v>6500</v>
      </c>
      <c r="L47" s="259">
        <v>15306667</v>
      </c>
      <c r="M47" s="81" t="s">
        <v>73</v>
      </c>
      <c r="N47" s="145"/>
      <c r="O47" s="614" t="s">
        <v>6501</v>
      </c>
      <c r="P47" s="258">
        <v>1082990677</v>
      </c>
      <c r="Q47" s="258">
        <v>78</v>
      </c>
      <c r="R47" s="397">
        <v>44949</v>
      </c>
      <c r="S47" s="582">
        <v>329100000</v>
      </c>
      <c r="T47" s="250">
        <v>44953</v>
      </c>
      <c r="U47" s="615">
        <v>15306667</v>
      </c>
      <c r="V47" s="86" t="s">
        <v>70</v>
      </c>
      <c r="W47" s="262">
        <v>1082884010</v>
      </c>
      <c r="X47" s="144" t="s">
        <v>6393</v>
      </c>
      <c r="Y47" s="145"/>
      <c r="Z47" s="391">
        <v>44953</v>
      </c>
      <c r="AA47" s="391">
        <v>44953</v>
      </c>
      <c r="AB47" s="603" t="s">
        <v>80</v>
      </c>
      <c r="AC47" s="391">
        <v>45107</v>
      </c>
      <c r="AD47" s="150">
        <f t="shared" si="4"/>
        <v>154</v>
      </c>
      <c r="AE47" s="143">
        <v>0</v>
      </c>
      <c r="AF47" s="259">
        <v>0</v>
      </c>
      <c r="AG47" s="143">
        <v>0</v>
      </c>
      <c r="AH47" s="603" t="s">
        <v>80</v>
      </c>
      <c r="AI47" s="150">
        <f t="shared" si="0"/>
        <v>0</v>
      </c>
      <c r="AJ47" s="143">
        <v>0</v>
      </c>
      <c r="AK47" s="259">
        <v>0</v>
      </c>
      <c r="AL47" s="603" t="s">
        <v>80</v>
      </c>
      <c r="AM47" s="86">
        <v>0</v>
      </c>
      <c r="AN47" s="603" t="s">
        <v>80</v>
      </c>
      <c r="AO47" s="603" t="s">
        <v>80</v>
      </c>
      <c r="AP47" s="255">
        <f t="shared" si="2"/>
        <v>0</v>
      </c>
      <c r="AQ47" s="260">
        <f>+L47+AF47-AK47</f>
        <v>15306667</v>
      </c>
      <c r="AR47" s="86" t="s">
        <v>115</v>
      </c>
      <c r="AS47" s="143">
        <v>0</v>
      </c>
      <c r="AT47" s="203" t="s">
        <v>80</v>
      </c>
      <c r="AU47" s="259">
        <v>15306667</v>
      </c>
      <c r="AV47" s="364">
        <f t="shared" si="1"/>
        <v>0</v>
      </c>
      <c r="AW47" s="133">
        <f t="shared" si="3"/>
        <v>1</v>
      </c>
      <c r="AX47" s="203" t="s">
        <v>80</v>
      </c>
      <c r="AY47" s="86" t="s">
        <v>800</v>
      </c>
      <c r="AZ47" s="142" t="s">
        <v>6502</v>
      </c>
      <c r="BA47" s="160" t="s">
        <v>71</v>
      </c>
      <c r="BB47" s="160" t="s">
        <v>71</v>
      </c>
    </row>
    <row r="48" spans="2:54" s="125" customFormat="1" ht="15.75" customHeight="1" x14ac:dyDescent="0.25">
      <c r="B48" s="247">
        <v>2023</v>
      </c>
      <c r="C48" s="81">
        <v>891780111</v>
      </c>
      <c r="D48" s="82" t="s">
        <v>68</v>
      </c>
      <c r="E48" s="145" t="s">
        <v>6503</v>
      </c>
      <c r="F48" s="76" t="s">
        <v>6504</v>
      </c>
      <c r="G48" s="145">
        <v>0</v>
      </c>
      <c r="H48" s="145"/>
      <c r="I48" s="86" t="s">
        <v>78</v>
      </c>
      <c r="J48" s="81" t="s">
        <v>120</v>
      </c>
      <c r="K48" s="145" t="s">
        <v>6505</v>
      </c>
      <c r="L48" s="259">
        <v>14000000</v>
      </c>
      <c r="M48" s="81" t="s">
        <v>73</v>
      </c>
      <c r="N48" s="145"/>
      <c r="O48" s="154" t="s">
        <v>6506</v>
      </c>
      <c r="P48" s="140">
        <v>1082995408</v>
      </c>
      <c r="Q48" s="258">
        <v>77</v>
      </c>
      <c r="R48" s="397">
        <v>44949</v>
      </c>
      <c r="S48" s="582">
        <v>768100000</v>
      </c>
      <c r="T48" s="250">
        <v>44958</v>
      </c>
      <c r="U48" s="615">
        <v>14000000</v>
      </c>
      <c r="V48" s="86" t="s">
        <v>70</v>
      </c>
      <c r="W48" s="262">
        <v>1082884010</v>
      </c>
      <c r="X48" s="144" t="s">
        <v>6393</v>
      </c>
      <c r="Y48" s="145"/>
      <c r="Z48" s="391">
        <v>44958</v>
      </c>
      <c r="AA48" s="391">
        <v>44958</v>
      </c>
      <c r="AB48" s="603" t="s">
        <v>80</v>
      </c>
      <c r="AC48" s="391">
        <v>45107</v>
      </c>
      <c r="AD48" s="150">
        <f t="shared" si="4"/>
        <v>149</v>
      </c>
      <c r="AE48" s="143">
        <v>0</v>
      </c>
      <c r="AF48" s="259">
        <v>0</v>
      </c>
      <c r="AG48" s="143">
        <v>0</v>
      </c>
      <c r="AH48" s="603" t="s">
        <v>80</v>
      </c>
      <c r="AI48" s="150">
        <f t="shared" si="0"/>
        <v>0</v>
      </c>
      <c r="AJ48" s="143">
        <v>0</v>
      </c>
      <c r="AK48" s="259">
        <v>0</v>
      </c>
      <c r="AL48" s="603" t="s">
        <v>80</v>
      </c>
      <c r="AM48" s="86">
        <v>0</v>
      </c>
      <c r="AN48" s="603" t="s">
        <v>80</v>
      </c>
      <c r="AO48" s="603" t="s">
        <v>80</v>
      </c>
      <c r="AP48" s="255">
        <f t="shared" si="2"/>
        <v>0</v>
      </c>
      <c r="AQ48" s="260">
        <f>+L48+AF48-AK48</f>
        <v>14000000</v>
      </c>
      <c r="AR48" s="86" t="s">
        <v>115</v>
      </c>
      <c r="AS48" s="143">
        <v>0</v>
      </c>
      <c r="AT48" s="203" t="s">
        <v>80</v>
      </c>
      <c r="AU48" s="259">
        <v>14000000</v>
      </c>
      <c r="AV48" s="364">
        <f t="shared" si="1"/>
        <v>0</v>
      </c>
      <c r="AW48" s="133">
        <f t="shared" si="3"/>
        <v>1</v>
      </c>
      <c r="AX48" s="203" t="s">
        <v>80</v>
      </c>
      <c r="AY48" s="86" t="s">
        <v>800</v>
      </c>
      <c r="AZ48" s="142" t="s">
        <v>6507</v>
      </c>
      <c r="BA48" s="160" t="s">
        <v>71</v>
      </c>
      <c r="BB48" s="160" t="s">
        <v>71</v>
      </c>
    </row>
    <row r="49" spans="2:54" s="125" customFormat="1" ht="15.75" customHeight="1" x14ac:dyDescent="0.25">
      <c r="B49" s="247">
        <v>2023</v>
      </c>
      <c r="C49" s="81">
        <v>891780111</v>
      </c>
      <c r="D49" s="82" t="s">
        <v>68</v>
      </c>
      <c r="E49" s="145" t="s">
        <v>6508</v>
      </c>
      <c r="F49" s="76" t="s">
        <v>6509</v>
      </c>
      <c r="G49" s="145">
        <v>0</v>
      </c>
      <c r="H49" s="145"/>
      <c r="I49" s="86" t="s">
        <v>78</v>
      </c>
      <c r="J49" s="81" t="s">
        <v>120</v>
      </c>
      <c r="K49" s="145" t="s">
        <v>6510</v>
      </c>
      <c r="L49" s="259">
        <v>17000000</v>
      </c>
      <c r="M49" s="81" t="s">
        <v>73</v>
      </c>
      <c r="N49" s="145"/>
      <c r="O49" s="154" t="s">
        <v>6511</v>
      </c>
      <c r="P49" s="140">
        <v>1082950124</v>
      </c>
      <c r="Q49" s="258">
        <v>77</v>
      </c>
      <c r="R49" s="397">
        <v>44949</v>
      </c>
      <c r="S49" s="582">
        <v>768100000</v>
      </c>
      <c r="T49" s="250">
        <v>44958</v>
      </c>
      <c r="U49" s="615">
        <v>17000000</v>
      </c>
      <c r="V49" s="86" t="s">
        <v>70</v>
      </c>
      <c r="W49" s="262">
        <v>1082884010</v>
      </c>
      <c r="X49" s="144" t="s">
        <v>6393</v>
      </c>
      <c r="Y49" s="145"/>
      <c r="Z49" s="391">
        <v>44958</v>
      </c>
      <c r="AA49" s="391">
        <v>44958</v>
      </c>
      <c r="AB49" s="603" t="s">
        <v>80</v>
      </c>
      <c r="AC49" s="391">
        <v>45107</v>
      </c>
      <c r="AD49" s="150">
        <f t="shared" si="4"/>
        <v>149</v>
      </c>
      <c r="AE49" s="143">
        <v>0</v>
      </c>
      <c r="AF49" s="259">
        <v>0</v>
      </c>
      <c r="AG49" s="143">
        <v>0</v>
      </c>
      <c r="AH49" s="603" t="s">
        <v>80</v>
      </c>
      <c r="AI49" s="150">
        <f t="shared" si="0"/>
        <v>0</v>
      </c>
      <c r="AJ49" s="143">
        <v>0</v>
      </c>
      <c r="AK49" s="259">
        <v>0</v>
      </c>
      <c r="AL49" s="603" t="s">
        <v>80</v>
      </c>
      <c r="AM49" s="86">
        <v>0</v>
      </c>
      <c r="AN49" s="603" t="s">
        <v>80</v>
      </c>
      <c r="AO49" s="603" t="s">
        <v>80</v>
      </c>
      <c r="AP49" s="255">
        <f t="shared" si="2"/>
        <v>0</v>
      </c>
      <c r="AQ49" s="260">
        <f>+L49+AF49-AK49</f>
        <v>17000000</v>
      </c>
      <c r="AR49" s="86" t="s">
        <v>115</v>
      </c>
      <c r="AS49" s="143">
        <v>0</v>
      </c>
      <c r="AT49" s="203" t="s">
        <v>80</v>
      </c>
      <c r="AU49" s="259">
        <v>17000000</v>
      </c>
      <c r="AV49" s="364">
        <f t="shared" si="1"/>
        <v>0</v>
      </c>
      <c r="AW49" s="133">
        <f t="shared" si="3"/>
        <v>1</v>
      </c>
      <c r="AX49" s="203" t="s">
        <v>80</v>
      </c>
      <c r="AY49" s="86" t="s">
        <v>800</v>
      </c>
      <c r="AZ49" s="142" t="s">
        <v>6512</v>
      </c>
      <c r="BA49" s="160" t="s">
        <v>71</v>
      </c>
      <c r="BB49" s="160" t="s">
        <v>71</v>
      </c>
    </row>
    <row r="50" spans="2:54" s="125" customFormat="1" ht="15.75" customHeight="1" x14ac:dyDescent="0.25">
      <c r="B50" s="247">
        <v>2023</v>
      </c>
      <c r="C50" s="81">
        <v>891780111</v>
      </c>
      <c r="D50" s="82" t="s">
        <v>68</v>
      </c>
      <c r="E50" s="145" t="s">
        <v>6513</v>
      </c>
      <c r="F50" s="76" t="s">
        <v>6514</v>
      </c>
      <c r="G50" s="145">
        <v>0</v>
      </c>
      <c r="H50" s="145"/>
      <c r="I50" s="86" t="s">
        <v>78</v>
      </c>
      <c r="J50" s="81" t="s">
        <v>120</v>
      </c>
      <c r="K50" s="145" t="s">
        <v>6515</v>
      </c>
      <c r="L50" s="259">
        <v>14000000</v>
      </c>
      <c r="M50" s="81" t="s">
        <v>73</v>
      </c>
      <c r="N50" s="145"/>
      <c r="O50" s="154" t="s">
        <v>6516</v>
      </c>
      <c r="P50" s="140">
        <v>1047476135</v>
      </c>
      <c r="Q50" s="258">
        <v>78</v>
      </c>
      <c r="R50" s="397">
        <v>44949</v>
      </c>
      <c r="S50" s="582">
        <v>329100000</v>
      </c>
      <c r="T50" s="250">
        <v>44958</v>
      </c>
      <c r="U50" s="615">
        <v>14000000</v>
      </c>
      <c r="V50" s="86" t="s">
        <v>70</v>
      </c>
      <c r="W50" s="262">
        <v>1082884010</v>
      </c>
      <c r="X50" s="144" t="s">
        <v>6393</v>
      </c>
      <c r="Y50" s="145"/>
      <c r="Z50" s="391">
        <v>44958</v>
      </c>
      <c r="AA50" s="391">
        <v>44958</v>
      </c>
      <c r="AB50" s="603" t="s">
        <v>80</v>
      </c>
      <c r="AC50" s="391">
        <v>45107</v>
      </c>
      <c r="AD50" s="150">
        <f t="shared" si="4"/>
        <v>149</v>
      </c>
      <c r="AE50" s="143">
        <v>0</v>
      </c>
      <c r="AF50" s="259">
        <v>0</v>
      </c>
      <c r="AG50" s="143">
        <v>0</v>
      </c>
      <c r="AH50" s="603" t="s">
        <v>80</v>
      </c>
      <c r="AI50" s="150">
        <f t="shared" si="0"/>
        <v>0</v>
      </c>
      <c r="AJ50" s="143">
        <v>0</v>
      </c>
      <c r="AK50" s="259">
        <v>0</v>
      </c>
      <c r="AL50" s="603" t="s">
        <v>80</v>
      </c>
      <c r="AM50" s="86">
        <v>0</v>
      </c>
      <c r="AN50" s="603" t="s">
        <v>80</v>
      </c>
      <c r="AO50" s="603" t="s">
        <v>80</v>
      </c>
      <c r="AP50" s="255">
        <f t="shared" si="2"/>
        <v>0</v>
      </c>
      <c r="AQ50" s="260">
        <f>+L50+AF50-AK50</f>
        <v>14000000</v>
      </c>
      <c r="AR50" s="86" t="s">
        <v>115</v>
      </c>
      <c r="AS50" s="143">
        <v>0</v>
      </c>
      <c r="AT50" s="203" t="s">
        <v>80</v>
      </c>
      <c r="AU50" s="259">
        <v>14000000</v>
      </c>
      <c r="AV50" s="364">
        <f t="shared" si="1"/>
        <v>0</v>
      </c>
      <c r="AW50" s="133">
        <f t="shared" si="3"/>
        <v>1</v>
      </c>
      <c r="AX50" s="203" t="s">
        <v>80</v>
      </c>
      <c r="AY50" s="86" t="s">
        <v>800</v>
      </c>
      <c r="AZ50" s="142" t="s">
        <v>6517</v>
      </c>
      <c r="BA50" s="160" t="s">
        <v>71</v>
      </c>
      <c r="BB50" s="160" t="s">
        <v>71</v>
      </c>
    </row>
    <row r="51" spans="2:54" s="125" customFormat="1" ht="15.75" customHeight="1" x14ac:dyDescent="0.25">
      <c r="B51" s="247">
        <v>2023</v>
      </c>
      <c r="C51" s="81">
        <v>891780111</v>
      </c>
      <c r="D51" s="82" t="s">
        <v>68</v>
      </c>
      <c r="E51" s="145" t="s">
        <v>6518</v>
      </c>
      <c r="F51" s="76" t="s">
        <v>6519</v>
      </c>
      <c r="G51" s="145">
        <v>0</v>
      </c>
      <c r="H51" s="145"/>
      <c r="I51" s="86" t="s">
        <v>78</v>
      </c>
      <c r="J51" s="81" t="s">
        <v>120</v>
      </c>
      <c r="K51" s="145" t="s">
        <v>6520</v>
      </c>
      <c r="L51" s="259">
        <v>14746667</v>
      </c>
      <c r="M51" s="81" t="s">
        <v>73</v>
      </c>
      <c r="N51" s="145"/>
      <c r="O51" s="154" t="s">
        <v>6521</v>
      </c>
      <c r="P51" s="140">
        <v>1083034387</v>
      </c>
      <c r="Q51" s="258">
        <v>89</v>
      </c>
      <c r="R51" s="397">
        <v>44950</v>
      </c>
      <c r="S51" s="582">
        <v>292000000</v>
      </c>
      <c r="T51" s="250">
        <v>44958</v>
      </c>
      <c r="U51" s="615">
        <v>14746667</v>
      </c>
      <c r="V51" s="86" t="s">
        <v>70</v>
      </c>
      <c r="W51" s="262">
        <v>1082903415</v>
      </c>
      <c r="X51" s="144" t="s">
        <v>6340</v>
      </c>
      <c r="Y51" s="145"/>
      <c r="Z51" s="391">
        <v>44958</v>
      </c>
      <c r="AA51" s="391">
        <v>44958</v>
      </c>
      <c r="AB51" s="603" t="s">
        <v>80</v>
      </c>
      <c r="AC51" s="391">
        <v>45107</v>
      </c>
      <c r="AD51" s="150">
        <f t="shared" si="4"/>
        <v>149</v>
      </c>
      <c r="AE51" s="143">
        <v>0</v>
      </c>
      <c r="AF51" s="259">
        <v>0</v>
      </c>
      <c r="AG51" s="143">
        <v>0</v>
      </c>
      <c r="AH51" s="603" t="s">
        <v>80</v>
      </c>
      <c r="AI51" s="150">
        <f t="shared" si="0"/>
        <v>0</v>
      </c>
      <c r="AJ51" s="143">
        <v>0</v>
      </c>
      <c r="AK51" s="259">
        <v>0</v>
      </c>
      <c r="AL51" s="603" t="s">
        <v>80</v>
      </c>
      <c r="AM51" s="86">
        <v>0</v>
      </c>
      <c r="AN51" s="603" t="s">
        <v>80</v>
      </c>
      <c r="AO51" s="603" t="s">
        <v>80</v>
      </c>
      <c r="AP51" s="255">
        <f t="shared" si="2"/>
        <v>0</v>
      </c>
      <c r="AQ51" s="260">
        <f>+L51+AF51-AK51</f>
        <v>14746667</v>
      </c>
      <c r="AR51" s="86" t="s">
        <v>115</v>
      </c>
      <c r="AS51" s="143">
        <v>0</v>
      </c>
      <c r="AT51" s="203" t="s">
        <v>80</v>
      </c>
      <c r="AU51" s="259">
        <v>14746667</v>
      </c>
      <c r="AV51" s="364">
        <f t="shared" si="1"/>
        <v>0</v>
      </c>
      <c r="AW51" s="133">
        <f t="shared" si="3"/>
        <v>1</v>
      </c>
      <c r="AX51" s="203" t="s">
        <v>80</v>
      </c>
      <c r="AY51" s="86" t="s">
        <v>800</v>
      </c>
      <c r="AZ51" s="142" t="s">
        <v>6522</v>
      </c>
      <c r="BA51" s="160" t="s">
        <v>71</v>
      </c>
      <c r="BB51" s="160" t="s">
        <v>71</v>
      </c>
    </row>
    <row r="52" spans="2:54" s="125" customFormat="1" ht="15.75" customHeight="1" x14ac:dyDescent="0.25">
      <c r="B52" s="247">
        <v>2023</v>
      </c>
      <c r="C52" s="81">
        <v>891780111</v>
      </c>
      <c r="D52" s="82" t="s">
        <v>68</v>
      </c>
      <c r="E52" s="145" t="s">
        <v>6523</v>
      </c>
      <c r="F52" s="76" t="s">
        <v>6524</v>
      </c>
      <c r="G52" s="145">
        <v>0</v>
      </c>
      <c r="H52" s="145"/>
      <c r="I52" s="86" t="s">
        <v>78</v>
      </c>
      <c r="J52" s="81" t="s">
        <v>120</v>
      </c>
      <c r="K52" s="145" t="s">
        <v>6525</v>
      </c>
      <c r="L52" s="259">
        <v>15000000</v>
      </c>
      <c r="M52" s="81" t="s">
        <v>73</v>
      </c>
      <c r="N52" s="145"/>
      <c r="O52" s="154" t="s">
        <v>6526</v>
      </c>
      <c r="P52" s="140">
        <v>1082996756</v>
      </c>
      <c r="Q52" s="258">
        <v>78</v>
      </c>
      <c r="R52" s="397">
        <v>44949</v>
      </c>
      <c r="S52" s="582">
        <v>329100000</v>
      </c>
      <c r="T52" s="250">
        <v>44958</v>
      </c>
      <c r="U52" s="615">
        <v>15000000</v>
      </c>
      <c r="V52" s="86" t="s">
        <v>70</v>
      </c>
      <c r="W52" s="262">
        <v>1082884010</v>
      </c>
      <c r="X52" s="144" t="s">
        <v>6393</v>
      </c>
      <c r="Y52" s="145"/>
      <c r="Z52" s="391">
        <v>44958</v>
      </c>
      <c r="AA52" s="391">
        <v>44958</v>
      </c>
      <c r="AB52" s="603" t="s">
        <v>80</v>
      </c>
      <c r="AC52" s="391">
        <v>45107</v>
      </c>
      <c r="AD52" s="150">
        <f t="shared" si="4"/>
        <v>149</v>
      </c>
      <c r="AE52" s="143">
        <v>0</v>
      </c>
      <c r="AF52" s="259">
        <v>0</v>
      </c>
      <c r="AG52" s="143">
        <v>0</v>
      </c>
      <c r="AH52" s="603" t="s">
        <v>80</v>
      </c>
      <c r="AI52" s="150">
        <f t="shared" si="0"/>
        <v>0</v>
      </c>
      <c r="AJ52" s="143">
        <v>0</v>
      </c>
      <c r="AK52" s="259">
        <v>0</v>
      </c>
      <c r="AL52" s="603" t="s">
        <v>80</v>
      </c>
      <c r="AM52" s="86">
        <v>0</v>
      </c>
      <c r="AN52" s="603" t="s">
        <v>80</v>
      </c>
      <c r="AO52" s="603" t="s">
        <v>80</v>
      </c>
      <c r="AP52" s="255">
        <f t="shared" si="2"/>
        <v>0</v>
      </c>
      <c r="AQ52" s="260">
        <f>+L52+AF52-AK52</f>
        <v>15000000</v>
      </c>
      <c r="AR52" s="86" t="s">
        <v>115</v>
      </c>
      <c r="AS52" s="143">
        <v>0</v>
      </c>
      <c r="AT52" s="203" t="s">
        <v>80</v>
      </c>
      <c r="AU52" s="259">
        <v>15000000</v>
      </c>
      <c r="AV52" s="364">
        <f t="shared" si="1"/>
        <v>0</v>
      </c>
      <c r="AW52" s="133">
        <f t="shared" si="3"/>
        <v>1</v>
      </c>
      <c r="AX52" s="203" t="s">
        <v>80</v>
      </c>
      <c r="AY52" s="86" t="s">
        <v>800</v>
      </c>
      <c r="AZ52" s="142" t="s">
        <v>6527</v>
      </c>
      <c r="BA52" s="160" t="s">
        <v>71</v>
      </c>
      <c r="BB52" s="160" t="s">
        <v>71</v>
      </c>
    </row>
    <row r="53" spans="2:54" s="125" customFormat="1" ht="15.75" customHeight="1" x14ac:dyDescent="0.25">
      <c r="B53" s="247">
        <v>2023</v>
      </c>
      <c r="C53" s="81">
        <v>891780111</v>
      </c>
      <c r="D53" s="82" t="s">
        <v>68</v>
      </c>
      <c r="E53" s="145" t="s">
        <v>6528</v>
      </c>
      <c r="F53" s="76" t="s">
        <v>6529</v>
      </c>
      <c r="G53" s="145">
        <v>0</v>
      </c>
      <c r="H53" s="145"/>
      <c r="I53" s="86" t="s">
        <v>78</v>
      </c>
      <c r="J53" s="81" t="s">
        <v>120</v>
      </c>
      <c r="K53" s="145" t="s">
        <v>6530</v>
      </c>
      <c r="L53" s="259">
        <v>14000000</v>
      </c>
      <c r="M53" s="81" t="s">
        <v>73</v>
      </c>
      <c r="N53" s="145"/>
      <c r="O53" s="154" t="s">
        <v>6531</v>
      </c>
      <c r="P53" s="140">
        <v>1083023299</v>
      </c>
      <c r="Q53" s="258">
        <v>77</v>
      </c>
      <c r="R53" s="397">
        <v>44949</v>
      </c>
      <c r="S53" s="582">
        <v>768100000</v>
      </c>
      <c r="T53" s="250">
        <v>44958</v>
      </c>
      <c r="U53" s="615">
        <v>14000000</v>
      </c>
      <c r="V53" s="86" t="s">
        <v>70</v>
      </c>
      <c r="W53" s="262">
        <v>1082884010</v>
      </c>
      <c r="X53" s="144" t="s">
        <v>6393</v>
      </c>
      <c r="Y53" s="145"/>
      <c r="Z53" s="391">
        <v>44958</v>
      </c>
      <c r="AA53" s="391">
        <v>44958</v>
      </c>
      <c r="AB53" s="603" t="s">
        <v>80</v>
      </c>
      <c r="AC53" s="391">
        <v>45107</v>
      </c>
      <c r="AD53" s="150">
        <f t="shared" si="4"/>
        <v>149</v>
      </c>
      <c r="AE53" s="143">
        <v>0</v>
      </c>
      <c r="AF53" s="259">
        <v>0</v>
      </c>
      <c r="AG53" s="143">
        <v>0</v>
      </c>
      <c r="AH53" s="603" t="s">
        <v>80</v>
      </c>
      <c r="AI53" s="150">
        <f t="shared" si="0"/>
        <v>0</v>
      </c>
      <c r="AJ53" s="143">
        <v>0</v>
      </c>
      <c r="AK53" s="259">
        <v>0</v>
      </c>
      <c r="AL53" s="603" t="s">
        <v>80</v>
      </c>
      <c r="AM53" s="86">
        <v>0</v>
      </c>
      <c r="AN53" s="603" t="s">
        <v>80</v>
      </c>
      <c r="AO53" s="603" t="s">
        <v>80</v>
      </c>
      <c r="AP53" s="255">
        <f t="shared" si="2"/>
        <v>0</v>
      </c>
      <c r="AQ53" s="260">
        <f>+L53+AF53-AK53</f>
        <v>14000000</v>
      </c>
      <c r="AR53" s="86" t="s">
        <v>115</v>
      </c>
      <c r="AS53" s="143">
        <v>0</v>
      </c>
      <c r="AT53" s="203" t="s">
        <v>80</v>
      </c>
      <c r="AU53" s="259">
        <v>14000000</v>
      </c>
      <c r="AV53" s="364">
        <f t="shared" si="1"/>
        <v>0</v>
      </c>
      <c r="AW53" s="133">
        <f t="shared" si="3"/>
        <v>1</v>
      </c>
      <c r="AX53" s="203" t="s">
        <v>80</v>
      </c>
      <c r="AY53" s="86" t="s">
        <v>800</v>
      </c>
      <c r="AZ53" s="142" t="s">
        <v>6532</v>
      </c>
      <c r="BA53" s="160" t="s">
        <v>71</v>
      </c>
      <c r="BB53" s="160" t="s">
        <v>71</v>
      </c>
    </row>
    <row r="54" spans="2:54" s="125" customFormat="1" ht="15.75" customHeight="1" x14ac:dyDescent="0.25">
      <c r="B54" s="247">
        <v>2023</v>
      </c>
      <c r="C54" s="81">
        <v>891780111</v>
      </c>
      <c r="D54" s="82" t="s">
        <v>68</v>
      </c>
      <c r="E54" s="145" t="s">
        <v>6533</v>
      </c>
      <c r="F54" s="76" t="s">
        <v>6534</v>
      </c>
      <c r="G54" s="145">
        <v>0</v>
      </c>
      <c r="H54" s="145"/>
      <c r="I54" s="86" t="s">
        <v>78</v>
      </c>
      <c r="J54" s="81" t="s">
        <v>120</v>
      </c>
      <c r="K54" s="145" t="s">
        <v>6535</v>
      </c>
      <c r="L54" s="259">
        <v>14000000</v>
      </c>
      <c r="M54" s="81" t="s">
        <v>73</v>
      </c>
      <c r="N54" s="145"/>
      <c r="O54" s="154" t="s">
        <v>6536</v>
      </c>
      <c r="P54" s="140">
        <v>1143154018</v>
      </c>
      <c r="Q54" s="258">
        <v>89</v>
      </c>
      <c r="R54" s="397">
        <v>44950</v>
      </c>
      <c r="S54" s="582">
        <v>292000000</v>
      </c>
      <c r="T54" s="250">
        <v>44958</v>
      </c>
      <c r="U54" s="615">
        <v>14000000</v>
      </c>
      <c r="V54" s="86" t="s">
        <v>70</v>
      </c>
      <c r="W54" s="262">
        <v>1082903415</v>
      </c>
      <c r="X54" s="144" t="s">
        <v>6340</v>
      </c>
      <c r="Y54" s="145"/>
      <c r="Z54" s="391">
        <v>44958</v>
      </c>
      <c r="AA54" s="391">
        <v>44958</v>
      </c>
      <c r="AB54" s="603" t="s">
        <v>80</v>
      </c>
      <c r="AC54" s="391">
        <v>45107</v>
      </c>
      <c r="AD54" s="150">
        <f t="shared" si="4"/>
        <v>149</v>
      </c>
      <c r="AE54" s="143">
        <v>0</v>
      </c>
      <c r="AF54" s="259">
        <v>0</v>
      </c>
      <c r="AG54" s="143">
        <v>0</v>
      </c>
      <c r="AH54" s="603" t="s">
        <v>80</v>
      </c>
      <c r="AI54" s="150">
        <f t="shared" si="0"/>
        <v>0</v>
      </c>
      <c r="AJ54" s="143">
        <v>0</v>
      </c>
      <c r="AK54" s="259">
        <v>0</v>
      </c>
      <c r="AL54" s="603" t="s">
        <v>80</v>
      </c>
      <c r="AM54" s="86">
        <v>0</v>
      </c>
      <c r="AN54" s="603" t="s">
        <v>80</v>
      </c>
      <c r="AO54" s="603" t="s">
        <v>80</v>
      </c>
      <c r="AP54" s="255">
        <f t="shared" si="2"/>
        <v>0</v>
      </c>
      <c r="AQ54" s="260">
        <f>+L54+AF54-AK54</f>
        <v>14000000</v>
      </c>
      <c r="AR54" s="86" t="s">
        <v>115</v>
      </c>
      <c r="AS54" s="143">
        <v>0</v>
      </c>
      <c r="AT54" s="203" t="s">
        <v>80</v>
      </c>
      <c r="AU54" s="259">
        <v>14000000</v>
      </c>
      <c r="AV54" s="364">
        <f t="shared" si="1"/>
        <v>0</v>
      </c>
      <c r="AW54" s="133">
        <f t="shared" si="3"/>
        <v>1</v>
      </c>
      <c r="AX54" s="203" t="s">
        <v>80</v>
      </c>
      <c r="AY54" s="86" t="s">
        <v>800</v>
      </c>
      <c r="AZ54" s="142" t="s">
        <v>6537</v>
      </c>
      <c r="BA54" s="160" t="s">
        <v>71</v>
      </c>
      <c r="BB54" s="160" t="s">
        <v>71</v>
      </c>
    </row>
    <row r="55" spans="2:54" s="125" customFormat="1" ht="15.75" customHeight="1" x14ac:dyDescent="0.25">
      <c r="B55" s="247">
        <v>2023</v>
      </c>
      <c r="C55" s="81">
        <v>891780111</v>
      </c>
      <c r="D55" s="82" t="s">
        <v>68</v>
      </c>
      <c r="E55" s="145" t="s">
        <v>6538</v>
      </c>
      <c r="F55" s="76" t="s">
        <v>6539</v>
      </c>
      <c r="G55" s="145">
        <v>0</v>
      </c>
      <c r="H55" s="145"/>
      <c r="I55" s="86" t="s">
        <v>78</v>
      </c>
      <c r="J55" s="81" t="s">
        <v>120</v>
      </c>
      <c r="K55" s="145" t="s">
        <v>6540</v>
      </c>
      <c r="L55" s="259">
        <v>12500000</v>
      </c>
      <c r="M55" s="81" t="s">
        <v>73</v>
      </c>
      <c r="N55" s="145"/>
      <c r="O55" s="154" t="s">
        <v>2528</v>
      </c>
      <c r="P55" s="140">
        <v>1118868814</v>
      </c>
      <c r="Q55" s="258">
        <v>112</v>
      </c>
      <c r="R55" s="397">
        <v>44952</v>
      </c>
      <c r="S55" s="582">
        <v>262940000</v>
      </c>
      <c r="T55" s="250">
        <v>44958</v>
      </c>
      <c r="U55" s="615">
        <v>12500000</v>
      </c>
      <c r="V55" s="86" t="s">
        <v>70</v>
      </c>
      <c r="W55" s="262">
        <v>63563343</v>
      </c>
      <c r="X55" s="144" t="s">
        <v>6541</v>
      </c>
      <c r="Y55" s="145"/>
      <c r="Z55" s="391">
        <v>44958</v>
      </c>
      <c r="AA55" s="391">
        <v>44958</v>
      </c>
      <c r="AB55" s="603" t="s">
        <v>80</v>
      </c>
      <c r="AC55" s="391">
        <v>45107</v>
      </c>
      <c r="AD55" s="150">
        <f t="shared" si="4"/>
        <v>149</v>
      </c>
      <c r="AE55" s="143">
        <v>0</v>
      </c>
      <c r="AF55" s="259">
        <v>0</v>
      </c>
      <c r="AG55" s="143">
        <v>0</v>
      </c>
      <c r="AH55" s="603" t="s">
        <v>80</v>
      </c>
      <c r="AI55" s="150">
        <f t="shared" si="0"/>
        <v>0</v>
      </c>
      <c r="AJ55" s="143">
        <v>0</v>
      </c>
      <c r="AK55" s="259">
        <v>0</v>
      </c>
      <c r="AL55" s="603" t="s">
        <v>80</v>
      </c>
      <c r="AM55" s="86">
        <v>0</v>
      </c>
      <c r="AN55" s="603" t="s">
        <v>80</v>
      </c>
      <c r="AO55" s="603" t="s">
        <v>80</v>
      </c>
      <c r="AP55" s="255">
        <f t="shared" si="2"/>
        <v>0</v>
      </c>
      <c r="AQ55" s="260">
        <f>+L55+AF55-AK55</f>
        <v>12500000</v>
      </c>
      <c r="AR55" s="86" t="s">
        <v>115</v>
      </c>
      <c r="AS55" s="143">
        <v>0</v>
      </c>
      <c r="AT55" s="203" t="s">
        <v>80</v>
      </c>
      <c r="AU55" s="259">
        <v>12500000</v>
      </c>
      <c r="AV55" s="364">
        <f t="shared" si="1"/>
        <v>0</v>
      </c>
      <c r="AW55" s="133">
        <f t="shared" si="3"/>
        <v>1</v>
      </c>
      <c r="AX55" s="203" t="s">
        <v>80</v>
      </c>
      <c r="AY55" s="86" t="s">
        <v>800</v>
      </c>
      <c r="AZ55" s="142" t="s">
        <v>6542</v>
      </c>
      <c r="BA55" s="160" t="s">
        <v>71</v>
      </c>
      <c r="BB55" s="160" t="s">
        <v>71</v>
      </c>
    </row>
    <row r="56" spans="2:54" s="125" customFormat="1" ht="15.75" customHeight="1" x14ac:dyDescent="0.25">
      <c r="B56" s="247">
        <v>2023</v>
      </c>
      <c r="C56" s="81">
        <v>891780111</v>
      </c>
      <c r="D56" s="82" t="s">
        <v>68</v>
      </c>
      <c r="E56" s="145" t="s">
        <v>6543</v>
      </c>
      <c r="F56" s="76" t="s">
        <v>6544</v>
      </c>
      <c r="G56" s="145">
        <v>0</v>
      </c>
      <c r="H56" s="145"/>
      <c r="I56" s="86" t="s">
        <v>78</v>
      </c>
      <c r="J56" s="81" t="s">
        <v>120</v>
      </c>
      <c r="K56" s="145" t="s">
        <v>6545</v>
      </c>
      <c r="L56" s="259">
        <v>14000000</v>
      </c>
      <c r="M56" s="81" t="s">
        <v>73</v>
      </c>
      <c r="N56" s="145"/>
      <c r="O56" s="154" t="s">
        <v>6546</v>
      </c>
      <c r="P56" s="140">
        <v>1140863901</v>
      </c>
      <c r="Q56" s="258">
        <v>89</v>
      </c>
      <c r="R56" s="397">
        <v>44950</v>
      </c>
      <c r="S56" s="582">
        <v>292000000</v>
      </c>
      <c r="T56" s="250">
        <v>44958</v>
      </c>
      <c r="U56" s="615">
        <v>14000000</v>
      </c>
      <c r="V56" s="86" t="s">
        <v>70</v>
      </c>
      <c r="W56" s="262">
        <v>1082903415</v>
      </c>
      <c r="X56" s="144" t="s">
        <v>6547</v>
      </c>
      <c r="Y56" s="145"/>
      <c r="Z56" s="391">
        <v>44958</v>
      </c>
      <c r="AA56" s="391">
        <v>44958</v>
      </c>
      <c r="AB56" s="603" t="s">
        <v>80</v>
      </c>
      <c r="AC56" s="391">
        <v>45107</v>
      </c>
      <c r="AD56" s="150">
        <f t="shared" si="4"/>
        <v>149</v>
      </c>
      <c r="AE56" s="143">
        <v>0</v>
      </c>
      <c r="AF56" s="259">
        <v>0</v>
      </c>
      <c r="AG56" s="143">
        <v>0</v>
      </c>
      <c r="AH56" s="603" t="s">
        <v>80</v>
      </c>
      <c r="AI56" s="150">
        <f t="shared" si="0"/>
        <v>0</v>
      </c>
      <c r="AJ56" s="143">
        <v>0</v>
      </c>
      <c r="AK56" s="259">
        <v>0</v>
      </c>
      <c r="AL56" s="603" t="s">
        <v>80</v>
      </c>
      <c r="AM56" s="86">
        <v>0</v>
      </c>
      <c r="AN56" s="603" t="s">
        <v>80</v>
      </c>
      <c r="AO56" s="603" t="s">
        <v>80</v>
      </c>
      <c r="AP56" s="255">
        <f t="shared" si="2"/>
        <v>0</v>
      </c>
      <c r="AQ56" s="260">
        <f>+L56+AF56-AK56</f>
        <v>14000000</v>
      </c>
      <c r="AR56" s="86" t="s">
        <v>115</v>
      </c>
      <c r="AS56" s="143">
        <v>0</v>
      </c>
      <c r="AT56" s="203" t="s">
        <v>80</v>
      </c>
      <c r="AU56" s="259">
        <v>14000000</v>
      </c>
      <c r="AV56" s="364">
        <f t="shared" si="1"/>
        <v>0</v>
      </c>
      <c r="AW56" s="133">
        <f t="shared" si="3"/>
        <v>1</v>
      </c>
      <c r="AX56" s="203" t="s">
        <v>80</v>
      </c>
      <c r="AY56" s="86" t="s">
        <v>800</v>
      </c>
      <c r="AZ56" s="142" t="s">
        <v>6548</v>
      </c>
      <c r="BA56" s="160" t="s">
        <v>71</v>
      </c>
      <c r="BB56" s="160" t="s">
        <v>71</v>
      </c>
    </row>
    <row r="57" spans="2:54" s="125" customFormat="1" ht="15.75" customHeight="1" x14ac:dyDescent="0.25">
      <c r="B57" s="247">
        <v>2023</v>
      </c>
      <c r="C57" s="81">
        <v>891780111</v>
      </c>
      <c r="D57" s="82" t="s">
        <v>68</v>
      </c>
      <c r="E57" s="145" t="s">
        <v>6549</v>
      </c>
      <c r="F57" s="76" t="s">
        <v>6550</v>
      </c>
      <c r="G57" s="145">
        <v>0</v>
      </c>
      <c r="H57" s="145"/>
      <c r="I57" s="86" t="s">
        <v>78</v>
      </c>
      <c r="J57" s="81" t="s">
        <v>120</v>
      </c>
      <c r="K57" s="145" t="s">
        <v>6551</v>
      </c>
      <c r="L57" s="259">
        <v>14000000</v>
      </c>
      <c r="M57" s="81" t="s">
        <v>73</v>
      </c>
      <c r="N57" s="145"/>
      <c r="O57" s="154" t="s">
        <v>6552</v>
      </c>
      <c r="P57" s="140">
        <v>1104435442</v>
      </c>
      <c r="Q57" s="258">
        <v>77</v>
      </c>
      <c r="R57" s="397">
        <v>44949</v>
      </c>
      <c r="S57" s="582">
        <v>768100000</v>
      </c>
      <c r="T57" s="250">
        <v>44958</v>
      </c>
      <c r="U57" s="615">
        <v>14000000</v>
      </c>
      <c r="V57" s="86" t="s">
        <v>70</v>
      </c>
      <c r="W57" s="262">
        <v>1082903415</v>
      </c>
      <c r="X57" s="144" t="s">
        <v>6340</v>
      </c>
      <c r="Y57" s="145"/>
      <c r="Z57" s="391">
        <v>44958</v>
      </c>
      <c r="AA57" s="391">
        <v>44958</v>
      </c>
      <c r="AB57" s="603" t="s">
        <v>80</v>
      </c>
      <c r="AC57" s="391">
        <v>45107</v>
      </c>
      <c r="AD57" s="150">
        <f t="shared" si="4"/>
        <v>149</v>
      </c>
      <c r="AE57" s="143">
        <v>0</v>
      </c>
      <c r="AF57" s="259">
        <v>0</v>
      </c>
      <c r="AG57" s="143">
        <v>0</v>
      </c>
      <c r="AH57" s="603" t="s">
        <v>80</v>
      </c>
      <c r="AI57" s="150">
        <f t="shared" si="0"/>
        <v>0</v>
      </c>
      <c r="AJ57" s="143">
        <v>0</v>
      </c>
      <c r="AK57" s="259">
        <v>0</v>
      </c>
      <c r="AL57" s="603" t="s">
        <v>80</v>
      </c>
      <c r="AM57" s="86">
        <v>0</v>
      </c>
      <c r="AN57" s="603" t="s">
        <v>80</v>
      </c>
      <c r="AO57" s="603" t="s">
        <v>80</v>
      </c>
      <c r="AP57" s="255">
        <f t="shared" si="2"/>
        <v>0</v>
      </c>
      <c r="AQ57" s="260">
        <f>+L57+AF57-AK57</f>
        <v>14000000</v>
      </c>
      <c r="AR57" s="86" t="s">
        <v>115</v>
      </c>
      <c r="AS57" s="143">
        <v>0</v>
      </c>
      <c r="AT57" s="203" t="s">
        <v>80</v>
      </c>
      <c r="AU57" s="259">
        <v>14000000</v>
      </c>
      <c r="AV57" s="364">
        <f t="shared" si="1"/>
        <v>0</v>
      </c>
      <c r="AW57" s="133">
        <f t="shared" si="3"/>
        <v>1</v>
      </c>
      <c r="AX57" s="203" t="s">
        <v>80</v>
      </c>
      <c r="AY57" s="86" t="s">
        <v>800</v>
      </c>
      <c r="AZ57" s="142" t="s">
        <v>6553</v>
      </c>
      <c r="BA57" s="160" t="s">
        <v>71</v>
      </c>
      <c r="BB57" s="160" t="s">
        <v>71</v>
      </c>
    </row>
    <row r="58" spans="2:54" s="125" customFormat="1" ht="15.75" customHeight="1" x14ac:dyDescent="0.25">
      <c r="B58" s="247">
        <v>2023</v>
      </c>
      <c r="C58" s="81">
        <v>891780111</v>
      </c>
      <c r="D58" s="82" t="s">
        <v>68</v>
      </c>
      <c r="E58" s="145" t="s">
        <v>6554</v>
      </c>
      <c r="F58" s="76" t="s">
        <v>6555</v>
      </c>
      <c r="G58" s="145">
        <v>0</v>
      </c>
      <c r="H58" s="145"/>
      <c r="I58" s="86" t="s">
        <v>78</v>
      </c>
      <c r="J58" s="81" t="s">
        <v>120</v>
      </c>
      <c r="K58" s="145" t="s">
        <v>6556</v>
      </c>
      <c r="L58" s="259">
        <v>4500000</v>
      </c>
      <c r="M58" s="81" t="s">
        <v>73</v>
      </c>
      <c r="N58" s="145"/>
      <c r="O58" s="154" t="s">
        <v>6557</v>
      </c>
      <c r="P58" s="140">
        <v>1082934092</v>
      </c>
      <c r="Q58" s="258">
        <v>186</v>
      </c>
      <c r="R58" s="397">
        <v>44958</v>
      </c>
      <c r="S58" s="582">
        <v>57560000</v>
      </c>
      <c r="T58" s="250">
        <v>44959</v>
      </c>
      <c r="U58" s="615">
        <v>4500000</v>
      </c>
      <c r="V58" s="86" t="s">
        <v>70</v>
      </c>
      <c r="W58" s="262">
        <v>57435262</v>
      </c>
      <c r="X58" s="144" t="s">
        <v>6558</v>
      </c>
      <c r="Y58" s="145"/>
      <c r="Z58" s="391">
        <v>44959</v>
      </c>
      <c r="AA58" s="391">
        <v>44959</v>
      </c>
      <c r="AB58" s="603" t="s">
        <v>80</v>
      </c>
      <c r="AC58" s="391">
        <v>44985</v>
      </c>
      <c r="AD58" s="150">
        <f t="shared" si="4"/>
        <v>26</v>
      </c>
      <c r="AE58" s="143">
        <v>0</v>
      </c>
      <c r="AF58" s="259">
        <v>0</v>
      </c>
      <c r="AG58" s="143">
        <v>0</v>
      </c>
      <c r="AH58" s="603" t="s">
        <v>80</v>
      </c>
      <c r="AI58" s="150">
        <f t="shared" si="0"/>
        <v>0</v>
      </c>
      <c r="AJ58" s="143">
        <v>0</v>
      </c>
      <c r="AK58" s="259">
        <v>0</v>
      </c>
      <c r="AL58" s="603" t="s">
        <v>80</v>
      </c>
      <c r="AM58" s="86">
        <v>0</v>
      </c>
      <c r="AN58" s="603" t="s">
        <v>80</v>
      </c>
      <c r="AO58" s="603" t="s">
        <v>80</v>
      </c>
      <c r="AP58" s="255">
        <f t="shared" si="2"/>
        <v>0</v>
      </c>
      <c r="AQ58" s="260">
        <f>+L58+AF58-AK58</f>
        <v>4500000</v>
      </c>
      <c r="AR58" s="86" t="s">
        <v>115</v>
      </c>
      <c r="AS58" s="143">
        <v>0</v>
      </c>
      <c r="AT58" s="203" t="s">
        <v>80</v>
      </c>
      <c r="AU58" s="259">
        <v>4500000</v>
      </c>
      <c r="AV58" s="364">
        <f t="shared" si="1"/>
        <v>0</v>
      </c>
      <c r="AW58" s="133">
        <f t="shared" si="3"/>
        <v>1</v>
      </c>
      <c r="AX58" s="203" t="s">
        <v>80</v>
      </c>
      <c r="AY58" s="86" t="s">
        <v>800</v>
      </c>
      <c r="AZ58" s="142" t="s">
        <v>6559</v>
      </c>
      <c r="BA58" s="160" t="s">
        <v>71</v>
      </c>
      <c r="BB58" s="160" t="s">
        <v>71</v>
      </c>
    </row>
    <row r="59" spans="2:54" s="125" customFormat="1" ht="15.75" customHeight="1" x14ac:dyDescent="0.25">
      <c r="B59" s="247">
        <v>2023</v>
      </c>
      <c r="C59" s="81">
        <v>891780111</v>
      </c>
      <c r="D59" s="82" t="s">
        <v>68</v>
      </c>
      <c r="E59" s="145" t="s">
        <v>6560</v>
      </c>
      <c r="F59" s="76" t="s">
        <v>6561</v>
      </c>
      <c r="G59" s="145">
        <v>0</v>
      </c>
      <c r="H59" s="145"/>
      <c r="I59" s="86" t="s">
        <v>78</v>
      </c>
      <c r="J59" s="81" t="s">
        <v>120</v>
      </c>
      <c r="K59" s="145" t="s">
        <v>6562</v>
      </c>
      <c r="L59" s="259">
        <v>4500000</v>
      </c>
      <c r="M59" s="81" t="s">
        <v>73</v>
      </c>
      <c r="N59" s="145"/>
      <c r="O59" s="154" t="s">
        <v>6563</v>
      </c>
      <c r="P59" s="140">
        <v>1084788615</v>
      </c>
      <c r="Q59" s="258">
        <v>186</v>
      </c>
      <c r="R59" s="397">
        <v>44958</v>
      </c>
      <c r="S59" s="582">
        <v>57560000</v>
      </c>
      <c r="T59" s="250">
        <v>44959</v>
      </c>
      <c r="U59" s="615">
        <v>4500000</v>
      </c>
      <c r="V59" s="86" t="s">
        <v>70</v>
      </c>
      <c r="W59" s="262">
        <v>72004252</v>
      </c>
      <c r="X59" s="144" t="s">
        <v>6564</v>
      </c>
      <c r="Y59" s="145"/>
      <c r="Z59" s="391">
        <v>44959</v>
      </c>
      <c r="AA59" s="391">
        <v>44959</v>
      </c>
      <c r="AB59" s="603" t="s">
        <v>80</v>
      </c>
      <c r="AC59" s="391">
        <v>44985</v>
      </c>
      <c r="AD59" s="150">
        <f t="shared" si="4"/>
        <v>26</v>
      </c>
      <c r="AE59" s="143">
        <v>0</v>
      </c>
      <c r="AF59" s="259">
        <v>0</v>
      </c>
      <c r="AG59" s="143">
        <v>0</v>
      </c>
      <c r="AH59" s="603" t="s">
        <v>80</v>
      </c>
      <c r="AI59" s="150">
        <f t="shared" si="0"/>
        <v>0</v>
      </c>
      <c r="AJ59" s="143">
        <v>0</v>
      </c>
      <c r="AK59" s="259">
        <v>0</v>
      </c>
      <c r="AL59" s="603" t="s">
        <v>80</v>
      </c>
      <c r="AM59" s="86">
        <v>0</v>
      </c>
      <c r="AN59" s="603" t="s">
        <v>80</v>
      </c>
      <c r="AO59" s="603" t="s">
        <v>80</v>
      </c>
      <c r="AP59" s="255">
        <f t="shared" si="2"/>
        <v>0</v>
      </c>
      <c r="AQ59" s="260">
        <f>+L59+AF59-AK59</f>
        <v>4500000</v>
      </c>
      <c r="AR59" s="86" t="s">
        <v>115</v>
      </c>
      <c r="AS59" s="143">
        <v>0</v>
      </c>
      <c r="AT59" s="203" t="s">
        <v>80</v>
      </c>
      <c r="AU59" s="259">
        <v>4500000</v>
      </c>
      <c r="AV59" s="364">
        <f t="shared" si="1"/>
        <v>0</v>
      </c>
      <c r="AW59" s="133">
        <f t="shared" si="3"/>
        <v>1</v>
      </c>
      <c r="AX59" s="203" t="s">
        <v>80</v>
      </c>
      <c r="AY59" s="86" t="s">
        <v>800</v>
      </c>
      <c r="AZ59" s="142" t="s">
        <v>6565</v>
      </c>
      <c r="BA59" s="160" t="s">
        <v>71</v>
      </c>
      <c r="BB59" s="160" t="s">
        <v>71</v>
      </c>
    </row>
    <row r="60" spans="2:54" s="125" customFormat="1" ht="15.75" customHeight="1" x14ac:dyDescent="0.25">
      <c r="B60" s="247">
        <v>2023</v>
      </c>
      <c r="C60" s="81">
        <v>891780111</v>
      </c>
      <c r="D60" s="82" t="s">
        <v>68</v>
      </c>
      <c r="E60" s="145" t="s">
        <v>6566</v>
      </c>
      <c r="F60" s="76" t="s">
        <v>6567</v>
      </c>
      <c r="G60" s="145">
        <v>0</v>
      </c>
      <c r="H60" s="145"/>
      <c r="I60" s="86" t="s">
        <v>78</v>
      </c>
      <c r="J60" s="81" t="s">
        <v>120</v>
      </c>
      <c r="K60" s="145" t="s">
        <v>6568</v>
      </c>
      <c r="L60" s="259">
        <v>4500000</v>
      </c>
      <c r="M60" s="81" t="s">
        <v>73</v>
      </c>
      <c r="N60" s="145"/>
      <c r="O60" s="154" t="s">
        <v>6569</v>
      </c>
      <c r="P60" s="140">
        <v>1082374545</v>
      </c>
      <c r="Q60" s="258">
        <v>186</v>
      </c>
      <c r="R60" s="397">
        <v>44958</v>
      </c>
      <c r="S60" s="582">
        <v>57560000</v>
      </c>
      <c r="T60" s="250">
        <v>44959</v>
      </c>
      <c r="U60" s="615">
        <v>4500000</v>
      </c>
      <c r="V60" s="86" t="s">
        <v>70</v>
      </c>
      <c r="W60" s="262">
        <v>7634885</v>
      </c>
      <c r="X60" s="144" t="s">
        <v>6570</v>
      </c>
      <c r="Y60" s="145"/>
      <c r="Z60" s="391">
        <v>44959</v>
      </c>
      <c r="AA60" s="391">
        <v>44959</v>
      </c>
      <c r="AB60" s="603" t="s">
        <v>80</v>
      </c>
      <c r="AC60" s="391">
        <v>44985</v>
      </c>
      <c r="AD60" s="150">
        <f t="shared" si="4"/>
        <v>26</v>
      </c>
      <c r="AE60" s="143">
        <v>0</v>
      </c>
      <c r="AF60" s="259">
        <v>0</v>
      </c>
      <c r="AG60" s="143">
        <v>0</v>
      </c>
      <c r="AH60" s="603" t="s">
        <v>80</v>
      </c>
      <c r="AI60" s="150">
        <f t="shared" si="0"/>
        <v>0</v>
      </c>
      <c r="AJ60" s="143">
        <v>0</v>
      </c>
      <c r="AK60" s="259">
        <v>0</v>
      </c>
      <c r="AL60" s="603" t="s">
        <v>80</v>
      </c>
      <c r="AM60" s="86">
        <v>0</v>
      </c>
      <c r="AN60" s="603" t="s">
        <v>80</v>
      </c>
      <c r="AO60" s="603" t="s">
        <v>80</v>
      </c>
      <c r="AP60" s="255">
        <f t="shared" si="2"/>
        <v>0</v>
      </c>
      <c r="AQ60" s="260">
        <f>+L60+AF60-AK60</f>
        <v>4500000</v>
      </c>
      <c r="AR60" s="86" t="s">
        <v>115</v>
      </c>
      <c r="AS60" s="143">
        <v>0</v>
      </c>
      <c r="AT60" s="203" t="s">
        <v>80</v>
      </c>
      <c r="AU60" s="259">
        <v>4500000</v>
      </c>
      <c r="AV60" s="364">
        <f t="shared" si="1"/>
        <v>0</v>
      </c>
      <c r="AW60" s="133">
        <f t="shared" si="3"/>
        <v>1</v>
      </c>
      <c r="AX60" s="203" t="s">
        <v>80</v>
      </c>
      <c r="AY60" s="86" t="s">
        <v>800</v>
      </c>
      <c r="AZ60" s="142" t="s">
        <v>6571</v>
      </c>
      <c r="BA60" s="160" t="s">
        <v>71</v>
      </c>
      <c r="BB60" s="160" t="s">
        <v>71</v>
      </c>
    </row>
    <row r="61" spans="2:54" s="125" customFormat="1" ht="15.75" customHeight="1" x14ac:dyDescent="0.25">
      <c r="B61" s="247">
        <v>2023</v>
      </c>
      <c r="C61" s="81">
        <v>891780111</v>
      </c>
      <c r="D61" s="82" t="s">
        <v>68</v>
      </c>
      <c r="E61" s="145" t="s">
        <v>6572</v>
      </c>
      <c r="F61" s="76" t="s">
        <v>6573</v>
      </c>
      <c r="G61" s="145">
        <v>0</v>
      </c>
      <c r="H61" s="145"/>
      <c r="I61" s="86" t="s">
        <v>78</v>
      </c>
      <c r="J61" s="81" t="s">
        <v>120</v>
      </c>
      <c r="K61" s="145" t="s">
        <v>6574</v>
      </c>
      <c r="L61" s="259">
        <v>15000000</v>
      </c>
      <c r="M61" s="81" t="s">
        <v>73</v>
      </c>
      <c r="N61" s="145"/>
      <c r="O61" s="154" t="s">
        <v>6575</v>
      </c>
      <c r="P61" s="140">
        <v>1082989734</v>
      </c>
      <c r="Q61" s="258">
        <v>112</v>
      </c>
      <c r="R61" s="397">
        <v>44952</v>
      </c>
      <c r="S61" s="582">
        <v>262940000</v>
      </c>
      <c r="T61" s="250">
        <v>44959</v>
      </c>
      <c r="U61" s="615">
        <v>15000000</v>
      </c>
      <c r="V61" s="86" t="s">
        <v>70</v>
      </c>
      <c r="W61" s="262">
        <v>63563343</v>
      </c>
      <c r="X61" s="144" t="s">
        <v>6541</v>
      </c>
      <c r="Y61" s="145"/>
      <c r="Z61" s="391">
        <v>44959</v>
      </c>
      <c r="AA61" s="391">
        <v>44959</v>
      </c>
      <c r="AB61" s="603" t="s">
        <v>80</v>
      </c>
      <c r="AC61" s="391">
        <v>45107</v>
      </c>
      <c r="AD61" s="150">
        <f t="shared" si="4"/>
        <v>148</v>
      </c>
      <c r="AE61" s="143">
        <v>0</v>
      </c>
      <c r="AF61" s="259">
        <v>0</v>
      </c>
      <c r="AG61" s="143">
        <v>0</v>
      </c>
      <c r="AH61" s="603" t="s">
        <v>80</v>
      </c>
      <c r="AI61" s="150">
        <f t="shared" si="0"/>
        <v>0</v>
      </c>
      <c r="AJ61" s="143">
        <v>0</v>
      </c>
      <c r="AK61" s="259">
        <v>0</v>
      </c>
      <c r="AL61" s="603" t="s">
        <v>80</v>
      </c>
      <c r="AM61" s="86">
        <v>0</v>
      </c>
      <c r="AN61" s="603" t="s">
        <v>80</v>
      </c>
      <c r="AO61" s="603" t="s">
        <v>80</v>
      </c>
      <c r="AP61" s="255">
        <f t="shared" si="2"/>
        <v>0</v>
      </c>
      <c r="AQ61" s="260">
        <f>+L61+AF61-AK61</f>
        <v>15000000</v>
      </c>
      <c r="AR61" s="86" t="s">
        <v>115</v>
      </c>
      <c r="AS61" s="143">
        <v>0</v>
      </c>
      <c r="AT61" s="203" t="s">
        <v>80</v>
      </c>
      <c r="AU61" s="259">
        <v>15000000</v>
      </c>
      <c r="AV61" s="364">
        <f t="shared" si="1"/>
        <v>0</v>
      </c>
      <c r="AW61" s="133">
        <f t="shared" si="3"/>
        <v>1</v>
      </c>
      <c r="AX61" s="203" t="s">
        <v>80</v>
      </c>
      <c r="AY61" s="86" t="s">
        <v>800</v>
      </c>
      <c r="AZ61" s="142" t="s">
        <v>6576</v>
      </c>
      <c r="BA61" s="160" t="s">
        <v>71</v>
      </c>
      <c r="BB61" s="160" t="s">
        <v>71</v>
      </c>
    </row>
    <row r="62" spans="2:54" s="125" customFormat="1" ht="15.75" customHeight="1" x14ac:dyDescent="0.25">
      <c r="B62" s="247">
        <v>2023</v>
      </c>
      <c r="C62" s="81">
        <v>891780111</v>
      </c>
      <c r="D62" s="82" t="s">
        <v>68</v>
      </c>
      <c r="E62" s="145" t="s">
        <v>6577</v>
      </c>
      <c r="F62" s="76" t="s">
        <v>6578</v>
      </c>
      <c r="G62" s="145">
        <v>0</v>
      </c>
      <c r="H62" s="145"/>
      <c r="I62" s="86" t="s">
        <v>78</v>
      </c>
      <c r="J62" s="81" t="s">
        <v>120</v>
      </c>
      <c r="K62" s="145" t="s">
        <v>6579</v>
      </c>
      <c r="L62" s="259">
        <v>17000000</v>
      </c>
      <c r="M62" s="81" t="s">
        <v>73</v>
      </c>
      <c r="N62" s="145"/>
      <c r="O62" s="154" t="s">
        <v>6580</v>
      </c>
      <c r="P62" s="140">
        <v>57299250</v>
      </c>
      <c r="Q62" s="258">
        <v>112</v>
      </c>
      <c r="R62" s="397">
        <v>44952</v>
      </c>
      <c r="S62" s="582">
        <v>262940000</v>
      </c>
      <c r="T62" s="250">
        <v>44959</v>
      </c>
      <c r="U62" s="615">
        <v>17000000</v>
      </c>
      <c r="V62" s="86" t="s">
        <v>70</v>
      </c>
      <c r="W62" s="262">
        <v>63563343</v>
      </c>
      <c r="X62" s="144" t="s">
        <v>6541</v>
      </c>
      <c r="Y62" s="145"/>
      <c r="Z62" s="391">
        <v>44959</v>
      </c>
      <c r="AA62" s="391">
        <v>44959</v>
      </c>
      <c r="AB62" s="603" t="s">
        <v>80</v>
      </c>
      <c r="AC62" s="391">
        <v>45107</v>
      </c>
      <c r="AD62" s="150">
        <f t="shared" si="4"/>
        <v>148</v>
      </c>
      <c r="AE62" s="143">
        <v>0</v>
      </c>
      <c r="AF62" s="259">
        <v>0</v>
      </c>
      <c r="AG62" s="143">
        <v>0</v>
      </c>
      <c r="AH62" s="603" t="s">
        <v>80</v>
      </c>
      <c r="AI62" s="150">
        <f t="shared" si="0"/>
        <v>0</v>
      </c>
      <c r="AJ62" s="143">
        <v>0</v>
      </c>
      <c r="AK62" s="259">
        <v>0</v>
      </c>
      <c r="AL62" s="603" t="s">
        <v>80</v>
      </c>
      <c r="AM62" s="86">
        <v>0</v>
      </c>
      <c r="AN62" s="603" t="s">
        <v>80</v>
      </c>
      <c r="AO62" s="603" t="s">
        <v>80</v>
      </c>
      <c r="AP62" s="255">
        <f t="shared" si="2"/>
        <v>0</v>
      </c>
      <c r="AQ62" s="260">
        <f>+L62+AF62-AK62</f>
        <v>17000000</v>
      </c>
      <c r="AR62" s="86" t="s">
        <v>115</v>
      </c>
      <c r="AS62" s="143">
        <v>0</v>
      </c>
      <c r="AT62" s="203" t="s">
        <v>80</v>
      </c>
      <c r="AU62" s="259">
        <v>17000000</v>
      </c>
      <c r="AV62" s="364">
        <f t="shared" si="1"/>
        <v>0</v>
      </c>
      <c r="AW62" s="133">
        <f t="shared" si="3"/>
        <v>1</v>
      </c>
      <c r="AX62" s="203" t="s">
        <v>80</v>
      </c>
      <c r="AY62" s="86" t="s">
        <v>800</v>
      </c>
      <c r="AZ62" s="142" t="s">
        <v>6581</v>
      </c>
      <c r="BA62" s="160" t="s">
        <v>71</v>
      </c>
      <c r="BB62" s="160" t="s">
        <v>71</v>
      </c>
    </row>
    <row r="63" spans="2:54" s="125" customFormat="1" ht="15.75" customHeight="1" x14ac:dyDescent="0.25">
      <c r="B63" s="247">
        <v>2023</v>
      </c>
      <c r="C63" s="81">
        <v>891780111</v>
      </c>
      <c r="D63" s="82" t="s">
        <v>68</v>
      </c>
      <c r="E63" s="145" t="s">
        <v>6582</v>
      </c>
      <c r="F63" s="76" t="s">
        <v>6583</v>
      </c>
      <c r="G63" s="145">
        <v>0</v>
      </c>
      <c r="H63" s="145"/>
      <c r="I63" s="86" t="s">
        <v>78</v>
      </c>
      <c r="J63" s="81" t="s">
        <v>120</v>
      </c>
      <c r="K63" s="145" t="s">
        <v>6584</v>
      </c>
      <c r="L63" s="259">
        <v>14000000</v>
      </c>
      <c r="M63" s="81" t="s">
        <v>73</v>
      </c>
      <c r="N63" s="145"/>
      <c r="O63" s="154" t="s">
        <v>6585</v>
      </c>
      <c r="P63" s="140">
        <v>1130264593</v>
      </c>
      <c r="Q63" s="258">
        <v>89</v>
      </c>
      <c r="R63" s="397">
        <v>44950</v>
      </c>
      <c r="S63" s="582">
        <v>292000000</v>
      </c>
      <c r="T63" s="250">
        <v>44959</v>
      </c>
      <c r="U63" s="615">
        <v>14000000</v>
      </c>
      <c r="V63" s="86" t="s">
        <v>70</v>
      </c>
      <c r="W63" s="262">
        <v>1082903415</v>
      </c>
      <c r="X63" s="144" t="s">
        <v>6586</v>
      </c>
      <c r="Y63" s="145"/>
      <c r="Z63" s="391">
        <v>44959</v>
      </c>
      <c r="AA63" s="391">
        <v>44959</v>
      </c>
      <c r="AB63" s="603" t="s">
        <v>80</v>
      </c>
      <c r="AC63" s="391">
        <v>45107</v>
      </c>
      <c r="AD63" s="150">
        <f t="shared" si="4"/>
        <v>148</v>
      </c>
      <c r="AE63" s="143">
        <v>0</v>
      </c>
      <c r="AF63" s="259">
        <v>0</v>
      </c>
      <c r="AG63" s="143">
        <v>0</v>
      </c>
      <c r="AH63" s="603" t="s">
        <v>80</v>
      </c>
      <c r="AI63" s="150">
        <f t="shared" si="0"/>
        <v>0</v>
      </c>
      <c r="AJ63" s="143">
        <v>0</v>
      </c>
      <c r="AK63" s="259">
        <v>0</v>
      </c>
      <c r="AL63" s="603" t="s">
        <v>80</v>
      </c>
      <c r="AM63" s="86">
        <v>0</v>
      </c>
      <c r="AN63" s="603" t="s">
        <v>80</v>
      </c>
      <c r="AO63" s="603" t="s">
        <v>80</v>
      </c>
      <c r="AP63" s="255">
        <f t="shared" si="2"/>
        <v>0</v>
      </c>
      <c r="AQ63" s="260">
        <f>+L63+AF63-AK63</f>
        <v>14000000</v>
      </c>
      <c r="AR63" s="86" t="s">
        <v>115</v>
      </c>
      <c r="AS63" s="143">
        <v>0</v>
      </c>
      <c r="AT63" s="203" t="s">
        <v>80</v>
      </c>
      <c r="AU63" s="259">
        <v>14000000</v>
      </c>
      <c r="AV63" s="364">
        <f t="shared" si="1"/>
        <v>0</v>
      </c>
      <c r="AW63" s="133">
        <f t="shared" si="3"/>
        <v>1</v>
      </c>
      <c r="AX63" s="203" t="s">
        <v>80</v>
      </c>
      <c r="AY63" s="86" t="s">
        <v>800</v>
      </c>
      <c r="AZ63" s="142" t="s">
        <v>6587</v>
      </c>
      <c r="BA63" s="160" t="s">
        <v>71</v>
      </c>
      <c r="BB63" s="160" t="s">
        <v>71</v>
      </c>
    </row>
    <row r="64" spans="2:54" s="125" customFormat="1" ht="15.75" customHeight="1" x14ac:dyDescent="0.25">
      <c r="B64" s="247">
        <v>2023</v>
      </c>
      <c r="C64" s="81">
        <v>891780111</v>
      </c>
      <c r="D64" s="82" t="s">
        <v>68</v>
      </c>
      <c r="E64" s="145" t="s">
        <v>6588</v>
      </c>
      <c r="F64" s="76" t="s">
        <v>6589</v>
      </c>
      <c r="G64" s="145">
        <v>0</v>
      </c>
      <c r="H64" s="145"/>
      <c r="I64" s="86" t="s">
        <v>78</v>
      </c>
      <c r="J64" s="81" t="s">
        <v>120</v>
      </c>
      <c r="K64" s="145" t="s">
        <v>6590</v>
      </c>
      <c r="L64" s="259">
        <v>15000000</v>
      </c>
      <c r="M64" s="81" t="s">
        <v>73</v>
      </c>
      <c r="N64" s="145"/>
      <c r="O64" s="154" t="s">
        <v>6591</v>
      </c>
      <c r="P64" s="140">
        <v>57462496</v>
      </c>
      <c r="Q64" s="258">
        <v>79</v>
      </c>
      <c r="R64" s="397">
        <v>44949</v>
      </c>
      <c r="S64" s="582">
        <v>456500000</v>
      </c>
      <c r="T64" s="250">
        <v>44959</v>
      </c>
      <c r="U64" s="615">
        <v>15000000</v>
      </c>
      <c r="V64" s="86" t="s">
        <v>70</v>
      </c>
      <c r="W64" s="262">
        <v>39049658</v>
      </c>
      <c r="X64" s="144" t="s">
        <v>6408</v>
      </c>
      <c r="Y64" s="145"/>
      <c r="Z64" s="391">
        <v>44959</v>
      </c>
      <c r="AA64" s="391">
        <v>44959</v>
      </c>
      <c r="AB64" s="603" t="s">
        <v>80</v>
      </c>
      <c r="AC64" s="391">
        <v>45107</v>
      </c>
      <c r="AD64" s="150">
        <f t="shared" si="4"/>
        <v>148</v>
      </c>
      <c r="AE64" s="143">
        <v>0</v>
      </c>
      <c r="AF64" s="259">
        <v>0</v>
      </c>
      <c r="AG64" s="143">
        <v>0</v>
      </c>
      <c r="AH64" s="603" t="s">
        <v>80</v>
      </c>
      <c r="AI64" s="150">
        <f t="shared" si="0"/>
        <v>0</v>
      </c>
      <c r="AJ64" s="143">
        <v>0</v>
      </c>
      <c r="AK64" s="259">
        <v>0</v>
      </c>
      <c r="AL64" s="603" t="s">
        <v>80</v>
      </c>
      <c r="AM64" s="86">
        <v>0</v>
      </c>
      <c r="AN64" s="603" t="s">
        <v>80</v>
      </c>
      <c r="AO64" s="603" t="s">
        <v>80</v>
      </c>
      <c r="AP64" s="255">
        <f t="shared" si="2"/>
        <v>0</v>
      </c>
      <c r="AQ64" s="260">
        <f>+L64+AF64-AK64</f>
        <v>15000000</v>
      </c>
      <c r="AR64" s="86" t="s">
        <v>115</v>
      </c>
      <c r="AS64" s="143">
        <v>0</v>
      </c>
      <c r="AT64" s="203" t="s">
        <v>80</v>
      </c>
      <c r="AU64" s="259">
        <v>15000000</v>
      </c>
      <c r="AV64" s="364">
        <f t="shared" si="1"/>
        <v>0</v>
      </c>
      <c r="AW64" s="133">
        <f t="shared" si="3"/>
        <v>1</v>
      </c>
      <c r="AX64" s="203" t="s">
        <v>80</v>
      </c>
      <c r="AY64" s="86" t="s">
        <v>800</v>
      </c>
      <c r="AZ64" s="142" t="s">
        <v>6592</v>
      </c>
      <c r="BA64" s="160" t="s">
        <v>71</v>
      </c>
      <c r="BB64" s="160" t="s">
        <v>71</v>
      </c>
    </row>
    <row r="65" spans="2:54" s="125" customFormat="1" ht="15.75" customHeight="1" x14ac:dyDescent="0.25">
      <c r="B65" s="247">
        <v>2023</v>
      </c>
      <c r="C65" s="81">
        <v>891780111</v>
      </c>
      <c r="D65" s="82" t="s">
        <v>68</v>
      </c>
      <c r="E65" s="145" t="s">
        <v>6593</v>
      </c>
      <c r="F65" s="76" t="s">
        <v>6594</v>
      </c>
      <c r="G65" s="145">
        <v>0</v>
      </c>
      <c r="H65" s="145"/>
      <c r="I65" s="86" t="s">
        <v>78</v>
      </c>
      <c r="J65" s="81" t="s">
        <v>120</v>
      </c>
      <c r="K65" s="145" t="s">
        <v>6595</v>
      </c>
      <c r="L65" s="259">
        <v>12500000</v>
      </c>
      <c r="M65" s="81" t="s">
        <v>73</v>
      </c>
      <c r="N65" s="145"/>
      <c r="O65" s="154" t="s">
        <v>6596</v>
      </c>
      <c r="P65" s="140">
        <v>1129504010</v>
      </c>
      <c r="Q65" s="258">
        <v>112</v>
      </c>
      <c r="R65" s="397">
        <v>44952</v>
      </c>
      <c r="S65" s="582">
        <v>262940000</v>
      </c>
      <c r="T65" s="250">
        <v>44959</v>
      </c>
      <c r="U65" s="615">
        <v>12500000</v>
      </c>
      <c r="V65" s="86" t="s">
        <v>70</v>
      </c>
      <c r="W65" s="262">
        <v>63563343</v>
      </c>
      <c r="X65" s="144" t="s">
        <v>6541</v>
      </c>
      <c r="Y65" s="145"/>
      <c r="Z65" s="391">
        <v>44959</v>
      </c>
      <c r="AA65" s="391">
        <v>44959</v>
      </c>
      <c r="AB65" s="603" t="s">
        <v>80</v>
      </c>
      <c r="AC65" s="391">
        <v>45107</v>
      </c>
      <c r="AD65" s="150">
        <f t="shared" si="4"/>
        <v>148</v>
      </c>
      <c r="AE65" s="143">
        <v>0</v>
      </c>
      <c r="AF65" s="259">
        <v>0</v>
      </c>
      <c r="AG65" s="143">
        <v>0</v>
      </c>
      <c r="AH65" s="603" t="s">
        <v>80</v>
      </c>
      <c r="AI65" s="150">
        <f t="shared" si="0"/>
        <v>0</v>
      </c>
      <c r="AJ65" s="143">
        <v>0</v>
      </c>
      <c r="AK65" s="259">
        <v>0</v>
      </c>
      <c r="AL65" s="603" t="s">
        <v>80</v>
      </c>
      <c r="AM65" s="86">
        <v>0</v>
      </c>
      <c r="AN65" s="603" t="s">
        <v>80</v>
      </c>
      <c r="AO65" s="603" t="s">
        <v>80</v>
      </c>
      <c r="AP65" s="255">
        <f t="shared" si="2"/>
        <v>0</v>
      </c>
      <c r="AQ65" s="260">
        <f>+L65+AF65-AK65</f>
        <v>12500000</v>
      </c>
      <c r="AR65" s="86" t="s">
        <v>115</v>
      </c>
      <c r="AS65" s="143">
        <v>0</v>
      </c>
      <c r="AT65" s="203" t="s">
        <v>80</v>
      </c>
      <c r="AU65" s="259">
        <v>12500000</v>
      </c>
      <c r="AV65" s="364">
        <f t="shared" si="1"/>
        <v>0</v>
      </c>
      <c r="AW65" s="133">
        <f t="shared" si="3"/>
        <v>1</v>
      </c>
      <c r="AX65" s="203" t="s">
        <v>80</v>
      </c>
      <c r="AY65" s="86" t="s">
        <v>800</v>
      </c>
      <c r="AZ65" s="142" t="s">
        <v>6597</v>
      </c>
      <c r="BA65" s="160" t="s">
        <v>71</v>
      </c>
      <c r="BB65" s="160" t="s">
        <v>71</v>
      </c>
    </row>
    <row r="66" spans="2:54" s="125" customFormat="1" ht="15.75" customHeight="1" x14ac:dyDescent="0.25">
      <c r="B66" s="247">
        <v>2023</v>
      </c>
      <c r="C66" s="81">
        <v>891780111</v>
      </c>
      <c r="D66" s="82" t="s">
        <v>68</v>
      </c>
      <c r="E66" s="145" t="s">
        <v>6598</v>
      </c>
      <c r="F66" s="76" t="s">
        <v>6599</v>
      </c>
      <c r="G66" s="145">
        <v>0</v>
      </c>
      <c r="H66" s="145"/>
      <c r="I66" s="86" t="s">
        <v>78</v>
      </c>
      <c r="J66" s="81" t="s">
        <v>120</v>
      </c>
      <c r="K66" s="145" t="s">
        <v>6600</v>
      </c>
      <c r="L66" s="259">
        <v>12500000</v>
      </c>
      <c r="M66" s="81" t="s">
        <v>73</v>
      </c>
      <c r="N66" s="145"/>
      <c r="O66" s="154" t="s">
        <v>770</v>
      </c>
      <c r="P66" s="140">
        <v>1082989702</v>
      </c>
      <c r="Q66" s="258">
        <v>112</v>
      </c>
      <c r="R66" s="397">
        <v>44952</v>
      </c>
      <c r="S66" s="582">
        <v>262940000</v>
      </c>
      <c r="T66" s="250">
        <v>44959</v>
      </c>
      <c r="U66" s="615">
        <v>12500000</v>
      </c>
      <c r="V66" s="86" t="s">
        <v>70</v>
      </c>
      <c r="W66" s="262">
        <v>63563343</v>
      </c>
      <c r="X66" s="144" t="s">
        <v>6541</v>
      </c>
      <c r="Y66" s="145"/>
      <c r="Z66" s="391">
        <v>44959</v>
      </c>
      <c r="AA66" s="391">
        <v>44959</v>
      </c>
      <c r="AB66" s="603" t="s">
        <v>80</v>
      </c>
      <c r="AC66" s="391">
        <v>45107</v>
      </c>
      <c r="AD66" s="150">
        <f t="shared" si="4"/>
        <v>148</v>
      </c>
      <c r="AE66" s="143">
        <v>0</v>
      </c>
      <c r="AF66" s="259">
        <v>0</v>
      </c>
      <c r="AG66" s="143">
        <v>0</v>
      </c>
      <c r="AH66" s="603" t="s">
        <v>80</v>
      </c>
      <c r="AI66" s="150">
        <f t="shared" si="0"/>
        <v>0</v>
      </c>
      <c r="AJ66" s="143">
        <v>0</v>
      </c>
      <c r="AK66" s="259">
        <v>0</v>
      </c>
      <c r="AL66" s="603" t="s">
        <v>80</v>
      </c>
      <c r="AM66" s="86">
        <v>0</v>
      </c>
      <c r="AN66" s="603" t="s">
        <v>80</v>
      </c>
      <c r="AO66" s="603" t="s">
        <v>80</v>
      </c>
      <c r="AP66" s="255">
        <f t="shared" si="2"/>
        <v>0</v>
      </c>
      <c r="AQ66" s="260">
        <f>+L66+AF66-AK66</f>
        <v>12500000</v>
      </c>
      <c r="AR66" s="86" t="s">
        <v>115</v>
      </c>
      <c r="AS66" s="143">
        <v>0</v>
      </c>
      <c r="AT66" s="203" t="s">
        <v>80</v>
      </c>
      <c r="AU66" s="259">
        <v>12500000</v>
      </c>
      <c r="AV66" s="364">
        <f t="shared" si="1"/>
        <v>0</v>
      </c>
      <c r="AW66" s="133">
        <f t="shared" si="3"/>
        <v>1</v>
      </c>
      <c r="AX66" s="203" t="s">
        <v>80</v>
      </c>
      <c r="AY66" s="86" t="s">
        <v>800</v>
      </c>
      <c r="AZ66" s="142" t="s">
        <v>6601</v>
      </c>
      <c r="BA66" s="160" t="s">
        <v>71</v>
      </c>
      <c r="BB66" s="160" t="s">
        <v>71</v>
      </c>
    </row>
    <row r="67" spans="2:54" s="125" customFormat="1" ht="15.75" customHeight="1" x14ac:dyDescent="0.25">
      <c r="B67" s="247">
        <v>2023</v>
      </c>
      <c r="C67" s="81">
        <v>891780111</v>
      </c>
      <c r="D67" s="82" t="s">
        <v>68</v>
      </c>
      <c r="E67" s="145" t="s">
        <v>6602</v>
      </c>
      <c r="F67" s="76" t="s">
        <v>6603</v>
      </c>
      <c r="G67" s="145">
        <v>0</v>
      </c>
      <c r="H67" s="145"/>
      <c r="I67" s="86" t="s">
        <v>78</v>
      </c>
      <c r="J67" s="81" t="s">
        <v>120</v>
      </c>
      <c r="K67" s="145" t="s">
        <v>6604</v>
      </c>
      <c r="L67" s="259">
        <v>15000000</v>
      </c>
      <c r="M67" s="81" t="s">
        <v>73</v>
      </c>
      <c r="N67" s="145"/>
      <c r="O67" s="154" t="s">
        <v>6605</v>
      </c>
      <c r="P67" s="140">
        <v>1082992358</v>
      </c>
      <c r="Q67" s="258">
        <v>78</v>
      </c>
      <c r="R67" s="397">
        <v>44949</v>
      </c>
      <c r="S67" s="582">
        <v>329100000</v>
      </c>
      <c r="T67" s="250">
        <v>44959</v>
      </c>
      <c r="U67" s="615">
        <v>15000000</v>
      </c>
      <c r="V67" s="86" t="s">
        <v>70</v>
      </c>
      <c r="W67" s="262">
        <v>1082884010</v>
      </c>
      <c r="X67" s="144" t="s">
        <v>6393</v>
      </c>
      <c r="Y67" s="145"/>
      <c r="Z67" s="391">
        <v>44959</v>
      </c>
      <c r="AA67" s="391">
        <v>44959</v>
      </c>
      <c r="AB67" s="603" t="s">
        <v>80</v>
      </c>
      <c r="AC67" s="391">
        <v>45107</v>
      </c>
      <c r="AD67" s="150">
        <f t="shared" si="4"/>
        <v>148</v>
      </c>
      <c r="AE67" s="143">
        <v>0</v>
      </c>
      <c r="AF67" s="259">
        <v>0</v>
      </c>
      <c r="AG67" s="143">
        <v>0</v>
      </c>
      <c r="AH67" s="603" t="s">
        <v>80</v>
      </c>
      <c r="AI67" s="150">
        <f t="shared" si="0"/>
        <v>0</v>
      </c>
      <c r="AJ67" s="143">
        <v>0</v>
      </c>
      <c r="AK67" s="259">
        <v>0</v>
      </c>
      <c r="AL67" s="603" t="s">
        <v>80</v>
      </c>
      <c r="AM67" s="86">
        <v>0</v>
      </c>
      <c r="AN67" s="603" t="s">
        <v>80</v>
      </c>
      <c r="AO67" s="603" t="s">
        <v>80</v>
      </c>
      <c r="AP67" s="255">
        <f t="shared" si="2"/>
        <v>0</v>
      </c>
      <c r="AQ67" s="260">
        <f>+L67+AF67-AK67</f>
        <v>15000000</v>
      </c>
      <c r="AR67" s="86" t="s">
        <v>115</v>
      </c>
      <c r="AS67" s="143">
        <v>0</v>
      </c>
      <c r="AT67" s="203" t="s">
        <v>80</v>
      </c>
      <c r="AU67" s="259">
        <v>15000000</v>
      </c>
      <c r="AV67" s="364">
        <f t="shared" si="1"/>
        <v>0</v>
      </c>
      <c r="AW67" s="133">
        <f t="shared" si="3"/>
        <v>1</v>
      </c>
      <c r="AX67" s="203" t="s">
        <v>80</v>
      </c>
      <c r="AY67" s="86" t="s">
        <v>800</v>
      </c>
      <c r="AZ67" s="142" t="s">
        <v>6606</v>
      </c>
      <c r="BA67" s="160" t="s">
        <v>71</v>
      </c>
      <c r="BB67" s="160" t="s">
        <v>71</v>
      </c>
    </row>
    <row r="68" spans="2:54" s="125" customFormat="1" ht="15.75" customHeight="1" x14ac:dyDescent="0.25">
      <c r="B68" s="247">
        <v>2023</v>
      </c>
      <c r="C68" s="81">
        <v>891780111</v>
      </c>
      <c r="D68" s="82" t="s">
        <v>68</v>
      </c>
      <c r="E68" s="145" t="s">
        <v>6607</v>
      </c>
      <c r="F68" s="76" t="s">
        <v>6608</v>
      </c>
      <c r="G68" s="145">
        <v>0</v>
      </c>
      <c r="H68" s="145"/>
      <c r="I68" s="86" t="s">
        <v>78</v>
      </c>
      <c r="J68" s="81" t="s">
        <v>120</v>
      </c>
      <c r="K68" s="145" t="s">
        <v>6609</v>
      </c>
      <c r="L68" s="259">
        <v>18500000</v>
      </c>
      <c r="M68" s="81" t="s">
        <v>73</v>
      </c>
      <c r="N68" s="145"/>
      <c r="O68" s="154" t="s">
        <v>6610</v>
      </c>
      <c r="P68" s="140">
        <v>1065647873</v>
      </c>
      <c r="Q68" s="258">
        <v>88</v>
      </c>
      <c r="R68" s="397">
        <v>44950</v>
      </c>
      <c r="S68" s="582">
        <v>172600000</v>
      </c>
      <c r="T68" s="250">
        <v>44959</v>
      </c>
      <c r="U68" s="615">
        <v>18500000</v>
      </c>
      <c r="V68" s="86" t="s">
        <v>70</v>
      </c>
      <c r="W68" s="262">
        <v>52389076</v>
      </c>
      <c r="X68" s="144" t="s">
        <v>6611</v>
      </c>
      <c r="Y68" s="145"/>
      <c r="Z68" s="391">
        <v>44959</v>
      </c>
      <c r="AA68" s="391">
        <v>44959</v>
      </c>
      <c r="AB68" s="603" t="s">
        <v>80</v>
      </c>
      <c r="AC68" s="391">
        <v>45107</v>
      </c>
      <c r="AD68" s="150">
        <f t="shared" si="4"/>
        <v>148</v>
      </c>
      <c r="AE68" s="143">
        <v>0</v>
      </c>
      <c r="AF68" s="259">
        <v>0</v>
      </c>
      <c r="AG68" s="143">
        <v>0</v>
      </c>
      <c r="AH68" s="603" t="s">
        <v>80</v>
      </c>
      <c r="AI68" s="150">
        <f t="shared" si="0"/>
        <v>0</v>
      </c>
      <c r="AJ68" s="143">
        <v>0</v>
      </c>
      <c r="AK68" s="259">
        <v>0</v>
      </c>
      <c r="AL68" s="603" t="s">
        <v>80</v>
      </c>
      <c r="AM68" s="86">
        <v>0</v>
      </c>
      <c r="AN68" s="603" t="s">
        <v>80</v>
      </c>
      <c r="AO68" s="603" t="s">
        <v>80</v>
      </c>
      <c r="AP68" s="255">
        <f t="shared" si="2"/>
        <v>0</v>
      </c>
      <c r="AQ68" s="260">
        <f>+L68+AF68-AK68</f>
        <v>18500000</v>
      </c>
      <c r="AR68" s="86" t="s">
        <v>115</v>
      </c>
      <c r="AS68" s="143">
        <v>0</v>
      </c>
      <c r="AT68" s="203" t="s">
        <v>80</v>
      </c>
      <c r="AU68" s="259">
        <v>18500000</v>
      </c>
      <c r="AV68" s="364">
        <f t="shared" si="1"/>
        <v>0</v>
      </c>
      <c r="AW68" s="133">
        <f t="shared" si="3"/>
        <v>1</v>
      </c>
      <c r="AX68" s="203" t="s">
        <v>80</v>
      </c>
      <c r="AY68" s="86" t="s">
        <v>800</v>
      </c>
      <c r="AZ68" s="142" t="s">
        <v>6612</v>
      </c>
      <c r="BA68" s="160" t="s">
        <v>71</v>
      </c>
      <c r="BB68" s="160" t="s">
        <v>71</v>
      </c>
    </row>
    <row r="69" spans="2:54" s="125" customFormat="1" ht="15.75" customHeight="1" x14ac:dyDescent="0.25">
      <c r="B69" s="247">
        <v>2023</v>
      </c>
      <c r="C69" s="81">
        <v>891780111</v>
      </c>
      <c r="D69" s="82" t="s">
        <v>68</v>
      </c>
      <c r="E69" s="145" t="s">
        <v>6613</v>
      </c>
      <c r="F69" s="76" t="s">
        <v>6614</v>
      </c>
      <c r="G69" s="145">
        <v>0</v>
      </c>
      <c r="H69" s="145"/>
      <c r="I69" s="86" t="s">
        <v>78</v>
      </c>
      <c r="J69" s="81" t="s">
        <v>120</v>
      </c>
      <c r="K69" s="145" t="s">
        <v>6615</v>
      </c>
      <c r="L69" s="259">
        <v>12500000</v>
      </c>
      <c r="M69" s="81" t="s">
        <v>73</v>
      </c>
      <c r="N69" s="145"/>
      <c r="O69" s="154" t="s">
        <v>6616</v>
      </c>
      <c r="P69" s="140">
        <v>1118842355</v>
      </c>
      <c r="Q69" s="258">
        <v>88</v>
      </c>
      <c r="R69" s="397">
        <v>44950</v>
      </c>
      <c r="S69" s="582">
        <v>172600000</v>
      </c>
      <c r="T69" s="250">
        <v>44959</v>
      </c>
      <c r="U69" s="615">
        <v>12500000</v>
      </c>
      <c r="V69" s="86" t="s">
        <v>70</v>
      </c>
      <c r="W69" s="262">
        <v>52389076</v>
      </c>
      <c r="X69" s="144" t="s">
        <v>6611</v>
      </c>
      <c r="Y69" s="145"/>
      <c r="Z69" s="391">
        <v>44959</v>
      </c>
      <c r="AA69" s="391">
        <v>44959</v>
      </c>
      <c r="AB69" s="603" t="s">
        <v>80</v>
      </c>
      <c r="AC69" s="391">
        <v>45107</v>
      </c>
      <c r="AD69" s="150">
        <f t="shared" si="4"/>
        <v>148</v>
      </c>
      <c r="AE69" s="143">
        <v>0</v>
      </c>
      <c r="AF69" s="259">
        <v>0</v>
      </c>
      <c r="AG69" s="143">
        <v>0</v>
      </c>
      <c r="AH69" s="603" t="s">
        <v>80</v>
      </c>
      <c r="AI69" s="150">
        <f t="shared" si="0"/>
        <v>0</v>
      </c>
      <c r="AJ69" s="143">
        <v>1</v>
      </c>
      <c r="AK69" s="259">
        <v>8083334</v>
      </c>
      <c r="AL69" s="603">
        <v>45008</v>
      </c>
      <c r="AM69" s="86">
        <v>0</v>
      </c>
      <c r="AN69" s="603" t="s">
        <v>80</v>
      </c>
      <c r="AO69" s="603" t="s">
        <v>80</v>
      </c>
      <c r="AP69" s="255">
        <f t="shared" si="2"/>
        <v>0</v>
      </c>
      <c r="AQ69" s="260">
        <f>+L69+AF69-AK69</f>
        <v>4416666</v>
      </c>
      <c r="AR69" s="86" t="s">
        <v>115</v>
      </c>
      <c r="AS69" s="143">
        <v>0</v>
      </c>
      <c r="AT69" s="203" t="s">
        <v>80</v>
      </c>
      <c r="AU69" s="259">
        <v>4416666</v>
      </c>
      <c r="AV69" s="364">
        <f t="shared" si="1"/>
        <v>0</v>
      </c>
      <c r="AW69" s="133">
        <f t="shared" si="3"/>
        <v>1</v>
      </c>
      <c r="AX69" s="203" t="s">
        <v>80</v>
      </c>
      <c r="AY69" s="86" t="s">
        <v>800</v>
      </c>
      <c r="AZ69" s="142" t="s">
        <v>6617</v>
      </c>
      <c r="BA69" s="160" t="s">
        <v>71</v>
      </c>
      <c r="BB69" s="160" t="s">
        <v>71</v>
      </c>
    </row>
    <row r="70" spans="2:54" s="125" customFormat="1" ht="15.75" customHeight="1" x14ac:dyDescent="0.25">
      <c r="B70" s="247">
        <v>2023</v>
      </c>
      <c r="C70" s="81">
        <v>891780111</v>
      </c>
      <c r="D70" s="82" t="s">
        <v>68</v>
      </c>
      <c r="E70" s="145" t="s">
        <v>6618</v>
      </c>
      <c r="F70" s="76" t="s">
        <v>6619</v>
      </c>
      <c r="G70" s="145">
        <v>0</v>
      </c>
      <c r="H70" s="145"/>
      <c r="I70" s="86" t="s">
        <v>78</v>
      </c>
      <c r="J70" s="81" t="s">
        <v>120</v>
      </c>
      <c r="K70" s="145" t="s">
        <v>6620</v>
      </c>
      <c r="L70" s="259">
        <v>15000000</v>
      </c>
      <c r="M70" s="81" t="s">
        <v>73</v>
      </c>
      <c r="N70" s="145"/>
      <c r="O70" s="154" t="s">
        <v>6621</v>
      </c>
      <c r="P70" s="140">
        <v>1082890110</v>
      </c>
      <c r="Q70" s="258">
        <v>78</v>
      </c>
      <c r="R70" s="397">
        <v>44949</v>
      </c>
      <c r="S70" s="582">
        <v>329100000</v>
      </c>
      <c r="T70" s="250">
        <v>44959</v>
      </c>
      <c r="U70" s="615">
        <v>15000000</v>
      </c>
      <c r="V70" s="86" t="s">
        <v>70</v>
      </c>
      <c r="W70" s="262">
        <v>1082884010</v>
      </c>
      <c r="X70" s="144" t="s">
        <v>6393</v>
      </c>
      <c r="Y70" s="145"/>
      <c r="Z70" s="391">
        <v>44959</v>
      </c>
      <c r="AA70" s="391">
        <v>44959</v>
      </c>
      <c r="AB70" s="603" t="s">
        <v>80</v>
      </c>
      <c r="AC70" s="391">
        <v>45107</v>
      </c>
      <c r="AD70" s="150">
        <f t="shared" si="4"/>
        <v>148</v>
      </c>
      <c r="AE70" s="143">
        <v>0</v>
      </c>
      <c r="AF70" s="259">
        <v>0</v>
      </c>
      <c r="AG70" s="143">
        <v>0</v>
      </c>
      <c r="AH70" s="603" t="s">
        <v>80</v>
      </c>
      <c r="AI70" s="150">
        <f t="shared" si="0"/>
        <v>0</v>
      </c>
      <c r="AJ70" s="143">
        <v>0</v>
      </c>
      <c r="AK70" s="259">
        <v>0</v>
      </c>
      <c r="AL70" s="603" t="s">
        <v>80</v>
      </c>
      <c r="AM70" s="86">
        <v>0</v>
      </c>
      <c r="AN70" s="603" t="s">
        <v>80</v>
      </c>
      <c r="AO70" s="603" t="s">
        <v>80</v>
      </c>
      <c r="AP70" s="255">
        <f t="shared" si="2"/>
        <v>0</v>
      </c>
      <c r="AQ70" s="260">
        <f>+L70+AF70-AK70</f>
        <v>15000000</v>
      </c>
      <c r="AR70" s="86" t="s">
        <v>115</v>
      </c>
      <c r="AS70" s="143">
        <v>0</v>
      </c>
      <c r="AT70" s="203" t="s">
        <v>80</v>
      </c>
      <c r="AU70" s="259">
        <v>15000000</v>
      </c>
      <c r="AV70" s="364">
        <f t="shared" si="1"/>
        <v>0</v>
      </c>
      <c r="AW70" s="133">
        <f t="shared" si="3"/>
        <v>1</v>
      </c>
      <c r="AX70" s="203" t="s">
        <v>80</v>
      </c>
      <c r="AY70" s="86" t="s">
        <v>800</v>
      </c>
      <c r="AZ70" s="142" t="s">
        <v>6622</v>
      </c>
      <c r="BA70" s="160" t="s">
        <v>71</v>
      </c>
      <c r="BB70" s="160" t="s">
        <v>71</v>
      </c>
    </row>
    <row r="71" spans="2:54" s="125" customFormat="1" ht="15.75" customHeight="1" x14ac:dyDescent="0.25">
      <c r="B71" s="247">
        <v>2023</v>
      </c>
      <c r="C71" s="81">
        <v>891780111</v>
      </c>
      <c r="D71" s="82" t="s">
        <v>68</v>
      </c>
      <c r="E71" s="145" t="s">
        <v>6623</v>
      </c>
      <c r="F71" s="76" t="s">
        <v>6624</v>
      </c>
      <c r="G71" s="145">
        <v>0</v>
      </c>
      <c r="H71" s="145"/>
      <c r="I71" s="86" t="s">
        <v>78</v>
      </c>
      <c r="J71" s="81" t="s">
        <v>120</v>
      </c>
      <c r="K71" s="145" t="s">
        <v>6625</v>
      </c>
      <c r="L71" s="259">
        <v>15000000</v>
      </c>
      <c r="M71" s="81" t="s">
        <v>73</v>
      </c>
      <c r="N71" s="145"/>
      <c r="O71" s="154" t="s">
        <v>6626</v>
      </c>
      <c r="P71" s="140">
        <v>1010124615</v>
      </c>
      <c r="Q71" s="160">
        <v>112</v>
      </c>
      <c r="R71" s="397">
        <v>44952</v>
      </c>
      <c r="S71" s="582">
        <v>262940000</v>
      </c>
      <c r="T71" s="251">
        <v>44963</v>
      </c>
      <c r="U71" s="617">
        <v>15000000</v>
      </c>
      <c r="V71" s="86" t="s">
        <v>70</v>
      </c>
      <c r="W71" s="262">
        <v>63563343</v>
      </c>
      <c r="X71" s="144" t="s">
        <v>6541</v>
      </c>
      <c r="Y71" s="145"/>
      <c r="Z71" s="391">
        <v>44963</v>
      </c>
      <c r="AA71" s="391">
        <v>44963</v>
      </c>
      <c r="AB71" s="603" t="s">
        <v>80</v>
      </c>
      <c r="AC71" s="391">
        <v>45107</v>
      </c>
      <c r="AD71" s="150">
        <f t="shared" si="4"/>
        <v>144</v>
      </c>
      <c r="AE71" s="143">
        <v>0</v>
      </c>
      <c r="AF71" s="259">
        <v>0</v>
      </c>
      <c r="AG71" s="143">
        <v>0</v>
      </c>
      <c r="AH71" s="603" t="s">
        <v>80</v>
      </c>
      <c r="AI71" s="150">
        <f t="shared" si="0"/>
        <v>0</v>
      </c>
      <c r="AJ71" s="143">
        <v>0</v>
      </c>
      <c r="AK71" s="259">
        <v>0</v>
      </c>
      <c r="AL71" s="603" t="s">
        <v>80</v>
      </c>
      <c r="AM71" s="86">
        <v>0</v>
      </c>
      <c r="AN71" s="603" t="s">
        <v>80</v>
      </c>
      <c r="AO71" s="603" t="s">
        <v>80</v>
      </c>
      <c r="AP71" s="255">
        <f t="shared" si="2"/>
        <v>0</v>
      </c>
      <c r="AQ71" s="260">
        <f>+L71+AF71-AK71</f>
        <v>15000000</v>
      </c>
      <c r="AR71" s="86" t="s">
        <v>115</v>
      </c>
      <c r="AS71" s="143">
        <v>0</v>
      </c>
      <c r="AT71" s="203" t="s">
        <v>80</v>
      </c>
      <c r="AU71" s="259">
        <v>15000000</v>
      </c>
      <c r="AV71" s="364">
        <f t="shared" ref="AV71:AV134" si="5">AQ71-AU71</f>
        <v>0</v>
      </c>
      <c r="AW71" s="133">
        <f t="shared" si="3"/>
        <v>1</v>
      </c>
      <c r="AX71" s="203" t="s">
        <v>80</v>
      </c>
      <c r="AY71" s="86" t="s">
        <v>800</v>
      </c>
      <c r="AZ71" s="142" t="s">
        <v>6627</v>
      </c>
      <c r="BA71" s="160" t="s">
        <v>71</v>
      </c>
      <c r="BB71" s="160" t="s">
        <v>71</v>
      </c>
    </row>
    <row r="72" spans="2:54" s="126" customFormat="1" ht="36" customHeight="1" x14ac:dyDescent="0.2">
      <c r="B72" s="247">
        <v>2023</v>
      </c>
      <c r="C72" s="81">
        <v>891780111</v>
      </c>
      <c r="D72" s="82" t="s">
        <v>68</v>
      </c>
      <c r="E72" s="82" t="s">
        <v>6628</v>
      </c>
      <c r="F72" s="142" t="s">
        <v>6629</v>
      </c>
      <c r="G72" s="82">
        <v>0</v>
      </c>
      <c r="H72" s="82"/>
      <c r="I72" s="81" t="s">
        <v>78</v>
      </c>
      <c r="J72" s="81" t="s">
        <v>120</v>
      </c>
      <c r="K72" s="82" t="s">
        <v>6630</v>
      </c>
      <c r="L72" s="381">
        <v>2000000</v>
      </c>
      <c r="M72" s="81" t="s">
        <v>73</v>
      </c>
      <c r="N72" s="82"/>
      <c r="O72" s="141" t="s">
        <v>6631</v>
      </c>
      <c r="P72" s="618">
        <v>1083041298</v>
      </c>
      <c r="Q72" s="258" t="s">
        <v>6632</v>
      </c>
      <c r="R72" s="619" t="s">
        <v>6633</v>
      </c>
      <c r="S72" s="584" t="s">
        <v>6634</v>
      </c>
      <c r="T72" s="251">
        <v>44963</v>
      </c>
      <c r="U72" s="617">
        <v>2000000</v>
      </c>
      <c r="V72" s="81" t="s">
        <v>70</v>
      </c>
      <c r="W72" s="262">
        <v>84453903</v>
      </c>
      <c r="X72" s="87" t="s">
        <v>5496</v>
      </c>
      <c r="Y72" s="82"/>
      <c r="Z72" s="391">
        <v>44963</v>
      </c>
      <c r="AA72" s="391">
        <v>44963</v>
      </c>
      <c r="AB72" s="603" t="s">
        <v>80</v>
      </c>
      <c r="AC72" s="391">
        <v>44985</v>
      </c>
      <c r="AD72" s="262">
        <f t="shared" si="4"/>
        <v>22</v>
      </c>
      <c r="AE72" s="165">
        <v>0</v>
      </c>
      <c r="AF72" s="381">
        <v>0</v>
      </c>
      <c r="AG72" s="165">
        <v>0</v>
      </c>
      <c r="AH72" s="603" t="s">
        <v>80</v>
      </c>
      <c r="AI72" s="262">
        <f t="shared" si="0"/>
        <v>0</v>
      </c>
      <c r="AJ72" s="165">
        <v>0</v>
      </c>
      <c r="AK72" s="381">
        <v>0</v>
      </c>
      <c r="AL72" s="603" t="s">
        <v>80</v>
      </c>
      <c r="AM72" s="81">
        <v>0</v>
      </c>
      <c r="AN72" s="603" t="s">
        <v>80</v>
      </c>
      <c r="AO72" s="603" t="s">
        <v>80</v>
      </c>
      <c r="AP72" s="160">
        <f t="shared" si="2"/>
        <v>0</v>
      </c>
      <c r="AQ72" s="364">
        <f>+L72+AF72-AK72</f>
        <v>2000000</v>
      </c>
      <c r="AR72" s="81" t="s">
        <v>115</v>
      </c>
      <c r="AS72" s="165">
        <v>0</v>
      </c>
      <c r="AT72" s="203" t="s">
        <v>80</v>
      </c>
      <c r="AU72" s="381">
        <v>2000000</v>
      </c>
      <c r="AV72" s="364">
        <f t="shared" si="5"/>
        <v>0</v>
      </c>
      <c r="AW72" s="133">
        <f t="shared" si="3"/>
        <v>1</v>
      </c>
      <c r="AX72" s="203" t="s">
        <v>80</v>
      </c>
      <c r="AY72" s="86" t="s">
        <v>800</v>
      </c>
      <c r="AZ72" s="142" t="s">
        <v>6635</v>
      </c>
      <c r="BA72" s="160" t="s">
        <v>71</v>
      </c>
      <c r="BB72" s="160" t="s">
        <v>71</v>
      </c>
    </row>
    <row r="73" spans="2:54" s="125" customFormat="1" ht="15.75" customHeight="1" x14ac:dyDescent="0.25">
      <c r="B73" s="247">
        <v>2023</v>
      </c>
      <c r="C73" s="81">
        <v>891780111</v>
      </c>
      <c r="D73" s="82" t="s">
        <v>68</v>
      </c>
      <c r="E73" s="145" t="s">
        <v>6636</v>
      </c>
      <c r="F73" s="76" t="s">
        <v>6637</v>
      </c>
      <c r="G73" s="145">
        <v>0</v>
      </c>
      <c r="H73" s="145"/>
      <c r="I73" s="86" t="s">
        <v>78</v>
      </c>
      <c r="J73" s="81" t="s">
        <v>120</v>
      </c>
      <c r="K73" s="145" t="s">
        <v>6638</v>
      </c>
      <c r="L73" s="259">
        <v>10000000</v>
      </c>
      <c r="M73" s="81" t="s">
        <v>73</v>
      </c>
      <c r="N73" s="145"/>
      <c r="O73" s="154" t="s">
        <v>6639</v>
      </c>
      <c r="P73" s="140">
        <v>1010191398</v>
      </c>
      <c r="Q73" s="160">
        <v>76</v>
      </c>
      <c r="R73" s="397">
        <v>44949</v>
      </c>
      <c r="S73" s="582">
        <v>547400000</v>
      </c>
      <c r="T73" s="251">
        <v>44964</v>
      </c>
      <c r="U73" s="617">
        <v>10000000</v>
      </c>
      <c r="V73" s="86" t="s">
        <v>70</v>
      </c>
      <c r="W73" s="262">
        <v>85155551</v>
      </c>
      <c r="X73" s="144" t="s">
        <v>6346</v>
      </c>
      <c r="Y73" s="145"/>
      <c r="Z73" s="391">
        <v>44964</v>
      </c>
      <c r="AA73" s="391">
        <v>44964</v>
      </c>
      <c r="AB73" s="603" t="s">
        <v>80</v>
      </c>
      <c r="AC73" s="391">
        <v>45077</v>
      </c>
      <c r="AD73" s="150">
        <f t="shared" si="4"/>
        <v>113</v>
      </c>
      <c r="AE73" s="143">
        <v>0</v>
      </c>
      <c r="AF73" s="259">
        <v>0</v>
      </c>
      <c r="AG73" s="143">
        <v>1</v>
      </c>
      <c r="AH73" s="603">
        <v>45107</v>
      </c>
      <c r="AI73" s="150">
        <f t="shared" si="0"/>
        <v>30</v>
      </c>
      <c r="AJ73" s="143">
        <v>0</v>
      </c>
      <c r="AK73" s="259">
        <v>0</v>
      </c>
      <c r="AL73" s="603" t="s">
        <v>80</v>
      </c>
      <c r="AM73" s="86">
        <v>0</v>
      </c>
      <c r="AN73" s="603" t="s">
        <v>80</v>
      </c>
      <c r="AO73" s="603" t="s">
        <v>80</v>
      </c>
      <c r="AP73" s="255">
        <f t="shared" si="2"/>
        <v>0</v>
      </c>
      <c r="AQ73" s="260">
        <f>+L73+AF73-AK73</f>
        <v>10000000</v>
      </c>
      <c r="AR73" s="86" t="s">
        <v>115</v>
      </c>
      <c r="AS73" s="143">
        <v>0</v>
      </c>
      <c r="AT73" s="203" t="s">
        <v>80</v>
      </c>
      <c r="AU73" s="259">
        <v>10000000</v>
      </c>
      <c r="AV73" s="364">
        <f t="shared" si="5"/>
        <v>0</v>
      </c>
      <c r="AW73" s="133">
        <f t="shared" si="3"/>
        <v>1</v>
      </c>
      <c r="AX73" s="203" t="s">
        <v>80</v>
      </c>
      <c r="AY73" s="86" t="s">
        <v>800</v>
      </c>
      <c r="AZ73" s="142" t="s">
        <v>6640</v>
      </c>
      <c r="BA73" s="160" t="s">
        <v>71</v>
      </c>
      <c r="BB73" s="160" t="s">
        <v>71</v>
      </c>
    </row>
    <row r="74" spans="2:54" s="125" customFormat="1" ht="15.75" customHeight="1" x14ac:dyDescent="0.25">
      <c r="B74" s="247">
        <v>2023</v>
      </c>
      <c r="C74" s="81">
        <v>891780111</v>
      </c>
      <c r="D74" s="82" t="s">
        <v>68</v>
      </c>
      <c r="E74" s="145" t="s">
        <v>6641</v>
      </c>
      <c r="F74" s="76" t="s">
        <v>6642</v>
      </c>
      <c r="G74" s="145">
        <v>0</v>
      </c>
      <c r="H74" s="145"/>
      <c r="I74" s="86" t="s">
        <v>78</v>
      </c>
      <c r="J74" s="81" t="s">
        <v>120</v>
      </c>
      <c r="K74" s="145" t="s">
        <v>6643</v>
      </c>
      <c r="L74" s="259">
        <v>12000000</v>
      </c>
      <c r="M74" s="81" t="s">
        <v>73</v>
      </c>
      <c r="N74" s="145"/>
      <c r="O74" s="154" t="s">
        <v>6644</v>
      </c>
      <c r="P74" s="140">
        <v>36453856</v>
      </c>
      <c r="Q74" s="160">
        <v>88</v>
      </c>
      <c r="R74" s="397">
        <v>44950</v>
      </c>
      <c r="S74" s="582">
        <v>172600000</v>
      </c>
      <c r="T74" s="251">
        <v>44964</v>
      </c>
      <c r="U74" s="617">
        <v>12000000</v>
      </c>
      <c r="V74" s="86" t="s">
        <v>70</v>
      </c>
      <c r="W74" s="262">
        <v>52389076</v>
      </c>
      <c r="X74" s="144" t="s">
        <v>6611</v>
      </c>
      <c r="Y74" s="145"/>
      <c r="Z74" s="391">
        <v>44964</v>
      </c>
      <c r="AA74" s="391">
        <v>44964</v>
      </c>
      <c r="AB74" s="603" t="s">
        <v>80</v>
      </c>
      <c r="AC74" s="391">
        <v>45083</v>
      </c>
      <c r="AD74" s="150">
        <f t="shared" ref="AD74:AD137" si="6">+IF(AB74="1800-01-01",AC74-AA74,AC74-AB74)</f>
        <v>119</v>
      </c>
      <c r="AE74" s="143">
        <v>1</v>
      </c>
      <c r="AF74" s="259">
        <v>3000000</v>
      </c>
      <c r="AG74" s="143">
        <v>1</v>
      </c>
      <c r="AH74" s="603">
        <v>45113</v>
      </c>
      <c r="AI74" s="150">
        <f t="shared" si="0"/>
        <v>30</v>
      </c>
      <c r="AJ74" s="143">
        <v>0</v>
      </c>
      <c r="AK74" s="259">
        <v>0</v>
      </c>
      <c r="AL74" s="603" t="s">
        <v>80</v>
      </c>
      <c r="AM74" s="86">
        <v>0</v>
      </c>
      <c r="AN74" s="603" t="s">
        <v>80</v>
      </c>
      <c r="AO74" s="603" t="s">
        <v>80</v>
      </c>
      <c r="AP74" s="255">
        <f t="shared" si="2"/>
        <v>0</v>
      </c>
      <c r="AQ74" s="260">
        <f>+L74+AF74-AK74</f>
        <v>15000000</v>
      </c>
      <c r="AR74" s="86" t="s">
        <v>115</v>
      </c>
      <c r="AS74" s="143">
        <v>0</v>
      </c>
      <c r="AT74" s="203" t="s">
        <v>80</v>
      </c>
      <c r="AU74" s="259">
        <v>15000000</v>
      </c>
      <c r="AV74" s="364">
        <f t="shared" si="5"/>
        <v>0</v>
      </c>
      <c r="AW74" s="133">
        <f t="shared" si="3"/>
        <v>1</v>
      </c>
      <c r="AX74" s="203" t="s">
        <v>80</v>
      </c>
      <c r="AY74" s="86" t="s">
        <v>800</v>
      </c>
      <c r="AZ74" s="142" t="s">
        <v>6645</v>
      </c>
      <c r="BA74" s="160" t="s">
        <v>71</v>
      </c>
      <c r="BB74" s="160" t="s">
        <v>71</v>
      </c>
    </row>
    <row r="75" spans="2:54" s="125" customFormat="1" ht="15.75" customHeight="1" x14ac:dyDescent="0.25">
      <c r="B75" s="247">
        <v>2023</v>
      </c>
      <c r="C75" s="81">
        <v>891780111</v>
      </c>
      <c r="D75" s="82" t="s">
        <v>68</v>
      </c>
      <c r="E75" s="145" t="s">
        <v>6646</v>
      </c>
      <c r="F75" s="76" t="s">
        <v>6647</v>
      </c>
      <c r="G75" s="145">
        <v>0</v>
      </c>
      <c r="H75" s="145"/>
      <c r="I75" s="86" t="s">
        <v>78</v>
      </c>
      <c r="J75" s="81" t="s">
        <v>120</v>
      </c>
      <c r="K75" s="145" t="s">
        <v>6648</v>
      </c>
      <c r="L75" s="259">
        <v>5000000</v>
      </c>
      <c r="M75" s="81" t="s">
        <v>73</v>
      </c>
      <c r="N75" s="145"/>
      <c r="O75" s="154" t="s">
        <v>6649</v>
      </c>
      <c r="P75" s="140">
        <v>1083010243</v>
      </c>
      <c r="Q75" s="160">
        <v>186</v>
      </c>
      <c r="R75" s="397">
        <v>44958</v>
      </c>
      <c r="S75" s="582">
        <v>57560000</v>
      </c>
      <c r="T75" s="251">
        <v>44964</v>
      </c>
      <c r="U75" s="617">
        <v>5000000</v>
      </c>
      <c r="V75" s="86" t="s">
        <v>70</v>
      </c>
      <c r="W75" s="262">
        <v>84453903</v>
      </c>
      <c r="X75" s="144" t="s">
        <v>6650</v>
      </c>
      <c r="Y75" s="145"/>
      <c r="Z75" s="391">
        <v>44964</v>
      </c>
      <c r="AA75" s="391">
        <v>44964</v>
      </c>
      <c r="AB75" s="603" t="s">
        <v>80</v>
      </c>
      <c r="AC75" s="391">
        <v>44985</v>
      </c>
      <c r="AD75" s="150">
        <f t="shared" si="6"/>
        <v>21</v>
      </c>
      <c r="AE75" s="143">
        <v>0</v>
      </c>
      <c r="AF75" s="259">
        <v>0</v>
      </c>
      <c r="AG75" s="143">
        <v>0</v>
      </c>
      <c r="AH75" s="603" t="s">
        <v>80</v>
      </c>
      <c r="AI75" s="150">
        <f t="shared" si="0"/>
        <v>0</v>
      </c>
      <c r="AJ75" s="143">
        <v>0</v>
      </c>
      <c r="AK75" s="259">
        <v>0</v>
      </c>
      <c r="AL75" s="603" t="s">
        <v>80</v>
      </c>
      <c r="AM75" s="86">
        <v>0</v>
      </c>
      <c r="AN75" s="603" t="s">
        <v>80</v>
      </c>
      <c r="AO75" s="603" t="s">
        <v>80</v>
      </c>
      <c r="AP75" s="255">
        <f t="shared" si="2"/>
        <v>0</v>
      </c>
      <c r="AQ75" s="260">
        <f>+L75+AF75-AK75</f>
        <v>5000000</v>
      </c>
      <c r="AR75" s="86" t="s">
        <v>115</v>
      </c>
      <c r="AS75" s="143">
        <v>0</v>
      </c>
      <c r="AT75" s="203" t="s">
        <v>80</v>
      </c>
      <c r="AU75" s="259">
        <v>5000000</v>
      </c>
      <c r="AV75" s="364">
        <f t="shared" si="5"/>
        <v>0</v>
      </c>
      <c r="AW75" s="133">
        <f t="shared" si="3"/>
        <v>1</v>
      </c>
      <c r="AX75" s="203" t="s">
        <v>80</v>
      </c>
      <c r="AY75" s="86" t="s">
        <v>800</v>
      </c>
      <c r="AZ75" s="142" t="s">
        <v>6651</v>
      </c>
      <c r="BA75" s="160" t="s">
        <v>71</v>
      </c>
      <c r="BB75" s="160" t="s">
        <v>71</v>
      </c>
    </row>
    <row r="76" spans="2:54" s="125" customFormat="1" ht="15.75" customHeight="1" x14ac:dyDescent="0.25">
      <c r="B76" s="247">
        <v>2023</v>
      </c>
      <c r="C76" s="81">
        <v>891780111</v>
      </c>
      <c r="D76" s="82" t="s">
        <v>68</v>
      </c>
      <c r="E76" s="145" t="s">
        <v>6652</v>
      </c>
      <c r="F76" s="76" t="s">
        <v>6653</v>
      </c>
      <c r="G76" s="145">
        <v>0</v>
      </c>
      <c r="H76" s="145"/>
      <c r="I76" s="86" t="s">
        <v>78</v>
      </c>
      <c r="J76" s="81" t="s">
        <v>120</v>
      </c>
      <c r="K76" s="145" t="s">
        <v>6654</v>
      </c>
      <c r="L76" s="259">
        <v>10000000</v>
      </c>
      <c r="M76" s="81" t="s">
        <v>73</v>
      </c>
      <c r="N76" s="145"/>
      <c r="O76" s="154" t="s">
        <v>6655</v>
      </c>
      <c r="P76" s="140">
        <v>1018462328</v>
      </c>
      <c r="Q76" s="160">
        <v>76</v>
      </c>
      <c r="R76" s="397">
        <v>44949</v>
      </c>
      <c r="S76" s="582">
        <v>547400000</v>
      </c>
      <c r="T76" s="251">
        <v>44965</v>
      </c>
      <c r="U76" s="617">
        <v>10000000</v>
      </c>
      <c r="V76" s="86" t="s">
        <v>70</v>
      </c>
      <c r="W76" s="262">
        <v>85155551</v>
      </c>
      <c r="X76" s="144" t="s">
        <v>6346</v>
      </c>
      <c r="Y76" s="145"/>
      <c r="Z76" s="391">
        <v>44965</v>
      </c>
      <c r="AA76" s="391">
        <v>44965</v>
      </c>
      <c r="AB76" s="603" t="s">
        <v>80</v>
      </c>
      <c r="AC76" s="391">
        <v>45077</v>
      </c>
      <c r="AD76" s="150">
        <f t="shared" si="6"/>
        <v>112</v>
      </c>
      <c r="AE76" s="143">
        <v>0</v>
      </c>
      <c r="AF76" s="259">
        <v>0</v>
      </c>
      <c r="AG76" s="143">
        <v>0</v>
      </c>
      <c r="AH76" s="603" t="s">
        <v>80</v>
      </c>
      <c r="AI76" s="150">
        <f t="shared" si="0"/>
        <v>0</v>
      </c>
      <c r="AJ76" s="143">
        <v>0</v>
      </c>
      <c r="AK76" s="259">
        <v>0</v>
      </c>
      <c r="AL76" s="603" t="s">
        <v>80</v>
      </c>
      <c r="AM76" s="86">
        <v>0</v>
      </c>
      <c r="AN76" s="603" t="s">
        <v>80</v>
      </c>
      <c r="AO76" s="603" t="s">
        <v>80</v>
      </c>
      <c r="AP76" s="255">
        <f t="shared" si="2"/>
        <v>0</v>
      </c>
      <c r="AQ76" s="260">
        <f>+L76+AF76-AK76</f>
        <v>10000000</v>
      </c>
      <c r="AR76" s="86" t="s">
        <v>115</v>
      </c>
      <c r="AS76" s="143">
        <v>0</v>
      </c>
      <c r="AT76" s="203" t="s">
        <v>80</v>
      </c>
      <c r="AU76" s="259">
        <v>10000000</v>
      </c>
      <c r="AV76" s="364">
        <f t="shared" si="5"/>
        <v>0</v>
      </c>
      <c r="AW76" s="133">
        <f t="shared" si="3"/>
        <v>1</v>
      </c>
      <c r="AX76" s="203" t="s">
        <v>80</v>
      </c>
      <c r="AY76" s="86" t="s">
        <v>800</v>
      </c>
      <c r="AZ76" s="142" t="s">
        <v>6656</v>
      </c>
      <c r="BA76" s="160" t="s">
        <v>71</v>
      </c>
      <c r="BB76" s="160" t="s">
        <v>71</v>
      </c>
    </row>
    <row r="77" spans="2:54" s="125" customFormat="1" ht="15.75" customHeight="1" x14ac:dyDescent="0.25">
      <c r="B77" s="247">
        <v>2023</v>
      </c>
      <c r="C77" s="81">
        <v>891780111</v>
      </c>
      <c r="D77" s="82" t="s">
        <v>68</v>
      </c>
      <c r="E77" s="145" t="s">
        <v>6657</v>
      </c>
      <c r="F77" s="76" t="s">
        <v>6658</v>
      </c>
      <c r="G77" s="145">
        <v>0</v>
      </c>
      <c r="H77" s="145"/>
      <c r="I77" s="86" t="s">
        <v>78</v>
      </c>
      <c r="J77" s="81" t="s">
        <v>120</v>
      </c>
      <c r="K77" s="145" t="s">
        <v>6659</v>
      </c>
      <c r="L77" s="259">
        <v>7500000</v>
      </c>
      <c r="M77" s="81" t="s">
        <v>73</v>
      </c>
      <c r="N77" s="145"/>
      <c r="O77" s="154" t="s">
        <v>6660</v>
      </c>
      <c r="P77" s="140">
        <v>1082999406</v>
      </c>
      <c r="Q77" s="160">
        <v>112</v>
      </c>
      <c r="R77" s="397">
        <v>44952</v>
      </c>
      <c r="S77" s="582">
        <v>262940000</v>
      </c>
      <c r="T77" s="251">
        <v>44965</v>
      </c>
      <c r="U77" s="617">
        <v>7500000</v>
      </c>
      <c r="V77" s="86" t="s">
        <v>70</v>
      </c>
      <c r="W77" s="262">
        <v>63563343</v>
      </c>
      <c r="X77" s="144" t="s">
        <v>6541</v>
      </c>
      <c r="Y77" s="145"/>
      <c r="Z77" s="391">
        <v>44965</v>
      </c>
      <c r="AA77" s="391">
        <v>44965</v>
      </c>
      <c r="AB77" s="603" t="s">
        <v>80</v>
      </c>
      <c r="AC77" s="391">
        <v>45053</v>
      </c>
      <c r="AD77" s="150">
        <f t="shared" si="6"/>
        <v>88</v>
      </c>
      <c r="AE77" s="143">
        <v>0</v>
      </c>
      <c r="AF77" s="259">
        <v>0</v>
      </c>
      <c r="AG77" s="143">
        <v>0</v>
      </c>
      <c r="AH77" s="603" t="s">
        <v>80</v>
      </c>
      <c r="AI77" s="150">
        <f t="shared" si="0"/>
        <v>0</v>
      </c>
      <c r="AJ77" s="143">
        <v>0</v>
      </c>
      <c r="AK77" s="259">
        <v>0</v>
      </c>
      <c r="AL77" s="603" t="s">
        <v>80</v>
      </c>
      <c r="AM77" s="86">
        <v>0</v>
      </c>
      <c r="AN77" s="603" t="s">
        <v>80</v>
      </c>
      <c r="AO77" s="603" t="s">
        <v>80</v>
      </c>
      <c r="AP77" s="255">
        <f t="shared" si="2"/>
        <v>0</v>
      </c>
      <c r="AQ77" s="260">
        <f>+L77+AF77-AK77</f>
        <v>7500000</v>
      </c>
      <c r="AR77" s="86" t="s">
        <v>115</v>
      </c>
      <c r="AS77" s="143">
        <v>0</v>
      </c>
      <c r="AT77" s="203" t="s">
        <v>80</v>
      </c>
      <c r="AU77" s="259">
        <v>7500000</v>
      </c>
      <c r="AV77" s="364">
        <f t="shared" si="5"/>
        <v>0</v>
      </c>
      <c r="AW77" s="133">
        <f t="shared" si="3"/>
        <v>1</v>
      </c>
      <c r="AX77" s="203" t="s">
        <v>80</v>
      </c>
      <c r="AY77" s="86" t="s">
        <v>800</v>
      </c>
      <c r="AZ77" s="142" t="s">
        <v>6661</v>
      </c>
      <c r="BA77" s="160" t="s">
        <v>71</v>
      </c>
      <c r="BB77" s="160" t="s">
        <v>71</v>
      </c>
    </row>
    <row r="78" spans="2:54" s="125" customFormat="1" ht="15.75" customHeight="1" x14ac:dyDescent="0.25">
      <c r="B78" s="247">
        <v>2023</v>
      </c>
      <c r="C78" s="81">
        <v>891780111</v>
      </c>
      <c r="D78" s="82" t="s">
        <v>68</v>
      </c>
      <c r="E78" s="145" t="s">
        <v>6662</v>
      </c>
      <c r="F78" s="76" t="s">
        <v>6663</v>
      </c>
      <c r="G78" s="145">
        <v>0</v>
      </c>
      <c r="H78" s="145"/>
      <c r="I78" s="86" t="s">
        <v>78</v>
      </c>
      <c r="J78" s="81" t="s">
        <v>120</v>
      </c>
      <c r="K78" s="145" t="s">
        <v>6664</v>
      </c>
      <c r="L78" s="259">
        <v>14000000</v>
      </c>
      <c r="M78" s="81" t="s">
        <v>73</v>
      </c>
      <c r="N78" s="145"/>
      <c r="O78" s="154" t="s">
        <v>6665</v>
      </c>
      <c r="P78" s="140">
        <v>1082979078</v>
      </c>
      <c r="Q78" s="160">
        <v>78</v>
      </c>
      <c r="R78" s="397">
        <v>44949</v>
      </c>
      <c r="S78" s="582">
        <v>329100000</v>
      </c>
      <c r="T78" s="251">
        <v>44965</v>
      </c>
      <c r="U78" s="617">
        <v>14000000</v>
      </c>
      <c r="V78" s="86" t="s">
        <v>70</v>
      </c>
      <c r="W78" s="262">
        <v>1082884010</v>
      </c>
      <c r="X78" s="144" t="s">
        <v>6393</v>
      </c>
      <c r="Y78" s="145"/>
      <c r="Z78" s="391">
        <v>44965</v>
      </c>
      <c r="AA78" s="391">
        <v>44965</v>
      </c>
      <c r="AB78" s="603" t="s">
        <v>80</v>
      </c>
      <c r="AC78" s="391">
        <v>45107</v>
      </c>
      <c r="AD78" s="150">
        <f t="shared" si="6"/>
        <v>142</v>
      </c>
      <c r="AE78" s="143">
        <v>0</v>
      </c>
      <c r="AF78" s="259">
        <v>0</v>
      </c>
      <c r="AG78" s="143">
        <v>0</v>
      </c>
      <c r="AH78" s="603" t="s">
        <v>80</v>
      </c>
      <c r="AI78" s="150">
        <f t="shared" si="0"/>
        <v>0</v>
      </c>
      <c r="AJ78" s="143">
        <v>0</v>
      </c>
      <c r="AK78" s="259">
        <v>0</v>
      </c>
      <c r="AL78" s="603" t="s">
        <v>80</v>
      </c>
      <c r="AM78" s="86">
        <v>0</v>
      </c>
      <c r="AN78" s="603" t="s">
        <v>80</v>
      </c>
      <c r="AO78" s="603" t="s">
        <v>80</v>
      </c>
      <c r="AP78" s="255">
        <f t="shared" si="2"/>
        <v>0</v>
      </c>
      <c r="AQ78" s="260">
        <f>+L78+AF78-AK78</f>
        <v>14000000</v>
      </c>
      <c r="AR78" s="86" t="s">
        <v>115</v>
      </c>
      <c r="AS78" s="143">
        <v>0</v>
      </c>
      <c r="AT78" s="203" t="s">
        <v>80</v>
      </c>
      <c r="AU78" s="259">
        <v>14000000</v>
      </c>
      <c r="AV78" s="364">
        <f t="shared" si="5"/>
        <v>0</v>
      </c>
      <c r="AW78" s="133">
        <f t="shared" si="3"/>
        <v>1</v>
      </c>
      <c r="AX78" s="203" t="s">
        <v>80</v>
      </c>
      <c r="AY78" s="86" t="s">
        <v>800</v>
      </c>
      <c r="AZ78" s="142" t="s">
        <v>6666</v>
      </c>
      <c r="BA78" s="160" t="s">
        <v>71</v>
      </c>
      <c r="BB78" s="160" t="s">
        <v>71</v>
      </c>
    </row>
    <row r="79" spans="2:54" s="125" customFormat="1" ht="15.75" customHeight="1" x14ac:dyDescent="0.25">
      <c r="B79" s="247">
        <v>2023</v>
      </c>
      <c r="C79" s="81">
        <v>891780111</v>
      </c>
      <c r="D79" s="82" t="s">
        <v>68</v>
      </c>
      <c r="E79" s="145" t="s">
        <v>6667</v>
      </c>
      <c r="F79" s="76" t="s">
        <v>6668</v>
      </c>
      <c r="G79" s="145">
        <v>0</v>
      </c>
      <c r="H79" s="145"/>
      <c r="I79" s="86" t="s">
        <v>78</v>
      </c>
      <c r="J79" s="81" t="s">
        <v>120</v>
      </c>
      <c r="K79" s="145" t="s">
        <v>6669</v>
      </c>
      <c r="L79" s="259">
        <v>14000000</v>
      </c>
      <c r="M79" s="81" t="s">
        <v>73</v>
      </c>
      <c r="N79" s="145"/>
      <c r="O79" s="154" t="s">
        <v>6670</v>
      </c>
      <c r="P79" s="140">
        <v>1082944396</v>
      </c>
      <c r="Q79" s="160">
        <v>78</v>
      </c>
      <c r="R79" s="397">
        <v>44949</v>
      </c>
      <c r="S79" s="582">
        <v>329100000</v>
      </c>
      <c r="T79" s="251">
        <v>44965</v>
      </c>
      <c r="U79" s="617">
        <v>14000000</v>
      </c>
      <c r="V79" s="86" t="s">
        <v>70</v>
      </c>
      <c r="W79" s="262">
        <v>1082884010</v>
      </c>
      <c r="X79" s="144" t="s">
        <v>6393</v>
      </c>
      <c r="Y79" s="145"/>
      <c r="Z79" s="391">
        <v>44965</v>
      </c>
      <c r="AA79" s="391">
        <v>44965</v>
      </c>
      <c r="AB79" s="603" t="s">
        <v>80</v>
      </c>
      <c r="AC79" s="391">
        <v>45107</v>
      </c>
      <c r="AD79" s="150">
        <f t="shared" si="6"/>
        <v>142</v>
      </c>
      <c r="AE79" s="143">
        <v>0</v>
      </c>
      <c r="AF79" s="259">
        <v>0</v>
      </c>
      <c r="AG79" s="143">
        <v>0</v>
      </c>
      <c r="AH79" s="603" t="s">
        <v>80</v>
      </c>
      <c r="AI79" s="150">
        <f t="shared" si="0"/>
        <v>0</v>
      </c>
      <c r="AJ79" s="143">
        <v>0</v>
      </c>
      <c r="AK79" s="259">
        <v>0</v>
      </c>
      <c r="AL79" s="603" t="s">
        <v>80</v>
      </c>
      <c r="AM79" s="86">
        <v>0</v>
      </c>
      <c r="AN79" s="603" t="s">
        <v>80</v>
      </c>
      <c r="AO79" s="603" t="s">
        <v>80</v>
      </c>
      <c r="AP79" s="255">
        <f t="shared" si="2"/>
        <v>0</v>
      </c>
      <c r="AQ79" s="260">
        <f>+L79+AF79-AK79</f>
        <v>14000000</v>
      </c>
      <c r="AR79" s="86" t="s">
        <v>115</v>
      </c>
      <c r="AS79" s="143">
        <v>0</v>
      </c>
      <c r="AT79" s="203" t="s">
        <v>80</v>
      </c>
      <c r="AU79" s="259">
        <v>14000000</v>
      </c>
      <c r="AV79" s="364">
        <f t="shared" si="5"/>
        <v>0</v>
      </c>
      <c r="AW79" s="133">
        <f t="shared" si="3"/>
        <v>1</v>
      </c>
      <c r="AX79" s="203" t="s">
        <v>80</v>
      </c>
      <c r="AY79" s="86" t="s">
        <v>800</v>
      </c>
      <c r="AZ79" s="142" t="s">
        <v>6671</v>
      </c>
      <c r="BA79" s="160" t="s">
        <v>71</v>
      </c>
      <c r="BB79" s="160" t="s">
        <v>71</v>
      </c>
    </row>
    <row r="80" spans="2:54" s="125" customFormat="1" ht="15.75" customHeight="1" x14ac:dyDescent="0.25">
      <c r="B80" s="247">
        <v>2023</v>
      </c>
      <c r="C80" s="81">
        <v>891780111</v>
      </c>
      <c r="D80" s="82" t="s">
        <v>68</v>
      </c>
      <c r="E80" s="145" t="s">
        <v>6672</v>
      </c>
      <c r="F80" s="76" t="s">
        <v>6673</v>
      </c>
      <c r="G80" s="145">
        <v>0</v>
      </c>
      <c r="H80" s="145"/>
      <c r="I80" s="86" t="s">
        <v>78</v>
      </c>
      <c r="J80" s="81" t="s">
        <v>120</v>
      </c>
      <c r="K80" s="145" t="s">
        <v>6484</v>
      </c>
      <c r="L80" s="259">
        <v>14000000</v>
      </c>
      <c r="M80" s="81" t="s">
        <v>73</v>
      </c>
      <c r="N80" s="145"/>
      <c r="O80" s="154" t="s">
        <v>6674</v>
      </c>
      <c r="P80" s="140">
        <v>1143161098</v>
      </c>
      <c r="Q80" s="160">
        <v>89</v>
      </c>
      <c r="R80" s="397">
        <v>44950</v>
      </c>
      <c r="S80" s="582">
        <v>292000000</v>
      </c>
      <c r="T80" s="251">
        <v>44965</v>
      </c>
      <c r="U80" s="617">
        <v>14000000</v>
      </c>
      <c r="V80" s="86" t="s">
        <v>70</v>
      </c>
      <c r="W80" s="262">
        <v>1082903415</v>
      </c>
      <c r="X80" s="144" t="s">
        <v>6586</v>
      </c>
      <c r="Y80" s="145"/>
      <c r="Z80" s="391">
        <v>44965</v>
      </c>
      <c r="AA80" s="391">
        <v>44965</v>
      </c>
      <c r="AB80" s="603" t="s">
        <v>80</v>
      </c>
      <c r="AC80" s="391">
        <v>45107</v>
      </c>
      <c r="AD80" s="150">
        <f t="shared" si="6"/>
        <v>142</v>
      </c>
      <c r="AE80" s="143">
        <v>0</v>
      </c>
      <c r="AF80" s="259">
        <v>0</v>
      </c>
      <c r="AG80" s="143">
        <v>0</v>
      </c>
      <c r="AH80" s="603" t="s">
        <v>80</v>
      </c>
      <c r="AI80" s="150">
        <f t="shared" si="0"/>
        <v>0</v>
      </c>
      <c r="AJ80" s="143">
        <v>0</v>
      </c>
      <c r="AK80" s="259">
        <v>0</v>
      </c>
      <c r="AL80" s="603" t="s">
        <v>80</v>
      </c>
      <c r="AM80" s="86">
        <v>0</v>
      </c>
      <c r="AN80" s="603" t="s">
        <v>80</v>
      </c>
      <c r="AO80" s="603" t="s">
        <v>80</v>
      </c>
      <c r="AP80" s="255">
        <f t="shared" si="2"/>
        <v>0</v>
      </c>
      <c r="AQ80" s="260">
        <f>+L80+AF80-AK80</f>
        <v>14000000</v>
      </c>
      <c r="AR80" s="86" t="s">
        <v>115</v>
      </c>
      <c r="AS80" s="143">
        <v>0</v>
      </c>
      <c r="AT80" s="203" t="s">
        <v>80</v>
      </c>
      <c r="AU80" s="259">
        <v>14000000</v>
      </c>
      <c r="AV80" s="364">
        <f t="shared" si="5"/>
        <v>0</v>
      </c>
      <c r="AW80" s="133">
        <f t="shared" si="3"/>
        <v>1</v>
      </c>
      <c r="AX80" s="203" t="s">
        <v>80</v>
      </c>
      <c r="AY80" s="86" t="s">
        <v>800</v>
      </c>
      <c r="AZ80" s="142" t="s">
        <v>6675</v>
      </c>
      <c r="BA80" s="160" t="s">
        <v>71</v>
      </c>
      <c r="BB80" s="160" t="s">
        <v>71</v>
      </c>
    </row>
    <row r="81" spans="2:54" s="125" customFormat="1" ht="15.75" customHeight="1" x14ac:dyDescent="0.25">
      <c r="B81" s="247">
        <v>2023</v>
      </c>
      <c r="C81" s="81">
        <v>891780111</v>
      </c>
      <c r="D81" s="82" t="s">
        <v>68</v>
      </c>
      <c r="E81" s="145" t="s">
        <v>6676</v>
      </c>
      <c r="F81" s="76" t="s">
        <v>6677</v>
      </c>
      <c r="G81" s="145">
        <v>0</v>
      </c>
      <c r="H81" s="145"/>
      <c r="I81" s="86" t="s">
        <v>78</v>
      </c>
      <c r="J81" s="81" t="s">
        <v>120</v>
      </c>
      <c r="K81" s="145" t="s">
        <v>6678</v>
      </c>
      <c r="L81" s="259">
        <v>5600000</v>
      </c>
      <c r="M81" s="81" t="s">
        <v>73</v>
      </c>
      <c r="N81" s="145"/>
      <c r="O81" s="154" t="s">
        <v>6679</v>
      </c>
      <c r="P81" s="140">
        <v>1018452203</v>
      </c>
      <c r="Q81" s="160">
        <v>76</v>
      </c>
      <c r="R81" s="397">
        <v>44949</v>
      </c>
      <c r="S81" s="582">
        <v>547400000</v>
      </c>
      <c r="T81" s="251">
        <v>44966</v>
      </c>
      <c r="U81" s="617">
        <v>5600000</v>
      </c>
      <c r="V81" s="86" t="s">
        <v>70</v>
      </c>
      <c r="W81" s="262">
        <v>85155551</v>
      </c>
      <c r="X81" s="144" t="s">
        <v>6346</v>
      </c>
      <c r="Y81" s="145"/>
      <c r="Z81" s="391">
        <v>44966</v>
      </c>
      <c r="AA81" s="391">
        <v>44966</v>
      </c>
      <c r="AB81" s="603" t="s">
        <v>80</v>
      </c>
      <c r="AC81" s="391">
        <v>45024</v>
      </c>
      <c r="AD81" s="150">
        <f t="shared" si="6"/>
        <v>58</v>
      </c>
      <c r="AE81" s="143">
        <v>0</v>
      </c>
      <c r="AF81" s="259">
        <v>0</v>
      </c>
      <c r="AG81" s="143">
        <v>0</v>
      </c>
      <c r="AH81" s="603" t="s">
        <v>80</v>
      </c>
      <c r="AI81" s="150">
        <f t="shared" si="0"/>
        <v>0</v>
      </c>
      <c r="AJ81" s="143">
        <v>0</v>
      </c>
      <c r="AK81" s="259">
        <v>0</v>
      </c>
      <c r="AL81" s="603" t="s">
        <v>80</v>
      </c>
      <c r="AM81" s="86">
        <v>0</v>
      </c>
      <c r="AN81" s="603" t="s">
        <v>80</v>
      </c>
      <c r="AO81" s="603" t="s">
        <v>80</v>
      </c>
      <c r="AP81" s="255">
        <f t="shared" si="2"/>
        <v>0</v>
      </c>
      <c r="AQ81" s="260">
        <f>+L81+AF81-AK81</f>
        <v>5600000</v>
      </c>
      <c r="AR81" s="86" t="s">
        <v>115</v>
      </c>
      <c r="AS81" s="143">
        <v>0</v>
      </c>
      <c r="AT81" s="203" t="s">
        <v>80</v>
      </c>
      <c r="AU81" s="259">
        <v>5600000</v>
      </c>
      <c r="AV81" s="364">
        <f t="shared" si="5"/>
        <v>0</v>
      </c>
      <c r="AW81" s="133">
        <f t="shared" si="3"/>
        <v>1</v>
      </c>
      <c r="AX81" s="203" t="s">
        <v>80</v>
      </c>
      <c r="AY81" s="86" t="s">
        <v>800</v>
      </c>
      <c r="AZ81" s="142" t="s">
        <v>6680</v>
      </c>
      <c r="BA81" s="160" t="s">
        <v>71</v>
      </c>
      <c r="BB81" s="160" t="s">
        <v>71</v>
      </c>
    </row>
    <row r="82" spans="2:54" s="125" customFormat="1" ht="15.75" customHeight="1" x14ac:dyDescent="0.25">
      <c r="B82" s="247">
        <v>2023</v>
      </c>
      <c r="C82" s="81">
        <v>891780111</v>
      </c>
      <c r="D82" s="82" t="s">
        <v>68</v>
      </c>
      <c r="E82" s="145" t="s">
        <v>6681</v>
      </c>
      <c r="F82" s="76" t="s">
        <v>6682</v>
      </c>
      <c r="G82" s="145">
        <v>0</v>
      </c>
      <c r="H82" s="145"/>
      <c r="I82" s="86" t="s">
        <v>78</v>
      </c>
      <c r="J82" s="81" t="s">
        <v>120</v>
      </c>
      <c r="K82" s="145" t="s">
        <v>6683</v>
      </c>
      <c r="L82" s="259">
        <v>18934000</v>
      </c>
      <c r="M82" s="81" t="s">
        <v>73</v>
      </c>
      <c r="N82" s="145"/>
      <c r="O82" s="154" t="s">
        <v>6684</v>
      </c>
      <c r="P82" s="140">
        <v>79542567</v>
      </c>
      <c r="Q82" s="160">
        <v>78</v>
      </c>
      <c r="R82" s="397">
        <v>44949</v>
      </c>
      <c r="S82" s="582">
        <v>329100000</v>
      </c>
      <c r="T82" s="251">
        <v>44966</v>
      </c>
      <c r="U82" s="617">
        <v>18934000</v>
      </c>
      <c r="V82" s="86" t="s">
        <v>70</v>
      </c>
      <c r="W82" s="262">
        <v>1082884010</v>
      </c>
      <c r="X82" s="144" t="s">
        <v>6393</v>
      </c>
      <c r="Y82" s="145"/>
      <c r="Z82" s="391">
        <v>44966</v>
      </c>
      <c r="AA82" s="391">
        <v>44966</v>
      </c>
      <c r="AB82" s="603" t="s">
        <v>80</v>
      </c>
      <c r="AC82" s="391">
        <v>45107</v>
      </c>
      <c r="AD82" s="150">
        <f t="shared" si="6"/>
        <v>141</v>
      </c>
      <c r="AE82" s="143">
        <v>0</v>
      </c>
      <c r="AF82" s="259">
        <v>0</v>
      </c>
      <c r="AG82" s="143">
        <v>0</v>
      </c>
      <c r="AH82" s="603" t="s">
        <v>80</v>
      </c>
      <c r="AI82" s="150">
        <f t="shared" si="0"/>
        <v>0</v>
      </c>
      <c r="AJ82" s="143">
        <v>0</v>
      </c>
      <c r="AK82" s="259">
        <v>0</v>
      </c>
      <c r="AL82" s="603" t="s">
        <v>80</v>
      </c>
      <c r="AM82" s="86">
        <v>0</v>
      </c>
      <c r="AN82" s="603" t="s">
        <v>80</v>
      </c>
      <c r="AO82" s="603" t="s">
        <v>80</v>
      </c>
      <c r="AP82" s="255">
        <f t="shared" si="2"/>
        <v>0</v>
      </c>
      <c r="AQ82" s="260">
        <f>+L82+AF82-AK82</f>
        <v>18934000</v>
      </c>
      <c r="AR82" s="86" t="s">
        <v>115</v>
      </c>
      <c r="AS82" s="143">
        <v>0</v>
      </c>
      <c r="AT82" s="203" t="s">
        <v>80</v>
      </c>
      <c r="AU82" s="259">
        <v>18934000</v>
      </c>
      <c r="AV82" s="364">
        <f t="shared" si="5"/>
        <v>0</v>
      </c>
      <c r="AW82" s="133">
        <f t="shared" si="3"/>
        <v>1</v>
      </c>
      <c r="AX82" s="203" t="s">
        <v>80</v>
      </c>
      <c r="AY82" s="86" t="s">
        <v>800</v>
      </c>
      <c r="AZ82" s="142" t="s">
        <v>6685</v>
      </c>
      <c r="BA82" s="160" t="s">
        <v>71</v>
      </c>
      <c r="BB82" s="160" t="s">
        <v>71</v>
      </c>
    </row>
    <row r="83" spans="2:54" s="125" customFormat="1" ht="15.75" customHeight="1" x14ac:dyDescent="0.25">
      <c r="B83" s="247">
        <v>2023</v>
      </c>
      <c r="C83" s="81">
        <v>891780111</v>
      </c>
      <c r="D83" s="82" t="s">
        <v>68</v>
      </c>
      <c r="E83" s="145" t="s">
        <v>6686</v>
      </c>
      <c r="F83" s="76" t="s">
        <v>6687</v>
      </c>
      <c r="G83" s="145">
        <v>0</v>
      </c>
      <c r="H83" s="145"/>
      <c r="I83" s="86" t="s">
        <v>78</v>
      </c>
      <c r="J83" s="81" t="s">
        <v>120</v>
      </c>
      <c r="K83" s="145" t="s">
        <v>6688</v>
      </c>
      <c r="L83" s="259">
        <v>12500000</v>
      </c>
      <c r="M83" s="81" t="s">
        <v>73</v>
      </c>
      <c r="N83" s="145"/>
      <c r="O83" s="154" t="s">
        <v>6689</v>
      </c>
      <c r="P83" s="140">
        <v>1082988001</v>
      </c>
      <c r="Q83" s="160">
        <v>112</v>
      </c>
      <c r="R83" s="397">
        <v>44952</v>
      </c>
      <c r="S83" s="582">
        <v>262940000</v>
      </c>
      <c r="T83" s="251">
        <v>44966</v>
      </c>
      <c r="U83" s="617">
        <v>12500000</v>
      </c>
      <c r="V83" s="86" t="s">
        <v>70</v>
      </c>
      <c r="W83" s="262">
        <v>63563343</v>
      </c>
      <c r="X83" s="144" t="s">
        <v>6541</v>
      </c>
      <c r="Y83" s="145"/>
      <c r="Z83" s="391">
        <v>44966</v>
      </c>
      <c r="AA83" s="391">
        <v>44966</v>
      </c>
      <c r="AB83" s="603" t="s">
        <v>80</v>
      </c>
      <c r="AC83" s="391">
        <v>45107</v>
      </c>
      <c r="AD83" s="150">
        <f t="shared" si="6"/>
        <v>141</v>
      </c>
      <c r="AE83" s="143">
        <v>0</v>
      </c>
      <c r="AF83" s="259">
        <v>0</v>
      </c>
      <c r="AG83" s="143">
        <v>0</v>
      </c>
      <c r="AH83" s="603" t="s">
        <v>80</v>
      </c>
      <c r="AI83" s="150">
        <f t="shared" si="0"/>
        <v>0</v>
      </c>
      <c r="AJ83" s="143">
        <v>0</v>
      </c>
      <c r="AK83" s="259">
        <v>0</v>
      </c>
      <c r="AL83" s="603" t="s">
        <v>80</v>
      </c>
      <c r="AM83" s="86">
        <v>0</v>
      </c>
      <c r="AN83" s="603" t="s">
        <v>80</v>
      </c>
      <c r="AO83" s="603" t="s">
        <v>80</v>
      </c>
      <c r="AP83" s="255">
        <f t="shared" si="2"/>
        <v>0</v>
      </c>
      <c r="AQ83" s="260">
        <f>+L83+AF83-AK83</f>
        <v>12500000</v>
      </c>
      <c r="AR83" s="86" t="s">
        <v>115</v>
      </c>
      <c r="AS83" s="143">
        <v>0</v>
      </c>
      <c r="AT83" s="203" t="s">
        <v>80</v>
      </c>
      <c r="AU83" s="259">
        <v>12500000</v>
      </c>
      <c r="AV83" s="364">
        <f t="shared" si="5"/>
        <v>0</v>
      </c>
      <c r="AW83" s="133">
        <f t="shared" si="3"/>
        <v>1</v>
      </c>
      <c r="AX83" s="203" t="s">
        <v>80</v>
      </c>
      <c r="AY83" s="86" t="s">
        <v>800</v>
      </c>
      <c r="AZ83" s="142" t="s">
        <v>6690</v>
      </c>
      <c r="BA83" s="160" t="s">
        <v>71</v>
      </c>
      <c r="BB83" s="160" t="s">
        <v>71</v>
      </c>
    </row>
    <row r="84" spans="2:54" s="125" customFormat="1" ht="15.75" customHeight="1" x14ac:dyDescent="0.25">
      <c r="B84" s="247">
        <v>2023</v>
      </c>
      <c r="C84" s="81">
        <v>891780111</v>
      </c>
      <c r="D84" s="82" t="s">
        <v>68</v>
      </c>
      <c r="E84" s="145" t="s">
        <v>6691</v>
      </c>
      <c r="F84" s="76" t="s">
        <v>6692</v>
      </c>
      <c r="G84" s="145">
        <v>0</v>
      </c>
      <c r="H84" s="145"/>
      <c r="I84" s="86" t="s">
        <v>78</v>
      </c>
      <c r="J84" s="81" t="s">
        <v>120</v>
      </c>
      <c r="K84" s="145" t="s">
        <v>6693</v>
      </c>
      <c r="L84" s="259">
        <v>3000000</v>
      </c>
      <c r="M84" s="81" t="s">
        <v>73</v>
      </c>
      <c r="N84" s="145"/>
      <c r="O84" s="154" t="s">
        <v>6694</v>
      </c>
      <c r="P84" s="140">
        <v>52499962</v>
      </c>
      <c r="Q84" s="160">
        <v>79</v>
      </c>
      <c r="R84" s="397">
        <v>44949</v>
      </c>
      <c r="S84" s="582">
        <v>456500000</v>
      </c>
      <c r="T84" s="251">
        <v>44967</v>
      </c>
      <c r="U84" s="617">
        <v>3000000</v>
      </c>
      <c r="V84" s="86" t="s">
        <v>70</v>
      </c>
      <c r="W84" s="262">
        <v>39049658</v>
      </c>
      <c r="X84" s="144" t="s">
        <v>6695</v>
      </c>
      <c r="Y84" s="145"/>
      <c r="Z84" s="391">
        <v>44967</v>
      </c>
      <c r="AA84" s="391">
        <v>44967</v>
      </c>
      <c r="AB84" s="603" t="s">
        <v>80</v>
      </c>
      <c r="AC84" s="391">
        <v>44994</v>
      </c>
      <c r="AD84" s="150">
        <f t="shared" si="6"/>
        <v>27</v>
      </c>
      <c r="AE84" s="143">
        <v>1</v>
      </c>
      <c r="AF84" s="259">
        <v>1500000</v>
      </c>
      <c r="AG84" s="143">
        <v>1</v>
      </c>
      <c r="AH84" s="603">
        <v>45009</v>
      </c>
      <c r="AI84" s="150">
        <f t="shared" si="0"/>
        <v>15</v>
      </c>
      <c r="AJ84" s="143">
        <v>0</v>
      </c>
      <c r="AK84" s="259">
        <v>0</v>
      </c>
      <c r="AL84" s="603" t="s">
        <v>80</v>
      </c>
      <c r="AM84" s="86">
        <v>0</v>
      </c>
      <c r="AN84" s="603" t="s">
        <v>80</v>
      </c>
      <c r="AO84" s="603" t="s">
        <v>80</v>
      </c>
      <c r="AP84" s="255">
        <f t="shared" si="2"/>
        <v>0</v>
      </c>
      <c r="AQ84" s="260">
        <f>+L84+AF84-AK84</f>
        <v>4500000</v>
      </c>
      <c r="AR84" s="86" t="s">
        <v>115</v>
      </c>
      <c r="AS84" s="143">
        <v>0</v>
      </c>
      <c r="AT84" s="203" t="s">
        <v>80</v>
      </c>
      <c r="AU84" s="259">
        <v>4500000</v>
      </c>
      <c r="AV84" s="364">
        <f t="shared" si="5"/>
        <v>0</v>
      </c>
      <c r="AW84" s="133">
        <f t="shared" si="3"/>
        <v>1</v>
      </c>
      <c r="AX84" s="203" t="s">
        <v>80</v>
      </c>
      <c r="AY84" s="86" t="s">
        <v>800</v>
      </c>
      <c r="AZ84" s="142" t="s">
        <v>6696</v>
      </c>
      <c r="BA84" s="160" t="s">
        <v>71</v>
      </c>
      <c r="BB84" s="160" t="s">
        <v>71</v>
      </c>
    </row>
    <row r="85" spans="2:54" s="125" customFormat="1" ht="15.75" customHeight="1" x14ac:dyDescent="0.25">
      <c r="B85" s="247">
        <v>2023</v>
      </c>
      <c r="C85" s="81">
        <v>891780111</v>
      </c>
      <c r="D85" s="82" t="s">
        <v>68</v>
      </c>
      <c r="E85" s="145" t="s">
        <v>6697</v>
      </c>
      <c r="F85" s="76" t="s">
        <v>6698</v>
      </c>
      <c r="G85" s="145">
        <v>0</v>
      </c>
      <c r="H85" s="145"/>
      <c r="I85" s="86" t="s">
        <v>78</v>
      </c>
      <c r="J85" s="81" t="s">
        <v>120</v>
      </c>
      <c r="K85" s="145" t="s">
        <v>6699</v>
      </c>
      <c r="L85" s="259">
        <v>13160000</v>
      </c>
      <c r="M85" s="81" t="s">
        <v>73</v>
      </c>
      <c r="N85" s="145"/>
      <c r="O85" s="154" t="s">
        <v>6700</v>
      </c>
      <c r="P85" s="140">
        <v>1083467782</v>
      </c>
      <c r="Q85" s="160">
        <v>80</v>
      </c>
      <c r="R85" s="397">
        <v>44949</v>
      </c>
      <c r="S85" s="582">
        <v>182000000</v>
      </c>
      <c r="T85" s="251">
        <v>44967</v>
      </c>
      <c r="U85" s="617">
        <v>13160000</v>
      </c>
      <c r="V85" s="86" t="s">
        <v>70</v>
      </c>
      <c r="W85" s="262">
        <v>77105457</v>
      </c>
      <c r="X85" s="144" t="s">
        <v>6701</v>
      </c>
      <c r="Y85" s="145"/>
      <c r="Z85" s="391">
        <v>44967</v>
      </c>
      <c r="AA85" s="391">
        <v>44967</v>
      </c>
      <c r="AB85" s="603" t="s">
        <v>80</v>
      </c>
      <c r="AC85" s="391">
        <v>45107</v>
      </c>
      <c r="AD85" s="150">
        <f t="shared" si="6"/>
        <v>140</v>
      </c>
      <c r="AE85" s="143">
        <v>0</v>
      </c>
      <c r="AF85" s="259">
        <v>0</v>
      </c>
      <c r="AG85" s="143">
        <v>0</v>
      </c>
      <c r="AH85" s="603" t="s">
        <v>80</v>
      </c>
      <c r="AI85" s="150">
        <f t="shared" si="0"/>
        <v>0</v>
      </c>
      <c r="AJ85" s="143">
        <v>0</v>
      </c>
      <c r="AK85" s="259">
        <v>0</v>
      </c>
      <c r="AL85" s="603" t="s">
        <v>80</v>
      </c>
      <c r="AM85" s="86">
        <v>0</v>
      </c>
      <c r="AN85" s="603" t="s">
        <v>80</v>
      </c>
      <c r="AO85" s="603" t="s">
        <v>80</v>
      </c>
      <c r="AP85" s="255">
        <f t="shared" si="2"/>
        <v>0</v>
      </c>
      <c r="AQ85" s="260">
        <f>+L85+AF85-AK85</f>
        <v>13160000</v>
      </c>
      <c r="AR85" s="86" t="s">
        <v>115</v>
      </c>
      <c r="AS85" s="143">
        <v>0</v>
      </c>
      <c r="AT85" s="203" t="s">
        <v>80</v>
      </c>
      <c r="AU85" s="259">
        <v>13160000</v>
      </c>
      <c r="AV85" s="364">
        <f t="shared" si="5"/>
        <v>0</v>
      </c>
      <c r="AW85" s="133">
        <f t="shared" si="3"/>
        <v>1</v>
      </c>
      <c r="AX85" s="203" t="s">
        <v>80</v>
      </c>
      <c r="AY85" s="86" t="s">
        <v>800</v>
      </c>
      <c r="AZ85" s="142" t="s">
        <v>6702</v>
      </c>
      <c r="BA85" s="160" t="s">
        <v>71</v>
      </c>
      <c r="BB85" s="160" t="s">
        <v>71</v>
      </c>
    </row>
    <row r="86" spans="2:54" s="125" customFormat="1" ht="15.75" customHeight="1" x14ac:dyDescent="0.25">
      <c r="B86" s="247">
        <v>2023</v>
      </c>
      <c r="C86" s="81">
        <v>891780111</v>
      </c>
      <c r="D86" s="82" t="s">
        <v>68</v>
      </c>
      <c r="E86" s="145" t="s">
        <v>6703</v>
      </c>
      <c r="F86" s="76" t="s">
        <v>6704</v>
      </c>
      <c r="G86" s="145">
        <v>0</v>
      </c>
      <c r="H86" s="145"/>
      <c r="I86" s="86" t="s">
        <v>78</v>
      </c>
      <c r="J86" s="81" t="s">
        <v>120</v>
      </c>
      <c r="K86" s="145" t="s">
        <v>6705</v>
      </c>
      <c r="L86" s="259">
        <v>13160000</v>
      </c>
      <c r="M86" s="81" t="s">
        <v>73</v>
      </c>
      <c r="N86" s="145"/>
      <c r="O86" s="154" t="s">
        <v>6706</v>
      </c>
      <c r="P86" s="140">
        <v>57463378</v>
      </c>
      <c r="Q86" s="160">
        <v>80</v>
      </c>
      <c r="R86" s="397">
        <v>44949</v>
      </c>
      <c r="S86" s="582">
        <v>182000000</v>
      </c>
      <c r="T86" s="251">
        <v>44967</v>
      </c>
      <c r="U86" s="617">
        <v>13160000</v>
      </c>
      <c r="V86" s="86" t="s">
        <v>70</v>
      </c>
      <c r="W86" s="262">
        <v>77105457</v>
      </c>
      <c r="X86" s="144" t="s">
        <v>6701</v>
      </c>
      <c r="Y86" s="145"/>
      <c r="Z86" s="391">
        <v>44967</v>
      </c>
      <c r="AA86" s="391">
        <v>44967</v>
      </c>
      <c r="AB86" s="603" t="s">
        <v>80</v>
      </c>
      <c r="AC86" s="391">
        <v>45107</v>
      </c>
      <c r="AD86" s="150">
        <f t="shared" si="6"/>
        <v>140</v>
      </c>
      <c r="AE86" s="143">
        <v>0</v>
      </c>
      <c r="AF86" s="259">
        <v>0</v>
      </c>
      <c r="AG86" s="143">
        <v>0</v>
      </c>
      <c r="AH86" s="603" t="s">
        <v>80</v>
      </c>
      <c r="AI86" s="150">
        <f t="shared" si="0"/>
        <v>0</v>
      </c>
      <c r="AJ86" s="143">
        <v>0</v>
      </c>
      <c r="AK86" s="259">
        <v>0</v>
      </c>
      <c r="AL86" s="603" t="s">
        <v>80</v>
      </c>
      <c r="AM86" s="86">
        <v>0</v>
      </c>
      <c r="AN86" s="603" t="s">
        <v>80</v>
      </c>
      <c r="AO86" s="603" t="s">
        <v>80</v>
      </c>
      <c r="AP86" s="255">
        <f t="shared" si="2"/>
        <v>0</v>
      </c>
      <c r="AQ86" s="260">
        <f>+L86+AF86-AK86</f>
        <v>13160000</v>
      </c>
      <c r="AR86" s="86" t="s">
        <v>115</v>
      </c>
      <c r="AS86" s="143">
        <v>0</v>
      </c>
      <c r="AT86" s="203" t="s">
        <v>80</v>
      </c>
      <c r="AU86" s="259">
        <v>13160000</v>
      </c>
      <c r="AV86" s="364">
        <f t="shared" si="5"/>
        <v>0</v>
      </c>
      <c r="AW86" s="133">
        <f t="shared" si="3"/>
        <v>1</v>
      </c>
      <c r="AX86" s="203" t="s">
        <v>80</v>
      </c>
      <c r="AY86" s="86" t="s">
        <v>800</v>
      </c>
      <c r="AZ86" s="142" t="s">
        <v>6707</v>
      </c>
      <c r="BA86" s="160" t="s">
        <v>71</v>
      </c>
      <c r="BB86" s="160" t="s">
        <v>71</v>
      </c>
    </row>
    <row r="87" spans="2:54" s="125" customFormat="1" ht="15.75" customHeight="1" x14ac:dyDescent="0.25">
      <c r="B87" s="247">
        <v>2023</v>
      </c>
      <c r="C87" s="81">
        <v>891780111</v>
      </c>
      <c r="D87" s="82" t="s">
        <v>68</v>
      </c>
      <c r="E87" s="145" t="s">
        <v>6708</v>
      </c>
      <c r="F87" s="76" t="s">
        <v>6709</v>
      </c>
      <c r="G87" s="145">
        <v>0</v>
      </c>
      <c r="H87" s="145"/>
      <c r="I87" s="86" t="s">
        <v>78</v>
      </c>
      <c r="J87" s="81" t="s">
        <v>120</v>
      </c>
      <c r="K87" s="145" t="s">
        <v>6710</v>
      </c>
      <c r="L87" s="259">
        <v>13160000</v>
      </c>
      <c r="M87" s="81" t="s">
        <v>73</v>
      </c>
      <c r="N87" s="145"/>
      <c r="O87" s="154" t="s">
        <v>6711</v>
      </c>
      <c r="P87" s="140">
        <v>1082984823</v>
      </c>
      <c r="Q87" s="160">
        <v>80</v>
      </c>
      <c r="R87" s="397">
        <v>44949</v>
      </c>
      <c r="S87" s="582">
        <v>182000000</v>
      </c>
      <c r="T87" s="251">
        <v>44967</v>
      </c>
      <c r="U87" s="617">
        <v>13160000</v>
      </c>
      <c r="V87" s="86" t="s">
        <v>70</v>
      </c>
      <c r="W87" s="262">
        <v>77105457</v>
      </c>
      <c r="X87" s="144" t="s">
        <v>6701</v>
      </c>
      <c r="Y87" s="145"/>
      <c r="Z87" s="391">
        <v>44967</v>
      </c>
      <c r="AA87" s="391">
        <v>44967</v>
      </c>
      <c r="AB87" s="603" t="s">
        <v>80</v>
      </c>
      <c r="AC87" s="391">
        <v>45107</v>
      </c>
      <c r="AD87" s="150">
        <f t="shared" si="6"/>
        <v>140</v>
      </c>
      <c r="AE87" s="143">
        <v>0</v>
      </c>
      <c r="AF87" s="259">
        <v>0</v>
      </c>
      <c r="AG87" s="143">
        <v>0</v>
      </c>
      <c r="AH87" s="603" t="s">
        <v>80</v>
      </c>
      <c r="AI87" s="150">
        <f t="shared" si="0"/>
        <v>0</v>
      </c>
      <c r="AJ87" s="143">
        <v>0</v>
      </c>
      <c r="AK87" s="259">
        <v>0</v>
      </c>
      <c r="AL87" s="603" t="s">
        <v>80</v>
      </c>
      <c r="AM87" s="86">
        <v>0</v>
      </c>
      <c r="AN87" s="603" t="s">
        <v>80</v>
      </c>
      <c r="AO87" s="603" t="s">
        <v>80</v>
      </c>
      <c r="AP87" s="255">
        <f t="shared" si="2"/>
        <v>0</v>
      </c>
      <c r="AQ87" s="260">
        <f>+L87+AF87-AK87</f>
        <v>13160000</v>
      </c>
      <c r="AR87" s="86" t="s">
        <v>115</v>
      </c>
      <c r="AS87" s="143">
        <v>0</v>
      </c>
      <c r="AT87" s="203" t="s">
        <v>80</v>
      </c>
      <c r="AU87" s="259">
        <v>13160000</v>
      </c>
      <c r="AV87" s="364">
        <f t="shared" si="5"/>
        <v>0</v>
      </c>
      <c r="AW87" s="133">
        <f t="shared" si="3"/>
        <v>1</v>
      </c>
      <c r="AX87" s="203" t="s">
        <v>80</v>
      </c>
      <c r="AY87" s="86" t="s">
        <v>800</v>
      </c>
      <c r="AZ87" s="142" t="s">
        <v>6712</v>
      </c>
      <c r="BA87" s="160" t="s">
        <v>71</v>
      </c>
      <c r="BB87" s="160" t="s">
        <v>71</v>
      </c>
    </row>
    <row r="88" spans="2:54" s="125" customFormat="1" ht="15.75" customHeight="1" x14ac:dyDescent="0.25">
      <c r="B88" s="247">
        <v>2023</v>
      </c>
      <c r="C88" s="81">
        <v>891780111</v>
      </c>
      <c r="D88" s="82" t="s">
        <v>68</v>
      </c>
      <c r="E88" s="145" t="s">
        <v>6713</v>
      </c>
      <c r="F88" s="76" t="s">
        <v>6714</v>
      </c>
      <c r="G88" s="145">
        <v>0</v>
      </c>
      <c r="H88" s="145"/>
      <c r="I88" s="86" t="s">
        <v>78</v>
      </c>
      <c r="J88" s="81" t="s">
        <v>120</v>
      </c>
      <c r="K88" s="145" t="s">
        <v>6715</v>
      </c>
      <c r="L88" s="259">
        <v>11500000</v>
      </c>
      <c r="M88" s="81" t="s">
        <v>73</v>
      </c>
      <c r="N88" s="145"/>
      <c r="O88" s="154" t="s">
        <v>6716</v>
      </c>
      <c r="P88" s="140">
        <v>1082982365</v>
      </c>
      <c r="Q88" s="160">
        <v>80</v>
      </c>
      <c r="R88" s="397">
        <v>44949</v>
      </c>
      <c r="S88" s="582">
        <v>182000000</v>
      </c>
      <c r="T88" s="251">
        <v>44971</v>
      </c>
      <c r="U88" s="617">
        <v>11500000</v>
      </c>
      <c r="V88" s="86" t="s">
        <v>70</v>
      </c>
      <c r="W88" s="262">
        <v>94449083</v>
      </c>
      <c r="X88" s="144" t="s">
        <v>6717</v>
      </c>
      <c r="Y88" s="145"/>
      <c r="Z88" s="391">
        <v>44971</v>
      </c>
      <c r="AA88" s="391">
        <v>44971</v>
      </c>
      <c r="AB88" s="603" t="s">
        <v>80</v>
      </c>
      <c r="AC88" s="391">
        <v>45107</v>
      </c>
      <c r="AD88" s="150">
        <f t="shared" si="6"/>
        <v>136</v>
      </c>
      <c r="AE88" s="143">
        <v>0</v>
      </c>
      <c r="AF88" s="259">
        <v>0</v>
      </c>
      <c r="AG88" s="143">
        <v>0</v>
      </c>
      <c r="AH88" s="603" t="s">
        <v>80</v>
      </c>
      <c r="AI88" s="150">
        <f t="shared" si="0"/>
        <v>0</v>
      </c>
      <c r="AJ88" s="143">
        <v>0</v>
      </c>
      <c r="AK88" s="259">
        <v>0</v>
      </c>
      <c r="AL88" s="603" t="s">
        <v>80</v>
      </c>
      <c r="AM88" s="86">
        <v>0</v>
      </c>
      <c r="AN88" s="603" t="s">
        <v>80</v>
      </c>
      <c r="AO88" s="603" t="s">
        <v>80</v>
      </c>
      <c r="AP88" s="255">
        <f t="shared" si="2"/>
        <v>0</v>
      </c>
      <c r="AQ88" s="260">
        <f>+L88+AF88-AK88</f>
        <v>11500000</v>
      </c>
      <c r="AR88" s="86" t="s">
        <v>115</v>
      </c>
      <c r="AS88" s="143">
        <v>0</v>
      </c>
      <c r="AT88" s="203" t="s">
        <v>80</v>
      </c>
      <c r="AU88" s="259">
        <v>11500000</v>
      </c>
      <c r="AV88" s="364">
        <f t="shared" si="5"/>
        <v>0</v>
      </c>
      <c r="AW88" s="133">
        <f t="shared" si="3"/>
        <v>1</v>
      </c>
      <c r="AX88" s="203" t="s">
        <v>80</v>
      </c>
      <c r="AY88" s="86" t="s">
        <v>800</v>
      </c>
      <c r="AZ88" s="142" t="s">
        <v>6718</v>
      </c>
      <c r="BA88" s="160" t="s">
        <v>71</v>
      </c>
      <c r="BB88" s="160" t="s">
        <v>71</v>
      </c>
    </row>
    <row r="89" spans="2:54" s="125" customFormat="1" ht="15.75" customHeight="1" x14ac:dyDescent="0.25">
      <c r="B89" s="247">
        <v>2023</v>
      </c>
      <c r="C89" s="81">
        <v>891780111</v>
      </c>
      <c r="D89" s="82" t="s">
        <v>68</v>
      </c>
      <c r="E89" s="145" t="s">
        <v>6719</v>
      </c>
      <c r="F89" s="76" t="s">
        <v>6720</v>
      </c>
      <c r="G89" s="145">
        <v>0</v>
      </c>
      <c r="H89" s="145"/>
      <c r="I89" s="86" t="s">
        <v>78</v>
      </c>
      <c r="J89" s="81" t="s">
        <v>120</v>
      </c>
      <c r="K89" s="145" t="s">
        <v>6721</v>
      </c>
      <c r="L89" s="259">
        <v>13500000</v>
      </c>
      <c r="M89" s="81" t="s">
        <v>73</v>
      </c>
      <c r="N89" s="145"/>
      <c r="O89" s="154" t="s">
        <v>6465</v>
      </c>
      <c r="P89" s="140">
        <v>1083002889</v>
      </c>
      <c r="Q89" s="160">
        <v>77</v>
      </c>
      <c r="R89" s="397">
        <v>44949</v>
      </c>
      <c r="S89" s="582">
        <v>768100000</v>
      </c>
      <c r="T89" s="251">
        <v>44973</v>
      </c>
      <c r="U89" s="617">
        <v>13500000</v>
      </c>
      <c r="V89" s="86" t="s">
        <v>70</v>
      </c>
      <c r="W89" s="262">
        <v>85081920</v>
      </c>
      <c r="X89" s="144" t="s">
        <v>6722</v>
      </c>
      <c r="Y89" s="145"/>
      <c r="Z89" s="391">
        <v>44973</v>
      </c>
      <c r="AA89" s="391">
        <v>44973</v>
      </c>
      <c r="AB89" s="603" t="s">
        <v>80</v>
      </c>
      <c r="AC89" s="391">
        <v>45107</v>
      </c>
      <c r="AD89" s="150">
        <f t="shared" si="6"/>
        <v>134</v>
      </c>
      <c r="AE89" s="143">
        <v>0</v>
      </c>
      <c r="AF89" s="259">
        <v>0</v>
      </c>
      <c r="AG89" s="143">
        <v>0</v>
      </c>
      <c r="AH89" s="603" t="s">
        <v>80</v>
      </c>
      <c r="AI89" s="150">
        <f t="shared" si="0"/>
        <v>0</v>
      </c>
      <c r="AJ89" s="143">
        <v>0</v>
      </c>
      <c r="AK89" s="259">
        <v>0</v>
      </c>
      <c r="AL89" s="603" t="s">
        <v>80</v>
      </c>
      <c r="AM89" s="86">
        <v>0</v>
      </c>
      <c r="AN89" s="603" t="s">
        <v>80</v>
      </c>
      <c r="AO89" s="603" t="s">
        <v>80</v>
      </c>
      <c r="AP89" s="255">
        <f t="shared" si="2"/>
        <v>0</v>
      </c>
      <c r="AQ89" s="260">
        <f>+L89+AF89-AK89</f>
        <v>13500000</v>
      </c>
      <c r="AR89" s="86" t="s">
        <v>115</v>
      </c>
      <c r="AS89" s="143">
        <v>0</v>
      </c>
      <c r="AT89" s="203" t="s">
        <v>80</v>
      </c>
      <c r="AU89" s="259">
        <v>13500000</v>
      </c>
      <c r="AV89" s="364">
        <f t="shared" si="5"/>
        <v>0</v>
      </c>
      <c r="AW89" s="133">
        <f t="shared" si="3"/>
        <v>1</v>
      </c>
      <c r="AX89" s="203" t="s">
        <v>80</v>
      </c>
      <c r="AY89" s="86" t="s">
        <v>800</v>
      </c>
      <c r="AZ89" s="142" t="s">
        <v>6723</v>
      </c>
      <c r="BA89" s="160" t="s">
        <v>71</v>
      </c>
      <c r="BB89" s="160" t="s">
        <v>71</v>
      </c>
    </row>
    <row r="90" spans="2:54" s="125" customFormat="1" ht="15.75" customHeight="1" x14ac:dyDescent="0.25">
      <c r="B90" s="247">
        <v>2023</v>
      </c>
      <c r="C90" s="81">
        <v>891780111</v>
      </c>
      <c r="D90" s="82" t="s">
        <v>68</v>
      </c>
      <c r="E90" s="145" t="s">
        <v>6724</v>
      </c>
      <c r="F90" s="76" t="s">
        <v>6725</v>
      </c>
      <c r="G90" s="145">
        <v>0</v>
      </c>
      <c r="H90" s="145"/>
      <c r="I90" s="86" t="s">
        <v>78</v>
      </c>
      <c r="J90" s="81" t="s">
        <v>120</v>
      </c>
      <c r="K90" s="145" t="s">
        <v>6726</v>
      </c>
      <c r="L90" s="259">
        <v>13500000</v>
      </c>
      <c r="M90" s="81" t="s">
        <v>73</v>
      </c>
      <c r="N90" s="145"/>
      <c r="O90" s="154" t="s">
        <v>6727</v>
      </c>
      <c r="P90" s="140">
        <v>1082925044</v>
      </c>
      <c r="Q90" s="160">
        <v>76</v>
      </c>
      <c r="R90" s="397">
        <v>44949</v>
      </c>
      <c r="S90" s="582">
        <v>547400000</v>
      </c>
      <c r="T90" s="251">
        <v>44973</v>
      </c>
      <c r="U90" s="617">
        <v>13500000</v>
      </c>
      <c r="V90" s="86" t="s">
        <v>70</v>
      </c>
      <c r="W90" s="262">
        <v>85155551</v>
      </c>
      <c r="X90" s="144" t="s">
        <v>6346</v>
      </c>
      <c r="Y90" s="145"/>
      <c r="Z90" s="391">
        <v>44973</v>
      </c>
      <c r="AA90" s="391">
        <v>44973</v>
      </c>
      <c r="AB90" s="603" t="s">
        <v>80</v>
      </c>
      <c r="AC90" s="391">
        <v>45107</v>
      </c>
      <c r="AD90" s="150">
        <f t="shared" si="6"/>
        <v>134</v>
      </c>
      <c r="AE90" s="143">
        <v>0</v>
      </c>
      <c r="AF90" s="259">
        <v>0</v>
      </c>
      <c r="AG90" s="143">
        <v>0</v>
      </c>
      <c r="AH90" s="603" t="s">
        <v>80</v>
      </c>
      <c r="AI90" s="150">
        <f t="shared" si="0"/>
        <v>0</v>
      </c>
      <c r="AJ90" s="143">
        <v>0</v>
      </c>
      <c r="AK90" s="259">
        <v>0</v>
      </c>
      <c r="AL90" s="603" t="s">
        <v>80</v>
      </c>
      <c r="AM90" s="86">
        <v>0</v>
      </c>
      <c r="AN90" s="603" t="s">
        <v>80</v>
      </c>
      <c r="AO90" s="603" t="s">
        <v>80</v>
      </c>
      <c r="AP90" s="255">
        <f t="shared" si="2"/>
        <v>0</v>
      </c>
      <c r="AQ90" s="260">
        <f>+L90+AF90-AK90</f>
        <v>13500000</v>
      </c>
      <c r="AR90" s="86" t="s">
        <v>115</v>
      </c>
      <c r="AS90" s="143">
        <v>0</v>
      </c>
      <c r="AT90" s="203" t="s">
        <v>80</v>
      </c>
      <c r="AU90" s="259">
        <v>13500000</v>
      </c>
      <c r="AV90" s="364">
        <f t="shared" si="5"/>
        <v>0</v>
      </c>
      <c r="AW90" s="133">
        <f t="shared" si="3"/>
        <v>1</v>
      </c>
      <c r="AX90" s="203" t="s">
        <v>80</v>
      </c>
      <c r="AY90" s="86" t="s">
        <v>800</v>
      </c>
      <c r="AZ90" s="142" t="s">
        <v>6728</v>
      </c>
      <c r="BA90" s="160" t="s">
        <v>71</v>
      </c>
      <c r="BB90" s="160" t="s">
        <v>71</v>
      </c>
    </row>
    <row r="91" spans="2:54" s="125" customFormat="1" ht="15.75" customHeight="1" x14ac:dyDescent="0.25">
      <c r="B91" s="247">
        <v>2023</v>
      </c>
      <c r="C91" s="81">
        <v>891780111</v>
      </c>
      <c r="D91" s="82" t="s">
        <v>68</v>
      </c>
      <c r="E91" s="145" t="s">
        <v>6729</v>
      </c>
      <c r="F91" s="76" t="s">
        <v>6730</v>
      </c>
      <c r="G91" s="145">
        <v>0</v>
      </c>
      <c r="H91" s="145"/>
      <c r="I91" s="86" t="s">
        <v>78</v>
      </c>
      <c r="J91" s="81" t="s">
        <v>120</v>
      </c>
      <c r="K91" s="145" t="s">
        <v>6731</v>
      </c>
      <c r="L91" s="259">
        <v>7000000</v>
      </c>
      <c r="M91" s="81" t="s">
        <v>73</v>
      </c>
      <c r="N91" s="145"/>
      <c r="O91" s="154" t="s">
        <v>6732</v>
      </c>
      <c r="P91" s="140">
        <v>12542861</v>
      </c>
      <c r="Q91" s="160">
        <v>186</v>
      </c>
      <c r="R91" s="397">
        <v>44958</v>
      </c>
      <c r="S91" s="582">
        <v>57560000</v>
      </c>
      <c r="T91" s="251">
        <v>44974</v>
      </c>
      <c r="U91" s="617">
        <v>7000000</v>
      </c>
      <c r="V91" s="86" t="s">
        <v>70</v>
      </c>
      <c r="W91" s="262">
        <v>84453903</v>
      </c>
      <c r="X91" s="144" t="s">
        <v>6650</v>
      </c>
      <c r="Y91" s="145"/>
      <c r="Z91" s="391">
        <v>44974</v>
      </c>
      <c r="AA91" s="391">
        <v>44974</v>
      </c>
      <c r="AB91" s="603" t="s">
        <v>80</v>
      </c>
      <c r="AC91" s="391">
        <v>44985</v>
      </c>
      <c r="AD91" s="150">
        <f t="shared" si="6"/>
        <v>11</v>
      </c>
      <c r="AE91" s="143">
        <v>0</v>
      </c>
      <c r="AF91" s="259">
        <v>0</v>
      </c>
      <c r="AG91" s="143">
        <v>0</v>
      </c>
      <c r="AH91" s="603" t="s">
        <v>80</v>
      </c>
      <c r="AI91" s="150">
        <f t="shared" si="0"/>
        <v>0</v>
      </c>
      <c r="AJ91" s="143">
        <v>0</v>
      </c>
      <c r="AK91" s="259">
        <v>0</v>
      </c>
      <c r="AL91" s="603" t="s">
        <v>80</v>
      </c>
      <c r="AM91" s="86">
        <v>0</v>
      </c>
      <c r="AN91" s="603" t="s">
        <v>80</v>
      </c>
      <c r="AO91" s="603" t="s">
        <v>80</v>
      </c>
      <c r="AP91" s="255">
        <f t="shared" si="2"/>
        <v>0</v>
      </c>
      <c r="AQ91" s="260">
        <f>+L91+AF91-AK91</f>
        <v>7000000</v>
      </c>
      <c r="AR91" s="86" t="s">
        <v>115</v>
      </c>
      <c r="AS91" s="143">
        <v>0</v>
      </c>
      <c r="AT91" s="203" t="s">
        <v>80</v>
      </c>
      <c r="AU91" s="259">
        <v>7000000</v>
      </c>
      <c r="AV91" s="364">
        <f t="shared" si="5"/>
        <v>0</v>
      </c>
      <c r="AW91" s="133">
        <f t="shared" si="3"/>
        <v>1</v>
      </c>
      <c r="AX91" s="203" t="s">
        <v>80</v>
      </c>
      <c r="AY91" s="86" t="s">
        <v>800</v>
      </c>
      <c r="AZ91" s="142" t="s">
        <v>6733</v>
      </c>
      <c r="BA91" s="160" t="s">
        <v>71</v>
      </c>
      <c r="BB91" s="160" t="s">
        <v>71</v>
      </c>
    </row>
    <row r="92" spans="2:54" s="125" customFormat="1" ht="15.75" customHeight="1" x14ac:dyDescent="0.25">
      <c r="B92" s="247">
        <v>2023</v>
      </c>
      <c r="C92" s="81">
        <v>891780111</v>
      </c>
      <c r="D92" s="82" t="s">
        <v>68</v>
      </c>
      <c r="E92" s="145" t="s">
        <v>6734</v>
      </c>
      <c r="F92" s="76" t="s">
        <v>6735</v>
      </c>
      <c r="G92" s="145">
        <v>0</v>
      </c>
      <c r="H92" s="145"/>
      <c r="I92" s="86" t="s">
        <v>78</v>
      </c>
      <c r="J92" s="81" t="s">
        <v>120</v>
      </c>
      <c r="K92" s="145" t="s">
        <v>6736</v>
      </c>
      <c r="L92" s="259">
        <v>11628574</v>
      </c>
      <c r="M92" s="81" t="s">
        <v>73</v>
      </c>
      <c r="N92" s="145"/>
      <c r="O92" s="154" t="s">
        <v>6737</v>
      </c>
      <c r="P92" s="140">
        <v>1082835588</v>
      </c>
      <c r="Q92" s="160">
        <v>315</v>
      </c>
      <c r="R92" s="397">
        <v>44966</v>
      </c>
      <c r="S92" s="582">
        <v>192226186</v>
      </c>
      <c r="T92" s="251">
        <v>44974</v>
      </c>
      <c r="U92" s="617">
        <v>11628574</v>
      </c>
      <c r="V92" s="86" t="s">
        <v>70</v>
      </c>
      <c r="W92" s="262">
        <v>77105457</v>
      </c>
      <c r="X92" s="144" t="s">
        <v>6738</v>
      </c>
      <c r="Y92" s="145"/>
      <c r="Z92" s="391">
        <v>44974</v>
      </c>
      <c r="AA92" s="391">
        <v>44974</v>
      </c>
      <c r="AB92" s="603" t="s">
        <v>80</v>
      </c>
      <c r="AC92" s="391">
        <v>45062</v>
      </c>
      <c r="AD92" s="150">
        <f t="shared" si="6"/>
        <v>88</v>
      </c>
      <c r="AE92" s="143">
        <v>0</v>
      </c>
      <c r="AF92" s="259">
        <v>0</v>
      </c>
      <c r="AG92" s="143">
        <v>0</v>
      </c>
      <c r="AH92" s="603" t="s">
        <v>80</v>
      </c>
      <c r="AI92" s="150">
        <f t="shared" si="0"/>
        <v>0</v>
      </c>
      <c r="AJ92" s="143">
        <v>0</v>
      </c>
      <c r="AK92" s="259">
        <v>0</v>
      </c>
      <c r="AL92" s="603" t="s">
        <v>80</v>
      </c>
      <c r="AM92" s="86">
        <v>0</v>
      </c>
      <c r="AN92" s="603" t="s">
        <v>80</v>
      </c>
      <c r="AO92" s="603" t="s">
        <v>80</v>
      </c>
      <c r="AP92" s="255">
        <f t="shared" si="2"/>
        <v>0</v>
      </c>
      <c r="AQ92" s="260">
        <f>+L92+AF92-AK92</f>
        <v>11628574</v>
      </c>
      <c r="AR92" s="86" t="s">
        <v>115</v>
      </c>
      <c r="AS92" s="143">
        <v>0</v>
      </c>
      <c r="AT92" s="203" t="s">
        <v>80</v>
      </c>
      <c r="AU92" s="259">
        <v>11628574</v>
      </c>
      <c r="AV92" s="364">
        <f t="shared" si="5"/>
        <v>0</v>
      </c>
      <c r="AW92" s="133">
        <f t="shared" si="3"/>
        <v>1</v>
      </c>
      <c r="AX92" s="203" t="s">
        <v>80</v>
      </c>
      <c r="AY92" s="86" t="s">
        <v>800</v>
      </c>
      <c r="AZ92" s="142" t="s">
        <v>6739</v>
      </c>
      <c r="BA92" s="160" t="s">
        <v>71</v>
      </c>
      <c r="BB92" s="160" t="s">
        <v>71</v>
      </c>
    </row>
    <row r="93" spans="2:54" s="125" customFormat="1" ht="15.75" customHeight="1" x14ac:dyDescent="0.25">
      <c r="B93" s="247">
        <v>2023</v>
      </c>
      <c r="C93" s="81">
        <v>891780111</v>
      </c>
      <c r="D93" s="82" t="s">
        <v>68</v>
      </c>
      <c r="E93" s="145" t="s">
        <v>6740</v>
      </c>
      <c r="F93" s="76" t="s">
        <v>6741</v>
      </c>
      <c r="G93" s="145">
        <v>0</v>
      </c>
      <c r="H93" s="145"/>
      <c r="I93" s="86" t="s">
        <v>78</v>
      </c>
      <c r="J93" s="81" t="s">
        <v>120</v>
      </c>
      <c r="K93" s="145" t="s">
        <v>6742</v>
      </c>
      <c r="L93" s="259">
        <v>5600000</v>
      </c>
      <c r="M93" s="81" t="s">
        <v>73</v>
      </c>
      <c r="N93" s="145"/>
      <c r="O93" s="154" t="s">
        <v>6743</v>
      </c>
      <c r="P93" s="140">
        <v>1082955683</v>
      </c>
      <c r="Q93" s="160">
        <v>88</v>
      </c>
      <c r="R93" s="397">
        <v>44950</v>
      </c>
      <c r="S93" s="582">
        <v>172600000</v>
      </c>
      <c r="T93" s="251">
        <v>44974</v>
      </c>
      <c r="U93" s="617">
        <v>5600000</v>
      </c>
      <c r="V93" s="86" t="s">
        <v>70</v>
      </c>
      <c r="W93" s="262">
        <v>52389076</v>
      </c>
      <c r="X93" s="144" t="s">
        <v>6744</v>
      </c>
      <c r="Y93" s="145"/>
      <c r="Z93" s="391">
        <v>44974</v>
      </c>
      <c r="AA93" s="391">
        <v>44974</v>
      </c>
      <c r="AB93" s="603" t="s">
        <v>80</v>
      </c>
      <c r="AC93" s="391">
        <v>45032</v>
      </c>
      <c r="AD93" s="150">
        <f t="shared" si="6"/>
        <v>58</v>
      </c>
      <c r="AE93" s="143">
        <v>0</v>
      </c>
      <c r="AF93" s="259">
        <v>0</v>
      </c>
      <c r="AG93" s="143">
        <v>0</v>
      </c>
      <c r="AH93" s="603" t="s">
        <v>80</v>
      </c>
      <c r="AI93" s="150">
        <f t="shared" si="0"/>
        <v>0</v>
      </c>
      <c r="AJ93" s="143">
        <v>0</v>
      </c>
      <c r="AK93" s="259">
        <v>0</v>
      </c>
      <c r="AL93" s="603" t="s">
        <v>80</v>
      </c>
      <c r="AM93" s="86">
        <v>0</v>
      </c>
      <c r="AN93" s="603" t="s">
        <v>80</v>
      </c>
      <c r="AO93" s="603" t="s">
        <v>80</v>
      </c>
      <c r="AP93" s="255">
        <f t="shared" si="2"/>
        <v>0</v>
      </c>
      <c r="AQ93" s="260">
        <f>+L93+AF93-AK93</f>
        <v>5600000</v>
      </c>
      <c r="AR93" s="86" t="s">
        <v>115</v>
      </c>
      <c r="AS93" s="143">
        <v>0</v>
      </c>
      <c r="AT93" s="203" t="s">
        <v>80</v>
      </c>
      <c r="AU93" s="259">
        <v>2800000</v>
      </c>
      <c r="AV93" s="364">
        <f t="shared" si="5"/>
        <v>2800000</v>
      </c>
      <c r="AW93" s="133">
        <f t="shared" si="3"/>
        <v>0.5</v>
      </c>
      <c r="AX93" s="203" t="s">
        <v>80</v>
      </c>
      <c r="AY93" s="86" t="s">
        <v>72</v>
      </c>
      <c r="AZ93" s="142" t="s">
        <v>6745</v>
      </c>
      <c r="BA93" s="160" t="s">
        <v>71</v>
      </c>
      <c r="BB93" s="160" t="s">
        <v>71</v>
      </c>
    </row>
    <row r="94" spans="2:54" s="125" customFormat="1" ht="15.75" customHeight="1" x14ac:dyDescent="0.25">
      <c r="B94" s="247">
        <v>2023</v>
      </c>
      <c r="C94" s="81">
        <v>891780111</v>
      </c>
      <c r="D94" s="82" t="s">
        <v>68</v>
      </c>
      <c r="E94" s="145" t="s">
        <v>6746</v>
      </c>
      <c r="F94" s="76" t="s">
        <v>6747</v>
      </c>
      <c r="G94" s="145">
        <v>0</v>
      </c>
      <c r="H94" s="145"/>
      <c r="I94" s="86" t="s">
        <v>78</v>
      </c>
      <c r="J94" s="81" t="s">
        <v>120</v>
      </c>
      <c r="K94" s="145" t="s">
        <v>6748</v>
      </c>
      <c r="L94" s="259">
        <v>10587500</v>
      </c>
      <c r="M94" s="81" t="s">
        <v>73</v>
      </c>
      <c r="N94" s="145"/>
      <c r="O94" s="154" t="s">
        <v>6749</v>
      </c>
      <c r="P94" s="140">
        <v>1140891541</v>
      </c>
      <c r="Q94" s="160">
        <v>315</v>
      </c>
      <c r="R94" s="397">
        <v>44966</v>
      </c>
      <c r="S94" s="582">
        <v>192226186</v>
      </c>
      <c r="T94" s="251">
        <v>44979</v>
      </c>
      <c r="U94" s="617">
        <v>10587500</v>
      </c>
      <c r="V94" s="86" t="s">
        <v>70</v>
      </c>
      <c r="W94" s="262">
        <v>79857491</v>
      </c>
      <c r="X94" s="144" t="s">
        <v>6750</v>
      </c>
      <c r="Y94" s="145"/>
      <c r="Z94" s="391">
        <v>44979</v>
      </c>
      <c r="AA94" s="391">
        <v>44979</v>
      </c>
      <c r="AB94" s="603" t="s">
        <v>80</v>
      </c>
      <c r="AC94" s="391">
        <v>45065</v>
      </c>
      <c r="AD94" s="150">
        <f t="shared" si="6"/>
        <v>86</v>
      </c>
      <c r="AE94" s="143">
        <v>0</v>
      </c>
      <c r="AF94" s="259">
        <v>0</v>
      </c>
      <c r="AG94" s="143">
        <v>0</v>
      </c>
      <c r="AH94" s="603" t="s">
        <v>80</v>
      </c>
      <c r="AI94" s="150">
        <f t="shared" si="0"/>
        <v>0</v>
      </c>
      <c r="AJ94" s="143">
        <v>0</v>
      </c>
      <c r="AK94" s="259">
        <v>0</v>
      </c>
      <c r="AL94" s="603" t="s">
        <v>80</v>
      </c>
      <c r="AM94" s="86">
        <v>0</v>
      </c>
      <c r="AN94" s="603" t="s">
        <v>80</v>
      </c>
      <c r="AO94" s="603" t="s">
        <v>80</v>
      </c>
      <c r="AP94" s="255">
        <f t="shared" si="2"/>
        <v>0</v>
      </c>
      <c r="AQ94" s="260">
        <f>+L94+AF94-AK94</f>
        <v>10587500</v>
      </c>
      <c r="AR94" s="86" t="s">
        <v>115</v>
      </c>
      <c r="AS94" s="143">
        <v>0</v>
      </c>
      <c r="AT94" s="203" t="s">
        <v>80</v>
      </c>
      <c r="AU94" s="259">
        <v>10587500</v>
      </c>
      <c r="AV94" s="364">
        <f t="shared" si="5"/>
        <v>0</v>
      </c>
      <c r="AW94" s="133">
        <f t="shared" si="3"/>
        <v>1</v>
      </c>
      <c r="AX94" s="203" t="s">
        <v>80</v>
      </c>
      <c r="AY94" s="86" t="s">
        <v>800</v>
      </c>
      <c r="AZ94" s="142" t="s">
        <v>6751</v>
      </c>
      <c r="BA94" s="160" t="s">
        <v>71</v>
      </c>
      <c r="BB94" s="160" t="s">
        <v>71</v>
      </c>
    </row>
    <row r="95" spans="2:54" s="125" customFormat="1" ht="15.75" customHeight="1" x14ac:dyDescent="0.25">
      <c r="B95" s="247">
        <v>2023</v>
      </c>
      <c r="C95" s="81">
        <v>891780111</v>
      </c>
      <c r="D95" s="82" t="s">
        <v>68</v>
      </c>
      <c r="E95" s="145" t="s">
        <v>6752</v>
      </c>
      <c r="F95" s="76" t="s">
        <v>6753</v>
      </c>
      <c r="G95" s="145">
        <v>0</v>
      </c>
      <c r="H95" s="145"/>
      <c r="I95" s="86" t="s">
        <v>78</v>
      </c>
      <c r="J95" s="81" t="s">
        <v>120</v>
      </c>
      <c r="K95" s="145" t="s">
        <v>6754</v>
      </c>
      <c r="L95" s="259">
        <v>6800000</v>
      </c>
      <c r="M95" s="81" t="s">
        <v>73</v>
      </c>
      <c r="N95" s="145"/>
      <c r="O95" s="154" t="s">
        <v>6755</v>
      </c>
      <c r="P95" s="140">
        <v>1003241982</v>
      </c>
      <c r="Q95" s="160">
        <v>315</v>
      </c>
      <c r="R95" s="397">
        <v>44966</v>
      </c>
      <c r="S95" s="582">
        <v>192226186</v>
      </c>
      <c r="T95" s="251">
        <v>44979</v>
      </c>
      <c r="U95" s="617">
        <v>6800000</v>
      </c>
      <c r="V95" s="86" t="s">
        <v>70</v>
      </c>
      <c r="W95" s="262">
        <v>79857491</v>
      </c>
      <c r="X95" s="144" t="s">
        <v>6756</v>
      </c>
      <c r="Y95" s="145"/>
      <c r="Z95" s="391">
        <v>44979</v>
      </c>
      <c r="AA95" s="391">
        <v>44979</v>
      </c>
      <c r="AB95" s="603" t="s">
        <v>80</v>
      </c>
      <c r="AC95" s="391">
        <v>45065</v>
      </c>
      <c r="AD95" s="150">
        <f t="shared" si="6"/>
        <v>86</v>
      </c>
      <c r="AE95" s="143">
        <v>0</v>
      </c>
      <c r="AF95" s="259">
        <v>0</v>
      </c>
      <c r="AG95" s="143">
        <v>0</v>
      </c>
      <c r="AH95" s="603" t="s">
        <v>80</v>
      </c>
      <c r="AI95" s="150">
        <f t="shared" si="0"/>
        <v>0</v>
      </c>
      <c r="AJ95" s="143">
        <v>0</v>
      </c>
      <c r="AK95" s="259">
        <v>0</v>
      </c>
      <c r="AL95" s="603" t="s">
        <v>80</v>
      </c>
      <c r="AM95" s="86">
        <v>0</v>
      </c>
      <c r="AN95" s="603" t="s">
        <v>80</v>
      </c>
      <c r="AO95" s="603" t="s">
        <v>80</v>
      </c>
      <c r="AP95" s="255">
        <f t="shared" si="2"/>
        <v>0</v>
      </c>
      <c r="AQ95" s="260">
        <f>+L95+AF95-AK95</f>
        <v>6800000</v>
      </c>
      <c r="AR95" s="86" t="s">
        <v>115</v>
      </c>
      <c r="AS95" s="143">
        <v>0</v>
      </c>
      <c r="AT95" s="203" t="s">
        <v>80</v>
      </c>
      <c r="AU95" s="259">
        <v>6800000</v>
      </c>
      <c r="AV95" s="364">
        <f t="shared" si="5"/>
        <v>0</v>
      </c>
      <c r="AW95" s="133">
        <f t="shared" si="3"/>
        <v>1</v>
      </c>
      <c r="AX95" s="203" t="s">
        <v>80</v>
      </c>
      <c r="AY95" s="86" t="s">
        <v>800</v>
      </c>
      <c r="AZ95" s="142" t="s">
        <v>6757</v>
      </c>
      <c r="BA95" s="160" t="s">
        <v>71</v>
      </c>
      <c r="BB95" s="160" t="s">
        <v>71</v>
      </c>
    </row>
    <row r="96" spans="2:54" s="125" customFormat="1" ht="15.75" customHeight="1" x14ac:dyDescent="0.25">
      <c r="B96" s="247">
        <v>2023</v>
      </c>
      <c r="C96" s="81">
        <v>891780111</v>
      </c>
      <c r="D96" s="82" t="s">
        <v>68</v>
      </c>
      <c r="E96" s="145" t="s">
        <v>6758</v>
      </c>
      <c r="F96" s="76" t="s">
        <v>6759</v>
      </c>
      <c r="G96" s="145">
        <v>0</v>
      </c>
      <c r="H96" s="145"/>
      <c r="I96" s="86" t="s">
        <v>78</v>
      </c>
      <c r="J96" s="81" t="s">
        <v>120</v>
      </c>
      <c r="K96" s="145" t="s">
        <v>6760</v>
      </c>
      <c r="L96" s="259">
        <v>17000000</v>
      </c>
      <c r="M96" s="81" t="s">
        <v>73</v>
      </c>
      <c r="N96" s="145"/>
      <c r="O96" s="154" t="s">
        <v>6761</v>
      </c>
      <c r="P96" s="140">
        <v>1082964235</v>
      </c>
      <c r="Q96" s="160">
        <v>88</v>
      </c>
      <c r="R96" s="397">
        <v>44950</v>
      </c>
      <c r="S96" s="582">
        <v>172600000</v>
      </c>
      <c r="T96" s="251">
        <v>44980</v>
      </c>
      <c r="U96" s="617">
        <v>17000000</v>
      </c>
      <c r="V96" s="86" t="s">
        <v>70</v>
      </c>
      <c r="W96" s="262">
        <v>52389076</v>
      </c>
      <c r="X96" s="144" t="s">
        <v>6744</v>
      </c>
      <c r="Y96" s="145"/>
      <c r="Z96" s="391">
        <v>44980</v>
      </c>
      <c r="AA96" s="391">
        <v>44983</v>
      </c>
      <c r="AB96" s="603" t="s">
        <v>80</v>
      </c>
      <c r="AC96" s="391">
        <v>45132</v>
      </c>
      <c r="AD96" s="150">
        <f t="shared" si="6"/>
        <v>149</v>
      </c>
      <c r="AE96" s="143">
        <v>0</v>
      </c>
      <c r="AF96" s="259">
        <v>0</v>
      </c>
      <c r="AG96" s="143">
        <v>0</v>
      </c>
      <c r="AH96" s="603" t="s">
        <v>80</v>
      </c>
      <c r="AI96" s="150">
        <f t="shared" si="0"/>
        <v>0</v>
      </c>
      <c r="AJ96" s="143">
        <v>0</v>
      </c>
      <c r="AK96" s="259">
        <v>0</v>
      </c>
      <c r="AL96" s="603" t="s">
        <v>80</v>
      </c>
      <c r="AM96" s="86">
        <v>0</v>
      </c>
      <c r="AN96" s="603" t="s">
        <v>80</v>
      </c>
      <c r="AO96" s="603" t="s">
        <v>80</v>
      </c>
      <c r="AP96" s="255">
        <f t="shared" si="2"/>
        <v>0</v>
      </c>
      <c r="AQ96" s="260">
        <f>+L96+AF96-AK96</f>
        <v>17000000</v>
      </c>
      <c r="AR96" s="86" t="s">
        <v>115</v>
      </c>
      <c r="AS96" s="143">
        <v>0</v>
      </c>
      <c r="AT96" s="203" t="s">
        <v>80</v>
      </c>
      <c r="AU96" s="259">
        <v>17000000</v>
      </c>
      <c r="AV96" s="364">
        <f t="shared" si="5"/>
        <v>0</v>
      </c>
      <c r="AW96" s="133">
        <f t="shared" si="3"/>
        <v>1</v>
      </c>
      <c r="AX96" s="203" t="s">
        <v>80</v>
      </c>
      <c r="AY96" s="86" t="s">
        <v>800</v>
      </c>
      <c r="AZ96" s="142" t="s">
        <v>6762</v>
      </c>
      <c r="BA96" s="160" t="s">
        <v>71</v>
      </c>
      <c r="BB96" s="160" t="s">
        <v>71</v>
      </c>
    </row>
    <row r="97" spans="2:54" s="125" customFormat="1" ht="15.75" customHeight="1" x14ac:dyDescent="0.25">
      <c r="B97" s="247">
        <v>2023</v>
      </c>
      <c r="C97" s="81">
        <v>891780111</v>
      </c>
      <c r="D97" s="82" t="s">
        <v>68</v>
      </c>
      <c r="E97" s="145" t="s">
        <v>6763</v>
      </c>
      <c r="F97" s="76" t="s">
        <v>6764</v>
      </c>
      <c r="G97" s="145">
        <v>0</v>
      </c>
      <c r="H97" s="145"/>
      <c r="I97" s="86" t="s">
        <v>78</v>
      </c>
      <c r="J97" s="81" t="s">
        <v>120</v>
      </c>
      <c r="K97" s="145" t="s">
        <v>6765</v>
      </c>
      <c r="L97" s="259">
        <v>27891770</v>
      </c>
      <c r="M97" s="81" t="s">
        <v>73</v>
      </c>
      <c r="N97" s="145"/>
      <c r="O97" s="154" t="s">
        <v>6766</v>
      </c>
      <c r="P97" s="140">
        <v>1082968357</v>
      </c>
      <c r="Q97" s="160">
        <v>329</v>
      </c>
      <c r="R97" s="397">
        <v>44967</v>
      </c>
      <c r="S97" s="582">
        <v>105299728</v>
      </c>
      <c r="T97" s="251">
        <v>44980</v>
      </c>
      <c r="U97" s="617">
        <v>27891770</v>
      </c>
      <c r="V97" s="86" t="s">
        <v>70</v>
      </c>
      <c r="W97" s="262">
        <v>79261513</v>
      </c>
      <c r="X97" s="144" t="s">
        <v>6767</v>
      </c>
      <c r="Y97" s="145"/>
      <c r="Z97" s="391">
        <v>44980</v>
      </c>
      <c r="AA97" s="391">
        <v>44980</v>
      </c>
      <c r="AB97" s="603" t="s">
        <v>80</v>
      </c>
      <c r="AC97" s="391">
        <v>45291</v>
      </c>
      <c r="AD97" s="150">
        <f t="shared" si="6"/>
        <v>311</v>
      </c>
      <c r="AE97" s="143">
        <v>0</v>
      </c>
      <c r="AF97" s="259">
        <v>0</v>
      </c>
      <c r="AG97" s="143">
        <v>0</v>
      </c>
      <c r="AH97" s="603" t="s">
        <v>80</v>
      </c>
      <c r="AI97" s="150">
        <f t="shared" si="0"/>
        <v>0</v>
      </c>
      <c r="AJ97" s="143">
        <v>0</v>
      </c>
      <c r="AK97" s="259">
        <v>0</v>
      </c>
      <c r="AL97" s="603" t="s">
        <v>80</v>
      </c>
      <c r="AM97" s="86">
        <v>0</v>
      </c>
      <c r="AN97" s="603" t="s">
        <v>80</v>
      </c>
      <c r="AO97" s="603" t="s">
        <v>80</v>
      </c>
      <c r="AP97" s="255">
        <f t="shared" si="2"/>
        <v>0</v>
      </c>
      <c r="AQ97" s="260">
        <f>+L97+AF97-AK97</f>
        <v>27891770</v>
      </c>
      <c r="AR97" s="86" t="s">
        <v>115</v>
      </c>
      <c r="AS97" s="143">
        <v>0</v>
      </c>
      <c r="AT97" s="203" t="s">
        <v>80</v>
      </c>
      <c r="AU97" s="259">
        <v>19715030</v>
      </c>
      <c r="AV97" s="364">
        <f t="shared" si="5"/>
        <v>8176740</v>
      </c>
      <c r="AW97" s="133">
        <f t="shared" si="3"/>
        <v>0.70684040489362987</v>
      </c>
      <c r="AX97" s="203" t="s">
        <v>80</v>
      </c>
      <c r="AY97" s="86" t="s">
        <v>72</v>
      </c>
      <c r="AZ97" s="142" t="s">
        <v>6768</v>
      </c>
      <c r="BA97" s="160" t="s">
        <v>71</v>
      </c>
      <c r="BB97" s="160" t="s">
        <v>71</v>
      </c>
    </row>
    <row r="98" spans="2:54" s="126" customFormat="1" ht="29.25" customHeight="1" x14ac:dyDescent="0.2">
      <c r="B98" s="247">
        <v>2023</v>
      </c>
      <c r="C98" s="81">
        <v>891780111</v>
      </c>
      <c r="D98" s="82" t="s">
        <v>68</v>
      </c>
      <c r="E98" s="82" t="s">
        <v>6769</v>
      </c>
      <c r="F98" s="142" t="s">
        <v>6770</v>
      </c>
      <c r="G98" s="82">
        <v>0</v>
      </c>
      <c r="H98" s="82"/>
      <c r="I98" s="81" t="s">
        <v>78</v>
      </c>
      <c r="J98" s="81" t="s">
        <v>120</v>
      </c>
      <c r="K98" s="82" t="s">
        <v>6771</v>
      </c>
      <c r="L98" s="381">
        <v>12000000</v>
      </c>
      <c r="M98" s="81" t="s">
        <v>73</v>
      </c>
      <c r="N98" s="82"/>
      <c r="O98" s="141" t="s">
        <v>6772</v>
      </c>
      <c r="P98" s="160">
        <v>1084788615</v>
      </c>
      <c r="Q98" s="258" t="s">
        <v>6773</v>
      </c>
      <c r="R98" s="619" t="s">
        <v>6774</v>
      </c>
      <c r="S98" s="584" t="s">
        <v>6775</v>
      </c>
      <c r="T98" s="251">
        <v>44986</v>
      </c>
      <c r="U98" s="617">
        <v>12000000</v>
      </c>
      <c r="V98" s="81" t="s">
        <v>70</v>
      </c>
      <c r="W98" s="262">
        <v>72004252</v>
      </c>
      <c r="X98" s="87" t="s">
        <v>2564</v>
      </c>
      <c r="Y98" s="82"/>
      <c r="Z98" s="391">
        <v>44986</v>
      </c>
      <c r="AA98" s="391">
        <v>44986</v>
      </c>
      <c r="AB98" s="603" t="s">
        <v>80</v>
      </c>
      <c r="AC98" s="391">
        <v>45107</v>
      </c>
      <c r="AD98" s="262">
        <f t="shared" si="6"/>
        <v>121</v>
      </c>
      <c r="AE98" s="165">
        <v>0</v>
      </c>
      <c r="AF98" s="381">
        <v>0</v>
      </c>
      <c r="AG98" s="165">
        <v>0</v>
      </c>
      <c r="AH98" s="603" t="s">
        <v>80</v>
      </c>
      <c r="AI98" s="262">
        <f t="shared" si="0"/>
        <v>0</v>
      </c>
      <c r="AJ98" s="165">
        <v>0</v>
      </c>
      <c r="AK98" s="381">
        <v>0</v>
      </c>
      <c r="AL98" s="603" t="s">
        <v>80</v>
      </c>
      <c r="AM98" s="81">
        <v>0</v>
      </c>
      <c r="AN98" s="603" t="s">
        <v>80</v>
      </c>
      <c r="AO98" s="603" t="s">
        <v>80</v>
      </c>
      <c r="AP98" s="160">
        <f t="shared" si="2"/>
        <v>0</v>
      </c>
      <c r="AQ98" s="364">
        <f>+L98+AF98-AK98</f>
        <v>12000000</v>
      </c>
      <c r="AR98" s="81" t="s">
        <v>115</v>
      </c>
      <c r="AS98" s="165">
        <v>0</v>
      </c>
      <c r="AT98" s="203" t="s">
        <v>80</v>
      </c>
      <c r="AU98" s="381">
        <v>12000000</v>
      </c>
      <c r="AV98" s="364">
        <f t="shared" si="5"/>
        <v>0</v>
      </c>
      <c r="AW98" s="133">
        <f t="shared" si="3"/>
        <v>1</v>
      </c>
      <c r="AX98" s="203" t="s">
        <v>80</v>
      </c>
      <c r="AY98" s="86" t="s">
        <v>800</v>
      </c>
      <c r="AZ98" s="142" t="s">
        <v>6776</v>
      </c>
      <c r="BA98" s="160" t="s">
        <v>71</v>
      </c>
      <c r="BB98" s="160" t="s">
        <v>71</v>
      </c>
    </row>
    <row r="99" spans="2:54" s="125" customFormat="1" ht="15.75" customHeight="1" x14ac:dyDescent="0.25">
      <c r="B99" s="247">
        <v>2023</v>
      </c>
      <c r="C99" s="81">
        <v>891780111</v>
      </c>
      <c r="D99" s="82" t="s">
        <v>68</v>
      </c>
      <c r="E99" s="145" t="s">
        <v>6777</v>
      </c>
      <c r="F99" s="76" t="s">
        <v>6778</v>
      </c>
      <c r="G99" s="145">
        <v>0</v>
      </c>
      <c r="H99" s="145"/>
      <c r="I99" s="86" t="s">
        <v>78</v>
      </c>
      <c r="J99" s="81" t="s">
        <v>120</v>
      </c>
      <c r="K99" s="145" t="s">
        <v>6779</v>
      </c>
      <c r="L99" s="259">
        <v>4764000</v>
      </c>
      <c r="M99" s="81" t="s">
        <v>73</v>
      </c>
      <c r="N99" s="145"/>
      <c r="O99" s="614" t="s">
        <v>6780</v>
      </c>
      <c r="P99" s="255">
        <v>1032388547</v>
      </c>
      <c r="Q99" s="258">
        <v>306</v>
      </c>
      <c r="R99" s="397">
        <v>44966</v>
      </c>
      <c r="S99" s="582">
        <v>7929200</v>
      </c>
      <c r="T99" s="250">
        <v>44986</v>
      </c>
      <c r="U99" s="615">
        <v>4764000</v>
      </c>
      <c r="V99" s="86" t="s">
        <v>70</v>
      </c>
      <c r="W99" s="262">
        <v>52705148</v>
      </c>
      <c r="X99" s="144" t="s">
        <v>6781</v>
      </c>
      <c r="Y99" s="145"/>
      <c r="Z99" s="391">
        <v>44986</v>
      </c>
      <c r="AA99" s="391">
        <v>44986</v>
      </c>
      <c r="AB99" s="603" t="s">
        <v>80</v>
      </c>
      <c r="AC99" s="391">
        <v>45016</v>
      </c>
      <c r="AD99" s="150">
        <f t="shared" si="6"/>
        <v>30</v>
      </c>
      <c r="AE99" s="143">
        <v>0</v>
      </c>
      <c r="AF99" s="259">
        <v>0</v>
      </c>
      <c r="AG99" s="143">
        <v>0</v>
      </c>
      <c r="AH99" s="603" t="s">
        <v>80</v>
      </c>
      <c r="AI99" s="150">
        <f t="shared" si="0"/>
        <v>0</v>
      </c>
      <c r="AJ99" s="143">
        <v>0</v>
      </c>
      <c r="AK99" s="259">
        <v>0</v>
      </c>
      <c r="AL99" s="603" t="s">
        <v>80</v>
      </c>
      <c r="AM99" s="86">
        <v>0</v>
      </c>
      <c r="AN99" s="603" t="s">
        <v>80</v>
      </c>
      <c r="AO99" s="603" t="s">
        <v>80</v>
      </c>
      <c r="AP99" s="255">
        <f t="shared" si="2"/>
        <v>0</v>
      </c>
      <c r="AQ99" s="260">
        <f>+L99+AF99-AK99</f>
        <v>4764000</v>
      </c>
      <c r="AR99" s="86" t="s">
        <v>115</v>
      </c>
      <c r="AS99" s="143">
        <v>0</v>
      </c>
      <c r="AT99" s="203" t="s">
        <v>80</v>
      </c>
      <c r="AU99" s="259">
        <v>4764000</v>
      </c>
      <c r="AV99" s="364">
        <f t="shared" si="5"/>
        <v>0</v>
      </c>
      <c r="AW99" s="133">
        <f t="shared" si="3"/>
        <v>1</v>
      </c>
      <c r="AX99" s="203" t="s">
        <v>80</v>
      </c>
      <c r="AY99" s="86" t="s">
        <v>800</v>
      </c>
      <c r="AZ99" s="142" t="s">
        <v>6782</v>
      </c>
      <c r="BA99" s="160" t="s">
        <v>71</v>
      </c>
      <c r="BB99" s="160" t="s">
        <v>71</v>
      </c>
    </row>
    <row r="100" spans="2:54" s="125" customFormat="1" ht="15.75" customHeight="1" x14ac:dyDescent="0.25">
      <c r="B100" s="247">
        <v>2023</v>
      </c>
      <c r="C100" s="81">
        <v>891780111</v>
      </c>
      <c r="D100" s="82" t="s">
        <v>68</v>
      </c>
      <c r="E100" s="145" t="s">
        <v>6783</v>
      </c>
      <c r="F100" s="76" t="s">
        <v>6784</v>
      </c>
      <c r="G100" s="145">
        <v>0</v>
      </c>
      <c r="H100" s="145"/>
      <c r="I100" s="86" t="s">
        <v>78</v>
      </c>
      <c r="J100" s="81" t="s">
        <v>120</v>
      </c>
      <c r="K100" s="145" t="s">
        <v>6785</v>
      </c>
      <c r="L100" s="259">
        <v>1700000</v>
      </c>
      <c r="M100" s="81" t="s">
        <v>73</v>
      </c>
      <c r="N100" s="145"/>
      <c r="O100" s="614" t="s">
        <v>6786</v>
      </c>
      <c r="P100" s="255">
        <v>1007934311</v>
      </c>
      <c r="Q100" s="258">
        <v>338</v>
      </c>
      <c r="R100" s="397">
        <v>44967</v>
      </c>
      <c r="S100" s="582">
        <v>9787072</v>
      </c>
      <c r="T100" s="250">
        <v>44986</v>
      </c>
      <c r="U100" s="615">
        <v>1700000</v>
      </c>
      <c r="V100" s="86" t="s">
        <v>70</v>
      </c>
      <c r="W100" s="262">
        <v>63563343</v>
      </c>
      <c r="X100" s="144" t="s">
        <v>6541</v>
      </c>
      <c r="Y100" s="145"/>
      <c r="Z100" s="391">
        <v>44986</v>
      </c>
      <c r="AA100" s="391">
        <v>44986</v>
      </c>
      <c r="AB100" s="603" t="s">
        <v>80</v>
      </c>
      <c r="AC100" s="391">
        <v>45016</v>
      </c>
      <c r="AD100" s="150">
        <f t="shared" si="6"/>
        <v>30</v>
      </c>
      <c r="AE100" s="143">
        <v>0</v>
      </c>
      <c r="AF100" s="259">
        <v>0</v>
      </c>
      <c r="AG100" s="143">
        <v>0</v>
      </c>
      <c r="AH100" s="603" t="s">
        <v>80</v>
      </c>
      <c r="AI100" s="150">
        <f t="shared" si="0"/>
        <v>0</v>
      </c>
      <c r="AJ100" s="143">
        <v>0</v>
      </c>
      <c r="AK100" s="259">
        <v>0</v>
      </c>
      <c r="AL100" s="603" t="s">
        <v>80</v>
      </c>
      <c r="AM100" s="86">
        <v>0</v>
      </c>
      <c r="AN100" s="603" t="s">
        <v>80</v>
      </c>
      <c r="AO100" s="603" t="s">
        <v>80</v>
      </c>
      <c r="AP100" s="255">
        <f t="shared" si="2"/>
        <v>0</v>
      </c>
      <c r="AQ100" s="260">
        <f>+L100+AF100-AK100</f>
        <v>1700000</v>
      </c>
      <c r="AR100" s="86" t="s">
        <v>115</v>
      </c>
      <c r="AS100" s="143">
        <v>0</v>
      </c>
      <c r="AT100" s="203" t="s">
        <v>80</v>
      </c>
      <c r="AU100" s="259">
        <v>1700000</v>
      </c>
      <c r="AV100" s="364">
        <f t="shared" si="5"/>
        <v>0</v>
      </c>
      <c r="AW100" s="133">
        <f t="shared" si="3"/>
        <v>1</v>
      </c>
      <c r="AX100" s="203" t="s">
        <v>80</v>
      </c>
      <c r="AY100" s="86" t="s">
        <v>800</v>
      </c>
      <c r="AZ100" s="142" t="s">
        <v>6787</v>
      </c>
      <c r="BA100" s="160" t="s">
        <v>71</v>
      </c>
      <c r="BB100" s="160" t="s">
        <v>71</v>
      </c>
    </row>
    <row r="101" spans="2:54" s="125" customFormat="1" ht="15.75" customHeight="1" x14ac:dyDescent="0.25">
      <c r="B101" s="247">
        <v>2023</v>
      </c>
      <c r="C101" s="81">
        <v>891780111</v>
      </c>
      <c r="D101" s="82" t="s">
        <v>68</v>
      </c>
      <c r="E101" s="145" t="s">
        <v>6788</v>
      </c>
      <c r="F101" s="76" t="s">
        <v>6789</v>
      </c>
      <c r="G101" s="145">
        <v>0</v>
      </c>
      <c r="H101" s="145"/>
      <c r="I101" s="86" t="s">
        <v>78</v>
      </c>
      <c r="J101" s="81" t="s">
        <v>120</v>
      </c>
      <c r="K101" s="145" t="s">
        <v>6790</v>
      </c>
      <c r="L101" s="259">
        <v>13600000</v>
      </c>
      <c r="M101" s="81" t="s">
        <v>73</v>
      </c>
      <c r="N101" s="145"/>
      <c r="O101" s="614" t="s">
        <v>6791</v>
      </c>
      <c r="P101" s="255">
        <v>1065637083</v>
      </c>
      <c r="Q101" s="258">
        <v>76</v>
      </c>
      <c r="R101" s="397">
        <v>44949</v>
      </c>
      <c r="S101" s="582">
        <v>547400000</v>
      </c>
      <c r="T101" s="250">
        <v>44986</v>
      </c>
      <c r="U101" s="615">
        <v>13600000</v>
      </c>
      <c r="V101" s="86" t="s">
        <v>70</v>
      </c>
      <c r="W101" s="262">
        <v>85155551</v>
      </c>
      <c r="X101" s="144" t="s">
        <v>6346</v>
      </c>
      <c r="Y101" s="145"/>
      <c r="Z101" s="391">
        <v>44986</v>
      </c>
      <c r="AA101" s="391">
        <v>44986</v>
      </c>
      <c r="AB101" s="603" t="s">
        <v>80</v>
      </c>
      <c r="AC101" s="391">
        <v>45107</v>
      </c>
      <c r="AD101" s="150">
        <f t="shared" si="6"/>
        <v>121</v>
      </c>
      <c r="AE101" s="143">
        <v>0</v>
      </c>
      <c r="AF101" s="259">
        <v>0</v>
      </c>
      <c r="AG101" s="143">
        <v>0</v>
      </c>
      <c r="AH101" s="603" t="s">
        <v>80</v>
      </c>
      <c r="AI101" s="150">
        <f t="shared" si="0"/>
        <v>0</v>
      </c>
      <c r="AJ101" s="143">
        <v>0</v>
      </c>
      <c r="AK101" s="259">
        <v>0</v>
      </c>
      <c r="AL101" s="603" t="s">
        <v>80</v>
      </c>
      <c r="AM101" s="86">
        <v>0</v>
      </c>
      <c r="AN101" s="603" t="s">
        <v>80</v>
      </c>
      <c r="AO101" s="603" t="s">
        <v>80</v>
      </c>
      <c r="AP101" s="255">
        <f t="shared" si="2"/>
        <v>0</v>
      </c>
      <c r="AQ101" s="260">
        <f>+L101+AF101-AK101</f>
        <v>13600000</v>
      </c>
      <c r="AR101" s="86" t="s">
        <v>115</v>
      </c>
      <c r="AS101" s="143">
        <v>0</v>
      </c>
      <c r="AT101" s="203" t="s">
        <v>80</v>
      </c>
      <c r="AU101" s="259">
        <v>13600000</v>
      </c>
      <c r="AV101" s="364">
        <f t="shared" si="5"/>
        <v>0</v>
      </c>
      <c r="AW101" s="133">
        <f t="shared" si="3"/>
        <v>1</v>
      </c>
      <c r="AX101" s="203" t="s">
        <v>80</v>
      </c>
      <c r="AY101" s="86" t="s">
        <v>800</v>
      </c>
      <c r="AZ101" s="142" t="s">
        <v>6792</v>
      </c>
      <c r="BA101" s="160" t="s">
        <v>71</v>
      </c>
      <c r="BB101" s="160" t="s">
        <v>71</v>
      </c>
    </row>
    <row r="102" spans="2:54" s="125" customFormat="1" ht="15.75" customHeight="1" x14ac:dyDescent="0.25">
      <c r="B102" s="247">
        <v>2023</v>
      </c>
      <c r="C102" s="81">
        <v>891780111</v>
      </c>
      <c r="D102" s="82" t="s">
        <v>68</v>
      </c>
      <c r="E102" s="145" t="s">
        <v>6793</v>
      </c>
      <c r="F102" s="76" t="s">
        <v>6794</v>
      </c>
      <c r="G102" s="145">
        <v>0</v>
      </c>
      <c r="H102" s="145"/>
      <c r="I102" s="86" t="s">
        <v>78</v>
      </c>
      <c r="J102" s="81" t="s">
        <v>120</v>
      </c>
      <c r="K102" s="145" t="s">
        <v>6795</v>
      </c>
      <c r="L102" s="259">
        <v>14000000</v>
      </c>
      <c r="M102" s="81" t="s">
        <v>73</v>
      </c>
      <c r="N102" s="145"/>
      <c r="O102" s="614" t="s">
        <v>6796</v>
      </c>
      <c r="P102" s="255">
        <v>1083011416</v>
      </c>
      <c r="Q102" s="258">
        <v>313</v>
      </c>
      <c r="R102" s="397">
        <v>44966</v>
      </c>
      <c r="S102" s="582">
        <v>14759856</v>
      </c>
      <c r="T102" s="250">
        <v>44986</v>
      </c>
      <c r="U102" s="615">
        <v>14000000</v>
      </c>
      <c r="V102" s="86" t="s">
        <v>70</v>
      </c>
      <c r="W102" s="262">
        <v>57461852</v>
      </c>
      <c r="X102" s="144" t="s">
        <v>6797</v>
      </c>
      <c r="Y102" s="145"/>
      <c r="Z102" s="391">
        <v>44986</v>
      </c>
      <c r="AA102" s="391">
        <v>44986</v>
      </c>
      <c r="AB102" s="603" t="s">
        <v>80</v>
      </c>
      <c r="AC102" s="391">
        <v>45138</v>
      </c>
      <c r="AD102" s="150">
        <f t="shared" si="6"/>
        <v>152</v>
      </c>
      <c r="AE102" s="143">
        <v>0</v>
      </c>
      <c r="AF102" s="259">
        <v>0</v>
      </c>
      <c r="AG102" s="143">
        <v>0</v>
      </c>
      <c r="AH102" s="603" t="s">
        <v>80</v>
      </c>
      <c r="AI102" s="150">
        <f t="shared" si="0"/>
        <v>0</v>
      </c>
      <c r="AJ102" s="143">
        <v>0</v>
      </c>
      <c r="AK102" s="259">
        <v>0</v>
      </c>
      <c r="AL102" s="603" t="s">
        <v>80</v>
      </c>
      <c r="AM102" s="86">
        <v>0</v>
      </c>
      <c r="AN102" s="603" t="s">
        <v>80</v>
      </c>
      <c r="AO102" s="603" t="s">
        <v>80</v>
      </c>
      <c r="AP102" s="255">
        <f t="shared" si="2"/>
        <v>0</v>
      </c>
      <c r="AQ102" s="260">
        <f>+L102+AF102-AK102</f>
        <v>14000000</v>
      </c>
      <c r="AR102" s="86" t="s">
        <v>115</v>
      </c>
      <c r="AS102" s="143">
        <v>0</v>
      </c>
      <c r="AT102" s="203" t="s">
        <v>80</v>
      </c>
      <c r="AU102" s="259">
        <v>14000000</v>
      </c>
      <c r="AV102" s="364">
        <f t="shared" si="5"/>
        <v>0</v>
      </c>
      <c r="AW102" s="133">
        <f t="shared" si="3"/>
        <v>1</v>
      </c>
      <c r="AX102" s="203" t="s">
        <v>80</v>
      </c>
      <c r="AY102" s="86" t="s">
        <v>800</v>
      </c>
      <c r="AZ102" s="142" t="s">
        <v>6798</v>
      </c>
      <c r="BA102" s="160" t="s">
        <v>71</v>
      </c>
      <c r="BB102" s="160" t="s">
        <v>71</v>
      </c>
    </row>
    <row r="103" spans="2:54" s="126" customFormat="1" ht="29.25" customHeight="1" x14ac:dyDescent="0.2">
      <c r="B103" s="247">
        <v>2023</v>
      </c>
      <c r="C103" s="81">
        <v>891780111</v>
      </c>
      <c r="D103" s="82" t="s">
        <v>68</v>
      </c>
      <c r="E103" s="82" t="s">
        <v>6799</v>
      </c>
      <c r="F103" s="142" t="s">
        <v>6800</v>
      </c>
      <c r="G103" s="82">
        <v>0</v>
      </c>
      <c r="H103" s="82"/>
      <c r="I103" s="81" t="s">
        <v>78</v>
      </c>
      <c r="J103" s="81" t="s">
        <v>120</v>
      </c>
      <c r="K103" s="82" t="s">
        <v>6801</v>
      </c>
      <c r="L103" s="381">
        <v>12000000</v>
      </c>
      <c r="M103" s="81" t="s">
        <v>73</v>
      </c>
      <c r="N103" s="82"/>
      <c r="O103" s="614" t="s">
        <v>6557</v>
      </c>
      <c r="P103" s="160">
        <v>1082934092</v>
      </c>
      <c r="Q103" s="258" t="s">
        <v>6773</v>
      </c>
      <c r="R103" s="619" t="s">
        <v>6774</v>
      </c>
      <c r="S103" s="584" t="s">
        <v>6775</v>
      </c>
      <c r="T103" s="250">
        <v>44986</v>
      </c>
      <c r="U103" s="615">
        <v>12000000</v>
      </c>
      <c r="V103" s="81" t="s">
        <v>70</v>
      </c>
      <c r="W103" s="262">
        <v>57435262</v>
      </c>
      <c r="X103" s="87" t="s">
        <v>6802</v>
      </c>
      <c r="Y103" s="82"/>
      <c r="Z103" s="391">
        <v>44986</v>
      </c>
      <c r="AA103" s="391">
        <v>44986</v>
      </c>
      <c r="AB103" s="603" t="s">
        <v>80</v>
      </c>
      <c r="AC103" s="391">
        <v>45107</v>
      </c>
      <c r="AD103" s="262">
        <f t="shared" si="6"/>
        <v>121</v>
      </c>
      <c r="AE103" s="165">
        <v>0</v>
      </c>
      <c r="AF103" s="381">
        <v>0</v>
      </c>
      <c r="AG103" s="165">
        <v>0</v>
      </c>
      <c r="AH103" s="603" t="s">
        <v>80</v>
      </c>
      <c r="AI103" s="262">
        <f t="shared" si="0"/>
        <v>0</v>
      </c>
      <c r="AJ103" s="165">
        <v>0</v>
      </c>
      <c r="AK103" s="381">
        <v>0</v>
      </c>
      <c r="AL103" s="603" t="s">
        <v>80</v>
      </c>
      <c r="AM103" s="81">
        <v>0</v>
      </c>
      <c r="AN103" s="603" t="s">
        <v>80</v>
      </c>
      <c r="AO103" s="603" t="s">
        <v>80</v>
      </c>
      <c r="AP103" s="160">
        <f t="shared" si="2"/>
        <v>0</v>
      </c>
      <c r="AQ103" s="364">
        <f>+L103+AF103-AK103</f>
        <v>12000000</v>
      </c>
      <c r="AR103" s="81" t="s">
        <v>115</v>
      </c>
      <c r="AS103" s="165">
        <v>0</v>
      </c>
      <c r="AT103" s="203" t="s">
        <v>80</v>
      </c>
      <c r="AU103" s="381">
        <v>12000000</v>
      </c>
      <c r="AV103" s="364">
        <f t="shared" si="5"/>
        <v>0</v>
      </c>
      <c r="AW103" s="133">
        <f t="shared" si="3"/>
        <v>1</v>
      </c>
      <c r="AX103" s="203" t="s">
        <v>80</v>
      </c>
      <c r="AY103" s="86" t="s">
        <v>800</v>
      </c>
      <c r="AZ103" s="142" t="s">
        <v>6803</v>
      </c>
      <c r="BA103" s="160" t="s">
        <v>71</v>
      </c>
      <c r="BB103" s="160" t="s">
        <v>71</v>
      </c>
    </row>
    <row r="104" spans="2:54" s="125" customFormat="1" ht="15.75" customHeight="1" x14ac:dyDescent="0.25">
      <c r="B104" s="247">
        <v>2023</v>
      </c>
      <c r="C104" s="81">
        <v>891780111</v>
      </c>
      <c r="D104" s="82" t="s">
        <v>68</v>
      </c>
      <c r="E104" s="145" t="s">
        <v>6804</v>
      </c>
      <c r="F104" s="76" t="s">
        <v>6805</v>
      </c>
      <c r="G104" s="145">
        <v>0</v>
      </c>
      <c r="H104" s="145"/>
      <c r="I104" s="86" t="s">
        <v>78</v>
      </c>
      <c r="J104" s="81" t="s">
        <v>120</v>
      </c>
      <c r="K104" s="145" t="s">
        <v>6806</v>
      </c>
      <c r="L104" s="259">
        <v>12000000</v>
      </c>
      <c r="M104" s="81" t="s">
        <v>73</v>
      </c>
      <c r="N104" s="145"/>
      <c r="O104" s="614" t="s">
        <v>6569</v>
      </c>
      <c r="P104" s="255">
        <v>1082374545</v>
      </c>
      <c r="Q104" s="258">
        <v>77</v>
      </c>
      <c r="R104" s="397">
        <v>44949</v>
      </c>
      <c r="S104" s="582">
        <v>768100000</v>
      </c>
      <c r="T104" s="250">
        <v>44986</v>
      </c>
      <c r="U104" s="615">
        <v>12000000</v>
      </c>
      <c r="V104" s="86" t="s">
        <v>70</v>
      </c>
      <c r="W104" s="262">
        <v>36694483</v>
      </c>
      <c r="X104" s="144" t="s">
        <v>6807</v>
      </c>
      <c r="Y104" s="145"/>
      <c r="Z104" s="391">
        <v>44986</v>
      </c>
      <c r="AA104" s="391">
        <v>44986</v>
      </c>
      <c r="AB104" s="603" t="s">
        <v>80</v>
      </c>
      <c r="AC104" s="391">
        <v>45107</v>
      </c>
      <c r="AD104" s="150">
        <f t="shared" si="6"/>
        <v>121</v>
      </c>
      <c r="AE104" s="143">
        <v>0</v>
      </c>
      <c r="AF104" s="259">
        <v>0</v>
      </c>
      <c r="AG104" s="143">
        <v>0</v>
      </c>
      <c r="AH104" s="603" t="s">
        <v>80</v>
      </c>
      <c r="AI104" s="150">
        <f t="shared" si="0"/>
        <v>0</v>
      </c>
      <c r="AJ104" s="143">
        <v>0</v>
      </c>
      <c r="AK104" s="259">
        <v>0</v>
      </c>
      <c r="AL104" s="603" t="s">
        <v>80</v>
      </c>
      <c r="AM104" s="86">
        <v>0</v>
      </c>
      <c r="AN104" s="603" t="s">
        <v>80</v>
      </c>
      <c r="AO104" s="603" t="s">
        <v>80</v>
      </c>
      <c r="AP104" s="255">
        <f t="shared" si="2"/>
        <v>0</v>
      </c>
      <c r="AQ104" s="260">
        <f>+L104+AF104-AK104</f>
        <v>12000000</v>
      </c>
      <c r="AR104" s="86" t="s">
        <v>115</v>
      </c>
      <c r="AS104" s="143">
        <v>0</v>
      </c>
      <c r="AT104" s="203" t="s">
        <v>80</v>
      </c>
      <c r="AU104" s="259">
        <v>12000000</v>
      </c>
      <c r="AV104" s="364">
        <f t="shared" si="5"/>
        <v>0</v>
      </c>
      <c r="AW104" s="133">
        <f t="shared" si="3"/>
        <v>1</v>
      </c>
      <c r="AX104" s="203" t="s">
        <v>80</v>
      </c>
      <c r="AY104" s="86" t="s">
        <v>800</v>
      </c>
      <c r="AZ104" s="142" t="s">
        <v>6808</v>
      </c>
      <c r="BA104" s="160" t="s">
        <v>71</v>
      </c>
      <c r="BB104" s="160" t="s">
        <v>71</v>
      </c>
    </row>
    <row r="105" spans="2:54" s="125" customFormat="1" ht="15.75" customHeight="1" x14ac:dyDescent="0.25">
      <c r="B105" s="247">
        <v>2023</v>
      </c>
      <c r="C105" s="81">
        <v>891780111</v>
      </c>
      <c r="D105" s="82" t="s">
        <v>68</v>
      </c>
      <c r="E105" s="145" t="s">
        <v>6809</v>
      </c>
      <c r="F105" s="76" t="s">
        <v>6810</v>
      </c>
      <c r="G105" s="145">
        <v>0</v>
      </c>
      <c r="H105" s="145"/>
      <c r="I105" s="86" t="s">
        <v>78</v>
      </c>
      <c r="J105" s="81" t="s">
        <v>120</v>
      </c>
      <c r="K105" s="145" t="s">
        <v>6811</v>
      </c>
      <c r="L105" s="259">
        <v>3500000</v>
      </c>
      <c r="M105" s="81" t="s">
        <v>73</v>
      </c>
      <c r="N105" s="145"/>
      <c r="O105" s="141" t="s">
        <v>6812</v>
      </c>
      <c r="P105" s="140">
        <v>1083023117</v>
      </c>
      <c r="Q105" s="258">
        <v>550</v>
      </c>
      <c r="R105" s="397">
        <v>44987</v>
      </c>
      <c r="S105" s="582">
        <v>24090000</v>
      </c>
      <c r="T105" s="251">
        <v>44988</v>
      </c>
      <c r="U105" s="617">
        <v>3500000</v>
      </c>
      <c r="V105" s="86" t="s">
        <v>70</v>
      </c>
      <c r="W105" s="262">
        <v>12533932</v>
      </c>
      <c r="X105" s="144" t="s">
        <v>6813</v>
      </c>
      <c r="Y105" s="145"/>
      <c r="Z105" s="391">
        <v>44988</v>
      </c>
      <c r="AA105" s="391">
        <v>44988</v>
      </c>
      <c r="AB105" s="603" t="s">
        <v>80</v>
      </c>
      <c r="AC105" s="391">
        <v>45015</v>
      </c>
      <c r="AD105" s="150">
        <f t="shared" si="6"/>
        <v>27</v>
      </c>
      <c r="AE105" s="143">
        <v>0</v>
      </c>
      <c r="AF105" s="259">
        <v>0</v>
      </c>
      <c r="AG105" s="143">
        <v>0</v>
      </c>
      <c r="AH105" s="603" t="s">
        <v>80</v>
      </c>
      <c r="AI105" s="150">
        <f t="shared" si="0"/>
        <v>0</v>
      </c>
      <c r="AJ105" s="143">
        <v>0</v>
      </c>
      <c r="AK105" s="259">
        <v>0</v>
      </c>
      <c r="AL105" s="603" t="s">
        <v>80</v>
      </c>
      <c r="AM105" s="86">
        <v>0</v>
      </c>
      <c r="AN105" s="603" t="s">
        <v>80</v>
      </c>
      <c r="AO105" s="603" t="s">
        <v>80</v>
      </c>
      <c r="AP105" s="255">
        <f t="shared" si="2"/>
        <v>0</v>
      </c>
      <c r="AQ105" s="260">
        <f>+L105+AF105-AK105</f>
        <v>3500000</v>
      </c>
      <c r="AR105" s="86" t="s">
        <v>115</v>
      </c>
      <c r="AS105" s="143">
        <v>0</v>
      </c>
      <c r="AT105" s="203" t="s">
        <v>80</v>
      </c>
      <c r="AU105" s="259">
        <v>3500000</v>
      </c>
      <c r="AV105" s="364">
        <f t="shared" si="5"/>
        <v>0</v>
      </c>
      <c r="AW105" s="133">
        <f t="shared" si="3"/>
        <v>1</v>
      </c>
      <c r="AX105" s="203" t="s">
        <v>80</v>
      </c>
      <c r="AY105" s="86" t="s">
        <v>800</v>
      </c>
      <c r="AZ105" s="142" t="s">
        <v>6814</v>
      </c>
      <c r="BA105" s="160" t="s">
        <v>71</v>
      </c>
      <c r="BB105" s="160" t="s">
        <v>71</v>
      </c>
    </row>
    <row r="106" spans="2:54" s="125" customFormat="1" ht="15.75" customHeight="1" x14ac:dyDescent="0.25">
      <c r="B106" s="247">
        <v>2023</v>
      </c>
      <c r="C106" s="81">
        <v>891780111</v>
      </c>
      <c r="D106" s="82" t="s">
        <v>68</v>
      </c>
      <c r="E106" s="145" t="s">
        <v>6815</v>
      </c>
      <c r="F106" s="76" t="s">
        <v>6816</v>
      </c>
      <c r="G106" s="145">
        <v>0</v>
      </c>
      <c r="H106" s="145"/>
      <c r="I106" s="86" t="s">
        <v>78</v>
      </c>
      <c r="J106" s="81" t="s">
        <v>120</v>
      </c>
      <c r="K106" s="145" t="s">
        <v>6817</v>
      </c>
      <c r="L106" s="259">
        <v>8325000</v>
      </c>
      <c r="M106" s="81" t="s">
        <v>73</v>
      </c>
      <c r="N106" s="145"/>
      <c r="O106" s="141" t="s">
        <v>6791</v>
      </c>
      <c r="P106" s="140">
        <v>1065637083</v>
      </c>
      <c r="Q106" s="160">
        <v>315</v>
      </c>
      <c r="R106" s="397">
        <v>44966</v>
      </c>
      <c r="S106" s="582">
        <v>192226186</v>
      </c>
      <c r="T106" s="251">
        <v>44988</v>
      </c>
      <c r="U106" s="615">
        <v>8325000</v>
      </c>
      <c r="V106" s="86" t="s">
        <v>70</v>
      </c>
      <c r="W106" s="262">
        <v>79857491</v>
      </c>
      <c r="X106" s="144" t="s">
        <v>6750</v>
      </c>
      <c r="Y106" s="145"/>
      <c r="Z106" s="391">
        <v>44988</v>
      </c>
      <c r="AA106" s="391">
        <v>44988</v>
      </c>
      <c r="AB106" s="603" t="s">
        <v>80</v>
      </c>
      <c r="AC106" s="391">
        <v>45065</v>
      </c>
      <c r="AD106" s="150">
        <f t="shared" si="6"/>
        <v>77</v>
      </c>
      <c r="AE106" s="143">
        <v>0</v>
      </c>
      <c r="AF106" s="259">
        <v>0</v>
      </c>
      <c r="AG106" s="143">
        <v>0</v>
      </c>
      <c r="AH106" s="603" t="s">
        <v>80</v>
      </c>
      <c r="AI106" s="150">
        <f t="shared" si="0"/>
        <v>0</v>
      </c>
      <c r="AJ106" s="143">
        <v>0</v>
      </c>
      <c r="AK106" s="259">
        <v>0</v>
      </c>
      <c r="AL106" s="603" t="s">
        <v>80</v>
      </c>
      <c r="AM106" s="86">
        <v>0</v>
      </c>
      <c r="AN106" s="603" t="s">
        <v>80</v>
      </c>
      <c r="AO106" s="603" t="s">
        <v>80</v>
      </c>
      <c r="AP106" s="255">
        <f t="shared" si="2"/>
        <v>0</v>
      </c>
      <c r="AQ106" s="260">
        <f>+L106+AF106-AK106</f>
        <v>8325000</v>
      </c>
      <c r="AR106" s="86" t="s">
        <v>115</v>
      </c>
      <c r="AS106" s="143">
        <v>0</v>
      </c>
      <c r="AT106" s="203" t="s">
        <v>80</v>
      </c>
      <c r="AU106" s="259">
        <v>8325000</v>
      </c>
      <c r="AV106" s="364">
        <f t="shared" si="5"/>
        <v>0</v>
      </c>
      <c r="AW106" s="133">
        <f t="shared" si="3"/>
        <v>1</v>
      </c>
      <c r="AX106" s="203" t="s">
        <v>80</v>
      </c>
      <c r="AY106" s="86" t="s">
        <v>800</v>
      </c>
      <c r="AZ106" s="142" t="s">
        <v>6818</v>
      </c>
      <c r="BA106" s="160" t="s">
        <v>71</v>
      </c>
      <c r="BB106" s="160" t="s">
        <v>71</v>
      </c>
    </row>
    <row r="107" spans="2:54" s="125" customFormat="1" ht="15.75" customHeight="1" x14ac:dyDescent="0.25">
      <c r="B107" s="247">
        <v>2023</v>
      </c>
      <c r="C107" s="81">
        <v>891780111</v>
      </c>
      <c r="D107" s="82" t="s">
        <v>68</v>
      </c>
      <c r="E107" s="145" t="s">
        <v>6819</v>
      </c>
      <c r="F107" s="76" t="s">
        <v>6820</v>
      </c>
      <c r="G107" s="145">
        <v>0</v>
      </c>
      <c r="H107" s="145"/>
      <c r="I107" s="86" t="s">
        <v>78</v>
      </c>
      <c r="J107" s="81" t="s">
        <v>120</v>
      </c>
      <c r="K107" s="145" t="s">
        <v>6821</v>
      </c>
      <c r="L107" s="259">
        <v>38400000</v>
      </c>
      <c r="M107" s="81" t="s">
        <v>73</v>
      </c>
      <c r="N107" s="145"/>
      <c r="O107" s="141" t="s">
        <v>6822</v>
      </c>
      <c r="P107" s="140">
        <v>1082897496</v>
      </c>
      <c r="Q107" s="160">
        <v>593</v>
      </c>
      <c r="R107" s="397">
        <v>44991</v>
      </c>
      <c r="S107" s="582">
        <v>520420267</v>
      </c>
      <c r="T107" s="251">
        <v>44994</v>
      </c>
      <c r="U107" s="615">
        <v>38400000</v>
      </c>
      <c r="V107" s="86" t="s">
        <v>70</v>
      </c>
      <c r="W107" s="262">
        <v>51909946</v>
      </c>
      <c r="X107" s="144" t="s">
        <v>6823</v>
      </c>
      <c r="Y107" s="145"/>
      <c r="Z107" s="391">
        <v>44994</v>
      </c>
      <c r="AA107" s="391">
        <v>44994</v>
      </c>
      <c r="AB107" s="603" t="s">
        <v>80</v>
      </c>
      <c r="AC107" s="391">
        <v>45359</v>
      </c>
      <c r="AD107" s="150">
        <f t="shared" si="6"/>
        <v>365</v>
      </c>
      <c r="AE107" s="143">
        <v>0</v>
      </c>
      <c r="AF107" s="259">
        <v>0</v>
      </c>
      <c r="AG107" s="143">
        <v>0</v>
      </c>
      <c r="AH107" s="603" t="s">
        <v>80</v>
      </c>
      <c r="AI107" s="150">
        <f t="shared" si="0"/>
        <v>0</v>
      </c>
      <c r="AJ107" s="143">
        <v>0</v>
      </c>
      <c r="AK107" s="259">
        <v>0</v>
      </c>
      <c r="AL107" s="603" t="s">
        <v>80</v>
      </c>
      <c r="AM107" s="86">
        <v>0</v>
      </c>
      <c r="AN107" s="603" t="s">
        <v>80</v>
      </c>
      <c r="AO107" s="603" t="s">
        <v>80</v>
      </c>
      <c r="AP107" s="255">
        <f t="shared" si="2"/>
        <v>0</v>
      </c>
      <c r="AQ107" s="260">
        <f>+L107+AF107-AK107</f>
        <v>38400000</v>
      </c>
      <c r="AR107" s="86" t="s">
        <v>115</v>
      </c>
      <c r="AS107" s="143">
        <v>0</v>
      </c>
      <c r="AT107" s="203" t="s">
        <v>80</v>
      </c>
      <c r="AU107" s="259">
        <v>22400000</v>
      </c>
      <c r="AV107" s="364">
        <f t="shared" si="5"/>
        <v>16000000</v>
      </c>
      <c r="AW107" s="133">
        <f t="shared" si="3"/>
        <v>0.58333333333333337</v>
      </c>
      <c r="AX107" s="203" t="s">
        <v>80</v>
      </c>
      <c r="AY107" s="86" t="s">
        <v>72</v>
      </c>
      <c r="AZ107" s="142" t="s">
        <v>6824</v>
      </c>
      <c r="BA107" s="160" t="s">
        <v>71</v>
      </c>
      <c r="BB107" s="160" t="s">
        <v>71</v>
      </c>
    </row>
    <row r="108" spans="2:54" s="125" customFormat="1" ht="15.75" customHeight="1" x14ac:dyDescent="0.25">
      <c r="B108" s="247">
        <v>2023</v>
      </c>
      <c r="C108" s="81">
        <v>891780111</v>
      </c>
      <c r="D108" s="82" t="s">
        <v>68</v>
      </c>
      <c r="E108" s="145" t="s">
        <v>6825</v>
      </c>
      <c r="F108" s="76" t="s">
        <v>6826</v>
      </c>
      <c r="G108" s="145">
        <v>0</v>
      </c>
      <c r="H108" s="145"/>
      <c r="I108" s="86" t="s">
        <v>78</v>
      </c>
      <c r="J108" s="81" t="s">
        <v>120</v>
      </c>
      <c r="K108" s="145" t="s">
        <v>6827</v>
      </c>
      <c r="L108" s="259">
        <v>5000000</v>
      </c>
      <c r="M108" s="81" t="s">
        <v>73</v>
      </c>
      <c r="N108" s="145"/>
      <c r="O108" s="141" t="s">
        <v>6828</v>
      </c>
      <c r="P108" s="140">
        <v>1083028660</v>
      </c>
      <c r="Q108" s="160">
        <v>581</v>
      </c>
      <c r="R108" s="397">
        <v>44987</v>
      </c>
      <c r="S108" s="582">
        <v>30000000</v>
      </c>
      <c r="T108" s="251">
        <v>44995</v>
      </c>
      <c r="U108" s="615">
        <v>5000000</v>
      </c>
      <c r="V108" s="86" t="s">
        <v>70</v>
      </c>
      <c r="W108" s="262">
        <v>388258</v>
      </c>
      <c r="X108" s="144" t="s">
        <v>6829</v>
      </c>
      <c r="Y108" s="145"/>
      <c r="Z108" s="391">
        <v>44995</v>
      </c>
      <c r="AA108" s="391">
        <v>44995</v>
      </c>
      <c r="AB108" s="603" t="s">
        <v>80</v>
      </c>
      <c r="AC108" s="391">
        <v>45055</v>
      </c>
      <c r="AD108" s="150">
        <f t="shared" si="6"/>
        <v>60</v>
      </c>
      <c r="AE108" s="143">
        <v>0</v>
      </c>
      <c r="AF108" s="259">
        <v>0</v>
      </c>
      <c r="AG108" s="143">
        <v>0</v>
      </c>
      <c r="AH108" s="603" t="s">
        <v>80</v>
      </c>
      <c r="AI108" s="150">
        <f t="shared" si="0"/>
        <v>0</v>
      </c>
      <c r="AJ108" s="143">
        <v>0</v>
      </c>
      <c r="AK108" s="259">
        <v>0</v>
      </c>
      <c r="AL108" s="603" t="s">
        <v>80</v>
      </c>
      <c r="AM108" s="86">
        <v>0</v>
      </c>
      <c r="AN108" s="603" t="s">
        <v>80</v>
      </c>
      <c r="AO108" s="603" t="s">
        <v>80</v>
      </c>
      <c r="AP108" s="255">
        <f t="shared" si="2"/>
        <v>0</v>
      </c>
      <c r="AQ108" s="260">
        <f>+L108+AF108-AK108</f>
        <v>5000000</v>
      </c>
      <c r="AR108" s="86" t="s">
        <v>115</v>
      </c>
      <c r="AS108" s="143">
        <v>0</v>
      </c>
      <c r="AT108" s="203" t="s">
        <v>80</v>
      </c>
      <c r="AU108" s="259">
        <v>5000000</v>
      </c>
      <c r="AV108" s="364">
        <f t="shared" si="5"/>
        <v>0</v>
      </c>
      <c r="AW108" s="133">
        <f t="shared" si="3"/>
        <v>1</v>
      </c>
      <c r="AX108" s="203" t="s">
        <v>80</v>
      </c>
      <c r="AY108" s="86" t="s">
        <v>800</v>
      </c>
      <c r="AZ108" s="142" t="s">
        <v>6830</v>
      </c>
      <c r="BA108" s="160" t="s">
        <v>71</v>
      </c>
      <c r="BB108" s="160" t="s">
        <v>71</v>
      </c>
    </row>
    <row r="109" spans="2:54" s="125" customFormat="1" ht="15.75" customHeight="1" x14ac:dyDescent="0.25">
      <c r="B109" s="247">
        <v>2023</v>
      </c>
      <c r="C109" s="81">
        <v>891780111</v>
      </c>
      <c r="D109" s="82" t="s">
        <v>68</v>
      </c>
      <c r="E109" s="145" t="s">
        <v>6831</v>
      </c>
      <c r="F109" s="76" t="s">
        <v>6832</v>
      </c>
      <c r="G109" s="145">
        <v>0</v>
      </c>
      <c r="H109" s="145"/>
      <c r="I109" s="86" t="s">
        <v>78</v>
      </c>
      <c r="J109" s="81" t="s">
        <v>120</v>
      </c>
      <c r="K109" s="145" t="s">
        <v>6833</v>
      </c>
      <c r="L109" s="259">
        <v>26438126</v>
      </c>
      <c r="M109" s="81" t="s">
        <v>73</v>
      </c>
      <c r="N109" s="145"/>
      <c r="O109" s="141" t="s">
        <v>6834</v>
      </c>
      <c r="P109" s="140">
        <v>85490292</v>
      </c>
      <c r="Q109" s="160">
        <v>329</v>
      </c>
      <c r="R109" s="397">
        <v>44967</v>
      </c>
      <c r="S109" s="582">
        <v>105299728</v>
      </c>
      <c r="T109" s="251">
        <v>44995</v>
      </c>
      <c r="U109" s="615">
        <v>26438126</v>
      </c>
      <c r="V109" s="86" t="s">
        <v>70</v>
      </c>
      <c r="W109" s="262">
        <v>85464565</v>
      </c>
      <c r="X109" s="144" t="s">
        <v>6835</v>
      </c>
      <c r="Y109" s="145"/>
      <c r="Z109" s="391">
        <v>44995</v>
      </c>
      <c r="AA109" s="391">
        <v>44995</v>
      </c>
      <c r="AB109" s="603" t="s">
        <v>80</v>
      </c>
      <c r="AC109" s="391">
        <v>45291</v>
      </c>
      <c r="AD109" s="150">
        <f t="shared" si="6"/>
        <v>296</v>
      </c>
      <c r="AE109" s="143">
        <v>0</v>
      </c>
      <c r="AF109" s="259">
        <v>0</v>
      </c>
      <c r="AG109" s="143">
        <v>0</v>
      </c>
      <c r="AH109" s="603" t="s">
        <v>80</v>
      </c>
      <c r="AI109" s="150">
        <f t="shared" si="0"/>
        <v>0</v>
      </c>
      <c r="AJ109" s="143">
        <v>0</v>
      </c>
      <c r="AK109" s="259">
        <v>0</v>
      </c>
      <c r="AL109" s="603" t="s">
        <v>80</v>
      </c>
      <c r="AM109" s="86">
        <v>0</v>
      </c>
      <c r="AN109" s="603" t="s">
        <v>80</v>
      </c>
      <c r="AO109" s="603" t="s">
        <v>80</v>
      </c>
      <c r="AP109" s="255">
        <f t="shared" si="2"/>
        <v>0</v>
      </c>
      <c r="AQ109" s="260">
        <f>+L109+AF109-AK109</f>
        <v>26438126</v>
      </c>
      <c r="AR109" s="86" t="s">
        <v>115</v>
      </c>
      <c r="AS109" s="143">
        <v>0</v>
      </c>
      <c r="AT109" s="203" t="s">
        <v>80</v>
      </c>
      <c r="AU109" s="259">
        <v>16353480</v>
      </c>
      <c r="AV109" s="364">
        <f t="shared" si="5"/>
        <v>10084646</v>
      </c>
      <c r="AW109" s="133">
        <f t="shared" si="3"/>
        <v>0.61855670103092786</v>
      </c>
      <c r="AX109" s="203" t="s">
        <v>80</v>
      </c>
      <c r="AY109" s="86" t="s">
        <v>72</v>
      </c>
      <c r="AZ109" s="142" t="s">
        <v>6836</v>
      </c>
      <c r="BA109" s="160" t="s">
        <v>71</v>
      </c>
      <c r="BB109" s="160" t="s">
        <v>71</v>
      </c>
    </row>
    <row r="110" spans="2:54" s="125" customFormat="1" ht="15.75" customHeight="1" x14ac:dyDescent="0.25">
      <c r="B110" s="247">
        <v>2023</v>
      </c>
      <c r="C110" s="81">
        <v>891780111</v>
      </c>
      <c r="D110" s="82" t="s">
        <v>68</v>
      </c>
      <c r="E110" s="145" t="s">
        <v>6837</v>
      </c>
      <c r="F110" s="76" t="s">
        <v>6838</v>
      </c>
      <c r="G110" s="145">
        <v>0</v>
      </c>
      <c r="H110" s="145"/>
      <c r="I110" s="86" t="s">
        <v>78</v>
      </c>
      <c r="J110" s="81" t="s">
        <v>120</v>
      </c>
      <c r="K110" s="145" t="s">
        <v>6449</v>
      </c>
      <c r="L110" s="259">
        <v>10800000</v>
      </c>
      <c r="M110" s="81" t="s">
        <v>73</v>
      </c>
      <c r="N110" s="145"/>
      <c r="O110" s="614" t="s">
        <v>6839</v>
      </c>
      <c r="P110" s="140">
        <v>1082936555</v>
      </c>
      <c r="Q110" s="258">
        <v>76</v>
      </c>
      <c r="R110" s="397">
        <v>44949</v>
      </c>
      <c r="S110" s="582">
        <v>547400000</v>
      </c>
      <c r="T110" s="250">
        <v>44998</v>
      </c>
      <c r="U110" s="615">
        <v>10800000</v>
      </c>
      <c r="V110" s="86" t="s">
        <v>70</v>
      </c>
      <c r="W110" s="262">
        <v>85155551</v>
      </c>
      <c r="X110" s="144" t="s">
        <v>6346</v>
      </c>
      <c r="Y110" s="145"/>
      <c r="Z110" s="391">
        <v>44998</v>
      </c>
      <c r="AA110" s="391">
        <v>44998</v>
      </c>
      <c r="AB110" s="603" t="s">
        <v>80</v>
      </c>
      <c r="AC110" s="391">
        <v>45107</v>
      </c>
      <c r="AD110" s="150">
        <f t="shared" si="6"/>
        <v>109</v>
      </c>
      <c r="AE110" s="143">
        <v>0</v>
      </c>
      <c r="AF110" s="259">
        <v>0</v>
      </c>
      <c r="AG110" s="143">
        <v>0</v>
      </c>
      <c r="AH110" s="603" t="s">
        <v>80</v>
      </c>
      <c r="AI110" s="150">
        <f t="shared" si="0"/>
        <v>0</v>
      </c>
      <c r="AJ110" s="143">
        <v>0</v>
      </c>
      <c r="AK110" s="259">
        <v>0</v>
      </c>
      <c r="AL110" s="603" t="s">
        <v>80</v>
      </c>
      <c r="AM110" s="86">
        <v>0</v>
      </c>
      <c r="AN110" s="603" t="s">
        <v>80</v>
      </c>
      <c r="AO110" s="603" t="s">
        <v>80</v>
      </c>
      <c r="AP110" s="255">
        <f t="shared" si="2"/>
        <v>0</v>
      </c>
      <c r="AQ110" s="260">
        <f>+L110+AF110-AK110</f>
        <v>10800000</v>
      </c>
      <c r="AR110" s="86" t="s">
        <v>115</v>
      </c>
      <c r="AS110" s="143">
        <v>0</v>
      </c>
      <c r="AT110" s="203" t="s">
        <v>80</v>
      </c>
      <c r="AU110" s="259">
        <v>10800000</v>
      </c>
      <c r="AV110" s="364">
        <f t="shared" si="5"/>
        <v>0</v>
      </c>
      <c r="AW110" s="133">
        <f t="shared" si="3"/>
        <v>1</v>
      </c>
      <c r="AX110" s="203" t="s">
        <v>80</v>
      </c>
      <c r="AY110" s="86" t="s">
        <v>800</v>
      </c>
      <c r="AZ110" s="142" t="s">
        <v>6840</v>
      </c>
      <c r="BA110" s="160" t="s">
        <v>71</v>
      </c>
      <c r="BB110" s="160" t="s">
        <v>71</v>
      </c>
    </row>
    <row r="111" spans="2:54" s="125" customFormat="1" ht="15.75" customHeight="1" x14ac:dyDescent="0.25">
      <c r="B111" s="247">
        <v>2023</v>
      </c>
      <c r="C111" s="81">
        <v>891780111</v>
      </c>
      <c r="D111" s="82" t="s">
        <v>68</v>
      </c>
      <c r="E111" s="145" t="s">
        <v>6841</v>
      </c>
      <c r="F111" s="76" t="s">
        <v>6842</v>
      </c>
      <c r="G111" s="145">
        <v>0</v>
      </c>
      <c r="H111" s="145"/>
      <c r="I111" s="86" t="s">
        <v>78</v>
      </c>
      <c r="J111" s="81" t="s">
        <v>120</v>
      </c>
      <c r="K111" s="145" t="s">
        <v>6843</v>
      </c>
      <c r="L111" s="259">
        <v>10800000</v>
      </c>
      <c r="M111" s="81" t="s">
        <v>73</v>
      </c>
      <c r="N111" s="145"/>
      <c r="O111" s="614" t="s">
        <v>6844</v>
      </c>
      <c r="P111" s="140">
        <v>1082958642</v>
      </c>
      <c r="Q111" s="258">
        <v>76</v>
      </c>
      <c r="R111" s="397">
        <v>44949</v>
      </c>
      <c r="S111" s="582">
        <v>547400000</v>
      </c>
      <c r="T111" s="250">
        <v>44998</v>
      </c>
      <c r="U111" s="615">
        <v>10800000</v>
      </c>
      <c r="V111" s="86" t="s">
        <v>70</v>
      </c>
      <c r="W111" s="262">
        <v>85155551</v>
      </c>
      <c r="X111" s="144" t="s">
        <v>6346</v>
      </c>
      <c r="Y111" s="145"/>
      <c r="Z111" s="391">
        <v>44998</v>
      </c>
      <c r="AA111" s="391">
        <v>44998</v>
      </c>
      <c r="AB111" s="603" t="s">
        <v>80</v>
      </c>
      <c r="AC111" s="391">
        <v>45107</v>
      </c>
      <c r="AD111" s="150">
        <f t="shared" si="6"/>
        <v>109</v>
      </c>
      <c r="AE111" s="143">
        <v>0</v>
      </c>
      <c r="AF111" s="259">
        <v>0</v>
      </c>
      <c r="AG111" s="143">
        <v>0</v>
      </c>
      <c r="AH111" s="603" t="s">
        <v>80</v>
      </c>
      <c r="AI111" s="150">
        <f t="shared" si="0"/>
        <v>0</v>
      </c>
      <c r="AJ111" s="143">
        <v>0</v>
      </c>
      <c r="AK111" s="259">
        <v>0</v>
      </c>
      <c r="AL111" s="603" t="s">
        <v>80</v>
      </c>
      <c r="AM111" s="86">
        <v>0</v>
      </c>
      <c r="AN111" s="603" t="s">
        <v>80</v>
      </c>
      <c r="AO111" s="603" t="s">
        <v>80</v>
      </c>
      <c r="AP111" s="255">
        <f t="shared" si="2"/>
        <v>0</v>
      </c>
      <c r="AQ111" s="260">
        <f>+L111+AF111-AK111</f>
        <v>10800000</v>
      </c>
      <c r="AR111" s="86" t="s">
        <v>115</v>
      </c>
      <c r="AS111" s="143">
        <v>0</v>
      </c>
      <c r="AT111" s="203" t="s">
        <v>80</v>
      </c>
      <c r="AU111" s="259">
        <v>10800000</v>
      </c>
      <c r="AV111" s="364">
        <f t="shared" si="5"/>
        <v>0</v>
      </c>
      <c r="AW111" s="133">
        <f t="shared" si="3"/>
        <v>1</v>
      </c>
      <c r="AX111" s="203" t="s">
        <v>80</v>
      </c>
      <c r="AY111" s="86" t="s">
        <v>800</v>
      </c>
      <c r="AZ111" s="142" t="s">
        <v>6845</v>
      </c>
      <c r="BA111" s="160" t="s">
        <v>71</v>
      </c>
      <c r="BB111" s="160" t="s">
        <v>71</v>
      </c>
    </row>
    <row r="112" spans="2:54" s="125" customFormat="1" ht="15.75" customHeight="1" x14ac:dyDescent="0.25">
      <c r="B112" s="247">
        <v>2023</v>
      </c>
      <c r="C112" s="81">
        <v>891780111</v>
      </c>
      <c r="D112" s="82" t="s">
        <v>68</v>
      </c>
      <c r="E112" s="145" t="s">
        <v>6846</v>
      </c>
      <c r="F112" s="76" t="s">
        <v>6847</v>
      </c>
      <c r="G112" s="145">
        <v>0</v>
      </c>
      <c r="H112" s="145"/>
      <c r="I112" s="86" t="s">
        <v>78</v>
      </c>
      <c r="J112" s="81" t="s">
        <v>120</v>
      </c>
      <c r="K112" s="145" t="s">
        <v>6848</v>
      </c>
      <c r="L112" s="259">
        <v>7200000</v>
      </c>
      <c r="M112" s="81" t="s">
        <v>73</v>
      </c>
      <c r="N112" s="145"/>
      <c r="O112" s="614" t="s">
        <v>6849</v>
      </c>
      <c r="P112" s="140">
        <v>1082995011</v>
      </c>
      <c r="Q112" s="160">
        <v>533</v>
      </c>
      <c r="R112" s="397">
        <v>44985</v>
      </c>
      <c r="S112" s="582">
        <v>41962542</v>
      </c>
      <c r="T112" s="251">
        <v>45000</v>
      </c>
      <c r="U112" s="617">
        <v>7200000</v>
      </c>
      <c r="V112" s="86" t="s">
        <v>70</v>
      </c>
      <c r="W112" s="262">
        <v>84452442</v>
      </c>
      <c r="X112" s="144" t="s">
        <v>6850</v>
      </c>
      <c r="Y112" s="145"/>
      <c r="Z112" s="391">
        <v>45000</v>
      </c>
      <c r="AA112" s="391">
        <v>45000</v>
      </c>
      <c r="AB112" s="603" t="s">
        <v>80</v>
      </c>
      <c r="AC112" s="391">
        <v>45091</v>
      </c>
      <c r="AD112" s="150">
        <f t="shared" si="6"/>
        <v>91</v>
      </c>
      <c r="AE112" s="143">
        <v>1</v>
      </c>
      <c r="AF112" s="259">
        <v>1200000</v>
      </c>
      <c r="AG112" s="143">
        <v>1</v>
      </c>
      <c r="AH112" s="603">
        <v>45106</v>
      </c>
      <c r="AI112" s="150">
        <f t="shared" si="0"/>
        <v>15</v>
      </c>
      <c r="AJ112" s="143">
        <v>0</v>
      </c>
      <c r="AK112" s="259">
        <v>0</v>
      </c>
      <c r="AL112" s="603" t="s">
        <v>80</v>
      </c>
      <c r="AM112" s="86">
        <v>0</v>
      </c>
      <c r="AN112" s="603" t="s">
        <v>80</v>
      </c>
      <c r="AO112" s="603" t="s">
        <v>80</v>
      </c>
      <c r="AP112" s="255">
        <f t="shared" si="2"/>
        <v>0</v>
      </c>
      <c r="AQ112" s="260">
        <f>+L112+AF112-AK112</f>
        <v>8400000</v>
      </c>
      <c r="AR112" s="86" t="s">
        <v>115</v>
      </c>
      <c r="AS112" s="143">
        <v>0</v>
      </c>
      <c r="AT112" s="203" t="s">
        <v>80</v>
      </c>
      <c r="AU112" s="259">
        <v>8400000</v>
      </c>
      <c r="AV112" s="364">
        <f t="shared" si="5"/>
        <v>0</v>
      </c>
      <c r="AW112" s="133">
        <f t="shared" si="3"/>
        <v>1</v>
      </c>
      <c r="AX112" s="203" t="s">
        <v>80</v>
      </c>
      <c r="AY112" s="86" t="s">
        <v>800</v>
      </c>
      <c r="AZ112" s="142" t="s">
        <v>6851</v>
      </c>
      <c r="BA112" s="160" t="s">
        <v>71</v>
      </c>
      <c r="BB112" s="160" t="s">
        <v>71</v>
      </c>
    </row>
    <row r="113" spans="2:54" s="125" customFormat="1" ht="15.75" customHeight="1" x14ac:dyDescent="0.25">
      <c r="B113" s="247">
        <v>2023</v>
      </c>
      <c r="C113" s="81">
        <v>891780111</v>
      </c>
      <c r="D113" s="82" t="s">
        <v>68</v>
      </c>
      <c r="E113" s="145" t="s">
        <v>6852</v>
      </c>
      <c r="F113" s="76" t="s">
        <v>6853</v>
      </c>
      <c r="G113" s="145">
        <v>0</v>
      </c>
      <c r="H113" s="145"/>
      <c r="I113" s="86" t="s">
        <v>78</v>
      </c>
      <c r="J113" s="81" t="s">
        <v>120</v>
      </c>
      <c r="K113" s="145" t="s">
        <v>6854</v>
      </c>
      <c r="L113" s="259">
        <v>5743100</v>
      </c>
      <c r="M113" s="81" t="s">
        <v>73</v>
      </c>
      <c r="N113" s="145"/>
      <c r="O113" s="614" t="s">
        <v>6855</v>
      </c>
      <c r="P113" s="140">
        <v>1083017290</v>
      </c>
      <c r="Q113" s="160">
        <v>703</v>
      </c>
      <c r="R113" s="397">
        <v>44999</v>
      </c>
      <c r="S113" s="582">
        <v>26105000</v>
      </c>
      <c r="T113" s="251">
        <v>45000</v>
      </c>
      <c r="U113" s="617">
        <v>5743100</v>
      </c>
      <c r="V113" s="86" t="s">
        <v>70</v>
      </c>
      <c r="W113" s="262">
        <v>52705148</v>
      </c>
      <c r="X113" s="144" t="s">
        <v>6856</v>
      </c>
      <c r="Y113" s="145"/>
      <c r="Z113" s="391">
        <v>45000</v>
      </c>
      <c r="AA113" s="391">
        <v>45000</v>
      </c>
      <c r="AB113" s="603" t="s">
        <v>80</v>
      </c>
      <c r="AC113" s="391">
        <v>45030</v>
      </c>
      <c r="AD113" s="150">
        <f t="shared" si="6"/>
        <v>30</v>
      </c>
      <c r="AE113" s="143">
        <v>0</v>
      </c>
      <c r="AF113" s="259">
        <v>0</v>
      </c>
      <c r="AG113" s="143">
        <v>0</v>
      </c>
      <c r="AH113" s="603" t="s">
        <v>80</v>
      </c>
      <c r="AI113" s="150">
        <f t="shared" si="0"/>
        <v>0</v>
      </c>
      <c r="AJ113" s="143">
        <v>0</v>
      </c>
      <c r="AK113" s="259">
        <v>0</v>
      </c>
      <c r="AL113" s="603" t="s">
        <v>80</v>
      </c>
      <c r="AM113" s="86">
        <v>0</v>
      </c>
      <c r="AN113" s="603" t="s">
        <v>80</v>
      </c>
      <c r="AO113" s="603" t="s">
        <v>80</v>
      </c>
      <c r="AP113" s="255">
        <f t="shared" si="2"/>
        <v>0</v>
      </c>
      <c r="AQ113" s="260">
        <f>+L113+AF113-AK113</f>
        <v>5743100</v>
      </c>
      <c r="AR113" s="86" t="s">
        <v>115</v>
      </c>
      <c r="AS113" s="143">
        <v>0</v>
      </c>
      <c r="AT113" s="203" t="s">
        <v>80</v>
      </c>
      <c r="AU113" s="259">
        <v>5743100</v>
      </c>
      <c r="AV113" s="364">
        <f t="shared" si="5"/>
        <v>0</v>
      </c>
      <c r="AW113" s="133">
        <f t="shared" si="3"/>
        <v>1</v>
      </c>
      <c r="AX113" s="203" t="s">
        <v>80</v>
      </c>
      <c r="AY113" s="86" t="s">
        <v>800</v>
      </c>
      <c r="AZ113" s="142" t="s">
        <v>6857</v>
      </c>
      <c r="BA113" s="160" t="s">
        <v>71</v>
      </c>
      <c r="BB113" s="160" t="s">
        <v>71</v>
      </c>
    </row>
    <row r="114" spans="2:54" s="125" customFormat="1" ht="15.75" customHeight="1" x14ac:dyDescent="0.25">
      <c r="B114" s="247">
        <v>2023</v>
      </c>
      <c r="C114" s="81">
        <v>891780111</v>
      </c>
      <c r="D114" s="82" t="s">
        <v>68</v>
      </c>
      <c r="E114" s="145" t="s">
        <v>6858</v>
      </c>
      <c r="F114" s="76" t="s">
        <v>6859</v>
      </c>
      <c r="G114" s="145">
        <v>0</v>
      </c>
      <c r="H114" s="145"/>
      <c r="I114" s="86" t="s">
        <v>78</v>
      </c>
      <c r="J114" s="81" t="s">
        <v>120</v>
      </c>
      <c r="K114" s="145" t="s">
        <v>6860</v>
      </c>
      <c r="L114" s="259">
        <v>9252520</v>
      </c>
      <c r="M114" s="81" t="s">
        <v>73</v>
      </c>
      <c r="N114" s="145"/>
      <c r="O114" s="614" t="s">
        <v>6861</v>
      </c>
      <c r="P114" s="140">
        <v>1004501507</v>
      </c>
      <c r="Q114" s="160">
        <v>703</v>
      </c>
      <c r="R114" s="397">
        <v>44999</v>
      </c>
      <c r="S114" s="582">
        <v>26105000</v>
      </c>
      <c r="T114" s="251">
        <v>45000</v>
      </c>
      <c r="U114" s="617">
        <v>9252520</v>
      </c>
      <c r="V114" s="86" t="s">
        <v>70</v>
      </c>
      <c r="W114" s="262">
        <v>52705148</v>
      </c>
      <c r="X114" s="144" t="s">
        <v>6856</v>
      </c>
      <c r="Y114" s="145"/>
      <c r="Z114" s="391">
        <v>45000</v>
      </c>
      <c r="AA114" s="391">
        <v>45000</v>
      </c>
      <c r="AB114" s="603" t="s">
        <v>80</v>
      </c>
      <c r="AC114" s="391">
        <v>45030</v>
      </c>
      <c r="AD114" s="150">
        <f t="shared" si="6"/>
        <v>30</v>
      </c>
      <c r="AE114" s="143">
        <v>0</v>
      </c>
      <c r="AF114" s="259">
        <v>0</v>
      </c>
      <c r="AG114" s="143">
        <v>0</v>
      </c>
      <c r="AH114" s="603" t="s">
        <v>80</v>
      </c>
      <c r="AI114" s="150">
        <f t="shared" si="0"/>
        <v>0</v>
      </c>
      <c r="AJ114" s="143">
        <v>0</v>
      </c>
      <c r="AK114" s="259">
        <v>0</v>
      </c>
      <c r="AL114" s="603" t="s">
        <v>80</v>
      </c>
      <c r="AM114" s="86">
        <v>0</v>
      </c>
      <c r="AN114" s="603" t="s">
        <v>80</v>
      </c>
      <c r="AO114" s="603" t="s">
        <v>80</v>
      </c>
      <c r="AP114" s="255">
        <f t="shared" si="2"/>
        <v>0</v>
      </c>
      <c r="AQ114" s="260">
        <f>+L114+AF114-AK114</f>
        <v>9252520</v>
      </c>
      <c r="AR114" s="86" t="s">
        <v>115</v>
      </c>
      <c r="AS114" s="143">
        <v>0</v>
      </c>
      <c r="AT114" s="203" t="s">
        <v>80</v>
      </c>
      <c r="AU114" s="259">
        <v>9252520</v>
      </c>
      <c r="AV114" s="364">
        <f t="shared" si="5"/>
        <v>0</v>
      </c>
      <c r="AW114" s="133">
        <f t="shared" si="3"/>
        <v>1</v>
      </c>
      <c r="AX114" s="203" t="s">
        <v>80</v>
      </c>
      <c r="AY114" s="86" t="s">
        <v>800</v>
      </c>
      <c r="AZ114" s="142" t="s">
        <v>6862</v>
      </c>
      <c r="BA114" s="160" t="s">
        <v>71</v>
      </c>
      <c r="BB114" s="160" t="s">
        <v>71</v>
      </c>
    </row>
    <row r="115" spans="2:54" s="125" customFormat="1" ht="15.75" customHeight="1" x14ac:dyDescent="0.25">
      <c r="B115" s="247">
        <v>2023</v>
      </c>
      <c r="C115" s="81">
        <v>891780111</v>
      </c>
      <c r="D115" s="82" t="s">
        <v>68</v>
      </c>
      <c r="E115" s="145" t="s">
        <v>6863</v>
      </c>
      <c r="F115" s="76" t="s">
        <v>6864</v>
      </c>
      <c r="G115" s="145">
        <v>0</v>
      </c>
      <c r="H115" s="145"/>
      <c r="I115" s="86" t="s">
        <v>78</v>
      </c>
      <c r="J115" s="81" t="s">
        <v>120</v>
      </c>
      <c r="K115" s="145" t="s">
        <v>6865</v>
      </c>
      <c r="L115" s="259">
        <v>11109380</v>
      </c>
      <c r="M115" s="81" t="s">
        <v>73</v>
      </c>
      <c r="N115" s="145"/>
      <c r="O115" s="614" t="s">
        <v>6866</v>
      </c>
      <c r="P115" s="140">
        <v>1083029014</v>
      </c>
      <c r="Q115" s="160">
        <v>703</v>
      </c>
      <c r="R115" s="397">
        <v>44999</v>
      </c>
      <c r="S115" s="582">
        <v>26105000</v>
      </c>
      <c r="T115" s="251">
        <v>45000</v>
      </c>
      <c r="U115" s="617">
        <v>11109380</v>
      </c>
      <c r="V115" s="86" t="s">
        <v>70</v>
      </c>
      <c r="W115" s="262">
        <v>52705148</v>
      </c>
      <c r="X115" s="144" t="s">
        <v>6781</v>
      </c>
      <c r="Y115" s="145"/>
      <c r="Z115" s="391">
        <v>45000</v>
      </c>
      <c r="AA115" s="391">
        <v>45000</v>
      </c>
      <c r="AB115" s="603" t="s">
        <v>80</v>
      </c>
      <c r="AC115" s="391">
        <v>45030</v>
      </c>
      <c r="AD115" s="150">
        <f t="shared" si="6"/>
        <v>30</v>
      </c>
      <c r="AE115" s="143">
        <v>0</v>
      </c>
      <c r="AF115" s="259">
        <v>0</v>
      </c>
      <c r="AG115" s="143">
        <v>0</v>
      </c>
      <c r="AH115" s="603" t="s">
        <v>80</v>
      </c>
      <c r="AI115" s="150">
        <f t="shared" si="0"/>
        <v>0</v>
      </c>
      <c r="AJ115" s="143">
        <v>0</v>
      </c>
      <c r="AK115" s="259">
        <v>0</v>
      </c>
      <c r="AL115" s="603" t="s">
        <v>80</v>
      </c>
      <c r="AM115" s="86">
        <v>0</v>
      </c>
      <c r="AN115" s="603" t="s">
        <v>80</v>
      </c>
      <c r="AO115" s="603" t="s">
        <v>80</v>
      </c>
      <c r="AP115" s="255">
        <f t="shared" si="2"/>
        <v>0</v>
      </c>
      <c r="AQ115" s="260">
        <f>+L115+AF115-AK115</f>
        <v>11109380</v>
      </c>
      <c r="AR115" s="86" t="s">
        <v>115</v>
      </c>
      <c r="AS115" s="143">
        <v>0</v>
      </c>
      <c r="AT115" s="203" t="s">
        <v>80</v>
      </c>
      <c r="AU115" s="259">
        <v>11109380</v>
      </c>
      <c r="AV115" s="364">
        <f t="shared" si="5"/>
        <v>0</v>
      </c>
      <c r="AW115" s="133">
        <f t="shared" si="3"/>
        <v>1</v>
      </c>
      <c r="AX115" s="203" t="s">
        <v>80</v>
      </c>
      <c r="AY115" s="86" t="s">
        <v>800</v>
      </c>
      <c r="AZ115" s="142" t="s">
        <v>6867</v>
      </c>
      <c r="BA115" s="160" t="s">
        <v>71</v>
      </c>
      <c r="BB115" s="160" t="s">
        <v>71</v>
      </c>
    </row>
    <row r="116" spans="2:54" s="125" customFormat="1" ht="15.75" customHeight="1" x14ac:dyDescent="0.25">
      <c r="B116" s="247">
        <v>2023</v>
      </c>
      <c r="C116" s="81">
        <v>891780111</v>
      </c>
      <c r="D116" s="82" t="s">
        <v>68</v>
      </c>
      <c r="E116" s="145" t="s">
        <v>6868</v>
      </c>
      <c r="F116" s="76" t="s">
        <v>6869</v>
      </c>
      <c r="G116" s="145">
        <v>0</v>
      </c>
      <c r="H116" s="145"/>
      <c r="I116" s="86" t="s">
        <v>78</v>
      </c>
      <c r="J116" s="81" t="s">
        <v>120</v>
      </c>
      <c r="K116" s="145" t="s">
        <v>6870</v>
      </c>
      <c r="L116" s="259">
        <v>10000000</v>
      </c>
      <c r="M116" s="81" t="s">
        <v>73</v>
      </c>
      <c r="N116" s="145"/>
      <c r="O116" s="614" t="s">
        <v>6345</v>
      </c>
      <c r="P116" s="255">
        <v>52695882</v>
      </c>
      <c r="Q116" s="160">
        <v>76</v>
      </c>
      <c r="R116" s="397">
        <v>44949</v>
      </c>
      <c r="S116" s="582">
        <v>547400000</v>
      </c>
      <c r="T116" s="251">
        <v>45002</v>
      </c>
      <c r="U116" s="617">
        <v>10000000</v>
      </c>
      <c r="V116" s="86" t="s">
        <v>70</v>
      </c>
      <c r="W116" s="262">
        <v>85155551</v>
      </c>
      <c r="X116" s="144" t="s">
        <v>6346</v>
      </c>
      <c r="Y116" s="145"/>
      <c r="Z116" s="391">
        <v>45002</v>
      </c>
      <c r="AA116" s="391">
        <v>45002</v>
      </c>
      <c r="AB116" s="603" t="s">
        <v>80</v>
      </c>
      <c r="AC116" s="391">
        <v>45062</v>
      </c>
      <c r="AD116" s="150">
        <f t="shared" si="6"/>
        <v>60</v>
      </c>
      <c r="AE116" s="143">
        <v>1</v>
      </c>
      <c r="AF116" s="259">
        <v>5000000</v>
      </c>
      <c r="AG116" s="143">
        <v>1</v>
      </c>
      <c r="AH116" s="603">
        <v>45093</v>
      </c>
      <c r="AI116" s="150">
        <f t="shared" si="0"/>
        <v>31</v>
      </c>
      <c r="AJ116" s="143">
        <v>0</v>
      </c>
      <c r="AK116" s="259">
        <v>0</v>
      </c>
      <c r="AL116" s="603" t="s">
        <v>80</v>
      </c>
      <c r="AM116" s="86">
        <v>0</v>
      </c>
      <c r="AN116" s="603" t="s">
        <v>80</v>
      </c>
      <c r="AO116" s="603" t="s">
        <v>80</v>
      </c>
      <c r="AP116" s="255">
        <f t="shared" si="2"/>
        <v>0</v>
      </c>
      <c r="AQ116" s="260">
        <f>+L116+AF116-AK116</f>
        <v>15000000</v>
      </c>
      <c r="AR116" s="86" t="s">
        <v>115</v>
      </c>
      <c r="AS116" s="143">
        <v>0</v>
      </c>
      <c r="AT116" s="203" t="s">
        <v>80</v>
      </c>
      <c r="AU116" s="259">
        <v>15000000</v>
      </c>
      <c r="AV116" s="364">
        <f t="shared" si="5"/>
        <v>0</v>
      </c>
      <c r="AW116" s="133">
        <f t="shared" si="3"/>
        <v>1</v>
      </c>
      <c r="AX116" s="203" t="s">
        <v>80</v>
      </c>
      <c r="AY116" s="86" t="s">
        <v>800</v>
      </c>
      <c r="AZ116" s="142" t="s">
        <v>6871</v>
      </c>
      <c r="BA116" s="160" t="s">
        <v>71</v>
      </c>
      <c r="BB116" s="160" t="s">
        <v>71</v>
      </c>
    </row>
    <row r="117" spans="2:54" s="125" customFormat="1" ht="15.75" customHeight="1" x14ac:dyDescent="0.25">
      <c r="B117" s="247">
        <v>2023</v>
      </c>
      <c r="C117" s="81">
        <v>891780111</v>
      </c>
      <c r="D117" s="82" t="s">
        <v>68</v>
      </c>
      <c r="E117" s="145" t="s">
        <v>6872</v>
      </c>
      <c r="F117" s="76" t="s">
        <v>6873</v>
      </c>
      <c r="G117" s="145">
        <v>0</v>
      </c>
      <c r="H117" s="145"/>
      <c r="I117" s="86" t="s">
        <v>78</v>
      </c>
      <c r="J117" s="81" t="s">
        <v>120</v>
      </c>
      <c r="K117" s="145" t="s">
        <v>6874</v>
      </c>
      <c r="L117" s="259">
        <v>7200000</v>
      </c>
      <c r="M117" s="81" t="s">
        <v>73</v>
      </c>
      <c r="N117" s="145"/>
      <c r="O117" s="614" t="s">
        <v>6875</v>
      </c>
      <c r="P117" s="255">
        <v>1122413942</v>
      </c>
      <c r="Q117" s="160">
        <v>533</v>
      </c>
      <c r="R117" s="397">
        <v>44985</v>
      </c>
      <c r="S117" s="582">
        <v>41962542</v>
      </c>
      <c r="T117" s="251">
        <v>45002</v>
      </c>
      <c r="U117" s="617">
        <v>7200000</v>
      </c>
      <c r="V117" s="86" t="s">
        <v>70</v>
      </c>
      <c r="W117" s="262">
        <v>84452442</v>
      </c>
      <c r="X117" s="144" t="s">
        <v>6850</v>
      </c>
      <c r="Y117" s="145"/>
      <c r="Z117" s="391">
        <v>45002</v>
      </c>
      <c r="AA117" s="391">
        <v>45002</v>
      </c>
      <c r="AB117" s="603" t="s">
        <v>80</v>
      </c>
      <c r="AC117" s="391">
        <v>45093</v>
      </c>
      <c r="AD117" s="150">
        <f t="shared" si="6"/>
        <v>91</v>
      </c>
      <c r="AE117" s="143">
        <v>1</v>
      </c>
      <c r="AF117" s="259">
        <v>1200000</v>
      </c>
      <c r="AG117" s="143">
        <v>1</v>
      </c>
      <c r="AH117" s="603">
        <v>45107</v>
      </c>
      <c r="AI117" s="150">
        <f t="shared" si="0"/>
        <v>14</v>
      </c>
      <c r="AJ117" s="143">
        <v>0</v>
      </c>
      <c r="AK117" s="259">
        <v>0</v>
      </c>
      <c r="AL117" s="603" t="s">
        <v>80</v>
      </c>
      <c r="AM117" s="86">
        <v>0</v>
      </c>
      <c r="AN117" s="603" t="s">
        <v>80</v>
      </c>
      <c r="AO117" s="603" t="s">
        <v>80</v>
      </c>
      <c r="AP117" s="255">
        <f t="shared" si="2"/>
        <v>0</v>
      </c>
      <c r="AQ117" s="260">
        <f>+L117+AF117-AK117</f>
        <v>8400000</v>
      </c>
      <c r="AR117" s="86" t="s">
        <v>115</v>
      </c>
      <c r="AS117" s="143">
        <v>0</v>
      </c>
      <c r="AT117" s="203" t="s">
        <v>80</v>
      </c>
      <c r="AU117" s="259">
        <v>8400000</v>
      </c>
      <c r="AV117" s="364">
        <f t="shared" si="5"/>
        <v>0</v>
      </c>
      <c r="AW117" s="133">
        <f t="shared" si="3"/>
        <v>1</v>
      </c>
      <c r="AX117" s="203" t="s">
        <v>80</v>
      </c>
      <c r="AY117" s="86" t="s">
        <v>800</v>
      </c>
      <c r="AZ117" s="142" t="s">
        <v>6876</v>
      </c>
      <c r="BA117" s="160" t="s">
        <v>71</v>
      </c>
      <c r="BB117" s="160" t="s">
        <v>71</v>
      </c>
    </row>
    <row r="118" spans="2:54" s="125" customFormat="1" ht="15.75" customHeight="1" x14ac:dyDescent="0.25">
      <c r="B118" s="247">
        <v>2023</v>
      </c>
      <c r="C118" s="81">
        <v>891780111</v>
      </c>
      <c r="D118" s="82" t="s">
        <v>68</v>
      </c>
      <c r="E118" s="145" t="s">
        <v>6877</v>
      </c>
      <c r="F118" s="76" t="s">
        <v>6878</v>
      </c>
      <c r="G118" s="145">
        <v>0</v>
      </c>
      <c r="H118" s="145"/>
      <c r="I118" s="86" t="s">
        <v>78</v>
      </c>
      <c r="J118" s="81" t="s">
        <v>120</v>
      </c>
      <c r="K118" s="145" t="s">
        <v>6879</v>
      </c>
      <c r="L118" s="259">
        <v>5350000</v>
      </c>
      <c r="M118" s="81" t="s">
        <v>73</v>
      </c>
      <c r="N118" s="145"/>
      <c r="O118" s="614" t="s">
        <v>6880</v>
      </c>
      <c r="P118" s="255">
        <v>74080488</v>
      </c>
      <c r="Q118" s="160">
        <v>735</v>
      </c>
      <c r="R118" s="397">
        <v>45001</v>
      </c>
      <c r="S118" s="582">
        <v>33961110</v>
      </c>
      <c r="T118" s="251">
        <v>45002</v>
      </c>
      <c r="U118" s="617">
        <v>5350000</v>
      </c>
      <c r="V118" s="86" t="s">
        <v>70</v>
      </c>
      <c r="W118" s="262">
        <v>73164685</v>
      </c>
      <c r="X118" s="144" t="s">
        <v>6881</v>
      </c>
      <c r="Y118" s="145"/>
      <c r="Z118" s="391">
        <v>45002</v>
      </c>
      <c r="AA118" s="391">
        <v>45002</v>
      </c>
      <c r="AB118" s="603" t="s">
        <v>80</v>
      </c>
      <c r="AC118" s="391">
        <v>45016</v>
      </c>
      <c r="AD118" s="150">
        <f t="shared" si="6"/>
        <v>14</v>
      </c>
      <c r="AE118" s="143">
        <v>0</v>
      </c>
      <c r="AF118" s="259">
        <v>0</v>
      </c>
      <c r="AG118" s="143">
        <v>0</v>
      </c>
      <c r="AH118" s="603" t="s">
        <v>80</v>
      </c>
      <c r="AI118" s="150">
        <f t="shared" si="0"/>
        <v>0</v>
      </c>
      <c r="AJ118" s="143">
        <v>0</v>
      </c>
      <c r="AK118" s="259">
        <v>0</v>
      </c>
      <c r="AL118" s="603" t="s">
        <v>80</v>
      </c>
      <c r="AM118" s="86">
        <v>0</v>
      </c>
      <c r="AN118" s="603" t="s">
        <v>80</v>
      </c>
      <c r="AO118" s="603" t="s">
        <v>80</v>
      </c>
      <c r="AP118" s="255">
        <f t="shared" si="2"/>
        <v>0</v>
      </c>
      <c r="AQ118" s="260">
        <f>+L118+AF118-AK118</f>
        <v>5350000</v>
      </c>
      <c r="AR118" s="86" t="s">
        <v>115</v>
      </c>
      <c r="AS118" s="143">
        <v>0</v>
      </c>
      <c r="AT118" s="203" t="s">
        <v>80</v>
      </c>
      <c r="AU118" s="259">
        <v>5350000</v>
      </c>
      <c r="AV118" s="364">
        <f t="shared" si="5"/>
        <v>0</v>
      </c>
      <c r="AW118" s="133">
        <f t="shared" si="3"/>
        <v>1</v>
      </c>
      <c r="AX118" s="203" t="s">
        <v>80</v>
      </c>
      <c r="AY118" s="86" t="s">
        <v>800</v>
      </c>
      <c r="AZ118" s="142" t="s">
        <v>6882</v>
      </c>
      <c r="BA118" s="160" t="s">
        <v>71</v>
      </c>
      <c r="BB118" s="160" t="s">
        <v>71</v>
      </c>
    </row>
    <row r="119" spans="2:54" s="125" customFormat="1" ht="15.75" customHeight="1" x14ac:dyDescent="0.25">
      <c r="B119" s="247">
        <v>2023</v>
      </c>
      <c r="C119" s="81">
        <v>891780111</v>
      </c>
      <c r="D119" s="82" t="s">
        <v>68</v>
      </c>
      <c r="E119" s="145" t="s">
        <v>6883</v>
      </c>
      <c r="F119" s="76" t="s">
        <v>6884</v>
      </c>
      <c r="G119" s="145">
        <v>0</v>
      </c>
      <c r="H119" s="145"/>
      <c r="I119" s="86" t="s">
        <v>78</v>
      </c>
      <c r="J119" s="81" t="s">
        <v>120</v>
      </c>
      <c r="K119" s="145" t="s">
        <v>6885</v>
      </c>
      <c r="L119" s="259">
        <v>1700000</v>
      </c>
      <c r="M119" s="81" t="s">
        <v>73</v>
      </c>
      <c r="N119" s="145"/>
      <c r="O119" s="614" t="s">
        <v>6886</v>
      </c>
      <c r="P119" s="255">
        <v>1037668750</v>
      </c>
      <c r="Q119" s="160">
        <v>533</v>
      </c>
      <c r="R119" s="397">
        <v>44985</v>
      </c>
      <c r="S119" s="582">
        <v>41962542</v>
      </c>
      <c r="T119" s="251">
        <v>45006</v>
      </c>
      <c r="U119" s="617">
        <v>1700000</v>
      </c>
      <c r="V119" s="86" t="s">
        <v>70</v>
      </c>
      <c r="W119" s="262">
        <v>84452442</v>
      </c>
      <c r="X119" s="144" t="s">
        <v>6850</v>
      </c>
      <c r="Y119" s="145"/>
      <c r="Z119" s="391">
        <v>45006</v>
      </c>
      <c r="AA119" s="391">
        <v>45006</v>
      </c>
      <c r="AB119" s="603" t="s">
        <v>80</v>
      </c>
      <c r="AC119" s="391">
        <v>45036</v>
      </c>
      <c r="AD119" s="150">
        <f t="shared" si="6"/>
        <v>30</v>
      </c>
      <c r="AE119" s="143">
        <v>0</v>
      </c>
      <c r="AF119" s="259">
        <v>0</v>
      </c>
      <c r="AG119" s="143">
        <v>0</v>
      </c>
      <c r="AH119" s="603" t="s">
        <v>80</v>
      </c>
      <c r="AI119" s="150">
        <f t="shared" si="0"/>
        <v>0</v>
      </c>
      <c r="AJ119" s="143">
        <v>0</v>
      </c>
      <c r="AK119" s="259">
        <v>0</v>
      </c>
      <c r="AL119" s="603" t="s">
        <v>80</v>
      </c>
      <c r="AM119" s="86">
        <v>0</v>
      </c>
      <c r="AN119" s="603" t="s">
        <v>80</v>
      </c>
      <c r="AO119" s="603" t="s">
        <v>80</v>
      </c>
      <c r="AP119" s="255">
        <f t="shared" si="2"/>
        <v>0</v>
      </c>
      <c r="AQ119" s="260">
        <f>+L119+AF119-AK119</f>
        <v>1700000</v>
      </c>
      <c r="AR119" s="86" t="s">
        <v>115</v>
      </c>
      <c r="AS119" s="143">
        <v>0</v>
      </c>
      <c r="AT119" s="203" t="s">
        <v>80</v>
      </c>
      <c r="AU119" s="259">
        <v>1700000</v>
      </c>
      <c r="AV119" s="364">
        <f t="shared" si="5"/>
        <v>0</v>
      </c>
      <c r="AW119" s="133">
        <f t="shared" si="3"/>
        <v>1</v>
      </c>
      <c r="AX119" s="203" t="s">
        <v>80</v>
      </c>
      <c r="AY119" s="86" t="s">
        <v>800</v>
      </c>
      <c r="AZ119" s="583" t="s">
        <v>6887</v>
      </c>
      <c r="BA119" s="160" t="s">
        <v>71</v>
      </c>
      <c r="BB119" s="160" t="s">
        <v>71</v>
      </c>
    </row>
    <row r="120" spans="2:54" s="125" customFormat="1" ht="15.75" customHeight="1" x14ac:dyDescent="0.25">
      <c r="B120" s="247">
        <v>2023</v>
      </c>
      <c r="C120" s="81">
        <v>891780111</v>
      </c>
      <c r="D120" s="82" t="s">
        <v>68</v>
      </c>
      <c r="E120" s="145" t="s">
        <v>6888</v>
      </c>
      <c r="F120" s="76" t="s">
        <v>6889</v>
      </c>
      <c r="G120" s="145">
        <v>0</v>
      </c>
      <c r="H120" s="145"/>
      <c r="I120" s="86" t="s">
        <v>78</v>
      </c>
      <c r="J120" s="81" t="s">
        <v>120</v>
      </c>
      <c r="K120" s="145" t="s">
        <v>6890</v>
      </c>
      <c r="L120" s="259">
        <v>5350000</v>
      </c>
      <c r="M120" s="81" t="s">
        <v>73</v>
      </c>
      <c r="N120" s="145"/>
      <c r="O120" s="614" t="s">
        <v>6891</v>
      </c>
      <c r="P120" s="255">
        <v>1082969555</v>
      </c>
      <c r="Q120" s="160">
        <v>735</v>
      </c>
      <c r="R120" s="397">
        <v>45001</v>
      </c>
      <c r="S120" s="582">
        <v>33961110</v>
      </c>
      <c r="T120" s="251">
        <v>45006</v>
      </c>
      <c r="U120" s="617">
        <v>5350000</v>
      </c>
      <c r="V120" s="86" t="s">
        <v>70</v>
      </c>
      <c r="W120" s="262">
        <v>73164685</v>
      </c>
      <c r="X120" s="144" t="s">
        <v>6881</v>
      </c>
      <c r="Y120" s="145"/>
      <c r="Z120" s="391">
        <v>45006</v>
      </c>
      <c r="AA120" s="391">
        <v>45006</v>
      </c>
      <c r="AB120" s="603" t="s">
        <v>80</v>
      </c>
      <c r="AC120" s="391">
        <v>45016</v>
      </c>
      <c r="AD120" s="150">
        <f t="shared" si="6"/>
        <v>10</v>
      </c>
      <c r="AE120" s="143">
        <v>0</v>
      </c>
      <c r="AF120" s="259">
        <v>0</v>
      </c>
      <c r="AG120" s="143">
        <v>0</v>
      </c>
      <c r="AH120" s="603" t="s">
        <v>80</v>
      </c>
      <c r="AI120" s="150">
        <f t="shared" si="0"/>
        <v>0</v>
      </c>
      <c r="AJ120" s="143">
        <v>0</v>
      </c>
      <c r="AK120" s="259">
        <v>0</v>
      </c>
      <c r="AL120" s="603" t="s">
        <v>80</v>
      </c>
      <c r="AM120" s="86">
        <v>0</v>
      </c>
      <c r="AN120" s="603" t="s">
        <v>80</v>
      </c>
      <c r="AO120" s="603" t="s">
        <v>80</v>
      </c>
      <c r="AP120" s="255">
        <f t="shared" si="2"/>
        <v>0</v>
      </c>
      <c r="AQ120" s="260">
        <f>+L120+AF120-AK120</f>
        <v>5350000</v>
      </c>
      <c r="AR120" s="86" t="s">
        <v>115</v>
      </c>
      <c r="AS120" s="143">
        <v>0</v>
      </c>
      <c r="AT120" s="203" t="s">
        <v>80</v>
      </c>
      <c r="AU120" s="259">
        <v>5350000</v>
      </c>
      <c r="AV120" s="364">
        <f t="shared" si="5"/>
        <v>0</v>
      </c>
      <c r="AW120" s="133">
        <f t="shared" si="3"/>
        <v>1</v>
      </c>
      <c r="AX120" s="203" t="s">
        <v>80</v>
      </c>
      <c r="AY120" s="86" t="s">
        <v>800</v>
      </c>
      <c r="AZ120" s="583" t="s">
        <v>6892</v>
      </c>
      <c r="BA120" s="160" t="s">
        <v>71</v>
      </c>
      <c r="BB120" s="160" t="s">
        <v>71</v>
      </c>
    </row>
    <row r="121" spans="2:54" s="125" customFormat="1" ht="15.75" customHeight="1" x14ac:dyDescent="0.25">
      <c r="B121" s="247">
        <v>2023</v>
      </c>
      <c r="C121" s="81">
        <v>891780111</v>
      </c>
      <c r="D121" s="82" t="s">
        <v>68</v>
      </c>
      <c r="E121" s="145" t="s">
        <v>6893</v>
      </c>
      <c r="F121" s="76" t="s">
        <v>6894</v>
      </c>
      <c r="G121" s="145">
        <v>0</v>
      </c>
      <c r="H121" s="145"/>
      <c r="I121" s="86" t="s">
        <v>78</v>
      </c>
      <c r="J121" s="81" t="s">
        <v>120</v>
      </c>
      <c r="K121" s="145" t="s">
        <v>6895</v>
      </c>
      <c r="L121" s="259">
        <v>44451780</v>
      </c>
      <c r="M121" s="81" t="s">
        <v>73</v>
      </c>
      <c r="N121" s="145"/>
      <c r="O121" s="614" t="s">
        <v>6896</v>
      </c>
      <c r="P121" s="255">
        <v>1015432527</v>
      </c>
      <c r="Q121" s="258">
        <v>710</v>
      </c>
      <c r="R121" s="397">
        <v>45000</v>
      </c>
      <c r="S121" s="582">
        <v>164752606</v>
      </c>
      <c r="T121" s="250">
        <v>45007</v>
      </c>
      <c r="U121" s="617">
        <v>44451780</v>
      </c>
      <c r="V121" s="86" t="s">
        <v>70</v>
      </c>
      <c r="W121" s="262">
        <v>79738530</v>
      </c>
      <c r="X121" s="144" t="s">
        <v>6897</v>
      </c>
      <c r="Y121" s="145"/>
      <c r="Z121" s="391">
        <v>45007</v>
      </c>
      <c r="AA121" s="391">
        <v>45007</v>
      </c>
      <c r="AB121" s="603" t="s">
        <v>80</v>
      </c>
      <c r="AC121" s="391">
        <v>45275</v>
      </c>
      <c r="AD121" s="150">
        <f t="shared" si="6"/>
        <v>268</v>
      </c>
      <c r="AE121" s="143">
        <v>0</v>
      </c>
      <c r="AF121" s="259">
        <v>0</v>
      </c>
      <c r="AG121" s="143">
        <v>0</v>
      </c>
      <c r="AH121" s="603" t="s">
        <v>80</v>
      </c>
      <c r="AI121" s="150">
        <f t="shared" si="0"/>
        <v>0</v>
      </c>
      <c r="AJ121" s="143">
        <v>0</v>
      </c>
      <c r="AK121" s="259">
        <v>0</v>
      </c>
      <c r="AL121" s="603" t="s">
        <v>80</v>
      </c>
      <c r="AM121" s="86">
        <v>0</v>
      </c>
      <c r="AN121" s="603" t="s">
        <v>80</v>
      </c>
      <c r="AO121" s="603" t="s">
        <v>80</v>
      </c>
      <c r="AP121" s="255">
        <f t="shared" si="2"/>
        <v>0</v>
      </c>
      <c r="AQ121" s="260">
        <f>+L121+AF121-AK121</f>
        <v>44451780</v>
      </c>
      <c r="AR121" s="86" t="s">
        <v>115</v>
      </c>
      <c r="AS121" s="143">
        <v>0</v>
      </c>
      <c r="AT121" s="203" t="s">
        <v>80</v>
      </c>
      <c r="AU121" s="259">
        <v>24695432</v>
      </c>
      <c r="AV121" s="364">
        <f t="shared" si="5"/>
        <v>19756348</v>
      </c>
      <c r="AW121" s="133">
        <f t="shared" si="3"/>
        <v>0.55555552556050625</v>
      </c>
      <c r="AX121" s="203" t="s">
        <v>80</v>
      </c>
      <c r="AY121" s="86" t="s">
        <v>72</v>
      </c>
      <c r="AZ121" s="583" t="s">
        <v>6898</v>
      </c>
      <c r="BA121" s="160" t="s">
        <v>71</v>
      </c>
      <c r="BB121" s="160" t="s">
        <v>71</v>
      </c>
    </row>
    <row r="122" spans="2:54" s="125" customFormat="1" ht="15.75" customHeight="1" x14ac:dyDescent="0.25">
      <c r="B122" s="247">
        <v>2023</v>
      </c>
      <c r="C122" s="81">
        <v>891780111</v>
      </c>
      <c r="D122" s="82" t="s">
        <v>68</v>
      </c>
      <c r="E122" s="145" t="s">
        <v>6899</v>
      </c>
      <c r="F122" s="76" t="s">
        <v>6900</v>
      </c>
      <c r="G122" s="145">
        <v>0</v>
      </c>
      <c r="H122" s="145"/>
      <c r="I122" s="86" t="s">
        <v>78</v>
      </c>
      <c r="J122" s="81" t="s">
        <v>120</v>
      </c>
      <c r="K122" s="145" t="s">
        <v>6901</v>
      </c>
      <c r="L122" s="259">
        <v>44451780</v>
      </c>
      <c r="M122" s="81" t="s">
        <v>73</v>
      </c>
      <c r="N122" s="145"/>
      <c r="O122" s="614" t="s">
        <v>6902</v>
      </c>
      <c r="P122" s="255">
        <v>1013586423</v>
      </c>
      <c r="Q122" s="258">
        <v>710</v>
      </c>
      <c r="R122" s="397">
        <v>45000</v>
      </c>
      <c r="S122" s="582">
        <v>164752606</v>
      </c>
      <c r="T122" s="250">
        <v>45007</v>
      </c>
      <c r="U122" s="617">
        <v>44451780</v>
      </c>
      <c r="V122" s="86" t="s">
        <v>70</v>
      </c>
      <c r="W122" s="262">
        <v>79738530</v>
      </c>
      <c r="X122" s="144" t="s">
        <v>6903</v>
      </c>
      <c r="Y122" s="145"/>
      <c r="Z122" s="391">
        <v>45007</v>
      </c>
      <c r="AA122" s="391">
        <v>45007</v>
      </c>
      <c r="AB122" s="603" t="s">
        <v>80</v>
      </c>
      <c r="AC122" s="391">
        <v>45275</v>
      </c>
      <c r="AD122" s="150">
        <f t="shared" si="6"/>
        <v>268</v>
      </c>
      <c r="AE122" s="143">
        <v>0</v>
      </c>
      <c r="AF122" s="259">
        <v>0</v>
      </c>
      <c r="AG122" s="143">
        <v>0</v>
      </c>
      <c r="AH122" s="603" t="s">
        <v>80</v>
      </c>
      <c r="AI122" s="150">
        <f t="shared" si="0"/>
        <v>0</v>
      </c>
      <c r="AJ122" s="143">
        <v>1</v>
      </c>
      <c r="AK122" s="259">
        <v>24695432</v>
      </c>
      <c r="AL122" s="603">
        <v>45128</v>
      </c>
      <c r="AM122" s="86">
        <v>0</v>
      </c>
      <c r="AN122" s="603" t="s">
        <v>80</v>
      </c>
      <c r="AO122" s="603" t="s">
        <v>80</v>
      </c>
      <c r="AP122" s="255">
        <f t="shared" si="2"/>
        <v>0</v>
      </c>
      <c r="AQ122" s="260">
        <f>+L122+AF122-AK122</f>
        <v>19756348</v>
      </c>
      <c r="AR122" s="86" t="s">
        <v>115</v>
      </c>
      <c r="AS122" s="143">
        <v>0</v>
      </c>
      <c r="AT122" s="203" t="s">
        <v>80</v>
      </c>
      <c r="AU122" s="259">
        <v>19756348</v>
      </c>
      <c r="AV122" s="364">
        <f t="shared" si="5"/>
        <v>0</v>
      </c>
      <c r="AW122" s="133">
        <f t="shared" si="3"/>
        <v>1</v>
      </c>
      <c r="AX122" s="203" t="s">
        <v>80</v>
      </c>
      <c r="AY122" s="86" t="s">
        <v>72</v>
      </c>
      <c r="AZ122" s="583" t="s">
        <v>6904</v>
      </c>
      <c r="BA122" s="160" t="s">
        <v>71</v>
      </c>
      <c r="BB122" s="160" t="s">
        <v>71</v>
      </c>
    </row>
    <row r="123" spans="2:54" s="125" customFormat="1" ht="15.75" customHeight="1" x14ac:dyDescent="0.25">
      <c r="B123" s="247">
        <v>2023</v>
      </c>
      <c r="C123" s="81">
        <v>891780111</v>
      </c>
      <c r="D123" s="82" t="s">
        <v>68</v>
      </c>
      <c r="E123" s="145" t="s">
        <v>6905</v>
      </c>
      <c r="F123" s="76" t="s">
        <v>6906</v>
      </c>
      <c r="G123" s="145">
        <v>0</v>
      </c>
      <c r="H123" s="145"/>
      <c r="I123" s="86" t="s">
        <v>78</v>
      </c>
      <c r="J123" s="81" t="s">
        <v>120</v>
      </c>
      <c r="K123" s="145" t="s">
        <v>6907</v>
      </c>
      <c r="L123" s="259">
        <v>2500000</v>
      </c>
      <c r="M123" s="81" t="s">
        <v>73</v>
      </c>
      <c r="N123" s="145"/>
      <c r="O123" s="614" t="s">
        <v>6908</v>
      </c>
      <c r="P123" s="255">
        <v>1083041630</v>
      </c>
      <c r="Q123" s="258">
        <v>735</v>
      </c>
      <c r="R123" s="397">
        <v>45001</v>
      </c>
      <c r="S123" s="582">
        <v>33961110</v>
      </c>
      <c r="T123" s="250">
        <v>45008</v>
      </c>
      <c r="U123" s="617">
        <v>2500000</v>
      </c>
      <c r="V123" s="86" t="s">
        <v>70</v>
      </c>
      <c r="W123" s="262">
        <v>73164685</v>
      </c>
      <c r="X123" s="144" t="s">
        <v>6881</v>
      </c>
      <c r="Y123" s="145"/>
      <c r="Z123" s="391">
        <v>45008</v>
      </c>
      <c r="AA123" s="391">
        <v>45008</v>
      </c>
      <c r="AB123" s="603" t="s">
        <v>80</v>
      </c>
      <c r="AC123" s="391">
        <v>45016</v>
      </c>
      <c r="AD123" s="150">
        <f t="shared" si="6"/>
        <v>8</v>
      </c>
      <c r="AE123" s="143">
        <v>0</v>
      </c>
      <c r="AF123" s="259">
        <v>0</v>
      </c>
      <c r="AG123" s="143">
        <v>0</v>
      </c>
      <c r="AH123" s="603" t="s">
        <v>80</v>
      </c>
      <c r="AI123" s="150">
        <f t="shared" si="0"/>
        <v>0</v>
      </c>
      <c r="AJ123" s="143">
        <v>0</v>
      </c>
      <c r="AK123" s="259">
        <v>0</v>
      </c>
      <c r="AL123" s="603" t="s">
        <v>80</v>
      </c>
      <c r="AM123" s="86">
        <v>0</v>
      </c>
      <c r="AN123" s="603" t="s">
        <v>80</v>
      </c>
      <c r="AO123" s="603" t="s">
        <v>80</v>
      </c>
      <c r="AP123" s="255">
        <f t="shared" si="2"/>
        <v>0</v>
      </c>
      <c r="AQ123" s="260">
        <f>+L123+AF123-AK123</f>
        <v>2500000</v>
      </c>
      <c r="AR123" s="86" t="s">
        <v>115</v>
      </c>
      <c r="AS123" s="143">
        <v>0</v>
      </c>
      <c r="AT123" s="203" t="s">
        <v>80</v>
      </c>
      <c r="AU123" s="259">
        <v>2500000</v>
      </c>
      <c r="AV123" s="364">
        <f t="shared" si="5"/>
        <v>0</v>
      </c>
      <c r="AW123" s="133">
        <f t="shared" si="3"/>
        <v>1</v>
      </c>
      <c r="AX123" s="203" t="s">
        <v>80</v>
      </c>
      <c r="AY123" s="86" t="s">
        <v>800</v>
      </c>
      <c r="AZ123" s="583" t="s">
        <v>6909</v>
      </c>
      <c r="BA123" s="160" t="s">
        <v>71</v>
      </c>
      <c r="BB123" s="160" t="s">
        <v>71</v>
      </c>
    </row>
    <row r="124" spans="2:54" s="125" customFormat="1" ht="15.75" customHeight="1" x14ac:dyDescent="0.25">
      <c r="B124" s="247">
        <v>2023</v>
      </c>
      <c r="C124" s="81">
        <v>891780111</v>
      </c>
      <c r="D124" s="82" t="s">
        <v>68</v>
      </c>
      <c r="E124" s="145" t="s">
        <v>6910</v>
      </c>
      <c r="F124" s="76" t="s">
        <v>6911</v>
      </c>
      <c r="G124" s="145">
        <v>0</v>
      </c>
      <c r="H124" s="145"/>
      <c r="I124" s="86" t="s">
        <v>78</v>
      </c>
      <c r="J124" s="81" t="s">
        <v>120</v>
      </c>
      <c r="K124" s="145" t="s">
        <v>6912</v>
      </c>
      <c r="L124" s="259">
        <v>2500000</v>
      </c>
      <c r="M124" s="81" t="s">
        <v>73</v>
      </c>
      <c r="N124" s="145"/>
      <c r="O124" s="614" t="s">
        <v>6913</v>
      </c>
      <c r="P124" s="255">
        <v>1193276857</v>
      </c>
      <c r="Q124" s="258">
        <v>735</v>
      </c>
      <c r="R124" s="397">
        <v>45001</v>
      </c>
      <c r="S124" s="582">
        <v>33961110</v>
      </c>
      <c r="T124" s="250">
        <v>45008</v>
      </c>
      <c r="U124" s="617">
        <v>2500000</v>
      </c>
      <c r="V124" s="86" t="s">
        <v>70</v>
      </c>
      <c r="W124" s="262">
        <v>73164685</v>
      </c>
      <c r="X124" s="144" t="s">
        <v>6914</v>
      </c>
      <c r="Y124" s="145"/>
      <c r="Z124" s="391">
        <v>45008</v>
      </c>
      <c r="AA124" s="391">
        <v>45008</v>
      </c>
      <c r="AB124" s="603" t="s">
        <v>80</v>
      </c>
      <c r="AC124" s="391">
        <v>45016</v>
      </c>
      <c r="AD124" s="150">
        <f t="shared" si="6"/>
        <v>8</v>
      </c>
      <c r="AE124" s="143">
        <v>0</v>
      </c>
      <c r="AF124" s="259">
        <v>0</v>
      </c>
      <c r="AG124" s="143">
        <v>0</v>
      </c>
      <c r="AH124" s="603" t="s">
        <v>80</v>
      </c>
      <c r="AI124" s="150">
        <f t="shared" si="0"/>
        <v>0</v>
      </c>
      <c r="AJ124" s="143">
        <v>0</v>
      </c>
      <c r="AK124" s="259">
        <v>0</v>
      </c>
      <c r="AL124" s="603" t="s">
        <v>80</v>
      </c>
      <c r="AM124" s="86">
        <v>0</v>
      </c>
      <c r="AN124" s="603" t="s">
        <v>80</v>
      </c>
      <c r="AO124" s="603" t="s">
        <v>80</v>
      </c>
      <c r="AP124" s="255">
        <f t="shared" si="2"/>
        <v>0</v>
      </c>
      <c r="AQ124" s="260">
        <f>+L124+AF124-AK124</f>
        <v>2500000</v>
      </c>
      <c r="AR124" s="86" t="s">
        <v>115</v>
      </c>
      <c r="AS124" s="143">
        <v>0</v>
      </c>
      <c r="AT124" s="203" t="s">
        <v>80</v>
      </c>
      <c r="AU124" s="259">
        <v>2500000</v>
      </c>
      <c r="AV124" s="364">
        <f t="shared" si="5"/>
        <v>0</v>
      </c>
      <c r="AW124" s="133">
        <f t="shared" si="3"/>
        <v>1</v>
      </c>
      <c r="AX124" s="203" t="s">
        <v>80</v>
      </c>
      <c r="AY124" s="86" t="s">
        <v>800</v>
      </c>
      <c r="AZ124" s="583" t="s">
        <v>6915</v>
      </c>
      <c r="BA124" s="160" t="s">
        <v>71</v>
      </c>
      <c r="BB124" s="160" t="s">
        <v>71</v>
      </c>
    </row>
    <row r="125" spans="2:54" s="126" customFormat="1" ht="28.5" customHeight="1" x14ac:dyDescent="0.2">
      <c r="B125" s="247">
        <v>2023</v>
      </c>
      <c r="C125" s="81">
        <v>891780111</v>
      </c>
      <c r="D125" s="82" t="s">
        <v>68</v>
      </c>
      <c r="E125" s="82" t="s">
        <v>6916</v>
      </c>
      <c r="F125" s="142" t="s">
        <v>6917</v>
      </c>
      <c r="G125" s="82">
        <v>0</v>
      </c>
      <c r="H125" s="82"/>
      <c r="I125" s="81" t="s">
        <v>78</v>
      </c>
      <c r="J125" s="81" t="s">
        <v>120</v>
      </c>
      <c r="K125" s="82" t="s">
        <v>6918</v>
      </c>
      <c r="L125" s="381">
        <v>6629500</v>
      </c>
      <c r="M125" s="81" t="s">
        <v>73</v>
      </c>
      <c r="N125" s="82"/>
      <c r="O125" s="614" t="s">
        <v>6919</v>
      </c>
      <c r="P125" s="160">
        <v>1020794175</v>
      </c>
      <c r="Q125" s="258" t="s">
        <v>6920</v>
      </c>
      <c r="R125" s="619" t="s">
        <v>6921</v>
      </c>
      <c r="S125" s="584" t="s">
        <v>6922</v>
      </c>
      <c r="T125" s="250">
        <v>45009</v>
      </c>
      <c r="U125" s="617">
        <v>6629500</v>
      </c>
      <c r="V125" s="81" t="s">
        <v>70</v>
      </c>
      <c r="W125" s="262">
        <v>39049658</v>
      </c>
      <c r="X125" s="87" t="s">
        <v>6923</v>
      </c>
      <c r="Y125" s="82"/>
      <c r="Z125" s="391">
        <v>45009</v>
      </c>
      <c r="AA125" s="391">
        <v>45009</v>
      </c>
      <c r="AB125" s="603" t="s">
        <v>80</v>
      </c>
      <c r="AC125" s="391">
        <v>45061</v>
      </c>
      <c r="AD125" s="262">
        <f t="shared" si="6"/>
        <v>52</v>
      </c>
      <c r="AE125" s="165">
        <v>0</v>
      </c>
      <c r="AF125" s="381">
        <v>0</v>
      </c>
      <c r="AG125" s="165">
        <v>0</v>
      </c>
      <c r="AH125" s="603" t="s">
        <v>80</v>
      </c>
      <c r="AI125" s="262">
        <f t="shared" si="0"/>
        <v>0</v>
      </c>
      <c r="AJ125" s="165">
        <v>0</v>
      </c>
      <c r="AK125" s="381">
        <v>0</v>
      </c>
      <c r="AL125" s="603" t="s">
        <v>80</v>
      </c>
      <c r="AM125" s="81">
        <v>0</v>
      </c>
      <c r="AN125" s="603" t="s">
        <v>80</v>
      </c>
      <c r="AO125" s="603" t="s">
        <v>80</v>
      </c>
      <c r="AP125" s="160">
        <f t="shared" si="2"/>
        <v>0</v>
      </c>
      <c r="AQ125" s="364">
        <f>+L125+AF125-AK125</f>
        <v>6629500</v>
      </c>
      <c r="AR125" s="81" t="s">
        <v>115</v>
      </c>
      <c r="AS125" s="165">
        <v>0</v>
      </c>
      <c r="AT125" s="203" t="s">
        <v>80</v>
      </c>
      <c r="AU125" s="381">
        <v>6629500</v>
      </c>
      <c r="AV125" s="364">
        <f t="shared" si="5"/>
        <v>0</v>
      </c>
      <c r="AW125" s="133">
        <f t="shared" si="3"/>
        <v>1</v>
      </c>
      <c r="AX125" s="203" t="s">
        <v>80</v>
      </c>
      <c r="AY125" s="86" t="s">
        <v>800</v>
      </c>
      <c r="AZ125" s="583" t="s">
        <v>6915</v>
      </c>
      <c r="BA125" s="160" t="s">
        <v>71</v>
      </c>
      <c r="BB125" s="160" t="s">
        <v>71</v>
      </c>
    </row>
    <row r="126" spans="2:54" s="125" customFormat="1" ht="15.75" customHeight="1" x14ac:dyDescent="0.25">
      <c r="B126" s="247">
        <v>2023</v>
      </c>
      <c r="C126" s="81">
        <v>891780111</v>
      </c>
      <c r="D126" s="82" t="s">
        <v>68</v>
      </c>
      <c r="E126" s="145" t="s">
        <v>6924</v>
      </c>
      <c r="F126" s="76" t="s">
        <v>6925</v>
      </c>
      <c r="G126" s="145">
        <v>0</v>
      </c>
      <c r="H126" s="145"/>
      <c r="I126" s="86" t="s">
        <v>78</v>
      </c>
      <c r="J126" s="81" t="s">
        <v>120</v>
      </c>
      <c r="K126" s="145" t="s">
        <v>6926</v>
      </c>
      <c r="L126" s="259">
        <v>8083333</v>
      </c>
      <c r="M126" s="81" t="s">
        <v>73</v>
      </c>
      <c r="N126" s="145"/>
      <c r="O126" s="614" t="s">
        <v>1871</v>
      </c>
      <c r="P126" s="255">
        <v>1065884773</v>
      </c>
      <c r="Q126" s="258">
        <v>80</v>
      </c>
      <c r="R126" s="397">
        <v>44949</v>
      </c>
      <c r="S126" s="582">
        <v>182000000</v>
      </c>
      <c r="T126" s="250">
        <v>45009</v>
      </c>
      <c r="U126" s="617">
        <v>8083333</v>
      </c>
      <c r="V126" s="86" t="s">
        <v>70</v>
      </c>
      <c r="W126" s="262">
        <v>7456789</v>
      </c>
      <c r="X126" s="144" t="s">
        <v>6927</v>
      </c>
      <c r="Y126" s="145"/>
      <c r="Z126" s="391">
        <v>45009</v>
      </c>
      <c r="AA126" s="391">
        <v>45009</v>
      </c>
      <c r="AB126" s="603" t="s">
        <v>80</v>
      </c>
      <c r="AC126" s="391">
        <v>45107</v>
      </c>
      <c r="AD126" s="150">
        <f t="shared" si="6"/>
        <v>98</v>
      </c>
      <c r="AE126" s="143">
        <v>0</v>
      </c>
      <c r="AF126" s="259">
        <v>0</v>
      </c>
      <c r="AG126" s="143">
        <v>0</v>
      </c>
      <c r="AH126" s="603" t="s">
        <v>80</v>
      </c>
      <c r="AI126" s="150">
        <f t="shared" si="0"/>
        <v>0</v>
      </c>
      <c r="AJ126" s="143">
        <v>0</v>
      </c>
      <c r="AK126" s="259">
        <v>0</v>
      </c>
      <c r="AL126" s="603" t="s">
        <v>80</v>
      </c>
      <c r="AM126" s="86">
        <v>0</v>
      </c>
      <c r="AN126" s="603" t="s">
        <v>80</v>
      </c>
      <c r="AO126" s="603" t="s">
        <v>80</v>
      </c>
      <c r="AP126" s="255">
        <f t="shared" si="2"/>
        <v>0</v>
      </c>
      <c r="AQ126" s="260">
        <f>+L126+AF126-AK126</f>
        <v>8083333</v>
      </c>
      <c r="AR126" s="86" t="s">
        <v>115</v>
      </c>
      <c r="AS126" s="143">
        <v>0</v>
      </c>
      <c r="AT126" s="203" t="s">
        <v>80</v>
      </c>
      <c r="AU126" s="259">
        <v>8083333</v>
      </c>
      <c r="AV126" s="364">
        <f t="shared" si="5"/>
        <v>0</v>
      </c>
      <c r="AW126" s="133">
        <f t="shared" si="3"/>
        <v>1</v>
      </c>
      <c r="AX126" s="203" t="s">
        <v>80</v>
      </c>
      <c r="AY126" s="86" t="s">
        <v>800</v>
      </c>
      <c r="AZ126" s="583" t="s">
        <v>6928</v>
      </c>
      <c r="BA126" s="160" t="s">
        <v>71</v>
      </c>
      <c r="BB126" s="160" t="s">
        <v>71</v>
      </c>
    </row>
    <row r="127" spans="2:54" s="125" customFormat="1" ht="15.75" customHeight="1" x14ac:dyDescent="0.25">
      <c r="B127" s="247">
        <v>2023</v>
      </c>
      <c r="C127" s="81">
        <v>891780111</v>
      </c>
      <c r="D127" s="82" t="s">
        <v>68</v>
      </c>
      <c r="E127" s="145" t="s">
        <v>6929</v>
      </c>
      <c r="F127" s="76" t="s">
        <v>6930</v>
      </c>
      <c r="G127" s="145">
        <v>0</v>
      </c>
      <c r="H127" s="145"/>
      <c r="I127" s="86" t="s">
        <v>78</v>
      </c>
      <c r="J127" s="81" t="s">
        <v>120</v>
      </c>
      <c r="K127" s="145" t="s">
        <v>6931</v>
      </c>
      <c r="L127" s="259">
        <v>9462066</v>
      </c>
      <c r="M127" s="81" t="s">
        <v>73</v>
      </c>
      <c r="N127" s="145"/>
      <c r="O127" s="614" t="s">
        <v>6932</v>
      </c>
      <c r="P127" s="255">
        <v>1082862229</v>
      </c>
      <c r="Q127" s="258">
        <v>629</v>
      </c>
      <c r="R127" s="397">
        <v>44992</v>
      </c>
      <c r="S127" s="582">
        <v>462873162</v>
      </c>
      <c r="T127" s="250">
        <v>45009</v>
      </c>
      <c r="U127" s="617">
        <v>9462066</v>
      </c>
      <c r="V127" s="86" t="s">
        <v>70</v>
      </c>
      <c r="W127" s="262">
        <v>57466882</v>
      </c>
      <c r="X127" s="144" t="s">
        <v>6933</v>
      </c>
      <c r="Y127" s="145"/>
      <c r="Z127" s="391">
        <v>45009</v>
      </c>
      <c r="AA127" s="391">
        <v>45009</v>
      </c>
      <c r="AB127" s="603" t="s">
        <v>80</v>
      </c>
      <c r="AC127" s="391">
        <v>45069</v>
      </c>
      <c r="AD127" s="150">
        <f t="shared" si="6"/>
        <v>60</v>
      </c>
      <c r="AE127" s="143">
        <v>0</v>
      </c>
      <c r="AF127" s="259">
        <v>0</v>
      </c>
      <c r="AG127" s="143">
        <v>0</v>
      </c>
      <c r="AH127" s="603" t="s">
        <v>80</v>
      </c>
      <c r="AI127" s="150">
        <f t="shared" si="0"/>
        <v>0</v>
      </c>
      <c r="AJ127" s="143">
        <v>0</v>
      </c>
      <c r="AK127" s="259">
        <v>0</v>
      </c>
      <c r="AL127" s="603" t="s">
        <v>80</v>
      </c>
      <c r="AM127" s="86">
        <v>0</v>
      </c>
      <c r="AN127" s="603" t="s">
        <v>80</v>
      </c>
      <c r="AO127" s="603" t="s">
        <v>80</v>
      </c>
      <c r="AP127" s="255">
        <f t="shared" si="2"/>
        <v>0</v>
      </c>
      <c r="AQ127" s="260">
        <f>+L127+AF127-AK127</f>
        <v>9462066</v>
      </c>
      <c r="AR127" s="86" t="s">
        <v>115</v>
      </c>
      <c r="AS127" s="143">
        <v>0</v>
      </c>
      <c r="AT127" s="203" t="s">
        <v>80</v>
      </c>
      <c r="AU127" s="259">
        <v>9462066</v>
      </c>
      <c r="AV127" s="364">
        <f t="shared" si="5"/>
        <v>0</v>
      </c>
      <c r="AW127" s="133">
        <f t="shared" si="3"/>
        <v>1</v>
      </c>
      <c r="AX127" s="203" t="s">
        <v>80</v>
      </c>
      <c r="AY127" s="86" t="s">
        <v>800</v>
      </c>
      <c r="AZ127" s="583" t="s">
        <v>6934</v>
      </c>
      <c r="BA127" s="160" t="s">
        <v>71</v>
      </c>
      <c r="BB127" s="160" t="s">
        <v>71</v>
      </c>
    </row>
    <row r="128" spans="2:54" s="126" customFormat="1" ht="35.25" customHeight="1" x14ac:dyDescent="0.25">
      <c r="B128" s="247">
        <v>2023</v>
      </c>
      <c r="C128" s="81">
        <v>891780111</v>
      </c>
      <c r="D128" s="82" t="s">
        <v>68</v>
      </c>
      <c r="E128" s="82" t="s">
        <v>6935</v>
      </c>
      <c r="F128" s="142" t="s">
        <v>6936</v>
      </c>
      <c r="G128" s="82">
        <v>0</v>
      </c>
      <c r="H128" s="82"/>
      <c r="I128" s="81" t="s">
        <v>78</v>
      </c>
      <c r="J128" s="81" t="s">
        <v>120</v>
      </c>
      <c r="K128" s="82" t="s">
        <v>6937</v>
      </c>
      <c r="L128" s="381">
        <v>14500000</v>
      </c>
      <c r="M128" s="81" t="s">
        <v>73</v>
      </c>
      <c r="N128" s="82"/>
      <c r="O128" s="614" t="s">
        <v>6938</v>
      </c>
      <c r="P128" s="160">
        <v>85153082</v>
      </c>
      <c r="Q128" s="258" t="s">
        <v>6939</v>
      </c>
      <c r="R128" s="619" t="s">
        <v>6940</v>
      </c>
      <c r="S128" s="584" t="s">
        <v>6941</v>
      </c>
      <c r="T128" s="250">
        <v>45012</v>
      </c>
      <c r="U128" s="617">
        <v>14500000</v>
      </c>
      <c r="V128" s="81" t="s">
        <v>70</v>
      </c>
      <c r="W128" s="262">
        <v>19285288</v>
      </c>
      <c r="X128" s="87" t="s">
        <v>6942</v>
      </c>
      <c r="Y128" s="82"/>
      <c r="Z128" s="391">
        <v>45012</v>
      </c>
      <c r="AA128" s="391">
        <v>45012</v>
      </c>
      <c r="AB128" s="603" t="s">
        <v>80</v>
      </c>
      <c r="AC128" s="391">
        <v>45148</v>
      </c>
      <c r="AD128" s="262">
        <f t="shared" si="6"/>
        <v>136</v>
      </c>
      <c r="AE128" s="165">
        <v>0</v>
      </c>
      <c r="AF128" s="381">
        <v>0</v>
      </c>
      <c r="AG128" s="165">
        <v>0</v>
      </c>
      <c r="AH128" s="603" t="s">
        <v>80</v>
      </c>
      <c r="AI128" s="262">
        <f t="shared" si="0"/>
        <v>0</v>
      </c>
      <c r="AJ128" s="165">
        <v>0</v>
      </c>
      <c r="AK128" s="381">
        <v>0</v>
      </c>
      <c r="AL128" s="603" t="s">
        <v>80</v>
      </c>
      <c r="AM128" s="81">
        <v>0</v>
      </c>
      <c r="AN128" s="603" t="s">
        <v>80</v>
      </c>
      <c r="AO128" s="603" t="s">
        <v>80</v>
      </c>
      <c r="AP128" s="160">
        <f t="shared" si="2"/>
        <v>0</v>
      </c>
      <c r="AQ128" s="364">
        <f>+L128+AF128-AK128</f>
        <v>14500000</v>
      </c>
      <c r="AR128" s="81" t="s">
        <v>115</v>
      </c>
      <c r="AS128" s="165">
        <v>0</v>
      </c>
      <c r="AT128" s="203" t="s">
        <v>80</v>
      </c>
      <c r="AU128" s="381">
        <v>7000000</v>
      </c>
      <c r="AV128" s="364">
        <f t="shared" si="5"/>
        <v>7500000</v>
      </c>
      <c r="AW128" s="133">
        <f>+IFERROR(AU128/AQ128,"-")</f>
        <v>0.48275862068965519</v>
      </c>
      <c r="AX128" s="203" t="s">
        <v>80</v>
      </c>
      <c r="AY128" s="81" t="s">
        <v>72</v>
      </c>
      <c r="AZ128" s="583" t="s">
        <v>6943</v>
      </c>
      <c r="BA128" s="160" t="s">
        <v>71</v>
      </c>
      <c r="BB128" s="160" t="s">
        <v>71</v>
      </c>
    </row>
    <row r="129" spans="2:54" s="125" customFormat="1" ht="15.75" customHeight="1" x14ac:dyDescent="0.25">
      <c r="B129" s="247">
        <v>2023</v>
      </c>
      <c r="C129" s="81">
        <v>891780111</v>
      </c>
      <c r="D129" s="82" t="s">
        <v>68</v>
      </c>
      <c r="E129" s="145" t="s">
        <v>6944</v>
      </c>
      <c r="F129" s="76" t="s">
        <v>6945</v>
      </c>
      <c r="G129" s="145">
        <v>0</v>
      </c>
      <c r="H129" s="145"/>
      <c r="I129" s="86" t="s">
        <v>78</v>
      </c>
      <c r="J129" s="81" t="s">
        <v>120</v>
      </c>
      <c r="K129" s="145" t="s">
        <v>6946</v>
      </c>
      <c r="L129" s="259">
        <v>3000000</v>
      </c>
      <c r="M129" s="81" t="s">
        <v>73</v>
      </c>
      <c r="N129" s="145"/>
      <c r="O129" s="614" t="s">
        <v>6947</v>
      </c>
      <c r="P129" s="255">
        <v>1083025967</v>
      </c>
      <c r="Q129" s="258">
        <v>609</v>
      </c>
      <c r="R129" s="397">
        <v>44991</v>
      </c>
      <c r="S129" s="582">
        <v>30023140</v>
      </c>
      <c r="T129" s="250">
        <v>45012</v>
      </c>
      <c r="U129" s="617">
        <v>3000000</v>
      </c>
      <c r="V129" s="86" t="s">
        <v>70</v>
      </c>
      <c r="W129" s="262">
        <v>7601659</v>
      </c>
      <c r="X129" s="144" t="s">
        <v>6948</v>
      </c>
      <c r="Y129" s="145"/>
      <c r="Z129" s="391">
        <v>45012</v>
      </c>
      <c r="AA129" s="391">
        <v>45012</v>
      </c>
      <c r="AB129" s="603" t="s">
        <v>80</v>
      </c>
      <c r="AC129" s="391">
        <v>45043</v>
      </c>
      <c r="AD129" s="150">
        <f t="shared" si="6"/>
        <v>31</v>
      </c>
      <c r="AE129" s="143">
        <v>0</v>
      </c>
      <c r="AF129" s="259">
        <v>0</v>
      </c>
      <c r="AG129" s="143">
        <v>0</v>
      </c>
      <c r="AH129" s="603" t="s">
        <v>80</v>
      </c>
      <c r="AI129" s="150">
        <f t="shared" si="0"/>
        <v>0</v>
      </c>
      <c r="AJ129" s="143">
        <v>0</v>
      </c>
      <c r="AK129" s="259">
        <v>0</v>
      </c>
      <c r="AL129" s="603" t="s">
        <v>80</v>
      </c>
      <c r="AM129" s="86">
        <v>0</v>
      </c>
      <c r="AN129" s="603" t="s">
        <v>80</v>
      </c>
      <c r="AO129" s="603" t="s">
        <v>80</v>
      </c>
      <c r="AP129" s="255">
        <f t="shared" si="2"/>
        <v>0</v>
      </c>
      <c r="AQ129" s="260">
        <f>+L129+AF129-AK129</f>
        <v>3000000</v>
      </c>
      <c r="AR129" s="86" t="s">
        <v>115</v>
      </c>
      <c r="AS129" s="143">
        <v>0</v>
      </c>
      <c r="AT129" s="203" t="s">
        <v>80</v>
      </c>
      <c r="AU129" s="259">
        <v>3000000</v>
      </c>
      <c r="AV129" s="364">
        <f t="shared" si="5"/>
        <v>0</v>
      </c>
      <c r="AW129" s="133">
        <f t="shared" si="3"/>
        <v>1</v>
      </c>
      <c r="AX129" s="203" t="s">
        <v>80</v>
      </c>
      <c r="AY129" s="86" t="s">
        <v>800</v>
      </c>
      <c r="AZ129" s="583" t="s">
        <v>6949</v>
      </c>
      <c r="BA129" s="160" t="s">
        <v>71</v>
      </c>
      <c r="BB129" s="160" t="s">
        <v>71</v>
      </c>
    </row>
    <row r="130" spans="2:54" s="125" customFormat="1" ht="15.75" customHeight="1" x14ac:dyDescent="0.25">
      <c r="B130" s="247">
        <v>2023</v>
      </c>
      <c r="C130" s="81">
        <v>891780111</v>
      </c>
      <c r="D130" s="82" t="s">
        <v>68</v>
      </c>
      <c r="E130" s="145" t="s">
        <v>6950</v>
      </c>
      <c r="F130" s="76" t="s">
        <v>6951</v>
      </c>
      <c r="G130" s="145">
        <v>0</v>
      </c>
      <c r="H130" s="145"/>
      <c r="I130" s="86" t="s">
        <v>78</v>
      </c>
      <c r="J130" s="81" t="s">
        <v>120</v>
      </c>
      <c r="K130" s="145" t="s">
        <v>6952</v>
      </c>
      <c r="L130" s="259">
        <v>3296233</v>
      </c>
      <c r="M130" s="81" t="s">
        <v>73</v>
      </c>
      <c r="N130" s="145"/>
      <c r="O130" s="614" t="s">
        <v>6953</v>
      </c>
      <c r="P130" s="255">
        <v>1083027316</v>
      </c>
      <c r="Q130" s="258">
        <v>629</v>
      </c>
      <c r="R130" s="397">
        <v>44992</v>
      </c>
      <c r="S130" s="582">
        <v>462873162</v>
      </c>
      <c r="T130" s="250">
        <v>45013</v>
      </c>
      <c r="U130" s="617">
        <v>3296233</v>
      </c>
      <c r="V130" s="86" t="s">
        <v>70</v>
      </c>
      <c r="W130" s="262">
        <v>57466882</v>
      </c>
      <c r="X130" s="144" t="s">
        <v>6933</v>
      </c>
      <c r="Y130" s="145"/>
      <c r="Z130" s="391">
        <v>45013</v>
      </c>
      <c r="AA130" s="391">
        <v>45013</v>
      </c>
      <c r="AB130" s="603" t="s">
        <v>80</v>
      </c>
      <c r="AC130" s="391">
        <v>45073</v>
      </c>
      <c r="AD130" s="150">
        <f t="shared" si="6"/>
        <v>60</v>
      </c>
      <c r="AE130" s="143">
        <v>0</v>
      </c>
      <c r="AF130" s="259">
        <v>0</v>
      </c>
      <c r="AG130" s="143">
        <v>0</v>
      </c>
      <c r="AH130" s="603" t="s">
        <v>80</v>
      </c>
      <c r="AI130" s="150">
        <f t="shared" si="0"/>
        <v>0</v>
      </c>
      <c r="AJ130" s="143">
        <v>0</v>
      </c>
      <c r="AK130" s="259">
        <v>0</v>
      </c>
      <c r="AL130" s="603" t="s">
        <v>80</v>
      </c>
      <c r="AM130" s="86">
        <v>0</v>
      </c>
      <c r="AN130" s="603" t="s">
        <v>80</v>
      </c>
      <c r="AO130" s="603" t="s">
        <v>80</v>
      </c>
      <c r="AP130" s="255">
        <f t="shared" si="2"/>
        <v>0</v>
      </c>
      <c r="AQ130" s="260">
        <f>+L130+AF130-AK130</f>
        <v>3296233</v>
      </c>
      <c r="AR130" s="86" t="s">
        <v>115</v>
      </c>
      <c r="AS130" s="143">
        <v>0</v>
      </c>
      <c r="AT130" s="203" t="s">
        <v>80</v>
      </c>
      <c r="AU130" s="259">
        <v>3296233</v>
      </c>
      <c r="AV130" s="364">
        <f t="shared" si="5"/>
        <v>0</v>
      </c>
      <c r="AW130" s="133">
        <f t="shared" si="3"/>
        <v>1</v>
      </c>
      <c r="AX130" s="203" t="s">
        <v>80</v>
      </c>
      <c r="AY130" s="86" t="s">
        <v>800</v>
      </c>
      <c r="AZ130" s="583" t="s">
        <v>6954</v>
      </c>
      <c r="BA130" s="160" t="s">
        <v>71</v>
      </c>
      <c r="BB130" s="160" t="s">
        <v>71</v>
      </c>
    </row>
    <row r="131" spans="2:54" s="125" customFormat="1" ht="15.75" customHeight="1" x14ac:dyDescent="0.25">
      <c r="B131" s="247">
        <v>2023</v>
      </c>
      <c r="C131" s="81">
        <v>891780111</v>
      </c>
      <c r="D131" s="82" t="s">
        <v>68</v>
      </c>
      <c r="E131" s="145" t="s">
        <v>6955</v>
      </c>
      <c r="F131" s="76" t="s">
        <v>6956</v>
      </c>
      <c r="G131" s="145">
        <v>0</v>
      </c>
      <c r="H131" s="145"/>
      <c r="I131" s="86" t="s">
        <v>78</v>
      </c>
      <c r="J131" s="81" t="s">
        <v>120</v>
      </c>
      <c r="K131" s="145" t="s">
        <v>6957</v>
      </c>
      <c r="L131" s="259">
        <v>9600000</v>
      </c>
      <c r="M131" s="81" t="s">
        <v>73</v>
      </c>
      <c r="N131" s="145"/>
      <c r="O131" s="614" t="s">
        <v>6958</v>
      </c>
      <c r="P131" s="255">
        <v>85476492</v>
      </c>
      <c r="Q131" s="258">
        <v>734</v>
      </c>
      <c r="R131" s="397">
        <v>45001</v>
      </c>
      <c r="S131" s="582">
        <v>466461598</v>
      </c>
      <c r="T131" s="250">
        <v>45014</v>
      </c>
      <c r="U131" s="617">
        <v>9600000</v>
      </c>
      <c r="V131" s="86" t="s">
        <v>70</v>
      </c>
      <c r="W131" s="262">
        <v>7597888</v>
      </c>
      <c r="X131" s="144" t="s">
        <v>790</v>
      </c>
      <c r="Y131" s="145"/>
      <c r="Z131" s="391">
        <v>45014</v>
      </c>
      <c r="AA131" s="391">
        <v>45014</v>
      </c>
      <c r="AB131" s="603" t="s">
        <v>80</v>
      </c>
      <c r="AC131" s="391">
        <v>45105</v>
      </c>
      <c r="AD131" s="150">
        <f t="shared" si="6"/>
        <v>91</v>
      </c>
      <c r="AE131" s="143">
        <v>0</v>
      </c>
      <c r="AF131" s="259">
        <v>0</v>
      </c>
      <c r="AG131" s="143">
        <v>0</v>
      </c>
      <c r="AH131" s="603" t="s">
        <v>80</v>
      </c>
      <c r="AI131" s="150">
        <f t="shared" si="0"/>
        <v>0</v>
      </c>
      <c r="AJ131" s="143">
        <v>0</v>
      </c>
      <c r="AK131" s="259">
        <v>0</v>
      </c>
      <c r="AL131" s="603" t="s">
        <v>80</v>
      </c>
      <c r="AM131" s="86">
        <v>0</v>
      </c>
      <c r="AN131" s="603" t="s">
        <v>80</v>
      </c>
      <c r="AO131" s="603" t="s">
        <v>80</v>
      </c>
      <c r="AP131" s="255">
        <f t="shared" si="2"/>
        <v>0</v>
      </c>
      <c r="AQ131" s="260">
        <f>+L131+AF131-AK131</f>
        <v>9600000</v>
      </c>
      <c r="AR131" s="86" t="s">
        <v>115</v>
      </c>
      <c r="AS131" s="143">
        <v>0</v>
      </c>
      <c r="AT131" s="203" t="s">
        <v>80</v>
      </c>
      <c r="AU131" s="259">
        <v>9600000</v>
      </c>
      <c r="AV131" s="364">
        <f t="shared" si="5"/>
        <v>0</v>
      </c>
      <c r="AW131" s="133">
        <f t="shared" si="3"/>
        <v>1</v>
      </c>
      <c r="AX131" s="203" t="s">
        <v>80</v>
      </c>
      <c r="AY131" s="86" t="s">
        <v>800</v>
      </c>
      <c r="AZ131" s="583" t="s">
        <v>6959</v>
      </c>
      <c r="BA131" s="160" t="s">
        <v>71</v>
      </c>
      <c r="BB131" s="160" t="s">
        <v>71</v>
      </c>
    </row>
    <row r="132" spans="2:54" s="125" customFormat="1" ht="15.75" customHeight="1" x14ac:dyDescent="0.25">
      <c r="B132" s="247">
        <v>2023</v>
      </c>
      <c r="C132" s="81">
        <v>891780111</v>
      </c>
      <c r="D132" s="82" t="s">
        <v>68</v>
      </c>
      <c r="E132" s="145" t="s">
        <v>6960</v>
      </c>
      <c r="F132" s="76" t="s">
        <v>6961</v>
      </c>
      <c r="G132" s="145">
        <v>0</v>
      </c>
      <c r="H132" s="145"/>
      <c r="I132" s="86" t="s">
        <v>78</v>
      </c>
      <c r="J132" s="81" t="s">
        <v>120</v>
      </c>
      <c r="K132" s="145" t="s">
        <v>6962</v>
      </c>
      <c r="L132" s="259">
        <v>6000000</v>
      </c>
      <c r="M132" s="81" t="s">
        <v>73</v>
      </c>
      <c r="N132" s="145"/>
      <c r="O132" s="614" t="s">
        <v>6963</v>
      </c>
      <c r="P132" s="160">
        <v>1110492325</v>
      </c>
      <c r="Q132" s="160">
        <v>734</v>
      </c>
      <c r="R132" s="397">
        <v>45001</v>
      </c>
      <c r="S132" s="582">
        <v>466461598</v>
      </c>
      <c r="T132" s="251">
        <v>45027</v>
      </c>
      <c r="U132" s="617">
        <v>6000000</v>
      </c>
      <c r="V132" s="86" t="s">
        <v>70</v>
      </c>
      <c r="W132" s="262">
        <v>7597888</v>
      </c>
      <c r="X132" s="144" t="s">
        <v>790</v>
      </c>
      <c r="Y132" s="145"/>
      <c r="Z132" s="391">
        <v>45027</v>
      </c>
      <c r="AA132" s="391">
        <v>45027</v>
      </c>
      <c r="AB132" s="603" t="s">
        <v>80</v>
      </c>
      <c r="AC132" s="391">
        <v>45087</v>
      </c>
      <c r="AD132" s="150">
        <f t="shared" si="6"/>
        <v>60</v>
      </c>
      <c r="AE132" s="143">
        <v>0</v>
      </c>
      <c r="AF132" s="259">
        <v>0</v>
      </c>
      <c r="AG132" s="143">
        <v>0</v>
      </c>
      <c r="AH132" s="603" t="s">
        <v>80</v>
      </c>
      <c r="AI132" s="150">
        <f t="shared" si="0"/>
        <v>0</v>
      </c>
      <c r="AJ132" s="143">
        <v>0</v>
      </c>
      <c r="AK132" s="259">
        <v>0</v>
      </c>
      <c r="AL132" s="603" t="s">
        <v>80</v>
      </c>
      <c r="AM132" s="86">
        <v>0</v>
      </c>
      <c r="AN132" s="603" t="s">
        <v>80</v>
      </c>
      <c r="AO132" s="603" t="s">
        <v>80</v>
      </c>
      <c r="AP132" s="255">
        <f t="shared" si="2"/>
        <v>0</v>
      </c>
      <c r="AQ132" s="260">
        <f>+L132+AF132-AK132</f>
        <v>6000000</v>
      </c>
      <c r="AR132" s="86" t="s">
        <v>115</v>
      </c>
      <c r="AS132" s="143">
        <v>0</v>
      </c>
      <c r="AT132" s="203" t="s">
        <v>80</v>
      </c>
      <c r="AU132" s="259">
        <v>6000000</v>
      </c>
      <c r="AV132" s="364">
        <f t="shared" si="5"/>
        <v>0</v>
      </c>
      <c r="AW132" s="133">
        <f t="shared" si="3"/>
        <v>1</v>
      </c>
      <c r="AX132" s="203" t="s">
        <v>80</v>
      </c>
      <c r="AY132" s="86" t="s">
        <v>800</v>
      </c>
      <c r="AZ132" s="142" t="s">
        <v>6964</v>
      </c>
      <c r="BA132" s="160" t="s">
        <v>71</v>
      </c>
      <c r="BB132" s="160" t="s">
        <v>71</v>
      </c>
    </row>
    <row r="133" spans="2:54" s="125" customFormat="1" ht="15.75" customHeight="1" x14ac:dyDescent="0.25">
      <c r="B133" s="247">
        <v>2023</v>
      </c>
      <c r="C133" s="81">
        <v>891780111</v>
      </c>
      <c r="D133" s="82" t="s">
        <v>68</v>
      </c>
      <c r="E133" s="145" t="s">
        <v>6965</v>
      </c>
      <c r="F133" s="76" t="s">
        <v>6966</v>
      </c>
      <c r="G133" s="145">
        <v>0</v>
      </c>
      <c r="H133" s="145"/>
      <c r="I133" s="86" t="s">
        <v>78</v>
      </c>
      <c r="J133" s="81" t="s">
        <v>120</v>
      </c>
      <c r="K133" s="145" t="s">
        <v>6967</v>
      </c>
      <c r="L133" s="259">
        <v>3500000</v>
      </c>
      <c r="M133" s="81" t="s">
        <v>73</v>
      </c>
      <c r="N133" s="145"/>
      <c r="O133" s="614" t="s">
        <v>6968</v>
      </c>
      <c r="P133" s="160">
        <v>1082906452</v>
      </c>
      <c r="Q133" s="160">
        <v>79</v>
      </c>
      <c r="R133" s="397">
        <v>44949</v>
      </c>
      <c r="S133" s="582">
        <v>456500000</v>
      </c>
      <c r="T133" s="251">
        <v>45027</v>
      </c>
      <c r="U133" s="617">
        <v>3500000</v>
      </c>
      <c r="V133" s="86" t="s">
        <v>70</v>
      </c>
      <c r="W133" s="262">
        <v>39049658</v>
      </c>
      <c r="X133" s="144" t="s">
        <v>6969</v>
      </c>
      <c r="Y133" s="145"/>
      <c r="Z133" s="391">
        <v>45027</v>
      </c>
      <c r="AA133" s="391">
        <v>45027</v>
      </c>
      <c r="AB133" s="603" t="s">
        <v>80</v>
      </c>
      <c r="AC133" s="391">
        <v>45056</v>
      </c>
      <c r="AD133" s="150">
        <f t="shared" si="6"/>
        <v>29</v>
      </c>
      <c r="AE133" s="143">
        <v>0</v>
      </c>
      <c r="AF133" s="259">
        <v>0</v>
      </c>
      <c r="AG133" s="143">
        <v>0</v>
      </c>
      <c r="AH133" s="603" t="s">
        <v>80</v>
      </c>
      <c r="AI133" s="150">
        <f t="shared" si="0"/>
        <v>0</v>
      </c>
      <c r="AJ133" s="143">
        <v>0</v>
      </c>
      <c r="AK133" s="259">
        <v>0</v>
      </c>
      <c r="AL133" s="603" t="s">
        <v>80</v>
      </c>
      <c r="AM133" s="86">
        <v>0</v>
      </c>
      <c r="AN133" s="603" t="s">
        <v>80</v>
      </c>
      <c r="AO133" s="603" t="s">
        <v>80</v>
      </c>
      <c r="AP133" s="255">
        <f t="shared" si="2"/>
        <v>0</v>
      </c>
      <c r="AQ133" s="260">
        <f>+L133+AF133-AK133</f>
        <v>3500000</v>
      </c>
      <c r="AR133" s="86" t="s">
        <v>115</v>
      </c>
      <c r="AS133" s="143">
        <v>0</v>
      </c>
      <c r="AT133" s="203" t="s">
        <v>80</v>
      </c>
      <c r="AU133" s="259">
        <v>3500000</v>
      </c>
      <c r="AV133" s="364">
        <f t="shared" si="5"/>
        <v>0</v>
      </c>
      <c r="AW133" s="133">
        <f t="shared" si="3"/>
        <v>1</v>
      </c>
      <c r="AX133" s="203" t="s">
        <v>80</v>
      </c>
      <c r="AY133" s="86" t="s">
        <v>800</v>
      </c>
      <c r="AZ133" s="142" t="s">
        <v>6970</v>
      </c>
      <c r="BA133" s="160" t="s">
        <v>71</v>
      </c>
      <c r="BB133" s="160" t="s">
        <v>71</v>
      </c>
    </row>
    <row r="134" spans="2:54" s="125" customFormat="1" ht="15.75" customHeight="1" x14ac:dyDescent="0.25">
      <c r="B134" s="247">
        <v>2023</v>
      </c>
      <c r="C134" s="81">
        <v>891780111</v>
      </c>
      <c r="D134" s="82" t="s">
        <v>68</v>
      </c>
      <c r="E134" s="145" t="s">
        <v>6971</v>
      </c>
      <c r="F134" s="76" t="s">
        <v>6972</v>
      </c>
      <c r="G134" s="145">
        <v>0</v>
      </c>
      <c r="H134" s="145"/>
      <c r="I134" s="86" t="s">
        <v>78</v>
      </c>
      <c r="J134" s="81" t="s">
        <v>120</v>
      </c>
      <c r="K134" s="145" t="s">
        <v>6973</v>
      </c>
      <c r="L134" s="259">
        <v>9000000</v>
      </c>
      <c r="M134" s="81" t="s">
        <v>73</v>
      </c>
      <c r="N134" s="145"/>
      <c r="O134" s="614" t="s">
        <v>6974</v>
      </c>
      <c r="P134" s="160">
        <v>1010074079</v>
      </c>
      <c r="Q134" s="160">
        <v>79</v>
      </c>
      <c r="R134" s="397">
        <v>44949</v>
      </c>
      <c r="S134" s="582">
        <v>456500000</v>
      </c>
      <c r="T134" s="251">
        <v>45027</v>
      </c>
      <c r="U134" s="617">
        <v>9000000</v>
      </c>
      <c r="V134" s="86" t="s">
        <v>70</v>
      </c>
      <c r="W134" s="262">
        <v>39049658</v>
      </c>
      <c r="X134" s="144" t="s">
        <v>6408</v>
      </c>
      <c r="Y134" s="145"/>
      <c r="Z134" s="391">
        <v>45027</v>
      </c>
      <c r="AA134" s="391">
        <v>45027</v>
      </c>
      <c r="AB134" s="603" t="s">
        <v>80</v>
      </c>
      <c r="AC134" s="391">
        <v>45117</v>
      </c>
      <c r="AD134" s="150">
        <f t="shared" si="6"/>
        <v>90</v>
      </c>
      <c r="AE134" s="143">
        <v>0</v>
      </c>
      <c r="AF134" s="259">
        <v>0</v>
      </c>
      <c r="AG134" s="143">
        <v>0</v>
      </c>
      <c r="AH134" s="603" t="s">
        <v>80</v>
      </c>
      <c r="AI134" s="150">
        <f t="shared" si="0"/>
        <v>0</v>
      </c>
      <c r="AJ134" s="143">
        <v>0</v>
      </c>
      <c r="AK134" s="259">
        <v>0</v>
      </c>
      <c r="AL134" s="603" t="s">
        <v>80</v>
      </c>
      <c r="AM134" s="86">
        <v>0</v>
      </c>
      <c r="AN134" s="603" t="s">
        <v>80</v>
      </c>
      <c r="AO134" s="603" t="s">
        <v>80</v>
      </c>
      <c r="AP134" s="255">
        <f t="shared" si="2"/>
        <v>0</v>
      </c>
      <c r="AQ134" s="260">
        <f>+L134+AF134-AK134</f>
        <v>9000000</v>
      </c>
      <c r="AR134" s="86" t="s">
        <v>115</v>
      </c>
      <c r="AS134" s="143">
        <v>0</v>
      </c>
      <c r="AT134" s="203" t="s">
        <v>80</v>
      </c>
      <c r="AU134" s="259">
        <v>9000000</v>
      </c>
      <c r="AV134" s="364">
        <f t="shared" si="5"/>
        <v>0</v>
      </c>
      <c r="AW134" s="133">
        <f t="shared" si="3"/>
        <v>1</v>
      </c>
      <c r="AX134" s="203" t="s">
        <v>80</v>
      </c>
      <c r="AY134" s="86" t="s">
        <v>800</v>
      </c>
      <c r="AZ134" s="142" t="s">
        <v>6975</v>
      </c>
      <c r="BA134" s="160" t="s">
        <v>71</v>
      </c>
      <c r="BB134" s="160" t="s">
        <v>71</v>
      </c>
    </row>
    <row r="135" spans="2:54" s="125" customFormat="1" ht="15.75" customHeight="1" x14ac:dyDescent="0.25">
      <c r="B135" s="247">
        <v>2023</v>
      </c>
      <c r="C135" s="81">
        <v>891780111</v>
      </c>
      <c r="D135" s="82" t="s">
        <v>68</v>
      </c>
      <c r="E135" s="145" t="s">
        <v>6976</v>
      </c>
      <c r="F135" s="76" t="s">
        <v>6977</v>
      </c>
      <c r="G135" s="145">
        <v>0</v>
      </c>
      <c r="H135" s="145"/>
      <c r="I135" s="86" t="s">
        <v>78</v>
      </c>
      <c r="J135" s="81" t="s">
        <v>120</v>
      </c>
      <c r="K135" s="145" t="s">
        <v>6978</v>
      </c>
      <c r="L135" s="259">
        <v>12690000</v>
      </c>
      <c r="M135" s="81" t="s">
        <v>73</v>
      </c>
      <c r="N135" s="145"/>
      <c r="O135" s="614" t="s">
        <v>2536</v>
      </c>
      <c r="P135" s="160">
        <v>71676049</v>
      </c>
      <c r="Q135" s="160">
        <v>79</v>
      </c>
      <c r="R135" s="397">
        <v>44949</v>
      </c>
      <c r="S135" s="582">
        <v>456500000</v>
      </c>
      <c r="T135" s="251">
        <v>45028</v>
      </c>
      <c r="U135" s="617">
        <v>12690000</v>
      </c>
      <c r="V135" s="86" t="s">
        <v>70</v>
      </c>
      <c r="W135" s="262">
        <v>39049658</v>
      </c>
      <c r="X135" s="144" t="s">
        <v>6979</v>
      </c>
      <c r="Y135" s="145"/>
      <c r="Z135" s="391">
        <v>45028</v>
      </c>
      <c r="AA135" s="391">
        <v>45028</v>
      </c>
      <c r="AB135" s="603" t="s">
        <v>80</v>
      </c>
      <c r="AC135" s="391">
        <v>45107</v>
      </c>
      <c r="AD135" s="150">
        <f t="shared" si="6"/>
        <v>79</v>
      </c>
      <c r="AE135" s="143">
        <v>0</v>
      </c>
      <c r="AF135" s="259">
        <v>0</v>
      </c>
      <c r="AG135" s="143">
        <v>0</v>
      </c>
      <c r="AH135" s="603" t="s">
        <v>80</v>
      </c>
      <c r="AI135" s="150">
        <f t="shared" si="0"/>
        <v>0</v>
      </c>
      <c r="AJ135" s="143">
        <v>0</v>
      </c>
      <c r="AK135" s="259">
        <v>0</v>
      </c>
      <c r="AL135" s="603" t="s">
        <v>80</v>
      </c>
      <c r="AM135" s="86">
        <v>0</v>
      </c>
      <c r="AN135" s="603" t="s">
        <v>80</v>
      </c>
      <c r="AO135" s="603" t="s">
        <v>80</v>
      </c>
      <c r="AP135" s="255">
        <f t="shared" si="2"/>
        <v>0</v>
      </c>
      <c r="AQ135" s="260">
        <f>+L135+AF135-AK135</f>
        <v>12690000</v>
      </c>
      <c r="AR135" s="86" t="s">
        <v>115</v>
      </c>
      <c r="AS135" s="143">
        <v>0</v>
      </c>
      <c r="AT135" s="203" t="s">
        <v>80</v>
      </c>
      <c r="AU135" s="259">
        <v>12690000</v>
      </c>
      <c r="AV135" s="364">
        <f t="shared" ref="AV135:AV198" si="7">AQ135-AU135</f>
        <v>0</v>
      </c>
      <c r="AW135" s="133">
        <f t="shared" si="3"/>
        <v>1</v>
      </c>
      <c r="AX135" s="203" t="s">
        <v>80</v>
      </c>
      <c r="AY135" s="86" t="s">
        <v>800</v>
      </c>
      <c r="AZ135" s="142" t="s">
        <v>6980</v>
      </c>
      <c r="BA135" s="160" t="s">
        <v>71</v>
      </c>
      <c r="BB135" s="160" t="s">
        <v>71</v>
      </c>
    </row>
    <row r="136" spans="2:54" s="125" customFormat="1" ht="15.75" customHeight="1" x14ac:dyDescent="0.25">
      <c r="B136" s="247">
        <v>2023</v>
      </c>
      <c r="C136" s="81">
        <v>891780111</v>
      </c>
      <c r="D136" s="82" t="s">
        <v>68</v>
      </c>
      <c r="E136" s="145" t="s">
        <v>6981</v>
      </c>
      <c r="F136" s="76" t="s">
        <v>6982</v>
      </c>
      <c r="G136" s="145">
        <v>0</v>
      </c>
      <c r="H136" s="145"/>
      <c r="I136" s="86" t="s">
        <v>78</v>
      </c>
      <c r="J136" s="81" t="s">
        <v>120</v>
      </c>
      <c r="K136" s="145" t="s">
        <v>6983</v>
      </c>
      <c r="L136" s="259">
        <v>3400000</v>
      </c>
      <c r="M136" s="81" t="s">
        <v>73</v>
      </c>
      <c r="N136" s="145"/>
      <c r="O136" s="614" t="s">
        <v>6984</v>
      </c>
      <c r="P136" s="160">
        <v>1104429269</v>
      </c>
      <c r="Q136" s="160">
        <v>511</v>
      </c>
      <c r="R136" s="397">
        <v>44985</v>
      </c>
      <c r="S136" s="582">
        <v>143658480</v>
      </c>
      <c r="T136" s="251">
        <v>45028</v>
      </c>
      <c r="U136" s="617">
        <v>3400000</v>
      </c>
      <c r="V136" s="86" t="s">
        <v>70</v>
      </c>
      <c r="W136" s="262">
        <v>84452442</v>
      </c>
      <c r="X136" s="144" t="s">
        <v>6850</v>
      </c>
      <c r="Y136" s="145"/>
      <c r="Z136" s="391">
        <v>45028</v>
      </c>
      <c r="AA136" s="391">
        <v>45028</v>
      </c>
      <c r="AB136" s="603" t="s">
        <v>80</v>
      </c>
      <c r="AC136" s="391">
        <v>45057</v>
      </c>
      <c r="AD136" s="150">
        <f t="shared" si="6"/>
        <v>29</v>
      </c>
      <c r="AE136" s="143">
        <v>0</v>
      </c>
      <c r="AF136" s="259">
        <v>0</v>
      </c>
      <c r="AG136" s="143">
        <v>0</v>
      </c>
      <c r="AH136" s="603" t="s">
        <v>80</v>
      </c>
      <c r="AI136" s="150">
        <f t="shared" si="0"/>
        <v>0</v>
      </c>
      <c r="AJ136" s="143">
        <v>0</v>
      </c>
      <c r="AK136" s="259">
        <v>0</v>
      </c>
      <c r="AL136" s="603" t="s">
        <v>80</v>
      </c>
      <c r="AM136" s="86">
        <v>0</v>
      </c>
      <c r="AN136" s="603" t="s">
        <v>80</v>
      </c>
      <c r="AO136" s="603" t="s">
        <v>80</v>
      </c>
      <c r="AP136" s="255">
        <f t="shared" si="2"/>
        <v>0</v>
      </c>
      <c r="AQ136" s="260">
        <f>+L136+AF136-AK136</f>
        <v>3400000</v>
      </c>
      <c r="AR136" s="86" t="s">
        <v>115</v>
      </c>
      <c r="AS136" s="143">
        <v>0</v>
      </c>
      <c r="AT136" s="203" t="s">
        <v>80</v>
      </c>
      <c r="AU136" s="259">
        <v>3400000</v>
      </c>
      <c r="AV136" s="364">
        <f t="shared" si="7"/>
        <v>0</v>
      </c>
      <c r="AW136" s="133">
        <f t="shared" si="3"/>
        <v>1</v>
      </c>
      <c r="AX136" s="203" t="s">
        <v>80</v>
      </c>
      <c r="AY136" s="86" t="s">
        <v>800</v>
      </c>
      <c r="AZ136" s="142" t="s">
        <v>6985</v>
      </c>
      <c r="BA136" s="160" t="s">
        <v>71</v>
      </c>
      <c r="BB136" s="160" t="s">
        <v>71</v>
      </c>
    </row>
    <row r="137" spans="2:54" s="125" customFormat="1" ht="15.75" customHeight="1" x14ac:dyDescent="0.25">
      <c r="B137" s="247">
        <v>2023</v>
      </c>
      <c r="C137" s="81">
        <v>891780111</v>
      </c>
      <c r="D137" s="82" t="s">
        <v>68</v>
      </c>
      <c r="E137" s="145" t="s">
        <v>6986</v>
      </c>
      <c r="F137" s="76" t="s">
        <v>6987</v>
      </c>
      <c r="G137" s="145">
        <v>0</v>
      </c>
      <c r="H137" s="145"/>
      <c r="I137" s="86" t="s">
        <v>78</v>
      </c>
      <c r="J137" s="81" t="s">
        <v>120</v>
      </c>
      <c r="K137" s="145" t="s">
        <v>6988</v>
      </c>
      <c r="L137" s="259">
        <v>7373333</v>
      </c>
      <c r="M137" s="81" t="s">
        <v>73</v>
      </c>
      <c r="N137" s="145"/>
      <c r="O137" s="614" t="s">
        <v>6679</v>
      </c>
      <c r="P137" s="160">
        <v>1018452203</v>
      </c>
      <c r="Q137" s="160">
        <v>76</v>
      </c>
      <c r="R137" s="397">
        <v>44949</v>
      </c>
      <c r="S137" s="582">
        <v>547400000</v>
      </c>
      <c r="T137" s="251">
        <v>45028</v>
      </c>
      <c r="U137" s="617">
        <v>7373333</v>
      </c>
      <c r="V137" s="86" t="s">
        <v>70</v>
      </c>
      <c r="W137" s="262">
        <v>85155551</v>
      </c>
      <c r="X137" s="144" t="s">
        <v>6346</v>
      </c>
      <c r="Y137" s="145"/>
      <c r="Z137" s="391">
        <v>45028</v>
      </c>
      <c r="AA137" s="391">
        <v>45028</v>
      </c>
      <c r="AB137" s="603" t="s">
        <v>80</v>
      </c>
      <c r="AC137" s="391">
        <v>45107</v>
      </c>
      <c r="AD137" s="150">
        <f t="shared" si="6"/>
        <v>79</v>
      </c>
      <c r="AE137" s="143">
        <v>0</v>
      </c>
      <c r="AF137" s="259">
        <v>0</v>
      </c>
      <c r="AG137" s="143">
        <v>0</v>
      </c>
      <c r="AH137" s="603" t="s">
        <v>80</v>
      </c>
      <c r="AI137" s="150">
        <f t="shared" si="0"/>
        <v>0</v>
      </c>
      <c r="AJ137" s="143">
        <v>0</v>
      </c>
      <c r="AK137" s="259">
        <v>0</v>
      </c>
      <c r="AL137" s="603" t="s">
        <v>80</v>
      </c>
      <c r="AM137" s="86">
        <v>0</v>
      </c>
      <c r="AN137" s="603" t="s">
        <v>80</v>
      </c>
      <c r="AO137" s="603" t="s">
        <v>80</v>
      </c>
      <c r="AP137" s="255">
        <f t="shared" si="2"/>
        <v>0</v>
      </c>
      <c r="AQ137" s="260">
        <f>+L137+AF137-AK137</f>
        <v>7373333</v>
      </c>
      <c r="AR137" s="86" t="s">
        <v>115</v>
      </c>
      <c r="AS137" s="143">
        <v>0</v>
      </c>
      <c r="AT137" s="203" t="s">
        <v>80</v>
      </c>
      <c r="AU137" s="259">
        <v>7373333</v>
      </c>
      <c r="AV137" s="364">
        <f t="shared" si="7"/>
        <v>0</v>
      </c>
      <c r="AW137" s="133">
        <f t="shared" si="3"/>
        <v>1</v>
      </c>
      <c r="AX137" s="203" t="s">
        <v>80</v>
      </c>
      <c r="AY137" s="86" t="s">
        <v>800</v>
      </c>
      <c r="AZ137" s="142" t="s">
        <v>6989</v>
      </c>
      <c r="BA137" s="160" t="s">
        <v>71</v>
      </c>
      <c r="BB137" s="160" t="s">
        <v>71</v>
      </c>
    </row>
    <row r="138" spans="2:54" s="125" customFormat="1" ht="15.75" customHeight="1" x14ac:dyDescent="0.25">
      <c r="B138" s="247">
        <v>2023</v>
      </c>
      <c r="C138" s="81">
        <v>891780111</v>
      </c>
      <c r="D138" s="82" t="s">
        <v>68</v>
      </c>
      <c r="E138" s="145" t="s">
        <v>6990</v>
      </c>
      <c r="F138" s="76" t="s">
        <v>6991</v>
      </c>
      <c r="G138" s="145">
        <v>0</v>
      </c>
      <c r="H138" s="145"/>
      <c r="I138" s="86" t="s">
        <v>78</v>
      </c>
      <c r="J138" s="81" t="s">
        <v>120</v>
      </c>
      <c r="K138" s="145" t="s">
        <v>6992</v>
      </c>
      <c r="L138" s="259">
        <v>3500000</v>
      </c>
      <c r="M138" s="81" t="s">
        <v>73</v>
      </c>
      <c r="N138" s="145"/>
      <c r="O138" s="614" t="s">
        <v>6993</v>
      </c>
      <c r="P138" s="160">
        <v>1082839048</v>
      </c>
      <c r="Q138" s="160">
        <v>79</v>
      </c>
      <c r="R138" s="397">
        <v>44949</v>
      </c>
      <c r="S138" s="582">
        <v>456500000</v>
      </c>
      <c r="T138" s="251">
        <v>45028</v>
      </c>
      <c r="U138" s="617">
        <v>3500000</v>
      </c>
      <c r="V138" s="86" t="s">
        <v>70</v>
      </c>
      <c r="W138" s="262">
        <v>39049658</v>
      </c>
      <c r="X138" s="144" t="s">
        <v>6408</v>
      </c>
      <c r="Y138" s="145"/>
      <c r="Z138" s="391">
        <v>45028</v>
      </c>
      <c r="AA138" s="391">
        <v>45028</v>
      </c>
      <c r="AB138" s="603" t="s">
        <v>80</v>
      </c>
      <c r="AC138" s="391">
        <v>45057</v>
      </c>
      <c r="AD138" s="150">
        <f t="shared" ref="AD138:AD201" si="8">+IF(AB138="1800-01-01",AC138-AA138,AC138-AB138)</f>
        <v>29</v>
      </c>
      <c r="AE138" s="143">
        <v>0</v>
      </c>
      <c r="AF138" s="259">
        <v>0</v>
      </c>
      <c r="AG138" s="143">
        <v>0</v>
      </c>
      <c r="AH138" s="603" t="s">
        <v>80</v>
      </c>
      <c r="AI138" s="150">
        <f t="shared" si="0"/>
        <v>0</v>
      </c>
      <c r="AJ138" s="143">
        <v>0</v>
      </c>
      <c r="AK138" s="259">
        <v>0</v>
      </c>
      <c r="AL138" s="603" t="s">
        <v>80</v>
      </c>
      <c r="AM138" s="86">
        <v>0</v>
      </c>
      <c r="AN138" s="603" t="s">
        <v>80</v>
      </c>
      <c r="AO138" s="603" t="s">
        <v>80</v>
      </c>
      <c r="AP138" s="255">
        <f t="shared" si="2"/>
        <v>0</v>
      </c>
      <c r="AQ138" s="260">
        <f>+L138+AF138-AK138</f>
        <v>3500000</v>
      </c>
      <c r="AR138" s="86" t="s">
        <v>115</v>
      </c>
      <c r="AS138" s="143">
        <v>0</v>
      </c>
      <c r="AT138" s="203" t="s">
        <v>80</v>
      </c>
      <c r="AU138" s="259">
        <v>3500000</v>
      </c>
      <c r="AV138" s="364">
        <f t="shared" si="7"/>
        <v>0</v>
      </c>
      <c r="AW138" s="133">
        <f t="shared" si="3"/>
        <v>1</v>
      </c>
      <c r="AX138" s="203" t="s">
        <v>80</v>
      </c>
      <c r="AY138" s="86" t="s">
        <v>800</v>
      </c>
      <c r="AZ138" s="142" t="s">
        <v>6994</v>
      </c>
      <c r="BA138" s="160" t="s">
        <v>71</v>
      </c>
      <c r="BB138" s="160" t="s">
        <v>71</v>
      </c>
    </row>
    <row r="139" spans="2:54" s="125" customFormat="1" ht="15.75" customHeight="1" x14ac:dyDescent="0.25">
      <c r="B139" s="247">
        <v>2023</v>
      </c>
      <c r="C139" s="81">
        <v>891780111</v>
      </c>
      <c r="D139" s="82" t="s">
        <v>68</v>
      </c>
      <c r="E139" s="145" t="s">
        <v>6995</v>
      </c>
      <c r="F139" s="76" t="s">
        <v>6996</v>
      </c>
      <c r="G139" s="145">
        <v>0</v>
      </c>
      <c r="H139" s="145"/>
      <c r="I139" s="86" t="s">
        <v>78</v>
      </c>
      <c r="J139" s="81" t="s">
        <v>120</v>
      </c>
      <c r="K139" s="145" t="s">
        <v>6997</v>
      </c>
      <c r="L139" s="259">
        <v>2500000</v>
      </c>
      <c r="M139" s="81" t="s">
        <v>73</v>
      </c>
      <c r="N139" s="145"/>
      <c r="O139" s="614" t="s">
        <v>6998</v>
      </c>
      <c r="P139" s="160">
        <v>1075304519</v>
      </c>
      <c r="Q139" s="160">
        <v>77</v>
      </c>
      <c r="R139" s="397">
        <v>44949</v>
      </c>
      <c r="S139" s="582">
        <v>768100000</v>
      </c>
      <c r="T139" s="251">
        <v>45034</v>
      </c>
      <c r="U139" s="617">
        <v>2500000</v>
      </c>
      <c r="V139" s="86" t="s">
        <v>70</v>
      </c>
      <c r="W139" s="262">
        <v>85155551</v>
      </c>
      <c r="X139" s="144" t="s">
        <v>6346</v>
      </c>
      <c r="Y139" s="145"/>
      <c r="Z139" s="391">
        <v>45034</v>
      </c>
      <c r="AA139" s="391">
        <v>45034</v>
      </c>
      <c r="AB139" s="603" t="s">
        <v>80</v>
      </c>
      <c r="AC139" s="391">
        <v>45049</v>
      </c>
      <c r="AD139" s="150">
        <f t="shared" si="8"/>
        <v>15</v>
      </c>
      <c r="AE139" s="143">
        <v>0</v>
      </c>
      <c r="AF139" s="259">
        <v>0</v>
      </c>
      <c r="AG139" s="143">
        <v>0</v>
      </c>
      <c r="AH139" s="603" t="s">
        <v>80</v>
      </c>
      <c r="AI139" s="150">
        <f t="shared" si="0"/>
        <v>0</v>
      </c>
      <c r="AJ139" s="143">
        <v>0</v>
      </c>
      <c r="AK139" s="259">
        <v>0</v>
      </c>
      <c r="AL139" s="603" t="s">
        <v>80</v>
      </c>
      <c r="AM139" s="86">
        <v>0</v>
      </c>
      <c r="AN139" s="603" t="s">
        <v>80</v>
      </c>
      <c r="AO139" s="603" t="s">
        <v>80</v>
      </c>
      <c r="AP139" s="255">
        <f t="shared" si="2"/>
        <v>0</v>
      </c>
      <c r="AQ139" s="260">
        <f>+L139+AF139-AK139</f>
        <v>2500000</v>
      </c>
      <c r="AR139" s="86" t="s">
        <v>115</v>
      </c>
      <c r="AS139" s="143">
        <v>0</v>
      </c>
      <c r="AT139" s="203" t="s">
        <v>80</v>
      </c>
      <c r="AU139" s="259">
        <v>2500000</v>
      </c>
      <c r="AV139" s="364">
        <f t="shared" si="7"/>
        <v>0</v>
      </c>
      <c r="AW139" s="133">
        <f t="shared" si="3"/>
        <v>1</v>
      </c>
      <c r="AX139" s="203" t="s">
        <v>80</v>
      </c>
      <c r="AY139" s="86" t="s">
        <v>800</v>
      </c>
      <c r="AZ139" s="142" t="s">
        <v>6999</v>
      </c>
      <c r="BA139" s="160" t="s">
        <v>71</v>
      </c>
      <c r="BB139" s="160" t="s">
        <v>71</v>
      </c>
    </row>
    <row r="140" spans="2:54" s="125" customFormat="1" ht="15.75" customHeight="1" x14ac:dyDescent="0.25">
      <c r="B140" s="247">
        <v>2023</v>
      </c>
      <c r="C140" s="81">
        <v>891780111</v>
      </c>
      <c r="D140" s="82" t="s">
        <v>68</v>
      </c>
      <c r="E140" s="145" t="s">
        <v>7000</v>
      </c>
      <c r="F140" s="76" t="s">
        <v>7001</v>
      </c>
      <c r="G140" s="145">
        <v>0</v>
      </c>
      <c r="H140" s="145"/>
      <c r="I140" s="86" t="s">
        <v>78</v>
      </c>
      <c r="J140" s="81" t="s">
        <v>120</v>
      </c>
      <c r="K140" s="145" t="s">
        <v>7002</v>
      </c>
      <c r="L140" s="259">
        <v>7500000</v>
      </c>
      <c r="M140" s="81" t="s">
        <v>73</v>
      </c>
      <c r="N140" s="145"/>
      <c r="O140" s="614" t="s">
        <v>7003</v>
      </c>
      <c r="P140" s="160">
        <v>1082919355</v>
      </c>
      <c r="Q140" s="160">
        <v>78</v>
      </c>
      <c r="R140" s="397">
        <v>44949</v>
      </c>
      <c r="S140" s="582">
        <v>329100000</v>
      </c>
      <c r="T140" s="251">
        <v>45035</v>
      </c>
      <c r="U140" s="617">
        <v>7500000</v>
      </c>
      <c r="V140" s="86" t="s">
        <v>70</v>
      </c>
      <c r="W140" s="262">
        <v>1082884010</v>
      </c>
      <c r="X140" s="144" t="s">
        <v>7004</v>
      </c>
      <c r="Y140" s="145"/>
      <c r="Z140" s="391">
        <v>45035</v>
      </c>
      <c r="AA140" s="391">
        <v>45035</v>
      </c>
      <c r="AB140" s="603" t="s">
        <v>80</v>
      </c>
      <c r="AC140" s="391">
        <v>45125</v>
      </c>
      <c r="AD140" s="150">
        <f t="shared" si="8"/>
        <v>90</v>
      </c>
      <c r="AE140" s="143">
        <v>1</v>
      </c>
      <c r="AF140" s="259">
        <v>900000</v>
      </c>
      <c r="AG140" s="143">
        <v>0</v>
      </c>
      <c r="AH140" s="603" t="s">
        <v>80</v>
      </c>
      <c r="AI140" s="150">
        <f t="shared" si="0"/>
        <v>0</v>
      </c>
      <c r="AJ140" s="143">
        <v>0</v>
      </c>
      <c r="AK140" s="259">
        <v>0</v>
      </c>
      <c r="AL140" s="603" t="s">
        <v>80</v>
      </c>
      <c r="AM140" s="86">
        <v>0</v>
      </c>
      <c r="AN140" s="603" t="s">
        <v>80</v>
      </c>
      <c r="AO140" s="603" t="s">
        <v>80</v>
      </c>
      <c r="AP140" s="255">
        <f t="shared" si="2"/>
        <v>0</v>
      </c>
      <c r="AQ140" s="260">
        <f>+L140+AF140-AK140</f>
        <v>8400000</v>
      </c>
      <c r="AR140" s="86" t="s">
        <v>115</v>
      </c>
      <c r="AS140" s="143">
        <v>0</v>
      </c>
      <c r="AT140" s="203" t="s">
        <v>80</v>
      </c>
      <c r="AU140" s="259">
        <v>8400000</v>
      </c>
      <c r="AV140" s="364">
        <f t="shared" si="7"/>
        <v>0</v>
      </c>
      <c r="AW140" s="133">
        <f t="shared" si="3"/>
        <v>1</v>
      </c>
      <c r="AX140" s="203" t="s">
        <v>80</v>
      </c>
      <c r="AY140" s="86" t="s">
        <v>800</v>
      </c>
      <c r="AZ140" s="142" t="s">
        <v>7005</v>
      </c>
      <c r="BA140" s="160" t="s">
        <v>71</v>
      </c>
      <c r="BB140" s="160" t="s">
        <v>71</v>
      </c>
    </row>
    <row r="141" spans="2:54" s="125" customFormat="1" ht="15.75" customHeight="1" x14ac:dyDescent="0.25">
      <c r="B141" s="247">
        <v>2023</v>
      </c>
      <c r="C141" s="81">
        <v>891780111</v>
      </c>
      <c r="D141" s="82" t="s">
        <v>68</v>
      </c>
      <c r="E141" s="145" t="s">
        <v>7006</v>
      </c>
      <c r="F141" s="76" t="s">
        <v>7007</v>
      </c>
      <c r="G141" s="145">
        <v>0</v>
      </c>
      <c r="H141" s="145"/>
      <c r="I141" s="86" t="s">
        <v>78</v>
      </c>
      <c r="J141" s="81" t="s">
        <v>120</v>
      </c>
      <c r="K141" s="145" t="s">
        <v>7008</v>
      </c>
      <c r="L141" s="259">
        <v>6000000</v>
      </c>
      <c r="M141" s="81" t="s">
        <v>73</v>
      </c>
      <c r="N141" s="145"/>
      <c r="O141" s="614" t="s">
        <v>7009</v>
      </c>
      <c r="P141" s="258">
        <v>18955666</v>
      </c>
      <c r="Q141" s="258">
        <v>617</v>
      </c>
      <c r="R141" s="397">
        <v>44992</v>
      </c>
      <c r="S141" s="582">
        <v>532304000</v>
      </c>
      <c r="T141" s="250">
        <v>45048</v>
      </c>
      <c r="U141" s="615">
        <v>6000000</v>
      </c>
      <c r="V141" s="86" t="s">
        <v>70</v>
      </c>
      <c r="W141" s="262">
        <v>79141011</v>
      </c>
      <c r="X141" s="144" t="s">
        <v>7010</v>
      </c>
      <c r="Y141" s="145"/>
      <c r="Z141" s="391">
        <v>45048</v>
      </c>
      <c r="AA141" s="391">
        <v>45048</v>
      </c>
      <c r="AB141" s="603" t="s">
        <v>80</v>
      </c>
      <c r="AC141" s="391">
        <v>45138</v>
      </c>
      <c r="AD141" s="150">
        <f t="shared" si="8"/>
        <v>90</v>
      </c>
      <c r="AE141" s="143">
        <v>0</v>
      </c>
      <c r="AF141" s="259">
        <v>0</v>
      </c>
      <c r="AG141" s="143">
        <v>0</v>
      </c>
      <c r="AH141" s="603" t="s">
        <v>80</v>
      </c>
      <c r="AI141" s="150">
        <f t="shared" si="0"/>
        <v>0</v>
      </c>
      <c r="AJ141" s="143">
        <v>0</v>
      </c>
      <c r="AK141" s="259">
        <v>0</v>
      </c>
      <c r="AL141" s="603" t="s">
        <v>80</v>
      </c>
      <c r="AM141" s="86">
        <v>0</v>
      </c>
      <c r="AN141" s="603" t="s">
        <v>80</v>
      </c>
      <c r="AO141" s="603" t="s">
        <v>80</v>
      </c>
      <c r="AP141" s="255">
        <f t="shared" si="2"/>
        <v>0</v>
      </c>
      <c r="AQ141" s="260">
        <f>+L141+AF141-AK141</f>
        <v>6000000</v>
      </c>
      <c r="AR141" s="86" t="s">
        <v>115</v>
      </c>
      <c r="AS141" s="143">
        <v>0</v>
      </c>
      <c r="AT141" s="203" t="s">
        <v>80</v>
      </c>
      <c r="AU141" s="259">
        <v>0</v>
      </c>
      <c r="AV141" s="364">
        <f t="shared" si="7"/>
        <v>6000000</v>
      </c>
      <c r="AW141" s="133">
        <f t="shared" si="3"/>
        <v>0</v>
      </c>
      <c r="AX141" s="203" t="s">
        <v>80</v>
      </c>
      <c r="AY141" s="86" t="s">
        <v>72</v>
      </c>
      <c r="AZ141" s="142" t="s">
        <v>7011</v>
      </c>
      <c r="BA141" s="160" t="s">
        <v>71</v>
      </c>
      <c r="BB141" s="160" t="s">
        <v>71</v>
      </c>
    </row>
    <row r="142" spans="2:54" s="125" customFormat="1" ht="15.75" customHeight="1" x14ac:dyDescent="0.25">
      <c r="B142" s="247">
        <v>2023</v>
      </c>
      <c r="C142" s="81">
        <v>891780111</v>
      </c>
      <c r="D142" s="82" t="s">
        <v>68</v>
      </c>
      <c r="E142" s="145" t="s">
        <v>7012</v>
      </c>
      <c r="F142" s="76" t="s">
        <v>7013</v>
      </c>
      <c r="G142" s="145">
        <v>0</v>
      </c>
      <c r="H142" s="145"/>
      <c r="I142" s="86" t="s">
        <v>78</v>
      </c>
      <c r="J142" s="81" t="s">
        <v>120</v>
      </c>
      <c r="K142" s="145" t="s">
        <v>7014</v>
      </c>
      <c r="L142" s="259">
        <v>6000000</v>
      </c>
      <c r="M142" s="81" t="s">
        <v>73</v>
      </c>
      <c r="N142" s="145"/>
      <c r="O142" s="614" t="s">
        <v>7015</v>
      </c>
      <c r="P142" s="258">
        <v>1083022534</v>
      </c>
      <c r="Q142" s="258">
        <v>617</v>
      </c>
      <c r="R142" s="397">
        <v>44992</v>
      </c>
      <c r="S142" s="582">
        <v>532304000</v>
      </c>
      <c r="T142" s="250">
        <v>45049</v>
      </c>
      <c r="U142" s="615">
        <v>6000000</v>
      </c>
      <c r="V142" s="86" t="s">
        <v>70</v>
      </c>
      <c r="W142" s="262">
        <v>79141011</v>
      </c>
      <c r="X142" s="144" t="s">
        <v>7010</v>
      </c>
      <c r="Y142" s="145"/>
      <c r="Z142" s="391">
        <v>45049</v>
      </c>
      <c r="AA142" s="391">
        <v>45049</v>
      </c>
      <c r="AB142" s="603" t="s">
        <v>80</v>
      </c>
      <c r="AC142" s="391">
        <v>45138</v>
      </c>
      <c r="AD142" s="150">
        <f t="shared" si="8"/>
        <v>89</v>
      </c>
      <c r="AE142" s="143">
        <v>0</v>
      </c>
      <c r="AF142" s="259">
        <v>0</v>
      </c>
      <c r="AG142" s="143">
        <v>0</v>
      </c>
      <c r="AH142" s="603" t="s">
        <v>80</v>
      </c>
      <c r="AI142" s="150">
        <f t="shared" si="0"/>
        <v>0</v>
      </c>
      <c r="AJ142" s="143">
        <v>0</v>
      </c>
      <c r="AK142" s="259">
        <v>0</v>
      </c>
      <c r="AL142" s="603" t="s">
        <v>80</v>
      </c>
      <c r="AM142" s="86">
        <v>0</v>
      </c>
      <c r="AN142" s="603" t="s">
        <v>80</v>
      </c>
      <c r="AO142" s="603" t="s">
        <v>80</v>
      </c>
      <c r="AP142" s="255">
        <f t="shared" si="2"/>
        <v>0</v>
      </c>
      <c r="AQ142" s="260">
        <f>+L142+AF142-AK142</f>
        <v>6000000</v>
      </c>
      <c r="AR142" s="86" t="s">
        <v>115</v>
      </c>
      <c r="AS142" s="143">
        <v>0</v>
      </c>
      <c r="AT142" s="203" t="s">
        <v>80</v>
      </c>
      <c r="AU142" s="259">
        <v>6000000</v>
      </c>
      <c r="AV142" s="364">
        <f t="shared" si="7"/>
        <v>0</v>
      </c>
      <c r="AW142" s="133">
        <f t="shared" si="3"/>
        <v>1</v>
      </c>
      <c r="AX142" s="203" t="s">
        <v>80</v>
      </c>
      <c r="AY142" s="86" t="s">
        <v>800</v>
      </c>
      <c r="AZ142" s="142" t="s">
        <v>7016</v>
      </c>
      <c r="BA142" s="160" t="s">
        <v>71</v>
      </c>
      <c r="BB142" s="160" t="s">
        <v>71</v>
      </c>
    </row>
    <row r="143" spans="2:54" s="125" customFormat="1" ht="15.75" customHeight="1" x14ac:dyDescent="0.25">
      <c r="B143" s="247">
        <v>2023</v>
      </c>
      <c r="C143" s="81">
        <v>891780111</v>
      </c>
      <c r="D143" s="82" t="s">
        <v>68</v>
      </c>
      <c r="E143" s="145" t="s">
        <v>7017</v>
      </c>
      <c r="F143" s="76" t="s">
        <v>7018</v>
      </c>
      <c r="G143" s="145">
        <v>0</v>
      </c>
      <c r="H143" s="145"/>
      <c r="I143" s="86" t="s">
        <v>78</v>
      </c>
      <c r="J143" s="81" t="s">
        <v>120</v>
      </c>
      <c r="K143" s="145" t="s">
        <v>7019</v>
      </c>
      <c r="L143" s="259">
        <v>18000000</v>
      </c>
      <c r="M143" s="81" t="s">
        <v>73</v>
      </c>
      <c r="N143" s="145"/>
      <c r="O143" s="614" t="s">
        <v>7020</v>
      </c>
      <c r="P143" s="258">
        <v>1010228638</v>
      </c>
      <c r="Q143" s="258">
        <v>88</v>
      </c>
      <c r="R143" s="397">
        <v>44950</v>
      </c>
      <c r="S143" s="582">
        <v>172600000</v>
      </c>
      <c r="T143" s="250">
        <v>45049</v>
      </c>
      <c r="U143" s="615">
        <v>18000000</v>
      </c>
      <c r="V143" s="86" t="s">
        <v>70</v>
      </c>
      <c r="W143" s="262">
        <v>52389076</v>
      </c>
      <c r="X143" s="144" t="s">
        <v>6744</v>
      </c>
      <c r="Y143" s="145"/>
      <c r="Z143" s="391">
        <v>45049</v>
      </c>
      <c r="AA143" s="391">
        <v>45049</v>
      </c>
      <c r="AB143" s="603" t="s">
        <v>80</v>
      </c>
      <c r="AC143" s="391">
        <v>45232</v>
      </c>
      <c r="AD143" s="150">
        <f t="shared" si="8"/>
        <v>183</v>
      </c>
      <c r="AE143" s="143">
        <v>1</v>
      </c>
      <c r="AF143" s="259">
        <v>4100000</v>
      </c>
      <c r="AG143" s="143">
        <v>1</v>
      </c>
      <c r="AH143" s="603">
        <v>45273</v>
      </c>
      <c r="AI143" s="150">
        <f t="shared" si="0"/>
        <v>41</v>
      </c>
      <c r="AJ143" s="143">
        <v>0</v>
      </c>
      <c r="AK143" s="259">
        <v>0</v>
      </c>
      <c r="AL143" s="603" t="s">
        <v>80</v>
      </c>
      <c r="AM143" s="86">
        <v>0</v>
      </c>
      <c r="AN143" s="603" t="s">
        <v>80</v>
      </c>
      <c r="AO143" s="603" t="s">
        <v>80</v>
      </c>
      <c r="AP143" s="255">
        <f t="shared" si="2"/>
        <v>0</v>
      </c>
      <c r="AQ143" s="260">
        <f>+L143+AF143-AK143</f>
        <v>22100000</v>
      </c>
      <c r="AR143" s="86" t="s">
        <v>115</v>
      </c>
      <c r="AS143" s="143">
        <v>0</v>
      </c>
      <c r="AT143" s="203" t="s">
        <v>80</v>
      </c>
      <c r="AU143" s="259">
        <v>15000000</v>
      </c>
      <c r="AV143" s="364">
        <f t="shared" si="7"/>
        <v>7100000</v>
      </c>
      <c r="AW143" s="133">
        <f t="shared" si="3"/>
        <v>0.67873303167420818</v>
      </c>
      <c r="AX143" s="203" t="s">
        <v>80</v>
      </c>
      <c r="AY143" s="86" t="s">
        <v>72</v>
      </c>
      <c r="AZ143" s="142" t="s">
        <v>7021</v>
      </c>
      <c r="BA143" s="160" t="s">
        <v>71</v>
      </c>
      <c r="BB143" s="160" t="s">
        <v>71</v>
      </c>
    </row>
    <row r="144" spans="2:54" s="125" customFormat="1" ht="15.75" customHeight="1" x14ac:dyDescent="0.25">
      <c r="B144" s="247">
        <v>2023</v>
      </c>
      <c r="C144" s="81">
        <v>891780111</v>
      </c>
      <c r="D144" s="82" t="s">
        <v>68</v>
      </c>
      <c r="E144" s="145" t="s">
        <v>7022</v>
      </c>
      <c r="F144" s="76" t="s">
        <v>7023</v>
      </c>
      <c r="G144" s="145">
        <v>0</v>
      </c>
      <c r="H144" s="145"/>
      <c r="I144" s="86" t="s">
        <v>78</v>
      </c>
      <c r="J144" s="81" t="s">
        <v>120</v>
      </c>
      <c r="K144" s="145" t="s">
        <v>7024</v>
      </c>
      <c r="L144" s="259">
        <v>15000000</v>
      </c>
      <c r="M144" s="81" t="s">
        <v>73</v>
      </c>
      <c r="N144" s="145"/>
      <c r="O144" s="614" t="s">
        <v>6828</v>
      </c>
      <c r="P144" s="258">
        <v>1083028660</v>
      </c>
      <c r="Q144" s="258">
        <v>996</v>
      </c>
      <c r="R144" s="397">
        <v>45042</v>
      </c>
      <c r="S144" s="582">
        <v>45594000</v>
      </c>
      <c r="T144" s="250">
        <v>45049</v>
      </c>
      <c r="U144" s="615">
        <v>15000000</v>
      </c>
      <c r="V144" s="86" t="s">
        <v>70</v>
      </c>
      <c r="W144" s="262">
        <v>40039797</v>
      </c>
      <c r="X144" s="144" t="s">
        <v>7025</v>
      </c>
      <c r="Y144" s="145"/>
      <c r="Z144" s="391">
        <v>45049</v>
      </c>
      <c r="AA144" s="391">
        <v>45049</v>
      </c>
      <c r="AB144" s="603" t="s">
        <v>80</v>
      </c>
      <c r="AC144" s="391">
        <v>45198</v>
      </c>
      <c r="AD144" s="150">
        <f t="shared" si="8"/>
        <v>149</v>
      </c>
      <c r="AE144" s="143">
        <v>0</v>
      </c>
      <c r="AF144" s="259">
        <v>0</v>
      </c>
      <c r="AG144" s="143">
        <v>0</v>
      </c>
      <c r="AH144" s="603" t="s">
        <v>80</v>
      </c>
      <c r="AI144" s="150">
        <f t="shared" si="0"/>
        <v>0</v>
      </c>
      <c r="AJ144" s="143">
        <v>0</v>
      </c>
      <c r="AK144" s="259">
        <v>0</v>
      </c>
      <c r="AL144" s="603" t="s">
        <v>80</v>
      </c>
      <c r="AM144" s="86">
        <v>0</v>
      </c>
      <c r="AN144" s="603" t="s">
        <v>80</v>
      </c>
      <c r="AO144" s="603" t="s">
        <v>80</v>
      </c>
      <c r="AP144" s="255">
        <f t="shared" si="2"/>
        <v>0</v>
      </c>
      <c r="AQ144" s="260">
        <f>+L144+AF144-AK144</f>
        <v>15000000</v>
      </c>
      <c r="AR144" s="86" t="s">
        <v>115</v>
      </c>
      <c r="AS144" s="143">
        <v>0</v>
      </c>
      <c r="AT144" s="203" t="s">
        <v>80</v>
      </c>
      <c r="AU144" s="259">
        <v>15000000</v>
      </c>
      <c r="AV144" s="364">
        <f t="shared" si="7"/>
        <v>0</v>
      </c>
      <c r="AW144" s="133">
        <f t="shared" si="3"/>
        <v>1</v>
      </c>
      <c r="AX144" s="203" t="s">
        <v>80</v>
      </c>
      <c r="AY144" s="86" t="s">
        <v>72</v>
      </c>
      <c r="AZ144" s="142" t="s">
        <v>7026</v>
      </c>
      <c r="BA144" s="160" t="s">
        <v>71</v>
      </c>
      <c r="BB144" s="160" t="s">
        <v>71</v>
      </c>
    </row>
    <row r="145" spans="2:54" s="125" customFormat="1" ht="15.75" customHeight="1" x14ac:dyDescent="0.25">
      <c r="B145" s="247">
        <v>2023</v>
      </c>
      <c r="C145" s="81">
        <v>891780111</v>
      </c>
      <c r="D145" s="82" t="s">
        <v>68</v>
      </c>
      <c r="E145" s="145" t="s">
        <v>7027</v>
      </c>
      <c r="F145" s="76" t="s">
        <v>7028</v>
      </c>
      <c r="G145" s="145">
        <v>0</v>
      </c>
      <c r="H145" s="145"/>
      <c r="I145" s="86" t="s">
        <v>78</v>
      </c>
      <c r="J145" s="81" t="s">
        <v>120</v>
      </c>
      <c r="K145" s="145" t="s">
        <v>7029</v>
      </c>
      <c r="L145" s="259">
        <v>15000000</v>
      </c>
      <c r="M145" s="81" t="s">
        <v>73</v>
      </c>
      <c r="N145" s="145"/>
      <c r="O145" s="614" t="s">
        <v>7030</v>
      </c>
      <c r="P145" s="258">
        <v>1118801469</v>
      </c>
      <c r="Q145" s="258">
        <v>996</v>
      </c>
      <c r="R145" s="397">
        <v>45042</v>
      </c>
      <c r="S145" s="582">
        <v>45594000</v>
      </c>
      <c r="T145" s="250">
        <v>45049</v>
      </c>
      <c r="U145" s="615">
        <v>15000000</v>
      </c>
      <c r="V145" s="86" t="s">
        <v>70</v>
      </c>
      <c r="W145" s="262">
        <v>40039797</v>
      </c>
      <c r="X145" s="144" t="s">
        <v>7025</v>
      </c>
      <c r="Y145" s="145"/>
      <c r="Z145" s="391">
        <v>45049</v>
      </c>
      <c r="AA145" s="391">
        <v>45049</v>
      </c>
      <c r="AB145" s="603" t="s">
        <v>80</v>
      </c>
      <c r="AC145" s="391">
        <v>45198</v>
      </c>
      <c r="AD145" s="150">
        <f t="shared" si="8"/>
        <v>149</v>
      </c>
      <c r="AE145" s="143">
        <v>0</v>
      </c>
      <c r="AF145" s="259">
        <v>0</v>
      </c>
      <c r="AG145" s="143">
        <v>0</v>
      </c>
      <c r="AH145" s="603" t="s">
        <v>80</v>
      </c>
      <c r="AI145" s="150">
        <f t="shared" si="0"/>
        <v>0</v>
      </c>
      <c r="AJ145" s="143">
        <v>0</v>
      </c>
      <c r="AK145" s="259">
        <v>0</v>
      </c>
      <c r="AL145" s="603" t="s">
        <v>80</v>
      </c>
      <c r="AM145" s="86">
        <v>0</v>
      </c>
      <c r="AN145" s="603" t="s">
        <v>80</v>
      </c>
      <c r="AO145" s="603" t="s">
        <v>80</v>
      </c>
      <c r="AP145" s="255">
        <f t="shared" si="2"/>
        <v>0</v>
      </c>
      <c r="AQ145" s="260">
        <f>+L145+AF145-AK145</f>
        <v>15000000</v>
      </c>
      <c r="AR145" s="86" t="s">
        <v>115</v>
      </c>
      <c r="AS145" s="143">
        <v>0</v>
      </c>
      <c r="AT145" s="203" t="s">
        <v>80</v>
      </c>
      <c r="AU145" s="259">
        <v>15000000</v>
      </c>
      <c r="AV145" s="364">
        <f t="shared" si="7"/>
        <v>0</v>
      </c>
      <c r="AW145" s="133">
        <f t="shared" si="3"/>
        <v>1</v>
      </c>
      <c r="AX145" s="203" t="s">
        <v>80</v>
      </c>
      <c r="AY145" s="86" t="s">
        <v>72</v>
      </c>
      <c r="AZ145" s="142" t="s">
        <v>7031</v>
      </c>
      <c r="BA145" s="160" t="s">
        <v>71</v>
      </c>
      <c r="BB145" s="160" t="s">
        <v>71</v>
      </c>
    </row>
    <row r="146" spans="2:54" s="125" customFormat="1" ht="15.75" customHeight="1" x14ac:dyDescent="0.25">
      <c r="B146" s="247">
        <v>2023</v>
      </c>
      <c r="C146" s="81">
        <v>891780111</v>
      </c>
      <c r="D146" s="82" t="s">
        <v>68</v>
      </c>
      <c r="E146" s="145" t="s">
        <v>7032</v>
      </c>
      <c r="F146" s="76" t="s">
        <v>7033</v>
      </c>
      <c r="G146" s="145">
        <v>0</v>
      </c>
      <c r="H146" s="145"/>
      <c r="I146" s="86" t="s">
        <v>78</v>
      </c>
      <c r="J146" s="81" t="s">
        <v>120</v>
      </c>
      <c r="K146" s="145" t="s">
        <v>7034</v>
      </c>
      <c r="L146" s="259">
        <v>14000000</v>
      </c>
      <c r="M146" s="81" t="s">
        <v>73</v>
      </c>
      <c r="N146" s="145"/>
      <c r="O146" s="614" t="s">
        <v>7035</v>
      </c>
      <c r="P146" s="258">
        <v>1082928058</v>
      </c>
      <c r="Q146" s="258">
        <v>79</v>
      </c>
      <c r="R146" s="397">
        <v>44949</v>
      </c>
      <c r="S146" s="582">
        <v>456500000</v>
      </c>
      <c r="T146" s="250">
        <v>45051</v>
      </c>
      <c r="U146" s="615">
        <v>14000000</v>
      </c>
      <c r="V146" s="86" t="s">
        <v>70</v>
      </c>
      <c r="W146" s="262">
        <v>39049658</v>
      </c>
      <c r="X146" s="144" t="s">
        <v>6408</v>
      </c>
      <c r="Y146" s="145"/>
      <c r="Z146" s="391">
        <v>45051</v>
      </c>
      <c r="AA146" s="391">
        <v>45051</v>
      </c>
      <c r="AB146" s="603" t="s">
        <v>80</v>
      </c>
      <c r="AC146" s="391">
        <v>45173</v>
      </c>
      <c r="AD146" s="150">
        <f t="shared" si="8"/>
        <v>122</v>
      </c>
      <c r="AE146" s="143">
        <v>0</v>
      </c>
      <c r="AF146" s="259">
        <v>0</v>
      </c>
      <c r="AG146" s="143">
        <v>0</v>
      </c>
      <c r="AH146" s="603" t="s">
        <v>80</v>
      </c>
      <c r="AI146" s="150">
        <f t="shared" si="0"/>
        <v>0</v>
      </c>
      <c r="AJ146" s="143">
        <v>0</v>
      </c>
      <c r="AK146" s="259">
        <v>0</v>
      </c>
      <c r="AL146" s="603" t="s">
        <v>80</v>
      </c>
      <c r="AM146" s="86">
        <v>0</v>
      </c>
      <c r="AN146" s="603" t="s">
        <v>80</v>
      </c>
      <c r="AO146" s="603" t="s">
        <v>80</v>
      </c>
      <c r="AP146" s="255">
        <f t="shared" si="2"/>
        <v>0</v>
      </c>
      <c r="AQ146" s="260">
        <f>+L146+AF146-AK146</f>
        <v>14000000</v>
      </c>
      <c r="AR146" s="86" t="s">
        <v>115</v>
      </c>
      <c r="AS146" s="143">
        <v>0</v>
      </c>
      <c r="AT146" s="203" t="s">
        <v>80</v>
      </c>
      <c r="AU146" s="259">
        <v>14000000</v>
      </c>
      <c r="AV146" s="364">
        <f t="shared" si="7"/>
        <v>0</v>
      </c>
      <c r="AW146" s="133">
        <f t="shared" si="3"/>
        <v>1</v>
      </c>
      <c r="AX146" s="203" t="s">
        <v>80</v>
      </c>
      <c r="AY146" s="86" t="s">
        <v>800</v>
      </c>
      <c r="AZ146" s="142" t="s">
        <v>7036</v>
      </c>
      <c r="BA146" s="160" t="s">
        <v>71</v>
      </c>
      <c r="BB146" s="160" t="s">
        <v>71</v>
      </c>
    </row>
    <row r="147" spans="2:54" s="125" customFormat="1" ht="15.75" customHeight="1" x14ac:dyDescent="0.25">
      <c r="B147" s="247">
        <v>2023</v>
      </c>
      <c r="C147" s="81">
        <v>891780111</v>
      </c>
      <c r="D147" s="82" t="s">
        <v>68</v>
      </c>
      <c r="E147" s="145" t="s">
        <v>7037</v>
      </c>
      <c r="F147" s="76" t="s">
        <v>7038</v>
      </c>
      <c r="G147" s="145">
        <v>0</v>
      </c>
      <c r="H147" s="145"/>
      <c r="I147" s="86" t="s">
        <v>78</v>
      </c>
      <c r="J147" s="81" t="s">
        <v>120</v>
      </c>
      <c r="K147" s="145" t="s">
        <v>7039</v>
      </c>
      <c r="L147" s="259">
        <v>25427440</v>
      </c>
      <c r="M147" s="81" t="s">
        <v>73</v>
      </c>
      <c r="N147" s="145"/>
      <c r="O147" s="614" t="s">
        <v>7040</v>
      </c>
      <c r="P147" s="258">
        <v>1090405341</v>
      </c>
      <c r="Q147" s="258">
        <v>529</v>
      </c>
      <c r="R147" s="397">
        <v>44985</v>
      </c>
      <c r="S147" s="582">
        <v>362929083</v>
      </c>
      <c r="T147" s="250">
        <v>45054</v>
      </c>
      <c r="U147" s="615">
        <v>25427440</v>
      </c>
      <c r="V147" s="86" t="s">
        <v>70</v>
      </c>
      <c r="W147" s="262">
        <v>26202588</v>
      </c>
      <c r="X147" s="144" t="s">
        <v>7041</v>
      </c>
      <c r="Y147" s="145"/>
      <c r="Z147" s="391">
        <v>45054</v>
      </c>
      <c r="AA147" s="391">
        <v>45054</v>
      </c>
      <c r="AB147" s="603" t="s">
        <v>80</v>
      </c>
      <c r="AC147" s="391">
        <v>45230</v>
      </c>
      <c r="AD147" s="150">
        <f t="shared" si="8"/>
        <v>176</v>
      </c>
      <c r="AE147" s="143">
        <v>0</v>
      </c>
      <c r="AF147" s="259">
        <v>0</v>
      </c>
      <c r="AG147" s="143">
        <v>0</v>
      </c>
      <c r="AH147" s="603" t="s">
        <v>80</v>
      </c>
      <c r="AI147" s="150">
        <f t="shared" si="0"/>
        <v>0</v>
      </c>
      <c r="AJ147" s="143">
        <v>0</v>
      </c>
      <c r="AK147" s="259">
        <v>0</v>
      </c>
      <c r="AL147" s="603" t="s">
        <v>80</v>
      </c>
      <c r="AM147" s="86">
        <v>0</v>
      </c>
      <c r="AN147" s="603" t="s">
        <v>80</v>
      </c>
      <c r="AO147" s="603" t="s">
        <v>80</v>
      </c>
      <c r="AP147" s="255">
        <f t="shared" si="2"/>
        <v>0</v>
      </c>
      <c r="AQ147" s="260">
        <f>+L147+AF147-AK147</f>
        <v>25427440</v>
      </c>
      <c r="AR147" s="86" t="s">
        <v>115</v>
      </c>
      <c r="AS147" s="143">
        <v>0</v>
      </c>
      <c r="AT147" s="203" t="s">
        <v>80</v>
      </c>
      <c r="AU147" s="259">
        <v>0</v>
      </c>
      <c r="AV147" s="364">
        <f t="shared" si="7"/>
        <v>25427440</v>
      </c>
      <c r="AW147" s="133">
        <f t="shared" si="3"/>
        <v>0</v>
      </c>
      <c r="AX147" s="203" t="s">
        <v>80</v>
      </c>
      <c r="AY147" s="86" t="s">
        <v>72</v>
      </c>
      <c r="AZ147" s="142" t="s">
        <v>7042</v>
      </c>
      <c r="BA147" s="160" t="s">
        <v>71</v>
      </c>
      <c r="BB147" s="160" t="s">
        <v>71</v>
      </c>
    </row>
    <row r="148" spans="2:54" s="125" customFormat="1" ht="15.75" customHeight="1" x14ac:dyDescent="0.25">
      <c r="B148" s="247">
        <v>2023</v>
      </c>
      <c r="C148" s="81">
        <v>891780111</v>
      </c>
      <c r="D148" s="82" t="s">
        <v>68</v>
      </c>
      <c r="E148" s="145" t="s">
        <v>7043</v>
      </c>
      <c r="F148" s="76" t="s">
        <v>7044</v>
      </c>
      <c r="G148" s="145">
        <v>0</v>
      </c>
      <c r="H148" s="145"/>
      <c r="I148" s="86" t="s">
        <v>78</v>
      </c>
      <c r="J148" s="81" t="s">
        <v>120</v>
      </c>
      <c r="K148" s="145" t="s">
        <v>7045</v>
      </c>
      <c r="L148" s="259">
        <v>6000000</v>
      </c>
      <c r="M148" s="81" t="s">
        <v>73</v>
      </c>
      <c r="N148" s="145"/>
      <c r="O148" s="614" t="s">
        <v>7046</v>
      </c>
      <c r="P148" s="258">
        <v>1083034324</v>
      </c>
      <c r="Q148" s="258">
        <v>79</v>
      </c>
      <c r="R148" s="397">
        <v>44949</v>
      </c>
      <c r="S148" s="582">
        <v>456500000</v>
      </c>
      <c r="T148" s="250">
        <v>45054</v>
      </c>
      <c r="U148" s="615">
        <v>6000000</v>
      </c>
      <c r="V148" s="86" t="s">
        <v>70</v>
      </c>
      <c r="W148" s="262">
        <v>39049658</v>
      </c>
      <c r="X148" s="144" t="s">
        <v>6408</v>
      </c>
      <c r="Y148" s="145"/>
      <c r="Z148" s="391">
        <v>45054</v>
      </c>
      <c r="AA148" s="391">
        <v>45054</v>
      </c>
      <c r="AB148" s="603" t="s">
        <v>80</v>
      </c>
      <c r="AC148" s="391">
        <v>45107</v>
      </c>
      <c r="AD148" s="150">
        <f t="shared" si="8"/>
        <v>53</v>
      </c>
      <c r="AE148" s="143">
        <v>0</v>
      </c>
      <c r="AF148" s="259">
        <v>0</v>
      </c>
      <c r="AG148" s="143">
        <v>0</v>
      </c>
      <c r="AH148" s="603" t="s">
        <v>80</v>
      </c>
      <c r="AI148" s="150">
        <f t="shared" si="0"/>
        <v>0</v>
      </c>
      <c r="AJ148" s="143">
        <v>0</v>
      </c>
      <c r="AK148" s="259">
        <v>0</v>
      </c>
      <c r="AL148" s="603" t="s">
        <v>80</v>
      </c>
      <c r="AM148" s="86">
        <v>0</v>
      </c>
      <c r="AN148" s="603" t="s">
        <v>80</v>
      </c>
      <c r="AO148" s="603" t="s">
        <v>80</v>
      </c>
      <c r="AP148" s="255">
        <f t="shared" si="2"/>
        <v>0</v>
      </c>
      <c r="AQ148" s="260">
        <f>+L148+AF148-AK148</f>
        <v>6000000</v>
      </c>
      <c r="AR148" s="86" t="s">
        <v>115</v>
      </c>
      <c r="AS148" s="143">
        <v>0</v>
      </c>
      <c r="AT148" s="203" t="s">
        <v>80</v>
      </c>
      <c r="AU148" s="259">
        <v>6000000</v>
      </c>
      <c r="AV148" s="364">
        <f t="shared" si="7"/>
        <v>0</v>
      </c>
      <c r="AW148" s="133">
        <f t="shared" si="3"/>
        <v>1</v>
      </c>
      <c r="AX148" s="203" t="s">
        <v>80</v>
      </c>
      <c r="AY148" s="86" t="s">
        <v>800</v>
      </c>
      <c r="AZ148" s="142" t="s">
        <v>7047</v>
      </c>
      <c r="BA148" s="160" t="s">
        <v>71</v>
      </c>
      <c r="BB148" s="160" t="s">
        <v>71</v>
      </c>
    </row>
    <row r="149" spans="2:54" s="125" customFormat="1" ht="15.75" customHeight="1" x14ac:dyDescent="0.25">
      <c r="B149" s="247">
        <v>2023</v>
      </c>
      <c r="C149" s="81">
        <v>891780111</v>
      </c>
      <c r="D149" s="82" t="s">
        <v>68</v>
      </c>
      <c r="E149" s="145" t="s">
        <v>7048</v>
      </c>
      <c r="F149" s="76" t="s">
        <v>7049</v>
      </c>
      <c r="G149" s="145">
        <v>0</v>
      </c>
      <c r="H149" s="145"/>
      <c r="I149" s="86" t="s">
        <v>78</v>
      </c>
      <c r="J149" s="81" t="s">
        <v>120</v>
      </c>
      <c r="K149" s="145" t="s">
        <v>7050</v>
      </c>
      <c r="L149" s="259">
        <v>22597679</v>
      </c>
      <c r="M149" s="81" t="s">
        <v>73</v>
      </c>
      <c r="N149" s="145"/>
      <c r="O149" s="614" t="s">
        <v>7051</v>
      </c>
      <c r="P149" s="160">
        <v>26732300</v>
      </c>
      <c r="Q149" s="160">
        <v>529</v>
      </c>
      <c r="R149" s="397">
        <v>44985</v>
      </c>
      <c r="S149" s="582">
        <v>362929083</v>
      </c>
      <c r="T149" s="251">
        <v>45057</v>
      </c>
      <c r="U149" s="617">
        <v>22597679</v>
      </c>
      <c r="V149" s="86" t="s">
        <v>70</v>
      </c>
      <c r="W149" s="262">
        <v>26202588</v>
      </c>
      <c r="X149" s="144" t="s">
        <v>7041</v>
      </c>
      <c r="Y149" s="145"/>
      <c r="Z149" s="391">
        <v>45057</v>
      </c>
      <c r="AA149" s="391">
        <v>45057</v>
      </c>
      <c r="AB149" s="603" t="s">
        <v>80</v>
      </c>
      <c r="AC149" s="391">
        <v>45230</v>
      </c>
      <c r="AD149" s="150">
        <f t="shared" si="8"/>
        <v>173</v>
      </c>
      <c r="AE149" s="143">
        <v>0</v>
      </c>
      <c r="AF149" s="259">
        <v>0</v>
      </c>
      <c r="AG149" s="143">
        <v>0</v>
      </c>
      <c r="AH149" s="603" t="s">
        <v>80</v>
      </c>
      <c r="AI149" s="150">
        <f t="shared" si="0"/>
        <v>0</v>
      </c>
      <c r="AJ149" s="143">
        <v>0</v>
      </c>
      <c r="AK149" s="259">
        <v>0</v>
      </c>
      <c r="AL149" s="603" t="s">
        <v>80</v>
      </c>
      <c r="AM149" s="86">
        <v>0</v>
      </c>
      <c r="AN149" s="603" t="s">
        <v>80</v>
      </c>
      <c r="AO149" s="603" t="s">
        <v>80</v>
      </c>
      <c r="AP149" s="255">
        <f t="shared" si="2"/>
        <v>0</v>
      </c>
      <c r="AQ149" s="260">
        <f>+L149+AF149-AK149</f>
        <v>22597679</v>
      </c>
      <c r="AR149" s="86" t="s">
        <v>115</v>
      </c>
      <c r="AS149" s="143">
        <v>0</v>
      </c>
      <c r="AT149" s="203" t="s">
        <v>80</v>
      </c>
      <c r="AU149" s="259">
        <v>18633169</v>
      </c>
      <c r="AV149" s="364">
        <f t="shared" si="7"/>
        <v>3964510</v>
      </c>
      <c r="AW149" s="133">
        <f t="shared" si="3"/>
        <v>0.82456118612889406</v>
      </c>
      <c r="AX149" s="203" t="s">
        <v>80</v>
      </c>
      <c r="AY149" s="86" t="s">
        <v>72</v>
      </c>
      <c r="AZ149" s="142" t="s">
        <v>7052</v>
      </c>
      <c r="BA149" s="160" t="s">
        <v>71</v>
      </c>
      <c r="BB149" s="160" t="s">
        <v>71</v>
      </c>
    </row>
    <row r="150" spans="2:54" s="125" customFormat="1" ht="15.75" customHeight="1" x14ac:dyDescent="0.25">
      <c r="B150" s="247">
        <v>2023</v>
      </c>
      <c r="C150" s="81">
        <v>891780111</v>
      </c>
      <c r="D150" s="82" t="s">
        <v>68</v>
      </c>
      <c r="E150" s="145" t="s">
        <v>7053</v>
      </c>
      <c r="F150" s="76" t="s">
        <v>7054</v>
      </c>
      <c r="G150" s="145">
        <v>0</v>
      </c>
      <c r="H150" s="145"/>
      <c r="I150" s="86" t="s">
        <v>78</v>
      </c>
      <c r="J150" s="81" t="s">
        <v>120</v>
      </c>
      <c r="K150" s="145" t="s">
        <v>7055</v>
      </c>
      <c r="L150" s="259">
        <v>41574148</v>
      </c>
      <c r="M150" s="81" t="s">
        <v>73</v>
      </c>
      <c r="N150" s="145"/>
      <c r="O150" s="614" t="s">
        <v>7056</v>
      </c>
      <c r="P150" s="160">
        <v>29562106</v>
      </c>
      <c r="Q150" s="160">
        <v>529</v>
      </c>
      <c r="R150" s="397">
        <v>44985</v>
      </c>
      <c r="S150" s="582">
        <v>362929083</v>
      </c>
      <c r="T150" s="251">
        <v>45062</v>
      </c>
      <c r="U150" s="617">
        <v>41574148</v>
      </c>
      <c r="V150" s="86" t="s">
        <v>70</v>
      </c>
      <c r="W150" s="262">
        <v>26202588</v>
      </c>
      <c r="X150" s="144" t="s">
        <v>7057</v>
      </c>
      <c r="Y150" s="145"/>
      <c r="Z150" s="391">
        <v>45062</v>
      </c>
      <c r="AA150" s="391">
        <v>45062</v>
      </c>
      <c r="AB150" s="603" t="s">
        <v>80</v>
      </c>
      <c r="AC150" s="391">
        <v>45230</v>
      </c>
      <c r="AD150" s="150">
        <f t="shared" si="8"/>
        <v>168</v>
      </c>
      <c r="AE150" s="143">
        <v>0</v>
      </c>
      <c r="AF150" s="259">
        <v>0</v>
      </c>
      <c r="AG150" s="143">
        <v>0</v>
      </c>
      <c r="AH150" s="603" t="s">
        <v>80</v>
      </c>
      <c r="AI150" s="150">
        <f t="shared" si="0"/>
        <v>0</v>
      </c>
      <c r="AJ150" s="143">
        <v>0</v>
      </c>
      <c r="AK150" s="259">
        <v>0</v>
      </c>
      <c r="AL150" s="603" t="s">
        <v>80</v>
      </c>
      <c r="AM150" s="86">
        <v>0</v>
      </c>
      <c r="AN150" s="603" t="s">
        <v>80</v>
      </c>
      <c r="AO150" s="603" t="s">
        <v>80</v>
      </c>
      <c r="AP150" s="255">
        <f t="shared" si="2"/>
        <v>0</v>
      </c>
      <c r="AQ150" s="260">
        <f>+L150+AF150-AK150</f>
        <v>41574148</v>
      </c>
      <c r="AR150" s="86" t="s">
        <v>115</v>
      </c>
      <c r="AS150" s="143">
        <v>0</v>
      </c>
      <c r="AT150" s="203" t="s">
        <v>80</v>
      </c>
      <c r="AU150" s="259">
        <v>26456276</v>
      </c>
      <c r="AV150" s="364">
        <f t="shared" si="7"/>
        <v>15117872</v>
      </c>
      <c r="AW150" s="133">
        <f t="shared" si="3"/>
        <v>0.63636363636363635</v>
      </c>
      <c r="AX150" s="203" t="s">
        <v>80</v>
      </c>
      <c r="AY150" s="86" t="s">
        <v>72</v>
      </c>
      <c r="AZ150" s="142" t="s">
        <v>7058</v>
      </c>
      <c r="BA150" s="160" t="s">
        <v>71</v>
      </c>
      <c r="BB150" s="160" t="s">
        <v>71</v>
      </c>
    </row>
    <row r="151" spans="2:54" s="125" customFormat="1" ht="15.75" customHeight="1" x14ac:dyDescent="0.25">
      <c r="B151" s="247">
        <v>2023</v>
      </c>
      <c r="C151" s="81">
        <v>891780111</v>
      </c>
      <c r="D151" s="82" t="s">
        <v>68</v>
      </c>
      <c r="E151" s="145" t="s">
        <v>7059</v>
      </c>
      <c r="F151" s="76" t="s">
        <v>7060</v>
      </c>
      <c r="G151" s="145">
        <v>0</v>
      </c>
      <c r="H151" s="145"/>
      <c r="I151" s="86" t="s">
        <v>78</v>
      </c>
      <c r="J151" s="81" t="s">
        <v>120</v>
      </c>
      <c r="K151" s="145" t="s">
        <v>7061</v>
      </c>
      <c r="L151" s="259">
        <v>17500000</v>
      </c>
      <c r="M151" s="81" t="s">
        <v>73</v>
      </c>
      <c r="N151" s="145"/>
      <c r="O151" s="614" t="s">
        <v>6919</v>
      </c>
      <c r="P151" s="160">
        <v>1020794175</v>
      </c>
      <c r="Q151" s="160">
        <v>79</v>
      </c>
      <c r="R151" s="397">
        <v>44949</v>
      </c>
      <c r="S151" s="582">
        <v>456500000</v>
      </c>
      <c r="T151" s="251">
        <v>45062</v>
      </c>
      <c r="U151" s="617">
        <v>17500000</v>
      </c>
      <c r="V151" s="86" t="s">
        <v>70</v>
      </c>
      <c r="W151" s="262">
        <v>39049658</v>
      </c>
      <c r="X151" s="144" t="s">
        <v>6408</v>
      </c>
      <c r="Y151" s="145"/>
      <c r="Z151" s="391">
        <v>45062</v>
      </c>
      <c r="AA151" s="391">
        <v>45062</v>
      </c>
      <c r="AB151" s="603" t="s">
        <v>80</v>
      </c>
      <c r="AC151" s="391">
        <v>45214</v>
      </c>
      <c r="AD151" s="150">
        <f t="shared" si="8"/>
        <v>152</v>
      </c>
      <c r="AE151" s="143">
        <v>0</v>
      </c>
      <c r="AF151" s="259">
        <v>0</v>
      </c>
      <c r="AG151" s="143">
        <v>0</v>
      </c>
      <c r="AH151" s="603" t="s">
        <v>80</v>
      </c>
      <c r="AI151" s="150">
        <f t="shared" si="0"/>
        <v>0</v>
      </c>
      <c r="AJ151" s="143">
        <v>0</v>
      </c>
      <c r="AK151" s="259">
        <v>0</v>
      </c>
      <c r="AL151" s="603" t="s">
        <v>80</v>
      </c>
      <c r="AM151" s="86">
        <v>0</v>
      </c>
      <c r="AN151" s="603" t="s">
        <v>80</v>
      </c>
      <c r="AO151" s="603" t="s">
        <v>80</v>
      </c>
      <c r="AP151" s="255">
        <f t="shared" si="2"/>
        <v>0</v>
      </c>
      <c r="AQ151" s="260">
        <f>+L151+AF151-AK151</f>
        <v>17500000</v>
      </c>
      <c r="AR151" s="86" t="s">
        <v>115</v>
      </c>
      <c r="AS151" s="143">
        <v>0</v>
      </c>
      <c r="AT151" s="203" t="s">
        <v>80</v>
      </c>
      <c r="AU151" s="259">
        <v>17500000</v>
      </c>
      <c r="AV151" s="364">
        <f t="shared" si="7"/>
        <v>0</v>
      </c>
      <c r="AW151" s="133">
        <f t="shared" si="3"/>
        <v>1</v>
      </c>
      <c r="AX151" s="203" t="s">
        <v>80</v>
      </c>
      <c r="AY151" s="86" t="s">
        <v>72</v>
      </c>
      <c r="AZ151" s="142" t="s">
        <v>7062</v>
      </c>
      <c r="BA151" s="160" t="s">
        <v>71</v>
      </c>
      <c r="BB151" s="160" t="s">
        <v>71</v>
      </c>
    </row>
    <row r="152" spans="2:54" s="125" customFormat="1" ht="15.75" customHeight="1" x14ac:dyDescent="0.25">
      <c r="B152" s="247">
        <v>2023</v>
      </c>
      <c r="C152" s="81">
        <v>891780111</v>
      </c>
      <c r="D152" s="82" t="s">
        <v>68</v>
      </c>
      <c r="E152" s="145" t="s">
        <v>7063</v>
      </c>
      <c r="F152" s="76" t="s">
        <v>7064</v>
      </c>
      <c r="G152" s="145">
        <v>0</v>
      </c>
      <c r="H152" s="145"/>
      <c r="I152" s="86" t="s">
        <v>78</v>
      </c>
      <c r="J152" s="81" t="s">
        <v>120</v>
      </c>
      <c r="K152" s="145" t="s">
        <v>7065</v>
      </c>
      <c r="L152" s="259">
        <v>4333333</v>
      </c>
      <c r="M152" s="81" t="s">
        <v>73</v>
      </c>
      <c r="N152" s="145"/>
      <c r="O152" s="614" t="s">
        <v>6660</v>
      </c>
      <c r="P152" s="258">
        <v>1082999406</v>
      </c>
      <c r="Q152" s="160">
        <v>112</v>
      </c>
      <c r="R152" s="397">
        <v>44952</v>
      </c>
      <c r="S152" s="582">
        <v>262940000</v>
      </c>
      <c r="T152" s="251">
        <v>45064</v>
      </c>
      <c r="U152" s="617">
        <v>4333333</v>
      </c>
      <c r="V152" s="86" t="s">
        <v>70</v>
      </c>
      <c r="W152" s="262">
        <v>63563343</v>
      </c>
      <c r="X152" s="144" t="s">
        <v>6541</v>
      </c>
      <c r="Y152" s="145"/>
      <c r="Z152" s="391">
        <v>45064</v>
      </c>
      <c r="AA152" s="391">
        <v>45064</v>
      </c>
      <c r="AB152" s="603" t="s">
        <v>80</v>
      </c>
      <c r="AC152" s="391">
        <v>45116</v>
      </c>
      <c r="AD152" s="150">
        <f t="shared" si="8"/>
        <v>52</v>
      </c>
      <c r="AE152" s="143">
        <v>0</v>
      </c>
      <c r="AF152" s="259">
        <v>0</v>
      </c>
      <c r="AG152" s="143">
        <v>0</v>
      </c>
      <c r="AH152" s="603" t="s">
        <v>80</v>
      </c>
      <c r="AI152" s="150">
        <f t="shared" si="0"/>
        <v>0</v>
      </c>
      <c r="AJ152" s="143">
        <v>0</v>
      </c>
      <c r="AK152" s="259">
        <v>0</v>
      </c>
      <c r="AL152" s="603" t="s">
        <v>80</v>
      </c>
      <c r="AM152" s="86">
        <v>0</v>
      </c>
      <c r="AN152" s="603" t="s">
        <v>80</v>
      </c>
      <c r="AO152" s="603" t="s">
        <v>80</v>
      </c>
      <c r="AP152" s="255">
        <f t="shared" si="2"/>
        <v>0</v>
      </c>
      <c r="AQ152" s="260">
        <f>+L152+AF152-AK152</f>
        <v>4333333</v>
      </c>
      <c r="AR152" s="86" t="s">
        <v>115</v>
      </c>
      <c r="AS152" s="143">
        <v>0</v>
      </c>
      <c r="AT152" s="203" t="s">
        <v>80</v>
      </c>
      <c r="AU152" s="259">
        <v>4333333</v>
      </c>
      <c r="AV152" s="364">
        <f t="shared" si="7"/>
        <v>0</v>
      </c>
      <c r="AW152" s="133">
        <f t="shared" si="3"/>
        <v>1</v>
      </c>
      <c r="AX152" s="203" t="s">
        <v>80</v>
      </c>
      <c r="AY152" s="86" t="s">
        <v>800</v>
      </c>
      <c r="AZ152" s="142" t="s">
        <v>7066</v>
      </c>
      <c r="BA152" s="160" t="s">
        <v>71</v>
      </c>
      <c r="BB152" s="160" t="s">
        <v>71</v>
      </c>
    </row>
    <row r="153" spans="2:54" s="125" customFormat="1" ht="15.75" customHeight="1" x14ac:dyDescent="0.25">
      <c r="B153" s="247">
        <v>2023</v>
      </c>
      <c r="C153" s="81">
        <v>891780111</v>
      </c>
      <c r="D153" s="82" t="s">
        <v>68</v>
      </c>
      <c r="E153" s="145" t="s">
        <v>7067</v>
      </c>
      <c r="F153" s="76" t="s">
        <v>7068</v>
      </c>
      <c r="G153" s="145">
        <v>0</v>
      </c>
      <c r="H153" s="145"/>
      <c r="I153" s="86" t="s">
        <v>78</v>
      </c>
      <c r="J153" s="81" t="s">
        <v>120</v>
      </c>
      <c r="K153" s="145" t="s">
        <v>7069</v>
      </c>
      <c r="L153" s="259">
        <v>10000000</v>
      </c>
      <c r="M153" s="81" t="s">
        <v>73</v>
      </c>
      <c r="N153" s="145"/>
      <c r="O153" s="614" t="s">
        <v>6749</v>
      </c>
      <c r="P153" s="258">
        <v>1140891541</v>
      </c>
      <c r="Q153" s="258">
        <v>315</v>
      </c>
      <c r="R153" s="397">
        <v>44966</v>
      </c>
      <c r="S153" s="582">
        <v>192226186</v>
      </c>
      <c r="T153" s="250">
        <v>45083</v>
      </c>
      <c r="U153" s="615">
        <v>10000000</v>
      </c>
      <c r="V153" s="86" t="s">
        <v>70</v>
      </c>
      <c r="W153" s="262">
        <v>79857491</v>
      </c>
      <c r="X153" s="144" t="s">
        <v>6750</v>
      </c>
      <c r="Y153" s="145"/>
      <c r="Z153" s="391">
        <v>45083</v>
      </c>
      <c r="AA153" s="391">
        <v>45083</v>
      </c>
      <c r="AB153" s="603" t="s">
        <v>80</v>
      </c>
      <c r="AC153" s="391">
        <v>45198</v>
      </c>
      <c r="AD153" s="150">
        <f t="shared" si="8"/>
        <v>115</v>
      </c>
      <c r="AE153" s="143">
        <v>0</v>
      </c>
      <c r="AF153" s="259">
        <v>0</v>
      </c>
      <c r="AG153" s="143">
        <v>0</v>
      </c>
      <c r="AH153" s="603" t="s">
        <v>80</v>
      </c>
      <c r="AI153" s="150">
        <f t="shared" si="0"/>
        <v>0</v>
      </c>
      <c r="AJ153" s="143">
        <v>0</v>
      </c>
      <c r="AK153" s="259">
        <v>0</v>
      </c>
      <c r="AL153" s="603" t="s">
        <v>80</v>
      </c>
      <c r="AM153" s="86">
        <v>0</v>
      </c>
      <c r="AN153" s="603" t="s">
        <v>80</v>
      </c>
      <c r="AO153" s="603" t="s">
        <v>80</v>
      </c>
      <c r="AP153" s="255">
        <f t="shared" si="2"/>
        <v>0</v>
      </c>
      <c r="AQ153" s="260">
        <f>+L153+AF153-AK153</f>
        <v>10000000</v>
      </c>
      <c r="AR153" s="86" t="s">
        <v>115</v>
      </c>
      <c r="AS153" s="143">
        <v>0</v>
      </c>
      <c r="AT153" s="203" t="s">
        <v>80</v>
      </c>
      <c r="AU153" s="259">
        <v>10000000</v>
      </c>
      <c r="AV153" s="364">
        <f t="shared" si="7"/>
        <v>0</v>
      </c>
      <c r="AW153" s="133">
        <f t="shared" si="3"/>
        <v>1</v>
      </c>
      <c r="AX153" s="203" t="s">
        <v>80</v>
      </c>
      <c r="AY153" s="86" t="s">
        <v>800</v>
      </c>
      <c r="AZ153" s="142" t="s">
        <v>7070</v>
      </c>
      <c r="BA153" s="160" t="s">
        <v>71</v>
      </c>
      <c r="BB153" s="160" t="s">
        <v>71</v>
      </c>
    </row>
    <row r="154" spans="2:54" s="125" customFormat="1" ht="15.75" customHeight="1" x14ac:dyDescent="0.25">
      <c r="B154" s="247">
        <v>2023</v>
      </c>
      <c r="C154" s="81">
        <v>891780111</v>
      </c>
      <c r="D154" s="82" t="s">
        <v>68</v>
      </c>
      <c r="E154" s="145" t="s">
        <v>7071</v>
      </c>
      <c r="F154" s="76" t="s">
        <v>7072</v>
      </c>
      <c r="G154" s="145">
        <v>0</v>
      </c>
      <c r="H154" s="145"/>
      <c r="I154" s="86" t="s">
        <v>78</v>
      </c>
      <c r="J154" s="81" t="s">
        <v>120</v>
      </c>
      <c r="K154" s="145" t="s">
        <v>7073</v>
      </c>
      <c r="L154" s="259">
        <v>18900000</v>
      </c>
      <c r="M154" s="81" t="s">
        <v>73</v>
      </c>
      <c r="N154" s="145"/>
      <c r="O154" s="614" t="s">
        <v>7074</v>
      </c>
      <c r="P154" s="258">
        <v>1082835588</v>
      </c>
      <c r="Q154" s="258">
        <v>315</v>
      </c>
      <c r="R154" s="397">
        <v>44966</v>
      </c>
      <c r="S154" s="582">
        <v>192226186</v>
      </c>
      <c r="T154" s="250">
        <v>45083</v>
      </c>
      <c r="U154" s="615">
        <v>18900000</v>
      </c>
      <c r="V154" s="86" t="s">
        <v>70</v>
      </c>
      <c r="W154" s="262">
        <v>365894</v>
      </c>
      <c r="X154" s="144" t="s">
        <v>7075</v>
      </c>
      <c r="Y154" s="145"/>
      <c r="Z154" s="391">
        <v>45083</v>
      </c>
      <c r="AA154" s="391">
        <v>45083</v>
      </c>
      <c r="AB154" s="603" t="s">
        <v>80</v>
      </c>
      <c r="AC154" s="391">
        <v>45289</v>
      </c>
      <c r="AD154" s="150">
        <f t="shared" si="8"/>
        <v>206</v>
      </c>
      <c r="AE154" s="143">
        <v>0</v>
      </c>
      <c r="AF154" s="259">
        <v>0</v>
      </c>
      <c r="AG154" s="143">
        <v>0</v>
      </c>
      <c r="AH154" s="603" t="s">
        <v>80</v>
      </c>
      <c r="AI154" s="150">
        <f t="shared" si="0"/>
        <v>0</v>
      </c>
      <c r="AJ154" s="143">
        <v>0</v>
      </c>
      <c r="AK154" s="259">
        <v>0</v>
      </c>
      <c r="AL154" s="603" t="s">
        <v>80</v>
      </c>
      <c r="AM154" s="86">
        <v>0</v>
      </c>
      <c r="AN154" s="603" t="s">
        <v>80</v>
      </c>
      <c r="AO154" s="603" t="s">
        <v>80</v>
      </c>
      <c r="AP154" s="255">
        <f t="shared" si="2"/>
        <v>0</v>
      </c>
      <c r="AQ154" s="260">
        <f>+L154+AF154-AK154</f>
        <v>18900000</v>
      </c>
      <c r="AR154" s="86" t="s">
        <v>115</v>
      </c>
      <c r="AS154" s="143">
        <v>0</v>
      </c>
      <c r="AT154" s="203" t="s">
        <v>80</v>
      </c>
      <c r="AU154" s="259">
        <v>10800000</v>
      </c>
      <c r="AV154" s="364">
        <f t="shared" si="7"/>
        <v>8100000</v>
      </c>
      <c r="AW154" s="133">
        <f t="shared" si="3"/>
        <v>0.5714285714285714</v>
      </c>
      <c r="AX154" s="203" t="s">
        <v>80</v>
      </c>
      <c r="AY154" s="86" t="s">
        <v>72</v>
      </c>
      <c r="AZ154" s="142" t="s">
        <v>7076</v>
      </c>
      <c r="BA154" s="160" t="s">
        <v>71</v>
      </c>
      <c r="BB154" s="160" t="s">
        <v>71</v>
      </c>
    </row>
    <row r="155" spans="2:54" s="125" customFormat="1" ht="15.75" customHeight="1" x14ac:dyDescent="0.25">
      <c r="B155" s="247">
        <v>2023</v>
      </c>
      <c r="C155" s="81">
        <v>891780111</v>
      </c>
      <c r="D155" s="82" t="s">
        <v>68</v>
      </c>
      <c r="E155" s="145" t="s">
        <v>7077</v>
      </c>
      <c r="F155" s="76" t="s">
        <v>7078</v>
      </c>
      <c r="G155" s="145">
        <v>0</v>
      </c>
      <c r="H155" s="145"/>
      <c r="I155" s="86" t="s">
        <v>78</v>
      </c>
      <c r="J155" s="81" t="s">
        <v>120</v>
      </c>
      <c r="K155" s="145" t="s">
        <v>7079</v>
      </c>
      <c r="L155" s="259">
        <v>8268000</v>
      </c>
      <c r="M155" s="81" t="s">
        <v>73</v>
      </c>
      <c r="N155" s="145"/>
      <c r="O155" s="614" t="s">
        <v>6755</v>
      </c>
      <c r="P155" s="258">
        <v>1003241982</v>
      </c>
      <c r="Q155" s="258">
        <v>315</v>
      </c>
      <c r="R155" s="397">
        <v>44966</v>
      </c>
      <c r="S155" s="582">
        <v>192226186</v>
      </c>
      <c r="T155" s="250">
        <v>45083</v>
      </c>
      <c r="U155" s="615">
        <v>8268000</v>
      </c>
      <c r="V155" s="86" t="s">
        <v>70</v>
      </c>
      <c r="W155" s="262">
        <v>79857491</v>
      </c>
      <c r="X155" s="144" t="s">
        <v>6756</v>
      </c>
      <c r="Y155" s="145"/>
      <c r="Z155" s="391">
        <v>45083</v>
      </c>
      <c r="AA155" s="391">
        <v>45083</v>
      </c>
      <c r="AB155" s="603" t="s">
        <v>80</v>
      </c>
      <c r="AC155" s="391">
        <v>45198</v>
      </c>
      <c r="AD155" s="150">
        <f t="shared" si="8"/>
        <v>115</v>
      </c>
      <c r="AE155" s="143">
        <v>0</v>
      </c>
      <c r="AF155" s="259">
        <v>0</v>
      </c>
      <c r="AG155" s="143">
        <v>0</v>
      </c>
      <c r="AH155" s="603" t="s">
        <v>80</v>
      </c>
      <c r="AI155" s="150">
        <f t="shared" si="0"/>
        <v>0</v>
      </c>
      <c r="AJ155" s="143">
        <v>0</v>
      </c>
      <c r="AK155" s="259">
        <v>0</v>
      </c>
      <c r="AL155" s="603" t="s">
        <v>80</v>
      </c>
      <c r="AM155" s="86">
        <v>0</v>
      </c>
      <c r="AN155" s="603" t="s">
        <v>80</v>
      </c>
      <c r="AO155" s="603" t="s">
        <v>80</v>
      </c>
      <c r="AP155" s="255">
        <f t="shared" si="2"/>
        <v>0</v>
      </c>
      <c r="AQ155" s="260">
        <f>+L155+AF155-AK155</f>
        <v>8268000</v>
      </c>
      <c r="AR155" s="86" t="s">
        <v>115</v>
      </c>
      <c r="AS155" s="143">
        <v>0</v>
      </c>
      <c r="AT155" s="203" t="s">
        <v>80</v>
      </c>
      <c r="AU155" s="259">
        <v>8268000</v>
      </c>
      <c r="AV155" s="364">
        <f t="shared" si="7"/>
        <v>0</v>
      </c>
      <c r="AW155" s="133">
        <f t="shared" si="3"/>
        <v>1</v>
      </c>
      <c r="AX155" s="203" t="s">
        <v>80</v>
      </c>
      <c r="AY155" s="86" t="s">
        <v>72</v>
      </c>
      <c r="AZ155" s="142" t="s">
        <v>7080</v>
      </c>
      <c r="BA155" s="160" t="s">
        <v>71</v>
      </c>
      <c r="BB155" s="160" t="s">
        <v>71</v>
      </c>
    </row>
    <row r="156" spans="2:54" s="125" customFormat="1" ht="15.75" customHeight="1" x14ac:dyDescent="0.25">
      <c r="B156" s="247">
        <v>2023</v>
      </c>
      <c r="C156" s="81">
        <v>891780111</v>
      </c>
      <c r="D156" s="82" t="s">
        <v>68</v>
      </c>
      <c r="E156" s="145" t="s">
        <v>7081</v>
      </c>
      <c r="F156" s="76" t="s">
        <v>7082</v>
      </c>
      <c r="G156" s="145">
        <v>0</v>
      </c>
      <c r="H156" s="145"/>
      <c r="I156" s="86" t="s">
        <v>78</v>
      </c>
      <c r="J156" s="81" t="s">
        <v>120</v>
      </c>
      <c r="K156" s="145" t="s">
        <v>7083</v>
      </c>
      <c r="L156" s="259">
        <v>10500000</v>
      </c>
      <c r="M156" s="81" t="s">
        <v>73</v>
      </c>
      <c r="N156" s="145"/>
      <c r="O156" s="614" t="s">
        <v>6791</v>
      </c>
      <c r="P156" s="258">
        <v>1065637083</v>
      </c>
      <c r="Q156" s="258">
        <v>315</v>
      </c>
      <c r="R156" s="397">
        <v>44966</v>
      </c>
      <c r="S156" s="582">
        <v>192226186</v>
      </c>
      <c r="T156" s="250">
        <v>45085</v>
      </c>
      <c r="U156" s="615">
        <v>10500000</v>
      </c>
      <c r="V156" s="86" t="s">
        <v>70</v>
      </c>
      <c r="W156" s="262">
        <v>79857491</v>
      </c>
      <c r="X156" s="144" t="s">
        <v>6750</v>
      </c>
      <c r="Y156" s="145"/>
      <c r="Z156" s="391">
        <v>45085</v>
      </c>
      <c r="AA156" s="391">
        <v>45085</v>
      </c>
      <c r="AB156" s="603" t="s">
        <v>80</v>
      </c>
      <c r="AC156" s="391">
        <v>45289</v>
      </c>
      <c r="AD156" s="150">
        <f t="shared" si="8"/>
        <v>204</v>
      </c>
      <c r="AE156" s="143">
        <v>0</v>
      </c>
      <c r="AF156" s="259">
        <v>0</v>
      </c>
      <c r="AG156" s="143">
        <v>0</v>
      </c>
      <c r="AH156" s="603" t="s">
        <v>80</v>
      </c>
      <c r="AI156" s="150">
        <f t="shared" si="0"/>
        <v>0</v>
      </c>
      <c r="AJ156" s="143">
        <v>0</v>
      </c>
      <c r="AK156" s="259">
        <v>0</v>
      </c>
      <c r="AL156" s="603" t="s">
        <v>80</v>
      </c>
      <c r="AM156" s="86">
        <v>0</v>
      </c>
      <c r="AN156" s="603" t="s">
        <v>80</v>
      </c>
      <c r="AO156" s="603" t="s">
        <v>80</v>
      </c>
      <c r="AP156" s="255">
        <f t="shared" si="2"/>
        <v>0</v>
      </c>
      <c r="AQ156" s="260">
        <f>+L156+AF156-AK156</f>
        <v>10500000</v>
      </c>
      <c r="AR156" s="86" t="s">
        <v>115</v>
      </c>
      <c r="AS156" s="143">
        <v>0</v>
      </c>
      <c r="AT156" s="203" t="s">
        <v>80</v>
      </c>
      <c r="AU156" s="259">
        <v>4500000</v>
      </c>
      <c r="AV156" s="364">
        <f t="shared" si="7"/>
        <v>6000000</v>
      </c>
      <c r="AW156" s="133">
        <f t="shared" si="3"/>
        <v>0.42857142857142855</v>
      </c>
      <c r="AX156" s="203" t="s">
        <v>80</v>
      </c>
      <c r="AY156" s="86" t="s">
        <v>72</v>
      </c>
      <c r="AZ156" s="142" t="s">
        <v>7084</v>
      </c>
      <c r="BA156" s="160" t="s">
        <v>71</v>
      </c>
      <c r="BB156" s="160" t="s">
        <v>71</v>
      </c>
    </row>
    <row r="157" spans="2:54" s="125" customFormat="1" ht="15.75" customHeight="1" x14ac:dyDescent="0.25">
      <c r="B157" s="247">
        <v>2023</v>
      </c>
      <c r="C157" s="81">
        <v>891780111</v>
      </c>
      <c r="D157" s="82" t="s">
        <v>68</v>
      </c>
      <c r="E157" s="145" t="s">
        <v>7085</v>
      </c>
      <c r="F157" s="76" t="s">
        <v>7086</v>
      </c>
      <c r="G157" s="145">
        <v>0</v>
      </c>
      <c r="H157" s="145"/>
      <c r="I157" s="86" t="s">
        <v>78</v>
      </c>
      <c r="J157" s="81" t="s">
        <v>120</v>
      </c>
      <c r="K157" s="145" t="s">
        <v>7087</v>
      </c>
      <c r="L157" s="259">
        <v>1700000</v>
      </c>
      <c r="M157" s="81" t="s">
        <v>73</v>
      </c>
      <c r="N157" s="145"/>
      <c r="O157" s="614" t="s">
        <v>6580</v>
      </c>
      <c r="P157" s="258">
        <v>57299250</v>
      </c>
      <c r="Q157" s="258">
        <v>338</v>
      </c>
      <c r="R157" s="397">
        <v>44967</v>
      </c>
      <c r="S157" s="582">
        <v>9787072</v>
      </c>
      <c r="T157" s="250">
        <v>45092</v>
      </c>
      <c r="U157" s="615">
        <v>1700000</v>
      </c>
      <c r="V157" s="86" t="s">
        <v>70</v>
      </c>
      <c r="W157" s="262">
        <v>63563343</v>
      </c>
      <c r="X157" s="144" t="s">
        <v>6541</v>
      </c>
      <c r="Y157" s="145"/>
      <c r="Z157" s="391">
        <v>45092</v>
      </c>
      <c r="AA157" s="391">
        <v>45092</v>
      </c>
      <c r="AB157" s="603" t="s">
        <v>80</v>
      </c>
      <c r="AC157" s="391">
        <v>45107</v>
      </c>
      <c r="AD157" s="150">
        <f t="shared" si="8"/>
        <v>15</v>
      </c>
      <c r="AE157" s="143">
        <v>0</v>
      </c>
      <c r="AF157" s="259">
        <v>0</v>
      </c>
      <c r="AG157" s="143">
        <v>0</v>
      </c>
      <c r="AH157" s="603" t="s">
        <v>80</v>
      </c>
      <c r="AI157" s="150">
        <f t="shared" si="0"/>
        <v>0</v>
      </c>
      <c r="AJ157" s="143">
        <v>0</v>
      </c>
      <c r="AK157" s="259">
        <v>0</v>
      </c>
      <c r="AL157" s="603" t="s">
        <v>80</v>
      </c>
      <c r="AM157" s="86">
        <v>0</v>
      </c>
      <c r="AN157" s="603" t="s">
        <v>80</v>
      </c>
      <c r="AO157" s="603" t="s">
        <v>80</v>
      </c>
      <c r="AP157" s="255">
        <f t="shared" si="2"/>
        <v>0</v>
      </c>
      <c r="AQ157" s="260">
        <f>+L157+AF157-AK157</f>
        <v>1700000</v>
      </c>
      <c r="AR157" s="86" t="s">
        <v>115</v>
      </c>
      <c r="AS157" s="143">
        <v>0</v>
      </c>
      <c r="AT157" s="203" t="s">
        <v>80</v>
      </c>
      <c r="AU157" s="259">
        <v>0</v>
      </c>
      <c r="AV157" s="364">
        <f t="shared" si="7"/>
        <v>1700000</v>
      </c>
      <c r="AW157" s="133">
        <f t="shared" si="3"/>
        <v>0</v>
      </c>
      <c r="AX157" s="203" t="s">
        <v>80</v>
      </c>
      <c r="AY157" s="86" t="s">
        <v>72</v>
      </c>
      <c r="AZ157" s="76" t="s">
        <v>7088</v>
      </c>
      <c r="BA157" s="160" t="s">
        <v>71</v>
      </c>
      <c r="BB157" s="160" t="s">
        <v>71</v>
      </c>
    </row>
    <row r="158" spans="2:54" s="125" customFormat="1" ht="15.75" customHeight="1" x14ac:dyDescent="0.25">
      <c r="B158" s="247">
        <v>2023</v>
      </c>
      <c r="C158" s="81">
        <v>891780111</v>
      </c>
      <c r="D158" s="82" t="s">
        <v>68</v>
      </c>
      <c r="E158" s="145" t="s">
        <v>7089</v>
      </c>
      <c r="F158" s="76" t="s">
        <v>7090</v>
      </c>
      <c r="G158" s="145">
        <v>0</v>
      </c>
      <c r="H158" s="145"/>
      <c r="I158" s="86" t="s">
        <v>78</v>
      </c>
      <c r="J158" s="81" t="s">
        <v>120</v>
      </c>
      <c r="K158" s="145" t="s">
        <v>7091</v>
      </c>
      <c r="L158" s="259">
        <v>15400000</v>
      </c>
      <c r="M158" s="81" t="s">
        <v>73</v>
      </c>
      <c r="N158" s="145"/>
      <c r="O158" s="614" t="s">
        <v>761</v>
      </c>
      <c r="P158" s="258">
        <v>1083022922</v>
      </c>
      <c r="Q158" s="258">
        <v>1205</v>
      </c>
      <c r="R158" s="397">
        <v>45075</v>
      </c>
      <c r="S158" s="582">
        <v>68289380</v>
      </c>
      <c r="T158" s="250">
        <v>45093</v>
      </c>
      <c r="U158" s="615">
        <v>15400000</v>
      </c>
      <c r="V158" s="86" t="s">
        <v>70</v>
      </c>
      <c r="W158" s="262">
        <v>91156594</v>
      </c>
      <c r="X158" s="144" t="s">
        <v>7092</v>
      </c>
      <c r="Y158" s="145"/>
      <c r="Z158" s="391">
        <v>45093</v>
      </c>
      <c r="AA158" s="391">
        <v>45093</v>
      </c>
      <c r="AB158" s="603" t="s">
        <v>80</v>
      </c>
      <c r="AC158" s="391">
        <v>45270</v>
      </c>
      <c r="AD158" s="150">
        <f t="shared" si="8"/>
        <v>177</v>
      </c>
      <c r="AE158" s="143">
        <v>0</v>
      </c>
      <c r="AF158" s="259">
        <v>0</v>
      </c>
      <c r="AG158" s="143">
        <v>0</v>
      </c>
      <c r="AH158" s="603" t="s">
        <v>80</v>
      </c>
      <c r="AI158" s="150">
        <f t="shared" si="0"/>
        <v>0</v>
      </c>
      <c r="AJ158" s="143">
        <v>0</v>
      </c>
      <c r="AK158" s="259">
        <v>0</v>
      </c>
      <c r="AL158" s="603" t="s">
        <v>80</v>
      </c>
      <c r="AM158" s="86">
        <v>0</v>
      </c>
      <c r="AN158" s="603" t="s">
        <v>80</v>
      </c>
      <c r="AO158" s="603" t="s">
        <v>80</v>
      </c>
      <c r="AP158" s="255">
        <f t="shared" si="2"/>
        <v>0</v>
      </c>
      <c r="AQ158" s="260">
        <f>+L158+AF158-AK158</f>
        <v>15400000</v>
      </c>
      <c r="AR158" s="86" t="s">
        <v>115</v>
      </c>
      <c r="AS158" s="143">
        <v>0</v>
      </c>
      <c r="AT158" s="203" t="s">
        <v>80</v>
      </c>
      <c r="AU158" s="259">
        <v>10560000</v>
      </c>
      <c r="AV158" s="364">
        <f t="shared" si="7"/>
        <v>4840000</v>
      </c>
      <c r="AW158" s="133">
        <f t="shared" si="3"/>
        <v>0.68571428571428572</v>
      </c>
      <c r="AX158" s="203" t="s">
        <v>80</v>
      </c>
      <c r="AY158" s="86" t="s">
        <v>72</v>
      </c>
      <c r="AZ158" s="76" t="s">
        <v>7093</v>
      </c>
      <c r="BA158" s="160" t="s">
        <v>71</v>
      </c>
      <c r="BB158" s="160" t="s">
        <v>71</v>
      </c>
    </row>
    <row r="159" spans="2:54" s="125" customFormat="1" ht="15.75" customHeight="1" x14ac:dyDescent="0.25">
      <c r="B159" s="247">
        <v>2023</v>
      </c>
      <c r="C159" s="81">
        <v>891780111</v>
      </c>
      <c r="D159" s="82" t="s">
        <v>68</v>
      </c>
      <c r="E159" s="145" t="s">
        <v>7094</v>
      </c>
      <c r="F159" s="76" t="s">
        <v>7095</v>
      </c>
      <c r="G159" s="145">
        <v>0</v>
      </c>
      <c r="H159" s="145"/>
      <c r="I159" s="86" t="s">
        <v>78</v>
      </c>
      <c r="J159" s="81" t="s">
        <v>120</v>
      </c>
      <c r="K159" s="145" t="s">
        <v>7091</v>
      </c>
      <c r="L159" s="259">
        <v>23114000</v>
      </c>
      <c r="M159" s="81" t="s">
        <v>73</v>
      </c>
      <c r="N159" s="145"/>
      <c r="O159" s="614" t="s">
        <v>7096</v>
      </c>
      <c r="P159" s="258">
        <v>1083034205</v>
      </c>
      <c r="Q159" s="258">
        <v>1205</v>
      </c>
      <c r="R159" s="397">
        <v>45075</v>
      </c>
      <c r="S159" s="582">
        <v>68289380</v>
      </c>
      <c r="T159" s="250">
        <v>45093</v>
      </c>
      <c r="U159" s="615">
        <v>23114000</v>
      </c>
      <c r="V159" s="86" t="s">
        <v>70</v>
      </c>
      <c r="W159" s="262">
        <v>91156594</v>
      </c>
      <c r="X159" s="144" t="s">
        <v>7092</v>
      </c>
      <c r="Y159" s="145"/>
      <c r="Z159" s="391">
        <v>45093</v>
      </c>
      <c r="AA159" s="391">
        <v>45093</v>
      </c>
      <c r="AB159" s="603" t="s">
        <v>80</v>
      </c>
      <c r="AC159" s="391">
        <v>45270</v>
      </c>
      <c r="AD159" s="150">
        <f t="shared" si="8"/>
        <v>177</v>
      </c>
      <c r="AE159" s="143">
        <v>0</v>
      </c>
      <c r="AF159" s="259">
        <v>0</v>
      </c>
      <c r="AG159" s="143">
        <v>0</v>
      </c>
      <c r="AH159" s="603" t="s">
        <v>80</v>
      </c>
      <c r="AI159" s="150">
        <f t="shared" si="0"/>
        <v>0</v>
      </c>
      <c r="AJ159" s="143">
        <v>0</v>
      </c>
      <c r="AK159" s="259">
        <v>0</v>
      </c>
      <c r="AL159" s="603" t="s">
        <v>80</v>
      </c>
      <c r="AM159" s="86">
        <v>0</v>
      </c>
      <c r="AN159" s="603" t="s">
        <v>80</v>
      </c>
      <c r="AO159" s="603" t="s">
        <v>80</v>
      </c>
      <c r="AP159" s="255">
        <f t="shared" si="2"/>
        <v>0</v>
      </c>
      <c r="AQ159" s="260">
        <f>+L159+AF159-AK159</f>
        <v>23114000</v>
      </c>
      <c r="AR159" s="86" t="s">
        <v>115</v>
      </c>
      <c r="AS159" s="143">
        <v>0</v>
      </c>
      <c r="AT159" s="203" t="s">
        <v>80</v>
      </c>
      <c r="AU159" s="259">
        <v>15849600</v>
      </c>
      <c r="AV159" s="364">
        <f t="shared" si="7"/>
        <v>7264400</v>
      </c>
      <c r="AW159" s="133">
        <f t="shared" si="3"/>
        <v>0.68571428571428572</v>
      </c>
      <c r="AX159" s="203" t="s">
        <v>80</v>
      </c>
      <c r="AY159" s="86" t="s">
        <v>72</v>
      </c>
      <c r="AZ159" s="76" t="s">
        <v>7097</v>
      </c>
      <c r="BA159" s="160" t="s">
        <v>71</v>
      </c>
      <c r="BB159" s="160" t="s">
        <v>71</v>
      </c>
    </row>
    <row r="160" spans="2:54" s="125" customFormat="1" ht="15.75" customHeight="1" x14ac:dyDescent="0.25">
      <c r="B160" s="247">
        <v>2023</v>
      </c>
      <c r="C160" s="81">
        <v>891780111</v>
      </c>
      <c r="D160" s="82" t="s">
        <v>68</v>
      </c>
      <c r="E160" s="145" t="s">
        <v>7098</v>
      </c>
      <c r="F160" s="76" t="s">
        <v>7099</v>
      </c>
      <c r="G160" s="145">
        <v>0</v>
      </c>
      <c r="H160" s="145"/>
      <c r="I160" s="86" t="s">
        <v>78</v>
      </c>
      <c r="J160" s="81" t="s">
        <v>120</v>
      </c>
      <c r="K160" s="145" t="s">
        <v>7100</v>
      </c>
      <c r="L160" s="259">
        <v>3250000</v>
      </c>
      <c r="M160" s="81" t="s">
        <v>73</v>
      </c>
      <c r="N160" s="145"/>
      <c r="O160" s="614" t="s">
        <v>6947</v>
      </c>
      <c r="P160" s="258">
        <v>1083025967</v>
      </c>
      <c r="Q160" s="258">
        <v>609</v>
      </c>
      <c r="R160" s="397">
        <v>44991</v>
      </c>
      <c r="S160" s="582">
        <v>30023140</v>
      </c>
      <c r="T160" s="250">
        <v>45093</v>
      </c>
      <c r="U160" s="615">
        <v>3250000</v>
      </c>
      <c r="V160" s="86" t="s">
        <v>70</v>
      </c>
      <c r="W160" s="262">
        <v>7601659</v>
      </c>
      <c r="X160" s="144" t="s">
        <v>6948</v>
      </c>
      <c r="Y160" s="145"/>
      <c r="Z160" s="391">
        <v>45093</v>
      </c>
      <c r="AA160" s="391">
        <v>45093</v>
      </c>
      <c r="AB160" s="603" t="s">
        <v>80</v>
      </c>
      <c r="AC160" s="391">
        <v>45122</v>
      </c>
      <c r="AD160" s="150">
        <f t="shared" si="8"/>
        <v>29</v>
      </c>
      <c r="AE160" s="143">
        <v>0</v>
      </c>
      <c r="AF160" s="259">
        <v>0</v>
      </c>
      <c r="AG160" s="143">
        <v>0</v>
      </c>
      <c r="AH160" s="603" t="s">
        <v>80</v>
      </c>
      <c r="AI160" s="150">
        <f t="shared" si="0"/>
        <v>0</v>
      </c>
      <c r="AJ160" s="143">
        <v>0</v>
      </c>
      <c r="AK160" s="259">
        <v>0</v>
      </c>
      <c r="AL160" s="603" t="s">
        <v>80</v>
      </c>
      <c r="AM160" s="86">
        <v>0</v>
      </c>
      <c r="AN160" s="603" t="s">
        <v>80</v>
      </c>
      <c r="AO160" s="603" t="s">
        <v>80</v>
      </c>
      <c r="AP160" s="255">
        <f t="shared" si="2"/>
        <v>0</v>
      </c>
      <c r="AQ160" s="260">
        <f>+L160+AF160-AK160</f>
        <v>3250000</v>
      </c>
      <c r="AR160" s="86" t="s">
        <v>115</v>
      </c>
      <c r="AS160" s="143">
        <v>0</v>
      </c>
      <c r="AT160" s="203" t="s">
        <v>80</v>
      </c>
      <c r="AU160" s="259">
        <v>3250000</v>
      </c>
      <c r="AV160" s="364">
        <f t="shared" si="7"/>
        <v>0</v>
      </c>
      <c r="AW160" s="133">
        <f t="shared" si="3"/>
        <v>1</v>
      </c>
      <c r="AX160" s="203" t="s">
        <v>80</v>
      </c>
      <c r="AY160" s="86" t="s">
        <v>800</v>
      </c>
      <c r="AZ160" s="76" t="s">
        <v>7101</v>
      </c>
      <c r="BA160" s="160" t="s">
        <v>71</v>
      </c>
      <c r="BB160" s="160" t="s">
        <v>71</v>
      </c>
    </row>
    <row r="161" spans="2:54" s="125" customFormat="1" ht="15.75" customHeight="1" x14ac:dyDescent="0.25">
      <c r="B161" s="247">
        <v>2023</v>
      </c>
      <c r="C161" s="81">
        <v>891780111</v>
      </c>
      <c r="D161" s="82" t="s">
        <v>68</v>
      </c>
      <c r="E161" s="145" t="s">
        <v>7102</v>
      </c>
      <c r="F161" s="76" t="s">
        <v>7103</v>
      </c>
      <c r="G161" s="145">
        <v>0</v>
      </c>
      <c r="H161" s="145"/>
      <c r="I161" s="86" t="s">
        <v>78</v>
      </c>
      <c r="J161" s="81" t="s">
        <v>120</v>
      </c>
      <c r="K161" s="145" t="s">
        <v>7104</v>
      </c>
      <c r="L161" s="259">
        <v>12000000</v>
      </c>
      <c r="M161" s="81" t="s">
        <v>73</v>
      </c>
      <c r="N161" s="145"/>
      <c r="O161" s="614" t="s">
        <v>6345</v>
      </c>
      <c r="P161" s="258">
        <v>52695882</v>
      </c>
      <c r="Q161" s="160">
        <v>76</v>
      </c>
      <c r="R161" s="397">
        <v>44949</v>
      </c>
      <c r="S161" s="582">
        <v>547400000</v>
      </c>
      <c r="T161" s="251">
        <v>45098</v>
      </c>
      <c r="U161" s="617">
        <v>12000000</v>
      </c>
      <c r="V161" s="86" t="s">
        <v>70</v>
      </c>
      <c r="W161" s="262">
        <v>85155551</v>
      </c>
      <c r="X161" s="144" t="s">
        <v>6346</v>
      </c>
      <c r="Y161" s="145"/>
      <c r="Z161" s="391">
        <v>45098</v>
      </c>
      <c r="AA161" s="391">
        <v>45098</v>
      </c>
      <c r="AB161" s="603" t="s">
        <v>80</v>
      </c>
      <c r="AC161" s="391">
        <v>45158</v>
      </c>
      <c r="AD161" s="150">
        <f t="shared" si="8"/>
        <v>60</v>
      </c>
      <c r="AE161" s="143">
        <v>0</v>
      </c>
      <c r="AF161" s="259">
        <v>0</v>
      </c>
      <c r="AG161" s="143">
        <v>0</v>
      </c>
      <c r="AH161" s="603" t="s">
        <v>80</v>
      </c>
      <c r="AI161" s="150">
        <f t="shared" si="0"/>
        <v>0</v>
      </c>
      <c r="AJ161" s="143">
        <v>0</v>
      </c>
      <c r="AK161" s="259">
        <v>0</v>
      </c>
      <c r="AL161" s="603" t="s">
        <v>80</v>
      </c>
      <c r="AM161" s="86">
        <v>0</v>
      </c>
      <c r="AN161" s="603" t="s">
        <v>80</v>
      </c>
      <c r="AO161" s="603" t="s">
        <v>80</v>
      </c>
      <c r="AP161" s="255">
        <f t="shared" si="2"/>
        <v>0</v>
      </c>
      <c r="AQ161" s="260">
        <f>+L161+AF161-AK161</f>
        <v>12000000</v>
      </c>
      <c r="AR161" s="86" t="s">
        <v>115</v>
      </c>
      <c r="AS161" s="143">
        <v>0</v>
      </c>
      <c r="AT161" s="203" t="s">
        <v>80</v>
      </c>
      <c r="AU161" s="259">
        <v>12000000</v>
      </c>
      <c r="AV161" s="364">
        <f t="shared" si="7"/>
        <v>0</v>
      </c>
      <c r="AW161" s="133">
        <f t="shared" si="3"/>
        <v>1</v>
      </c>
      <c r="AX161" s="203" t="s">
        <v>80</v>
      </c>
      <c r="AY161" s="86" t="s">
        <v>800</v>
      </c>
      <c r="AZ161" s="76" t="s">
        <v>7105</v>
      </c>
      <c r="BA161" s="160" t="s">
        <v>71</v>
      </c>
      <c r="BB161" s="160" t="s">
        <v>71</v>
      </c>
    </row>
    <row r="162" spans="2:54" s="125" customFormat="1" ht="15.75" customHeight="1" x14ac:dyDescent="0.25">
      <c r="B162" s="247">
        <v>2023</v>
      </c>
      <c r="C162" s="81">
        <v>891780111</v>
      </c>
      <c r="D162" s="82" t="s">
        <v>68</v>
      </c>
      <c r="E162" s="145" t="s">
        <v>7106</v>
      </c>
      <c r="F162" s="76" t="s">
        <v>7107</v>
      </c>
      <c r="G162" s="145">
        <v>0</v>
      </c>
      <c r="H162" s="145"/>
      <c r="I162" s="86" t="s">
        <v>78</v>
      </c>
      <c r="J162" s="81" t="s">
        <v>120</v>
      </c>
      <c r="K162" s="145" t="s">
        <v>7108</v>
      </c>
      <c r="L162" s="259">
        <v>42000000</v>
      </c>
      <c r="M162" s="81" t="s">
        <v>73</v>
      </c>
      <c r="N162" s="145"/>
      <c r="O162" s="614" t="s">
        <v>7109</v>
      </c>
      <c r="P162" s="258">
        <v>1082987992</v>
      </c>
      <c r="Q162" s="160">
        <v>1168</v>
      </c>
      <c r="R162" s="397">
        <v>45069</v>
      </c>
      <c r="S162" s="582">
        <v>498907500</v>
      </c>
      <c r="T162" s="251">
        <v>45098</v>
      </c>
      <c r="U162" s="617">
        <v>42000000</v>
      </c>
      <c r="V162" s="86" t="s">
        <v>70</v>
      </c>
      <c r="W162" s="262">
        <v>84091773</v>
      </c>
      <c r="X162" s="144" t="s">
        <v>7110</v>
      </c>
      <c r="Y162" s="145"/>
      <c r="Z162" s="391">
        <v>45098</v>
      </c>
      <c r="AA162" s="391">
        <v>45098</v>
      </c>
      <c r="AB162" s="603" t="s">
        <v>80</v>
      </c>
      <c r="AC162" s="391">
        <v>45463</v>
      </c>
      <c r="AD162" s="150">
        <f t="shared" si="8"/>
        <v>365</v>
      </c>
      <c r="AE162" s="143">
        <v>0</v>
      </c>
      <c r="AF162" s="259">
        <v>0</v>
      </c>
      <c r="AG162" s="143">
        <v>0</v>
      </c>
      <c r="AH162" s="603" t="s">
        <v>80</v>
      </c>
      <c r="AI162" s="150">
        <f t="shared" si="0"/>
        <v>0</v>
      </c>
      <c r="AJ162" s="143">
        <v>0</v>
      </c>
      <c r="AK162" s="259">
        <v>0</v>
      </c>
      <c r="AL162" s="603" t="s">
        <v>80</v>
      </c>
      <c r="AM162" s="86">
        <v>0</v>
      </c>
      <c r="AN162" s="603" t="s">
        <v>80</v>
      </c>
      <c r="AO162" s="603" t="s">
        <v>80</v>
      </c>
      <c r="AP162" s="255">
        <f t="shared" si="2"/>
        <v>0</v>
      </c>
      <c r="AQ162" s="260">
        <f>+L162+AF162-AK162</f>
        <v>42000000</v>
      </c>
      <c r="AR162" s="86" t="s">
        <v>115</v>
      </c>
      <c r="AS162" s="143">
        <v>0</v>
      </c>
      <c r="AT162" s="203" t="s">
        <v>80</v>
      </c>
      <c r="AU162" s="259">
        <v>10500000</v>
      </c>
      <c r="AV162" s="364">
        <f t="shared" si="7"/>
        <v>31500000</v>
      </c>
      <c r="AW162" s="133">
        <f t="shared" si="3"/>
        <v>0.25</v>
      </c>
      <c r="AX162" s="203" t="s">
        <v>80</v>
      </c>
      <c r="AY162" s="86" t="s">
        <v>72</v>
      </c>
      <c r="AZ162" s="76" t="s">
        <v>7111</v>
      </c>
      <c r="BA162" s="160" t="s">
        <v>71</v>
      </c>
      <c r="BB162" s="160" t="s">
        <v>71</v>
      </c>
    </row>
    <row r="163" spans="2:54" s="125" customFormat="1" ht="15.75" customHeight="1" x14ac:dyDescent="0.25">
      <c r="B163" s="247">
        <v>2023</v>
      </c>
      <c r="C163" s="81">
        <v>891780111</v>
      </c>
      <c r="D163" s="82" t="s">
        <v>68</v>
      </c>
      <c r="E163" s="145" t="s">
        <v>7112</v>
      </c>
      <c r="F163" s="76" t="s">
        <v>7113</v>
      </c>
      <c r="G163" s="145">
        <v>0</v>
      </c>
      <c r="H163" s="145"/>
      <c r="I163" s="86" t="s">
        <v>78</v>
      </c>
      <c r="J163" s="81" t="s">
        <v>120</v>
      </c>
      <c r="K163" s="145" t="s">
        <v>7114</v>
      </c>
      <c r="L163" s="259">
        <v>13935000</v>
      </c>
      <c r="M163" s="81" t="s">
        <v>73</v>
      </c>
      <c r="N163" s="145"/>
      <c r="O163" s="614" t="s">
        <v>7115</v>
      </c>
      <c r="P163" s="258">
        <v>40935960</v>
      </c>
      <c r="Q163" s="258">
        <v>1204</v>
      </c>
      <c r="R163" s="397">
        <v>45075</v>
      </c>
      <c r="S163" s="582">
        <v>81419160</v>
      </c>
      <c r="T163" s="251">
        <v>45103</v>
      </c>
      <c r="U163" s="615">
        <v>13935000</v>
      </c>
      <c r="V163" s="86" t="s">
        <v>70</v>
      </c>
      <c r="W163" s="262">
        <v>85477077</v>
      </c>
      <c r="X163" s="144" t="s">
        <v>7116</v>
      </c>
      <c r="Y163" s="145"/>
      <c r="Z163" s="391">
        <v>45103</v>
      </c>
      <c r="AA163" s="391">
        <v>45103</v>
      </c>
      <c r="AB163" s="603" t="s">
        <v>80</v>
      </c>
      <c r="AC163" s="391">
        <v>45278</v>
      </c>
      <c r="AD163" s="150">
        <f t="shared" si="8"/>
        <v>175</v>
      </c>
      <c r="AE163" s="143">
        <v>0</v>
      </c>
      <c r="AF163" s="259">
        <v>0</v>
      </c>
      <c r="AG163" s="143">
        <v>0</v>
      </c>
      <c r="AH163" s="603" t="s">
        <v>80</v>
      </c>
      <c r="AI163" s="150">
        <f t="shared" si="0"/>
        <v>0</v>
      </c>
      <c r="AJ163" s="143">
        <v>0</v>
      </c>
      <c r="AK163" s="259">
        <v>0</v>
      </c>
      <c r="AL163" s="603" t="s">
        <v>80</v>
      </c>
      <c r="AM163" s="86">
        <v>0</v>
      </c>
      <c r="AN163" s="603" t="s">
        <v>80</v>
      </c>
      <c r="AO163" s="603" t="s">
        <v>80</v>
      </c>
      <c r="AP163" s="255">
        <f t="shared" si="2"/>
        <v>0</v>
      </c>
      <c r="AQ163" s="260">
        <f>+L163+AF163-AK163</f>
        <v>13935000</v>
      </c>
      <c r="AR163" s="86" t="s">
        <v>115</v>
      </c>
      <c r="AS163" s="143">
        <v>0</v>
      </c>
      <c r="AT163" s="203" t="s">
        <v>80</v>
      </c>
      <c r="AU163" s="259">
        <v>6967500</v>
      </c>
      <c r="AV163" s="364">
        <f t="shared" si="7"/>
        <v>6967500</v>
      </c>
      <c r="AW163" s="133">
        <f t="shared" si="3"/>
        <v>0.5</v>
      </c>
      <c r="AX163" s="203" t="s">
        <v>80</v>
      </c>
      <c r="AY163" s="86" t="s">
        <v>72</v>
      </c>
      <c r="AZ163" s="76" t="s">
        <v>7117</v>
      </c>
      <c r="BA163" s="160" t="s">
        <v>71</v>
      </c>
      <c r="BB163" s="160" t="s">
        <v>71</v>
      </c>
    </row>
    <row r="164" spans="2:54" s="125" customFormat="1" ht="15.75" customHeight="1" x14ac:dyDescent="0.25">
      <c r="B164" s="247">
        <v>2023</v>
      </c>
      <c r="C164" s="81">
        <v>891780111</v>
      </c>
      <c r="D164" s="82" t="s">
        <v>68</v>
      </c>
      <c r="E164" s="145" t="s">
        <v>7118</v>
      </c>
      <c r="F164" s="76" t="s">
        <v>7119</v>
      </c>
      <c r="G164" s="145">
        <v>0</v>
      </c>
      <c r="H164" s="145"/>
      <c r="I164" s="86" t="s">
        <v>78</v>
      </c>
      <c r="J164" s="81" t="s">
        <v>120</v>
      </c>
      <c r="K164" s="145" t="s">
        <v>7120</v>
      </c>
      <c r="L164" s="259">
        <v>13935000</v>
      </c>
      <c r="M164" s="81" t="s">
        <v>73</v>
      </c>
      <c r="N164" s="145"/>
      <c r="O164" s="614" t="s">
        <v>7121</v>
      </c>
      <c r="P164" s="258">
        <v>1083023752</v>
      </c>
      <c r="Q164" s="258">
        <v>1204</v>
      </c>
      <c r="R164" s="397">
        <v>45075</v>
      </c>
      <c r="S164" s="582">
        <v>81419160</v>
      </c>
      <c r="T164" s="250">
        <v>45103</v>
      </c>
      <c r="U164" s="615">
        <v>13935000</v>
      </c>
      <c r="V164" s="86" t="s">
        <v>70</v>
      </c>
      <c r="W164" s="262">
        <v>85477077</v>
      </c>
      <c r="X164" s="144" t="s">
        <v>7116</v>
      </c>
      <c r="Y164" s="145"/>
      <c r="Z164" s="391">
        <v>45103</v>
      </c>
      <c r="AA164" s="391">
        <v>45103</v>
      </c>
      <c r="AB164" s="603" t="s">
        <v>80</v>
      </c>
      <c r="AC164" s="391">
        <v>45278</v>
      </c>
      <c r="AD164" s="150">
        <f t="shared" si="8"/>
        <v>175</v>
      </c>
      <c r="AE164" s="143">
        <v>0</v>
      </c>
      <c r="AF164" s="259">
        <v>0</v>
      </c>
      <c r="AG164" s="143">
        <v>0</v>
      </c>
      <c r="AH164" s="603" t="s">
        <v>80</v>
      </c>
      <c r="AI164" s="150">
        <f t="shared" si="0"/>
        <v>0</v>
      </c>
      <c r="AJ164" s="143">
        <v>0</v>
      </c>
      <c r="AK164" s="259">
        <v>0</v>
      </c>
      <c r="AL164" s="603" t="s">
        <v>80</v>
      </c>
      <c r="AM164" s="86">
        <v>0</v>
      </c>
      <c r="AN164" s="603" t="s">
        <v>80</v>
      </c>
      <c r="AO164" s="603" t="s">
        <v>80</v>
      </c>
      <c r="AP164" s="255">
        <f t="shared" si="2"/>
        <v>0</v>
      </c>
      <c r="AQ164" s="260">
        <f>+L164+AF164-AK164</f>
        <v>13935000</v>
      </c>
      <c r="AR164" s="86" t="s">
        <v>115</v>
      </c>
      <c r="AS164" s="143">
        <v>0</v>
      </c>
      <c r="AT164" s="203" t="s">
        <v>80</v>
      </c>
      <c r="AU164" s="259">
        <v>6967500</v>
      </c>
      <c r="AV164" s="364">
        <f t="shared" si="7"/>
        <v>6967500</v>
      </c>
      <c r="AW164" s="133">
        <f t="shared" si="3"/>
        <v>0.5</v>
      </c>
      <c r="AX164" s="203" t="s">
        <v>80</v>
      </c>
      <c r="AY164" s="86" t="s">
        <v>72</v>
      </c>
      <c r="AZ164" s="154" t="s">
        <v>7122</v>
      </c>
      <c r="BA164" s="160" t="s">
        <v>71</v>
      </c>
      <c r="BB164" s="160" t="s">
        <v>71</v>
      </c>
    </row>
    <row r="165" spans="2:54" s="125" customFormat="1" ht="15.75" customHeight="1" x14ac:dyDescent="0.25">
      <c r="B165" s="247">
        <v>2023</v>
      </c>
      <c r="C165" s="81">
        <v>891780111</v>
      </c>
      <c r="D165" s="82" t="s">
        <v>68</v>
      </c>
      <c r="E165" s="145" t="s">
        <v>7123</v>
      </c>
      <c r="F165" s="76" t="s">
        <v>7124</v>
      </c>
      <c r="G165" s="145">
        <v>0</v>
      </c>
      <c r="H165" s="145"/>
      <c r="I165" s="86" t="s">
        <v>78</v>
      </c>
      <c r="J165" s="81" t="s">
        <v>120</v>
      </c>
      <c r="K165" s="145" t="s">
        <v>7125</v>
      </c>
      <c r="L165" s="259">
        <v>13935000</v>
      </c>
      <c r="M165" s="81" t="s">
        <v>73</v>
      </c>
      <c r="N165" s="145"/>
      <c r="O165" s="614" t="s">
        <v>7126</v>
      </c>
      <c r="P165" s="258">
        <v>1083016071</v>
      </c>
      <c r="Q165" s="258">
        <v>1204</v>
      </c>
      <c r="R165" s="397">
        <v>45075</v>
      </c>
      <c r="S165" s="582">
        <v>81419160</v>
      </c>
      <c r="T165" s="250">
        <v>45103</v>
      </c>
      <c r="U165" s="615">
        <v>13935000</v>
      </c>
      <c r="V165" s="86" t="s">
        <v>70</v>
      </c>
      <c r="W165" s="262">
        <v>85477077</v>
      </c>
      <c r="X165" s="144" t="s">
        <v>7116</v>
      </c>
      <c r="Y165" s="145"/>
      <c r="Z165" s="391">
        <v>45103</v>
      </c>
      <c r="AA165" s="391">
        <v>45103</v>
      </c>
      <c r="AB165" s="603" t="s">
        <v>80</v>
      </c>
      <c r="AC165" s="391">
        <v>45278</v>
      </c>
      <c r="AD165" s="150">
        <f t="shared" si="8"/>
        <v>175</v>
      </c>
      <c r="AE165" s="143">
        <v>0</v>
      </c>
      <c r="AF165" s="259">
        <v>0</v>
      </c>
      <c r="AG165" s="143">
        <v>0</v>
      </c>
      <c r="AH165" s="603" t="s">
        <v>80</v>
      </c>
      <c r="AI165" s="150">
        <f t="shared" si="0"/>
        <v>0</v>
      </c>
      <c r="AJ165" s="143">
        <v>0</v>
      </c>
      <c r="AK165" s="259">
        <v>0</v>
      </c>
      <c r="AL165" s="603" t="s">
        <v>80</v>
      </c>
      <c r="AM165" s="86">
        <v>0</v>
      </c>
      <c r="AN165" s="603" t="s">
        <v>80</v>
      </c>
      <c r="AO165" s="603" t="s">
        <v>80</v>
      </c>
      <c r="AP165" s="255">
        <f t="shared" si="2"/>
        <v>0</v>
      </c>
      <c r="AQ165" s="260">
        <f>+L165+AF165-AK165</f>
        <v>13935000</v>
      </c>
      <c r="AR165" s="86" t="s">
        <v>115</v>
      </c>
      <c r="AS165" s="143">
        <v>0</v>
      </c>
      <c r="AT165" s="203" t="s">
        <v>80</v>
      </c>
      <c r="AU165" s="259">
        <v>6967500</v>
      </c>
      <c r="AV165" s="364">
        <f t="shared" si="7"/>
        <v>6967500</v>
      </c>
      <c r="AW165" s="133">
        <f t="shared" si="3"/>
        <v>0.5</v>
      </c>
      <c r="AX165" s="203" t="s">
        <v>80</v>
      </c>
      <c r="AY165" s="86" t="s">
        <v>72</v>
      </c>
      <c r="AZ165" s="76" t="s">
        <v>7127</v>
      </c>
      <c r="BA165" s="160" t="s">
        <v>71</v>
      </c>
      <c r="BB165" s="160" t="s">
        <v>71</v>
      </c>
    </row>
    <row r="166" spans="2:54" s="125" customFormat="1" ht="15.75" customHeight="1" x14ac:dyDescent="0.25">
      <c r="B166" s="247">
        <v>2023</v>
      </c>
      <c r="C166" s="81">
        <v>891780111</v>
      </c>
      <c r="D166" s="82" t="s">
        <v>68</v>
      </c>
      <c r="E166" s="145" t="s">
        <v>7128</v>
      </c>
      <c r="F166" s="76" t="s">
        <v>7129</v>
      </c>
      <c r="G166" s="145">
        <v>0</v>
      </c>
      <c r="H166" s="145"/>
      <c r="I166" s="86" t="s">
        <v>78</v>
      </c>
      <c r="J166" s="81" t="s">
        <v>120</v>
      </c>
      <c r="K166" s="145" t="s">
        <v>7130</v>
      </c>
      <c r="L166" s="259">
        <v>20066667</v>
      </c>
      <c r="M166" s="81" t="s">
        <v>73</v>
      </c>
      <c r="N166" s="145"/>
      <c r="O166" s="614" t="s">
        <v>6351</v>
      </c>
      <c r="P166" s="258">
        <v>1081918985</v>
      </c>
      <c r="Q166" s="160">
        <v>76</v>
      </c>
      <c r="R166" s="397">
        <v>44949</v>
      </c>
      <c r="S166" s="582">
        <v>547400000</v>
      </c>
      <c r="T166" s="251">
        <v>45111</v>
      </c>
      <c r="U166" s="617">
        <v>20666667</v>
      </c>
      <c r="V166" s="86" t="s">
        <v>70</v>
      </c>
      <c r="W166" s="262">
        <v>85155551</v>
      </c>
      <c r="X166" s="144" t="s">
        <v>6346</v>
      </c>
      <c r="Y166" s="145"/>
      <c r="Z166" s="391">
        <v>45111</v>
      </c>
      <c r="AA166" s="391">
        <v>45111</v>
      </c>
      <c r="AB166" s="603" t="s">
        <v>80</v>
      </c>
      <c r="AC166" s="391">
        <v>45282</v>
      </c>
      <c r="AD166" s="150">
        <f t="shared" si="8"/>
        <v>171</v>
      </c>
      <c r="AE166" s="143">
        <v>0</v>
      </c>
      <c r="AF166" s="259">
        <v>0</v>
      </c>
      <c r="AG166" s="143">
        <v>0</v>
      </c>
      <c r="AH166" s="603" t="s">
        <v>80</v>
      </c>
      <c r="AI166" s="150">
        <f t="shared" si="0"/>
        <v>0</v>
      </c>
      <c r="AJ166" s="143">
        <v>0</v>
      </c>
      <c r="AK166" s="259">
        <v>0</v>
      </c>
      <c r="AL166" s="603" t="s">
        <v>80</v>
      </c>
      <c r="AM166" s="86">
        <v>0</v>
      </c>
      <c r="AN166" s="603" t="s">
        <v>80</v>
      </c>
      <c r="AO166" s="603" t="s">
        <v>80</v>
      </c>
      <c r="AP166" s="255">
        <f t="shared" si="2"/>
        <v>0</v>
      </c>
      <c r="AQ166" s="260">
        <f>+L166+AF166-AK166</f>
        <v>20066667</v>
      </c>
      <c r="AR166" s="86" t="s">
        <v>115</v>
      </c>
      <c r="AS166" s="143">
        <v>0</v>
      </c>
      <c r="AT166" s="203" t="s">
        <v>80</v>
      </c>
      <c r="AU166" s="259">
        <v>14000000</v>
      </c>
      <c r="AV166" s="364">
        <f t="shared" si="7"/>
        <v>6066667</v>
      </c>
      <c r="AW166" s="133">
        <f t="shared" si="3"/>
        <v>0.69767440701537531</v>
      </c>
      <c r="AX166" s="203" t="s">
        <v>80</v>
      </c>
      <c r="AY166" s="86" t="s">
        <v>72</v>
      </c>
      <c r="AZ166" s="76" t="s">
        <v>7131</v>
      </c>
      <c r="BA166" s="160" t="s">
        <v>71</v>
      </c>
      <c r="BB166" s="160" t="s">
        <v>71</v>
      </c>
    </row>
    <row r="167" spans="2:54" s="125" customFormat="1" ht="15.75" customHeight="1" x14ac:dyDescent="0.25">
      <c r="B167" s="247">
        <v>2023</v>
      </c>
      <c r="C167" s="81">
        <v>891780111</v>
      </c>
      <c r="D167" s="82" t="s">
        <v>68</v>
      </c>
      <c r="E167" s="145" t="s">
        <v>7132</v>
      </c>
      <c r="F167" s="76" t="s">
        <v>7133</v>
      </c>
      <c r="G167" s="145">
        <v>0</v>
      </c>
      <c r="H167" s="145"/>
      <c r="I167" s="86" t="s">
        <v>78</v>
      </c>
      <c r="J167" s="81" t="s">
        <v>120</v>
      </c>
      <c r="K167" s="145" t="s">
        <v>7134</v>
      </c>
      <c r="L167" s="259">
        <v>38380000</v>
      </c>
      <c r="M167" s="81" t="s">
        <v>73</v>
      </c>
      <c r="N167" s="145"/>
      <c r="O167" s="614" t="s">
        <v>6307</v>
      </c>
      <c r="P167" s="258">
        <v>80766019</v>
      </c>
      <c r="Q167" s="160">
        <v>77</v>
      </c>
      <c r="R167" s="397">
        <v>44949</v>
      </c>
      <c r="S167" s="582">
        <v>768100000</v>
      </c>
      <c r="T167" s="251">
        <v>45111</v>
      </c>
      <c r="U167" s="617">
        <v>38380000</v>
      </c>
      <c r="V167" s="86" t="s">
        <v>70</v>
      </c>
      <c r="W167" s="262">
        <v>57461852</v>
      </c>
      <c r="X167" s="144" t="s">
        <v>7135</v>
      </c>
      <c r="Y167" s="145"/>
      <c r="Z167" s="391">
        <v>45111</v>
      </c>
      <c r="AA167" s="391">
        <v>45111</v>
      </c>
      <c r="AB167" s="603" t="s">
        <v>80</v>
      </c>
      <c r="AC167" s="391">
        <v>45282</v>
      </c>
      <c r="AD167" s="150">
        <f t="shared" si="8"/>
        <v>171</v>
      </c>
      <c r="AE167" s="143">
        <v>0</v>
      </c>
      <c r="AF167" s="259">
        <v>0</v>
      </c>
      <c r="AG167" s="143">
        <v>0</v>
      </c>
      <c r="AH167" s="603" t="s">
        <v>80</v>
      </c>
      <c r="AI167" s="150">
        <f t="shared" si="0"/>
        <v>0</v>
      </c>
      <c r="AJ167" s="143">
        <v>0</v>
      </c>
      <c r="AK167" s="259">
        <v>0</v>
      </c>
      <c r="AL167" s="603" t="s">
        <v>80</v>
      </c>
      <c r="AM167" s="86">
        <v>0</v>
      </c>
      <c r="AN167" s="603" t="s">
        <v>80</v>
      </c>
      <c r="AO167" s="603" t="s">
        <v>80</v>
      </c>
      <c r="AP167" s="255">
        <f t="shared" si="2"/>
        <v>0</v>
      </c>
      <c r="AQ167" s="260">
        <f>+L167+AF167-AK167</f>
        <v>38380000</v>
      </c>
      <c r="AR167" s="86" t="s">
        <v>115</v>
      </c>
      <c r="AS167" s="143">
        <v>0</v>
      </c>
      <c r="AT167" s="203" t="s">
        <v>80</v>
      </c>
      <c r="AU167" s="259">
        <v>26600000</v>
      </c>
      <c r="AV167" s="364">
        <f t="shared" si="7"/>
        <v>11780000</v>
      </c>
      <c r="AW167" s="133">
        <f t="shared" si="3"/>
        <v>0.69306930693069302</v>
      </c>
      <c r="AX167" s="203" t="s">
        <v>80</v>
      </c>
      <c r="AY167" s="86" t="s">
        <v>72</v>
      </c>
      <c r="AZ167" s="76" t="s">
        <v>7136</v>
      </c>
      <c r="BA167" s="160" t="s">
        <v>71</v>
      </c>
      <c r="BB167" s="160" t="s">
        <v>71</v>
      </c>
    </row>
    <row r="168" spans="2:54" s="125" customFormat="1" ht="15.75" customHeight="1" x14ac:dyDescent="0.25">
      <c r="B168" s="247">
        <v>2023</v>
      </c>
      <c r="C168" s="81">
        <v>891780111</v>
      </c>
      <c r="D168" s="82" t="s">
        <v>68</v>
      </c>
      <c r="E168" s="145" t="s">
        <v>7137</v>
      </c>
      <c r="F168" s="76" t="s">
        <v>7138</v>
      </c>
      <c r="G168" s="145">
        <v>0</v>
      </c>
      <c r="H168" s="145"/>
      <c r="I168" s="86" t="s">
        <v>78</v>
      </c>
      <c r="J168" s="81" t="s">
        <v>120</v>
      </c>
      <c r="K168" s="145" t="s">
        <v>6316</v>
      </c>
      <c r="L168" s="259">
        <v>21000000</v>
      </c>
      <c r="M168" s="81" t="s">
        <v>73</v>
      </c>
      <c r="N168" s="145"/>
      <c r="O168" s="614" t="s">
        <v>6334</v>
      </c>
      <c r="P168" s="258">
        <v>1082966865</v>
      </c>
      <c r="Q168" s="160">
        <v>77</v>
      </c>
      <c r="R168" s="397">
        <v>44949</v>
      </c>
      <c r="S168" s="582">
        <v>768100000</v>
      </c>
      <c r="T168" s="251">
        <v>45111</v>
      </c>
      <c r="U168" s="617">
        <v>21000000</v>
      </c>
      <c r="V168" s="86" t="s">
        <v>70</v>
      </c>
      <c r="W168" s="262">
        <v>57461852</v>
      </c>
      <c r="X168" s="144" t="s">
        <v>7135</v>
      </c>
      <c r="Y168" s="145"/>
      <c r="Z168" s="391">
        <v>45111</v>
      </c>
      <c r="AA168" s="391">
        <v>45111</v>
      </c>
      <c r="AB168" s="603" t="s">
        <v>80</v>
      </c>
      <c r="AC168" s="391">
        <v>45289</v>
      </c>
      <c r="AD168" s="150">
        <f t="shared" si="8"/>
        <v>178</v>
      </c>
      <c r="AE168" s="143">
        <v>0</v>
      </c>
      <c r="AF168" s="259">
        <v>0</v>
      </c>
      <c r="AG168" s="143">
        <v>0</v>
      </c>
      <c r="AH168" s="603" t="s">
        <v>80</v>
      </c>
      <c r="AI168" s="150">
        <f t="shared" si="0"/>
        <v>0</v>
      </c>
      <c r="AJ168" s="143">
        <v>0</v>
      </c>
      <c r="AK168" s="259">
        <v>0</v>
      </c>
      <c r="AL168" s="603" t="s">
        <v>80</v>
      </c>
      <c r="AM168" s="86">
        <v>0</v>
      </c>
      <c r="AN168" s="603" t="s">
        <v>80</v>
      </c>
      <c r="AO168" s="603" t="s">
        <v>80</v>
      </c>
      <c r="AP168" s="255">
        <f t="shared" si="2"/>
        <v>0</v>
      </c>
      <c r="AQ168" s="260">
        <f>+L168+AF168-AK168</f>
        <v>21000000</v>
      </c>
      <c r="AR168" s="86" t="s">
        <v>115</v>
      </c>
      <c r="AS168" s="143">
        <v>0</v>
      </c>
      <c r="AT168" s="203" t="s">
        <v>80</v>
      </c>
      <c r="AU168" s="259">
        <v>14000000</v>
      </c>
      <c r="AV168" s="364">
        <f t="shared" si="7"/>
        <v>7000000</v>
      </c>
      <c r="AW168" s="133">
        <f t="shared" si="3"/>
        <v>0.66666666666666663</v>
      </c>
      <c r="AX168" s="203" t="s">
        <v>80</v>
      </c>
      <c r="AY168" s="86" t="s">
        <v>72</v>
      </c>
      <c r="AZ168" s="76" t="s">
        <v>7139</v>
      </c>
      <c r="BA168" s="160" t="s">
        <v>71</v>
      </c>
      <c r="BB168" s="160" t="s">
        <v>71</v>
      </c>
    </row>
    <row r="169" spans="2:54" s="125" customFormat="1" ht="15.75" customHeight="1" x14ac:dyDescent="0.25">
      <c r="B169" s="247">
        <v>2023</v>
      </c>
      <c r="C169" s="81">
        <v>891780111</v>
      </c>
      <c r="D169" s="82" t="s">
        <v>68</v>
      </c>
      <c r="E169" s="145" t="s">
        <v>7140</v>
      </c>
      <c r="F169" s="76" t="s">
        <v>7141</v>
      </c>
      <c r="G169" s="145">
        <v>0</v>
      </c>
      <c r="H169" s="145"/>
      <c r="I169" s="86" t="s">
        <v>78</v>
      </c>
      <c r="J169" s="81" t="s">
        <v>120</v>
      </c>
      <c r="K169" s="145" t="s">
        <v>7142</v>
      </c>
      <c r="L169" s="259">
        <v>21000000</v>
      </c>
      <c r="M169" s="81" t="s">
        <v>73</v>
      </c>
      <c r="N169" s="145"/>
      <c r="O169" s="614" t="s">
        <v>6312</v>
      </c>
      <c r="P169" s="258">
        <v>1082981781</v>
      </c>
      <c r="Q169" s="160">
        <v>77</v>
      </c>
      <c r="R169" s="397">
        <v>44949</v>
      </c>
      <c r="S169" s="582">
        <v>768100000</v>
      </c>
      <c r="T169" s="251">
        <v>45111</v>
      </c>
      <c r="U169" s="617">
        <v>21000000</v>
      </c>
      <c r="V169" s="86" t="s">
        <v>70</v>
      </c>
      <c r="W169" s="262">
        <v>57461852</v>
      </c>
      <c r="X169" s="144" t="s">
        <v>7135</v>
      </c>
      <c r="Y169" s="145"/>
      <c r="Z169" s="391">
        <v>45111</v>
      </c>
      <c r="AA169" s="391">
        <v>45111</v>
      </c>
      <c r="AB169" s="603" t="s">
        <v>80</v>
      </c>
      <c r="AC169" s="391">
        <v>45289</v>
      </c>
      <c r="AD169" s="150">
        <f t="shared" si="8"/>
        <v>178</v>
      </c>
      <c r="AE169" s="143">
        <v>0</v>
      </c>
      <c r="AF169" s="259">
        <v>0</v>
      </c>
      <c r="AG169" s="143">
        <v>0</v>
      </c>
      <c r="AH169" s="603" t="s">
        <v>80</v>
      </c>
      <c r="AI169" s="150">
        <f t="shared" si="0"/>
        <v>0</v>
      </c>
      <c r="AJ169" s="143">
        <v>0</v>
      </c>
      <c r="AK169" s="259">
        <v>0</v>
      </c>
      <c r="AL169" s="603" t="s">
        <v>80</v>
      </c>
      <c r="AM169" s="86">
        <v>0</v>
      </c>
      <c r="AN169" s="603" t="s">
        <v>80</v>
      </c>
      <c r="AO169" s="603" t="s">
        <v>80</v>
      </c>
      <c r="AP169" s="255">
        <f t="shared" si="2"/>
        <v>0</v>
      </c>
      <c r="AQ169" s="260">
        <f>+L169+AF169-AK169</f>
        <v>21000000</v>
      </c>
      <c r="AR169" s="86" t="s">
        <v>115</v>
      </c>
      <c r="AS169" s="143">
        <v>0</v>
      </c>
      <c r="AT169" s="203" t="s">
        <v>80</v>
      </c>
      <c r="AU169" s="259">
        <v>14000000</v>
      </c>
      <c r="AV169" s="364">
        <f t="shared" si="7"/>
        <v>7000000</v>
      </c>
      <c r="AW169" s="133">
        <f t="shared" si="3"/>
        <v>0.66666666666666663</v>
      </c>
      <c r="AX169" s="203" t="s">
        <v>80</v>
      </c>
      <c r="AY169" s="86" t="s">
        <v>72</v>
      </c>
      <c r="AZ169" s="76" t="s">
        <v>7143</v>
      </c>
      <c r="BA169" s="160" t="s">
        <v>71</v>
      </c>
      <c r="BB169" s="160" t="s">
        <v>71</v>
      </c>
    </row>
    <row r="170" spans="2:54" s="125" customFormat="1" ht="15.75" customHeight="1" x14ac:dyDescent="0.25">
      <c r="B170" s="247">
        <v>2023</v>
      </c>
      <c r="C170" s="81">
        <v>891780111</v>
      </c>
      <c r="D170" s="82" t="s">
        <v>68</v>
      </c>
      <c r="E170" s="145" t="s">
        <v>7144</v>
      </c>
      <c r="F170" s="76" t="s">
        <v>7145</v>
      </c>
      <c r="G170" s="145">
        <v>0</v>
      </c>
      <c r="H170" s="145"/>
      <c r="I170" s="86" t="s">
        <v>78</v>
      </c>
      <c r="J170" s="81" t="s">
        <v>120</v>
      </c>
      <c r="K170" s="145" t="s">
        <v>6316</v>
      </c>
      <c r="L170" s="259">
        <v>21000000</v>
      </c>
      <c r="M170" s="81" t="s">
        <v>73</v>
      </c>
      <c r="N170" s="145"/>
      <c r="O170" s="614" t="s">
        <v>6326</v>
      </c>
      <c r="P170" s="258">
        <v>1082966245</v>
      </c>
      <c r="Q170" s="160">
        <v>77</v>
      </c>
      <c r="R170" s="397">
        <v>44949</v>
      </c>
      <c r="S170" s="582">
        <v>768100000</v>
      </c>
      <c r="T170" s="251">
        <v>45111</v>
      </c>
      <c r="U170" s="617">
        <v>21000000</v>
      </c>
      <c r="V170" s="86" t="s">
        <v>70</v>
      </c>
      <c r="W170" s="262">
        <v>57461852</v>
      </c>
      <c r="X170" s="144" t="s">
        <v>7135</v>
      </c>
      <c r="Y170" s="145"/>
      <c r="Z170" s="391">
        <v>45111</v>
      </c>
      <c r="AA170" s="391">
        <v>45111</v>
      </c>
      <c r="AB170" s="603" t="s">
        <v>80</v>
      </c>
      <c r="AC170" s="391">
        <v>45289</v>
      </c>
      <c r="AD170" s="150">
        <f t="shared" si="8"/>
        <v>178</v>
      </c>
      <c r="AE170" s="143">
        <v>0</v>
      </c>
      <c r="AF170" s="259">
        <v>0</v>
      </c>
      <c r="AG170" s="143">
        <v>0</v>
      </c>
      <c r="AH170" s="603" t="s">
        <v>80</v>
      </c>
      <c r="AI170" s="150">
        <f t="shared" si="0"/>
        <v>0</v>
      </c>
      <c r="AJ170" s="143">
        <v>0</v>
      </c>
      <c r="AK170" s="259">
        <v>0</v>
      </c>
      <c r="AL170" s="603" t="s">
        <v>80</v>
      </c>
      <c r="AM170" s="86">
        <v>0</v>
      </c>
      <c r="AN170" s="603" t="s">
        <v>80</v>
      </c>
      <c r="AO170" s="603" t="s">
        <v>80</v>
      </c>
      <c r="AP170" s="255">
        <f t="shared" si="2"/>
        <v>0</v>
      </c>
      <c r="AQ170" s="260">
        <f>+L170+AF170-AK170</f>
        <v>21000000</v>
      </c>
      <c r="AR170" s="86" t="s">
        <v>115</v>
      </c>
      <c r="AS170" s="143">
        <v>0</v>
      </c>
      <c r="AT170" s="203" t="s">
        <v>80</v>
      </c>
      <c r="AU170" s="259">
        <v>14000000</v>
      </c>
      <c r="AV170" s="364">
        <f t="shared" si="7"/>
        <v>7000000</v>
      </c>
      <c r="AW170" s="133">
        <f t="shared" si="3"/>
        <v>0.66666666666666663</v>
      </c>
      <c r="AX170" s="203" t="s">
        <v>80</v>
      </c>
      <c r="AY170" s="86" t="s">
        <v>72</v>
      </c>
      <c r="AZ170" s="76" t="s">
        <v>7146</v>
      </c>
      <c r="BA170" s="160" t="s">
        <v>71</v>
      </c>
      <c r="BB170" s="160" t="s">
        <v>71</v>
      </c>
    </row>
    <row r="171" spans="2:54" s="125" customFormat="1" ht="15.75" customHeight="1" x14ac:dyDescent="0.25">
      <c r="B171" s="247">
        <v>2023</v>
      </c>
      <c r="C171" s="81">
        <v>891780111</v>
      </c>
      <c r="D171" s="82" t="s">
        <v>68</v>
      </c>
      <c r="E171" s="145" t="s">
        <v>7147</v>
      </c>
      <c r="F171" s="76" t="s">
        <v>7148</v>
      </c>
      <c r="G171" s="145">
        <v>0</v>
      </c>
      <c r="H171" s="145"/>
      <c r="I171" s="86" t="s">
        <v>78</v>
      </c>
      <c r="J171" s="81" t="s">
        <v>120</v>
      </c>
      <c r="K171" s="145" t="s">
        <v>6316</v>
      </c>
      <c r="L171" s="259">
        <v>21000000</v>
      </c>
      <c r="M171" s="81" t="s">
        <v>73</v>
      </c>
      <c r="N171" s="145"/>
      <c r="O171" s="614" t="s">
        <v>6322</v>
      </c>
      <c r="P171" s="258">
        <v>1082984183</v>
      </c>
      <c r="Q171" s="160">
        <v>77</v>
      </c>
      <c r="R171" s="397">
        <v>44949</v>
      </c>
      <c r="S171" s="582">
        <v>768100000</v>
      </c>
      <c r="T171" s="251">
        <v>45111</v>
      </c>
      <c r="U171" s="617">
        <v>21000000</v>
      </c>
      <c r="V171" s="86" t="s">
        <v>70</v>
      </c>
      <c r="W171" s="262">
        <v>57461852</v>
      </c>
      <c r="X171" s="144" t="s">
        <v>7135</v>
      </c>
      <c r="Y171" s="145"/>
      <c r="Z171" s="391">
        <v>45111</v>
      </c>
      <c r="AA171" s="391">
        <v>45111</v>
      </c>
      <c r="AB171" s="603" t="s">
        <v>80</v>
      </c>
      <c r="AC171" s="391">
        <v>45289</v>
      </c>
      <c r="AD171" s="150">
        <f t="shared" si="8"/>
        <v>178</v>
      </c>
      <c r="AE171" s="143">
        <v>0</v>
      </c>
      <c r="AF171" s="259">
        <v>0</v>
      </c>
      <c r="AG171" s="143">
        <v>0</v>
      </c>
      <c r="AH171" s="603" t="s">
        <v>80</v>
      </c>
      <c r="AI171" s="150">
        <f t="shared" si="0"/>
        <v>0</v>
      </c>
      <c r="AJ171" s="143">
        <v>0</v>
      </c>
      <c r="AK171" s="259">
        <v>0</v>
      </c>
      <c r="AL171" s="603" t="s">
        <v>80</v>
      </c>
      <c r="AM171" s="86">
        <v>0</v>
      </c>
      <c r="AN171" s="603" t="s">
        <v>80</v>
      </c>
      <c r="AO171" s="603" t="s">
        <v>80</v>
      </c>
      <c r="AP171" s="255">
        <f t="shared" si="2"/>
        <v>0</v>
      </c>
      <c r="AQ171" s="260">
        <f>+L171+AF171-AK171</f>
        <v>21000000</v>
      </c>
      <c r="AR171" s="86" t="s">
        <v>115</v>
      </c>
      <c r="AS171" s="143">
        <v>0</v>
      </c>
      <c r="AT171" s="203" t="s">
        <v>80</v>
      </c>
      <c r="AU171" s="259">
        <v>14000000</v>
      </c>
      <c r="AV171" s="364">
        <f t="shared" si="7"/>
        <v>7000000</v>
      </c>
      <c r="AW171" s="133">
        <f t="shared" si="3"/>
        <v>0.66666666666666663</v>
      </c>
      <c r="AX171" s="203" t="s">
        <v>80</v>
      </c>
      <c r="AY171" s="86" t="s">
        <v>72</v>
      </c>
      <c r="AZ171" s="76" t="s">
        <v>7149</v>
      </c>
      <c r="BA171" s="160" t="s">
        <v>71</v>
      </c>
      <c r="BB171" s="160" t="s">
        <v>71</v>
      </c>
    </row>
    <row r="172" spans="2:54" s="125" customFormat="1" ht="15.75" customHeight="1" x14ac:dyDescent="0.25">
      <c r="B172" s="247">
        <v>2023</v>
      </c>
      <c r="C172" s="81">
        <v>891780111</v>
      </c>
      <c r="D172" s="82" t="s">
        <v>68</v>
      </c>
      <c r="E172" s="145" t="s">
        <v>7150</v>
      </c>
      <c r="F172" s="76" t="s">
        <v>7151</v>
      </c>
      <c r="G172" s="145">
        <v>0</v>
      </c>
      <c r="H172" s="145"/>
      <c r="I172" s="86" t="s">
        <v>78</v>
      </c>
      <c r="J172" s="81" t="s">
        <v>120</v>
      </c>
      <c r="K172" s="145" t="s">
        <v>6316</v>
      </c>
      <c r="L172" s="259">
        <v>21000000</v>
      </c>
      <c r="M172" s="81" t="s">
        <v>73</v>
      </c>
      <c r="N172" s="145"/>
      <c r="O172" s="614" t="s">
        <v>6330</v>
      </c>
      <c r="P172" s="258">
        <v>1082943812</v>
      </c>
      <c r="Q172" s="160">
        <v>77</v>
      </c>
      <c r="R172" s="397">
        <v>44949</v>
      </c>
      <c r="S172" s="582">
        <v>768100000</v>
      </c>
      <c r="T172" s="251">
        <v>45111</v>
      </c>
      <c r="U172" s="617">
        <v>21000000</v>
      </c>
      <c r="V172" s="86" t="s">
        <v>70</v>
      </c>
      <c r="W172" s="262">
        <v>57461852</v>
      </c>
      <c r="X172" s="144" t="s">
        <v>7135</v>
      </c>
      <c r="Y172" s="145"/>
      <c r="Z172" s="391">
        <v>45111</v>
      </c>
      <c r="AA172" s="391">
        <v>45111</v>
      </c>
      <c r="AB172" s="603" t="s">
        <v>80</v>
      </c>
      <c r="AC172" s="391">
        <v>45289</v>
      </c>
      <c r="AD172" s="150">
        <f t="shared" si="8"/>
        <v>178</v>
      </c>
      <c r="AE172" s="143">
        <v>0</v>
      </c>
      <c r="AF172" s="259">
        <v>0</v>
      </c>
      <c r="AG172" s="143">
        <v>0</v>
      </c>
      <c r="AH172" s="603" t="s">
        <v>80</v>
      </c>
      <c r="AI172" s="150">
        <f t="shared" si="0"/>
        <v>0</v>
      </c>
      <c r="AJ172" s="143">
        <v>0</v>
      </c>
      <c r="AK172" s="259">
        <v>0</v>
      </c>
      <c r="AL172" s="603" t="s">
        <v>80</v>
      </c>
      <c r="AM172" s="86">
        <v>0</v>
      </c>
      <c r="AN172" s="603" t="s">
        <v>80</v>
      </c>
      <c r="AO172" s="603" t="s">
        <v>80</v>
      </c>
      <c r="AP172" s="255">
        <f t="shared" si="2"/>
        <v>0</v>
      </c>
      <c r="AQ172" s="260">
        <f>+L172+AF172-AK172</f>
        <v>21000000</v>
      </c>
      <c r="AR172" s="86" t="s">
        <v>115</v>
      </c>
      <c r="AS172" s="143">
        <v>0</v>
      </c>
      <c r="AT172" s="203" t="s">
        <v>80</v>
      </c>
      <c r="AU172" s="259">
        <v>14000000</v>
      </c>
      <c r="AV172" s="364">
        <f t="shared" si="7"/>
        <v>7000000</v>
      </c>
      <c r="AW172" s="133">
        <f t="shared" si="3"/>
        <v>0.66666666666666663</v>
      </c>
      <c r="AX172" s="203" t="s">
        <v>80</v>
      </c>
      <c r="AY172" s="86" t="s">
        <v>72</v>
      </c>
      <c r="AZ172" s="76" t="s">
        <v>7152</v>
      </c>
      <c r="BA172" s="160" t="s">
        <v>71</v>
      </c>
      <c r="BB172" s="160" t="s">
        <v>71</v>
      </c>
    </row>
    <row r="173" spans="2:54" s="125" customFormat="1" ht="15.75" customHeight="1" x14ac:dyDescent="0.25">
      <c r="B173" s="247">
        <v>2023</v>
      </c>
      <c r="C173" s="81">
        <v>891780111</v>
      </c>
      <c r="D173" s="82" t="s">
        <v>68</v>
      </c>
      <c r="E173" s="145" t="s">
        <v>7153</v>
      </c>
      <c r="F173" s="76" t="s">
        <v>7154</v>
      </c>
      <c r="G173" s="145">
        <v>0</v>
      </c>
      <c r="H173" s="145"/>
      <c r="I173" s="86" t="s">
        <v>78</v>
      </c>
      <c r="J173" s="81" t="s">
        <v>120</v>
      </c>
      <c r="K173" s="145" t="s">
        <v>7155</v>
      </c>
      <c r="L173" s="259">
        <v>21786667</v>
      </c>
      <c r="M173" s="81" t="s">
        <v>73</v>
      </c>
      <c r="N173" s="145"/>
      <c r="O173" s="614" t="s">
        <v>6791</v>
      </c>
      <c r="P173" s="258">
        <v>1065637083</v>
      </c>
      <c r="Q173" s="160">
        <v>76</v>
      </c>
      <c r="R173" s="397">
        <v>44949</v>
      </c>
      <c r="S173" s="582">
        <v>547400000</v>
      </c>
      <c r="T173" s="251">
        <v>45111</v>
      </c>
      <c r="U173" s="617">
        <v>21786667</v>
      </c>
      <c r="V173" s="86" t="s">
        <v>70</v>
      </c>
      <c r="W173" s="262">
        <v>85155551</v>
      </c>
      <c r="X173" s="144" t="s">
        <v>6346</v>
      </c>
      <c r="Y173" s="145"/>
      <c r="Z173" s="391">
        <v>45111</v>
      </c>
      <c r="AA173" s="391">
        <v>45111</v>
      </c>
      <c r="AB173" s="603" t="s">
        <v>80</v>
      </c>
      <c r="AC173" s="391">
        <v>45282</v>
      </c>
      <c r="AD173" s="150">
        <f t="shared" si="8"/>
        <v>171</v>
      </c>
      <c r="AE173" s="143">
        <v>0</v>
      </c>
      <c r="AF173" s="259">
        <v>0</v>
      </c>
      <c r="AG173" s="143">
        <v>0</v>
      </c>
      <c r="AH173" s="603" t="s">
        <v>80</v>
      </c>
      <c r="AI173" s="150">
        <f t="shared" si="0"/>
        <v>0</v>
      </c>
      <c r="AJ173" s="143">
        <v>0</v>
      </c>
      <c r="AK173" s="259">
        <v>0</v>
      </c>
      <c r="AL173" s="603" t="s">
        <v>80</v>
      </c>
      <c r="AM173" s="86">
        <v>0</v>
      </c>
      <c r="AN173" s="603" t="s">
        <v>80</v>
      </c>
      <c r="AO173" s="603" t="s">
        <v>80</v>
      </c>
      <c r="AP173" s="255">
        <f t="shared" si="2"/>
        <v>0</v>
      </c>
      <c r="AQ173" s="260">
        <f>+L173+AF173-AK173</f>
        <v>21786667</v>
      </c>
      <c r="AR173" s="86" t="s">
        <v>115</v>
      </c>
      <c r="AS173" s="143">
        <v>0</v>
      </c>
      <c r="AT173" s="203" t="s">
        <v>80</v>
      </c>
      <c r="AU173" s="259">
        <v>15200000</v>
      </c>
      <c r="AV173" s="364">
        <f t="shared" si="7"/>
        <v>6586667</v>
      </c>
      <c r="AW173" s="133">
        <f t="shared" si="3"/>
        <v>0.6976744079303181</v>
      </c>
      <c r="AX173" s="203" t="s">
        <v>80</v>
      </c>
      <c r="AY173" s="86" t="s">
        <v>72</v>
      </c>
      <c r="AZ173" s="76" t="s">
        <v>7156</v>
      </c>
      <c r="BA173" s="160" t="s">
        <v>71</v>
      </c>
      <c r="BB173" s="160" t="s">
        <v>71</v>
      </c>
    </row>
    <row r="174" spans="2:54" s="126" customFormat="1" ht="30" customHeight="1" x14ac:dyDescent="0.2">
      <c r="B174" s="247">
        <v>2023</v>
      </c>
      <c r="C174" s="81">
        <v>891780111</v>
      </c>
      <c r="D174" s="82" t="s">
        <v>68</v>
      </c>
      <c r="E174" s="82" t="s">
        <v>7157</v>
      </c>
      <c r="F174" s="142" t="s">
        <v>7158</v>
      </c>
      <c r="G174" s="82">
        <v>0</v>
      </c>
      <c r="H174" s="82"/>
      <c r="I174" s="81" t="s">
        <v>78</v>
      </c>
      <c r="J174" s="81" t="s">
        <v>120</v>
      </c>
      <c r="K174" s="82" t="s">
        <v>7159</v>
      </c>
      <c r="L174" s="381">
        <v>21000000</v>
      </c>
      <c r="M174" s="81" t="s">
        <v>73</v>
      </c>
      <c r="N174" s="82"/>
      <c r="O174" s="614" t="s">
        <v>6569</v>
      </c>
      <c r="P174" s="258">
        <v>1082374545</v>
      </c>
      <c r="Q174" s="258" t="s">
        <v>7160</v>
      </c>
      <c r="R174" s="619" t="s">
        <v>6774</v>
      </c>
      <c r="S174" s="584" t="s">
        <v>7161</v>
      </c>
      <c r="T174" s="251">
        <v>45111</v>
      </c>
      <c r="U174" s="617">
        <v>21000000</v>
      </c>
      <c r="V174" s="81" t="s">
        <v>70</v>
      </c>
      <c r="W174" s="262">
        <v>36694483</v>
      </c>
      <c r="X174" s="87" t="s">
        <v>7162</v>
      </c>
      <c r="Y174" s="82"/>
      <c r="Z174" s="391">
        <v>45111</v>
      </c>
      <c r="AA174" s="391">
        <v>45111</v>
      </c>
      <c r="AB174" s="603" t="s">
        <v>80</v>
      </c>
      <c r="AC174" s="391">
        <v>45289</v>
      </c>
      <c r="AD174" s="262">
        <f t="shared" si="8"/>
        <v>178</v>
      </c>
      <c r="AE174" s="165">
        <v>0</v>
      </c>
      <c r="AF174" s="381">
        <v>0</v>
      </c>
      <c r="AG174" s="165">
        <v>0</v>
      </c>
      <c r="AH174" s="603" t="s">
        <v>80</v>
      </c>
      <c r="AI174" s="262">
        <f t="shared" si="0"/>
        <v>0</v>
      </c>
      <c r="AJ174" s="165">
        <v>0</v>
      </c>
      <c r="AK174" s="381">
        <v>0</v>
      </c>
      <c r="AL174" s="603" t="s">
        <v>80</v>
      </c>
      <c r="AM174" s="81">
        <v>0</v>
      </c>
      <c r="AN174" s="603" t="s">
        <v>80</v>
      </c>
      <c r="AO174" s="603" t="s">
        <v>80</v>
      </c>
      <c r="AP174" s="160">
        <f t="shared" si="2"/>
        <v>0</v>
      </c>
      <c r="AQ174" s="364">
        <f>+L174+AF174-AK174</f>
        <v>21000000</v>
      </c>
      <c r="AR174" s="81" t="s">
        <v>115</v>
      </c>
      <c r="AS174" s="165">
        <v>0</v>
      </c>
      <c r="AT174" s="203" t="s">
        <v>80</v>
      </c>
      <c r="AU174" s="259">
        <v>14000000</v>
      </c>
      <c r="AV174" s="364">
        <f t="shared" si="7"/>
        <v>7000000</v>
      </c>
      <c r="AW174" s="133">
        <f t="shared" si="3"/>
        <v>0.66666666666666663</v>
      </c>
      <c r="AX174" s="203" t="s">
        <v>80</v>
      </c>
      <c r="AY174" s="81" t="s">
        <v>72</v>
      </c>
      <c r="AZ174" s="142" t="s">
        <v>7163</v>
      </c>
      <c r="BA174" s="160" t="s">
        <v>71</v>
      </c>
      <c r="BB174" s="160" t="s">
        <v>71</v>
      </c>
    </row>
    <row r="175" spans="2:54" s="126" customFormat="1" ht="32.25" customHeight="1" x14ac:dyDescent="0.2">
      <c r="B175" s="247">
        <v>2023</v>
      </c>
      <c r="C175" s="81">
        <v>891780111</v>
      </c>
      <c r="D175" s="82" t="s">
        <v>68</v>
      </c>
      <c r="E175" s="82" t="s">
        <v>7164</v>
      </c>
      <c r="F175" s="142" t="s">
        <v>7165</v>
      </c>
      <c r="G175" s="82">
        <v>0</v>
      </c>
      <c r="H175" s="82"/>
      <c r="I175" s="81" t="s">
        <v>78</v>
      </c>
      <c r="J175" s="81" t="s">
        <v>120</v>
      </c>
      <c r="K175" s="82" t="s">
        <v>7166</v>
      </c>
      <c r="L175" s="381">
        <v>21000000</v>
      </c>
      <c r="M175" s="81" t="s">
        <v>73</v>
      </c>
      <c r="N175" s="82"/>
      <c r="O175" s="614" t="s">
        <v>7167</v>
      </c>
      <c r="P175" s="258">
        <v>1084788615</v>
      </c>
      <c r="Q175" s="258" t="s">
        <v>7160</v>
      </c>
      <c r="R175" s="619" t="s">
        <v>6774</v>
      </c>
      <c r="S175" s="584" t="s">
        <v>7161</v>
      </c>
      <c r="T175" s="251">
        <v>45111</v>
      </c>
      <c r="U175" s="617">
        <v>21000000</v>
      </c>
      <c r="V175" s="81" t="s">
        <v>70</v>
      </c>
      <c r="W175" s="262">
        <v>72004252</v>
      </c>
      <c r="X175" s="87" t="s">
        <v>2564</v>
      </c>
      <c r="Y175" s="82"/>
      <c r="Z175" s="391">
        <v>45111</v>
      </c>
      <c r="AA175" s="391">
        <v>45111</v>
      </c>
      <c r="AB175" s="603" t="s">
        <v>80</v>
      </c>
      <c r="AC175" s="391">
        <v>45289</v>
      </c>
      <c r="AD175" s="262">
        <f t="shared" si="8"/>
        <v>178</v>
      </c>
      <c r="AE175" s="165">
        <v>0</v>
      </c>
      <c r="AF175" s="381">
        <v>0</v>
      </c>
      <c r="AG175" s="165">
        <v>0</v>
      </c>
      <c r="AH175" s="603" t="s">
        <v>80</v>
      </c>
      <c r="AI175" s="262">
        <f t="shared" si="0"/>
        <v>0</v>
      </c>
      <c r="AJ175" s="165">
        <v>0</v>
      </c>
      <c r="AK175" s="381">
        <v>0</v>
      </c>
      <c r="AL175" s="603" t="s">
        <v>80</v>
      </c>
      <c r="AM175" s="81">
        <v>0</v>
      </c>
      <c r="AN175" s="603" t="s">
        <v>80</v>
      </c>
      <c r="AO175" s="603" t="s">
        <v>80</v>
      </c>
      <c r="AP175" s="160">
        <f t="shared" si="2"/>
        <v>0</v>
      </c>
      <c r="AQ175" s="364">
        <f>+L175+AF175-AK175</f>
        <v>21000000</v>
      </c>
      <c r="AR175" s="81" t="s">
        <v>115</v>
      </c>
      <c r="AS175" s="165">
        <v>0</v>
      </c>
      <c r="AT175" s="203" t="s">
        <v>80</v>
      </c>
      <c r="AU175" s="259">
        <v>14000000</v>
      </c>
      <c r="AV175" s="364">
        <f t="shared" si="7"/>
        <v>7000000</v>
      </c>
      <c r="AW175" s="133">
        <f t="shared" si="3"/>
        <v>0.66666666666666663</v>
      </c>
      <c r="AX175" s="203" t="s">
        <v>80</v>
      </c>
      <c r="AY175" s="81" t="s">
        <v>72</v>
      </c>
      <c r="AZ175" s="142" t="s">
        <v>7168</v>
      </c>
      <c r="BA175" s="160" t="s">
        <v>71</v>
      </c>
      <c r="BB175" s="160" t="s">
        <v>71</v>
      </c>
    </row>
    <row r="176" spans="2:54" s="126" customFormat="1" ht="32.25" customHeight="1" x14ac:dyDescent="0.2">
      <c r="B176" s="247">
        <v>2023</v>
      </c>
      <c r="C176" s="81">
        <v>891780111</v>
      </c>
      <c r="D176" s="82" t="s">
        <v>68</v>
      </c>
      <c r="E176" s="82" t="s">
        <v>7169</v>
      </c>
      <c r="F176" s="142" t="s">
        <v>7170</v>
      </c>
      <c r="G176" s="82">
        <v>0</v>
      </c>
      <c r="H176" s="82"/>
      <c r="I176" s="81" t="s">
        <v>78</v>
      </c>
      <c r="J176" s="81" t="s">
        <v>120</v>
      </c>
      <c r="K176" s="82" t="s">
        <v>7171</v>
      </c>
      <c r="L176" s="381">
        <v>21000000</v>
      </c>
      <c r="M176" s="81" t="s">
        <v>73</v>
      </c>
      <c r="N176" s="82"/>
      <c r="O176" s="614" t="s">
        <v>6557</v>
      </c>
      <c r="P176" s="258">
        <v>1082934092</v>
      </c>
      <c r="Q176" s="258" t="s">
        <v>7160</v>
      </c>
      <c r="R176" s="619" t="s">
        <v>6774</v>
      </c>
      <c r="S176" s="584" t="s">
        <v>7161</v>
      </c>
      <c r="T176" s="251">
        <v>45111</v>
      </c>
      <c r="U176" s="617">
        <v>21000000</v>
      </c>
      <c r="V176" s="81" t="s">
        <v>70</v>
      </c>
      <c r="W176" s="262">
        <v>57435262</v>
      </c>
      <c r="X176" s="87" t="s">
        <v>7172</v>
      </c>
      <c r="Y176" s="82"/>
      <c r="Z176" s="391">
        <v>45111</v>
      </c>
      <c r="AA176" s="391">
        <v>45111</v>
      </c>
      <c r="AB176" s="603" t="s">
        <v>80</v>
      </c>
      <c r="AC176" s="391">
        <v>45289</v>
      </c>
      <c r="AD176" s="262">
        <f t="shared" si="8"/>
        <v>178</v>
      </c>
      <c r="AE176" s="165">
        <v>0</v>
      </c>
      <c r="AF176" s="381">
        <v>0</v>
      </c>
      <c r="AG176" s="165">
        <v>0</v>
      </c>
      <c r="AH176" s="603" t="s">
        <v>80</v>
      </c>
      <c r="AI176" s="262">
        <f t="shared" si="0"/>
        <v>0</v>
      </c>
      <c r="AJ176" s="165">
        <v>0</v>
      </c>
      <c r="AK176" s="381">
        <v>0</v>
      </c>
      <c r="AL176" s="603" t="s">
        <v>80</v>
      </c>
      <c r="AM176" s="81">
        <v>0</v>
      </c>
      <c r="AN176" s="603" t="s">
        <v>80</v>
      </c>
      <c r="AO176" s="603" t="s">
        <v>80</v>
      </c>
      <c r="AP176" s="160">
        <f t="shared" si="2"/>
        <v>0</v>
      </c>
      <c r="AQ176" s="364">
        <f>+L176+AF176-AK176</f>
        <v>21000000</v>
      </c>
      <c r="AR176" s="81" t="s">
        <v>115</v>
      </c>
      <c r="AS176" s="165">
        <v>0</v>
      </c>
      <c r="AT176" s="203" t="s">
        <v>80</v>
      </c>
      <c r="AU176" s="259">
        <v>14000000</v>
      </c>
      <c r="AV176" s="364">
        <f t="shared" si="7"/>
        <v>7000000</v>
      </c>
      <c r="AW176" s="133">
        <f t="shared" si="3"/>
        <v>0.66666666666666663</v>
      </c>
      <c r="AX176" s="203" t="s">
        <v>80</v>
      </c>
      <c r="AY176" s="81" t="s">
        <v>72</v>
      </c>
      <c r="AZ176" s="142" t="s">
        <v>7173</v>
      </c>
      <c r="BA176" s="160" t="s">
        <v>71</v>
      </c>
      <c r="BB176" s="160" t="s">
        <v>71</v>
      </c>
    </row>
    <row r="177" spans="2:54" s="125" customFormat="1" ht="15.75" customHeight="1" x14ac:dyDescent="0.25">
      <c r="B177" s="247">
        <v>2023</v>
      </c>
      <c r="C177" s="81">
        <v>891780111</v>
      </c>
      <c r="D177" s="82" t="s">
        <v>68</v>
      </c>
      <c r="E177" s="145" t="s">
        <v>7174</v>
      </c>
      <c r="F177" s="76" t="s">
        <v>7175</v>
      </c>
      <c r="G177" s="145">
        <v>0</v>
      </c>
      <c r="H177" s="145"/>
      <c r="I177" s="86" t="s">
        <v>78</v>
      </c>
      <c r="J177" s="81" t="s">
        <v>120</v>
      </c>
      <c r="K177" s="145" t="s">
        <v>7176</v>
      </c>
      <c r="L177" s="259">
        <v>18346666</v>
      </c>
      <c r="M177" s="81" t="s">
        <v>73</v>
      </c>
      <c r="N177" s="145"/>
      <c r="O177" s="614" t="s">
        <v>6339</v>
      </c>
      <c r="P177" s="258">
        <v>1083024229</v>
      </c>
      <c r="Q177" s="160">
        <v>77</v>
      </c>
      <c r="R177" s="397">
        <v>44949</v>
      </c>
      <c r="S177" s="582">
        <v>768100000</v>
      </c>
      <c r="T177" s="251">
        <v>45111</v>
      </c>
      <c r="U177" s="617">
        <v>18346666</v>
      </c>
      <c r="V177" s="86" t="s">
        <v>70</v>
      </c>
      <c r="W177" s="262">
        <v>1082903415</v>
      </c>
      <c r="X177" s="144" t="s">
        <v>6340</v>
      </c>
      <c r="Y177" s="145"/>
      <c r="Z177" s="391">
        <v>45111</v>
      </c>
      <c r="AA177" s="391">
        <v>45111</v>
      </c>
      <c r="AB177" s="603" t="s">
        <v>80</v>
      </c>
      <c r="AC177" s="391">
        <v>45282</v>
      </c>
      <c r="AD177" s="150">
        <f t="shared" si="8"/>
        <v>171</v>
      </c>
      <c r="AE177" s="143">
        <v>0</v>
      </c>
      <c r="AF177" s="259">
        <v>0</v>
      </c>
      <c r="AG177" s="143">
        <v>0</v>
      </c>
      <c r="AH177" s="603" t="s">
        <v>80</v>
      </c>
      <c r="AI177" s="150">
        <f t="shared" si="0"/>
        <v>0</v>
      </c>
      <c r="AJ177" s="143">
        <v>0</v>
      </c>
      <c r="AK177" s="259">
        <v>0</v>
      </c>
      <c r="AL177" s="603" t="s">
        <v>80</v>
      </c>
      <c r="AM177" s="86">
        <v>0</v>
      </c>
      <c r="AN177" s="603" t="s">
        <v>80</v>
      </c>
      <c r="AO177" s="603" t="s">
        <v>80</v>
      </c>
      <c r="AP177" s="255">
        <f t="shared" si="2"/>
        <v>0</v>
      </c>
      <c r="AQ177" s="260">
        <f>+L177+AF177-AK177</f>
        <v>18346666</v>
      </c>
      <c r="AR177" s="86" t="s">
        <v>115</v>
      </c>
      <c r="AS177" s="143">
        <v>0</v>
      </c>
      <c r="AT177" s="203" t="s">
        <v>80</v>
      </c>
      <c r="AU177" s="259">
        <v>12800000</v>
      </c>
      <c r="AV177" s="364">
        <f t="shared" si="7"/>
        <v>5546666</v>
      </c>
      <c r="AW177" s="133">
        <f t="shared" si="3"/>
        <v>0.69767444395619349</v>
      </c>
      <c r="AX177" s="203" t="s">
        <v>80</v>
      </c>
      <c r="AY177" s="86" t="s">
        <v>72</v>
      </c>
      <c r="AZ177" s="76" t="s">
        <v>7177</v>
      </c>
      <c r="BA177" s="160" t="s">
        <v>71</v>
      </c>
      <c r="BB177" s="160" t="s">
        <v>71</v>
      </c>
    </row>
    <row r="178" spans="2:54" s="125" customFormat="1" ht="15.75" customHeight="1" x14ac:dyDescent="0.25">
      <c r="B178" s="247">
        <v>2023</v>
      </c>
      <c r="C178" s="81">
        <v>891780111</v>
      </c>
      <c r="D178" s="82" t="s">
        <v>68</v>
      </c>
      <c r="E178" s="145" t="s">
        <v>7178</v>
      </c>
      <c r="F178" s="76" t="s">
        <v>7179</v>
      </c>
      <c r="G178" s="145">
        <v>0</v>
      </c>
      <c r="H178" s="145"/>
      <c r="I178" s="86" t="s">
        <v>78</v>
      </c>
      <c r="J178" s="81" t="s">
        <v>120</v>
      </c>
      <c r="K178" s="145" t="s">
        <v>6551</v>
      </c>
      <c r="L178" s="259">
        <v>18346666</v>
      </c>
      <c r="M178" s="81" t="s">
        <v>73</v>
      </c>
      <c r="N178" s="145"/>
      <c r="O178" s="614" t="s">
        <v>6552</v>
      </c>
      <c r="P178" s="258">
        <v>1104435442</v>
      </c>
      <c r="Q178" s="160">
        <v>77</v>
      </c>
      <c r="R178" s="397">
        <v>44949</v>
      </c>
      <c r="S178" s="582">
        <v>768100000</v>
      </c>
      <c r="T178" s="251">
        <v>45111</v>
      </c>
      <c r="U178" s="617">
        <v>18346666</v>
      </c>
      <c r="V178" s="86" t="s">
        <v>70</v>
      </c>
      <c r="W178" s="262">
        <v>1082903415</v>
      </c>
      <c r="X178" s="144" t="s">
        <v>6340</v>
      </c>
      <c r="Y178" s="145"/>
      <c r="Z178" s="391">
        <v>45111</v>
      </c>
      <c r="AA178" s="391">
        <v>45111</v>
      </c>
      <c r="AB178" s="603" t="s">
        <v>80</v>
      </c>
      <c r="AC178" s="391">
        <v>45282</v>
      </c>
      <c r="AD178" s="150">
        <f t="shared" si="8"/>
        <v>171</v>
      </c>
      <c r="AE178" s="143">
        <v>0</v>
      </c>
      <c r="AF178" s="259">
        <v>0</v>
      </c>
      <c r="AG178" s="143">
        <v>0</v>
      </c>
      <c r="AH178" s="603" t="s">
        <v>80</v>
      </c>
      <c r="AI178" s="150">
        <f t="shared" si="0"/>
        <v>0</v>
      </c>
      <c r="AJ178" s="143">
        <v>0</v>
      </c>
      <c r="AK178" s="259">
        <v>0</v>
      </c>
      <c r="AL178" s="603" t="s">
        <v>80</v>
      </c>
      <c r="AM178" s="86">
        <v>0</v>
      </c>
      <c r="AN178" s="603" t="s">
        <v>80</v>
      </c>
      <c r="AO178" s="603" t="s">
        <v>80</v>
      </c>
      <c r="AP178" s="255">
        <f t="shared" si="2"/>
        <v>0</v>
      </c>
      <c r="AQ178" s="260">
        <f>+L178+AF178-AK178</f>
        <v>18346666</v>
      </c>
      <c r="AR178" s="86" t="s">
        <v>115</v>
      </c>
      <c r="AS178" s="143">
        <v>0</v>
      </c>
      <c r="AT178" s="203" t="s">
        <v>80</v>
      </c>
      <c r="AU178" s="259">
        <v>12800000</v>
      </c>
      <c r="AV178" s="364">
        <f t="shared" si="7"/>
        <v>5546666</v>
      </c>
      <c r="AW178" s="133">
        <f t="shared" si="3"/>
        <v>0.69767444395619349</v>
      </c>
      <c r="AX178" s="203" t="s">
        <v>80</v>
      </c>
      <c r="AY178" s="86" t="s">
        <v>72</v>
      </c>
      <c r="AZ178" s="76" t="s">
        <v>7180</v>
      </c>
      <c r="BA178" s="160" t="s">
        <v>71</v>
      </c>
      <c r="BB178" s="160" t="s">
        <v>71</v>
      </c>
    </row>
    <row r="179" spans="2:54" s="125" customFormat="1" ht="15.75" customHeight="1" x14ac:dyDescent="0.25">
      <c r="B179" s="247">
        <v>2023</v>
      </c>
      <c r="C179" s="81">
        <v>891780111</v>
      </c>
      <c r="D179" s="82" t="s">
        <v>68</v>
      </c>
      <c r="E179" s="145" t="s">
        <v>7181</v>
      </c>
      <c r="F179" s="76" t="s">
        <v>7182</v>
      </c>
      <c r="G179" s="145">
        <v>0</v>
      </c>
      <c r="H179" s="145"/>
      <c r="I179" s="86" t="s">
        <v>78</v>
      </c>
      <c r="J179" s="81" t="s">
        <v>120</v>
      </c>
      <c r="K179" s="145" t="s">
        <v>7183</v>
      </c>
      <c r="L179" s="259">
        <v>17600000</v>
      </c>
      <c r="M179" s="81" t="s">
        <v>73</v>
      </c>
      <c r="N179" s="145"/>
      <c r="O179" s="614" t="s">
        <v>6366</v>
      </c>
      <c r="P179" s="258">
        <v>1045710831</v>
      </c>
      <c r="Q179" s="160">
        <v>76</v>
      </c>
      <c r="R179" s="397">
        <v>44949</v>
      </c>
      <c r="S179" s="582">
        <v>547400000</v>
      </c>
      <c r="T179" s="251">
        <v>45111</v>
      </c>
      <c r="U179" s="617">
        <v>17600000</v>
      </c>
      <c r="V179" s="86" t="s">
        <v>70</v>
      </c>
      <c r="W179" s="262">
        <v>85155551</v>
      </c>
      <c r="X179" s="144" t="s">
        <v>6346</v>
      </c>
      <c r="Y179" s="145"/>
      <c r="Z179" s="391">
        <v>45111</v>
      </c>
      <c r="AA179" s="391">
        <v>45111</v>
      </c>
      <c r="AB179" s="603" t="s">
        <v>80</v>
      </c>
      <c r="AC179" s="391">
        <v>45275</v>
      </c>
      <c r="AD179" s="150">
        <f t="shared" si="8"/>
        <v>164</v>
      </c>
      <c r="AE179" s="143">
        <v>0</v>
      </c>
      <c r="AF179" s="259">
        <v>0</v>
      </c>
      <c r="AG179" s="143">
        <v>0</v>
      </c>
      <c r="AH179" s="603" t="s">
        <v>80</v>
      </c>
      <c r="AI179" s="150">
        <f t="shared" si="0"/>
        <v>0</v>
      </c>
      <c r="AJ179" s="143">
        <v>0</v>
      </c>
      <c r="AK179" s="259">
        <v>0</v>
      </c>
      <c r="AL179" s="603" t="s">
        <v>80</v>
      </c>
      <c r="AM179" s="86">
        <v>0</v>
      </c>
      <c r="AN179" s="603" t="s">
        <v>80</v>
      </c>
      <c r="AO179" s="603" t="s">
        <v>80</v>
      </c>
      <c r="AP179" s="255">
        <f t="shared" si="2"/>
        <v>0</v>
      </c>
      <c r="AQ179" s="260">
        <f>+L179+AF179-AK179</f>
        <v>17600000</v>
      </c>
      <c r="AR179" s="86" t="s">
        <v>115</v>
      </c>
      <c r="AS179" s="143">
        <v>0</v>
      </c>
      <c r="AT179" s="203" t="s">
        <v>80</v>
      </c>
      <c r="AU179" s="259">
        <v>12800000</v>
      </c>
      <c r="AV179" s="364">
        <f t="shared" si="7"/>
        <v>4800000</v>
      </c>
      <c r="AW179" s="133">
        <f t="shared" si="3"/>
        <v>0.72727272727272729</v>
      </c>
      <c r="AX179" s="203" t="s">
        <v>80</v>
      </c>
      <c r="AY179" s="86" t="s">
        <v>72</v>
      </c>
      <c r="AZ179" s="76" t="s">
        <v>7184</v>
      </c>
      <c r="BA179" s="160" t="s">
        <v>71</v>
      </c>
      <c r="BB179" s="160" t="s">
        <v>71</v>
      </c>
    </row>
    <row r="180" spans="2:54" s="125" customFormat="1" ht="15.75" customHeight="1" x14ac:dyDescent="0.25">
      <c r="B180" s="247">
        <v>2023</v>
      </c>
      <c r="C180" s="81">
        <v>891780111</v>
      </c>
      <c r="D180" s="82" t="s">
        <v>68</v>
      </c>
      <c r="E180" s="145" t="s">
        <v>7185</v>
      </c>
      <c r="F180" s="76" t="s">
        <v>7186</v>
      </c>
      <c r="G180" s="145">
        <v>0</v>
      </c>
      <c r="H180" s="145"/>
      <c r="I180" s="86" t="s">
        <v>78</v>
      </c>
      <c r="J180" s="81" t="s">
        <v>120</v>
      </c>
      <c r="K180" s="145" t="s">
        <v>7187</v>
      </c>
      <c r="L180" s="259">
        <v>16500000</v>
      </c>
      <c r="M180" s="81" t="s">
        <v>73</v>
      </c>
      <c r="N180" s="145"/>
      <c r="O180" s="614" t="s">
        <v>6455</v>
      </c>
      <c r="P180" s="258">
        <v>1124006778</v>
      </c>
      <c r="Q180" s="160">
        <v>76</v>
      </c>
      <c r="R180" s="397">
        <v>44949</v>
      </c>
      <c r="S180" s="582">
        <v>547400000</v>
      </c>
      <c r="T180" s="251">
        <v>45111</v>
      </c>
      <c r="U180" s="617">
        <v>16500000</v>
      </c>
      <c r="V180" s="86" t="s">
        <v>70</v>
      </c>
      <c r="W180" s="262">
        <v>85155551</v>
      </c>
      <c r="X180" s="144" t="s">
        <v>6346</v>
      </c>
      <c r="Y180" s="145"/>
      <c r="Z180" s="391">
        <v>45111</v>
      </c>
      <c r="AA180" s="391">
        <v>45111</v>
      </c>
      <c r="AB180" s="603" t="s">
        <v>80</v>
      </c>
      <c r="AC180" s="391">
        <v>45275</v>
      </c>
      <c r="AD180" s="150">
        <f t="shared" si="8"/>
        <v>164</v>
      </c>
      <c r="AE180" s="143">
        <v>0</v>
      </c>
      <c r="AF180" s="259">
        <v>0</v>
      </c>
      <c r="AG180" s="143">
        <v>0</v>
      </c>
      <c r="AH180" s="603" t="s">
        <v>80</v>
      </c>
      <c r="AI180" s="150">
        <f t="shared" si="0"/>
        <v>0</v>
      </c>
      <c r="AJ180" s="143">
        <v>0</v>
      </c>
      <c r="AK180" s="259">
        <v>0</v>
      </c>
      <c r="AL180" s="603" t="s">
        <v>80</v>
      </c>
      <c r="AM180" s="86">
        <v>0</v>
      </c>
      <c r="AN180" s="603" t="s">
        <v>80</v>
      </c>
      <c r="AO180" s="603" t="s">
        <v>80</v>
      </c>
      <c r="AP180" s="255">
        <f t="shared" si="2"/>
        <v>0</v>
      </c>
      <c r="AQ180" s="260">
        <f>+L180+AF180-AK180</f>
        <v>16500000</v>
      </c>
      <c r="AR180" s="86" t="s">
        <v>115</v>
      </c>
      <c r="AS180" s="143">
        <v>0</v>
      </c>
      <c r="AT180" s="203" t="s">
        <v>80</v>
      </c>
      <c r="AU180" s="259">
        <v>12000000</v>
      </c>
      <c r="AV180" s="364">
        <f t="shared" si="7"/>
        <v>4500000</v>
      </c>
      <c r="AW180" s="133">
        <f t="shared" si="3"/>
        <v>0.72727272727272729</v>
      </c>
      <c r="AX180" s="203" t="s">
        <v>80</v>
      </c>
      <c r="AY180" s="86" t="s">
        <v>72</v>
      </c>
      <c r="AZ180" s="76" t="s">
        <v>7188</v>
      </c>
      <c r="BA180" s="160" t="s">
        <v>71</v>
      </c>
      <c r="BB180" s="160" t="s">
        <v>71</v>
      </c>
    </row>
    <row r="181" spans="2:54" s="125" customFormat="1" ht="15.75" customHeight="1" x14ac:dyDescent="0.25">
      <c r="B181" s="247">
        <v>2023</v>
      </c>
      <c r="C181" s="81">
        <v>891780111</v>
      </c>
      <c r="D181" s="82" t="s">
        <v>68</v>
      </c>
      <c r="E181" s="145" t="s">
        <v>7189</v>
      </c>
      <c r="F181" s="76" t="s">
        <v>7190</v>
      </c>
      <c r="G181" s="145">
        <v>0</v>
      </c>
      <c r="H181" s="145"/>
      <c r="I181" s="86" t="s">
        <v>78</v>
      </c>
      <c r="J181" s="81" t="s">
        <v>120</v>
      </c>
      <c r="K181" s="145" t="s">
        <v>7191</v>
      </c>
      <c r="L181" s="259">
        <v>17600000</v>
      </c>
      <c r="M181" s="81" t="s">
        <v>73</v>
      </c>
      <c r="N181" s="145"/>
      <c r="O181" s="614" t="s">
        <v>6839</v>
      </c>
      <c r="P181" s="258">
        <v>1082936555</v>
      </c>
      <c r="Q181" s="160">
        <v>76</v>
      </c>
      <c r="R181" s="397">
        <v>44949</v>
      </c>
      <c r="S181" s="582">
        <v>547400000</v>
      </c>
      <c r="T181" s="251">
        <v>45111</v>
      </c>
      <c r="U181" s="617">
        <v>17600000</v>
      </c>
      <c r="V181" s="86" t="s">
        <v>70</v>
      </c>
      <c r="W181" s="262">
        <v>85155551</v>
      </c>
      <c r="X181" s="144" t="s">
        <v>6346</v>
      </c>
      <c r="Y181" s="145"/>
      <c r="Z181" s="391">
        <v>45111</v>
      </c>
      <c r="AA181" s="391">
        <v>45111</v>
      </c>
      <c r="AB181" s="603" t="s">
        <v>80</v>
      </c>
      <c r="AC181" s="391">
        <v>45275</v>
      </c>
      <c r="AD181" s="150">
        <f t="shared" si="8"/>
        <v>164</v>
      </c>
      <c r="AE181" s="143">
        <v>0</v>
      </c>
      <c r="AF181" s="259">
        <v>0</v>
      </c>
      <c r="AG181" s="143">
        <v>0</v>
      </c>
      <c r="AH181" s="603" t="s">
        <v>80</v>
      </c>
      <c r="AI181" s="150">
        <f t="shared" si="0"/>
        <v>0</v>
      </c>
      <c r="AJ181" s="143">
        <v>0</v>
      </c>
      <c r="AK181" s="259">
        <v>0</v>
      </c>
      <c r="AL181" s="603" t="s">
        <v>80</v>
      </c>
      <c r="AM181" s="86">
        <v>0</v>
      </c>
      <c r="AN181" s="603" t="s">
        <v>80</v>
      </c>
      <c r="AO181" s="603" t="s">
        <v>80</v>
      </c>
      <c r="AP181" s="255">
        <f t="shared" si="2"/>
        <v>0</v>
      </c>
      <c r="AQ181" s="260">
        <f>+L181+AF181-AK181</f>
        <v>17600000</v>
      </c>
      <c r="AR181" s="86" t="s">
        <v>115</v>
      </c>
      <c r="AS181" s="143">
        <v>0</v>
      </c>
      <c r="AT181" s="203" t="s">
        <v>80</v>
      </c>
      <c r="AU181" s="259">
        <v>12800000</v>
      </c>
      <c r="AV181" s="364">
        <f t="shared" si="7"/>
        <v>4800000</v>
      </c>
      <c r="AW181" s="133">
        <f t="shared" si="3"/>
        <v>0.72727272727272729</v>
      </c>
      <c r="AX181" s="203" t="s">
        <v>80</v>
      </c>
      <c r="AY181" s="86" t="s">
        <v>72</v>
      </c>
      <c r="AZ181" s="76" t="s">
        <v>7192</v>
      </c>
      <c r="BA181" s="160" t="s">
        <v>71</v>
      </c>
      <c r="BB181" s="160" t="s">
        <v>71</v>
      </c>
    </row>
    <row r="182" spans="2:54" s="125" customFormat="1" ht="15.75" customHeight="1" x14ac:dyDescent="0.25">
      <c r="B182" s="247">
        <v>2023</v>
      </c>
      <c r="C182" s="81">
        <v>891780111</v>
      </c>
      <c r="D182" s="82" t="s">
        <v>68</v>
      </c>
      <c r="E182" s="145" t="s">
        <v>7193</v>
      </c>
      <c r="F182" s="76" t="s">
        <v>7194</v>
      </c>
      <c r="G182" s="145">
        <v>0</v>
      </c>
      <c r="H182" s="145"/>
      <c r="I182" s="86" t="s">
        <v>78</v>
      </c>
      <c r="J182" s="81" t="s">
        <v>120</v>
      </c>
      <c r="K182" s="145" t="s">
        <v>7195</v>
      </c>
      <c r="L182" s="259">
        <v>17600000</v>
      </c>
      <c r="M182" s="81" t="s">
        <v>73</v>
      </c>
      <c r="N182" s="145"/>
      <c r="O182" s="614" t="s">
        <v>6727</v>
      </c>
      <c r="P182" s="258">
        <v>1082925044</v>
      </c>
      <c r="Q182" s="160">
        <v>76</v>
      </c>
      <c r="R182" s="397">
        <v>44949</v>
      </c>
      <c r="S182" s="582">
        <v>547400000</v>
      </c>
      <c r="T182" s="251">
        <v>45111</v>
      </c>
      <c r="U182" s="617">
        <v>17600000</v>
      </c>
      <c r="V182" s="86" t="s">
        <v>70</v>
      </c>
      <c r="W182" s="262">
        <v>85155551</v>
      </c>
      <c r="X182" s="144" t="s">
        <v>6346</v>
      </c>
      <c r="Y182" s="145"/>
      <c r="Z182" s="391">
        <v>45111</v>
      </c>
      <c r="AA182" s="391">
        <v>45111</v>
      </c>
      <c r="AB182" s="603" t="s">
        <v>80</v>
      </c>
      <c r="AC182" s="391">
        <v>45275</v>
      </c>
      <c r="AD182" s="150">
        <f t="shared" si="8"/>
        <v>164</v>
      </c>
      <c r="AE182" s="143">
        <v>0</v>
      </c>
      <c r="AF182" s="259">
        <v>0</v>
      </c>
      <c r="AG182" s="143">
        <v>0</v>
      </c>
      <c r="AH182" s="603" t="s">
        <v>80</v>
      </c>
      <c r="AI182" s="150">
        <f t="shared" si="0"/>
        <v>0</v>
      </c>
      <c r="AJ182" s="143">
        <v>0</v>
      </c>
      <c r="AK182" s="259">
        <v>0</v>
      </c>
      <c r="AL182" s="603" t="s">
        <v>80</v>
      </c>
      <c r="AM182" s="86">
        <v>0</v>
      </c>
      <c r="AN182" s="603" t="s">
        <v>80</v>
      </c>
      <c r="AO182" s="603" t="s">
        <v>80</v>
      </c>
      <c r="AP182" s="255">
        <f t="shared" si="2"/>
        <v>0</v>
      </c>
      <c r="AQ182" s="260">
        <f>+L182+AF182-AK182</f>
        <v>17600000</v>
      </c>
      <c r="AR182" s="86" t="s">
        <v>115</v>
      </c>
      <c r="AS182" s="143">
        <v>0</v>
      </c>
      <c r="AT182" s="203" t="s">
        <v>80</v>
      </c>
      <c r="AU182" s="259">
        <v>12800000</v>
      </c>
      <c r="AV182" s="364">
        <f t="shared" si="7"/>
        <v>4800000</v>
      </c>
      <c r="AW182" s="133">
        <f t="shared" si="3"/>
        <v>0.72727272727272729</v>
      </c>
      <c r="AX182" s="203" t="s">
        <v>80</v>
      </c>
      <c r="AY182" s="86" t="s">
        <v>72</v>
      </c>
      <c r="AZ182" s="76" t="s">
        <v>7196</v>
      </c>
      <c r="BA182" s="160" t="s">
        <v>71</v>
      </c>
      <c r="BB182" s="160" t="s">
        <v>71</v>
      </c>
    </row>
    <row r="183" spans="2:54" s="125" customFormat="1" ht="15.75" customHeight="1" x14ac:dyDescent="0.25">
      <c r="B183" s="247">
        <v>2023</v>
      </c>
      <c r="C183" s="81">
        <v>891780111</v>
      </c>
      <c r="D183" s="82" t="s">
        <v>68</v>
      </c>
      <c r="E183" s="145" t="s">
        <v>7197</v>
      </c>
      <c r="F183" s="76" t="s">
        <v>7198</v>
      </c>
      <c r="G183" s="145">
        <v>0</v>
      </c>
      <c r="H183" s="145"/>
      <c r="I183" s="86" t="s">
        <v>78</v>
      </c>
      <c r="J183" s="81" t="s">
        <v>120</v>
      </c>
      <c r="K183" s="145" t="s">
        <v>7199</v>
      </c>
      <c r="L183" s="259">
        <v>17600000</v>
      </c>
      <c r="M183" s="81" t="s">
        <v>73</v>
      </c>
      <c r="N183" s="145"/>
      <c r="O183" s="614" t="s">
        <v>6382</v>
      </c>
      <c r="P183" s="258">
        <v>57445651</v>
      </c>
      <c r="Q183" s="160">
        <v>76</v>
      </c>
      <c r="R183" s="397">
        <v>44949</v>
      </c>
      <c r="S183" s="582">
        <v>547400000</v>
      </c>
      <c r="T183" s="251">
        <v>45111</v>
      </c>
      <c r="U183" s="617">
        <v>17600000</v>
      </c>
      <c r="V183" s="86" t="s">
        <v>70</v>
      </c>
      <c r="W183" s="262">
        <v>85155551</v>
      </c>
      <c r="X183" s="144" t="s">
        <v>6346</v>
      </c>
      <c r="Y183" s="145"/>
      <c r="Z183" s="391">
        <v>45111</v>
      </c>
      <c r="AA183" s="391">
        <v>45111</v>
      </c>
      <c r="AB183" s="603" t="s">
        <v>80</v>
      </c>
      <c r="AC183" s="391">
        <v>45275</v>
      </c>
      <c r="AD183" s="150">
        <f t="shared" si="8"/>
        <v>164</v>
      </c>
      <c r="AE183" s="143">
        <v>0</v>
      </c>
      <c r="AF183" s="259">
        <v>0</v>
      </c>
      <c r="AG183" s="143">
        <v>0</v>
      </c>
      <c r="AH183" s="603" t="s">
        <v>80</v>
      </c>
      <c r="AI183" s="150">
        <f t="shared" si="0"/>
        <v>0</v>
      </c>
      <c r="AJ183" s="143">
        <v>0</v>
      </c>
      <c r="AK183" s="259">
        <v>0</v>
      </c>
      <c r="AL183" s="603" t="s">
        <v>80</v>
      </c>
      <c r="AM183" s="86">
        <v>0</v>
      </c>
      <c r="AN183" s="603" t="s">
        <v>80</v>
      </c>
      <c r="AO183" s="603" t="s">
        <v>80</v>
      </c>
      <c r="AP183" s="255">
        <f t="shared" si="2"/>
        <v>0</v>
      </c>
      <c r="AQ183" s="260">
        <f>+L183+AF183-AK183</f>
        <v>17600000</v>
      </c>
      <c r="AR183" s="86" t="s">
        <v>115</v>
      </c>
      <c r="AS183" s="143">
        <v>0</v>
      </c>
      <c r="AT183" s="203" t="s">
        <v>80</v>
      </c>
      <c r="AU183" s="259">
        <v>9600000</v>
      </c>
      <c r="AV183" s="364">
        <f t="shared" si="7"/>
        <v>8000000</v>
      </c>
      <c r="AW183" s="133">
        <f t="shared" si="3"/>
        <v>0.54545454545454541</v>
      </c>
      <c r="AX183" s="203" t="s">
        <v>80</v>
      </c>
      <c r="AY183" s="86" t="s">
        <v>72</v>
      </c>
      <c r="AZ183" s="76" t="s">
        <v>7200</v>
      </c>
      <c r="BA183" s="160" t="s">
        <v>71</v>
      </c>
      <c r="BB183" s="160" t="s">
        <v>71</v>
      </c>
    </row>
    <row r="184" spans="2:54" s="125" customFormat="1" ht="15.75" customHeight="1" x14ac:dyDescent="0.25">
      <c r="B184" s="247">
        <v>2023</v>
      </c>
      <c r="C184" s="81">
        <v>891780111</v>
      </c>
      <c r="D184" s="82" t="s">
        <v>68</v>
      </c>
      <c r="E184" s="145" t="s">
        <v>7201</v>
      </c>
      <c r="F184" s="76" t="s">
        <v>7202</v>
      </c>
      <c r="G184" s="145">
        <v>0</v>
      </c>
      <c r="H184" s="145"/>
      <c r="I184" s="86" t="s">
        <v>78</v>
      </c>
      <c r="J184" s="81" t="s">
        <v>120</v>
      </c>
      <c r="K184" s="145" t="s">
        <v>7203</v>
      </c>
      <c r="L184" s="259">
        <v>16500000</v>
      </c>
      <c r="M184" s="81" t="s">
        <v>73</v>
      </c>
      <c r="N184" s="145"/>
      <c r="O184" s="614" t="s">
        <v>7204</v>
      </c>
      <c r="P184" s="258">
        <v>1082868615</v>
      </c>
      <c r="Q184" s="160">
        <v>76</v>
      </c>
      <c r="R184" s="397">
        <v>44949</v>
      </c>
      <c r="S184" s="582">
        <v>547400000</v>
      </c>
      <c r="T184" s="251">
        <v>45111</v>
      </c>
      <c r="U184" s="617">
        <v>16500000</v>
      </c>
      <c r="V184" s="86" t="s">
        <v>70</v>
      </c>
      <c r="W184" s="262">
        <v>85155551</v>
      </c>
      <c r="X184" s="144" t="s">
        <v>6346</v>
      </c>
      <c r="Y184" s="145"/>
      <c r="Z184" s="391">
        <v>45111</v>
      </c>
      <c r="AA184" s="391">
        <v>45111</v>
      </c>
      <c r="AB184" s="603" t="s">
        <v>80</v>
      </c>
      <c r="AC184" s="391">
        <v>45275</v>
      </c>
      <c r="AD184" s="150">
        <f t="shared" si="8"/>
        <v>164</v>
      </c>
      <c r="AE184" s="143">
        <v>0</v>
      </c>
      <c r="AF184" s="259">
        <v>0</v>
      </c>
      <c r="AG184" s="143">
        <v>0</v>
      </c>
      <c r="AH184" s="603" t="s">
        <v>80</v>
      </c>
      <c r="AI184" s="150">
        <f t="shared" si="0"/>
        <v>0</v>
      </c>
      <c r="AJ184" s="143">
        <v>0</v>
      </c>
      <c r="AK184" s="259">
        <v>0</v>
      </c>
      <c r="AL184" s="603" t="s">
        <v>80</v>
      </c>
      <c r="AM184" s="86">
        <v>0</v>
      </c>
      <c r="AN184" s="603" t="s">
        <v>80</v>
      </c>
      <c r="AO184" s="603" t="s">
        <v>80</v>
      </c>
      <c r="AP184" s="255">
        <f t="shared" si="2"/>
        <v>0</v>
      </c>
      <c r="AQ184" s="260">
        <f>+L184+AF184-AK184</f>
        <v>16500000</v>
      </c>
      <c r="AR184" s="86" t="s">
        <v>115</v>
      </c>
      <c r="AS184" s="143">
        <v>0</v>
      </c>
      <c r="AT184" s="203" t="s">
        <v>80</v>
      </c>
      <c r="AU184" s="259">
        <v>12000000</v>
      </c>
      <c r="AV184" s="364">
        <f t="shared" si="7"/>
        <v>4500000</v>
      </c>
      <c r="AW184" s="133">
        <f t="shared" si="3"/>
        <v>0.72727272727272729</v>
      </c>
      <c r="AX184" s="203" t="s">
        <v>80</v>
      </c>
      <c r="AY184" s="86" t="s">
        <v>72</v>
      </c>
      <c r="AZ184" s="76" t="s">
        <v>7205</v>
      </c>
      <c r="BA184" s="160" t="s">
        <v>71</v>
      </c>
      <c r="BB184" s="160" t="s">
        <v>71</v>
      </c>
    </row>
    <row r="185" spans="2:54" s="125" customFormat="1" ht="15.75" customHeight="1" x14ac:dyDescent="0.25">
      <c r="B185" s="247">
        <v>2023</v>
      </c>
      <c r="C185" s="81">
        <v>891780111</v>
      </c>
      <c r="D185" s="82" t="s">
        <v>68</v>
      </c>
      <c r="E185" s="145" t="s">
        <v>7206</v>
      </c>
      <c r="F185" s="76" t="s">
        <v>7207</v>
      </c>
      <c r="G185" s="145">
        <v>0</v>
      </c>
      <c r="H185" s="145"/>
      <c r="I185" s="86" t="s">
        <v>78</v>
      </c>
      <c r="J185" s="81" t="s">
        <v>120</v>
      </c>
      <c r="K185" s="145" t="s">
        <v>7208</v>
      </c>
      <c r="L185" s="259">
        <v>18346666</v>
      </c>
      <c r="M185" s="81" t="s">
        <v>73</v>
      </c>
      <c r="N185" s="145"/>
      <c r="O185" s="614" t="s">
        <v>6371</v>
      </c>
      <c r="P185" s="258">
        <v>1083023702</v>
      </c>
      <c r="Q185" s="160">
        <v>77</v>
      </c>
      <c r="R185" s="397">
        <v>44949</v>
      </c>
      <c r="S185" s="582">
        <v>768100000</v>
      </c>
      <c r="T185" s="251">
        <v>45111</v>
      </c>
      <c r="U185" s="617">
        <v>18346666</v>
      </c>
      <c r="V185" s="86" t="s">
        <v>70</v>
      </c>
      <c r="W185" s="262">
        <v>57461852</v>
      </c>
      <c r="X185" s="144" t="s">
        <v>7135</v>
      </c>
      <c r="Y185" s="145"/>
      <c r="Z185" s="391">
        <v>45111</v>
      </c>
      <c r="AA185" s="391">
        <v>45111</v>
      </c>
      <c r="AB185" s="603" t="s">
        <v>80</v>
      </c>
      <c r="AC185" s="391">
        <v>45282</v>
      </c>
      <c r="AD185" s="150">
        <f t="shared" si="8"/>
        <v>171</v>
      </c>
      <c r="AE185" s="143">
        <v>0</v>
      </c>
      <c r="AF185" s="259">
        <v>0</v>
      </c>
      <c r="AG185" s="143">
        <v>0</v>
      </c>
      <c r="AH185" s="603" t="s">
        <v>80</v>
      </c>
      <c r="AI185" s="150">
        <f t="shared" si="0"/>
        <v>0</v>
      </c>
      <c r="AJ185" s="143">
        <v>0</v>
      </c>
      <c r="AK185" s="259">
        <v>0</v>
      </c>
      <c r="AL185" s="603" t="s">
        <v>80</v>
      </c>
      <c r="AM185" s="86">
        <v>0</v>
      </c>
      <c r="AN185" s="603" t="s">
        <v>80</v>
      </c>
      <c r="AO185" s="603" t="s">
        <v>80</v>
      </c>
      <c r="AP185" s="255">
        <f t="shared" si="2"/>
        <v>0</v>
      </c>
      <c r="AQ185" s="260">
        <f>+L185+AF185-AK185</f>
        <v>18346666</v>
      </c>
      <c r="AR185" s="86" t="s">
        <v>115</v>
      </c>
      <c r="AS185" s="143">
        <v>0</v>
      </c>
      <c r="AT185" s="203" t="s">
        <v>80</v>
      </c>
      <c r="AU185" s="259">
        <v>12800000</v>
      </c>
      <c r="AV185" s="364">
        <f t="shared" si="7"/>
        <v>5546666</v>
      </c>
      <c r="AW185" s="133">
        <f t="shared" si="3"/>
        <v>0.69767444395619349</v>
      </c>
      <c r="AX185" s="203" t="s">
        <v>80</v>
      </c>
      <c r="AY185" s="86" t="s">
        <v>72</v>
      </c>
      <c r="AZ185" s="76" t="s">
        <v>7209</v>
      </c>
      <c r="BA185" s="160" t="s">
        <v>71</v>
      </c>
      <c r="BB185" s="160" t="s">
        <v>71</v>
      </c>
    </row>
    <row r="186" spans="2:54" s="125" customFormat="1" ht="15.75" customHeight="1" x14ac:dyDescent="0.25">
      <c r="B186" s="247">
        <v>2023</v>
      </c>
      <c r="C186" s="81">
        <v>891780111</v>
      </c>
      <c r="D186" s="82" t="s">
        <v>68</v>
      </c>
      <c r="E186" s="145" t="s">
        <v>7210</v>
      </c>
      <c r="F186" s="76" t="s">
        <v>7211</v>
      </c>
      <c r="G186" s="145">
        <v>0</v>
      </c>
      <c r="H186" s="145"/>
      <c r="I186" s="86" t="s">
        <v>78</v>
      </c>
      <c r="J186" s="81" t="s">
        <v>120</v>
      </c>
      <c r="K186" s="145" t="s">
        <v>6843</v>
      </c>
      <c r="L186" s="259">
        <v>17600000</v>
      </c>
      <c r="M186" s="81" t="s">
        <v>73</v>
      </c>
      <c r="N186" s="145"/>
      <c r="O186" s="614" t="s">
        <v>6844</v>
      </c>
      <c r="P186" s="258">
        <v>1082958642</v>
      </c>
      <c r="Q186" s="160">
        <v>76</v>
      </c>
      <c r="R186" s="397">
        <v>44949</v>
      </c>
      <c r="S186" s="582">
        <v>547400000</v>
      </c>
      <c r="T186" s="251">
        <v>45111</v>
      </c>
      <c r="U186" s="617">
        <v>17600000</v>
      </c>
      <c r="V186" s="86" t="s">
        <v>70</v>
      </c>
      <c r="W186" s="262">
        <v>85155551</v>
      </c>
      <c r="X186" s="144" t="s">
        <v>6346</v>
      </c>
      <c r="Y186" s="145"/>
      <c r="Z186" s="391">
        <v>45111</v>
      </c>
      <c r="AA186" s="391">
        <v>45111</v>
      </c>
      <c r="AB186" s="603" t="s">
        <v>80</v>
      </c>
      <c r="AC186" s="391">
        <v>45275</v>
      </c>
      <c r="AD186" s="150">
        <f t="shared" si="8"/>
        <v>164</v>
      </c>
      <c r="AE186" s="143">
        <v>0</v>
      </c>
      <c r="AF186" s="259">
        <v>0</v>
      </c>
      <c r="AG186" s="143">
        <v>0</v>
      </c>
      <c r="AH186" s="603" t="s">
        <v>80</v>
      </c>
      <c r="AI186" s="150">
        <f t="shared" si="0"/>
        <v>0</v>
      </c>
      <c r="AJ186" s="143">
        <v>0</v>
      </c>
      <c r="AK186" s="259">
        <v>0</v>
      </c>
      <c r="AL186" s="603" t="s">
        <v>80</v>
      </c>
      <c r="AM186" s="86">
        <v>0</v>
      </c>
      <c r="AN186" s="603" t="s">
        <v>80</v>
      </c>
      <c r="AO186" s="603" t="s">
        <v>80</v>
      </c>
      <c r="AP186" s="255">
        <f t="shared" si="2"/>
        <v>0</v>
      </c>
      <c r="AQ186" s="260">
        <f>+L186+AF186-AK186</f>
        <v>17600000</v>
      </c>
      <c r="AR186" s="86" t="s">
        <v>115</v>
      </c>
      <c r="AS186" s="143">
        <v>0</v>
      </c>
      <c r="AT186" s="203" t="s">
        <v>80</v>
      </c>
      <c r="AU186" s="259">
        <v>12800000</v>
      </c>
      <c r="AV186" s="364">
        <f t="shared" si="7"/>
        <v>4800000</v>
      </c>
      <c r="AW186" s="133">
        <f t="shared" si="3"/>
        <v>0.72727272727272729</v>
      </c>
      <c r="AX186" s="203" t="s">
        <v>80</v>
      </c>
      <c r="AY186" s="86" t="s">
        <v>72</v>
      </c>
      <c r="AZ186" s="76" t="s">
        <v>7212</v>
      </c>
      <c r="BA186" s="160" t="s">
        <v>71</v>
      </c>
      <c r="BB186" s="160" t="s">
        <v>71</v>
      </c>
    </row>
    <row r="187" spans="2:54" s="125" customFormat="1" ht="15.75" customHeight="1" x14ac:dyDescent="0.25">
      <c r="B187" s="247">
        <v>2023</v>
      </c>
      <c r="C187" s="81">
        <v>891780111</v>
      </c>
      <c r="D187" s="82" t="s">
        <v>68</v>
      </c>
      <c r="E187" s="145" t="s">
        <v>7213</v>
      </c>
      <c r="F187" s="76" t="s">
        <v>7214</v>
      </c>
      <c r="G187" s="145">
        <v>0</v>
      </c>
      <c r="H187" s="145"/>
      <c r="I187" s="86" t="s">
        <v>78</v>
      </c>
      <c r="J187" s="81" t="s">
        <v>120</v>
      </c>
      <c r="K187" s="145" t="s">
        <v>7215</v>
      </c>
      <c r="L187" s="259">
        <v>20900000</v>
      </c>
      <c r="M187" s="81" t="s">
        <v>73</v>
      </c>
      <c r="N187" s="145"/>
      <c r="O187" s="614" t="s">
        <v>6418</v>
      </c>
      <c r="P187" s="258">
        <v>1082983109</v>
      </c>
      <c r="Q187" s="160">
        <v>76</v>
      </c>
      <c r="R187" s="397">
        <v>44949</v>
      </c>
      <c r="S187" s="582">
        <v>547400000</v>
      </c>
      <c r="T187" s="251">
        <v>45111</v>
      </c>
      <c r="U187" s="617">
        <v>20900000</v>
      </c>
      <c r="V187" s="86" t="s">
        <v>70</v>
      </c>
      <c r="W187" s="262">
        <v>85155551</v>
      </c>
      <c r="X187" s="144" t="s">
        <v>6346</v>
      </c>
      <c r="Y187" s="145"/>
      <c r="Z187" s="391">
        <v>45111</v>
      </c>
      <c r="AA187" s="391">
        <v>45111</v>
      </c>
      <c r="AB187" s="603" t="s">
        <v>80</v>
      </c>
      <c r="AC187" s="391">
        <v>45275</v>
      </c>
      <c r="AD187" s="150">
        <f t="shared" si="8"/>
        <v>164</v>
      </c>
      <c r="AE187" s="143">
        <v>0</v>
      </c>
      <c r="AF187" s="259">
        <v>0</v>
      </c>
      <c r="AG187" s="143">
        <v>0</v>
      </c>
      <c r="AH187" s="603" t="s">
        <v>80</v>
      </c>
      <c r="AI187" s="150">
        <f t="shared" si="0"/>
        <v>0</v>
      </c>
      <c r="AJ187" s="143">
        <v>0</v>
      </c>
      <c r="AK187" s="259">
        <v>0</v>
      </c>
      <c r="AL187" s="603" t="s">
        <v>80</v>
      </c>
      <c r="AM187" s="86">
        <v>0</v>
      </c>
      <c r="AN187" s="603" t="s">
        <v>80</v>
      </c>
      <c r="AO187" s="603" t="s">
        <v>80</v>
      </c>
      <c r="AP187" s="255">
        <f t="shared" si="2"/>
        <v>0</v>
      </c>
      <c r="AQ187" s="260">
        <f>+L187+AF187-AK187</f>
        <v>20900000</v>
      </c>
      <c r="AR187" s="86" t="s">
        <v>115</v>
      </c>
      <c r="AS187" s="143">
        <v>0</v>
      </c>
      <c r="AT187" s="203" t="s">
        <v>80</v>
      </c>
      <c r="AU187" s="259">
        <v>15200000</v>
      </c>
      <c r="AV187" s="364">
        <f t="shared" si="7"/>
        <v>5700000</v>
      </c>
      <c r="AW187" s="133">
        <f t="shared" si="3"/>
        <v>0.72727272727272729</v>
      </c>
      <c r="AX187" s="203" t="s">
        <v>80</v>
      </c>
      <c r="AY187" s="86" t="s">
        <v>72</v>
      </c>
      <c r="AZ187" s="76" t="s">
        <v>7216</v>
      </c>
      <c r="BA187" s="160" t="s">
        <v>71</v>
      </c>
      <c r="BB187" s="160" t="s">
        <v>71</v>
      </c>
    </row>
    <row r="188" spans="2:54" s="125" customFormat="1" ht="15.75" customHeight="1" x14ac:dyDescent="0.25">
      <c r="B188" s="247">
        <v>2023</v>
      </c>
      <c r="C188" s="81">
        <v>891780111</v>
      </c>
      <c r="D188" s="82" t="s">
        <v>68</v>
      </c>
      <c r="E188" s="145" t="s">
        <v>7217</v>
      </c>
      <c r="F188" s="76" t="s">
        <v>7218</v>
      </c>
      <c r="G188" s="145">
        <v>0</v>
      </c>
      <c r="H188" s="145"/>
      <c r="I188" s="86" t="s">
        <v>78</v>
      </c>
      <c r="J188" s="81" t="s">
        <v>120</v>
      </c>
      <c r="K188" s="145" t="s">
        <v>6360</v>
      </c>
      <c r="L188" s="259">
        <v>20350000</v>
      </c>
      <c r="M188" s="81" t="s">
        <v>73</v>
      </c>
      <c r="N188" s="145"/>
      <c r="O188" s="614" t="s">
        <v>6361</v>
      </c>
      <c r="P188" s="258">
        <v>1084732648</v>
      </c>
      <c r="Q188" s="160">
        <v>76</v>
      </c>
      <c r="R188" s="397">
        <v>44949</v>
      </c>
      <c r="S188" s="582">
        <v>547400000</v>
      </c>
      <c r="T188" s="251">
        <v>45111</v>
      </c>
      <c r="U188" s="617">
        <v>20350000</v>
      </c>
      <c r="V188" s="86" t="s">
        <v>70</v>
      </c>
      <c r="W188" s="262">
        <v>85155551</v>
      </c>
      <c r="X188" s="144" t="s">
        <v>6346</v>
      </c>
      <c r="Y188" s="145"/>
      <c r="Z188" s="391">
        <v>45111</v>
      </c>
      <c r="AA188" s="391">
        <v>45111</v>
      </c>
      <c r="AB188" s="603" t="s">
        <v>80</v>
      </c>
      <c r="AC188" s="391">
        <v>45275</v>
      </c>
      <c r="AD188" s="150">
        <f t="shared" si="8"/>
        <v>164</v>
      </c>
      <c r="AE188" s="143">
        <v>0</v>
      </c>
      <c r="AF188" s="259">
        <v>0</v>
      </c>
      <c r="AG188" s="143">
        <v>0</v>
      </c>
      <c r="AH188" s="603" t="s">
        <v>80</v>
      </c>
      <c r="AI188" s="150">
        <f t="shared" si="0"/>
        <v>0</v>
      </c>
      <c r="AJ188" s="143">
        <v>0</v>
      </c>
      <c r="AK188" s="259">
        <v>0</v>
      </c>
      <c r="AL188" s="603" t="s">
        <v>80</v>
      </c>
      <c r="AM188" s="86">
        <v>0</v>
      </c>
      <c r="AN188" s="603" t="s">
        <v>80</v>
      </c>
      <c r="AO188" s="603" t="s">
        <v>80</v>
      </c>
      <c r="AP188" s="255">
        <f t="shared" si="2"/>
        <v>0</v>
      </c>
      <c r="AQ188" s="260">
        <f>+L188+AF188-AK188</f>
        <v>20350000</v>
      </c>
      <c r="AR188" s="86" t="s">
        <v>115</v>
      </c>
      <c r="AS188" s="143">
        <v>0</v>
      </c>
      <c r="AT188" s="203" t="s">
        <v>80</v>
      </c>
      <c r="AU188" s="259">
        <v>14800000</v>
      </c>
      <c r="AV188" s="364">
        <f t="shared" si="7"/>
        <v>5550000</v>
      </c>
      <c r="AW188" s="133">
        <f t="shared" si="3"/>
        <v>0.72727272727272729</v>
      </c>
      <c r="AX188" s="203" t="s">
        <v>80</v>
      </c>
      <c r="AY188" s="86" t="s">
        <v>72</v>
      </c>
      <c r="AZ188" s="76" t="s">
        <v>7219</v>
      </c>
      <c r="BA188" s="160" t="s">
        <v>71</v>
      </c>
      <c r="BB188" s="160" t="s">
        <v>71</v>
      </c>
    </row>
    <row r="189" spans="2:54" s="125" customFormat="1" ht="15.75" customHeight="1" x14ac:dyDescent="0.25">
      <c r="B189" s="247">
        <v>2023</v>
      </c>
      <c r="C189" s="81">
        <v>891780111</v>
      </c>
      <c r="D189" s="82" t="s">
        <v>68</v>
      </c>
      <c r="E189" s="145" t="s">
        <v>7220</v>
      </c>
      <c r="F189" s="76" t="s">
        <v>7221</v>
      </c>
      <c r="G189" s="145">
        <v>0</v>
      </c>
      <c r="H189" s="145"/>
      <c r="I189" s="86" t="s">
        <v>78</v>
      </c>
      <c r="J189" s="81" t="s">
        <v>120</v>
      </c>
      <c r="K189" s="145" t="s">
        <v>7222</v>
      </c>
      <c r="L189" s="259">
        <v>22933333</v>
      </c>
      <c r="M189" s="81" t="s">
        <v>73</v>
      </c>
      <c r="N189" s="145"/>
      <c r="O189" s="614" t="s">
        <v>6441</v>
      </c>
      <c r="P189" s="258">
        <v>84454392</v>
      </c>
      <c r="Q189" s="160">
        <v>76</v>
      </c>
      <c r="R189" s="397">
        <v>44949</v>
      </c>
      <c r="S189" s="582">
        <v>547400000</v>
      </c>
      <c r="T189" s="251">
        <v>45111</v>
      </c>
      <c r="U189" s="617">
        <v>22933333</v>
      </c>
      <c r="V189" s="86" t="s">
        <v>70</v>
      </c>
      <c r="W189" s="262">
        <v>85155551</v>
      </c>
      <c r="X189" s="144" t="s">
        <v>6346</v>
      </c>
      <c r="Y189" s="145"/>
      <c r="Z189" s="391">
        <v>45111</v>
      </c>
      <c r="AA189" s="391">
        <v>45111</v>
      </c>
      <c r="AB189" s="603" t="s">
        <v>80</v>
      </c>
      <c r="AC189" s="391">
        <v>45282</v>
      </c>
      <c r="AD189" s="150">
        <f t="shared" si="8"/>
        <v>171</v>
      </c>
      <c r="AE189" s="143">
        <v>0</v>
      </c>
      <c r="AF189" s="259">
        <v>0</v>
      </c>
      <c r="AG189" s="143">
        <v>0</v>
      </c>
      <c r="AH189" s="603" t="s">
        <v>80</v>
      </c>
      <c r="AI189" s="150">
        <f t="shared" si="0"/>
        <v>0</v>
      </c>
      <c r="AJ189" s="143">
        <v>0</v>
      </c>
      <c r="AK189" s="259">
        <v>0</v>
      </c>
      <c r="AL189" s="603" t="s">
        <v>80</v>
      </c>
      <c r="AM189" s="86">
        <v>0</v>
      </c>
      <c r="AN189" s="603" t="s">
        <v>80</v>
      </c>
      <c r="AO189" s="603" t="s">
        <v>80</v>
      </c>
      <c r="AP189" s="255">
        <f t="shared" si="2"/>
        <v>0</v>
      </c>
      <c r="AQ189" s="260">
        <f>+L189+AF189-AK189</f>
        <v>22933333</v>
      </c>
      <c r="AR189" s="86" t="s">
        <v>115</v>
      </c>
      <c r="AS189" s="143">
        <v>0</v>
      </c>
      <c r="AT189" s="203" t="s">
        <v>80</v>
      </c>
      <c r="AU189" s="259">
        <v>16000000</v>
      </c>
      <c r="AV189" s="364">
        <f t="shared" si="7"/>
        <v>6933333</v>
      </c>
      <c r="AW189" s="133">
        <f t="shared" si="3"/>
        <v>0.69767442874526786</v>
      </c>
      <c r="AX189" s="203" t="s">
        <v>80</v>
      </c>
      <c r="AY189" s="86" t="s">
        <v>72</v>
      </c>
      <c r="AZ189" s="76" t="s">
        <v>7223</v>
      </c>
      <c r="BA189" s="160" t="s">
        <v>71</v>
      </c>
      <c r="BB189" s="160" t="s">
        <v>71</v>
      </c>
    </row>
    <row r="190" spans="2:54" s="125" customFormat="1" ht="15.75" customHeight="1" x14ac:dyDescent="0.25">
      <c r="B190" s="247">
        <v>2023</v>
      </c>
      <c r="C190" s="81">
        <v>891780111</v>
      </c>
      <c r="D190" s="82" t="s">
        <v>68</v>
      </c>
      <c r="E190" s="145" t="s">
        <v>7224</v>
      </c>
      <c r="F190" s="76" t="s">
        <v>7225</v>
      </c>
      <c r="G190" s="145">
        <v>0</v>
      </c>
      <c r="H190" s="145"/>
      <c r="I190" s="86" t="s">
        <v>78</v>
      </c>
      <c r="J190" s="81" t="s">
        <v>120</v>
      </c>
      <c r="K190" s="145" t="s">
        <v>7226</v>
      </c>
      <c r="L190" s="259">
        <v>17600000</v>
      </c>
      <c r="M190" s="81" t="s">
        <v>73</v>
      </c>
      <c r="N190" s="145"/>
      <c r="O190" s="614" t="s">
        <v>6398</v>
      </c>
      <c r="P190" s="258">
        <v>12617352</v>
      </c>
      <c r="Q190" s="160">
        <v>76</v>
      </c>
      <c r="R190" s="397">
        <v>44949</v>
      </c>
      <c r="S190" s="582">
        <v>547400000</v>
      </c>
      <c r="T190" s="251">
        <v>45111</v>
      </c>
      <c r="U190" s="617">
        <v>17600000</v>
      </c>
      <c r="V190" s="86" t="s">
        <v>70</v>
      </c>
      <c r="W190" s="262">
        <v>85155551</v>
      </c>
      <c r="X190" s="144" t="s">
        <v>6346</v>
      </c>
      <c r="Y190" s="145"/>
      <c r="Z190" s="391">
        <v>45111</v>
      </c>
      <c r="AA190" s="391">
        <v>45111</v>
      </c>
      <c r="AB190" s="603" t="s">
        <v>80</v>
      </c>
      <c r="AC190" s="391">
        <v>45275</v>
      </c>
      <c r="AD190" s="150">
        <f t="shared" si="8"/>
        <v>164</v>
      </c>
      <c r="AE190" s="143">
        <v>0</v>
      </c>
      <c r="AF190" s="259">
        <v>0</v>
      </c>
      <c r="AG190" s="143">
        <v>0</v>
      </c>
      <c r="AH190" s="603" t="s">
        <v>80</v>
      </c>
      <c r="AI190" s="150">
        <f t="shared" si="0"/>
        <v>0</v>
      </c>
      <c r="AJ190" s="143">
        <v>0</v>
      </c>
      <c r="AK190" s="259">
        <v>0</v>
      </c>
      <c r="AL190" s="603" t="s">
        <v>80</v>
      </c>
      <c r="AM190" s="86">
        <v>0</v>
      </c>
      <c r="AN190" s="603" t="s">
        <v>80</v>
      </c>
      <c r="AO190" s="603" t="s">
        <v>80</v>
      </c>
      <c r="AP190" s="255">
        <f t="shared" si="2"/>
        <v>0</v>
      </c>
      <c r="AQ190" s="260">
        <f>+L190+AF190-AK190</f>
        <v>17600000</v>
      </c>
      <c r="AR190" s="86" t="s">
        <v>115</v>
      </c>
      <c r="AS190" s="143">
        <v>0</v>
      </c>
      <c r="AT190" s="203" t="s">
        <v>80</v>
      </c>
      <c r="AU190" s="259">
        <v>12800000</v>
      </c>
      <c r="AV190" s="364">
        <f t="shared" si="7"/>
        <v>4800000</v>
      </c>
      <c r="AW190" s="133">
        <f t="shared" si="3"/>
        <v>0.72727272727272729</v>
      </c>
      <c r="AX190" s="203" t="s">
        <v>80</v>
      </c>
      <c r="AY190" s="86" t="s">
        <v>72</v>
      </c>
      <c r="AZ190" s="76" t="s">
        <v>7227</v>
      </c>
      <c r="BA190" s="160" t="s">
        <v>71</v>
      </c>
      <c r="BB190" s="160" t="s">
        <v>71</v>
      </c>
    </row>
    <row r="191" spans="2:54" s="125" customFormat="1" ht="15.75" customHeight="1" x14ac:dyDescent="0.25">
      <c r="B191" s="247">
        <v>2023</v>
      </c>
      <c r="C191" s="81">
        <v>891780111</v>
      </c>
      <c r="D191" s="82" t="s">
        <v>68</v>
      </c>
      <c r="E191" s="145" t="s">
        <v>7228</v>
      </c>
      <c r="F191" s="76" t="s">
        <v>7229</v>
      </c>
      <c r="G191" s="145">
        <v>0</v>
      </c>
      <c r="H191" s="145"/>
      <c r="I191" s="86" t="s">
        <v>78</v>
      </c>
      <c r="J191" s="81" t="s">
        <v>120</v>
      </c>
      <c r="K191" s="145" t="s">
        <v>7230</v>
      </c>
      <c r="L191" s="259">
        <v>17600000</v>
      </c>
      <c r="M191" s="81" t="s">
        <v>73</v>
      </c>
      <c r="N191" s="145"/>
      <c r="O191" s="614" t="s">
        <v>6356</v>
      </c>
      <c r="P191" s="258">
        <v>1082887058</v>
      </c>
      <c r="Q191" s="160">
        <v>76</v>
      </c>
      <c r="R191" s="397">
        <v>44949</v>
      </c>
      <c r="S191" s="582">
        <v>547400000</v>
      </c>
      <c r="T191" s="251">
        <v>45111</v>
      </c>
      <c r="U191" s="617">
        <v>17600000</v>
      </c>
      <c r="V191" s="86" t="s">
        <v>70</v>
      </c>
      <c r="W191" s="262">
        <v>85155551</v>
      </c>
      <c r="X191" s="144" t="s">
        <v>6346</v>
      </c>
      <c r="Y191" s="145"/>
      <c r="Z191" s="391">
        <v>45111</v>
      </c>
      <c r="AA191" s="391">
        <v>45111</v>
      </c>
      <c r="AB191" s="603" t="s">
        <v>80</v>
      </c>
      <c r="AC191" s="391">
        <v>45275</v>
      </c>
      <c r="AD191" s="150">
        <f t="shared" si="8"/>
        <v>164</v>
      </c>
      <c r="AE191" s="143">
        <v>0</v>
      </c>
      <c r="AF191" s="259">
        <v>0</v>
      </c>
      <c r="AG191" s="143">
        <v>0</v>
      </c>
      <c r="AH191" s="603" t="s">
        <v>80</v>
      </c>
      <c r="AI191" s="150">
        <f t="shared" si="0"/>
        <v>0</v>
      </c>
      <c r="AJ191" s="143">
        <v>0</v>
      </c>
      <c r="AK191" s="259">
        <v>0</v>
      </c>
      <c r="AL191" s="603" t="s">
        <v>80</v>
      </c>
      <c r="AM191" s="86">
        <v>0</v>
      </c>
      <c r="AN191" s="603" t="s">
        <v>80</v>
      </c>
      <c r="AO191" s="603" t="s">
        <v>80</v>
      </c>
      <c r="AP191" s="255">
        <f t="shared" si="2"/>
        <v>0</v>
      </c>
      <c r="AQ191" s="260">
        <f>+L191+AF191-AK191</f>
        <v>17600000</v>
      </c>
      <c r="AR191" s="86" t="s">
        <v>115</v>
      </c>
      <c r="AS191" s="143">
        <v>0</v>
      </c>
      <c r="AT191" s="203" t="s">
        <v>80</v>
      </c>
      <c r="AU191" s="259">
        <v>12800000</v>
      </c>
      <c r="AV191" s="364">
        <f t="shared" si="7"/>
        <v>4800000</v>
      </c>
      <c r="AW191" s="133">
        <f t="shared" si="3"/>
        <v>0.72727272727272729</v>
      </c>
      <c r="AX191" s="203" t="s">
        <v>80</v>
      </c>
      <c r="AY191" s="86" t="s">
        <v>72</v>
      </c>
      <c r="AZ191" s="76" t="s">
        <v>7231</v>
      </c>
      <c r="BA191" s="160" t="s">
        <v>71</v>
      </c>
      <c r="BB191" s="160" t="s">
        <v>71</v>
      </c>
    </row>
    <row r="192" spans="2:54" s="125" customFormat="1" ht="15.75" customHeight="1" x14ac:dyDescent="0.25">
      <c r="B192" s="247">
        <v>2023</v>
      </c>
      <c r="C192" s="81">
        <v>891780111</v>
      </c>
      <c r="D192" s="82" t="s">
        <v>68</v>
      </c>
      <c r="E192" s="145" t="s">
        <v>7232</v>
      </c>
      <c r="F192" s="76" t="s">
        <v>7233</v>
      </c>
      <c r="G192" s="145">
        <v>0</v>
      </c>
      <c r="H192" s="145"/>
      <c r="I192" s="86" t="s">
        <v>78</v>
      </c>
      <c r="J192" s="81" t="s">
        <v>120</v>
      </c>
      <c r="K192" s="145" t="s">
        <v>7234</v>
      </c>
      <c r="L192" s="259">
        <v>17600000</v>
      </c>
      <c r="M192" s="81" t="s">
        <v>73</v>
      </c>
      <c r="N192" s="145"/>
      <c r="O192" s="614" t="s">
        <v>6521</v>
      </c>
      <c r="P192" s="258">
        <v>1083034387</v>
      </c>
      <c r="Q192" s="160">
        <v>89</v>
      </c>
      <c r="R192" s="397">
        <v>44950</v>
      </c>
      <c r="S192" s="582">
        <v>292000000</v>
      </c>
      <c r="T192" s="251">
        <v>45112</v>
      </c>
      <c r="U192" s="617">
        <v>17600000</v>
      </c>
      <c r="V192" s="86" t="s">
        <v>70</v>
      </c>
      <c r="W192" s="262">
        <v>1082903415</v>
      </c>
      <c r="X192" s="144" t="s">
        <v>6340</v>
      </c>
      <c r="Y192" s="145"/>
      <c r="Z192" s="391">
        <v>45112</v>
      </c>
      <c r="AA192" s="391">
        <v>45112</v>
      </c>
      <c r="AB192" s="603" t="s">
        <v>80</v>
      </c>
      <c r="AC192" s="391">
        <v>45275</v>
      </c>
      <c r="AD192" s="150">
        <f t="shared" si="8"/>
        <v>163</v>
      </c>
      <c r="AE192" s="143">
        <v>0</v>
      </c>
      <c r="AF192" s="259">
        <v>0</v>
      </c>
      <c r="AG192" s="143">
        <v>0</v>
      </c>
      <c r="AH192" s="603" t="s">
        <v>80</v>
      </c>
      <c r="AI192" s="150">
        <f t="shared" si="0"/>
        <v>0</v>
      </c>
      <c r="AJ192" s="143">
        <v>0</v>
      </c>
      <c r="AK192" s="259">
        <v>0</v>
      </c>
      <c r="AL192" s="603" t="s">
        <v>80</v>
      </c>
      <c r="AM192" s="86">
        <v>0</v>
      </c>
      <c r="AN192" s="603" t="s">
        <v>80</v>
      </c>
      <c r="AO192" s="603" t="s">
        <v>80</v>
      </c>
      <c r="AP192" s="255">
        <f t="shared" si="2"/>
        <v>0</v>
      </c>
      <c r="AQ192" s="260">
        <f>+L192+AF192-AK192</f>
        <v>17600000</v>
      </c>
      <c r="AR192" s="86" t="s">
        <v>115</v>
      </c>
      <c r="AS192" s="143">
        <v>0</v>
      </c>
      <c r="AT192" s="203" t="s">
        <v>80</v>
      </c>
      <c r="AU192" s="259">
        <v>12800000</v>
      </c>
      <c r="AV192" s="364">
        <f t="shared" si="7"/>
        <v>4800000</v>
      </c>
      <c r="AW192" s="133">
        <f t="shared" si="3"/>
        <v>0.72727272727272729</v>
      </c>
      <c r="AX192" s="203" t="s">
        <v>80</v>
      </c>
      <c r="AY192" s="86" t="s">
        <v>72</v>
      </c>
      <c r="AZ192" s="76" t="s">
        <v>7235</v>
      </c>
      <c r="BA192" s="160" t="s">
        <v>71</v>
      </c>
      <c r="BB192" s="160" t="s">
        <v>71</v>
      </c>
    </row>
    <row r="193" spans="2:54" s="125" customFormat="1" ht="15.75" customHeight="1" x14ac:dyDescent="0.25">
      <c r="B193" s="247">
        <v>2023</v>
      </c>
      <c r="C193" s="81">
        <v>891780111</v>
      </c>
      <c r="D193" s="82" t="s">
        <v>68</v>
      </c>
      <c r="E193" s="145" t="s">
        <v>7236</v>
      </c>
      <c r="F193" s="76" t="s">
        <v>7237</v>
      </c>
      <c r="G193" s="145">
        <v>0</v>
      </c>
      <c r="H193" s="145"/>
      <c r="I193" s="86" t="s">
        <v>78</v>
      </c>
      <c r="J193" s="81" t="s">
        <v>120</v>
      </c>
      <c r="K193" s="145" t="s">
        <v>7238</v>
      </c>
      <c r="L193" s="259">
        <v>16500000</v>
      </c>
      <c r="M193" s="81" t="s">
        <v>73</v>
      </c>
      <c r="N193" s="145"/>
      <c r="O193" s="614" t="s">
        <v>6546</v>
      </c>
      <c r="P193" s="258">
        <v>1140863901</v>
      </c>
      <c r="Q193" s="160">
        <v>89</v>
      </c>
      <c r="R193" s="397">
        <v>44950</v>
      </c>
      <c r="S193" s="582">
        <v>292000000</v>
      </c>
      <c r="T193" s="251">
        <v>45112</v>
      </c>
      <c r="U193" s="617">
        <v>16500000</v>
      </c>
      <c r="V193" s="86" t="s">
        <v>70</v>
      </c>
      <c r="W193" s="262">
        <v>1082903415</v>
      </c>
      <c r="X193" s="144" t="s">
        <v>6340</v>
      </c>
      <c r="Y193" s="145"/>
      <c r="Z193" s="391">
        <v>45112</v>
      </c>
      <c r="AA193" s="391">
        <v>45112</v>
      </c>
      <c r="AB193" s="603" t="s">
        <v>80</v>
      </c>
      <c r="AC193" s="391">
        <v>45275</v>
      </c>
      <c r="AD193" s="150">
        <f t="shared" si="8"/>
        <v>163</v>
      </c>
      <c r="AE193" s="143">
        <v>0</v>
      </c>
      <c r="AF193" s="259">
        <v>0</v>
      </c>
      <c r="AG193" s="143">
        <v>0</v>
      </c>
      <c r="AH193" s="603" t="s">
        <v>80</v>
      </c>
      <c r="AI193" s="150">
        <f t="shared" si="0"/>
        <v>0</v>
      </c>
      <c r="AJ193" s="143">
        <v>0</v>
      </c>
      <c r="AK193" s="259">
        <v>0</v>
      </c>
      <c r="AL193" s="603" t="s">
        <v>80</v>
      </c>
      <c r="AM193" s="86">
        <v>0</v>
      </c>
      <c r="AN193" s="603" t="s">
        <v>80</v>
      </c>
      <c r="AO193" s="603" t="s">
        <v>80</v>
      </c>
      <c r="AP193" s="255">
        <f t="shared" si="2"/>
        <v>0</v>
      </c>
      <c r="AQ193" s="260">
        <f>+L193+AF193-AK193</f>
        <v>16500000</v>
      </c>
      <c r="AR193" s="86" t="s">
        <v>115</v>
      </c>
      <c r="AS193" s="143">
        <v>0</v>
      </c>
      <c r="AT193" s="203" t="s">
        <v>80</v>
      </c>
      <c r="AU193" s="259">
        <v>12000000</v>
      </c>
      <c r="AV193" s="364">
        <f t="shared" si="7"/>
        <v>4500000</v>
      </c>
      <c r="AW193" s="133">
        <f t="shared" si="3"/>
        <v>0.72727272727272729</v>
      </c>
      <c r="AX193" s="203" t="s">
        <v>80</v>
      </c>
      <c r="AY193" s="86" t="s">
        <v>72</v>
      </c>
      <c r="AZ193" s="76" t="s">
        <v>7239</v>
      </c>
      <c r="BA193" s="160" t="s">
        <v>71</v>
      </c>
      <c r="BB193" s="160" t="s">
        <v>71</v>
      </c>
    </row>
    <row r="194" spans="2:54" s="125" customFormat="1" ht="15.75" customHeight="1" x14ac:dyDescent="0.25">
      <c r="B194" s="247">
        <v>2023</v>
      </c>
      <c r="C194" s="81">
        <v>891780111</v>
      </c>
      <c r="D194" s="82" t="s">
        <v>68</v>
      </c>
      <c r="E194" s="145" t="s">
        <v>7240</v>
      </c>
      <c r="F194" s="76" t="s">
        <v>7241</v>
      </c>
      <c r="G194" s="145">
        <v>0</v>
      </c>
      <c r="H194" s="145"/>
      <c r="I194" s="86" t="s">
        <v>78</v>
      </c>
      <c r="J194" s="81" t="s">
        <v>120</v>
      </c>
      <c r="K194" s="145" t="s">
        <v>7242</v>
      </c>
      <c r="L194" s="259">
        <v>16500000</v>
      </c>
      <c r="M194" s="81" t="s">
        <v>73</v>
      </c>
      <c r="N194" s="145"/>
      <c r="O194" s="614" t="s">
        <v>7243</v>
      </c>
      <c r="P194" s="258">
        <v>1143161098</v>
      </c>
      <c r="Q194" s="160">
        <v>89</v>
      </c>
      <c r="R194" s="397">
        <v>44950</v>
      </c>
      <c r="S194" s="582">
        <v>292000000</v>
      </c>
      <c r="T194" s="251">
        <v>45112</v>
      </c>
      <c r="U194" s="617">
        <v>16500000</v>
      </c>
      <c r="V194" s="86" t="s">
        <v>70</v>
      </c>
      <c r="W194" s="262">
        <v>1082903415</v>
      </c>
      <c r="X194" s="144" t="s">
        <v>6340</v>
      </c>
      <c r="Y194" s="145"/>
      <c r="Z194" s="391">
        <v>45112</v>
      </c>
      <c r="AA194" s="391">
        <v>45112</v>
      </c>
      <c r="AB194" s="603" t="s">
        <v>80</v>
      </c>
      <c r="AC194" s="391">
        <v>45275</v>
      </c>
      <c r="AD194" s="150">
        <f t="shared" si="8"/>
        <v>163</v>
      </c>
      <c r="AE194" s="143">
        <v>0</v>
      </c>
      <c r="AF194" s="259">
        <v>0</v>
      </c>
      <c r="AG194" s="143">
        <v>0</v>
      </c>
      <c r="AH194" s="603" t="s">
        <v>80</v>
      </c>
      <c r="AI194" s="150">
        <f t="shared" si="0"/>
        <v>0</v>
      </c>
      <c r="AJ194" s="143">
        <v>0</v>
      </c>
      <c r="AK194" s="259">
        <v>0</v>
      </c>
      <c r="AL194" s="603" t="s">
        <v>80</v>
      </c>
      <c r="AM194" s="86">
        <v>0</v>
      </c>
      <c r="AN194" s="603" t="s">
        <v>80</v>
      </c>
      <c r="AO194" s="603" t="s">
        <v>80</v>
      </c>
      <c r="AP194" s="255">
        <f t="shared" si="2"/>
        <v>0</v>
      </c>
      <c r="AQ194" s="260">
        <f>+L194+AF194-AK194</f>
        <v>16500000</v>
      </c>
      <c r="AR194" s="86" t="s">
        <v>115</v>
      </c>
      <c r="AS194" s="143">
        <v>0</v>
      </c>
      <c r="AT194" s="203" t="s">
        <v>80</v>
      </c>
      <c r="AU194" s="259">
        <v>12000000</v>
      </c>
      <c r="AV194" s="364">
        <f t="shared" si="7"/>
        <v>4500000</v>
      </c>
      <c r="AW194" s="133">
        <f t="shared" si="3"/>
        <v>0.72727272727272729</v>
      </c>
      <c r="AX194" s="203" t="s">
        <v>80</v>
      </c>
      <c r="AY194" s="86" t="s">
        <v>72</v>
      </c>
      <c r="AZ194" s="76" t="s">
        <v>7244</v>
      </c>
      <c r="BA194" s="160" t="s">
        <v>71</v>
      </c>
      <c r="BB194" s="160" t="s">
        <v>71</v>
      </c>
    </row>
    <row r="195" spans="2:54" s="125" customFormat="1" ht="15.75" customHeight="1" x14ac:dyDescent="0.25">
      <c r="B195" s="247">
        <v>2023</v>
      </c>
      <c r="C195" s="81">
        <v>891780111</v>
      </c>
      <c r="D195" s="82" t="s">
        <v>68</v>
      </c>
      <c r="E195" s="145" t="s">
        <v>7245</v>
      </c>
      <c r="F195" s="76" t="s">
        <v>7246</v>
      </c>
      <c r="G195" s="145">
        <v>0</v>
      </c>
      <c r="H195" s="145"/>
      <c r="I195" s="86" t="s">
        <v>78</v>
      </c>
      <c r="J195" s="81" t="s">
        <v>120</v>
      </c>
      <c r="K195" s="145" t="s">
        <v>7247</v>
      </c>
      <c r="L195" s="259">
        <v>16500000</v>
      </c>
      <c r="M195" s="81" t="s">
        <v>73</v>
      </c>
      <c r="N195" s="145"/>
      <c r="O195" s="614" t="s">
        <v>6536</v>
      </c>
      <c r="P195" s="258">
        <v>1143154018</v>
      </c>
      <c r="Q195" s="160">
        <v>89</v>
      </c>
      <c r="R195" s="397">
        <v>44950</v>
      </c>
      <c r="S195" s="582">
        <v>292000000</v>
      </c>
      <c r="T195" s="251">
        <v>45112</v>
      </c>
      <c r="U195" s="617">
        <v>16500000</v>
      </c>
      <c r="V195" s="86" t="s">
        <v>70</v>
      </c>
      <c r="W195" s="262">
        <v>1082903415</v>
      </c>
      <c r="X195" s="144" t="s">
        <v>6340</v>
      </c>
      <c r="Y195" s="145"/>
      <c r="Z195" s="391">
        <v>45112</v>
      </c>
      <c r="AA195" s="391">
        <v>45112</v>
      </c>
      <c r="AB195" s="603" t="s">
        <v>80</v>
      </c>
      <c r="AC195" s="391">
        <v>45275</v>
      </c>
      <c r="AD195" s="150">
        <f t="shared" si="8"/>
        <v>163</v>
      </c>
      <c r="AE195" s="143">
        <v>0</v>
      </c>
      <c r="AF195" s="259">
        <v>0</v>
      </c>
      <c r="AG195" s="143">
        <v>0</v>
      </c>
      <c r="AH195" s="603" t="s">
        <v>80</v>
      </c>
      <c r="AI195" s="150">
        <f t="shared" si="0"/>
        <v>0</v>
      </c>
      <c r="AJ195" s="143">
        <v>0</v>
      </c>
      <c r="AK195" s="259">
        <v>0</v>
      </c>
      <c r="AL195" s="603" t="s">
        <v>80</v>
      </c>
      <c r="AM195" s="86">
        <v>0</v>
      </c>
      <c r="AN195" s="603" t="s">
        <v>80</v>
      </c>
      <c r="AO195" s="603" t="s">
        <v>80</v>
      </c>
      <c r="AP195" s="255">
        <f t="shared" si="2"/>
        <v>0</v>
      </c>
      <c r="AQ195" s="260">
        <f>+L195+AF195-AK195</f>
        <v>16500000</v>
      </c>
      <c r="AR195" s="86" t="s">
        <v>115</v>
      </c>
      <c r="AS195" s="143">
        <v>0</v>
      </c>
      <c r="AT195" s="203" t="s">
        <v>80</v>
      </c>
      <c r="AU195" s="259">
        <v>12000000</v>
      </c>
      <c r="AV195" s="364">
        <f t="shared" si="7"/>
        <v>4500000</v>
      </c>
      <c r="AW195" s="133">
        <f t="shared" si="3"/>
        <v>0.72727272727272729</v>
      </c>
      <c r="AX195" s="203" t="s">
        <v>80</v>
      </c>
      <c r="AY195" s="86" t="s">
        <v>72</v>
      </c>
      <c r="AZ195" s="76" t="s">
        <v>7248</v>
      </c>
      <c r="BA195" s="160" t="s">
        <v>71</v>
      </c>
      <c r="BB195" s="160" t="s">
        <v>71</v>
      </c>
    </row>
    <row r="196" spans="2:54" s="125" customFormat="1" ht="15.75" customHeight="1" x14ac:dyDescent="0.25">
      <c r="B196" s="247">
        <v>2023</v>
      </c>
      <c r="C196" s="81">
        <v>891780111</v>
      </c>
      <c r="D196" s="82" t="s">
        <v>68</v>
      </c>
      <c r="E196" s="145" t="s">
        <v>7249</v>
      </c>
      <c r="F196" s="76" t="s">
        <v>7250</v>
      </c>
      <c r="G196" s="145">
        <v>0</v>
      </c>
      <c r="H196" s="145"/>
      <c r="I196" s="86" t="s">
        <v>78</v>
      </c>
      <c r="J196" s="81" t="s">
        <v>120</v>
      </c>
      <c r="K196" s="145" t="s">
        <v>7251</v>
      </c>
      <c r="L196" s="259">
        <v>18346666</v>
      </c>
      <c r="M196" s="81" t="s">
        <v>73</v>
      </c>
      <c r="N196" s="145"/>
      <c r="O196" s="614" t="s">
        <v>7252</v>
      </c>
      <c r="P196" s="258">
        <v>57466061</v>
      </c>
      <c r="Q196" s="160">
        <v>89</v>
      </c>
      <c r="R196" s="397">
        <v>44950</v>
      </c>
      <c r="S196" s="582">
        <v>292000000</v>
      </c>
      <c r="T196" s="251">
        <v>45112</v>
      </c>
      <c r="U196" s="617">
        <v>18346666</v>
      </c>
      <c r="V196" s="86" t="s">
        <v>70</v>
      </c>
      <c r="W196" s="262">
        <v>1082903415</v>
      </c>
      <c r="X196" s="144" t="s">
        <v>6340</v>
      </c>
      <c r="Y196" s="145"/>
      <c r="Z196" s="391">
        <v>45112</v>
      </c>
      <c r="AA196" s="391">
        <v>45112</v>
      </c>
      <c r="AB196" s="603" t="s">
        <v>80</v>
      </c>
      <c r="AC196" s="391">
        <v>45282</v>
      </c>
      <c r="AD196" s="150">
        <f t="shared" si="8"/>
        <v>170</v>
      </c>
      <c r="AE196" s="143">
        <v>0</v>
      </c>
      <c r="AF196" s="259">
        <v>0</v>
      </c>
      <c r="AG196" s="143">
        <v>0</v>
      </c>
      <c r="AH196" s="603" t="s">
        <v>80</v>
      </c>
      <c r="AI196" s="150">
        <f t="shared" si="0"/>
        <v>0</v>
      </c>
      <c r="AJ196" s="143">
        <v>0</v>
      </c>
      <c r="AK196" s="259">
        <v>0</v>
      </c>
      <c r="AL196" s="603" t="s">
        <v>80</v>
      </c>
      <c r="AM196" s="86">
        <v>0</v>
      </c>
      <c r="AN196" s="603" t="s">
        <v>80</v>
      </c>
      <c r="AO196" s="603" t="s">
        <v>80</v>
      </c>
      <c r="AP196" s="255">
        <f t="shared" si="2"/>
        <v>0</v>
      </c>
      <c r="AQ196" s="260">
        <f>+L196+AF196-AK196</f>
        <v>18346666</v>
      </c>
      <c r="AR196" s="86" t="s">
        <v>115</v>
      </c>
      <c r="AS196" s="143">
        <v>0</v>
      </c>
      <c r="AT196" s="203" t="s">
        <v>80</v>
      </c>
      <c r="AU196" s="259">
        <v>12800000</v>
      </c>
      <c r="AV196" s="364">
        <f t="shared" si="7"/>
        <v>5546666</v>
      </c>
      <c r="AW196" s="133">
        <f t="shared" si="3"/>
        <v>0.69767444395619349</v>
      </c>
      <c r="AX196" s="203" t="s">
        <v>80</v>
      </c>
      <c r="AY196" s="86" t="s">
        <v>72</v>
      </c>
      <c r="AZ196" s="76" t="s">
        <v>7253</v>
      </c>
      <c r="BA196" s="160" t="s">
        <v>71</v>
      </c>
      <c r="BB196" s="160" t="s">
        <v>71</v>
      </c>
    </row>
    <row r="197" spans="2:54" s="125" customFormat="1" ht="15.75" customHeight="1" x14ac:dyDescent="0.25">
      <c r="B197" s="247">
        <v>2023</v>
      </c>
      <c r="C197" s="81">
        <v>891780111</v>
      </c>
      <c r="D197" s="82" t="s">
        <v>68</v>
      </c>
      <c r="E197" s="145" t="s">
        <v>7254</v>
      </c>
      <c r="F197" s="76" t="s">
        <v>7255</v>
      </c>
      <c r="G197" s="145">
        <v>0</v>
      </c>
      <c r="H197" s="145"/>
      <c r="I197" s="86" t="s">
        <v>78</v>
      </c>
      <c r="J197" s="81" t="s">
        <v>120</v>
      </c>
      <c r="K197" s="145" t="s">
        <v>7256</v>
      </c>
      <c r="L197" s="259">
        <v>16900000</v>
      </c>
      <c r="M197" s="81" t="s">
        <v>73</v>
      </c>
      <c r="N197" s="145"/>
      <c r="O197" s="614" t="s">
        <v>6479</v>
      </c>
      <c r="P197" s="258">
        <v>1082958955</v>
      </c>
      <c r="Q197" s="160">
        <v>112</v>
      </c>
      <c r="R197" s="397">
        <v>44952</v>
      </c>
      <c r="S197" s="582">
        <v>262940000</v>
      </c>
      <c r="T197" s="251">
        <v>45112</v>
      </c>
      <c r="U197" s="617">
        <v>16900000</v>
      </c>
      <c r="V197" s="86" t="s">
        <v>70</v>
      </c>
      <c r="W197" s="262">
        <v>63563343</v>
      </c>
      <c r="X197" s="144" t="s">
        <v>7257</v>
      </c>
      <c r="Y197" s="145"/>
      <c r="Z197" s="391">
        <v>45112</v>
      </c>
      <c r="AA197" s="391">
        <v>45112</v>
      </c>
      <c r="AB197" s="603" t="s">
        <v>80</v>
      </c>
      <c r="AC197" s="391">
        <v>45282</v>
      </c>
      <c r="AD197" s="150">
        <f t="shared" si="8"/>
        <v>170</v>
      </c>
      <c r="AE197" s="143">
        <v>0</v>
      </c>
      <c r="AF197" s="259">
        <v>0</v>
      </c>
      <c r="AG197" s="143">
        <v>0</v>
      </c>
      <c r="AH197" s="603" t="s">
        <v>80</v>
      </c>
      <c r="AI197" s="150">
        <f t="shared" si="0"/>
        <v>0</v>
      </c>
      <c r="AJ197" s="143">
        <v>0</v>
      </c>
      <c r="AK197" s="259">
        <v>0</v>
      </c>
      <c r="AL197" s="603" t="s">
        <v>80</v>
      </c>
      <c r="AM197" s="86">
        <v>0</v>
      </c>
      <c r="AN197" s="603" t="s">
        <v>80</v>
      </c>
      <c r="AO197" s="603" t="s">
        <v>80</v>
      </c>
      <c r="AP197" s="255">
        <f t="shared" si="2"/>
        <v>0</v>
      </c>
      <c r="AQ197" s="260">
        <f>+L197+AF197-AK197</f>
        <v>16900000</v>
      </c>
      <c r="AR197" s="86" t="s">
        <v>115</v>
      </c>
      <c r="AS197" s="143">
        <v>0</v>
      </c>
      <c r="AT197" s="203" t="s">
        <v>80</v>
      </c>
      <c r="AU197" s="259">
        <v>9000000</v>
      </c>
      <c r="AV197" s="364">
        <f t="shared" si="7"/>
        <v>7900000</v>
      </c>
      <c r="AW197" s="133">
        <f t="shared" si="3"/>
        <v>0.53254437869822491</v>
      </c>
      <c r="AX197" s="203" t="s">
        <v>80</v>
      </c>
      <c r="AY197" s="86" t="s">
        <v>72</v>
      </c>
      <c r="AZ197" s="76" t="s">
        <v>7258</v>
      </c>
      <c r="BA197" s="160" t="s">
        <v>71</v>
      </c>
      <c r="BB197" s="160" t="s">
        <v>71</v>
      </c>
    </row>
    <row r="198" spans="2:54" s="125" customFormat="1" ht="15.75" customHeight="1" x14ac:dyDescent="0.25">
      <c r="B198" s="247">
        <v>2023</v>
      </c>
      <c r="C198" s="81">
        <v>891780111</v>
      </c>
      <c r="D198" s="82" t="s">
        <v>68</v>
      </c>
      <c r="E198" s="145" t="s">
        <v>7259</v>
      </c>
      <c r="F198" s="76" t="s">
        <v>7260</v>
      </c>
      <c r="G198" s="145">
        <v>0</v>
      </c>
      <c r="H198" s="145"/>
      <c r="I198" s="86" t="s">
        <v>78</v>
      </c>
      <c r="J198" s="81" t="s">
        <v>120</v>
      </c>
      <c r="K198" s="145" t="s">
        <v>7261</v>
      </c>
      <c r="L198" s="259">
        <v>20280000</v>
      </c>
      <c r="M198" s="81" t="s">
        <v>73</v>
      </c>
      <c r="N198" s="145"/>
      <c r="O198" s="614" t="s">
        <v>6580</v>
      </c>
      <c r="P198" s="258">
        <v>57299250</v>
      </c>
      <c r="Q198" s="160">
        <v>112</v>
      </c>
      <c r="R198" s="397">
        <v>44952</v>
      </c>
      <c r="S198" s="582">
        <v>262940000</v>
      </c>
      <c r="T198" s="251">
        <v>45112</v>
      </c>
      <c r="U198" s="617">
        <v>20280000</v>
      </c>
      <c r="V198" s="86" t="s">
        <v>70</v>
      </c>
      <c r="W198" s="262">
        <v>63563343</v>
      </c>
      <c r="X198" s="144" t="s">
        <v>7257</v>
      </c>
      <c r="Y198" s="145"/>
      <c r="Z198" s="391">
        <v>45112</v>
      </c>
      <c r="AA198" s="391">
        <v>45112</v>
      </c>
      <c r="AB198" s="603" t="s">
        <v>80</v>
      </c>
      <c r="AC198" s="391">
        <v>45282</v>
      </c>
      <c r="AD198" s="150">
        <f t="shared" si="8"/>
        <v>170</v>
      </c>
      <c r="AE198" s="143">
        <v>0</v>
      </c>
      <c r="AF198" s="259">
        <v>0</v>
      </c>
      <c r="AG198" s="143">
        <v>0</v>
      </c>
      <c r="AH198" s="603" t="s">
        <v>80</v>
      </c>
      <c r="AI198" s="150">
        <f t="shared" si="0"/>
        <v>0</v>
      </c>
      <c r="AJ198" s="143">
        <v>0</v>
      </c>
      <c r="AK198" s="259">
        <v>0</v>
      </c>
      <c r="AL198" s="603" t="s">
        <v>80</v>
      </c>
      <c r="AM198" s="86">
        <v>0</v>
      </c>
      <c r="AN198" s="603" t="s">
        <v>80</v>
      </c>
      <c r="AO198" s="603" t="s">
        <v>80</v>
      </c>
      <c r="AP198" s="255">
        <f t="shared" si="2"/>
        <v>0</v>
      </c>
      <c r="AQ198" s="260">
        <f>+L198+AF198-AK198</f>
        <v>20280000</v>
      </c>
      <c r="AR198" s="86" t="s">
        <v>115</v>
      </c>
      <c r="AS198" s="143">
        <v>0</v>
      </c>
      <c r="AT198" s="203" t="s">
        <v>80</v>
      </c>
      <c r="AU198" s="259">
        <v>14400000</v>
      </c>
      <c r="AV198" s="364">
        <f t="shared" si="7"/>
        <v>5880000</v>
      </c>
      <c r="AW198" s="133">
        <f>+IFERROR(AU198/AQ198,"-")</f>
        <v>0.7100591715976331</v>
      </c>
      <c r="AX198" s="203" t="s">
        <v>80</v>
      </c>
      <c r="AY198" s="86" t="s">
        <v>72</v>
      </c>
      <c r="AZ198" s="76" t="s">
        <v>7262</v>
      </c>
      <c r="BA198" s="160" t="s">
        <v>71</v>
      </c>
      <c r="BB198" s="160" t="s">
        <v>71</v>
      </c>
    </row>
    <row r="199" spans="2:54" s="125" customFormat="1" ht="15.75" customHeight="1" x14ac:dyDescent="0.25">
      <c r="B199" s="247">
        <v>2023</v>
      </c>
      <c r="C199" s="81">
        <v>891780111</v>
      </c>
      <c r="D199" s="82" t="s">
        <v>68</v>
      </c>
      <c r="E199" s="145" t="s">
        <v>7263</v>
      </c>
      <c r="F199" s="76" t="s">
        <v>7264</v>
      </c>
      <c r="G199" s="145">
        <v>0</v>
      </c>
      <c r="H199" s="145"/>
      <c r="I199" s="86" t="s">
        <v>78</v>
      </c>
      <c r="J199" s="81" t="s">
        <v>120</v>
      </c>
      <c r="K199" s="145" t="s">
        <v>7265</v>
      </c>
      <c r="L199" s="259">
        <v>18026667</v>
      </c>
      <c r="M199" s="81" t="s">
        <v>73</v>
      </c>
      <c r="N199" s="145"/>
      <c r="O199" s="614" t="s">
        <v>7266</v>
      </c>
      <c r="P199" s="258">
        <v>1010124615</v>
      </c>
      <c r="Q199" s="160">
        <v>112</v>
      </c>
      <c r="R199" s="397">
        <v>44952</v>
      </c>
      <c r="S199" s="582">
        <v>262940000</v>
      </c>
      <c r="T199" s="251">
        <v>45112</v>
      </c>
      <c r="U199" s="617">
        <v>18026667</v>
      </c>
      <c r="V199" s="86" t="s">
        <v>70</v>
      </c>
      <c r="W199" s="262">
        <v>63563343</v>
      </c>
      <c r="X199" s="144" t="s">
        <v>7257</v>
      </c>
      <c r="Y199" s="145"/>
      <c r="Z199" s="391">
        <v>45112</v>
      </c>
      <c r="AA199" s="391">
        <v>45112</v>
      </c>
      <c r="AB199" s="603" t="s">
        <v>80</v>
      </c>
      <c r="AC199" s="391">
        <v>45282</v>
      </c>
      <c r="AD199" s="150">
        <f t="shared" si="8"/>
        <v>170</v>
      </c>
      <c r="AE199" s="143">
        <v>0</v>
      </c>
      <c r="AF199" s="259">
        <v>0</v>
      </c>
      <c r="AG199" s="143">
        <v>0</v>
      </c>
      <c r="AH199" s="603" t="s">
        <v>80</v>
      </c>
      <c r="AI199" s="150">
        <f t="shared" si="0"/>
        <v>0</v>
      </c>
      <c r="AJ199" s="143">
        <v>0</v>
      </c>
      <c r="AK199" s="259">
        <v>0</v>
      </c>
      <c r="AL199" s="603" t="s">
        <v>80</v>
      </c>
      <c r="AM199" s="86">
        <v>0</v>
      </c>
      <c r="AN199" s="603" t="s">
        <v>80</v>
      </c>
      <c r="AO199" s="603" t="s">
        <v>80</v>
      </c>
      <c r="AP199" s="255">
        <f t="shared" si="2"/>
        <v>0</v>
      </c>
      <c r="AQ199" s="260">
        <f>+L199+AF199-AK199</f>
        <v>18026667</v>
      </c>
      <c r="AR199" s="86" t="s">
        <v>115</v>
      </c>
      <c r="AS199" s="143">
        <v>0</v>
      </c>
      <c r="AT199" s="203" t="s">
        <v>80</v>
      </c>
      <c r="AU199" s="259">
        <v>12800000</v>
      </c>
      <c r="AV199" s="364">
        <f t="shared" ref="AV199:AV262" si="9">AQ199-AU199</f>
        <v>5226667</v>
      </c>
      <c r="AW199" s="133">
        <f t="shared" si="3"/>
        <v>0.71005915846784096</v>
      </c>
      <c r="AX199" s="203" t="s">
        <v>80</v>
      </c>
      <c r="AY199" s="86" t="s">
        <v>72</v>
      </c>
      <c r="AZ199" s="76" t="s">
        <v>7267</v>
      </c>
      <c r="BA199" s="160" t="s">
        <v>71</v>
      </c>
      <c r="BB199" s="160" t="s">
        <v>71</v>
      </c>
    </row>
    <row r="200" spans="2:54" s="125" customFormat="1" ht="15.75" customHeight="1" x14ac:dyDescent="0.25">
      <c r="B200" s="247">
        <v>2023</v>
      </c>
      <c r="C200" s="81">
        <v>891780111</v>
      </c>
      <c r="D200" s="82" t="s">
        <v>68</v>
      </c>
      <c r="E200" s="145" t="s">
        <v>7268</v>
      </c>
      <c r="F200" s="76" t="s">
        <v>7269</v>
      </c>
      <c r="G200" s="145">
        <v>0</v>
      </c>
      <c r="H200" s="145"/>
      <c r="I200" s="86" t="s">
        <v>78</v>
      </c>
      <c r="J200" s="81" t="s">
        <v>120</v>
      </c>
      <c r="K200" s="145" t="s">
        <v>7270</v>
      </c>
      <c r="L200" s="259">
        <v>18026667</v>
      </c>
      <c r="M200" s="81" t="s">
        <v>73</v>
      </c>
      <c r="N200" s="145"/>
      <c r="O200" s="614" t="s">
        <v>6575</v>
      </c>
      <c r="P200" s="258">
        <v>1082989734</v>
      </c>
      <c r="Q200" s="160">
        <v>112</v>
      </c>
      <c r="R200" s="397">
        <v>44952</v>
      </c>
      <c r="S200" s="582">
        <v>262940000</v>
      </c>
      <c r="T200" s="251">
        <v>45112</v>
      </c>
      <c r="U200" s="617">
        <v>18026667</v>
      </c>
      <c r="V200" s="86" t="s">
        <v>70</v>
      </c>
      <c r="W200" s="262">
        <v>63563343</v>
      </c>
      <c r="X200" s="144" t="s">
        <v>7257</v>
      </c>
      <c r="Y200" s="145"/>
      <c r="Z200" s="391">
        <v>45112</v>
      </c>
      <c r="AA200" s="391">
        <v>45112</v>
      </c>
      <c r="AB200" s="603" t="s">
        <v>80</v>
      </c>
      <c r="AC200" s="391">
        <v>45282</v>
      </c>
      <c r="AD200" s="150">
        <f t="shared" si="8"/>
        <v>170</v>
      </c>
      <c r="AE200" s="143">
        <v>0</v>
      </c>
      <c r="AF200" s="259">
        <v>0</v>
      </c>
      <c r="AG200" s="143">
        <v>0</v>
      </c>
      <c r="AH200" s="603" t="s">
        <v>80</v>
      </c>
      <c r="AI200" s="150">
        <f t="shared" si="0"/>
        <v>0</v>
      </c>
      <c r="AJ200" s="143">
        <v>0</v>
      </c>
      <c r="AK200" s="259">
        <v>0</v>
      </c>
      <c r="AL200" s="603" t="s">
        <v>80</v>
      </c>
      <c r="AM200" s="86">
        <v>0</v>
      </c>
      <c r="AN200" s="603" t="s">
        <v>80</v>
      </c>
      <c r="AO200" s="603" t="s">
        <v>80</v>
      </c>
      <c r="AP200" s="255">
        <f t="shared" si="2"/>
        <v>0</v>
      </c>
      <c r="AQ200" s="260">
        <f>+L200+AF200-AK200</f>
        <v>18026667</v>
      </c>
      <c r="AR200" s="86" t="s">
        <v>115</v>
      </c>
      <c r="AS200" s="143">
        <v>0</v>
      </c>
      <c r="AT200" s="203" t="s">
        <v>80</v>
      </c>
      <c r="AU200" s="259">
        <v>12800000</v>
      </c>
      <c r="AV200" s="364">
        <f t="shared" si="9"/>
        <v>5226667</v>
      </c>
      <c r="AW200" s="133">
        <f t="shared" si="3"/>
        <v>0.71005915846784096</v>
      </c>
      <c r="AX200" s="203" t="s">
        <v>80</v>
      </c>
      <c r="AY200" s="86" t="s">
        <v>72</v>
      </c>
      <c r="AZ200" s="76" t="s">
        <v>7271</v>
      </c>
      <c r="BA200" s="160" t="s">
        <v>71</v>
      </c>
      <c r="BB200" s="160" t="s">
        <v>71</v>
      </c>
    </row>
    <row r="201" spans="2:54" s="125" customFormat="1" ht="15.75" customHeight="1" x14ac:dyDescent="0.25">
      <c r="B201" s="247">
        <v>2023</v>
      </c>
      <c r="C201" s="81">
        <v>891780111</v>
      </c>
      <c r="D201" s="82" t="s">
        <v>68</v>
      </c>
      <c r="E201" s="145" t="s">
        <v>7272</v>
      </c>
      <c r="F201" s="76" t="s">
        <v>7273</v>
      </c>
      <c r="G201" s="145">
        <v>0</v>
      </c>
      <c r="H201" s="145"/>
      <c r="I201" s="86" t="s">
        <v>78</v>
      </c>
      <c r="J201" s="81" t="s">
        <v>120</v>
      </c>
      <c r="K201" s="145" t="s">
        <v>7274</v>
      </c>
      <c r="L201" s="259">
        <v>20066667</v>
      </c>
      <c r="M201" s="81" t="s">
        <v>73</v>
      </c>
      <c r="N201" s="145"/>
      <c r="O201" s="614" t="s">
        <v>7046</v>
      </c>
      <c r="P201" s="258">
        <v>1083034324</v>
      </c>
      <c r="Q201" s="160">
        <v>79</v>
      </c>
      <c r="R201" s="397">
        <v>44949</v>
      </c>
      <c r="S201" s="582">
        <v>456500000</v>
      </c>
      <c r="T201" s="251">
        <v>45112</v>
      </c>
      <c r="U201" s="617">
        <v>20066667</v>
      </c>
      <c r="V201" s="86" t="s">
        <v>70</v>
      </c>
      <c r="W201" s="262">
        <v>39049658</v>
      </c>
      <c r="X201" s="144" t="s">
        <v>6408</v>
      </c>
      <c r="Y201" s="145"/>
      <c r="Z201" s="391">
        <v>45112</v>
      </c>
      <c r="AA201" s="391">
        <v>45112</v>
      </c>
      <c r="AB201" s="603" t="s">
        <v>80</v>
      </c>
      <c r="AC201" s="391">
        <v>45282</v>
      </c>
      <c r="AD201" s="150">
        <f t="shared" si="8"/>
        <v>170</v>
      </c>
      <c r="AE201" s="143">
        <v>0</v>
      </c>
      <c r="AF201" s="259">
        <v>0</v>
      </c>
      <c r="AG201" s="143">
        <v>0</v>
      </c>
      <c r="AH201" s="603" t="s">
        <v>80</v>
      </c>
      <c r="AI201" s="150">
        <f t="shared" si="0"/>
        <v>0</v>
      </c>
      <c r="AJ201" s="143">
        <v>0</v>
      </c>
      <c r="AK201" s="259">
        <v>0</v>
      </c>
      <c r="AL201" s="603" t="s">
        <v>80</v>
      </c>
      <c r="AM201" s="86">
        <v>0</v>
      </c>
      <c r="AN201" s="603" t="s">
        <v>80</v>
      </c>
      <c r="AO201" s="603" t="s">
        <v>80</v>
      </c>
      <c r="AP201" s="255">
        <f t="shared" si="2"/>
        <v>0</v>
      </c>
      <c r="AQ201" s="260">
        <f>+L201+AF201-AK201</f>
        <v>20066667</v>
      </c>
      <c r="AR201" s="86" t="s">
        <v>115</v>
      </c>
      <c r="AS201" s="143">
        <v>0</v>
      </c>
      <c r="AT201" s="203" t="s">
        <v>80</v>
      </c>
      <c r="AU201" s="259">
        <v>14000000</v>
      </c>
      <c r="AV201" s="364">
        <f t="shared" si="9"/>
        <v>6066667</v>
      </c>
      <c r="AW201" s="133">
        <f t="shared" si="3"/>
        <v>0.69767440701537531</v>
      </c>
      <c r="AX201" s="203" t="s">
        <v>80</v>
      </c>
      <c r="AY201" s="86" t="s">
        <v>72</v>
      </c>
      <c r="AZ201" s="76" t="s">
        <v>7275</v>
      </c>
      <c r="BA201" s="160" t="s">
        <v>71</v>
      </c>
      <c r="BB201" s="160" t="s">
        <v>71</v>
      </c>
    </row>
    <row r="202" spans="2:54" s="125" customFormat="1" ht="15.75" customHeight="1" x14ac:dyDescent="0.25">
      <c r="B202" s="247">
        <v>2023</v>
      </c>
      <c r="C202" s="81">
        <v>891780111</v>
      </c>
      <c r="D202" s="82" t="s">
        <v>68</v>
      </c>
      <c r="E202" s="145" t="s">
        <v>7276</v>
      </c>
      <c r="F202" s="76" t="s">
        <v>7277</v>
      </c>
      <c r="G202" s="145">
        <v>0</v>
      </c>
      <c r="H202" s="145"/>
      <c r="I202" s="86" t="s">
        <v>78</v>
      </c>
      <c r="J202" s="81" t="s">
        <v>120</v>
      </c>
      <c r="K202" s="145" t="s">
        <v>7278</v>
      </c>
      <c r="L202" s="259">
        <v>20066667</v>
      </c>
      <c r="M202" s="81" t="s">
        <v>73</v>
      </c>
      <c r="N202" s="145"/>
      <c r="O202" s="614" t="s">
        <v>6445</v>
      </c>
      <c r="P202" s="258">
        <v>36386177</v>
      </c>
      <c r="Q202" s="160">
        <v>79</v>
      </c>
      <c r="R202" s="397">
        <v>44949</v>
      </c>
      <c r="S202" s="582">
        <v>456500000</v>
      </c>
      <c r="T202" s="251">
        <v>45112</v>
      </c>
      <c r="U202" s="617">
        <v>20066667</v>
      </c>
      <c r="V202" s="86" t="s">
        <v>70</v>
      </c>
      <c r="W202" s="262">
        <v>39049658</v>
      </c>
      <c r="X202" s="144" t="s">
        <v>6408</v>
      </c>
      <c r="Y202" s="145"/>
      <c r="Z202" s="391">
        <v>45112</v>
      </c>
      <c r="AA202" s="391">
        <v>45112</v>
      </c>
      <c r="AB202" s="603" t="s">
        <v>80</v>
      </c>
      <c r="AC202" s="391">
        <v>45282</v>
      </c>
      <c r="AD202" s="150">
        <f t="shared" ref="AD202:AD265" si="10">+IF(AB202="1800-01-01",AC202-AA202,AC202-AB202)</f>
        <v>170</v>
      </c>
      <c r="AE202" s="143">
        <v>0</v>
      </c>
      <c r="AF202" s="259">
        <v>0</v>
      </c>
      <c r="AG202" s="143">
        <v>0</v>
      </c>
      <c r="AH202" s="603" t="s">
        <v>80</v>
      </c>
      <c r="AI202" s="150">
        <f t="shared" si="0"/>
        <v>0</v>
      </c>
      <c r="AJ202" s="143">
        <v>0</v>
      </c>
      <c r="AK202" s="259">
        <v>0</v>
      </c>
      <c r="AL202" s="603" t="s">
        <v>80</v>
      </c>
      <c r="AM202" s="86">
        <v>0</v>
      </c>
      <c r="AN202" s="603" t="s">
        <v>80</v>
      </c>
      <c r="AO202" s="603" t="s">
        <v>80</v>
      </c>
      <c r="AP202" s="255">
        <f t="shared" si="2"/>
        <v>0</v>
      </c>
      <c r="AQ202" s="260">
        <f>+L202+AF202-AK202</f>
        <v>20066667</v>
      </c>
      <c r="AR202" s="86" t="s">
        <v>115</v>
      </c>
      <c r="AS202" s="143">
        <v>0</v>
      </c>
      <c r="AT202" s="203" t="s">
        <v>80</v>
      </c>
      <c r="AU202" s="259">
        <v>14000000</v>
      </c>
      <c r="AV202" s="364">
        <f t="shared" si="9"/>
        <v>6066667</v>
      </c>
      <c r="AW202" s="133">
        <f t="shared" si="3"/>
        <v>0.69767440701537531</v>
      </c>
      <c r="AX202" s="203" t="s">
        <v>80</v>
      </c>
      <c r="AY202" s="86" t="s">
        <v>72</v>
      </c>
      <c r="AZ202" s="76" t="s">
        <v>7279</v>
      </c>
      <c r="BA202" s="160" t="s">
        <v>71</v>
      </c>
      <c r="BB202" s="160" t="s">
        <v>71</v>
      </c>
    </row>
    <row r="203" spans="2:54" s="125" customFormat="1" ht="15.75" customHeight="1" x14ac:dyDescent="0.25">
      <c r="B203" s="247">
        <v>2023</v>
      </c>
      <c r="C203" s="81">
        <v>891780111</v>
      </c>
      <c r="D203" s="82" t="s">
        <v>68</v>
      </c>
      <c r="E203" s="145" t="s">
        <v>7280</v>
      </c>
      <c r="F203" s="76" t="s">
        <v>7281</v>
      </c>
      <c r="G203" s="145">
        <v>0</v>
      </c>
      <c r="H203" s="145"/>
      <c r="I203" s="86" t="s">
        <v>78</v>
      </c>
      <c r="J203" s="81" t="s">
        <v>120</v>
      </c>
      <c r="K203" s="145" t="s">
        <v>7282</v>
      </c>
      <c r="L203" s="259">
        <v>20066667</v>
      </c>
      <c r="M203" s="81" t="s">
        <v>73</v>
      </c>
      <c r="N203" s="145"/>
      <c r="O203" s="614" t="s">
        <v>7283</v>
      </c>
      <c r="P203" s="258">
        <v>57462496</v>
      </c>
      <c r="Q203" s="160">
        <v>79</v>
      </c>
      <c r="R203" s="397">
        <v>44949</v>
      </c>
      <c r="S203" s="582">
        <v>456500000</v>
      </c>
      <c r="T203" s="251">
        <v>45112</v>
      </c>
      <c r="U203" s="617">
        <v>20066667</v>
      </c>
      <c r="V203" s="86" t="s">
        <v>70</v>
      </c>
      <c r="W203" s="262">
        <v>39049658</v>
      </c>
      <c r="X203" s="144" t="s">
        <v>6408</v>
      </c>
      <c r="Y203" s="145"/>
      <c r="Z203" s="391">
        <v>45112</v>
      </c>
      <c r="AA203" s="391">
        <v>45112</v>
      </c>
      <c r="AB203" s="603" t="s">
        <v>80</v>
      </c>
      <c r="AC203" s="391">
        <v>45282</v>
      </c>
      <c r="AD203" s="150">
        <f t="shared" si="10"/>
        <v>170</v>
      </c>
      <c r="AE203" s="143">
        <v>0</v>
      </c>
      <c r="AF203" s="259">
        <v>0</v>
      </c>
      <c r="AG203" s="143">
        <v>0</v>
      </c>
      <c r="AH203" s="603" t="s">
        <v>80</v>
      </c>
      <c r="AI203" s="150">
        <f t="shared" si="0"/>
        <v>0</v>
      </c>
      <c r="AJ203" s="143">
        <v>0</v>
      </c>
      <c r="AK203" s="259">
        <v>0</v>
      </c>
      <c r="AL203" s="603" t="s">
        <v>80</v>
      </c>
      <c r="AM203" s="86">
        <v>0</v>
      </c>
      <c r="AN203" s="603" t="s">
        <v>80</v>
      </c>
      <c r="AO203" s="603" t="s">
        <v>80</v>
      </c>
      <c r="AP203" s="255">
        <f t="shared" si="2"/>
        <v>0</v>
      </c>
      <c r="AQ203" s="260">
        <f>+L203+AF203-AK203</f>
        <v>20066667</v>
      </c>
      <c r="AR203" s="86" t="s">
        <v>115</v>
      </c>
      <c r="AS203" s="143">
        <v>0</v>
      </c>
      <c r="AT203" s="203" t="s">
        <v>80</v>
      </c>
      <c r="AU203" s="259">
        <v>14000000</v>
      </c>
      <c r="AV203" s="364">
        <f t="shared" si="9"/>
        <v>6066667</v>
      </c>
      <c r="AW203" s="133">
        <f t="shared" si="3"/>
        <v>0.69767440701537531</v>
      </c>
      <c r="AX203" s="203" t="s">
        <v>80</v>
      </c>
      <c r="AY203" s="86" t="s">
        <v>72</v>
      </c>
      <c r="AZ203" s="76" t="s">
        <v>7284</v>
      </c>
      <c r="BA203" s="160" t="s">
        <v>71</v>
      </c>
      <c r="BB203" s="160" t="s">
        <v>71</v>
      </c>
    </row>
    <row r="204" spans="2:54" s="125" customFormat="1" ht="15.75" customHeight="1" x14ac:dyDescent="0.25">
      <c r="B204" s="247">
        <v>2023</v>
      </c>
      <c r="C204" s="81">
        <v>891780111</v>
      </c>
      <c r="D204" s="82" t="s">
        <v>68</v>
      </c>
      <c r="E204" s="145" t="s">
        <v>7285</v>
      </c>
      <c r="F204" s="76" t="s">
        <v>7286</v>
      </c>
      <c r="G204" s="145">
        <v>0</v>
      </c>
      <c r="H204" s="145"/>
      <c r="I204" s="86" t="s">
        <v>78</v>
      </c>
      <c r="J204" s="81" t="s">
        <v>120</v>
      </c>
      <c r="K204" s="145" t="s">
        <v>7287</v>
      </c>
      <c r="L204" s="259">
        <v>22933330</v>
      </c>
      <c r="M204" s="81" t="s">
        <v>73</v>
      </c>
      <c r="N204" s="145"/>
      <c r="O204" s="614" t="s">
        <v>6403</v>
      </c>
      <c r="P204" s="258">
        <v>85155278</v>
      </c>
      <c r="Q204" s="160">
        <v>78</v>
      </c>
      <c r="R204" s="397">
        <v>44949</v>
      </c>
      <c r="S204" s="582">
        <v>329100000</v>
      </c>
      <c r="T204" s="251">
        <v>45112</v>
      </c>
      <c r="U204" s="617">
        <v>22933330</v>
      </c>
      <c r="V204" s="86" t="s">
        <v>70</v>
      </c>
      <c r="W204" s="262">
        <v>1082884010</v>
      </c>
      <c r="X204" s="144" t="s">
        <v>7004</v>
      </c>
      <c r="Y204" s="145"/>
      <c r="Z204" s="391">
        <v>45112</v>
      </c>
      <c r="AA204" s="391">
        <v>45112</v>
      </c>
      <c r="AB204" s="603" t="s">
        <v>80</v>
      </c>
      <c r="AC204" s="391">
        <v>45282</v>
      </c>
      <c r="AD204" s="150">
        <f t="shared" si="10"/>
        <v>170</v>
      </c>
      <c r="AE204" s="143">
        <v>0</v>
      </c>
      <c r="AF204" s="259">
        <v>0</v>
      </c>
      <c r="AG204" s="143">
        <v>0</v>
      </c>
      <c r="AH204" s="603" t="s">
        <v>80</v>
      </c>
      <c r="AI204" s="150">
        <f t="shared" si="0"/>
        <v>0</v>
      </c>
      <c r="AJ204" s="143">
        <v>0</v>
      </c>
      <c r="AK204" s="259">
        <v>0</v>
      </c>
      <c r="AL204" s="603" t="s">
        <v>80</v>
      </c>
      <c r="AM204" s="86">
        <v>0</v>
      </c>
      <c r="AN204" s="603" t="s">
        <v>80</v>
      </c>
      <c r="AO204" s="603" t="s">
        <v>80</v>
      </c>
      <c r="AP204" s="255">
        <f t="shared" si="2"/>
        <v>0</v>
      </c>
      <c r="AQ204" s="260">
        <f>+L204+AF204-AK204</f>
        <v>22933330</v>
      </c>
      <c r="AR204" s="86" t="s">
        <v>115</v>
      </c>
      <c r="AS204" s="143">
        <v>0</v>
      </c>
      <c r="AT204" s="203" t="s">
        <v>80</v>
      </c>
      <c r="AU204" s="259">
        <v>16000000</v>
      </c>
      <c r="AV204" s="364">
        <f t="shared" si="9"/>
        <v>6933330</v>
      </c>
      <c r="AW204" s="133">
        <f t="shared" si="3"/>
        <v>0.69767452001083141</v>
      </c>
      <c r="AX204" s="203" t="s">
        <v>80</v>
      </c>
      <c r="AY204" s="86" t="s">
        <v>72</v>
      </c>
      <c r="AZ204" s="76" t="s">
        <v>7288</v>
      </c>
      <c r="BA204" s="160" t="s">
        <v>71</v>
      </c>
      <c r="BB204" s="160" t="s">
        <v>71</v>
      </c>
    </row>
    <row r="205" spans="2:54" s="125" customFormat="1" ht="15.75" customHeight="1" x14ac:dyDescent="0.25">
      <c r="B205" s="247">
        <v>2023</v>
      </c>
      <c r="C205" s="81">
        <v>891780111</v>
      </c>
      <c r="D205" s="82" t="s">
        <v>68</v>
      </c>
      <c r="E205" s="145" t="s">
        <v>7289</v>
      </c>
      <c r="F205" s="76" t="s">
        <v>7290</v>
      </c>
      <c r="G205" s="145">
        <v>0</v>
      </c>
      <c r="H205" s="145"/>
      <c r="I205" s="86" t="s">
        <v>78</v>
      </c>
      <c r="J205" s="81" t="s">
        <v>120</v>
      </c>
      <c r="K205" s="145" t="s">
        <v>7291</v>
      </c>
      <c r="L205" s="259">
        <v>17600000</v>
      </c>
      <c r="M205" s="81" t="s">
        <v>73</v>
      </c>
      <c r="N205" s="145"/>
      <c r="O205" s="614" t="s">
        <v>6670</v>
      </c>
      <c r="P205" s="258">
        <v>1082944396</v>
      </c>
      <c r="Q205" s="160">
        <v>78</v>
      </c>
      <c r="R205" s="397">
        <v>44949</v>
      </c>
      <c r="S205" s="582">
        <v>329100000</v>
      </c>
      <c r="T205" s="251">
        <v>45112</v>
      </c>
      <c r="U205" s="617">
        <v>17600000</v>
      </c>
      <c r="V205" s="86" t="s">
        <v>70</v>
      </c>
      <c r="W205" s="262">
        <v>1082884010</v>
      </c>
      <c r="X205" s="144" t="s">
        <v>7004</v>
      </c>
      <c r="Y205" s="145"/>
      <c r="Z205" s="391">
        <v>45112</v>
      </c>
      <c r="AA205" s="391">
        <v>45112</v>
      </c>
      <c r="AB205" s="603" t="s">
        <v>80</v>
      </c>
      <c r="AC205" s="391">
        <v>45275</v>
      </c>
      <c r="AD205" s="150">
        <f t="shared" si="10"/>
        <v>163</v>
      </c>
      <c r="AE205" s="143">
        <v>0</v>
      </c>
      <c r="AF205" s="259">
        <v>0</v>
      </c>
      <c r="AG205" s="143">
        <v>0</v>
      </c>
      <c r="AH205" s="603" t="s">
        <v>80</v>
      </c>
      <c r="AI205" s="150">
        <f t="shared" si="0"/>
        <v>0</v>
      </c>
      <c r="AJ205" s="143">
        <v>0</v>
      </c>
      <c r="AK205" s="259">
        <v>0</v>
      </c>
      <c r="AL205" s="603" t="s">
        <v>80</v>
      </c>
      <c r="AM205" s="86">
        <v>0</v>
      </c>
      <c r="AN205" s="603" t="s">
        <v>80</v>
      </c>
      <c r="AO205" s="603" t="s">
        <v>80</v>
      </c>
      <c r="AP205" s="255">
        <f t="shared" si="2"/>
        <v>0</v>
      </c>
      <c r="AQ205" s="260">
        <f>+L205+AF205-AK205</f>
        <v>17600000</v>
      </c>
      <c r="AR205" s="86" t="s">
        <v>115</v>
      </c>
      <c r="AS205" s="143">
        <v>0</v>
      </c>
      <c r="AT205" s="203" t="s">
        <v>80</v>
      </c>
      <c r="AU205" s="259">
        <v>12800000</v>
      </c>
      <c r="AV205" s="364">
        <f t="shared" si="9"/>
        <v>4800000</v>
      </c>
      <c r="AW205" s="133">
        <f t="shared" si="3"/>
        <v>0.72727272727272729</v>
      </c>
      <c r="AX205" s="203" t="s">
        <v>80</v>
      </c>
      <c r="AY205" s="86" t="s">
        <v>72</v>
      </c>
      <c r="AZ205" s="76" t="s">
        <v>7292</v>
      </c>
      <c r="BA205" s="160" t="s">
        <v>71</v>
      </c>
      <c r="BB205" s="160" t="s">
        <v>71</v>
      </c>
    </row>
    <row r="206" spans="2:54" s="125" customFormat="1" ht="15.75" customHeight="1" x14ac:dyDescent="0.25">
      <c r="B206" s="247">
        <v>2023</v>
      </c>
      <c r="C206" s="81">
        <v>891780111</v>
      </c>
      <c r="D206" s="82" t="s">
        <v>68</v>
      </c>
      <c r="E206" s="145" t="s">
        <v>7293</v>
      </c>
      <c r="F206" s="76" t="s">
        <v>7294</v>
      </c>
      <c r="G206" s="145">
        <v>0</v>
      </c>
      <c r="H206" s="145"/>
      <c r="I206" s="86" t="s">
        <v>78</v>
      </c>
      <c r="J206" s="81" t="s">
        <v>120</v>
      </c>
      <c r="K206" s="145" t="s">
        <v>7295</v>
      </c>
      <c r="L206" s="259">
        <v>20066667</v>
      </c>
      <c r="M206" s="81" t="s">
        <v>73</v>
      </c>
      <c r="N206" s="145"/>
      <c r="O206" s="614" t="s">
        <v>6427</v>
      </c>
      <c r="P206" s="258">
        <v>1082984449</v>
      </c>
      <c r="Q206" s="160">
        <v>79</v>
      </c>
      <c r="R206" s="397">
        <v>44949</v>
      </c>
      <c r="S206" s="582">
        <v>456500000</v>
      </c>
      <c r="T206" s="251">
        <v>45112</v>
      </c>
      <c r="U206" s="617">
        <v>20066667</v>
      </c>
      <c r="V206" s="86" t="s">
        <v>70</v>
      </c>
      <c r="W206" s="262">
        <v>39049658</v>
      </c>
      <c r="X206" s="144" t="s">
        <v>6408</v>
      </c>
      <c r="Y206" s="145"/>
      <c r="Z206" s="391">
        <v>45112</v>
      </c>
      <c r="AA206" s="391">
        <v>45112</v>
      </c>
      <c r="AB206" s="603" t="s">
        <v>80</v>
      </c>
      <c r="AC206" s="391">
        <v>45282</v>
      </c>
      <c r="AD206" s="150">
        <f t="shared" si="10"/>
        <v>170</v>
      </c>
      <c r="AE206" s="143">
        <v>0</v>
      </c>
      <c r="AF206" s="259">
        <v>0</v>
      </c>
      <c r="AG206" s="143">
        <v>0</v>
      </c>
      <c r="AH206" s="603" t="s">
        <v>80</v>
      </c>
      <c r="AI206" s="150">
        <f t="shared" si="0"/>
        <v>0</v>
      </c>
      <c r="AJ206" s="143">
        <v>0</v>
      </c>
      <c r="AK206" s="259">
        <v>0</v>
      </c>
      <c r="AL206" s="603" t="s">
        <v>80</v>
      </c>
      <c r="AM206" s="86">
        <v>0</v>
      </c>
      <c r="AN206" s="603" t="s">
        <v>80</v>
      </c>
      <c r="AO206" s="603" t="s">
        <v>80</v>
      </c>
      <c r="AP206" s="255">
        <f t="shared" si="2"/>
        <v>0</v>
      </c>
      <c r="AQ206" s="260">
        <f>+L206+AF206-AK206</f>
        <v>20066667</v>
      </c>
      <c r="AR206" s="86" t="s">
        <v>115</v>
      </c>
      <c r="AS206" s="143">
        <v>0</v>
      </c>
      <c r="AT206" s="203" t="s">
        <v>80</v>
      </c>
      <c r="AU206" s="259">
        <v>14000000</v>
      </c>
      <c r="AV206" s="364">
        <f t="shared" si="9"/>
        <v>6066667</v>
      </c>
      <c r="AW206" s="133">
        <f t="shared" si="3"/>
        <v>0.69767440701537531</v>
      </c>
      <c r="AX206" s="203" t="s">
        <v>80</v>
      </c>
      <c r="AY206" s="86" t="s">
        <v>72</v>
      </c>
      <c r="AZ206" s="76" t="s">
        <v>7296</v>
      </c>
      <c r="BA206" s="160" t="s">
        <v>71</v>
      </c>
      <c r="BB206" s="160" t="s">
        <v>71</v>
      </c>
    </row>
    <row r="207" spans="2:54" s="125" customFormat="1" ht="15.75" customHeight="1" x14ac:dyDescent="0.25">
      <c r="B207" s="247">
        <v>2023</v>
      </c>
      <c r="C207" s="81">
        <v>891780111</v>
      </c>
      <c r="D207" s="82" t="s">
        <v>68</v>
      </c>
      <c r="E207" s="145" t="s">
        <v>7297</v>
      </c>
      <c r="F207" s="76" t="s">
        <v>7298</v>
      </c>
      <c r="G207" s="145">
        <v>0</v>
      </c>
      <c r="H207" s="145"/>
      <c r="I207" s="86" t="s">
        <v>78</v>
      </c>
      <c r="J207" s="81" t="s">
        <v>120</v>
      </c>
      <c r="K207" s="145" t="s">
        <v>7299</v>
      </c>
      <c r="L207" s="259">
        <v>20066667</v>
      </c>
      <c r="M207" s="81" t="s">
        <v>73</v>
      </c>
      <c r="N207" s="145"/>
      <c r="O207" s="614" t="s">
        <v>6413</v>
      </c>
      <c r="P207" s="258">
        <v>1082875832</v>
      </c>
      <c r="Q207" s="160">
        <v>79</v>
      </c>
      <c r="R207" s="397">
        <v>44949</v>
      </c>
      <c r="S207" s="582">
        <v>456500000</v>
      </c>
      <c r="T207" s="251">
        <v>45112</v>
      </c>
      <c r="U207" s="617">
        <v>20066667</v>
      </c>
      <c r="V207" s="86" t="s">
        <v>70</v>
      </c>
      <c r="W207" s="262">
        <v>39049658</v>
      </c>
      <c r="X207" s="144" t="s">
        <v>6408</v>
      </c>
      <c r="Y207" s="145"/>
      <c r="Z207" s="391">
        <v>45112</v>
      </c>
      <c r="AA207" s="391">
        <v>45112</v>
      </c>
      <c r="AB207" s="603" t="s">
        <v>80</v>
      </c>
      <c r="AC207" s="391">
        <v>45282</v>
      </c>
      <c r="AD207" s="150">
        <f t="shared" si="10"/>
        <v>170</v>
      </c>
      <c r="AE207" s="143">
        <v>0</v>
      </c>
      <c r="AF207" s="259">
        <v>0</v>
      </c>
      <c r="AG207" s="143">
        <v>0</v>
      </c>
      <c r="AH207" s="603" t="s">
        <v>80</v>
      </c>
      <c r="AI207" s="150">
        <f t="shared" si="0"/>
        <v>0</v>
      </c>
      <c r="AJ207" s="143">
        <v>0</v>
      </c>
      <c r="AK207" s="259">
        <v>0</v>
      </c>
      <c r="AL207" s="603" t="s">
        <v>80</v>
      </c>
      <c r="AM207" s="86">
        <v>0</v>
      </c>
      <c r="AN207" s="603" t="s">
        <v>80</v>
      </c>
      <c r="AO207" s="603" t="s">
        <v>80</v>
      </c>
      <c r="AP207" s="255">
        <f t="shared" si="2"/>
        <v>0</v>
      </c>
      <c r="AQ207" s="260">
        <f>+L207+AF207-AK207</f>
        <v>20066667</v>
      </c>
      <c r="AR207" s="86" t="s">
        <v>115</v>
      </c>
      <c r="AS207" s="143">
        <v>0</v>
      </c>
      <c r="AT207" s="203" t="s">
        <v>80</v>
      </c>
      <c r="AU207" s="259">
        <v>14000000</v>
      </c>
      <c r="AV207" s="364">
        <f t="shared" si="9"/>
        <v>6066667</v>
      </c>
      <c r="AW207" s="133">
        <f t="shared" si="3"/>
        <v>0.69767440701537531</v>
      </c>
      <c r="AX207" s="203" t="s">
        <v>80</v>
      </c>
      <c r="AY207" s="86" t="s">
        <v>72</v>
      </c>
      <c r="AZ207" s="76" t="s">
        <v>7300</v>
      </c>
      <c r="BA207" s="160" t="s">
        <v>71</v>
      </c>
      <c r="BB207" s="160" t="s">
        <v>71</v>
      </c>
    </row>
    <row r="208" spans="2:54" s="125" customFormat="1" ht="15.75" customHeight="1" x14ac:dyDescent="0.25">
      <c r="B208" s="247">
        <v>2023</v>
      </c>
      <c r="C208" s="81">
        <v>891780111</v>
      </c>
      <c r="D208" s="82" t="s">
        <v>68</v>
      </c>
      <c r="E208" s="145" t="s">
        <v>7301</v>
      </c>
      <c r="F208" s="76" t="s">
        <v>7302</v>
      </c>
      <c r="G208" s="145">
        <v>0</v>
      </c>
      <c r="H208" s="145"/>
      <c r="I208" s="86" t="s">
        <v>78</v>
      </c>
      <c r="J208" s="81" t="s">
        <v>120</v>
      </c>
      <c r="K208" s="145" t="s">
        <v>7303</v>
      </c>
      <c r="L208" s="259">
        <v>18346670</v>
      </c>
      <c r="M208" s="81" t="s">
        <v>73</v>
      </c>
      <c r="N208" s="145"/>
      <c r="O208" s="614" t="s">
        <v>6501</v>
      </c>
      <c r="P208" s="258">
        <v>1082990677</v>
      </c>
      <c r="Q208" s="160">
        <v>78</v>
      </c>
      <c r="R208" s="397">
        <v>44949</v>
      </c>
      <c r="S208" s="582">
        <v>329100000</v>
      </c>
      <c r="T208" s="251">
        <v>45112</v>
      </c>
      <c r="U208" s="617">
        <v>18346670</v>
      </c>
      <c r="V208" s="86" t="s">
        <v>70</v>
      </c>
      <c r="W208" s="262">
        <v>1082884010</v>
      </c>
      <c r="X208" s="144" t="s">
        <v>7004</v>
      </c>
      <c r="Y208" s="145"/>
      <c r="Z208" s="391">
        <v>45112</v>
      </c>
      <c r="AA208" s="391">
        <v>45112</v>
      </c>
      <c r="AB208" s="603" t="s">
        <v>80</v>
      </c>
      <c r="AC208" s="391">
        <v>45282</v>
      </c>
      <c r="AD208" s="150">
        <f t="shared" si="10"/>
        <v>170</v>
      </c>
      <c r="AE208" s="143">
        <v>0</v>
      </c>
      <c r="AF208" s="259">
        <v>0</v>
      </c>
      <c r="AG208" s="143">
        <v>0</v>
      </c>
      <c r="AH208" s="603" t="s">
        <v>80</v>
      </c>
      <c r="AI208" s="150">
        <f t="shared" si="0"/>
        <v>0</v>
      </c>
      <c r="AJ208" s="143">
        <v>0</v>
      </c>
      <c r="AK208" s="259">
        <v>0</v>
      </c>
      <c r="AL208" s="603" t="s">
        <v>80</v>
      </c>
      <c r="AM208" s="86">
        <v>0</v>
      </c>
      <c r="AN208" s="603" t="s">
        <v>80</v>
      </c>
      <c r="AO208" s="603" t="s">
        <v>80</v>
      </c>
      <c r="AP208" s="255">
        <f t="shared" si="2"/>
        <v>0</v>
      </c>
      <c r="AQ208" s="260">
        <f>+L208+AF208-AK208</f>
        <v>18346670</v>
      </c>
      <c r="AR208" s="86" t="s">
        <v>115</v>
      </c>
      <c r="AS208" s="143">
        <v>0</v>
      </c>
      <c r="AT208" s="203" t="s">
        <v>80</v>
      </c>
      <c r="AU208" s="259">
        <v>12800000</v>
      </c>
      <c r="AV208" s="364">
        <f t="shared" si="9"/>
        <v>5546670</v>
      </c>
      <c r="AW208" s="133">
        <f t="shared" si="3"/>
        <v>0.69767429184696728</v>
      </c>
      <c r="AX208" s="203" t="s">
        <v>80</v>
      </c>
      <c r="AY208" s="86" t="s">
        <v>72</v>
      </c>
      <c r="AZ208" s="76" t="s">
        <v>7304</v>
      </c>
      <c r="BA208" s="160" t="s">
        <v>71</v>
      </c>
      <c r="BB208" s="160" t="s">
        <v>71</v>
      </c>
    </row>
    <row r="209" spans="2:54" s="125" customFormat="1" ht="15.75" customHeight="1" x14ac:dyDescent="0.25">
      <c r="B209" s="247">
        <v>2023</v>
      </c>
      <c r="C209" s="81">
        <v>891780111</v>
      </c>
      <c r="D209" s="82" t="s">
        <v>68</v>
      </c>
      <c r="E209" s="145" t="s">
        <v>7305</v>
      </c>
      <c r="F209" s="76" t="s">
        <v>7306</v>
      </c>
      <c r="G209" s="145">
        <v>0</v>
      </c>
      <c r="H209" s="145"/>
      <c r="I209" s="86" t="s">
        <v>78</v>
      </c>
      <c r="J209" s="81" t="s">
        <v>120</v>
      </c>
      <c r="K209" s="145" t="s">
        <v>7307</v>
      </c>
      <c r="L209" s="259">
        <v>20066667</v>
      </c>
      <c r="M209" s="81" t="s">
        <v>73</v>
      </c>
      <c r="N209" s="145"/>
      <c r="O209" s="614" t="s">
        <v>6460</v>
      </c>
      <c r="P209" s="258">
        <v>1082875128</v>
      </c>
      <c r="Q209" s="160">
        <v>89</v>
      </c>
      <c r="R209" s="397">
        <v>44950</v>
      </c>
      <c r="S209" s="582">
        <v>292000000</v>
      </c>
      <c r="T209" s="251">
        <v>45112</v>
      </c>
      <c r="U209" s="617">
        <v>20066667</v>
      </c>
      <c r="V209" s="86" t="s">
        <v>70</v>
      </c>
      <c r="W209" s="262">
        <v>1082903415</v>
      </c>
      <c r="X209" s="144" t="s">
        <v>6340</v>
      </c>
      <c r="Y209" s="145"/>
      <c r="Z209" s="391">
        <v>45112</v>
      </c>
      <c r="AA209" s="391">
        <v>45112</v>
      </c>
      <c r="AB209" s="603" t="s">
        <v>80</v>
      </c>
      <c r="AC209" s="391">
        <v>45282</v>
      </c>
      <c r="AD209" s="150">
        <f t="shared" si="10"/>
        <v>170</v>
      </c>
      <c r="AE209" s="143">
        <v>0</v>
      </c>
      <c r="AF209" s="259">
        <v>0</v>
      </c>
      <c r="AG209" s="143">
        <v>0</v>
      </c>
      <c r="AH209" s="603" t="s">
        <v>80</v>
      </c>
      <c r="AI209" s="150">
        <f t="shared" si="0"/>
        <v>0</v>
      </c>
      <c r="AJ209" s="143">
        <v>0</v>
      </c>
      <c r="AK209" s="259">
        <v>0</v>
      </c>
      <c r="AL209" s="603" t="s">
        <v>80</v>
      </c>
      <c r="AM209" s="86">
        <v>0</v>
      </c>
      <c r="AN209" s="603" t="s">
        <v>80</v>
      </c>
      <c r="AO209" s="603" t="s">
        <v>80</v>
      </c>
      <c r="AP209" s="255">
        <f t="shared" si="2"/>
        <v>0</v>
      </c>
      <c r="AQ209" s="260">
        <f>+L209+AF209-AK209</f>
        <v>20066667</v>
      </c>
      <c r="AR209" s="86" t="s">
        <v>115</v>
      </c>
      <c r="AS209" s="143">
        <v>0</v>
      </c>
      <c r="AT209" s="203" t="s">
        <v>80</v>
      </c>
      <c r="AU209" s="259">
        <v>14000000</v>
      </c>
      <c r="AV209" s="364">
        <f t="shared" si="9"/>
        <v>6066667</v>
      </c>
      <c r="AW209" s="133">
        <f t="shared" si="3"/>
        <v>0.69767440701537531</v>
      </c>
      <c r="AX209" s="203" t="s">
        <v>80</v>
      </c>
      <c r="AY209" s="86" t="s">
        <v>72</v>
      </c>
      <c r="AZ209" s="76" t="s">
        <v>7308</v>
      </c>
      <c r="BA209" s="160" t="s">
        <v>71</v>
      </c>
      <c r="BB209" s="160" t="s">
        <v>71</v>
      </c>
    </row>
    <row r="210" spans="2:54" s="125" customFormat="1" ht="15.75" customHeight="1" x14ac:dyDescent="0.25">
      <c r="B210" s="247">
        <v>2023</v>
      </c>
      <c r="C210" s="81">
        <v>891780111</v>
      </c>
      <c r="D210" s="82" t="s">
        <v>68</v>
      </c>
      <c r="E210" s="145" t="s">
        <v>7309</v>
      </c>
      <c r="F210" s="76" t="s">
        <v>7310</v>
      </c>
      <c r="G210" s="145">
        <v>0</v>
      </c>
      <c r="H210" s="145"/>
      <c r="I210" s="86" t="s">
        <v>78</v>
      </c>
      <c r="J210" s="81" t="s">
        <v>120</v>
      </c>
      <c r="K210" s="145" t="s">
        <v>7311</v>
      </c>
      <c r="L210" s="259">
        <v>16500000</v>
      </c>
      <c r="M210" s="81" t="s">
        <v>73</v>
      </c>
      <c r="N210" s="145"/>
      <c r="O210" s="614" t="s">
        <v>6585</v>
      </c>
      <c r="P210" s="258">
        <v>1130264593</v>
      </c>
      <c r="Q210" s="160">
        <v>89</v>
      </c>
      <c r="R210" s="397">
        <v>44950</v>
      </c>
      <c r="S210" s="582">
        <v>292000000</v>
      </c>
      <c r="T210" s="251">
        <v>45112</v>
      </c>
      <c r="U210" s="617">
        <v>16500000</v>
      </c>
      <c r="V210" s="86" t="s">
        <v>70</v>
      </c>
      <c r="W210" s="262">
        <v>1082903415</v>
      </c>
      <c r="X210" s="144" t="s">
        <v>6340</v>
      </c>
      <c r="Y210" s="145"/>
      <c r="Z210" s="391">
        <v>45112</v>
      </c>
      <c r="AA210" s="391">
        <v>45112</v>
      </c>
      <c r="AB210" s="603" t="s">
        <v>80</v>
      </c>
      <c r="AC210" s="391">
        <v>45275</v>
      </c>
      <c r="AD210" s="150">
        <f t="shared" si="10"/>
        <v>163</v>
      </c>
      <c r="AE210" s="143">
        <v>0</v>
      </c>
      <c r="AF210" s="259">
        <v>0</v>
      </c>
      <c r="AG210" s="143">
        <v>0</v>
      </c>
      <c r="AH210" s="603" t="s">
        <v>80</v>
      </c>
      <c r="AI210" s="150">
        <f t="shared" si="0"/>
        <v>0</v>
      </c>
      <c r="AJ210" s="143">
        <v>0</v>
      </c>
      <c r="AK210" s="259">
        <v>0</v>
      </c>
      <c r="AL210" s="603" t="s">
        <v>80</v>
      </c>
      <c r="AM210" s="86">
        <v>0</v>
      </c>
      <c r="AN210" s="603" t="s">
        <v>80</v>
      </c>
      <c r="AO210" s="603" t="s">
        <v>80</v>
      </c>
      <c r="AP210" s="255">
        <f t="shared" si="2"/>
        <v>0</v>
      </c>
      <c r="AQ210" s="260">
        <f>+L210+AF210-AK210</f>
        <v>16500000</v>
      </c>
      <c r="AR210" s="86" t="s">
        <v>115</v>
      </c>
      <c r="AS210" s="143">
        <v>0</v>
      </c>
      <c r="AT210" s="203" t="s">
        <v>80</v>
      </c>
      <c r="AU210" s="259">
        <v>12000000</v>
      </c>
      <c r="AV210" s="364">
        <f t="shared" si="9"/>
        <v>4500000</v>
      </c>
      <c r="AW210" s="133">
        <f t="shared" si="3"/>
        <v>0.72727272727272729</v>
      </c>
      <c r="AX210" s="203" t="s">
        <v>80</v>
      </c>
      <c r="AY210" s="86" t="s">
        <v>72</v>
      </c>
      <c r="AZ210" s="76" t="s">
        <v>7312</v>
      </c>
      <c r="BA210" s="160" t="s">
        <v>71</v>
      </c>
      <c r="BB210" s="160" t="s">
        <v>71</v>
      </c>
    </row>
    <row r="211" spans="2:54" s="125" customFormat="1" ht="15.75" customHeight="1" x14ac:dyDescent="0.25">
      <c r="B211" s="247">
        <v>2023</v>
      </c>
      <c r="C211" s="81">
        <v>891780111</v>
      </c>
      <c r="D211" s="82" t="s">
        <v>68</v>
      </c>
      <c r="E211" s="145" t="s">
        <v>7313</v>
      </c>
      <c r="F211" s="76" t="s">
        <v>7314</v>
      </c>
      <c r="G211" s="145">
        <v>0</v>
      </c>
      <c r="H211" s="145"/>
      <c r="I211" s="86" t="s">
        <v>78</v>
      </c>
      <c r="J211" s="81" t="s">
        <v>120</v>
      </c>
      <c r="K211" s="145" t="s">
        <v>7311</v>
      </c>
      <c r="L211" s="259">
        <v>18346666</v>
      </c>
      <c r="M211" s="81" t="s">
        <v>73</v>
      </c>
      <c r="N211" s="145"/>
      <c r="O211" s="614" t="s">
        <v>6474</v>
      </c>
      <c r="P211" s="258">
        <v>1053001646</v>
      </c>
      <c r="Q211" s="160">
        <v>89</v>
      </c>
      <c r="R211" s="397">
        <v>44950</v>
      </c>
      <c r="S211" s="582">
        <v>292000000</v>
      </c>
      <c r="T211" s="251">
        <v>45112</v>
      </c>
      <c r="U211" s="617">
        <v>18346666</v>
      </c>
      <c r="V211" s="86" t="s">
        <v>70</v>
      </c>
      <c r="W211" s="262">
        <v>1082903415</v>
      </c>
      <c r="X211" s="144" t="s">
        <v>6340</v>
      </c>
      <c r="Y211" s="145"/>
      <c r="Z211" s="391">
        <v>45112</v>
      </c>
      <c r="AA211" s="391">
        <v>45112</v>
      </c>
      <c r="AB211" s="603" t="s">
        <v>80</v>
      </c>
      <c r="AC211" s="391">
        <v>45282</v>
      </c>
      <c r="AD211" s="150">
        <f t="shared" si="10"/>
        <v>170</v>
      </c>
      <c r="AE211" s="143">
        <v>0</v>
      </c>
      <c r="AF211" s="259">
        <v>0</v>
      </c>
      <c r="AG211" s="143">
        <v>0</v>
      </c>
      <c r="AH211" s="603" t="s">
        <v>80</v>
      </c>
      <c r="AI211" s="150">
        <f t="shared" si="0"/>
        <v>0</v>
      </c>
      <c r="AJ211" s="143">
        <v>0</v>
      </c>
      <c r="AK211" s="259">
        <v>0</v>
      </c>
      <c r="AL211" s="603" t="s">
        <v>80</v>
      </c>
      <c r="AM211" s="86">
        <v>0</v>
      </c>
      <c r="AN211" s="603" t="s">
        <v>80</v>
      </c>
      <c r="AO211" s="603" t="s">
        <v>80</v>
      </c>
      <c r="AP211" s="255">
        <f t="shared" si="2"/>
        <v>0</v>
      </c>
      <c r="AQ211" s="260">
        <f>+L211+AF211-AK211</f>
        <v>18346666</v>
      </c>
      <c r="AR211" s="86" t="s">
        <v>115</v>
      </c>
      <c r="AS211" s="143">
        <v>0</v>
      </c>
      <c r="AT211" s="203" t="s">
        <v>80</v>
      </c>
      <c r="AU211" s="259">
        <v>12800000</v>
      </c>
      <c r="AV211" s="364">
        <f t="shared" si="9"/>
        <v>5546666</v>
      </c>
      <c r="AW211" s="133">
        <f t="shared" si="3"/>
        <v>0.69767444395619349</v>
      </c>
      <c r="AX211" s="203" t="s">
        <v>80</v>
      </c>
      <c r="AY211" s="86" t="s">
        <v>72</v>
      </c>
      <c r="AZ211" s="76" t="s">
        <v>7315</v>
      </c>
      <c r="BA211" s="160" t="s">
        <v>71</v>
      </c>
      <c r="BB211" s="160" t="s">
        <v>71</v>
      </c>
    </row>
    <row r="212" spans="2:54" s="125" customFormat="1" ht="15.75" customHeight="1" x14ac:dyDescent="0.25">
      <c r="B212" s="247">
        <v>2023</v>
      </c>
      <c r="C212" s="81">
        <v>891780111</v>
      </c>
      <c r="D212" s="82" t="s">
        <v>68</v>
      </c>
      <c r="E212" s="145" t="s">
        <v>7316</v>
      </c>
      <c r="F212" s="76" t="s">
        <v>7317</v>
      </c>
      <c r="G212" s="145">
        <v>0</v>
      </c>
      <c r="H212" s="145"/>
      <c r="I212" s="86" t="s">
        <v>78</v>
      </c>
      <c r="J212" s="81" t="s">
        <v>120</v>
      </c>
      <c r="K212" s="145" t="s">
        <v>7318</v>
      </c>
      <c r="L212" s="259">
        <v>21786666</v>
      </c>
      <c r="M212" s="81" t="s">
        <v>73</v>
      </c>
      <c r="N212" s="145"/>
      <c r="O212" s="614" t="s">
        <v>6490</v>
      </c>
      <c r="P212" s="258">
        <v>85152793</v>
      </c>
      <c r="Q212" s="160">
        <v>89</v>
      </c>
      <c r="R212" s="397">
        <v>44950</v>
      </c>
      <c r="S212" s="582">
        <v>292000000</v>
      </c>
      <c r="T212" s="251">
        <v>45112</v>
      </c>
      <c r="U212" s="617">
        <v>21786666</v>
      </c>
      <c r="V212" s="86" t="s">
        <v>70</v>
      </c>
      <c r="W212" s="262">
        <v>1082903415</v>
      </c>
      <c r="X212" s="144" t="s">
        <v>6340</v>
      </c>
      <c r="Y212" s="145"/>
      <c r="Z212" s="391">
        <v>45112</v>
      </c>
      <c r="AA212" s="391">
        <v>45112</v>
      </c>
      <c r="AB212" s="603" t="s">
        <v>80</v>
      </c>
      <c r="AC212" s="391">
        <v>45282</v>
      </c>
      <c r="AD212" s="150">
        <f t="shared" si="10"/>
        <v>170</v>
      </c>
      <c r="AE212" s="143">
        <v>0</v>
      </c>
      <c r="AF212" s="259">
        <v>0</v>
      </c>
      <c r="AG212" s="143">
        <v>0</v>
      </c>
      <c r="AH212" s="603" t="s">
        <v>80</v>
      </c>
      <c r="AI212" s="150">
        <f t="shared" si="0"/>
        <v>0</v>
      </c>
      <c r="AJ212" s="143">
        <v>0</v>
      </c>
      <c r="AK212" s="259">
        <v>0</v>
      </c>
      <c r="AL212" s="603" t="s">
        <v>80</v>
      </c>
      <c r="AM212" s="86">
        <v>0</v>
      </c>
      <c r="AN212" s="603" t="s">
        <v>80</v>
      </c>
      <c r="AO212" s="603" t="s">
        <v>80</v>
      </c>
      <c r="AP212" s="255">
        <f t="shared" si="2"/>
        <v>0</v>
      </c>
      <c r="AQ212" s="260">
        <f>+L212+AF212-AK212</f>
        <v>21786666</v>
      </c>
      <c r="AR212" s="86" t="s">
        <v>115</v>
      </c>
      <c r="AS212" s="143">
        <v>0</v>
      </c>
      <c r="AT212" s="203" t="s">
        <v>80</v>
      </c>
      <c r="AU212" s="259">
        <v>15200000</v>
      </c>
      <c r="AV212" s="364">
        <f t="shared" si="9"/>
        <v>6586666</v>
      </c>
      <c r="AW212" s="133">
        <f t="shared" si="3"/>
        <v>0.69767443995331824</v>
      </c>
      <c r="AX212" s="203" t="s">
        <v>80</v>
      </c>
      <c r="AY212" s="86" t="s">
        <v>72</v>
      </c>
      <c r="AZ212" s="76" t="s">
        <v>7319</v>
      </c>
      <c r="BA212" s="160" t="s">
        <v>71</v>
      </c>
      <c r="BB212" s="160" t="s">
        <v>71</v>
      </c>
    </row>
    <row r="213" spans="2:54" s="125" customFormat="1" ht="12.75" customHeight="1" x14ac:dyDescent="0.25">
      <c r="B213" s="247">
        <v>2023</v>
      </c>
      <c r="C213" s="81">
        <v>891780111</v>
      </c>
      <c r="D213" s="82" t="s">
        <v>68</v>
      </c>
      <c r="E213" s="145" t="s">
        <v>7320</v>
      </c>
      <c r="F213" s="76" t="s">
        <v>7321</v>
      </c>
      <c r="G213" s="145">
        <v>0</v>
      </c>
      <c r="H213" s="145"/>
      <c r="I213" s="86" t="s">
        <v>78</v>
      </c>
      <c r="J213" s="81" t="s">
        <v>120</v>
      </c>
      <c r="K213" s="145" t="s">
        <v>7322</v>
      </c>
      <c r="L213" s="259">
        <v>21786670</v>
      </c>
      <c r="M213" s="81" t="s">
        <v>73</v>
      </c>
      <c r="N213" s="145"/>
      <c r="O213" s="614" t="s">
        <v>6392</v>
      </c>
      <c r="P213" s="258">
        <v>1082985225</v>
      </c>
      <c r="Q213" s="160">
        <v>78</v>
      </c>
      <c r="R213" s="397">
        <v>44949</v>
      </c>
      <c r="S213" s="582">
        <v>329100000</v>
      </c>
      <c r="T213" s="251">
        <v>45112</v>
      </c>
      <c r="U213" s="617">
        <v>21786670</v>
      </c>
      <c r="V213" s="86" t="s">
        <v>70</v>
      </c>
      <c r="W213" s="262">
        <v>1082884010</v>
      </c>
      <c r="X213" s="144" t="s">
        <v>7004</v>
      </c>
      <c r="Y213" s="145"/>
      <c r="Z213" s="391">
        <v>45112</v>
      </c>
      <c r="AA213" s="391">
        <v>45112</v>
      </c>
      <c r="AB213" s="603" t="s">
        <v>80</v>
      </c>
      <c r="AC213" s="391">
        <v>45282</v>
      </c>
      <c r="AD213" s="150">
        <f t="shared" si="10"/>
        <v>170</v>
      </c>
      <c r="AE213" s="143">
        <v>0</v>
      </c>
      <c r="AF213" s="259">
        <v>0</v>
      </c>
      <c r="AG213" s="143">
        <v>0</v>
      </c>
      <c r="AH213" s="603" t="s">
        <v>80</v>
      </c>
      <c r="AI213" s="150">
        <f t="shared" si="0"/>
        <v>0</v>
      </c>
      <c r="AJ213" s="143">
        <v>0</v>
      </c>
      <c r="AK213" s="259">
        <v>0</v>
      </c>
      <c r="AL213" s="603" t="s">
        <v>80</v>
      </c>
      <c r="AM213" s="86">
        <v>0</v>
      </c>
      <c r="AN213" s="603" t="s">
        <v>80</v>
      </c>
      <c r="AO213" s="603" t="s">
        <v>80</v>
      </c>
      <c r="AP213" s="255">
        <f t="shared" si="2"/>
        <v>0</v>
      </c>
      <c r="AQ213" s="260">
        <f>+L213+AF213-AK213</f>
        <v>21786670</v>
      </c>
      <c r="AR213" s="86" t="s">
        <v>115</v>
      </c>
      <c r="AS213" s="143">
        <v>0</v>
      </c>
      <c r="AT213" s="203" t="s">
        <v>80</v>
      </c>
      <c r="AU213" s="259">
        <v>15200004</v>
      </c>
      <c r="AV213" s="364">
        <f t="shared" si="9"/>
        <v>6586666</v>
      </c>
      <c r="AW213" s="133">
        <f t="shared" si="3"/>
        <v>0.69767449545983851</v>
      </c>
      <c r="AX213" s="203" t="s">
        <v>80</v>
      </c>
      <c r="AY213" s="86" t="s">
        <v>72</v>
      </c>
      <c r="AZ213" s="76" t="s">
        <v>7323</v>
      </c>
      <c r="BA213" s="160" t="s">
        <v>71</v>
      </c>
      <c r="BB213" s="160" t="s">
        <v>71</v>
      </c>
    </row>
    <row r="214" spans="2:54" s="126" customFormat="1" ht="29.25" customHeight="1" x14ac:dyDescent="0.2">
      <c r="B214" s="247">
        <v>2023</v>
      </c>
      <c r="C214" s="81">
        <v>891780111</v>
      </c>
      <c r="D214" s="82" t="s">
        <v>68</v>
      </c>
      <c r="E214" s="82" t="s">
        <v>7324</v>
      </c>
      <c r="F214" s="142" t="s">
        <v>7325</v>
      </c>
      <c r="G214" s="82">
        <v>0</v>
      </c>
      <c r="H214" s="82"/>
      <c r="I214" s="81" t="s">
        <v>78</v>
      </c>
      <c r="J214" s="81" t="s">
        <v>120</v>
      </c>
      <c r="K214" s="82" t="s">
        <v>7326</v>
      </c>
      <c r="L214" s="381">
        <v>20066667</v>
      </c>
      <c r="M214" s="81" t="s">
        <v>73</v>
      </c>
      <c r="N214" s="82"/>
      <c r="O214" s="614" t="s">
        <v>6469</v>
      </c>
      <c r="P214" s="258">
        <v>1082935131</v>
      </c>
      <c r="Q214" s="258" t="s">
        <v>7327</v>
      </c>
      <c r="R214" s="619" t="s">
        <v>6774</v>
      </c>
      <c r="S214" s="584" t="s">
        <v>7328</v>
      </c>
      <c r="T214" s="251">
        <v>45112</v>
      </c>
      <c r="U214" s="617">
        <v>20066667</v>
      </c>
      <c r="V214" s="81" t="s">
        <v>70</v>
      </c>
      <c r="W214" s="262">
        <v>39049658</v>
      </c>
      <c r="X214" s="87" t="s">
        <v>7329</v>
      </c>
      <c r="Y214" s="82"/>
      <c r="Z214" s="391">
        <v>45112</v>
      </c>
      <c r="AA214" s="391">
        <v>45112</v>
      </c>
      <c r="AB214" s="603" t="s">
        <v>80</v>
      </c>
      <c r="AC214" s="391">
        <v>45282</v>
      </c>
      <c r="AD214" s="262">
        <f t="shared" si="10"/>
        <v>170</v>
      </c>
      <c r="AE214" s="165">
        <v>0</v>
      </c>
      <c r="AF214" s="381">
        <v>0</v>
      </c>
      <c r="AG214" s="165">
        <v>0</v>
      </c>
      <c r="AH214" s="603" t="s">
        <v>80</v>
      </c>
      <c r="AI214" s="262">
        <f t="shared" si="0"/>
        <v>0</v>
      </c>
      <c r="AJ214" s="165">
        <v>0</v>
      </c>
      <c r="AK214" s="381">
        <v>0</v>
      </c>
      <c r="AL214" s="603" t="s">
        <v>80</v>
      </c>
      <c r="AM214" s="81">
        <v>0</v>
      </c>
      <c r="AN214" s="603" t="s">
        <v>80</v>
      </c>
      <c r="AO214" s="603" t="s">
        <v>80</v>
      </c>
      <c r="AP214" s="160">
        <f t="shared" si="2"/>
        <v>0</v>
      </c>
      <c r="AQ214" s="364">
        <f>+L214+AF214-AK214</f>
        <v>20066667</v>
      </c>
      <c r="AR214" s="81" t="s">
        <v>115</v>
      </c>
      <c r="AS214" s="165">
        <v>0</v>
      </c>
      <c r="AT214" s="203" t="s">
        <v>80</v>
      </c>
      <c r="AU214" s="259">
        <v>10500000</v>
      </c>
      <c r="AV214" s="364">
        <f t="shared" si="9"/>
        <v>9566667</v>
      </c>
      <c r="AW214" s="133">
        <f t="shared" si="3"/>
        <v>0.52325580526153148</v>
      </c>
      <c r="AX214" s="203" t="s">
        <v>80</v>
      </c>
      <c r="AY214" s="81" t="s">
        <v>72</v>
      </c>
      <c r="AZ214" s="142" t="s">
        <v>7330</v>
      </c>
      <c r="BA214" s="160" t="s">
        <v>71</v>
      </c>
      <c r="BB214" s="160" t="s">
        <v>71</v>
      </c>
    </row>
    <row r="215" spans="2:54" s="125" customFormat="1" ht="15.75" customHeight="1" x14ac:dyDescent="0.25">
      <c r="B215" s="247">
        <v>2023</v>
      </c>
      <c r="C215" s="81">
        <v>891780111</v>
      </c>
      <c r="D215" s="82" t="s">
        <v>68</v>
      </c>
      <c r="E215" s="145" t="s">
        <v>7331</v>
      </c>
      <c r="F215" s="76" t="s">
        <v>7332</v>
      </c>
      <c r="G215" s="145">
        <v>0</v>
      </c>
      <c r="H215" s="145"/>
      <c r="I215" s="86" t="s">
        <v>78</v>
      </c>
      <c r="J215" s="81" t="s">
        <v>120</v>
      </c>
      <c r="K215" s="145" t="s">
        <v>7333</v>
      </c>
      <c r="L215" s="259">
        <v>20066667</v>
      </c>
      <c r="M215" s="81" t="s">
        <v>73</v>
      </c>
      <c r="N215" s="145"/>
      <c r="O215" s="614" t="s">
        <v>7334</v>
      </c>
      <c r="P215" s="258">
        <v>1004461196</v>
      </c>
      <c r="Q215" s="160">
        <v>734</v>
      </c>
      <c r="R215" s="397">
        <v>45001</v>
      </c>
      <c r="S215" s="582">
        <v>466461598</v>
      </c>
      <c r="T215" s="251">
        <v>45112</v>
      </c>
      <c r="U215" s="617">
        <v>20066667</v>
      </c>
      <c r="V215" s="86" t="s">
        <v>70</v>
      </c>
      <c r="W215" s="262">
        <v>39049658</v>
      </c>
      <c r="X215" s="144" t="s">
        <v>7329</v>
      </c>
      <c r="Y215" s="145"/>
      <c r="Z215" s="391">
        <v>45112</v>
      </c>
      <c r="AA215" s="391">
        <v>45112</v>
      </c>
      <c r="AB215" s="603" t="s">
        <v>80</v>
      </c>
      <c r="AC215" s="391">
        <v>45282</v>
      </c>
      <c r="AD215" s="150">
        <f t="shared" si="10"/>
        <v>170</v>
      </c>
      <c r="AE215" s="143">
        <v>0</v>
      </c>
      <c r="AF215" s="259">
        <v>0</v>
      </c>
      <c r="AG215" s="143">
        <v>0</v>
      </c>
      <c r="AH215" s="603" t="s">
        <v>80</v>
      </c>
      <c r="AI215" s="150">
        <f t="shared" si="0"/>
        <v>0</v>
      </c>
      <c r="AJ215" s="143">
        <v>0</v>
      </c>
      <c r="AK215" s="259">
        <v>0</v>
      </c>
      <c r="AL215" s="603" t="s">
        <v>80</v>
      </c>
      <c r="AM215" s="86">
        <v>0</v>
      </c>
      <c r="AN215" s="603" t="s">
        <v>80</v>
      </c>
      <c r="AO215" s="603" t="s">
        <v>80</v>
      </c>
      <c r="AP215" s="255">
        <f t="shared" si="2"/>
        <v>0</v>
      </c>
      <c r="AQ215" s="260">
        <f>+L215+AF215-AK215</f>
        <v>20066667</v>
      </c>
      <c r="AR215" s="86" t="s">
        <v>115</v>
      </c>
      <c r="AS215" s="143">
        <v>0</v>
      </c>
      <c r="AT215" s="203" t="s">
        <v>80</v>
      </c>
      <c r="AU215" s="259">
        <v>14000000</v>
      </c>
      <c r="AV215" s="364">
        <f t="shared" si="9"/>
        <v>6066667</v>
      </c>
      <c r="AW215" s="133">
        <f t="shared" si="3"/>
        <v>0.69767440701537531</v>
      </c>
      <c r="AX215" s="203" t="s">
        <v>80</v>
      </c>
      <c r="AY215" s="86" t="s">
        <v>72</v>
      </c>
      <c r="AZ215" s="76" t="s">
        <v>7335</v>
      </c>
      <c r="BA215" s="160" t="s">
        <v>71</v>
      </c>
      <c r="BB215" s="160" t="s">
        <v>71</v>
      </c>
    </row>
    <row r="216" spans="2:54" s="125" customFormat="1" ht="15.75" customHeight="1" x14ac:dyDescent="0.25">
      <c r="B216" s="247">
        <v>2023</v>
      </c>
      <c r="C216" s="81">
        <v>891780111</v>
      </c>
      <c r="D216" s="82" t="s">
        <v>68</v>
      </c>
      <c r="E216" s="145" t="s">
        <v>7336</v>
      </c>
      <c r="F216" s="76" t="s">
        <v>7337</v>
      </c>
      <c r="G216" s="145">
        <v>0</v>
      </c>
      <c r="H216" s="145"/>
      <c r="I216" s="86" t="s">
        <v>78</v>
      </c>
      <c r="J216" s="81" t="s">
        <v>120</v>
      </c>
      <c r="K216" s="145" t="s">
        <v>7338</v>
      </c>
      <c r="L216" s="259">
        <v>10000000</v>
      </c>
      <c r="M216" s="81" t="s">
        <v>73</v>
      </c>
      <c r="N216" s="145"/>
      <c r="O216" s="614" t="s">
        <v>6639</v>
      </c>
      <c r="P216" s="258">
        <v>1010191398</v>
      </c>
      <c r="Q216" s="160">
        <v>76</v>
      </c>
      <c r="R216" s="397">
        <v>44949</v>
      </c>
      <c r="S216" s="582">
        <v>547400000</v>
      </c>
      <c r="T216" s="251">
        <v>45113</v>
      </c>
      <c r="U216" s="617">
        <v>10000000</v>
      </c>
      <c r="V216" s="86" t="s">
        <v>70</v>
      </c>
      <c r="W216" s="262">
        <v>85155551</v>
      </c>
      <c r="X216" s="144" t="s">
        <v>7339</v>
      </c>
      <c r="Y216" s="145"/>
      <c r="Z216" s="391">
        <v>45113</v>
      </c>
      <c r="AA216" s="391">
        <v>45113</v>
      </c>
      <c r="AB216" s="603" t="s">
        <v>80</v>
      </c>
      <c r="AC216" s="391">
        <v>45230</v>
      </c>
      <c r="AD216" s="150">
        <f t="shared" si="10"/>
        <v>117</v>
      </c>
      <c r="AE216" s="143">
        <v>0</v>
      </c>
      <c r="AF216" s="259">
        <v>0</v>
      </c>
      <c r="AG216" s="143">
        <v>0</v>
      </c>
      <c r="AH216" s="603" t="s">
        <v>80</v>
      </c>
      <c r="AI216" s="150">
        <f t="shared" si="0"/>
        <v>0</v>
      </c>
      <c r="AJ216" s="143">
        <v>1</v>
      </c>
      <c r="AK216" s="259">
        <v>0</v>
      </c>
      <c r="AL216" s="603">
        <v>45196</v>
      </c>
      <c r="AM216" s="86">
        <v>0</v>
      </c>
      <c r="AN216" s="603" t="s">
        <v>80</v>
      </c>
      <c r="AO216" s="603" t="s">
        <v>80</v>
      </c>
      <c r="AP216" s="255">
        <f t="shared" si="2"/>
        <v>0</v>
      </c>
      <c r="AQ216" s="260">
        <f>+L216+AF216-AK216</f>
        <v>10000000</v>
      </c>
      <c r="AR216" s="86" t="s">
        <v>115</v>
      </c>
      <c r="AS216" s="143">
        <v>0</v>
      </c>
      <c r="AT216" s="203" t="s">
        <v>80</v>
      </c>
      <c r="AU216" s="259">
        <v>10000000</v>
      </c>
      <c r="AV216" s="364">
        <f t="shared" si="9"/>
        <v>0</v>
      </c>
      <c r="AW216" s="133">
        <f t="shared" si="3"/>
        <v>1</v>
      </c>
      <c r="AX216" s="203" t="s">
        <v>80</v>
      </c>
      <c r="AY216" s="86" t="s">
        <v>72</v>
      </c>
      <c r="AZ216" s="76" t="s">
        <v>7340</v>
      </c>
      <c r="BA216" s="160" t="s">
        <v>71</v>
      </c>
      <c r="BB216" s="160" t="s">
        <v>71</v>
      </c>
    </row>
    <row r="217" spans="2:54" s="125" customFormat="1" ht="15.75" customHeight="1" x14ac:dyDescent="0.25">
      <c r="B217" s="247">
        <v>2023</v>
      </c>
      <c r="C217" s="81">
        <v>891780111</v>
      </c>
      <c r="D217" s="82" t="s">
        <v>68</v>
      </c>
      <c r="E217" s="145" t="s">
        <v>7341</v>
      </c>
      <c r="F217" s="76" t="s">
        <v>7342</v>
      </c>
      <c r="G217" s="145">
        <v>0</v>
      </c>
      <c r="H217" s="145"/>
      <c r="I217" s="86" t="s">
        <v>78</v>
      </c>
      <c r="J217" s="81" t="s">
        <v>120</v>
      </c>
      <c r="K217" s="145" t="s">
        <v>7343</v>
      </c>
      <c r="L217" s="259">
        <v>13935000</v>
      </c>
      <c r="M217" s="81" t="s">
        <v>73</v>
      </c>
      <c r="N217" s="145"/>
      <c r="O217" s="614" t="s">
        <v>7344</v>
      </c>
      <c r="P217" s="258">
        <v>1082872998</v>
      </c>
      <c r="Q217" s="160">
        <v>1204</v>
      </c>
      <c r="R217" s="397">
        <v>45075</v>
      </c>
      <c r="S217" s="582">
        <v>81419160</v>
      </c>
      <c r="T217" s="251">
        <v>45113</v>
      </c>
      <c r="U217" s="617">
        <v>13935000</v>
      </c>
      <c r="V217" s="86" t="s">
        <v>70</v>
      </c>
      <c r="W217" s="262">
        <v>85477077</v>
      </c>
      <c r="X217" s="144" t="s">
        <v>7116</v>
      </c>
      <c r="Y217" s="145"/>
      <c r="Z217" s="391">
        <v>45113</v>
      </c>
      <c r="AA217" s="391">
        <v>45113</v>
      </c>
      <c r="AB217" s="603" t="s">
        <v>80</v>
      </c>
      <c r="AC217" s="391">
        <v>45289</v>
      </c>
      <c r="AD217" s="150">
        <f t="shared" si="10"/>
        <v>176</v>
      </c>
      <c r="AE217" s="143">
        <v>0</v>
      </c>
      <c r="AF217" s="259">
        <v>0</v>
      </c>
      <c r="AG217" s="143">
        <v>0</v>
      </c>
      <c r="AH217" s="603" t="s">
        <v>80</v>
      </c>
      <c r="AI217" s="150">
        <f t="shared" si="0"/>
        <v>0</v>
      </c>
      <c r="AJ217" s="143">
        <v>0</v>
      </c>
      <c r="AK217" s="259">
        <v>0</v>
      </c>
      <c r="AL217" s="603" t="s">
        <v>80</v>
      </c>
      <c r="AM217" s="86">
        <v>0</v>
      </c>
      <c r="AN217" s="603" t="s">
        <v>80</v>
      </c>
      <c r="AO217" s="603" t="s">
        <v>80</v>
      </c>
      <c r="AP217" s="255">
        <f t="shared" si="2"/>
        <v>0</v>
      </c>
      <c r="AQ217" s="260">
        <f>+L217+AF217-AK217</f>
        <v>13935000</v>
      </c>
      <c r="AR217" s="86" t="s">
        <v>115</v>
      </c>
      <c r="AS217" s="143">
        <v>0</v>
      </c>
      <c r="AT217" s="203" t="s">
        <v>80</v>
      </c>
      <c r="AU217" s="259">
        <v>6967500</v>
      </c>
      <c r="AV217" s="364">
        <f t="shared" si="9"/>
        <v>6967500</v>
      </c>
      <c r="AW217" s="133">
        <f t="shared" si="3"/>
        <v>0.5</v>
      </c>
      <c r="AX217" s="203" t="s">
        <v>80</v>
      </c>
      <c r="AY217" s="86" t="s">
        <v>72</v>
      </c>
      <c r="AZ217" s="76" t="s">
        <v>7345</v>
      </c>
      <c r="BA217" s="160" t="s">
        <v>71</v>
      </c>
      <c r="BB217" s="160" t="s">
        <v>71</v>
      </c>
    </row>
    <row r="218" spans="2:54" s="125" customFormat="1" ht="15.75" customHeight="1" x14ac:dyDescent="0.25">
      <c r="B218" s="247">
        <v>2023</v>
      </c>
      <c r="C218" s="81">
        <v>891780111</v>
      </c>
      <c r="D218" s="82" t="s">
        <v>68</v>
      </c>
      <c r="E218" s="145" t="s">
        <v>7346</v>
      </c>
      <c r="F218" s="76" t="s">
        <v>7347</v>
      </c>
      <c r="G218" s="145">
        <v>0</v>
      </c>
      <c r="H218" s="145"/>
      <c r="I218" s="86" t="s">
        <v>78</v>
      </c>
      <c r="J218" s="81" t="s">
        <v>120</v>
      </c>
      <c r="K218" s="145" t="s">
        <v>7348</v>
      </c>
      <c r="L218" s="259">
        <v>42000000</v>
      </c>
      <c r="M218" s="81" t="s">
        <v>73</v>
      </c>
      <c r="N218" s="145"/>
      <c r="O218" s="614" t="s">
        <v>7349</v>
      </c>
      <c r="P218" s="258">
        <v>1083012229</v>
      </c>
      <c r="Q218" s="160">
        <v>1168</v>
      </c>
      <c r="R218" s="397">
        <v>45069</v>
      </c>
      <c r="S218" s="582">
        <v>498907500</v>
      </c>
      <c r="T218" s="251">
        <v>45113</v>
      </c>
      <c r="U218" s="617">
        <v>42000000</v>
      </c>
      <c r="V218" s="86" t="s">
        <v>70</v>
      </c>
      <c r="W218" s="262">
        <v>84091773</v>
      </c>
      <c r="X218" s="144" t="s">
        <v>7110</v>
      </c>
      <c r="Y218" s="145"/>
      <c r="Z218" s="391">
        <v>45113</v>
      </c>
      <c r="AA218" s="391">
        <v>45113</v>
      </c>
      <c r="AB218" s="603" t="s">
        <v>80</v>
      </c>
      <c r="AC218" s="391">
        <v>45459</v>
      </c>
      <c r="AD218" s="150">
        <f t="shared" si="10"/>
        <v>346</v>
      </c>
      <c r="AE218" s="143">
        <v>0</v>
      </c>
      <c r="AF218" s="259">
        <v>0</v>
      </c>
      <c r="AG218" s="143">
        <v>0</v>
      </c>
      <c r="AH218" s="603" t="s">
        <v>80</v>
      </c>
      <c r="AI218" s="150">
        <f t="shared" si="0"/>
        <v>0</v>
      </c>
      <c r="AJ218" s="143">
        <v>0</v>
      </c>
      <c r="AK218" s="259">
        <v>0</v>
      </c>
      <c r="AL218" s="603" t="s">
        <v>80</v>
      </c>
      <c r="AM218" s="86">
        <v>0</v>
      </c>
      <c r="AN218" s="603" t="s">
        <v>80</v>
      </c>
      <c r="AO218" s="603" t="s">
        <v>80</v>
      </c>
      <c r="AP218" s="255">
        <f t="shared" si="2"/>
        <v>0</v>
      </c>
      <c r="AQ218" s="260">
        <f>+L218+AF218-AK218</f>
        <v>42000000</v>
      </c>
      <c r="AR218" s="86" t="s">
        <v>115</v>
      </c>
      <c r="AS218" s="143">
        <v>0</v>
      </c>
      <c r="AT218" s="203" t="s">
        <v>80</v>
      </c>
      <c r="AU218" s="259">
        <v>10500000</v>
      </c>
      <c r="AV218" s="364">
        <f t="shared" si="9"/>
        <v>31500000</v>
      </c>
      <c r="AW218" s="133">
        <f t="shared" si="3"/>
        <v>0.25</v>
      </c>
      <c r="AX218" s="203" t="s">
        <v>80</v>
      </c>
      <c r="AY218" s="86" t="s">
        <v>72</v>
      </c>
      <c r="AZ218" s="76" t="s">
        <v>7350</v>
      </c>
      <c r="BA218" s="160" t="s">
        <v>71</v>
      </c>
      <c r="BB218" s="160" t="s">
        <v>71</v>
      </c>
    </row>
    <row r="219" spans="2:54" s="125" customFormat="1" ht="15.75" customHeight="1" x14ac:dyDescent="0.25">
      <c r="B219" s="247">
        <v>2023</v>
      </c>
      <c r="C219" s="81">
        <v>891780111</v>
      </c>
      <c r="D219" s="82" t="s">
        <v>68</v>
      </c>
      <c r="E219" s="145" t="s">
        <v>7351</v>
      </c>
      <c r="F219" s="76" t="s">
        <v>7352</v>
      </c>
      <c r="G219" s="145">
        <v>0</v>
      </c>
      <c r="H219" s="145"/>
      <c r="I219" s="86" t="s">
        <v>78</v>
      </c>
      <c r="J219" s="81" t="s">
        <v>120</v>
      </c>
      <c r="K219" s="145" t="s">
        <v>7353</v>
      </c>
      <c r="L219" s="259">
        <v>27431880</v>
      </c>
      <c r="M219" s="81" t="s">
        <v>73</v>
      </c>
      <c r="N219" s="145"/>
      <c r="O219" s="614" t="s">
        <v>7354</v>
      </c>
      <c r="P219" s="258">
        <v>52428805</v>
      </c>
      <c r="Q219" s="160">
        <v>325</v>
      </c>
      <c r="R219" s="397">
        <v>44967</v>
      </c>
      <c r="S219" s="582">
        <v>54333671</v>
      </c>
      <c r="T219" s="251">
        <v>45113</v>
      </c>
      <c r="U219" s="617">
        <v>27431880</v>
      </c>
      <c r="V219" s="86" t="s">
        <v>70</v>
      </c>
      <c r="W219" s="262">
        <v>63563343</v>
      </c>
      <c r="X219" s="144" t="s">
        <v>7257</v>
      </c>
      <c r="Y219" s="145"/>
      <c r="Z219" s="391">
        <v>45113</v>
      </c>
      <c r="AA219" s="391">
        <v>45113</v>
      </c>
      <c r="AB219" s="603" t="s">
        <v>80</v>
      </c>
      <c r="AC219" s="391">
        <v>45368</v>
      </c>
      <c r="AD219" s="150">
        <f t="shared" si="10"/>
        <v>255</v>
      </c>
      <c r="AE219" s="143">
        <v>0</v>
      </c>
      <c r="AF219" s="259">
        <v>0</v>
      </c>
      <c r="AG219" s="143">
        <v>0</v>
      </c>
      <c r="AH219" s="603" t="s">
        <v>80</v>
      </c>
      <c r="AI219" s="150">
        <f t="shared" si="0"/>
        <v>0</v>
      </c>
      <c r="AJ219" s="143">
        <v>0</v>
      </c>
      <c r="AK219" s="259">
        <v>0</v>
      </c>
      <c r="AL219" s="603" t="s">
        <v>80</v>
      </c>
      <c r="AM219" s="86">
        <v>0</v>
      </c>
      <c r="AN219" s="603" t="s">
        <v>80</v>
      </c>
      <c r="AO219" s="603" t="s">
        <v>80</v>
      </c>
      <c r="AP219" s="255">
        <f t="shared" si="2"/>
        <v>0</v>
      </c>
      <c r="AQ219" s="260">
        <f>+L219+AF219-AK219</f>
        <v>27431880</v>
      </c>
      <c r="AR219" s="86" t="s">
        <v>115</v>
      </c>
      <c r="AS219" s="143">
        <v>0</v>
      </c>
      <c r="AT219" s="203" t="s">
        <v>80</v>
      </c>
      <c r="AU219" s="259">
        <v>3047986</v>
      </c>
      <c r="AV219" s="364">
        <f t="shared" si="9"/>
        <v>24383894</v>
      </c>
      <c r="AW219" s="133">
        <f t="shared" si="3"/>
        <v>0.11111108680848705</v>
      </c>
      <c r="AX219" s="203" t="s">
        <v>80</v>
      </c>
      <c r="AY219" s="86" t="s">
        <v>72</v>
      </c>
      <c r="AZ219" s="76" t="s">
        <v>7355</v>
      </c>
      <c r="BA219" s="160" t="s">
        <v>71</v>
      </c>
      <c r="BB219" s="160" t="s">
        <v>71</v>
      </c>
    </row>
    <row r="220" spans="2:54" s="125" customFormat="1" ht="15.75" customHeight="1" x14ac:dyDescent="0.25">
      <c r="B220" s="247">
        <v>2023</v>
      </c>
      <c r="C220" s="81">
        <v>891780111</v>
      </c>
      <c r="D220" s="82" t="s">
        <v>68</v>
      </c>
      <c r="E220" s="145" t="s">
        <v>7356</v>
      </c>
      <c r="F220" s="76" t="s">
        <v>7357</v>
      </c>
      <c r="G220" s="145">
        <v>0</v>
      </c>
      <c r="H220" s="145"/>
      <c r="I220" s="86" t="s">
        <v>78</v>
      </c>
      <c r="J220" s="81" t="s">
        <v>120</v>
      </c>
      <c r="K220" s="145" t="s">
        <v>7358</v>
      </c>
      <c r="L220" s="259">
        <v>6000000</v>
      </c>
      <c r="M220" s="81" t="s">
        <v>73</v>
      </c>
      <c r="N220" s="145"/>
      <c r="O220" s="614" t="s">
        <v>7359</v>
      </c>
      <c r="P220" s="258">
        <v>1128282695</v>
      </c>
      <c r="Q220" s="160">
        <v>579</v>
      </c>
      <c r="R220" s="397">
        <v>44987</v>
      </c>
      <c r="S220" s="582">
        <v>20000000</v>
      </c>
      <c r="T220" s="251">
        <v>45114</v>
      </c>
      <c r="U220" s="617">
        <v>6000000</v>
      </c>
      <c r="V220" s="86" t="s">
        <v>70</v>
      </c>
      <c r="W220" s="262">
        <v>19285288</v>
      </c>
      <c r="X220" s="144" t="s">
        <v>7360</v>
      </c>
      <c r="Y220" s="145"/>
      <c r="Z220" s="391">
        <v>45114</v>
      </c>
      <c r="AA220" s="391">
        <v>45114</v>
      </c>
      <c r="AB220" s="603" t="s">
        <v>80</v>
      </c>
      <c r="AC220" s="391">
        <v>45121</v>
      </c>
      <c r="AD220" s="150">
        <f t="shared" si="10"/>
        <v>7</v>
      </c>
      <c r="AE220" s="143">
        <v>0</v>
      </c>
      <c r="AF220" s="259">
        <v>0</v>
      </c>
      <c r="AG220" s="143">
        <v>0</v>
      </c>
      <c r="AH220" s="603" t="s">
        <v>80</v>
      </c>
      <c r="AI220" s="150">
        <f t="shared" si="0"/>
        <v>0</v>
      </c>
      <c r="AJ220" s="143">
        <v>0</v>
      </c>
      <c r="AK220" s="259">
        <v>0</v>
      </c>
      <c r="AL220" s="603" t="s">
        <v>80</v>
      </c>
      <c r="AM220" s="86">
        <v>0</v>
      </c>
      <c r="AN220" s="603" t="s">
        <v>80</v>
      </c>
      <c r="AO220" s="603" t="s">
        <v>80</v>
      </c>
      <c r="AP220" s="255">
        <f t="shared" si="2"/>
        <v>0</v>
      </c>
      <c r="AQ220" s="260">
        <f>+L220+AF220-AK220</f>
        <v>6000000</v>
      </c>
      <c r="AR220" s="86" t="s">
        <v>115</v>
      </c>
      <c r="AS220" s="143">
        <v>0</v>
      </c>
      <c r="AT220" s="203" t="s">
        <v>80</v>
      </c>
      <c r="AU220" s="259">
        <v>6000000</v>
      </c>
      <c r="AV220" s="364">
        <f t="shared" si="9"/>
        <v>0</v>
      </c>
      <c r="AW220" s="133">
        <f t="shared" si="3"/>
        <v>1</v>
      </c>
      <c r="AX220" s="203" t="s">
        <v>80</v>
      </c>
      <c r="AY220" s="86" t="s">
        <v>800</v>
      </c>
      <c r="AZ220" s="76" t="s">
        <v>7361</v>
      </c>
      <c r="BA220" s="160" t="s">
        <v>71</v>
      </c>
      <c r="BB220" s="160" t="s">
        <v>71</v>
      </c>
    </row>
    <row r="221" spans="2:54" s="125" customFormat="1" ht="15.75" customHeight="1" x14ac:dyDescent="0.25">
      <c r="B221" s="247">
        <v>2023</v>
      </c>
      <c r="C221" s="81">
        <v>891780111</v>
      </c>
      <c r="D221" s="82" t="s">
        <v>68</v>
      </c>
      <c r="E221" s="145" t="s">
        <v>7362</v>
      </c>
      <c r="F221" s="76" t="s">
        <v>7363</v>
      </c>
      <c r="G221" s="145">
        <v>0</v>
      </c>
      <c r="H221" s="145"/>
      <c r="I221" s="86" t="s">
        <v>78</v>
      </c>
      <c r="J221" s="81" t="s">
        <v>120</v>
      </c>
      <c r="K221" s="145" t="s">
        <v>7364</v>
      </c>
      <c r="L221" s="259">
        <v>5000000</v>
      </c>
      <c r="M221" s="81" t="s">
        <v>73</v>
      </c>
      <c r="N221" s="145"/>
      <c r="O221" s="614" t="s">
        <v>7365</v>
      </c>
      <c r="P221" s="258">
        <v>1076622994</v>
      </c>
      <c r="Q221" s="160">
        <v>76</v>
      </c>
      <c r="R221" s="397">
        <v>44949</v>
      </c>
      <c r="S221" s="582">
        <v>547400000</v>
      </c>
      <c r="T221" s="251">
        <v>45114</v>
      </c>
      <c r="U221" s="617">
        <v>5000000</v>
      </c>
      <c r="V221" s="86" t="s">
        <v>70</v>
      </c>
      <c r="W221" s="262">
        <v>85155551</v>
      </c>
      <c r="X221" s="144" t="s">
        <v>7339</v>
      </c>
      <c r="Y221" s="145"/>
      <c r="Z221" s="391">
        <v>45114</v>
      </c>
      <c r="AA221" s="391">
        <v>45114</v>
      </c>
      <c r="AB221" s="603" t="s">
        <v>80</v>
      </c>
      <c r="AC221" s="391">
        <v>45175</v>
      </c>
      <c r="AD221" s="150">
        <f t="shared" si="10"/>
        <v>61</v>
      </c>
      <c r="AE221" s="143">
        <v>0</v>
      </c>
      <c r="AF221" s="259">
        <v>0</v>
      </c>
      <c r="AG221" s="143">
        <v>0</v>
      </c>
      <c r="AH221" s="603" t="s">
        <v>80</v>
      </c>
      <c r="AI221" s="150">
        <f t="shared" si="0"/>
        <v>0</v>
      </c>
      <c r="AJ221" s="143">
        <v>0</v>
      </c>
      <c r="AK221" s="259">
        <v>0</v>
      </c>
      <c r="AL221" s="603" t="s">
        <v>80</v>
      </c>
      <c r="AM221" s="86">
        <v>0</v>
      </c>
      <c r="AN221" s="603" t="s">
        <v>80</v>
      </c>
      <c r="AO221" s="603" t="s">
        <v>80</v>
      </c>
      <c r="AP221" s="255">
        <f t="shared" si="2"/>
        <v>0</v>
      </c>
      <c r="AQ221" s="260">
        <f>+L221+AF221-AK221</f>
        <v>5000000</v>
      </c>
      <c r="AR221" s="86" t="s">
        <v>115</v>
      </c>
      <c r="AS221" s="143">
        <v>0</v>
      </c>
      <c r="AT221" s="203" t="s">
        <v>80</v>
      </c>
      <c r="AU221" s="259">
        <v>5000000</v>
      </c>
      <c r="AV221" s="364">
        <f t="shared" si="9"/>
        <v>0</v>
      </c>
      <c r="AW221" s="133">
        <f t="shared" si="3"/>
        <v>1</v>
      </c>
      <c r="AX221" s="203" t="s">
        <v>80</v>
      </c>
      <c r="AY221" s="86" t="s">
        <v>800</v>
      </c>
      <c r="AZ221" s="76" t="s">
        <v>7366</v>
      </c>
      <c r="BA221" s="160" t="s">
        <v>71</v>
      </c>
      <c r="BB221" s="160" t="s">
        <v>71</v>
      </c>
    </row>
    <row r="222" spans="2:54" s="125" customFormat="1" ht="15.75" customHeight="1" x14ac:dyDescent="0.25">
      <c r="B222" s="247">
        <v>2023</v>
      </c>
      <c r="C222" s="81">
        <v>891780111</v>
      </c>
      <c r="D222" s="82" t="s">
        <v>68</v>
      </c>
      <c r="E222" s="145" t="s">
        <v>7367</v>
      </c>
      <c r="F222" s="76" t="s">
        <v>7368</v>
      </c>
      <c r="G222" s="145">
        <v>0</v>
      </c>
      <c r="H222" s="145"/>
      <c r="I222" s="86" t="s">
        <v>78</v>
      </c>
      <c r="J222" s="81" t="s">
        <v>120</v>
      </c>
      <c r="K222" s="145" t="s">
        <v>6494</v>
      </c>
      <c r="L222" s="259">
        <v>19200000</v>
      </c>
      <c r="M222" s="81" t="s">
        <v>73</v>
      </c>
      <c r="N222" s="145"/>
      <c r="O222" s="614" t="s">
        <v>7369</v>
      </c>
      <c r="P222" s="258">
        <v>57422539</v>
      </c>
      <c r="Q222" s="160">
        <v>77</v>
      </c>
      <c r="R222" s="397">
        <v>44949</v>
      </c>
      <c r="S222" s="582">
        <v>768100000</v>
      </c>
      <c r="T222" s="251">
        <v>45114</v>
      </c>
      <c r="U222" s="617">
        <v>19200000</v>
      </c>
      <c r="V222" s="86" t="s">
        <v>70</v>
      </c>
      <c r="W222" s="262">
        <v>72004252</v>
      </c>
      <c r="X222" s="144" t="s">
        <v>6564</v>
      </c>
      <c r="Y222" s="145"/>
      <c r="Z222" s="391">
        <v>45114</v>
      </c>
      <c r="AA222" s="391">
        <v>45114</v>
      </c>
      <c r="AB222" s="603" t="s">
        <v>80</v>
      </c>
      <c r="AC222" s="391">
        <v>45289</v>
      </c>
      <c r="AD222" s="150">
        <f t="shared" si="10"/>
        <v>175</v>
      </c>
      <c r="AE222" s="143">
        <v>0</v>
      </c>
      <c r="AF222" s="259">
        <v>0</v>
      </c>
      <c r="AG222" s="143">
        <v>0</v>
      </c>
      <c r="AH222" s="603" t="s">
        <v>80</v>
      </c>
      <c r="AI222" s="150">
        <f t="shared" si="0"/>
        <v>0</v>
      </c>
      <c r="AJ222" s="143">
        <v>0</v>
      </c>
      <c r="AK222" s="259">
        <v>0</v>
      </c>
      <c r="AL222" s="603" t="s">
        <v>80</v>
      </c>
      <c r="AM222" s="86">
        <v>0</v>
      </c>
      <c r="AN222" s="603" t="s">
        <v>80</v>
      </c>
      <c r="AO222" s="603" t="s">
        <v>80</v>
      </c>
      <c r="AP222" s="255">
        <f t="shared" si="2"/>
        <v>0</v>
      </c>
      <c r="AQ222" s="260">
        <f>+L222+AF222-AK222</f>
        <v>19200000</v>
      </c>
      <c r="AR222" s="86" t="s">
        <v>115</v>
      </c>
      <c r="AS222" s="143">
        <v>0</v>
      </c>
      <c r="AT222" s="203" t="s">
        <v>80</v>
      </c>
      <c r="AU222" s="259">
        <v>12800000</v>
      </c>
      <c r="AV222" s="364">
        <f t="shared" si="9"/>
        <v>6400000</v>
      </c>
      <c r="AW222" s="133">
        <f t="shared" si="3"/>
        <v>0.66666666666666663</v>
      </c>
      <c r="AX222" s="203" t="s">
        <v>80</v>
      </c>
      <c r="AY222" s="86" t="s">
        <v>72</v>
      </c>
      <c r="AZ222" s="76" t="s">
        <v>7370</v>
      </c>
      <c r="BA222" s="160" t="s">
        <v>71</v>
      </c>
      <c r="BB222" s="160" t="s">
        <v>71</v>
      </c>
    </row>
    <row r="223" spans="2:54" s="125" customFormat="1" ht="15.75" customHeight="1" x14ac:dyDescent="0.25">
      <c r="B223" s="247">
        <v>2023</v>
      </c>
      <c r="C223" s="81">
        <v>891780111</v>
      </c>
      <c r="D223" s="82" t="s">
        <v>68</v>
      </c>
      <c r="E223" s="145" t="s">
        <v>7371</v>
      </c>
      <c r="F223" s="76" t="s">
        <v>7372</v>
      </c>
      <c r="G223" s="145">
        <v>0</v>
      </c>
      <c r="H223" s="145"/>
      <c r="I223" s="86" t="s">
        <v>78</v>
      </c>
      <c r="J223" s="81" t="s">
        <v>120</v>
      </c>
      <c r="K223" s="145" t="s">
        <v>7373</v>
      </c>
      <c r="L223" s="259">
        <v>17386666</v>
      </c>
      <c r="M223" s="81" t="s">
        <v>73</v>
      </c>
      <c r="N223" s="145"/>
      <c r="O223" s="614" t="s">
        <v>6506</v>
      </c>
      <c r="P223" s="258">
        <v>1082995408</v>
      </c>
      <c r="Q223" s="160">
        <v>77</v>
      </c>
      <c r="R223" s="397">
        <v>44949</v>
      </c>
      <c r="S223" s="582">
        <v>768100000</v>
      </c>
      <c r="T223" s="251">
        <v>45117</v>
      </c>
      <c r="U223" s="617">
        <v>17386666</v>
      </c>
      <c r="V223" s="86" t="s">
        <v>70</v>
      </c>
      <c r="W223" s="262">
        <v>1082884010</v>
      </c>
      <c r="X223" s="144" t="s">
        <v>7374</v>
      </c>
      <c r="Y223" s="145"/>
      <c r="Z223" s="391">
        <v>45117</v>
      </c>
      <c r="AA223" s="391">
        <v>45117</v>
      </c>
      <c r="AB223" s="603" t="s">
        <v>80</v>
      </c>
      <c r="AC223" s="391">
        <v>45282</v>
      </c>
      <c r="AD223" s="150">
        <f t="shared" si="10"/>
        <v>165</v>
      </c>
      <c r="AE223" s="143">
        <v>1</v>
      </c>
      <c r="AF223" s="259">
        <v>1500000</v>
      </c>
      <c r="AG223" s="143">
        <v>0</v>
      </c>
      <c r="AH223" s="603" t="s">
        <v>80</v>
      </c>
      <c r="AI223" s="150">
        <f t="shared" si="0"/>
        <v>0</v>
      </c>
      <c r="AJ223" s="143">
        <v>0</v>
      </c>
      <c r="AK223" s="259">
        <v>0</v>
      </c>
      <c r="AL223" s="603" t="s">
        <v>80</v>
      </c>
      <c r="AM223" s="86">
        <v>0</v>
      </c>
      <c r="AN223" s="603" t="s">
        <v>80</v>
      </c>
      <c r="AO223" s="603" t="s">
        <v>80</v>
      </c>
      <c r="AP223" s="255">
        <f t="shared" si="2"/>
        <v>0</v>
      </c>
      <c r="AQ223" s="260">
        <f>+L223+AF223-AK223</f>
        <v>18886666</v>
      </c>
      <c r="AR223" s="86" t="s">
        <v>115</v>
      </c>
      <c r="AS223" s="143">
        <v>0</v>
      </c>
      <c r="AT223" s="203" t="s">
        <v>80</v>
      </c>
      <c r="AU223" s="259">
        <v>12740000</v>
      </c>
      <c r="AV223" s="364">
        <f t="shared" si="9"/>
        <v>6146666</v>
      </c>
      <c r="AW223" s="133">
        <f t="shared" si="3"/>
        <v>0.67454997086304169</v>
      </c>
      <c r="AX223" s="203" t="s">
        <v>80</v>
      </c>
      <c r="AY223" s="86" t="s">
        <v>72</v>
      </c>
      <c r="AZ223" s="76" t="s">
        <v>7375</v>
      </c>
      <c r="BA223" s="160" t="s">
        <v>71</v>
      </c>
      <c r="BB223" s="160" t="s">
        <v>71</v>
      </c>
    </row>
    <row r="224" spans="2:54" s="126" customFormat="1" ht="29.25" customHeight="1" x14ac:dyDescent="0.25">
      <c r="B224" s="247">
        <v>2023</v>
      </c>
      <c r="C224" s="81">
        <v>891780111</v>
      </c>
      <c r="D224" s="82" t="s">
        <v>68</v>
      </c>
      <c r="E224" s="82" t="s">
        <v>7376</v>
      </c>
      <c r="F224" s="142" t="s">
        <v>7377</v>
      </c>
      <c r="G224" s="82">
        <v>0</v>
      </c>
      <c r="H224" s="82"/>
      <c r="I224" s="81" t="s">
        <v>78</v>
      </c>
      <c r="J224" s="81" t="s">
        <v>120</v>
      </c>
      <c r="K224" s="82" t="s">
        <v>7378</v>
      </c>
      <c r="L224" s="381">
        <v>31680000</v>
      </c>
      <c r="M224" s="81" t="s">
        <v>73</v>
      </c>
      <c r="N224" s="82"/>
      <c r="O224" s="614" t="s">
        <v>7379</v>
      </c>
      <c r="P224" s="258">
        <v>1082998052</v>
      </c>
      <c r="Q224" s="258" t="s">
        <v>7380</v>
      </c>
      <c r="R224" s="619" t="s">
        <v>7381</v>
      </c>
      <c r="S224" s="584" t="s">
        <v>7382</v>
      </c>
      <c r="T224" s="251">
        <v>45117</v>
      </c>
      <c r="U224" s="617">
        <v>31680000</v>
      </c>
      <c r="V224" s="81" t="s">
        <v>70</v>
      </c>
      <c r="W224" s="262">
        <v>51913961</v>
      </c>
      <c r="X224" s="87" t="s">
        <v>7383</v>
      </c>
      <c r="Y224" s="82"/>
      <c r="Z224" s="391">
        <v>45117</v>
      </c>
      <c r="AA224" s="391">
        <v>45117</v>
      </c>
      <c r="AB224" s="603" t="s">
        <v>80</v>
      </c>
      <c r="AC224" s="391">
        <v>45482</v>
      </c>
      <c r="AD224" s="262">
        <f t="shared" si="10"/>
        <v>365</v>
      </c>
      <c r="AE224" s="165">
        <v>0</v>
      </c>
      <c r="AF224" s="381">
        <v>0</v>
      </c>
      <c r="AG224" s="165">
        <v>0</v>
      </c>
      <c r="AH224" s="603" t="s">
        <v>80</v>
      </c>
      <c r="AI224" s="262">
        <f t="shared" si="0"/>
        <v>0</v>
      </c>
      <c r="AJ224" s="165">
        <v>0</v>
      </c>
      <c r="AK224" s="381">
        <v>0</v>
      </c>
      <c r="AL224" s="603" t="s">
        <v>80</v>
      </c>
      <c r="AM224" s="81">
        <v>0</v>
      </c>
      <c r="AN224" s="603" t="s">
        <v>80</v>
      </c>
      <c r="AO224" s="603" t="s">
        <v>80</v>
      </c>
      <c r="AP224" s="160">
        <f t="shared" si="2"/>
        <v>0</v>
      </c>
      <c r="AQ224" s="364">
        <f>+L224+AF224-AK224</f>
        <v>31680000</v>
      </c>
      <c r="AR224" s="81" t="s">
        <v>115</v>
      </c>
      <c r="AS224" s="165">
        <v>0</v>
      </c>
      <c r="AT224" s="203" t="s">
        <v>80</v>
      </c>
      <c r="AU224" s="381">
        <v>7920000</v>
      </c>
      <c r="AV224" s="364">
        <f t="shared" si="9"/>
        <v>23760000</v>
      </c>
      <c r="AW224" s="133">
        <f t="shared" si="3"/>
        <v>0.25</v>
      </c>
      <c r="AX224" s="203" t="s">
        <v>80</v>
      </c>
      <c r="AY224" s="81" t="s">
        <v>72</v>
      </c>
      <c r="AZ224" s="142" t="s">
        <v>7384</v>
      </c>
      <c r="BA224" s="160" t="s">
        <v>71</v>
      </c>
      <c r="BB224" s="160" t="s">
        <v>71</v>
      </c>
    </row>
    <row r="225" spans="2:54" s="126" customFormat="1" ht="15.75" customHeight="1" x14ac:dyDescent="0.25">
      <c r="B225" s="247">
        <v>2023</v>
      </c>
      <c r="C225" s="81">
        <v>891780111</v>
      </c>
      <c r="D225" s="82" t="s">
        <v>68</v>
      </c>
      <c r="E225" s="82" t="s">
        <v>7385</v>
      </c>
      <c r="F225" s="142" t="s">
        <v>7386</v>
      </c>
      <c r="G225" s="82">
        <v>0</v>
      </c>
      <c r="H225" s="82"/>
      <c r="I225" s="81" t="s">
        <v>78</v>
      </c>
      <c r="J225" s="81" t="s">
        <v>120</v>
      </c>
      <c r="K225" s="82" t="s">
        <v>7387</v>
      </c>
      <c r="L225" s="381">
        <v>20000000</v>
      </c>
      <c r="M225" s="81" t="s">
        <v>73</v>
      </c>
      <c r="N225" s="82"/>
      <c r="O225" s="614" t="s">
        <v>7388</v>
      </c>
      <c r="P225" s="258">
        <v>1143403843</v>
      </c>
      <c r="Q225" s="160">
        <v>835</v>
      </c>
      <c r="R225" s="603">
        <v>45014</v>
      </c>
      <c r="S225" s="585">
        <v>50000000</v>
      </c>
      <c r="T225" s="251">
        <v>45117</v>
      </c>
      <c r="U225" s="617">
        <v>20000000</v>
      </c>
      <c r="V225" s="81" t="s">
        <v>70</v>
      </c>
      <c r="W225" s="262">
        <v>52389076</v>
      </c>
      <c r="X225" s="87" t="s">
        <v>7389</v>
      </c>
      <c r="Y225" s="82"/>
      <c r="Z225" s="391">
        <v>45117</v>
      </c>
      <c r="AA225" s="391">
        <v>45117</v>
      </c>
      <c r="AB225" s="603" t="s">
        <v>80</v>
      </c>
      <c r="AC225" s="391">
        <v>45350</v>
      </c>
      <c r="AD225" s="262">
        <f t="shared" si="10"/>
        <v>233</v>
      </c>
      <c r="AE225" s="165">
        <v>0</v>
      </c>
      <c r="AF225" s="381">
        <v>0</v>
      </c>
      <c r="AG225" s="165">
        <v>0</v>
      </c>
      <c r="AH225" s="603" t="s">
        <v>80</v>
      </c>
      <c r="AI225" s="262">
        <f t="shared" si="0"/>
        <v>0</v>
      </c>
      <c r="AJ225" s="165">
        <v>0</v>
      </c>
      <c r="AK225" s="381">
        <v>0</v>
      </c>
      <c r="AL225" s="603" t="s">
        <v>80</v>
      </c>
      <c r="AM225" s="81">
        <v>0</v>
      </c>
      <c r="AN225" s="603" t="s">
        <v>80</v>
      </c>
      <c r="AO225" s="603" t="s">
        <v>80</v>
      </c>
      <c r="AP225" s="160">
        <f t="shared" si="2"/>
        <v>0</v>
      </c>
      <c r="AQ225" s="364">
        <f>+L225+AF225-AK225</f>
        <v>20000000</v>
      </c>
      <c r="AR225" s="81" t="s">
        <v>115</v>
      </c>
      <c r="AS225" s="165">
        <v>0</v>
      </c>
      <c r="AT225" s="203" t="s">
        <v>80</v>
      </c>
      <c r="AU225" s="381">
        <v>7500000</v>
      </c>
      <c r="AV225" s="364">
        <f t="shared" si="9"/>
        <v>12500000</v>
      </c>
      <c r="AW225" s="133">
        <f t="shared" si="3"/>
        <v>0.375</v>
      </c>
      <c r="AX225" s="203" t="s">
        <v>80</v>
      </c>
      <c r="AY225" s="81" t="s">
        <v>72</v>
      </c>
      <c r="AZ225" s="142" t="s">
        <v>7390</v>
      </c>
      <c r="BA225" s="160" t="s">
        <v>71</v>
      </c>
      <c r="BB225" s="160" t="s">
        <v>71</v>
      </c>
    </row>
    <row r="226" spans="2:54" s="126" customFormat="1" ht="15.75" customHeight="1" x14ac:dyDescent="0.25">
      <c r="B226" s="247">
        <v>2023</v>
      </c>
      <c r="C226" s="81">
        <v>891780111</v>
      </c>
      <c r="D226" s="82" t="s">
        <v>68</v>
      </c>
      <c r="E226" s="82" t="s">
        <v>7391</v>
      </c>
      <c r="F226" s="142" t="s">
        <v>7392</v>
      </c>
      <c r="G226" s="82">
        <v>0</v>
      </c>
      <c r="H226" s="82"/>
      <c r="I226" s="81" t="s">
        <v>78</v>
      </c>
      <c r="J226" s="81" t="s">
        <v>120</v>
      </c>
      <c r="K226" s="82" t="s">
        <v>7393</v>
      </c>
      <c r="L226" s="381">
        <v>27836040</v>
      </c>
      <c r="M226" s="81" t="s">
        <v>73</v>
      </c>
      <c r="N226" s="82"/>
      <c r="O226" s="614" t="s">
        <v>762</v>
      </c>
      <c r="P226" s="258">
        <v>1082848824</v>
      </c>
      <c r="Q226" s="160">
        <v>1356</v>
      </c>
      <c r="R226" s="603">
        <v>45097</v>
      </c>
      <c r="S226" s="585">
        <v>2443987197</v>
      </c>
      <c r="T226" s="251">
        <v>45117</v>
      </c>
      <c r="U226" s="617">
        <v>27836040</v>
      </c>
      <c r="V226" s="81" t="s">
        <v>70</v>
      </c>
      <c r="W226" s="262">
        <v>5056184</v>
      </c>
      <c r="X226" s="87" t="s">
        <v>7394</v>
      </c>
      <c r="Y226" s="82"/>
      <c r="Z226" s="391">
        <v>45117</v>
      </c>
      <c r="AA226" s="391">
        <v>45117</v>
      </c>
      <c r="AB226" s="603" t="s">
        <v>80</v>
      </c>
      <c r="AC226" s="391">
        <v>45482</v>
      </c>
      <c r="AD226" s="262">
        <f t="shared" si="10"/>
        <v>365</v>
      </c>
      <c r="AE226" s="165">
        <v>0</v>
      </c>
      <c r="AF226" s="381">
        <v>0</v>
      </c>
      <c r="AG226" s="165">
        <v>0</v>
      </c>
      <c r="AH226" s="603" t="s">
        <v>80</v>
      </c>
      <c r="AI226" s="262">
        <f t="shared" si="0"/>
        <v>0</v>
      </c>
      <c r="AJ226" s="165">
        <v>0</v>
      </c>
      <c r="AK226" s="381">
        <v>0</v>
      </c>
      <c r="AL226" s="603" t="s">
        <v>80</v>
      </c>
      <c r="AM226" s="81">
        <v>0</v>
      </c>
      <c r="AN226" s="603" t="s">
        <v>80</v>
      </c>
      <c r="AO226" s="603" t="s">
        <v>80</v>
      </c>
      <c r="AP226" s="160">
        <f t="shared" si="2"/>
        <v>0</v>
      </c>
      <c r="AQ226" s="364">
        <f>+L226+AF226-AK226</f>
        <v>27836040</v>
      </c>
      <c r="AR226" s="81" t="s">
        <v>115</v>
      </c>
      <c r="AS226" s="165">
        <v>0</v>
      </c>
      <c r="AT226" s="203" t="s">
        <v>80</v>
      </c>
      <c r="AU226" s="381">
        <v>6959010</v>
      </c>
      <c r="AV226" s="364">
        <f t="shared" si="9"/>
        <v>20877030</v>
      </c>
      <c r="AW226" s="133">
        <f t="shared" si="3"/>
        <v>0.25</v>
      </c>
      <c r="AX226" s="203" t="s">
        <v>80</v>
      </c>
      <c r="AY226" s="81" t="s">
        <v>72</v>
      </c>
      <c r="AZ226" s="142" t="s">
        <v>7395</v>
      </c>
      <c r="BA226" s="160" t="s">
        <v>71</v>
      </c>
      <c r="BB226" s="160" t="s">
        <v>71</v>
      </c>
    </row>
    <row r="227" spans="2:54" s="126" customFormat="1" ht="15.75" customHeight="1" x14ac:dyDescent="0.25">
      <c r="B227" s="247">
        <v>2023</v>
      </c>
      <c r="C227" s="81">
        <v>891780111</v>
      </c>
      <c r="D227" s="82" t="s">
        <v>68</v>
      </c>
      <c r="E227" s="82" t="s">
        <v>7396</v>
      </c>
      <c r="F227" s="142" t="s">
        <v>7397</v>
      </c>
      <c r="G227" s="82">
        <v>0</v>
      </c>
      <c r="H227" s="82"/>
      <c r="I227" s="81" t="s">
        <v>78</v>
      </c>
      <c r="J227" s="81" t="s">
        <v>120</v>
      </c>
      <c r="K227" s="82" t="s">
        <v>7398</v>
      </c>
      <c r="L227" s="381">
        <v>37974348</v>
      </c>
      <c r="M227" s="81" t="s">
        <v>73</v>
      </c>
      <c r="N227" s="82"/>
      <c r="O227" s="614" t="s">
        <v>7399</v>
      </c>
      <c r="P227" s="258">
        <v>1081828885</v>
      </c>
      <c r="Q227" s="160">
        <v>1356</v>
      </c>
      <c r="R227" s="603">
        <v>45097</v>
      </c>
      <c r="S227" s="585">
        <v>2443987197</v>
      </c>
      <c r="T227" s="251">
        <v>45117</v>
      </c>
      <c r="U227" s="617">
        <v>37974348</v>
      </c>
      <c r="V227" s="81" t="s">
        <v>70</v>
      </c>
      <c r="W227" s="262">
        <v>5056184</v>
      </c>
      <c r="X227" s="87" t="s">
        <v>7394</v>
      </c>
      <c r="Y227" s="82"/>
      <c r="Z227" s="391">
        <v>45117</v>
      </c>
      <c r="AA227" s="391">
        <v>45117</v>
      </c>
      <c r="AB227" s="603" t="s">
        <v>80</v>
      </c>
      <c r="AC227" s="391">
        <v>45482</v>
      </c>
      <c r="AD227" s="262">
        <f t="shared" si="10"/>
        <v>365</v>
      </c>
      <c r="AE227" s="165">
        <v>0</v>
      </c>
      <c r="AF227" s="381">
        <v>0</v>
      </c>
      <c r="AG227" s="165">
        <v>0</v>
      </c>
      <c r="AH227" s="603" t="s">
        <v>80</v>
      </c>
      <c r="AI227" s="262">
        <f t="shared" si="0"/>
        <v>0</v>
      </c>
      <c r="AJ227" s="165">
        <v>0</v>
      </c>
      <c r="AK227" s="381">
        <v>0</v>
      </c>
      <c r="AL227" s="603" t="s">
        <v>80</v>
      </c>
      <c r="AM227" s="81">
        <v>0</v>
      </c>
      <c r="AN227" s="603" t="s">
        <v>80</v>
      </c>
      <c r="AO227" s="603" t="s">
        <v>80</v>
      </c>
      <c r="AP227" s="160">
        <f t="shared" si="2"/>
        <v>0</v>
      </c>
      <c r="AQ227" s="364">
        <f>+L227+AF227-AK227</f>
        <v>37974348</v>
      </c>
      <c r="AR227" s="81" t="s">
        <v>115</v>
      </c>
      <c r="AS227" s="165">
        <v>0</v>
      </c>
      <c r="AT227" s="203" t="s">
        <v>80</v>
      </c>
      <c r="AU227" s="381">
        <v>9493587</v>
      </c>
      <c r="AV227" s="364">
        <f t="shared" si="9"/>
        <v>28480761</v>
      </c>
      <c r="AW227" s="133">
        <f t="shared" si="3"/>
        <v>0.25</v>
      </c>
      <c r="AX227" s="203" t="s">
        <v>80</v>
      </c>
      <c r="AY227" s="81" t="s">
        <v>72</v>
      </c>
      <c r="AZ227" s="142" t="s">
        <v>7400</v>
      </c>
      <c r="BA227" s="160" t="s">
        <v>71</v>
      </c>
      <c r="BB227" s="160" t="s">
        <v>71</v>
      </c>
    </row>
    <row r="228" spans="2:54" s="126" customFormat="1" ht="32.25" customHeight="1" x14ac:dyDescent="0.25">
      <c r="B228" s="247">
        <v>2023</v>
      </c>
      <c r="C228" s="81">
        <v>891780111</v>
      </c>
      <c r="D228" s="82" t="s">
        <v>68</v>
      </c>
      <c r="E228" s="82" t="s">
        <v>7401</v>
      </c>
      <c r="F228" s="142" t="s">
        <v>7402</v>
      </c>
      <c r="G228" s="82">
        <v>0</v>
      </c>
      <c r="H228" s="82"/>
      <c r="I228" s="81" t="s">
        <v>78</v>
      </c>
      <c r="J228" s="81" t="s">
        <v>120</v>
      </c>
      <c r="K228" s="82" t="s">
        <v>7403</v>
      </c>
      <c r="L228" s="381">
        <v>17000000</v>
      </c>
      <c r="M228" s="81" t="s">
        <v>73</v>
      </c>
      <c r="N228" s="82"/>
      <c r="O228" s="614" t="s">
        <v>6984</v>
      </c>
      <c r="P228" s="258">
        <v>1104429269</v>
      </c>
      <c r="Q228" s="258" t="s">
        <v>7404</v>
      </c>
      <c r="R228" s="619" t="s">
        <v>7405</v>
      </c>
      <c r="S228" s="584" t="s">
        <v>7406</v>
      </c>
      <c r="T228" s="251">
        <v>45117</v>
      </c>
      <c r="U228" s="617">
        <v>17000000</v>
      </c>
      <c r="V228" s="81" t="s">
        <v>70</v>
      </c>
      <c r="W228" s="262">
        <v>84452442</v>
      </c>
      <c r="X228" s="87" t="s">
        <v>7407</v>
      </c>
      <c r="Y228" s="82"/>
      <c r="Z228" s="391">
        <v>45117</v>
      </c>
      <c r="AA228" s="391">
        <v>45117</v>
      </c>
      <c r="AB228" s="603" t="s">
        <v>80</v>
      </c>
      <c r="AC228" s="391">
        <v>45269</v>
      </c>
      <c r="AD228" s="262">
        <f t="shared" si="10"/>
        <v>152</v>
      </c>
      <c r="AE228" s="165">
        <v>0</v>
      </c>
      <c r="AF228" s="381">
        <v>0</v>
      </c>
      <c r="AG228" s="165">
        <v>0</v>
      </c>
      <c r="AH228" s="603" t="s">
        <v>80</v>
      </c>
      <c r="AI228" s="262">
        <f t="shared" si="0"/>
        <v>0</v>
      </c>
      <c r="AJ228" s="165">
        <v>0</v>
      </c>
      <c r="AK228" s="381">
        <v>0</v>
      </c>
      <c r="AL228" s="603" t="s">
        <v>80</v>
      </c>
      <c r="AM228" s="81">
        <v>0</v>
      </c>
      <c r="AN228" s="603" t="s">
        <v>80</v>
      </c>
      <c r="AO228" s="603" t="s">
        <v>80</v>
      </c>
      <c r="AP228" s="160">
        <f t="shared" si="2"/>
        <v>0</v>
      </c>
      <c r="AQ228" s="364">
        <f>+L228+AF228-AK228</f>
        <v>17000000</v>
      </c>
      <c r="AR228" s="81" t="s">
        <v>115</v>
      </c>
      <c r="AS228" s="165">
        <v>0</v>
      </c>
      <c r="AT228" s="203" t="s">
        <v>80</v>
      </c>
      <c r="AU228" s="381">
        <v>10200000</v>
      </c>
      <c r="AV228" s="364">
        <f t="shared" si="9"/>
        <v>6800000</v>
      </c>
      <c r="AW228" s="133">
        <f t="shared" si="3"/>
        <v>0.6</v>
      </c>
      <c r="AX228" s="203" t="s">
        <v>80</v>
      </c>
      <c r="AY228" s="81" t="s">
        <v>72</v>
      </c>
      <c r="AZ228" s="142" t="s">
        <v>7408</v>
      </c>
      <c r="BA228" s="160" t="s">
        <v>71</v>
      </c>
      <c r="BB228" s="160" t="s">
        <v>71</v>
      </c>
    </row>
    <row r="229" spans="2:54" s="125" customFormat="1" ht="15.75" customHeight="1" x14ac:dyDescent="0.25">
      <c r="B229" s="247">
        <v>2023</v>
      </c>
      <c r="C229" s="81">
        <v>891780111</v>
      </c>
      <c r="D229" s="82" t="s">
        <v>68</v>
      </c>
      <c r="E229" s="145" t="s">
        <v>7409</v>
      </c>
      <c r="F229" s="76" t="s">
        <v>7410</v>
      </c>
      <c r="G229" s="145">
        <v>0</v>
      </c>
      <c r="H229" s="145"/>
      <c r="I229" s="86" t="s">
        <v>78</v>
      </c>
      <c r="J229" s="81" t="s">
        <v>120</v>
      </c>
      <c r="K229" s="145" t="s">
        <v>7411</v>
      </c>
      <c r="L229" s="259">
        <v>18500000</v>
      </c>
      <c r="M229" s="81" t="s">
        <v>73</v>
      </c>
      <c r="N229" s="145"/>
      <c r="O229" s="614" t="s">
        <v>6610</v>
      </c>
      <c r="P229" s="258">
        <v>1065647873</v>
      </c>
      <c r="Q229" s="160">
        <v>88</v>
      </c>
      <c r="R229" s="397">
        <v>44950</v>
      </c>
      <c r="S229" s="582">
        <v>172600000</v>
      </c>
      <c r="T229" s="251">
        <v>45118</v>
      </c>
      <c r="U229" s="617">
        <v>18500000</v>
      </c>
      <c r="V229" s="86" t="s">
        <v>70</v>
      </c>
      <c r="W229" s="262">
        <v>52389076</v>
      </c>
      <c r="X229" s="144" t="s">
        <v>6744</v>
      </c>
      <c r="Y229" s="145"/>
      <c r="Z229" s="391">
        <v>45118</v>
      </c>
      <c r="AA229" s="391">
        <v>45118</v>
      </c>
      <c r="AB229" s="603" t="s">
        <v>80</v>
      </c>
      <c r="AC229" s="391">
        <v>45270</v>
      </c>
      <c r="AD229" s="150">
        <f t="shared" si="10"/>
        <v>152</v>
      </c>
      <c r="AE229" s="143">
        <v>0</v>
      </c>
      <c r="AF229" s="259">
        <v>0</v>
      </c>
      <c r="AG229" s="143">
        <v>0</v>
      </c>
      <c r="AH229" s="603" t="s">
        <v>80</v>
      </c>
      <c r="AI229" s="150">
        <f t="shared" si="0"/>
        <v>0</v>
      </c>
      <c r="AJ229" s="143">
        <v>0</v>
      </c>
      <c r="AK229" s="259">
        <v>0</v>
      </c>
      <c r="AL229" s="603" t="s">
        <v>80</v>
      </c>
      <c r="AM229" s="86">
        <v>0</v>
      </c>
      <c r="AN229" s="603" t="s">
        <v>80</v>
      </c>
      <c r="AO229" s="603" t="s">
        <v>80</v>
      </c>
      <c r="AP229" s="255">
        <f t="shared" si="2"/>
        <v>0</v>
      </c>
      <c r="AQ229" s="260">
        <f>+L229+AF229-AK229</f>
        <v>18500000</v>
      </c>
      <c r="AR229" s="86" t="s">
        <v>115</v>
      </c>
      <c r="AS229" s="143">
        <v>0</v>
      </c>
      <c r="AT229" s="203" t="s">
        <v>80</v>
      </c>
      <c r="AU229" s="259">
        <v>13567000</v>
      </c>
      <c r="AV229" s="364">
        <f t="shared" si="9"/>
        <v>4933000</v>
      </c>
      <c r="AW229" s="133">
        <f t="shared" si="3"/>
        <v>0.73335135135135132</v>
      </c>
      <c r="AX229" s="203" t="s">
        <v>80</v>
      </c>
      <c r="AY229" s="86" t="s">
        <v>72</v>
      </c>
      <c r="AZ229" s="76" t="s">
        <v>7412</v>
      </c>
      <c r="BA229" s="160" t="s">
        <v>71</v>
      </c>
      <c r="BB229" s="160" t="s">
        <v>71</v>
      </c>
    </row>
    <row r="230" spans="2:54" s="125" customFormat="1" ht="15.75" customHeight="1" x14ac:dyDescent="0.25">
      <c r="B230" s="247">
        <v>2023</v>
      </c>
      <c r="C230" s="81">
        <v>891780111</v>
      </c>
      <c r="D230" s="82" t="s">
        <v>68</v>
      </c>
      <c r="E230" s="145" t="s">
        <v>7413</v>
      </c>
      <c r="F230" s="76" t="s">
        <v>7414</v>
      </c>
      <c r="G230" s="145">
        <v>0</v>
      </c>
      <c r="H230" s="145"/>
      <c r="I230" s="86" t="s">
        <v>78</v>
      </c>
      <c r="J230" s="81" t="s">
        <v>120</v>
      </c>
      <c r="K230" s="145" t="s">
        <v>7415</v>
      </c>
      <c r="L230" s="259">
        <v>16200000</v>
      </c>
      <c r="M230" s="81" t="s">
        <v>73</v>
      </c>
      <c r="N230" s="145"/>
      <c r="O230" s="614" t="s">
        <v>6974</v>
      </c>
      <c r="P230" s="258">
        <v>1010074079</v>
      </c>
      <c r="Q230" s="160">
        <v>79</v>
      </c>
      <c r="R230" s="397">
        <v>44949</v>
      </c>
      <c r="S230" s="582">
        <v>456500000</v>
      </c>
      <c r="T230" s="251">
        <v>45118</v>
      </c>
      <c r="U230" s="617">
        <v>16200000</v>
      </c>
      <c r="V230" s="86" t="s">
        <v>70</v>
      </c>
      <c r="W230" s="262">
        <v>39049658</v>
      </c>
      <c r="X230" s="144" t="s">
        <v>7329</v>
      </c>
      <c r="Y230" s="145"/>
      <c r="Z230" s="391">
        <v>45118</v>
      </c>
      <c r="AA230" s="391">
        <v>45118</v>
      </c>
      <c r="AB230" s="603" t="s">
        <v>80</v>
      </c>
      <c r="AC230" s="391">
        <v>45282</v>
      </c>
      <c r="AD230" s="150">
        <f t="shared" si="10"/>
        <v>164</v>
      </c>
      <c r="AE230" s="143">
        <v>0</v>
      </c>
      <c r="AF230" s="259">
        <v>0</v>
      </c>
      <c r="AG230" s="143">
        <v>0</v>
      </c>
      <c r="AH230" s="603" t="s">
        <v>80</v>
      </c>
      <c r="AI230" s="150">
        <f t="shared" si="0"/>
        <v>0</v>
      </c>
      <c r="AJ230" s="143">
        <v>0</v>
      </c>
      <c r="AK230" s="259">
        <v>0</v>
      </c>
      <c r="AL230" s="603" t="s">
        <v>80</v>
      </c>
      <c r="AM230" s="86">
        <v>0</v>
      </c>
      <c r="AN230" s="603" t="s">
        <v>80</v>
      </c>
      <c r="AO230" s="603" t="s">
        <v>80</v>
      </c>
      <c r="AP230" s="255">
        <f t="shared" si="2"/>
        <v>0</v>
      </c>
      <c r="AQ230" s="260">
        <f>+L230+AF230-AK230</f>
        <v>16200000</v>
      </c>
      <c r="AR230" s="86" t="s">
        <v>115</v>
      </c>
      <c r="AS230" s="143">
        <v>0</v>
      </c>
      <c r="AT230" s="203" t="s">
        <v>80</v>
      </c>
      <c r="AU230" s="259">
        <v>9000000</v>
      </c>
      <c r="AV230" s="364">
        <f t="shared" si="9"/>
        <v>7200000</v>
      </c>
      <c r="AW230" s="133">
        <f t="shared" si="3"/>
        <v>0.55555555555555558</v>
      </c>
      <c r="AX230" s="203" t="s">
        <v>80</v>
      </c>
      <c r="AY230" s="86" t="s">
        <v>72</v>
      </c>
      <c r="AZ230" s="76" t="s">
        <v>7416</v>
      </c>
      <c r="BA230" s="160" t="s">
        <v>71</v>
      </c>
      <c r="BB230" s="160" t="s">
        <v>71</v>
      </c>
    </row>
    <row r="231" spans="2:54" s="125" customFormat="1" ht="15.75" customHeight="1" x14ac:dyDescent="0.25">
      <c r="B231" s="247">
        <v>2023</v>
      </c>
      <c r="C231" s="81">
        <v>891780111</v>
      </c>
      <c r="D231" s="82" t="s">
        <v>68</v>
      </c>
      <c r="E231" s="145" t="s">
        <v>7417</v>
      </c>
      <c r="F231" s="76" t="s">
        <v>7418</v>
      </c>
      <c r="G231" s="145">
        <v>0</v>
      </c>
      <c r="H231" s="145"/>
      <c r="I231" s="86" t="s">
        <v>78</v>
      </c>
      <c r="J231" s="81" t="s">
        <v>120</v>
      </c>
      <c r="K231" s="145" t="s">
        <v>7419</v>
      </c>
      <c r="L231" s="259">
        <v>16000000</v>
      </c>
      <c r="M231" s="81" t="s">
        <v>73</v>
      </c>
      <c r="N231" s="145"/>
      <c r="O231" s="614" t="s">
        <v>6644</v>
      </c>
      <c r="P231" s="258">
        <v>36453856</v>
      </c>
      <c r="Q231" s="160">
        <v>88</v>
      </c>
      <c r="R231" s="397">
        <v>44950</v>
      </c>
      <c r="S231" s="582">
        <v>172600000</v>
      </c>
      <c r="T231" s="251">
        <v>45120</v>
      </c>
      <c r="U231" s="617">
        <v>16000000</v>
      </c>
      <c r="V231" s="86" t="s">
        <v>70</v>
      </c>
      <c r="W231" s="262">
        <v>52389076</v>
      </c>
      <c r="X231" s="144" t="s">
        <v>6744</v>
      </c>
      <c r="Y231" s="145"/>
      <c r="Z231" s="391">
        <v>45120</v>
      </c>
      <c r="AA231" s="391">
        <v>45120</v>
      </c>
      <c r="AB231" s="603" t="s">
        <v>80</v>
      </c>
      <c r="AC231" s="391">
        <v>45272</v>
      </c>
      <c r="AD231" s="150">
        <f t="shared" si="10"/>
        <v>152</v>
      </c>
      <c r="AE231" s="143">
        <v>0</v>
      </c>
      <c r="AF231" s="259">
        <v>0</v>
      </c>
      <c r="AG231" s="143">
        <v>0</v>
      </c>
      <c r="AH231" s="603" t="s">
        <v>80</v>
      </c>
      <c r="AI231" s="150">
        <f t="shared" si="0"/>
        <v>0</v>
      </c>
      <c r="AJ231" s="143">
        <v>0</v>
      </c>
      <c r="AK231" s="259">
        <v>0</v>
      </c>
      <c r="AL231" s="603" t="s">
        <v>80</v>
      </c>
      <c r="AM231" s="86">
        <v>0</v>
      </c>
      <c r="AN231" s="603" t="s">
        <v>80</v>
      </c>
      <c r="AO231" s="603" t="s">
        <v>80</v>
      </c>
      <c r="AP231" s="255">
        <f t="shared" si="2"/>
        <v>0</v>
      </c>
      <c r="AQ231" s="260">
        <f>+L231+AF231-AK231</f>
        <v>16000000</v>
      </c>
      <c r="AR231" s="86" t="s">
        <v>115</v>
      </c>
      <c r="AS231" s="143">
        <v>0</v>
      </c>
      <c r="AT231" s="203" t="s">
        <v>80</v>
      </c>
      <c r="AU231" s="259">
        <v>11520000</v>
      </c>
      <c r="AV231" s="364">
        <f t="shared" si="9"/>
        <v>4480000</v>
      </c>
      <c r="AW231" s="133">
        <f t="shared" si="3"/>
        <v>0.72</v>
      </c>
      <c r="AX231" s="203" t="s">
        <v>80</v>
      </c>
      <c r="AY231" s="86" t="s">
        <v>72</v>
      </c>
      <c r="AZ231" s="76" t="s">
        <v>7420</v>
      </c>
      <c r="BA231" s="160" t="s">
        <v>71</v>
      </c>
      <c r="BB231" s="160" t="s">
        <v>71</v>
      </c>
    </row>
    <row r="232" spans="2:54" s="125" customFormat="1" ht="15.75" customHeight="1" x14ac:dyDescent="0.25">
      <c r="B232" s="247">
        <v>2023</v>
      </c>
      <c r="C232" s="81">
        <v>891780111</v>
      </c>
      <c r="D232" s="82" t="s">
        <v>68</v>
      </c>
      <c r="E232" s="145" t="s">
        <v>7421</v>
      </c>
      <c r="F232" s="76" t="s">
        <v>7422</v>
      </c>
      <c r="G232" s="145">
        <v>0</v>
      </c>
      <c r="H232" s="145"/>
      <c r="I232" s="86" t="s">
        <v>78</v>
      </c>
      <c r="J232" s="81" t="s">
        <v>120</v>
      </c>
      <c r="K232" s="145" t="s">
        <v>7423</v>
      </c>
      <c r="L232" s="259">
        <v>12500000</v>
      </c>
      <c r="M232" s="81" t="s">
        <v>73</v>
      </c>
      <c r="N232" s="145"/>
      <c r="O232" s="614" t="s">
        <v>7424</v>
      </c>
      <c r="P232" s="258">
        <v>1007350142</v>
      </c>
      <c r="Q232" s="160">
        <v>88</v>
      </c>
      <c r="R232" s="397">
        <v>44950</v>
      </c>
      <c r="S232" s="582">
        <v>172600000</v>
      </c>
      <c r="T232" s="251">
        <v>45120</v>
      </c>
      <c r="U232" s="617">
        <v>12500000</v>
      </c>
      <c r="V232" s="86" t="s">
        <v>70</v>
      </c>
      <c r="W232" s="262">
        <v>52389076</v>
      </c>
      <c r="X232" s="144" t="s">
        <v>6744</v>
      </c>
      <c r="Y232" s="145"/>
      <c r="Z232" s="391">
        <v>45120</v>
      </c>
      <c r="AA232" s="391">
        <v>45120</v>
      </c>
      <c r="AB232" s="603" t="s">
        <v>80</v>
      </c>
      <c r="AC232" s="391">
        <v>45272</v>
      </c>
      <c r="AD232" s="150">
        <f t="shared" si="10"/>
        <v>152</v>
      </c>
      <c r="AE232" s="143">
        <v>0</v>
      </c>
      <c r="AF232" s="259">
        <v>0</v>
      </c>
      <c r="AG232" s="143">
        <v>0</v>
      </c>
      <c r="AH232" s="603" t="s">
        <v>80</v>
      </c>
      <c r="AI232" s="150">
        <f t="shared" si="0"/>
        <v>0</v>
      </c>
      <c r="AJ232" s="143">
        <v>0</v>
      </c>
      <c r="AK232" s="259">
        <v>0</v>
      </c>
      <c r="AL232" s="603" t="s">
        <v>80</v>
      </c>
      <c r="AM232" s="86">
        <v>0</v>
      </c>
      <c r="AN232" s="603" t="s">
        <v>80</v>
      </c>
      <c r="AO232" s="603" t="s">
        <v>80</v>
      </c>
      <c r="AP232" s="255">
        <f t="shared" si="2"/>
        <v>0</v>
      </c>
      <c r="AQ232" s="260">
        <f>+L232+AF232-AK232</f>
        <v>12500000</v>
      </c>
      <c r="AR232" s="86" t="s">
        <v>115</v>
      </c>
      <c r="AS232" s="143">
        <v>0</v>
      </c>
      <c r="AT232" s="203" t="s">
        <v>80</v>
      </c>
      <c r="AU232" s="259">
        <v>9000000</v>
      </c>
      <c r="AV232" s="364">
        <f t="shared" si="9"/>
        <v>3500000</v>
      </c>
      <c r="AW232" s="133">
        <f t="shared" si="3"/>
        <v>0.72</v>
      </c>
      <c r="AX232" s="203" t="s">
        <v>80</v>
      </c>
      <c r="AY232" s="86" t="s">
        <v>72</v>
      </c>
      <c r="AZ232" s="76" t="s">
        <v>7425</v>
      </c>
      <c r="BA232" s="160" t="s">
        <v>71</v>
      </c>
      <c r="BB232" s="160" t="s">
        <v>71</v>
      </c>
    </row>
    <row r="233" spans="2:54" s="125" customFormat="1" ht="15.75" customHeight="1" x14ac:dyDescent="0.25">
      <c r="B233" s="247">
        <v>2023</v>
      </c>
      <c r="C233" s="81">
        <v>891780111</v>
      </c>
      <c r="D233" s="82" t="s">
        <v>68</v>
      </c>
      <c r="E233" s="145" t="s">
        <v>7426</v>
      </c>
      <c r="F233" s="76" t="s">
        <v>7427</v>
      </c>
      <c r="G233" s="145">
        <v>0</v>
      </c>
      <c r="H233" s="145"/>
      <c r="I233" s="86" t="s">
        <v>78</v>
      </c>
      <c r="J233" s="81" t="s">
        <v>120</v>
      </c>
      <c r="K233" s="145" t="s">
        <v>7428</v>
      </c>
      <c r="L233" s="259">
        <v>16640000</v>
      </c>
      <c r="M233" s="81" t="s">
        <v>73</v>
      </c>
      <c r="N233" s="145"/>
      <c r="O233" s="614" t="s">
        <v>7429</v>
      </c>
      <c r="P233" s="258">
        <v>1082979078</v>
      </c>
      <c r="Q233" s="160">
        <v>78</v>
      </c>
      <c r="R233" s="397">
        <v>44949</v>
      </c>
      <c r="S233" s="582">
        <v>329100000</v>
      </c>
      <c r="T233" s="251">
        <v>45124</v>
      </c>
      <c r="U233" s="617">
        <v>16640000</v>
      </c>
      <c r="V233" s="86" t="s">
        <v>70</v>
      </c>
      <c r="W233" s="262">
        <v>1082884010</v>
      </c>
      <c r="X233" s="144" t="s">
        <v>7004</v>
      </c>
      <c r="Y233" s="145"/>
      <c r="Z233" s="391">
        <v>45124</v>
      </c>
      <c r="AA233" s="391">
        <v>45124</v>
      </c>
      <c r="AB233" s="603" t="s">
        <v>80</v>
      </c>
      <c r="AC233" s="391">
        <v>45282</v>
      </c>
      <c r="AD233" s="150">
        <f t="shared" si="10"/>
        <v>158</v>
      </c>
      <c r="AE233" s="143">
        <v>0</v>
      </c>
      <c r="AF233" s="259">
        <v>0</v>
      </c>
      <c r="AG233" s="143">
        <v>0</v>
      </c>
      <c r="AH233" s="603" t="s">
        <v>80</v>
      </c>
      <c r="AI233" s="150">
        <f t="shared" si="0"/>
        <v>0</v>
      </c>
      <c r="AJ233" s="143">
        <v>0</v>
      </c>
      <c r="AK233" s="259">
        <v>0</v>
      </c>
      <c r="AL233" s="603" t="s">
        <v>80</v>
      </c>
      <c r="AM233" s="86">
        <v>0</v>
      </c>
      <c r="AN233" s="603" t="s">
        <v>80</v>
      </c>
      <c r="AO233" s="603" t="s">
        <v>80</v>
      </c>
      <c r="AP233" s="255">
        <f t="shared" si="2"/>
        <v>0</v>
      </c>
      <c r="AQ233" s="260">
        <f>+L233+AF233-AK233</f>
        <v>16640000</v>
      </c>
      <c r="AR233" s="86" t="s">
        <v>115</v>
      </c>
      <c r="AS233" s="143">
        <v>0</v>
      </c>
      <c r="AT233" s="203" t="s">
        <v>80</v>
      </c>
      <c r="AU233" s="259">
        <v>11093333</v>
      </c>
      <c r="AV233" s="364">
        <f t="shared" si="9"/>
        <v>5546667</v>
      </c>
      <c r="AW233" s="133">
        <f t="shared" si="3"/>
        <v>0.66666664663461539</v>
      </c>
      <c r="AX233" s="203" t="s">
        <v>80</v>
      </c>
      <c r="AY233" s="86" t="s">
        <v>72</v>
      </c>
      <c r="AZ233" s="76" t="s">
        <v>7430</v>
      </c>
      <c r="BA233" s="160" t="s">
        <v>71</v>
      </c>
      <c r="BB233" s="160" t="s">
        <v>71</v>
      </c>
    </row>
    <row r="234" spans="2:54" s="125" customFormat="1" ht="15.75" customHeight="1" x14ac:dyDescent="0.25">
      <c r="B234" s="247">
        <v>2023</v>
      </c>
      <c r="C234" s="81">
        <v>891780111</v>
      </c>
      <c r="D234" s="82" t="s">
        <v>68</v>
      </c>
      <c r="E234" s="145" t="s">
        <v>7431</v>
      </c>
      <c r="F234" s="76" t="s">
        <v>7432</v>
      </c>
      <c r="G234" s="145">
        <v>0</v>
      </c>
      <c r="H234" s="145"/>
      <c r="I234" s="86" t="s">
        <v>78</v>
      </c>
      <c r="J234" s="81" t="s">
        <v>120</v>
      </c>
      <c r="K234" s="145" t="s">
        <v>7433</v>
      </c>
      <c r="L234" s="259">
        <v>17680000</v>
      </c>
      <c r="M234" s="81" t="s">
        <v>73</v>
      </c>
      <c r="N234" s="145"/>
      <c r="O234" s="614" t="s">
        <v>6621</v>
      </c>
      <c r="P234" s="258">
        <v>1082890110</v>
      </c>
      <c r="Q234" s="160">
        <v>78</v>
      </c>
      <c r="R234" s="397">
        <v>44949</v>
      </c>
      <c r="S234" s="582">
        <v>329100000</v>
      </c>
      <c r="T234" s="251">
        <v>45124</v>
      </c>
      <c r="U234" s="617">
        <v>17680000</v>
      </c>
      <c r="V234" s="86" t="s">
        <v>70</v>
      </c>
      <c r="W234" s="262">
        <v>1082884010</v>
      </c>
      <c r="X234" s="144" t="s">
        <v>7004</v>
      </c>
      <c r="Y234" s="145"/>
      <c r="Z234" s="391">
        <v>45124</v>
      </c>
      <c r="AA234" s="391">
        <v>45124</v>
      </c>
      <c r="AB234" s="603" t="s">
        <v>80</v>
      </c>
      <c r="AC234" s="391">
        <v>45282</v>
      </c>
      <c r="AD234" s="150">
        <f t="shared" si="10"/>
        <v>158</v>
      </c>
      <c r="AE234" s="143">
        <v>0</v>
      </c>
      <c r="AF234" s="259">
        <v>0</v>
      </c>
      <c r="AG234" s="143">
        <v>0</v>
      </c>
      <c r="AH234" s="603" t="s">
        <v>80</v>
      </c>
      <c r="AI234" s="150">
        <f t="shared" si="0"/>
        <v>0</v>
      </c>
      <c r="AJ234" s="143">
        <v>0</v>
      </c>
      <c r="AK234" s="259">
        <v>0</v>
      </c>
      <c r="AL234" s="603" t="s">
        <v>80</v>
      </c>
      <c r="AM234" s="86">
        <v>0</v>
      </c>
      <c r="AN234" s="603" t="s">
        <v>80</v>
      </c>
      <c r="AO234" s="603" t="s">
        <v>80</v>
      </c>
      <c r="AP234" s="255">
        <f t="shared" si="2"/>
        <v>0</v>
      </c>
      <c r="AQ234" s="260">
        <f>+L234+AF234-AK234</f>
        <v>17680000</v>
      </c>
      <c r="AR234" s="86" t="s">
        <v>115</v>
      </c>
      <c r="AS234" s="143">
        <v>0</v>
      </c>
      <c r="AT234" s="203" t="s">
        <v>80</v>
      </c>
      <c r="AU234" s="259">
        <v>11786667</v>
      </c>
      <c r="AV234" s="364">
        <f t="shared" si="9"/>
        <v>5893333</v>
      </c>
      <c r="AW234" s="133">
        <f t="shared" si="3"/>
        <v>0.66666668552036201</v>
      </c>
      <c r="AX234" s="203" t="s">
        <v>80</v>
      </c>
      <c r="AY234" s="86" t="s">
        <v>72</v>
      </c>
      <c r="AZ234" s="76" t="s">
        <v>7434</v>
      </c>
      <c r="BA234" s="160" t="s">
        <v>71</v>
      </c>
      <c r="BB234" s="160" t="s">
        <v>71</v>
      </c>
    </row>
    <row r="235" spans="2:54" s="125" customFormat="1" ht="15.75" customHeight="1" x14ac:dyDescent="0.25">
      <c r="B235" s="247">
        <v>2023</v>
      </c>
      <c r="C235" s="81">
        <v>891780111</v>
      </c>
      <c r="D235" s="82" t="s">
        <v>68</v>
      </c>
      <c r="E235" s="145" t="s">
        <v>7435</v>
      </c>
      <c r="F235" s="76" t="s">
        <v>7436</v>
      </c>
      <c r="G235" s="145">
        <v>0</v>
      </c>
      <c r="H235" s="145"/>
      <c r="I235" s="86" t="s">
        <v>78</v>
      </c>
      <c r="J235" s="81" t="s">
        <v>120</v>
      </c>
      <c r="K235" s="145" t="s">
        <v>7437</v>
      </c>
      <c r="L235" s="259">
        <v>15080000</v>
      </c>
      <c r="M235" s="81" t="s">
        <v>73</v>
      </c>
      <c r="N235" s="145"/>
      <c r="O235" s="614" t="s">
        <v>2528</v>
      </c>
      <c r="P235" s="258">
        <v>1118868814</v>
      </c>
      <c r="Q235" s="160">
        <v>112</v>
      </c>
      <c r="R235" s="397">
        <v>44952</v>
      </c>
      <c r="S235" s="582">
        <v>262940000</v>
      </c>
      <c r="T235" s="251">
        <v>45124</v>
      </c>
      <c r="U235" s="617">
        <v>15080000</v>
      </c>
      <c r="V235" s="86" t="s">
        <v>70</v>
      </c>
      <c r="W235" s="262">
        <v>63563343</v>
      </c>
      <c r="X235" s="144" t="s">
        <v>7257</v>
      </c>
      <c r="Y235" s="145"/>
      <c r="Z235" s="391">
        <v>45124</v>
      </c>
      <c r="AA235" s="391">
        <v>45124</v>
      </c>
      <c r="AB235" s="603" t="s">
        <v>80</v>
      </c>
      <c r="AC235" s="391">
        <v>45282</v>
      </c>
      <c r="AD235" s="150">
        <f t="shared" si="10"/>
        <v>158</v>
      </c>
      <c r="AE235" s="143">
        <v>0</v>
      </c>
      <c r="AF235" s="259">
        <v>0</v>
      </c>
      <c r="AG235" s="143">
        <v>0</v>
      </c>
      <c r="AH235" s="603" t="s">
        <v>80</v>
      </c>
      <c r="AI235" s="150">
        <f t="shared" si="0"/>
        <v>0</v>
      </c>
      <c r="AJ235" s="143">
        <v>0</v>
      </c>
      <c r="AK235" s="259">
        <v>0</v>
      </c>
      <c r="AL235" s="603" t="s">
        <v>80</v>
      </c>
      <c r="AM235" s="86">
        <v>0</v>
      </c>
      <c r="AN235" s="603" t="s">
        <v>80</v>
      </c>
      <c r="AO235" s="603" t="s">
        <v>80</v>
      </c>
      <c r="AP235" s="255">
        <f t="shared" si="2"/>
        <v>0</v>
      </c>
      <c r="AQ235" s="260">
        <f>+L235+AF235-AK235</f>
        <v>15080000</v>
      </c>
      <c r="AR235" s="86" t="s">
        <v>115</v>
      </c>
      <c r="AS235" s="143">
        <v>0</v>
      </c>
      <c r="AT235" s="203" t="s">
        <v>80</v>
      </c>
      <c r="AU235" s="259">
        <v>10053333</v>
      </c>
      <c r="AV235" s="364">
        <f t="shared" si="9"/>
        <v>5026667</v>
      </c>
      <c r="AW235" s="133">
        <f t="shared" si="3"/>
        <v>0.66666664456233427</v>
      </c>
      <c r="AX235" s="203" t="s">
        <v>80</v>
      </c>
      <c r="AY235" s="86" t="s">
        <v>72</v>
      </c>
      <c r="AZ235" s="76" t="s">
        <v>7438</v>
      </c>
      <c r="BA235" s="160" t="s">
        <v>71</v>
      </c>
      <c r="BB235" s="160" t="s">
        <v>71</v>
      </c>
    </row>
    <row r="236" spans="2:54" s="125" customFormat="1" ht="15.75" customHeight="1" x14ac:dyDescent="0.25">
      <c r="B236" s="247">
        <v>2023</v>
      </c>
      <c r="C236" s="81">
        <v>891780111</v>
      </c>
      <c r="D236" s="82" t="s">
        <v>68</v>
      </c>
      <c r="E236" s="145" t="s">
        <v>7439</v>
      </c>
      <c r="F236" s="76" t="s">
        <v>7440</v>
      </c>
      <c r="G236" s="145">
        <v>0</v>
      </c>
      <c r="H236" s="145"/>
      <c r="I236" s="86" t="s">
        <v>78</v>
      </c>
      <c r="J236" s="81" t="s">
        <v>120</v>
      </c>
      <c r="K236" s="145" t="s">
        <v>7441</v>
      </c>
      <c r="L236" s="259">
        <v>19760000</v>
      </c>
      <c r="M236" s="81" t="s">
        <v>73</v>
      </c>
      <c r="N236" s="145"/>
      <c r="O236" s="614" t="s">
        <v>6511</v>
      </c>
      <c r="P236" s="258">
        <v>1082950124</v>
      </c>
      <c r="Q236" s="160">
        <v>77</v>
      </c>
      <c r="R236" s="397">
        <v>44949</v>
      </c>
      <c r="S236" s="582">
        <v>768100000</v>
      </c>
      <c r="T236" s="251">
        <v>45124</v>
      </c>
      <c r="U236" s="617">
        <v>19760000</v>
      </c>
      <c r="V236" s="86" t="s">
        <v>70</v>
      </c>
      <c r="W236" s="262">
        <v>1082884010</v>
      </c>
      <c r="X236" s="144" t="s">
        <v>7004</v>
      </c>
      <c r="Y236" s="145"/>
      <c r="Z236" s="391">
        <v>45124</v>
      </c>
      <c r="AA236" s="391">
        <v>45124</v>
      </c>
      <c r="AB236" s="603" t="s">
        <v>80</v>
      </c>
      <c r="AC236" s="391">
        <v>45282</v>
      </c>
      <c r="AD236" s="150">
        <f t="shared" si="10"/>
        <v>158</v>
      </c>
      <c r="AE236" s="143">
        <v>0</v>
      </c>
      <c r="AF236" s="259">
        <v>0</v>
      </c>
      <c r="AG236" s="143">
        <v>0</v>
      </c>
      <c r="AH236" s="603" t="s">
        <v>80</v>
      </c>
      <c r="AI236" s="150">
        <f t="shared" si="0"/>
        <v>0</v>
      </c>
      <c r="AJ236" s="143">
        <v>0</v>
      </c>
      <c r="AK236" s="259">
        <v>0</v>
      </c>
      <c r="AL236" s="603" t="s">
        <v>80</v>
      </c>
      <c r="AM236" s="86">
        <v>0</v>
      </c>
      <c r="AN236" s="603" t="s">
        <v>80</v>
      </c>
      <c r="AO236" s="603" t="s">
        <v>80</v>
      </c>
      <c r="AP236" s="255">
        <f t="shared" si="2"/>
        <v>0</v>
      </c>
      <c r="AQ236" s="260">
        <f>+L236+AF236-AK236</f>
        <v>19760000</v>
      </c>
      <c r="AR236" s="86" t="s">
        <v>115</v>
      </c>
      <c r="AS236" s="143">
        <v>0</v>
      </c>
      <c r="AT236" s="203" t="s">
        <v>80</v>
      </c>
      <c r="AU236" s="259">
        <v>13173333</v>
      </c>
      <c r="AV236" s="364">
        <f t="shared" si="9"/>
        <v>6586667</v>
      </c>
      <c r="AW236" s="133">
        <f t="shared" si="3"/>
        <v>0.66666664979757084</v>
      </c>
      <c r="AX236" s="203" t="s">
        <v>80</v>
      </c>
      <c r="AY236" s="86" t="s">
        <v>72</v>
      </c>
      <c r="AZ236" s="76" t="s">
        <v>7442</v>
      </c>
      <c r="BA236" s="160" t="s">
        <v>71</v>
      </c>
      <c r="BB236" s="160" t="s">
        <v>71</v>
      </c>
    </row>
    <row r="237" spans="2:54" s="125" customFormat="1" ht="15.75" customHeight="1" x14ac:dyDescent="0.25">
      <c r="B237" s="247">
        <v>2023</v>
      </c>
      <c r="C237" s="81">
        <v>891780111</v>
      </c>
      <c r="D237" s="82" t="s">
        <v>68</v>
      </c>
      <c r="E237" s="145" t="s">
        <v>7443</v>
      </c>
      <c r="F237" s="76" t="s">
        <v>7444</v>
      </c>
      <c r="G237" s="145">
        <v>0</v>
      </c>
      <c r="H237" s="145"/>
      <c r="I237" s="86" t="s">
        <v>78</v>
      </c>
      <c r="J237" s="81" t="s">
        <v>120</v>
      </c>
      <c r="K237" s="145" t="s">
        <v>7445</v>
      </c>
      <c r="L237" s="259">
        <v>16640000</v>
      </c>
      <c r="M237" s="81" t="s">
        <v>73</v>
      </c>
      <c r="N237" s="145"/>
      <c r="O237" s="614" t="s">
        <v>6531</v>
      </c>
      <c r="P237" s="258">
        <v>1083023299</v>
      </c>
      <c r="Q237" s="160">
        <v>77</v>
      </c>
      <c r="R237" s="397">
        <v>44949</v>
      </c>
      <c r="S237" s="582">
        <v>768100000</v>
      </c>
      <c r="T237" s="251">
        <v>45124</v>
      </c>
      <c r="U237" s="617">
        <v>16640000</v>
      </c>
      <c r="V237" s="86" t="s">
        <v>70</v>
      </c>
      <c r="W237" s="262">
        <v>1082884010</v>
      </c>
      <c r="X237" s="144" t="s">
        <v>7004</v>
      </c>
      <c r="Y237" s="145"/>
      <c r="Z237" s="391">
        <v>45124</v>
      </c>
      <c r="AA237" s="391">
        <v>45124</v>
      </c>
      <c r="AB237" s="603" t="s">
        <v>80</v>
      </c>
      <c r="AC237" s="391">
        <v>45282</v>
      </c>
      <c r="AD237" s="150">
        <f t="shared" si="10"/>
        <v>158</v>
      </c>
      <c r="AE237" s="143">
        <v>0</v>
      </c>
      <c r="AF237" s="259">
        <v>0</v>
      </c>
      <c r="AG237" s="143">
        <v>0</v>
      </c>
      <c r="AH237" s="603" t="s">
        <v>80</v>
      </c>
      <c r="AI237" s="150">
        <f t="shared" si="0"/>
        <v>0</v>
      </c>
      <c r="AJ237" s="143">
        <v>1</v>
      </c>
      <c r="AK237" s="259">
        <v>15146667</v>
      </c>
      <c r="AL237" s="603">
        <v>45138</v>
      </c>
      <c r="AM237" s="86">
        <v>0</v>
      </c>
      <c r="AN237" s="603" t="s">
        <v>80</v>
      </c>
      <c r="AO237" s="603" t="s">
        <v>80</v>
      </c>
      <c r="AP237" s="255">
        <f t="shared" si="2"/>
        <v>0</v>
      </c>
      <c r="AQ237" s="260">
        <f>+L237+AF237-AK237</f>
        <v>1493333</v>
      </c>
      <c r="AR237" s="86" t="s">
        <v>115</v>
      </c>
      <c r="AS237" s="143">
        <v>0</v>
      </c>
      <c r="AT237" s="203" t="s">
        <v>80</v>
      </c>
      <c r="AU237" s="259">
        <v>1493333</v>
      </c>
      <c r="AV237" s="364">
        <f t="shared" si="9"/>
        <v>0</v>
      </c>
      <c r="AW237" s="133">
        <f t="shared" si="3"/>
        <v>1</v>
      </c>
      <c r="AX237" s="203" t="s">
        <v>80</v>
      </c>
      <c r="AY237" s="86" t="s">
        <v>800</v>
      </c>
      <c r="AZ237" s="76" t="s">
        <v>7446</v>
      </c>
      <c r="BA237" s="160" t="s">
        <v>71</v>
      </c>
      <c r="BB237" s="160" t="s">
        <v>71</v>
      </c>
    </row>
    <row r="238" spans="2:54" s="125" customFormat="1" ht="15.75" customHeight="1" x14ac:dyDescent="0.25">
      <c r="B238" s="247">
        <v>2023</v>
      </c>
      <c r="C238" s="81">
        <v>891780111</v>
      </c>
      <c r="D238" s="82" t="s">
        <v>68</v>
      </c>
      <c r="E238" s="145" t="s">
        <v>7447</v>
      </c>
      <c r="F238" s="76" t="s">
        <v>7448</v>
      </c>
      <c r="G238" s="145">
        <v>0</v>
      </c>
      <c r="H238" s="145"/>
      <c r="I238" s="86" t="s">
        <v>78</v>
      </c>
      <c r="J238" s="81" t="s">
        <v>120</v>
      </c>
      <c r="K238" s="145" t="s">
        <v>6688</v>
      </c>
      <c r="L238" s="259">
        <v>15080000</v>
      </c>
      <c r="M238" s="81" t="s">
        <v>73</v>
      </c>
      <c r="N238" s="145"/>
      <c r="O238" s="614" t="s">
        <v>6596</v>
      </c>
      <c r="P238" s="258">
        <v>1129504010</v>
      </c>
      <c r="Q238" s="160">
        <v>112</v>
      </c>
      <c r="R238" s="397">
        <v>44952</v>
      </c>
      <c r="S238" s="582">
        <v>262940000</v>
      </c>
      <c r="T238" s="251">
        <v>45124</v>
      </c>
      <c r="U238" s="617">
        <v>15080000</v>
      </c>
      <c r="V238" s="86" t="s">
        <v>70</v>
      </c>
      <c r="W238" s="262">
        <v>63563343</v>
      </c>
      <c r="X238" s="144" t="s">
        <v>6541</v>
      </c>
      <c r="Y238" s="145"/>
      <c r="Z238" s="391">
        <v>45124</v>
      </c>
      <c r="AA238" s="391">
        <v>45124</v>
      </c>
      <c r="AB238" s="603" t="s">
        <v>80</v>
      </c>
      <c r="AC238" s="391">
        <v>45282</v>
      </c>
      <c r="AD238" s="150">
        <f t="shared" si="10"/>
        <v>158</v>
      </c>
      <c r="AE238" s="143">
        <v>0</v>
      </c>
      <c r="AF238" s="259">
        <v>0</v>
      </c>
      <c r="AG238" s="143">
        <v>0</v>
      </c>
      <c r="AH238" s="603" t="s">
        <v>80</v>
      </c>
      <c r="AI238" s="150">
        <f t="shared" si="0"/>
        <v>0</v>
      </c>
      <c r="AJ238" s="143">
        <v>0</v>
      </c>
      <c r="AK238" s="259">
        <v>0</v>
      </c>
      <c r="AL238" s="603" t="s">
        <v>80</v>
      </c>
      <c r="AM238" s="86">
        <v>0</v>
      </c>
      <c r="AN238" s="603" t="s">
        <v>80</v>
      </c>
      <c r="AO238" s="603" t="s">
        <v>80</v>
      </c>
      <c r="AP238" s="255">
        <f t="shared" si="2"/>
        <v>0</v>
      </c>
      <c r="AQ238" s="260">
        <f>+L238+AF238-AK238</f>
        <v>15080000</v>
      </c>
      <c r="AR238" s="86" t="s">
        <v>115</v>
      </c>
      <c r="AS238" s="143">
        <v>0</v>
      </c>
      <c r="AT238" s="203" t="s">
        <v>80</v>
      </c>
      <c r="AU238" s="259">
        <v>10053333</v>
      </c>
      <c r="AV238" s="364">
        <f t="shared" si="9"/>
        <v>5026667</v>
      </c>
      <c r="AW238" s="133">
        <f t="shared" si="3"/>
        <v>0.66666664456233427</v>
      </c>
      <c r="AX238" s="203" t="s">
        <v>80</v>
      </c>
      <c r="AY238" s="86" t="s">
        <v>72</v>
      </c>
      <c r="AZ238" s="76" t="s">
        <v>7449</v>
      </c>
      <c r="BA238" s="160" t="s">
        <v>71</v>
      </c>
      <c r="BB238" s="160" t="s">
        <v>71</v>
      </c>
    </row>
    <row r="239" spans="2:54" s="125" customFormat="1" ht="15.75" customHeight="1" x14ac:dyDescent="0.25">
      <c r="B239" s="247">
        <v>2023</v>
      </c>
      <c r="C239" s="81">
        <v>891780111</v>
      </c>
      <c r="D239" s="82" t="s">
        <v>68</v>
      </c>
      <c r="E239" s="145" t="s">
        <v>7450</v>
      </c>
      <c r="F239" s="76" t="s">
        <v>7451</v>
      </c>
      <c r="G239" s="145">
        <v>0</v>
      </c>
      <c r="H239" s="145"/>
      <c r="I239" s="86" t="s">
        <v>78</v>
      </c>
      <c r="J239" s="81" t="s">
        <v>120</v>
      </c>
      <c r="K239" s="145" t="s">
        <v>7452</v>
      </c>
      <c r="L239" s="259">
        <v>15600000</v>
      </c>
      <c r="M239" s="81" t="s">
        <v>73</v>
      </c>
      <c r="N239" s="145"/>
      <c r="O239" s="614" t="s">
        <v>770</v>
      </c>
      <c r="P239" s="258">
        <v>1082989702</v>
      </c>
      <c r="Q239" s="160">
        <v>112</v>
      </c>
      <c r="R239" s="397">
        <v>44952</v>
      </c>
      <c r="S239" s="582">
        <v>262940000</v>
      </c>
      <c r="T239" s="251">
        <v>45124</v>
      </c>
      <c r="U239" s="617">
        <v>15600000</v>
      </c>
      <c r="V239" s="86" t="s">
        <v>70</v>
      </c>
      <c r="W239" s="262">
        <v>63563343</v>
      </c>
      <c r="X239" s="144" t="s">
        <v>6541</v>
      </c>
      <c r="Y239" s="145"/>
      <c r="Z239" s="391">
        <v>45124</v>
      </c>
      <c r="AA239" s="391">
        <v>45124</v>
      </c>
      <c r="AB239" s="603" t="s">
        <v>80</v>
      </c>
      <c r="AC239" s="391">
        <v>45282</v>
      </c>
      <c r="AD239" s="150">
        <f t="shared" si="10"/>
        <v>158</v>
      </c>
      <c r="AE239" s="143">
        <v>0</v>
      </c>
      <c r="AF239" s="259">
        <v>0</v>
      </c>
      <c r="AG239" s="143">
        <v>0</v>
      </c>
      <c r="AH239" s="603" t="s">
        <v>80</v>
      </c>
      <c r="AI239" s="150">
        <f t="shared" si="0"/>
        <v>0</v>
      </c>
      <c r="AJ239" s="143">
        <v>0</v>
      </c>
      <c r="AK239" s="259">
        <v>0</v>
      </c>
      <c r="AL239" s="603" t="s">
        <v>80</v>
      </c>
      <c r="AM239" s="86">
        <v>0</v>
      </c>
      <c r="AN239" s="603" t="s">
        <v>80</v>
      </c>
      <c r="AO239" s="603" t="s">
        <v>80</v>
      </c>
      <c r="AP239" s="255">
        <f t="shared" si="2"/>
        <v>0</v>
      </c>
      <c r="AQ239" s="260">
        <f>+L239+AF239-AK239</f>
        <v>15600000</v>
      </c>
      <c r="AR239" s="86" t="s">
        <v>115</v>
      </c>
      <c r="AS239" s="143">
        <v>0</v>
      </c>
      <c r="AT239" s="203" t="s">
        <v>80</v>
      </c>
      <c r="AU239" s="259">
        <v>10400000</v>
      </c>
      <c r="AV239" s="364">
        <f t="shared" si="9"/>
        <v>5200000</v>
      </c>
      <c r="AW239" s="133">
        <f t="shared" si="3"/>
        <v>0.66666666666666663</v>
      </c>
      <c r="AX239" s="203" t="s">
        <v>80</v>
      </c>
      <c r="AY239" s="86" t="s">
        <v>72</v>
      </c>
      <c r="AZ239" s="76" t="s">
        <v>7453</v>
      </c>
      <c r="BA239" s="160" t="s">
        <v>71</v>
      </c>
      <c r="BB239" s="160" t="s">
        <v>71</v>
      </c>
    </row>
    <row r="240" spans="2:54" s="125" customFormat="1" ht="15.75" customHeight="1" x14ac:dyDescent="0.25">
      <c r="B240" s="247">
        <v>2023</v>
      </c>
      <c r="C240" s="81">
        <v>891780111</v>
      </c>
      <c r="D240" s="82" t="s">
        <v>68</v>
      </c>
      <c r="E240" s="145" t="s">
        <v>7454</v>
      </c>
      <c r="F240" s="76" t="s">
        <v>7455</v>
      </c>
      <c r="G240" s="145">
        <v>0</v>
      </c>
      <c r="H240" s="145"/>
      <c r="I240" s="86" t="s">
        <v>78</v>
      </c>
      <c r="J240" s="81" t="s">
        <v>120</v>
      </c>
      <c r="K240" s="145" t="s">
        <v>7456</v>
      </c>
      <c r="L240" s="259">
        <v>16640000</v>
      </c>
      <c r="M240" s="81" t="s">
        <v>73</v>
      </c>
      <c r="N240" s="145"/>
      <c r="O240" s="614" t="s">
        <v>6516</v>
      </c>
      <c r="P240" s="258">
        <v>1047476135</v>
      </c>
      <c r="Q240" s="160">
        <v>78</v>
      </c>
      <c r="R240" s="397">
        <v>44949</v>
      </c>
      <c r="S240" s="582">
        <v>329100000</v>
      </c>
      <c r="T240" s="251">
        <v>45124</v>
      </c>
      <c r="U240" s="617">
        <v>16640000</v>
      </c>
      <c r="V240" s="86" t="s">
        <v>70</v>
      </c>
      <c r="W240" s="262">
        <v>1082884010</v>
      </c>
      <c r="X240" s="144" t="s">
        <v>7004</v>
      </c>
      <c r="Y240" s="145"/>
      <c r="Z240" s="391">
        <v>45124</v>
      </c>
      <c r="AA240" s="391">
        <v>45124</v>
      </c>
      <c r="AB240" s="603" t="s">
        <v>80</v>
      </c>
      <c r="AC240" s="391">
        <v>45282</v>
      </c>
      <c r="AD240" s="150">
        <f t="shared" si="10"/>
        <v>158</v>
      </c>
      <c r="AE240" s="143">
        <v>0</v>
      </c>
      <c r="AF240" s="259">
        <v>0</v>
      </c>
      <c r="AG240" s="143">
        <v>0</v>
      </c>
      <c r="AH240" s="603" t="s">
        <v>80</v>
      </c>
      <c r="AI240" s="150">
        <f t="shared" si="0"/>
        <v>0</v>
      </c>
      <c r="AJ240" s="143">
        <v>0</v>
      </c>
      <c r="AK240" s="259">
        <v>0</v>
      </c>
      <c r="AL240" s="603" t="s">
        <v>80</v>
      </c>
      <c r="AM240" s="86">
        <v>0</v>
      </c>
      <c r="AN240" s="603" t="s">
        <v>80</v>
      </c>
      <c r="AO240" s="603" t="s">
        <v>80</v>
      </c>
      <c r="AP240" s="255">
        <f t="shared" si="2"/>
        <v>0</v>
      </c>
      <c r="AQ240" s="260">
        <f>+L240+AF240-AK240</f>
        <v>16640000</v>
      </c>
      <c r="AR240" s="86" t="s">
        <v>115</v>
      </c>
      <c r="AS240" s="143">
        <v>0</v>
      </c>
      <c r="AT240" s="203" t="s">
        <v>80</v>
      </c>
      <c r="AU240" s="259">
        <v>11093333</v>
      </c>
      <c r="AV240" s="364">
        <f t="shared" si="9"/>
        <v>5546667</v>
      </c>
      <c r="AW240" s="133">
        <f t="shared" si="3"/>
        <v>0.66666664663461539</v>
      </c>
      <c r="AX240" s="203" t="s">
        <v>80</v>
      </c>
      <c r="AY240" s="86" t="s">
        <v>72</v>
      </c>
      <c r="AZ240" s="76" t="s">
        <v>7457</v>
      </c>
      <c r="BA240" s="160" t="s">
        <v>71</v>
      </c>
      <c r="BB240" s="160" t="s">
        <v>71</v>
      </c>
    </row>
    <row r="241" spans="2:54" s="125" customFormat="1" ht="15.75" customHeight="1" x14ac:dyDescent="0.25">
      <c r="B241" s="247">
        <v>2023</v>
      </c>
      <c r="C241" s="81">
        <v>891780111</v>
      </c>
      <c r="D241" s="82" t="s">
        <v>68</v>
      </c>
      <c r="E241" s="145" t="s">
        <v>7458</v>
      </c>
      <c r="F241" s="76" t="s">
        <v>7459</v>
      </c>
      <c r="G241" s="145">
        <v>0</v>
      </c>
      <c r="H241" s="145"/>
      <c r="I241" s="86" t="s">
        <v>78</v>
      </c>
      <c r="J241" s="81" t="s">
        <v>120</v>
      </c>
      <c r="K241" s="145" t="s">
        <v>7460</v>
      </c>
      <c r="L241" s="259">
        <v>16886667</v>
      </c>
      <c r="M241" s="81" t="s">
        <v>73</v>
      </c>
      <c r="N241" s="145"/>
      <c r="O241" s="614" t="s">
        <v>7461</v>
      </c>
      <c r="P241" s="258">
        <v>1082992358</v>
      </c>
      <c r="Q241" s="160">
        <v>78</v>
      </c>
      <c r="R241" s="397">
        <v>44949</v>
      </c>
      <c r="S241" s="582">
        <v>329100000</v>
      </c>
      <c r="T241" s="251">
        <v>45124</v>
      </c>
      <c r="U241" s="617">
        <v>16886667</v>
      </c>
      <c r="V241" s="86" t="s">
        <v>70</v>
      </c>
      <c r="W241" s="262">
        <v>1082884010</v>
      </c>
      <c r="X241" s="144" t="s">
        <v>7004</v>
      </c>
      <c r="Y241" s="145"/>
      <c r="Z241" s="391">
        <v>45124</v>
      </c>
      <c r="AA241" s="391">
        <v>45124</v>
      </c>
      <c r="AB241" s="603" t="s">
        <v>80</v>
      </c>
      <c r="AC241" s="391">
        <v>45275</v>
      </c>
      <c r="AD241" s="150">
        <f t="shared" si="10"/>
        <v>151</v>
      </c>
      <c r="AE241" s="143">
        <v>0</v>
      </c>
      <c r="AF241" s="259">
        <v>0</v>
      </c>
      <c r="AG241" s="143">
        <v>0</v>
      </c>
      <c r="AH241" s="603" t="s">
        <v>80</v>
      </c>
      <c r="AI241" s="150">
        <f t="shared" si="0"/>
        <v>0</v>
      </c>
      <c r="AJ241" s="143">
        <v>0</v>
      </c>
      <c r="AK241" s="259">
        <v>0</v>
      </c>
      <c r="AL241" s="603" t="s">
        <v>80</v>
      </c>
      <c r="AM241" s="86">
        <v>0</v>
      </c>
      <c r="AN241" s="603" t="s">
        <v>80</v>
      </c>
      <c r="AO241" s="603" t="s">
        <v>80</v>
      </c>
      <c r="AP241" s="255">
        <f t="shared" si="2"/>
        <v>0</v>
      </c>
      <c r="AQ241" s="260">
        <f>+L241+AF241-AK241</f>
        <v>16886667</v>
      </c>
      <c r="AR241" s="86" t="s">
        <v>115</v>
      </c>
      <c r="AS241" s="143">
        <v>0</v>
      </c>
      <c r="AT241" s="203" t="s">
        <v>80</v>
      </c>
      <c r="AU241" s="259">
        <v>11786667</v>
      </c>
      <c r="AV241" s="364">
        <f t="shared" si="9"/>
        <v>5100000</v>
      </c>
      <c r="AW241" s="133">
        <f t="shared" si="3"/>
        <v>0.69798658314278361</v>
      </c>
      <c r="AX241" s="203" t="s">
        <v>80</v>
      </c>
      <c r="AY241" s="86" t="s">
        <v>72</v>
      </c>
      <c r="AZ241" s="76" t="s">
        <v>7462</v>
      </c>
      <c r="BA241" s="160" t="s">
        <v>71</v>
      </c>
      <c r="BB241" s="160" t="s">
        <v>71</v>
      </c>
    </row>
    <row r="242" spans="2:54" s="125" customFormat="1" ht="15.75" customHeight="1" x14ac:dyDescent="0.25">
      <c r="B242" s="247">
        <v>2023</v>
      </c>
      <c r="C242" s="81">
        <v>891780111</v>
      </c>
      <c r="D242" s="82" t="s">
        <v>68</v>
      </c>
      <c r="E242" s="145" t="s">
        <v>7463</v>
      </c>
      <c r="F242" s="76" t="s">
        <v>7464</v>
      </c>
      <c r="G242" s="145">
        <v>0</v>
      </c>
      <c r="H242" s="145"/>
      <c r="I242" s="86" t="s">
        <v>78</v>
      </c>
      <c r="J242" s="81" t="s">
        <v>120</v>
      </c>
      <c r="K242" s="145" t="s">
        <v>6316</v>
      </c>
      <c r="L242" s="259">
        <v>19250000</v>
      </c>
      <c r="M242" s="81" t="s">
        <v>73</v>
      </c>
      <c r="N242" s="145"/>
      <c r="O242" s="614" t="s">
        <v>6317</v>
      </c>
      <c r="P242" s="258">
        <v>1082931591</v>
      </c>
      <c r="Q242" s="160">
        <v>77</v>
      </c>
      <c r="R242" s="397">
        <v>44949</v>
      </c>
      <c r="S242" s="582">
        <v>768100000</v>
      </c>
      <c r="T242" s="251">
        <v>45124</v>
      </c>
      <c r="U242" s="617">
        <v>19250000</v>
      </c>
      <c r="V242" s="86" t="s">
        <v>70</v>
      </c>
      <c r="W242" s="262">
        <v>1082884010</v>
      </c>
      <c r="X242" s="144" t="s">
        <v>7465</v>
      </c>
      <c r="Y242" s="145"/>
      <c r="Z242" s="391">
        <v>45124</v>
      </c>
      <c r="AA242" s="391">
        <v>45124</v>
      </c>
      <c r="AB242" s="603" t="s">
        <v>80</v>
      </c>
      <c r="AC242" s="391">
        <v>45289</v>
      </c>
      <c r="AD242" s="150">
        <f t="shared" si="10"/>
        <v>165</v>
      </c>
      <c r="AE242" s="143">
        <v>0</v>
      </c>
      <c r="AF242" s="259">
        <v>0</v>
      </c>
      <c r="AG242" s="143">
        <v>0</v>
      </c>
      <c r="AH242" s="603" t="s">
        <v>80</v>
      </c>
      <c r="AI242" s="150">
        <f t="shared" si="0"/>
        <v>0</v>
      </c>
      <c r="AJ242" s="143">
        <v>0</v>
      </c>
      <c r="AK242" s="259">
        <v>0</v>
      </c>
      <c r="AL242" s="603" t="s">
        <v>80</v>
      </c>
      <c r="AM242" s="86">
        <v>0</v>
      </c>
      <c r="AN242" s="603" t="s">
        <v>80</v>
      </c>
      <c r="AO242" s="603" t="s">
        <v>80</v>
      </c>
      <c r="AP242" s="255">
        <f t="shared" si="2"/>
        <v>0</v>
      </c>
      <c r="AQ242" s="260">
        <f>+L242+AF242-AK242</f>
        <v>19250000</v>
      </c>
      <c r="AR242" s="86" t="s">
        <v>115</v>
      </c>
      <c r="AS242" s="143">
        <v>0</v>
      </c>
      <c r="AT242" s="203" t="s">
        <v>80</v>
      </c>
      <c r="AU242" s="259">
        <v>12250000</v>
      </c>
      <c r="AV242" s="364">
        <f t="shared" si="9"/>
        <v>7000000</v>
      </c>
      <c r="AW242" s="133">
        <f t="shared" si="3"/>
        <v>0.63636363636363635</v>
      </c>
      <c r="AX242" s="203" t="s">
        <v>80</v>
      </c>
      <c r="AY242" s="86" t="s">
        <v>72</v>
      </c>
      <c r="AZ242" s="76" t="s">
        <v>7466</v>
      </c>
      <c r="BA242" s="160" t="s">
        <v>71</v>
      </c>
      <c r="BB242" s="160" t="s">
        <v>71</v>
      </c>
    </row>
    <row r="243" spans="2:54" s="126" customFormat="1" ht="30.75" customHeight="1" x14ac:dyDescent="0.2">
      <c r="B243" s="247">
        <v>2023</v>
      </c>
      <c r="C243" s="81">
        <v>891780111</v>
      </c>
      <c r="D243" s="82" t="s">
        <v>68</v>
      </c>
      <c r="E243" s="82" t="s">
        <v>7467</v>
      </c>
      <c r="F243" s="142" t="s">
        <v>7468</v>
      </c>
      <c r="G243" s="82">
        <v>0</v>
      </c>
      <c r="H243" s="82"/>
      <c r="I243" s="81" t="s">
        <v>78</v>
      </c>
      <c r="J243" s="81" t="s">
        <v>120</v>
      </c>
      <c r="K243" s="82" t="s">
        <v>7469</v>
      </c>
      <c r="L243" s="381">
        <v>24000000</v>
      </c>
      <c r="M243" s="81" t="s">
        <v>73</v>
      </c>
      <c r="N243" s="82"/>
      <c r="O243" s="614" t="s">
        <v>6301</v>
      </c>
      <c r="P243" s="258">
        <v>1082944860</v>
      </c>
      <c r="Q243" s="258" t="s">
        <v>7470</v>
      </c>
      <c r="R243" s="619" t="s">
        <v>7471</v>
      </c>
      <c r="S243" s="584" t="s">
        <v>7472</v>
      </c>
      <c r="T243" s="251">
        <v>45124</v>
      </c>
      <c r="U243" s="617">
        <v>24000000</v>
      </c>
      <c r="V243" s="81" t="s">
        <v>70</v>
      </c>
      <c r="W243" s="262">
        <v>1082884010</v>
      </c>
      <c r="X243" s="87" t="s">
        <v>7465</v>
      </c>
      <c r="Y243" s="82"/>
      <c r="Z243" s="391">
        <v>45124</v>
      </c>
      <c r="AA243" s="391">
        <v>45124</v>
      </c>
      <c r="AB243" s="603" t="s">
        <v>80</v>
      </c>
      <c r="AC243" s="391">
        <v>45289</v>
      </c>
      <c r="AD243" s="262">
        <f t="shared" si="10"/>
        <v>165</v>
      </c>
      <c r="AE243" s="165">
        <v>0</v>
      </c>
      <c r="AF243" s="381">
        <v>0</v>
      </c>
      <c r="AG243" s="165">
        <v>0</v>
      </c>
      <c r="AH243" s="603" t="s">
        <v>80</v>
      </c>
      <c r="AI243" s="262">
        <f t="shared" si="0"/>
        <v>0</v>
      </c>
      <c r="AJ243" s="165">
        <v>0</v>
      </c>
      <c r="AK243" s="381">
        <v>0</v>
      </c>
      <c r="AL243" s="603" t="s">
        <v>80</v>
      </c>
      <c r="AM243" s="81">
        <v>0</v>
      </c>
      <c r="AN243" s="603" t="s">
        <v>80</v>
      </c>
      <c r="AO243" s="603" t="s">
        <v>80</v>
      </c>
      <c r="AP243" s="160">
        <f t="shared" si="2"/>
        <v>0</v>
      </c>
      <c r="AQ243" s="364">
        <f>+L243+AF243-AK243</f>
        <v>24000000</v>
      </c>
      <c r="AR243" s="81" t="s">
        <v>115</v>
      </c>
      <c r="AS243" s="165">
        <v>0</v>
      </c>
      <c r="AT243" s="203" t="s">
        <v>80</v>
      </c>
      <c r="AU243" s="259">
        <v>16000000</v>
      </c>
      <c r="AV243" s="364">
        <f t="shared" si="9"/>
        <v>8000000</v>
      </c>
      <c r="AW243" s="133">
        <f t="shared" si="3"/>
        <v>0.66666666666666663</v>
      </c>
      <c r="AX243" s="203" t="s">
        <v>80</v>
      </c>
      <c r="AY243" s="81" t="s">
        <v>72</v>
      </c>
      <c r="AZ243" s="142" t="s">
        <v>7473</v>
      </c>
      <c r="BA243" s="160" t="s">
        <v>71</v>
      </c>
      <c r="BB243" s="160" t="s">
        <v>71</v>
      </c>
    </row>
    <row r="244" spans="2:54" s="125" customFormat="1" ht="15.75" customHeight="1" x14ac:dyDescent="0.25">
      <c r="B244" s="247">
        <v>2023</v>
      </c>
      <c r="C244" s="81">
        <v>891780111</v>
      </c>
      <c r="D244" s="82" t="s">
        <v>68</v>
      </c>
      <c r="E244" s="145" t="s">
        <v>7474</v>
      </c>
      <c r="F244" s="76" t="s">
        <v>7475</v>
      </c>
      <c r="G244" s="145">
        <v>0</v>
      </c>
      <c r="H244" s="145"/>
      <c r="I244" s="86" t="s">
        <v>78</v>
      </c>
      <c r="J244" s="81" t="s">
        <v>120</v>
      </c>
      <c r="K244" s="145" t="s">
        <v>7476</v>
      </c>
      <c r="L244" s="259">
        <v>16000000</v>
      </c>
      <c r="M244" s="81" t="s">
        <v>73</v>
      </c>
      <c r="N244" s="145"/>
      <c r="O244" s="614" t="s">
        <v>7477</v>
      </c>
      <c r="P244" s="258">
        <v>1083467782</v>
      </c>
      <c r="Q244" s="160">
        <v>80</v>
      </c>
      <c r="R244" s="397">
        <v>44949</v>
      </c>
      <c r="S244" s="582">
        <v>182000000</v>
      </c>
      <c r="T244" s="251">
        <v>45124</v>
      </c>
      <c r="U244" s="617">
        <v>16000000</v>
      </c>
      <c r="V244" s="86" t="s">
        <v>70</v>
      </c>
      <c r="W244" s="262">
        <v>85472020</v>
      </c>
      <c r="X244" s="144" t="s">
        <v>7478</v>
      </c>
      <c r="Y244" s="145"/>
      <c r="Z244" s="391">
        <v>45124</v>
      </c>
      <c r="AA244" s="391">
        <v>45124</v>
      </c>
      <c r="AB244" s="603" t="s">
        <v>80</v>
      </c>
      <c r="AC244" s="391">
        <v>45275</v>
      </c>
      <c r="AD244" s="150">
        <f t="shared" si="10"/>
        <v>151</v>
      </c>
      <c r="AE244" s="143">
        <v>0</v>
      </c>
      <c r="AF244" s="259">
        <v>0</v>
      </c>
      <c r="AG244" s="143">
        <v>0</v>
      </c>
      <c r="AH244" s="603" t="s">
        <v>80</v>
      </c>
      <c r="AI244" s="150">
        <f t="shared" si="0"/>
        <v>0</v>
      </c>
      <c r="AJ244" s="143">
        <v>0</v>
      </c>
      <c r="AK244" s="259">
        <v>0</v>
      </c>
      <c r="AL244" s="603" t="s">
        <v>80</v>
      </c>
      <c r="AM244" s="86">
        <v>0</v>
      </c>
      <c r="AN244" s="603" t="s">
        <v>80</v>
      </c>
      <c r="AO244" s="603" t="s">
        <v>80</v>
      </c>
      <c r="AP244" s="255">
        <f t="shared" si="2"/>
        <v>0</v>
      </c>
      <c r="AQ244" s="260">
        <f>+L244+AF244-AK244</f>
        <v>16000000</v>
      </c>
      <c r="AR244" s="86" t="s">
        <v>115</v>
      </c>
      <c r="AS244" s="143">
        <v>0</v>
      </c>
      <c r="AT244" s="203" t="s">
        <v>80</v>
      </c>
      <c r="AU244" s="259">
        <v>11093333</v>
      </c>
      <c r="AV244" s="364">
        <f t="shared" si="9"/>
        <v>4906667</v>
      </c>
      <c r="AW244" s="133">
        <f t="shared" si="3"/>
        <v>0.69333331249999997</v>
      </c>
      <c r="AX244" s="203" t="s">
        <v>80</v>
      </c>
      <c r="AY244" s="86" t="s">
        <v>72</v>
      </c>
      <c r="AZ244" s="76" t="s">
        <v>7479</v>
      </c>
      <c r="BA244" s="160" t="s">
        <v>71</v>
      </c>
      <c r="BB244" s="160" t="s">
        <v>71</v>
      </c>
    </row>
    <row r="245" spans="2:54" s="125" customFormat="1" ht="15.75" customHeight="1" x14ac:dyDescent="0.25">
      <c r="B245" s="247">
        <v>2023</v>
      </c>
      <c r="C245" s="81">
        <v>891780111</v>
      </c>
      <c r="D245" s="82" t="s">
        <v>68</v>
      </c>
      <c r="E245" s="145" t="s">
        <v>7480</v>
      </c>
      <c r="F245" s="76" t="s">
        <v>7481</v>
      </c>
      <c r="G245" s="145">
        <v>0</v>
      </c>
      <c r="H245" s="145"/>
      <c r="I245" s="86" t="s">
        <v>78</v>
      </c>
      <c r="J245" s="81" t="s">
        <v>120</v>
      </c>
      <c r="K245" s="145" t="s">
        <v>7482</v>
      </c>
      <c r="L245" s="259">
        <v>16000000</v>
      </c>
      <c r="M245" s="81" t="s">
        <v>73</v>
      </c>
      <c r="N245" s="145"/>
      <c r="O245" s="614" t="s">
        <v>6711</v>
      </c>
      <c r="P245" s="258">
        <v>1082984823</v>
      </c>
      <c r="Q245" s="160">
        <v>80</v>
      </c>
      <c r="R245" s="397">
        <v>44949</v>
      </c>
      <c r="S245" s="582">
        <v>182000000</v>
      </c>
      <c r="T245" s="251">
        <v>45124</v>
      </c>
      <c r="U245" s="617">
        <v>16000000</v>
      </c>
      <c r="V245" s="86" t="s">
        <v>70</v>
      </c>
      <c r="W245" s="262">
        <v>85472020</v>
      </c>
      <c r="X245" s="144" t="s">
        <v>7478</v>
      </c>
      <c r="Y245" s="145"/>
      <c r="Z245" s="391">
        <v>45124</v>
      </c>
      <c r="AA245" s="391">
        <v>45124</v>
      </c>
      <c r="AB245" s="603" t="s">
        <v>80</v>
      </c>
      <c r="AC245" s="391">
        <v>45275</v>
      </c>
      <c r="AD245" s="150">
        <f t="shared" si="10"/>
        <v>151</v>
      </c>
      <c r="AE245" s="143">
        <v>0</v>
      </c>
      <c r="AF245" s="259">
        <v>0</v>
      </c>
      <c r="AG245" s="143">
        <v>0</v>
      </c>
      <c r="AH245" s="603" t="s">
        <v>80</v>
      </c>
      <c r="AI245" s="150">
        <f t="shared" si="0"/>
        <v>0</v>
      </c>
      <c r="AJ245" s="143">
        <v>0</v>
      </c>
      <c r="AK245" s="259">
        <v>0</v>
      </c>
      <c r="AL245" s="603" t="s">
        <v>80</v>
      </c>
      <c r="AM245" s="86">
        <v>0</v>
      </c>
      <c r="AN245" s="603" t="s">
        <v>80</v>
      </c>
      <c r="AO245" s="603" t="s">
        <v>80</v>
      </c>
      <c r="AP245" s="255">
        <f t="shared" si="2"/>
        <v>0</v>
      </c>
      <c r="AQ245" s="260">
        <f>+L245+AF245-AK245</f>
        <v>16000000</v>
      </c>
      <c r="AR245" s="86" t="s">
        <v>115</v>
      </c>
      <c r="AS245" s="143">
        <v>0</v>
      </c>
      <c r="AT245" s="203" t="s">
        <v>80</v>
      </c>
      <c r="AU245" s="259">
        <v>11093333</v>
      </c>
      <c r="AV245" s="364">
        <f t="shared" si="9"/>
        <v>4906667</v>
      </c>
      <c r="AW245" s="133">
        <f t="shared" si="3"/>
        <v>0.69333331249999997</v>
      </c>
      <c r="AX245" s="203" t="s">
        <v>80</v>
      </c>
      <c r="AY245" s="86" t="s">
        <v>72</v>
      </c>
      <c r="AZ245" s="76" t="s">
        <v>7483</v>
      </c>
      <c r="BA245" s="160" t="s">
        <v>71</v>
      </c>
      <c r="BB245" s="160" t="s">
        <v>71</v>
      </c>
    </row>
    <row r="246" spans="2:54" s="125" customFormat="1" ht="15.75" customHeight="1" x14ac:dyDescent="0.25">
      <c r="B246" s="247">
        <v>2023</v>
      </c>
      <c r="C246" s="81">
        <v>891780111</v>
      </c>
      <c r="D246" s="82" t="s">
        <v>68</v>
      </c>
      <c r="E246" s="145" t="s">
        <v>7484</v>
      </c>
      <c r="F246" s="76" t="s">
        <v>7485</v>
      </c>
      <c r="G246" s="145">
        <v>0</v>
      </c>
      <c r="H246" s="145"/>
      <c r="I246" s="86" t="s">
        <v>78</v>
      </c>
      <c r="J246" s="81" t="s">
        <v>120</v>
      </c>
      <c r="K246" s="145" t="s">
        <v>7486</v>
      </c>
      <c r="L246" s="259">
        <v>16000000</v>
      </c>
      <c r="M246" s="81" t="s">
        <v>73</v>
      </c>
      <c r="N246" s="145"/>
      <c r="O246" s="614" t="s">
        <v>6706</v>
      </c>
      <c r="P246" s="258">
        <v>57463378</v>
      </c>
      <c r="Q246" s="160">
        <v>80</v>
      </c>
      <c r="R246" s="397">
        <v>44949</v>
      </c>
      <c r="S246" s="582">
        <v>182000000</v>
      </c>
      <c r="T246" s="251">
        <v>45124</v>
      </c>
      <c r="U246" s="617">
        <v>16000000</v>
      </c>
      <c r="V246" s="86" t="s">
        <v>70</v>
      </c>
      <c r="W246" s="262">
        <v>85472020</v>
      </c>
      <c r="X246" s="144" t="s">
        <v>7478</v>
      </c>
      <c r="Y246" s="145"/>
      <c r="Z246" s="391">
        <v>45124</v>
      </c>
      <c r="AA246" s="391">
        <v>45124</v>
      </c>
      <c r="AB246" s="603" t="s">
        <v>80</v>
      </c>
      <c r="AC246" s="391">
        <v>45275</v>
      </c>
      <c r="AD246" s="150">
        <f t="shared" si="10"/>
        <v>151</v>
      </c>
      <c r="AE246" s="143">
        <v>0</v>
      </c>
      <c r="AF246" s="259">
        <v>0</v>
      </c>
      <c r="AG246" s="143">
        <v>0</v>
      </c>
      <c r="AH246" s="603" t="s">
        <v>80</v>
      </c>
      <c r="AI246" s="150">
        <f t="shared" si="0"/>
        <v>0</v>
      </c>
      <c r="AJ246" s="143">
        <v>0</v>
      </c>
      <c r="AK246" s="259">
        <v>0</v>
      </c>
      <c r="AL246" s="603" t="s">
        <v>80</v>
      </c>
      <c r="AM246" s="86">
        <v>0</v>
      </c>
      <c r="AN246" s="603" t="s">
        <v>80</v>
      </c>
      <c r="AO246" s="603" t="s">
        <v>80</v>
      </c>
      <c r="AP246" s="255">
        <f t="shared" si="2"/>
        <v>0</v>
      </c>
      <c r="AQ246" s="260">
        <f>+L246+AF246-AK246</f>
        <v>16000000</v>
      </c>
      <c r="AR246" s="86" t="s">
        <v>115</v>
      </c>
      <c r="AS246" s="143">
        <v>0</v>
      </c>
      <c r="AT246" s="203" t="s">
        <v>80</v>
      </c>
      <c r="AU246" s="259">
        <v>11093333</v>
      </c>
      <c r="AV246" s="364">
        <f t="shared" si="9"/>
        <v>4906667</v>
      </c>
      <c r="AW246" s="133">
        <f t="shared" si="3"/>
        <v>0.69333331249999997</v>
      </c>
      <c r="AX246" s="203" t="s">
        <v>80</v>
      </c>
      <c r="AY246" s="86" t="s">
        <v>72</v>
      </c>
      <c r="AZ246" s="76" t="s">
        <v>7487</v>
      </c>
      <c r="BA246" s="160" t="s">
        <v>71</v>
      </c>
      <c r="BB246" s="160" t="s">
        <v>71</v>
      </c>
    </row>
    <row r="247" spans="2:54" s="125" customFormat="1" ht="15.75" customHeight="1" x14ac:dyDescent="0.25">
      <c r="B247" s="247">
        <v>2023</v>
      </c>
      <c r="C247" s="81">
        <v>891780111</v>
      </c>
      <c r="D247" s="82" t="s">
        <v>68</v>
      </c>
      <c r="E247" s="145" t="s">
        <v>7488</v>
      </c>
      <c r="F247" s="76" t="s">
        <v>7489</v>
      </c>
      <c r="G247" s="145">
        <v>0</v>
      </c>
      <c r="H247" s="145"/>
      <c r="I247" s="86" t="s">
        <v>78</v>
      </c>
      <c r="J247" s="81" t="s">
        <v>120</v>
      </c>
      <c r="K247" s="145" t="s">
        <v>7490</v>
      </c>
      <c r="L247" s="259">
        <v>18316667</v>
      </c>
      <c r="M247" s="81" t="s">
        <v>73</v>
      </c>
      <c r="N247" s="145"/>
      <c r="O247" s="614" t="s">
        <v>6432</v>
      </c>
      <c r="P247" s="258">
        <v>33224219</v>
      </c>
      <c r="Q247" s="160">
        <v>629</v>
      </c>
      <c r="R247" s="397">
        <v>44992</v>
      </c>
      <c r="S247" s="582">
        <v>462873162</v>
      </c>
      <c r="T247" s="251">
        <v>45124</v>
      </c>
      <c r="U247" s="617">
        <v>18316667</v>
      </c>
      <c r="V247" s="86" t="s">
        <v>70</v>
      </c>
      <c r="W247" s="262">
        <v>39049658</v>
      </c>
      <c r="X247" s="144" t="s">
        <v>7329</v>
      </c>
      <c r="Y247" s="145"/>
      <c r="Z247" s="391">
        <v>45124</v>
      </c>
      <c r="AA247" s="391">
        <v>45124</v>
      </c>
      <c r="AB247" s="603" t="s">
        <v>80</v>
      </c>
      <c r="AC247" s="391">
        <v>45282</v>
      </c>
      <c r="AD247" s="150">
        <f t="shared" si="10"/>
        <v>158</v>
      </c>
      <c r="AE247" s="143">
        <v>0</v>
      </c>
      <c r="AF247" s="259">
        <v>0</v>
      </c>
      <c r="AG247" s="143">
        <v>0</v>
      </c>
      <c r="AH247" s="603" t="s">
        <v>80</v>
      </c>
      <c r="AI247" s="150">
        <f t="shared" si="0"/>
        <v>0</v>
      </c>
      <c r="AJ247" s="143">
        <v>0</v>
      </c>
      <c r="AK247" s="259">
        <v>0</v>
      </c>
      <c r="AL247" s="603" t="s">
        <v>80</v>
      </c>
      <c r="AM247" s="86">
        <v>0</v>
      </c>
      <c r="AN247" s="603" t="s">
        <v>80</v>
      </c>
      <c r="AO247" s="603" t="s">
        <v>80</v>
      </c>
      <c r="AP247" s="255">
        <f t="shared" si="2"/>
        <v>0</v>
      </c>
      <c r="AQ247" s="260">
        <f>+L247+AF247-AK247</f>
        <v>18316667</v>
      </c>
      <c r="AR247" s="86" t="s">
        <v>115</v>
      </c>
      <c r="AS247" s="143">
        <v>0</v>
      </c>
      <c r="AT247" s="203" t="s">
        <v>80</v>
      </c>
      <c r="AU247" s="259">
        <v>12250000</v>
      </c>
      <c r="AV247" s="364">
        <f t="shared" si="9"/>
        <v>6066667</v>
      </c>
      <c r="AW247" s="133">
        <f t="shared" si="3"/>
        <v>0.66878979674631855</v>
      </c>
      <c r="AX247" s="203" t="s">
        <v>80</v>
      </c>
      <c r="AY247" s="86" t="s">
        <v>72</v>
      </c>
      <c r="AZ247" s="76" t="s">
        <v>7491</v>
      </c>
      <c r="BA247" s="160" t="s">
        <v>71</v>
      </c>
      <c r="BB247" s="160" t="s">
        <v>71</v>
      </c>
    </row>
    <row r="248" spans="2:54" s="125" customFormat="1" ht="15.75" customHeight="1" x14ac:dyDescent="0.25">
      <c r="B248" s="247">
        <v>2023</v>
      </c>
      <c r="C248" s="81">
        <v>891780111</v>
      </c>
      <c r="D248" s="82" t="s">
        <v>68</v>
      </c>
      <c r="E248" s="145" t="s">
        <v>7492</v>
      </c>
      <c r="F248" s="76" t="s">
        <v>7493</v>
      </c>
      <c r="G248" s="145">
        <v>0</v>
      </c>
      <c r="H248" s="145"/>
      <c r="I248" s="86" t="s">
        <v>78</v>
      </c>
      <c r="J248" s="81" t="s">
        <v>120</v>
      </c>
      <c r="K248" s="145" t="s">
        <v>7494</v>
      </c>
      <c r="L248" s="259">
        <v>15600000</v>
      </c>
      <c r="M248" s="81" t="s">
        <v>73</v>
      </c>
      <c r="N248" s="145"/>
      <c r="O248" s="614" t="s">
        <v>7495</v>
      </c>
      <c r="P248" s="258">
        <v>1082957323</v>
      </c>
      <c r="Q248" s="160">
        <v>78</v>
      </c>
      <c r="R248" s="397">
        <v>44949</v>
      </c>
      <c r="S248" s="582">
        <v>329100000</v>
      </c>
      <c r="T248" s="251">
        <v>45125</v>
      </c>
      <c r="U248" s="617">
        <v>15600000</v>
      </c>
      <c r="V248" s="86" t="s">
        <v>70</v>
      </c>
      <c r="W248" s="262">
        <v>1082884010</v>
      </c>
      <c r="X248" s="144" t="s">
        <v>7004</v>
      </c>
      <c r="Y248" s="145"/>
      <c r="Z248" s="391">
        <v>45125</v>
      </c>
      <c r="AA248" s="391">
        <v>45125</v>
      </c>
      <c r="AB248" s="603" t="s">
        <v>80</v>
      </c>
      <c r="AC248" s="391">
        <v>45282</v>
      </c>
      <c r="AD248" s="150">
        <f t="shared" si="10"/>
        <v>157</v>
      </c>
      <c r="AE248" s="143">
        <v>0</v>
      </c>
      <c r="AF248" s="259">
        <v>0</v>
      </c>
      <c r="AG248" s="143">
        <v>0</v>
      </c>
      <c r="AH248" s="603" t="s">
        <v>80</v>
      </c>
      <c r="AI248" s="150">
        <f t="shared" si="0"/>
        <v>0</v>
      </c>
      <c r="AJ248" s="143">
        <v>0</v>
      </c>
      <c r="AK248" s="259">
        <v>0</v>
      </c>
      <c r="AL248" s="603" t="s">
        <v>80</v>
      </c>
      <c r="AM248" s="86">
        <v>0</v>
      </c>
      <c r="AN248" s="603" t="s">
        <v>80</v>
      </c>
      <c r="AO248" s="603" t="s">
        <v>80</v>
      </c>
      <c r="AP248" s="255">
        <f t="shared" si="2"/>
        <v>0</v>
      </c>
      <c r="AQ248" s="260">
        <f>+L248+AF248-AK248</f>
        <v>15600000</v>
      </c>
      <c r="AR248" s="86" t="s">
        <v>115</v>
      </c>
      <c r="AS248" s="143">
        <v>0</v>
      </c>
      <c r="AT248" s="203" t="s">
        <v>80</v>
      </c>
      <c r="AU248" s="259">
        <v>10400000</v>
      </c>
      <c r="AV248" s="364">
        <f t="shared" si="9"/>
        <v>5200000</v>
      </c>
      <c r="AW248" s="133">
        <f t="shared" si="3"/>
        <v>0.66666666666666663</v>
      </c>
      <c r="AX248" s="203" t="s">
        <v>80</v>
      </c>
      <c r="AY248" s="86" t="s">
        <v>72</v>
      </c>
      <c r="AZ248" s="76" t="s">
        <v>7496</v>
      </c>
      <c r="BA248" s="160" t="s">
        <v>71</v>
      </c>
      <c r="BB248" s="160" t="s">
        <v>71</v>
      </c>
    </row>
    <row r="249" spans="2:54" s="125" customFormat="1" ht="15.75" customHeight="1" x14ac:dyDescent="0.25">
      <c r="B249" s="247">
        <v>2023</v>
      </c>
      <c r="C249" s="81">
        <v>891780111</v>
      </c>
      <c r="D249" s="82" t="s">
        <v>68</v>
      </c>
      <c r="E249" s="145" t="s">
        <v>7497</v>
      </c>
      <c r="F249" s="76" t="s">
        <v>7498</v>
      </c>
      <c r="G249" s="145">
        <v>0</v>
      </c>
      <c r="H249" s="145"/>
      <c r="I249" s="86" t="s">
        <v>78</v>
      </c>
      <c r="J249" s="81" t="s">
        <v>120</v>
      </c>
      <c r="K249" s="145" t="s">
        <v>7499</v>
      </c>
      <c r="L249" s="259">
        <v>10500000</v>
      </c>
      <c r="M249" s="81" t="s">
        <v>73</v>
      </c>
      <c r="N249" s="145"/>
      <c r="O249" s="614" t="s">
        <v>1878</v>
      </c>
      <c r="P249" s="258">
        <v>1004369998</v>
      </c>
      <c r="Q249" s="160">
        <v>1202</v>
      </c>
      <c r="R249" s="397">
        <v>45075</v>
      </c>
      <c r="S249" s="582">
        <v>84363500</v>
      </c>
      <c r="T249" s="251">
        <v>45126</v>
      </c>
      <c r="U249" s="617">
        <v>10500000</v>
      </c>
      <c r="V249" s="86" t="s">
        <v>70</v>
      </c>
      <c r="W249" s="262">
        <v>16078654</v>
      </c>
      <c r="X249" s="144" t="s">
        <v>6183</v>
      </c>
      <c r="Y249" s="145"/>
      <c r="Z249" s="391">
        <v>45126</v>
      </c>
      <c r="AA249" s="391">
        <v>45126</v>
      </c>
      <c r="AB249" s="603" t="s">
        <v>80</v>
      </c>
      <c r="AC249" s="391">
        <v>45270</v>
      </c>
      <c r="AD249" s="150">
        <f t="shared" si="10"/>
        <v>144</v>
      </c>
      <c r="AE249" s="143">
        <v>0</v>
      </c>
      <c r="AF249" s="259">
        <v>0</v>
      </c>
      <c r="AG249" s="143">
        <v>0</v>
      </c>
      <c r="AH249" s="603" t="s">
        <v>80</v>
      </c>
      <c r="AI249" s="150">
        <f t="shared" si="0"/>
        <v>0</v>
      </c>
      <c r="AJ249" s="143">
        <v>0</v>
      </c>
      <c r="AK249" s="259">
        <v>0</v>
      </c>
      <c r="AL249" s="603" t="s">
        <v>80</v>
      </c>
      <c r="AM249" s="86">
        <v>0</v>
      </c>
      <c r="AN249" s="603" t="s">
        <v>80</v>
      </c>
      <c r="AO249" s="603" t="s">
        <v>80</v>
      </c>
      <c r="AP249" s="255">
        <f t="shared" si="2"/>
        <v>0</v>
      </c>
      <c r="AQ249" s="260">
        <f>+L249+AF249-AK249</f>
        <v>10500000</v>
      </c>
      <c r="AR249" s="86" t="s">
        <v>115</v>
      </c>
      <c r="AS249" s="143">
        <v>0</v>
      </c>
      <c r="AT249" s="203" t="s">
        <v>80</v>
      </c>
      <c r="AU249" s="259">
        <v>4200000</v>
      </c>
      <c r="AV249" s="364">
        <f t="shared" si="9"/>
        <v>6300000</v>
      </c>
      <c r="AW249" s="133">
        <f t="shared" si="3"/>
        <v>0.4</v>
      </c>
      <c r="AX249" s="203" t="s">
        <v>80</v>
      </c>
      <c r="AY249" s="86" t="s">
        <v>72</v>
      </c>
      <c r="AZ249" s="76" t="s">
        <v>7500</v>
      </c>
      <c r="BA249" s="160" t="s">
        <v>71</v>
      </c>
      <c r="BB249" s="160" t="s">
        <v>71</v>
      </c>
    </row>
    <row r="250" spans="2:54" s="125" customFormat="1" ht="15.75" customHeight="1" x14ac:dyDescent="0.25">
      <c r="B250" s="247">
        <v>2023</v>
      </c>
      <c r="C250" s="81">
        <v>891780111</v>
      </c>
      <c r="D250" s="82" t="s">
        <v>68</v>
      </c>
      <c r="E250" s="145" t="s">
        <v>7501</v>
      </c>
      <c r="F250" s="76" t="s">
        <v>7502</v>
      </c>
      <c r="G250" s="145">
        <v>0</v>
      </c>
      <c r="H250" s="145"/>
      <c r="I250" s="86" t="s">
        <v>78</v>
      </c>
      <c r="J250" s="81" t="s">
        <v>120</v>
      </c>
      <c r="K250" s="145" t="s">
        <v>7503</v>
      </c>
      <c r="L250" s="259">
        <v>3200000</v>
      </c>
      <c r="M250" s="81" t="s">
        <v>73</v>
      </c>
      <c r="N250" s="145"/>
      <c r="O250" s="614" t="s">
        <v>7504</v>
      </c>
      <c r="P250" s="258">
        <v>36669125</v>
      </c>
      <c r="Q250" s="160">
        <v>77</v>
      </c>
      <c r="R250" s="397">
        <v>44949</v>
      </c>
      <c r="S250" s="582">
        <v>768100000</v>
      </c>
      <c r="T250" s="251">
        <v>45126</v>
      </c>
      <c r="U250" s="617">
        <v>3200000</v>
      </c>
      <c r="V250" s="86" t="s">
        <v>70</v>
      </c>
      <c r="W250" s="262">
        <v>41947381</v>
      </c>
      <c r="X250" s="144" t="s">
        <v>7505</v>
      </c>
      <c r="Y250" s="145"/>
      <c r="Z250" s="391">
        <v>45126</v>
      </c>
      <c r="AA250" s="391">
        <v>45126</v>
      </c>
      <c r="AB250" s="603" t="s">
        <v>80</v>
      </c>
      <c r="AC250" s="391">
        <v>45156</v>
      </c>
      <c r="AD250" s="150">
        <f t="shared" si="10"/>
        <v>30</v>
      </c>
      <c r="AE250" s="143">
        <v>0</v>
      </c>
      <c r="AF250" s="259">
        <v>0</v>
      </c>
      <c r="AG250" s="143">
        <v>0</v>
      </c>
      <c r="AH250" s="603" t="s">
        <v>80</v>
      </c>
      <c r="AI250" s="150">
        <f t="shared" si="0"/>
        <v>0</v>
      </c>
      <c r="AJ250" s="143">
        <v>0</v>
      </c>
      <c r="AK250" s="259">
        <v>0</v>
      </c>
      <c r="AL250" s="603" t="s">
        <v>80</v>
      </c>
      <c r="AM250" s="86">
        <v>0</v>
      </c>
      <c r="AN250" s="603" t="s">
        <v>80</v>
      </c>
      <c r="AO250" s="603" t="s">
        <v>80</v>
      </c>
      <c r="AP250" s="255">
        <f t="shared" si="2"/>
        <v>0</v>
      </c>
      <c r="AQ250" s="260">
        <f>+L250+AF250-AK250</f>
        <v>3200000</v>
      </c>
      <c r="AR250" s="86" t="s">
        <v>115</v>
      </c>
      <c r="AS250" s="143">
        <v>0</v>
      </c>
      <c r="AT250" s="203" t="s">
        <v>80</v>
      </c>
      <c r="AU250" s="259">
        <v>0</v>
      </c>
      <c r="AV250" s="364">
        <f t="shared" si="9"/>
        <v>3200000</v>
      </c>
      <c r="AW250" s="133">
        <f t="shared" si="3"/>
        <v>0</v>
      </c>
      <c r="AX250" s="203" t="s">
        <v>80</v>
      </c>
      <c r="AY250" s="86" t="s">
        <v>72</v>
      </c>
      <c r="AZ250" s="76" t="s">
        <v>7506</v>
      </c>
      <c r="BA250" s="160" t="s">
        <v>71</v>
      </c>
      <c r="BB250" s="160" t="s">
        <v>71</v>
      </c>
    </row>
    <row r="251" spans="2:54" s="125" customFormat="1" ht="15.75" customHeight="1" x14ac:dyDescent="0.25">
      <c r="B251" s="247">
        <v>2023</v>
      </c>
      <c r="C251" s="81">
        <v>891780111</v>
      </c>
      <c r="D251" s="82" t="s">
        <v>68</v>
      </c>
      <c r="E251" s="145" t="s">
        <v>7507</v>
      </c>
      <c r="F251" s="76" t="s">
        <v>7508</v>
      </c>
      <c r="G251" s="145">
        <v>0</v>
      </c>
      <c r="H251" s="145"/>
      <c r="I251" s="86" t="s">
        <v>78</v>
      </c>
      <c r="J251" s="81" t="s">
        <v>120</v>
      </c>
      <c r="K251" s="145" t="s">
        <v>7509</v>
      </c>
      <c r="L251" s="259">
        <v>25000000</v>
      </c>
      <c r="M251" s="81" t="s">
        <v>73</v>
      </c>
      <c r="N251" s="145"/>
      <c r="O251" s="614" t="s">
        <v>7510</v>
      </c>
      <c r="P251" s="258">
        <v>901703978</v>
      </c>
      <c r="Q251" s="160">
        <v>1292</v>
      </c>
      <c r="R251" s="397">
        <v>45083</v>
      </c>
      <c r="S251" s="582">
        <v>40000000</v>
      </c>
      <c r="T251" s="251">
        <v>45126</v>
      </c>
      <c r="U251" s="617">
        <v>25000000</v>
      </c>
      <c r="V251" s="86" t="s">
        <v>70</v>
      </c>
      <c r="W251" s="262">
        <v>22545553</v>
      </c>
      <c r="X251" s="144" t="s">
        <v>7511</v>
      </c>
      <c r="Y251" s="145"/>
      <c r="Z251" s="391">
        <v>45126</v>
      </c>
      <c r="AA251" s="391">
        <v>45126</v>
      </c>
      <c r="AB251" s="603" t="s">
        <v>80</v>
      </c>
      <c r="AC251" s="391">
        <v>45278</v>
      </c>
      <c r="AD251" s="150">
        <f t="shared" si="10"/>
        <v>152</v>
      </c>
      <c r="AE251" s="143">
        <v>0</v>
      </c>
      <c r="AF251" s="259">
        <v>0</v>
      </c>
      <c r="AG251" s="143">
        <v>0</v>
      </c>
      <c r="AH251" s="603" t="s">
        <v>80</v>
      </c>
      <c r="AI251" s="150">
        <f t="shared" si="0"/>
        <v>0</v>
      </c>
      <c r="AJ251" s="143">
        <v>0</v>
      </c>
      <c r="AK251" s="259">
        <v>0</v>
      </c>
      <c r="AL251" s="603" t="s">
        <v>80</v>
      </c>
      <c r="AM251" s="86">
        <v>0</v>
      </c>
      <c r="AN251" s="603" t="s">
        <v>80</v>
      </c>
      <c r="AO251" s="603" t="s">
        <v>80</v>
      </c>
      <c r="AP251" s="255">
        <f t="shared" si="2"/>
        <v>0</v>
      </c>
      <c r="AQ251" s="260">
        <f>+L251+AF251-AK251</f>
        <v>25000000</v>
      </c>
      <c r="AR251" s="86" t="s">
        <v>115</v>
      </c>
      <c r="AS251" s="143">
        <v>0</v>
      </c>
      <c r="AT251" s="203" t="s">
        <v>80</v>
      </c>
      <c r="AU251" s="259">
        <v>14999950</v>
      </c>
      <c r="AV251" s="364">
        <f t="shared" si="9"/>
        <v>10000050</v>
      </c>
      <c r="AW251" s="133">
        <f t="shared" si="3"/>
        <v>0.59999800000000003</v>
      </c>
      <c r="AX251" s="203" t="s">
        <v>80</v>
      </c>
      <c r="AY251" s="86" t="s">
        <v>72</v>
      </c>
      <c r="AZ251" s="76" t="s">
        <v>7512</v>
      </c>
      <c r="BA251" s="160" t="s">
        <v>71</v>
      </c>
      <c r="BB251" s="141" t="s">
        <v>117</v>
      </c>
    </row>
    <row r="252" spans="2:54" s="125" customFormat="1" ht="15.75" customHeight="1" x14ac:dyDescent="0.25">
      <c r="B252" s="247">
        <v>2023</v>
      </c>
      <c r="C252" s="81">
        <v>891780111</v>
      </c>
      <c r="D252" s="82" t="s">
        <v>68</v>
      </c>
      <c r="E252" s="145" t="s">
        <v>7513</v>
      </c>
      <c r="F252" s="76" t="s">
        <v>7514</v>
      </c>
      <c r="G252" s="145">
        <v>0</v>
      </c>
      <c r="H252" s="145"/>
      <c r="I252" s="86" t="s">
        <v>78</v>
      </c>
      <c r="J252" s="81" t="s">
        <v>120</v>
      </c>
      <c r="K252" s="145" t="s">
        <v>7515</v>
      </c>
      <c r="L252" s="259">
        <v>12416666</v>
      </c>
      <c r="M252" s="81" t="s">
        <v>73</v>
      </c>
      <c r="N252" s="145"/>
      <c r="O252" s="614" t="s">
        <v>7516</v>
      </c>
      <c r="P252" s="258">
        <v>1082907569</v>
      </c>
      <c r="Q252" s="160">
        <v>112</v>
      </c>
      <c r="R252" s="397">
        <v>44952</v>
      </c>
      <c r="S252" s="582">
        <v>262940000</v>
      </c>
      <c r="T252" s="251">
        <v>45131</v>
      </c>
      <c r="U252" s="617">
        <v>12416666</v>
      </c>
      <c r="V252" s="86" t="s">
        <v>70</v>
      </c>
      <c r="W252" s="262">
        <v>63563343</v>
      </c>
      <c r="X252" s="144" t="s">
        <v>7257</v>
      </c>
      <c r="Y252" s="145"/>
      <c r="Z252" s="391">
        <v>45131</v>
      </c>
      <c r="AA252" s="391">
        <v>45131</v>
      </c>
      <c r="AB252" s="603" t="s">
        <v>80</v>
      </c>
      <c r="AC252" s="391">
        <v>45282</v>
      </c>
      <c r="AD252" s="150">
        <f t="shared" si="10"/>
        <v>151</v>
      </c>
      <c r="AE252" s="143">
        <v>0</v>
      </c>
      <c r="AF252" s="259">
        <v>0</v>
      </c>
      <c r="AG252" s="143">
        <v>0</v>
      </c>
      <c r="AH252" s="603" t="s">
        <v>80</v>
      </c>
      <c r="AI252" s="150">
        <f t="shared" si="0"/>
        <v>0</v>
      </c>
      <c r="AJ252" s="143">
        <v>0</v>
      </c>
      <c r="AK252" s="259">
        <v>0</v>
      </c>
      <c r="AL252" s="603" t="s">
        <v>80</v>
      </c>
      <c r="AM252" s="86">
        <v>0</v>
      </c>
      <c r="AN252" s="603" t="s">
        <v>80</v>
      </c>
      <c r="AO252" s="603" t="s">
        <v>80</v>
      </c>
      <c r="AP252" s="255">
        <f t="shared" si="2"/>
        <v>0</v>
      </c>
      <c r="AQ252" s="260">
        <f>+L252+AF252-AK252</f>
        <v>12416666</v>
      </c>
      <c r="AR252" s="86" t="s">
        <v>115</v>
      </c>
      <c r="AS252" s="143">
        <v>0</v>
      </c>
      <c r="AT252" s="203" t="s">
        <v>80</v>
      </c>
      <c r="AU252" s="259">
        <v>8083333</v>
      </c>
      <c r="AV252" s="364">
        <f t="shared" si="9"/>
        <v>4333333</v>
      </c>
      <c r="AW252" s="133">
        <f t="shared" si="3"/>
        <v>0.65100671951713929</v>
      </c>
      <c r="AX252" s="203" t="s">
        <v>80</v>
      </c>
      <c r="AY252" s="86" t="s">
        <v>72</v>
      </c>
      <c r="AZ252" s="76" t="s">
        <v>7517</v>
      </c>
      <c r="BA252" s="160" t="s">
        <v>71</v>
      </c>
      <c r="BB252" s="160" t="s">
        <v>71</v>
      </c>
    </row>
    <row r="253" spans="2:54" s="125" customFormat="1" ht="15.75" customHeight="1" x14ac:dyDescent="0.25">
      <c r="B253" s="247">
        <v>2023</v>
      </c>
      <c r="C253" s="81">
        <v>891780111</v>
      </c>
      <c r="D253" s="82" t="s">
        <v>68</v>
      </c>
      <c r="E253" s="145" t="s">
        <v>7518</v>
      </c>
      <c r="F253" s="76" t="s">
        <v>7519</v>
      </c>
      <c r="G253" s="145">
        <v>0</v>
      </c>
      <c r="H253" s="145"/>
      <c r="I253" s="86" t="s">
        <v>78</v>
      </c>
      <c r="J253" s="81" t="s">
        <v>120</v>
      </c>
      <c r="K253" s="145" t="s">
        <v>7520</v>
      </c>
      <c r="L253" s="259">
        <v>4700000</v>
      </c>
      <c r="M253" s="81" t="s">
        <v>73</v>
      </c>
      <c r="N253" s="145"/>
      <c r="O253" s="614" t="s">
        <v>2536</v>
      </c>
      <c r="P253" s="258">
        <v>71676049</v>
      </c>
      <c r="Q253" s="160">
        <v>79</v>
      </c>
      <c r="R253" s="397">
        <v>44949</v>
      </c>
      <c r="S253" s="582">
        <v>456500000</v>
      </c>
      <c r="T253" s="251">
        <v>45131</v>
      </c>
      <c r="U253" s="617">
        <v>4700000</v>
      </c>
      <c r="V253" s="86" t="s">
        <v>70</v>
      </c>
      <c r="W253" s="262">
        <v>39049658</v>
      </c>
      <c r="X253" s="144" t="s">
        <v>6979</v>
      </c>
      <c r="Y253" s="145"/>
      <c r="Z253" s="391">
        <v>45131</v>
      </c>
      <c r="AA253" s="391">
        <v>45131</v>
      </c>
      <c r="AB253" s="603" t="s">
        <v>80</v>
      </c>
      <c r="AC253" s="391">
        <v>45161</v>
      </c>
      <c r="AD253" s="150">
        <f t="shared" si="10"/>
        <v>30</v>
      </c>
      <c r="AE253" s="143">
        <v>0</v>
      </c>
      <c r="AF253" s="259">
        <v>0</v>
      </c>
      <c r="AG253" s="143">
        <v>0</v>
      </c>
      <c r="AH253" s="603" t="s">
        <v>80</v>
      </c>
      <c r="AI253" s="150">
        <f t="shared" si="0"/>
        <v>0</v>
      </c>
      <c r="AJ253" s="143">
        <v>0</v>
      </c>
      <c r="AK253" s="259">
        <v>0</v>
      </c>
      <c r="AL253" s="603" t="s">
        <v>80</v>
      </c>
      <c r="AM253" s="86">
        <v>0</v>
      </c>
      <c r="AN253" s="603" t="s">
        <v>80</v>
      </c>
      <c r="AO253" s="603" t="s">
        <v>80</v>
      </c>
      <c r="AP253" s="255">
        <f t="shared" si="2"/>
        <v>0</v>
      </c>
      <c r="AQ253" s="260">
        <f>+L253+AF253-AK253</f>
        <v>4700000</v>
      </c>
      <c r="AR253" s="86" t="s">
        <v>115</v>
      </c>
      <c r="AS253" s="143">
        <v>0</v>
      </c>
      <c r="AT253" s="203" t="s">
        <v>80</v>
      </c>
      <c r="AU253" s="259">
        <v>4700000</v>
      </c>
      <c r="AV253" s="364">
        <f t="shared" si="9"/>
        <v>0</v>
      </c>
      <c r="AW253" s="133">
        <f t="shared" si="3"/>
        <v>1</v>
      </c>
      <c r="AX253" s="203" t="s">
        <v>80</v>
      </c>
      <c r="AY253" s="86" t="s">
        <v>800</v>
      </c>
      <c r="AZ253" s="76" t="s">
        <v>7521</v>
      </c>
      <c r="BA253" s="160" t="s">
        <v>71</v>
      </c>
      <c r="BB253" s="160" t="s">
        <v>71</v>
      </c>
    </row>
    <row r="254" spans="2:54" s="125" customFormat="1" ht="15.75" customHeight="1" x14ac:dyDescent="0.25">
      <c r="B254" s="247">
        <v>2023</v>
      </c>
      <c r="C254" s="81">
        <v>891780111</v>
      </c>
      <c r="D254" s="82" t="s">
        <v>68</v>
      </c>
      <c r="E254" s="145" t="s">
        <v>7522</v>
      </c>
      <c r="F254" s="76" t="s">
        <v>7523</v>
      </c>
      <c r="G254" s="145">
        <v>0</v>
      </c>
      <c r="H254" s="145"/>
      <c r="I254" s="86" t="s">
        <v>78</v>
      </c>
      <c r="J254" s="81" t="s">
        <v>120</v>
      </c>
      <c r="K254" s="145" t="s">
        <v>7524</v>
      </c>
      <c r="L254" s="259">
        <v>18000000</v>
      </c>
      <c r="M254" s="81" t="s">
        <v>73</v>
      </c>
      <c r="N254" s="145"/>
      <c r="O254" s="614" t="s">
        <v>7525</v>
      </c>
      <c r="P254" s="258">
        <v>1082964235</v>
      </c>
      <c r="Q254" s="160">
        <v>88</v>
      </c>
      <c r="R254" s="397">
        <v>44950</v>
      </c>
      <c r="S254" s="582">
        <v>172600000</v>
      </c>
      <c r="T254" s="251">
        <v>45134</v>
      </c>
      <c r="U254" s="617">
        <v>18000000</v>
      </c>
      <c r="V254" s="86" t="s">
        <v>70</v>
      </c>
      <c r="W254" s="262">
        <v>52389076</v>
      </c>
      <c r="X254" s="144" t="s">
        <v>6744</v>
      </c>
      <c r="Y254" s="145"/>
      <c r="Z254" s="391">
        <v>45134</v>
      </c>
      <c r="AA254" s="391">
        <v>45134</v>
      </c>
      <c r="AB254" s="603" t="s">
        <v>80</v>
      </c>
      <c r="AC254" s="391">
        <v>45286</v>
      </c>
      <c r="AD254" s="150">
        <f t="shared" si="10"/>
        <v>152</v>
      </c>
      <c r="AE254" s="143">
        <v>0</v>
      </c>
      <c r="AF254" s="259">
        <v>0</v>
      </c>
      <c r="AG254" s="143">
        <v>0</v>
      </c>
      <c r="AH254" s="603" t="s">
        <v>80</v>
      </c>
      <c r="AI254" s="150">
        <f t="shared" si="0"/>
        <v>0</v>
      </c>
      <c r="AJ254" s="143">
        <v>0</v>
      </c>
      <c r="AK254" s="259">
        <v>0</v>
      </c>
      <c r="AL254" s="603" t="s">
        <v>80</v>
      </c>
      <c r="AM254" s="86">
        <v>0</v>
      </c>
      <c r="AN254" s="603" t="s">
        <v>80</v>
      </c>
      <c r="AO254" s="603" t="s">
        <v>80</v>
      </c>
      <c r="AP254" s="255">
        <f t="shared" si="2"/>
        <v>0</v>
      </c>
      <c r="AQ254" s="260">
        <f>+L254+AF254-AK254</f>
        <v>18000000</v>
      </c>
      <c r="AR254" s="86" t="s">
        <v>115</v>
      </c>
      <c r="AS254" s="143">
        <v>0</v>
      </c>
      <c r="AT254" s="203" t="s">
        <v>80</v>
      </c>
      <c r="AU254" s="259">
        <v>11280000</v>
      </c>
      <c r="AV254" s="364">
        <f t="shared" si="9"/>
        <v>6720000</v>
      </c>
      <c r="AW254" s="133">
        <f t="shared" si="3"/>
        <v>0.62666666666666671</v>
      </c>
      <c r="AX254" s="203" t="s">
        <v>80</v>
      </c>
      <c r="AY254" s="86" t="s">
        <v>72</v>
      </c>
      <c r="AZ254" s="76" t="s">
        <v>7526</v>
      </c>
      <c r="BA254" s="160" t="s">
        <v>71</v>
      </c>
      <c r="BB254" s="160" t="s">
        <v>71</v>
      </c>
    </row>
    <row r="255" spans="2:54" s="125" customFormat="1" ht="15.75" customHeight="1" x14ac:dyDescent="0.25">
      <c r="B255" s="247">
        <v>2023</v>
      </c>
      <c r="C255" s="81">
        <v>891780111</v>
      </c>
      <c r="D255" s="82" t="s">
        <v>68</v>
      </c>
      <c r="E255" s="145" t="s">
        <v>7527</v>
      </c>
      <c r="F255" s="76" t="s">
        <v>7528</v>
      </c>
      <c r="G255" s="145">
        <v>0</v>
      </c>
      <c r="H255" s="145"/>
      <c r="I255" s="86" t="s">
        <v>78</v>
      </c>
      <c r="J255" s="81" t="s">
        <v>120</v>
      </c>
      <c r="K255" s="145" t="s">
        <v>7529</v>
      </c>
      <c r="L255" s="259">
        <v>6000000</v>
      </c>
      <c r="M255" s="81" t="s">
        <v>73</v>
      </c>
      <c r="N255" s="145"/>
      <c r="O255" s="614" t="s">
        <v>7530</v>
      </c>
      <c r="P255" s="160">
        <v>1075258984</v>
      </c>
      <c r="Q255" s="160">
        <v>77</v>
      </c>
      <c r="R255" s="397">
        <v>44949</v>
      </c>
      <c r="S255" s="582">
        <v>768100000</v>
      </c>
      <c r="T255" s="251">
        <v>45139</v>
      </c>
      <c r="U255" s="617">
        <v>6000000</v>
      </c>
      <c r="V255" s="86" t="s">
        <v>70</v>
      </c>
      <c r="W255" s="262">
        <v>57461852</v>
      </c>
      <c r="X255" s="614" t="s">
        <v>6797</v>
      </c>
      <c r="Y255" s="145"/>
      <c r="Z255" s="391">
        <v>45139</v>
      </c>
      <c r="AA255" s="391">
        <v>45139</v>
      </c>
      <c r="AB255" s="603" t="s">
        <v>80</v>
      </c>
      <c r="AC255" s="391">
        <v>45199</v>
      </c>
      <c r="AD255" s="150">
        <f t="shared" si="10"/>
        <v>60</v>
      </c>
      <c r="AE255" s="143">
        <v>0</v>
      </c>
      <c r="AF255" s="259">
        <v>0</v>
      </c>
      <c r="AG255" s="143">
        <v>0</v>
      </c>
      <c r="AH255" s="603" t="s">
        <v>80</v>
      </c>
      <c r="AI255" s="150">
        <f t="shared" si="0"/>
        <v>0</v>
      </c>
      <c r="AJ255" s="143">
        <v>0</v>
      </c>
      <c r="AK255" s="259">
        <v>0</v>
      </c>
      <c r="AL255" s="603" t="s">
        <v>80</v>
      </c>
      <c r="AM255" s="86">
        <v>0</v>
      </c>
      <c r="AN255" s="603" t="s">
        <v>80</v>
      </c>
      <c r="AO255" s="603" t="s">
        <v>80</v>
      </c>
      <c r="AP255" s="255">
        <f t="shared" si="2"/>
        <v>0</v>
      </c>
      <c r="AQ255" s="260">
        <f>+L255+AF255-AK255</f>
        <v>6000000</v>
      </c>
      <c r="AR255" s="86" t="s">
        <v>115</v>
      </c>
      <c r="AS255" s="143">
        <v>0</v>
      </c>
      <c r="AT255" s="203" t="s">
        <v>80</v>
      </c>
      <c r="AU255" s="259">
        <v>6000000</v>
      </c>
      <c r="AV255" s="364">
        <f t="shared" si="9"/>
        <v>0</v>
      </c>
      <c r="AW255" s="133">
        <f t="shared" si="3"/>
        <v>1</v>
      </c>
      <c r="AX255" s="203" t="s">
        <v>80</v>
      </c>
      <c r="AY255" s="86" t="s">
        <v>72</v>
      </c>
      <c r="AZ255" s="76" t="s">
        <v>7531</v>
      </c>
      <c r="BA255" s="160" t="s">
        <v>71</v>
      </c>
      <c r="BB255" s="160" t="s">
        <v>71</v>
      </c>
    </row>
    <row r="256" spans="2:54" s="125" customFormat="1" ht="15.75" customHeight="1" x14ac:dyDescent="0.25">
      <c r="B256" s="247">
        <v>2023</v>
      </c>
      <c r="C256" s="81">
        <v>891780111</v>
      </c>
      <c r="D256" s="82" t="s">
        <v>68</v>
      </c>
      <c r="E256" s="145" t="s">
        <v>7532</v>
      </c>
      <c r="F256" s="76" t="s">
        <v>7533</v>
      </c>
      <c r="G256" s="145">
        <v>0</v>
      </c>
      <c r="H256" s="145"/>
      <c r="I256" s="86" t="s">
        <v>78</v>
      </c>
      <c r="J256" s="81" t="s">
        <v>120</v>
      </c>
      <c r="K256" s="145" t="s">
        <v>7534</v>
      </c>
      <c r="L256" s="259">
        <v>6000000</v>
      </c>
      <c r="M256" s="81" t="s">
        <v>73</v>
      </c>
      <c r="N256" s="145"/>
      <c r="O256" s="614" t="s">
        <v>7535</v>
      </c>
      <c r="P256" s="160">
        <v>1091681564</v>
      </c>
      <c r="Q256" s="160">
        <v>77</v>
      </c>
      <c r="R256" s="397">
        <v>44949</v>
      </c>
      <c r="S256" s="582">
        <v>768100000</v>
      </c>
      <c r="T256" s="251">
        <v>45139</v>
      </c>
      <c r="U256" s="617">
        <v>6000000</v>
      </c>
      <c r="V256" s="86" t="s">
        <v>70</v>
      </c>
      <c r="W256" s="262">
        <v>57461852</v>
      </c>
      <c r="X256" s="614" t="s">
        <v>6797</v>
      </c>
      <c r="Y256" s="145"/>
      <c r="Z256" s="391">
        <v>45139</v>
      </c>
      <c r="AA256" s="391">
        <v>45139</v>
      </c>
      <c r="AB256" s="603" t="s">
        <v>80</v>
      </c>
      <c r="AC256" s="391">
        <v>45199</v>
      </c>
      <c r="AD256" s="150">
        <f t="shared" si="10"/>
        <v>60</v>
      </c>
      <c r="AE256" s="143">
        <v>0</v>
      </c>
      <c r="AF256" s="259">
        <v>0</v>
      </c>
      <c r="AG256" s="143">
        <v>0</v>
      </c>
      <c r="AH256" s="603" t="s">
        <v>80</v>
      </c>
      <c r="AI256" s="150">
        <f t="shared" si="0"/>
        <v>0</v>
      </c>
      <c r="AJ256" s="143">
        <v>0</v>
      </c>
      <c r="AK256" s="259">
        <v>0</v>
      </c>
      <c r="AL256" s="603" t="s">
        <v>80</v>
      </c>
      <c r="AM256" s="86">
        <v>0</v>
      </c>
      <c r="AN256" s="603" t="s">
        <v>80</v>
      </c>
      <c r="AO256" s="603" t="s">
        <v>80</v>
      </c>
      <c r="AP256" s="255">
        <f t="shared" si="2"/>
        <v>0</v>
      </c>
      <c r="AQ256" s="260">
        <f>+L256+AF256-AK256</f>
        <v>6000000</v>
      </c>
      <c r="AR256" s="86" t="s">
        <v>115</v>
      </c>
      <c r="AS256" s="143">
        <v>0</v>
      </c>
      <c r="AT256" s="203" t="s">
        <v>80</v>
      </c>
      <c r="AU256" s="259">
        <v>6000000</v>
      </c>
      <c r="AV256" s="364">
        <f t="shared" si="9"/>
        <v>0</v>
      </c>
      <c r="AW256" s="133">
        <f t="shared" si="3"/>
        <v>1</v>
      </c>
      <c r="AX256" s="203" t="s">
        <v>80</v>
      </c>
      <c r="AY256" s="86" t="s">
        <v>72</v>
      </c>
      <c r="AZ256" s="76" t="s">
        <v>7536</v>
      </c>
      <c r="BA256" s="160" t="s">
        <v>71</v>
      </c>
      <c r="BB256" s="160" t="s">
        <v>71</v>
      </c>
    </row>
    <row r="257" spans="2:54" s="125" customFormat="1" ht="15.75" customHeight="1" x14ac:dyDescent="0.25">
      <c r="B257" s="247">
        <v>2023</v>
      </c>
      <c r="C257" s="81">
        <v>891780111</v>
      </c>
      <c r="D257" s="82" t="s">
        <v>68</v>
      </c>
      <c r="E257" s="145" t="s">
        <v>7537</v>
      </c>
      <c r="F257" s="76" t="s">
        <v>7538</v>
      </c>
      <c r="G257" s="145">
        <v>0</v>
      </c>
      <c r="H257" s="145"/>
      <c r="I257" s="86" t="s">
        <v>78</v>
      </c>
      <c r="J257" s="81" t="s">
        <v>120</v>
      </c>
      <c r="K257" s="145" t="s">
        <v>7539</v>
      </c>
      <c r="L257" s="259">
        <v>11250000</v>
      </c>
      <c r="M257" s="81" t="s">
        <v>73</v>
      </c>
      <c r="N257" s="145"/>
      <c r="O257" s="614" t="s">
        <v>6716</v>
      </c>
      <c r="P257" s="160">
        <v>1082982365</v>
      </c>
      <c r="Q257" s="160">
        <v>80</v>
      </c>
      <c r="R257" s="397">
        <v>44949</v>
      </c>
      <c r="S257" s="582">
        <v>182000000</v>
      </c>
      <c r="T257" s="251">
        <v>45140</v>
      </c>
      <c r="U257" s="617">
        <v>11250000</v>
      </c>
      <c r="V257" s="86" t="s">
        <v>70</v>
      </c>
      <c r="W257" s="262">
        <v>94449083</v>
      </c>
      <c r="X257" s="614" t="s">
        <v>7540</v>
      </c>
      <c r="Y257" s="145"/>
      <c r="Z257" s="391">
        <v>45140</v>
      </c>
      <c r="AA257" s="391">
        <v>45140</v>
      </c>
      <c r="AB257" s="603" t="s">
        <v>80</v>
      </c>
      <c r="AC257" s="391">
        <v>45275</v>
      </c>
      <c r="AD257" s="150">
        <f t="shared" si="10"/>
        <v>135</v>
      </c>
      <c r="AE257" s="143">
        <v>0</v>
      </c>
      <c r="AF257" s="259">
        <v>0</v>
      </c>
      <c r="AG257" s="143">
        <v>0</v>
      </c>
      <c r="AH257" s="603" t="s">
        <v>80</v>
      </c>
      <c r="AI257" s="150">
        <f t="shared" si="0"/>
        <v>0</v>
      </c>
      <c r="AJ257" s="143">
        <v>0</v>
      </c>
      <c r="AK257" s="259">
        <v>0</v>
      </c>
      <c r="AL257" s="603" t="s">
        <v>80</v>
      </c>
      <c r="AM257" s="86">
        <v>0</v>
      </c>
      <c r="AN257" s="603" t="s">
        <v>80</v>
      </c>
      <c r="AO257" s="603" t="s">
        <v>80</v>
      </c>
      <c r="AP257" s="255">
        <f t="shared" si="2"/>
        <v>0</v>
      </c>
      <c r="AQ257" s="260">
        <f>+L257+AF257-AK257</f>
        <v>11250000</v>
      </c>
      <c r="AR257" s="86" t="s">
        <v>115</v>
      </c>
      <c r="AS257" s="143">
        <v>0</v>
      </c>
      <c r="AT257" s="203" t="s">
        <v>80</v>
      </c>
      <c r="AU257" s="259">
        <v>7500000</v>
      </c>
      <c r="AV257" s="364">
        <f t="shared" si="9"/>
        <v>3750000</v>
      </c>
      <c r="AW257" s="133">
        <f t="shared" si="3"/>
        <v>0.66666666666666663</v>
      </c>
      <c r="AX257" s="203" t="s">
        <v>80</v>
      </c>
      <c r="AY257" s="86" t="s">
        <v>72</v>
      </c>
      <c r="AZ257" s="76" t="s">
        <v>7541</v>
      </c>
      <c r="BA257" s="160" t="s">
        <v>71</v>
      </c>
      <c r="BB257" s="160" t="s">
        <v>71</v>
      </c>
    </row>
    <row r="258" spans="2:54" s="125" customFormat="1" ht="15.75" customHeight="1" x14ac:dyDescent="0.25">
      <c r="B258" s="247">
        <v>2023</v>
      </c>
      <c r="C258" s="81">
        <v>891780111</v>
      </c>
      <c r="D258" s="82" t="s">
        <v>68</v>
      </c>
      <c r="E258" s="145" t="s">
        <v>7542</v>
      </c>
      <c r="F258" s="76" t="s">
        <v>7543</v>
      </c>
      <c r="G258" s="145">
        <v>0</v>
      </c>
      <c r="H258" s="145"/>
      <c r="I258" s="86" t="s">
        <v>78</v>
      </c>
      <c r="J258" s="81" t="s">
        <v>120</v>
      </c>
      <c r="K258" s="145" t="s">
        <v>7544</v>
      </c>
      <c r="L258" s="259">
        <v>18000000</v>
      </c>
      <c r="M258" s="81" t="s">
        <v>73</v>
      </c>
      <c r="N258" s="145"/>
      <c r="O258" s="614" t="s">
        <v>6684</v>
      </c>
      <c r="P258" s="160">
        <v>79542567</v>
      </c>
      <c r="Q258" s="160">
        <v>78</v>
      </c>
      <c r="R258" s="397">
        <v>44949</v>
      </c>
      <c r="S258" s="582">
        <v>329100000</v>
      </c>
      <c r="T258" s="251">
        <v>45140</v>
      </c>
      <c r="U258" s="617">
        <v>18000000</v>
      </c>
      <c r="V258" s="86" t="s">
        <v>70</v>
      </c>
      <c r="W258" s="262">
        <v>1082884010</v>
      </c>
      <c r="X258" s="614" t="s">
        <v>6393</v>
      </c>
      <c r="Y258" s="145"/>
      <c r="Z258" s="391">
        <v>45140</v>
      </c>
      <c r="AA258" s="391">
        <v>45140</v>
      </c>
      <c r="AB258" s="603" t="s">
        <v>80</v>
      </c>
      <c r="AC258" s="391">
        <v>45275</v>
      </c>
      <c r="AD258" s="150">
        <f t="shared" si="10"/>
        <v>135</v>
      </c>
      <c r="AE258" s="143">
        <v>0</v>
      </c>
      <c r="AF258" s="259">
        <v>0</v>
      </c>
      <c r="AG258" s="143">
        <v>0</v>
      </c>
      <c r="AH258" s="603" t="s">
        <v>80</v>
      </c>
      <c r="AI258" s="150">
        <f t="shared" si="0"/>
        <v>0</v>
      </c>
      <c r="AJ258" s="143">
        <v>0</v>
      </c>
      <c r="AK258" s="259">
        <v>0</v>
      </c>
      <c r="AL258" s="603" t="s">
        <v>80</v>
      </c>
      <c r="AM258" s="86">
        <v>0</v>
      </c>
      <c r="AN258" s="603" t="s">
        <v>80</v>
      </c>
      <c r="AO258" s="603" t="s">
        <v>80</v>
      </c>
      <c r="AP258" s="255">
        <f t="shared" si="2"/>
        <v>0</v>
      </c>
      <c r="AQ258" s="260">
        <f>+L258+AF258-AK258</f>
        <v>18000000</v>
      </c>
      <c r="AR258" s="86" t="s">
        <v>115</v>
      </c>
      <c r="AS258" s="143">
        <v>0</v>
      </c>
      <c r="AT258" s="203" t="s">
        <v>80</v>
      </c>
      <c r="AU258" s="259">
        <v>4000000</v>
      </c>
      <c r="AV258" s="364">
        <f t="shared" si="9"/>
        <v>14000000</v>
      </c>
      <c r="AW258" s="133">
        <f t="shared" si="3"/>
        <v>0.22222222222222221</v>
      </c>
      <c r="AX258" s="203" t="s">
        <v>80</v>
      </c>
      <c r="AY258" s="86" t="s">
        <v>72</v>
      </c>
      <c r="AZ258" s="76" t="s">
        <v>7545</v>
      </c>
      <c r="BA258" s="160" t="s">
        <v>71</v>
      </c>
      <c r="BB258" s="160" t="s">
        <v>71</v>
      </c>
    </row>
    <row r="259" spans="2:54" s="125" customFormat="1" ht="15.75" customHeight="1" x14ac:dyDescent="0.25">
      <c r="B259" s="247">
        <v>2023</v>
      </c>
      <c r="C259" s="81">
        <v>891780111</v>
      </c>
      <c r="D259" s="82" t="s">
        <v>68</v>
      </c>
      <c r="E259" s="145" t="s">
        <v>7546</v>
      </c>
      <c r="F259" s="76" t="s">
        <v>7547</v>
      </c>
      <c r="G259" s="145">
        <v>0</v>
      </c>
      <c r="H259" s="145"/>
      <c r="I259" s="86" t="s">
        <v>78</v>
      </c>
      <c r="J259" s="81" t="s">
        <v>120</v>
      </c>
      <c r="K259" s="145" t="s">
        <v>7548</v>
      </c>
      <c r="L259" s="259">
        <v>3000000</v>
      </c>
      <c r="M259" s="81" t="s">
        <v>73</v>
      </c>
      <c r="N259" s="145"/>
      <c r="O259" s="614" t="s">
        <v>7461</v>
      </c>
      <c r="P259" s="160">
        <v>1082992358</v>
      </c>
      <c r="Q259" s="160">
        <v>862</v>
      </c>
      <c r="R259" s="397">
        <v>45016</v>
      </c>
      <c r="S259" s="582">
        <v>113582968</v>
      </c>
      <c r="T259" s="251">
        <v>45141</v>
      </c>
      <c r="U259" s="617">
        <v>3000000</v>
      </c>
      <c r="V259" s="86" t="s">
        <v>70</v>
      </c>
      <c r="W259" s="262">
        <v>52705148</v>
      </c>
      <c r="X259" s="614" t="s">
        <v>6781</v>
      </c>
      <c r="Y259" s="145"/>
      <c r="Z259" s="391">
        <v>45141</v>
      </c>
      <c r="AA259" s="391">
        <v>45141</v>
      </c>
      <c r="AB259" s="603" t="s">
        <v>80</v>
      </c>
      <c r="AC259" s="391">
        <v>45169</v>
      </c>
      <c r="AD259" s="150">
        <f t="shared" si="10"/>
        <v>28</v>
      </c>
      <c r="AE259" s="143">
        <v>0</v>
      </c>
      <c r="AF259" s="259">
        <v>0</v>
      </c>
      <c r="AG259" s="143">
        <v>0</v>
      </c>
      <c r="AH259" s="603" t="s">
        <v>80</v>
      </c>
      <c r="AI259" s="150">
        <f t="shared" si="0"/>
        <v>0</v>
      </c>
      <c r="AJ259" s="143">
        <v>0</v>
      </c>
      <c r="AK259" s="259">
        <v>0</v>
      </c>
      <c r="AL259" s="603" t="s">
        <v>80</v>
      </c>
      <c r="AM259" s="86">
        <v>0</v>
      </c>
      <c r="AN259" s="603" t="s">
        <v>80</v>
      </c>
      <c r="AO259" s="603" t="s">
        <v>80</v>
      </c>
      <c r="AP259" s="255">
        <f t="shared" si="2"/>
        <v>0</v>
      </c>
      <c r="AQ259" s="260">
        <f>+L259+AF259-AK259</f>
        <v>3000000</v>
      </c>
      <c r="AR259" s="86" t="s">
        <v>115</v>
      </c>
      <c r="AS259" s="143">
        <v>0</v>
      </c>
      <c r="AT259" s="203" t="s">
        <v>80</v>
      </c>
      <c r="AU259" s="259">
        <v>3000000</v>
      </c>
      <c r="AV259" s="364">
        <f t="shared" si="9"/>
        <v>0</v>
      </c>
      <c r="AW259" s="133">
        <f t="shared" si="3"/>
        <v>1</v>
      </c>
      <c r="AX259" s="203" t="s">
        <v>80</v>
      </c>
      <c r="AY259" s="86" t="s">
        <v>800</v>
      </c>
      <c r="AZ259" s="76" t="s">
        <v>7549</v>
      </c>
      <c r="BA259" s="160" t="s">
        <v>71</v>
      </c>
      <c r="BB259" s="160" t="s">
        <v>71</v>
      </c>
    </row>
    <row r="260" spans="2:54" s="125" customFormat="1" ht="15.75" customHeight="1" x14ac:dyDescent="0.25">
      <c r="B260" s="247">
        <v>2023</v>
      </c>
      <c r="C260" s="81">
        <v>891780111</v>
      </c>
      <c r="D260" s="82" t="s">
        <v>68</v>
      </c>
      <c r="E260" s="145" t="s">
        <v>7550</v>
      </c>
      <c r="F260" s="76" t="s">
        <v>7551</v>
      </c>
      <c r="G260" s="145">
        <v>0</v>
      </c>
      <c r="H260" s="145"/>
      <c r="I260" s="86" t="s">
        <v>78</v>
      </c>
      <c r="J260" s="81" t="s">
        <v>120</v>
      </c>
      <c r="K260" s="145" t="s">
        <v>7552</v>
      </c>
      <c r="L260" s="259">
        <v>6592466</v>
      </c>
      <c r="M260" s="81" t="s">
        <v>73</v>
      </c>
      <c r="N260" s="145"/>
      <c r="O260" s="614" t="s">
        <v>6953</v>
      </c>
      <c r="P260" s="160">
        <v>1083027316</v>
      </c>
      <c r="Q260" s="160">
        <v>629</v>
      </c>
      <c r="R260" s="397">
        <v>44992</v>
      </c>
      <c r="S260" s="582">
        <v>462873162</v>
      </c>
      <c r="T260" s="251">
        <v>45147</v>
      </c>
      <c r="U260" s="617">
        <v>6592466</v>
      </c>
      <c r="V260" s="86" t="s">
        <v>70</v>
      </c>
      <c r="W260" s="262">
        <v>57466882</v>
      </c>
      <c r="X260" s="614" t="s">
        <v>7553</v>
      </c>
      <c r="Y260" s="145"/>
      <c r="Z260" s="391">
        <v>45147</v>
      </c>
      <c r="AA260" s="391">
        <v>45147</v>
      </c>
      <c r="AB260" s="603" t="s">
        <v>80</v>
      </c>
      <c r="AC260" s="391">
        <v>45261</v>
      </c>
      <c r="AD260" s="150">
        <f t="shared" si="10"/>
        <v>114</v>
      </c>
      <c r="AE260" s="143">
        <v>0</v>
      </c>
      <c r="AF260" s="259">
        <v>0</v>
      </c>
      <c r="AG260" s="143">
        <v>0</v>
      </c>
      <c r="AH260" s="603" t="s">
        <v>80</v>
      </c>
      <c r="AI260" s="150">
        <f t="shared" si="0"/>
        <v>0</v>
      </c>
      <c r="AJ260" s="143">
        <v>0</v>
      </c>
      <c r="AK260" s="259">
        <v>0</v>
      </c>
      <c r="AL260" s="603" t="s">
        <v>80</v>
      </c>
      <c r="AM260" s="86">
        <v>0</v>
      </c>
      <c r="AN260" s="603" t="s">
        <v>80</v>
      </c>
      <c r="AO260" s="603" t="s">
        <v>80</v>
      </c>
      <c r="AP260" s="255">
        <f t="shared" si="2"/>
        <v>0</v>
      </c>
      <c r="AQ260" s="260">
        <f>+L260+AF260-AK260</f>
        <v>6592466</v>
      </c>
      <c r="AR260" s="86" t="s">
        <v>115</v>
      </c>
      <c r="AS260" s="143">
        <v>0</v>
      </c>
      <c r="AT260" s="203" t="s">
        <v>80</v>
      </c>
      <c r="AU260" s="259">
        <v>3296234</v>
      </c>
      <c r="AV260" s="364">
        <f t="shared" si="9"/>
        <v>3296232</v>
      </c>
      <c r="AW260" s="133">
        <f t="shared" si="3"/>
        <v>0.50000015168830603</v>
      </c>
      <c r="AX260" s="203" t="s">
        <v>80</v>
      </c>
      <c r="AY260" s="86" t="s">
        <v>72</v>
      </c>
      <c r="AZ260" s="76" t="s">
        <v>7554</v>
      </c>
      <c r="BA260" s="160" t="s">
        <v>71</v>
      </c>
      <c r="BB260" s="160" t="s">
        <v>71</v>
      </c>
    </row>
    <row r="261" spans="2:54" s="125" customFormat="1" ht="15.75" customHeight="1" x14ac:dyDescent="0.25">
      <c r="B261" s="247">
        <v>2023</v>
      </c>
      <c r="C261" s="81">
        <v>891780111</v>
      </c>
      <c r="D261" s="82" t="s">
        <v>68</v>
      </c>
      <c r="E261" s="145" t="s">
        <v>7555</v>
      </c>
      <c r="F261" s="76" t="s">
        <v>7556</v>
      </c>
      <c r="G261" s="145">
        <v>0</v>
      </c>
      <c r="H261" s="145"/>
      <c r="I261" s="86" t="s">
        <v>78</v>
      </c>
      <c r="J261" s="81" t="s">
        <v>120</v>
      </c>
      <c r="K261" s="145" t="s">
        <v>7557</v>
      </c>
      <c r="L261" s="259">
        <v>12200000</v>
      </c>
      <c r="M261" s="81" t="s">
        <v>73</v>
      </c>
      <c r="N261" s="145"/>
      <c r="O261" s="616" t="s">
        <v>7558</v>
      </c>
      <c r="P261" s="160">
        <v>1082919355</v>
      </c>
      <c r="Q261" s="160">
        <v>77</v>
      </c>
      <c r="R261" s="397">
        <v>44949</v>
      </c>
      <c r="S261" s="582">
        <v>768100000</v>
      </c>
      <c r="T261" s="251">
        <v>45152</v>
      </c>
      <c r="U261" s="617">
        <v>12200000</v>
      </c>
      <c r="V261" s="86" t="s">
        <v>70</v>
      </c>
      <c r="W261" s="262">
        <v>1082884010</v>
      </c>
      <c r="X261" s="614" t="s">
        <v>6393</v>
      </c>
      <c r="Y261" s="145"/>
      <c r="Z261" s="391">
        <v>45152</v>
      </c>
      <c r="AA261" s="391">
        <v>45152</v>
      </c>
      <c r="AB261" s="603" t="s">
        <v>80</v>
      </c>
      <c r="AC261" s="391">
        <v>45275</v>
      </c>
      <c r="AD261" s="150">
        <f t="shared" si="10"/>
        <v>123</v>
      </c>
      <c r="AE261" s="143">
        <v>0</v>
      </c>
      <c r="AF261" s="259">
        <v>0</v>
      </c>
      <c r="AG261" s="143">
        <v>0</v>
      </c>
      <c r="AH261" s="603" t="s">
        <v>80</v>
      </c>
      <c r="AI261" s="150">
        <f t="shared" si="0"/>
        <v>0</v>
      </c>
      <c r="AJ261" s="143">
        <v>0</v>
      </c>
      <c r="AK261" s="259">
        <v>0</v>
      </c>
      <c r="AL261" s="603" t="s">
        <v>80</v>
      </c>
      <c r="AM261" s="86">
        <v>0</v>
      </c>
      <c r="AN261" s="603" t="s">
        <v>80</v>
      </c>
      <c r="AO261" s="603" t="s">
        <v>80</v>
      </c>
      <c r="AP261" s="255">
        <f t="shared" si="2"/>
        <v>0</v>
      </c>
      <c r="AQ261" s="260">
        <f>+L261+AF261-AK261</f>
        <v>12200000</v>
      </c>
      <c r="AR261" s="86" t="s">
        <v>115</v>
      </c>
      <c r="AS261" s="143">
        <v>0</v>
      </c>
      <c r="AT261" s="203" t="s">
        <v>80</v>
      </c>
      <c r="AU261" s="259">
        <v>0</v>
      </c>
      <c r="AV261" s="364">
        <f t="shared" si="9"/>
        <v>12200000</v>
      </c>
      <c r="AW261" s="133">
        <f t="shared" si="3"/>
        <v>0</v>
      </c>
      <c r="AX261" s="203" t="s">
        <v>80</v>
      </c>
      <c r="AY261" s="86" t="s">
        <v>72</v>
      </c>
      <c r="AZ261" s="76" t="s">
        <v>7559</v>
      </c>
      <c r="BA261" s="160" t="s">
        <v>71</v>
      </c>
      <c r="BB261" s="160" t="s">
        <v>71</v>
      </c>
    </row>
    <row r="262" spans="2:54" s="125" customFormat="1" ht="15.75" customHeight="1" x14ac:dyDescent="0.25">
      <c r="B262" s="247">
        <v>2023</v>
      </c>
      <c r="C262" s="81">
        <v>891780111</v>
      </c>
      <c r="D262" s="82" t="s">
        <v>68</v>
      </c>
      <c r="E262" s="145" t="s">
        <v>7560</v>
      </c>
      <c r="F262" s="76" t="s">
        <v>7561</v>
      </c>
      <c r="G262" s="145">
        <v>0</v>
      </c>
      <c r="H262" s="145"/>
      <c r="I262" s="86" t="s">
        <v>78</v>
      </c>
      <c r="J262" s="81" t="s">
        <v>120</v>
      </c>
      <c r="K262" s="145" t="s">
        <v>7562</v>
      </c>
      <c r="L262" s="259">
        <v>20000000</v>
      </c>
      <c r="M262" s="81" t="s">
        <v>73</v>
      </c>
      <c r="N262" s="145"/>
      <c r="O262" s="616" t="s">
        <v>6828</v>
      </c>
      <c r="P262" s="160">
        <v>1083028660</v>
      </c>
      <c r="Q262" s="160">
        <v>1678</v>
      </c>
      <c r="R262" s="397">
        <v>45142</v>
      </c>
      <c r="S262" s="582">
        <v>20000000</v>
      </c>
      <c r="T262" s="251">
        <v>45152</v>
      </c>
      <c r="U262" s="617">
        <v>20000000</v>
      </c>
      <c r="V262" s="86" t="s">
        <v>70</v>
      </c>
      <c r="W262" s="262">
        <v>40039797</v>
      </c>
      <c r="X262" s="614" t="s">
        <v>7025</v>
      </c>
      <c r="Y262" s="145"/>
      <c r="Z262" s="391">
        <v>45152</v>
      </c>
      <c r="AA262" s="391">
        <v>45152</v>
      </c>
      <c r="AB262" s="603" t="s">
        <v>80</v>
      </c>
      <c r="AC262" s="391">
        <v>45304</v>
      </c>
      <c r="AD262" s="150">
        <f t="shared" si="10"/>
        <v>152</v>
      </c>
      <c r="AE262" s="143">
        <v>0</v>
      </c>
      <c r="AF262" s="259">
        <v>0</v>
      </c>
      <c r="AG262" s="143">
        <v>0</v>
      </c>
      <c r="AH262" s="603" t="s">
        <v>80</v>
      </c>
      <c r="AI262" s="150">
        <f t="shared" ref="AI262:AI399" si="11">+IF(AH262="1800-01-01",0,AH262-AC262)</f>
        <v>0</v>
      </c>
      <c r="AJ262" s="143">
        <v>0</v>
      </c>
      <c r="AK262" s="259">
        <v>0</v>
      </c>
      <c r="AL262" s="603" t="s">
        <v>80</v>
      </c>
      <c r="AM262" s="86">
        <v>0</v>
      </c>
      <c r="AN262" s="603" t="s">
        <v>80</v>
      </c>
      <c r="AO262" s="603" t="s">
        <v>80</v>
      </c>
      <c r="AP262" s="255">
        <f t="shared" ref="AP262:AP399" si="12">+IF(AN262="1800-01-01",0,AO262-AN262)</f>
        <v>0</v>
      </c>
      <c r="AQ262" s="260">
        <f>+L262+AF262-AK262</f>
        <v>20000000</v>
      </c>
      <c r="AR262" s="86" t="s">
        <v>115</v>
      </c>
      <c r="AS262" s="143">
        <v>0</v>
      </c>
      <c r="AT262" s="203" t="s">
        <v>80</v>
      </c>
      <c r="AU262" s="259">
        <v>4000000</v>
      </c>
      <c r="AV262" s="364">
        <f t="shared" si="9"/>
        <v>16000000</v>
      </c>
      <c r="AW262" s="133">
        <f t="shared" si="3"/>
        <v>0.2</v>
      </c>
      <c r="AX262" s="203" t="s">
        <v>80</v>
      </c>
      <c r="AY262" s="86" t="s">
        <v>72</v>
      </c>
      <c r="AZ262" s="76" t="s">
        <v>7563</v>
      </c>
      <c r="BA262" s="160" t="s">
        <v>71</v>
      </c>
      <c r="BB262" s="160" t="s">
        <v>71</v>
      </c>
    </row>
    <row r="263" spans="2:54" s="125" customFormat="1" ht="15.75" customHeight="1" x14ac:dyDescent="0.25">
      <c r="B263" s="247">
        <v>2023</v>
      </c>
      <c r="C263" s="81">
        <v>891780111</v>
      </c>
      <c r="D263" s="82" t="s">
        <v>68</v>
      </c>
      <c r="E263" s="145" t="s">
        <v>7564</v>
      </c>
      <c r="F263" s="76" t="s">
        <v>7565</v>
      </c>
      <c r="G263" s="145">
        <v>0</v>
      </c>
      <c r="H263" s="145"/>
      <c r="I263" s="86" t="s">
        <v>78</v>
      </c>
      <c r="J263" s="81" t="s">
        <v>120</v>
      </c>
      <c r="K263" s="145" t="s">
        <v>7566</v>
      </c>
      <c r="L263" s="259">
        <v>2110347</v>
      </c>
      <c r="M263" s="81" t="s">
        <v>73</v>
      </c>
      <c r="N263" s="145"/>
      <c r="O263" s="616" t="s">
        <v>6596</v>
      </c>
      <c r="P263" s="160">
        <v>1129504010</v>
      </c>
      <c r="Q263" s="160">
        <v>1579</v>
      </c>
      <c r="R263" s="397">
        <v>45132</v>
      </c>
      <c r="S263" s="582">
        <v>67374670</v>
      </c>
      <c r="T263" s="251">
        <v>45153</v>
      </c>
      <c r="U263" s="617">
        <v>2110347</v>
      </c>
      <c r="V263" s="86" t="s">
        <v>70</v>
      </c>
      <c r="W263" s="262">
        <v>63563343</v>
      </c>
      <c r="X263" s="614" t="s">
        <v>6541</v>
      </c>
      <c r="Y263" s="145"/>
      <c r="Z263" s="391">
        <v>45153</v>
      </c>
      <c r="AA263" s="391">
        <v>45153</v>
      </c>
      <c r="AB263" s="603" t="s">
        <v>80</v>
      </c>
      <c r="AC263" s="391">
        <v>45183</v>
      </c>
      <c r="AD263" s="150">
        <f t="shared" si="10"/>
        <v>30</v>
      </c>
      <c r="AE263" s="143">
        <v>0</v>
      </c>
      <c r="AF263" s="259">
        <v>0</v>
      </c>
      <c r="AG263" s="143">
        <v>0</v>
      </c>
      <c r="AH263" s="603" t="s">
        <v>80</v>
      </c>
      <c r="AI263" s="150">
        <f t="shared" si="11"/>
        <v>0</v>
      </c>
      <c r="AJ263" s="143">
        <v>0</v>
      </c>
      <c r="AK263" s="259">
        <v>0</v>
      </c>
      <c r="AL263" s="603" t="s">
        <v>80</v>
      </c>
      <c r="AM263" s="86">
        <v>0</v>
      </c>
      <c r="AN263" s="603" t="s">
        <v>80</v>
      </c>
      <c r="AO263" s="603" t="s">
        <v>80</v>
      </c>
      <c r="AP263" s="255">
        <f t="shared" si="12"/>
        <v>0</v>
      </c>
      <c r="AQ263" s="260">
        <f>+L263+AF263-AK263</f>
        <v>2110347</v>
      </c>
      <c r="AR263" s="86" t="s">
        <v>115</v>
      </c>
      <c r="AS263" s="143">
        <v>0</v>
      </c>
      <c r="AT263" s="203" t="s">
        <v>80</v>
      </c>
      <c r="AU263" s="259">
        <v>2110347</v>
      </c>
      <c r="AV263" s="364">
        <f t="shared" ref="AV263:AV326" si="13">AQ263-AU263</f>
        <v>0</v>
      </c>
      <c r="AW263" s="133">
        <f t="shared" si="3"/>
        <v>1</v>
      </c>
      <c r="AX263" s="203" t="s">
        <v>80</v>
      </c>
      <c r="AY263" s="86" t="s">
        <v>800</v>
      </c>
      <c r="AZ263" s="76" t="s">
        <v>7567</v>
      </c>
      <c r="BA263" s="160" t="s">
        <v>71</v>
      </c>
      <c r="BB263" s="160" t="s">
        <v>71</v>
      </c>
    </row>
    <row r="264" spans="2:54" s="125" customFormat="1" ht="15.75" customHeight="1" x14ac:dyDescent="0.25">
      <c r="B264" s="247">
        <v>2023</v>
      </c>
      <c r="C264" s="81">
        <v>891780111</v>
      </c>
      <c r="D264" s="82" t="s">
        <v>68</v>
      </c>
      <c r="E264" s="145" t="s">
        <v>7568</v>
      </c>
      <c r="F264" s="76" t="s">
        <v>7569</v>
      </c>
      <c r="G264" s="145">
        <v>0</v>
      </c>
      <c r="H264" s="145"/>
      <c r="I264" s="86" t="s">
        <v>78</v>
      </c>
      <c r="J264" s="81" t="s">
        <v>120</v>
      </c>
      <c r="K264" s="145" t="s">
        <v>7570</v>
      </c>
      <c r="L264" s="259">
        <v>2394720</v>
      </c>
      <c r="M264" s="81" t="s">
        <v>73</v>
      </c>
      <c r="N264" s="145"/>
      <c r="O264" s="616" t="s">
        <v>6506</v>
      </c>
      <c r="P264" s="160">
        <v>1082995408</v>
      </c>
      <c r="Q264" s="160">
        <v>1579</v>
      </c>
      <c r="R264" s="397">
        <v>45132</v>
      </c>
      <c r="S264" s="582">
        <v>67374670</v>
      </c>
      <c r="T264" s="251">
        <v>45153</v>
      </c>
      <c r="U264" s="617">
        <v>2394720</v>
      </c>
      <c r="V264" s="86" t="s">
        <v>70</v>
      </c>
      <c r="W264" s="262">
        <v>63563343</v>
      </c>
      <c r="X264" s="614" t="s">
        <v>6541</v>
      </c>
      <c r="Y264" s="145"/>
      <c r="Z264" s="391">
        <v>45153</v>
      </c>
      <c r="AA264" s="391">
        <v>45153</v>
      </c>
      <c r="AB264" s="603" t="s">
        <v>80</v>
      </c>
      <c r="AC264" s="391">
        <v>45183</v>
      </c>
      <c r="AD264" s="150">
        <f t="shared" si="10"/>
        <v>30</v>
      </c>
      <c r="AE264" s="143">
        <v>0</v>
      </c>
      <c r="AF264" s="259">
        <v>0</v>
      </c>
      <c r="AG264" s="143">
        <v>0</v>
      </c>
      <c r="AH264" s="603" t="s">
        <v>80</v>
      </c>
      <c r="AI264" s="150">
        <f t="shared" si="11"/>
        <v>0</v>
      </c>
      <c r="AJ264" s="143">
        <v>0</v>
      </c>
      <c r="AK264" s="259">
        <v>0</v>
      </c>
      <c r="AL264" s="603" t="s">
        <v>80</v>
      </c>
      <c r="AM264" s="86">
        <v>0</v>
      </c>
      <c r="AN264" s="603" t="s">
        <v>80</v>
      </c>
      <c r="AO264" s="603" t="s">
        <v>80</v>
      </c>
      <c r="AP264" s="255">
        <f t="shared" si="12"/>
        <v>0</v>
      </c>
      <c r="AQ264" s="260">
        <f>+L264+AF264-AK264</f>
        <v>2394720</v>
      </c>
      <c r="AR264" s="86" t="s">
        <v>115</v>
      </c>
      <c r="AS264" s="143">
        <v>0</v>
      </c>
      <c r="AT264" s="203" t="s">
        <v>80</v>
      </c>
      <c r="AU264" s="259">
        <v>2394720</v>
      </c>
      <c r="AV264" s="364">
        <f t="shared" si="13"/>
        <v>0</v>
      </c>
      <c r="AW264" s="133">
        <f t="shared" ref="AW264:AW401" si="14">+IFERROR(AU264/AQ264,"-")</f>
        <v>1</v>
      </c>
      <c r="AX264" s="203" t="s">
        <v>80</v>
      </c>
      <c r="AY264" s="86" t="s">
        <v>72</v>
      </c>
      <c r="AZ264" s="76" t="s">
        <v>7571</v>
      </c>
      <c r="BA264" s="160" t="s">
        <v>71</v>
      </c>
      <c r="BB264" s="160" t="s">
        <v>71</v>
      </c>
    </row>
    <row r="265" spans="2:54" s="125" customFormat="1" ht="15.75" customHeight="1" x14ac:dyDescent="0.25">
      <c r="B265" s="247">
        <v>2023</v>
      </c>
      <c r="C265" s="81">
        <v>891780111</v>
      </c>
      <c r="D265" s="82" t="s">
        <v>68</v>
      </c>
      <c r="E265" s="145" t="s">
        <v>7572</v>
      </c>
      <c r="F265" s="76" t="s">
        <v>7573</v>
      </c>
      <c r="G265" s="145">
        <v>0</v>
      </c>
      <c r="H265" s="145"/>
      <c r="I265" s="86" t="s">
        <v>78</v>
      </c>
      <c r="J265" s="81" t="s">
        <v>120</v>
      </c>
      <c r="K265" s="145" t="s">
        <v>7574</v>
      </c>
      <c r="L265" s="259">
        <v>1347030</v>
      </c>
      <c r="M265" s="81" t="s">
        <v>73</v>
      </c>
      <c r="N265" s="145"/>
      <c r="O265" s="616" t="s">
        <v>6660</v>
      </c>
      <c r="P265" s="160">
        <v>1082999406</v>
      </c>
      <c r="Q265" s="160">
        <v>1579</v>
      </c>
      <c r="R265" s="397">
        <v>45132</v>
      </c>
      <c r="S265" s="582">
        <v>67374670</v>
      </c>
      <c r="T265" s="251">
        <v>45153</v>
      </c>
      <c r="U265" s="617">
        <v>1347030</v>
      </c>
      <c r="V265" s="86" t="s">
        <v>70</v>
      </c>
      <c r="W265" s="262">
        <v>63563343</v>
      </c>
      <c r="X265" s="614" t="s">
        <v>6541</v>
      </c>
      <c r="Y265" s="145"/>
      <c r="Z265" s="391">
        <v>45153</v>
      </c>
      <c r="AA265" s="391">
        <v>45153</v>
      </c>
      <c r="AB265" s="603" t="s">
        <v>80</v>
      </c>
      <c r="AC265" s="391">
        <v>45168</v>
      </c>
      <c r="AD265" s="150">
        <f t="shared" si="10"/>
        <v>15</v>
      </c>
      <c r="AE265" s="143">
        <v>0</v>
      </c>
      <c r="AF265" s="259">
        <v>0</v>
      </c>
      <c r="AG265" s="143">
        <v>0</v>
      </c>
      <c r="AH265" s="603" t="s">
        <v>80</v>
      </c>
      <c r="AI265" s="150">
        <f t="shared" si="11"/>
        <v>0</v>
      </c>
      <c r="AJ265" s="143">
        <v>0</v>
      </c>
      <c r="AK265" s="259">
        <v>0</v>
      </c>
      <c r="AL265" s="603" t="s">
        <v>80</v>
      </c>
      <c r="AM265" s="86">
        <v>0</v>
      </c>
      <c r="AN265" s="603" t="s">
        <v>80</v>
      </c>
      <c r="AO265" s="603" t="s">
        <v>80</v>
      </c>
      <c r="AP265" s="255">
        <f t="shared" si="12"/>
        <v>0</v>
      </c>
      <c r="AQ265" s="260">
        <f>+L265+AF265-AK265</f>
        <v>1347030</v>
      </c>
      <c r="AR265" s="86" t="s">
        <v>115</v>
      </c>
      <c r="AS265" s="143">
        <v>0</v>
      </c>
      <c r="AT265" s="203" t="s">
        <v>80</v>
      </c>
      <c r="AU265" s="259">
        <v>1347030</v>
      </c>
      <c r="AV265" s="364">
        <f t="shared" si="13"/>
        <v>0</v>
      </c>
      <c r="AW265" s="133">
        <f t="shared" si="14"/>
        <v>1</v>
      </c>
      <c r="AX265" s="203" t="s">
        <v>80</v>
      </c>
      <c r="AY265" s="86" t="s">
        <v>800</v>
      </c>
      <c r="AZ265" s="76" t="s">
        <v>7575</v>
      </c>
      <c r="BA265" s="160" t="s">
        <v>71</v>
      </c>
      <c r="BB265" s="160" t="s">
        <v>71</v>
      </c>
    </row>
    <row r="266" spans="2:54" s="125" customFormat="1" ht="15.75" customHeight="1" x14ac:dyDescent="0.25">
      <c r="B266" s="247">
        <v>2023</v>
      </c>
      <c r="C266" s="81">
        <v>891780111</v>
      </c>
      <c r="D266" s="82" t="s">
        <v>68</v>
      </c>
      <c r="E266" s="145" t="s">
        <v>7576</v>
      </c>
      <c r="F266" s="76" t="s">
        <v>7577</v>
      </c>
      <c r="G266" s="145">
        <v>0</v>
      </c>
      <c r="H266" s="145"/>
      <c r="I266" s="86" t="s">
        <v>78</v>
      </c>
      <c r="J266" s="81" t="s">
        <v>120</v>
      </c>
      <c r="K266" s="145" t="s">
        <v>7578</v>
      </c>
      <c r="L266" s="259">
        <v>2599269</v>
      </c>
      <c r="M266" s="81" t="s">
        <v>73</v>
      </c>
      <c r="N266" s="145"/>
      <c r="O266" s="616" t="s">
        <v>6855</v>
      </c>
      <c r="P266" s="160">
        <v>1083017290</v>
      </c>
      <c r="Q266" s="160">
        <v>1579</v>
      </c>
      <c r="R266" s="397">
        <v>45132</v>
      </c>
      <c r="S266" s="582">
        <v>67374670</v>
      </c>
      <c r="T266" s="251">
        <v>45153</v>
      </c>
      <c r="U266" s="617">
        <v>2599269</v>
      </c>
      <c r="V266" s="86" t="s">
        <v>70</v>
      </c>
      <c r="W266" s="262">
        <v>63563343</v>
      </c>
      <c r="X266" s="614" t="s">
        <v>6480</v>
      </c>
      <c r="Y266" s="145"/>
      <c r="Z266" s="391">
        <v>45153</v>
      </c>
      <c r="AA266" s="391">
        <v>45153</v>
      </c>
      <c r="AB266" s="603" t="s">
        <v>80</v>
      </c>
      <c r="AC266" s="391">
        <v>45183</v>
      </c>
      <c r="AD266" s="150">
        <f t="shared" ref="AD266:AD403" si="15">+IF(AB266="1800-01-01",AC266-AA266,AC266-AB266)</f>
        <v>30</v>
      </c>
      <c r="AE266" s="143">
        <v>0</v>
      </c>
      <c r="AF266" s="259">
        <v>0</v>
      </c>
      <c r="AG266" s="143">
        <v>0</v>
      </c>
      <c r="AH266" s="603" t="s">
        <v>80</v>
      </c>
      <c r="AI266" s="150">
        <f t="shared" si="11"/>
        <v>0</v>
      </c>
      <c r="AJ266" s="143">
        <v>0</v>
      </c>
      <c r="AK266" s="259">
        <v>0</v>
      </c>
      <c r="AL266" s="603" t="s">
        <v>80</v>
      </c>
      <c r="AM266" s="86">
        <v>0</v>
      </c>
      <c r="AN266" s="603" t="s">
        <v>80</v>
      </c>
      <c r="AO266" s="603" t="s">
        <v>80</v>
      </c>
      <c r="AP266" s="255">
        <f t="shared" si="12"/>
        <v>0</v>
      </c>
      <c r="AQ266" s="260">
        <f>+L266+AF266-AK266</f>
        <v>2599269</v>
      </c>
      <c r="AR266" s="86" t="s">
        <v>115</v>
      </c>
      <c r="AS266" s="143">
        <v>0</v>
      </c>
      <c r="AT266" s="203" t="s">
        <v>80</v>
      </c>
      <c r="AU266" s="259">
        <v>2599269</v>
      </c>
      <c r="AV266" s="364">
        <f t="shared" si="13"/>
        <v>0</v>
      </c>
      <c r="AW266" s="133">
        <f t="shared" si="14"/>
        <v>1</v>
      </c>
      <c r="AX266" s="203" t="s">
        <v>80</v>
      </c>
      <c r="AY266" s="86" t="s">
        <v>800</v>
      </c>
      <c r="AZ266" s="76" t="s">
        <v>7579</v>
      </c>
      <c r="BA266" s="160" t="s">
        <v>71</v>
      </c>
      <c r="BB266" s="160" t="s">
        <v>71</v>
      </c>
    </row>
    <row r="267" spans="2:54" s="125" customFormat="1" ht="15.75" customHeight="1" x14ac:dyDescent="0.25">
      <c r="B267" s="247">
        <v>2023</v>
      </c>
      <c r="C267" s="81">
        <v>891780111</v>
      </c>
      <c r="D267" s="82" t="s">
        <v>68</v>
      </c>
      <c r="E267" s="145" t="s">
        <v>7580</v>
      </c>
      <c r="F267" s="76" t="s">
        <v>7581</v>
      </c>
      <c r="G267" s="145">
        <v>0</v>
      </c>
      <c r="H267" s="145"/>
      <c r="I267" s="86" t="s">
        <v>78</v>
      </c>
      <c r="J267" s="81" t="s">
        <v>120</v>
      </c>
      <c r="K267" s="145" t="s">
        <v>7582</v>
      </c>
      <c r="L267" s="259">
        <v>2597478</v>
      </c>
      <c r="M267" s="81" t="s">
        <v>73</v>
      </c>
      <c r="N267" s="145"/>
      <c r="O267" s="616" t="s">
        <v>7583</v>
      </c>
      <c r="P267" s="160">
        <v>1098748884</v>
      </c>
      <c r="Q267" s="160">
        <v>862</v>
      </c>
      <c r="R267" s="397">
        <v>45016</v>
      </c>
      <c r="S267" s="582">
        <v>113582968</v>
      </c>
      <c r="T267" s="251">
        <v>45156</v>
      </c>
      <c r="U267" s="617">
        <v>2597478</v>
      </c>
      <c r="V267" s="86" t="s">
        <v>70</v>
      </c>
      <c r="W267" s="262">
        <v>52705148</v>
      </c>
      <c r="X267" s="614" t="s">
        <v>6781</v>
      </c>
      <c r="Y267" s="145"/>
      <c r="Z267" s="391">
        <v>45156</v>
      </c>
      <c r="AA267" s="391">
        <v>45156</v>
      </c>
      <c r="AB267" s="603" t="s">
        <v>80</v>
      </c>
      <c r="AC267" s="391">
        <v>45184</v>
      </c>
      <c r="AD267" s="150">
        <f t="shared" si="15"/>
        <v>28</v>
      </c>
      <c r="AE267" s="143">
        <v>0</v>
      </c>
      <c r="AF267" s="259">
        <v>0</v>
      </c>
      <c r="AG267" s="143">
        <v>0</v>
      </c>
      <c r="AH267" s="603" t="s">
        <v>80</v>
      </c>
      <c r="AI267" s="150">
        <f t="shared" si="11"/>
        <v>0</v>
      </c>
      <c r="AJ267" s="143">
        <v>0</v>
      </c>
      <c r="AK267" s="259">
        <v>0</v>
      </c>
      <c r="AL267" s="603" t="s">
        <v>80</v>
      </c>
      <c r="AM267" s="86">
        <v>0</v>
      </c>
      <c r="AN267" s="603" t="s">
        <v>80</v>
      </c>
      <c r="AO267" s="603" t="s">
        <v>80</v>
      </c>
      <c r="AP267" s="255">
        <f t="shared" si="12"/>
        <v>0</v>
      </c>
      <c r="AQ267" s="260">
        <f>+L267+AF267-AK267</f>
        <v>2597478</v>
      </c>
      <c r="AR267" s="86" t="s">
        <v>115</v>
      </c>
      <c r="AS267" s="143">
        <v>0</v>
      </c>
      <c r="AT267" s="203" t="s">
        <v>80</v>
      </c>
      <c r="AU267" s="259">
        <v>2597478</v>
      </c>
      <c r="AV267" s="364">
        <f t="shared" si="13"/>
        <v>0</v>
      </c>
      <c r="AW267" s="133">
        <f t="shared" si="14"/>
        <v>1</v>
      </c>
      <c r="AX267" s="203" t="s">
        <v>80</v>
      </c>
      <c r="AY267" s="86" t="s">
        <v>800</v>
      </c>
      <c r="AZ267" s="586" t="s">
        <v>7584</v>
      </c>
      <c r="BA267" s="160" t="s">
        <v>71</v>
      </c>
      <c r="BB267" s="160" t="s">
        <v>71</v>
      </c>
    </row>
    <row r="268" spans="2:54" s="125" customFormat="1" ht="15.75" customHeight="1" x14ac:dyDescent="0.25">
      <c r="B268" s="247">
        <v>2023</v>
      </c>
      <c r="C268" s="81">
        <v>891780111</v>
      </c>
      <c r="D268" s="82" t="s">
        <v>68</v>
      </c>
      <c r="E268" s="145" t="s">
        <v>7585</v>
      </c>
      <c r="F268" s="76" t="s">
        <v>7586</v>
      </c>
      <c r="G268" s="145">
        <v>0</v>
      </c>
      <c r="H268" s="145"/>
      <c r="I268" s="86" t="s">
        <v>78</v>
      </c>
      <c r="J268" s="81" t="s">
        <v>120</v>
      </c>
      <c r="K268" s="145" t="s">
        <v>7587</v>
      </c>
      <c r="L268" s="259">
        <v>3000000</v>
      </c>
      <c r="M268" s="81" t="s">
        <v>73</v>
      </c>
      <c r="N268" s="145"/>
      <c r="O268" s="616" t="s">
        <v>7588</v>
      </c>
      <c r="P268" s="160">
        <v>1047498100</v>
      </c>
      <c r="Q268" s="160">
        <v>862</v>
      </c>
      <c r="R268" s="397">
        <v>45016</v>
      </c>
      <c r="S268" s="582">
        <v>113582968</v>
      </c>
      <c r="T268" s="251">
        <v>45156</v>
      </c>
      <c r="U268" s="617">
        <v>3000000</v>
      </c>
      <c r="V268" s="86" t="s">
        <v>70</v>
      </c>
      <c r="W268" s="262">
        <v>52705148</v>
      </c>
      <c r="X268" s="614" t="s">
        <v>6781</v>
      </c>
      <c r="Y268" s="145"/>
      <c r="Z268" s="391">
        <v>45156</v>
      </c>
      <c r="AA268" s="391">
        <v>45156</v>
      </c>
      <c r="AB268" s="603" t="s">
        <v>80</v>
      </c>
      <c r="AC268" s="391">
        <v>45186</v>
      </c>
      <c r="AD268" s="150">
        <f t="shared" si="15"/>
        <v>30</v>
      </c>
      <c r="AE268" s="143">
        <v>0</v>
      </c>
      <c r="AF268" s="259">
        <v>0</v>
      </c>
      <c r="AG268" s="143">
        <v>0</v>
      </c>
      <c r="AH268" s="603" t="s">
        <v>80</v>
      </c>
      <c r="AI268" s="150">
        <f t="shared" si="11"/>
        <v>0</v>
      </c>
      <c r="AJ268" s="143">
        <v>0</v>
      </c>
      <c r="AK268" s="259">
        <v>0</v>
      </c>
      <c r="AL268" s="603" t="s">
        <v>80</v>
      </c>
      <c r="AM268" s="86">
        <v>0</v>
      </c>
      <c r="AN268" s="603" t="s">
        <v>80</v>
      </c>
      <c r="AO268" s="603" t="s">
        <v>80</v>
      </c>
      <c r="AP268" s="255">
        <f t="shared" si="12"/>
        <v>0</v>
      </c>
      <c r="AQ268" s="260">
        <f>+L268+AF268-AK268</f>
        <v>3000000</v>
      </c>
      <c r="AR268" s="86" t="s">
        <v>115</v>
      </c>
      <c r="AS268" s="143">
        <v>0</v>
      </c>
      <c r="AT268" s="203" t="s">
        <v>80</v>
      </c>
      <c r="AU268" s="259">
        <v>3000000</v>
      </c>
      <c r="AV268" s="364">
        <f t="shared" si="13"/>
        <v>0</v>
      </c>
      <c r="AW268" s="133">
        <f t="shared" si="14"/>
        <v>1</v>
      </c>
      <c r="AX268" s="203" t="s">
        <v>80</v>
      </c>
      <c r="AY268" s="86" t="s">
        <v>800</v>
      </c>
      <c r="AZ268" s="586" t="s">
        <v>7589</v>
      </c>
      <c r="BA268" s="160" t="s">
        <v>71</v>
      </c>
      <c r="BB268" s="160" t="s">
        <v>71</v>
      </c>
    </row>
    <row r="269" spans="2:54" s="125" customFormat="1" ht="15.75" customHeight="1" x14ac:dyDescent="0.25">
      <c r="B269" s="247">
        <v>2023</v>
      </c>
      <c r="C269" s="81">
        <v>891780111</v>
      </c>
      <c r="D269" s="82" t="s">
        <v>68</v>
      </c>
      <c r="E269" s="145" t="s">
        <v>7590</v>
      </c>
      <c r="F269" s="76" t="s">
        <v>7591</v>
      </c>
      <c r="G269" s="145">
        <v>0</v>
      </c>
      <c r="H269" s="145"/>
      <c r="I269" s="86" t="s">
        <v>78</v>
      </c>
      <c r="J269" s="81" t="s">
        <v>120</v>
      </c>
      <c r="K269" s="145" t="s">
        <v>7592</v>
      </c>
      <c r="L269" s="259">
        <v>18924130</v>
      </c>
      <c r="M269" s="81" t="s">
        <v>73</v>
      </c>
      <c r="N269" s="145"/>
      <c r="O269" s="616" t="s">
        <v>6932</v>
      </c>
      <c r="P269" s="160">
        <v>1082862229</v>
      </c>
      <c r="Q269" s="160">
        <v>629</v>
      </c>
      <c r="R269" s="397">
        <v>44992</v>
      </c>
      <c r="S269" s="582">
        <v>462873162</v>
      </c>
      <c r="T269" s="251">
        <v>45156</v>
      </c>
      <c r="U269" s="617">
        <v>18924130</v>
      </c>
      <c r="V269" s="86" t="s">
        <v>70</v>
      </c>
      <c r="W269" s="262">
        <v>57466882</v>
      </c>
      <c r="X269" s="614" t="s">
        <v>7553</v>
      </c>
      <c r="Y269" s="145"/>
      <c r="Z269" s="391">
        <v>45156</v>
      </c>
      <c r="AA269" s="391">
        <v>45156</v>
      </c>
      <c r="AB269" s="603" t="s">
        <v>80</v>
      </c>
      <c r="AC269" s="391">
        <v>45271</v>
      </c>
      <c r="AD269" s="150">
        <f t="shared" si="15"/>
        <v>115</v>
      </c>
      <c r="AE269" s="143">
        <v>0</v>
      </c>
      <c r="AF269" s="259">
        <v>0</v>
      </c>
      <c r="AG269" s="143">
        <v>0</v>
      </c>
      <c r="AH269" s="603" t="s">
        <v>80</v>
      </c>
      <c r="AI269" s="150">
        <f t="shared" si="11"/>
        <v>0</v>
      </c>
      <c r="AJ269" s="143">
        <v>0</v>
      </c>
      <c r="AK269" s="259">
        <v>0</v>
      </c>
      <c r="AL269" s="603" t="s">
        <v>80</v>
      </c>
      <c r="AM269" s="86">
        <v>0</v>
      </c>
      <c r="AN269" s="603" t="s">
        <v>80</v>
      </c>
      <c r="AO269" s="603" t="s">
        <v>80</v>
      </c>
      <c r="AP269" s="255">
        <f t="shared" si="12"/>
        <v>0</v>
      </c>
      <c r="AQ269" s="260">
        <f>+L269+AF269-AK269</f>
        <v>18924130</v>
      </c>
      <c r="AR269" s="86" t="s">
        <v>115</v>
      </c>
      <c r="AS269" s="143">
        <v>0</v>
      </c>
      <c r="AT269" s="203" t="s">
        <v>80</v>
      </c>
      <c r="AU269" s="259">
        <v>4731033</v>
      </c>
      <c r="AV269" s="364">
        <f t="shared" si="13"/>
        <v>14193097</v>
      </c>
      <c r="AW269" s="133">
        <f t="shared" si="14"/>
        <v>0.25000002642129387</v>
      </c>
      <c r="AX269" s="203" t="s">
        <v>80</v>
      </c>
      <c r="AY269" s="86" t="s">
        <v>72</v>
      </c>
      <c r="AZ269" s="586" t="s">
        <v>7593</v>
      </c>
      <c r="BA269" s="160" t="s">
        <v>71</v>
      </c>
      <c r="BB269" s="160" t="s">
        <v>71</v>
      </c>
    </row>
    <row r="270" spans="2:54" s="125" customFormat="1" ht="15.75" customHeight="1" x14ac:dyDescent="0.25">
      <c r="B270" s="247">
        <v>2023</v>
      </c>
      <c r="C270" s="81">
        <v>891780111</v>
      </c>
      <c r="D270" s="82" t="s">
        <v>68</v>
      </c>
      <c r="E270" s="145" t="s">
        <v>7594</v>
      </c>
      <c r="F270" s="76" t="s">
        <v>7595</v>
      </c>
      <c r="G270" s="145">
        <v>0</v>
      </c>
      <c r="H270" s="145"/>
      <c r="I270" s="86" t="s">
        <v>78</v>
      </c>
      <c r="J270" s="81" t="s">
        <v>120</v>
      </c>
      <c r="K270" s="145" t="s">
        <v>7596</v>
      </c>
      <c r="L270" s="259">
        <v>24600000</v>
      </c>
      <c r="M270" s="81" t="s">
        <v>73</v>
      </c>
      <c r="N270" s="145"/>
      <c r="O270" s="616" t="s">
        <v>6345</v>
      </c>
      <c r="P270" s="160">
        <v>52695882</v>
      </c>
      <c r="Q270" s="160">
        <v>77</v>
      </c>
      <c r="R270" s="397">
        <v>44949</v>
      </c>
      <c r="S270" s="582">
        <v>768100000</v>
      </c>
      <c r="T270" s="251">
        <v>45160</v>
      </c>
      <c r="U270" s="617">
        <v>24600000</v>
      </c>
      <c r="V270" s="86" t="s">
        <v>70</v>
      </c>
      <c r="W270" s="262">
        <v>85155551</v>
      </c>
      <c r="X270" s="614" t="s">
        <v>6346</v>
      </c>
      <c r="Y270" s="145"/>
      <c r="Z270" s="391">
        <v>45160</v>
      </c>
      <c r="AA270" s="391">
        <v>45160</v>
      </c>
      <c r="AB270" s="603" t="s">
        <v>80</v>
      </c>
      <c r="AC270" s="391">
        <v>45281</v>
      </c>
      <c r="AD270" s="150">
        <f t="shared" si="15"/>
        <v>121</v>
      </c>
      <c r="AE270" s="143">
        <v>0</v>
      </c>
      <c r="AF270" s="259">
        <v>0</v>
      </c>
      <c r="AG270" s="143">
        <v>0</v>
      </c>
      <c r="AH270" s="603" t="s">
        <v>80</v>
      </c>
      <c r="AI270" s="150">
        <f t="shared" si="11"/>
        <v>0</v>
      </c>
      <c r="AJ270" s="143">
        <v>0</v>
      </c>
      <c r="AK270" s="259">
        <v>0</v>
      </c>
      <c r="AL270" s="603" t="s">
        <v>80</v>
      </c>
      <c r="AM270" s="86">
        <v>0</v>
      </c>
      <c r="AN270" s="603" t="s">
        <v>80</v>
      </c>
      <c r="AO270" s="603" t="s">
        <v>80</v>
      </c>
      <c r="AP270" s="255">
        <f t="shared" si="12"/>
        <v>0</v>
      </c>
      <c r="AQ270" s="260">
        <f>+L270+AF270-AK270</f>
        <v>24600000</v>
      </c>
      <c r="AR270" s="86" t="s">
        <v>115</v>
      </c>
      <c r="AS270" s="143">
        <v>0</v>
      </c>
      <c r="AT270" s="203" t="s">
        <v>80</v>
      </c>
      <c r="AU270" s="259">
        <v>13600000</v>
      </c>
      <c r="AV270" s="364">
        <f t="shared" si="13"/>
        <v>11000000</v>
      </c>
      <c r="AW270" s="133">
        <f t="shared" si="14"/>
        <v>0.55284552845528456</v>
      </c>
      <c r="AX270" s="203" t="s">
        <v>80</v>
      </c>
      <c r="AY270" s="86" t="s">
        <v>72</v>
      </c>
      <c r="AZ270" s="586" t="s">
        <v>7597</v>
      </c>
      <c r="BA270" s="160" t="s">
        <v>71</v>
      </c>
      <c r="BB270" s="160" t="s">
        <v>71</v>
      </c>
    </row>
    <row r="271" spans="2:54" s="125" customFormat="1" ht="15.75" customHeight="1" x14ac:dyDescent="0.25">
      <c r="B271" s="247">
        <v>2023</v>
      </c>
      <c r="C271" s="81">
        <v>891780111</v>
      </c>
      <c r="D271" s="82" t="s">
        <v>68</v>
      </c>
      <c r="E271" s="145" t="s">
        <v>7598</v>
      </c>
      <c r="F271" s="76" t="s">
        <v>7599</v>
      </c>
      <c r="G271" s="145">
        <v>0</v>
      </c>
      <c r="H271" s="145"/>
      <c r="I271" s="86" t="s">
        <v>78</v>
      </c>
      <c r="J271" s="81" t="s">
        <v>120</v>
      </c>
      <c r="K271" s="145" t="s">
        <v>7600</v>
      </c>
      <c r="L271" s="259">
        <v>3158037</v>
      </c>
      <c r="M271" s="81" t="s">
        <v>73</v>
      </c>
      <c r="N271" s="145"/>
      <c r="O271" s="616" t="s">
        <v>770</v>
      </c>
      <c r="P271" s="160">
        <v>1082989702</v>
      </c>
      <c r="Q271" s="160">
        <v>1579</v>
      </c>
      <c r="R271" s="397">
        <v>45132</v>
      </c>
      <c r="S271" s="582">
        <v>67374670</v>
      </c>
      <c r="T271" s="251">
        <v>45160</v>
      </c>
      <c r="U271" s="617">
        <v>3158037</v>
      </c>
      <c r="V271" s="86" t="s">
        <v>70</v>
      </c>
      <c r="W271" s="262">
        <v>63563343</v>
      </c>
      <c r="X271" s="614" t="s">
        <v>6541</v>
      </c>
      <c r="Y271" s="145"/>
      <c r="Z271" s="391">
        <v>45160</v>
      </c>
      <c r="AA271" s="391">
        <v>45160</v>
      </c>
      <c r="AB271" s="603" t="s">
        <v>80</v>
      </c>
      <c r="AC271" s="391">
        <v>45190</v>
      </c>
      <c r="AD271" s="150">
        <f t="shared" si="15"/>
        <v>30</v>
      </c>
      <c r="AE271" s="143">
        <v>0</v>
      </c>
      <c r="AF271" s="259">
        <v>0</v>
      </c>
      <c r="AG271" s="143">
        <v>0</v>
      </c>
      <c r="AH271" s="603" t="s">
        <v>80</v>
      </c>
      <c r="AI271" s="150">
        <f t="shared" si="11"/>
        <v>0</v>
      </c>
      <c r="AJ271" s="143">
        <v>0</v>
      </c>
      <c r="AK271" s="259">
        <v>0</v>
      </c>
      <c r="AL271" s="603" t="s">
        <v>80</v>
      </c>
      <c r="AM271" s="86">
        <v>0</v>
      </c>
      <c r="AN271" s="603" t="s">
        <v>80</v>
      </c>
      <c r="AO271" s="603" t="s">
        <v>80</v>
      </c>
      <c r="AP271" s="255">
        <f t="shared" si="12"/>
        <v>0</v>
      </c>
      <c r="AQ271" s="260">
        <f>+L271+AF271-AK271</f>
        <v>3158037</v>
      </c>
      <c r="AR271" s="86" t="s">
        <v>115</v>
      </c>
      <c r="AS271" s="143">
        <v>0</v>
      </c>
      <c r="AT271" s="203" t="s">
        <v>80</v>
      </c>
      <c r="AU271" s="259">
        <v>3158037</v>
      </c>
      <c r="AV271" s="364">
        <f t="shared" si="13"/>
        <v>0</v>
      </c>
      <c r="AW271" s="133">
        <f t="shared" si="14"/>
        <v>1</v>
      </c>
      <c r="AX271" s="203" t="s">
        <v>80</v>
      </c>
      <c r="AY271" s="86" t="s">
        <v>800</v>
      </c>
      <c r="AZ271" s="586" t="s">
        <v>7601</v>
      </c>
      <c r="BA271" s="160" t="s">
        <v>71</v>
      </c>
      <c r="BB271" s="160" t="s">
        <v>71</v>
      </c>
    </row>
    <row r="272" spans="2:54" s="125" customFormat="1" ht="15.75" customHeight="1" x14ac:dyDescent="0.25">
      <c r="B272" s="247">
        <v>2023</v>
      </c>
      <c r="C272" s="81">
        <v>891780111</v>
      </c>
      <c r="D272" s="82" t="s">
        <v>68</v>
      </c>
      <c r="E272" s="145" t="s">
        <v>7602</v>
      </c>
      <c r="F272" s="76" t="s">
        <v>7603</v>
      </c>
      <c r="G272" s="145">
        <v>0</v>
      </c>
      <c r="H272" s="145"/>
      <c r="I272" s="86" t="s">
        <v>78</v>
      </c>
      <c r="J272" s="81" t="s">
        <v>120</v>
      </c>
      <c r="K272" s="145" t="s">
        <v>7604</v>
      </c>
      <c r="L272" s="259">
        <v>3018345</v>
      </c>
      <c r="M272" s="81" t="s">
        <v>73</v>
      </c>
      <c r="N272" s="145"/>
      <c r="O272" s="616" t="s">
        <v>6575</v>
      </c>
      <c r="P272" s="258">
        <v>1082989734</v>
      </c>
      <c r="Q272" s="160">
        <v>1579</v>
      </c>
      <c r="R272" s="397">
        <v>45132</v>
      </c>
      <c r="S272" s="582">
        <v>67374670</v>
      </c>
      <c r="T272" s="251">
        <v>45161</v>
      </c>
      <c r="U272" s="617">
        <v>3018345</v>
      </c>
      <c r="V272" s="86" t="s">
        <v>70</v>
      </c>
      <c r="W272" s="262">
        <v>63563343</v>
      </c>
      <c r="X272" s="614" t="s">
        <v>6541</v>
      </c>
      <c r="Y272" s="145"/>
      <c r="Z272" s="391">
        <v>45161</v>
      </c>
      <c r="AA272" s="391">
        <v>45161</v>
      </c>
      <c r="AB272" s="603" t="s">
        <v>80</v>
      </c>
      <c r="AC272" s="391">
        <v>45191</v>
      </c>
      <c r="AD272" s="150">
        <f t="shared" si="15"/>
        <v>30</v>
      </c>
      <c r="AE272" s="143">
        <v>0</v>
      </c>
      <c r="AF272" s="259">
        <v>0</v>
      </c>
      <c r="AG272" s="143">
        <v>0</v>
      </c>
      <c r="AH272" s="603" t="s">
        <v>80</v>
      </c>
      <c r="AI272" s="150">
        <f t="shared" si="11"/>
        <v>0</v>
      </c>
      <c r="AJ272" s="143">
        <v>0</v>
      </c>
      <c r="AK272" s="259">
        <v>0</v>
      </c>
      <c r="AL272" s="603" t="s">
        <v>80</v>
      </c>
      <c r="AM272" s="86">
        <v>0</v>
      </c>
      <c r="AN272" s="603" t="s">
        <v>80</v>
      </c>
      <c r="AO272" s="603" t="s">
        <v>80</v>
      </c>
      <c r="AP272" s="255">
        <f t="shared" si="12"/>
        <v>0</v>
      </c>
      <c r="AQ272" s="260">
        <f>+L272+AF272-AK272</f>
        <v>3018345</v>
      </c>
      <c r="AR272" s="86" t="s">
        <v>115</v>
      </c>
      <c r="AS272" s="143">
        <v>0</v>
      </c>
      <c r="AT272" s="203" t="s">
        <v>80</v>
      </c>
      <c r="AU272" s="259">
        <v>3018345</v>
      </c>
      <c r="AV272" s="364">
        <f t="shared" si="13"/>
        <v>0</v>
      </c>
      <c r="AW272" s="133">
        <f t="shared" si="14"/>
        <v>1</v>
      </c>
      <c r="AX272" s="203" t="s">
        <v>80</v>
      </c>
      <c r="AY272" s="86" t="s">
        <v>72</v>
      </c>
      <c r="AZ272" s="586" t="s">
        <v>7605</v>
      </c>
      <c r="BA272" s="160" t="s">
        <v>71</v>
      </c>
      <c r="BB272" s="160" t="s">
        <v>71</v>
      </c>
    </row>
    <row r="273" spans="2:54" s="127" customFormat="1" ht="15.75" customHeight="1" x14ac:dyDescent="0.25">
      <c r="B273" s="247">
        <v>2023</v>
      </c>
      <c r="C273" s="81">
        <v>891780111</v>
      </c>
      <c r="D273" s="82" t="s">
        <v>68</v>
      </c>
      <c r="E273" s="145" t="s">
        <v>7606</v>
      </c>
      <c r="F273" s="76" t="s">
        <v>7607</v>
      </c>
      <c r="G273" s="145">
        <v>0</v>
      </c>
      <c r="H273" s="145"/>
      <c r="I273" s="86" t="s">
        <v>78</v>
      </c>
      <c r="J273" s="81" t="s">
        <v>120</v>
      </c>
      <c r="K273" s="145" t="s">
        <v>7608</v>
      </c>
      <c r="L273" s="593">
        <v>3000000</v>
      </c>
      <c r="M273" s="81" t="s">
        <v>73</v>
      </c>
      <c r="N273" s="145"/>
      <c r="O273" s="616" t="s">
        <v>7609</v>
      </c>
      <c r="P273" s="255">
        <v>1082992753</v>
      </c>
      <c r="Q273" s="160">
        <v>862</v>
      </c>
      <c r="R273" s="397">
        <v>45016</v>
      </c>
      <c r="S273" s="582">
        <v>113582968</v>
      </c>
      <c r="T273" s="251">
        <v>45170</v>
      </c>
      <c r="U273" s="617">
        <f>+L273</f>
        <v>3000000</v>
      </c>
      <c r="V273" s="86" t="s">
        <v>70</v>
      </c>
      <c r="W273" s="262">
        <v>52705148</v>
      </c>
      <c r="X273" s="614" t="s">
        <v>6781</v>
      </c>
      <c r="Y273" s="145"/>
      <c r="Z273" s="251">
        <v>45170</v>
      </c>
      <c r="AA273" s="251">
        <v>45170</v>
      </c>
      <c r="AB273" s="603" t="s">
        <v>80</v>
      </c>
      <c r="AC273" s="251">
        <v>45199</v>
      </c>
      <c r="AD273" s="150">
        <f t="shared" si="15"/>
        <v>29</v>
      </c>
      <c r="AE273" s="143">
        <v>0</v>
      </c>
      <c r="AF273" s="259">
        <v>0</v>
      </c>
      <c r="AG273" s="143">
        <v>0</v>
      </c>
      <c r="AH273" s="603" t="s">
        <v>80</v>
      </c>
      <c r="AI273" s="150">
        <f t="shared" si="11"/>
        <v>0</v>
      </c>
      <c r="AJ273" s="143">
        <v>0</v>
      </c>
      <c r="AK273" s="259">
        <v>0</v>
      </c>
      <c r="AL273" s="603" t="s">
        <v>80</v>
      </c>
      <c r="AM273" s="86">
        <v>0</v>
      </c>
      <c r="AN273" s="603" t="s">
        <v>80</v>
      </c>
      <c r="AO273" s="603" t="s">
        <v>80</v>
      </c>
      <c r="AP273" s="255">
        <f t="shared" si="12"/>
        <v>0</v>
      </c>
      <c r="AQ273" s="260">
        <f>+L273+AF273-AK273</f>
        <v>3000000</v>
      </c>
      <c r="AR273" s="86" t="s">
        <v>115</v>
      </c>
      <c r="AS273" s="143">
        <v>0</v>
      </c>
      <c r="AT273" s="203" t="s">
        <v>80</v>
      </c>
      <c r="AU273" s="259">
        <v>3000000</v>
      </c>
      <c r="AV273" s="364">
        <f t="shared" si="13"/>
        <v>0</v>
      </c>
      <c r="AW273" s="133">
        <f t="shared" si="14"/>
        <v>1</v>
      </c>
      <c r="AX273" s="203" t="s">
        <v>80</v>
      </c>
      <c r="AY273" s="86" t="s">
        <v>72</v>
      </c>
      <c r="AZ273" s="76" t="s">
        <v>7610</v>
      </c>
      <c r="BA273" s="160" t="s">
        <v>71</v>
      </c>
      <c r="BB273" s="160" t="s">
        <v>71</v>
      </c>
    </row>
    <row r="274" spans="2:54" s="127" customFormat="1" ht="15.75" customHeight="1" x14ac:dyDescent="0.25">
      <c r="B274" s="247">
        <v>2023</v>
      </c>
      <c r="C274" s="81">
        <v>891780111</v>
      </c>
      <c r="D274" s="82" t="s">
        <v>68</v>
      </c>
      <c r="E274" s="145" t="s">
        <v>7611</v>
      </c>
      <c r="F274" s="76" t="s">
        <v>7612</v>
      </c>
      <c r="G274" s="145">
        <v>0</v>
      </c>
      <c r="H274" s="145"/>
      <c r="I274" s="86" t="s">
        <v>78</v>
      </c>
      <c r="J274" s="81" t="s">
        <v>120</v>
      </c>
      <c r="K274" s="145" t="s">
        <v>7613</v>
      </c>
      <c r="L274" s="593">
        <v>15040000</v>
      </c>
      <c r="M274" s="81" t="s">
        <v>73</v>
      </c>
      <c r="N274" s="145"/>
      <c r="O274" s="616" t="s">
        <v>7614</v>
      </c>
      <c r="P274" s="255">
        <v>1004501507</v>
      </c>
      <c r="Q274" s="160">
        <v>1813</v>
      </c>
      <c r="R274" s="397">
        <v>45166</v>
      </c>
      <c r="S274" s="582">
        <v>150000000</v>
      </c>
      <c r="T274" s="251">
        <v>45170</v>
      </c>
      <c r="U274" s="617">
        <f>+L274</f>
        <v>15040000</v>
      </c>
      <c r="V274" s="86" t="s">
        <v>70</v>
      </c>
      <c r="W274" s="262">
        <v>52705148</v>
      </c>
      <c r="X274" s="614" t="s">
        <v>6856</v>
      </c>
      <c r="Y274" s="145"/>
      <c r="Z274" s="251">
        <v>45170</v>
      </c>
      <c r="AA274" s="251">
        <v>45170</v>
      </c>
      <c r="AB274" s="603" t="s">
        <v>80</v>
      </c>
      <c r="AC274" s="251">
        <v>45275</v>
      </c>
      <c r="AD274" s="150">
        <f t="shared" si="15"/>
        <v>105</v>
      </c>
      <c r="AE274" s="143">
        <v>0</v>
      </c>
      <c r="AF274" s="259">
        <v>0</v>
      </c>
      <c r="AG274" s="143">
        <v>0</v>
      </c>
      <c r="AH274" s="603" t="s">
        <v>80</v>
      </c>
      <c r="AI274" s="150">
        <f t="shared" si="11"/>
        <v>0</v>
      </c>
      <c r="AJ274" s="143">
        <v>0</v>
      </c>
      <c r="AK274" s="259">
        <v>0</v>
      </c>
      <c r="AL274" s="603" t="s">
        <v>80</v>
      </c>
      <c r="AM274" s="86">
        <v>0</v>
      </c>
      <c r="AN274" s="603" t="s">
        <v>80</v>
      </c>
      <c r="AO274" s="603" t="s">
        <v>80</v>
      </c>
      <c r="AP274" s="255">
        <f t="shared" si="12"/>
        <v>0</v>
      </c>
      <c r="AQ274" s="260">
        <f>+L274+AF274-AK274</f>
        <v>15040000</v>
      </c>
      <c r="AR274" s="86" t="s">
        <v>115</v>
      </c>
      <c r="AS274" s="143">
        <v>0</v>
      </c>
      <c r="AT274" s="203" t="s">
        <v>80</v>
      </c>
      <c r="AU274" s="259">
        <v>4297143</v>
      </c>
      <c r="AV274" s="364">
        <f t="shared" si="13"/>
        <v>10742857</v>
      </c>
      <c r="AW274" s="133">
        <f t="shared" si="14"/>
        <v>0.28571429521276598</v>
      </c>
      <c r="AX274" s="203" t="s">
        <v>80</v>
      </c>
      <c r="AY274" s="86" t="s">
        <v>72</v>
      </c>
      <c r="AZ274" s="76" t="s">
        <v>7615</v>
      </c>
      <c r="BA274" s="160" t="s">
        <v>71</v>
      </c>
      <c r="BB274" s="160" t="s">
        <v>71</v>
      </c>
    </row>
    <row r="275" spans="2:54" s="127" customFormat="1" ht="15.75" customHeight="1" x14ac:dyDescent="0.25">
      <c r="B275" s="247">
        <v>2023</v>
      </c>
      <c r="C275" s="81">
        <v>891780111</v>
      </c>
      <c r="D275" s="82" t="s">
        <v>68</v>
      </c>
      <c r="E275" s="145" t="s">
        <v>7616</v>
      </c>
      <c r="F275" s="76" t="s">
        <v>7617</v>
      </c>
      <c r="G275" s="145">
        <v>0</v>
      </c>
      <c r="H275" s="145"/>
      <c r="I275" s="86" t="s">
        <v>78</v>
      </c>
      <c r="J275" s="81" t="s">
        <v>120</v>
      </c>
      <c r="K275" s="145" t="s">
        <v>7618</v>
      </c>
      <c r="L275" s="593">
        <v>3557157</v>
      </c>
      <c r="M275" s="81" t="s">
        <v>73</v>
      </c>
      <c r="N275" s="145"/>
      <c r="O275" s="141" t="s">
        <v>6580</v>
      </c>
      <c r="P275" s="255">
        <v>57299250</v>
      </c>
      <c r="Q275" s="160">
        <v>1579</v>
      </c>
      <c r="R275" s="397">
        <v>45132</v>
      </c>
      <c r="S275" s="582">
        <v>67374670</v>
      </c>
      <c r="T275" s="251">
        <v>45170</v>
      </c>
      <c r="U275" s="617">
        <f>+L275</f>
        <v>3557157</v>
      </c>
      <c r="V275" s="86" t="s">
        <v>70</v>
      </c>
      <c r="W275" s="262">
        <v>63563343</v>
      </c>
      <c r="X275" s="141" t="s">
        <v>6480</v>
      </c>
      <c r="Y275" s="145"/>
      <c r="Z275" s="251">
        <v>45170</v>
      </c>
      <c r="AA275" s="251">
        <v>45170</v>
      </c>
      <c r="AB275" s="603" t="s">
        <v>80</v>
      </c>
      <c r="AC275" s="251">
        <v>45199</v>
      </c>
      <c r="AD275" s="150">
        <f t="shared" si="15"/>
        <v>29</v>
      </c>
      <c r="AE275" s="143">
        <v>0</v>
      </c>
      <c r="AF275" s="259">
        <v>0</v>
      </c>
      <c r="AG275" s="143">
        <v>0</v>
      </c>
      <c r="AH275" s="603" t="s">
        <v>80</v>
      </c>
      <c r="AI275" s="150">
        <f t="shared" si="11"/>
        <v>0</v>
      </c>
      <c r="AJ275" s="143">
        <v>0</v>
      </c>
      <c r="AK275" s="259">
        <v>0</v>
      </c>
      <c r="AL275" s="603" t="s">
        <v>80</v>
      </c>
      <c r="AM275" s="86">
        <v>0</v>
      </c>
      <c r="AN275" s="603" t="s">
        <v>80</v>
      </c>
      <c r="AO275" s="603" t="s">
        <v>80</v>
      </c>
      <c r="AP275" s="255">
        <f t="shared" si="12"/>
        <v>0</v>
      </c>
      <c r="AQ275" s="260">
        <f>+L275+AF275-AK275</f>
        <v>3557157</v>
      </c>
      <c r="AR275" s="86" t="s">
        <v>115</v>
      </c>
      <c r="AS275" s="143">
        <v>0</v>
      </c>
      <c r="AT275" s="203" t="s">
        <v>80</v>
      </c>
      <c r="AU275" s="259">
        <v>0</v>
      </c>
      <c r="AV275" s="364">
        <f t="shared" si="13"/>
        <v>3557157</v>
      </c>
      <c r="AW275" s="133">
        <f t="shared" si="14"/>
        <v>0</v>
      </c>
      <c r="AX275" s="203" t="s">
        <v>80</v>
      </c>
      <c r="AY275" s="86" t="s">
        <v>72</v>
      </c>
      <c r="AZ275" s="76" t="s">
        <v>7619</v>
      </c>
      <c r="BA275" s="160" t="s">
        <v>71</v>
      </c>
      <c r="BB275" s="160" t="s">
        <v>71</v>
      </c>
    </row>
    <row r="276" spans="2:54" s="127" customFormat="1" ht="15.75" customHeight="1" x14ac:dyDescent="0.25">
      <c r="B276" s="247">
        <v>2023</v>
      </c>
      <c r="C276" s="81">
        <v>891780111</v>
      </c>
      <c r="D276" s="82" t="s">
        <v>68</v>
      </c>
      <c r="E276" s="145" t="s">
        <v>7620</v>
      </c>
      <c r="F276" s="76" t="s">
        <v>7621</v>
      </c>
      <c r="G276" s="145">
        <v>0</v>
      </c>
      <c r="H276" s="145"/>
      <c r="I276" s="86" t="s">
        <v>78</v>
      </c>
      <c r="J276" s="81" t="s">
        <v>120</v>
      </c>
      <c r="K276" s="145" t="s">
        <v>7622</v>
      </c>
      <c r="L276" s="364">
        <v>12000000</v>
      </c>
      <c r="M276" s="81" t="s">
        <v>73</v>
      </c>
      <c r="N276" s="145"/>
      <c r="O276" s="616" t="s">
        <v>7623</v>
      </c>
      <c r="P276" s="255">
        <v>1083012321</v>
      </c>
      <c r="Q276" s="160">
        <v>1813</v>
      </c>
      <c r="R276" s="397">
        <v>45166</v>
      </c>
      <c r="S276" s="582">
        <v>150000000</v>
      </c>
      <c r="T276" s="251">
        <v>45170</v>
      </c>
      <c r="U276" s="617">
        <f>+L276</f>
        <v>12000000</v>
      </c>
      <c r="V276" s="86" t="s">
        <v>70</v>
      </c>
      <c r="W276" s="262">
        <v>52705148</v>
      </c>
      <c r="X276" s="614" t="s">
        <v>6856</v>
      </c>
      <c r="Y276" s="145"/>
      <c r="Z276" s="251">
        <v>45170</v>
      </c>
      <c r="AA276" s="251">
        <v>45170</v>
      </c>
      <c r="AB276" s="603" t="s">
        <v>80</v>
      </c>
      <c r="AC276" s="251">
        <v>45275</v>
      </c>
      <c r="AD276" s="150">
        <f t="shared" si="15"/>
        <v>105</v>
      </c>
      <c r="AE276" s="143">
        <v>0</v>
      </c>
      <c r="AF276" s="259">
        <v>0</v>
      </c>
      <c r="AG276" s="143">
        <v>0</v>
      </c>
      <c r="AH276" s="603" t="s">
        <v>80</v>
      </c>
      <c r="AI276" s="150">
        <f t="shared" si="11"/>
        <v>0</v>
      </c>
      <c r="AJ276" s="143">
        <v>0</v>
      </c>
      <c r="AK276" s="259">
        <v>0</v>
      </c>
      <c r="AL276" s="603" t="s">
        <v>80</v>
      </c>
      <c r="AM276" s="86">
        <v>0</v>
      </c>
      <c r="AN276" s="603" t="s">
        <v>80</v>
      </c>
      <c r="AO276" s="603" t="s">
        <v>80</v>
      </c>
      <c r="AP276" s="255">
        <f t="shared" si="12"/>
        <v>0</v>
      </c>
      <c r="AQ276" s="260">
        <f>+L276+AF276-AK276</f>
        <v>12000000</v>
      </c>
      <c r="AR276" s="86" t="s">
        <v>115</v>
      </c>
      <c r="AS276" s="143">
        <v>0</v>
      </c>
      <c r="AT276" s="203" t="s">
        <v>80</v>
      </c>
      <c r="AU276" s="259">
        <v>3000000</v>
      </c>
      <c r="AV276" s="364">
        <f t="shared" si="13"/>
        <v>9000000</v>
      </c>
      <c r="AW276" s="133">
        <f t="shared" si="14"/>
        <v>0.25</v>
      </c>
      <c r="AX276" s="203" t="s">
        <v>80</v>
      </c>
      <c r="AY276" s="86" t="s">
        <v>72</v>
      </c>
      <c r="AZ276" s="76" t="s">
        <v>7624</v>
      </c>
      <c r="BA276" s="160" t="s">
        <v>71</v>
      </c>
      <c r="BB276" s="160" t="s">
        <v>71</v>
      </c>
    </row>
    <row r="277" spans="2:54" s="127" customFormat="1" ht="15.75" customHeight="1" x14ac:dyDescent="0.25">
      <c r="B277" s="247">
        <v>2023</v>
      </c>
      <c r="C277" s="81">
        <v>891780111</v>
      </c>
      <c r="D277" s="82" t="s">
        <v>68</v>
      </c>
      <c r="E277" s="145" t="s">
        <v>7625</v>
      </c>
      <c r="F277" s="76" t="s">
        <v>7626</v>
      </c>
      <c r="G277" s="145">
        <v>0</v>
      </c>
      <c r="H277" s="145"/>
      <c r="I277" s="86" t="s">
        <v>78</v>
      </c>
      <c r="J277" s="81" t="s">
        <v>120</v>
      </c>
      <c r="K277" s="145" t="s">
        <v>7627</v>
      </c>
      <c r="L277" s="364">
        <v>13600000</v>
      </c>
      <c r="M277" s="81" t="s">
        <v>73</v>
      </c>
      <c r="N277" s="145"/>
      <c r="O277" s="616" t="s">
        <v>7628</v>
      </c>
      <c r="P277" s="255">
        <v>1065011796</v>
      </c>
      <c r="Q277" s="160">
        <v>1813</v>
      </c>
      <c r="R277" s="397">
        <v>45166</v>
      </c>
      <c r="S277" s="582">
        <v>150000000</v>
      </c>
      <c r="T277" s="251">
        <v>45170</v>
      </c>
      <c r="U277" s="617">
        <f>+L277</f>
        <v>13600000</v>
      </c>
      <c r="V277" s="86" t="s">
        <v>70</v>
      </c>
      <c r="W277" s="262">
        <v>52705148</v>
      </c>
      <c r="X277" s="614" t="s">
        <v>2568</v>
      </c>
      <c r="Y277" s="145"/>
      <c r="Z277" s="251">
        <v>45170</v>
      </c>
      <c r="AA277" s="251">
        <v>45170</v>
      </c>
      <c r="AB277" s="603" t="s">
        <v>80</v>
      </c>
      <c r="AC277" s="251">
        <v>45275</v>
      </c>
      <c r="AD277" s="150">
        <f t="shared" si="15"/>
        <v>105</v>
      </c>
      <c r="AE277" s="143">
        <v>0</v>
      </c>
      <c r="AF277" s="259">
        <v>0</v>
      </c>
      <c r="AG277" s="143">
        <v>0</v>
      </c>
      <c r="AH277" s="603" t="s">
        <v>80</v>
      </c>
      <c r="AI277" s="150">
        <f t="shared" si="11"/>
        <v>0</v>
      </c>
      <c r="AJ277" s="143">
        <v>0</v>
      </c>
      <c r="AK277" s="259">
        <v>0</v>
      </c>
      <c r="AL277" s="603" t="s">
        <v>80</v>
      </c>
      <c r="AM277" s="86">
        <v>0</v>
      </c>
      <c r="AN277" s="603" t="s">
        <v>80</v>
      </c>
      <c r="AO277" s="603" t="s">
        <v>80</v>
      </c>
      <c r="AP277" s="255">
        <f t="shared" si="12"/>
        <v>0</v>
      </c>
      <c r="AQ277" s="260">
        <f>+L277+AF277-AK277</f>
        <v>13600000</v>
      </c>
      <c r="AR277" s="86" t="s">
        <v>115</v>
      </c>
      <c r="AS277" s="143">
        <v>0</v>
      </c>
      <c r="AT277" s="203" t="s">
        <v>80</v>
      </c>
      <c r="AU277" s="259">
        <v>3885714</v>
      </c>
      <c r="AV277" s="364">
        <f t="shared" si="13"/>
        <v>9714286</v>
      </c>
      <c r="AW277" s="133">
        <f t="shared" si="14"/>
        <v>0.28571426470588235</v>
      </c>
      <c r="AX277" s="203" t="s">
        <v>80</v>
      </c>
      <c r="AY277" s="86" t="s">
        <v>72</v>
      </c>
      <c r="AZ277" s="76" t="s">
        <v>7629</v>
      </c>
      <c r="BA277" s="160" t="s">
        <v>71</v>
      </c>
      <c r="BB277" s="160" t="s">
        <v>71</v>
      </c>
    </row>
    <row r="278" spans="2:54" s="127" customFormat="1" ht="15.75" customHeight="1" x14ac:dyDescent="0.25">
      <c r="B278" s="247">
        <v>2023</v>
      </c>
      <c r="C278" s="81">
        <v>891780111</v>
      </c>
      <c r="D278" s="82" t="s">
        <v>68</v>
      </c>
      <c r="E278" s="145" t="s">
        <v>7630</v>
      </c>
      <c r="F278" s="76" t="s">
        <v>7631</v>
      </c>
      <c r="G278" s="145">
        <v>0</v>
      </c>
      <c r="H278" s="145"/>
      <c r="I278" s="86" t="s">
        <v>78</v>
      </c>
      <c r="J278" s="81" t="s">
        <v>120</v>
      </c>
      <c r="K278" s="145" t="s">
        <v>7632</v>
      </c>
      <c r="L278" s="364">
        <v>13600000</v>
      </c>
      <c r="M278" s="81" t="s">
        <v>73</v>
      </c>
      <c r="N278" s="145"/>
      <c r="O278" s="616" t="s">
        <v>7633</v>
      </c>
      <c r="P278" s="255">
        <v>1004373734</v>
      </c>
      <c r="Q278" s="160">
        <v>1813</v>
      </c>
      <c r="R278" s="397">
        <v>45166</v>
      </c>
      <c r="S278" s="582">
        <v>150000000</v>
      </c>
      <c r="T278" s="251">
        <v>45170</v>
      </c>
      <c r="U278" s="617">
        <f>+L278</f>
        <v>13600000</v>
      </c>
      <c r="V278" s="86" t="s">
        <v>70</v>
      </c>
      <c r="W278" s="262">
        <v>52705148</v>
      </c>
      <c r="X278" s="614" t="s">
        <v>6856</v>
      </c>
      <c r="Y278" s="145"/>
      <c r="Z278" s="251">
        <v>45170</v>
      </c>
      <c r="AA278" s="251">
        <v>45170</v>
      </c>
      <c r="AB278" s="603" t="s">
        <v>80</v>
      </c>
      <c r="AC278" s="251">
        <v>45275</v>
      </c>
      <c r="AD278" s="150">
        <f t="shared" si="15"/>
        <v>105</v>
      </c>
      <c r="AE278" s="143">
        <v>0</v>
      </c>
      <c r="AF278" s="259">
        <v>0</v>
      </c>
      <c r="AG278" s="143">
        <v>0</v>
      </c>
      <c r="AH278" s="603" t="s">
        <v>80</v>
      </c>
      <c r="AI278" s="150">
        <f t="shared" si="11"/>
        <v>0</v>
      </c>
      <c r="AJ278" s="143">
        <v>0</v>
      </c>
      <c r="AK278" s="259">
        <v>0</v>
      </c>
      <c r="AL278" s="603" t="s">
        <v>80</v>
      </c>
      <c r="AM278" s="86">
        <v>0</v>
      </c>
      <c r="AN278" s="603" t="s">
        <v>80</v>
      </c>
      <c r="AO278" s="603" t="s">
        <v>80</v>
      </c>
      <c r="AP278" s="255">
        <f t="shared" si="12"/>
        <v>0</v>
      </c>
      <c r="AQ278" s="260">
        <f>+L278+AF278-AK278</f>
        <v>13600000</v>
      </c>
      <c r="AR278" s="86" t="s">
        <v>115</v>
      </c>
      <c r="AS278" s="143">
        <v>0</v>
      </c>
      <c r="AT278" s="203" t="s">
        <v>80</v>
      </c>
      <c r="AU278" s="259">
        <v>7771428</v>
      </c>
      <c r="AV278" s="364">
        <f t="shared" si="13"/>
        <v>5828572</v>
      </c>
      <c r="AW278" s="133">
        <f t="shared" si="14"/>
        <v>0.5714285294117647</v>
      </c>
      <c r="AX278" s="203" t="s">
        <v>80</v>
      </c>
      <c r="AY278" s="86" t="s">
        <v>72</v>
      </c>
      <c r="AZ278" s="76" t="s">
        <v>7634</v>
      </c>
      <c r="BA278" s="160" t="s">
        <v>71</v>
      </c>
      <c r="BB278" s="160" t="s">
        <v>71</v>
      </c>
    </row>
    <row r="279" spans="2:54" s="127" customFormat="1" ht="15.75" customHeight="1" x14ac:dyDescent="0.25">
      <c r="B279" s="247">
        <v>2023</v>
      </c>
      <c r="C279" s="81">
        <v>891780111</v>
      </c>
      <c r="D279" s="82" t="s">
        <v>68</v>
      </c>
      <c r="E279" s="145" t="s">
        <v>7635</v>
      </c>
      <c r="F279" s="76" t="s">
        <v>7636</v>
      </c>
      <c r="G279" s="145">
        <v>0</v>
      </c>
      <c r="H279" s="145"/>
      <c r="I279" s="86" t="s">
        <v>78</v>
      </c>
      <c r="J279" s="81" t="s">
        <v>120</v>
      </c>
      <c r="K279" s="145" t="s">
        <v>7333</v>
      </c>
      <c r="L279" s="364">
        <v>14066667</v>
      </c>
      <c r="M279" s="81" t="s">
        <v>73</v>
      </c>
      <c r="N279" s="145"/>
      <c r="O279" s="616" t="s">
        <v>7637</v>
      </c>
      <c r="P279" s="255">
        <v>1140866481</v>
      </c>
      <c r="Q279" s="160">
        <v>79</v>
      </c>
      <c r="R279" s="397">
        <v>44949</v>
      </c>
      <c r="S279" s="582">
        <v>456500000</v>
      </c>
      <c r="T279" s="251">
        <v>45173</v>
      </c>
      <c r="U279" s="617">
        <f>+L279</f>
        <v>14066667</v>
      </c>
      <c r="V279" s="86" t="s">
        <v>70</v>
      </c>
      <c r="W279" s="262">
        <v>39049658</v>
      </c>
      <c r="X279" s="614" t="s">
        <v>7329</v>
      </c>
      <c r="Y279" s="145"/>
      <c r="Z279" s="251">
        <v>45173</v>
      </c>
      <c r="AA279" s="251">
        <v>45173</v>
      </c>
      <c r="AB279" s="603" t="s">
        <v>80</v>
      </c>
      <c r="AC279" s="251">
        <v>45282</v>
      </c>
      <c r="AD279" s="150">
        <f t="shared" si="15"/>
        <v>109</v>
      </c>
      <c r="AE279" s="143">
        <v>0</v>
      </c>
      <c r="AF279" s="259">
        <v>0</v>
      </c>
      <c r="AG279" s="143">
        <v>0</v>
      </c>
      <c r="AH279" s="603" t="s">
        <v>80</v>
      </c>
      <c r="AI279" s="150">
        <f t="shared" si="11"/>
        <v>0</v>
      </c>
      <c r="AJ279" s="143">
        <v>0</v>
      </c>
      <c r="AK279" s="259">
        <v>0</v>
      </c>
      <c r="AL279" s="603" t="s">
        <v>80</v>
      </c>
      <c r="AM279" s="86">
        <v>0</v>
      </c>
      <c r="AN279" s="603" t="s">
        <v>80</v>
      </c>
      <c r="AO279" s="603" t="s">
        <v>80</v>
      </c>
      <c r="AP279" s="255">
        <f t="shared" si="12"/>
        <v>0</v>
      </c>
      <c r="AQ279" s="260">
        <f>+L279+AF279-AK279</f>
        <v>14066667</v>
      </c>
      <c r="AR279" s="86" t="s">
        <v>115</v>
      </c>
      <c r="AS279" s="143">
        <v>0</v>
      </c>
      <c r="AT279" s="203" t="s">
        <v>80</v>
      </c>
      <c r="AU279" s="259">
        <v>8000000</v>
      </c>
      <c r="AV279" s="364">
        <f t="shared" si="13"/>
        <v>6066667</v>
      </c>
      <c r="AW279" s="133">
        <f t="shared" si="14"/>
        <v>0.56872036567013351</v>
      </c>
      <c r="AX279" s="203" t="s">
        <v>80</v>
      </c>
      <c r="AY279" s="86" t="s">
        <v>72</v>
      </c>
      <c r="AZ279" s="76" t="s">
        <v>7638</v>
      </c>
      <c r="BA279" s="160" t="s">
        <v>71</v>
      </c>
      <c r="BB279" s="160" t="s">
        <v>71</v>
      </c>
    </row>
    <row r="280" spans="2:54" s="127" customFormat="1" ht="15.75" customHeight="1" x14ac:dyDescent="0.25">
      <c r="B280" s="247">
        <v>2023</v>
      </c>
      <c r="C280" s="81">
        <v>891780111</v>
      </c>
      <c r="D280" s="82" t="s">
        <v>68</v>
      </c>
      <c r="E280" s="145" t="s">
        <v>7639</v>
      </c>
      <c r="F280" s="76" t="s">
        <v>7640</v>
      </c>
      <c r="G280" s="145">
        <v>0</v>
      </c>
      <c r="H280" s="145"/>
      <c r="I280" s="86" t="s">
        <v>78</v>
      </c>
      <c r="J280" s="81" t="s">
        <v>120</v>
      </c>
      <c r="K280" s="145" t="s">
        <v>7641</v>
      </c>
      <c r="L280" s="364">
        <v>13600000</v>
      </c>
      <c r="M280" s="81" t="s">
        <v>73</v>
      </c>
      <c r="N280" s="145"/>
      <c r="O280" s="616" t="s">
        <v>7642</v>
      </c>
      <c r="P280" s="255">
        <v>1083012996</v>
      </c>
      <c r="Q280" s="160">
        <v>1813</v>
      </c>
      <c r="R280" s="397">
        <v>45166</v>
      </c>
      <c r="S280" s="582">
        <v>150000000</v>
      </c>
      <c r="T280" s="251">
        <v>45173</v>
      </c>
      <c r="U280" s="617">
        <f>+L280</f>
        <v>13600000</v>
      </c>
      <c r="V280" s="86" t="s">
        <v>70</v>
      </c>
      <c r="W280" s="262">
        <v>52705148</v>
      </c>
      <c r="X280" s="614" t="s">
        <v>6856</v>
      </c>
      <c r="Y280" s="145"/>
      <c r="Z280" s="251">
        <v>45173</v>
      </c>
      <c r="AA280" s="251">
        <v>45173</v>
      </c>
      <c r="AB280" s="603" t="s">
        <v>80</v>
      </c>
      <c r="AC280" s="251">
        <v>45275</v>
      </c>
      <c r="AD280" s="150">
        <f t="shared" si="15"/>
        <v>102</v>
      </c>
      <c r="AE280" s="143">
        <v>0</v>
      </c>
      <c r="AF280" s="259">
        <v>0</v>
      </c>
      <c r="AG280" s="143">
        <v>0</v>
      </c>
      <c r="AH280" s="603" t="s">
        <v>80</v>
      </c>
      <c r="AI280" s="150">
        <f t="shared" si="11"/>
        <v>0</v>
      </c>
      <c r="AJ280" s="143">
        <v>0</v>
      </c>
      <c r="AK280" s="259">
        <v>0</v>
      </c>
      <c r="AL280" s="603" t="s">
        <v>80</v>
      </c>
      <c r="AM280" s="86">
        <v>0</v>
      </c>
      <c r="AN280" s="603" t="s">
        <v>80</v>
      </c>
      <c r="AO280" s="603" t="s">
        <v>80</v>
      </c>
      <c r="AP280" s="255">
        <f t="shared" si="12"/>
        <v>0</v>
      </c>
      <c r="AQ280" s="260">
        <f>+L280+AF280-AK280</f>
        <v>13600000</v>
      </c>
      <c r="AR280" s="86" t="s">
        <v>115</v>
      </c>
      <c r="AS280" s="143">
        <v>0</v>
      </c>
      <c r="AT280" s="203" t="s">
        <v>80</v>
      </c>
      <c r="AU280" s="259">
        <v>3885714</v>
      </c>
      <c r="AV280" s="364">
        <f t="shared" si="13"/>
        <v>9714286</v>
      </c>
      <c r="AW280" s="133">
        <f t="shared" si="14"/>
        <v>0.28571426470588235</v>
      </c>
      <c r="AX280" s="203" t="s">
        <v>80</v>
      </c>
      <c r="AY280" s="86" t="s">
        <v>72</v>
      </c>
      <c r="AZ280" s="76" t="s">
        <v>7643</v>
      </c>
      <c r="BA280" s="160" t="s">
        <v>71</v>
      </c>
      <c r="BB280" s="160" t="s">
        <v>71</v>
      </c>
    </row>
    <row r="281" spans="2:54" s="127" customFormat="1" ht="15.75" customHeight="1" x14ac:dyDescent="0.25">
      <c r="B281" s="247">
        <v>2023</v>
      </c>
      <c r="C281" s="81">
        <v>891780111</v>
      </c>
      <c r="D281" s="82" t="s">
        <v>68</v>
      </c>
      <c r="E281" s="145" t="s">
        <v>7644</v>
      </c>
      <c r="F281" s="76" t="s">
        <v>7645</v>
      </c>
      <c r="G281" s="145">
        <v>0</v>
      </c>
      <c r="H281" s="145"/>
      <c r="I281" s="86" t="s">
        <v>78</v>
      </c>
      <c r="J281" s="81" t="s">
        <v>120</v>
      </c>
      <c r="K281" s="145" t="s">
        <v>7646</v>
      </c>
      <c r="L281" s="364">
        <v>6000000</v>
      </c>
      <c r="M281" s="81" t="s">
        <v>73</v>
      </c>
      <c r="N281" s="145"/>
      <c r="O281" s="616" t="s">
        <v>7623</v>
      </c>
      <c r="P281" s="255">
        <v>1083012321</v>
      </c>
      <c r="Q281" s="160">
        <v>1815</v>
      </c>
      <c r="R281" s="397">
        <v>45166</v>
      </c>
      <c r="S281" s="582">
        <v>98925645</v>
      </c>
      <c r="T281" s="251">
        <v>45173</v>
      </c>
      <c r="U281" s="617">
        <f>+L281</f>
        <v>6000000</v>
      </c>
      <c r="V281" s="86" t="s">
        <v>70</v>
      </c>
      <c r="W281" s="262">
        <v>52705148</v>
      </c>
      <c r="X281" s="614" t="s">
        <v>6856</v>
      </c>
      <c r="Y281" s="145"/>
      <c r="Z281" s="251">
        <v>45173</v>
      </c>
      <c r="AA281" s="251">
        <v>45173</v>
      </c>
      <c r="AB281" s="603" t="s">
        <v>80</v>
      </c>
      <c r="AC281" s="251">
        <v>45230</v>
      </c>
      <c r="AD281" s="150">
        <f t="shared" si="15"/>
        <v>57</v>
      </c>
      <c r="AE281" s="143">
        <v>0</v>
      </c>
      <c r="AF281" s="259">
        <v>0</v>
      </c>
      <c r="AG281" s="143">
        <v>0</v>
      </c>
      <c r="AH281" s="603" t="s">
        <v>80</v>
      </c>
      <c r="AI281" s="150">
        <f t="shared" si="11"/>
        <v>0</v>
      </c>
      <c r="AJ281" s="143">
        <v>0</v>
      </c>
      <c r="AK281" s="259">
        <v>0</v>
      </c>
      <c r="AL281" s="603" t="s">
        <v>80</v>
      </c>
      <c r="AM281" s="86">
        <v>0</v>
      </c>
      <c r="AN281" s="603" t="s">
        <v>80</v>
      </c>
      <c r="AO281" s="603" t="s">
        <v>80</v>
      </c>
      <c r="AP281" s="255">
        <f t="shared" si="12"/>
        <v>0</v>
      </c>
      <c r="AQ281" s="260">
        <f>+L281+AF281-AK281</f>
        <v>6000000</v>
      </c>
      <c r="AR281" s="86" t="s">
        <v>115</v>
      </c>
      <c r="AS281" s="143">
        <v>0</v>
      </c>
      <c r="AT281" s="203" t="s">
        <v>80</v>
      </c>
      <c r="AU281" s="259">
        <v>3000000</v>
      </c>
      <c r="AV281" s="364">
        <f t="shared" si="13"/>
        <v>3000000</v>
      </c>
      <c r="AW281" s="133">
        <f t="shared" si="14"/>
        <v>0.5</v>
      </c>
      <c r="AX281" s="203" t="s">
        <v>80</v>
      </c>
      <c r="AY281" s="86" t="s">
        <v>72</v>
      </c>
      <c r="AZ281" s="76" t="s">
        <v>7647</v>
      </c>
      <c r="BA281" s="160" t="s">
        <v>71</v>
      </c>
      <c r="BB281" s="160" t="s">
        <v>71</v>
      </c>
    </row>
    <row r="282" spans="2:54" s="127" customFormat="1" ht="15.75" customHeight="1" x14ac:dyDescent="0.25">
      <c r="B282" s="247">
        <v>2023</v>
      </c>
      <c r="C282" s="81">
        <v>891780111</v>
      </c>
      <c r="D282" s="82" t="s">
        <v>68</v>
      </c>
      <c r="E282" s="145" t="s">
        <v>7648</v>
      </c>
      <c r="F282" s="76" t="s">
        <v>7649</v>
      </c>
      <c r="G282" s="145">
        <v>0</v>
      </c>
      <c r="H282" s="145"/>
      <c r="I282" s="86" t="s">
        <v>78</v>
      </c>
      <c r="J282" s="81" t="s">
        <v>120</v>
      </c>
      <c r="K282" s="145" t="s">
        <v>7650</v>
      </c>
      <c r="L282" s="364">
        <v>12483333</v>
      </c>
      <c r="M282" s="81" t="s">
        <v>73</v>
      </c>
      <c r="N282" s="145"/>
      <c r="O282" s="616" t="s">
        <v>7035</v>
      </c>
      <c r="P282" s="255">
        <v>1082928058</v>
      </c>
      <c r="Q282" s="160">
        <v>79</v>
      </c>
      <c r="R282" s="397">
        <v>44949</v>
      </c>
      <c r="S282" s="582">
        <v>456500000</v>
      </c>
      <c r="T282" s="251">
        <v>45174</v>
      </c>
      <c r="U282" s="617">
        <f>+L282</f>
        <v>12483333</v>
      </c>
      <c r="V282" s="86" t="s">
        <v>70</v>
      </c>
      <c r="W282" s="262">
        <v>39049658</v>
      </c>
      <c r="X282" s="614" t="s">
        <v>6969</v>
      </c>
      <c r="Y282" s="145"/>
      <c r="Z282" s="251">
        <v>45174</v>
      </c>
      <c r="AA282" s="251">
        <v>45174</v>
      </c>
      <c r="AB282" s="603" t="s">
        <v>80</v>
      </c>
      <c r="AC282" s="251">
        <v>45282</v>
      </c>
      <c r="AD282" s="150">
        <f t="shared" si="15"/>
        <v>108</v>
      </c>
      <c r="AE282" s="143">
        <v>0</v>
      </c>
      <c r="AF282" s="259">
        <v>0</v>
      </c>
      <c r="AG282" s="143">
        <v>0</v>
      </c>
      <c r="AH282" s="603" t="s">
        <v>80</v>
      </c>
      <c r="AI282" s="150">
        <f t="shared" si="11"/>
        <v>0</v>
      </c>
      <c r="AJ282" s="143">
        <v>0</v>
      </c>
      <c r="AK282" s="259">
        <v>0</v>
      </c>
      <c r="AL282" s="603" t="s">
        <v>80</v>
      </c>
      <c r="AM282" s="86">
        <v>0</v>
      </c>
      <c r="AN282" s="603" t="s">
        <v>80</v>
      </c>
      <c r="AO282" s="603" t="s">
        <v>80</v>
      </c>
      <c r="AP282" s="255">
        <f t="shared" si="12"/>
        <v>0</v>
      </c>
      <c r="AQ282" s="260">
        <f>+L282+AF282-AK282</f>
        <v>12483333</v>
      </c>
      <c r="AR282" s="86" t="s">
        <v>115</v>
      </c>
      <c r="AS282" s="143">
        <v>0</v>
      </c>
      <c r="AT282" s="203" t="s">
        <v>80</v>
      </c>
      <c r="AU282" s="259">
        <v>3500000</v>
      </c>
      <c r="AV282" s="364">
        <f t="shared" si="13"/>
        <v>8983333</v>
      </c>
      <c r="AW282" s="133">
        <f t="shared" si="14"/>
        <v>0.28037383926231879</v>
      </c>
      <c r="AX282" s="203" t="s">
        <v>80</v>
      </c>
      <c r="AY282" s="86" t="s">
        <v>72</v>
      </c>
      <c r="AZ282" s="583" t="s">
        <v>7651</v>
      </c>
      <c r="BA282" s="160" t="s">
        <v>71</v>
      </c>
      <c r="BB282" s="160" t="s">
        <v>71</v>
      </c>
    </row>
    <row r="283" spans="2:54" s="127" customFormat="1" ht="15.75" customHeight="1" x14ac:dyDescent="0.25">
      <c r="B283" s="247">
        <v>2023</v>
      </c>
      <c r="C283" s="81">
        <v>891780111</v>
      </c>
      <c r="D283" s="82" t="s">
        <v>68</v>
      </c>
      <c r="E283" s="145" t="s">
        <v>7652</v>
      </c>
      <c r="F283" s="76" t="s">
        <v>7653</v>
      </c>
      <c r="G283" s="145">
        <v>0</v>
      </c>
      <c r="H283" s="145"/>
      <c r="I283" s="86" t="s">
        <v>78</v>
      </c>
      <c r="J283" s="81" t="s">
        <v>120</v>
      </c>
      <c r="K283" s="145" t="s">
        <v>7654</v>
      </c>
      <c r="L283" s="364">
        <v>14400000</v>
      </c>
      <c r="M283" s="81" t="s">
        <v>73</v>
      </c>
      <c r="N283" s="145"/>
      <c r="O283" s="616" t="s">
        <v>7642</v>
      </c>
      <c r="P283" s="255">
        <v>1083012996</v>
      </c>
      <c r="Q283" s="160">
        <v>1815</v>
      </c>
      <c r="R283" s="397">
        <v>45166</v>
      </c>
      <c r="S283" s="582">
        <v>98925645</v>
      </c>
      <c r="T283" s="251">
        <v>45174</v>
      </c>
      <c r="U283" s="617">
        <f>+L283</f>
        <v>14400000</v>
      </c>
      <c r="V283" s="86" t="s">
        <v>70</v>
      </c>
      <c r="W283" s="262">
        <v>52705148</v>
      </c>
      <c r="X283" s="614" t="s">
        <v>6856</v>
      </c>
      <c r="Y283" s="145"/>
      <c r="Z283" s="251">
        <v>45174</v>
      </c>
      <c r="AA283" s="251">
        <v>45174</v>
      </c>
      <c r="AB283" s="603" t="s">
        <v>80</v>
      </c>
      <c r="AC283" s="251">
        <v>45260</v>
      </c>
      <c r="AD283" s="150">
        <f t="shared" si="15"/>
        <v>86</v>
      </c>
      <c r="AE283" s="143">
        <v>0</v>
      </c>
      <c r="AF283" s="259">
        <v>0</v>
      </c>
      <c r="AG283" s="143">
        <v>0</v>
      </c>
      <c r="AH283" s="603" t="s">
        <v>80</v>
      </c>
      <c r="AI283" s="150">
        <f t="shared" si="11"/>
        <v>0</v>
      </c>
      <c r="AJ283" s="143">
        <v>0</v>
      </c>
      <c r="AK283" s="259">
        <v>0</v>
      </c>
      <c r="AL283" s="603" t="s">
        <v>80</v>
      </c>
      <c r="AM283" s="86">
        <v>0</v>
      </c>
      <c r="AN283" s="603" t="s">
        <v>80</v>
      </c>
      <c r="AO283" s="603" t="s">
        <v>80</v>
      </c>
      <c r="AP283" s="255">
        <f t="shared" si="12"/>
        <v>0</v>
      </c>
      <c r="AQ283" s="260">
        <f>+L283+AF283-AK283</f>
        <v>14400000</v>
      </c>
      <c r="AR283" s="86" t="s">
        <v>115</v>
      </c>
      <c r="AS283" s="143">
        <v>0</v>
      </c>
      <c r="AT283" s="203" t="s">
        <v>80</v>
      </c>
      <c r="AU283" s="259">
        <v>4800000</v>
      </c>
      <c r="AV283" s="364">
        <f t="shared" si="13"/>
        <v>9600000</v>
      </c>
      <c r="AW283" s="133">
        <f t="shared" si="14"/>
        <v>0.33333333333333331</v>
      </c>
      <c r="AX283" s="203" t="s">
        <v>80</v>
      </c>
      <c r="AY283" s="86" t="s">
        <v>72</v>
      </c>
      <c r="AZ283" s="583" t="s">
        <v>7655</v>
      </c>
      <c r="BA283" s="160" t="s">
        <v>71</v>
      </c>
      <c r="BB283" s="160" t="s">
        <v>71</v>
      </c>
    </row>
    <row r="284" spans="2:54" s="127" customFormat="1" ht="15.75" customHeight="1" x14ac:dyDescent="0.25">
      <c r="B284" s="247">
        <v>2023</v>
      </c>
      <c r="C284" s="81">
        <v>891780111</v>
      </c>
      <c r="D284" s="82" t="s">
        <v>68</v>
      </c>
      <c r="E284" s="145" t="s">
        <v>7656</v>
      </c>
      <c r="F284" s="76" t="s">
        <v>7657</v>
      </c>
      <c r="G284" s="145">
        <v>0</v>
      </c>
      <c r="H284" s="145"/>
      <c r="I284" s="86" t="s">
        <v>78</v>
      </c>
      <c r="J284" s="81" t="s">
        <v>120</v>
      </c>
      <c r="K284" s="145" t="s">
        <v>7658</v>
      </c>
      <c r="L284" s="364">
        <v>3000000</v>
      </c>
      <c r="M284" s="81" t="s">
        <v>73</v>
      </c>
      <c r="N284" s="145"/>
      <c r="O284" s="616" t="s">
        <v>7659</v>
      </c>
      <c r="P284" s="255">
        <v>1020761676</v>
      </c>
      <c r="Q284" s="160">
        <v>77</v>
      </c>
      <c r="R284" s="397">
        <v>44949</v>
      </c>
      <c r="S284" s="582">
        <v>768100000</v>
      </c>
      <c r="T284" s="251">
        <v>45174</v>
      </c>
      <c r="U284" s="617">
        <f>+L284</f>
        <v>3000000</v>
      </c>
      <c r="V284" s="86" t="s">
        <v>70</v>
      </c>
      <c r="W284" s="262">
        <v>79141011</v>
      </c>
      <c r="X284" s="614" t="s">
        <v>7010</v>
      </c>
      <c r="Y284" s="145"/>
      <c r="Z284" s="251">
        <v>45174</v>
      </c>
      <c r="AA284" s="251">
        <v>45174</v>
      </c>
      <c r="AB284" s="603" t="s">
        <v>80</v>
      </c>
      <c r="AC284" s="251">
        <v>45203</v>
      </c>
      <c r="AD284" s="150">
        <f t="shared" si="15"/>
        <v>29</v>
      </c>
      <c r="AE284" s="143">
        <v>0</v>
      </c>
      <c r="AF284" s="259">
        <v>0</v>
      </c>
      <c r="AG284" s="143">
        <v>0</v>
      </c>
      <c r="AH284" s="603" t="s">
        <v>80</v>
      </c>
      <c r="AI284" s="150">
        <f t="shared" si="11"/>
        <v>0</v>
      </c>
      <c r="AJ284" s="143">
        <v>0</v>
      </c>
      <c r="AK284" s="259">
        <v>0</v>
      </c>
      <c r="AL284" s="603" t="s">
        <v>80</v>
      </c>
      <c r="AM284" s="86">
        <v>0</v>
      </c>
      <c r="AN284" s="603" t="s">
        <v>80</v>
      </c>
      <c r="AO284" s="603" t="s">
        <v>80</v>
      </c>
      <c r="AP284" s="255">
        <f t="shared" si="12"/>
        <v>0</v>
      </c>
      <c r="AQ284" s="260">
        <f>+L284+AF284-AK284</f>
        <v>3000000</v>
      </c>
      <c r="AR284" s="86" t="s">
        <v>115</v>
      </c>
      <c r="AS284" s="143">
        <v>0</v>
      </c>
      <c r="AT284" s="203" t="s">
        <v>80</v>
      </c>
      <c r="AU284" s="259">
        <v>3000000</v>
      </c>
      <c r="AV284" s="364">
        <f t="shared" si="13"/>
        <v>0</v>
      </c>
      <c r="AW284" s="133">
        <f t="shared" si="14"/>
        <v>1</v>
      </c>
      <c r="AX284" s="203" t="s">
        <v>80</v>
      </c>
      <c r="AY284" s="86" t="s">
        <v>72</v>
      </c>
      <c r="AZ284" s="583" t="s">
        <v>7660</v>
      </c>
      <c r="BA284" s="160" t="s">
        <v>71</v>
      </c>
      <c r="BB284" s="160" t="s">
        <v>71</v>
      </c>
    </row>
    <row r="285" spans="2:54" s="127" customFormat="1" ht="15.75" customHeight="1" x14ac:dyDescent="0.25">
      <c r="B285" s="247">
        <v>2023</v>
      </c>
      <c r="C285" s="81">
        <v>891780111</v>
      </c>
      <c r="D285" s="82" t="s">
        <v>68</v>
      </c>
      <c r="E285" s="145" t="s">
        <v>7661</v>
      </c>
      <c r="F285" s="76" t="s">
        <v>7662</v>
      </c>
      <c r="G285" s="145">
        <v>0</v>
      </c>
      <c r="H285" s="145"/>
      <c r="I285" s="86" t="s">
        <v>78</v>
      </c>
      <c r="J285" s="81" t="s">
        <v>120</v>
      </c>
      <c r="K285" s="145" t="s">
        <v>7663</v>
      </c>
      <c r="L285" s="364">
        <v>42000000</v>
      </c>
      <c r="M285" s="81" t="s">
        <v>73</v>
      </c>
      <c r="N285" s="145"/>
      <c r="O285" s="616" t="s">
        <v>7664</v>
      </c>
      <c r="P285" s="255">
        <v>1026295185</v>
      </c>
      <c r="Q285" s="160">
        <v>1675</v>
      </c>
      <c r="R285" s="397">
        <v>45142</v>
      </c>
      <c r="S285" s="582">
        <v>550000000</v>
      </c>
      <c r="T285" s="251">
        <v>45174</v>
      </c>
      <c r="U285" s="617">
        <f>+L285</f>
        <v>42000000</v>
      </c>
      <c r="V285" s="86" t="s">
        <v>70</v>
      </c>
      <c r="W285" s="262">
        <v>79857491</v>
      </c>
      <c r="X285" s="614" t="s">
        <v>7665</v>
      </c>
      <c r="Y285" s="145"/>
      <c r="Z285" s="251">
        <v>45174</v>
      </c>
      <c r="AA285" s="251">
        <v>45174</v>
      </c>
      <c r="AB285" s="603" t="s">
        <v>80</v>
      </c>
      <c r="AC285" s="251">
        <v>45535</v>
      </c>
      <c r="AD285" s="150">
        <f t="shared" si="15"/>
        <v>361</v>
      </c>
      <c r="AE285" s="143">
        <v>0</v>
      </c>
      <c r="AF285" s="259">
        <v>0</v>
      </c>
      <c r="AG285" s="143">
        <v>0</v>
      </c>
      <c r="AH285" s="603" t="s">
        <v>80</v>
      </c>
      <c r="AI285" s="150">
        <f t="shared" si="11"/>
        <v>0</v>
      </c>
      <c r="AJ285" s="143">
        <v>0</v>
      </c>
      <c r="AK285" s="259">
        <v>0</v>
      </c>
      <c r="AL285" s="603" t="s">
        <v>80</v>
      </c>
      <c r="AM285" s="86">
        <v>0</v>
      </c>
      <c r="AN285" s="603" t="s">
        <v>80</v>
      </c>
      <c r="AO285" s="603" t="s">
        <v>80</v>
      </c>
      <c r="AP285" s="255">
        <f t="shared" si="12"/>
        <v>0</v>
      </c>
      <c r="AQ285" s="260">
        <f>+L285+AF285-AK285</f>
        <v>42000000</v>
      </c>
      <c r="AR285" s="86" t="s">
        <v>115</v>
      </c>
      <c r="AS285" s="143">
        <v>0</v>
      </c>
      <c r="AT285" s="203" t="s">
        <v>80</v>
      </c>
      <c r="AU285" s="259">
        <v>3500000</v>
      </c>
      <c r="AV285" s="364">
        <f t="shared" si="13"/>
        <v>38500000</v>
      </c>
      <c r="AW285" s="133">
        <f t="shared" si="14"/>
        <v>8.3333333333333329E-2</v>
      </c>
      <c r="AX285" s="203" t="s">
        <v>80</v>
      </c>
      <c r="AY285" s="86" t="s">
        <v>72</v>
      </c>
      <c r="AZ285" s="583" t="s">
        <v>7666</v>
      </c>
      <c r="BA285" s="160" t="s">
        <v>71</v>
      </c>
      <c r="BB285" s="160" t="s">
        <v>71</v>
      </c>
    </row>
    <row r="286" spans="2:54" s="127" customFormat="1" ht="15.75" customHeight="1" x14ac:dyDescent="0.25">
      <c r="B286" s="247">
        <v>2023</v>
      </c>
      <c r="C286" s="81">
        <v>891780111</v>
      </c>
      <c r="D286" s="82" t="s">
        <v>68</v>
      </c>
      <c r="E286" s="145" t="s">
        <v>7667</v>
      </c>
      <c r="F286" s="76" t="s">
        <v>7668</v>
      </c>
      <c r="G286" s="145">
        <v>0</v>
      </c>
      <c r="H286" s="145"/>
      <c r="I286" s="86" t="s">
        <v>78</v>
      </c>
      <c r="J286" s="81" t="s">
        <v>120</v>
      </c>
      <c r="K286" s="145" t="s">
        <v>7669</v>
      </c>
      <c r="L286" s="364">
        <v>10000000</v>
      </c>
      <c r="M286" s="81" t="s">
        <v>73</v>
      </c>
      <c r="N286" s="145"/>
      <c r="O286" s="616" t="s">
        <v>7670</v>
      </c>
      <c r="P286" s="255">
        <v>12534231</v>
      </c>
      <c r="Q286" s="160">
        <v>79</v>
      </c>
      <c r="R286" s="397">
        <v>44949</v>
      </c>
      <c r="S286" s="582">
        <v>456500000</v>
      </c>
      <c r="T286" s="251">
        <v>45175</v>
      </c>
      <c r="U286" s="617">
        <f>+L286</f>
        <v>10000000</v>
      </c>
      <c r="V286" s="86" t="s">
        <v>70</v>
      </c>
      <c r="W286" s="262">
        <v>72255882</v>
      </c>
      <c r="X286" s="614" t="s">
        <v>7671</v>
      </c>
      <c r="Y286" s="145"/>
      <c r="Z286" s="251">
        <v>45175</v>
      </c>
      <c r="AA286" s="251">
        <v>45175</v>
      </c>
      <c r="AB286" s="603" t="s">
        <v>80</v>
      </c>
      <c r="AC286" s="251">
        <v>45289</v>
      </c>
      <c r="AD286" s="150">
        <f t="shared" si="15"/>
        <v>114</v>
      </c>
      <c r="AE286" s="143">
        <v>0</v>
      </c>
      <c r="AF286" s="259">
        <v>0</v>
      </c>
      <c r="AG286" s="143">
        <v>0</v>
      </c>
      <c r="AH286" s="603" t="s">
        <v>80</v>
      </c>
      <c r="AI286" s="150">
        <f t="shared" si="11"/>
        <v>0</v>
      </c>
      <c r="AJ286" s="143">
        <v>0</v>
      </c>
      <c r="AK286" s="259">
        <v>0</v>
      </c>
      <c r="AL286" s="603" t="s">
        <v>80</v>
      </c>
      <c r="AM286" s="86">
        <v>0</v>
      </c>
      <c r="AN286" s="603" t="s">
        <v>80</v>
      </c>
      <c r="AO286" s="603" t="s">
        <v>80</v>
      </c>
      <c r="AP286" s="255">
        <f t="shared" si="12"/>
        <v>0</v>
      </c>
      <c r="AQ286" s="260">
        <f>+L286+AF286-AK286</f>
        <v>10000000</v>
      </c>
      <c r="AR286" s="86" t="s">
        <v>115</v>
      </c>
      <c r="AS286" s="143">
        <v>0</v>
      </c>
      <c r="AT286" s="203" t="s">
        <v>80</v>
      </c>
      <c r="AU286" s="259">
        <v>5000000</v>
      </c>
      <c r="AV286" s="364">
        <f t="shared" si="13"/>
        <v>5000000</v>
      </c>
      <c r="AW286" s="133">
        <f t="shared" si="14"/>
        <v>0.5</v>
      </c>
      <c r="AX286" s="203" t="s">
        <v>80</v>
      </c>
      <c r="AY286" s="86" t="s">
        <v>72</v>
      </c>
      <c r="AZ286" s="583" t="s">
        <v>7672</v>
      </c>
      <c r="BA286" s="160" t="s">
        <v>71</v>
      </c>
      <c r="BB286" s="160" t="s">
        <v>71</v>
      </c>
    </row>
    <row r="287" spans="2:54" s="127" customFormat="1" ht="15.75" customHeight="1" x14ac:dyDescent="0.25">
      <c r="B287" s="247">
        <v>2023</v>
      </c>
      <c r="C287" s="81">
        <v>891780111</v>
      </c>
      <c r="D287" s="82" t="s">
        <v>68</v>
      </c>
      <c r="E287" s="145" t="s">
        <v>7673</v>
      </c>
      <c r="F287" s="76" t="s">
        <v>7674</v>
      </c>
      <c r="G287" s="145">
        <v>0</v>
      </c>
      <c r="H287" s="145"/>
      <c r="I287" s="86" t="s">
        <v>78</v>
      </c>
      <c r="J287" s="81" t="s">
        <v>120</v>
      </c>
      <c r="K287" s="145" t="s">
        <v>7675</v>
      </c>
      <c r="L287" s="364">
        <v>4000000</v>
      </c>
      <c r="M287" s="81" t="s">
        <v>73</v>
      </c>
      <c r="N287" s="145"/>
      <c r="O287" s="616" t="s">
        <v>7676</v>
      </c>
      <c r="P287" s="255">
        <v>1004373899</v>
      </c>
      <c r="Q287" s="160">
        <v>617</v>
      </c>
      <c r="R287" s="397">
        <v>44992</v>
      </c>
      <c r="S287" s="582">
        <v>532304000</v>
      </c>
      <c r="T287" s="251">
        <v>45176</v>
      </c>
      <c r="U287" s="617">
        <f>+L287</f>
        <v>4000000</v>
      </c>
      <c r="V287" s="86" t="s">
        <v>70</v>
      </c>
      <c r="W287" s="262">
        <v>51909946</v>
      </c>
      <c r="X287" s="614" t="s">
        <v>7677</v>
      </c>
      <c r="Y287" s="145"/>
      <c r="Z287" s="251">
        <v>45176</v>
      </c>
      <c r="AA287" s="251">
        <v>45176</v>
      </c>
      <c r="AB287" s="603" t="s">
        <v>80</v>
      </c>
      <c r="AC287" s="251">
        <v>45236</v>
      </c>
      <c r="AD287" s="150">
        <f t="shared" si="15"/>
        <v>60</v>
      </c>
      <c r="AE287" s="143">
        <v>0</v>
      </c>
      <c r="AF287" s="259">
        <v>0</v>
      </c>
      <c r="AG287" s="143">
        <v>0</v>
      </c>
      <c r="AH287" s="603" t="s">
        <v>80</v>
      </c>
      <c r="AI287" s="150">
        <f t="shared" si="11"/>
        <v>0</v>
      </c>
      <c r="AJ287" s="143">
        <v>0</v>
      </c>
      <c r="AK287" s="259">
        <v>0</v>
      </c>
      <c r="AL287" s="603" t="s">
        <v>80</v>
      </c>
      <c r="AM287" s="86">
        <v>0</v>
      </c>
      <c r="AN287" s="603" t="s">
        <v>80</v>
      </c>
      <c r="AO287" s="603" t="s">
        <v>80</v>
      </c>
      <c r="AP287" s="255">
        <f t="shared" si="12"/>
        <v>0</v>
      </c>
      <c r="AQ287" s="260">
        <f>+L287+AF287-AK287</f>
        <v>4000000</v>
      </c>
      <c r="AR287" s="86" t="s">
        <v>115</v>
      </c>
      <c r="AS287" s="143">
        <v>0</v>
      </c>
      <c r="AT287" s="203" t="s">
        <v>80</v>
      </c>
      <c r="AU287" s="259">
        <v>2000000</v>
      </c>
      <c r="AV287" s="364">
        <f t="shared" si="13"/>
        <v>2000000</v>
      </c>
      <c r="AW287" s="133">
        <f t="shared" si="14"/>
        <v>0.5</v>
      </c>
      <c r="AX287" s="203" t="s">
        <v>80</v>
      </c>
      <c r="AY287" s="86" t="s">
        <v>72</v>
      </c>
      <c r="AZ287" s="583" t="s">
        <v>7678</v>
      </c>
      <c r="BA287" s="160" t="s">
        <v>71</v>
      </c>
      <c r="BB287" s="160" t="s">
        <v>71</v>
      </c>
    </row>
    <row r="288" spans="2:54" s="127" customFormat="1" ht="15.75" customHeight="1" x14ac:dyDescent="0.25">
      <c r="B288" s="247">
        <v>2023</v>
      </c>
      <c r="C288" s="81">
        <v>891780111</v>
      </c>
      <c r="D288" s="82" t="s">
        <v>68</v>
      </c>
      <c r="E288" s="145" t="s">
        <v>7679</v>
      </c>
      <c r="F288" s="76" t="s">
        <v>7680</v>
      </c>
      <c r="G288" s="145">
        <v>0</v>
      </c>
      <c r="H288" s="145"/>
      <c r="I288" s="86" t="s">
        <v>78</v>
      </c>
      <c r="J288" s="81" t="s">
        <v>120</v>
      </c>
      <c r="K288" s="145" t="s">
        <v>7681</v>
      </c>
      <c r="L288" s="364">
        <v>15200000</v>
      </c>
      <c r="M288" s="81" t="s">
        <v>73</v>
      </c>
      <c r="N288" s="145"/>
      <c r="O288" s="616" t="s">
        <v>7682</v>
      </c>
      <c r="P288" s="255">
        <v>12449411</v>
      </c>
      <c r="Q288" s="160">
        <v>1813</v>
      </c>
      <c r="R288" s="397">
        <v>45166</v>
      </c>
      <c r="S288" s="582">
        <v>150000000</v>
      </c>
      <c r="T288" s="251">
        <v>45176</v>
      </c>
      <c r="U288" s="617">
        <f>+L288</f>
        <v>15200000</v>
      </c>
      <c r="V288" s="86" t="s">
        <v>70</v>
      </c>
      <c r="W288" s="262">
        <v>52705148</v>
      </c>
      <c r="X288" s="614" t="s">
        <v>6856</v>
      </c>
      <c r="Y288" s="145"/>
      <c r="Z288" s="251">
        <v>45176</v>
      </c>
      <c r="AA288" s="251">
        <v>45176</v>
      </c>
      <c r="AB288" s="603" t="s">
        <v>80</v>
      </c>
      <c r="AC288" s="251">
        <v>45275</v>
      </c>
      <c r="AD288" s="150">
        <f t="shared" si="15"/>
        <v>99</v>
      </c>
      <c r="AE288" s="143">
        <v>0</v>
      </c>
      <c r="AF288" s="259">
        <v>0</v>
      </c>
      <c r="AG288" s="143">
        <v>0</v>
      </c>
      <c r="AH288" s="603" t="s">
        <v>80</v>
      </c>
      <c r="AI288" s="150">
        <f t="shared" si="11"/>
        <v>0</v>
      </c>
      <c r="AJ288" s="143">
        <v>0</v>
      </c>
      <c r="AK288" s="259">
        <v>0</v>
      </c>
      <c r="AL288" s="603" t="s">
        <v>80</v>
      </c>
      <c r="AM288" s="86">
        <v>0</v>
      </c>
      <c r="AN288" s="603" t="s">
        <v>80</v>
      </c>
      <c r="AO288" s="603" t="s">
        <v>80</v>
      </c>
      <c r="AP288" s="255">
        <f t="shared" si="12"/>
        <v>0</v>
      </c>
      <c r="AQ288" s="260">
        <f>+L288+AF288-AK288</f>
        <v>15200000</v>
      </c>
      <c r="AR288" s="86" t="s">
        <v>115</v>
      </c>
      <c r="AS288" s="143">
        <v>0</v>
      </c>
      <c r="AT288" s="203" t="s">
        <v>80</v>
      </c>
      <c r="AU288" s="259">
        <v>4342857</v>
      </c>
      <c r="AV288" s="364">
        <f t="shared" si="13"/>
        <v>10857143</v>
      </c>
      <c r="AW288" s="133">
        <f t="shared" si="14"/>
        <v>0.28571427631578949</v>
      </c>
      <c r="AX288" s="203" t="s">
        <v>80</v>
      </c>
      <c r="AY288" s="86" t="s">
        <v>72</v>
      </c>
      <c r="AZ288" s="583" t="s">
        <v>7683</v>
      </c>
      <c r="BA288" s="160" t="s">
        <v>71</v>
      </c>
      <c r="BB288" s="160" t="s">
        <v>71</v>
      </c>
    </row>
    <row r="289" spans="2:54" s="127" customFormat="1" ht="15.75" customHeight="1" x14ac:dyDescent="0.25">
      <c r="B289" s="247">
        <v>2023</v>
      </c>
      <c r="C289" s="81">
        <v>891780111</v>
      </c>
      <c r="D289" s="82" t="s">
        <v>68</v>
      </c>
      <c r="E289" s="145" t="s">
        <v>7684</v>
      </c>
      <c r="F289" s="76" t="s">
        <v>7685</v>
      </c>
      <c r="G289" s="145">
        <v>0</v>
      </c>
      <c r="H289" s="145"/>
      <c r="I289" s="86" t="s">
        <v>78</v>
      </c>
      <c r="J289" s="81" t="s">
        <v>120</v>
      </c>
      <c r="K289" s="145" t="s">
        <v>7686</v>
      </c>
      <c r="L289" s="364">
        <v>10000000</v>
      </c>
      <c r="M289" s="81" t="s">
        <v>73</v>
      </c>
      <c r="N289" s="145"/>
      <c r="O289" s="616" t="s">
        <v>7365</v>
      </c>
      <c r="P289" s="255">
        <v>1076622994</v>
      </c>
      <c r="Q289" s="160">
        <v>77</v>
      </c>
      <c r="R289" s="397">
        <v>44949</v>
      </c>
      <c r="S289" s="582">
        <v>768100000</v>
      </c>
      <c r="T289" s="251">
        <v>45177</v>
      </c>
      <c r="U289" s="617">
        <f>+L289</f>
        <v>10000000</v>
      </c>
      <c r="V289" s="86" t="s">
        <v>70</v>
      </c>
      <c r="W289" s="262">
        <v>85155551</v>
      </c>
      <c r="X289" s="614" t="s">
        <v>7687</v>
      </c>
      <c r="Y289" s="145"/>
      <c r="Z289" s="251">
        <v>45177</v>
      </c>
      <c r="AA289" s="251">
        <v>45177</v>
      </c>
      <c r="AB289" s="603" t="s">
        <v>80</v>
      </c>
      <c r="AC289" s="251">
        <v>45260</v>
      </c>
      <c r="AD289" s="150">
        <f t="shared" si="15"/>
        <v>83</v>
      </c>
      <c r="AE289" s="143">
        <v>0</v>
      </c>
      <c r="AF289" s="259">
        <v>0</v>
      </c>
      <c r="AG289" s="143">
        <v>0</v>
      </c>
      <c r="AH289" s="603" t="s">
        <v>80</v>
      </c>
      <c r="AI289" s="150">
        <f t="shared" si="11"/>
        <v>0</v>
      </c>
      <c r="AJ289" s="143">
        <v>0</v>
      </c>
      <c r="AK289" s="259">
        <v>0</v>
      </c>
      <c r="AL289" s="603" t="s">
        <v>80</v>
      </c>
      <c r="AM289" s="86">
        <v>0</v>
      </c>
      <c r="AN289" s="603" t="s">
        <v>80</v>
      </c>
      <c r="AO289" s="603" t="s">
        <v>80</v>
      </c>
      <c r="AP289" s="255">
        <f t="shared" si="12"/>
        <v>0</v>
      </c>
      <c r="AQ289" s="260">
        <f>+L289+AF289-AK289</f>
        <v>10000000</v>
      </c>
      <c r="AR289" s="86" t="s">
        <v>115</v>
      </c>
      <c r="AS289" s="143">
        <v>0</v>
      </c>
      <c r="AT289" s="203" t="s">
        <v>80</v>
      </c>
      <c r="AU289" s="259">
        <v>0</v>
      </c>
      <c r="AV289" s="364">
        <f t="shared" si="13"/>
        <v>10000000</v>
      </c>
      <c r="AW289" s="133">
        <f t="shared" si="14"/>
        <v>0</v>
      </c>
      <c r="AX289" s="203" t="s">
        <v>80</v>
      </c>
      <c r="AY289" s="86" t="s">
        <v>72</v>
      </c>
      <c r="AZ289" s="583" t="s">
        <v>7688</v>
      </c>
      <c r="BA289" s="160" t="s">
        <v>71</v>
      </c>
      <c r="BB289" s="160" t="s">
        <v>71</v>
      </c>
    </row>
    <row r="290" spans="2:54" s="127" customFormat="1" ht="15.75" customHeight="1" x14ac:dyDescent="0.25">
      <c r="B290" s="247">
        <v>2023</v>
      </c>
      <c r="C290" s="81">
        <v>891780111</v>
      </c>
      <c r="D290" s="82" t="s">
        <v>68</v>
      </c>
      <c r="E290" s="145" t="s">
        <v>7689</v>
      </c>
      <c r="F290" s="76" t="s">
        <v>7690</v>
      </c>
      <c r="G290" s="145">
        <v>0</v>
      </c>
      <c r="H290" s="145"/>
      <c r="I290" s="86" t="s">
        <v>78</v>
      </c>
      <c r="J290" s="81" t="s">
        <v>120</v>
      </c>
      <c r="K290" s="145" t="s">
        <v>7691</v>
      </c>
      <c r="L290" s="364">
        <v>5600000</v>
      </c>
      <c r="M290" s="81" t="s">
        <v>73</v>
      </c>
      <c r="N290" s="145"/>
      <c r="O290" s="616" t="s">
        <v>7692</v>
      </c>
      <c r="P290" s="255">
        <v>1083003346</v>
      </c>
      <c r="Q290" s="160">
        <v>1499</v>
      </c>
      <c r="R290" s="397">
        <v>45118</v>
      </c>
      <c r="S290" s="582">
        <v>80000000</v>
      </c>
      <c r="T290" s="251">
        <v>45180</v>
      </c>
      <c r="U290" s="617">
        <f>+L290</f>
        <v>5600000</v>
      </c>
      <c r="V290" s="86" t="s">
        <v>70</v>
      </c>
      <c r="W290" s="262">
        <v>85155551</v>
      </c>
      <c r="X290" s="614" t="s">
        <v>6346</v>
      </c>
      <c r="Y290" s="145"/>
      <c r="Z290" s="251">
        <v>45180</v>
      </c>
      <c r="AA290" s="251">
        <v>45180</v>
      </c>
      <c r="AB290" s="603" t="s">
        <v>80</v>
      </c>
      <c r="AC290" s="251">
        <v>45240</v>
      </c>
      <c r="AD290" s="150">
        <f t="shared" si="15"/>
        <v>60</v>
      </c>
      <c r="AE290" s="143">
        <v>0</v>
      </c>
      <c r="AF290" s="259">
        <v>0</v>
      </c>
      <c r="AG290" s="143">
        <v>0</v>
      </c>
      <c r="AH290" s="603" t="s">
        <v>80</v>
      </c>
      <c r="AI290" s="150">
        <f t="shared" si="11"/>
        <v>0</v>
      </c>
      <c r="AJ290" s="143">
        <v>0</v>
      </c>
      <c r="AK290" s="259">
        <v>0</v>
      </c>
      <c r="AL290" s="603" t="s">
        <v>80</v>
      </c>
      <c r="AM290" s="86">
        <v>0</v>
      </c>
      <c r="AN290" s="603" t="s">
        <v>80</v>
      </c>
      <c r="AO290" s="603" t="s">
        <v>80</v>
      </c>
      <c r="AP290" s="255">
        <f t="shared" si="12"/>
        <v>0</v>
      </c>
      <c r="AQ290" s="260">
        <f>+L290+AF290-AK290</f>
        <v>5600000</v>
      </c>
      <c r="AR290" s="86" t="s">
        <v>115</v>
      </c>
      <c r="AS290" s="143">
        <v>0</v>
      </c>
      <c r="AT290" s="203" t="s">
        <v>80</v>
      </c>
      <c r="AU290" s="259">
        <v>2800000</v>
      </c>
      <c r="AV290" s="364">
        <f t="shared" si="13"/>
        <v>2800000</v>
      </c>
      <c r="AW290" s="133">
        <f t="shared" si="14"/>
        <v>0.5</v>
      </c>
      <c r="AX290" s="203" t="s">
        <v>80</v>
      </c>
      <c r="AY290" s="86" t="s">
        <v>72</v>
      </c>
      <c r="AZ290" s="583" t="s">
        <v>7693</v>
      </c>
      <c r="BA290" s="160" t="s">
        <v>71</v>
      </c>
      <c r="BB290" s="160" t="s">
        <v>71</v>
      </c>
    </row>
    <row r="291" spans="2:54" s="127" customFormat="1" ht="15.75" customHeight="1" x14ac:dyDescent="0.25">
      <c r="B291" s="247">
        <v>2023</v>
      </c>
      <c r="C291" s="81">
        <v>891780111</v>
      </c>
      <c r="D291" s="82" t="s">
        <v>68</v>
      </c>
      <c r="E291" s="145" t="s">
        <v>7694</v>
      </c>
      <c r="F291" s="76" t="s">
        <v>7695</v>
      </c>
      <c r="G291" s="145">
        <v>0</v>
      </c>
      <c r="H291" s="145"/>
      <c r="I291" s="86" t="s">
        <v>78</v>
      </c>
      <c r="J291" s="81" t="s">
        <v>120</v>
      </c>
      <c r="K291" s="145" t="s">
        <v>7696</v>
      </c>
      <c r="L291" s="364">
        <v>5400000</v>
      </c>
      <c r="M291" s="81" t="s">
        <v>73</v>
      </c>
      <c r="N291" s="145"/>
      <c r="O291" s="616" t="s">
        <v>7697</v>
      </c>
      <c r="P291" s="255">
        <v>1032462798</v>
      </c>
      <c r="Q291" s="160">
        <v>1292</v>
      </c>
      <c r="R291" s="397">
        <v>45083</v>
      </c>
      <c r="S291" s="582">
        <v>40000000</v>
      </c>
      <c r="T291" s="251">
        <v>45181</v>
      </c>
      <c r="U291" s="617">
        <f>+L291</f>
        <v>5400000</v>
      </c>
      <c r="V291" s="86" t="s">
        <v>70</v>
      </c>
      <c r="W291" s="262">
        <v>22545553</v>
      </c>
      <c r="X291" s="614" t="s">
        <v>7698</v>
      </c>
      <c r="Y291" s="145"/>
      <c r="Z291" s="251">
        <v>45181</v>
      </c>
      <c r="AA291" s="251">
        <v>45181</v>
      </c>
      <c r="AB291" s="603" t="s">
        <v>80</v>
      </c>
      <c r="AC291" s="251">
        <v>45241</v>
      </c>
      <c r="AD291" s="150">
        <f t="shared" si="15"/>
        <v>60</v>
      </c>
      <c r="AE291" s="143">
        <v>0</v>
      </c>
      <c r="AF291" s="259">
        <v>0</v>
      </c>
      <c r="AG291" s="143">
        <v>0</v>
      </c>
      <c r="AH291" s="603" t="s">
        <v>80</v>
      </c>
      <c r="AI291" s="150">
        <f t="shared" si="11"/>
        <v>0</v>
      </c>
      <c r="AJ291" s="143">
        <v>0</v>
      </c>
      <c r="AK291" s="259">
        <v>0</v>
      </c>
      <c r="AL291" s="603" t="s">
        <v>80</v>
      </c>
      <c r="AM291" s="86">
        <v>0</v>
      </c>
      <c r="AN291" s="603" t="s">
        <v>80</v>
      </c>
      <c r="AO291" s="603" t="s">
        <v>80</v>
      </c>
      <c r="AP291" s="255">
        <f t="shared" si="12"/>
        <v>0</v>
      </c>
      <c r="AQ291" s="260">
        <f>+L291+AF291-AK291</f>
        <v>5400000</v>
      </c>
      <c r="AR291" s="86" t="s">
        <v>115</v>
      </c>
      <c r="AS291" s="143">
        <v>0</v>
      </c>
      <c r="AT291" s="203" t="s">
        <v>80</v>
      </c>
      <c r="AU291" s="259">
        <v>0</v>
      </c>
      <c r="AV291" s="364">
        <f t="shared" si="13"/>
        <v>5400000</v>
      </c>
      <c r="AW291" s="133">
        <f t="shared" si="14"/>
        <v>0</v>
      </c>
      <c r="AX291" s="203" t="s">
        <v>80</v>
      </c>
      <c r="AY291" s="86" t="s">
        <v>72</v>
      </c>
      <c r="AZ291" s="583" t="s">
        <v>7699</v>
      </c>
      <c r="BA291" s="160" t="s">
        <v>71</v>
      </c>
      <c r="BB291" s="160" t="s">
        <v>71</v>
      </c>
    </row>
    <row r="292" spans="2:54" s="127" customFormat="1" ht="15.75" customHeight="1" x14ac:dyDescent="0.25">
      <c r="B292" s="247">
        <v>2023</v>
      </c>
      <c r="C292" s="81">
        <v>891780111</v>
      </c>
      <c r="D292" s="82" t="s">
        <v>68</v>
      </c>
      <c r="E292" s="145" t="s">
        <v>7700</v>
      </c>
      <c r="F292" s="76" t="s">
        <v>7701</v>
      </c>
      <c r="G292" s="145">
        <v>0</v>
      </c>
      <c r="H292" s="145"/>
      <c r="I292" s="86" t="s">
        <v>78</v>
      </c>
      <c r="J292" s="81" t="s">
        <v>120</v>
      </c>
      <c r="K292" s="145" t="s">
        <v>7702</v>
      </c>
      <c r="L292" s="364">
        <v>27160000</v>
      </c>
      <c r="M292" s="81" t="s">
        <v>73</v>
      </c>
      <c r="N292" s="145"/>
      <c r="O292" s="616" t="s">
        <v>5892</v>
      </c>
      <c r="P292" s="255">
        <v>1082856383</v>
      </c>
      <c r="Q292" s="160">
        <v>1855</v>
      </c>
      <c r="R292" s="397">
        <v>45173</v>
      </c>
      <c r="S292" s="582">
        <v>204249017</v>
      </c>
      <c r="T292" s="251">
        <v>45184</v>
      </c>
      <c r="U292" s="617">
        <f>+L292</f>
        <v>27160000</v>
      </c>
      <c r="V292" s="86" t="s">
        <v>70</v>
      </c>
      <c r="W292" s="262">
        <v>63563343</v>
      </c>
      <c r="X292" s="614" t="s">
        <v>6541</v>
      </c>
      <c r="Y292" s="145"/>
      <c r="Z292" s="251">
        <v>45184</v>
      </c>
      <c r="AA292" s="251">
        <v>45184</v>
      </c>
      <c r="AB292" s="603" t="s">
        <v>80</v>
      </c>
      <c r="AC292" s="251">
        <v>45348</v>
      </c>
      <c r="AD292" s="150">
        <f t="shared" si="15"/>
        <v>164</v>
      </c>
      <c r="AE292" s="143">
        <v>0</v>
      </c>
      <c r="AF292" s="259">
        <v>0</v>
      </c>
      <c r="AG292" s="143">
        <v>0</v>
      </c>
      <c r="AH292" s="603" t="s">
        <v>80</v>
      </c>
      <c r="AI292" s="150">
        <f t="shared" si="11"/>
        <v>0</v>
      </c>
      <c r="AJ292" s="143">
        <v>0</v>
      </c>
      <c r="AK292" s="259">
        <v>0</v>
      </c>
      <c r="AL292" s="603" t="s">
        <v>80</v>
      </c>
      <c r="AM292" s="86">
        <v>0</v>
      </c>
      <c r="AN292" s="603" t="s">
        <v>80</v>
      </c>
      <c r="AO292" s="603" t="s">
        <v>80</v>
      </c>
      <c r="AP292" s="255">
        <f t="shared" si="12"/>
        <v>0</v>
      </c>
      <c r="AQ292" s="260">
        <f>+L292+AF292-AK292</f>
        <v>27160000</v>
      </c>
      <c r="AR292" s="86" t="s">
        <v>115</v>
      </c>
      <c r="AS292" s="143">
        <v>0</v>
      </c>
      <c r="AT292" s="203" t="s">
        <v>80</v>
      </c>
      <c r="AU292" s="259">
        <v>0</v>
      </c>
      <c r="AV292" s="364">
        <f t="shared" si="13"/>
        <v>27160000</v>
      </c>
      <c r="AW292" s="133">
        <f t="shared" si="14"/>
        <v>0</v>
      </c>
      <c r="AX292" s="203" t="s">
        <v>80</v>
      </c>
      <c r="AY292" s="86" t="s">
        <v>72</v>
      </c>
      <c r="AZ292" s="583" t="s">
        <v>7703</v>
      </c>
      <c r="BA292" s="160" t="s">
        <v>71</v>
      </c>
      <c r="BB292" s="160" t="s">
        <v>71</v>
      </c>
    </row>
    <row r="293" spans="2:54" s="127" customFormat="1" ht="15.75" customHeight="1" x14ac:dyDescent="0.25">
      <c r="B293" s="247">
        <v>2023</v>
      </c>
      <c r="C293" s="81">
        <v>891780111</v>
      </c>
      <c r="D293" s="82" t="s">
        <v>68</v>
      </c>
      <c r="E293" s="145" t="s">
        <v>7704</v>
      </c>
      <c r="F293" s="76" t="s">
        <v>7705</v>
      </c>
      <c r="G293" s="145">
        <v>0</v>
      </c>
      <c r="H293" s="145"/>
      <c r="I293" s="86" t="s">
        <v>78</v>
      </c>
      <c r="J293" s="81" t="s">
        <v>120</v>
      </c>
      <c r="K293" s="145" t="s">
        <v>7706</v>
      </c>
      <c r="L293" s="364">
        <v>9000000</v>
      </c>
      <c r="M293" s="81" t="s">
        <v>73</v>
      </c>
      <c r="N293" s="145"/>
      <c r="O293" s="616" t="s">
        <v>7461</v>
      </c>
      <c r="P293" s="255">
        <v>1082992358</v>
      </c>
      <c r="Q293" s="160">
        <v>1822</v>
      </c>
      <c r="R293" s="397">
        <v>45166</v>
      </c>
      <c r="S293" s="582">
        <v>117450000</v>
      </c>
      <c r="T293" s="251">
        <v>45190</v>
      </c>
      <c r="U293" s="617">
        <f>+L293</f>
        <v>9000000</v>
      </c>
      <c r="V293" s="86" t="s">
        <v>70</v>
      </c>
      <c r="W293" s="262">
        <v>52705148</v>
      </c>
      <c r="X293" s="614" t="s">
        <v>6781</v>
      </c>
      <c r="Y293" s="145"/>
      <c r="Z293" s="251">
        <v>45190</v>
      </c>
      <c r="AA293" s="251">
        <v>45190</v>
      </c>
      <c r="AB293" s="603" t="s">
        <v>80</v>
      </c>
      <c r="AC293" s="251">
        <v>45250</v>
      </c>
      <c r="AD293" s="150">
        <f t="shared" si="15"/>
        <v>60</v>
      </c>
      <c r="AE293" s="143">
        <v>0</v>
      </c>
      <c r="AF293" s="259">
        <v>0</v>
      </c>
      <c r="AG293" s="143">
        <v>0</v>
      </c>
      <c r="AH293" s="603" t="s">
        <v>80</v>
      </c>
      <c r="AI293" s="150">
        <f t="shared" si="11"/>
        <v>0</v>
      </c>
      <c r="AJ293" s="143">
        <v>0</v>
      </c>
      <c r="AK293" s="259">
        <v>0</v>
      </c>
      <c r="AL293" s="603" t="s">
        <v>80</v>
      </c>
      <c r="AM293" s="86">
        <v>0</v>
      </c>
      <c r="AN293" s="603" t="s">
        <v>80</v>
      </c>
      <c r="AO293" s="603" t="s">
        <v>80</v>
      </c>
      <c r="AP293" s="255">
        <f t="shared" si="12"/>
        <v>0</v>
      </c>
      <c r="AQ293" s="260">
        <f>+L293+AF293-AK293</f>
        <v>9000000</v>
      </c>
      <c r="AR293" s="86" t="s">
        <v>115</v>
      </c>
      <c r="AS293" s="143">
        <v>0</v>
      </c>
      <c r="AT293" s="203" t="s">
        <v>80</v>
      </c>
      <c r="AU293" s="259">
        <v>4500000</v>
      </c>
      <c r="AV293" s="364">
        <f t="shared" si="13"/>
        <v>4500000</v>
      </c>
      <c r="AW293" s="133">
        <f t="shared" si="14"/>
        <v>0.5</v>
      </c>
      <c r="AX293" s="203" t="s">
        <v>80</v>
      </c>
      <c r="AY293" s="86" t="s">
        <v>72</v>
      </c>
      <c r="AZ293" s="583" t="s">
        <v>7707</v>
      </c>
      <c r="BA293" s="160" t="s">
        <v>71</v>
      </c>
      <c r="BB293" s="160" t="s">
        <v>71</v>
      </c>
    </row>
    <row r="294" spans="2:54" s="127" customFormat="1" ht="15.75" customHeight="1" x14ac:dyDescent="0.25">
      <c r="B294" s="247">
        <v>2023</v>
      </c>
      <c r="C294" s="81">
        <v>891780111</v>
      </c>
      <c r="D294" s="82" t="s">
        <v>68</v>
      </c>
      <c r="E294" s="145" t="s">
        <v>7708</v>
      </c>
      <c r="F294" s="76" t="s">
        <v>7709</v>
      </c>
      <c r="G294" s="145">
        <v>0</v>
      </c>
      <c r="H294" s="145"/>
      <c r="I294" s="86" t="s">
        <v>78</v>
      </c>
      <c r="J294" s="81" t="s">
        <v>120</v>
      </c>
      <c r="K294" s="145" t="s">
        <v>7710</v>
      </c>
      <c r="L294" s="364">
        <v>27160000</v>
      </c>
      <c r="M294" s="81" t="s">
        <v>73</v>
      </c>
      <c r="N294" s="145"/>
      <c r="O294" s="616" t="s">
        <v>7711</v>
      </c>
      <c r="P294" s="255">
        <v>1129567874</v>
      </c>
      <c r="Q294" s="160">
        <v>1855</v>
      </c>
      <c r="R294" s="397">
        <v>45173</v>
      </c>
      <c r="S294" s="582">
        <v>204249017</v>
      </c>
      <c r="T294" s="251">
        <v>45190</v>
      </c>
      <c r="U294" s="617">
        <f>+L294</f>
        <v>27160000</v>
      </c>
      <c r="V294" s="86" t="s">
        <v>70</v>
      </c>
      <c r="W294" s="262">
        <v>63563343</v>
      </c>
      <c r="X294" s="614" t="s">
        <v>6541</v>
      </c>
      <c r="Y294" s="145"/>
      <c r="Z294" s="251">
        <v>45190</v>
      </c>
      <c r="AA294" s="251">
        <v>45190</v>
      </c>
      <c r="AB294" s="603" t="s">
        <v>80</v>
      </c>
      <c r="AC294" s="251">
        <v>45348</v>
      </c>
      <c r="AD294" s="150">
        <f t="shared" si="15"/>
        <v>158</v>
      </c>
      <c r="AE294" s="143">
        <v>0</v>
      </c>
      <c r="AF294" s="259">
        <v>0</v>
      </c>
      <c r="AG294" s="143">
        <v>0</v>
      </c>
      <c r="AH294" s="603" t="s">
        <v>80</v>
      </c>
      <c r="AI294" s="150">
        <f t="shared" si="11"/>
        <v>0</v>
      </c>
      <c r="AJ294" s="143">
        <v>0</v>
      </c>
      <c r="AK294" s="259">
        <v>0</v>
      </c>
      <c r="AL294" s="603" t="s">
        <v>80</v>
      </c>
      <c r="AM294" s="86">
        <v>0</v>
      </c>
      <c r="AN294" s="603" t="s">
        <v>80</v>
      </c>
      <c r="AO294" s="603" t="s">
        <v>80</v>
      </c>
      <c r="AP294" s="255">
        <f t="shared" si="12"/>
        <v>0</v>
      </c>
      <c r="AQ294" s="260">
        <f>+L294+AF294-AK294</f>
        <v>27160000</v>
      </c>
      <c r="AR294" s="86" t="s">
        <v>115</v>
      </c>
      <c r="AS294" s="143">
        <v>0</v>
      </c>
      <c r="AT294" s="203" t="s">
        <v>80</v>
      </c>
      <c r="AU294" s="259">
        <v>0</v>
      </c>
      <c r="AV294" s="364">
        <f t="shared" si="13"/>
        <v>27160000</v>
      </c>
      <c r="AW294" s="133">
        <f t="shared" si="14"/>
        <v>0</v>
      </c>
      <c r="AX294" s="203" t="s">
        <v>80</v>
      </c>
      <c r="AY294" s="86" t="s">
        <v>72</v>
      </c>
      <c r="AZ294" s="583" t="s">
        <v>7712</v>
      </c>
      <c r="BA294" s="160" t="s">
        <v>71</v>
      </c>
      <c r="BB294" s="160" t="s">
        <v>71</v>
      </c>
    </row>
    <row r="295" spans="2:54" s="127" customFormat="1" ht="15.75" customHeight="1" x14ac:dyDescent="0.25">
      <c r="B295" s="247">
        <v>2023</v>
      </c>
      <c r="C295" s="81">
        <v>891780111</v>
      </c>
      <c r="D295" s="82" t="s">
        <v>68</v>
      </c>
      <c r="E295" s="145" t="s">
        <v>7713</v>
      </c>
      <c r="F295" s="76" t="s">
        <v>7714</v>
      </c>
      <c r="G295" s="145">
        <v>0</v>
      </c>
      <c r="H295" s="145"/>
      <c r="I295" s="86" t="s">
        <v>78</v>
      </c>
      <c r="J295" s="81" t="s">
        <v>120</v>
      </c>
      <c r="K295" s="145" t="s">
        <v>7715</v>
      </c>
      <c r="L295" s="364">
        <v>27160000</v>
      </c>
      <c r="M295" s="81" t="s">
        <v>73</v>
      </c>
      <c r="N295" s="145"/>
      <c r="O295" s="616" t="s">
        <v>7716</v>
      </c>
      <c r="P295" s="255">
        <v>85447984</v>
      </c>
      <c r="Q295" s="160">
        <v>1855</v>
      </c>
      <c r="R295" s="397">
        <v>45173</v>
      </c>
      <c r="S295" s="582">
        <v>204249017</v>
      </c>
      <c r="T295" s="251">
        <v>45191</v>
      </c>
      <c r="U295" s="617">
        <f>+L295</f>
        <v>27160000</v>
      </c>
      <c r="V295" s="86" t="s">
        <v>70</v>
      </c>
      <c r="W295" s="262">
        <v>63563343</v>
      </c>
      <c r="X295" s="614" t="s">
        <v>6541</v>
      </c>
      <c r="Y295" s="145"/>
      <c r="Z295" s="251">
        <v>45191</v>
      </c>
      <c r="AA295" s="251">
        <v>45191</v>
      </c>
      <c r="AB295" s="603" t="s">
        <v>80</v>
      </c>
      <c r="AC295" s="251">
        <v>45348</v>
      </c>
      <c r="AD295" s="150">
        <f t="shared" si="15"/>
        <v>157</v>
      </c>
      <c r="AE295" s="143">
        <v>0</v>
      </c>
      <c r="AF295" s="259">
        <v>0</v>
      </c>
      <c r="AG295" s="143">
        <v>0</v>
      </c>
      <c r="AH295" s="603" t="s">
        <v>80</v>
      </c>
      <c r="AI295" s="150">
        <f t="shared" si="11"/>
        <v>0</v>
      </c>
      <c r="AJ295" s="143">
        <v>0</v>
      </c>
      <c r="AK295" s="259">
        <v>0</v>
      </c>
      <c r="AL295" s="603" t="s">
        <v>80</v>
      </c>
      <c r="AM295" s="86">
        <v>0</v>
      </c>
      <c r="AN295" s="603" t="s">
        <v>80</v>
      </c>
      <c r="AO295" s="603" t="s">
        <v>80</v>
      </c>
      <c r="AP295" s="255">
        <f t="shared" si="12"/>
        <v>0</v>
      </c>
      <c r="AQ295" s="260">
        <f>+L295+AF295-AK295</f>
        <v>27160000</v>
      </c>
      <c r="AR295" s="86" t="s">
        <v>115</v>
      </c>
      <c r="AS295" s="143">
        <v>0</v>
      </c>
      <c r="AT295" s="203" t="s">
        <v>80</v>
      </c>
      <c r="AU295" s="259">
        <v>0</v>
      </c>
      <c r="AV295" s="364">
        <f t="shared" si="13"/>
        <v>27160000</v>
      </c>
      <c r="AW295" s="133">
        <f t="shared" si="14"/>
        <v>0</v>
      </c>
      <c r="AX295" s="203" t="s">
        <v>80</v>
      </c>
      <c r="AY295" s="86" t="s">
        <v>72</v>
      </c>
      <c r="AZ295" s="583" t="s">
        <v>7717</v>
      </c>
      <c r="BA295" s="160" t="s">
        <v>71</v>
      </c>
      <c r="BB295" s="160" t="s">
        <v>71</v>
      </c>
    </row>
    <row r="296" spans="2:54" s="127" customFormat="1" ht="15.75" customHeight="1" x14ac:dyDescent="0.25">
      <c r="B296" s="247">
        <v>2023</v>
      </c>
      <c r="C296" s="81">
        <v>891780111</v>
      </c>
      <c r="D296" s="82" t="s">
        <v>68</v>
      </c>
      <c r="E296" s="145" t="s">
        <v>7718</v>
      </c>
      <c r="F296" s="76" t="s">
        <v>7719</v>
      </c>
      <c r="G296" s="145">
        <v>0</v>
      </c>
      <c r="H296" s="145"/>
      <c r="I296" s="86" t="s">
        <v>78</v>
      </c>
      <c r="J296" s="81" t="s">
        <v>120</v>
      </c>
      <c r="K296" s="145" t="s">
        <v>7720</v>
      </c>
      <c r="L296" s="364">
        <v>2700000</v>
      </c>
      <c r="M296" s="81" t="s">
        <v>73</v>
      </c>
      <c r="N296" s="145"/>
      <c r="O296" s="616" t="s">
        <v>7721</v>
      </c>
      <c r="P296" s="255">
        <v>1082988001</v>
      </c>
      <c r="Q296" s="160">
        <v>1816</v>
      </c>
      <c r="R296" s="397">
        <v>45166</v>
      </c>
      <c r="S296" s="582">
        <f>135108000+6480734</f>
        <v>141588734</v>
      </c>
      <c r="T296" s="251">
        <v>45191</v>
      </c>
      <c r="U296" s="617">
        <f>+L296</f>
        <v>2700000</v>
      </c>
      <c r="V296" s="86" t="s">
        <v>70</v>
      </c>
      <c r="W296" s="262">
        <v>36722505</v>
      </c>
      <c r="X296" s="614" t="s">
        <v>7722</v>
      </c>
      <c r="Y296" s="145"/>
      <c r="Z296" s="251">
        <v>45191</v>
      </c>
      <c r="AA296" s="251">
        <v>45197</v>
      </c>
      <c r="AB296" s="603" t="s">
        <v>80</v>
      </c>
      <c r="AC296" s="251">
        <v>45198</v>
      </c>
      <c r="AD296" s="150">
        <f t="shared" si="15"/>
        <v>1</v>
      </c>
      <c r="AE296" s="143">
        <v>0</v>
      </c>
      <c r="AF296" s="259">
        <v>0</v>
      </c>
      <c r="AG296" s="143">
        <v>0</v>
      </c>
      <c r="AH296" s="603" t="s">
        <v>80</v>
      </c>
      <c r="AI296" s="150">
        <f t="shared" si="11"/>
        <v>0</v>
      </c>
      <c r="AJ296" s="143">
        <v>0</v>
      </c>
      <c r="AK296" s="259">
        <v>0</v>
      </c>
      <c r="AL296" s="603" t="s">
        <v>80</v>
      </c>
      <c r="AM296" s="86">
        <v>0</v>
      </c>
      <c r="AN296" s="603" t="s">
        <v>80</v>
      </c>
      <c r="AO296" s="603" t="s">
        <v>80</v>
      </c>
      <c r="AP296" s="255">
        <f t="shared" si="12"/>
        <v>0</v>
      </c>
      <c r="AQ296" s="260">
        <f>+L296+AF296-AK296</f>
        <v>2700000</v>
      </c>
      <c r="AR296" s="86" t="s">
        <v>115</v>
      </c>
      <c r="AS296" s="143">
        <v>0</v>
      </c>
      <c r="AT296" s="203" t="s">
        <v>80</v>
      </c>
      <c r="AU296" s="259">
        <v>2700000</v>
      </c>
      <c r="AV296" s="364">
        <f t="shared" si="13"/>
        <v>0</v>
      </c>
      <c r="AW296" s="133">
        <f t="shared" si="14"/>
        <v>1</v>
      </c>
      <c r="AX296" s="203" t="s">
        <v>80</v>
      </c>
      <c r="AY296" s="86" t="s">
        <v>72</v>
      </c>
      <c r="AZ296" s="583" t="s">
        <v>7723</v>
      </c>
      <c r="BA296" s="160" t="s">
        <v>71</v>
      </c>
      <c r="BB296" s="160" t="s">
        <v>71</v>
      </c>
    </row>
    <row r="297" spans="2:54" s="127" customFormat="1" ht="15.75" customHeight="1" x14ac:dyDescent="0.25">
      <c r="B297" s="247">
        <v>2023</v>
      </c>
      <c r="C297" s="81">
        <v>891780111</v>
      </c>
      <c r="D297" s="82" t="s">
        <v>68</v>
      </c>
      <c r="E297" s="145" t="s">
        <v>7724</v>
      </c>
      <c r="F297" s="76" t="s">
        <v>7725</v>
      </c>
      <c r="G297" s="145">
        <v>0</v>
      </c>
      <c r="H297" s="145"/>
      <c r="I297" s="86" t="s">
        <v>78</v>
      </c>
      <c r="J297" s="81" t="s">
        <v>120</v>
      </c>
      <c r="K297" s="145" t="s">
        <v>7726</v>
      </c>
      <c r="L297" s="364">
        <v>25000000</v>
      </c>
      <c r="M297" s="81" t="s">
        <v>73</v>
      </c>
      <c r="N297" s="145"/>
      <c r="O297" s="616" t="s">
        <v>7727</v>
      </c>
      <c r="P297" s="255">
        <v>901499971</v>
      </c>
      <c r="Q297" s="160">
        <v>1291</v>
      </c>
      <c r="R297" s="397">
        <v>45083</v>
      </c>
      <c r="S297" s="582">
        <v>25000000</v>
      </c>
      <c r="T297" s="251">
        <v>45191</v>
      </c>
      <c r="U297" s="617">
        <f>+L297</f>
        <v>25000000</v>
      </c>
      <c r="V297" s="86" t="s">
        <v>70</v>
      </c>
      <c r="W297" s="262">
        <v>7141896</v>
      </c>
      <c r="X297" s="614" t="s">
        <v>7728</v>
      </c>
      <c r="Y297" s="145"/>
      <c r="Z297" s="251">
        <v>45191</v>
      </c>
      <c r="AA297" s="251">
        <v>45191</v>
      </c>
      <c r="AB297" s="603" t="s">
        <v>80</v>
      </c>
      <c r="AC297" s="251">
        <v>45220</v>
      </c>
      <c r="AD297" s="150">
        <f t="shared" si="15"/>
        <v>29</v>
      </c>
      <c r="AE297" s="143">
        <v>0</v>
      </c>
      <c r="AF297" s="259">
        <v>0</v>
      </c>
      <c r="AG297" s="143">
        <v>0</v>
      </c>
      <c r="AH297" s="603" t="s">
        <v>80</v>
      </c>
      <c r="AI297" s="150">
        <f t="shared" si="11"/>
        <v>0</v>
      </c>
      <c r="AJ297" s="143">
        <v>0</v>
      </c>
      <c r="AK297" s="259">
        <v>0</v>
      </c>
      <c r="AL297" s="603" t="s">
        <v>80</v>
      </c>
      <c r="AM297" s="86">
        <v>0</v>
      </c>
      <c r="AN297" s="603" t="s">
        <v>80</v>
      </c>
      <c r="AO297" s="603" t="s">
        <v>80</v>
      </c>
      <c r="AP297" s="255">
        <f t="shared" si="12"/>
        <v>0</v>
      </c>
      <c r="AQ297" s="260">
        <f>+L297+AF297-AK297</f>
        <v>25000000</v>
      </c>
      <c r="AR297" s="86" t="s">
        <v>115</v>
      </c>
      <c r="AS297" s="143">
        <v>0</v>
      </c>
      <c r="AT297" s="203" t="s">
        <v>80</v>
      </c>
      <c r="AU297" s="259">
        <v>0</v>
      </c>
      <c r="AV297" s="364">
        <f t="shared" si="13"/>
        <v>25000000</v>
      </c>
      <c r="AW297" s="133">
        <f t="shared" si="14"/>
        <v>0</v>
      </c>
      <c r="AX297" s="203" t="s">
        <v>80</v>
      </c>
      <c r="AY297" s="86" t="s">
        <v>72</v>
      </c>
      <c r="AZ297" s="583" t="s">
        <v>7729</v>
      </c>
      <c r="BA297" s="160" t="s">
        <v>71</v>
      </c>
      <c r="BB297" s="160" t="s">
        <v>117</v>
      </c>
    </row>
    <row r="298" spans="2:54" s="127" customFormat="1" ht="15.75" customHeight="1" x14ac:dyDescent="0.25">
      <c r="B298" s="247">
        <v>2023</v>
      </c>
      <c r="C298" s="81">
        <v>891780111</v>
      </c>
      <c r="D298" s="82" t="s">
        <v>68</v>
      </c>
      <c r="E298" s="145" t="s">
        <v>7730</v>
      </c>
      <c r="F298" s="76" t="s">
        <v>7731</v>
      </c>
      <c r="G298" s="145">
        <v>0</v>
      </c>
      <c r="H298" s="145"/>
      <c r="I298" s="86" t="s">
        <v>78</v>
      </c>
      <c r="J298" s="81" t="s">
        <v>120</v>
      </c>
      <c r="K298" s="145" t="s">
        <v>7732</v>
      </c>
      <c r="L298" s="364">
        <v>3402522</v>
      </c>
      <c r="M298" s="81" t="s">
        <v>73</v>
      </c>
      <c r="N298" s="145"/>
      <c r="O298" s="616" t="s">
        <v>7583</v>
      </c>
      <c r="P298" s="160">
        <v>1098748884</v>
      </c>
      <c r="Q298" s="160">
        <v>1822</v>
      </c>
      <c r="R298" s="397">
        <v>45166</v>
      </c>
      <c r="S298" s="582">
        <v>117450000</v>
      </c>
      <c r="T298" s="391">
        <v>45201</v>
      </c>
      <c r="U298" s="617">
        <v>3402522</v>
      </c>
      <c r="V298" s="86" t="s">
        <v>70</v>
      </c>
      <c r="W298" s="262">
        <v>52705148</v>
      </c>
      <c r="X298" s="616" t="s">
        <v>6856</v>
      </c>
      <c r="Y298" s="145"/>
      <c r="Z298" s="391">
        <v>45201</v>
      </c>
      <c r="AA298" s="391">
        <v>45201</v>
      </c>
      <c r="AB298" s="603" t="s">
        <v>80</v>
      </c>
      <c r="AC298" s="391">
        <v>45230</v>
      </c>
      <c r="AD298" s="150">
        <f t="shared" si="15"/>
        <v>29</v>
      </c>
      <c r="AE298" s="143">
        <v>0</v>
      </c>
      <c r="AF298" s="259">
        <v>0</v>
      </c>
      <c r="AG298" s="143">
        <v>0</v>
      </c>
      <c r="AH298" s="603" t="s">
        <v>80</v>
      </c>
      <c r="AI298" s="150">
        <f t="shared" si="11"/>
        <v>0</v>
      </c>
      <c r="AJ298" s="143">
        <v>0</v>
      </c>
      <c r="AK298" s="259">
        <v>0</v>
      </c>
      <c r="AL298" s="603" t="s">
        <v>80</v>
      </c>
      <c r="AM298" s="86">
        <v>0</v>
      </c>
      <c r="AN298" s="603" t="s">
        <v>80</v>
      </c>
      <c r="AO298" s="603" t="s">
        <v>80</v>
      </c>
      <c r="AP298" s="255">
        <f t="shared" si="12"/>
        <v>0</v>
      </c>
      <c r="AQ298" s="260">
        <f>+L298+AF298-AK298</f>
        <v>3402522</v>
      </c>
      <c r="AR298" s="86" t="s">
        <v>115</v>
      </c>
      <c r="AS298" s="143">
        <v>0</v>
      </c>
      <c r="AT298" s="203" t="s">
        <v>80</v>
      </c>
      <c r="AU298" s="259">
        <v>0</v>
      </c>
      <c r="AV298" s="364">
        <f t="shared" si="13"/>
        <v>3402522</v>
      </c>
      <c r="AW298" s="133">
        <f>+IFERROR(AU298/AQ298,"-")</f>
        <v>0</v>
      </c>
      <c r="AX298" s="203" t="s">
        <v>80</v>
      </c>
      <c r="AY298" s="86" t="s">
        <v>72</v>
      </c>
      <c r="AZ298" s="142" t="s">
        <v>7733</v>
      </c>
      <c r="BA298" s="160" t="s">
        <v>71</v>
      </c>
      <c r="BB298" s="160" t="s">
        <v>71</v>
      </c>
    </row>
    <row r="299" spans="2:54" s="127" customFormat="1" ht="15.75" customHeight="1" x14ac:dyDescent="0.25">
      <c r="B299" s="247">
        <v>2023</v>
      </c>
      <c r="C299" s="81">
        <v>891780111</v>
      </c>
      <c r="D299" s="82" t="s">
        <v>68</v>
      </c>
      <c r="E299" s="145" t="s">
        <v>7734</v>
      </c>
      <c r="F299" s="76" t="s">
        <v>7735</v>
      </c>
      <c r="G299" s="145">
        <v>0</v>
      </c>
      <c r="H299" s="145"/>
      <c r="I299" s="86" t="s">
        <v>78</v>
      </c>
      <c r="J299" s="81" t="s">
        <v>120</v>
      </c>
      <c r="K299" s="145" t="s">
        <v>7736</v>
      </c>
      <c r="L299" s="364">
        <v>6000000</v>
      </c>
      <c r="M299" s="81" t="s">
        <v>73</v>
      </c>
      <c r="N299" s="145"/>
      <c r="O299" s="616" t="s">
        <v>7530</v>
      </c>
      <c r="P299" s="160">
        <v>1075258984</v>
      </c>
      <c r="Q299" s="160">
        <v>77</v>
      </c>
      <c r="R299" s="397">
        <v>44949</v>
      </c>
      <c r="S299" s="582">
        <v>768100000</v>
      </c>
      <c r="T299" s="391">
        <v>45201</v>
      </c>
      <c r="U299" s="617">
        <v>6000000</v>
      </c>
      <c r="V299" s="86" t="s">
        <v>70</v>
      </c>
      <c r="W299" s="262">
        <v>57461852</v>
      </c>
      <c r="X299" s="616" t="s">
        <v>6797</v>
      </c>
      <c r="Y299" s="145"/>
      <c r="Z299" s="391">
        <v>45201</v>
      </c>
      <c r="AA299" s="391">
        <v>45201</v>
      </c>
      <c r="AB299" s="603" t="s">
        <v>80</v>
      </c>
      <c r="AC299" s="391">
        <v>45260</v>
      </c>
      <c r="AD299" s="150">
        <f t="shared" si="15"/>
        <v>59</v>
      </c>
      <c r="AE299" s="143">
        <v>0</v>
      </c>
      <c r="AF299" s="259">
        <v>0</v>
      </c>
      <c r="AG299" s="143">
        <v>0</v>
      </c>
      <c r="AH299" s="603" t="s">
        <v>80</v>
      </c>
      <c r="AI299" s="150">
        <f t="shared" si="11"/>
        <v>0</v>
      </c>
      <c r="AJ299" s="143">
        <v>0</v>
      </c>
      <c r="AK299" s="259">
        <v>0</v>
      </c>
      <c r="AL299" s="603" t="s">
        <v>80</v>
      </c>
      <c r="AM299" s="86">
        <v>0</v>
      </c>
      <c r="AN299" s="603" t="s">
        <v>80</v>
      </c>
      <c r="AO299" s="603" t="s">
        <v>80</v>
      </c>
      <c r="AP299" s="255">
        <f t="shared" si="12"/>
        <v>0</v>
      </c>
      <c r="AQ299" s="260">
        <f>+L299+AF299-AK299</f>
        <v>6000000</v>
      </c>
      <c r="AR299" s="86" t="s">
        <v>115</v>
      </c>
      <c r="AS299" s="143">
        <v>0</v>
      </c>
      <c r="AT299" s="203" t="s">
        <v>80</v>
      </c>
      <c r="AU299" s="259">
        <v>3000000</v>
      </c>
      <c r="AV299" s="364">
        <f t="shared" si="13"/>
        <v>3000000</v>
      </c>
      <c r="AW299" s="133">
        <f t="shared" ref="AW299:AW321" si="16">+IFERROR(AU299/AQ299,"-")</f>
        <v>0.5</v>
      </c>
      <c r="AX299" s="203" t="s">
        <v>80</v>
      </c>
      <c r="AY299" s="86" t="s">
        <v>72</v>
      </c>
      <c r="AZ299" s="142" t="s">
        <v>7737</v>
      </c>
      <c r="BA299" s="160" t="s">
        <v>71</v>
      </c>
      <c r="BB299" s="160" t="s">
        <v>71</v>
      </c>
    </row>
    <row r="300" spans="2:54" s="127" customFormat="1" ht="15.75" customHeight="1" x14ac:dyDescent="0.25">
      <c r="B300" s="247">
        <v>2023</v>
      </c>
      <c r="C300" s="81">
        <v>891780111</v>
      </c>
      <c r="D300" s="82" t="s">
        <v>68</v>
      </c>
      <c r="E300" s="145" t="s">
        <v>7738</v>
      </c>
      <c r="F300" s="76" t="s">
        <v>7739</v>
      </c>
      <c r="G300" s="145">
        <v>0</v>
      </c>
      <c r="H300" s="145"/>
      <c r="I300" s="86" t="s">
        <v>78</v>
      </c>
      <c r="J300" s="81" t="s">
        <v>120</v>
      </c>
      <c r="K300" s="145" t="s">
        <v>7740</v>
      </c>
      <c r="L300" s="364">
        <v>9000000</v>
      </c>
      <c r="M300" s="81" t="s">
        <v>73</v>
      </c>
      <c r="N300" s="145"/>
      <c r="O300" s="616" t="s">
        <v>7588</v>
      </c>
      <c r="P300" s="160">
        <v>1047498100</v>
      </c>
      <c r="Q300" s="160">
        <v>1822</v>
      </c>
      <c r="R300" s="397">
        <v>44949</v>
      </c>
      <c r="S300" s="582">
        <v>768100000</v>
      </c>
      <c r="T300" s="391">
        <v>45201</v>
      </c>
      <c r="U300" s="617">
        <v>9000000</v>
      </c>
      <c r="V300" s="86" t="s">
        <v>70</v>
      </c>
      <c r="W300" s="262">
        <v>52705148</v>
      </c>
      <c r="X300" s="616" t="s">
        <v>6781</v>
      </c>
      <c r="Y300" s="145"/>
      <c r="Z300" s="391">
        <v>45201</v>
      </c>
      <c r="AA300" s="391">
        <v>45201</v>
      </c>
      <c r="AB300" s="603" t="s">
        <v>80</v>
      </c>
      <c r="AC300" s="391">
        <v>45260</v>
      </c>
      <c r="AD300" s="150">
        <f t="shared" si="15"/>
        <v>59</v>
      </c>
      <c r="AE300" s="143">
        <v>0</v>
      </c>
      <c r="AF300" s="259">
        <v>0</v>
      </c>
      <c r="AG300" s="143">
        <v>0</v>
      </c>
      <c r="AH300" s="603" t="s">
        <v>80</v>
      </c>
      <c r="AI300" s="150">
        <f t="shared" si="11"/>
        <v>0</v>
      </c>
      <c r="AJ300" s="143">
        <v>0</v>
      </c>
      <c r="AK300" s="259">
        <v>0</v>
      </c>
      <c r="AL300" s="603" t="s">
        <v>80</v>
      </c>
      <c r="AM300" s="86">
        <v>0</v>
      </c>
      <c r="AN300" s="603" t="s">
        <v>80</v>
      </c>
      <c r="AO300" s="603" t="s">
        <v>80</v>
      </c>
      <c r="AP300" s="255">
        <f t="shared" si="12"/>
        <v>0</v>
      </c>
      <c r="AQ300" s="260">
        <f>+L300+AF300-AK300</f>
        <v>9000000</v>
      </c>
      <c r="AR300" s="86" t="s">
        <v>115</v>
      </c>
      <c r="AS300" s="143">
        <v>0</v>
      </c>
      <c r="AT300" s="203" t="s">
        <v>80</v>
      </c>
      <c r="AU300" s="259">
        <v>0</v>
      </c>
      <c r="AV300" s="364">
        <f t="shared" si="13"/>
        <v>9000000</v>
      </c>
      <c r="AW300" s="133">
        <f t="shared" si="16"/>
        <v>0</v>
      </c>
      <c r="AX300" s="203" t="s">
        <v>80</v>
      </c>
      <c r="AY300" s="86" t="s">
        <v>72</v>
      </c>
      <c r="AZ300" s="142" t="s">
        <v>7741</v>
      </c>
      <c r="BA300" s="160" t="s">
        <v>71</v>
      </c>
      <c r="BB300" s="160" t="s">
        <v>71</v>
      </c>
    </row>
    <row r="301" spans="2:54" s="127" customFormat="1" ht="15.75" customHeight="1" x14ac:dyDescent="0.25">
      <c r="B301" s="247">
        <v>2023</v>
      </c>
      <c r="C301" s="81">
        <v>891780111</v>
      </c>
      <c r="D301" s="82" t="s">
        <v>68</v>
      </c>
      <c r="E301" s="145" t="s">
        <v>7742</v>
      </c>
      <c r="F301" s="76" t="s">
        <v>7743</v>
      </c>
      <c r="G301" s="145">
        <v>0</v>
      </c>
      <c r="H301" s="145"/>
      <c r="I301" s="86" t="s">
        <v>78</v>
      </c>
      <c r="J301" s="81" t="s">
        <v>120</v>
      </c>
      <c r="K301" s="145" t="s">
        <v>7744</v>
      </c>
      <c r="L301" s="364">
        <v>6000000</v>
      </c>
      <c r="M301" s="81" t="s">
        <v>73</v>
      </c>
      <c r="N301" s="145"/>
      <c r="O301" s="616" t="s">
        <v>7535</v>
      </c>
      <c r="P301" s="160">
        <v>1091681564</v>
      </c>
      <c r="Q301" s="160">
        <v>77</v>
      </c>
      <c r="R301" s="397">
        <v>44949</v>
      </c>
      <c r="S301" s="582">
        <v>768100000</v>
      </c>
      <c r="T301" s="391">
        <v>45201</v>
      </c>
      <c r="U301" s="617">
        <v>6000000</v>
      </c>
      <c r="V301" s="86" t="s">
        <v>70</v>
      </c>
      <c r="W301" s="262">
        <v>57461852</v>
      </c>
      <c r="X301" s="616" t="s">
        <v>6797</v>
      </c>
      <c r="Y301" s="145"/>
      <c r="Z301" s="391">
        <v>45201</v>
      </c>
      <c r="AA301" s="391">
        <v>45201</v>
      </c>
      <c r="AB301" s="603" t="s">
        <v>80</v>
      </c>
      <c r="AC301" s="391">
        <v>45260</v>
      </c>
      <c r="AD301" s="150">
        <f t="shared" si="15"/>
        <v>59</v>
      </c>
      <c r="AE301" s="143">
        <v>0</v>
      </c>
      <c r="AF301" s="259">
        <v>0</v>
      </c>
      <c r="AG301" s="143">
        <v>0</v>
      </c>
      <c r="AH301" s="603" t="s">
        <v>80</v>
      </c>
      <c r="AI301" s="150">
        <f t="shared" si="11"/>
        <v>0</v>
      </c>
      <c r="AJ301" s="143">
        <v>0</v>
      </c>
      <c r="AK301" s="259">
        <v>0</v>
      </c>
      <c r="AL301" s="603" t="s">
        <v>80</v>
      </c>
      <c r="AM301" s="86">
        <v>0</v>
      </c>
      <c r="AN301" s="603" t="s">
        <v>80</v>
      </c>
      <c r="AO301" s="603" t="s">
        <v>80</v>
      </c>
      <c r="AP301" s="255">
        <f t="shared" si="12"/>
        <v>0</v>
      </c>
      <c r="AQ301" s="260">
        <f>+L301+AF301-AK301</f>
        <v>6000000</v>
      </c>
      <c r="AR301" s="86" t="s">
        <v>115</v>
      </c>
      <c r="AS301" s="143">
        <v>0</v>
      </c>
      <c r="AT301" s="203" t="s">
        <v>80</v>
      </c>
      <c r="AU301" s="259">
        <v>3000000</v>
      </c>
      <c r="AV301" s="364">
        <f t="shared" si="13"/>
        <v>3000000</v>
      </c>
      <c r="AW301" s="133">
        <f t="shared" si="16"/>
        <v>0.5</v>
      </c>
      <c r="AX301" s="203" t="s">
        <v>80</v>
      </c>
      <c r="AY301" s="86" t="s">
        <v>72</v>
      </c>
      <c r="AZ301" s="142" t="s">
        <v>7745</v>
      </c>
      <c r="BA301" s="160" t="s">
        <v>71</v>
      </c>
      <c r="BB301" s="160" t="s">
        <v>71</v>
      </c>
    </row>
    <row r="302" spans="2:54" s="127" customFormat="1" ht="15.75" customHeight="1" x14ac:dyDescent="0.25">
      <c r="B302" s="247">
        <v>2023</v>
      </c>
      <c r="C302" s="81">
        <v>891780111</v>
      </c>
      <c r="D302" s="82" t="s">
        <v>68</v>
      </c>
      <c r="E302" s="145" t="s">
        <v>7746</v>
      </c>
      <c r="F302" s="76" t="s">
        <v>7747</v>
      </c>
      <c r="G302" s="145">
        <v>0</v>
      </c>
      <c r="H302" s="145"/>
      <c r="I302" s="86" t="s">
        <v>78</v>
      </c>
      <c r="J302" s="81" t="s">
        <v>120</v>
      </c>
      <c r="K302" s="145" t="s">
        <v>7748</v>
      </c>
      <c r="L302" s="364">
        <v>27160000</v>
      </c>
      <c r="M302" s="81" t="s">
        <v>73</v>
      </c>
      <c r="N302" s="145"/>
      <c r="O302" s="616" t="s">
        <v>7749</v>
      </c>
      <c r="P302" s="160">
        <v>52453988</v>
      </c>
      <c r="Q302" s="160">
        <v>1855</v>
      </c>
      <c r="R302" s="397">
        <v>45173</v>
      </c>
      <c r="S302" s="582">
        <v>204249017</v>
      </c>
      <c r="T302" s="391">
        <v>45202</v>
      </c>
      <c r="U302" s="617">
        <v>27160000</v>
      </c>
      <c r="V302" s="86" t="s">
        <v>70</v>
      </c>
      <c r="W302" s="262">
        <v>63563343</v>
      </c>
      <c r="X302" s="616" t="s">
        <v>6541</v>
      </c>
      <c r="Y302" s="145"/>
      <c r="Z302" s="391">
        <v>45202</v>
      </c>
      <c r="AA302" s="391">
        <v>45202</v>
      </c>
      <c r="AB302" s="603" t="s">
        <v>80</v>
      </c>
      <c r="AC302" s="391">
        <v>45348</v>
      </c>
      <c r="AD302" s="150">
        <f t="shared" si="15"/>
        <v>146</v>
      </c>
      <c r="AE302" s="143">
        <v>0</v>
      </c>
      <c r="AF302" s="259">
        <v>0</v>
      </c>
      <c r="AG302" s="143">
        <v>0</v>
      </c>
      <c r="AH302" s="603" t="s">
        <v>80</v>
      </c>
      <c r="AI302" s="150">
        <f t="shared" si="11"/>
        <v>0</v>
      </c>
      <c r="AJ302" s="143">
        <v>0</v>
      </c>
      <c r="AK302" s="259">
        <v>0</v>
      </c>
      <c r="AL302" s="603" t="s">
        <v>80</v>
      </c>
      <c r="AM302" s="86">
        <v>0</v>
      </c>
      <c r="AN302" s="603" t="s">
        <v>80</v>
      </c>
      <c r="AO302" s="603" t="s">
        <v>80</v>
      </c>
      <c r="AP302" s="255">
        <f t="shared" si="12"/>
        <v>0</v>
      </c>
      <c r="AQ302" s="260">
        <f>+L302+AF302-AK302</f>
        <v>27160000</v>
      </c>
      <c r="AR302" s="86" t="s">
        <v>115</v>
      </c>
      <c r="AS302" s="143">
        <v>0</v>
      </c>
      <c r="AT302" s="203" t="s">
        <v>80</v>
      </c>
      <c r="AU302" s="259">
        <v>0</v>
      </c>
      <c r="AV302" s="364">
        <f t="shared" si="13"/>
        <v>27160000</v>
      </c>
      <c r="AW302" s="133">
        <f t="shared" si="16"/>
        <v>0</v>
      </c>
      <c r="AX302" s="203" t="s">
        <v>80</v>
      </c>
      <c r="AY302" s="86" t="s">
        <v>72</v>
      </c>
      <c r="AZ302" s="142" t="s">
        <v>7750</v>
      </c>
      <c r="BA302" s="160" t="s">
        <v>71</v>
      </c>
      <c r="BB302" s="160" t="s">
        <v>71</v>
      </c>
    </row>
    <row r="303" spans="2:54" s="127" customFormat="1" ht="15.75" customHeight="1" x14ac:dyDescent="0.25">
      <c r="B303" s="247">
        <v>2023</v>
      </c>
      <c r="C303" s="81">
        <v>891780111</v>
      </c>
      <c r="D303" s="82" t="s">
        <v>68</v>
      </c>
      <c r="E303" s="145" t="s">
        <v>7751</v>
      </c>
      <c r="F303" s="76" t="s">
        <v>7752</v>
      </c>
      <c r="G303" s="145">
        <v>0</v>
      </c>
      <c r="H303" s="145"/>
      <c r="I303" s="86" t="s">
        <v>78</v>
      </c>
      <c r="J303" s="81" t="s">
        <v>120</v>
      </c>
      <c r="K303" s="145" t="s">
        <v>7753</v>
      </c>
      <c r="L303" s="364">
        <v>9000000</v>
      </c>
      <c r="M303" s="81" t="s">
        <v>73</v>
      </c>
      <c r="N303" s="145"/>
      <c r="O303" s="616" t="s">
        <v>7754</v>
      </c>
      <c r="P303" s="160">
        <v>1082895885</v>
      </c>
      <c r="Q303" s="160">
        <v>1813</v>
      </c>
      <c r="R303" s="397">
        <v>45166</v>
      </c>
      <c r="S303" s="582">
        <v>150000000</v>
      </c>
      <c r="T303" s="391">
        <v>45203</v>
      </c>
      <c r="U303" s="617">
        <v>9000000</v>
      </c>
      <c r="V303" s="86" t="s">
        <v>70</v>
      </c>
      <c r="W303" s="262">
        <v>52705148</v>
      </c>
      <c r="X303" s="616" t="s">
        <v>6781</v>
      </c>
      <c r="Y303" s="145"/>
      <c r="Z303" s="391">
        <v>45203</v>
      </c>
      <c r="AA303" s="391">
        <v>45203</v>
      </c>
      <c r="AB303" s="603" t="s">
        <v>80</v>
      </c>
      <c r="AC303" s="391">
        <v>45275</v>
      </c>
      <c r="AD303" s="150">
        <f t="shared" si="15"/>
        <v>72</v>
      </c>
      <c r="AE303" s="143">
        <v>0</v>
      </c>
      <c r="AF303" s="259">
        <v>0</v>
      </c>
      <c r="AG303" s="143">
        <v>0</v>
      </c>
      <c r="AH303" s="603" t="s">
        <v>80</v>
      </c>
      <c r="AI303" s="150">
        <f t="shared" si="11"/>
        <v>0</v>
      </c>
      <c r="AJ303" s="143">
        <v>0</v>
      </c>
      <c r="AK303" s="259">
        <v>0</v>
      </c>
      <c r="AL303" s="603" t="s">
        <v>80</v>
      </c>
      <c r="AM303" s="86">
        <v>0</v>
      </c>
      <c r="AN303" s="603" t="s">
        <v>80</v>
      </c>
      <c r="AO303" s="603" t="s">
        <v>80</v>
      </c>
      <c r="AP303" s="255">
        <f t="shared" si="12"/>
        <v>0</v>
      </c>
      <c r="AQ303" s="260">
        <f>+L303+AF303-AK303</f>
        <v>9000000</v>
      </c>
      <c r="AR303" s="86" t="s">
        <v>115</v>
      </c>
      <c r="AS303" s="143">
        <v>0</v>
      </c>
      <c r="AT303" s="203" t="s">
        <v>80</v>
      </c>
      <c r="AU303" s="259">
        <v>0</v>
      </c>
      <c r="AV303" s="364">
        <f t="shared" si="13"/>
        <v>9000000</v>
      </c>
      <c r="AW303" s="133">
        <f t="shared" si="16"/>
        <v>0</v>
      </c>
      <c r="AX303" s="203" t="s">
        <v>80</v>
      </c>
      <c r="AY303" s="86" t="s">
        <v>72</v>
      </c>
      <c r="AZ303" s="142" t="s">
        <v>7755</v>
      </c>
      <c r="BA303" s="160" t="s">
        <v>71</v>
      </c>
      <c r="BB303" s="160" t="s">
        <v>71</v>
      </c>
    </row>
    <row r="304" spans="2:54" s="127" customFormat="1" ht="15.75" customHeight="1" x14ac:dyDescent="0.25">
      <c r="B304" s="247">
        <v>2023</v>
      </c>
      <c r="C304" s="81">
        <v>891780111</v>
      </c>
      <c r="D304" s="82" t="s">
        <v>68</v>
      </c>
      <c r="E304" s="145" t="s">
        <v>7756</v>
      </c>
      <c r="F304" s="76" t="s">
        <v>7757</v>
      </c>
      <c r="G304" s="145">
        <v>0</v>
      </c>
      <c r="H304" s="145"/>
      <c r="I304" s="86" t="s">
        <v>78</v>
      </c>
      <c r="J304" s="81" t="s">
        <v>120</v>
      </c>
      <c r="K304" s="145" t="s">
        <v>7758</v>
      </c>
      <c r="L304" s="364">
        <v>9600000</v>
      </c>
      <c r="M304" s="81" t="s">
        <v>73</v>
      </c>
      <c r="N304" s="145"/>
      <c r="O304" s="616" t="s">
        <v>7759</v>
      </c>
      <c r="P304" s="160">
        <v>900237812</v>
      </c>
      <c r="Q304" s="160">
        <v>1292</v>
      </c>
      <c r="R304" s="397">
        <v>45083</v>
      </c>
      <c r="S304" s="582">
        <v>40000000</v>
      </c>
      <c r="T304" s="391">
        <v>45204</v>
      </c>
      <c r="U304" s="617">
        <v>9600000</v>
      </c>
      <c r="V304" s="86" t="s">
        <v>70</v>
      </c>
      <c r="W304" s="262">
        <v>22545553</v>
      </c>
      <c r="X304" s="616" t="s">
        <v>7760</v>
      </c>
      <c r="Y304" s="145"/>
      <c r="Z304" s="391">
        <v>45204</v>
      </c>
      <c r="AA304" s="391">
        <v>45204</v>
      </c>
      <c r="AB304" s="603" t="s">
        <v>80</v>
      </c>
      <c r="AC304" s="391">
        <v>45264</v>
      </c>
      <c r="AD304" s="150">
        <f t="shared" si="15"/>
        <v>60</v>
      </c>
      <c r="AE304" s="143">
        <v>0</v>
      </c>
      <c r="AF304" s="259">
        <v>0</v>
      </c>
      <c r="AG304" s="143">
        <v>0</v>
      </c>
      <c r="AH304" s="603" t="s">
        <v>80</v>
      </c>
      <c r="AI304" s="150">
        <f t="shared" si="11"/>
        <v>0</v>
      </c>
      <c r="AJ304" s="143">
        <v>0</v>
      </c>
      <c r="AK304" s="259">
        <v>0</v>
      </c>
      <c r="AL304" s="603" t="s">
        <v>80</v>
      </c>
      <c r="AM304" s="86">
        <v>0</v>
      </c>
      <c r="AN304" s="603" t="s">
        <v>80</v>
      </c>
      <c r="AO304" s="603" t="s">
        <v>80</v>
      </c>
      <c r="AP304" s="255">
        <f t="shared" si="12"/>
        <v>0</v>
      </c>
      <c r="AQ304" s="260">
        <f>+L304+AF304-AK304</f>
        <v>9600000</v>
      </c>
      <c r="AR304" s="86" t="s">
        <v>115</v>
      </c>
      <c r="AS304" s="143">
        <v>0</v>
      </c>
      <c r="AT304" s="203" t="s">
        <v>80</v>
      </c>
      <c r="AU304" s="259">
        <v>0</v>
      </c>
      <c r="AV304" s="364">
        <f t="shared" si="13"/>
        <v>9600000</v>
      </c>
      <c r="AW304" s="133">
        <f t="shared" si="16"/>
        <v>0</v>
      </c>
      <c r="AX304" s="203" t="s">
        <v>80</v>
      </c>
      <c r="AY304" s="86" t="s">
        <v>72</v>
      </c>
      <c r="AZ304" s="142" t="s">
        <v>7761</v>
      </c>
      <c r="BA304" s="160" t="s">
        <v>71</v>
      </c>
      <c r="BB304" s="160" t="s">
        <v>117</v>
      </c>
    </row>
    <row r="305" spans="2:54" s="127" customFormat="1" ht="15.75" customHeight="1" x14ac:dyDescent="0.25">
      <c r="B305" s="247">
        <v>2023</v>
      </c>
      <c r="C305" s="81">
        <v>891780111</v>
      </c>
      <c r="D305" s="82" t="s">
        <v>68</v>
      </c>
      <c r="E305" s="145" t="s">
        <v>7762</v>
      </c>
      <c r="F305" s="76" t="s">
        <v>7763</v>
      </c>
      <c r="G305" s="145">
        <v>0</v>
      </c>
      <c r="H305" s="145"/>
      <c r="I305" s="86" t="s">
        <v>78</v>
      </c>
      <c r="J305" s="81" t="s">
        <v>120</v>
      </c>
      <c r="K305" s="145" t="s">
        <v>7764</v>
      </c>
      <c r="L305" s="593">
        <v>6800000</v>
      </c>
      <c r="M305" s="81" t="s">
        <v>73</v>
      </c>
      <c r="N305" s="145"/>
      <c r="O305" s="616" t="s">
        <v>665</v>
      </c>
      <c r="P305" s="160">
        <v>1103121339</v>
      </c>
      <c r="Q305" s="160">
        <v>1980</v>
      </c>
      <c r="R305" s="397">
        <v>45184</v>
      </c>
      <c r="S305" s="582">
        <v>45836664</v>
      </c>
      <c r="T305" s="391">
        <v>45204</v>
      </c>
      <c r="U305" s="617">
        <v>6800000</v>
      </c>
      <c r="V305" s="86" t="s">
        <v>70</v>
      </c>
      <c r="W305" s="262">
        <v>1082922506</v>
      </c>
      <c r="X305" s="620" t="s">
        <v>7765</v>
      </c>
      <c r="Y305" s="145"/>
      <c r="Z305" s="391">
        <v>45204</v>
      </c>
      <c r="AA305" s="391">
        <v>45204</v>
      </c>
      <c r="AB305" s="603" t="s">
        <v>80</v>
      </c>
      <c r="AC305" s="391">
        <v>45270</v>
      </c>
      <c r="AD305" s="150">
        <f t="shared" si="15"/>
        <v>66</v>
      </c>
      <c r="AE305" s="143">
        <v>0</v>
      </c>
      <c r="AF305" s="259">
        <v>0</v>
      </c>
      <c r="AG305" s="143">
        <v>0</v>
      </c>
      <c r="AH305" s="603" t="s">
        <v>80</v>
      </c>
      <c r="AI305" s="150">
        <f t="shared" si="11"/>
        <v>0</v>
      </c>
      <c r="AJ305" s="143">
        <v>0</v>
      </c>
      <c r="AK305" s="259">
        <v>0</v>
      </c>
      <c r="AL305" s="603" t="s">
        <v>80</v>
      </c>
      <c r="AM305" s="86">
        <v>0</v>
      </c>
      <c r="AN305" s="603" t="s">
        <v>80</v>
      </c>
      <c r="AO305" s="603" t="s">
        <v>80</v>
      </c>
      <c r="AP305" s="255">
        <f t="shared" si="12"/>
        <v>0</v>
      </c>
      <c r="AQ305" s="260">
        <f>+L305+AF305-AK305</f>
        <v>6800000</v>
      </c>
      <c r="AR305" s="86" t="s">
        <v>115</v>
      </c>
      <c r="AS305" s="143">
        <v>0</v>
      </c>
      <c r="AT305" s="203" t="s">
        <v>80</v>
      </c>
      <c r="AU305" s="259">
        <v>0</v>
      </c>
      <c r="AV305" s="364">
        <f t="shared" si="13"/>
        <v>6800000</v>
      </c>
      <c r="AW305" s="133">
        <f t="shared" si="16"/>
        <v>0</v>
      </c>
      <c r="AX305" s="203" t="s">
        <v>80</v>
      </c>
      <c r="AY305" s="86" t="s">
        <v>72</v>
      </c>
      <c r="AZ305" s="142" t="s">
        <v>7766</v>
      </c>
      <c r="BA305" s="160" t="s">
        <v>71</v>
      </c>
      <c r="BB305" s="160" t="s">
        <v>71</v>
      </c>
    </row>
    <row r="306" spans="2:54" s="127" customFormat="1" ht="15.75" customHeight="1" x14ac:dyDescent="0.25">
      <c r="B306" s="247">
        <v>2023</v>
      </c>
      <c r="C306" s="81">
        <v>891780111</v>
      </c>
      <c r="D306" s="82" t="s">
        <v>68</v>
      </c>
      <c r="E306" s="145" t="s">
        <v>7767</v>
      </c>
      <c r="F306" s="76" t="s">
        <v>7768</v>
      </c>
      <c r="G306" s="145">
        <v>0</v>
      </c>
      <c r="H306" s="145"/>
      <c r="I306" s="86" t="s">
        <v>78</v>
      </c>
      <c r="J306" s="81" t="s">
        <v>120</v>
      </c>
      <c r="K306" s="145" t="s">
        <v>7769</v>
      </c>
      <c r="L306" s="593">
        <v>3000000</v>
      </c>
      <c r="M306" s="81" t="s">
        <v>73</v>
      </c>
      <c r="N306" s="145"/>
      <c r="O306" s="616" t="s">
        <v>7609</v>
      </c>
      <c r="P306" s="160">
        <v>1082992753</v>
      </c>
      <c r="Q306" s="160">
        <v>1822</v>
      </c>
      <c r="R306" s="397">
        <v>45166</v>
      </c>
      <c r="S306" s="582">
        <v>117450000</v>
      </c>
      <c r="T306" s="391">
        <v>45205</v>
      </c>
      <c r="U306" s="617">
        <v>3000000</v>
      </c>
      <c r="V306" s="86" t="s">
        <v>70</v>
      </c>
      <c r="W306" s="262">
        <v>52705148</v>
      </c>
      <c r="X306" s="616" t="s">
        <v>6781</v>
      </c>
      <c r="Y306" s="145"/>
      <c r="Z306" s="391">
        <v>45205</v>
      </c>
      <c r="AA306" s="391">
        <v>45205</v>
      </c>
      <c r="AB306" s="603" t="s">
        <v>80</v>
      </c>
      <c r="AC306" s="391">
        <v>45230</v>
      </c>
      <c r="AD306" s="150">
        <f t="shared" si="15"/>
        <v>25</v>
      </c>
      <c r="AE306" s="143">
        <v>0</v>
      </c>
      <c r="AF306" s="259">
        <v>0</v>
      </c>
      <c r="AG306" s="143">
        <v>0</v>
      </c>
      <c r="AH306" s="603" t="s">
        <v>80</v>
      </c>
      <c r="AI306" s="150">
        <f t="shared" si="11"/>
        <v>0</v>
      </c>
      <c r="AJ306" s="143">
        <v>0</v>
      </c>
      <c r="AK306" s="259">
        <v>0</v>
      </c>
      <c r="AL306" s="603" t="s">
        <v>80</v>
      </c>
      <c r="AM306" s="86">
        <v>0</v>
      </c>
      <c r="AN306" s="603" t="s">
        <v>80</v>
      </c>
      <c r="AO306" s="603" t="s">
        <v>80</v>
      </c>
      <c r="AP306" s="255">
        <f t="shared" si="12"/>
        <v>0</v>
      </c>
      <c r="AQ306" s="260">
        <f>+L306+AF306-AK306</f>
        <v>3000000</v>
      </c>
      <c r="AR306" s="86" t="s">
        <v>115</v>
      </c>
      <c r="AS306" s="143">
        <v>0</v>
      </c>
      <c r="AT306" s="203" t="s">
        <v>80</v>
      </c>
      <c r="AU306" s="259">
        <v>0</v>
      </c>
      <c r="AV306" s="364">
        <f t="shared" si="13"/>
        <v>3000000</v>
      </c>
      <c r="AW306" s="133">
        <f t="shared" si="16"/>
        <v>0</v>
      </c>
      <c r="AX306" s="203" t="s">
        <v>80</v>
      </c>
      <c r="AY306" s="86" t="s">
        <v>72</v>
      </c>
      <c r="AZ306" s="142" t="s">
        <v>7770</v>
      </c>
      <c r="BA306" s="160" t="s">
        <v>71</v>
      </c>
      <c r="BB306" s="160" t="s">
        <v>71</v>
      </c>
    </row>
    <row r="307" spans="2:54" s="127" customFormat="1" ht="15.75" customHeight="1" x14ac:dyDescent="0.25">
      <c r="B307" s="247">
        <v>2023</v>
      </c>
      <c r="C307" s="81">
        <v>891780111</v>
      </c>
      <c r="D307" s="82" t="s">
        <v>68</v>
      </c>
      <c r="E307" s="145" t="s">
        <v>7771</v>
      </c>
      <c r="F307" s="76" t="s">
        <v>7772</v>
      </c>
      <c r="G307" s="145">
        <v>0</v>
      </c>
      <c r="H307" s="145"/>
      <c r="I307" s="86" t="s">
        <v>78</v>
      </c>
      <c r="J307" s="81" t="s">
        <v>120</v>
      </c>
      <c r="K307" s="145" t="s">
        <v>7773</v>
      </c>
      <c r="L307" s="593">
        <v>24695432</v>
      </c>
      <c r="M307" s="81" t="s">
        <v>73</v>
      </c>
      <c r="N307" s="145"/>
      <c r="O307" s="616" t="s">
        <v>7774</v>
      </c>
      <c r="P307" s="160">
        <v>53121934</v>
      </c>
      <c r="Q307" s="160">
        <v>710</v>
      </c>
      <c r="R307" s="397">
        <v>45000</v>
      </c>
      <c r="S307" s="582">
        <v>164752606</v>
      </c>
      <c r="T307" s="391">
        <v>45209</v>
      </c>
      <c r="U307" s="617">
        <v>24695432</v>
      </c>
      <c r="V307" s="86" t="s">
        <v>70</v>
      </c>
      <c r="W307" s="262">
        <v>79738530</v>
      </c>
      <c r="X307" s="616" t="s">
        <v>7775</v>
      </c>
      <c r="Y307" s="145"/>
      <c r="Z307" s="391">
        <v>45209</v>
      </c>
      <c r="AA307" s="391">
        <v>45209</v>
      </c>
      <c r="AB307" s="603" t="s">
        <v>80</v>
      </c>
      <c r="AC307" s="391">
        <v>45351</v>
      </c>
      <c r="AD307" s="150">
        <f t="shared" si="15"/>
        <v>142</v>
      </c>
      <c r="AE307" s="143">
        <v>0</v>
      </c>
      <c r="AF307" s="259">
        <v>0</v>
      </c>
      <c r="AG307" s="143">
        <v>0</v>
      </c>
      <c r="AH307" s="603" t="s">
        <v>80</v>
      </c>
      <c r="AI307" s="150">
        <f t="shared" si="11"/>
        <v>0</v>
      </c>
      <c r="AJ307" s="143">
        <v>0</v>
      </c>
      <c r="AK307" s="259">
        <v>0</v>
      </c>
      <c r="AL307" s="603" t="s">
        <v>80</v>
      </c>
      <c r="AM307" s="86">
        <v>0</v>
      </c>
      <c r="AN307" s="603" t="s">
        <v>80</v>
      </c>
      <c r="AO307" s="603" t="s">
        <v>80</v>
      </c>
      <c r="AP307" s="255">
        <f t="shared" si="12"/>
        <v>0</v>
      </c>
      <c r="AQ307" s="260">
        <f>+L307+AF307-AK307</f>
        <v>24695432</v>
      </c>
      <c r="AR307" s="86" t="s">
        <v>115</v>
      </c>
      <c r="AS307" s="143">
        <v>0</v>
      </c>
      <c r="AT307" s="203" t="s">
        <v>80</v>
      </c>
      <c r="AU307" s="259">
        <v>0</v>
      </c>
      <c r="AV307" s="364">
        <f t="shared" si="13"/>
        <v>24695432</v>
      </c>
      <c r="AW307" s="133">
        <f t="shared" si="16"/>
        <v>0</v>
      </c>
      <c r="AX307" s="203" t="s">
        <v>80</v>
      </c>
      <c r="AY307" s="86" t="s">
        <v>72</v>
      </c>
      <c r="AZ307" s="142" t="s">
        <v>7776</v>
      </c>
      <c r="BA307" s="160" t="s">
        <v>71</v>
      </c>
      <c r="BB307" s="160" t="s">
        <v>71</v>
      </c>
    </row>
    <row r="308" spans="2:54" s="127" customFormat="1" ht="15.75" customHeight="1" x14ac:dyDescent="0.25">
      <c r="B308" s="247">
        <v>2023</v>
      </c>
      <c r="C308" s="81">
        <v>891780111</v>
      </c>
      <c r="D308" s="82" t="s">
        <v>68</v>
      </c>
      <c r="E308" s="145" t="s">
        <v>7777</v>
      </c>
      <c r="F308" s="76" t="s">
        <v>7778</v>
      </c>
      <c r="G308" s="145">
        <v>0</v>
      </c>
      <c r="H308" s="145"/>
      <c r="I308" s="86" t="s">
        <v>78</v>
      </c>
      <c r="J308" s="81" t="s">
        <v>120</v>
      </c>
      <c r="K308" s="145" t="s">
        <v>7779</v>
      </c>
      <c r="L308" s="364">
        <v>17548950</v>
      </c>
      <c r="M308" s="81" t="s">
        <v>73</v>
      </c>
      <c r="N308" s="145"/>
      <c r="O308" s="616" t="s">
        <v>7780</v>
      </c>
      <c r="P308" s="160">
        <v>1140847681</v>
      </c>
      <c r="Q308" s="160">
        <v>1855</v>
      </c>
      <c r="R308" s="397">
        <v>45173</v>
      </c>
      <c r="S308" s="582">
        <v>204249017</v>
      </c>
      <c r="T308" s="391">
        <v>45209</v>
      </c>
      <c r="U308" s="617">
        <v>17548950</v>
      </c>
      <c r="V308" s="86" t="s">
        <v>70</v>
      </c>
      <c r="W308" s="262">
        <v>63563343</v>
      </c>
      <c r="X308" s="616" t="s">
        <v>6541</v>
      </c>
      <c r="Y308" s="145"/>
      <c r="Z308" s="391">
        <v>45209</v>
      </c>
      <c r="AA308" s="391">
        <v>45209</v>
      </c>
      <c r="AB308" s="603" t="s">
        <v>80</v>
      </c>
      <c r="AC308" s="391">
        <v>45348</v>
      </c>
      <c r="AD308" s="150">
        <f t="shared" si="15"/>
        <v>139</v>
      </c>
      <c r="AE308" s="143">
        <v>0</v>
      </c>
      <c r="AF308" s="259">
        <v>0</v>
      </c>
      <c r="AG308" s="143">
        <v>0</v>
      </c>
      <c r="AH308" s="603" t="s">
        <v>80</v>
      </c>
      <c r="AI308" s="150">
        <f t="shared" si="11"/>
        <v>0</v>
      </c>
      <c r="AJ308" s="143">
        <v>0</v>
      </c>
      <c r="AK308" s="259">
        <v>0</v>
      </c>
      <c r="AL308" s="603" t="s">
        <v>80</v>
      </c>
      <c r="AM308" s="86">
        <v>0</v>
      </c>
      <c r="AN308" s="603" t="s">
        <v>80</v>
      </c>
      <c r="AO308" s="603" t="s">
        <v>80</v>
      </c>
      <c r="AP308" s="255">
        <f t="shared" si="12"/>
        <v>0</v>
      </c>
      <c r="AQ308" s="260">
        <f>+L308+AF308-AK308</f>
        <v>17548950</v>
      </c>
      <c r="AR308" s="86" t="s">
        <v>115</v>
      </c>
      <c r="AS308" s="143">
        <v>0</v>
      </c>
      <c r="AT308" s="203" t="s">
        <v>80</v>
      </c>
      <c r="AU308" s="259">
        <v>0</v>
      </c>
      <c r="AV308" s="364">
        <f t="shared" si="13"/>
        <v>17548950</v>
      </c>
      <c r="AW308" s="133">
        <f t="shared" si="16"/>
        <v>0</v>
      </c>
      <c r="AX308" s="203" t="s">
        <v>80</v>
      </c>
      <c r="AY308" s="86" t="s">
        <v>72</v>
      </c>
      <c r="AZ308" s="142" t="s">
        <v>7781</v>
      </c>
      <c r="BA308" s="160" t="s">
        <v>71</v>
      </c>
      <c r="BB308" s="160" t="s">
        <v>71</v>
      </c>
    </row>
    <row r="309" spans="2:54" s="127" customFormat="1" ht="15.75" customHeight="1" x14ac:dyDescent="0.25">
      <c r="B309" s="247">
        <v>2023</v>
      </c>
      <c r="C309" s="81">
        <v>891780111</v>
      </c>
      <c r="D309" s="82" t="s">
        <v>68</v>
      </c>
      <c r="E309" s="145" t="s">
        <v>7782</v>
      </c>
      <c r="F309" s="76" t="s">
        <v>7783</v>
      </c>
      <c r="G309" s="145">
        <v>0</v>
      </c>
      <c r="H309" s="145"/>
      <c r="I309" s="86" t="s">
        <v>78</v>
      </c>
      <c r="J309" s="81" t="s">
        <v>120</v>
      </c>
      <c r="K309" s="145" t="s">
        <v>7784</v>
      </c>
      <c r="L309" s="364">
        <v>24000000</v>
      </c>
      <c r="M309" s="81" t="s">
        <v>73</v>
      </c>
      <c r="N309" s="145"/>
      <c r="O309" s="616" t="s">
        <v>7785</v>
      </c>
      <c r="P309" s="160">
        <v>1082863731</v>
      </c>
      <c r="Q309" s="160">
        <v>920</v>
      </c>
      <c r="R309" s="397">
        <v>45034</v>
      </c>
      <c r="S309" s="582">
        <v>525827342</v>
      </c>
      <c r="T309" s="391">
        <v>45210</v>
      </c>
      <c r="U309" s="617">
        <v>24000000</v>
      </c>
      <c r="V309" s="86" t="s">
        <v>70</v>
      </c>
      <c r="W309" s="262">
        <v>5056184</v>
      </c>
      <c r="X309" s="616" t="s">
        <v>7786</v>
      </c>
      <c r="Y309" s="145"/>
      <c r="Z309" s="391">
        <v>45210</v>
      </c>
      <c r="AA309" s="391">
        <v>45210</v>
      </c>
      <c r="AB309" s="603" t="s">
        <v>80</v>
      </c>
      <c r="AC309" s="391">
        <v>45575</v>
      </c>
      <c r="AD309" s="150">
        <f t="shared" si="15"/>
        <v>365</v>
      </c>
      <c r="AE309" s="143">
        <v>0</v>
      </c>
      <c r="AF309" s="259">
        <v>0</v>
      </c>
      <c r="AG309" s="143">
        <v>0</v>
      </c>
      <c r="AH309" s="603" t="s">
        <v>80</v>
      </c>
      <c r="AI309" s="150">
        <f t="shared" si="11"/>
        <v>0</v>
      </c>
      <c r="AJ309" s="143">
        <v>0</v>
      </c>
      <c r="AK309" s="259">
        <v>0</v>
      </c>
      <c r="AL309" s="603" t="s">
        <v>80</v>
      </c>
      <c r="AM309" s="86">
        <v>0</v>
      </c>
      <c r="AN309" s="603" t="s">
        <v>80</v>
      </c>
      <c r="AO309" s="603" t="s">
        <v>80</v>
      </c>
      <c r="AP309" s="255">
        <f t="shared" si="12"/>
        <v>0</v>
      </c>
      <c r="AQ309" s="260">
        <f>+L309+AF309-AK309</f>
        <v>24000000</v>
      </c>
      <c r="AR309" s="86" t="s">
        <v>115</v>
      </c>
      <c r="AS309" s="143">
        <v>0</v>
      </c>
      <c r="AT309" s="203" t="s">
        <v>80</v>
      </c>
      <c r="AU309" s="259">
        <v>0</v>
      </c>
      <c r="AV309" s="364">
        <f t="shared" si="13"/>
        <v>24000000</v>
      </c>
      <c r="AW309" s="133">
        <f t="shared" si="16"/>
        <v>0</v>
      </c>
      <c r="AX309" s="203" t="s">
        <v>80</v>
      </c>
      <c r="AY309" s="86" t="s">
        <v>72</v>
      </c>
      <c r="AZ309" s="142" t="s">
        <v>7787</v>
      </c>
      <c r="BA309" s="160" t="s">
        <v>71</v>
      </c>
      <c r="BB309" s="160" t="s">
        <v>71</v>
      </c>
    </row>
    <row r="310" spans="2:54" s="127" customFormat="1" ht="15.75" customHeight="1" x14ac:dyDescent="0.25">
      <c r="B310" s="247">
        <v>2023</v>
      </c>
      <c r="C310" s="81">
        <v>891780111</v>
      </c>
      <c r="D310" s="82" t="s">
        <v>68</v>
      </c>
      <c r="E310" s="145" t="s">
        <v>7788</v>
      </c>
      <c r="F310" s="76" t="s">
        <v>7789</v>
      </c>
      <c r="G310" s="145">
        <v>0</v>
      </c>
      <c r="H310" s="145"/>
      <c r="I310" s="86" t="s">
        <v>78</v>
      </c>
      <c r="J310" s="81" t="s">
        <v>120</v>
      </c>
      <c r="K310" s="145" t="s">
        <v>7790</v>
      </c>
      <c r="L310" s="364">
        <v>9000000</v>
      </c>
      <c r="M310" s="81" t="s">
        <v>73</v>
      </c>
      <c r="N310" s="145"/>
      <c r="O310" s="616" t="s">
        <v>7791</v>
      </c>
      <c r="P310" s="160">
        <v>1010191398</v>
      </c>
      <c r="Q310" s="160">
        <v>1967</v>
      </c>
      <c r="R310" s="397">
        <v>45183</v>
      </c>
      <c r="S310" s="582">
        <v>15000000</v>
      </c>
      <c r="T310" s="391">
        <v>45211</v>
      </c>
      <c r="U310" s="617">
        <v>9000000</v>
      </c>
      <c r="V310" s="86" t="s">
        <v>70</v>
      </c>
      <c r="W310" s="262">
        <v>85155551</v>
      </c>
      <c r="X310" s="616" t="s">
        <v>7687</v>
      </c>
      <c r="Y310" s="145"/>
      <c r="Z310" s="391">
        <v>45211</v>
      </c>
      <c r="AA310" s="391">
        <v>45211</v>
      </c>
      <c r="AB310" s="603" t="s">
        <v>80</v>
      </c>
      <c r="AC310" s="391">
        <v>45275</v>
      </c>
      <c r="AD310" s="150">
        <f t="shared" si="15"/>
        <v>64</v>
      </c>
      <c r="AE310" s="143">
        <v>0</v>
      </c>
      <c r="AF310" s="259">
        <v>0</v>
      </c>
      <c r="AG310" s="143">
        <v>0</v>
      </c>
      <c r="AH310" s="603" t="s">
        <v>80</v>
      </c>
      <c r="AI310" s="150">
        <f t="shared" si="11"/>
        <v>0</v>
      </c>
      <c r="AJ310" s="143">
        <v>0</v>
      </c>
      <c r="AK310" s="259">
        <v>0</v>
      </c>
      <c r="AL310" s="603" t="s">
        <v>80</v>
      </c>
      <c r="AM310" s="86">
        <v>0</v>
      </c>
      <c r="AN310" s="603" t="s">
        <v>80</v>
      </c>
      <c r="AO310" s="603" t="s">
        <v>80</v>
      </c>
      <c r="AP310" s="255">
        <f t="shared" si="12"/>
        <v>0</v>
      </c>
      <c r="AQ310" s="260">
        <f>+L310+AF310-AK310</f>
        <v>9000000</v>
      </c>
      <c r="AR310" s="86" t="s">
        <v>115</v>
      </c>
      <c r="AS310" s="143">
        <v>0</v>
      </c>
      <c r="AT310" s="203" t="s">
        <v>80</v>
      </c>
      <c r="AU310" s="259">
        <v>0</v>
      </c>
      <c r="AV310" s="364">
        <f t="shared" si="13"/>
        <v>9000000</v>
      </c>
      <c r="AW310" s="133">
        <f t="shared" si="16"/>
        <v>0</v>
      </c>
      <c r="AX310" s="203" t="s">
        <v>80</v>
      </c>
      <c r="AY310" s="86" t="s">
        <v>72</v>
      </c>
      <c r="AZ310" s="142" t="s">
        <v>7792</v>
      </c>
      <c r="BA310" s="160" t="s">
        <v>71</v>
      </c>
      <c r="BB310" s="160" t="s">
        <v>71</v>
      </c>
    </row>
    <row r="311" spans="2:54" s="127" customFormat="1" ht="15.75" customHeight="1" x14ac:dyDescent="0.25">
      <c r="B311" s="247">
        <v>2023</v>
      </c>
      <c r="C311" s="81">
        <v>891780111</v>
      </c>
      <c r="D311" s="82" t="s">
        <v>68</v>
      </c>
      <c r="E311" s="145" t="s">
        <v>7793</v>
      </c>
      <c r="F311" s="76" t="s">
        <v>7794</v>
      </c>
      <c r="G311" s="145">
        <v>0</v>
      </c>
      <c r="H311" s="145"/>
      <c r="I311" s="86" t="s">
        <v>78</v>
      </c>
      <c r="J311" s="81" t="s">
        <v>120</v>
      </c>
      <c r="K311" s="145" t="s">
        <v>7795</v>
      </c>
      <c r="L311" s="364">
        <v>6666664</v>
      </c>
      <c r="M311" s="81" t="s">
        <v>73</v>
      </c>
      <c r="N311" s="145"/>
      <c r="O311" s="616" t="s">
        <v>7796</v>
      </c>
      <c r="P311" s="160">
        <v>1083024428</v>
      </c>
      <c r="Q311" s="160">
        <v>1980</v>
      </c>
      <c r="R311" s="397">
        <v>45184</v>
      </c>
      <c r="S311" s="582">
        <v>45836664</v>
      </c>
      <c r="T311" s="391">
        <v>45212</v>
      </c>
      <c r="U311" s="617">
        <v>6666664</v>
      </c>
      <c r="V311" s="86" t="s">
        <v>70</v>
      </c>
      <c r="W311" s="262">
        <v>1082922506</v>
      </c>
      <c r="X311" s="616" t="s">
        <v>7797</v>
      </c>
      <c r="Y311" s="145"/>
      <c r="Z311" s="391">
        <v>45212</v>
      </c>
      <c r="AA311" s="391">
        <v>45212</v>
      </c>
      <c r="AB311" s="603" t="s">
        <v>80</v>
      </c>
      <c r="AC311" s="391">
        <v>45270</v>
      </c>
      <c r="AD311" s="150">
        <f t="shared" si="15"/>
        <v>58</v>
      </c>
      <c r="AE311" s="143">
        <v>0</v>
      </c>
      <c r="AF311" s="259">
        <v>0</v>
      </c>
      <c r="AG311" s="143">
        <v>0</v>
      </c>
      <c r="AH311" s="603" t="s">
        <v>80</v>
      </c>
      <c r="AI311" s="150">
        <f t="shared" si="11"/>
        <v>0</v>
      </c>
      <c r="AJ311" s="143">
        <v>0</v>
      </c>
      <c r="AK311" s="259">
        <v>0</v>
      </c>
      <c r="AL311" s="603" t="s">
        <v>80</v>
      </c>
      <c r="AM311" s="86">
        <v>0</v>
      </c>
      <c r="AN311" s="603" t="s">
        <v>80</v>
      </c>
      <c r="AO311" s="603" t="s">
        <v>80</v>
      </c>
      <c r="AP311" s="255">
        <f t="shared" si="12"/>
        <v>0</v>
      </c>
      <c r="AQ311" s="260">
        <f>+L311+AF311-AK311</f>
        <v>6666664</v>
      </c>
      <c r="AR311" s="86" t="s">
        <v>115</v>
      </c>
      <c r="AS311" s="143">
        <v>0</v>
      </c>
      <c r="AT311" s="203" t="s">
        <v>80</v>
      </c>
      <c r="AU311" s="259">
        <v>0</v>
      </c>
      <c r="AV311" s="364">
        <f t="shared" si="13"/>
        <v>6666664</v>
      </c>
      <c r="AW311" s="133">
        <f t="shared" si="16"/>
        <v>0</v>
      </c>
      <c r="AX311" s="203" t="s">
        <v>80</v>
      </c>
      <c r="AY311" s="86" t="s">
        <v>72</v>
      </c>
      <c r="AZ311" s="166" t="s">
        <v>7798</v>
      </c>
      <c r="BA311" s="160" t="s">
        <v>71</v>
      </c>
      <c r="BB311" s="160" t="s">
        <v>71</v>
      </c>
    </row>
    <row r="312" spans="2:54" s="127" customFormat="1" ht="15.75" customHeight="1" x14ac:dyDescent="0.25">
      <c r="B312" s="247">
        <v>2023</v>
      </c>
      <c r="C312" s="81">
        <v>891780111</v>
      </c>
      <c r="D312" s="82" t="s">
        <v>68</v>
      </c>
      <c r="E312" s="145" t="s">
        <v>7799</v>
      </c>
      <c r="F312" s="76" t="s">
        <v>7800</v>
      </c>
      <c r="G312" s="145">
        <v>0</v>
      </c>
      <c r="H312" s="145"/>
      <c r="I312" s="86" t="s">
        <v>78</v>
      </c>
      <c r="J312" s="81" t="s">
        <v>120</v>
      </c>
      <c r="K312" s="145" t="s">
        <v>7801</v>
      </c>
      <c r="L312" s="364">
        <v>6000000</v>
      </c>
      <c r="M312" s="81" t="s">
        <v>73</v>
      </c>
      <c r="N312" s="145"/>
      <c r="O312" s="616" t="s">
        <v>7802</v>
      </c>
      <c r="P312" s="160">
        <v>1143366456</v>
      </c>
      <c r="Q312" s="160">
        <v>1813</v>
      </c>
      <c r="R312" s="397">
        <v>45166</v>
      </c>
      <c r="S312" s="582">
        <v>150000000</v>
      </c>
      <c r="T312" s="391">
        <v>45212</v>
      </c>
      <c r="U312" s="617">
        <v>6000000</v>
      </c>
      <c r="V312" s="86" t="s">
        <v>70</v>
      </c>
      <c r="W312" s="262">
        <v>52705148</v>
      </c>
      <c r="X312" s="616" t="s">
        <v>6781</v>
      </c>
      <c r="Y312" s="145"/>
      <c r="Z312" s="391">
        <v>45212</v>
      </c>
      <c r="AA312" s="391">
        <v>45212</v>
      </c>
      <c r="AB312" s="603" t="s">
        <v>80</v>
      </c>
      <c r="AC312" s="391">
        <v>45272</v>
      </c>
      <c r="AD312" s="150">
        <f t="shared" si="15"/>
        <v>60</v>
      </c>
      <c r="AE312" s="143">
        <v>0</v>
      </c>
      <c r="AF312" s="259">
        <v>0</v>
      </c>
      <c r="AG312" s="143">
        <v>0</v>
      </c>
      <c r="AH312" s="603" t="s">
        <v>80</v>
      </c>
      <c r="AI312" s="150">
        <f t="shared" si="11"/>
        <v>0</v>
      </c>
      <c r="AJ312" s="143">
        <v>0</v>
      </c>
      <c r="AK312" s="259">
        <v>0</v>
      </c>
      <c r="AL312" s="603" t="s">
        <v>80</v>
      </c>
      <c r="AM312" s="86">
        <v>0</v>
      </c>
      <c r="AN312" s="603" t="s">
        <v>80</v>
      </c>
      <c r="AO312" s="603" t="s">
        <v>80</v>
      </c>
      <c r="AP312" s="255">
        <f t="shared" si="12"/>
        <v>0</v>
      </c>
      <c r="AQ312" s="260">
        <f>+L312+AF312-AK312</f>
        <v>6000000</v>
      </c>
      <c r="AR312" s="86" t="s">
        <v>115</v>
      </c>
      <c r="AS312" s="143">
        <v>0</v>
      </c>
      <c r="AT312" s="203" t="s">
        <v>80</v>
      </c>
      <c r="AU312" s="259">
        <v>0</v>
      </c>
      <c r="AV312" s="364">
        <f t="shared" si="13"/>
        <v>6000000</v>
      </c>
      <c r="AW312" s="133">
        <f t="shared" si="16"/>
        <v>0</v>
      </c>
      <c r="AX312" s="203" t="s">
        <v>80</v>
      </c>
      <c r="AY312" s="86" t="s">
        <v>72</v>
      </c>
      <c r="AZ312" s="142" t="s">
        <v>7803</v>
      </c>
      <c r="BA312" s="160" t="s">
        <v>71</v>
      </c>
      <c r="BB312" s="160" t="s">
        <v>71</v>
      </c>
    </row>
    <row r="313" spans="2:54" s="127" customFormat="1" ht="15.75" customHeight="1" x14ac:dyDescent="0.25">
      <c r="B313" s="247">
        <v>2023</v>
      </c>
      <c r="C313" s="81">
        <v>891780111</v>
      </c>
      <c r="D313" s="82" t="s">
        <v>68</v>
      </c>
      <c r="E313" s="145" t="s">
        <v>7804</v>
      </c>
      <c r="F313" s="76" t="s">
        <v>7805</v>
      </c>
      <c r="G313" s="145">
        <v>0</v>
      </c>
      <c r="H313" s="145"/>
      <c r="I313" s="86" t="s">
        <v>78</v>
      </c>
      <c r="J313" s="81" t="s">
        <v>120</v>
      </c>
      <c r="K313" s="145" t="s">
        <v>7806</v>
      </c>
      <c r="L313" s="364">
        <v>5000000</v>
      </c>
      <c r="M313" s="81" t="s">
        <v>73</v>
      </c>
      <c r="N313" s="145"/>
      <c r="O313" s="616" t="s">
        <v>7807</v>
      </c>
      <c r="P313" s="160">
        <v>71753928</v>
      </c>
      <c r="Q313" s="160">
        <v>1814</v>
      </c>
      <c r="R313" s="397">
        <v>45166</v>
      </c>
      <c r="S313" s="582">
        <v>39000000</v>
      </c>
      <c r="T313" s="391">
        <v>45212</v>
      </c>
      <c r="U313" s="617">
        <v>5000000</v>
      </c>
      <c r="V313" s="86" t="s">
        <v>70</v>
      </c>
      <c r="W313" s="262">
        <v>85155067</v>
      </c>
      <c r="X313" s="616" t="s">
        <v>7808</v>
      </c>
      <c r="Y313" s="145"/>
      <c r="Z313" s="391">
        <v>45212</v>
      </c>
      <c r="AA313" s="391">
        <v>45212</v>
      </c>
      <c r="AB313" s="603" t="s">
        <v>80</v>
      </c>
      <c r="AC313" s="391">
        <v>45242</v>
      </c>
      <c r="AD313" s="150">
        <f t="shared" si="15"/>
        <v>30</v>
      </c>
      <c r="AE313" s="143">
        <v>0</v>
      </c>
      <c r="AF313" s="259">
        <v>0</v>
      </c>
      <c r="AG313" s="143">
        <v>0</v>
      </c>
      <c r="AH313" s="603" t="s">
        <v>80</v>
      </c>
      <c r="AI313" s="150">
        <f t="shared" si="11"/>
        <v>0</v>
      </c>
      <c r="AJ313" s="143">
        <v>0</v>
      </c>
      <c r="AK313" s="259">
        <v>0</v>
      </c>
      <c r="AL313" s="603" t="s">
        <v>80</v>
      </c>
      <c r="AM313" s="86">
        <v>0</v>
      </c>
      <c r="AN313" s="603" t="s">
        <v>80</v>
      </c>
      <c r="AO313" s="603" t="s">
        <v>80</v>
      </c>
      <c r="AP313" s="255">
        <f t="shared" si="12"/>
        <v>0</v>
      </c>
      <c r="AQ313" s="260">
        <f>+L313+AF313-AK313</f>
        <v>5000000</v>
      </c>
      <c r="AR313" s="86" t="s">
        <v>115</v>
      </c>
      <c r="AS313" s="143">
        <v>0</v>
      </c>
      <c r="AT313" s="203" t="s">
        <v>80</v>
      </c>
      <c r="AU313" s="259">
        <v>0</v>
      </c>
      <c r="AV313" s="364">
        <f t="shared" si="13"/>
        <v>5000000</v>
      </c>
      <c r="AW313" s="133">
        <f t="shared" si="16"/>
        <v>0</v>
      </c>
      <c r="AX313" s="203" t="s">
        <v>80</v>
      </c>
      <c r="AY313" s="86" t="s">
        <v>72</v>
      </c>
      <c r="AZ313" s="142" t="s">
        <v>7809</v>
      </c>
      <c r="BA313" s="160" t="s">
        <v>71</v>
      </c>
      <c r="BB313" s="160" t="s">
        <v>71</v>
      </c>
    </row>
    <row r="314" spans="2:54" s="127" customFormat="1" ht="15.75" customHeight="1" x14ac:dyDescent="0.25">
      <c r="B314" s="247">
        <v>2023</v>
      </c>
      <c r="C314" s="81">
        <v>891780111</v>
      </c>
      <c r="D314" s="82" t="s">
        <v>68</v>
      </c>
      <c r="E314" s="145" t="s">
        <v>7810</v>
      </c>
      <c r="F314" s="76" t="s">
        <v>7811</v>
      </c>
      <c r="G314" s="145">
        <v>0</v>
      </c>
      <c r="H314" s="145"/>
      <c r="I314" s="86" t="s">
        <v>78</v>
      </c>
      <c r="J314" s="81" t="s">
        <v>120</v>
      </c>
      <c r="K314" s="145" t="s">
        <v>7812</v>
      </c>
      <c r="L314" s="364">
        <v>6000000</v>
      </c>
      <c r="M314" s="81" t="s">
        <v>73</v>
      </c>
      <c r="N314" s="145"/>
      <c r="O314" s="616" t="s">
        <v>7813</v>
      </c>
      <c r="P314" s="160">
        <v>1082999568</v>
      </c>
      <c r="Q314" s="160">
        <v>1822</v>
      </c>
      <c r="R314" s="397">
        <v>45166</v>
      </c>
      <c r="S314" s="582">
        <v>117450000</v>
      </c>
      <c r="T314" s="391">
        <v>45216</v>
      </c>
      <c r="U314" s="617">
        <v>6000000</v>
      </c>
      <c r="V314" s="86" t="s">
        <v>70</v>
      </c>
      <c r="W314" s="262">
        <v>52705148</v>
      </c>
      <c r="X314" s="616" t="s">
        <v>6856</v>
      </c>
      <c r="Y314" s="145"/>
      <c r="Z314" s="391">
        <v>45216</v>
      </c>
      <c r="AA314" s="391">
        <v>45216</v>
      </c>
      <c r="AB314" s="603" t="s">
        <v>80</v>
      </c>
      <c r="AC314" s="391">
        <v>45246</v>
      </c>
      <c r="AD314" s="150">
        <f t="shared" si="15"/>
        <v>30</v>
      </c>
      <c r="AE314" s="143">
        <v>0</v>
      </c>
      <c r="AF314" s="259">
        <v>0</v>
      </c>
      <c r="AG314" s="143">
        <v>0</v>
      </c>
      <c r="AH314" s="603" t="s">
        <v>80</v>
      </c>
      <c r="AI314" s="150">
        <f t="shared" si="11"/>
        <v>0</v>
      </c>
      <c r="AJ314" s="143">
        <v>0</v>
      </c>
      <c r="AK314" s="259">
        <v>0</v>
      </c>
      <c r="AL314" s="603" t="s">
        <v>80</v>
      </c>
      <c r="AM314" s="86">
        <v>0</v>
      </c>
      <c r="AN314" s="603" t="s">
        <v>80</v>
      </c>
      <c r="AO314" s="603" t="s">
        <v>80</v>
      </c>
      <c r="AP314" s="255">
        <f t="shared" si="12"/>
        <v>0</v>
      </c>
      <c r="AQ314" s="260">
        <f>+L314+AF314-AK314</f>
        <v>6000000</v>
      </c>
      <c r="AR314" s="86" t="s">
        <v>115</v>
      </c>
      <c r="AS314" s="143">
        <v>0</v>
      </c>
      <c r="AT314" s="203" t="s">
        <v>80</v>
      </c>
      <c r="AU314" s="259">
        <v>0</v>
      </c>
      <c r="AV314" s="364">
        <f t="shared" si="13"/>
        <v>6000000</v>
      </c>
      <c r="AW314" s="133">
        <f t="shared" si="16"/>
        <v>0</v>
      </c>
      <c r="AX314" s="203" t="s">
        <v>80</v>
      </c>
      <c r="AY314" s="86" t="s">
        <v>72</v>
      </c>
      <c r="AZ314" s="142" t="s">
        <v>7814</v>
      </c>
      <c r="BA314" s="160" t="s">
        <v>71</v>
      </c>
      <c r="BB314" s="160" t="s">
        <v>71</v>
      </c>
    </row>
    <row r="315" spans="2:54" s="127" customFormat="1" ht="15.75" customHeight="1" x14ac:dyDescent="0.25">
      <c r="B315" s="247">
        <v>2023</v>
      </c>
      <c r="C315" s="81">
        <v>891780111</v>
      </c>
      <c r="D315" s="82" t="s">
        <v>68</v>
      </c>
      <c r="E315" s="145" t="s">
        <v>7815</v>
      </c>
      <c r="F315" s="76" t="s">
        <v>7816</v>
      </c>
      <c r="G315" s="145">
        <v>0</v>
      </c>
      <c r="H315" s="145"/>
      <c r="I315" s="86" t="s">
        <v>78</v>
      </c>
      <c r="J315" s="81" t="s">
        <v>120</v>
      </c>
      <c r="K315" s="145" t="s">
        <v>7817</v>
      </c>
      <c r="L315" s="364">
        <v>1344000</v>
      </c>
      <c r="M315" s="81" t="s">
        <v>73</v>
      </c>
      <c r="N315" s="145"/>
      <c r="O315" s="616" t="s">
        <v>6575</v>
      </c>
      <c r="P315" s="160">
        <v>1082989734</v>
      </c>
      <c r="Q315" s="160">
        <v>1579</v>
      </c>
      <c r="R315" s="397">
        <v>45132</v>
      </c>
      <c r="S315" s="582">
        <v>67374670</v>
      </c>
      <c r="T315" s="391">
        <v>45216</v>
      </c>
      <c r="U315" s="617">
        <v>1344000</v>
      </c>
      <c r="V315" s="86" t="s">
        <v>70</v>
      </c>
      <c r="W315" s="262">
        <v>63563343</v>
      </c>
      <c r="X315" s="616" t="s">
        <v>6541</v>
      </c>
      <c r="Y315" s="145"/>
      <c r="Z315" s="391">
        <v>45216</v>
      </c>
      <c r="AA315" s="391">
        <v>45216</v>
      </c>
      <c r="AB315" s="603" t="s">
        <v>80</v>
      </c>
      <c r="AC315" s="391">
        <v>45246</v>
      </c>
      <c r="AD315" s="150">
        <f t="shared" si="15"/>
        <v>30</v>
      </c>
      <c r="AE315" s="143">
        <v>0</v>
      </c>
      <c r="AF315" s="259">
        <v>0</v>
      </c>
      <c r="AG315" s="143">
        <v>0</v>
      </c>
      <c r="AH315" s="603" t="s">
        <v>80</v>
      </c>
      <c r="AI315" s="150">
        <f t="shared" si="11"/>
        <v>0</v>
      </c>
      <c r="AJ315" s="143">
        <v>0</v>
      </c>
      <c r="AK315" s="259">
        <v>0</v>
      </c>
      <c r="AL315" s="603" t="s">
        <v>80</v>
      </c>
      <c r="AM315" s="86">
        <v>0</v>
      </c>
      <c r="AN315" s="603" t="s">
        <v>80</v>
      </c>
      <c r="AO315" s="603" t="s">
        <v>80</v>
      </c>
      <c r="AP315" s="255">
        <f t="shared" si="12"/>
        <v>0</v>
      </c>
      <c r="AQ315" s="260">
        <f>+L315+AF315-AK315</f>
        <v>1344000</v>
      </c>
      <c r="AR315" s="86" t="s">
        <v>115</v>
      </c>
      <c r="AS315" s="143">
        <v>0</v>
      </c>
      <c r="AT315" s="203" t="s">
        <v>80</v>
      </c>
      <c r="AU315" s="259">
        <v>0</v>
      </c>
      <c r="AV315" s="364">
        <f t="shared" si="13"/>
        <v>1344000</v>
      </c>
      <c r="AW315" s="133">
        <f t="shared" si="16"/>
        <v>0</v>
      </c>
      <c r="AX315" s="203" t="s">
        <v>80</v>
      </c>
      <c r="AY315" s="86" t="s">
        <v>72</v>
      </c>
      <c r="AZ315" s="142" t="s">
        <v>7818</v>
      </c>
      <c r="BA315" s="160" t="s">
        <v>71</v>
      </c>
      <c r="BB315" s="160" t="s">
        <v>71</v>
      </c>
    </row>
    <row r="316" spans="2:54" s="127" customFormat="1" ht="15.75" customHeight="1" x14ac:dyDescent="0.25">
      <c r="B316" s="247">
        <v>2023</v>
      </c>
      <c r="C316" s="81">
        <v>891780111</v>
      </c>
      <c r="D316" s="82" t="s">
        <v>68</v>
      </c>
      <c r="E316" s="145" t="s">
        <v>7819</v>
      </c>
      <c r="F316" s="76" t="s">
        <v>7820</v>
      </c>
      <c r="G316" s="145">
        <v>0</v>
      </c>
      <c r="H316" s="145"/>
      <c r="I316" s="86" t="s">
        <v>78</v>
      </c>
      <c r="J316" s="81" t="s">
        <v>120</v>
      </c>
      <c r="K316" s="145" t="s">
        <v>7821</v>
      </c>
      <c r="L316" s="364">
        <v>1344000</v>
      </c>
      <c r="M316" s="81" t="s">
        <v>73</v>
      </c>
      <c r="N316" s="145"/>
      <c r="O316" s="616" t="s">
        <v>6506</v>
      </c>
      <c r="P316" s="160">
        <v>1082995408</v>
      </c>
      <c r="Q316" s="160">
        <v>1579</v>
      </c>
      <c r="R316" s="397">
        <v>45132</v>
      </c>
      <c r="S316" s="582">
        <v>67374670</v>
      </c>
      <c r="T316" s="391">
        <v>45216</v>
      </c>
      <c r="U316" s="617">
        <v>1344000</v>
      </c>
      <c r="V316" s="86" t="s">
        <v>70</v>
      </c>
      <c r="W316" s="262">
        <v>63563343</v>
      </c>
      <c r="X316" s="616" t="s">
        <v>6541</v>
      </c>
      <c r="Y316" s="145"/>
      <c r="Z316" s="391">
        <v>45216</v>
      </c>
      <c r="AA316" s="391">
        <v>45216</v>
      </c>
      <c r="AB316" s="603" t="s">
        <v>80</v>
      </c>
      <c r="AC316" s="391">
        <v>45246</v>
      </c>
      <c r="AD316" s="150">
        <f t="shared" si="15"/>
        <v>30</v>
      </c>
      <c r="AE316" s="143">
        <v>0</v>
      </c>
      <c r="AF316" s="259">
        <v>0</v>
      </c>
      <c r="AG316" s="143">
        <v>0</v>
      </c>
      <c r="AH316" s="603" t="s">
        <v>80</v>
      </c>
      <c r="AI316" s="150">
        <f t="shared" si="11"/>
        <v>0</v>
      </c>
      <c r="AJ316" s="143">
        <v>0</v>
      </c>
      <c r="AK316" s="259">
        <v>0</v>
      </c>
      <c r="AL316" s="603" t="s">
        <v>80</v>
      </c>
      <c r="AM316" s="86">
        <v>0</v>
      </c>
      <c r="AN316" s="603" t="s">
        <v>80</v>
      </c>
      <c r="AO316" s="603" t="s">
        <v>80</v>
      </c>
      <c r="AP316" s="255">
        <f t="shared" si="12"/>
        <v>0</v>
      </c>
      <c r="AQ316" s="260">
        <f>+L316+AF316-AK316</f>
        <v>1344000</v>
      </c>
      <c r="AR316" s="86" t="s">
        <v>115</v>
      </c>
      <c r="AS316" s="143">
        <v>0</v>
      </c>
      <c r="AT316" s="203" t="s">
        <v>80</v>
      </c>
      <c r="AU316" s="259">
        <v>0</v>
      </c>
      <c r="AV316" s="364">
        <f t="shared" si="13"/>
        <v>1344000</v>
      </c>
      <c r="AW316" s="133">
        <f t="shared" si="16"/>
        <v>0</v>
      </c>
      <c r="AX316" s="203" t="s">
        <v>80</v>
      </c>
      <c r="AY316" s="86" t="s">
        <v>72</v>
      </c>
      <c r="AZ316" s="142" t="s">
        <v>7822</v>
      </c>
      <c r="BA316" s="160" t="s">
        <v>71</v>
      </c>
      <c r="BB316" s="160" t="s">
        <v>71</v>
      </c>
    </row>
    <row r="317" spans="2:54" s="127" customFormat="1" ht="15.75" customHeight="1" x14ac:dyDescent="0.25">
      <c r="B317" s="247">
        <v>2023</v>
      </c>
      <c r="C317" s="81">
        <v>891780111</v>
      </c>
      <c r="D317" s="82" t="s">
        <v>68</v>
      </c>
      <c r="E317" s="145" t="s">
        <v>7823</v>
      </c>
      <c r="F317" s="76" t="s">
        <v>7824</v>
      </c>
      <c r="G317" s="145">
        <v>0</v>
      </c>
      <c r="H317" s="145"/>
      <c r="I317" s="86" t="s">
        <v>78</v>
      </c>
      <c r="J317" s="81" t="s">
        <v>120</v>
      </c>
      <c r="K317" s="145" t="s">
        <v>7825</v>
      </c>
      <c r="L317" s="364">
        <v>27159998</v>
      </c>
      <c r="M317" s="81" t="s">
        <v>73</v>
      </c>
      <c r="N317" s="145"/>
      <c r="O317" s="616" t="s">
        <v>7826</v>
      </c>
      <c r="P317" s="160">
        <v>84458061</v>
      </c>
      <c r="Q317" s="160">
        <v>1855</v>
      </c>
      <c r="R317" s="397">
        <v>45173</v>
      </c>
      <c r="S317" s="582">
        <v>204249017</v>
      </c>
      <c r="T317" s="391">
        <v>45217</v>
      </c>
      <c r="U317" s="617">
        <v>27159998</v>
      </c>
      <c r="V317" s="86" t="s">
        <v>70</v>
      </c>
      <c r="W317" s="262">
        <v>63563343</v>
      </c>
      <c r="X317" s="616" t="s">
        <v>6541</v>
      </c>
      <c r="Y317" s="145"/>
      <c r="Z317" s="391">
        <v>45217</v>
      </c>
      <c r="AA317" s="391">
        <v>45217</v>
      </c>
      <c r="AB317" s="603" t="s">
        <v>80</v>
      </c>
      <c r="AC317" s="391">
        <v>45348</v>
      </c>
      <c r="AD317" s="150">
        <f t="shared" si="15"/>
        <v>131</v>
      </c>
      <c r="AE317" s="143">
        <v>0</v>
      </c>
      <c r="AF317" s="259">
        <v>0</v>
      </c>
      <c r="AG317" s="143">
        <v>0</v>
      </c>
      <c r="AH317" s="603" t="s">
        <v>80</v>
      </c>
      <c r="AI317" s="150">
        <f t="shared" si="11"/>
        <v>0</v>
      </c>
      <c r="AJ317" s="143">
        <v>0</v>
      </c>
      <c r="AK317" s="259">
        <v>0</v>
      </c>
      <c r="AL317" s="603" t="s">
        <v>80</v>
      </c>
      <c r="AM317" s="86">
        <v>0</v>
      </c>
      <c r="AN317" s="603" t="s">
        <v>80</v>
      </c>
      <c r="AO317" s="603" t="s">
        <v>80</v>
      </c>
      <c r="AP317" s="255">
        <f t="shared" si="12"/>
        <v>0</v>
      </c>
      <c r="AQ317" s="260">
        <f>+L317+AF317-AK317</f>
        <v>27159998</v>
      </c>
      <c r="AR317" s="86" t="s">
        <v>115</v>
      </c>
      <c r="AS317" s="143">
        <v>0</v>
      </c>
      <c r="AT317" s="203" t="s">
        <v>80</v>
      </c>
      <c r="AU317" s="259">
        <v>0</v>
      </c>
      <c r="AV317" s="364">
        <f t="shared" si="13"/>
        <v>27159998</v>
      </c>
      <c r="AW317" s="133">
        <f t="shared" si="16"/>
        <v>0</v>
      </c>
      <c r="AX317" s="203" t="s">
        <v>80</v>
      </c>
      <c r="AY317" s="86" t="s">
        <v>72</v>
      </c>
      <c r="AZ317" s="142" t="s">
        <v>7827</v>
      </c>
      <c r="BA317" s="160" t="s">
        <v>71</v>
      </c>
      <c r="BB317" s="160" t="s">
        <v>71</v>
      </c>
    </row>
    <row r="318" spans="2:54" s="127" customFormat="1" ht="15.75" customHeight="1" x14ac:dyDescent="0.25">
      <c r="B318" s="247">
        <v>2023</v>
      </c>
      <c r="C318" s="81">
        <v>891780111</v>
      </c>
      <c r="D318" s="82" t="s">
        <v>68</v>
      </c>
      <c r="E318" s="145" t="s">
        <v>7828</v>
      </c>
      <c r="F318" s="76" t="s">
        <v>7829</v>
      </c>
      <c r="G318" s="145">
        <v>0</v>
      </c>
      <c r="H318" s="145"/>
      <c r="I318" s="86" t="s">
        <v>78</v>
      </c>
      <c r="J318" s="81" t="s">
        <v>120</v>
      </c>
      <c r="K318" s="145" t="s">
        <v>7830</v>
      </c>
      <c r="L318" s="364">
        <v>1344000</v>
      </c>
      <c r="M318" s="81" t="s">
        <v>73</v>
      </c>
      <c r="N318" s="145"/>
      <c r="O318" s="616" t="s">
        <v>6596</v>
      </c>
      <c r="P318" s="160">
        <v>1129504010</v>
      </c>
      <c r="Q318" s="160">
        <v>1579</v>
      </c>
      <c r="R318" s="397">
        <v>45132</v>
      </c>
      <c r="S318" s="582">
        <v>67374670</v>
      </c>
      <c r="T318" s="391">
        <v>45217</v>
      </c>
      <c r="U318" s="617">
        <v>1344000</v>
      </c>
      <c r="V318" s="86" t="s">
        <v>70</v>
      </c>
      <c r="W318" s="262">
        <v>63563343</v>
      </c>
      <c r="X318" s="616" t="s">
        <v>6480</v>
      </c>
      <c r="Y318" s="145"/>
      <c r="Z318" s="391">
        <v>45217</v>
      </c>
      <c r="AA318" s="391">
        <v>45217</v>
      </c>
      <c r="AB318" s="603" t="s">
        <v>80</v>
      </c>
      <c r="AC318" s="391">
        <v>45247</v>
      </c>
      <c r="AD318" s="150">
        <f t="shared" si="15"/>
        <v>30</v>
      </c>
      <c r="AE318" s="143">
        <v>0</v>
      </c>
      <c r="AF318" s="259">
        <v>0</v>
      </c>
      <c r="AG318" s="143">
        <v>0</v>
      </c>
      <c r="AH318" s="603" t="s">
        <v>80</v>
      </c>
      <c r="AI318" s="150">
        <f t="shared" si="11"/>
        <v>0</v>
      </c>
      <c r="AJ318" s="143">
        <v>0</v>
      </c>
      <c r="AK318" s="259">
        <v>0</v>
      </c>
      <c r="AL318" s="603" t="s">
        <v>80</v>
      </c>
      <c r="AM318" s="86">
        <v>0</v>
      </c>
      <c r="AN318" s="603" t="s">
        <v>80</v>
      </c>
      <c r="AO318" s="603" t="s">
        <v>80</v>
      </c>
      <c r="AP318" s="255">
        <f t="shared" si="12"/>
        <v>0</v>
      </c>
      <c r="AQ318" s="260">
        <f>+L318+AF318-AK318</f>
        <v>1344000</v>
      </c>
      <c r="AR318" s="86" t="s">
        <v>115</v>
      </c>
      <c r="AS318" s="143">
        <v>0</v>
      </c>
      <c r="AT318" s="203" t="s">
        <v>80</v>
      </c>
      <c r="AU318" s="259">
        <v>0</v>
      </c>
      <c r="AV318" s="364">
        <f t="shared" si="13"/>
        <v>1344000</v>
      </c>
      <c r="AW318" s="133">
        <f t="shared" si="16"/>
        <v>0</v>
      </c>
      <c r="AX318" s="203" t="s">
        <v>80</v>
      </c>
      <c r="AY318" s="86" t="s">
        <v>72</v>
      </c>
      <c r="AZ318" s="142" t="s">
        <v>7831</v>
      </c>
      <c r="BA318" s="160" t="s">
        <v>71</v>
      </c>
      <c r="BB318" s="160" t="s">
        <v>71</v>
      </c>
    </row>
    <row r="319" spans="2:54" s="127" customFormat="1" ht="15.75" customHeight="1" x14ac:dyDescent="0.25">
      <c r="B319" s="247">
        <v>2023</v>
      </c>
      <c r="C319" s="81">
        <v>891780111</v>
      </c>
      <c r="D319" s="82" t="s">
        <v>68</v>
      </c>
      <c r="E319" s="145" t="s">
        <v>7832</v>
      </c>
      <c r="F319" s="76" t="s">
        <v>7833</v>
      </c>
      <c r="G319" s="145">
        <v>0</v>
      </c>
      <c r="H319" s="145"/>
      <c r="I319" s="86" t="s">
        <v>78</v>
      </c>
      <c r="J319" s="81" t="s">
        <v>120</v>
      </c>
      <c r="K319" s="145" t="s">
        <v>7061</v>
      </c>
      <c r="L319" s="364">
        <v>7700000</v>
      </c>
      <c r="M319" s="81" t="s">
        <v>73</v>
      </c>
      <c r="N319" s="145"/>
      <c r="O319" s="616" t="s">
        <v>7834</v>
      </c>
      <c r="P319" s="160">
        <v>1020794175</v>
      </c>
      <c r="Q319" s="160">
        <v>79</v>
      </c>
      <c r="R319" s="397">
        <v>44949</v>
      </c>
      <c r="S319" s="582">
        <v>456500000</v>
      </c>
      <c r="T319" s="391">
        <v>45219</v>
      </c>
      <c r="U319" s="617">
        <v>7700000</v>
      </c>
      <c r="V319" s="86" t="s">
        <v>70</v>
      </c>
      <c r="W319" s="262">
        <v>39049658</v>
      </c>
      <c r="X319" s="616" t="s">
        <v>6408</v>
      </c>
      <c r="Y319" s="145"/>
      <c r="Z319" s="391">
        <v>45219</v>
      </c>
      <c r="AA319" s="391">
        <v>45219</v>
      </c>
      <c r="AB319" s="603" t="s">
        <v>80</v>
      </c>
      <c r="AC319" s="391">
        <v>45282</v>
      </c>
      <c r="AD319" s="150">
        <f t="shared" si="15"/>
        <v>63</v>
      </c>
      <c r="AE319" s="143">
        <v>0</v>
      </c>
      <c r="AF319" s="259">
        <v>0</v>
      </c>
      <c r="AG319" s="143">
        <v>0</v>
      </c>
      <c r="AH319" s="603" t="s">
        <v>80</v>
      </c>
      <c r="AI319" s="150">
        <f t="shared" si="11"/>
        <v>0</v>
      </c>
      <c r="AJ319" s="143">
        <v>0</v>
      </c>
      <c r="AK319" s="259">
        <v>0</v>
      </c>
      <c r="AL319" s="603" t="s">
        <v>80</v>
      </c>
      <c r="AM319" s="86">
        <v>0</v>
      </c>
      <c r="AN319" s="603" t="s">
        <v>80</v>
      </c>
      <c r="AO319" s="603" t="s">
        <v>80</v>
      </c>
      <c r="AP319" s="255">
        <f t="shared" si="12"/>
        <v>0</v>
      </c>
      <c r="AQ319" s="260">
        <f>+L319+AF319-AK319</f>
        <v>7700000</v>
      </c>
      <c r="AR319" s="86" t="s">
        <v>115</v>
      </c>
      <c r="AS319" s="143">
        <v>0</v>
      </c>
      <c r="AT319" s="203" t="s">
        <v>80</v>
      </c>
      <c r="AU319" s="259">
        <v>1750000</v>
      </c>
      <c r="AV319" s="364">
        <f t="shared" si="13"/>
        <v>5950000</v>
      </c>
      <c r="AW319" s="133">
        <f t="shared" si="16"/>
        <v>0.22727272727272727</v>
      </c>
      <c r="AX319" s="203" t="s">
        <v>80</v>
      </c>
      <c r="AY319" s="86" t="s">
        <v>72</v>
      </c>
      <c r="AZ319" s="142" t="s">
        <v>7835</v>
      </c>
      <c r="BA319" s="160" t="s">
        <v>71</v>
      </c>
      <c r="BB319" s="160" t="s">
        <v>71</v>
      </c>
    </row>
    <row r="320" spans="2:54" s="127" customFormat="1" ht="15.75" customHeight="1" x14ac:dyDescent="0.25">
      <c r="B320" s="247">
        <v>2023</v>
      </c>
      <c r="C320" s="81">
        <v>891780111</v>
      </c>
      <c r="D320" s="82" t="s">
        <v>68</v>
      </c>
      <c r="E320" s="145" t="s">
        <v>7836</v>
      </c>
      <c r="F320" s="76" t="s">
        <v>7837</v>
      </c>
      <c r="G320" s="145">
        <v>0</v>
      </c>
      <c r="H320" s="145"/>
      <c r="I320" s="86" t="s">
        <v>78</v>
      </c>
      <c r="J320" s="81" t="s">
        <v>120</v>
      </c>
      <c r="K320" s="145" t="s">
        <v>7838</v>
      </c>
      <c r="L320" s="364">
        <v>2400000</v>
      </c>
      <c r="M320" s="81" t="s">
        <v>73</v>
      </c>
      <c r="N320" s="145"/>
      <c r="O320" s="616" t="s">
        <v>7839</v>
      </c>
      <c r="P320" s="160">
        <v>1082870107</v>
      </c>
      <c r="Q320" s="160">
        <v>1980</v>
      </c>
      <c r="R320" s="397">
        <v>45184</v>
      </c>
      <c r="S320" s="582">
        <v>45836664</v>
      </c>
      <c r="T320" s="391">
        <v>45222</v>
      </c>
      <c r="U320" s="617">
        <v>2400000</v>
      </c>
      <c r="V320" s="86" t="s">
        <v>70</v>
      </c>
      <c r="W320" s="262">
        <v>1082922506</v>
      </c>
      <c r="X320" s="616" t="s">
        <v>7797</v>
      </c>
      <c r="Y320" s="145"/>
      <c r="Z320" s="391">
        <v>45222</v>
      </c>
      <c r="AA320" s="391">
        <v>45222</v>
      </c>
      <c r="AB320" s="603" t="s">
        <v>80</v>
      </c>
      <c r="AC320" s="391">
        <v>45252</v>
      </c>
      <c r="AD320" s="150">
        <f t="shared" si="15"/>
        <v>30</v>
      </c>
      <c r="AE320" s="143">
        <v>0</v>
      </c>
      <c r="AF320" s="259">
        <v>0</v>
      </c>
      <c r="AG320" s="143">
        <v>0</v>
      </c>
      <c r="AH320" s="603" t="s">
        <v>80</v>
      </c>
      <c r="AI320" s="150">
        <f t="shared" si="11"/>
        <v>0</v>
      </c>
      <c r="AJ320" s="143">
        <v>0</v>
      </c>
      <c r="AK320" s="259">
        <v>0</v>
      </c>
      <c r="AL320" s="603" t="s">
        <v>80</v>
      </c>
      <c r="AM320" s="86">
        <v>0</v>
      </c>
      <c r="AN320" s="603" t="s">
        <v>80</v>
      </c>
      <c r="AO320" s="603" t="s">
        <v>80</v>
      </c>
      <c r="AP320" s="255">
        <f t="shared" si="12"/>
        <v>0</v>
      </c>
      <c r="AQ320" s="260">
        <f>+L320+AF320-AK320</f>
        <v>2400000</v>
      </c>
      <c r="AR320" s="86" t="s">
        <v>115</v>
      </c>
      <c r="AS320" s="143">
        <v>0</v>
      </c>
      <c r="AT320" s="203" t="s">
        <v>80</v>
      </c>
      <c r="AU320" s="259">
        <v>0</v>
      </c>
      <c r="AV320" s="364">
        <f t="shared" si="13"/>
        <v>2400000</v>
      </c>
      <c r="AW320" s="133">
        <f t="shared" si="16"/>
        <v>0</v>
      </c>
      <c r="AX320" s="203" t="s">
        <v>80</v>
      </c>
      <c r="AY320" s="86" t="s">
        <v>72</v>
      </c>
      <c r="AZ320" s="142" t="s">
        <v>7840</v>
      </c>
      <c r="BA320" s="160" t="s">
        <v>71</v>
      </c>
      <c r="BB320" s="160" t="s">
        <v>71</v>
      </c>
    </row>
    <row r="321" spans="2:54" s="127" customFormat="1" ht="15.75" customHeight="1" x14ac:dyDescent="0.25">
      <c r="B321" s="247">
        <v>2023</v>
      </c>
      <c r="C321" s="81">
        <v>891780111</v>
      </c>
      <c r="D321" s="82" t="s">
        <v>68</v>
      </c>
      <c r="E321" s="145" t="s">
        <v>7841</v>
      </c>
      <c r="F321" s="76" t="s">
        <v>7842</v>
      </c>
      <c r="G321" s="145">
        <v>0</v>
      </c>
      <c r="H321" s="145"/>
      <c r="I321" s="86" t="s">
        <v>78</v>
      </c>
      <c r="J321" s="81" t="s">
        <v>120</v>
      </c>
      <c r="K321" s="145" t="s">
        <v>7843</v>
      </c>
      <c r="L321" s="364">
        <v>15000000</v>
      </c>
      <c r="M321" s="81" t="s">
        <v>73</v>
      </c>
      <c r="N321" s="145"/>
      <c r="O321" s="616" t="s">
        <v>7051</v>
      </c>
      <c r="P321" s="160">
        <v>26732300</v>
      </c>
      <c r="Q321" s="160">
        <v>1157</v>
      </c>
      <c r="R321" s="397">
        <v>45064</v>
      </c>
      <c r="S321" s="582">
        <v>62451895</v>
      </c>
      <c r="T321" s="391">
        <v>45223</v>
      </c>
      <c r="U321" s="617">
        <v>15000000</v>
      </c>
      <c r="V321" s="86" t="s">
        <v>70</v>
      </c>
      <c r="W321" s="262">
        <v>36722505</v>
      </c>
      <c r="X321" s="616" t="s">
        <v>7844</v>
      </c>
      <c r="Y321" s="145"/>
      <c r="Z321" s="391">
        <v>45223</v>
      </c>
      <c r="AA321" s="391">
        <v>45223</v>
      </c>
      <c r="AB321" s="603" t="s">
        <v>80</v>
      </c>
      <c r="AC321" s="391">
        <v>45253</v>
      </c>
      <c r="AD321" s="150">
        <f t="shared" si="15"/>
        <v>30</v>
      </c>
      <c r="AE321" s="143">
        <v>0</v>
      </c>
      <c r="AF321" s="259">
        <v>0</v>
      </c>
      <c r="AG321" s="143">
        <v>0</v>
      </c>
      <c r="AH321" s="603" t="s">
        <v>80</v>
      </c>
      <c r="AI321" s="150">
        <f t="shared" si="11"/>
        <v>0</v>
      </c>
      <c r="AJ321" s="143">
        <v>0</v>
      </c>
      <c r="AK321" s="259">
        <v>0</v>
      </c>
      <c r="AL321" s="603" t="s">
        <v>80</v>
      </c>
      <c r="AM321" s="86">
        <v>0</v>
      </c>
      <c r="AN321" s="603" t="s">
        <v>80</v>
      </c>
      <c r="AO321" s="603" t="s">
        <v>80</v>
      </c>
      <c r="AP321" s="255">
        <f t="shared" si="12"/>
        <v>0</v>
      </c>
      <c r="AQ321" s="260">
        <f>+L321+AF321-AK321</f>
        <v>15000000</v>
      </c>
      <c r="AR321" s="86" t="s">
        <v>115</v>
      </c>
      <c r="AS321" s="143">
        <v>0</v>
      </c>
      <c r="AT321" s="203" t="s">
        <v>80</v>
      </c>
      <c r="AU321" s="259">
        <v>0</v>
      </c>
      <c r="AV321" s="364">
        <f t="shared" si="13"/>
        <v>15000000</v>
      </c>
      <c r="AW321" s="133">
        <f t="shared" si="16"/>
        <v>0</v>
      </c>
      <c r="AX321" s="203" t="s">
        <v>80</v>
      </c>
      <c r="AY321" s="86" t="s">
        <v>72</v>
      </c>
      <c r="AZ321" s="166" t="s">
        <v>7845</v>
      </c>
      <c r="BA321" s="160" t="s">
        <v>71</v>
      </c>
      <c r="BB321" s="160" t="s">
        <v>71</v>
      </c>
    </row>
    <row r="322" spans="2:54" s="125" customFormat="1" ht="15.75" customHeight="1" x14ac:dyDescent="0.25">
      <c r="B322" s="247">
        <v>2023</v>
      </c>
      <c r="C322" s="81">
        <v>891780111</v>
      </c>
      <c r="D322" s="82" t="s">
        <v>68</v>
      </c>
      <c r="E322" s="145" t="s">
        <v>7846</v>
      </c>
      <c r="F322" s="76" t="s">
        <v>7847</v>
      </c>
      <c r="G322" s="145">
        <v>0</v>
      </c>
      <c r="H322" s="145"/>
      <c r="I322" s="86" t="s">
        <v>78</v>
      </c>
      <c r="J322" s="81" t="s">
        <v>120</v>
      </c>
      <c r="K322" s="145" t="s">
        <v>7848</v>
      </c>
      <c r="L322" s="259">
        <v>11000000</v>
      </c>
      <c r="M322" s="81" t="s">
        <v>73</v>
      </c>
      <c r="N322" s="145"/>
      <c r="O322" s="141" t="s">
        <v>7849</v>
      </c>
      <c r="P322" s="160">
        <v>1079915385</v>
      </c>
      <c r="Q322" s="160">
        <v>77</v>
      </c>
      <c r="R322" s="397">
        <v>44949</v>
      </c>
      <c r="S322" s="582">
        <v>768100000</v>
      </c>
      <c r="T322" s="391">
        <v>44959</v>
      </c>
      <c r="U322" s="617">
        <v>11000000</v>
      </c>
      <c r="V322" s="86" t="s">
        <v>70</v>
      </c>
      <c r="W322" s="262">
        <v>57294316</v>
      </c>
      <c r="X322" s="144" t="s">
        <v>6372</v>
      </c>
      <c r="Y322" s="145"/>
      <c r="Z322" s="391">
        <v>44959</v>
      </c>
      <c r="AA322" s="391">
        <v>44959</v>
      </c>
      <c r="AB322" s="603" t="s">
        <v>80</v>
      </c>
      <c r="AC322" s="391">
        <v>45107</v>
      </c>
      <c r="AD322" s="150">
        <f t="shared" si="15"/>
        <v>148</v>
      </c>
      <c r="AE322" s="143">
        <v>0</v>
      </c>
      <c r="AF322" s="259">
        <v>0</v>
      </c>
      <c r="AG322" s="143">
        <v>0</v>
      </c>
      <c r="AH322" s="603" t="s">
        <v>80</v>
      </c>
      <c r="AI322" s="150">
        <f t="shared" si="11"/>
        <v>0</v>
      </c>
      <c r="AJ322" s="143">
        <v>0</v>
      </c>
      <c r="AK322" s="259">
        <v>0</v>
      </c>
      <c r="AL322" s="603" t="s">
        <v>80</v>
      </c>
      <c r="AM322" s="86">
        <v>0</v>
      </c>
      <c r="AN322" s="603" t="s">
        <v>80</v>
      </c>
      <c r="AO322" s="603" t="s">
        <v>80</v>
      </c>
      <c r="AP322" s="255">
        <f t="shared" si="12"/>
        <v>0</v>
      </c>
      <c r="AQ322" s="260">
        <f>+L322+AF322-AK322</f>
        <v>11000000</v>
      </c>
      <c r="AR322" s="86" t="s">
        <v>115</v>
      </c>
      <c r="AS322" s="143">
        <v>0</v>
      </c>
      <c r="AT322" s="203" t="s">
        <v>80</v>
      </c>
      <c r="AU322" s="259">
        <v>11000000</v>
      </c>
      <c r="AV322" s="364">
        <f t="shared" si="13"/>
        <v>0</v>
      </c>
      <c r="AW322" s="133">
        <f t="shared" si="14"/>
        <v>1</v>
      </c>
      <c r="AX322" s="203" t="s">
        <v>80</v>
      </c>
      <c r="AY322" s="86" t="s">
        <v>800</v>
      </c>
      <c r="AZ322" s="142" t="s">
        <v>7850</v>
      </c>
      <c r="BA322" s="160" t="s">
        <v>71</v>
      </c>
      <c r="BB322" s="160" t="s">
        <v>71</v>
      </c>
    </row>
    <row r="323" spans="2:54" s="125" customFormat="1" ht="15.75" customHeight="1" x14ac:dyDescent="0.25">
      <c r="B323" s="247">
        <v>2023</v>
      </c>
      <c r="C323" s="81">
        <v>891780111</v>
      </c>
      <c r="D323" s="82" t="s">
        <v>68</v>
      </c>
      <c r="E323" s="145" t="s">
        <v>7851</v>
      </c>
      <c r="F323" s="76" t="s">
        <v>7852</v>
      </c>
      <c r="G323" s="145">
        <v>0</v>
      </c>
      <c r="H323" s="145"/>
      <c r="I323" s="86" t="s">
        <v>78</v>
      </c>
      <c r="J323" s="81" t="s">
        <v>120</v>
      </c>
      <c r="K323" s="145" t="s">
        <v>7853</v>
      </c>
      <c r="L323" s="259">
        <v>7000000</v>
      </c>
      <c r="M323" s="81" t="s">
        <v>73</v>
      </c>
      <c r="N323" s="145"/>
      <c r="O323" s="614" t="s">
        <v>7046</v>
      </c>
      <c r="P323" s="621" t="s">
        <v>7854</v>
      </c>
      <c r="Q323" s="160">
        <v>79</v>
      </c>
      <c r="R323" s="397">
        <v>44949</v>
      </c>
      <c r="S323" s="582">
        <v>456500000</v>
      </c>
      <c r="T323" s="391">
        <v>44964</v>
      </c>
      <c r="U323" s="617">
        <v>7000000</v>
      </c>
      <c r="V323" s="86" t="s">
        <v>70</v>
      </c>
      <c r="W323" s="262">
        <v>39049658</v>
      </c>
      <c r="X323" s="144" t="s">
        <v>6695</v>
      </c>
      <c r="Y323" s="145"/>
      <c r="Z323" s="391">
        <v>44964</v>
      </c>
      <c r="AA323" s="391">
        <v>44964</v>
      </c>
      <c r="AB323" s="603" t="s">
        <v>80</v>
      </c>
      <c r="AC323" s="391">
        <v>45076</v>
      </c>
      <c r="AD323" s="150">
        <f t="shared" si="15"/>
        <v>112</v>
      </c>
      <c r="AE323" s="143">
        <v>0</v>
      </c>
      <c r="AF323" s="259">
        <v>0</v>
      </c>
      <c r="AG323" s="143">
        <v>0</v>
      </c>
      <c r="AH323" s="603" t="s">
        <v>80</v>
      </c>
      <c r="AI323" s="150">
        <f t="shared" si="11"/>
        <v>0</v>
      </c>
      <c r="AJ323" s="143">
        <v>0</v>
      </c>
      <c r="AK323" s="259">
        <v>0</v>
      </c>
      <c r="AL323" s="603" t="s">
        <v>80</v>
      </c>
      <c r="AM323" s="86">
        <v>0</v>
      </c>
      <c r="AN323" s="603" t="s">
        <v>80</v>
      </c>
      <c r="AO323" s="603" t="s">
        <v>80</v>
      </c>
      <c r="AP323" s="255">
        <f t="shared" si="12"/>
        <v>0</v>
      </c>
      <c r="AQ323" s="260">
        <f>+L323+AF323-AK323</f>
        <v>7000000</v>
      </c>
      <c r="AR323" s="86" t="s">
        <v>115</v>
      </c>
      <c r="AS323" s="143">
        <v>0</v>
      </c>
      <c r="AT323" s="203" t="s">
        <v>80</v>
      </c>
      <c r="AU323" s="259">
        <v>7000000</v>
      </c>
      <c r="AV323" s="364">
        <f t="shared" si="13"/>
        <v>0</v>
      </c>
      <c r="AW323" s="133">
        <f t="shared" si="14"/>
        <v>1</v>
      </c>
      <c r="AX323" s="203" t="s">
        <v>80</v>
      </c>
      <c r="AY323" s="86" t="s">
        <v>800</v>
      </c>
      <c r="AZ323" s="142" t="s">
        <v>7855</v>
      </c>
      <c r="BA323" s="160" t="s">
        <v>71</v>
      </c>
      <c r="BB323" s="160" t="s">
        <v>71</v>
      </c>
    </row>
    <row r="324" spans="2:54" s="125" customFormat="1" ht="15.75" customHeight="1" x14ac:dyDescent="0.25">
      <c r="B324" s="247">
        <v>2023</v>
      </c>
      <c r="C324" s="81">
        <v>891780111</v>
      </c>
      <c r="D324" s="82" t="s">
        <v>68</v>
      </c>
      <c r="E324" s="145" t="s">
        <v>7856</v>
      </c>
      <c r="F324" s="76" t="s">
        <v>7857</v>
      </c>
      <c r="G324" s="145">
        <v>0</v>
      </c>
      <c r="H324" s="145"/>
      <c r="I324" s="86" t="s">
        <v>78</v>
      </c>
      <c r="J324" s="81" t="s">
        <v>120</v>
      </c>
      <c r="K324" s="145" t="s">
        <v>7858</v>
      </c>
      <c r="L324" s="259">
        <v>10000000</v>
      </c>
      <c r="M324" s="81" t="s">
        <v>73</v>
      </c>
      <c r="N324" s="145"/>
      <c r="O324" s="614" t="s">
        <v>7859</v>
      </c>
      <c r="P324" s="621" t="s">
        <v>7860</v>
      </c>
      <c r="Q324" s="160">
        <v>76</v>
      </c>
      <c r="R324" s="397">
        <v>44949</v>
      </c>
      <c r="S324" s="582">
        <v>547400000</v>
      </c>
      <c r="T324" s="391">
        <v>44966</v>
      </c>
      <c r="U324" s="617">
        <v>10000000</v>
      </c>
      <c r="V324" s="86" t="s">
        <v>70</v>
      </c>
      <c r="W324" s="262">
        <v>85155551</v>
      </c>
      <c r="X324" s="144" t="s">
        <v>6346</v>
      </c>
      <c r="Y324" s="145"/>
      <c r="Z324" s="391">
        <v>44966</v>
      </c>
      <c r="AA324" s="391">
        <v>44966</v>
      </c>
      <c r="AB324" s="603" t="s">
        <v>80</v>
      </c>
      <c r="AC324" s="391">
        <v>45077</v>
      </c>
      <c r="AD324" s="150">
        <f t="shared" si="15"/>
        <v>111</v>
      </c>
      <c r="AE324" s="143">
        <v>0</v>
      </c>
      <c r="AF324" s="259">
        <v>0</v>
      </c>
      <c r="AG324" s="143">
        <v>1</v>
      </c>
      <c r="AH324" s="603">
        <v>45107</v>
      </c>
      <c r="AI324" s="150">
        <f t="shared" si="11"/>
        <v>30</v>
      </c>
      <c r="AJ324" s="143">
        <v>0</v>
      </c>
      <c r="AK324" s="259">
        <v>0</v>
      </c>
      <c r="AL324" s="603" t="s">
        <v>80</v>
      </c>
      <c r="AM324" s="86">
        <v>0</v>
      </c>
      <c r="AN324" s="603" t="s">
        <v>80</v>
      </c>
      <c r="AO324" s="603" t="s">
        <v>80</v>
      </c>
      <c r="AP324" s="255">
        <f t="shared" si="12"/>
        <v>0</v>
      </c>
      <c r="AQ324" s="260">
        <f>+L324+AF324-AK324</f>
        <v>10000000</v>
      </c>
      <c r="AR324" s="86" t="s">
        <v>115</v>
      </c>
      <c r="AS324" s="143">
        <v>0</v>
      </c>
      <c r="AT324" s="203" t="s">
        <v>80</v>
      </c>
      <c r="AU324" s="259">
        <v>10000000</v>
      </c>
      <c r="AV324" s="364">
        <f t="shared" si="13"/>
        <v>0</v>
      </c>
      <c r="AW324" s="133">
        <f t="shared" si="14"/>
        <v>1</v>
      </c>
      <c r="AX324" s="203" t="s">
        <v>80</v>
      </c>
      <c r="AY324" s="86" t="s">
        <v>800</v>
      </c>
      <c r="AZ324" s="142" t="s">
        <v>7861</v>
      </c>
      <c r="BA324" s="160" t="s">
        <v>71</v>
      </c>
      <c r="BB324" s="160" t="s">
        <v>71</v>
      </c>
    </row>
    <row r="325" spans="2:54" s="125" customFormat="1" ht="15.75" customHeight="1" x14ac:dyDescent="0.25">
      <c r="B325" s="247">
        <v>2023</v>
      </c>
      <c r="C325" s="81">
        <v>891780111</v>
      </c>
      <c r="D325" s="82" t="s">
        <v>68</v>
      </c>
      <c r="E325" s="145" t="s">
        <v>7862</v>
      </c>
      <c r="F325" s="76" t="s">
        <v>7863</v>
      </c>
      <c r="G325" s="145">
        <v>0</v>
      </c>
      <c r="H325" s="145"/>
      <c r="I325" s="86" t="s">
        <v>78</v>
      </c>
      <c r="J325" s="81" t="s">
        <v>120</v>
      </c>
      <c r="K325" s="145" t="s">
        <v>7864</v>
      </c>
      <c r="L325" s="259">
        <v>11500000</v>
      </c>
      <c r="M325" s="81" t="s">
        <v>73</v>
      </c>
      <c r="N325" s="145"/>
      <c r="O325" s="614" t="s">
        <v>7865</v>
      </c>
      <c r="P325" s="621" t="s">
        <v>7866</v>
      </c>
      <c r="Q325" s="160">
        <v>77</v>
      </c>
      <c r="R325" s="397">
        <v>44949</v>
      </c>
      <c r="S325" s="582">
        <v>768100000</v>
      </c>
      <c r="T325" s="391">
        <v>44970</v>
      </c>
      <c r="U325" s="617">
        <v>11500000</v>
      </c>
      <c r="V325" s="86" t="s">
        <v>70</v>
      </c>
      <c r="W325" s="262">
        <v>36665858</v>
      </c>
      <c r="X325" s="144" t="s">
        <v>7867</v>
      </c>
      <c r="Y325" s="145"/>
      <c r="Z325" s="391">
        <v>44970</v>
      </c>
      <c r="AA325" s="391">
        <v>44970</v>
      </c>
      <c r="AB325" s="603" t="s">
        <v>80</v>
      </c>
      <c r="AC325" s="391">
        <v>45107</v>
      </c>
      <c r="AD325" s="150">
        <f t="shared" si="15"/>
        <v>137</v>
      </c>
      <c r="AE325" s="143">
        <v>0</v>
      </c>
      <c r="AF325" s="259">
        <v>0</v>
      </c>
      <c r="AG325" s="143">
        <v>0</v>
      </c>
      <c r="AH325" s="603" t="s">
        <v>80</v>
      </c>
      <c r="AI325" s="150">
        <f t="shared" si="11"/>
        <v>0</v>
      </c>
      <c r="AJ325" s="143">
        <v>0</v>
      </c>
      <c r="AK325" s="259">
        <v>0</v>
      </c>
      <c r="AL325" s="603" t="s">
        <v>80</v>
      </c>
      <c r="AM325" s="86">
        <v>0</v>
      </c>
      <c r="AN325" s="603" t="s">
        <v>80</v>
      </c>
      <c r="AO325" s="603" t="s">
        <v>80</v>
      </c>
      <c r="AP325" s="255">
        <f t="shared" si="12"/>
        <v>0</v>
      </c>
      <c r="AQ325" s="260">
        <f>+L325+AF325-AK325</f>
        <v>11500000</v>
      </c>
      <c r="AR325" s="86" t="s">
        <v>115</v>
      </c>
      <c r="AS325" s="143">
        <v>0</v>
      </c>
      <c r="AT325" s="203" t="s">
        <v>80</v>
      </c>
      <c r="AU325" s="259">
        <v>11500000</v>
      </c>
      <c r="AV325" s="364">
        <f t="shared" si="13"/>
        <v>0</v>
      </c>
      <c r="AW325" s="133">
        <f t="shared" si="14"/>
        <v>1</v>
      </c>
      <c r="AX325" s="203" t="s">
        <v>80</v>
      </c>
      <c r="AY325" s="86" t="s">
        <v>800</v>
      </c>
      <c r="AZ325" s="76" t="s">
        <v>7868</v>
      </c>
      <c r="BA325" s="160" t="s">
        <v>71</v>
      </c>
      <c r="BB325" s="160" t="s">
        <v>71</v>
      </c>
    </row>
    <row r="326" spans="2:54" s="125" customFormat="1" ht="15.75" customHeight="1" x14ac:dyDescent="0.25">
      <c r="B326" s="247">
        <v>2023</v>
      </c>
      <c r="C326" s="81">
        <v>891780111</v>
      </c>
      <c r="D326" s="82" t="s">
        <v>68</v>
      </c>
      <c r="E326" s="145" t="s">
        <v>7869</v>
      </c>
      <c r="F326" s="76" t="s">
        <v>7870</v>
      </c>
      <c r="G326" s="145">
        <v>0</v>
      </c>
      <c r="H326" s="145"/>
      <c r="I326" s="86" t="s">
        <v>78</v>
      </c>
      <c r="J326" s="81" t="s">
        <v>120</v>
      </c>
      <c r="K326" s="145" t="s">
        <v>7871</v>
      </c>
      <c r="L326" s="259">
        <v>18000000</v>
      </c>
      <c r="M326" s="81" t="s">
        <v>73</v>
      </c>
      <c r="N326" s="145"/>
      <c r="O326" s="141" t="s">
        <v>7872</v>
      </c>
      <c r="P326" s="160">
        <v>1082912748</v>
      </c>
      <c r="Q326" s="160">
        <v>80</v>
      </c>
      <c r="R326" s="397">
        <v>44949</v>
      </c>
      <c r="S326" s="582">
        <v>182000000</v>
      </c>
      <c r="T326" s="391">
        <v>45029</v>
      </c>
      <c r="U326" s="617">
        <v>18000000</v>
      </c>
      <c r="V326" s="86" t="s">
        <v>70</v>
      </c>
      <c r="W326" s="262">
        <v>19474750</v>
      </c>
      <c r="X326" s="144" t="s">
        <v>7873</v>
      </c>
      <c r="Y326" s="145"/>
      <c r="Z326" s="391">
        <v>45029</v>
      </c>
      <c r="AA326" s="391">
        <v>45029</v>
      </c>
      <c r="AB326" s="603" t="s">
        <v>80</v>
      </c>
      <c r="AC326" s="391">
        <v>45275</v>
      </c>
      <c r="AD326" s="150">
        <f t="shared" si="15"/>
        <v>246</v>
      </c>
      <c r="AE326" s="143">
        <v>0</v>
      </c>
      <c r="AF326" s="259">
        <v>0</v>
      </c>
      <c r="AG326" s="143">
        <v>0</v>
      </c>
      <c r="AH326" s="603" t="s">
        <v>80</v>
      </c>
      <c r="AI326" s="150">
        <f t="shared" si="11"/>
        <v>0</v>
      </c>
      <c r="AJ326" s="143">
        <v>0</v>
      </c>
      <c r="AK326" s="259">
        <v>0</v>
      </c>
      <c r="AL326" s="603" t="s">
        <v>80</v>
      </c>
      <c r="AM326" s="86">
        <v>0</v>
      </c>
      <c r="AN326" s="603" t="s">
        <v>80</v>
      </c>
      <c r="AO326" s="603" t="s">
        <v>80</v>
      </c>
      <c r="AP326" s="255">
        <f t="shared" si="12"/>
        <v>0</v>
      </c>
      <c r="AQ326" s="260">
        <f>+L326+AF326-AK326</f>
        <v>18000000</v>
      </c>
      <c r="AR326" s="86" t="s">
        <v>115</v>
      </c>
      <c r="AS326" s="143">
        <v>0</v>
      </c>
      <c r="AT326" s="203" t="s">
        <v>80</v>
      </c>
      <c r="AU326" s="259">
        <v>12000000</v>
      </c>
      <c r="AV326" s="364">
        <f t="shared" si="13"/>
        <v>6000000</v>
      </c>
      <c r="AW326" s="133">
        <f t="shared" si="14"/>
        <v>0.66666666666666663</v>
      </c>
      <c r="AX326" s="203" t="s">
        <v>80</v>
      </c>
      <c r="AY326" s="86" t="s">
        <v>72</v>
      </c>
      <c r="AZ326" s="142" t="s">
        <v>7874</v>
      </c>
      <c r="BA326" s="160" t="s">
        <v>71</v>
      </c>
      <c r="BB326" s="160" t="s">
        <v>71</v>
      </c>
    </row>
    <row r="327" spans="2:54" s="125" customFormat="1" ht="15.75" customHeight="1" x14ac:dyDescent="0.25">
      <c r="B327" s="247">
        <v>2023</v>
      </c>
      <c r="C327" s="81">
        <v>891780111</v>
      </c>
      <c r="D327" s="82" t="s">
        <v>68</v>
      </c>
      <c r="E327" s="145" t="s">
        <v>7875</v>
      </c>
      <c r="F327" s="76" t="s">
        <v>7876</v>
      </c>
      <c r="G327" s="145">
        <v>0</v>
      </c>
      <c r="H327" s="145"/>
      <c r="I327" s="86" t="s">
        <v>78</v>
      </c>
      <c r="J327" s="81" t="s">
        <v>120</v>
      </c>
      <c r="K327" s="145" t="s">
        <v>7877</v>
      </c>
      <c r="L327" s="259">
        <v>5000000</v>
      </c>
      <c r="M327" s="81" t="s">
        <v>73</v>
      </c>
      <c r="N327" s="145"/>
      <c r="O327" s="141" t="s">
        <v>7388</v>
      </c>
      <c r="P327" s="160">
        <v>1143403843</v>
      </c>
      <c r="Q327" s="160">
        <v>835</v>
      </c>
      <c r="R327" s="397">
        <v>45014</v>
      </c>
      <c r="S327" s="582">
        <v>50000000</v>
      </c>
      <c r="T327" s="391">
        <v>45042</v>
      </c>
      <c r="U327" s="617">
        <v>5000000</v>
      </c>
      <c r="V327" s="86" t="s">
        <v>70</v>
      </c>
      <c r="W327" s="262">
        <v>52389076</v>
      </c>
      <c r="X327" s="144" t="s">
        <v>6611</v>
      </c>
      <c r="Y327" s="145"/>
      <c r="Z327" s="391">
        <v>45042</v>
      </c>
      <c r="AA327" s="391">
        <v>45042</v>
      </c>
      <c r="AB327" s="603" t="s">
        <v>80</v>
      </c>
      <c r="AC327" s="391">
        <v>45102</v>
      </c>
      <c r="AD327" s="150">
        <f t="shared" si="15"/>
        <v>60</v>
      </c>
      <c r="AE327" s="143">
        <v>0</v>
      </c>
      <c r="AF327" s="259">
        <v>0</v>
      </c>
      <c r="AG327" s="143">
        <v>0</v>
      </c>
      <c r="AH327" s="603" t="s">
        <v>80</v>
      </c>
      <c r="AI327" s="150">
        <f t="shared" si="11"/>
        <v>0</v>
      </c>
      <c r="AJ327" s="143">
        <v>0</v>
      </c>
      <c r="AK327" s="259">
        <v>0</v>
      </c>
      <c r="AL327" s="603" t="s">
        <v>80</v>
      </c>
      <c r="AM327" s="86">
        <v>0</v>
      </c>
      <c r="AN327" s="603" t="s">
        <v>80</v>
      </c>
      <c r="AO327" s="603" t="s">
        <v>80</v>
      </c>
      <c r="AP327" s="255">
        <f t="shared" si="12"/>
        <v>0</v>
      </c>
      <c r="AQ327" s="260">
        <f>+L327+AF327-AK327</f>
        <v>5000000</v>
      </c>
      <c r="AR327" s="86" t="s">
        <v>115</v>
      </c>
      <c r="AS327" s="143">
        <v>0</v>
      </c>
      <c r="AT327" s="203" t="s">
        <v>80</v>
      </c>
      <c r="AU327" s="259">
        <v>5000000</v>
      </c>
      <c r="AV327" s="364">
        <f t="shared" ref="AV327:AV390" si="17">AQ327-AU327</f>
        <v>0</v>
      </c>
      <c r="AW327" s="133">
        <f t="shared" si="14"/>
        <v>1</v>
      </c>
      <c r="AX327" s="203" t="s">
        <v>80</v>
      </c>
      <c r="AY327" s="86" t="s">
        <v>800</v>
      </c>
      <c r="AZ327" s="76" t="s">
        <v>7878</v>
      </c>
      <c r="BA327" s="160" t="s">
        <v>71</v>
      </c>
      <c r="BB327" s="160" t="s">
        <v>71</v>
      </c>
    </row>
    <row r="328" spans="2:54" s="125" customFormat="1" ht="15.75" customHeight="1" x14ac:dyDescent="0.25">
      <c r="B328" s="247">
        <v>2023</v>
      </c>
      <c r="C328" s="81">
        <v>891780111</v>
      </c>
      <c r="D328" s="82" t="s">
        <v>68</v>
      </c>
      <c r="E328" s="145" t="s">
        <v>7879</v>
      </c>
      <c r="F328" s="76" t="s">
        <v>7880</v>
      </c>
      <c r="G328" s="145">
        <v>0</v>
      </c>
      <c r="H328" s="145"/>
      <c r="I328" s="86" t="s">
        <v>78</v>
      </c>
      <c r="J328" s="81" t="s">
        <v>120</v>
      </c>
      <c r="K328" s="145" t="s">
        <v>7881</v>
      </c>
      <c r="L328" s="259">
        <v>3000000</v>
      </c>
      <c r="M328" s="81" t="s">
        <v>73</v>
      </c>
      <c r="N328" s="145"/>
      <c r="O328" s="141" t="s">
        <v>7676</v>
      </c>
      <c r="P328" s="618">
        <v>1004373899</v>
      </c>
      <c r="Q328" s="160">
        <v>617</v>
      </c>
      <c r="R328" s="397">
        <v>44992</v>
      </c>
      <c r="S328" s="582">
        <v>532304000</v>
      </c>
      <c r="T328" s="622">
        <v>45063</v>
      </c>
      <c r="U328" s="617">
        <v>3000000</v>
      </c>
      <c r="V328" s="86" t="s">
        <v>70</v>
      </c>
      <c r="W328" s="262">
        <v>51909946</v>
      </c>
      <c r="X328" s="144" t="s">
        <v>7882</v>
      </c>
      <c r="Y328" s="145"/>
      <c r="Z328" s="391">
        <v>45063</v>
      </c>
      <c r="AA328" s="391">
        <v>45063</v>
      </c>
      <c r="AB328" s="603" t="s">
        <v>80</v>
      </c>
      <c r="AC328" s="391">
        <v>45107</v>
      </c>
      <c r="AD328" s="150">
        <f t="shared" si="15"/>
        <v>44</v>
      </c>
      <c r="AE328" s="143">
        <v>0</v>
      </c>
      <c r="AF328" s="259">
        <v>0</v>
      </c>
      <c r="AG328" s="143">
        <v>0</v>
      </c>
      <c r="AH328" s="603" t="s">
        <v>80</v>
      </c>
      <c r="AI328" s="150">
        <f t="shared" si="11"/>
        <v>0</v>
      </c>
      <c r="AJ328" s="143">
        <v>0</v>
      </c>
      <c r="AK328" s="259">
        <v>0</v>
      </c>
      <c r="AL328" s="603" t="s">
        <v>80</v>
      </c>
      <c r="AM328" s="86">
        <v>0</v>
      </c>
      <c r="AN328" s="603" t="s">
        <v>80</v>
      </c>
      <c r="AO328" s="603" t="s">
        <v>80</v>
      </c>
      <c r="AP328" s="255">
        <f t="shared" si="12"/>
        <v>0</v>
      </c>
      <c r="AQ328" s="260">
        <f>+L328+AF328-AK328</f>
        <v>3000000</v>
      </c>
      <c r="AR328" s="86" t="s">
        <v>115</v>
      </c>
      <c r="AS328" s="143">
        <v>0</v>
      </c>
      <c r="AT328" s="203" t="s">
        <v>80</v>
      </c>
      <c r="AU328" s="259">
        <v>3000000</v>
      </c>
      <c r="AV328" s="364">
        <f t="shared" si="17"/>
        <v>0</v>
      </c>
      <c r="AW328" s="133">
        <f t="shared" si="14"/>
        <v>1</v>
      </c>
      <c r="AX328" s="203" t="s">
        <v>80</v>
      </c>
      <c r="AY328" s="86" t="s">
        <v>800</v>
      </c>
      <c r="AZ328" s="142" t="s">
        <v>7883</v>
      </c>
      <c r="BA328" s="160" t="s">
        <v>71</v>
      </c>
      <c r="BB328" s="160" t="s">
        <v>71</v>
      </c>
    </row>
    <row r="329" spans="2:54" s="125" customFormat="1" ht="15.75" customHeight="1" x14ac:dyDescent="0.25">
      <c r="B329" s="247">
        <v>2023</v>
      </c>
      <c r="C329" s="81">
        <v>891780111</v>
      </c>
      <c r="D329" s="82" t="s">
        <v>68</v>
      </c>
      <c r="E329" s="145" t="s">
        <v>7884</v>
      </c>
      <c r="F329" s="76" t="s">
        <v>7885</v>
      </c>
      <c r="G329" s="145">
        <v>0</v>
      </c>
      <c r="H329" s="145"/>
      <c r="I329" s="86" t="s">
        <v>78</v>
      </c>
      <c r="J329" s="81" t="s">
        <v>120</v>
      </c>
      <c r="K329" s="145" t="s">
        <v>7886</v>
      </c>
      <c r="L329" s="259">
        <v>13750000</v>
      </c>
      <c r="M329" s="81" t="s">
        <v>73</v>
      </c>
      <c r="N329" s="145"/>
      <c r="O329" s="614" t="s">
        <v>7849</v>
      </c>
      <c r="P329" s="621" t="s">
        <v>7887</v>
      </c>
      <c r="Q329" s="160">
        <v>77</v>
      </c>
      <c r="R329" s="397">
        <v>44949</v>
      </c>
      <c r="S329" s="582">
        <v>768100000</v>
      </c>
      <c r="T329" s="391">
        <v>45111</v>
      </c>
      <c r="U329" s="617">
        <v>13750000</v>
      </c>
      <c r="V329" s="86" t="s">
        <v>70</v>
      </c>
      <c r="W329" s="262">
        <v>57461852</v>
      </c>
      <c r="X329" s="144" t="s">
        <v>7465</v>
      </c>
      <c r="Y329" s="145"/>
      <c r="Z329" s="391">
        <v>45111</v>
      </c>
      <c r="AA329" s="391">
        <v>45111</v>
      </c>
      <c r="AB329" s="603" t="s">
        <v>80</v>
      </c>
      <c r="AC329" s="391">
        <v>45275</v>
      </c>
      <c r="AD329" s="150">
        <f t="shared" si="15"/>
        <v>164</v>
      </c>
      <c r="AE329" s="143">
        <v>0</v>
      </c>
      <c r="AF329" s="259">
        <v>0</v>
      </c>
      <c r="AG329" s="143">
        <v>0</v>
      </c>
      <c r="AH329" s="603" t="s">
        <v>80</v>
      </c>
      <c r="AI329" s="150">
        <f t="shared" si="11"/>
        <v>0</v>
      </c>
      <c r="AJ329" s="143">
        <v>0</v>
      </c>
      <c r="AK329" s="259">
        <v>0</v>
      </c>
      <c r="AL329" s="603" t="s">
        <v>80</v>
      </c>
      <c r="AM329" s="86">
        <v>0</v>
      </c>
      <c r="AN329" s="603" t="s">
        <v>80</v>
      </c>
      <c r="AO329" s="603" t="s">
        <v>80</v>
      </c>
      <c r="AP329" s="255">
        <f t="shared" si="12"/>
        <v>0</v>
      </c>
      <c r="AQ329" s="260">
        <f>+L329+AF329-AK329</f>
        <v>13750000</v>
      </c>
      <c r="AR329" s="86" t="s">
        <v>115</v>
      </c>
      <c r="AS329" s="143">
        <v>0</v>
      </c>
      <c r="AT329" s="203" t="s">
        <v>80</v>
      </c>
      <c r="AU329" s="259">
        <v>10000000</v>
      </c>
      <c r="AV329" s="364">
        <f t="shared" si="17"/>
        <v>3750000</v>
      </c>
      <c r="AW329" s="133">
        <f t="shared" si="14"/>
        <v>0.72727272727272729</v>
      </c>
      <c r="AX329" s="203" t="s">
        <v>80</v>
      </c>
      <c r="AY329" s="86" t="s">
        <v>72</v>
      </c>
      <c r="AZ329" s="76" t="s">
        <v>7888</v>
      </c>
      <c r="BA329" s="160" t="s">
        <v>71</v>
      </c>
      <c r="BB329" s="160" t="s">
        <v>71</v>
      </c>
    </row>
    <row r="330" spans="2:54" s="125" customFormat="1" ht="15.75" customHeight="1" x14ac:dyDescent="0.25">
      <c r="B330" s="247">
        <v>2023</v>
      </c>
      <c r="C330" s="81">
        <v>891780111</v>
      </c>
      <c r="D330" s="82" t="s">
        <v>68</v>
      </c>
      <c r="E330" s="145" t="s">
        <v>7889</v>
      </c>
      <c r="F330" s="76" t="s">
        <v>7890</v>
      </c>
      <c r="G330" s="145">
        <v>0</v>
      </c>
      <c r="H330" s="145"/>
      <c r="I330" s="86" t="s">
        <v>78</v>
      </c>
      <c r="J330" s="81" t="s">
        <v>120</v>
      </c>
      <c r="K330" s="145" t="s">
        <v>7858</v>
      </c>
      <c r="L330" s="259">
        <v>10000000</v>
      </c>
      <c r="M330" s="81" t="s">
        <v>73</v>
      </c>
      <c r="N330" s="145"/>
      <c r="O330" s="614" t="s">
        <v>7859</v>
      </c>
      <c r="P330" s="621" t="s">
        <v>7860</v>
      </c>
      <c r="Q330" s="160">
        <v>76</v>
      </c>
      <c r="R330" s="397">
        <v>44949</v>
      </c>
      <c r="S330" s="582">
        <v>547400000</v>
      </c>
      <c r="T330" s="391">
        <v>45113</v>
      </c>
      <c r="U330" s="617">
        <v>10000000</v>
      </c>
      <c r="V330" s="86" t="s">
        <v>70</v>
      </c>
      <c r="W330" s="262">
        <v>85155551</v>
      </c>
      <c r="X330" s="144" t="s">
        <v>6346</v>
      </c>
      <c r="Y330" s="145"/>
      <c r="Z330" s="391">
        <v>45113</v>
      </c>
      <c r="AA330" s="391">
        <v>45113</v>
      </c>
      <c r="AB330" s="603" t="s">
        <v>80</v>
      </c>
      <c r="AC330" s="391">
        <v>45230</v>
      </c>
      <c r="AD330" s="150">
        <f t="shared" si="15"/>
        <v>117</v>
      </c>
      <c r="AE330" s="143">
        <v>0</v>
      </c>
      <c r="AF330" s="259">
        <v>0</v>
      </c>
      <c r="AG330" s="143">
        <v>0</v>
      </c>
      <c r="AH330" s="603" t="s">
        <v>80</v>
      </c>
      <c r="AI330" s="150">
        <f t="shared" si="11"/>
        <v>0</v>
      </c>
      <c r="AJ330" s="143">
        <v>0</v>
      </c>
      <c r="AK330" s="259">
        <v>0</v>
      </c>
      <c r="AL330" s="603" t="s">
        <v>80</v>
      </c>
      <c r="AM330" s="86">
        <v>0</v>
      </c>
      <c r="AN330" s="603" t="s">
        <v>80</v>
      </c>
      <c r="AO330" s="603" t="s">
        <v>80</v>
      </c>
      <c r="AP330" s="255">
        <f t="shared" si="12"/>
        <v>0</v>
      </c>
      <c r="AQ330" s="260">
        <f>+L330+AF330-AK330</f>
        <v>10000000</v>
      </c>
      <c r="AR330" s="86" t="s">
        <v>115</v>
      </c>
      <c r="AS330" s="143">
        <v>0</v>
      </c>
      <c r="AT330" s="203" t="s">
        <v>80</v>
      </c>
      <c r="AU330" s="259">
        <v>8293800</v>
      </c>
      <c r="AV330" s="364">
        <f t="shared" si="17"/>
        <v>1706200</v>
      </c>
      <c r="AW330" s="133">
        <f t="shared" si="14"/>
        <v>0.82938000000000001</v>
      </c>
      <c r="AX330" s="203" t="s">
        <v>80</v>
      </c>
      <c r="AY330" s="86" t="s">
        <v>72</v>
      </c>
      <c r="AZ330" s="76" t="s">
        <v>7891</v>
      </c>
      <c r="BA330" s="160" t="s">
        <v>71</v>
      </c>
      <c r="BB330" s="160" t="s">
        <v>71</v>
      </c>
    </row>
    <row r="331" spans="2:54" s="125" customFormat="1" ht="15.75" customHeight="1" x14ac:dyDescent="0.25">
      <c r="B331" s="247">
        <v>2023</v>
      </c>
      <c r="C331" s="81">
        <v>891780111</v>
      </c>
      <c r="D331" s="82" t="s">
        <v>68</v>
      </c>
      <c r="E331" s="145" t="s">
        <v>7892</v>
      </c>
      <c r="F331" s="76" t="s">
        <v>7893</v>
      </c>
      <c r="G331" s="145">
        <v>0</v>
      </c>
      <c r="H331" s="145"/>
      <c r="I331" s="86" t="s">
        <v>78</v>
      </c>
      <c r="J331" s="81" t="s">
        <v>120</v>
      </c>
      <c r="K331" s="145" t="s">
        <v>7894</v>
      </c>
      <c r="L331" s="259">
        <v>5000000</v>
      </c>
      <c r="M331" s="81" t="s">
        <v>73</v>
      </c>
      <c r="N331" s="145"/>
      <c r="O331" s="141" t="s">
        <v>7895</v>
      </c>
      <c r="P331" s="618">
        <v>1084735323</v>
      </c>
      <c r="Q331" s="160">
        <v>617</v>
      </c>
      <c r="R331" s="397">
        <v>44992</v>
      </c>
      <c r="S331" s="582">
        <v>532304000</v>
      </c>
      <c r="T331" s="391">
        <v>45149</v>
      </c>
      <c r="U331" s="617">
        <v>5000000</v>
      </c>
      <c r="V331" s="86" t="s">
        <v>70</v>
      </c>
      <c r="W331" s="262">
        <v>79141011</v>
      </c>
      <c r="X331" s="141" t="s">
        <v>7010</v>
      </c>
      <c r="Y331" s="145"/>
      <c r="Z331" s="391">
        <v>45149</v>
      </c>
      <c r="AA331" s="391">
        <v>45149</v>
      </c>
      <c r="AB331" s="603" t="s">
        <v>80</v>
      </c>
      <c r="AC331" s="391">
        <v>45209</v>
      </c>
      <c r="AD331" s="150">
        <f t="shared" si="15"/>
        <v>60</v>
      </c>
      <c r="AE331" s="143">
        <v>0</v>
      </c>
      <c r="AF331" s="259">
        <v>0</v>
      </c>
      <c r="AG331" s="143">
        <v>0</v>
      </c>
      <c r="AH331" s="603" t="s">
        <v>80</v>
      </c>
      <c r="AI331" s="150">
        <f t="shared" si="11"/>
        <v>0</v>
      </c>
      <c r="AJ331" s="143">
        <v>0</v>
      </c>
      <c r="AK331" s="259">
        <v>0</v>
      </c>
      <c r="AL331" s="603" t="s">
        <v>80</v>
      </c>
      <c r="AM331" s="86">
        <v>0</v>
      </c>
      <c r="AN331" s="603" t="s">
        <v>80</v>
      </c>
      <c r="AO331" s="603" t="s">
        <v>80</v>
      </c>
      <c r="AP331" s="255">
        <f t="shared" si="12"/>
        <v>0</v>
      </c>
      <c r="AQ331" s="260">
        <f>+L331+AF331-AK331</f>
        <v>5000000</v>
      </c>
      <c r="AR331" s="86" t="s">
        <v>115</v>
      </c>
      <c r="AS331" s="143">
        <v>0</v>
      </c>
      <c r="AT331" s="203" t="s">
        <v>80</v>
      </c>
      <c r="AU331" s="259">
        <v>0</v>
      </c>
      <c r="AV331" s="364">
        <f t="shared" si="17"/>
        <v>5000000</v>
      </c>
      <c r="AW331" s="133">
        <f t="shared" si="14"/>
        <v>0</v>
      </c>
      <c r="AX331" s="203" t="s">
        <v>80</v>
      </c>
      <c r="AY331" s="86" t="s">
        <v>72</v>
      </c>
      <c r="AZ331" s="76" t="s">
        <v>7896</v>
      </c>
      <c r="BA331" s="160" t="s">
        <v>71</v>
      </c>
      <c r="BB331" s="160" t="s">
        <v>71</v>
      </c>
    </row>
    <row r="332" spans="2:54" s="125" customFormat="1" ht="15.75" customHeight="1" x14ac:dyDescent="0.25">
      <c r="B332" s="247">
        <v>2023</v>
      </c>
      <c r="C332" s="81">
        <v>891780111</v>
      </c>
      <c r="D332" s="82" t="s">
        <v>68</v>
      </c>
      <c r="E332" s="145" t="s">
        <v>7897</v>
      </c>
      <c r="F332" s="145" t="s">
        <v>7898</v>
      </c>
      <c r="G332" s="145">
        <v>0</v>
      </c>
      <c r="H332" s="145"/>
      <c r="I332" s="86" t="s">
        <v>78</v>
      </c>
      <c r="J332" s="81" t="s">
        <v>120</v>
      </c>
      <c r="K332" s="145" t="s">
        <v>7899</v>
      </c>
      <c r="L332" s="259">
        <v>5000000</v>
      </c>
      <c r="M332" s="81" t="s">
        <v>73</v>
      </c>
      <c r="N332" s="145"/>
      <c r="O332" s="141" t="s">
        <v>7895</v>
      </c>
      <c r="P332" s="618">
        <v>1084735323</v>
      </c>
      <c r="Q332" s="160">
        <v>77</v>
      </c>
      <c r="R332" s="397">
        <v>44949</v>
      </c>
      <c r="S332" s="582">
        <v>768100000</v>
      </c>
      <c r="T332" s="391">
        <v>45153</v>
      </c>
      <c r="U332" s="617">
        <v>5000000</v>
      </c>
      <c r="V332" s="86" t="s">
        <v>70</v>
      </c>
      <c r="W332" s="262">
        <v>79141011</v>
      </c>
      <c r="X332" s="141" t="s">
        <v>7010</v>
      </c>
      <c r="Y332" s="145"/>
      <c r="Z332" s="391">
        <v>45153</v>
      </c>
      <c r="AA332" s="391">
        <v>45153</v>
      </c>
      <c r="AB332" s="603" t="s">
        <v>80</v>
      </c>
      <c r="AC332" s="391">
        <v>45213</v>
      </c>
      <c r="AD332" s="150">
        <f t="shared" si="15"/>
        <v>60</v>
      </c>
      <c r="AE332" s="143">
        <v>0</v>
      </c>
      <c r="AF332" s="259">
        <v>0</v>
      </c>
      <c r="AG332" s="143">
        <v>0</v>
      </c>
      <c r="AH332" s="603" t="s">
        <v>80</v>
      </c>
      <c r="AI332" s="150">
        <f t="shared" si="11"/>
        <v>0</v>
      </c>
      <c r="AJ332" s="143">
        <v>0</v>
      </c>
      <c r="AK332" s="259">
        <v>0</v>
      </c>
      <c r="AL332" s="603" t="s">
        <v>80</v>
      </c>
      <c r="AM332" s="86">
        <v>0</v>
      </c>
      <c r="AN332" s="603" t="s">
        <v>80</v>
      </c>
      <c r="AO332" s="603" t="s">
        <v>80</v>
      </c>
      <c r="AP332" s="255">
        <f t="shared" si="12"/>
        <v>0</v>
      </c>
      <c r="AQ332" s="260">
        <f>+L332+AF332-AK332</f>
        <v>5000000</v>
      </c>
      <c r="AR332" s="86" t="s">
        <v>115</v>
      </c>
      <c r="AS332" s="143">
        <v>0</v>
      </c>
      <c r="AT332" s="203" t="s">
        <v>80</v>
      </c>
      <c r="AU332" s="259">
        <v>5000000</v>
      </c>
      <c r="AV332" s="364">
        <f t="shared" si="17"/>
        <v>0</v>
      </c>
      <c r="AW332" s="133">
        <f t="shared" si="14"/>
        <v>1</v>
      </c>
      <c r="AX332" s="203" t="s">
        <v>80</v>
      </c>
      <c r="AY332" s="86" t="s">
        <v>72</v>
      </c>
      <c r="AZ332" s="76" t="s">
        <v>7900</v>
      </c>
      <c r="BA332" s="160" t="s">
        <v>71</v>
      </c>
      <c r="BB332" s="160" t="s">
        <v>71</v>
      </c>
    </row>
    <row r="333" spans="2:54" s="125" customFormat="1" ht="15.75" customHeight="1" x14ac:dyDescent="0.25">
      <c r="B333" s="247">
        <v>2023</v>
      </c>
      <c r="C333" s="81">
        <v>891780111</v>
      </c>
      <c r="D333" s="82" t="s">
        <v>68</v>
      </c>
      <c r="E333" s="145" t="s">
        <v>7901</v>
      </c>
      <c r="F333" s="145" t="s">
        <v>7902</v>
      </c>
      <c r="G333" s="145">
        <v>0</v>
      </c>
      <c r="H333" s="145"/>
      <c r="I333" s="86" t="s">
        <v>78</v>
      </c>
      <c r="J333" s="81" t="s">
        <v>120</v>
      </c>
      <c r="K333" s="145" t="s">
        <v>7903</v>
      </c>
      <c r="L333" s="364">
        <v>10000000</v>
      </c>
      <c r="M333" s="81" t="s">
        <v>73</v>
      </c>
      <c r="N333" s="145"/>
      <c r="O333" s="616" t="s">
        <v>7904</v>
      </c>
      <c r="P333" s="621" t="s">
        <v>7905</v>
      </c>
      <c r="Q333" s="160">
        <v>77</v>
      </c>
      <c r="R333" s="397">
        <v>44949</v>
      </c>
      <c r="S333" s="582">
        <v>768100000</v>
      </c>
      <c r="T333" s="391">
        <v>45190</v>
      </c>
      <c r="U333" s="617">
        <v>10000000</v>
      </c>
      <c r="V333" s="86" t="s">
        <v>70</v>
      </c>
      <c r="W333" s="262">
        <v>79141011</v>
      </c>
      <c r="X333" s="614" t="s">
        <v>7906</v>
      </c>
      <c r="Y333" s="145"/>
      <c r="Z333" s="391">
        <v>45190</v>
      </c>
      <c r="AA333" s="391">
        <v>45190</v>
      </c>
      <c r="AB333" s="603" t="s">
        <v>80</v>
      </c>
      <c r="AC333" s="391">
        <v>45280</v>
      </c>
      <c r="AD333" s="150">
        <f t="shared" si="15"/>
        <v>90</v>
      </c>
      <c r="AE333" s="143">
        <v>0</v>
      </c>
      <c r="AF333" s="259">
        <v>0</v>
      </c>
      <c r="AG333" s="143">
        <v>0</v>
      </c>
      <c r="AH333" s="603" t="s">
        <v>80</v>
      </c>
      <c r="AI333" s="150">
        <f t="shared" si="11"/>
        <v>0</v>
      </c>
      <c r="AJ333" s="143">
        <v>0</v>
      </c>
      <c r="AK333" s="259">
        <v>0</v>
      </c>
      <c r="AL333" s="603" t="s">
        <v>80</v>
      </c>
      <c r="AM333" s="86">
        <v>0</v>
      </c>
      <c r="AN333" s="603" t="s">
        <v>80</v>
      </c>
      <c r="AO333" s="603" t="s">
        <v>80</v>
      </c>
      <c r="AP333" s="255">
        <f t="shared" si="12"/>
        <v>0</v>
      </c>
      <c r="AQ333" s="260">
        <f>+L333+AF333-AK333</f>
        <v>10000000</v>
      </c>
      <c r="AR333" s="86" t="s">
        <v>115</v>
      </c>
      <c r="AS333" s="143">
        <v>0</v>
      </c>
      <c r="AT333" s="203" t="s">
        <v>80</v>
      </c>
      <c r="AU333" s="259">
        <v>0</v>
      </c>
      <c r="AV333" s="364">
        <f t="shared" si="17"/>
        <v>10000000</v>
      </c>
      <c r="AW333" s="133">
        <f t="shared" si="14"/>
        <v>0</v>
      </c>
      <c r="AX333" s="203" t="s">
        <v>80</v>
      </c>
      <c r="AY333" s="86" t="s">
        <v>72</v>
      </c>
      <c r="AZ333" s="583" t="s">
        <v>7907</v>
      </c>
      <c r="BA333" s="160" t="s">
        <v>71</v>
      </c>
      <c r="BB333" s="160" t="s">
        <v>71</v>
      </c>
    </row>
    <row r="334" spans="2:54" s="125" customFormat="1" ht="15.75" customHeight="1" x14ac:dyDescent="0.25">
      <c r="B334" s="247">
        <v>2023</v>
      </c>
      <c r="C334" s="81">
        <v>891780111</v>
      </c>
      <c r="D334" s="82" t="s">
        <v>68</v>
      </c>
      <c r="E334" s="145" t="s">
        <v>7908</v>
      </c>
      <c r="F334" s="145" t="s">
        <v>7909</v>
      </c>
      <c r="G334" s="145">
        <v>0</v>
      </c>
      <c r="H334" s="145"/>
      <c r="I334" s="86" t="s">
        <v>78</v>
      </c>
      <c r="J334" s="81" t="s">
        <v>120</v>
      </c>
      <c r="K334" s="145" t="s">
        <v>7910</v>
      </c>
      <c r="L334" s="364">
        <v>5000000</v>
      </c>
      <c r="M334" s="81" t="s">
        <v>73</v>
      </c>
      <c r="N334" s="145"/>
      <c r="O334" s="616" t="s">
        <v>7904</v>
      </c>
      <c r="P334" s="621" t="s">
        <v>7905</v>
      </c>
      <c r="Q334" s="160">
        <v>617</v>
      </c>
      <c r="R334" s="397">
        <v>44992</v>
      </c>
      <c r="S334" s="582">
        <v>532304000</v>
      </c>
      <c r="T334" s="391">
        <v>45194</v>
      </c>
      <c r="U334" s="617">
        <v>5000000</v>
      </c>
      <c r="V334" s="86" t="s">
        <v>70</v>
      </c>
      <c r="W334" s="262">
        <v>79141011</v>
      </c>
      <c r="X334" s="614" t="s">
        <v>7906</v>
      </c>
      <c r="Y334" s="145"/>
      <c r="Z334" s="391">
        <v>45194</v>
      </c>
      <c r="AA334" s="391">
        <v>45194</v>
      </c>
      <c r="AB334" s="603" t="s">
        <v>80</v>
      </c>
      <c r="AC334" s="391">
        <v>45254</v>
      </c>
      <c r="AD334" s="150">
        <f t="shared" si="15"/>
        <v>60</v>
      </c>
      <c r="AE334" s="143">
        <v>0</v>
      </c>
      <c r="AF334" s="259">
        <v>0</v>
      </c>
      <c r="AG334" s="143">
        <v>0</v>
      </c>
      <c r="AH334" s="603" t="s">
        <v>80</v>
      </c>
      <c r="AI334" s="150">
        <f t="shared" si="11"/>
        <v>0</v>
      </c>
      <c r="AJ334" s="143">
        <v>0</v>
      </c>
      <c r="AK334" s="259">
        <v>0</v>
      </c>
      <c r="AL334" s="603" t="s">
        <v>80</v>
      </c>
      <c r="AM334" s="86">
        <v>0</v>
      </c>
      <c r="AN334" s="603" t="s">
        <v>80</v>
      </c>
      <c r="AO334" s="603" t="s">
        <v>80</v>
      </c>
      <c r="AP334" s="255">
        <f t="shared" si="12"/>
        <v>0</v>
      </c>
      <c r="AQ334" s="260">
        <f>+L334+AF334-AK334</f>
        <v>5000000</v>
      </c>
      <c r="AR334" s="86" t="s">
        <v>115</v>
      </c>
      <c r="AS334" s="143">
        <v>0</v>
      </c>
      <c r="AT334" s="203" t="s">
        <v>80</v>
      </c>
      <c r="AU334" s="259">
        <v>0</v>
      </c>
      <c r="AV334" s="364">
        <f t="shared" si="17"/>
        <v>5000000</v>
      </c>
      <c r="AW334" s="133">
        <f t="shared" si="14"/>
        <v>0</v>
      </c>
      <c r="AX334" s="203" t="s">
        <v>80</v>
      </c>
      <c r="AY334" s="86" t="s">
        <v>72</v>
      </c>
      <c r="AZ334" s="583" t="s">
        <v>7911</v>
      </c>
      <c r="BA334" s="160" t="s">
        <v>71</v>
      </c>
      <c r="BB334" s="160" t="s">
        <v>71</v>
      </c>
    </row>
    <row r="335" spans="2:54" s="125" customFormat="1" ht="15.75" customHeight="1" x14ac:dyDescent="0.25">
      <c r="B335" s="247">
        <v>2023</v>
      </c>
      <c r="C335" s="81">
        <v>891780111</v>
      </c>
      <c r="D335" s="82" t="s">
        <v>68</v>
      </c>
      <c r="E335" s="145" t="s">
        <v>7912</v>
      </c>
      <c r="F335" s="145" t="s">
        <v>7913</v>
      </c>
      <c r="G335" s="145">
        <v>0</v>
      </c>
      <c r="H335" s="145"/>
      <c r="I335" s="86" t="s">
        <v>78</v>
      </c>
      <c r="J335" s="81" t="s">
        <v>120</v>
      </c>
      <c r="K335" s="145" t="s">
        <v>7914</v>
      </c>
      <c r="L335" s="593">
        <v>6000000</v>
      </c>
      <c r="M335" s="81" t="s">
        <v>73</v>
      </c>
      <c r="N335" s="145"/>
      <c r="O335" s="616" t="s">
        <v>7915</v>
      </c>
      <c r="P335" s="623" t="s">
        <v>7916</v>
      </c>
      <c r="Q335" s="160">
        <v>1967</v>
      </c>
      <c r="R335" s="397">
        <v>45183</v>
      </c>
      <c r="S335" s="582">
        <v>15000000</v>
      </c>
      <c r="T335" s="391">
        <v>45196</v>
      </c>
      <c r="U335" s="617">
        <v>6000000</v>
      </c>
      <c r="V335" s="86" t="s">
        <v>70</v>
      </c>
      <c r="W335" s="262">
        <v>85155551</v>
      </c>
      <c r="X335" s="624" t="s">
        <v>6346</v>
      </c>
      <c r="Y335" s="145"/>
      <c r="Z335" s="391">
        <v>45196</v>
      </c>
      <c r="AA335" s="391">
        <v>45196</v>
      </c>
      <c r="AB335" s="603" t="s">
        <v>80</v>
      </c>
      <c r="AC335" s="391">
        <v>45225</v>
      </c>
      <c r="AD335" s="150">
        <f t="shared" si="15"/>
        <v>29</v>
      </c>
      <c r="AE335" s="143">
        <v>0</v>
      </c>
      <c r="AF335" s="259">
        <v>0</v>
      </c>
      <c r="AG335" s="143">
        <v>0</v>
      </c>
      <c r="AH335" s="603" t="s">
        <v>80</v>
      </c>
      <c r="AI335" s="150">
        <f t="shared" si="11"/>
        <v>0</v>
      </c>
      <c r="AJ335" s="143">
        <v>0</v>
      </c>
      <c r="AK335" s="259">
        <v>0</v>
      </c>
      <c r="AL335" s="603" t="s">
        <v>80</v>
      </c>
      <c r="AM335" s="86">
        <v>0</v>
      </c>
      <c r="AN335" s="603" t="s">
        <v>80</v>
      </c>
      <c r="AO335" s="603" t="s">
        <v>80</v>
      </c>
      <c r="AP335" s="255">
        <f t="shared" si="12"/>
        <v>0</v>
      </c>
      <c r="AQ335" s="260">
        <f>+L335+AF335-AK335</f>
        <v>6000000</v>
      </c>
      <c r="AR335" s="86" t="s">
        <v>115</v>
      </c>
      <c r="AS335" s="143">
        <v>0</v>
      </c>
      <c r="AT335" s="203" t="s">
        <v>80</v>
      </c>
      <c r="AU335" s="259">
        <v>6000000</v>
      </c>
      <c r="AV335" s="364">
        <f t="shared" si="17"/>
        <v>0</v>
      </c>
      <c r="AW335" s="133">
        <f t="shared" si="14"/>
        <v>1</v>
      </c>
      <c r="AX335" s="203" t="s">
        <v>80</v>
      </c>
      <c r="AY335" s="86" t="s">
        <v>72</v>
      </c>
      <c r="AZ335" s="583" t="s">
        <v>7917</v>
      </c>
      <c r="BA335" s="160" t="s">
        <v>71</v>
      </c>
      <c r="BB335" s="160" t="s">
        <v>71</v>
      </c>
    </row>
    <row r="336" spans="2:54" s="125" customFormat="1" ht="15.75" customHeight="1" x14ac:dyDescent="0.25">
      <c r="B336" s="247">
        <v>2023</v>
      </c>
      <c r="C336" s="81">
        <v>891780111</v>
      </c>
      <c r="D336" s="82" t="s">
        <v>68</v>
      </c>
      <c r="E336" s="145" t="s">
        <v>7918</v>
      </c>
      <c r="F336" s="76" t="s">
        <v>7919</v>
      </c>
      <c r="G336" s="145">
        <v>0</v>
      </c>
      <c r="H336" s="145"/>
      <c r="I336" s="86" t="s">
        <v>78</v>
      </c>
      <c r="J336" s="81" t="s">
        <v>120</v>
      </c>
      <c r="K336" s="145" t="s">
        <v>7920</v>
      </c>
      <c r="L336" s="259">
        <v>10059945</v>
      </c>
      <c r="M336" s="81" t="s">
        <v>73</v>
      </c>
      <c r="N336" s="145"/>
      <c r="O336" s="141" t="s">
        <v>7921</v>
      </c>
      <c r="P336" s="618">
        <v>800176618</v>
      </c>
      <c r="Q336" s="160">
        <v>186</v>
      </c>
      <c r="R336" s="397">
        <v>44958</v>
      </c>
      <c r="S336" s="582">
        <v>57560000</v>
      </c>
      <c r="T336" s="391">
        <v>44970</v>
      </c>
      <c r="U336" s="617">
        <v>10059945</v>
      </c>
      <c r="V336" s="86" t="s">
        <v>70</v>
      </c>
      <c r="W336" s="262">
        <v>84453903</v>
      </c>
      <c r="X336" s="144" t="s">
        <v>5496</v>
      </c>
      <c r="Y336" s="145"/>
      <c r="Z336" s="391">
        <v>44970</v>
      </c>
      <c r="AA336" s="391">
        <v>44970</v>
      </c>
      <c r="AB336" s="603" t="s">
        <v>80</v>
      </c>
      <c r="AC336" s="391">
        <v>44985</v>
      </c>
      <c r="AD336" s="150">
        <f t="shared" si="15"/>
        <v>15</v>
      </c>
      <c r="AE336" s="143">
        <v>0</v>
      </c>
      <c r="AF336" s="259">
        <v>0</v>
      </c>
      <c r="AG336" s="143">
        <v>0</v>
      </c>
      <c r="AH336" s="603" t="s">
        <v>80</v>
      </c>
      <c r="AI336" s="150">
        <f t="shared" si="11"/>
        <v>0</v>
      </c>
      <c r="AJ336" s="143">
        <v>0</v>
      </c>
      <c r="AK336" s="259">
        <v>0</v>
      </c>
      <c r="AL336" s="603" t="s">
        <v>80</v>
      </c>
      <c r="AM336" s="86">
        <v>0</v>
      </c>
      <c r="AN336" s="603" t="s">
        <v>80</v>
      </c>
      <c r="AO336" s="603" t="s">
        <v>80</v>
      </c>
      <c r="AP336" s="255">
        <f t="shared" si="12"/>
        <v>0</v>
      </c>
      <c r="AQ336" s="260">
        <f>+L336+AF336-AK336</f>
        <v>10059945</v>
      </c>
      <c r="AR336" s="86" t="s">
        <v>115</v>
      </c>
      <c r="AS336" s="143">
        <v>0</v>
      </c>
      <c r="AT336" s="203" t="s">
        <v>80</v>
      </c>
      <c r="AU336" s="259">
        <v>10059945</v>
      </c>
      <c r="AV336" s="364">
        <f t="shared" si="17"/>
        <v>0</v>
      </c>
      <c r="AW336" s="133">
        <f t="shared" si="14"/>
        <v>1</v>
      </c>
      <c r="AX336" s="203" t="s">
        <v>80</v>
      </c>
      <c r="AY336" s="86" t="s">
        <v>800</v>
      </c>
      <c r="AZ336" s="76" t="s">
        <v>7922</v>
      </c>
      <c r="BA336" s="160" t="s">
        <v>71</v>
      </c>
      <c r="BB336" s="141" t="s">
        <v>117</v>
      </c>
    </row>
    <row r="337" spans="2:54" s="125" customFormat="1" ht="15.75" customHeight="1" x14ac:dyDescent="0.25">
      <c r="B337" s="247">
        <v>2023</v>
      </c>
      <c r="C337" s="81">
        <v>891780111</v>
      </c>
      <c r="D337" s="82" t="s">
        <v>68</v>
      </c>
      <c r="E337" s="145" t="s">
        <v>7923</v>
      </c>
      <c r="F337" s="76" t="s">
        <v>7924</v>
      </c>
      <c r="G337" s="145">
        <v>0</v>
      </c>
      <c r="H337" s="145"/>
      <c r="I337" s="86" t="s">
        <v>78</v>
      </c>
      <c r="J337" s="81" t="s">
        <v>120</v>
      </c>
      <c r="K337" s="145" t="s">
        <v>7925</v>
      </c>
      <c r="L337" s="259">
        <v>17295753</v>
      </c>
      <c r="M337" s="81" t="s">
        <v>73</v>
      </c>
      <c r="N337" s="145"/>
      <c r="O337" s="141" t="s">
        <v>7926</v>
      </c>
      <c r="P337" s="160">
        <v>860002464</v>
      </c>
      <c r="Q337" s="160">
        <v>141</v>
      </c>
      <c r="R337" s="397">
        <v>44956</v>
      </c>
      <c r="S337" s="582">
        <v>50000000</v>
      </c>
      <c r="T337" s="391" t="s">
        <v>7927</v>
      </c>
      <c r="U337" s="617">
        <v>17295753</v>
      </c>
      <c r="V337" s="86" t="s">
        <v>70</v>
      </c>
      <c r="W337" s="262">
        <v>85155551</v>
      </c>
      <c r="X337" s="144" t="s">
        <v>6346</v>
      </c>
      <c r="Y337" s="145"/>
      <c r="Z337" s="391">
        <v>44994</v>
      </c>
      <c r="AA337" s="391">
        <v>45031</v>
      </c>
      <c r="AB337" s="603" t="s">
        <v>80</v>
      </c>
      <c r="AC337" s="391">
        <v>45049</v>
      </c>
      <c r="AD337" s="150">
        <f t="shared" si="15"/>
        <v>18</v>
      </c>
      <c r="AE337" s="143">
        <v>0</v>
      </c>
      <c r="AF337" s="259">
        <v>0</v>
      </c>
      <c r="AG337" s="143">
        <v>0</v>
      </c>
      <c r="AH337" s="603" t="s">
        <v>80</v>
      </c>
      <c r="AI337" s="150">
        <f t="shared" si="11"/>
        <v>0</v>
      </c>
      <c r="AJ337" s="143">
        <v>0</v>
      </c>
      <c r="AK337" s="259">
        <v>0</v>
      </c>
      <c r="AL337" s="603" t="s">
        <v>80</v>
      </c>
      <c r="AM337" s="86">
        <v>0</v>
      </c>
      <c r="AN337" s="603" t="s">
        <v>80</v>
      </c>
      <c r="AO337" s="603" t="s">
        <v>80</v>
      </c>
      <c r="AP337" s="255">
        <f t="shared" si="12"/>
        <v>0</v>
      </c>
      <c r="AQ337" s="260">
        <f>+L337+AF337-AK337</f>
        <v>17295753</v>
      </c>
      <c r="AR337" s="86" t="s">
        <v>115</v>
      </c>
      <c r="AS337" s="143">
        <v>0</v>
      </c>
      <c r="AT337" s="203" t="s">
        <v>80</v>
      </c>
      <c r="AU337" s="259">
        <v>17295753</v>
      </c>
      <c r="AV337" s="364">
        <f t="shared" si="17"/>
        <v>0</v>
      </c>
      <c r="AW337" s="133">
        <f t="shared" si="14"/>
        <v>1</v>
      </c>
      <c r="AX337" s="203" t="s">
        <v>80</v>
      </c>
      <c r="AY337" s="86" t="s">
        <v>800</v>
      </c>
      <c r="AZ337" s="142" t="s">
        <v>7928</v>
      </c>
      <c r="BA337" s="160" t="s">
        <v>71</v>
      </c>
      <c r="BB337" s="141" t="s">
        <v>117</v>
      </c>
    </row>
    <row r="338" spans="2:54" s="125" customFormat="1" ht="15.75" customHeight="1" x14ac:dyDescent="0.25">
      <c r="B338" s="247">
        <v>2023</v>
      </c>
      <c r="C338" s="81">
        <v>891780111</v>
      </c>
      <c r="D338" s="82" t="s">
        <v>68</v>
      </c>
      <c r="E338" s="145" t="s">
        <v>7929</v>
      </c>
      <c r="F338" s="76" t="s">
        <v>7930</v>
      </c>
      <c r="G338" s="145">
        <v>0</v>
      </c>
      <c r="H338" s="145"/>
      <c r="I338" s="86" t="s">
        <v>78</v>
      </c>
      <c r="J338" s="81" t="s">
        <v>120</v>
      </c>
      <c r="K338" s="145" t="s">
        <v>7931</v>
      </c>
      <c r="L338" s="259">
        <v>14800000</v>
      </c>
      <c r="M338" s="81" t="s">
        <v>73</v>
      </c>
      <c r="N338" s="145"/>
      <c r="O338" s="141" t="s">
        <v>7932</v>
      </c>
      <c r="P338" s="160">
        <v>901551953</v>
      </c>
      <c r="Q338" s="160">
        <v>465</v>
      </c>
      <c r="R338" s="397">
        <v>44980</v>
      </c>
      <c r="S338" s="582">
        <v>25200000</v>
      </c>
      <c r="T338" s="391" t="s">
        <v>7933</v>
      </c>
      <c r="U338" s="617">
        <v>14800000</v>
      </c>
      <c r="V338" s="86" t="s">
        <v>70</v>
      </c>
      <c r="W338" s="262">
        <v>85155551</v>
      </c>
      <c r="X338" s="144" t="s">
        <v>6346</v>
      </c>
      <c r="Y338" s="145"/>
      <c r="Z338" s="391">
        <v>45006</v>
      </c>
      <c r="AA338" s="391">
        <v>45006</v>
      </c>
      <c r="AB338" s="603" t="s">
        <v>80</v>
      </c>
      <c r="AC338" s="391">
        <v>45127</v>
      </c>
      <c r="AD338" s="150">
        <f t="shared" si="15"/>
        <v>121</v>
      </c>
      <c r="AE338" s="143">
        <v>0</v>
      </c>
      <c r="AF338" s="259">
        <v>0</v>
      </c>
      <c r="AG338" s="143">
        <v>0</v>
      </c>
      <c r="AH338" s="603" t="s">
        <v>80</v>
      </c>
      <c r="AI338" s="150">
        <f t="shared" si="11"/>
        <v>0</v>
      </c>
      <c r="AJ338" s="143">
        <v>0</v>
      </c>
      <c r="AK338" s="259">
        <v>0</v>
      </c>
      <c r="AL338" s="603" t="s">
        <v>80</v>
      </c>
      <c r="AM338" s="86">
        <v>0</v>
      </c>
      <c r="AN338" s="603" t="s">
        <v>80</v>
      </c>
      <c r="AO338" s="603" t="s">
        <v>80</v>
      </c>
      <c r="AP338" s="255">
        <f t="shared" si="12"/>
        <v>0</v>
      </c>
      <c r="AQ338" s="260">
        <f>+L338+AF338-AK338</f>
        <v>14800000</v>
      </c>
      <c r="AR338" s="86" t="s">
        <v>115</v>
      </c>
      <c r="AS338" s="143">
        <v>0</v>
      </c>
      <c r="AT338" s="203" t="s">
        <v>80</v>
      </c>
      <c r="AU338" s="259">
        <v>11100000</v>
      </c>
      <c r="AV338" s="364">
        <f t="shared" si="17"/>
        <v>3700000</v>
      </c>
      <c r="AW338" s="133">
        <f t="shared" si="14"/>
        <v>0.75</v>
      </c>
      <c r="AX338" s="203" t="s">
        <v>80</v>
      </c>
      <c r="AY338" s="86" t="s">
        <v>72</v>
      </c>
      <c r="AZ338" s="583" t="s">
        <v>7934</v>
      </c>
      <c r="BA338" s="160" t="s">
        <v>71</v>
      </c>
      <c r="BB338" s="141" t="s">
        <v>117</v>
      </c>
    </row>
    <row r="339" spans="2:54" s="125" customFormat="1" ht="15.75" customHeight="1" x14ac:dyDescent="0.25">
      <c r="B339" s="247">
        <v>2023</v>
      </c>
      <c r="C339" s="81">
        <v>891780111</v>
      </c>
      <c r="D339" s="82" t="s">
        <v>68</v>
      </c>
      <c r="E339" s="145" t="s">
        <v>7935</v>
      </c>
      <c r="F339" s="76" t="s">
        <v>7936</v>
      </c>
      <c r="G339" s="145">
        <v>0</v>
      </c>
      <c r="H339" s="145"/>
      <c r="I339" s="86" t="s">
        <v>78</v>
      </c>
      <c r="J339" s="81" t="s">
        <v>120</v>
      </c>
      <c r="K339" s="145" t="s">
        <v>7937</v>
      </c>
      <c r="L339" s="259">
        <v>60000000</v>
      </c>
      <c r="M339" s="81" t="s">
        <v>73</v>
      </c>
      <c r="N339" s="145"/>
      <c r="O339" s="141" t="s">
        <v>7938</v>
      </c>
      <c r="P339" s="258">
        <v>800176618</v>
      </c>
      <c r="Q339" s="160">
        <v>140</v>
      </c>
      <c r="R339" s="397">
        <v>44956</v>
      </c>
      <c r="S339" s="582">
        <v>60000000</v>
      </c>
      <c r="T339" s="391" t="s">
        <v>7939</v>
      </c>
      <c r="U339" s="617">
        <v>60000000</v>
      </c>
      <c r="V339" s="86" t="s">
        <v>70</v>
      </c>
      <c r="W339" s="262">
        <v>85155551</v>
      </c>
      <c r="X339" s="144" t="s">
        <v>6346</v>
      </c>
      <c r="Y339" s="145"/>
      <c r="Z339" s="391">
        <v>45012</v>
      </c>
      <c r="AA339" s="391">
        <v>45012</v>
      </c>
      <c r="AB339" s="603" t="s">
        <v>80</v>
      </c>
      <c r="AC339" s="391">
        <v>45289</v>
      </c>
      <c r="AD339" s="150">
        <f t="shared" si="15"/>
        <v>277</v>
      </c>
      <c r="AE339" s="143">
        <v>1</v>
      </c>
      <c r="AF339" s="259">
        <v>30000000</v>
      </c>
      <c r="AG339" s="143">
        <v>0</v>
      </c>
      <c r="AH339" s="603" t="s">
        <v>80</v>
      </c>
      <c r="AI339" s="150">
        <f t="shared" si="11"/>
        <v>0</v>
      </c>
      <c r="AJ339" s="143">
        <v>1</v>
      </c>
      <c r="AK339" s="259">
        <v>241.86</v>
      </c>
      <c r="AL339" s="603">
        <v>45209</v>
      </c>
      <c r="AM339" s="86">
        <v>0</v>
      </c>
      <c r="AN339" s="603" t="s">
        <v>80</v>
      </c>
      <c r="AO339" s="603" t="s">
        <v>80</v>
      </c>
      <c r="AP339" s="255">
        <f t="shared" si="12"/>
        <v>0</v>
      </c>
      <c r="AQ339" s="260">
        <f>+L339+AF339-AK339</f>
        <v>89999758.140000001</v>
      </c>
      <c r="AR339" s="86" t="s">
        <v>115</v>
      </c>
      <c r="AS339" s="143">
        <v>0</v>
      </c>
      <c r="AT339" s="203" t="s">
        <v>80</v>
      </c>
      <c r="AU339" s="259">
        <v>89999758.140000001</v>
      </c>
      <c r="AV339" s="364">
        <f t="shared" si="17"/>
        <v>0</v>
      </c>
      <c r="AW339" s="133">
        <f t="shared" si="14"/>
        <v>1</v>
      </c>
      <c r="AX339" s="203" t="s">
        <v>80</v>
      </c>
      <c r="AY339" s="86" t="s">
        <v>800</v>
      </c>
      <c r="AZ339" s="586" t="s">
        <v>7940</v>
      </c>
      <c r="BA339" s="160" t="s">
        <v>71</v>
      </c>
      <c r="BB339" s="141" t="s">
        <v>117</v>
      </c>
    </row>
    <row r="340" spans="2:54" s="125" customFormat="1" ht="15.75" customHeight="1" x14ac:dyDescent="0.25">
      <c r="B340" s="247">
        <v>2023</v>
      </c>
      <c r="C340" s="81">
        <v>891780111</v>
      </c>
      <c r="D340" s="82" t="s">
        <v>68</v>
      </c>
      <c r="E340" s="145" t="s">
        <v>7941</v>
      </c>
      <c r="F340" s="76" t="s">
        <v>7942</v>
      </c>
      <c r="G340" s="145">
        <v>0</v>
      </c>
      <c r="H340" s="145"/>
      <c r="I340" s="86" t="s">
        <v>78</v>
      </c>
      <c r="J340" s="81" t="s">
        <v>120</v>
      </c>
      <c r="K340" s="145" t="s">
        <v>7943</v>
      </c>
      <c r="L340" s="259">
        <v>16000000</v>
      </c>
      <c r="M340" s="81" t="s">
        <v>73</v>
      </c>
      <c r="N340" s="145"/>
      <c r="O340" s="141" t="s">
        <v>7944</v>
      </c>
      <c r="P340" s="160">
        <v>860074520</v>
      </c>
      <c r="Q340" s="160">
        <v>141</v>
      </c>
      <c r="R340" s="397">
        <v>44956</v>
      </c>
      <c r="S340" s="582">
        <v>50000000</v>
      </c>
      <c r="T340" s="391">
        <v>45029</v>
      </c>
      <c r="U340" s="617">
        <v>16000000</v>
      </c>
      <c r="V340" s="86" t="s">
        <v>70</v>
      </c>
      <c r="W340" s="262">
        <v>860074520</v>
      </c>
      <c r="X340" s="144" t="s">
        <v>7944</v>
      </c>
      <c r="Y340" s="145"/>
      <c r="Z340" s="391">
        <v>45029</v>
      </c>
      <c r="AA340" s="391">
        <v>45034</v>
      </c>
      <c r="AB340" s="603" t="s">
        <v>80</v>
      </c>
      <c r="AC340" s="391">
        <v>45048</v>
      </c>
      <c r="AD340" s="150">
        <f t="shared" si="15"/>
        <v>14</v>
      </c>
      <c r="AE340" s="143">
        <v>0</v>
      </c>
      <c r="AF340" s="259">
        <v>0</v>
      </c>
      <c r="AG340" s="143">
        <v>0</v>
      </c>
      <c r="AH340" s="603" t="s">
        <v>80</v>
      </c>
      <c r="AI340" s="150">
        <f t="shared" si="11"/>
        <v>0</v>
      </c>
      <c r="AJ340" s="143">
        <v>0</v>
      </c>
      <c r="AK340" s="259">
        <v>0</v>
      </c>
      <c r="AL340" s="603" t="s">
        <v>80</v>
      </c>
      <c r="AM340" s="86">
        <v>0</v>
      </c>
      <c r="AN340" s="603" t="s">
        <v>80</v>
      </c>
      <c r="AO340" s="603" t="s">
        <v>80</v>
      </c>
      <c r="AP340" s="255">
        <f t="shared" si="12"/>
        <v>0</v>
      </c>
      <c r="AQ340" s="260">
        <f>+L340+AF340-AK340</f>
        <v>16000000</v>
      </c>
      <c r="AR340" s="86" t="s">
        <v>115</v>
      </c>
      <c r="AS340" s="143">
        <v>0</v>
      </c>
      <c r="AT340" s="203" t="s">
        <v>80</v>
      </c>
      <c r="AU340" s="259">
        <v>16000000</v>
      </c>
      <c r="AV340" s="364">
        <f t="shared" si="17"/>
        <v>0</v>
      </c>
      <c r="AW340" s="133">
        <f t="shared" si="14"/>
        <v>1</v>
      </c>
      <c r="AX340" s="203" t="s">
        <v>80</v>
      </c>
      <c r="AY340" s="86" t="s">
        <v>800</v>
      </c>
      <c r="AZ340" s="142" t="s">
        <v>7945</v>
      </c>
      <c r="BA340" s="160" t="s">
        <v>71</v>
      </c>
      <c r="BB340" s="141" t="s">
        <v>117</v>
      </c>
    </row>
    <row r="341" spans="2:54" s="125" customFormat="1" ht="15.75" customHeight="1" x14ac:dyDescent="0.25">
      <c r="B341" s="247">
        <v>2023</v>
      </c>
      <c r="C341" s="81">
        <v>891780111</v>
      </c>
      <c r="D341" s="82" t="s">
        <v>68</v>
      </c>
      <c r="E341" s="145" t="s">
        <v>7946</v>
      </c>
      <c r="F341" s="76" t="s">
        <v>7947</v>
      </c>
      <c r="G341" s="145">
        <v>0</v>
      </c>
      <c r="H341" s="145"/>
      <c r="I341" s="86" t="s">
        <v>78</v>
      </c>
      <c r="J341" s="81" t="s">
        <v>120</v>
      </c>
      <c r="K341" s="145" t="s">
        <v>7948</v>
      </c>
      <c r="L341" s="259">
        <v>29501022</v>
      </c>
      <c r="M341" s="81" t="s">
        <v>73</v>
      </c>
      <c r="N341" s="145"/>
      <c r="O341" s="141" t="s">
        <v>7949</v>
      </c>
      <c r="P341" s="160">
        <v>901159454</v>
      </c>
      <c r="Q341" s="160">
        <v>685</v>
      </c>
      <c r="R341" s="397">
        <v>44998</v>
      </c>
      <c r="S341" s="582">
        <v>30000000</v>
      </c>
      <c r="T341" s="391">
        <v>45029</v>
      </c>
      <c r="U341" s="617">
        <v>29501022</v>
      </c>
      <c r="V341" s="86" t="s">
        <v>70</v>
      </c>
      <c r="W341" s="262">
        <v>7633817</v>
      </c>
      <c r="X341" s="144" t="s">
        <v>7950</v>
      </c>
      <c r="Y341" s="145"/>
      <c r="Z341" s="391">
        <v>45029</v>
      </c>
      <c r="AA341" s="391">
        <v>45029</v>
      </c>
      <c r="AB341" s="603" t="s">
        <v>80</v>
      </c>
      <c r="AC341" s="391">
        <v>45058</v>
      </c>
      <c r="AD341" s="150">
        <f t="shared" si="15"/>
        <v>29</v>
      </c>
      <c r="AE341" s="143">
        <v>0</v>
      </c>
      <c r="AF341" s="259">
        <v>0</v>
      </c>
      <c r="AG341" s="143">
        <v>0</v>
      </c>
      <c r="AH341" s="603" t="s">
        <v>80</v>
      </c>
      <c r="AI341" s="150">
        <f t="shared" si="11"/>
        <v>0</v>
      </c>
      <c r="AJ341" s="143">
        <v>0</v>
      </c>
      <c r="AK341" s="259">
        <v>0</v>
      </c>
      <c r="AL341" s="603" t="s">
        <v>80</v>
      </c>
      <c r="AM341" s="86">
        <v>0</v>
      </c>
      <c r="AN341" s="603" t="s">
        <v>80</v>
      </c>
      <c r="AO341" s="603" t="s">
        <v>80</v>
      </c>
      <c r="AP341" s="255">
        <f t="shared" si="12"/>
        <v>0</v>
      </c>
      <c r="AQ341" s="260">
        <f>+L341+AF341-AK341</f>
        <v>29501022</v>
      </c>
      <c r="AR341" s="86" t="s">
        <v>115</v>
      </c>
      <c r="AS341" s="143">
        <v>0</v>
      </c>
      <c r="AT341" s="203" t="s">
        <v>80</v>
      </c>
      <c r="AU341" s="259">
        <v>0</v>
      </c>
      <c r="AV341" s="364">
        <f t="shared" si="17"/>
        <v>29501022</v>
      </c>
      <c r="AW341" s="133">
        <f t="shared" si="14"/>
        <v>0</v>
      </c>
      <c r="AX341" s="203" t="s">
        <v>80</v>
      </c>
      <c r="AY341" s="86" t="s">
        <v>72</v>
      </c>
      <c r="AZ341" s="142" t="s">
        <v>7951</v>
      </c>
      <c r="BA341" s="160" t="s">
        <v>71</v>
      </c>
      <c r="BB341" s="141" t="s">
        <v>117</v>
      </c>
    </row>
    <row r="342" spans="2:54" s="125" customFormat="1" ht="15.75" customHeight="1" x14ac:dyDescent="0.25">
      <c r="B342" s="247">
        <v>2023</v>
      </c>
      <c r="C342" s="81">
        <v>891780111</v>
      </c>
      <c r="D342" s="82" t="s">
        <v>68</v>
      </c>
      <c r="E342" s="145" t="s">
        <v>7952</v>
      </c>
      <c r="F342" s="76" t="s">
        <v>7953</v>
      </c>
      <c r="G342" s="145">
        <v>0</v>
      </c>
      <c r="H342" s="145"/>
      <c r="I342" s="86" t="s">
        <v>78</v>
      </c>
      <c r="J342" s="81" t="s">
        <v>120</v>
      </c>
      <c r="K342" s="145" t="s">
        <v>7954</v>
      </c>
      <c r="L342" s="259">
        <v>4000000</v>
      </c>
      <c r="M342" s="81" t="s">
        <v>73</v>
      </c>
      <c r="N342" s="145"/>
      <c r="O342" s="141" t="s">
        <v>7955</v>
      </c>
      <c r="P342" s="618">
        <v>901098030</v>
      </c>
      <c r="Q342" s="160">
        <v>900</v>
      </c>
      <c r="R342" s="397">
        <v>45029</v>
      </c>
      <c r="S342" s="582">
        <v>338073920</v>
      </c>
      <c r="T342" s="391">
        <v>45121</v>
      </c>
      <c r="U342" s="617">
        <v>4000000</v>
      </c>
      <c r="V342" s="86" t="s">
        <v>70</v>
      </c>
      <c r="W342" s="262">
        <v>79849942</v>
      </c>
      <c r="X342" s="144" t="s">
        <v>7956</v>
      </c>
      <c r="Y342" s="145"/>
      <c r="Z342" s="391">
        <v>45121</v>
      </c>
      <c r="AA342" s="391">
        <v>45121</v>
      </c>
      <c r="AB342" s="603" t="s">
        <v>80</v>
      </c>
      <c r="AC342" s="391">
        <v>45151</v>
      </c>
      <c r="AD342" s="150">
        <f t="shared" si="15"/>
        <v>30</v>
      </c>
      <c r="AE342" s="143">
        <v>0</v>
      </c>
      <c r="AF342" s="259">
        <v>0</v>
      </c>
      <c r="AG342" s="143">
        <v>0</v>
      </c>
      <c r="AH342" s="603" t="s">
        <v>80</v>
      </c>
      <c r="AI342" s="150">
        <f t="shared" si="11"/>
        <v>0</v>
      </c>
      <c r="AJ342" s="143">
        <v>0</v>
      </c>
      <c r="AK342" s="259">
        <v>0</v>
      </c>
      <c r="AL342" s="603" t="s">
        <v>80</v>
      </c>
      <c r="AM342" s="86">
        <v>0</v>
      </c>
      <c r="AN342" s="603" t="s">
        <v>80</v>
      </c>
      <c r="AO342" s="603" t="s">
        <v>80</v>
      </c>
      <c r="AP342" s="255">
        <f t="shared" si="12"/>
        <v>0</v>
      </c>
      <c r="AQ342" s="260">
        <f>+L342+AF342-AK342</f>
        <v>4000000</v>
      </c>
      <c r="AR342" s="86" t="s">
        <v>115</v>
      </c>
      <c r="AS342" s="143">
        <v>0</v>
      </c>
      <c r="AT342" s="203" t="s">
        <v>80</v>
      </c>
      <c r="AU342" s="259">
        <v>4000000</v>
      </c>
      <c r="AV342" s="364">
        <f t="shared" si="17"/>
        <v>0</v>
      </c>
      <c r="AW342" s="133">
        <f t="shared" si="14"/>
        <v>1</v>
      </c>
      <c r="AX342" s="203" t="s">
        <v>80</v>
      </c>
      <c r="AY342" s="86" t="s">
        <v>800</v>
      </c>
      <c r="AZ342" s="583" t="s">
        <v>7957</v>
      </c>
      <c r="BA342" s="160" t="s">
        <v>71</v>
      </c>
      <c r="BB342" s="141" t="s">
        <v>117</v>
      </c>
    </row>
    <row r="343" spans="2:54" s="125" customFormat="1" ht="15.75" customHeight="1" x14ac:dyDescent="0.25">
      <c r="B343" s="247">
        <v>2023</v>
      </c>
      <c r="C343" s="81">
        <v>891780111</v>
      </c>
      <c r="D343" s="82" t="s">
        <v>68</v>
      </c>
      <c r="E343" s="145" t="s">
        <v>7958</v>
      </c>
      <c r="F343" s="76" t="s">
        <v>7959</v>
      </c>
      <c r="G343" s="145">
        <v>0</v>
      </c>
      <c r="H343" s="145"/>
      <c r="I343" s="86" t="s">
        <v>78</v>
      </c>
      <c r="J343" s="81" t="s">
        <v>120</v>
      </c>
      <c r="K343" s="145" t="s">
        <v>7960</v>
      </c>
      <c r="L343" s="259">
        <v>13923000</v>
      </c>
      <c r="M343" s="81" t="s">
        <v>73</v>
      </c>
      <c r="N343" s="145"/>
      <c r="O343" s="141" t="s">
        <v>7961</v>
      </c>
      <c r="P343" s="621" t="s">
        <v>7962</v>
      </c>
      <c r="Q343" s="160">
        <v>1499</v>
      </c>
      <c r="R343" s="397">
        <v>45118</v>
      </c>
      <c r="S343" s="582">
        <v>80000000</v>
      </c>
      <c r="T343" s="391">
        <v>45141</v>
      </c>
      <c r="U343" s="617">
        <v>13923000</v>
      </c>
      <c r="V343" s="86" t="s">
        <v>70</v>
      </c>
      <c r="W343" s="262">
        <v>85155551</v>
      </c>
      <c r="X343" s="144" t="s">
        <v>6346</v>
      </c>
      <c r="Y343" s="145"/>
      <c r="Z343" s="391">
        <v>45141</v>
      </c>
      <c r="AA343" s="391">
        <v>45141</v>
      </c>
      <c r="AB343" s="603" t="s">
        <v>80</v>
      </c>
      <c r="AC343" s="391">
        <v>45161</v>
      </c>
      <c r="AD343" s="150">
        <f t="shared" si="15"/>
        <v>20</v>
      </c>
      <c r="AE343" s="143">
        <v>0</v>
      </c>
      <c r="AF343" s="259">
        <v>0</v>
      </c>
      <c r="AG343" s="143">
        <v>0</v>
      </c>
      <c r="AH343" s="603" t="s">
        <v>80</v>
      </c>
      <c r="AI343" s="150">
        <f t="shared" si="11"/>
        <v>0</v>
      </c>
      <c r="AJ343" s="143">
        <v>0</v>
      </c>
      <c r="AK343" s="259">
        <v>0</v>
      </c>
      <c r="AL343" s="603" t="s">
        <v>80</v>
      </c>
      <c r="AM343" s="86">
        <v>0</v>
      </c>
      <c r="AN343" s="603" t="s">
        <v>80</v>
      </c>
      <c r="AO343" s="603" t="s">
        <v>80</v>
      </c>
      <c r="AP343" s="255">
        <f t="shared" si="12"/>
        <v>0</v>
      </c>
      <c r="AQ343" s="260">
        <f>+L343+AF343-AK343</f>
        <v>13923000</v>
      </c>
      <c r="AR343" s="86" t="s">
        <v>115</v>
      </c>
      <c r="AS343" s="143">
        <v>0</v>
      </c>
      <c r="AT343" s="203" t="s">
        <v>80</v>
      </c>
      <c r="AU343" s="259">
        <v>13923000</v>
      </c>
      <c r="AV343" s="364">
        <f t="shared" si="17"/>
        <v>0</v>
      </c>
      <c r="AW343" s="133">
        <f t="shared" si="14"/>
        <v>1</v>
      </c>
      <c r="AX343" s="203" t="s">
        <v>80</v>
      </c>
      <c r="AY343" s="86" t="s">
        <v>800</v>
      </c>
      <c r="AZ343" s="76" t="s">
        <v>7963</v>
      </c>
      <c r="BA343" s="160" t="s">
        <v>71</v>
      </c>
      <c r="BB343" s="141" t="s">
        <v>117</v>
      </c>
    </row>
    <row r="344" spans="2:54" s="125" customFormat="1" ht="15.75" customHeight="1" x14ac:dyDescent="0.25">
      <c r="B344" s="247">
        <v>2023</v>
      </c>
      <c r="C344" s="81">
        <v>891780111</v>
      </c>
      <c r="D344" s="82" t="s">
        <v>68</v>
      </c>
      <c r="E344" s="145" t="s">
        <v>7964</v>
      </c>
      <c r="F344" s="76" t="s">
        <v>7965</v>
      </c>
      <c r="G344" s="145">
        <v>0</v>
      </c>
      <c r="H344" s="145"/>
      <c r="I344" s="86" t="s">
        <v>78</v>
      </c>
      <c r="J344" s="81" t="s">
        <v>120</v>
      </c>
      <c r="K344" s="145" t="s">
        <v>7966</v>
      </c>
      <c r="L344" s="259">
        <v>6250000</v>
      </c>
      <c r="M344" s="81" t="s">
        <v>73</v>
      </c>
      <c r="N344" s="145"/>
      <c r="O344" s="616" t="s">
        <v>7967</v>
      </c>
      <c r="P344" s="621" t="s">
        <v>7968</v>
      </c>
      <c r="Q344" s="160">
        <v>1281</v>
      </c>
      <c r="R344" s="397">
        <v>45083</v>
      </c>
      <c r="S344" s="582">
        <v>25000000</v>
      </c>
      <c r="T344" s="391">
        <v>45149</v>
      </c>
      <c r="U344" s="617">
        <v>6250000</v>
      </c>
      <c r="V344" s="86" t="s">
        <v>70</v>
      </c>
      <c r="W344" s="262">
        <v>55313591</v>
      </c>
      <c r="X344" s="144" t="s">
        <v>798</v>
      </c>
      <c r="Y344" s="145"/>
      <c r="Z344" s="391">
        <v>45149</v>
      </c>
      <c r="AA344" s="391">
        <v>45149</v>
      </c>
      <c r="AB344" s="603" t="s">
        <v>80</v>
      </c>
      <c r="AC344" s="391">
        <v>45153</v>
      </c>
      <c r="AD344" s="150">
        <f t="shared" si="15"/>
        <v>4</v>
      </c>
      <c r="AE344" s="143">
        <v>0</v>
      </c>
      <c r="AF344" s="259">
        <v>0</v>
      </c>
      <c r="AG344" s="143">
        <v>0</v>
      </c>
      <c r="AH344" s="603" t="s">
        <v>80</v>
      </c>
      <c r="AI344" s="150">
        <f t="shared" si="11"/>
        <v>0</v>
      </c>
      <c r="AJ344" s="143">
        <v>0</v>
      </c>
      <c r="AK344" s="259">
        <v>0</v>
      </c>
      <c r="AL344" s="603" t="s">
        <v>80</v>
      </c>
      <c r="AM344" s="86">
        <v>0</v>
      </c>
      <c r="AN344" s="603" t="s">
        <v>80</v>
      </c>
      <c r="AO344" s="603" t="s">
        <v>80</v>
      </c>
      <c r="AP344" s="255">
        <f t="shared" si="12"/>
        <v>0</v>
      </c>
      <c r="AQ344" s="260">
        <f>+L344+AF344-AK344</f>
        <v>6250000</v>
      </c>
      <c r="AR344" s="86" t="s">
        <v>115</v>
      </c>
      <c r="AS344" s="143">
        <v>0</v>
      </c>
      <c r="AT344" s="203" t="s">
        <v>80</v>
      </c>
      <c r="AU344" s="259">
        <v>6250000</v>
      </c>
      <c r="AV344" s="364">
        <f t="shared" si="17"/>
        <v>0</v>
      </c>
      <c r="AW344" s="133">
        <f t="shared" si="14"/>
        <v>1</v>
      </c>
      <c r="AX344" s="203" t="s">
        <v>80</v>
      </c>
      <c r="AY344" s="86" t="s">
        <v>800</v>
      </c>
      <c r="AZ344" s="76" t="s">
        <v>7969</v>
      </c>
      <c r="BA344" s="160" t="s">
        <v>71</v>
      </c>
      <c r="BB344" s="141" t="s">
        <v>117</v>
      </c>
    </row>
    <row r="345" spans="2:54" s="125" customFormat="1" ht="15.75" customHeight="1" x14ac:dyDescent="0.25">
      <c r="B345" s="247">
        <v>2023</v>
      </c>
      <c r="C345" s="81">
        <v>891780111</v>
      </c>
      <c r="D345" s="82" t="s">
        <v>68</v>
      </c>
      <c r="E345" s="145" t="s">
        <v>7970</v>
      </c>
      <c r="F345" s="76" t="s">
        <v>7971</v>
      </c>
      <c r="G345" s="145">
        <v>0</v>
      </c>
      <c r="H345" s="145"/>
      <c r="I345" s="86" t="s">
        <v>78</v>
      </c>
      <c r="J345" s="81" t="s">
        <v>120</v>
      </c>
      <c r="K345" s="145" t="s">
        <v>7972</v>
      </c>
      <c r="L345" s="259">
        <v>6000000</v>
      </c>
      <c r="M345" s="81" t="s">
        <v>73</v>
      </c>
      <c r="N345" s="145"/>
      <c r="O345" s="616" t="s">
        <v>7973</v>
      </c>
      <c r="P345" s="621" t="s">
        <v>7974</v>
      </c>
      <c r="Q345" s="160">
        <v>1281</v>
      </c>
      <c r="R345" s="397">
        <v>45083</v>
      </c>
      <c r="S345" s="582">
        <v>25000000</v>
      </c>
      <c r="T345" s="391">
        <v>45153</v>
      </c>
      <c r="U345" s="617">
        <v>6000000</v>
      </c>
      <c r="V345" s="86" t="s">
        <v>70</v>
      </c>
      <c r="W345" s="262">
        <v>8660844</v>
      </c>
      <c r="X345" s="144" t="s">
        <v>7975</v>
      </c>
      <c r="Y345" s="145"/>
      <c r="Z345" s="391">
        <v>45153</v>
      </c>
      <c r="AA345" s="391">
        <v>45153</v>
      </c>
      <c r="AB345" s="603" t="s">
        <v>80</v>
      </c>
      <c r="AC345" s="391">
        <v>45157</v>
      </c>
      <c r="AD345" s="150">
        <f t="shared" si="15"/>
        <v>4</v>
      </c>
      <c r="AE345" s="143">
        <v>0</v>
      </c>
      <c r="AF345" s="259">
        <v>0</v>
      </c>
      <c r="AG345" s="143">
        <v>0</v>
      </c>
      <c r="AH345" s="603" t="s">
        <v>80</v>
      </c>
      <c r="AI345" s="150">
        <f t="shared" si="11"/>
        <v>0</v>
      </c>
      <c r="AJ345" s="143">
        <v>0</v>
      </c>
      <c r="AK345" s="259">
        <v>0</v>
      </c>
      <c r="AL345" s="603" t="s">
        <v>80</v>
      </c>
      <c r="AM345" s="86">
        <v>0</v>
      </c>
      <c r="AN345" s="603" t="s">
        <v>80</v>
      </c>
      <c r="AO345" s="603" t="s">
        <v>80</v>
      </c>
      <c r="AP345" s="255">
        <f t="shared" si="12"/>
        <v>0</v>
      </c>
      <c r="AQ345" s="260">
        <f>+L345+AF345-AK345</f>
        <v>6000000</v>
      </c>
      <c r="AR345" s="86" t="s">
        <v>115</v>
      </c>
      <c r="AS345" s="143">
        <v>0</v>
      </c>
      <c r="AT345" s="203" t="s">
        <v>80</v>
      </c>
      <c r="AU345" s="259">
        <v>6000000</v>
      </c>
      <c r="AV345" s="364">
        <f t="shared" si="17"/>
        <v>0</v>
      </c>
      <c r="AW345" s="133">
        <f t="shared" si="14"/>
        <v>1</v>
      </c>
      <c r="AX345" s="203" t="s">
        <v>80</v>
      </c>
      <c r="AY345" s="86" t="s">
        <v>72</v>
      </c>
      <c r="AZ345" s="76" t="s">
        <v>7976</v>
      </c>
      <c r="BA345" s="160" t="s">
        <v>71</v>
      </c>
      <c r="BB345" s="141" t="s">
        <v>117</v>
      </c>
    </row>
    <row r="346" spans="2:54" s="125" customFormat="1" ht="15.75" customHeight="1" x14ac:dyDescent="0.25">
      <c r="B346" s="247">
        <v>2023</v>
      </c>
      <c r="C346" s="81">
        <v>891780111</v>
      </c>
      <c r="D346" s="82" t="s">
        <v>68</v>
      </c>
      <c r="E346" s="145" t="s">
        <v>7977</v>
      </c>
      <c r="F346" s="76" t="s">
        <v>7978</v>
      </c>
      <c r="G346" s="145">
        <v>0</v>
      </c>
      <c r="H346" s="145"/>
      <c r="I346" s="86" t="s">
        <v>78</v>
      </c>
      <c r="J346" s="81" t="s">
        <v>120</v>
      </c>
      <c r="K346" s="145" t="s">
        <v>7979</v>
      </c>
      <c r="L346" s="259">
        <v>13000000</v>
      </c>
      <c r="M346" s="81" t="s">
        <v>73</v>
      </c>
      <c r="N346" s="145"/>
      <c r="O346" s="616" t="s">
        <v>7980</v>
      </c>
      <c r="P346" s="621" t="s">
        <v>7981</v>
      </c>
      <c r="Q346" s="160">
        <v>1498</v>
      </c>
      <c r="R346" s="397">
        <v>45118</v>
      </c>
      <c r="S346" s="582">
        <v>13000000</v>
      </c>
      <c r="T346" s="391">
        <v>45153</v>
      </c>
      <c r="U346" s="617">
        <v>13000000</v>
      </c>
      <c r="V346" s="86" t="s">
        <v>70</v>
      </c>
      <c r="W346" s="262">
        <v>52389076</v>
      </c>
      <c r="X346" s="144" t="s">
        <v>7982</v>
      </c>
      <c r="Y346" s="145"/>
      <c r="Z346" s="391">
        <v>45153</v>
      </c>
      <c r="AA346" s="391">
        <v>45153</v>
      </c>
      <c r="AB346" s="603" t="s">
        <v>80</v>
      </c>
      <c r="AC346" s="391">
        <v>45289</v>
      </c>
      <c r="AD346" s="150">
        <f t="shared" si="15"/>
        <v>136</v>
      </c>
      <c r="AE346" s="143">
        <v>0</v>
      </c>
      <c r="AF346" s="259">
        <v>0</v>
      </c>
      <c r="AG346" s="143">
        <v>0</v>
      </c>
      <c r="AH346" s="603" t="s">
        <v>80</v>
      </c>
      <c r="AI346" s="150">
        <f t="shared" si="11"/>
        <v>0</v>
      </c>
      <c r="AJ346" s="143">
        <v>0</v>
      </c>
      <c r="AK346" s="259">
        <v>0</v>
      </c>
      <c r="AL346" s="603" t="s">
        <v>80</v>
      </c>
      <c r="AM346" s="86">
        <v>0</v>
      </c>
      <c r="AN346" s="603" t="s">
        <v>80</v>
      </c>
      <c r="AO346" s="603" t="s">
        <v>80</v>
      </c>
      <c r="AP346" s="255">
        <f t="shared" si="12"/>
        <v>0</v>
      </c>
      <c r="AQ346" s="260">
        <f>+L346+AF346-AK346</f>
        <v>13000000</v>
      </c>
      <c r="AR346" s="86" t="s">
        <v>115</v>
      </c>
      <c r="AS346" s="143">
        <v>0</v>
      </c>
      <c r="AT346" s="203" t="s">
        <v>80</v>
      </c>
      <c r="AU346" s="259">
        <v>12945415</v>
      </c>
      <c r="AV346" s="364">
        <f t="shared" si="17"/>
        <v>54585</v>
      </c>
      <c r="AW346" s="133">
        <f t="shared" si="14"/>
        <v>0.99580115384615386</v>
      </c>
      <c r="AX346" s="203" t="s">
        <v>80</v>
      </c>
      <c r="AY346" s="86" t="s">
        <v>72</v>
      </c>
      <c r="AZ346" s="76" t="s">
        <v>7983</v>
      </c>
      <c r="BA346" s="160" t="s">
        <v>71</v>
      </c>
      <c r="BB346" s="141" t="s">
        <v>117</v>
      </c>
    </row>
    <row r="347" spans="2:54" s="125" customFormat="1" ht="15.75" customHeight="1" x14ac:dyDescent="0.25">
      <c r="B347" s="247">
        <v>2023</v>
      </c>
      <c r="C347" s="81">
        <v>891780111</v>
      </c>
      <c r="D347" s="82" t="s">
        <v>68</v>
      </c>
      <c r="E347" s="145" t="s">
        <v>7984</v>
      </c>
      <c r="F347" s="76" t="s">
        <v>7985</v>
      </c>
      <c r="G347" s="145">
        <v>0</v>
      </c>
      <c r="H347" s="145"/>
      <c r="I347" s="86" t="s">
        <v>78</v>
      </c>
      <c r="J347" s="81" t="s">
        <v>120</v>
      </c>
      <c r="K347" s="145" t="s">
        <v>7986</v>
      </c>
      <c r="L347" s="259">
        <v>3136000</v>
      </c>
      <c r="M347" s="81" t="s">
        <v>73</v>
      </c>
      <c r="N347" s="145"/>
      <c r="O347" s="616" t="s">
        <v>7987</v>
      </c>
      <c r="P347" s="621" t="s">
        <v>7988</v>
      </c>
      <c r="Q347" s="160">
        <v>900</v>
      </c>
      <c r="R347" s="397">
        <v>45029</v>
      </c>
      <c r="S347" s="582">
        <v>338073920</v>
      </c>
      <c r="T347" s="391">
        <v>45154</v>
      </c>
      <c r="U347" s="617">
        <v>3136000</v>
      </c>
      <c r="V347" s="86" t="s">
        <v>70</v>
      </c>
      <c r="W347" s="262">
        <v>79530682</v>
      </c>
      <c r="X347" s="144" t="s">
        <v>7989</v>
      </c>
      <c r="Y347" s="145"/>
      <c r="Z347" s="391">
        <v>45154</v>
      </c>
      <c r="AA347" s="391">
        <v>45154</v>
      </c>
      <c r="AB347" s="603" t="s">
        <v>80</v>
      </c>
      <c r="AC347" s="391">
        <v>45184</v>
      </c>
      <c r="AD347" s="150">
        <f t="shared" si="15"/>
        <v>30</v>
      </c>
      <c r="AE347" s="143">
        <v>0</v>
      </c>
      <c r="AF347" s="259">
        <v>0</v>
      </c>
      <c r="AG347" s="143">
        <v>1</v>
      </c>
      <c r="AH347" s="603">
        <v>45229</v>
      </c>
      <c r="AI347" s="150">
        <f t="shared" si="11"/>
        <v>45</v>
      </c>
      <c r="AJ347" s="143">
        <v>0</v>
      </c>
      <c r="AK347" s="259">
        <v>0</v>
      </c>
      <c r="AL347" s="603" t="s">
        <v>80</v>
      </c>
      <c r="AM347" s="86">
        <v>0</v>
      </c>
      <c r="AN347" s="603" t="s">
        <v>80</v>
      </c>
      <c r="AO347" s="603" t="s">
        <v>80</v>
      </c>
      <c r="AP347" s="255">
        <f t="shared" si="12"/>
        <v>0</v>
      </c>
      <c r="AQ347" s="260">
        <f>+L347+AF347-AK347</f>
        <v>3136000</v>
      </c>
      <c r="AR347" s="86" t="s">
        <v>115</v>
      </c>
      <c r="AS347" s="143">
        <v>0</v>
      </c>
      <c r="AT347" s="203" t="s">
        <v>80</v>
      </c>
      <c r="AU347" s="259">
        <v>0</v>
      </c>
      <c r="AV347" s="364">
        <f t="shared" si="17"/>
        <v>3136000</v>
      </c>
      <c r="AW347" s="133">
        <f t="shared" si="14"/>
        <v>0</v>
      </c>
      <c r="AX347" s="203" t="s">
        <v>80</v>
      </c>
      <c r="AY347" s="86" t="s">
        <v>72</v>
      </c>
      <c r="AZ347" s="586" t="s">
        <v>7990</v>
      </c>
      <c r="BA347" s="160" t="s">
        <v>71</v>
      </c>
      <c r="BB347" s="141" t="s">
        <v>117</v>
      </c>
    </row>
    <row r="348" spans="2:54" s="125" customFormat="1" ht="15.75" customHeight="1" x14ac:dyDescent="0.25">
      <c r="B348" s="247">
        <v>2023</v>
      </c>
      <c r="C348" s="81">
        <v>891780111</v>
      </c>
      <c r="D348" s="82" t="s">
        <v>68</v>
      </c>
      <c r="E348" s="145" t="s">
        <v>7991</v>
      </c>
      <c r="F348" s="76" t="s">
        <v>7992</v>
      </c>
      <c r="G348" s="145">
        <v>0</v>
      </c>
      <c r="H348" s="145"/>
      <c r="I348" s="86" t="s">
        <v>78</v>
      </c>
      <c r="J348" s="81" t="s">
        <v>120</v>
      </c>
      <c r="K348" s="145" t="s">
        <v>7993</v>
      </c>
      <c r="L348" s="259">
        <v>6247500</v>
      </c>
      <c r="M348" s="81" t="s">
        <v>73</v>
      </c>
      <c r="N348" s="145"/>
      <c r="O348" s="616" t="s">
        <v>7955</v>
      </c>
      <c r="P348" s="621" t="s">
        <v>7994</v>
      </c>
      <c r="Q348" s="160">
        <v>1281</v>
      </c>
      <c r="R348" s="397">
        <v>45083</v>
      </c>
      <c r="S348" s="582">
        <v>25000000</v>
      </c>
      <c r="T348" s="391">
        <v>45156</v>
      </c>
      <c r="U348" s="617">
        <v>6247500</v>
      </c>
      <c r="V348" s="86" t="s">
        <v>70</v>
      </c>
      <c r="W348" s="262">
        <v>79849942</v>
      </c>
      <c r="X348" s="144" t="s">
        <v>7956</v>
      </c>
      <c r="Y348" s="145"/>
      <c r="Z348" s="391">
        <v>45156</v>
      </c>
      <c r="AA348" s="391">
        <v>45156</v>
      </c>
      <c r="AB348" s="603" t="s">
        <v>80</v>
      </c>
      <c r="AC348" s="391">
        <v>45186</v>
      </c>
      <c r="AD348" s="150">
        <f t="shared" si="15"/>
        <v>30</v>
      </c>
      <c r="AE348" s="143">
        <v>0</v>
      </c>
      <c r="AF348" s="259">
        <v>0</v>
      </c>
      <c r="AG348" s="143">
        <v>0</v>
      </c>
      <c r="AH348" s="603" t="s">
        <v>80</v>
      </c>
      <c r="AI348" s="150">
        <f t="shared" si="11"/>
        <v>0</v>
      </c>
      <c r="AJ348" s="143">
        <v>0</v>
      </c>
      <c r="AK348" s="259">
        <v>0</v>
      </c>
      <c r="AL348" s="603" t="s">
        <v>80</v>
      </c>
      <c r="AM348" s="86">
        <v>0</v>
      </c>
      <c r="AN348" s="603" t="s">
        <v>80</v>
      </c>
      <c r="AO348" s="603" t="s">
        <v>80</v>
      </c>
      <c r="AP348" s="255">
        <f t="shared" si="12"/>
        <v>0</v>
      </c>
      <c r="AQ348" s="260">
        <f>+L348+AF348-AK348</f>
        <v>6247500</v>
      </c>
      <c r="AR348" s="86" t="s">
        <v>115</v>
      </c>
      <c r="AS348" s="143">
        <v>0</v>
      </c>
      <c r="AT348" s="203" t="s">
        <v>80</v>
      </c>
      <c r="AU348" s="259">
        <v>0</v>
      </c>
      <c r="AV348" s="364">
        <f t="shared" si="17"/>
        <v>6247500</v>
      </c>
      <c r="AW348" s="133">
        <f t="shared" si="14"/>
        <v>0</v>
      </c>
      <c r="AX348" s="203" t="s">
        <v>80</v>
      </c>
      <c r="AY348" s="86" t="s">
        <v>72</v>
      </c>
      <c r="AZ348" s="586" t="s">
        <v>7995</v>
      </c>
      <c r="BA348" s="160" t="s">
        <v>71</v>
      </c>
      <c r="BB348" s="141" t="s">
        <v>117</v>
      </c>
    </row>
    <row r="349" spans="2:54" s="125" customFormat="1" ht="15.75" customHeight="1" x14ac:dyDescent="0.25">
      <c r="B349" s="247">
        <v>2023</v>
      </c>
      <c r="C349" s="81">
        <v>891780111</v>
      </c>
      <c r="D349" s="82" t="s">
        <v>68</v>
      </c>
      <c r="E349" s="145" t="s">
        <v>7996</v>
      </c>
      <c r="F349" s="76" t="s">
        <v>7997</v>
      </c>
      <c r="G349" s="145">
        <v>0</v>
      </c>
      <c r="H349" s="145"/>
      <c r="I349" s="86" t="s">
        <v>78</v>
      </c>
      <c r="J349" s="81" t="s">
        <v>120</v>
      </c>
      <c r="K349" s="145" t="s">
        <v>7998</v>
      </c>
      <c r="L349" s="259">
        <v>9990000</v>
      </c>
      <c r="M349" s="81" t="s">
        <v>73</v>
      </c>
      <c r="N349" s="145"/>
      <c r="O349" s="616" t="s">
        <v>7987</v>
      </c>
      <c r="P349" s="621" t="s">
        <v>7988</v>
      </c>
      <c r="Q349" s="160">
        <v>812</v>
      </c>
      <c r="R349" s="397">
        <v>45012</v>
      </c>
      <c r="S349" s="582">
        <v>20000000</v>
      </c>
      <c r="T349" s="391">
        <v>45156</v>
      </c>
      <c r="U349" s="617">
        <v>9990000</v>
      </c>
      <c r="V349" s="86" t="s">
        <v>70</v>
      </c>
      <c r="W349" s="262">
        <v>7634684</v>
      </c>
      <c r="X349" s="144" t="s">
        <v>7999</v>
      </c>
      <c r="Y349" s="145"/>
      <c r="Z349" s="391">
        <v>45156</v>
      </c>
      <c r="AA349" s="391">
        <v>45156</v>
      </c>
      <c r="AB349" s="603" t="s">
        <v>80</v>
      </c>
      <c r="AC349" s="391">
        <v>45216</v>
      </c>
      <c r="AD349" s="150">
        <f t="shared" si="15"/>
        <v>60</v>
      </c>
      <c r="AE349" s="143">
        <v>0</v>
      </c>
      <c r="AF349" s="259">
        <v>0</v>
      </c>
      <c r="AG349" s="143">
        <v>0</v>
      </c>
      <c r="AH349" s="603" t="s">
        <v>80</v>
      </c>
      <c r="AI349" s="150">
        <f t="shared" si="11"/>
        <v>0</v>
      </c>
      <c r="AJ349" s="143">
        <v>0</v>
      </c>
      <c r="AK349" s="259">
        <v>0</v>
      </c>
      <c r="AL349" s="603" t="s">
        <v>80</v>
      </c>
      <c r="AM349" s="86">
        <v>0</v>
      </c>
      <c r="AN349" s="603" t="s">
        <v>80</v>
      </c>
      <c r="AO349" s="603" t="s">
        <v>80</v>
      </c>
      <c r="AP349" s="255">
        <f t="shared" si="12"/>
        <v>0</v>
      </c>
      <c r="AQ349" s="260">
        <f>+L349+AF349-AK349</f>
        <v>9990000</v>
      </c>
      <c r="AR349" s="86" t="s">
        <v>115</v>
      </c>
      <c r="AS349" s="143">
        <v>0</v>
      </c>
      <c r="AT349" s="203" t="s">
        <v>80</v>
      </c>
      <c r="AU349" s="259">
        <v>0</v>
      </c>
      <c r="AV349" s="364">
        <f t="shared" si="17"/>
        <v>9990000</v>
      </c>
      <c r="AW349" s="133">
        <f t="shared" si="14"/>
        <v>0</v>
      </c>
      <c r="AX349" s="203" t="s">
        <v>80</v>
      </c>
      <c r="AY349" s="86" t="s">
        <v>72</v>
      </c>
      <c r="AZ349" s="586" t="s">
        <v>8000</v>
      </c>
      <c r="BA349" s="160" t="s">
        <v>71</v>
      </c>
      <c r="BB349" s="141" t="s">
        <v>117</v>
      </c>
    </row>
    <row r="350" spans="2:54" s="125" customFormat="1" ht="15.75" customHeight="1" x14ac:dyDescent="0.25">
      <c r="B350" s="247">
        <v>2023</v>
      </c>
      <c r="C350" s="81">
        <v>891780111</v>
      </c>
      <c r="D350" s="82" t="s">
        <v>68</v>
      </c>
      <c r="E350" s="145" t="s">
        <v>8001</v>
      </c>
      <c r="F350" s="76" t="s">
        <v>8002</v>
      </c>
      <c r="G350" s="145">
        <v>0</v>
      </c>
      <c r="H350" s="145"/>
      <c r="I350" s="86" t="s">
        <v>78</v>
      </c>
      <c r="J350" s="81" t="s">
        <v>120</v>
      </c>
      <c r="K350" s="145" t="s">
        <v>8003</v>
      </c>
      <c r="L350" s="259">
        <v>9984000</v>
      </c>
      <c r="M350" s="81" t="s">
        <v>73</v>
      </c>
      <c r="N350" s="145"/>
      <c r="O350" s="616" t="s">
        <v>7987</v>
      </c>
      <c r="P350" s="621" t="s">
        <v>7988</v>
      </c>
      <c r="Q350" s="160">
        <v>511</v>
      </c>
      <c r="R350" s="397">
        <v>44985</v>
      </c>
      <c r="S350" s="582">
        <v>143658480</v>
      </c>
      <c r="T350" s="391">
        <v>45160</v>
      </c>
      <c r="U350" s="617">
        <v>9984000</v>
      </c>
      <c r="V350" s="86" t="s">
        <v>70</v>
      </c>
      <c r="W350" s="262">
        <v>52389076</v>
      </c>
      <c r="X350" s="144" t="s">
        <v>6744</v>
      </c>
      <c r="Y350" s="145"/>
      <c r="Z350" s="391">
        <v>45160</v>
      </c>
      <c r="AA350" s="391">
        <v>45160</v>
      </c>
      <c r="AB350" s="603" t="s">
        <v>80</v>
      </c>
      <c r="AC350" s="391">
        <v>45220</v>
      </c>
      <c r="AD350" s="150">
        <f t="shared" si="15"/>
        <v>60</v>
      </c>
      <c r="AE350" s="143">
        <v>0</v>
      </c>
      <c r="AF350" s="259">
        <v>0</v>
      </c>
      <c r="AG350" s="143">
        <v>0</v>
      </c>
      <c r="AH350" s="603" t="s">
        <v>80</v>
      </c>
      <c r="AI350" s="150">
        <f t="shared" si="11"/>
        <v>0</v>
      </c>
      <c r="AJ350" s="143">
        <v>0</v>
      </c>
      <c r="AK350" s="259">
        <v>0</v>
      </c>
      <c r="AL350" s="603" t="s">
        <v>80</v>
      </c>
      <c r="AM350" s="86">
        <v>0</v>
      </c>
      <c r="AN350" s="603" t="s">
        <v>80</v>
      </c>
      <c r="AO350" s="603" t="s">
        <v>80</v>
      </c>
      <c r="AP350" s="255">
        <f t="shared" si="12"/>
        <v>0</v>
      </c>
      <c r="AQ350" s="260">
        <f>+L350+AF350-AK350</f>
        <v>9984000</v>
      </c>
      <c r="AR350" s="86" t="s">
        <v>115</v>
      </c>
      <c r="AS350" s="143">
        <v>0</v>
      </c>
      <c r="AT350" s="203" t="s">
        <v>80</v>
      </c>
      <c r="AU350" s="259">
        <v>0</v>
      </c>
      <c r="AV350" s="364">
        <f t="shared" si="17"/>
        <v>9984000</v>
      </c>
      <c r="AW350" s="133">
        <f t="shared" si="14"/>
        <v>0</v>
      </c>
      <c r="AX350" s="203" t="s">
        <v>80</v>
      </c>
      <c r="AY350" s="86" t="s">
        <v>72</v>
      </c>
      <c r="AZ350" s="586" t="s">
        <v>8004</v>
      </c>
      <c r="BA350" s="160" t="s">
        <v>71</v>
      </c>
      <c r="BB350" s="141" t="s">
        <v>117</v>
      </c>
    </row>
    <row r="351" spans="2:54" s="125" customFormat="1" ht="15.75" customHeight="1" x14ac:dyDescent="0.25">
      <c r="B351" s="247">
        <v>2023</v>
      </c>
      <c r="C351" s="81">
        <v>891780111</v>
      </c>
      <c r="D351" s="82" t="s">
        <v>68</v>
      </c>
      <c r="E351" s="145" t="s">
        <v>8005</v>
      </c>
      <c r="F351" s="76" t="s">
        <v>8006</v>
      </c>
      <c r="G351" s="145">
        <v>0</v>
      </c>
      <c r="H351" s="145"/>
      <c r="I351" s="86" t="s">
        <v>78</v>
      </c>
      <c r="J351" s="81" t="s">
        <v>120</v>
      </c>
      <c r="K351" s="145" t="s">
        <v>8007</v>
      </c>
      <c r="L351" s="593">
        <v>9589000</v>
      </c>
      <c r="M351" s="81" t="s">
        <v>73</v>
      </c>
      <c r="N351" s="145"/>
      <c r="O351" s="616" t="s">
        <v>8008</v>
      </c>
      <c r="P351" s="621" t="s">
        <v>8009</v>
      </c>
      <c r="Q351" s="160">
        <v>577</v>
      </c>
      <c r="R351" s="397">
        <v>44987</v>
      </c>
      <c r="S351" s="582">
        <v>10000000</v>
      </c>
      <c r="T351" s="391">
        <v>45173</v>
      </c>
      <c r="U351" s="617">
        <f>+L351</f>
        <v>9589000</v>
      </c>
      <c r="V351" s="86" t="s">
        <v>70</v>
      </c>
      <c r="W351" s="262">
        <v>46367620</v>
      </c>
      <c r="X351" s="614" t="s">
        <v>8010</v>
      </c>
      <c r="Y351" s="145"/>
      <c r="Z351" s="391">
        <v>45173</v>
      </c>
      <c r="AA351" s="391">
        <v>45173</v>
      </c>
      <c r="AB351" s="603" t="s">
        <v>80</v>
      </c>
      <c r="AC351" s="391">
        <v>45278</v>
      </c>
      <c r="AD351" s="150">
        <f t="shared" si="15"/>
        <v>105</v>
      </c>
      <c r="AE351" s="143">
        <v>0</v>
      </c>
      <c r="AF351" s="259">
        <v>0</v>
      </c>
      <c r="AG351" s="143">
        <v>0</v>
      </c>
      <c r="AH351" s="603" t="s">
        <v>80</v>
      </c>
      <c r="AI351" s="150">
        <f t="shared" si="11"/>
        <v>0</v>
      </c>
      <c r="AJ351" s="143">
        <v>0</v>
      </c>
      <c r="AK351" s="259">
        <v>0</v>
      </c>
      <c r="AL351" s="603" t="s">
        <v>80</v>
      </c>
      <c r="AM351" s="86">
        <v>0</v>
      </c>
      <c r="AN351" s="603" t="s">
        <v>80</v>
      </c>
      <c r="AO351" s="603" t="s">
        <v>80</v>
      </c>
      <c r="AP351" s="255">
        <f t="shared" si="12"/>
        <v>0</v>
      </c>
      <c r="AQ351" s="260">
        <f>+L351+AF351-AK351</f>
        <v>9589000</v>
      </c>
      <c r="AR351" s="86" t="s">
        <v>115</v>
      </c>
      <c r="AS351" s="143">
        <v>0</v>
      </c>
      <c r="AT351" s="203" t="s">
        <v>80</v>
      </c>
      <c r="AU351" s="259">
        <v>0</v>
      </c>
      <c r="AV351" s="364">
        <f t="shared" si="17"/>
        <v>9589000</v>
      </c>
      <c r="AW351" s="133">
        <f t="shared" si="14"/>
        <v>0</v>
      </c>
      <c r="AX351" s="203" t="s">
        <v>80</v>
      </c>
      <c r="AY351" s="86" t="s">
        <v>72</v>
      </c>
      <c r="AZ351" s="76" t="s">
        <v>8011</v>
      </c>
      <c r="BA351" s="160" t="s">
        <v>71</v>
      </c>
      <c r="BB351" s="141" t="s">
        <v>117</v>
      </c>
    </row>
    <row r="352" spans="2:54" s="125" customFormat="1" ht="15.75" customHeight="1" x14ac:dyDescent="0.25">
      <c r="B352" s="247">
        <v>2023</v>
      </c>
      <c r="C352" s="81">
        <v>891780111</v>
      </c>
      <c r="D352" s="82" t="s">
        <v>68</v>
      </c>
      <c r="E352" s="145" t="s">
        <v>8012</v>
      </c>
      <c r="F352" s="76" t="s">
        <v>8013</v>
      </c>
      <c r="G352" s="145">
        <v>0</v>
      </c>
      <c r="H352" s="145"/>
      <c r="I352" s="86" t="s">
        <v>78</v>
      </c>
      <c r="J352" s="81" t="s">
        <v>120</v>
      </c>
      <c r="K352" s="145" t="s">
        <v>7931</v>
      </c>
      <c r="L352" s="593">
        <v>14800000</v>
      </c>
      <c r="M352" s="81" t="s">
        <v>73</v>
      </c>
      <c r="N352" s="145"/>
      <c r="O352" s="616" t="s">
        <v>7932</v>
      </c>
      <c r="P352" s="621" t="s">
        <v>8014</v>
      </c>
      <c r="Q352" s="160">
        <v>465</v>
      </c>
      <c r="R352" s="397">
        <v>44980</v>
      </c>
      <c r="S352" s="582">
        <v>25200000</v>
      </c>
      <c r="T352" s="391">
        <v>45182</v>
      </c>
      <c r="U352" s="617">
        <f>+L352</f>
        <v>14800000</v>
      </c>
      <c r="V352" s="86" t="s">
        <v>70</v>
      </c>
      <c r="W352" s="262">
        <v>85155551</v>
      </c>
      <c r="X352" s="614" t="s">
        <v>6346</v>
      </c>
      <c r="Y352" s="145"/>
      <c r="Z352" s="391">
        <v>45182</v>
      </c>
      <c r="AA352" s="391">
        <v>45182</v>
      </c>
      <c r="AB352" s="603" t="s">
        <v>80</v>
      </c>
      <c r="AC352" s="391">
        <v>45303</v>
      </c>
      <c r="AD352" s="150">
        <f t="shared" si="15"/>
        <v>121</v>
      </c>
      <c r="AE352" s="143">
        <v>0</v>
      </c>
      <c r="AF352" s="259">
        <v>0</v>
      </c>
      <c r="AG352" s="143">
        <v>0</v>
      </c>
      <c r="AH352" s="603" t="s">
        <v>80</v>
      </c>
      <c r="AI352" s="150">
        <f t="shared" si="11"/>
        <v>0</v>
      </c>
      <c r="AJ352" s="143">
        <v>0</v>
      </c>
      <c r="AK352" s="259">
        <v>0</v>
      </c>
      <c r="AL352" s="603" t="s">
        <v>80</v>
      </c>
      <c r="AM352" s="86">
        <v>0</v>
      </c>
      <c r="AN352" s="603" t="s">
        <v>80</v>
      </c>
      <c r="AO352" s="603" t="s">
        <v>80</v>
      </c>
      <c r="AP352" s="255">
        <f t="shared" si="12"/>
        <v>0</v>
      </c>
      <c r="AQ352" s="260">
        <f>+L352+AF352-AK352</f>
        <v>14800000</v>
      </c>
      <c r="AR352" s="86" t="s">
        <v>115</v>
      </c>
      <c r="AS352" s="143">
        <v>0</v>
      </c>
      <c r="AT352" s="203" t="s">
        <v>80</v>
      </c>
      <c r="AU352" s="259">
        <v>0</v>
      </c>
      <c r="AV352" s="364">
        <f t="shared" si="17"/>
        <v>14800000</v>
      </c>
      <c r="AW352" s="133">
        <f t="shared" si="14"/>
        <v>0</v>
      </c>
      <c r="AX352" s="203" t="s">
        <v>80</v>
      </c>
      <c r="AY352" s="86" t="s">
        <v>72</v>
      </c>
      <c r="AZ352" s="583" t="s">
        <v>8015</v>
      </c>
      <c r="BA352" s="160" t="s">
        <v>71</v>
      </c>
      <c r="BB352" s="141" t="s">
        <v>117</v>
      </c>
    </row>
    <row r="353" spans="2:54" s="125" customFormat="1" ht="15.75" customHeight="1" x14ac:dyDescent="0.25">
      <c r="B353" s="247">
        <v>2023</v>
      </c>
      <c r="C353" s="81">
        <v>891780111</v>
      </c>
      <c r="D353" s="82" t="s">
        <v>68</v>
      </c>
      <c r="E353" s="145" t="s">
        <v>8016</v>
      </c>
      <c r="F353" s="76" t="s">
        <v>8017</v>
      </c>
      <c r="G353" s="145">
        <v>0</v>
      </c>
      <c r="H353" s="145"/>
      <c r="I353" s="86" t="s">
        <v>78</v>
      </c>
      <c r="J353" s="81" t="s">
        <v>120</v>
      </c>
      <c r="K353" s="145" t="s">
        <v>8018</v>
      </c>
      <c r="L353" s="593">
        <v>29728090</v>
      </c>
      <c r="M353" s="81" t="s">
        <v>73</v>
      </c>
      <c r="N353" s="145"/>
      <c r="O353" s="616" t="s">
        <v>8019</v>
      </c>
      <c r="P353" s="621" t="s">
        <v>8020</v>
      </c>
      <c r="Q353" s="160">
        <v>1855</v>
      </c>
      <c r="R353" s="397">
        <v>45173</v>
      </c>
      <c r="S353" s="582">
        <v>204249017</v>
      </c>
      <c r="T353" s="391">
        <v>45184</v>
      </c>
      <c r="U353" s="617">
        <f>+L353</f>
        <v>29728090</v>
      </c>
      <c r="V353" s="86" t="s">
        <v>70</v>
      </c>
      <c r="W353" s="262">
        <v>63563343</v>
      </c>
      <c r="X353" s="614" t="s">
        <v>8021</v>
      </c>
      <c r="Y353" s="145"/>
      <c r="Z353" s="391">
        <v>45184</v>
      </c>
      <c r="AA353" s="391">
        <v>45184</v>
      </c>
      <c r="AB353" s="603" t="s">
        <v>80</v>
      </c>
      <c r="AC353" s="391">
        <v>45244</v>
      </c>
      <c r="AD353" s="150">
        <f t="shared" si="15"/>
        <v>60</v>
      </c>
      <c r="AE353" s="143">
        <v>0</v>
      </c>
      <c r="AF353" s="259">
        <v>0</v>
      </c>
      <c r="AG353" s="143">
        <v>0</v>
      </c>
      <c r="AH353" s="603" t="s">
        <v>80</v>
      </c>
      <c r="AI353" s="150">
        <f t="shared" si="11"/>
        <v>0</v>
      </c>
      <c r="AJ353" s="143">
        <v>0</v>
      </c>
      <c r="AK353" s="259">
        <v>0</v>
      </c>
      <c r="AL353" s="603" t="s">
        <v>80</v>
      </c>
      <c r="AM353" s="86">
        <v>0</v>
      </c>
      <c r="AN353" s="603" t="s">
        <v>80</v>
      </c>
      <c r="AO353" s="603" t="s">
        <v>80</v>
      </c>
      <c r="AP353" s="255">
        <f t="shared" si="12"/>
        <v>0</v>
      </c>
      <c r="AQ353" s="260">
        <f>+L353+AF353-AK353</f>
        <v>29728090</v>
      </c>
      <c r="AR353" s="86" t="s">
        <v>115</v>
      </c>
      <c r="AS353" s="143">
        <v>0</v>
      </c>
      <c r="AT353" s="203" t="s">
        <v>80</v>
      </c>
      <c r="AU353" s="259">
        <v>0</v>
      </c>
      <c r="AV353" s="364">
        <f t="shared" si="17"/>
        <v>29728090</v>
      </c>
      <c r="AW353" s="133">
        <f t="shared" si="14"/>
        <v>0</v>
      </c>
      <c r="AX353" s="203" t="s">
        <v>80</v>
      </c>
      <c r="AY353" s="86" t="s">
        <v>72</v>
      </c>
      <c r="AZ353" s="583" t="s">
        <v>8022</v>
      </c>
      <c r="BA353" s="160" t="s">
        <v>71</v>
      </c>
      <c r="BB353" s="141" t="s">
        <v>117</v>
      </c>
    </row>
    <row r="354" spans="2:54" s="125" customFormat="1" ht="15.75" customHeight="1" x14ac:dyDescent="0.25">
      <c r="B354" s="247">
        <v>2023</v>
      </c>
      <c r="C354" s="81">
        <v>891780111</v>
      </c>
      <c r="D354" s="82" t="s">
        <v>68</v>
      </c>
      <c r="E354" s="145" t="s">
        <v>8023</v>
      </c>
      <c r="F354" s="76" t="s">
        <v>8024</v>
      </c>
      <c r="G354" s="145">
        <v>0</v>
      </c>
      <c r="H354" s="145"/>
      <c r="I354" s="86" t="s">
        <v>78</v>
      </c>
      <c r="J354" s="81" t="s">
        <v>120</v>
      </c>
      <c r="K354" s="145" t="s">
        <v>8025</v>
      </c>
      <c r="L354" s="593">
        <v>2500000</v>
      </c>
      <c r="M354" s="81" t="s">
        <v>73</v>
      </c>
      <c r="N354" s="145"/>
      <c r="O354" s="616" t="s">
        <v>8026</v>
      </c>
      <c r="P354" s="621" t="s">
        <v>8027</v>
      </c>
      <c r="Q354" s="160">
        <v>762</v>
      </c>
      <c r="R354" s="397">
        <v>45006</v>
      </c>
      <c r="S354" s="582">
        <v>20000000</v>
      </c>
      <c r="T354" s="391">
        <v>45184</v>
      </c>
      <c r="U354" s="617">
        <f>+L354</f>
        <v>2500000</v>
      </c>
      <c r="V354" s="86" t="s">
        <v>70</v>
      </c>
      <c r="W354" s="262">
        <v>85155310</v>
      </c>
      <c r="X354" s="614" t="s">
        <v>8028</v>
      </c>
      <c r="Y354" s="145"/>
      <c r="Z354" s="391">
        <v>45184</v>
      </c>
      <c r="AA354" s="391">
        <v>45184</v>
      </c>
      <c r="AB354" s="603" t="s">
        <v>80</v>
      </c>
      <c r="AC354" s="391">
        <v>45213</v>
      </c>
      <c r="AD354" s="150">
        <f t="shared" si="15"/>
        <v>29</v>
      </c>
      <c r="AE354" s="143">
        <v>0</v>
      </c>
      <c r="AF354" s="259">
        <v>0</v>
      </c>
      <c r="AG354" s="143">
        <v>0</v>
      </c>
      <c r="AH354" s="603" t="s">
        <v>80</v>
      </c>
      <c r="AI354" s="150">
        <f t="shared" si="11"/>
        <v>0</v>
      </c>
      <c r="AJ354" s="143">
        <v>0</v>
      </c>
      <c r="AK354" s="259">
        <v>0</v>
      </c>
      <c r="AL354" s="603" t="s">
        <v>80</v>
      </c>
      <c r="AM354" s="86">
        <v>0</v>
      </c>
      <c r="AN354" s="603" t="s">
        <v>80</v>
      </c>
      <c r="AO354" s="603" t="s">
        <v>80</v>
      </c>
      <c r="AP354" s="255">
        <f t="shared" si="12"/>
        <v>0</v>
      </c>
      <c r="AQ354" s="260">
        <f>+L354+AF354-AK354</f>
        <v>2500000</v>
      </c>
      <c r="AR354" s="86" t="s">
        <v>115</v>
      </c>
      <c r="AS354" s="143">
        <v>0</v>
      </c>
      <c r="AT354" s="203" t="s">
        <v>80</v>
      </c>
      <c r="AU354" s="259">
        <v>2500000</v>
      </c>
      <c r="AV354" s="364">
        <f t="shared" si="17"/>
        <v>0</v>
      </c>
      <c r="AW354" s="133">
        <f t="shared" si="14"/>
        <v>1</v>
      </c>
      <c r="AX354" s="203" t="s">
        <v>80</v>
      </c>
      <c r="AY354" s="86" t="s">
        <v>72</v>
      </c>
      <c r="AZ354" s="583" t="s">
        <v>8029</v>
      </c>
      <c r="BA354" s="160" t="s">
        <v>71</v>
      </c>
      <c r="BB354" s="141" t="s">
        <v>117</v>
      </c>
    </row>
    <row r="355" spans="2:54" s="125" customFormat="1" ht="15.75" customHeight="1" x14ac:dyDescent="0.25">
      <c r="B355" s="247">
        <v>2023</v>
      </c>
      <c r="C355" s="81">
        <v>891780111</v>
      </c>
      <c r="D355" s="82" t="s">
        <v>68</v>
      </c>
      <c r="E355" s="145" t="s">
        <v>8030</v>
      </c>
      <c r="F355" s="76" t="s">
        <v>8031</v>
      </c>
      <c r="G355" s="145">
        <v>0</v>
      </c>
      <c r="H355" s="145"/>
      <c r="I355" s="86" t="s">
        <v>78</v>
      </c>
      <c r="J355" s="81" t="s">
        <v>120</v>
      </c>
      <c r="K355" s="145" t="s">
        <v>8032</v>
      </c>
      <c r="L355" s="364">
        <v>3999892</v>
      </c>
      <c r="M355" s="81" t="s">
        <v>73</v>
      </c>
      <c r="N355" s="145"/>
      <c r="O355" s="616" t="s">
        <v>7938</v>
      </c>
      <c r="P355" s="621" t="s">
        <v>8033</v>
      </c>
      <c r="Q355" s="160">
        <v>900</v>
      </c>
      <c r="R355" s="397">
        <v>45029</v>
      </c>
      <c r="S355" s="582">
        <v>338073920</v>
      </c>
      <c r="T355" s="391">
        <v>45188</v>
      </c>
      <c r="U355" s="617">
        <f>+L355</f>
        <v>3999892</v>
      </c>
      <c r="V355" s="86" t="s">
        <v>70</v>
      </c>
      <c r="W355" s="262">
        <v>52587722</v>
      </c>
      <c r="X355" s="614" t="s">
        <v>8034</v>
      </c>
      <c r="Y355" s="145"/>
      <c r="Z355" s="391">
        <v>45188</v>
      </c>
      <c r="AA355" s="391">
        <v>45188</v>
      </c>
      <c r="AB355" s="603" t="s">
        <v>80</v>
      </c>
      <c r="AC355" s="391">
        <v>45248</v>
      </c>
      <c r="AD355" s="150">
        <f t="shared" si="15"/>
        <v>60</v>
      </c>
      <c r="AE355" s="143">
        <v>0</v>
      </c>
      <c r="AF355" s="259">
        <v>0</v>
      </c>
      <c r="AG355" s="143">
        <v>0</v>
      </c>
      <c r="AH355" s="603" t="s">
        <v>80</v>
      </c>
      <c r="AI355" s="150">
        <f t="shared" si="11"/>
        <v>0</v>
      </c>
      <c r="AJ355" s="143">
        <v>0</v>
      </c>
      <c r="AK355" s="259">
        <v>0</v>
      </c>
      <c r="AL355" s="603" t="s">
        <v>80</v>
      </c>
      <c r="AM355" s="86">
        <v>0</v>
      </c>
      <c r="AN355" s="603" t="s">
        <v>80</v>
      </c>
      <c r="AO355" s="603" t="s">
        <v>80</v>
      </c>
      <c r="AP355" s="255">
        <f t="shared" si="12"/>
        <v>0</v>
      </c>
      <c r="AQ355" s="260">
        <f>+L355+AF355-AK355</f>
        <v>3999892</v>
      </c>
      <c r="AR355" s="86" t="s">
        <v>115</v>
      </c>
      <c r="AS355" s="143">
        <v>0</v>
      </c>
      <c r="AT355" s="203" t="s">
        <v>80</v>
      </c>
      <c r="AU355" s="259">
        <v>0</v>
      </c>
      <c r="AV355" s="364">
        <f t="shared" si="17"/>
        <v>3999892</v>
      </c>
      <c r="AW355" s="133">
        <f t="shared" si="14"/>
        <v>0</v>
      </c>
      <c r="AX355" s="203" t="s">
        <v>80</v>
      </c>
      <c r="AY355" s="86" t="s">
        <v>72</v>
      </c>
      <c r="AZ355" s="142" t="s">
        <v>8035</v>
      </c>
      <c r="BA355" s="160" t="s">
        <v>71</v>
      </c>
      <c r="BB355" s="141" t="s">
        <v>117</v>
      </c>
    </row>
    <row r="356" spans="2:54" s="125" customFormat="1" ht="15.75" customHeight="1" x14ac:dyDescent="0.25">
      <c r="B356" s="247">
        <v>2023</v>
      </c>
      <c r="C356" s="81">
        <v>891780111</v>
      </c>
      <c r="D356" s="82" t="s">
        <v>68</v>
      </c>
      <c r="E356" s="145" t="s">
        <v>8036</v>
      </c>
      <c r="F356" s="76" t="s">
        <v>8037</v>
      </c>
      <c r="G356" s="145">
        <v>0</v>
      </c>
      <c r="H356" s="145"/>
      <c r="I356" s="86" t="s">
        <v>78</v>
      </c>
      <c r="J356" s="81" t="s">
        <v>120</v>
      </c>
      <c r="K356" s="145" t="s">
        <v>8038</v>
      </c>
      <c r="L356" s="364">
        <v>78623300</v>
      </c>
      <c r="M356" s="81" t="s">
        <v>73</v>
      </c>
      <c r="N356" s="145"/>
      <c r="O356" s="616" t="s">
        <v>8039</v>
      </c>
      <c r="P356" s="621" t="s">
        <v>8040</v>
      </c>
      <c r="Q356" s="160">
        <v>2058</v>
      </c>
      <c r="R356" s="397">
        <v>45191</v>
      </c>
      <c r="S356" s="582">
        <v>89597784</v>
      </c>
      <c r="T356" s="391">
        <v>45194</v>
      </c>
      <c r="U356" s="617">
        <f>+L356</f>
        <v>78623300</v>
      </c>
      <c r="V356" s="86" t="s">
        <v>70</v>
      </c>
      <c r="W356" s="262">
        <v>1082884010</v>
      </c>
      <c r="X356" s="614" t="s">
        <v>7004</v>
      </c>
      <c r="Y356" s="145"/>
      <c r="Z356" s="391">
        <v>45194</v>
      </c>
      <c r="AA356" s="391">
        <v>45194</v>
      </c>
      <c r="AB356" s="603" t="s">
        <v>80</v>
      </c>
      <c r="AC356" s="391">
        <v>45209</v>
      </c>
      <c r="AD356" s="150">
        <f t="shared" si="15"/>
        <v>15</v>
      </c>
      <c r="AE356" s="143">
        <v>0</v>
      </c>
      <c r="AF356" s="259">
        <v>0</v>
      </c>
      <c r="AG356" s="143">
        <v>0</v>
      </c>
      <c r="AH356" s="603" t="s">
        <v>80</v>
      </c>
      <c r="AI356" s="150">
        <f t="shared" si="11"/>
        <v>0</v>
      </c>
      <c r="AJ356" s="143">
        <v>0</v>
      </c>
      <c r="AK356" s="259">
        <v>0</v>
      </c>
      <c r="AL356" s="603" t="s">
        <v>80</v>
      </c>
      <c r="AM356" s="86">
        <v>0</v>
      </c>
      <c r="AN356" s="603" t="s">
        <v>80</v>
      </c>
      <c r="AO356" s="603" t="s">
        <v>80</v>
      </c>
      <c r="AP356" s="255">
        <f t="shared" si="12"/>
        <v>0</v>
      </c>
      <c r="AQ356" s="260">
        <f>+L356+AF356-AK356</f>
        <v>78623300</v>
      </c>
      <c r="AR356" s="86" t="s">
        <v>115</v>
      </c>
      <c r="AS356" s="143">
        <v>0</v>
      </c>
      <c r="AT356" s="203" t="s">
        <v>80</v>
      </c>
      <c r="AU356" s="259">
        <v>78623300</v>
      </c>
      <c r="AV356" s="364">
        <f t="shared" si="17"/>
        <v>0</v>
      </c>
      <c r="AW356" s="133">
        <f t="shared" si="14"/>
        <v>1</v>
      </c>
      <c r="AX356" s="203" t="s">
        <v>80</v>
      </c>
      <c r="AY356" s="86" t="s">
        <v>72</v>
      </c>
      <c r="AZ356" s="583" t="s">
        <v>8041</v>
      </c>
      <c r="BA356" s="160" t="s">
        <v>71</v>
      </c>
      <c r="BB356" s="141" t="s">
        <v>117</v>
      </c>
    </row>
    <row r="357" spans="2:54" s="125" customFormat="1" ht="15.75" customHeight="1" x14ac:dyDescent="0.25">
      <c r="B357" s="247">
        <v>2023</v>
      </c>
      <c r="C357" s="81">
        <v>891780111</v>
      </c>
      <c r="D357" s="82" t="s">
        <v>68</v>
      </c>
      <c r="E357" s="145" t="s">
        <v>8042</v>
      </c>
      <c r="F357" s="76" t="s">
        <v>8043</v>
      </c>
      <c r="G357" s="145">
        <v>0</v>
      </c>
      <c r="H357" s="145"/>
      <c r="I357" s="86" t="s">
        <v>78</v>
      </c>
      <c r="J357" s="81" t="s">
        <v>120</v>
      </c>
      <c r="K357" s="145" t="s">
        <v>8044</v>
      </c>
      <c r="L357" s="364">
        <f>11166960+2160000</f>
        <v>13326960</v>
      </c>
      <c r="M357" s="81" t="s">
        <v>73</v>
      </c>
      <c r="N357" s="145"/>
      <c r="O357" s="616" t="s">
        <v>8045</v>
      </c>
      <c r="P357" s="621" t="s">
        <v>8046</v>
      </c>
      <c r="Q357" s="160">
        <v>1816</v>
      </c>
      <c r="R357" s="397">
        <v>45166</v>
      </c>
      <c r="S357" s="582">
        <f>135108000+6480734</f>
        <v>141588734</v>
      </c>
      <c r="T357" s="391">
        <v>45194</v>
      </c>
      <c r="U357" s="617">
        <f>+L357</f>
        <v>13326960</v>
      </c>
      <c r="V357" s="86" t="s">
        <v>70</v>
      </c>
      <c r="W357" s="262">
        <v>36722505</v>
      </c>
      <c r="X357" s="614" t="s">
        <v>8047</v>
      </c>
      <c r="Y357" s="145"/>
      <c r="Z357" s="391">
        <v>45194</v>
      </c>
      <c r="AA357" s="391">
        <v>45195</v>
      </c>
      <c r="AB357" s="603" t="s">
        <v>80</v>
      </c>
      <c r="AC357" s="391">
        <v>45202</v>
      </c>
      <c r="AD357" s="150">
        <f t="shared" si="15"/>
        <v>7</v>
      </c>
      <c r="AE357" s="143">
        <v>0</v>
      </c>
      <c r="AF357" s="259">
        <v>0</v>
      </c>
      <c r="AG357" s="143">
        <v>0</v>
      </c>
      <c r="AH357" s="603" t="s">
        <v>80</v>
      </c>
      <c r="AI357" s="150">
        <f t="shared" si="11"/>
        <v>0</v>
      </c>
      <c r="AJ357" s="143">
        <v>0</v>
      </c>
      <c r="AK357" s="259">
        <v>0</v>
      </c>
      <c r="AL357" s="603" t="s">
        <v>80</v>
      </c>
      <c r="AM357" s="86">
        <v>0</v>
      </c>
      <c r="AN357" s="603" t="s">
        <v>80</v>
      </c>
      <c r="AO357" s="603" t="s">
        <v>80</v>
      </c>
      <c r="AP357" s="255">
        <f t="shared" si="12"/>
        <v>0</v>
      </c>
      <c r="AQ357" s="260">
        <f>+L357+AF357-AK357</f>
        <v>13326960</v>
      </c>
      <c r="AR357" s="86" t="s">
        <v>115</v>
      </c>
      <c r="AS357" s="143">
        <v>0</v>
      </c>
      <c r="AT357" s="203" t="s">
        <v>80</v>
      </c>
      <c r="AU357" s="259">
        <v>0</v>
      </c>
      <c r="AV357" s="364">
        <f t="shared" si="17"/>
        <v>13326960</v>
      </c>
      <c r="AW357" s="133">
        <f t="shared" si="14"/>
        <v>0</v>
      </c>
      <c r="AX357" s="203" t="s">
        <v>80</v>
      </c>
      <c r="AY357" s="86" t="s">
        <v>72</v>
      </c>
      <c r="AZ357" s="583" t="s">
        <v>8048</v>
      </c>
      <c r="BA357" s="160" t="s">
        <v>71</v>
      </c>
      <c r="BB357" s="141" t="s">
        <v>117</v>
      </c>
    </row>
    <row r="358" spans="2:54" s="125" customFormat="1" ht="15.75" customHeight="1" x14ac:dyDescent="0.25">
      <c r="B358" s="247">
        <v>2023</v>
      </c>
      <c r="C358" s="81">
        <v>891780111</v>
      </c>
      <c r="D358" s="82" t="s">
        <v>68</v>
      </c>
      <c r="E358" s="145" t="s">
        <v>8049</v>
      </c>
      <c r="F358" s="76" t="s">
        <v>8050</v>
      </c>
      <c r="G358" s="145">
        <v>0</v>
      </c>
      <c r="H358" s="145"/>
      <c r="I358" s="86" t="s">
        <v>78</v>
      </c>
      <c r="J358" s="81" t="s">
        <v>120</v>
      </c>
      <c r="K358" s="145" t="s">
        <v>8051</v>
      </c>
      <c r="L358" s="364">
        <f>21584000+5148000</f>
        <v>26732000</v>
      </c>
      <c r="M358" s="81" t="s">
        <v>73</v>
      </c>
      <c r="N358" s="145"/>
      <c r="O358" s="616" t="s">
        <v>8052</v>
      </c>
      <c r="P358" s="621" t="s">
        <v>8053</v>
      </c>
      <c r="Q358" s="160">
        <v>1816</v>
      </c>
      <c r="R358" s="397">
        <v>45166</v>
      </c>
      <c r="S358" s="582">
        <f>135108000+6480734</f>
        <v>141588734</v>
      </c>
      <c r="T358" s="391">
        <v>45195</v>
      </c>
      <c r="U358" s="617">
        <f>+L358</f>
        <v>26732000</v>
      </c>
      <c r="V358" s="86" t="s">
        <v>70</v>
      </c>
      <c r="W358" s="262">
        <v>36722505</v>
      </c>
      <c r="X358" s="614" t="s">
        <v>8054</v>
      </c>
      <c r="Y358" s="145"/>
      <c r="Z358" s="391">
        <v>45195</v>
      </c>
      <c r="AA358" s="391">
        <v>45195</v>
      </c>
      <c r="AB358" s="603" t="s">
        <v>80</v>
      </c>
      <c r="AC358" s="391">
        <v>45199</v>
      </c>
      <c r="AD358" s="150">
        <f t="shared" si="15"/>
        <v>4</v>
      </c>
      <c r="AE358" s="143">
        <v>0</v>
      </c>
      <c r="AF358" s="259">
        <v>0</v>
      </c>
      <c r="AG358" s="143">
        <v>0</v>
      </c>
      <c r="AH358" s="603" t="s">
        <v>80</v>
      </c>
      <c r="AI358" s="150">
        <f t="shared" si="11"/>
        <v>0</v>
      </c>
      <c r="AJ358" s="143">
        <v>0</v>
      </c>
      <c r="AK358" s="259">
        <v>0</v>
      </c>
      <c r="AL358" s="603" t="s">
        <v>80</v>
      </c>
      <c r="AM358" s="86">
        <v>0</v>
      </c>
      <c r="AN358" s="603" t="s">
        <v>80</v>
      </c>
      <c r="AO358" s="603" t="s">
        <v>80</v>
      </c>
      <c r="AP358" s="255">
        <f t="shared" si="12"/>
        <v>0</v>
      </c>
      <c r="AQ358" s="260">
        <f>+L358+AF358-AK358</f>
        <v>26732000</v>
      </c>
      <c r="AR358" s="86" t="s">
        <v>115</v>
      </c>
      <c r="AS358" s="143">
        <v>0</v>
      </c>
      <c r="AT358" s="203" t="s">
        <v>80</v>
      </c>
      <c r="AU358" s="259">
        <v>26732000</v>
      </c>
      <c r="AV358" s="364">
        <f t="shared" si="17"/>
        <v>0</v>
      </c>
      <c r="AW358" s="133">
        <f t="shared" si="14"/>
        <v>1</v>
      </c>
      <c r="AX358" s="203" t="s">
        <v>80</v>
      </c>
      <c r="AY358" s="86" t="s">
        <v>800</v>
      </c>
      <c r="AZ358" s="583" t="s">
        <v>8055</v>
      </c>
      <c r="BA358" s="160" t="s">
        <v>71</v>
      </c>
      <c r="BB358" s="141" t="s">
        <v>117</v>
      </c>
    </row>
    <row r="359" spans="2:54" s="125" customFormat="1" ht="15.75" customHeight="1" x14ac:dyDescent="0.25">
      <c r="B359" s="247">
        <v>2023</v>
      </c>
      <c r="C359" s="81">
        <v>891780111</v>
      </c>
      <c r="D359" s="82" t="s">
        <v>68</v>
      </c>
      <c r="E359" s="145" t="s">
        <v>8056</v>
      </c>
      <c r="F359" s="76" t="s">
        <v>8057</v>
      </c>
      <c r="G359" s="145">
        <v>0</v>
      </c>
      <c r="H359" s="145"/>
      <c r="I359" s="86" t="s">
        <v>78</v>
      </c>
      <c r="J359" s="81" t="s">
        <v>120</v>
      </c>
      <c r="K359" s="145" t="s">
        <v>8058</v>
      </c>
      <c r="L359" s="364">
        <v>5288000</v>
      </c>
      <c r="M359" s="81" t="s">
        <v>73</v>
      </c>
      <c r="N359" s="145"/>
      <c r="O359" s="616" t="s">
        <v>8059</v>
      </c>
      <c r="P359" s="621" t="s">
        <v>8060</v>
      </c>
      <c r="Q359" s="160">
        <v>1816</v>
      </c>
      <c r="R359" s="397">
        <v>45166</v>
      </c>
      <c r="S359" s="582">
        <f>135108000+6480734</f>
        <v>141588734</v>
      </c>
      <c r="T359" s="391">
        <v>45197</v>
      </c>
      <c r="U359" s="617">
        <f>+L359</f>
        <v>5288000</v>
      </c>
      <c r="V359" s="86" t="s">
        <v>70</v>
      </c>
      <c r="W359" s="262">
        <v>36722505</v>
      </c>
      <c r="X359" s="614" t="s">
        <v>8061</v>
      </c>
      <c r="Y359" s="145"/>
      <c r="Z359" s="391">
        <v>45197</v>
      </c>
      <c r="AA359" s="391">
        <v>45197</v>
      </c>
      <c r="AB359" s="603" t="s">
        <v>80</v>
      </c>
      <c r="AC359" s="391">
        <v>45201</v>
      </c>
      <c r="AD359" s="150">
        <f t="shared" si="15"/>
        <v>4</v>
      </c>
      <c r="AE359" s="143">
        <v>0</v>
      </c>
      <c r="AF359" s="259">
        <v>0</v>
      </c>
      <c r="AG359" s="143">
        <v>0</v>
      </c>
      <c r="AH359" s="603" t="s">
        <v>80</v>
      </c>
      <c r="AI359" s="150">
        <f t="shared" si="11"/>
        <v>0</v>
      </c>
      <c r="AJ359" s="143">
        <v>0</v>
      </c>
      <c r="AK359" s="259">
        <v>0</v>
      </c>
      <c r="AL359" s="603" t="s">
        <v>80</v>
      </c>
      <c r="AM359" s="86">
        <v>0</v>
      </c>
      <c r="AN359" s="603" t="s">
        <v>80</v>
      </c>
      <c r="AO359" s="603" t="s">
        <v>80</v>
      </c>
      <c r="AP359" s="255">
        <f t="shared" si="12"/>
        <v>0</v>
      </c>
      <c r="AQ359" s="260">
        <f>+L359+AF359-AK359</f>
        <v>5288000</v>
      </c>
      <c r="AR359" s="86" t="s">
        <v>115</v>
      </c>
      <c r="AS359" s="143">
        <v>0</v>
      </c>
      <c r="AT359" s="203" t="s">
        <v>80</v>
      </c>
      <c r="AU359" s="259">
        <v>5288000</v>
      </c>
      <c r="AV359" s="364">
        <f t="shared" si="17"/>
        <v>0</v>
      </c>
      <c r="AW359" s="133">
        <f t="shared" si="14"/>
        <v>1</v>
      </c>
      <c r="AX359" s="203" t="s">
        <v>80</v>
      </c>
      <c r="AY359" s="86" t="s">
        <v>72</v>
      </c>
      <c r="AZ359" s="583" t="s">
        <v>8062</v>
      </c>
      <c r="BA359" s="160" t="s">
        <v>71</v>
      </c>
      <c r="BB359" s="141" t="s">
        <v>117</v>
      </c>
    </row>
    <row r="360" spans="2:54" s="125" customFormat="1" ht="15.75" customHeight="1" x14ac:dyDescent="0.25">
      <c r="B360" s="247">
        <v>2023</v>
      </c>
      <c r="C360" s="81">
        <v>891780111</v>
      </c>
      <c r="D360" s="82" t="s">
        <v>68</v>
      </c>
      <c r="E360" s="145" t="s">
        <v>8063</v>
      </c>
      <c r="F360" s="76" t="s">
        <v>8064</v>
      </c>
      <c r="G360" s="145">
        <v>0</v>
      </c>
      <c r="H360" s="145"/>
      <c r="I360" s="86" t="s">
        <v>78</v>
      </c>
      <c r="J360" s="81" t="s">
        <v>120</v>
      </c>
      <c r="K360" s="145" t="s">
        <v>8065</v>
      </c>
      <c r="L360" s="364">
        <v>29660355</v>
      </c>
      <c r="M360" s="81" t="s">
        <v>73</v>
      </c>
      <c r="N360" s="145"/>
      <c r="O360" s="616" t="s">
        <v>7961</v>
      </c>
      <c r="P360" s="621" t="s">
        <v>7962</v>
      </c>
      <c r="Q360" s="160">
        <v>2056</v>
      </c>
      <c r="R360" s="397">
        <v>45191</v>
      </c>
      <c r="S360" s="582">
        <v>29660355</v>
      </c>
      <c r="T360" s="391">
        <v>45210</v>
      </c>
      <c r="U360" s="617">
        <v>29660355</v>
      </c>
      <c r="V360" s="86" t="s">
        <v>70</v>
      </c>
      <c r="W360" s="262">
        <v>85155551</v>
      </c>
      <c r="X360" s="616" t="s">
        <v>7687</v>
      </c>
      <c r="Y360" s="145"/>
      <c r="Z360" s="391">
        <v>45210</v>
      </c>
      <c r="AA360" s="391">
        <v>45211</v>
      </c>
      <c r="AB360" s="603" t="s">
        <v>80</v>
      </c>
      <c r="AC360" s="391">
        <v>45235</v>
      </c>
      <c r="AD360" s="150">
        <f t="shared" si="15"/>
        <v>24</v>
      </c>
      <c r="AE360" s="143">
        <v>0</v>
      </c>
      <c r="AF360" s="259">
        <v>0</v>
      </c>
      <c r="AG360" s="143">
        <v>0</v>
      </c>
      <c r="AH360" s="603" t="s">
        <v>80</v>
      </c>
      <c r="AI360" s="150">
        <f t="shared" si="11"/>
        <v>0</v>
      </c>
      <c r="AJ360" s="143">
        <v>0</v>
      </c>
      <c r="AK360" s="259">
        <v>0</v>
      </c>
      <c r="AL360" s="603" t="s">
        <v>80</v>
      </c>
      <c r="AM360" s="86">
        <v>0</v>
      </c>
      <c r="AN360" s="603" t="s">
        <v>80</v>
      </c>
      <c r="AO360" s="603" t="s">
        <v>80</v>
      </c>
      <c r="AP360" s="255">
        <f t="shared" si="12"/>
        <v>0</v>
      </c>
      <c r="AQ360" s="260">
        <f>+L360+AF360-AK360</f>
        <v>29660355</v>
      </c>
      <c r="AR360" s="86" t="s">
        <v>115</v>
      </c>
      <c r="AS360" s="143">
        <v>0</v>
      </c>
      <c r="AT360" s="203" t="s">
        <v>80</v>
      </c>
      <c r="AU360" s="259">
        <v>0</v>
      </c>
      <c r="AV360" s="364">
        <f t="shared" si="17"/>
        <v>29660355</v>
      </c>
      <c r="AW360" s="133">
        <f t="shared" si="14"/>
        <v>0</v>
      </c>
      <c r="AX360" s="203" t="s">
        <v>80</v>
      </c>
      <c r="AY360" s="86" t="s">
        <v>72</v>
      </c>
      <c r="AZ360" s="142" t="s">
        <v>8066</v>
      </c>
      <c r="BA360" s="160" t="s">
        <v>71</v>
      </c>
      <c r="BB360" s="141" t="s">
        <v>117</v>
      </c>
    </row>
    <row r="361" spans="2:54" s="125" customFormat="1" ht="15.75" customHeight="1" x14ac:dyDescent="0.25">
      <c r="B361" s="247">
        <v>2023</v>
      </c>
      <c r="C361" s="81">
        <v>891780111</v>
      </c>
      <c r="D361" s="82" t="s">
        <v>68</v>
      </c>
      <c r="E361" s="145" t="s">
        <v>8067</v>
      </c>
      <c r="F361" s="76" t="s">
        <v>8068</v>
      </c>
      <c r="G361" s="145">
        <v>0</v>
      </c>
      <c r="H361" s="145"/>
      <c r="I361" s="86" t="s">
        <v>78</v>
      </c>
      <c r="J361" s="81" t="s">
        <v>120</v>
      </c>
      <c r="K361" s="145" t="s">
        <v>8069</v>
      </c>
      <c r="L361" s="364">
        <v>74202450</v>
      </c>
      <c r="M361" s="81" t="s">
        <v>73</v>
      </c>
      <c r="N361" s="145"/>
      <c r="O361" s="616" t="s">
        <v>8039</v>
      </c>
      <c r="P361" s="621" t="s">
        <v>8040</v>
      </c>
      <c r="Q361" s="160">
        <v>1499</v>
      </c>
      <c r="R361" s="397">
        <v>45118</v>
      </c>
      <c r="S361" s="582">
        <v>80000000</v>
      </c>
      <c r="T361" s="391">
        <v>45210</v>
      </c>
      <c r="U361" s="617">
        <v>74202450</v>
      </c>
      <c r="V361" s="86" t="s">
        <v>70</v>
      </c>
      <c r="W361" s="262">
        <v>85155551</v>
      </c>
      <c r="X361" s="616" t="s">
        <v>7687</v>
      </c>
      <c r="Y361" s="145"/>
      <c r="Z361" s="391">
        <v>45210</v>
      </c>
      <c r="AA361" s="391">
        <v>45217</v>
      </c>
      <c r="AB361" s="603" t="s">
        <v>80</v>
      </c>
      <c r="AC361" s="391">
        <v>45236</v>
      </c>
      <c r="AD361" s="150">
        <f t="shared" si="15"/>
        <v>19</v>
      </c>
      <c r="AE361" s="143">
        <v>0</v>
      </c>
      <c r="AF361" s="259">
        <v>0</v>
      </c>
      <c r="AG361" s="143">
        <v>0</v>
      </c>
      <c r="AH361" s="603" t="s">
        <v>80</v>
      </c>
      <c r="AI361" s="150">
        <f t="shared" si="11"/>
        <v>0</v>
      </c>
      <c r="AJ361" s="143">
        <v>0</v>
      </c>
      <c r="AK361" s="259">
        <v>0</v>
      </c>
      <c r="AL361" s="603" t="s">
        <v>80</v>
      </c>
      <c r="AM361" s="86">
        <v>0</v>
      </c>
      <c r="AN361" s="603" t="s">
        <v>80</v>
      </c>
      <c r="AO361" s="603" t="s">
        <v>80</v>
      </c>
      <c r="AP361" s="255">
        <f t="shared" si="12"/>
        <v>0</v>
      </c>
      <c r="AQ361" s="260">
        <f>+L361+AF361-AK361</f>
        <v>74202450</v>
      </c>
      <c r="AR361" s="86" t="s">
        <v>115</v>
      </c>
      <c r="AS361" s="143">
        <v>0</v>
      </c>
      <c r="AT361" s="203" t="s">
        <v>80</v>
      </c>
      <c r="AU361" s="259">
        <v>37101225</v>
      </c>
      <c r="AV361" s="364">
        <f t="shared" si="17"/>
        <v>37101225</v>
      </c>
      <c r="AW361" s="133">
        <f t="shared" si="14"/>
        <v>0.5</v>
      </c>
      <c r="AX361" s="203" t="s">
        <v>80</v>
      </c>
      <c r="AY361" s="86" t="s">
        <v>72</v>
      </c>
      <c r="AZ361" s="142" t="s">
        <v>8070</v>
      </c>
      <c r="BA361" s="160" t="s">
        <v>71</v>
      </c>
      <c r="BB361" s="141" t="s">
        <v>117</v>
      </c>
    </row>
    <row r="362" spans="2:54" s="125" customFormat="1" ht="15.75" customHeight="1" x14ac:dyDescent="0.25">
      <c r="B362" s="247">
        <v>2023</v>
      </c>
      <c r="C362" s="81">
        <v>891780111</v>
      </c>
      <c r="D362" s="82" t="s">
        <v>68</v>
      </c>
      <c r="E362" s="145" t="s">
        <v>8071</v>
      </c>
      <c r="F362" s="76" t="s">
        <v>8072</v>
      </c>
      <c r="G362" s="145">
        <v>0</v>
      </c>
      <c r="H362" s="145"/>
      <c r="I362" s="86" t="s">
        <v>78</v>
      </c>
      <c r="J362" s="81" t="s">
        <v>120</v>
      </c>
      <c r="K362" s="145" t="s">
        <v>8073</v>
      </c>
      <c r="L362" s="364">
        <v>18000000</v>
      </c>
      <c r="M362" s="81" t="s">
        <v>73</v>
      </c>
      <c r="N362" s="145"/>
      <c r="O362" s="616" t="s">
        <v>8074</v>
      </c>
      <c r="P362" s="621" t="s">
        <v>8075</v>
      </c>
      <c r="Q362" s="160">
        <v>1296</v>
      </c>
      <c r="R362" s="397">
        <v>45083</v>
      </c>
      <c r="S362" s="582">
        <v>52500000</v>
      </c>
      <c r="T362" s="391">
        <v>45210</v>
      </c>
      <c r="U362" s="617">
        <v>18000000</v>
      </c>
      <c r="V362" s="86" t="s">
        <v>70</v>
      </c>
      <c r="W362" s="262">
        <v>85462025</v>
      </c>
      <c r="X362" s="616" t="s">
        <v>8076</v>
      </c>
      <c r="Y362" s="145"/>
      <c r="Z362" s="391">
        <v>45210</v>
      </c>
      <c r="AA362" s="391">
        <v>45210</v>
      </c>
      <c r="AB362" s="603" t="s">
        <v>80</v>
      </c>
      <c r="AC362" s="391">
        <v>45270</v>
      </c>
      <c r="AD362" s="150">
        <f t="shared" si="15"/>
        <v>60</v>
      </c>
      <c r="AE362" s="143">
        <v>0</v>
      </c>
      <c r="AF362" s="259">
        <v>0</v>
      </c>
      <c r="AG362" s="143">
        <v>0</v>
      </c>
      <c r="AH362" s="603" t="s">
        <v>80</v>
      </c>
      <c r="AI362" s="150">
        <f t="shared" si="11"/>
        <v>0</v>
      </c>
      <c r="AJ362" s="143">
        <v>0</v>
      </c>
      <c r="AK362" s="259">
        <v>0</v>
      </c>
      <c r="AL362" s="603" t="s">
        <v>80</v>
      </c>
      <c r="AM362" s="86">
        <v>0</v>
      </c>
      <c r="AN362" s="603" t="s">
        <v>80</v>
      </c>
      <c r="AO362" s="603" t="s">
        <v>80</v>
      </c>
      <c r="AP362" s="255">
        <f t="shared" si="12"/>
        <v>0</v>
      </c>
      <c r="AQ362" s="260">
        <f>+L362+AF362-AK362</f>
        <v>18000000</v>
      </c>
      <c r="AR362" s="86" t="s">
        <v>115</v>
      </c>
      <c r="AS362" s="143">
        <v>0</v>
      </c>
      <c r="AT362" s="203" t="s">
        <v>80</v>
      </c>
      <c r="AU362" s="259">
        <v>0</v>
      </c>
      <c r="AV362" s="364">
        <f t="shared" si="17"/>
        <v>18000000</v>
      </c>
      <c r="AW362" s="133">
        <f t="shared" si="14"/>
        <v>0</v>
      </c>
      <c r="AX362" s="203" t="s">
        <v>80</v>
      </c>
      <c r="AY362" s="86" t="s">
        <v>72</v>
      </c>
      <c r="AZ362" s="142" t="s">
        <v>8077</v>
      </c>
      <c r="BA362" s="160" t="s">
        <v>71</v>
      </c>
      <c r="BB362" s="141" t="s">
        <v>117</v>
      </c>
    </row>
    <row r="363" spans="2:54" s="125" customFormat="1" ht="15.75" customHeight="1" x14ac:dyDescent="0.25">
      <c r="B363" s="247">
        <v>2023</v>
      </c>
      <c r="C363" s="81">
        <v>891780111</v>
      </c>
      <c r="D363" s="82" t="s">
        <v>68</v>
      </c>
      <c r="E363" s="145" t="s">
        <v>8078</v>
      </c>
      <c r="F363" s="76" t="s">
        <v>8079</v>
      </c>
      <c r="G363" s="145">
        <v>0</v>
      </c>
      <c r="H363" s="145"/>
      <c r="I363" s="86" t="s">
        <v>78</v>
      </c>
      <c r="J363" s="81" t="s">
        <v>120</v>
      </c>
      <c r="K363" s="145" t="s">
        <v>8080</v>
      </c>
      <c r="L363" s="593">
        <v>28000000</v>
      </c>
      <c r="M363" s="81" t="s">
        <v>73</v>
      </c>
      <c r="N363" s="145"/>
      <c r="O363" s="616" t="s">
        <v>8074</v>
      </c>
      <c r="P363" s="621" t="s">
        <v>8075</v>
      </c>
      <c r="Q363" s="160">
        <v>1296</v>
      </c>
      <c r="R363" s="397">
        <v>45083</v>
      </c>
      <c r="S363" s="582">
        <v>52500000</v>
      </c>
      <c r="T363" s="391">
        <v>45211</v>
      </c>
      <c r="U363" s="617">
        <v>28000000</v>
      </c>
      <c r="V363" s="86" t="s">
        <v>70</v>
      </c>
      <c r="W363" s="262">
        <v>85462025</v>
      </c>
      <c r="X363" s="616" t="s">
        <v>8081</v>
      </c>
      <c r="Y363" s="145"/>
      <c r="Z363" s="391">
        <v>45211</v>
      </c>
      <c r="AA363" s="391">
        <v>45211</v>
      </c>
      <c r="AB363" s="603" t="s">
        <v>80</v>
      </c>
      <c r="AC363" s="391">
        <v>45241</v>
      </c>
      <c r="AD363" s="150">
        <f t="shared" si="15"/>
        <v>30</v>
      </c>
      <c r="AE363" s="143">
        <v>0</v>
      </c>
      <c r="AF363" s="259">
        <v>0</v>
      </c>
      <c r="AG363" s="143">
        <v>0</v>
      </c>
      <c r="AH363" s="603" t="s">
        <v>80</v>
      </c>
      <c r="AI363" s="150">
        <f t="shared" si="11"/>
        <v>0</v>
      </c>
      <c r="AJ363" s="143">
        <v>0</v>
      </c>
      <c r="AK363" s="259">
        <v>0</v>
      </c>
      <c r="AL363" s="603" t="s">
        <v>80</v>
      </c>
      <c r="AM363" s="86">
        <v>0</v>
      </c>
      <c r="AN363" s="603" t="s">
        <v>80</v>
      </c>
      <c r="AO363" s="603" t="s">
        <v>80</v>
      </c>
      <c r="AP363" s="255">
        <f t="shared" si="12"/>
        <v>0</v>
      </c>
      <c r="AQ363" s="260">
        <f>+L363+AF363-AK363</f>
        <v>28000000</v>
      </c>
      <c r="AR363" s="86" t="s">
        <v>115</v>
      </c>
      <c r="AS363" s="143">
        <v>0</v>
      </c>
      <c r="AT363" s="203" t="s">
        <v>80</v>
      </c>
      <c r="AU363" s="259">
        <v>0</v>
      </c>
      <c r="AV363" s="364">
        <f t="shared" si="17"/>
        <v>28000000</v>
      </c>
      <c r="AW363" s="133">
        <f t="shared" si="14"/>
        <v>0</v>
      </c>
      <c r="AX363" s="203" t="s">
        <v>80</v>
      </c>
      <c r="AY363" s="86" t="s">
        <v>72</v>
      </c>
      <c r="AZ363" s="142" t="s">
        <v>8082</v>
      </c>
      <c r="BA363" s="160" t="s">
        <v>71</v>
      </c>
      <c r="BB363" s="141" t="s">
        <v>117</v>
      </c>
    </row>
    <row r="364" spans="2:54" s="125" customFormat="1" ht="15.75" customHeight="1" x14ac:dyDescent="0.25">
      <c r="B364" s="247">
        <v>2023</v>
      </c>
      <c r="C364" s="81">
        <v>891780111</v>
      </c>
      <c r="D364" s="82" t="s">
        <v>68</v>
      </c>
      <c r="E364" s="145" t="s">
        <v>8083</v>
      </c>
      <c r="F364" s="76" t="s">
        <v>8084</v>
      </c>
      <c r="G364" s="145">
        <v>0</v>
      </c>
      <c r="H364" s="145"/>
      <c r="I364" s="86" t="s">
        <v>78</v>
      </c>
      <c r="J364" s="81" t="s">
        <v>120</v>
      </c>
      <c r="K364" s="145" t="s">
        <v>8085</v>
      </c>
      <c r="L364" s="593">
        <f>20044551+9459617+10400000+95832</f>
        <v>40000000</v>
      </c>
      <c r="M364" s="81" t="s">
        <v>73</v>
      </c>
      <c r="N364" s="145"/>
      <c r="O364" s="616" t="s">
        <v>7938</v>
      </c>
      <c r="P364" s="621" t="s">
        <v>8033</v>
      </c>
      <c r="Q364" s="160">
        <v>1966</v>
      </c>
      <c r="R364" s="397">
        <v>45183</v>
      </c>
      <c r="S364" s="582">
        <v>40000000</v>
      </c>
      <c r="T364" s="391">
        <v>45211</v>
      </c>
      <c r="U364" s="617">
        <f>20044551+9459617+10400000+95832</f>
        <v>40000000</v>
      </c>
      <c r="V364" s="86" t="s">
        <v>70</v>
      </c>
      <c r="W364" s="262">
        <v>85155551</v>
      </c>
      <c r="X364" s="616" t="s">
        <v>8086</v>
      </c>
      <c r="Y364" s="145"/>
      <c r="Z364" s="391">
        <v>45211</v>
      </c>
      <c r="AA364" s="391">
        <v>45211</v>
      </c>
      <c r="AB364" s="603" t="s">
        <v>80</v>
      </c>
      <c r="AC364" s="391">
        <v>45289</v>
      </c>
      <c r="AD364" s="150">
        <f t="shared" si="15"/>
        <v>78</v>
      </c>
      <c r="AE364" s="143">
        <v>0</v>
      </c>
      <c r="AF364" s="259">
        <v>0</v>
      </c>
      <c r="AG364" s="143">
        <v>0</v>
      </c>
      <c r="AH364" s="603" t="s">
        <v>80</v>
      </c>
      <c r="AI364" s="150">
        <f t="shared" si="11"/>
        <v>0</v>
      </c>
      <c r="AJ364" s="143">
        <v>0</v>
      </c>
      <c r="AK364" s="259">
        <v>0</v>
      </c>
      <c r="AL364" s="603" t="s">
        <v>80</v>
      </c>
      <c r="AM364" s="86">
        <v>0</v>
      </c>
      <c r="AN364" s="603" t="s">
        <v>80</v>
      </c>
      <c r="AO364" s="603" t="s">
        <v>80</v>
      </c>
      <c r="AP364" s="255">
        <f t="shared" si="12"/>
        <v>0</v>
      </c>
      <c r="AQ364" s="260">
        <f>+L364+AF364-AK364</f>
        <v>40000000</v>
      </c>
      <c r="AR364" s="86" t="s">
        <v>115</v>
      </c>
      <c r="AS364" s="143">
        <v>0</v>
      </c>
      <c r="AT364" s="203" t="s">
        <v>80</v>
      </c>
      <c r="AU364" s="259">
        <v>0</v>
      </c>
      <c r="AV364" s="364">
        <f t="shared" si="17"/>
        <v>40000000</v>
      </c>
      <c r="AW364" s="133">
        <f t="shared" si="14"/>
        <v>0</v>
      </c>
      <c r="AX364" s="203" t="s">
        <v>80</v>
      </c>
      <c r="AY364" s="86" t="s">
        <v>72</v>
      </c>
      <c r="AZ364" s="142" t="s">
        <v>8087</v>
      </c>
      <c r="BA364" s="160" t="s">
        <v>71</v>
      </c>
      <c r="BB364" s="141" t="s">
        <v>117</v>
      </c>
    </row>
    <row r="365" spans="2:54" s="125" customFormat="1" ht="15.75" customHeight="1" x14ac:dyDescent="0.25">
      <c r="B365" s="247">
        <v>2023</v>
      </c>
      <c r="C365" s="81">
        <v>891780111</v>
      </c>
      <c r="D365" s="82" t="s">
        <v>68</v>
      </c>
      <c r="E365" s="145" t="s">
        <v>8088</v>
      </c>
      <c r="F365" s="76" t="s">
        <v>8089</v>
      </c>
      <c r="G365" s="145">
        <v>0</v>
      </c>
      <c r="H365" s="145"/>
      <c r="I365" s="86" t="s">
        <v>78</v>
      </c>
      <c r="J365" s="81" t="s">
        <v>120</v>
      </c>
      <c r="K365" s="145" t="s">
        <v>8090</v>
      </c>
      <c r="L365" s="594">
        <v>18000000</v>
      </c>
      <c r="M365" s="81" t="s">
        <v>73</v>
      </c>
      <c r="N365" s="145"/>
      <c r="O365" s="141" t="s">
        <v>8091</v>
      </c>
      <c r="P365" s="621" t="s">
        <v>8092</v>
      </c>
      <c r="Q365" s="160">
        <v>2122</v>
      </c>
      <c r="R365" s="397">
        <v>45198</v>
      </c>
      <c r="S365" s="582">
        <v>100000000</v>
      </c>
      <c r="T365" s="391">
        <v>45217</v>
      </c>
      <c r="U365" s="617">
        <v>18000000</v>
      </c>
      <c r="V365" s="86" t="s">
        <v>70</v>
      </c>
      <c r="W365" s="262">
        <v>16078654</v>
      </c>
      <c r="X365" s="141" t="s">
        <v>8093</v>
      </c>
      <c r="Y365" s="145"/>
      <c r="Z365" s="391">
        <v>45217</v>
      </c>
      <c r="AA365" s="391">
        <v>45217</v>
      </c>
      <c r="AB365" s="603" t="s">
        <v>80</v>
      </c>
      <c r="AC365" s="391">
        <v>45308</v>
      </c>
      <c r="AD365" s="150">
        <f t="shared" si="15"/>
        <v>91</v>
      </c>
      <c r="AE365" s="143">
        <v>0</v>
      </c>
      <c r="AF365" s="259">
        <v>0</v>
      </c>
      <c r="AG365" s="143">
        <v>0</v>
      </c>
      <c r="AH365" s="603" t="s">
        <v>80</v>
      </c>
      <c r="AI365" s="150">
        <f t="shared" si="11"/>
        <v>0</v>
      </c>
      <c r="AJ365" s="143">
        <v>0</v>
      </c>
      <c r="AK365" s="259">
        <v>0</v>
      </c>
      <c r="AL365" s="603" t="s">
        <v>80</v>
      </c>
      <c r="AM365" s="86">
        <v>0</v>
      </c>
      <c r="AN365" s="603" t="s">
        <v>80</v>
      </c>
      <c r="AO365" s="603" t="s">
        <v>80</v>
      </c>
      <c r="AP365" s="255">
        <f t="shared" si="12"/>
        <v>0</v>
      </c>
      <c r="AQ365" s="260">
        <f>+L365+AF365-AK365</f>
        <v>18000000</v>
      </c>
      <c r="AR365" s="86" t="s">
        <v>115</v>
      </c>
      <c r="AS365" s="143">
        <v>0</v>
      </c>
      <c r="AT365" s="203" t="s">
        <v>80</v>
      </c>
      <c r="AU365" s="259">
        <v>0</v>
      </c>
      <c r="AV365" s="364">
        <f t="shared" si="17"/>
        <v>18000000</v>
      </c>
      <c r="AW365" s="133">
        <f t="shared" si="14"/>
        <v>0</v>
      </c>
      <c r="AX365" s="203" t="s">
        <v>80</v>
      </c>
      <c r="AY365" s="86" t="s">
        <v>72</v>
      </c>
      <c r="AZ365" s="142" t="s">
        <v>8094</v>
      </c>
      <c r="BA365" s="160" t="s">
        <v>71</v>
      </c>
      <c r="BB365" s="141" t="s">
        <v>117</v>
      </c>
    </row>
    <row r="366" spans="2:54" s="125" customFormat="1" ht="15.75" customHeight="1" x14ac:dyDescent="0.25">
      <c r="B366" s="247">
        <v>2023</v>
      </c>
      <c r="C366" s="81">
        <v>891780111</v>
      </c>
      <c r="D366" s="82" t="s">
        <v>68</v>
      </c>
      <c r="E366" s="145" t="s">
        <v>8095</v>
      </c>
      <c r="F366" s="76" t="s">
        <v>8096</v>
      </c>
      <c r="G366" s="145">
        <v>0</v>
      </c>
      <c r="H366" s="145"/>
      <c r="I366" s="86" t="s">
        <v>78</v>
      </c>
      <c r="J366" s="81" t="s">
        <v>120</v>
      </c>
      <c r="K366" s="145" t="s">
        <v>8097</v>
      </c>
      <c r="L366" s="364">
        <v>2363720</v>
      </c>
      <c r="M366" s="81" t="s">
        <v>73</v>
      </c>
      <c r="N366" s="145"/>
      <c r="O366" s="616" t="s">
        <v>8098</v>
      </c>
      <c r="P366" s="621" t="s">
        <v>8099</v>
      </c>
      <c r="Q366" s="160">
        <v>900</v>
      </c>
      <c r="R366" s="397">
        <v>45029</v>
      </c>
      <c r="S366" s="582">
        <v>338073920</v>
      </c>
      <c r="T366" s="391">
        <v>45218</v>
      </c>
      <c r="U366" s="617">
        <v>2363720</v>
      </c>
      <c r="V366" s="86" t="s">
        <v>70</v>
      </c>
      <c r="W366" s="262">
        <v>79530682</v>
      </c>
      <c r="X366" s="616" t="s">
        <v>8100</v>
      </c>
      <c r="Y366" s="145"/>
      <c r="Z366" s="391">
        <v>45218</v>
      </c>
      <c r="AA366" s="391">
        <v>45218</v>
      </c>
      <c r="AB366" s="603" t="s">
        <v>80</v>
      </c>
      <c r="AC366" s="391">
        <v>45248</v>
      </c>
      <c r="AD366" s="150">
        <f t="shared" si="15"/>
        <v>30</v>
      </c>
      <c r="AE366" s="143">
        <v>0</v>
      </c>
      <c r="AF366" s="259">
        <v>0</v>
      </c>
      <c r="AG366" s="143">
        <v>0</v>
      </c>
      <c r="AH366" s="603" t="s">
        <v>80</v>
      </c>
      <c r="AI366" s="150">
        <f t="shared" si="11"/>
        <v>0</v>
      </c>
      <c r="AJ366" s="143">
        <v>0</v>
      </c>
      <c r="AK366" s="259">
        <v>0</v>
      </c>
      <c r="AL366" s="603" t="s">
        <v>80</v>
      </c>
      <c r="AM366" s="86">
        <v>0</v>
      </c>
      <c r="AN366" s="603" t="s">
        <v>80</v>
      </c>
      <c r="AO366" s="603" t="s">
        <v>80</v>
      </c>
      <c r="AP366" s="255">
        <f t="shared" si="12"/>
        <v>0</v>
      </c>
      <c r="AQ366" s="260">
        <f>+L366+AF366-AK366</f>
        <v>2363720</v>
      </c>
      <c r="AR366" s="86" t="s">
        <v>115</v>
      </c>
      <c r="AS366" s="143">
        <v>0</v>
      </c>
      <c r="AT366" s="203" t="s">
        <v>80</v>
      </c>
      <c r="AU366" s="259">
        <v>0</v>
      </c>
      <c r="AV366" s="364">
        <f t="shared" si="17"/>
        <v>2363720</v>
      </c>
      <c r="AW366" s="133">
        <f t="shared" si="14"/>
        <v>0</v>
      </c>
      <c r="AX366" s="203" t="s">
        <v>80</v>
      </c>
      <c r="AY366" s="86" t="s">
        <v>72</v>
      </c>
      <c r="AZ366" s="166" t="s">
        <v>8101</v>
      </c>
      <c r="BA366" s="160" t="s">
        <v>71</v>
      </c>
      <c r="BB366" s="141" t="s">
        <v>117</v>
      </c>
    </row>
    <row r="367" spans="2:54" s="125" customFormat="1" ht="31.5" customHeight="1" x14ac:dyDescent="0.25">
      <c r="B367" s="247">
        <v>2023</v>
      </c>
      <c r="C367" s="81">
        <v>891780111</v>
      </c>
      <c r="D367" s="82" t="s">
        <v>68</v>
      </c>
      <c r="E367" s="145" t="s">
        <v>8102</v>
      </c>
      <c r="F367" s="76" t="s">
        <v>8103</v>
      </c>
      <c r="G367" s="145">
        <v>0</v>
      </c>
      <c r="H367" s="145"/>
      <c r="I367" s="86" t="s">
        <v>78</v>
      </c>
      <c r="J367" s="81" t="s">
        <v>120</v>
      </c>
      <c r="K367" s="145" t="s">
        <v>8104</v>
      </c>
      <c r="L367" s="594">
        <f>15999996+34500000</f>
        <v>50499996</v>
      </c>
      <c r="M367" s="81" t="s">
        <v>73</v>
      </c>
      <c r="N367" s="145"/>
      <c r="O367" s="616" t="s">
        <v>8105</v>
      </c>
      <c r="P367" s="621" t="s">
        <v>8106</v>
      </c>
      <c r="Q367" s="258" t="s">
        <v>8107</v>
      </c>
      <c r="R367" s="625" t="s">
        <v>8108</v>
      </c>
      <c r="S367" s="587" t="s">
        <v>8109</v>
      </c>
      <c r="T367" s="391">
        <v>45219</v>
      </c>
      <c r="U367" s="617">
        <f>15999996+34500000</f>
        <v>50499996</v>
      </c>
      <c r="V367" s="86" t="s">
        <v>70</v>
      </c>
      <c r="W367" s="262">
        <v>85155551</v>
      </c>
      <c r="X367" s="616" t="s">
        <v>7687</v>
      </c>
      <c r="Y367" s="145"/>
      <c r="Z367" s="391">
        <v>45219</v>
      </c>
      <c r="AA367" s="391">
        <v>45230</v>
      </c>
      <c r="AB367" s="603" t="s">
        <v>80</v>
      </c>
      <c r="AC367" s="391">
        <v>45235</v>
      </c>
      <c r="AD367" s="150">
        <f t="shared" si="15"/>
        <v>5</v>
      </c>
      <c r="AE367" s="143">
        <v>0</v>
      </c>
      <c r="AF367" s="259">
        <v>0</v>
      </c>
      <c r="AG367" s="143">
        <v>0</v>
      </c>
      <c r="AH367" s="603" t="s">
        <v>80</v>
      </c>
      <c r="AI367" s="150">
        <f t="shared" si="11"/>
        <v>0</v>
      </c>
      <c r="AJ367" s="143">
        <v>0</v>
      </c>
      <c r="AK367" s="259">
        <v>0</v>
      </c>
      <c r="AL367" s="603" t="s">
        <v>80</v>
      </c>
      <c r="AM367" s="86">
        <v>0</v>
      </c>
      <c r="AN367" s="603" t="s">
        <v>80</v>
      </c>
      <c r="AO367" s="603" t="s">
        <v>80</v>
      </c>
      <c r="AP367" s="255">
        <f t="shared" si="12"/>
        <v>0</v>
      </c>
      <c r="AQ367" s="260">
        <f>+L367+AF367-AK367</f>
        <v>50499996</v>
      </c>
      <c r="AR367" s="86" t="s">
        <v>115</v>
      </c>
      <c r="AS367" s="143">
        <v>0</v>
      </c>
      <c r="AT367" s="203" t="s">
        <v>80</v>
      </c>
      <c r="AU367" s="259">
        <v>0</v>
      </c>
      <c r="AV367" s="364">
        <f t="shared" si="17"/>
        <v>50499996</v>
      </c>
      <c r="AW367" s="133">
        <f t="shared" si="14"/>
        <v>0</v>
      </c>
      <c r="AX367" s="203" t="s">
        <v>80</v>
      </c>
      <c r="AY367" s="86" t="s">
        <v>72</v>
      </c>
      <c r="AZ367" s="142" t="s">
        <v>8110</v>
      </c>
      <c r="BA367" s="160" t="s">
        <v>71</v>
      </c>
      <c r="BB367" s="141" t="s">
        <v>117</v>
      </c>
    </row>
    <row r="368" spans="2:54" s="125" customFormat="1" ht="15.75" customHeight="1" x14ac:dyDescent="0.25">
      <c r="B368" s="247">
        <v>2023</v>
      </c>
      <c r="C368" s="81">
        <v>891780111</v>
      </c>
      <c r="D368" s="82" t="s">
        <v>68</v>
      </c>
      <c r="E368" s="145" t="s">
        <v>8111</v>
      </c>
      <c r="F368" s="76" t="s">
        <v>8112</v>
      </c>
      <c r="G368" s="145">
        <v>0</v>
      </c>
      <c r="H368" s="145"/>
      <c r="I368" s="86" t="s">
        <v>78</v>
      </c>
      <c r="J368" s="81" t="s">
        <v>120</v>
      </c>
      <c r="K368" s="145" t="s">
        <v>8113</v>
      </c>
      <c r="L368" s="594">
        <v>41066900</v>
      </c>
      <c r="M368" s="81" t="s">
        <v>73</v>
      </c>
      <c r="N368" s="145"/>
      <c r="O368" s="616" t="s">
        <v>8045</v>
      </c>
      <c r="P368" s="621" t="s">
        <v>8046</v>
      </c>
      <c r="Q368" s="160">
        <v>862</v>
      </c>
      <c r="R368" s="397">
        <v>45016</v>
      </c>
      <c r="S368" s="582">
        <v>113582968</v>
      </c>
      <c r="T368" s="391">
        <v>45219</v>
      </c>
      <c r="U368" s="617">
        <v>41066900</v>
      </c>
      <c r="V368" s="86" t="s">
        <v>70</v>
      </c>
      <c r="W368" s="262">
        <v>52705148</v>
      </c>
      <c r="X368" s="616" t="s">
        <v>6781</v>
      </c>
      <c r="Y368" s="145"/>
      <c r="Z368" s="391">
        <v>45219</v>
      </c>
      <c r="AA368" s="391">
        <v>45224</v>
      </c>
      <c r="AB368" s="603" t="s">
        <v>80</v>
      </c>
      <c r="AC368" s="391">
        <v>45227</v>
      </c>
      <c r="AD368" s="150">
        <f t="shared" si="15"/>
        <v>3</v>
      </c>
      <c r="AE368" s="143">
        <v>0</v>
      </c>
      <c r="AF368" s="259">
        <v>0</v>
      </c>
      <c r="AG368" s="143">
        <v>0</v>
      </c>
      <c r="AH368" s="603" t="s">
        <v>80</v>
      </c>
      <c r="AI368" s="150">
        <f t="shared" si="11"/>
        <v>0</v>
      </c>
      <c r="AJ368" s="143">
        <v>0</v>
      </c>
      <c r="AK368" s="259">
        <v>0</v>
      </c>
      <c r="AL368" s="603" t="s">
        <v>80</v>
      </c>
      <c r="AM368" s="86">
        <v>0</v>
      </c>
      <c r="AN368" s="603" t="s">
        <v>80</v>
      </c>
      <c r="AO368" s="603" t="s">
        <v>80</v>
      </c>
      <c r="AP368" s="255">
        <f t="shared" si="12"/>
        <v>0</v>
      </c>
      <c r="AQ368" s="260">
        <f>+L368+AF368-AK368</f>
        <v>41066900</v>
      </c>
      <c r="AR368" s="86" t="s">
        <v>115</v>
      </c>
      <c r="AS368" s="143">
        <v>0</v>
      </c>
      <c r="AT368" s="203" t="s">
        <v>80</v>
      </c>
      <c r="AU368" s="259">
        <v>0</v>
      </c>
      <c r="AV368" s="364">
        <f t="shared" si="17"/>
        <v>41066900</v>
      </c>
      <c r="AW368" s="133">
        <f t="shared" si="14"/>
        <v>0</v>
      </c>
      <c r="AX368" s="203" t="s">
        <v>80</v>
      </c>
      <c r="AY368" s="86" t="s">
        <v>72</v>
      </c>
      <c r="AZ368" s="142" t="s">
        <v>8114</v>
      </c>
      <c r="BA368" s="160" t="s">
        <v>71</v>
      </c>
      <c r="BB368" s="141" t="s">
        <v>117</v>
      </c>
    </row>
    <row r="369" spans="2:54" s="125" customFormat="1" ht="15.75" customHeight="1" x14ac:dyDescent="0.25">
      <c r="B369" s="247">
        <v>2023</v>
      </c>
      <c r="C369" s="81">
        <v>891780111</v>
      </c>
      <c r="D369" s="82" t="s">
        <v>68</v>
      </c>
      <c r="E369" s="145" t="s">
        <v>8115</v>
      </c>
      <c r="F369" s="76" t="s">
        <v>8116</v>
      </c>
      <c r="G369" s="145">
        <v>0</v>
      </c>
      <c r="H369" s="145"/>
      <c r="I369" s="86" t="s">
        <v>78</v>
      </c>
      <c r="J369" s="81" t="s">
        <v>120</v>
      </c>
      <c r="K369" s="145" t="s">
        <v>8117</v>
      </c>
      <c r="L369" s="364">
        <v>3986500</v>
      </c>
      <c r="M369" s="81" t="s">
        <v>73</v>
      </c>
      <c r="N369" s="145"/>
      <c r="O369" s="616" t="s">
        <v>8118</v>
      </c>
      <c r="P369" s="621" t="s">
        <v>8119</v>
      </c>
      <c r="Q369" s="160">
        <v>1357</v>
      </c>
      <c r="R369" s="397">
        <v>45097</v>
      </c>
      <c r="S369" s="582">
        <v>25000000</v>
      </c>
      <c r="T369" s="391">
        <v>45224</v>
      </c>
      <c r="U369" s="617">
        <v>3986500</v>
      </c>
      <c r="V369" s="86" t="s">
        <v>70</v>
      </c>
      <c r="W369" s="262">
        <v>22402020</v>
      </c>
      <c r="X369" s="616" t="s">
        <v>8120</v>
      </c>
      <c r="Y369" s="145"/>
      <c r="Z369" s="391">
        <v>45224</v>
      </c>
      <c r="AA369" s="391">
        <v>45224</v>
      </c>
      <c r="AB369" s="603" t="s">
        <v>80</v>
      </c>
      <c r="AC369" s="391">
        <v>45284</v>
      </c>
      <c r="AD369" s="150">
        <f t="shared" si="15"/>
        <v>60</v>
      </c>
      <c r="AE369" s="143">
        <v>0</v>
      </c>
      <c r="AF369" s="259">
        <v>0</v>
      </c>
      <c r="AG369" s="143">
        <v>0</v>
      </c>
      <c r="AH369" s="603" t="s">
        <v>80</v>
      </c>
      <c r="AI369" s="150">
        <f t="shared" si="11"/>
        <v>0</v>
      </c>
      <c r="AJ369" s="143">
        <v>0</v>
      </c>
      <c r="AK369" s="259">
        <v>0</v>
      </c>
      <c r="AL369" s="603" t="s">
        <v>80</v>
      </c>
      <c r="AM369" s="86">
        <v>0</v>
      </c>
      <c r="AN369" s="603" t="s">
        <v>80</v>
      </c>
      <c r="AO369" s="603" t="s">
        <v>80</v>
      </c>
      <c r="AP369" s="255">
        <f t="shared" si="12"/>
        <v>0</v>
      </c>
      <c r="AQ369" s="260">
        <f>+L369+AF369-AK369</f>
        <v>3986500</v>
      </c>
      <c r="AR369" s="86" t="s">
        <v>115</v>
      </c>
      <c r="AS369" s="143">
        <v>0</v>
      </c>
      <c r="AT369" s="203" t="s">
        <v>80</v>
      </c>
      <c r="AU369" s="259">
        <v>0</v>
      </c>
      <c r="AV369" s="364">
        <f t="shared" si="17"/>
        <v>3986500</v>
      </c>
      <c r="AW369" s="133">
        <f t="shared" si="14"/>
        <v>0</v>
      </c>
      <c r="AX369" s="203" t="s">
        <v>80</v>
      </c>
      <c r="AY369" s="86" t="s">
        <v>72</v>
      </c>
      <c r="AZ369" s="166" t="s">
        <v>8121</v>
      </c>
      <c r="BA369" s="160" t="s">
        <v>71</v>
      </c>
      <c r="BB369" s="141" t="s">
        <v>117</v>
      </c>
    </row>
    <row r="370" spans="2:54" s="125" customFormat="1" ht="15.75" customHeight="1" x14ac:dyDescent="0.25">
      <c r="B370" s="247">
        <v>2023</v>
      </c>
      <c r="C370" s="81">
        <v>891780111</v>
      </c>
      <c r="D370" s="82" t="s">
        <v>68</v>
      </c>
      <c r="E370" s="145" t="s">
        <v>8122</v>
      </c>
      <c r="F370" s="76" t="s">
        <v>8123</v>
      </c>
      <c r="G370" s="145">
        <v>0</v>
      </c>
      <c r="H370" s="145"/>
      <c r="I370" s="86" t="s">
        <v>78</v>
      </c>
      <c r="J370" s="81" t="s">
        <v>120</v>
      </c>
      <c r="K370" s="145" t="s">
        <v>8124</v>
      </c>
      <c r="L370" s="364">
        <v>8237000</v>
      </c>
      <c r="M370" s="81" t="s">
        <v>73</v>
      </c>
      <c r="N370" s="145"/>
      <c r="O370" s="616" t="s">
        <v>8105</v>
      </c>
      <c r="P370" s="621" t="s">
        <v>8106</v>
      </c>
      <c r="Q370" s="160">
        <v>1822</v>
      </c>
      <c r="R370" s="397">
        <v>45166</v>
      </c>
      <c r="S370" s="582">
        <v>117450000</v>
      </c>
      <c r="T370" s="391">
        <v>45225</v>
      </c>
      <c r="U370" s="617">
        <v>8237000</v>
      </c>
      <c r="V370" s="86" t="s">
        <v>70</v>
      </c>
      <c r="W370" s="262">
        <v>52705148</v>
      </c>
      <c r="X370" s="616" t="s">
        <v>6781</v>
      </c>
      <c r="Y370" s="145"/>
      <c r="Z370" s="391">
        <v>45225</v>
      </c>
      <c r="AA370" s="391">
        <v>45225</v>
      </c>
      <c r="AB370" s="603" t="s">
        <v>80</v>
      </c>
      <c r="AC370" s="391">
        <v>45227</v>
      </c>
      <c r="AD370" s="150">
        <f t="shared" si="15"/>
        <v>2</v>
      </c>
      <c r="AE370" s="143">
        <v>0</v>
      </c>
      <c r="AF370" s="259">
        <v>0</v>
      </c>
      <c r="AG370" s="143">
        <v>0</v>
      </c>
      <c r="AH370" s="603" t="s">
        <v>80</v>
      </c>
      <c r="AI370" s="150">
        <f t="shared" si="11"/>
        <v>0</v>
      </c>
      <c r="AJ370" s="143">
        <v>0</v>
      </c>
      <c r="AK370" s="259">
        <v>0</v>
      </c>
      <c r="AL370" s="603" t="s">
        <v>80</v>
      </c>
      <c r="AM370" s="86">
        <v>0</v>
      </c>
      <c r="AN370" s="603" t="s">
        <v>80</v>
      </c>
      <c r="AO370" s="603" t="s">
        <v>80</v>
      </c>
      <c r="AP370" s="255">
        <f t="shared" si="12"/>
        <v>0</v>
      </c>
      <c r="AQ370" s="260">
        <f>+L370+AF370-AK370</f>
        <v>8237000</v>
      </c>
      <c r="AR370" s="86" t="s">
        <v>115</v>
      </c>
      <c r="AS370" s="143">
        <v>0</v>
      </c>
      <c r="AT370" s="203" t="s">
        <v>80</v>
      </c>
      <c r="AU370" s="259">
        <v>0</v>
      </c>
      <c r="AV370" s="364">
        <f t="shared" si="17"/>
        <v>8237000</v>
      </c>
      <c r="AW370" s="133">
        <f t="shared" si="14"/>
        <v>0</v>
      </c>
      <c r="AX370" s="203" t="s">
        <v>80</v>
      </c>
      <c r="AY370" s="86" t="s">
        <v>72</v>
      </c>
      <c r="AZ370" s="166" t="s">
        <v>8125</v>
      </c>
      <c r="BA370" s="160" t="s">
        <v>71</v>
      </c>
      <c r="BB370" s="141" t="s">
        <v>117</v>
      </c>
    </row>
    <row r="371" spans="2:54" s="125" customFormat="1" ht="15.75" customHeight="1" x14ac:dyDescent="0.25">
      <c r="B371" s="247">
        <v>2023</v>
      </c>
      <c r="C371" s="81">
        <v>891780111</v>
      </c>
      <c r="D371" s="82" t="s">
        <v>68</v>
      </c>
      <c r="E371" s="145" t="s">
        <v>8126</v>
      </c>
      <c r="F371" s="76" t="s">
        <v>8127</v>
      </c>
      <c r="G371" s="145">
        <v>0</v>
      </c>
      <c r="H371" s="145"/>
      <c r="I371" s="86" t="s">
        <v>78</v>
      </c>
      <c r="J371" s="81" t="s">
        <v>120</v>
      </c>
      <c r="K371" s="145" t="s">
        <v>8128</v>
      </c>
      <c r="L371" s="594">
        <v>3018245</v>
      </c>
      <c r="M371" s="81" t="s">
        <v>73</v>
      </c>
      <c r="N371" s="145"/>
      <c r="O371" s="616" t="s">
        <v>8129</v>
      </c>
      <c r="P371" s="621" t="s">
        <v>8130</v>
      </c>
      <c r="Q371" s="160">
        <v>1281</v>
      </c>
      <c r="R371" s="397">
        <v>45083</v>
      </c>
      <c r="S371" s="582">
        <v>25000000</v>
      </c>
      <c r="T371" s="391">
        <v>45226</v>
      </c>
      <c r="U371" s="617">
        <v>3018245</v>
      </c>
      <c r="V371" s="86" t="s">
        <v>70</v>
      </c>
      <c r="W371" s="262">
        <v>79600056</v>
      </c>
      <c r="X371" s="616" t="s">
        <v>8131</v>
      </c>
      <c r="Y371" s="145"/>
      <c r="Z371" s="391">
        <v>45226</v>
      </c>
      <c r="AA371" s="391">
        <v>45226</v>
      </c>
      <c r="AB371" s="603" t="s">
        <v>80</v>
      </c>
      <c r="AC371" s="391">
        <v>45258</v>
      </c>
      <c r="AD371" s="150">
        <f t="shared" si="15"/>
        <v>32</v>
      </c>
      <c r="AE371" s="143">
        <v>0</v>
      </c>
      <c r="AF371" s="259">
        <v>0</v>
      </c>
      <c r="AG371" s="143">
        <v>0</v>
      </c>
      <c r="AH371" s="603" t="s">
        <v>80</v>
      </c>
      <c r="AI371" s="150">
        <f t="shared" si="11"/>
        <v>0</v>
      </c>
      <c r="AJ371" s="143">
        <v>0</v>
      </c>
      <c r="AK371" s="259">
        <v>0</v>
      </c>
      <c r="AL371" s="603" t="s">
        <v>80</v>
      </c>
      <c r="AM371" s="86">
        <v>0</v>
      </c>
      <c r="AN371" s="603" t="s">
        <v>80</v>
      </c>
      <c r="AO371" s="603" t="s">
        <v>80</v>
      </c>
      <c r="AP371" s="255">
        <f t="shared" si="12"/>
        <v>0</v>
      </c>
      <c r="AQ371" s="260">
        <f>+L371+AF371-AK371</f>
        <v>3018245</v>
      </c>
      <c r="AR371" s="86" t="s">
        <v>115</v>
      </c>
      <c r="AS371" s="143">
        <v>0</v>
      </c>
      <c r="AT371" s="203" t="s">
        <v>80</v>
      </c>
      <c r="AU371" s="259">
        <v>0</v>
      </c>
      <c r="AV371" s="364">
        <f t="shared" si="17"/>
        <v>3018245</v>
      </c>
      <c r="AW371" s="133">
        <f t="shared" si="14"/>
        <v>0</v>
      </c>
      <c r="AX371" s="203" t="s">
        <v>80</v>
      </c>
      <c r="AY371" s="86" t="s">
        <v>72</v>
      </c>
      <c r="AZ371" s="166" t="s">
        <v>8132</v>
      </c>
      <c r="BA371" s="160" t="s">
        <v>71</v>
      </c>
      <c r="BB371" s="141" t="s">
        <v>117</v>
      </c>
    </row>
    <row r="372" spans="2:54" s="125" customFormat="1" ht="15.75" customHeight="1" x14ac:dyDescent="0.25">
      <c r="B372" s="247">
        <v>2023</v>
      </c>
      <c r="C372" s="81">
        <v>891780111</v>
      </c>
      <c r="D372" s="82" t="s">
        <v>68</v>
      </c>
      <c r="E372" s="145" t="s">
        <v>8133</v>
      </c>
      <c r="F372" s="76" t="s">
        <v>8134</v>
      </c>
      <c r="G372" s="145">
        <v>0</v>
      </c>
      <c r="H372" s="145"/>
      <c r="I372" s="86" t="s">
        <v>78</v>
      </c>
      <c r="J372" s="81" t="s">
        <v>120</v>
      </c>
      <c r="K372" s="145" t="s">
        <v>8135</v>
      </c>
      <c r="L372" s="259">
        <v>11160000</v>
      </c>
      <c r="M372" s="81" t="s">
        <v>73</v>
      </c>
      <c r="N372" s="145"/>
      <c r="O372" s="141" t="s">
        <v>4164</v>
      </c>
      <c r="P372" s="160">
        <v>85469041</v>
      </c>
      <c r="Q372" s="160">
        <v>194</v>
      </c>
      <c r="R372" s="397">
        <v>44959</v>
      </c>
      <c r="S372" s="582">
        <v>11187000</v>
      </c>
      <c r="T372" s="391">
        <v>44979</v>
      </c>
      <c r="U372" s="617">
        <v>11160000</v>
      </c>
      <c r="V372" s="86" t="s">
        <v>70</v>
      </c>
      <c r="W372" s="262">
        <v>85155551</v>
      </c>
      <c r="X372" s="144" t="s">
        <v>6346</v>
      </c>
      <c r="Y372" s="145"/>
      <c r="Z372" s="391">
        <v>44979</v>
      </c>
      <c r="AA372" s="391">
        <v>44979</v>
      </c>
      <c r="AB372" s="603" t="s">
        <v>80</v>
      </c>
      <c r="AC372" s="391">
        <v>45343</v>
      </c>
      <c r="AD372" s="150">
        <f t="shared" si="15"/>
        <v>364</v>
      </c>
      <c r="AE372" s="143">
        <v>0</v>
      </c>
      <c r="AF372" s="259">
        <v>0</v>
      </c>
      <c r="AG372" s="143">
        <v>0</v>
      </c>
      <c r="AH372" s="603" t="s">
        <v>80</v>
      </c>
      <c r="AI372" s="150">
        <f t="shared" si="11"/>
        <v>0</v>
      </c>
      <c r="AJ372" s="143">
        <v>0</v>
      </c>
      <c r="AK372" s="259">
        <v>0</v>
      </c>
      <c r="AL372" s="603" t="s">
        <v>80</v>
      </c>
      <c r="AM372" s="86">
        <v>0</v>
      </c>
      <c r="AN372" s="603" t="s">
        <v>80</v>
      </c>
      <c r="AO372" s="603" t="s">
        <v>80</v>
      </c>
      <c r="AP372" s="255">
        <f t="shared" si="12"/>
        <v>0</v>
      </c>
      <c r="AQ372" s="260">
        <f>+L372+AF372-AK372</f>
        <v>11160000</v>
      </c>
      <c r="AR372" s="86" t="s">
        <v>115</v>
      </c>
      <c r="AS372" s="143">
        <v>0</v>
      </c>
      <c r="AT372" s="203" t="s">
        <v>80</v>
      </c>
      <c r="AU372" s="259">
        <v>4650000</v>
      </c>
      <c r="AV372" s="364">
        <f t="shared" si="17"/>
        <v>6510000</v>
      </c>
      <c r="AW372" s="133">
        <f t="shared" si="14"/>
        <v>0.41666666666666669</v>
      </c>
      <c r="AX372" s="203" t="s">
        <v>80</v>
      </c>
      <c r="AY372" s="86" t="s">
        <v>72</v>
      </c>
      <c r="AZ372" s="76" t="s">
        <v>8136</v>
      </c>
      <c r="BA372" s="160" t="s">
        <v>71</v>
      </c>
      <c r="BB372" s="141" t="s">
        <v>117</v>
      </c>
    </row>
    <row r="373" spans="2:54" s="125" customFormat="1" ht="15.75" customHeight="1" x14ac:dyDescent="0.25">
      <c r="B373" s="247">
        <v>2023</v>
      </c>
      <c r="C373" s="81">
        <v>891780111</v>
      </c>
      <c r="D373" s="82" t="s">
        <v>68</v>
      </c>
      <c r="E373" s="145" t="s">
        <v>8137</v>
      </c>
      <c r="F373" s="76" t="s">
        <v>8138</v>
      </c>
      <c r="G373" s="145">
        <v>0</v>
      </c>
      <c r="H373" s="145"/>
      <c r="I373" s="86" t="s">
        <v>78</v>
      </c>
      <c r="J373" s="81" t="s">
        <v>120</v>
      </c>
      <c r="K373" s="145" t="s">
        <v>8139</v>
      </c>
      <c r="L373" s="259">
        <v>12000000</v>
      </c>
      <c r="M373" s="81" t="s">
        <v>73</v>
      </c>
      <c r="N373" s="145"/>
      <c r="O373" s="141" t="s">
        <v>4164</v>
      </c>
      <c r="P373" s="160">
        <v>85469041</v>
      </c>
      <c r="Q373" s="160">
        <v>333</v>
      </c>
      <c r="R373" s="397">
        <v>44967</v>
      </c>
      <c r="S373" s="582">
        <v>12000000</v>
      </c>
      <c r="T373" s="391">
        <v>45002</v>
      </c>
      <c r="U373" s="617">
        <v>12000000</v>
      </c>
      <c r="V373" s="86" t="s">
        <v>70</v>
      </c>
      <c r="W373" s="262">
        <v>1082903415</v>
      </c>
      <c r="X373" s="144" t="s">
        <v>6340</v>
      </c>
      <c r="Y373" s="145"/>
      <c r="Z373" s="391">
        <v>45002</v>
      </c>
      <c r="AA373" s="391">
        <v>45002</v>
      </c>
      <c r="AB373" s="603" t="s">
        <v>80</v>
      </c>
      <c r="AC373" s="391">
        <v>45376</v>
      </c>
      <c r="AD373" s="150">
        <f t="shared" si="15"/>
        <v>374</v>
      </c>
      <c r="AE373" s="143">
        <v>0</v>
      </c>
      <c r="AF373" s="259">
        <v>0</v>
      </c>
      <c r="AG373" s="143">
        <v>0</v>
      </c>
      <c r="AH373" s="603" t="s">
        <v>80</v>
      </c>
      <c r="AI373" s="150">
        <f t="shared" si="11"/>
        <v>0</v>
      </c>
      <c r="AJ373" s="143">
        <v>0</v>
      </c>
      <c r="AK373" s="259">
        <v>0</v>
      </c>
      <c r="AL373" s="603" t="s">
        <v>80</v>
      </c>
      <c r="AM373" s="86">
        <v>0</v>
      </c>
      <c r="AN373" s="603" t="s">
        <v>80</v>
      </c>
      <c r="AO373" s="603" t="s">
        <v>80</v>
      </c>
      <c r="AP373" s="255">
        <f t="shared" si="12"/>
        <v>0</v>
      </c>
      <c r="AQ373" s="260">
        <f>+L373+AF373-AK373</f>
        <v>12000000</v>
      </c>
      <c r="AR373" s="86" t="s">
        <v>115</v>
      </c>
      <c r="AS373" s="143">
        <v>0</v>
      </c>
      <c r="AT373" s="203" t="s">
        <v>80</v>
      </c>
      <c r="AU373" s="259">
        <v>4247784</v>
      </c>
      <c r="AV373" s="364">
        <f t="shared" si="17"/>
        <v>7752216</v>
      </c>
      <c r="AW373" s="133">
        <f t="shared" si="14"/>
        <v>0.35398200000000002</v>
      </c>
      <c r="AX373" s="203" t="s">
        <v>80</v>
      </c>
      <c r="AY373" s="86" t="s">
        <v>72</v>
      </c>
      <c r="AZ373" s="76" t="s">
        <v>8140</v>
      </c>
      <c r="BA373" s="160" t="s">
        <v>71</v>
      </c>
      <c r="BB373" s="141" t="s">
        <v>117</v>
      </c>
    </row>
    <row r="374" spans="2:54" s="125" customFormat="1" ht="15.75" customHeight="1" x14ac:dyDescent="0.25">
      <c r="B374" s="247">
        <v>2023</v>
      </c>
      <c r="C374" s="81">
        <v>891780111</v>
      </c>
      <c r="D374" s="82" t="s">
        <v>68</v>
      </c>
      <c r="E374" s="145" t="s">
        <v>8141</v>
      </c>
      <c r="F374" s="76" t="s">
        <v>8142</v>
      </c>
      <c r="G374" s="145">
        <v>0</v>
      </c>
      <c r="H374" s="145"/>
      <c r="I374" s="86" t="s">
        <v>78</v>
      </c>
      <c r="J374" s="81" t="s">
        <v>120</v>
      </c>
      <c r="K374" s="145" t="s">
        <v>8143</v>
      </c>
      <c r="L374" s="259">
        <v>12000000</v>
      </c>
      <c r="M374" s="81" t="s">
        <v>73</v>
      </c>
      <c r="N374" s="145"/>
      <c r="O374" s="141" t="s">
        <v>4164</v>
      </c>
      <c r="P374" s="160">
        <v>85469041</v>
      </c>
      <c r="Q374" s="160">
        <v>621</v>
      </c>
      <c r="R374" s="397">
        <v>44992</v>
      </c>
      <c r="S374" s="582">
        <v>12000000</v>
      </c>
      <c r="T374" s="391">
        <v>45006</v>
      </c>
      <c r="U374" s="617">
        <v>12000000</v>
      </c>
      <c r="V374" s="86" t="s">
        <v>70</v>
      </c>
      <c r="W374" s="262">
        <v>84452442</v>
      </c>
      <c r="X374" s="144" t="s">
        <v>8144</v>
      </c>
      <c r="Y374" s="145"/>
      <c r="Z374" s="391">
        <v>45006</v>
      </c>
      <c r="AA374" s="391">
        <v>45006</v>
      </c>
      <c r="AB374" s="603" t="s">
        <v>80</v>
      </c>
      <c r="AC374" s="391">
        <v>45350</v>
      </c>
      <c r="AD374" s="150">
        <f t="shared" si="15"/>
        <v>344</v>
      </c>
      <c r="AE374" s="143">
        <v>0</v>
      </c>
      <c r="AF374" s="259">
        <v>0</v>
      </c>
      <c r="AG374" s="143">
        <v>0</v>
      </c>
      <c r="AH374" s="603" t="s">
        <v>80</v>
      </c>
      <c r="AI374" s="150">
        <f t="shared" si="11"/>
        <v>0</v>
      </c>
      <c r="AJ374" s="143">
        <v>0</v>
      </c>
      <c r="AK374" s="259">
        <v>0</v>
      </c>
      <c r="AL374" s="603" t="s">
        <v>80</v>
      </c>
      <c r="AM374" s="86">
        <v>0</v>
      </c>
      <c r="AN374" s="603" t="s">
        <v>80</v>
      </c>
      <c r="AO374" s="603" t="s">
        <v>80</v>
      </c>
      <c r="AP374" s="255">
        <f t="shared" si="12"/>
        <v>0</v>
      </c>
      <c r="AQ374" s="260">
        <f>+L374+AF374-AK374</f>
        <v>12000000</v>
      </c>
      <c r="AR374" s="86" t="s">
        <v>115</v>
      </c>
      <c r="AS374" s="143">
        <v>0</v>
      </c>
      <c r="AT374" s="203" t="s">
        <v>80</v>
      </c>
      <c r="AU374" s="259">
        <v>5309730</v>
      </c>
      <c r="AV374" s="364">
        <f t="shared" si="17"/>
        <v>6690270</v>
      </c>
      <c r="AW374" s="133">
        <f t="shared" si="14"/>
        <v>0.44247750000000002</v>
      </c>
      <c r="AX374" s="203" t="s">
        <v>80</v>
      </c>
      <c r="AY374" s="86" t="s">
        <v>72</v>
      </c>
      <c r="AZ374" s="588" t="s">
        <v>8145</v>
      </c>
      <c r="BA374" s="160" t="s">
        <v>71</v>
      </c>
      <c r="BB374" s="141" t="s">
        <v>117</v>
      </c>
    </row>
    <row r="375" spans="2:54" s="125" customFormat="1" ht="15.75" customHeight="1" x14ac:dyDescent="0.25">
      <c r="B375" s="247">
        <v>2023</v>
      </c>
      <c r="C375" s="81">
        <v>891780111</v>
      </c>
      <c r="D375" s="82" t="s">
        <v>68</v>
      </c>
      <c r="E375" s="145" t="s">
        <v>8146</v>
      </c>
      <c r="F375" s="76" t="s">
        <v>8147</v>
      </c>
      <c r="G375" s="145">
        <v>0</v>
      </c>
      <c r="H375" s="145"/>
      <c r="I375" s="86" t="s">
        <v>78</v>
      </c>
      <c r="J375" s="81" t="s">
        <v>120</v>
      </c>
      <c r="K375" s="145" t="s">
        <v>8148</v>
      </c>
      <c r="L375" s="594">
        <v>1422000</v>
      </c>
      <c r="M375" s="81" t="s">
        <v>73</v>
      </c>
      <c r="N375" s="145"/>
      <c r="O375" s="616" t="s">
        <v>8149</v>
      </c>
      <c r="P375" s="621" t="s">
        <v>8150</v>
      </c>
      <c r="Q375" s="160">
        <v>2058</v>
      </c>
      <c r="R375" s="397">
        <v>45191</v>
      </c>
      <c r="S375" s="582">
        <v>89597784</v>
      </c>
      <c r="T375" s="391">
        <v>45201</v>
      </c>
      <c r="U375" s="617">
        <v>1422000</v>
      </c>
      <c r="V375" s="86" t="s">
        <v>70</v>
      </c>
      <c r="W375" s="262">
        <v>1082884010</v>
      </c>
      <c r="X375" s="144" t="s">
        <v>6393</v>
      </c>
      <c r="Y375" s="145"/>
      <c r="Z375" s="391">
        <v>45201</v>
      </c>
      <c r="AA375" s="391">
        <v>45203</v>
      </c>
      <c r="AB375" s="603" t="s">
        <v>80</v>
      </c>
      <c r="AC375" s="391">
        <v>45208</v>
      </c>
      <c r="AD375" s="150">
        <f t="shared" si="15"/>
        <v>5</v>
      </c>
      <c r="AE375" s="143">
        <v>0</v>
      </c>
      <c r="AF375" s="259">
        <v>0</v>
      </c>
      <c r="AG375" s="143">
        <v>0</v>
      </c>
      <c r="AH375" s="603" t="s">
        <v>80</v>
      </c>
      <c r="AI375" s="150">
        <f t="shared" si="11"/>
        <v>0</v>
      </c>
      <c r="AJ375" s="143">
        <v>0</v>
      </c>
      <c r="AK375" s="259">
        <v>0</v>
      </c>
      <c r="AL375" s="603" t="s">
        <v>80</v>
      </c>
      <c r="AM375" s="86">
        <v>0</v>
      </c>
      <c r="AN375" s="603" t="s">
        <v>80</v>
      </c>
      <c r="AO375" s="603" t="s">
        <v>80</v>
      </c>
      <c r="AP375" s="255">
        <f t="shared" si="12"/>
        <v>0</v>
      </c>
      <c r="AQ375" s="260">
        <f>+L375+AF375-AK375</f>
        <v>1422000</v>
      </c>
      <c r="AR375" s="86" t="s">
        <v>115</v>
      </c>
      <c r="AS375" s="143">
        <v>0</v>
      </c>
      <c r="AT375" s="203" t="s">
        <v>80</v>
      </c>
      <c r="AU375" s="259">
        <v>1422000</v>
      </c>
      <c r="AV375" s="364">
        <f t="shared" si="17"/>
        <v>0</v>
      </c>
      <c r="AW375" s="133">
        <f t="shared" si="14"/>
        <v>1</v>
      </c>
      <c r="AX375" s="203" t="s">
        <v>80</v>
      </c>
      <c r="AY375" s="86" t="s">
        <v>72</v>
      </c>
      <c r="AZ375" s="142" t="s">
        <v>8151</v>
      </c>
      <c r="BA375" s="160" t="s">
        <v>71</v>
      </c>
      <c r="BB375" s="141" t="s">
        <v>117</v>
      </c>
    </row>
    <row r="376" spans="2:54" s="125" customFormat="1" ht="15.75" customHeight="1" x14ac:dyDescent="0.25">
      <c r="B376" s="247">
        <v>2023</v>
      </c>
      <c r="C376" s="81">
        <v>891780111</v>
      </c>
      <c r="D376" s="82" t="s">
        <v>68</v>
      </c>
      <c r="E376" s="145" t="s">
        <v>8152</v>
      </c>
      <c r="F376" s="76" t="s">
        <v>8153</v>
      </c>
      <c r="G376" s="145">
        <v>0</v>
      </c>
      <c r="H376" s="145"/>
      <c r="I376" s="86" t="s">
        <v>78</v>
      </c>
      <c r="J376" s="81" t="s">
        <v>120</v>
      </c>
      <c r="K376" s="145" t="s">
        <v>8154</v>
      </c>
      <c r="L376" s="259">
        <v>6337940</v>
      </c>
      <c r="M376" s="81" t="s">
        <v>73</v>
      </c>
      <c r="N376" s="145"/>
      <c r="O376" s="614" t="s">
        <v>8155</v>
      </c>
      <c r="P376" s="160">
        <v>900763287</v>
      </c>
      <c r="Q376" s="160">
        <v>307</v>
      </c>
      <c r="R376" s="397">
        <v>44966</v>
      </c>
      <c r="S376" s="582">
        <v>41037500</v>
      </c>
      <c r="T376" s="391">
        <v>44998</v>
      </c>
      <c r="U376" s="617">
        <v>6337940</v>
      </c>
      <c r="V376" s="86" t="s">
        <v>70</v>
      </c>
      <c r="W376" s="262">
        <v>39049658</v>
      </c>
      <c r="X376" s="144" t="s">
        <v>8156</v>
      </c>
      <c r="Y376" s="145"/>
      <c r="Z376" s="391">
        <v>44998</v>
      </c>
      <c r="AA376" s="391">
        <v>44998</v>
      </c>
      <c r="AB376" s="603" t="s">
        <v>80</v>
      </c>
      <c r="AC376" s="391">
        <v>45028</v>
      </c>
      <c r="AD376" s="150">
        <f t="shared" si="15"/>
        <v>30</v>
      </c>
      <c r="AE376" s="143">
        <v>0</v>
      </c>
      <c r="AF376" s="259">
        <v>0</v>
      </c>
      <c r="AG376" s="143">
        <v>0</v>
      </c>
      <c r="AH376" s="603" t="s">
        <v>80</v>
      </c>
      <c r="AI376" s="150">
        <f t="shared" si="11"/>
        <v>0</v>
      </c>
      <c r="AJ376" s="143">
        <v>0</v>
      </c>
      <c r="AK376" s="259">
        <v>0</v>
      </c>
      <c r="AL376" s="603" t="s">
        <v>80</v>
      </c>
      <c r="AM376" s="86">
        <v>0</v>
      </c>
      <c r="AN376" s="603" t="s">
        <v>80</v>
      </c>
      <c r="AO376" s="603" t="s">
        <v>80</v>
      </c>
      <c r="AP376" s="255">
        <f t="shared" si="12"/>
        <v>0</v>
      </c>
      <c r="AQ376" s="260">
        <f>+L376+AF376-AK376</f>
        <v>6337940</v>
      </c>
      <c r="AR376" s="86" t="s">
        <v>115</v>
      </c>
      <c r="AS376" s="143">
        <v>0</v>
      </c>
      <c r="AT376" s="203" t="s">
        <v>80</v>
      </c>
      <c r="AU376" s="259">
        <v>6337940</v>
      </c>
      <c r="AV376" s="364">
        <f t="shared" si="17"/>
        <v>0</v>
      </c>
      <c r="AW376" s="133">
        <f t="shared" si="14"/>
        <v>1</v>
      </c>
      <c r="AX376" s="203" t="s">
        <v>80</v>
      </c>
      <c r="AY376" s="86" t="s">
        <v>800</v>
      </c>
      <c r="AZ376" s="142" t="s">
        <v>8157</v>
      </c>
      <c r="BA376" s="160" t="s">
        <v>71</v>
      </c>
      <c r="BB376" s="141" t="s">
        <v>117</v>
      </c>
    </row>
    <row r="377" spans="2:54" s="125" customFormat="1" ht="15.75" customHeight="1" x14ac:dyDescent="0.25">
      <c r="B377" s="247">
        <v>2023</v>
      </c>
      <c r="C377" s="81">
        <v>891780111</v>
      </c>
      <c r="D377" s="82" t="s">
        <v>68</v>
      </c>
      <c r="E377" s="145" t="s">
        <v>8158</v>
      </c>
      <c r="F377" s="76" t="s">
        <v>8159</v>
      </c>
      <c r="G377" s="145">
        <v>0</v>
      </c>
      <c r="H377" s="145"/>
      <c r="I377" s="86" t="s">
        <v>78</v>
      </c>
      <c r="J377" s="81" t="s">
        <v>120</v>
      </c>
      <c r="K377" s="145" t="s">
        <v>8160</v>
      </c>
      <c r="L377" s="259">
        <v>620640</v>
      </c>
      <c r="M377" s="81" t="s">
        <v>73</v>
      </c>
      <c r="N377" s="145"/>
      <c r="O377" s="614" t="s">
        <v>225</v>
      </c>
      <c r="P377" s="160">
        <v>819006702</v>
      </c>
      <c r="Q377" s="160">
        <v>338</v>
      </c>
      <c r="R377" s="397">
        <v>44967</v>
      </c>
      <c r="S377" s="582">
        <v>9787072</v>
      </c>
      <c r="T377" s="391">
        <v>44998</v>
      </c>
      <c r="U377" s="617">
        <v>620640</v>
      </c>
      <c r="V377" s="86" t="s">
        <v>70</v>
      </c>
      <c r="W377" s="262">
        <v>63563343</v>
      </c>
      <c r="X377" s="144" t="s">
        <v>6541</v>
      </c>
      <c r="Y377" s="145"/>
      <c r="Z377" s="391">
        <v>44998</v>
      </c>
      <c r="AA377" s="391">
        <v>44999</v>
      </c>
      <c r="AB377" s="603" t="s">
        <v>80</v>
      </c>
      <c r="AC377" s="391">
        <v>44999</v>
      </c>
      <c r="AD377" s="150">
        <f t="shared" si="15"/>
        <v>0</v>
      </c>
      <c r="AE377" s="143">
        <v>0</v>
      </c>
      <c r="AF377" s="259">
        <v>0</v>
      </c>
      <c r="AG377" s="143">
        <v>0</v>
      </c>
      <c r="AH377" s="603" t="s">
        <v>80</v>
      </c>
      <c r="AI377" s="150">
        <f t="shared" si="11"/>
        <v>0</v>
      </c>
      <c r="AJ377" s="143">
        <v>0</v>
      </c>
      <c r="AK377" s="259">
        <v>0</v>
      </c>
      <c r="AL377" s="603" t="s">
        <v>80</v>
      </c>
      <c r="AM377" s="86">
        <v>0</v>
      </c>
      <c r="AN377" s="603" t="s">
        <v>80</v>
      </c>
      <c r="AO377" s="603" t="s">
        <v>80</v>
      </c>
      <c r="AP377" s="255">
        <f t="shared" si="12"/>
        <v>0</v>
      </c>
      <c r="AQ377" s="260">
        <f>+L377+AF377-AK377</f>
        <v>620640</v>
      </c>
      <c r="AR377" s="86" t="s">
        <v>115</v>
      </c>
      <c r="AS377" s="143">
        <v>0</v>
      </c>
      <c r="AT377" s="203" t="s">
        <v>80</v>
      </c>
      <c r="AU377" s="259">
        <v>620640</v>
      </c>
      <c r="AV377" s="364">
        <f t="shared" si="17"/>
        <v>0</v>
      </c>
      <c r="AW377" s="133">
        <f t="shared" si="14"/>
        <v>1</v>
      </c>
      <c r="AX377" s="203" t="s">
        <v>80</v>
      </c>
      <c r="AY377" s="86" t="s">
        <v>800</v>
      </c>
      <c r="AZ377" s="142" t="s">
        <v>8161</v>
      </c>
      <c r="BA377" s="160" t="s">
        <v>71</v>
      </c>
      <c r="BB377" s="141" t="s">
        <v>117</v>
      </c>
    </row>
    <row r="378" spans="2:54" s="125" customFormat="1" ht="15.75" customHeight="1" x14ac:dyDescent="0.25">
      <c r="B378" s="247">
        <v>2023</v>
      </c>
      <c r="C378" s="81">
        <v>891780111</v>
      </c>
      <c r="D378" s="82" t="s">
        <v>68</v>
      </c>
      <c r="E378" s="145" t="s">
        <v>8162</v>
      </c>
      <c r="F378" s="76" t="s">
        <v>8163</v>
      </c>
      <c r="G378" s="145">
        <v>0</v>
      </c>
      <c r="H378" s="145"/>
      <c r="I378" s="86" t="s">
        <v>78</v>
      </c>
      <c r="J378" s="81" t="s">
        <v>120</v>
      </c>
      <c r="K378" s="145" t="s">
        <v>8164</v>
      </c>
      <c r="L378" s="259">
        <v>28171465</v>
      </c>
      <c r="M378" s="81" t="s">
        <v>73</v>
      </c>
      <c r="N378" s="145"/>
      <c r="O378" s="141" t="s">
        <v>2155</v>
      </c>
      <c r="P378" s="618">
        <v>900763287</v>
      </c>
      <c r="Q378" s="160">
        <v>335</v>
      </c>
      <c r="R378" s="397">
        <v>44967</v>
      </c>
      <c r="S378" s="582">
        <v>50000000</v>
      </c>
      <c r="T378" s="391">
        <v>44999</v>
      </c>
      <c r="U378" s="617">
        <v>28171465</v>
      </c>
      <c r="V378" s="86" t="s">
        <v>70</v>
      </c>
      <c r="W378" s="262">
        <v>85081920</v>
      </c>
      <c r="X378" s="144" t="s">
        <v>6722</v>
      </c>
      <c r="Y378" s="145"/>
      <c r="Z378" s="391">
        <v>44999</v>
      </c>
      <c r="AA378" s="391">
        <v>44999</v>
      </c>
      <c r="AB378" s="603" t="s">
        <v>80</v>
      </c>
      <c r="AC378" s="391">
        <v>45029</v>
      </c>
      <c r="AD378" s="150">
        <f t="shared" si="15"/>
        <v>30</v>
      </c>
      <c r="AE378" s="143">
        <v>0</v>
      </c>
      <c r="AF378" s="259">
        <v>0</v>
      </c>
      <c r="AG378" s="143">
        <v>0</v>
      </c>
      <c r="AH378" s="603" t="s">
        <v>80</v>
      </c>
      <c r="AI378" s="150">
        <f t="shared" si="11"/>
        <v>0</v>
      </c>
      <c r="AJ378" s="143">
        <v>0</v>
      </c>
      <c r="AK378" s="259">
        <v>0</v>
      </c>
      <c r="AL378" s="603" t="s">
        <v>80</v>
      </c>
      <c r="AM378" s="86">
        <v>0</v>
      </c>
      <c r="AN378" s="603" t="s">
        <v>80</v>
      </c>
      <c r="AO378" s="603" t="s">
        <v>80</v>
      </c>
      <c r="AP378" s="255">
        <f t="shared" si="12"/>
        <v>0</v>
      </c>
      <c r="AQ378" s="260">
        <f>+L378+AF378-AK378</f>
        <v>28171465</v>
      </c>
      <c r="AR378" s="86" t="s">
        <v>115</v>
      </c>
      <c r="AS378" s="143">
        <v>0</v>
      </c>
      <c r="AT378" s="203" t="s">
        <v>80</v>
      </c>
      <c r="AU378" s="259">
        <v>28171465</v>
      </c>
      <c r="AV378" s="364">
        <f t="shared" si="17"/>
        <v>0</v>
      </c>
      <c r="AW378" s="133">
        <f t="shared" si="14"/>
        <v>1</v>
      </c>
      <c r="AX378" s="203" t="s">
        <v>80</v>
      </c>
      <c r="AY378" s="86" t="s">
        <v>800</v>
      </c>
      <c r="AZ378" s="142" t="s">
        <v>8165</v>
      </c>
      <c r="BA378" s="160" t="s">
        <v>71</v>
      </c>
      <c r="BB378" s="141" t="s">
        <v>117</v>
      </c>
    </row>
    <row r="379" spans="2:54" s="125" customFormat="1" ht="15.75" customHeight="1" x14ac:dyDescent="0.25">
      <c r="B379" s="247">
        <v>2023</v>
      </c>
      <c r="C379" s="81">
        <v>891780111</v>
      </c>
      <c r="D379" s="82" t="s">
        <v>68</v>
      </c>
      <c r="E379" s="145" t="s">
        <v>8166</v>
      </c>
      <c r="F379" s="76" t="s">
        <v>8167</v>
      </c>
      <c r="G379" s="145">
        <v>0</v>
      </c>
      <c r="H379" s="145"/>
      <c r="I379" s="86" t="s">
        <v>78</v>
      </c>
      <c r="J379" s="81" t="s">
        <v>120</v>
      </c>
      <c r="K379" s="145" t="s">
        <v>8168</v>
      </c>
      <c r="L379" s="259">
        <v>884040</v>
      </c>
      <c r="M379" s="81" t="s">
        <v>73</v>
      </c>
      <c r="N379" s="145"/>
      <c r="O379" s="141" t="s">
        <v>225</v>
      </c>
      <c r="P379" s="258">
        <v>819006702</v>
      </c>
      <c r="Q379" s="160">
        <v>609</v>
      </c>
      <c r="R379" s="397">
        <v>44991</v>
      </c>
      <c r="S379" s="582">
        <v>30023140</v>
      </c>
      <c r="T379" s="391">
        <v>45009</v>
      </c>
      <c r="U379" s="617">
        <v>884040</v>
      </c>
      <c r="V379" s="86" t="s">
        <v>70</v>
      </c>
      <c r="W379" s="262">
        <v>7601659</v>
      </c>
      <c r="X379" s="144" t="s">
        <v>6948</v>
      </c>
      <c r="Y379" s="145"/>
      <c r="Z379" s="391">
        <v>45009</v>
      </c>
      <c r="AA379" s="391">
        <v>45010</v>
      </c>
      <c r="AB379" s="603" t="s">
        <v>80</v>
      </c>
      <c r="AC379" s="391">
        <v>45010</v>
      </c>
      <c r="AD379" s="150">
        <f t="shared" si="15"/>
        <v>0</v>
      </c>
      <c r="AE379" s="143">
        <v>0</v>
      </c>
      <c r="AF379" s="259">
        <v>0</v>
      </c>
      <c r="AG379" s="143">
        <v>0</v>
      </c>
      <c r="AH379" s="603" t="s">
        <v>80</v>
      </c>
      <c r="AI379" s="150">
        <f t="shared" si="11"/>
        <v>0</v>
      </c>
      <c r="AJ379" s="143">
        <v>0</v>
      </c>
      <c r="AK379" s="259">
        <v>0</v>
      </c>
      <c r="AL379" s="603" t="s">
        <v>80</v>
      </c>
      <c r="AM379" s="86">
        <v>0</v>
      </c>
      <c r="AN379" s="603" t="s">
        <v>80</v>
      </c>
      <c r="AO379" s="603" t="s">
        <v>80</v>
      </c>
      <c r="AP379" s="255">
        <f t="shared" si="12"/>
        <v>0</v>
      </c>
      <c r="AQ379" s="260">
        <f>+L379+AF379-AK379</f>
        <v>884040</v>
      </c>
      <c r="AR379" s="86" t="s">
        <v>115</v>
      </c>
      <c r="AS379" s="143">
        <v>0</v>
      </c>
      <c r="AT379" s="203" t="s">
        <v>80</v>
      </c>
      <c r="AU379" s="259">
        <v>884040</v>
      </c>
      <c r="AV379" s="364">
        <f t="shared" si="17"/>
        <v>0</v>
      </c>
      <c r="AW379" s="133">
        <f t="shared" si="14"/>
        <v>1</v>
      </c>
      <c r="AX379" s="203" t="s">
        <v>80</v>
      </c>
      <c r="AY379" s="86" t="s">
        <v>800</v>
      </c>
      <c r="AZ379" s="583" t="s">
        <v>8169</v>
      </c>
      <c r="BA379" s="160" t="s">
        <v>71</v>
      </c>
      <c r="BB379" s="141" t="s">
        <v>117</v>
      </c>
    </row>
    <row r="380" spans="2:54" s="125" customFormat="1" ht="15.75" customHeight="1" x14ac:dyDescent="0.25">
      <c r="B380" s="247">
        <v>2023</v>
      </c>
      <c r="C380" s="81">
        <v>891780111</v>
      </c>
      <c r="D380" s="82" t="s">
        <v>68</v>
      </c>
      <c r="E380" s="145" t="s">
        <v>8170</v>
      </c>
      <c r="F380" s="76" t="s">
        <v>8171</v>
      </c>
      <c r="G380" s="145">
        <v>0</v>
      </c>
      <c r="H380" s="145"/>
      <c r="I380" s="86" t="s">
        <v>78</v>
      </c>
      <c r="J380" s="81" t="s">
        <v>120</v>
      </c>
      <c r="K380" s="145" t="s">
        <v>8172</v>
      </c>
      <c r="L380" s="259">
        <v>10083250</v>
      </c>
      <c r="M380" s="81" t="s">
        <v>73</v>
      </c>
      <c r="N380" s="145"/>
      <c r="O380" s="141" t="s">
        <v>8173</v>
      </c>
      <c r="P380" s="258">
        <v>901640333</v>
      </c>
      <c r="Q380" s="160">
        <v>607</v>
      </c>
      <c r="R380" s="397">
        <v>44991</v>
      </c>
      <c r="S380" s="582">
        <v>10083250</v>
      </c>
      <c r="T380" s="391">
        <v>45014</v>
      </c>
      <c r="U380" s="617">
        <v>10083250</v>
      </c>
      <c r="V380" s="86" t="s">
        <v>70</v>
      </c>
      <c r="W380" s="262">
        <v>91156594</v>
      </c>
      <c r="X380" s="144" t="s">
        <v>7092</v>
      </c>
      <c r="Y380" s="145"/>
      <c r="Z380" s="391">
        <v>45014</v>
      </c>
      <c r="AA380" s="391">
        <v>45014</v>
      </c>
      <c r="AB380" s="603" t="s">
        <v>80</v>
      </c>
      <c r="AC380" s="391">
        <v>45074</v>
      </c>
      <c r="AD380" s="150">
        <f t="shared" si="15"/>
        <v>60</v>
      </c>
      <c r="AE380" s="143">
        <v>0</v>
      </c>
      <c r="AF380" s="259">
        <v>0</v>
      </c>
      <c r="AG380" s="143">
        <v>0</v>
      </c>
      <c r="AH380" s="603" t="s">
        <v>80</v>
      </c>
      <c r="AI380" s="150">
        <f t="shared" si="11"/>
        <v>0</v>
      </c>
      <c r="AJ380" s="143">
        <v>0</v>
      </c>
      <c r="AK380" s="259">
        <v>0</v>
      </c>
      <c r="AL380" s="603" t="s">
        <v>80</v>
      </c>
      <c r="AM380" s="86">
        <v>0</v>
      </c>
      <c r="AN380" s="603" t="s">
        <v>80</v>
      </c>
      <c r="AO380" s="603" t="s">
        <v>80</v>
      </c>
      <c r="AP380" s="255">
        <f t="shared" si="12"/>
        <v>0</v>
      </c>
      <c r="AQ380" s="260">
        <f>+L380+AF380-AK380</f>
        <v>10083250</v>
      </c>
      <c r="AR380" s="86" t="s">
        <v>115</v>
      </c>
      <c r="AS380" s="143">
        <v>0</v>
      </c>
      <c r="AT380" s="203" t="s">
        <v>80</v>
      </c>
      <c r="AU380" s="259">
        <v>10083250</v>
      </c>
      <c r="AV380" s="364">
        <f t="shared" si="17"/>
        <v>0</v>
      </c>
      <c r="AW380" s="133">
        <f t="shared" si="14"/>
        <v>1</v>
      </c>
      <c r="AX380" s="203" t="s">
        <v>80</v>
      </c>
      <c r="AY380" s="86" t="s">
        <v>800</v>
      </c>
      <c r="AZ380" s="583" t="s">
        <v>8174</v>
      </c>
      <c r="BA380" s="160" t="s">
        <v>71</v>
      </c>
      <c r="BB380" s="141" t="s">
        <v>117</v>
      </c>
    </row>
    <row r="381" spans="2:54" s="125" customFormat="1" ht="15.75" customHeight="1" x14ac:dyDescent="0.25">
      <c r="B381" s="247">
        <v>2023</v>
      </c>
      <c r="C381" s="81">
        <v>891780111</v>
      </c>
      <c r="D381" s="82" t="s">
        <v>68</v>
      </c>
      <c r="E381" s="145" t="s">
        <v>8175</v>
      </c>
      <c r="F381" s="76" t="s">
        <v>8176</v>
      </c>
      <c r="G381" s="145">
        <v>0</v>
      </c>
      <c r="H381" s="145"/>
      <c r="I381" s="86" t="s">
        <v>78</v>
      </c>
      <c r="J381" s="81" t="s">
        <v>120</v>
      </c>
      <c r="K381" s="145" t="s">
        <v>8177</v>
      </c>
      <c r="L381" s="259">
        <v>514212</v>
      </c>
      <c r="M381" s="81" t="s">
        <v>73</v>
      </c>
      <c r="N381" s="145"/>
      <c r="O381" s="614" t="s">
        <v>4168</v>
      </c>
      <c r="P381" s="160">
        <v>819005564</v>
      </c>
      <c r="Q381" s="160">
        <v>579</v>
      </c>
      <c r="R381" s="397">
        <v>44987</v>
      </c>
      <c r="S381" s="582">
        <v>20000000</v>
      </c>
      <c r="T381" s="391">
        <v>45027</v>
      </c>
      <c r="U381" s="617">
        <v>514212</v>
      </c>
      <c r="V381" s="86" t="s">
        <v>70</v>
      </c>
      <c r="W381" s="262">
        <v>12533932</v>
      </c>
      <c r="X381" s="144" t="s">
        <v>8178</v>
      </c>
      <c r="Y381" s="145"/>
      <c r="Z381" s="391">
        <v>45027</v>
      </c>
      <c r="AA381" s="391">
        <v>45027</v>
      </c>
      <c r="AB381" s="603" t="s">
        <v>80</v>
      </c>
      <c r="AC381" s="391">
        <v>45056</v>
      </c>
      <c r="AD381" s="150">
        <f t="shared" si="15"/>
        <v>29</v>
      </c>
      <c r="AE381" s="143">
        <v>0</v>
      </c>
      <c r="AF381" s="259">
        <v>0</v>
      </c>
      <c r="AG381" s="143">
        <v>0</v>
      </c>
      <c r="AH381" s="603" t="s">
        <v>80</v>
      </c>
      <c r="AI381" s="150">
        <f t="shared" si="11"/>
        <v>0</v>
      </c>
      <c r="AJ381" s="143">
        <v>0</v>
      </c>
      <c r="AK381" s="259">
        <v>0</v>
      </c>
      <c r="AL381" s="603" t="s">
        <v>80</v>
      </c>
      <c r="AM381" s="86">
        <v>0</v>
      </c>
      <c r="AN381" s="603" t="s">
        <v>80</v>
      </c>
      <c r="AO381" s="603" t="s">
        <v>80</v>
      </c>
      <c r="AP381" s="255">
        <f t="shared" si="12"/>
        <v>0</v>
      </c>
      <c r="AQ381" s="260">
        <f>+L381+AF381-AK381</f>
        <v>514212</v>
      </c>
      <c r="AR381" s="86" t="s">
        <v>115</v>
      </c>
      <c r="AS381" s="143">
        <v>0</v>
      </c>
      <c r="AT381" s="203" t="s">
        <v>80</v>
      </c>
      <c r="AU381" s="259">
        <v>514212</v>
      </c>
      <c r="AV381" s="364">
        <f t="shared" si="17"/>
        <v>0</v>
      </c>
      <c r="AW381" s="133">
        <f t="shared" si="14"/>
        <v>1</v>
      </c>
      <c r="AX381" s="203" t="s">
        <v>80</v>
      </c>
      <c r="AY381" s="86" t="s">
        <v>800</v>
      </c>
      <c r="AZ381" s="142" t="s">
        <v>8179</v>
      </c>
      <c r="BA381" s="160" t="s">
        <v>71</v>
      </c>
      <c r="BB381" s="141" t="s">
        <v>117</v>
      </c>
    </row>
    <row r="382" spans="2:54" s="125" customFormat="1" ht="15.75" customHeight="1" x14ac:dyDescent="0.25">
      <c r="B382" s="247">
        <v>2023</v>
      </c>
      <c r="C382" s="81">
        <v>891780111</v>
      </c>
      <c r="D382" s="82" t="s">
        <v>68</v>
      </c>
      <c r="E382" s="145" t="s">
        <v>8180</v>
      </c>
      <c r="F382" s="76" t="s">
        <v>8181</v>
      </c>
      <c r="G382" s="145">
        <v>0</v>
      </c>
      <c r="H382" s="145"/>
      <c r="I382" s="86" t="s">
        <v>78</v>
      </c>
      <c r="J382" s="81" t="s">
        <v>120</v>
      </c>
      <c r="K382" s="145" t="s">
        <v>8182</v>
      </c>
      <c r="L382" s="259">
        <v>1482600</v>
      </c>
      <c r="M382" s="81" t="s">
        <v>73</v>
      </c>
      <c r="N382" s="145"/>
      <c r="O382" s="614" t="s">
        <v>8155</v>
      </c>
      <c r="P382" s="160">
        <v>900763287</v>
      </c>
      <c r="Q382" s="160">
        <v>657</v>
      </c>
      <c r="R382" s="397">
        <v>44994</v>
      </c>
      <c r="S382" s="582">
        <v>109729423</v>
      </c>
      <c r="T382" s="391">
        <v>45029</v>
      </c>
      <c r="U382" s="617">
        <v>1482600</v>
      </c>
      <c r="V382" s="86" t="s">
        <v>70</v>
      </c>
      <c r="W382" s="262">
        <v>52260094</v>
      </c>
      <c r="X382" s="144" t="s">
        <v>8183</v>
      </c>
      <c r="Y382" s="145"/>
      <c r="Z382" s="391">
        <v>45029</v>
      </c>
      <c r="AA382" s="391">
        <v>45029</v>
      </c>
      <c r="AB382" s="603" t="s">
        <v>80</v>
      </c>
      <c r="AC382" s="391">
        <v>45035</v>
      </c>
      <c r="AD382" s="150">
        <f t="shared" si="15"/>
        <v>6</v>
      </c>
      <c r="AE382" s="143">
        <v>0</v>
      </c>
      <c r="AF382" s="259">
        <v>0</v>
      </c>
      <c r="AG382" s="143">
        <v>0</v>
      </c>
      <c r="AH382" s="603" t="s">
        <v>80</v>
      </c>
      <c r="AI382" s="150">
        <f t="shared" si="11"/>
        <v>0</v>
      </c>
      <c r="AJ382" s="143">
        <v>0</v>
      </c>
      <c r="AK382" s="259">
        <v>0</v>
      </c>
      <c r="AL382" s="603" t="s">
        <v>80</v>
      </c>
      <c r="AM382" s="86">
        <v>0</v>
      </c>
      <c r="AN382" s="603" t="s">
        <v>80</v>
      </c>
      <c r="AO382" s="603" t="s">
        <v>80</v>
      </c>
      <c r="AP382" s="255">
        <f t="shared" si="12"/>
        <v>0</v>
      </c>
      <c r="AQ382" s="260">
        <f>+L382+AF382-AK382</f>
        <v>1482600</v>
      </c>
      <c r="AR382" s="86" t="s">
        <v>115</v>
      </c>
      <c r="AS382" s="143">
        <v>0</v>
      </c>
      <c r="AT382" s="203" t="s">
        <v>80</v>
      </c>
      <c r="AU382" s="259">
        <v>1482600</v>
      </c>
      <c r="AV382" s="364">
        <f t="shared" si="17"/>
        <v>0</v>
      </c>
      <c r="AW382" s="133">
        <f t="shared" si="14"/>
        <v>1</v>
      </c>
      <c r="AX382" s="203" t="s">
        <v>80</v>
      </c>
      <c r="AY382" s="86" t="s">
        <v>800</v>
      </c>
      <c r="AZ382" s="142" t="s">
        <v>8184</v>
      </c>
      <c r="BA382" s="160" t="s">
        <v>71</v>
      </c>
      <c r="BB382" s="141" t="s">
        <v>117</v>
      </c>
    </row>
    <row r="383" spans="2:54" s="125" customFormat="1" ht="15.75" customHeight="1" x14ac:dyDescent="0.25">
      <c r="B383" s="247">
        <v>2023</v>
      </c>
      <c r="C383" s="81">
        <v>891780111</v>
      </c>
      <c r="D383" s="82" t="s">
        <v>68</v>
      </c>
      <c r="E383" s="145" t="s">
        <v>8185</v>
      </c>
      <c r="F383" s="76" t="s">
        <v>8186</v>
      </c>
      <c r="G383" s="145">
        <v>0</v>
      </c>
      <c r="H383" s="145"/>
      <c r="I383" s="86" t="s">
        <v>78</v>
      </c>
      <c r="J383" s="81" t="s">
        <v>120</v>
      </c>
      <c r="K383" s="145" t="s">
        <v>8187</v>
      </c>
      <c r="L383" s="259">
        <v>1970640</v>
      </c>
      <c r="M383" s="81" t="s">
        <v>73</v>
      </c>
      <c r="N383" s="145"/>
      <c r="O383" s="614" t="s">
        <v>8155</v>
      </c>
      <c r="P383" s="160">
        <v>900763287</v>
      </c>
      <c r="Q383" s="160">
        <v>579</v>
      </c>
      <c r="R383" s="397">
        <v>44987</v>
      </c>
      <c r="S383" s="582">
        <v>20000000</v>
      </c>
      <c r="T383" s="391">
        <v>45030</v>
      </c>
      <c r="U383" s="617">
        <v>1970640</v>
      </c>
      <c r="V383" s="86" t="s">
        <v>70</v>
      </c>
      <c r="W383" s="262">
        <v>12533932</v>
      </c>
      <c r="X383" s="144" t="s">
        <v>8188</v>
      </c>
      <c r="Y383" s="145"/>
      <c r="Z383" s="391">
        <v>45030</v>
      </c>
      <c r="AA383" s="391">
        <v>45030</v>
      </c>
      <c r="AB383" s="603" t="s">
        <v>80</v>
      </c>
      <c r="AC383" s="391">
        <v>45059</v>
      </c>
      <c r="AD383" s="150">
        <f t="shared" si="15"/>
        <v>29</v>
      </c>
      <c r="AE383" s="143">
        <v>0</v>
      </c>
      <c r="AF383" s="259">
        <v>0</v>
      </c>
      <c r="AG383" s="143">
        <v>0</v>
      </c>
      <c r="AH383" s="603" t="s">
        <v>80</v>
      </c>
      <c r="AI383" s="150">
        <f t="shared" si="11"/>
        <v>0</v>
      </c>
      <c r="AJ383" s="143">
        <v>0</v>
      </c>
      <c r="AK383" s="259">
        <v>0</v>
      </c>
      <c r="AL383" s="603" t="s">
        <v>80</v>
      </c>
      <c r="AM383" s="86">
        <v>0</v>
      </c>
      <c r="AN383" s="603" t="s">
        <v>80</v>
      </c>
      <c r="AO383" s="603" t="s">
        <v>80</v>
      </c>
      <c r="AP383" s="255">
        <f t="shared" si="12"/>
        <v>0</v>
      </c>
      <c r="AQ383" s="260">
        <f>+L383+AF383-AK383</f>
        <v>1970640</v>
      </c>
      <c r="AR383" s="86" t="s">
        <v>115</v>
      </c>
      <c r="AS383" s="143">
        <v>0</v>
      </c>
      <c r="AT383" s="203" t="s">
        <v>80</v>
      </c>
      <c r="AU383" s="259">
        <v>1970640</v>
      </c>
      <c r="AV383" s="364">
        <f t="shared" si="17"/>
        <v>0</v>
      </c>
      <c r="AW383" s="133">
        <f t="shared" si="14"/>
        <v>1</v>
      </c>
      <c r="AX383" s="203" t="s">
        <v>80</v>
      </c>
      <c r="AY383" s="86" t="s">
        <v>72</v>
      </c>
      <c r="AZ383" s="142" t="s">
        <v>8189</v>
      </c>
      <c r="BA383" s="160" t="s">
        <v>71</v>
      </c>
      <c r="BB383" s="141" t="s">
        <v>117</v>
      </c>
    </row>
    <row r="384" spans="2:54" s="125" customFormat="1" ht="15.75" customHeight="1" x14ac:dyDescent="0.25">
      <c r="B384" s="247">
        <v>2023</v>
      </c>
      <c r="C384" s="81">
        <v>891780111</v>
      </c>
      <c r="D384" s="82" t="s">
        <v>68</v>
      </c>
      <c r="E384" s="145" t="s">
        <v>8190</v>
      </c>
      <c r="F384" s="76" t="s">
        <v>8191</v>
      </c>
      <c r="G384" s="145">
        <v>0</v>
      </c>
      <c r="H384" s="145"/>
      <c r="I384" s="86" t="s">
        <v>78</v>
      </c>
      <c r="J384" s="81" t="s">
        <v>120</v>
      </c>
      <c r="K384" s="145" t="s">
        <v>8192</v>
      </c>
      <c r="L384" s="259">
        <v>1523200</v>
      </c>
      <c r="M384" s="81" t="s">
        <v>73</v>
      </c>
      <c r="N384" s="145"/>
      <c r="O384" s="614" t="s">
        <v>225</v>
      </c>
      <c r="P384" s="160">
        <v>819006702</v>
      </c>
      <c r="Q384" s="160">
        <v>574</v>
      </c>
      <c r="R384" s="397">
        <v>44987</v>
      </c>
      <c r="S384" s="582">
        <v>1811520</v>
      </c>
      <c r="T384" s="391">
        <v>45030</v>
      </c>
      <c r="U384" s="617">
        <v>1523200</v>
      </c>
      <c r="V384" s="86" t="s">
        <v>70</v>
      </c>
      <c r="W384" s="262">
        <v>22461981</v>
      </c>
      <c r="X384" s="144" t="s">
        <v>8193</v>
      </c>
      <c r="Y384" s="145"/>
      <c r="Z384" s="391">
        <v>45030</v>
      </c>
      <c r="AA384" s="391">
        <v>45030</v>
      </c>
      <c r="AB384" s="603" t="s">
        <v>80</v>
      </c>
      <c r="AC384" s="391">
        <v>45051</v>
      </c>
      <c r="AD384" s="150">
        <f t="shared" si="15"/>
        <v>21</v>
      </c>
      <c r="AE384" s="143">
        <v>0</v>
      </c>
      <c r="AF384" s="259">
        <v>0</v>
      </c>
      <c r="AG384" s="143">
        <v>0</v>
      </c>
      <c r="AH384" s="603" t="s">
        <v>80</v>
      </c>
      <c r="AI384" s="150">
        <f t="shared" si="11"/>
        <v>0</v>
      </c>
      <c r="AJ384" s="143">
        <v>0</v>
      </c>
      <c r="AK384" s="259">
        <v>0</v>
      </c>
      <c r="AL384" s="603" t="s">
        <v>80</v>
      </c>
      <c r="AM384" s="86">
        <v>0</v>
      </c>
      <c r="AN384" s="603" t="s">
        <v>80</v>
      </c>
      <c r="AO384" s="603" t="s">
        <v>80</v>
      </c>
      <c r="AP384" s="255">
        <f t="shared" si="12"/>
        <v>0</v>
      </c>
      <c r="AQ384" s="260">
        <f>+L384+AF384-AK384</f>
        <v>1523200</v>
      </c>
      <c r="AR384" s="86" t="s">
        <v>115</v>
      </c>
      <c r="AS384" s="143">
        <v>0</v>
      </c>
      <c r="AT384" s="203" t="s">
        <v>80</v>
      </c>
      <c r="AU384" s="259">
        <v>1523200</v>
      </c>
      <c r="AV384" s="364">
        <f t="shared" si="17"/>
        <v>0</v>
      </c>
      <c r="AW384" s="133">
        <f t="shared" si="14"/>
        <v>1</v>
      </c>
      <c r="AX384" s="203" t="s">
        <v>80</v>
      </c>
      <c r="AY384" s="86" t="s">
        <v>800</v>
      </c>
      <c r="AZ384" s="142" t="s">
        <v>8194</v>
      </c>
      <c r="BA384" s="160" t="s">
        <v>71</v>
      </c>
      <c r="BB384" s="141" t="s">
        <v>117</v>
      </c>
    </row>
    <row r="385" spans="2:54" s="125" customFormat="1" ht="15.75" customHeight="1" x14ac:dyDescent="0.25">
      <c r="B385" s="247">
        <v>2023</v>
      </c>
      <c r="C385" s="81">
        <v>891780111</v>
      </c>
      <c r="D385" s="82" t="s">
        <v>68</v>
      </c>
      <c r="E385" s="145" t="s">
        <v>8195</v>
      </c>
      <c r="F385" s="76" t="s">
        <v>8196</v>
      </c>
      <c r="G385" s="145">
        <v>0</v>
      </c>
      <c r="H385" s="145"/>
      <c r="I385" s="86" t="s">
        <v>78</v>
      </c>
      <c r="J385" s="81" t="s">
        <v>120</v>
      </c>
      <c r="K385" s="145" t="s">
        <v>8197</v>
      </c>
      <c r="L385" s="259">
        <v>12043987</v>
      </c>
      <c r="M385" s="81" t="s">
        <v>73</v>
      </c>
      <c r="N385" s="145"/>
      <c r="O385" s="614" t="s">
        <v>8198</v>
      </c>
      <c r="P385" s="160">
        <v>811021363</v>
      </c>
      <c r="Q385" s="160">
        <v>798</v>
      </c>
      <c r="R385" s="397">
        <v>45009</v>
      </c>
      <c r="S385" s="582">
        <v>446798664</v>
      </c>
      <c r="T385" s="391">
        <v>45035</v>
      </c>
      <c r="U385" s="617">
        <v>12043987</v>
      </c>
      <c r="V385" s="86" t="s">
        <v>70</v>
      </c>
      <c r="W385" s="262">
        <v>77105457</v>
      </c>
      <c r="X385" s="144" t="s">
        <v>6738</v>
      </c>
      <c r="Y385" s="145"/>
      <c r="Z385" s="391">
        <v>45035</v>
      </c>
      <c r="AA385" s="391">
        <v>45035</v>
      </c>
      <c r="AB385" s="603" t="s">
        <v>80</v>
      </c>
      <c r="AC385" s="391">
        <v>45064</v>
      </c>
      <c r="AD385" s="150">
        <f t="shared" si="15"/>
        <v>29</v>
      </c>
      <c r="AE385" s="143">
        <v>0</v>
      </c>
      <c r="AF385" s="259">
        <v>0</v>
      </c>
      <c r="AG385" s="143">
        <v>0</v>
      </c>
      <c r="AH385" s="603" t="s">
        <v>80</v>
      </c>
      <c r="AI385" s="150">
        <f t="shared" si="11"/>
        <v>0</v>
      </c>
      <c r="AJ385" s="143">
        <v>0</v>
      </c>
      <c r="AK385" s="259">
        <v>0</v>
      </c>
      <c r="AL385" s="603" t="s">
        <v>80</v>
      </c>
      <c r="AM385" s="86">
        <v>0</v>
      </c>
      <c r="AN385" s="603" t="s">
        <v>80</v>
      </c>
      <c r="AO385" s="603" t="s">
        <v>80</v>
      </c>
      <c r="AP385" s="255">
        <f t="shared" si="12"/>
        <v>0</v>
      </c>
      <c r="AQ385" s="260">
        <f>+L385+AF385-AK385</f>
        <v>12043987</v>
      </c>
      <c r="AR385" s="86" t="s">
        <v>115</v>
      </c>
      <c r="AS385" s="143">
        <v>0</v>
      </c>
      <c r="AT385" s="203" t="s">
        <v>80</v>
      </c>
      <c r="AU385" s="259">
        <v>12043987</v>
      </c>
      <c r="AV385" s="364">
        <f t="shared" si="17"/>
        <v>0</v>
      </c>
      <c r="AW385" s="133">
        <f t="shared" si="14"/>
        <v>1</v>
      </c>
      <c r="AX385" s="203" t="s">
        <v>80</v>
      </c>
      <c r="AY385" s="86" t="s">
        <v>800</v>
      </c>
      <c r="AZ385" s="142" t="s">
        <v>8199</v>
      </c>
      <c r="BA385" s="160" t="s">
        <v>71</v>
      </c>
      <c r="BB385" s="141" t="s">
        <v>117</v>
      </c>
    </row>
    <row r="386" spans="2:54" s="125" customFormat="1" ht="15.75" customHeight="1" x14ac:dyDescent="0.25">
      <c r="B386" s="247">
        <v>2023</v>
      </c>
      <c r="C386" s="81">
        <v>891780111</v>
      </c>
      <c r="D386" s="82" t="s">
        <v>68</v>
      </c>
      <c r="E386" s="145" t="s">
        <v>8200</v>
      </c>
      <c r="F386" s="76" t="s">
        <v>8201</v>
      </c>
      <c r="G386" s="145">
        <v>0</v>
      </c>
      <c r="H386" s="145"/>
      <c r="I386" s="86" t="s">
        <v>78</v>
      </c>
      <c r="J386" s="81" t="s">
        <v>120</v>
      </c>
      <c r="K386" s="145" t="s">
        <v>8202</v>
      </c>
      <c r="L386" s="259">
        <v>17183600</v>
      </c>
      <c r="M386" s="81" t="s">
        <v>73</v>
      </c>
      <c r="N386" s="145"/>
      <c r="O386" s="614" t="s">
        <v>8198</v>
      </c>
      <c r="P386" s="160">
        <v>811021363</v>
      </c>
      <c r="Q386" s="160">
        <v>761</v>
      </c>
      <c r="R386" s="397">
        <v>45006</v>
      </c>
      <c r="S386" s="582">
        <v>19866750</v>
      </c>
      <c r="T386" s="391">
        <v>45036</v>
      </c>
      <c r="U386" s="617">
        <v>17183600</v>
      </c>
      <c r="V386" s="86" t="s">
        <v>70</v>
      </c>
      <c r="W386" s="262">
        <v>1118816667</v>
      </c>
      <c r="X386" s="144" t="s">
        <v>8203</v>
      </c>
      <c r="Y386" s="145"/>
      <c r="Z386" s="391">
        <v>45036</v>
      </c>
      <c r="AA386" s="391">
        <v>45036</v>
      </c>
      <c r="AB386" s="603" t="s">
        <v>80</v>
      </c>
      <c r="AC386" s="391">
        <v>45065</v>
      </c>
      <c r="AD386" s="150">
        <f t="shared" si="15"/>
        <v>29</v>
      </c>
      <c r="AE386" s="143">
        <v>0</v>
      </c>
      <c r="AF386" s="259">
        <v>0</v>
      </c>
      <c r="AG386" s="143">
        <v>0</v>
      </c>
      <c r="AH386" s="603" t="s">
        <v>80</v>
      </c>
      <c r="AI386" s="150">
        <f t="shared" si="11"/>
        <v>0</v>
      </c>
      <c r="AJ386" s="143">
        <v>0</v>
      </c>
      <c r="AK386" s="259">
        <v>0</v>
      </c>
      <c r="AL386" s="603" t="s">
        <v>80</v>
      </c>
      <c r="AM386" s="86">
        <v>0</v>
      </c>
      <c r="AN386" s="603" t="s">
        <v>80</v>
      </c>
      <c r="AO386" s="603" t="s">
        <v>80</v>
      </c>
      <c r="AP386" s="255">
        <f t="shared" si="12"/>
        <v>0</v>
      </c>
      <c r="AQ386" s="260">
        <f>+L386+AF386-AK386</f>
        <v>17183600</v>
      </c>
      <c r="AR386" s="86" t="s">
        <v>115</v>
      </c>
      <c r="AS386" s="143">
        <v>0</v>
      </c>
      <c r="AT386" s="203" t="s">
        <v>80</v>
      </c>
      <c r="AU386" s="259">
        <v>17183600</v>
      </c>
      <c r="AV386" s="364">
        <f t="shared" si="17"/>
        <v>0</v>
      </c>
      <c r="AW386" s="133">
        <f t="shared" si="14"/>
        <v>1</v>
      </c>
      <c r="AX386" s="203" t="s">
        <v>80</v>
      </c>
      <c r="AY386" s="86" t="s">
        <v>800</v>
      </c>
      <c r="AZ386" s="142" t="s">
        <v>8204</v>
      </c>
      <c r="BA386" s="160" t="s">
        <v>71</v>
      </c>
      <c r="BB386" s="141" t="s">
        <v>117</v>
      </c>
    </row>
    <row r="387" spans="2:54" s="125" customFormat="1" ht="15.75" customHeight="1" x14ac:dyDescent="0.25">
      <c r="B387" s="247">
        <v>2023</v>
      </c>
      <c r="C387" s="81">
        <v>891780111</v>
      </c>
      <c r="D387" s="82" t="s">
        <v>68</v>
      </c>
      <c r="E387" s="145" t="s">
        <v>8205</v>
      </c>
      <c r="F387" s="76" t="s">
        <v>8206</v>
      </c>
      <c r="G387" s="145">
        <v>0</v>
      </c>
      <c r="H387" s="145"/>
      <c r="I387" s="86" t="s">
        <v>78</v>
      </c>
      <c r="J387" s="81" t="s">
        <v>120</v>
      </c>
      <c r="K387" s="145" t="s">
        <v>8207</v>
      </c>
      <c r="L387" s="259">
        <v>9288426</v>
      </c>
      <c r="M387" s="81" t="s">
        <v>73</v>
      </c>
      <c r="N387" s="145"/>
      <c r="O387" s="614" t="s">
        <v>8155</v>
      </c>
      <c r="P387" s="160">
        <v>900763287</v>
      </c>
      <c r="Q387" s="160">
        <v>941</v>
      </c>
      <c r="R387" s="397">
        <v>45035</v>
      </c>
      <c r="S387" s="582">
        <v>90535823</v>
      </c>
      <c r="T387" s="391">
        <v>45036</v>
      </c>
      <c r="U387" s="617">
        <v>9288426</v>
      </c>
      <c r="V387" s="86" t="s">
        <v>70</v>
      </c>
      <c r="W387" s="262">
        <v>52260094</v>
      </c>
      <c r="X387" s="144" t="s">
        <v>8183</v>
      </c>
      <c r="Y387" s="145"/>
      <c r="Z387" s="391">
        <v>45036</v>
      </c>
      <c r="AA387" s="391">
        <v>45036</v>
      </c>
      <c r="AB387" s="603" t="s">
        <v>80</v>
      </c>
      <c r="AC387" s="391">
        <v>45037</v>
      </c>
      <c r="AD387" s="150">
        <f t="shared" si="15"/>
        <v>1</v>
      </c>
      <c r="AE387" s="143">
        <v>0</v>
      </c>
      <c r="AF387" s="259">
        <v>0</v>
      </c>
      <c r="AG387" s="143">
        <v>0</v>
      </c>
      <c r="AH387" s="603" t="s">
        <v>80</v>
      </c>
      <c r="AI387" s="150">
        <f t="shared" si="11"/>
        <v>0</v>
      </c>
      <c r="AJ387" s="143">
        <v>0</v>
      </c>
      <c r="AK387" s="259">
        <v>0</v>
      </c>
      <c r="AL387" s="603" t="s">
        <v>80</v>
      </c>
      <c r="AM387" s="86">
        <v>0</v>
      </c>
      <c r="AN387" s="603" t="s">
        <v>80</v>
      </c>
      <c r="AO387" s="603" t="s">
        <v>80</v>
      </c>
      <c r="AP387" s="255">
        <f t="shared" si="12"/>
        <v>0</v>
      </c>
      <c r="AQ387" s="260">
        <f>+L387+AF387-AK387</f>
        <v>9288426</v>
      </c>
      <c r="AR387" s="86" t="s">
        <v>115</v>
      </c>
      <c r="AS387" s="143">
        <v>0</v>
      </c>
      <c r="AT387" s="203" t="s">
        <v>80</v>
      </c>
      <c r="AU387" s="259">
        <v>9288426</v>
      </c>
      <c r="AV387" s="364">
        <f t="shared" si="17"/>
        <v>0</v>
      </c>
      <c r="AW387" s="133">
        <f t="shared" si="14"/>
        <v>1</v>
      </c>
      <c r="AX387" s="203" t="s">
        <v>80</v>
      </c>
      <c r="AY387" s="86" t="s">
        <v>800</v>
      </c>
      <c r="AZ387" s="142" t="s">
        <v>8208</v>
      </c>
      <c r="BA387" s="160" t="s">
        <v>71</v>
      </c>
      <c r="BB387" s="141" t="s">
        <v>117</v>
      </c>
    </row>
    <row r="388" spans="2:54" s="125" customFormat="1" ht="15.75" customHeight="1" x14ac:dyDescent="0.25">
      <c r="B388" s="247">
        <v>2023</v>
      </c>
      <c r="C388" s="81">
        <v>891780111</v>
      </c>
      <c r="D388" s="82" t="s">
        <v>68</v>
      </c>
      <c r="E388" s="145" t="s">
        <v>8209</v>
      </c>
      <c r="F388" s="76" t="s">
        <v>8210</v>
      </c>
      <c r="G388" s="145">
        <v>0</v>
      </c>
      <c r="H388" s="145"/>
      <c r="I388" s="86" t="s">
        <v>78</v>
      </c>
      <c r="J388" s="81" t="s">
        <v>120</v>
      </c>
      <c r="K388" s="145" t="s">
        <v>8211</v>
      </c>
      <c r="L388" s="259">
        <v>1071000</v>
      </c>
      <c r="M388" s="81" t="s">
        <v>73</v>
      </c>
      <c r="N388" s="145"/>
      <c r="O388" s="624" t="s">
        <v>8198</v>
      </c>
      <c r="P388" s="258">
        <v>811021363</v>
      </c>
      <c r="Q388" s="258">
        <v>759</v>
      </c>
      <c r="R388" s="397">
        <v>45006</v>
      </c>
      <c r="S388" s="582">
        <v>20000000</v>
      </c>
      <c r="T388" s="622">
        <v>45040</v>
      </c>
      <c r="U388" s="615">
        <v>1071000</v>
      </c>
      <c r="V388" s="86" t="s">
        <v>70</v>
      </c>
      <c r="W388" s="262">
        <v>1083464086</v>
      </c>
      <c r="X388" s="144" t="s">
        <v>8212</v>
      </c>
      <c r="Y388" s="145"/>
      <c r="Z388" s="391">
        <v>45040</v>
      </c>
      <c r="AA388" s="391">
        <v>45040</v>
      </c>
      <c r="AB388" s="603" t="s">
        <v>80</v>
      </c>
      <c r="AC388" s="391">
        <v>45069</v>
      </c>
      <c r="AD388" s="150">
        <f t="shared" si="15"/>
        <v>29</v>
      </c>
      <c r="AE388" s="143">
        <v>0</v>
      </c>
      <c r="AF388" s="259">
        <v>0</v>
      </c>
      <c r="AG388" s="143">
        <v>0</v>
      </c>
      <c r="AH388" s="603" t="s">
        <v>80</v>
      </c>
      <c r="AI388" s="150">
        <f t="shared" si="11"/>
        <v>0</v>
      </c>
      <c r="AJ388" s="143">
        <v>0</v>
      </c>
      <c r="AK388" s="259">
        <v>0</v>
      </c>
      <c r="AL388" s="603" t="s">
        <v>80</v>
      </c>
      <c r="AM388" s="86">
        <v>0</v>
      </c>
      <c r="AN388" s="603" t="s">
        <v>80</v>
      </c>
      <c r="AO388" s="603" t="s">
        <v>80</v>
      </c>
      <c r="AP388" s="255">
        <f t="shared" si="12"/>
        <v>0</v>
      </c>
      <c r="AQ388" s="260">
        <f>+L388+AF388-AK388</f>
        <v>1071000</v>
      </c>
      <c r="AR388" s="86" t="s">
        <v>115</v>
      </c>
      <c r="AS388" s="143">
        <v>0</v>
      </c>
      <c r="AT388" s="203" t="s">
        <v>80</v>
      </c>
      <c r="AU388" s="259">
        <v>1071000</v>
      </c>
      <c r="AV388" s="364">
        <f t="shared" si="17"/>
        <v>0</v>
      </c>
      <c r="AW388" s="133">
        <f t="shared" si="14"/>
        <v>1</v>
      </c>
      <c r="AX388" s="203" t="s">
        <v>80</v>
      </c>
      <c r="AY388" s="86" t="s">
        <v>800</v>
      </c>
      <c r="AZ388" s="142" t="s">
        <v>8213</v>
      </c>
      <c r="BA388" s="160" t="s">
        <v>71</v>
      </c>
      <c r="BB388" s="141" t="s">
        <v>117</v>
      </c>
    </row>
    <row r="389" spans="2:54" s="125" customFormat="1" ht="15.75" customHeight="1" x14ac:dyDescent="0.25">
      <c r="B389" s="247">
        <v>2023</v>
      </c>
      <c r="C389" s="81">
        <v>891780111</v>
      </c>
      <c r="D389" s="82" t="s">
        <v>68</v>
      </c>
      <c r="E389" s="145" t="s">
        <v>8214</v>
      </c>
      <c r="F389" s="76" t="s">
        <v>8215</v>
      </c>
      <c r="G389" s="145">
        <v>0</v>
      </c>
      <c r="H389" s="145"/>
      <c r="I389" s="86" t="s">
        <v>78</v>
      </c>
      <c r="J389" s="81" t="s">
        <v>120</v>
      </c>
      <c r="K389" s="145" t="s">
        <v>8216</v>
      </c>
      <c r="L389" s="259">
        <v>540000</v>
      </c>
      <c r="M389" s="81" t="s">
        <v>73</v>
      </c>
      <c r="N389" s="145"/>
      <c r="O389" s="614" t="s">
        <v>8217</v>
      </c>
      <c r="P389" s="258">
        <v>900687982</v>
      </c>
      <c r="Q389" s="258">
        <v>338</v>
      </c>
      <c r="R389" s="397">
        <v>44967</v>
      </c>
      <c r="S389" s="582">
        <v>9787072</v>
      </c>
      <c r="T389" s="622">
        <v>45042</v>
      </c>
      <c r="U389" s="615">
        <v>540000</v>
      </c>
      <c r="V389" s="86" t="s">
        <v>70</v>
      </c>
      <c r="W389" s="262">
        <v>63563343</v>
      </c>
      <c r="X389" s="144" t="s">
        <v>6541</v>
      </c>
      <c r="Y389" s="145"/>
      <c r="Z389" s="391">
        <v>45042</v>
      </c>
      <c r="AA389" s="391">
        <v>45042</v>
      </c>
      <c r="AB389" s="603" t="s">
        <v>80</v>
      </c>
      <c r="AC389" s="391">
        <v>45042</v>
      </c>
      <c r="AD389" s="150">
        <f t="shared" si="15"/>
        <v>0</v>
      </c>
      <c r="AE389" s="143">
        <v>0</v>
      </c>
      <c r="AF389" s="259">
        <v>0</v>
      </c>
      <c r="AG389" s="143">
        <v>0</v>
      </c>
      <c r="AH389" s="603" t="s">
        <v>80</v>
      </c>
      <c r="AI389" s="150">
        <f t="shared" si="11"/>
        <v>0</v>
      </c>
      <c r="AJ389" s="143">
        <v>0</v>
      </c>
      <c r="AK389" s="259">
        <v>0</v>
      </c>
      <c r="AL389" s="603" t="s">
        <v>80</v>
      </c>
      <c r="AM389" s="86">
        <v>0</v>
      </c>
      <c r="AN389" s="603" t="s">
        <v>80</v>
      </c>
      <c r="AO389" s="603" t="s">
        <v>80</v>
      </c>
      <c r="AP389" s="255">
        <f t="shared" si="12"/>
        <v>0</v>
      </c>
      <c r="AQ389" s="260">
        <f>+L389+AF389-AK389</f>
        <v>540000</v>
      </c>
      <c r="AR389" s="86" t="s">
        <v>115</v>
      </c>
      <c r="AS389" s="143">
        <v>0</v>
      </c>
      <c r="AT389" s="203" t="s">
        <v>80</v>
      </c>
      <c r="AU389" s="259">
        <v>540000</v>
      </c>
      <c r="AV389" s="364">
        <f t="shared" si="17"/>
        <v>0</v>
      </c>
      <c r="AW389" s="133">
        <f t="shared" si="14"/>
        <v>1</v>
      </c>
      <c r="AX389" s="203" t="s">
        <v>80</v>
      </c>
      <c r="AY389" s="86" t="s">
        <v>800</v>
      </c>
      <c r="AZ389" s="142" t="s">
        <v>8218</v>
      </c>
      <c r="BA389" s="160" t="s">
        <v>71</v>
      </c>
      <c r="BB389" s="141" t="s">
        <v>117</v>
      </c>
    </row>
    <row r="390" spans="2:54" s="125" customFormat="1" ht="15.75" customHeight="1" x14ac:dyDescent="0.25">
      <c r="B390" s="247">
        <v>2023</v>
      </c>
      <c r="C390" s="81">
        <v>891780111</v>
      </c>
      <c r="D390" s="82" t="s">
        <v>68</v>
      </c>
      <c r="E390" s="145" t="s">
        <v>8219</v>
      </c>
      <c r="F390" s="76" t="s">
        <v>8220</v>
      </c>
      <c r="G390" s="145">
        <v>0</v>
      </c>
      <c r="H390" s="145"/>
      <c r="I390" s="86" t="s">
        <v>78</v>
      </c>
      <c r="J390" s="81" t="s">
        <v>120</v>
      </c>
      <c r="K390" s="145" t="s">
        <v>8221</v>
      </c>
      <c r="L390" s="259">
        <v>6830600</v>
      </c>
      <c r="M390" s="81" t="s">
        <v>73</v>
      </c>
      <c r="N390" s="145"/>
      <c r="O390" s="624" t="s">
        <v>8155</v>
      </c>
      <c r="P390" s="258">
        <v>900763287</v>
      </c>
      <c r="Q390" s="258">
        <v>335</v>
      </c>
      <c r="R390" s="397">
        <v>44967</v>
      </c>
      <c r="S390" s="582">
        <v>50000000</v>
      </c>
      <c r="T390" s="622">
        <v>45042</v>
      </c>
      <c r="U390" s="615">
        <v>6830600</v>
      </c>
      <c r="V390" s="86" t="s">
        <v>70</v>
      </c>
      <c r="W390" s="262">
        <v>85155551</v>
      </c>
      <c r="X390" s="144" t="s">
        <v>6346</v>
      </c>
      <c r="Y390" s="145"/>
      <c r="Z390" s="391">
        <v>45042</v>
      </c>
      <c r="AA390" s="391">
        <v>45042</v>
      </c>
      <c r="AB390" s="603" t="s">
        <v>80</v>
      </c>
      <c r="AC390" s="391">
        <v>45071</v>
      </c>
      <c r="AD390" s="150">
        <f t="shared" si="15"/>
        <v>29</v>
      </c>
      <c r="AE390" s="143">
        <v>0</v>
      </c>
      <c r="AF390" s="259">
        <v>0</v>
      </c>
      <c r="AG390" s="143">
        <v>0</v>
      </c>
      <c r="AH390" s="603" t="s">
        <v>80</v>
      </c>
      <c r="AI390" s="150">
        <f t="shared" si="11"/>
        <v>0</v>
      </c>
      <c r="AJ390" s="143">
        <v>0</v>
      </c>
      <c r="AK390" s="259">
        <v>0</v>
      </c>
      <c r="AL390" s="603" t="s">
        <v>80</v>
      </c>
      <c r="AM390" s="86">
        <v>0</v>
      </c>
      <c r="AN390" s="603" t="s">
        <v>80</v>
      </c>
      <c r="AO390" s="603" t="s">
        <v>80</v>
      </c>
      <c r="AP390" s="255">
        <f t="shared" si="12"/>
        <v>0</v>
      </c>
      <c r="AQ390" s="260">
        <f>+L390+AF390-AK390</f>
        <v>6830600</v>
      </c>
      <c r="AR390" s="86" t="s">
        <v>115</v>
      </c>
      <c r="AS390" s="143">
        <v>0</v>
      </c>
      <c r="AT390" s="203" t="s">
        <v>80</v>
      </c>
      <c r="AU390" s="259">
        <v>6830600</v>
      </c>
      <c r="AV390" s="364">
        <f t="shared" si="17"/>
        <v>0</v>
      </c>
      <c r="AW390" s="133">
        <f t="shared" si="14"/>
        <v>1</v>
      </c>
      <c r="AX390" s="203" t="s">
        <v>80</v>
      </c>
      <c r="AY390" s="86" t="s">
        <v>800</v>
      </c>
      <c r="AZ390" s="142" t="s">
        <v>8222</v>
      </c>
      <c r="BA390" s="160" t="s">
        <v>71</v>
      </c>
      <c r="BB390" s="141" t="s">
        <v>117</v>
      </c>
    </row>
    <row r="391" spans="2:54" s="125" customFormat="1" ht="15.75" customHeight="1" x14ac:dyDescent="0.25">
      <c r="B391" s="247">
        <v>2023</v>
      </c>
      <c r="C391" s="81">
        <v>891780111</v>
      </c>
      <c r="D391" s="82" t="s">
        <v>68</v>
      </c>
      <c r="E391" s="145" t="s">
        <v>8223</v>
      </c>
      <c r="F391" s="76" t="s">
        <v>8224</v>
      </c>
      <c r="G391" s="145">
        <v>0</v>
      </c>
      <c r="H391" s="145"/>
      <c r="I391" s="86" t="s">
        <v>78</v>
      </c>
      <c r="J391" s="81" t="s">
        <v>120</v>
      </c>
      <c r="K391" s="145" t="s">
        <v>8225</v>
      </c>
      <c r="L391" s="259">
        <v>4892700</v>
      </c>
      <c r="M391" s="81" t="s">
        <v>73</v>
      </c>
      <c r="N391" s="145"/>
      <c r="O391" s="614" t="s">
        <v>8226</v>
      </c>
      <c r="P391" s="160">
        <v>804000673</v>
      </c>
      <c r="Q391" s="258">
        <v>756</v>
      </c>
      <c r="R391" s="397">
        <v>45006</v>
      </c>
      <c r="S391" s="582">
        <v>19476000</v>
      </c>
      <c r="T391" s="622">
        <v>45050</v>
      </c>
      <c r="U391" s="615">
        <v>4892700</v>
      </c>
      <c r="V391" s="86" t="s">
        <v>70</v>
      </c>
      <c r="W391" s="262">
        <v>36695431</v>
      </c>
      <c r="X391" s="144" t="s">
        <v>8227</v>
      </c>
      <c r="Y391" s="145"/>
      <c r="Z391" s="391">
        <v>45050</v>
      </c>
      <c r="AA391" s="391">
        <v>45050</v>
      </c>
      <c r="AB391" s="603" t="s">
        <v>80</v>
      </c>
      <c r="AC391" s="391">
        <v>45080</v>
      </c>
      <c r="AD391" s="150">
        <f t="shared" si="15"/>
        <v>30</v>
      </c>
      <c r="AE391" s="143">
        <v>0</v>
      </c>
      <c r="AF391" s="259">
        <v>0</v>
      </c>
      <c r="AG391" s="143">
        <v>0</v>
      </c>
      <c r="AH391" s="603" t="s">
        <v>80</v>
      </c>
      <c r="AI391" s="150">
        <f t="shared" si="11"/>
        <v>0</v>
      </c>
      <c r="AJ391" s="143">
        <v>0</v>
      </c>
      <c r="AK391" s="259">
        <v>0</v>
      </c>
      <c r="AL391" s="603" t="s">
        <v>80</v>
      </c>
      <c r="AM391" s="86">
        <v>0</v>
      </c>
      <c r="AN391" s="603" t="s">
        <v>80</v>
      </c>
      <c r="AO391" s="603" t="s">
        <v>80</v>
      </c>
      <c r="AP391" s="255">
        <f t="shared" si="12"/>
        <v>0</v>
      </c>
      <c r="AQ391" s="260">
        <f>+L391+AF391-AK391</f>
        <v>4892700</v>
      </c>
      <c r="AR391" s="86" t="s">
        <v>115</v>
      </c>
      <c r="AS391" s="143">
        <v>0</v>
      </c>
      <c r="AT391" s="203" t="s">
        <v>80</v>
      </c>
      <c r="AU391" s="259">
        <v>4892700</v>
      </c>
      <c r="AV391" s="364">
        <f t="shared" ref="AV391:AV454" si="18">AQ391-AU391</f>
        <v>0</v>
      </c>
      <c r="AW391" s="133">
        <f t="shared" si="14"/>
        <v>1</v>
      </c>
      <c r="AX391" s="203" t="s">
        <v>80</v>
      </c>
      <c r="AY391" s="86" t="s">
        <v>800</v>
      </c>
      <c r="AZ391" s="142" t="s">
        <v>8228</v>
      </c>
      <c r="BA391" s="160" t="s">
        <v>71</v>
      </c>
      <c r="BB391" s="141" t="s">
        <v>117</v>
      </c>
    </row>
    <row r="392" spans="2:54" s="125" customFormat="1" ht="15.75" customHeight="1" x14ac:dyDescent="0.25">
      <c r="B392" s="247">
        <v>2023</v>
      </c>
      <c r="C392" s="81">
        <v>891780111</v>
      </c>
      <c r="D392" s="82" t="s">
        <v>68</v>
      </c>
      <c r="E392" s="145" t="s">
        <v>8229</v>
      </c>
      <c r="F392" s="76" t="s">
        <v>8230</v>
      </c>
      <c r="G392" s="145">
        <v>0</v>
      </c>
      <c r="H392" s="145"/>
      <c r="I392" s="86" t="s">
        <v>78</v>
      </c>
      <c r="J392" s="81" t="s">
        <v>120</v>
      </c>
      <c r="K392" s="145" t="s">
        <v>8231</v>
      </c>
      <c r="L392" s="259">
        <v>7999894</v>
      </c>
      <c r="M392" s="81" t="s">
        <v>73</v>
      </c>
      <c r="N392" s="145"/>
      <c r="O392" s="614" t="s">
        <v>8155</v>
      </c>
      <c r="P392" s="160">
        <v>900763287</v>
      </c>
      <c r="Q392" s="258">
        <v>900</v>
      </c>
      <c r="R392" s="397">
        <v>45029</v>
      </c>
      <c r="S392" s="582">
        <v>338073920</v>
      </c>
      <c r="T392" s="622">
        <v>45050</v>
      </c>
      <c r="U392" s="615">
        <v>7999894</v>
      </c>
      <c r="V392" s="86" t="s">
        <v>70</v>
      </c>
      <c r="W392" s="262">
        <v>79959996</v>
      </c>
      <c r="X392" s="144" t="s">
        <v>8232</v>
      </c>
      <c r="Y392" s="145"/>
      <c r="Z392" s="391">
        <v>45050</v>
      </c>
      <c r="AA392" s="391">
        <v>45050</v>
      </c>
      <c r="AB392" s="603" t="s">
        <v>80</v>
      </c>
      <c r="AC392" s="391">
        <v>45080</v>
      </c>
      <c r="AD392" s="150">
        <f t="shared" si="15"/>
        <v>30</v>
      </c>
      <c r="AE392" s="143">
        <v>0</v>
      </c>
      <c r="AF392" s="259">
        <v>0</v>
      </c>
      <c r="AG392" s="143">
        <v>0</v>
      </c>
      <c r="AH392" s="603" t="s">
        <v>80</v>
      </c>
      <c r="AI392" s="150">
        <f t="shared" si="11"/>
        <v>0</v>
      </c>
      <c r="AJ392" s="143">
        <v>0</v>
      </c>
      <c r="AK392" s="259">
        <v>0</v>
      </c>
      <c r="AL392" s="603" t="s">
        <v>80</v>
      </c>
      <c r="AM392" s="86">
        <v>0</v>
      </c>
      <c r="AN392" s="603" t="s">
        <v>80</v>
      </c>
      <c r="AO392" s="603" t="s">
        <v>80</v>
      </c>
      <c r="AP392" s="255">
        <f t="shared" si="12"/>
        <v>0</v>
      </c>
      <c r="AQ392" s="260">
        <f>+L392+AF392-AK392</f>
        <v>7999894</v>
      </c>
      <c r="AR392" s="86" t="s">
        <v>115</v>
      </c>
      <c r="AS392" s="143">
        <v>0</v>
      </c>
      <c r="AT392" s="203" t="s">
        <v>80</v>
      </c>
      <c r="AU392" s="259">
        <v>7999894</v>
      </c>
      <c r="AV392" s="364">
        <f t="shared" si="18"/>
        <v>0</v>
      </c>
      <c r="AW392" s="133">
        <f t="shared" si="14"/>
        <v>1</v>
      </c>
      <c r="AX392" s="203" t="s">
        <v>80</v>
      </c>
      <c r="AY392" s="86" t="s">
        <v>800</v>
      </c>
      <c r="AZ392" s="142" t="s">
        <v>8233</v>
      </c>
      <c r="BA392" s="160" t="s">
        <v>71</v>
      </c>
      <c r="BB392" s="141" t="s">
        <v>117</v>
      </c>
    </row>
    <row r="393" spans="2:54" s="125" customFormat="1" ht="15.75" customHeight="1" x14ac:dyDescent="0.25">
      <c r="B393" s="247">
        <v>2023</v>
      </c>
      <c r="C393" s="81">
        <v>891780111</v>
      </c>
      <c r="D393" s="82" t="s">
        <v>68</v>
      </c>
      <c r="E393" s="145" t="s">
        <v>8234</v>
      </c>
      <c r="F393" s="76" t="s">
        <v>8235</v>
      </c>
      <c r="G393" s="145">
        <v>0</v>
      </c>
      <c r="H393" s="145"/>
      <c r="I393" s="86" t="s">
        <v>78</v>
      </c>
      <c r="J393" s="81" t="s">
        <v>120</v>
      </c>
      <c r="K393" s="145" t="s">
        <v>8236</v>
      </c>
      <c r="L393" s="259">
        <v>6777288</v>
      </c>
      <c r="M393" s="81" t="s">
        <v>73</v>
      </c>
      <c r="N393" s="145"/>
      <c r="O393" s="614" t="s">
        <v>8237</v>
      </c>
      <c r="P393" s="160">
        <v>900355024</v>
      </c>
      <c r="Q393" s="258">
        <v>593</v>
      </c>
      <c r="R393" s="397">
        <v>44991</v>
      </c>
      <c r="S393" s="582">
        <v>520420267</v>
      </c>
      <c r="T393" s="622">
        <v>45051</v>
      </c>
      <c r="U393" s="615">
        <v>6777288</v>
      </c>
      <c r="V393" s="86" t="s">
        <v>70</v>
      </c>
      <c r="W393" s="262">
        <v>51909946</v>
      </c>
      <c r="X393" s="144" t="s">
        <v>7677</v>
      </c>
      <c r="Y393" s="145"/>
      <c r="Z393" s="391">
        <v>45051</v>
      </c>
      <c r="AA393" s="391">
        <v>45051</v>
      </c>
      <c r="AB393" s="603" t="s">
        <v>80</v>
      </c>
      <c r="AC393" s="391">
        <v>45111</v>
      </c>
      <c r="AD393" s="150">
        <f t="shared" si="15"/>
        <v>60</v>
      </c>
      <c r="AE393" s="143">
        <v>0</v>
      </c>
      <c r="AF393" s="259">
        <v>0</v>
      </c>
      <c r="AG393" s="143">
        <v>0</v>
      </c>
      <c r="AH393" s="603" t="s">
        <v>80</v>
      </c>
      <c r="AI393" s="150">
        <f t="shared" si="11"/>
        <v>0</v>
      </c>
      <c r="AJ393" s="143">
        <v>0</v>
      </c>
      <c r="AK393" s="259">
        <v>0</v>
      </c>
      <c r="AL393" s="603" t="s">
        <v>80</v>
      </c>
      <c r="AM393" s="86">
        <v>0</v>
      </c>
      <c r="AN393" s="603" t="s">
        <v>80</v>
      </c>
      <c r="AO393" s="603" t="s">
        <v>80</v>
      </c>
      <c r="AP393" s="255">
        <f t="shared" si="12"/>
        <v>0</v>
      </c>
      <c r="AQ393" s="260">
        <f>+L393+AF393-AK393</f>
        <v>6777288</v>
      </c>
      <c r="AR393" s="86" t="s">
        <v>115</v>
      </c>
      <c r="AS393" s="143">
        <v>0</v>
      </c>
      <c r="AT393" s="203" t="s">
        <v>80</v>
      </c>
      <c r="AU393" s="259">
        <v>6777288</v>
      </c>
      <c r="AV393" s="364">
        <f t="shared" si="18"/>
        <v>0</v>
      </c>
      <c r="AW393" s="133">
        <f t="shared" si="14"/>
        <v>1</v>
      </c>
      <c r="AX393" s="203" t="s">
        <v>80</v>
      </c>
      <c r="AY393" s="86" t="s">
        <v>800</v>
      </c>
      <c r="AZ393" s="142" t="s">
        <v>8238</v>
      </c>
      <c r="BA393" s="160" t="s">
        <v>71</v>
      </c>
      <c r="BB393" s="141" t="s">
        <v>117</v>
      </c>
    </row>
    <row r="394" spans="2:54" s="125" customFormat="1" ht="15.75" customHeight="1" x14ac:dyDescent="0.25">
      <c r="B394" s="247">
        <v>2023</v>
      </c>
      <c r="C394" s="81">
        <v>891780111</v>
      </c>
      <c r="D394" s="82" t="s">
        <v>68</v>
      </c>
      <c r="E394" s="145" t="s">
        <v>8239</v>
      </c>
      <c r="F394" s="76" t="s">
        <v>8240</v>
      </c>
      <c r="G394" s="145">
        <v>0</v>
      </c>
      <c r="H394" s="145"/>
      <c r="I394" s="86" t="s">
        <v>78</v>
      </c>
      <c r="J394" s="81" t="s">
        <v>120</v>
      </c>
      <c r="K394" s="145" t="s">
        <v>8241</v>
      </c>
      <c r="L394" s="259">
        <v>1927000</v>
      </c>
      <c r="M394" s="81" t="s">
        <v>73</v>
      </c>
      <c r="N394" s="145"/>
      <c r="O394" s="614" t="s">
        <v>8242</v>
      </c>
      <c r="P394" s="160">
        <v>900121223</v>
      </c>
      <c r="Q394" s="258">
        <v>900</v>
      </c>
      <c r="R394" s="397">
        <v>45029</v>
      </c>
      <c r="S394" s="582">
        <v>338073920</v>
      </c>
      <c r="T394" s="622">
        <v>45054</v>
      </c>
      <c r="U394" s="615">
        <v>1927000</v>
      </c>
      <c r="V394" s="86" t="s">
        <v>70</v>
      </c>
      <c r="W394" s="262">
        <v>79857491</v>
      </c>
      <c r="X394" s="144" t="s">
        <v>6750</v>
      </c>
      <c r="Y394" s="145"/>
      <c r="Z394" s="391">
        <v>45054</v>
      </c>
      <c r="AA394" s="391">
        <v>45054</v>
      </c>
      <c r="AB394" s="603" t="s">
        <v>80</v>
      </c>
      <c r="AC394" s="391">
        <v>45084</v>
      </c>
      <c r="AD394" s="150">
        <f t="shared" si="15"/>
        <v>30</v>
      </c>
      <c r="AE394" s="143">
        <v>0</v>
      </c>
      <c r="AF394" s="259">
        <v>0</v>
      </c>
      <c r="AG394" s="143">
        <v>0</v>
      </c>
      <c r="AH394" s="603" t="s">
        <v>80</v>
      </c>
      <c r="AI394" s="150">
        <f t="shared" si="11"/>
        <v>0</v>
      </c>
      <c r="AJ394" s="143">
        <v>0</v>
      </c>
      <c r="AK394" s="259">
        <v>0</v>
      </c>
      <c r="AL394" s="603" t="s">
        <v>80</v>
      </c>
      <c r="AM394" s="86">
        <v>0</v>
      </c>
      <c r="AN394" s="603" t="s">
        <v>80</v>
      </c>
      <c r="AO394" s="603" t="s">
        <v>80</v>
      </c>
      <c r="AP394" s="255">
        <f t="shared" si="12"/>
        <v>0</v>
      </c>
      <c r="AQ394" s="260">
        <f>+L394+AF394-AK394</f>
        <v>1927000</v>
      </c>
      <c r="AR394" s="86" t="s">
        <v>115</v>
      </c>
      <c r="AS394" s="143">
        <v>0</v>
      </c>
      <c r="AT394" s="203" t="s">
        <v>80</v>
      </c>
      <c r="AU394" s="259">
        <v>1927000</v>
      </c>
      <c r="AV394" s="364">
        <f t="shared" si="18"/>
        <v>0</v>
      </c>
      <c r="AW394" s="133">
        <f t="shared" si="14"/>
        <v>1</v>
      </c>
      <c r="AX394" s="203" t="s">
        <v>80</v>
      </c>
      <c r="AY394" s="86" t="s">
        <v>800</v>
      </c>
      <c r="AZ394" s="142" t="s">
        <v>8243</v>
      </c>
      <c r="BA394" s="160" t="s">
        <v>71</v>
      </c>
      <c r="BB394" s="141" t="s">
        <v>117</v>
      </c>
    </row>
    <row r="395" spans="2:54" s="125" customFormat="1" ht="15.75" customHeight="1" x14ac:dyDescent="0.25">
      <c r="B395" s="247">
        <v>2023</v>
      </c>
      <c r="C395" s="81">
        <v>891780111</v>
      </c>
      <c r="D395" s="82" t="s">
        <v>68</v>
      </c>
      <c r="E395" s="145" t="s">
        <v>8244</v>
      </c>
      <c r="F395" s="76" t="s">
        <v>8245</v>
      </c>
      <c r="G395" s="145">
        <v>0</v>
      </c>
      <c r="H395" s="145"/>
      <c r="I395" s="86" t="s">
        <v>78</v>
      </c>
      <c r="J395" s="81" t="s">
        <v>120</v>
      </c>
      <c r="K395" s="145" t="s">
        <v>8246</v>
      </c>
      <c r="L395" s="259">
        <v>6342700</v>
      </c>
      <c r="M395" s="81" t="s">
        <v>73</v>
      </c>
      <c r="N395" s="145"/>
      <c r="O395" s="614" t="s">
        <v>8247</v>
      </c>
      <c r="P395" s="160">
        <v>900492151</v>
      </c>
      <c r="Q395" s="258">
        <v>593</v>
      </c>
      <c r="R395" s="397">
        <v>44991</v>
      </c>
      <c r="S395" s="582">
        <v>520420267</v>
      </c>
      <c r="T395" s="622">
        <v>45054</v>
      </c>
      <c r="U395" s="615">
        <v>6342700</v>
      </c>
      <c r="V395" s="86" t="s">
        <v>70</v>
      </c>
      <c r="W395" s="262">
        <v>51909946</v>
      </c>
      <c r="X395" s="144" t="s">
        <v>8248</v>
      </c>
      <c r="Y395" s="145"/>
      <c r="Z395" s="391">
        <v>45054</v>
      </c>
      <c r="AA395" s="391">
        <v>45054</v>
      </c>
      <c r="AB395" s="603" t="s">
        <v>80</v>
      </c>
      <c r="AC395" s="391">
        <v>45114</v>
      </c>
      <c r="AD395" s="150">
        <f t="shared" si="15"/>
        <v>60</v>
      </c>
      <c r="AE395" s="143">
        <v>0</v>
      </c>
      <c r="AF395" s="259">
        <v>0</v>
      </c>
      <c r="AG395" s="143">
        <v>0</v>
      </c>
      <c r="AH395" s="603" t="s">
        <v>80</v>
      </c>
      <c r="AI395" s="150">
        <f t="shared" si="11"/>
        <v>0</v>
      </c>
      <c r="AJ395" s="143">
        <v>0</v>
      </c>
      <c r="AK395" s="259">
        <v>0</v>
      </c>
      <c r="AL395" s="603" t="s">
        <v>80</v>
      </c>
      <c r="AM395" s="86">
        <v>0</v>
      </c>
      <c r="AN395" s="603" t="s">
        <v>80</v>
      </c>
      <c r="AO395" s="603" t="s">
        <v>80</v>
      </c>
      <c r="AP395" s="255">
        <f t="shared" si="12"/>
        <v>0</v>
      </c>
      <c r="AQ395" s="260">
        <f>+L395+AF395-AK395</f>
        <v>6342700</v>
      </c>
      <c r="AR395" s="86" t="s">
        <v>115</v>
      </c>
      <c r="AS395" s="143">
        <v>0</v>
      </c>
      <c r="AT395" s="203" t="s">
        <v>80</v>
      </c>
      <c r="AU395" s="259">
        <v>6342700</v>
      </c>
      <c r="AV395" s="364">
        <f t="shared" si="18"/>
        <v>0</v>
      </c>
      <c r="AW395" s="133">
        <f t="shared" si="14"/>
        <v>1</v>
      </c>
      <c r="AX395" s="203" t="s">
        <v>80</v>
      </c>
      <c r="AY395" s="86" t="s">
        <v>800</v>
      </c>
      <c r="AZ395" s="142" t="s">
        <v>8249</v>
      </c>
      <c r="BA395" s="160" t="s">
        <v>71</v>
      </c>
      <c r="BB395" s="141" t="s">
        <v>117</v>
      </c>
    </row>
    <row r="396" spans="2:54" s="125" customFormat="1" ht="15.75" customHeight="1" x14ac:dyDescent="0.25">
      <c r="B396" s="247">
        <v>2023</v>
      </c>
      <c r="C396" s="81">
        <v>891780111</v>
      </c>
      <c r="D396" s="82" t="s">
        <v>68</v>
      </c>
      <c r="E396" s="145" t="s">
        <v>8250</v>
      </c>
      <c r="F396" s="76" t="s">
        <v>8251</v>
      </c>
      <c r="G396" s="145">
        <v>0</v>
      </c>
      <c r="H396" s="145"/>
      <c r="I396" s="86" t="s">
        <v>78</v>
      </c>
      <c r="J396" s="81" t="s">
        <v>120</v>
      </c>
      <c r="K396" s="145" t="s">
        <v>8252</v>
      </c>
      <c r="L396" s="259">
        <v>3986000</v>
      </c>
      <c r="M396" s="81" t="s">
        <v>73</v>
      </c>
      <c r="N396" s="145"/>
      <c r="O396" s="614" t="s">
        <v>8253</v>
      </c>
      <c r="P396" s="160">
        <v>806015647</v>
      </c>
      <c r="Q396" s="258">
        <v>900</v>
      </c>
      <c r="R396" s="397">
        <v>45029</v>
      </c>
      <c r="S396" s="582">
        <v>338073920</v>
      </c>
      <c r="T396" s="622">
        <v>45055</v>
      </c>
      <c r="U396" s="615">
        <v>3986000</v>
      </c>
      <c r="V396" s="86" t="s">
        <v>70</v>
      </c>
      <c r="W396" s="262">
        <v>7632967</v>
      </c>
      <c r="X396" s="144" t="s">
        <v>8254</v>
      </c>
      <c r="Y396" s="145"/>
      <c r="Z396" s="391">
        <v>45055</v>
      </c>
      <c r="AA396" s="391">
        <v>45055</v>
      </c>
      <c r="AB396" s="603" t="s">
        <v>80</v>
      </c>
      <c r="AC396" s="391">
        <v>45085</v>
      </c>
      <c r="AD396" s="150">
        <f t="shared" si="15"/>
        <v>30</v>
      </c>
      <c r="AE396" s="143">
        <v>0</v>
      </c>
      <c r="AF396" s="259">
        <v>0</v>
      </c>
      <c r="AG396" s="143">
        <v>0</v>
      </c>
      <c r="AH396" s="603" t="s">
        <v>80</v>
      </c>
      <c r="AI396" s="150">
        <f t="shared" si="11"/>
        <v>0</v>
      </c>
      <c r="AJ396" s="143">
        <v>0</v>
      </c>
      <c r="AK396" s="259">
        <v>0</v>
      </c>
      <c r="AL396" s="603" t="s">
        <v>80</v>
      </c>
      <c r="AM396" s="86">
        <v>0</v>
      </c>
      <c r="AN396" s="603" t="s">
        <v>80</v>
      </c>
      <c r="AO396" s="603" t="s">
        <v>80</v>
      </c>
      <c r="AP396" s="255">
        <f t="shared" si="12"/>
        <v>0</v>
      </c>
      <c r="AQ396" s="260">
        <f>+L396+AF396-AK396</f>
        <v>3986000</v>
      </c>
      <c r="AR396" s="86" t="s">
        <v>115</v>
      </c>
      <c r="AS396" s="143">
        <v>0</v>
      </c>
      <c r="AT396" s="203" t="s">
        <v>80</v>
      </c>
      <c r="AU396" s="259">
        <v>3986000</v>
      </c>
      <c r="AV396" s="364">
        <f t="shared" si="18"/>
        <v>0</v>
      </c>
      <c r="AW396" s="133">
        <f t="shared" si="14"/>
        <v>1</v>
      </c>
      <c r="AX396" s="203" t="s">
        <v>80</v>
      </c>
      <c r="AY396" s="86" t="s">
        <v>800</v>
      </c>
      <c r="AZ396" s="142" t="s">
        <v>8255</v>
      </c>
      <c r="BA396" s="160" t="s">
        <v>71</v>
      </c>
      <c r="BB396" s="141" t="s">
        <v>117</v>
      </c>
    </row>
    <row r="397" spans="2:54" s="126" customFormat="1" ht="30.75" customHeight="1" x14ac:dyDescent="0.2">
      <c r="B397" s="247">
        <v>2023</v>
      </c>
      <c r="C397" s="81">
        <v>891780111</v>
      </c>
      <c r="D397" s="82" t="s">
        <v>68</v>
      </c>
      <c r="E397" s="82" t="s">
        <v>8256</v>
      </c>
      <c r="F397" s="142" t="s">
        <v>8257</v>
      </c>
      <c r="G397" s="82">
        <v>0</v>
      </c>
      <c r="H397" s="82"/>
      <c r="I397" s="81" t="s">
        <v>78</v>
      </c>
      <c r="J397" s="81" t="s">
        <v>120</v>
      </c>
      <c r="K397" s="82" t="s">
        <v>8258</v>
      </c>
      <c r="L397" s="381">
        <v>23372040</v>
      </c>
      <c r="M397" s="81" t="s">
        <v>73</v>
      </c>
      <c r="N397" s="82"/>
      <c r="O397" s="141" t="s">
        <v>8259</v>
      </c>
      <c r="P397" s="160">
        <v>800154351</v>
      </c>
      <c r="Q397" s="258" t="s">
        <v>8260</v>
      </c>
      <c r="R397" s="619" t="s">
        <v>8261</v>
      </c>
      <c r="S397" s="584" t="s">
        <v>8262</v>
      </c>
      <c r="T397" s="391">
        <v>45056</v>
      </c>
      <c r="U397" s="617">
        <v>23372040</v>
      </c>
      <c r="V397" s="86" t="s">
        <v>70</v>
      </c>
      <c r="W397" s="262">
        <v>51913961</v>
      </c>
      <c r="X397" s="87" t="s">
        <v>7383</v>
      </c>
      <c r="Y397" s="82"/>
      <c r="Z397" s="391">
        <v>45056</v>
      </c>
      <c r="AA397" s="391">
        <v>45056</v>
      </c>
      <c r="AB397" s="603" t="s">
        <v>80</v>
      </c>
      <c r="AC397" s="391">
        <v>45086</v>
      </c>
      <c r="AD397" s="262">
        <f t="shared" si="15"/>
        <v>30</v>
      </c>
      <c r="AE397" s="165">
        <v>0</v>
      </c>
      <c r="AF397" s="381">
        <v>0</v>
      </c>
      <c r="AG397" s="165">
        <v>0</v>
      </c>
      <c r="AH397" s="603" t="s">
        <v>80</v>
      </c>
      <c r="AI397" s="262">
        <f t="shared" si="11"/>
        <v>0</v>
      </c>
      <c r="AJ397" s="165">
        <v>0</v>
      </c>
      <c r="AK397" s="381">
        <v>0</v>
      </c>
      <c r="AL397" s="603" t="s">
        <v>80</v>
      </c>
      <c r="AM397" s="81">
        <v>0</v>
      </c>
      <c r="AN397" s="603" t="s">
        <v>80</v>
      </c>
      <c r="AO397" s="603" t="s">
        <v>80</v>
      </c>
      <c r="AP397" s="160">
        <f t="shared" si="12"/>
        <v>0</v>
      </c>
      <c r="AQ397" s="364">
        <f>+L397+AF397-AK397</f>
        <v>23372040</v>
      </c>
      <c r="AR397" s="81" t="s">
        <v>115</v>
      </c>
      <c r="AS397" s="165">
        <v>0</v>
      </c>
      <c r="AT397" s="203" t="s">
        <v>80</v>
      </c>
      <c r="AU397" s="259">
        <v>23372040</v>
      </c>
      <c r="AV397" s="364">
        <f t="shared" si="18"/>
        <v>0</v>
      </c>
      <c r="AW397" s="133">
        <f t="shared" si="14"/>
        <v>1</v>
      </c>
      <c r="AX397" s="203" t="s">
        <v>80</v>
      </c>
      <c r="AY397" s="86" t="s">
        <v>800</v>
      </c>
      <c r="AZ397" s="142" t="s">
        <v>8263</v>
      </c>
      <c r="BA397" s="160" t="s">
        <v>71</v>
      </c>
      <c r="BB397" s="141" t="s">
        <v>117</v>
      </c>
    </row>
    <row r="398" spans="2:54" s="125" customFormat="1" ht="15.75" customHeight="1" x14ac:dyDescent="0.25">
      <c r="B398" s="247">
        <v>2023</v>
      </c>
      <c r="C398" s="81">
        <v>891780111</v>
      </c>
      <c r="D398" s="82" t="s">
        <v>68</v>
      </c>
      <c r="E398" s="145" t="s">
        <v>8264</v>
      </c>
      <c r="F398" s="76" t="s">
        <v>8265</v>
      </c>
      <c r="G398" s="145">
        <v>0</v>
      </c>
      <c r="H398" s="145"/>
      <c r="I398" s="86" t="s">
        <v>78</v>
      </c>
      <c r="J398" s="81" t="s">
        <v>120</v>
      </c>
      <c r="K398" s="145" t="s">
        <v>8266</v>
      </c>
      <c r="L398" s="259">
        <v>18617550</v>
      </c>
      <c r="M398" s="81" t="s">
        <v>73</v>
      </c>
      <c r="N398" s="145"/>
      <c r="O398" s="141" t="s">
        <v>704</v>
      </c>
      <c r="P398" s="160">
        <v>860001911</v>
      </c>
      <c r="Q398" s="160">
        <v>984</v>
      </c>
      <c r="R398" s="397">
        <v>45041</v>
      </c>
      <c r="S398" s="582">
        <v>40200000</v>
      </c>
      <c r="T398" s="391">
        <v>45057</v>
      </c>
      <c r="U398" s="617">
        <v>18617550</v>
      </c>
      <c r="V398" s="86" t="s">
        <v>70</v>
      </c>
      <c r="W398" s="262">
        <v>77105457</v>
      </c>
      <c r="X398" s="144" t="s">
        <v>6701</v>
      </c>
      <c r="Y398" s="145"/>
      <c r="Z398" s="391">
        <v>45057</v>
      </c>
      <c r="AA398" s="391">
        <v>45057</v>
      </c>
      <c r="AB398" s="603" t="s">
        <v>80</v>
      </c>
      <c r="AC398" s="391">
        <v>45117</v>
      </c>
      <c r="AD398" s="150">
        <f t="shared" si="15"/>
        <v>60</v>
      </c>
      <c r="AE398" s="143">
        <v>0</v>
      </c>
      <c r="AF398" s="259">
        <v>0</v>
      </c>
      <c r="AG398" s="143">
        <v>0</v>
      </c>
      <c r="AH398" s="603" t="s">
        <v>80</v>
      </c>
      <c r="AI398" s="150">
        <f t="shared" si="11"/>
        <v>0</v>
      </c>
      <c r="AJ398" s="143">
        <v>0</v>
      </c>
      <c r="AK398" s="259">
        <v>0</v>
      </c>
      <c r="AL398" s="603" t="s">
        <v>80</v>
      </c>
      <c r="AM398" s="86">
        <v>0</v>
      </c>
      <c r="AN398" s="603" t="s">
        <v>80</v>
      </c>
      <c r="AO398" s="603" t="s">
        <v>80</v>
      </c>
      <c r="AP398" s="255">
        <f t="shared" si="12"/>
        <v>0</v>
      </c>
      <c r="AQ398" s="260">
        <f>+L398+AF398-AK398</f>
        <v>18617550</v>
      </c>
      <c r="AR398" s="86" t="s">
        <v>115</v>
      </c>
      <c r="AS398" s="143">
        <v>0</v>
      </c>
      <c r="AT398" s="203" t="s">
        <v>80</v>
      </c>
      <c r="AU398" s="259">
        <v>0</v>
      </c>
      <c r="AV398" s="364">
        <f t="shared" si="18"/>
        <v>18617550</v>
      </c>
      <c r="AW398" s="133">
        <f t="shared" si="14"/>
        <v>0</v>
      </c>
      <c r="AX398" s="203" t="s">
        <v>80</v>
      </c>
      <c r="AY398" s="86" t="s">
        <v>72</v>
      </c>
      <c r="AZ398" s="142" t="s">
        <v>8267</v>
      </c>
      <c r="BA398" s="160" t="s">
        <v>71</v>
      </c>
      <c r="BB398" s="141" t="s">
        <v>117</v>
      </c>
    </row>
    <row r="399" spans="2:54" s="125" customFormat="1" ht="15.75" customHeight="1" x14ac:dyDescent="0.25">
      <c r="B399" s="247">
        <v>2023</v>
      </c>
      <c r="C399" s="81">
        <v>891780111</v>
      </c>
      <c r="D399" s="82" t="s">
        <v>68</v>
      </c>
      <c r="E399" s="145" t="s">
        <v>8268</v>
      </c>
      <c r="F399" s="76" t="s">
        <v>8269</v>
      </c>
      <c r="G399" s="145">
        <v>0</v>
      </c>
      <c r="H399" s="145"/>
      <c r="I399" s="86" t="s">
        <v>78</v>
      </c>
      <c r="J399" s="81" t="s">
        <v>120</v>
      </c>
      <c r="K399" s="145" t="s">
        <v>8270</v>
      </c>
      <c r="L399" s="259">
        <v>5390000</v>
      </c>
      <c r="M399" s="81" t="s">
        <v>73</v>
      </c>
      <c r="N399" s="145"/>
      <c r="O399" s="141" t="s">
        <v>2549</v>
      </c>
      <c r="P399" s="618">
        <v>1124010239</v>
      </c>
      <c r="Q399" s="160">
        <v>900</v>
      </c>
      <c r="R399" s="397">
        <v>45029</v>
      </c>
      <c r="S399" s="582">
        <v>338073920</v>
      </c>
      <c r="T399" s="391">
        <v>45063</v>
      </c>
      <c r="U399" s="617">
        <v>5390000</v>
      </c>
      <c r="V399" s="86" t="s">
        <v>70</v>
      </c>
      <c r="W399" s="262">
        <v>85155067</v>
      </c>
      <c r="X399" s="144" t="s">
        <v>8271</v>
      </c>
      <c r="Y399" s="145"/>
      <c r="Z399" s="391">
        <v>45063</v>
      </c>
      <c r="AA399" s="391">
        <v>45063</v>
      </c>
      <c r="AB399" s="603" t="s">
        <v>80</v>
      </c>
      <c r="AC399" s="391">
        <v>45093</v>
      </c>
      <c r="AD399" s="150">
        <f t="shared" si="15"/>
        <v>30</v>
      </c>
      <c r="AE399" s="143">
        <v>0</v>
      </c>
      <c r="AF399" s="259">
        <v>0</v>
      </c>
      <c r="AG399" s="143">
        <v>0</v>
      </c>
      <c r="AH399" s="603" t="s">
        <v>80</v>
      </c>
      <c r="AI399" s="150">
        <f t="shared" si="11"/>
        <v>0</v>
      </c>
      <c r="AJ399" s="143">
        <v>0</v>
      </c>
      <c r="AK399" s="259">
        <v>0</v>
      </c>
      <c r="AL399" s="603" t="s">
        <v>80</v>
      </c>
      <c r="AM399" s="86">
        <v>0</v>
      </c>
      <c r="AN399" s="603" t="s">
        <v>80</v>
      </c>
      <c r="AO399" s="603" t="s">
        <v>80</v>
      </c>
      <c r="AP399" s="255">
        <f t="shared" si="12"/>
        <v>0</v>
      </c>
      <c r="AQ399" s="260">
        <f>+L399+AF399-AK399</f>
        <v>5390000</v>
      </c>
      <c r="AR399" s="86" t="s">
        <v>115</v>
      </c>
      <c r="AS399" s="143">
        <v>0</v>
      </c>
      <c r="AT399" s="203" t="s">
        <v>80</v>
      </c>
      <c r="AU399" s="259">
        <v>5390000</v>
      </c>
      <c r="AV399" s="364">
        <f t="shared" si="18"/>
        <v>0</v>
      </c>
      <c r="AW399" s="133">
        <f t="shared" si="14"/>
        <v>1</v>
      </c>
      <c r="AX399" s="203" t="s">
        <v>80</v>
      </c>
      <c r="AY399" s="86" t="s">
        <v>800</v>
      </c>
      <c r="AZ399" s="142" t="s">
        <v>8272</v>
      </c>
      <c r="BA399" s="160" t="s">
        <v>71</v>
      </c>
      <c r="BB399" s="141" t="s">
        <v>117</v>
      </c>
    </row>
    <row r="400" spans="2:54" s="125" customFormat="1" ht="15.75" customHeight="1" x14ac:dyDescent="0.25">
      <c r="B400" s="247">
        <v>2023</v>
      </c>
      <c r="C400" s="81">
        <v>891780111</v>
      </c>
      <c r="D400" s="82" t="s">
        <v>68</v>
      </c>
      <c r="E400" s="145" t="s">
        <v>8273</v>
      </c>
      <c r="F400" s="76" t="s">
        <v>8274</v>
      </c>
      <c r="G400" s="145">
        <v>0</v>
      </c>
      <c r="H400" s="145"/>
      <c r="I400" s="86" t="s">
        <v>78</v>
      </c>
      <c r="J400" s="81" t="s">
        <v>120</v>
      </c>
      <c r="K400" s="145" t="s">
        <v>8275</v>
      </c>
      <c r="L400" s="259">
        <v>11999998</v>
      </c>
      <c r="M400" s="81" t="s">
        <v>73</v>
      </c>
      <c r="N400" s="145"/>
      <c r="O400" s="614" t="s">
        <v>8155</v>
      </c>
      <c r="P400" s="160">
        <v>900763287</v>
      </c>
      <c r="Q400" s="160">
        <v>900</v>
      </c>
      <c r="R400" s="397">
        <v>45029</v>
      </c>
      <c r="S400" s="582">
        <v>338073920</v>
      </c>
      <c r="T400" s="391">
        <v>45064</v>
      </c>
      <c r="U400" s="617">
        <v>11999998</v>
      </c>
      <c r="V400" s="86" t="s">
        <v>70</v>
      </c>
      <c r="W400" s="262" t="s">
        <v>8276</v>
      </c>
      <c r="X400" s="144" t="s">
        <v>8277</v>
      </c>
      <c r="Y400" s="145"/>
      <c r="Z400" s="391">
        <v>45064</v>
      </c>
      <c r="AA400" s="391">
        <v>45064</v>
      </c>
      <c r="AB400" s="603" t="s">
        <v>80</v>
      </c>
      <c r="AC400" s="391">
        <v>45094</v>
      </c>
      <c r="AD400" s="150">
        <f t="shared" si="15"/>
        <v>30</v>
      </c>
      <c r="AE400" s="143">
        <v>0</v>
      </c>
      <c r="AF400" s="259">
        <v>0</v>
      </c>
      <c r="AG400" s="143">
        <v>0</v>
      </c>
      <c r="AH400" s="603" t="s">
        <v>80</v>
      </c>
      <c r="AI400" s="150">
        <f t="shared" ref="AI400:AI463" si="19">+IF(AH400="1800-01-01",0,AH400-AC400)</f>
        <v>0</v>
      </c>
      <c r="AJ400" s="143">
        <v>0</v>
      </c>
      <c r="AK400" s="259">
        <v>0</v>
      </c>
      <c r="AL400" s="603" t="s">
        <v>80</v>
      </c>
      <c r="AM400" s="86">
        <v>0</v>
      </c>
      <c r="AN400" s="603" t="s">
        <v>80</v>
      </c>
      <c r="AO400" s="603" t="s">
        <v>80</v>
      </c>
      <c r="AP400" s="255">
        <f t="shared" ref="AP400:AP463" si="20">+IF(AN400="1800-01-01",0,AO400-AN400)</f>
        <v>0</v>
      </c>
      <c r="AQ400" s="260">
        <f>+L400+AF400-AK400</f>
        <v>11999998</v>
      </c>
      <c r="AR400" s="86" t="s">
        <v>115</v>
      </c>
      <c r="AS400" s="143">
        <v>0</v>
      </c>
      <c r="AT400" s="203" t="s">
        <v>80</v>
      </c>
      <c r="AU400" s="259">
        <v>11999998</v>
      </c>
      <c r="AV400" s="364">
        <f t="shared" si="18"/>
        <v>0</v>
      </c>
      <c r="AW400" s="133">
        <f t="shared" si="14"/>
        <v>1</v>
      </c>
      <c r="AX400" s="203" t="s">
        <v>80</v>
      </c>
      <c r="AY400" s="86" t="s">
        <v>800</v>
      </c>
      <c r="AZ400" s="142" t="s">
        <v>8278</v>
      </c>
      <c r="BA400" s="160" t="s">
        <v>71</v>
      </c>
      <c r="BB400" s="141" t="s">
        <v>117</v>
      </c>
    </row>
    <row r="401" spans="2:54" s="125" customFormat="1" ht="15.75" customHeight="1" x14ac:dyDescent="0.25">
      <c r="B401" s="247">
        <v>2023</v>
      </c>
      <c r="C401" s="81">
        <v>891780111</v>
      </c>
      <c r="D401" s="82" t="s">
        <v>68</v>
      </c>
      <c r="E401" s="145" t="s">
        <v>8279</v>
      </c>
      <c r="F401" s="76" t="s">
        <v>8280</v>
      </c>
      <c r="G401" s="145">
        <v>0</v>
      </c>
      <c r="H401" s="145"/>
      <c r="I401" s="86" t="s">
        <v>78</v>
      </c>
      <c r="J401" s="81" t="s">
        <v>120</v>
      </c>
      <c r="K401" s="145" t="s">
        <v>8281</v>
      </c>
      <c r="L401" s="259">
        <v>5497800</v>
      </c>
      <c r="M401" s="81" t="s">
        <v>73</v>
      </c>
      <c r="N401" s="145"/>
      <c r="O401" s="614" t="s">
        <v>8198</v>
      </c>
      <c r="P401" s="160">
        <v>811021363</v>
      </c>
      <c r="Q401" s="160">
        <v>900</v>
      </c>
      <c r="R401" s="397">
        <v>45029</v>
      </c>
      <c r="S401" s="582">
        <v>338073920</v>
      </c>
      <c r="T401" s="391">
        <v>45065</v>
      </c>
      <c r="U401" s="617">
        <v>5497800</v>
      </c>
      <c r="V401" s="86" t="s">
        <v>70</v>
      </c>
      <c r="W401" s="262">
        <v>77105457</v>
      </c>
      <c r="X401" s="144" t="s">
        <v>6701</v>
      </c>
      <c r="Y401" s="145"/>
      <c r="Z401" s="391">
        <v>45065</v>
      </c>
      <c r="AA401" s="391">
        <v>45065</v>
      </c>
      <c r="AB401" s="603" t="s">
        <v>80</v>
      </c>
      <c r="AC401" s="391">
        <v>45095</v>
      </c>
      <c r="AD401" s="150">
        <f t="shared" si="15"/>
        <v>30</v>
      </c>
      <c r="AE401" s="143">
        <v>0</v>
      </c>
      <c r="AF401" s="259">
        <v>0</v>
      </c>
      <c r="AG401" s="143">
        <v>0</v>
      </c>
      <c r="AH401" s="603" t="s">
        <v>80</v>
      </c>
      <c r="AI401" s="150">
        <f t="shared" si="19"/>
        <v>0</v>
      </c>
      <c r="AJ401" s="143">
        <v>0</v>
      </c>
      <c r="AK401" s="259">
        <v>0</v>
      </c>
      <c r="AL401" s="603" t="s">
        <v>80</v>
      </c>
      <c r="AM401" s="86">
        <v>0</v>
      </c>
      <c r="AN401" s="603" t="s">
        <v>80</v>
      </c>
      <c r="AO401" s="603" t="s">
        <v>80</v>
      </c>
      <c r="AP401" s="255">
        <f t="shared" si="20"/>
        <v>0</v>
      </c>
      <c r="AQ401" s="260">
        <f>+L401+AF401-AK401</f>
        <v>5497800</v>
      </c>
      <c r="AR401" s="86" t="s">
        <v>115</v>
      </c>
      <c r="AS401" s="143">
        <v>0</v>
      </c>
      <c r="AT401" s="203" t="s">
        <v>80</v>
      </c>
      <c r="AU401" s="259">
        <v>5497800</v>
      </c>
      <c r="AV401" s="364">
        <f t="shared" si="18"/>
        <v>0</v>
      </c>
      <c r="AW401" s="133">
        <f t="shared" si="14"/>
        <v>1</v>
      </c>
      <c r="AX401" s="203" t="s">
        <v>80</v>
      </c>
      <c r="AY401" s="86" t="s">
        <v>800</v>
      </c>
      <c r="AZ401" s="583" t="s">
        <v>8282</v>
      </c>
      <c r="BA401" s="160" t="s">
        <v>71</v>
      </c>
      <c r="BB401" s="141" t="s">
        <v>117</v>
      </c>
    </row>
    <row r="402" spans="2:54" s="125" customFormat="1" ht="15.75" customHeight="1" x14ac:dyDescent="0.25">
      <c r="B402" s="247">
        <v>2023</v>
      </c>
      <c r="C402" s="81">
        <v>891780111</v>
      </c>
      <c r="D402" s="82" t="s">
        <v>68</v>
      </c>
      <c r="E402" s="145" t="s">
        <v>8283</v>
      </c>
      <c r="F402" s="145" t="s">
        <v>8284</v>
      </c>
      <c r="G402" s="145">
        <v>0</v>
      </c>
      <c r="H402" s="145"/>
      <c r="I402" s="86" t="s">
        <v>78</v>
      </c>
      <c r="J402" s="81" t="s">
        <v>120</v>
      </c>
      <c r="K402" s="145" t="s">
        <v>8285</v>
      </c>
      <c r="L402" s="259">
        <v>2175036</v>
      </c>
      <c r="M402" s="81" t="s">
        <v>73</v>
      </c>
      <c r="N402" s="145"/>
      <c r="O402" s="614" t="s">
        <v>8155</v>
      </c>
      <c r="P402" s="160">
        <v>900763287</v>
      </c>
      <c r="Q402" s="160">
        <v>315</v>
      </c>
      <c r="R402" s="397">
        <v>44966</v>
      </c>
      <c r="S402" s="582">
        <v>192226186</v>
      </c>
      <c r="T402" s="391">
        <v>45065</v>
      </c>
      <c r="U402" s="617">
        <v>2175036</v>
      </c>
      <c r="V402" s="86" t="s">
        <v>70</v>
      </c>
      <c r="W402" s="262">
        <v>79857491</v>
      </c>
      <c r="X402" s="144" t="s">
        <v>6750</v>
      </c>
      <c r="Y402" s="145"/>
      <c r="Z402" s="391">
        <v>45065</v>
      </c>
      <c r="AA402" s="391">
        <v>45065</v>
      </c>
      <c r="AB402" s="603" t="s">
        <v>80</v>
      </c>
      <c r="AC402" s="391">
        <v>45095</v>
      </c>
      <c r="AD402" s="150">
        <f t="shared" si="15"/>
        <v>30</v>
      </c>
      <c r="AE402" s="143">
        <v>0</v>
      </c>
      <c r="AF402" s="259">
        <v>0</v>
      </c>
      <c r="AG402" s="143">
        <v>0</v>
      </c>
      <c r="AH402" s="603" t="s">
        <v>80</v>
      </c>
      <c r="AI402" s="150">
        <f t="shared" si="19"/>
        <v>0</v>
      </c>
      <c r="AJ402" s="143">
        <v>0</v>
      </c>
      <c r="AK402" s="259">
        <v>0</v>
      </c>
      <c r="AL402" s="603" t="s">
        <v>80</v>
      </c>
      <c r="AM402" s="86">
        <v>0</v>
      </c>
      <c r="AN402" s="603" t="s">
        <v>80</v>
      </c>
      <c r="AO402" s="603" t="s">
        <v>80</v>
      </c>
      <c r="AP402" s="255">
        <f t="shared" si="20"/>
        <v>0</v>
      </c>
      <c r="AQ402" s="260">
        <f>+L402+AF402-AK402</f>
        <v>2175036</v>
      </c>
      <c r="AR402" s="86" t="s">
        <v>115</v>
      </c>
      <c r="AS402" s="143">
        <v>0</v>
      </c>
      <c r="AT402" s="203" t="s">
        <v>80</v>
      </c>
      <c r="AU402" s="259">
        <v>2175036</v>
      </c>
      <c r="AV402" s="364">
        <f t="shared" si="18"/>
        <v>0</v>
      </c>
      <c r="AW402" s="133">
        <f t="shared" ref="AW402:AW465" si="21">+IFERROR(AU402/AQ402,"-")</f>
        <v>1</v>
      </c>
      <c r="AX402" s="203" t="s">
        <v>80</v>
      </c>
      <c r="AY402" s="86" t="s">
        <v>800</v>
      </c>
      <c r="AZ402" s="583" t="s">
        <v>8286</v>
      </c>
      <c r="BA402" s="160" t="s">
        <v>71</v>
      </c>
      <c r="BB402" s="141" t="s">
        <v>117</v>
      </c>
    </row>
    <row r="403" spans="2:54" s="125" customFormat="1" ht="15.75" customHeight="1" x14ac:dyDescent="0.25">
      <c r="B403" s="247">
        <v>2023</v>
      </c>
      <c r="C403" s="81">
        <v>891780111</v>
      </c>
      <c r="D403" s="82" t="s">
        <v>68</v>
      </c>
      <c r="E403" s="145" t="s">
        <v>8287</v>
      </c>
      <c r="F403" s="76" t="s">
        <v>8288</v>
      </c>
      <c r="G403" s="145">
        <v>0</v>
      </c>
      <c r="H403" s="145"/>
      <c r="I403" s="86" t="s">
        <v>78</v>
      </c>
      <c r="J403" s="81" t="s">
        <v>120</v>
      </c>
      <c r="K403" s="145" t="s">
        <v>8289</v>
      </c>
      <c r="L403" s="259">
        <v>2890748</v>
      </c>
      <c r="M403" s="81" t="s">
        <v>73</v>
      </c>
      <c r="N403" s="145"/>
      <c r="O403" s="614" t="s">
        <v>8290</v>
      </c>
      <c r="P403" s="160">
        <v>891702681</v>
      </c>
      <c r="Q403" s="160">
        <v>593</v>
      </c>
      <c r="R403" s="397">
        <v>44991</v>
      </c>
      <c r="S403" s="582">
        <v>520420267</v>
      </c>
      <c r="T403" s="622">
        <v>45071</v>
      </c>
      <c r="U403" s="615">
        <v>2890748</v>
      </c>
      <c r="V403" s="86" t="s">
        <v>70</v>
      </c>
      <c r="W403" s="262">
        <v>51909946</v>
      </c>
      <c r="X403" s="144" t="s">
        <v>8248</v>
      </c>
      <c r="Y403" s="145"/>
      <c r="Z403" s="391">
        <v>45071</v>
      </c>
      <c r="AA403" s="391">
        <v>45071</v>
      </c>
      <c r="AB403" s="603" t="s">
        <v>80</v>
      </c>
      <c r="AC403" s="391">
        <v>45101</v>
      </c>
      <c r="AD403" s="150">
        <f t="shared" si="15"/>
        <v>30</v>
      </c>
      <c r="AE403" s="143">
        <v>0</v>
      </c>
      <c r="AF403" s="259">
        <v>0</v>
      </c>
      <c r="AG403" s="143">
        <v>0</v>
      </c>
      <c r="AH403" s="603" t="s">
        <v>80</v>
      </c>
      <c r="AI403" s="150">
        <f t="shared" si="19"/>
        <v>0</v>
      </c>
      <c r="AJ403" s="143">
        <v>0</v>
      </c>
      <c r="AK403" s="259">
        <v>0</v>
      </c>
      <c r="AL403" s="603" t="s">
        <v>80</v>
      </c>
      <c r="AM403" s="86">
        <v>0</v>
      </c>
      <c r="AN403" s="603" t="s">
        <v>80</v>
      </c>
      <c r="AO403" s="603" t="s">
        <v>80</v>
      </c>
      <c r="AP403" s="255">
        <f t="shared" si="20"/>
        <v>0</v>
      </c>
      <c r="AQ403" s="260">
        <f>+L403+AF403-AK403</f>
        <v>2890748</v>
      </c>
      <c r="AR403" s="86" t="s">
        <v>115</v>
      </c>
      <c r="AS403" s="143">
        <v>0</v>
      </c>
      <c r="AT403" s="203" t="s">
        <v>80</v>
      </c>
      <c r="AU403" s="259">
        <v>2890748</v>
      </c>
      <c r="AV403" s="364">
        <f t="shared" si="18"/>
        <v>0</v>
      </c>
      <c r="AW403" s="133">
        <f t="shared" si="21"/>
        <v>1</v>
      </c>
      <c r="AX403" s="203" t="s">
        <v>80</v>
      </c>
      <c r="AY403" s="86" t="s">
        <v>800</v>
      </c>
      <c r="AZ403" s="76" t="s">
        <v>8291</v>
      </c>
      <c r="BA403" s="160" t="s">
        <v>71</v>
      </c>
      <c r="BB403" s="141" t="s">
        <v>117</v>
      </c>
    </row>
    <row r="404" spans="2:54" s="125" customFormat="1" ht="15.75" customHeight="1" x14ac:dyDescent="0.25">
      <c r="B404" s="247">
        <v>2023</v>
      </c>
      <c r="C404" s="81">
        <v>891780111</v>
      </c>
      <c r="D404" s="82" t="s">
        <v>68</v>
      </c>
      <c r="E404" s="145" t="s">
        <v>8292</v>
      </c>
      <c r="F404" s="76" t="s">
        <v>8293</v>
      </c>
      <c r="G404" s="145">
        <v>0</v>
      </c>
      <c r="H404" s="145"/>
      <c r="I404" s="86" t="s">
        <v>78</v>
      </c>
      <c r="J404" s="81" t="s">
        <v>120</v>
      </c>
      <c r="K404" s="145" t="s">
        <v>8294</v>
      </c>
      <c r="L404" s="259">
        <v>9999808</v>
      </c>
      <c r="M404" s="81" t="s">
        <v>73</v>
      </c>
      <c r="N404" s="145"/>
      <c r="O404" s="614" t="s">
        <v>8295</v>
      </c>
      <c r="P404" s="160">
        <v>900921969</v>
      </c>
      <c r="Q404" s="160">
        <v>811</v>
      </c>
      <c r="R404" s="397">
        <v>45012</v>
      </c>
      <c r="S404" s="582">
        <v>20000000</v>
      </c>
      <c r="T404" s="622">
        <v>45071</v>
      </c>
      <c r="U404" s="617">
        <v>9999808</v>
      </c>
      <c r="V404" s="86" t="s">
        <v>70</v>
      </c>
      <c r="W404" s="262">
        <v>84091773</v>
      </c>
      <c r="X404" s="144" t="s">
        <v>7110</v>
      </c>
      <c r="Y404" s="145"/>
      <c r="Z404" s="391">
        <v>45071</v>
      </c>
      <c r="AA404" s="391">
        <v>45071</v>
      </c>
      <c r="AB404" s="603" t="s">
        <v>80</v>
      </c>
      <c r="AC404" s="391">
        <v>45101</v>
      </c>
      <c r="AD404" s="150">
        <f t="shared" ref="AD404:AD467" si="22">+IF(AB404="1800-01-01",AC404-AA404,AC404-AB404)</f>
        <v>30</v>
      </c>
      <c r="AE404" s="143">
        <v>0</v>
      </c>
      <c r="AF404" s="259">
        <v>0</v>
      </c>
      <c r="AG404" s="143">
        <v>0</v>
      </c>
      <c r="AH404" s="603" t="s">
        <v>80</v>
      </c>
      <c r="AI404" s="150">
        <f t="shared" si="19"/>
        <v>0</v>
      </c>
      <c r="AJ404" s="143">
        <v>0</v>
      </c>
      <c r="AK404" s="259">
        <v>0</v>
      </c>
      <c r="AL404" s="603" t="s">
        <v>80</v>
      </c>
      <c r="AM404" s="86">
        <v>0</v>
      </c>
      <c r="AN404" s="603" t="s">
        <v>80</v>
      </c>
      <c r="AO404" s="603" t="s">
        <v>80</v>
      </c>
      <c r="AP404" s="255">
        <f t="shared" si="20"/>
        <v>0</v>
      </c>
      <c r="AQ404" s="260">
        <f>+L404+AF404-AK404</f>
        <v>9999808</v>
      </c>
      <c r="AR404" s="86" t="s">
        <v>115</v>
      </c>
      <c r="AS404" s="143">
        <v>0</v>
      </c>
      <c r="AT404" s="203" t="s">
        <v>80</v>
      </c>
      <c r="AU404" s="259">
        <v>9999808</v>
      </c>
      <c r="AV404" s="364">
        <f t="shared" si="18"/>
        <v>0</v>
      </c>
      <c r="AW404" s="133">
        <f t="shared" si="21"/>
        <v>1</v>
      </c>
      <c r="AX404" s="203" t="s">
        <v>80</v>
      </c>
      <c r="AY404" s="86" t="s">
        <v>800</v>
      </c>
      <c r="AZ404" s="76" t="s">
        <v>8296</v>
      </c>
      <c r="BA404" s="160" t="s">
        <v>71</v>
      </c>
      <c r="BB404" s="141" t="s">
        <v>117</v>
      </c>
    </row>
    <row r="405" spans="2:54" s="125" customFormat="1" ht="15.75" customHeight="1" x14ac:dyDescent="0.25">
      <c r="B405" s="247">
        <v>2023</v>
      </c>
      <c r="C405" s="81">
        <v>891780111</v>
      </c>
      <c r="D405" s="82" t="s">
        <v>68</v>
      </c>
      <c r="E405" s="145" t="s">
        <v>8297</v>
      </c>
      <c r="F405" s="76" t="s">
        <v>8298</v>
      </c>
      <c r="G405" s="145">
        <v>0</v>
      </c>
      <c r="H405" s="145"/>
      <c r="I405" s="86" t="s">
        <v>78</v>
      </c>
      <c r="J405" s="81" t="s">
        <v>120</v>
      </c>
      <c r="K405" s="145" t="s">
        <v>8299</v>
      </c>
      <c r="L405" s="259">
        <v>3114111</v>
      </c>
      <c r="M405" s="81" t="s">
        <v>73</v>
      </c>
      <c r="N405" s="145"/>
      <c r="O405" s="141" t="s">
        <v>8300</v>
      </c>
      <c r="P405" s="160">
        <v>900582176</v>
      </c>
      <c r="Q405" s="160">
        <v>1179</v>
      </c>
      <c r="R405" s="397">
        <v>45070</v>
      </c>
      <c r="S405" s="582">
        <v>3114395</v>
      </c>
      <c r="T405" s="622">
        <v>45071</v>
      </c>
      <c r="U405" s="617">
        <v>3114111</v>
      </c>
      <c r="V405" s="86" t="s">
        <v>70</v>
      </c>
      <c r="W405" s="262">
        <v>77105457</v>
      </c>
      <c r="X405" s="144" t="s">
        <v>6701</v>
      </c>
      <c r="Y405" s="145"/>
      <c r="Z405" s="391">
        <v>45071</v>
      </c>
      <c r="AA405" s="391">
        <v>45071</v>
      </c>
      <c r="AB405" s="603" t="s">
        <v>80</v>
      </c>
      <c r="AC405" s="391">
        <v>45101</v>
      </c>
      <c r="AD405" s="150">
        <f t="shared" si="22"/>
        <v>30</v>
      </c>
      <c r="AE405" s="143">
        <v>0</v>
      </c>
      <c r="AF405" s="259">
        <v>0</v>
      </c>
      <c r="AG405" s="143">
        <v>0</v>
      </c>
      <c r="AH405" s="603" t="s">
        <v>80</v>
      </c>
      <c r="AI405" s="150">
        <f t="shared" si="19"/>
        <v>0</v>
      </c>
      <c r="AJ405" s="143">
        <v>0</v>
      </c>
      <c r="AK405" s="259">
        <v>0</v>
      </c>
      <c r="AL405" s="603" t="s">
        <v>80</v>
      </c>
      <c r="AM405" s="86">
        <v>0</v>
      </c>
      <c r="AN405" s="603" t="s">
        <v>80</v>
      </c>
      <c r="AO405" s="603" t="s">
        <v>80</v>
      </c>
      <c r="AP405" s="255">
        <f t="shared" si="20"/>
        <v>0</v>
      </c>
      <c r="AQ405" s="260">
        <f>+L405+AF405-AK405</f>
        <v>3114111</v>
      </c>
      <c r="AR405" s="86" t="s">
        <v>115</v>
      </c>
      <c r="AS405" s="143">
        <v>0</v>
      </c>
      <c r="AT405" s="203" t="s">
        <v>80</v>
      </c>
      <c r="AU405" s="259">
        <v>3114111</v>
      </c>
      <c r="AV405" s="364">
        <f t="shared" si="18"/>
        <v>0</v>
      </c>
      <c r="AW405" s="133">
        <f t="shared" si="21"/>
        <v>1</v>
      </c>
      <c r="AX405" s="203" t="s">
        <v>80</v>
      </c>
      <c r="AY405" s="86" t="s">
        <v>800</v>
      </c>
      <c r="AZ405" s="76" t="s">
        <v>8301</v>
      </c>
      <c r="BA405" s="160" t="s">
        <v>71</v>
      </c>
      <c r="BB405" s="141" t="s">
        <v>117</v>
      </c>
    </row>
    <row r="406" spans="2:54" s="125" customFormat="1" ht="15.75" customHeight="1" x14ac:dyDescent="0.25">
      <c r="B406" s="247">
        <v>2023</v>
      </c>
      <c r="C406" s="81">
        <v>891780111</v>
      </c>
      <c r="D406" s="82" t="s">
        <v>68</v>
      </c>
      <c r="E406" s="145" t="s">
        <v>8302</v>
      </c>
      <c r="F406" s="76" t="s">
        <v>8303</v>
      </c>
      <c r="G406" s="145">
        <v>0</v>
      </c>
      <c r="H406" s="145"/>
      <c r="I406" s="86" t="s">
        <v>78</v>
      </c>
      <c r="J406" s="81" t="s">
        <v>120</v>
      </c>
      <c r="K406" s="145" t="s">
        <v>8304</v>
      </c>
      <c r="L406" s="259">
        <v>6500000</v>
      </c>
      <c r="M406" s="81" t="s">
        <v>73</v>
      </c>
      <c r="N406" s="145"/>
      <c r="O406" s="614" t="s">
        <v>8226</v>
      </c>
      <c r="P406" s="160">
        <v>804000673</v>
      </c>
      <c r="Q406" s="258">
        <v>757</v>
      </c>
      <c r="R406" s="397">
        <v>45006</v>
      </c>
      <c r="S406" s="582">
        <v>20000000</v>
      </c>
      <c r="T406" s="622">
        <v>45079</v>
      </c>
      <c r="U406" s="615">
        <v>6500000</v>
      </c>
      <c r="V406" s="86" t="s">
        <v>70</v>
      </c>
      <c r="W406" s="262">
        <v>7632588</v>
      </c>
      <c r="X406" s="144" t="s">
        <v>8305</v>
      </c>
      <c r="Y406" s="145"/>
      <c r="Z406" s="391">
        <v>45079</v>
      </c>
      <c r="AA406" s="391">
        <v>45079</v>
      </c>
      <c r="AB406" s="603" t="s">
        <v>80</v>
      </c>
      <c r="AC406" s="391">
        <v>45108</v>
      </c>
      <c r="AD406" s="150">
        <f t="shared" si="22"/>
        <v>29</v>
      </c>
      <c r="AE406" s="143">
        <v>0</v>
      </c>
      <c r="AF406" s="259">
        <v>0</v>
      </c>
      <c r="AG406" s="143">
        <v>0</v>
      </c>
      <c r="AH406" s="603" t="s">
        <v>80</v>
      </c>
      <c r="AI406" s="150">
        <f t="shared" si="19"/>
        <v>0</v>
      </c>
      <c r="AJ406" s="143">
        <v>0</v>
      </c>
      <c r="AK406" s="259">
        <v>0</v>
      </c>
      <c r="AL406" s="603" t="s">
        <v>80</v>
      </c>
      <c r="AM406" s="86">
        <v>0</v>
      </c>
      <c r="AN406" s="603" t="s">
        <v>80</v>
      </c>
      <c r="AO406" s="603" t="s">
        <v>80</v>
      </c>
      <c r="AP406" s="255">
        <f t="shared" si="20"/>
        <v>0</v>
      </c>
      <c r="AQ406" s="260">
        <f>+L406+AF406-AK406</f>
        <v>6500000</v>
      </c>
      <c r="AR406" s="86" t="s">
        <v>115</v>
      </c>
      <c r="AS406" s="143">
        <v>0</v>
      </c>
      <c r="AT406" s="203" t="s">
        <v>80</v>
      </c>
      <c r="AU406" s="259">
        <v>6500000</v>
      </c>
      <c r="AV406" s="364">
        <f t="shared" si="18"/>
        <v>0</v>
      </c>
      <c r="AW406" s="133">
        <f t="shared" si="21"/>
        <v>1</v>
      </c>
      <c r="AX406" s="203" t="s">
        <v>80</v>
      </c>
      <c r="AY406" s="86" t="s">
        <v>800</v>
      </c>
      <c r="AZ406" s="142" t="s">
        <v>8306</v>
      </c>
      <c r="BA406" s="160" t="s">
        <v>71</v>
      </c>
      <c r="BB406" s="141" t="s">
        <v>117</v>
      </c>
    </row>
    <row r="407" spans="2:54" s="125" customFormat="1" ht="15.75" customHeight="1" x14ac:dyDescent="0.25">
      <c r="B407" s="247">
        <v>2023</v>
      </c>
      <c r="C407" s="81">
        <v>891780111</v>
      </c>
      <c r="D407" s="82" t="s">
        <v>68</v>
      </c>
      <c r="E407" s="145" t="s">
        <v>8307</v>
      </c>
      <c r="F407" s="76" t="s">
        <v>8308</v>
      </c>
      <c r="G407" s="145">
        <v>0</v>
      </c>
      <c r="H407" s="145"/>
      <c r="I407" s="86" t="s">
        <v>78</v>
      </c>
      <c r="J407" s="81" t="s">
        <v>120</v>
      </c>
      <c r="K407" s="145" t="s">
        <v>8309</v>
      </c>
      <c r="L407" s="259">
        <v>6312900</v>
      </c>
      <c r="M407" s="81" t="s">
        <v>73</v>
      </c>
      <c r="N407" s="145"/>
      <c r="O407" s="614" t="s">
        <v>8310</v>
      </c>
      <c r="P407" s="160">
        <v>900383358</v>
      </c>
      <c r="Q407" s="258">
        <v>314</v>
      </c>
      <c r="R407" s="397">
        <v>44966</v>
      </c>
      <c r="S407" s="582">
        <v>70791435</v>
      </c>
      <c r="T407" s="622">
        <v>45079</v>
      </c>
      <c r="U407" s="615">
        <v>6312900</v>
      </c>
      <c r="V407" s="86" t="s">
        <v>70</v>
      </c>
      <c r="W407" s="262">
        <v>77105457</v>
      </c>
      <c r="X407" s="144" t="s">
        <v>6738</v>
      </c>
      <c r="Y407" s="145"/>
      <c r="Z407" s="391">
        <v>45079</v>
      </c>
      <c r="AA407" s="391">
        <v>45079</v>
      </c>
      <c r="AB407" s="603" t="s">
        <v>80</v>
      </c>
      <c r="AC407" s="391">
        <v>45108</v>
      </c>
      <c r="AD407" s="150">
        <f t="shared" si="22"/>
        <v>29</v>
      </c>
      <c r="AE407" s="143">
        <v>0</v>
      </c>
      <c r="AF407" s="259">
        <v>0</v>
      </c>
      <c r="AG407" s="143">
        <v>0</v>
      </c>
      <c r="AH407" s="603" t="s">
        <v>80</v>
      </c>
      <c r="AI407" s="150">
        <f t="shared" si="19"/>
        <v>0</v>
      </c>
      <c r="AJ407" s="143">
        <v>0</v>
      </c>
      <c r="AK407" s="259">
        <v>0</v>
      </c>
      <c r="AL407" s="603" t="s">
        <v>80</v>
      </c>
      <c r="AM407" s="86">
        <v>0</v>
      </c>
      <c r="AN407" s="603" t="s">
        <v>80</v>
      </c>
      <c r="AO407" s="603" t="s">
        <v>80</v>
      </c>
      <c r="AP407" s="255">
        <f t="shared" si="20"/>
        <v>0</v>
      </c>
      <c r="AQ407" s="260">
        <f>+L407+AF407-AK407</f>
        <v>6312900</v>
      </c>
      <c r="AR407" s="86" t="s">
        <v>115</v>
      </c>
      <c r="AS407" s="143">
        <v>0</v>
      </c>
      <c r="AT407" s="203" t="s">
        <v>80</v>
      </c>
      <c r="AU407" s="259">
        <v>6312900</v>
      </c>
      <c r="AV407" s="364">
        <f t="shared" si="18"/>
        <v>0</v>
      </c>
      <c r="AW407" s="133">
        <f t="shared" si="21"/>
        <v>1</v>
      </c>
      <c r="AX407" s="203" t="s">
        <v>80</v>
      </c>
      <c r="AY407" s="86" t="s">
        <v>800</v>
      </c>
      <c r="AZ407" s="142" t="s">
        <v>8311</v>
      </c>
      <c r="BA407" s="160" t="s">
        <v>71</v>
      </c>
      <c r="BB407" s="141" t="s">
        <v>117</v>
      </c>
    </row>
    <row r="408" spans="2:54" s="125" customFormat="1" ht="15.75" customHeight="1" x14ac:dyDescent="0.25">
      <c r="B408" s="247">
        <v>2023</v>
      </c>
      <c r="C408" s="81">
        <v>891780111</v>
      </c>
      <c r="D408" s="82" t="s">
        <v>68</v>
      </c>
      <c r="E408" s="145" t="s">
        <v>8312</v>
      </c>
      <c r="F408" s="76" t="s">
        <v>8313</v>
      </c>
      <c r="G408" s="145">
        <v>0</v>
      </c>
      <c r="H408" s="145"/>
      <c r="I408" s="86" t="s">
        <v>78</v>
      </c>
      <c r="J408" s="81" t="s">
        <v>120</v>
      </c>
      <c r="K408" s="145" t="s">
        <v>8314</v>
      </c>
      <c r="L408" s="259">
        <v>5599188</v>
      </c>
      <c r="M408" s="81" t="s">
        <v>73</v>
      </c>
      <c r="N408" s="145"/>
      <c r="O408" s="614" t="s">
        <v>8315</v>
      </c>
      <c r="P408" s="160">
        <v>901682201</v>
      </c>
      <c r="Q408" s="258">
        <v>713</v>
      </c>
      <c r="R408" s="397">
        <v>45000</v>
      </c>
      <c r="S408" s="582">
        <v>19500000</v>
      </c>
      <c r="T408" s="622">
        <v>45079</v>
      </c>
      <c r="U408" s="615">
        <v>5599188</v>
      </c>
      <c r="V408" s="86" t="s">
        <v>70</v>
      </c>
      <c r="W408" s="262">
        <v>85472020</v>
      </c>
      <c r="X408" s="144" t="s">
        <v>7478</v>
      </c>
      <c r="Y408" s="145"/>
      <c r="Z408" s="391">
        <v>45079</v>
      </c>
      <c r="AA408" s="391">
        <v>45079</v>
      </c>
      <c r="AB408" s="603" t="s">
        <v>80</v>
      </c>
      <c r="AC408" s="391">
        <v>45108</v>
      </c>
      <c r="AD408" s="150">
        <f t="shared" si="22"/>
        <v>29</v>
      </c>
      <c r="AE408" s="143">
        <v>0</v>
      </c>
      <c r="AF408" s="259">
        <v>0</v>
      </c>
      <c r="AG408" s="143">
        <v>0</v>
      </c>
      <c r="AH408" s="603" t="s">
        <v>80</v>
      </c>
      <c r="AI408" s="150">
        <f t="shared" si="19"/>
        <v>0</v>
      </c>
      <c r="AJ408" s="143">
        <v>0</v>
      </c>
      <c r="AK408" s="259">
        <v>0</v>
      </c>
      <c r="AL408" s="603" t="s">
        <v>80</v>
      </c>
      <c r="AM408" s="86">
        <v>0</v>
      </c>
      <c r="AN408" s="603" t="s">
        <v>80</v>
      </c>
      <c r="AO408" s="603" t="s">
        <v>80</v>
      </c>
      <c r="AP408" s="255">
        <f t="shared" si="20"/>
        <v>0</v>
      </c>
      <c r="AQ408" s="260">
        <f>+L408+AF408-AK408</f>
        <v>5599188</v>
      </c>
      <c r="AR408" s="86" t="s">
        <v>115</v>
      </c>
      <c r="AS408" s="143">
        <v>0</v>
      </c>
      <c r="AT408" s="203" t="s">
        <v>80</v>
      </c>
      <c r="AU408" s="259">
        <v>5599188</v>
      </c>
      <c r="AV408" s="364">
        <f t="shared" si="18"/>
        <v>0</v>
      </c>
      <c r="AW408" s="133">
        <f t="shared" si="21"/>
        <v>1</v>
      </c>
      <c r="AX408" s="203" t="s">
        <v>80</v>
      </c>
      <c r="AY408" s="86" t="s">
        <v>800</v>
      </c>
      <c r="AZ408" s="142" t="s">
        <v>8316</v>
      </c>
      <c r="BA408" s="160" t="s">
        <v>71</v>
      </c>
      <c r="BB408" s="141" t="s">
        <v>117</v>
      </c>
    </row>
    <row r="409" spans="2:54" s="125" customFormat="1" ht="15.75" customHeight="1" x14ac:dyDescent="0.25">
      <c r="B409" s="247">
        <v>2023</v>
      </c>
      <c r="C409" s="81">
        <v>891780111</v>
      </c>
      <c r="D409" s="82" t="s">
        <v>68</v>
      </c>
      <c r="E409" s="145" t="s">
        <v>8317</v>
      </c>
      <c r="F409" s="76" t="s">
        <v>8318</v>
      </c>
      <c r="G409" s="145">
        <v>0</v>
      </c>
      <c r="H409" s="145"/>
      <c r="I409" s="86" t="s">
        <v>78</v>
      </c>
      <c r="J409" s="81" t="s">
        <v>120</v>
      </c>
      <c r="K409" s="145" t="s">
        <v>8319</v>
      </c>
      <c r="L409" s="259">
        <v>1737400</v>
      </c>
      <c r="M409" s="81" t="s">
        <v>73</v>
      </c>
      <c r="N409" s="145"/>
      <c r="O409" s="614" t="s">
        <v>8155</v>
      </c>
      <c r="P409" s="160">
        <v>900763287</v>
      </c>
      <c r="Q409" s="258">
        <v>900</v>
      </c>
      <c r="R409" s="397">
        <v>45029</v>
      </c>
      <c r="S409" s="582">
        <v>338073920</v>
      </c>
      <c r="T409" s="622">
        <v>45079</v>
      </c>
      <c r="U409" s="615">
        <v>1737400</v>
      </c>
      <c r="V409" s="86" t="s">
        <v>70</v>
      </c>
      <c r="W409" s="262">
        <v>36694632</v>
      </c>
      <c r="X409" s="144" t="s">
        <v>8320</v>
      </c>
      <c r="Y409" s="145"/>
      <c r="Z409" s="391">
        <v>45079</v>
      </c>
      <c r="AA409" s="391">
        <v>45079</v>
      </c>
      <c r="AB409" s="603" t="s">
        <v>80</v>
      </c>
      <c r="AC409" s="391">
        <v>45108</v>
      </c>
      <c r="AD409" s="150">
        <f t="shared" si="22"/>
        <v>29</v>
      </c>
      <c r="AE409" s="143">
        <v>0</v>
      </c>
      <c r="AF409" s="259">
        <v>0</v>
      </c>
      <c r="AG409" s="143">
        <v>0</v>
      </c>
      <c r="AH409" s="603" t="s">
        <v>80</v>
      </c>
      <c r="AI409" s="150">
        <f t="shared" si="19"/>
        <v>0</v>
      </c>
      <c r="AJ409" s="143">
        <v>0</v>
      </c>
      <c r="AK409" s="259">
        <v>0</v>
      </c>
      <c r="AL409" s="603" t="s">
        <v>80</v>
      </c>
      <c r="AM409" s="86">
        <v>0</v>
      </c>
      <c r="AN409" s="603" t="s">
        <v>80</v>
      </c>
      <c r="AO409" s="603" t="s">
        <v>80</v>
      </c>
      <c r="AP409" s="255">
        <f t="shared" si="20"/>
        <v>0</v>
      </c>
      <c r="AQ409" s="260">
        <f>+L409+AF409-AK409</f>
        <v>1737400</v>
      </c>
      <c r="AR409" s="86" t="s">
        <v>115</v>
      </c>
      <c r="AS409" s="143">
        <v>0</v>
      </c>
      <c r="AT409" s="203" t="s">
        <v>80</v>
      </c>
      <c r="AU409" s="259">
        <v>0</v>
      </c>
      <c r="AV409" s="364">
        <f t="shared" si="18"/>
        <v>1737400</v>
      </c>
      <c r="AW409" s="133">
        <f t="shared" si="21"/>
        <v>0</v>
      </c>
      <c r="AX409" s="203" t="s">
        <v>80</v>
      </c>
      <c r="AY409" s="86" t="s">
        <v>72</v>
      </c>
      <c r="AZ409" s="142" t="s">
        <v>8321</v>
      </c>
      <c r="BA409" s="160" t="s">
        <v>71</v>
      </c>
      <c r="BB409" s="141" t="s">
        <v>117</v>
      </c>
    </row>
    <row r="410" spans="2:54" s="125" customFormat="1" ht="15.75" customHeight="1" x14ac:dyDescent="0.25">
      <c r="B410" s="247">
        <v>2023</v>
      </c>
      <c r="C410" s="81">
        <v>891780111</v>
      </c>
      <c r="D410" s="82" t="s">
        <v>68</v>
      </c>
      <c r="E410" s="145" t="s">
        <v>8322</v>
      </c>
      <c r="F410" s="76" t="s">
        <v>8323</v>
      </c>
      <c r="G410" s="145">
        <v>0</v>
      </c>
      <c r="H410" s="145"/>
      <c r="I410" s="86" t="s">
        <v>78</v>
      </c>
      <c r="J410" s="81" t="s">
        <v>120</v>
      </c>
      <c r="K410" s="145" t="s">
        <v>8324</v>
      </c>
      <c r="L410" s="259">
        <v>19998500</v>
      </c>
      <c r="M410" s="81" t="s">
        <v>73</v>
      </c>
      <c r="N410" s="145"/>
      <c r="O410" s="614" t="s">
        <v>8155</v>
      </c>
      <c r="P410" s="160">
        <v>900763287</v>
      </c>
      <c r="Q410" s="258">
        <v>617</v>
      </c>
      <c r="R410" s="397">
        <v>44992</v>
      </c>
      <c r="S410" s="582">
        <v>532304000</v>
      </c>
      <c r="T410" s="622">
        <v>45079</v>
      </c>
      <c r="U410" s="615">
        <v>19998500</v>
      </c>
      <c r="V410" s="86" t="s">
        <v>70</v>
      </c>
      <c r="W410" s="262">
        <v>51909946</v>
      </c>
      <c r="X410" s="144" t="s">
        <v>8248</v>
      </c>
      <c r="Y410" s="145"/>
      <c r="Z410" s="391">
        <v>45079</v>
      </c>
      <c r="AA410" s="391">
        <v>45079</v>
      </c>
      <c r="AB410" s="603" t="s">
        <v>80</v>
      </c>
      <c r="AC410" s="391">
        <v>45108</v>
      </c>
      <c r="AD410" s="150">
        <f t="shared" si="22"/>
        <v>29</v>
      </c>
      <c r="AE410" s="143">
        <v>0</v>
      </c>
      <c r="AF410" s="259">
        <v>0</v>
      </c>
      <c r="AG410" s="143">
        <v>0</v>
      </c>
      <c r="AH410" s="603" t="s">
        <v>80</v>
      </c>
      <c r="AI410" s="150">
        <f t="shared" si="19"/>
        <v>0</v>
      </c>
      <c r="AJ410" s="143">
        <v>0</v>
      </c>
      <c r="AK410" s="259">
        <v>0</v>
      </c>
      <c r="AL410" s="603" t="s">
        <v>80</v>
      </c>
      <c r="AM410" s="86">
        <v>0</v>
      </c>
      <c r="AN410" s="603" t="s">
        <v>80</v>
      </c>
      <c r="AO410" s="603" t="s">
        <v>80</v>
      </c>
      <c r="AP410" s="255">
        <f t="shared" si="20"/>
        <v>0</v>
      </c>
      <c r="AQ410" s="260">
        <f>+L410+AF410-AK410</f>
        <v>19998500</v>
      </c>
      <c r="AR410" s="86" t="s">
        <v>115</v>
      </c>
      <c r="AS410" s="143">
        <v>0</v>
      </c>
      <c r="AT410" s="203" t="s">
        <v>80</v>
      </c>
      <c r="AU410" s="259">
        <v>19998500</v>
      </c>
      <c r="AV410" s="364">
        <f t="shared" si="18"/>
        <v>0</v>
      </c>
      <c r="AW410" s="133">
        <f t="shared" si="21"/>
        <v>1</v>
      </c>
      <c r="AX410" s="203" t="s">
        <v>80</v>
      </c>
      <c r="AY410" s="86" t="s">
        <v>800</v>
      </c>
      <c r="AZ410" s="142" t="s">
        <v>8325</v>
      </c>
      <c r="BA410" s="160" t="s">
        <v>71</v>
      </c>
      <c r="BB410" s="141" t="s">
        <v>117</v>
      </c>
    </row>
    <row r="411" spans="2:54" s="125" customFormat="1" ht="15.75" customHeight="1" x14ac:dyDescent="0.25">
      <c r="B411" s="247">
        <v>2023</v>
      </c>
      <c r="C411" s="81">
        <v>891780111</v>
      </c>
      <c r="D411" s="82" t="s">
        <v>68</v>
      </c>
      <c r="E411" s="145" t="s">
        <v>8326</v>
      </c>
      <c r="F411" s="76" t="s">
        <v>8327</v>
      </c>
      <c r="G411" s="145">
        <v>0</v>
      </c>
      <c r="H411" s="145"/>
      <c r="I411" s="86" t="s">
        <v>78</v>
      </c>
      <c r="J411" s="81" t="s">
        <v>120</v>
      </c>
      <c r="K411" s="145" t="s">
        <v>8328</v>
      </c>
      <c r="L411" s="259">
        <v>14245847</v>
      </c>
      <c r="M411" s="81" t="s">
        <v>73</v>
      </c>
      <c r="N411" s="145"/>
      <c r="O411" s="141" t="s">
        <v>8329</v>
      </c>
      <c r="P411" s="618">
        <v>900815934</v>
      </c>
      <c r="Q411" s="160">
        <v>920</v>
      </c>
      <c r="R411" s="397">
        <v>45034</v>
      </c>
      <c r="S411" s="582">
        <v>525827342</v>
      </c>
      <c r="T411" s="622">
        <v>45079</v>
      </c>
      <c r="U411" s="617">
        <v>14245847</v>
      </c>
      <c r="V411" s="86" t="s">
        <v>70</v>
      </c>
      <c r="W411" s="262">
        <v>5056184</v>
      </c>
      <c r="X411" s="144" t="s">
        <v>8330</v>
      </c>
      <c r="Y411" s="145"/>
      <c r="Z411" s="391">
        <v>45079</v>
      </c>
      <c r="AA411" s="391">
        <v>45079</v>
      </c>
      <c r="AB411" s="603" t="s">
        <v>80</v>
      </c>
      <c r="AC411" s="391">
        <v>45108</v>
      </c>
      <c r="AD411" s="150">
        <f t="shared" si="22"/>
        <v>29</v>
      </c>
      <c r="AE411" s="143">
        <v>0</v>
      </c>
      <c r="AF411" s="259">
        <v>0</v>
      </c>
      <c r="AG411" s="143">
        <v>0</v>
      </c>
      <c r="AH411" s="603" t="s">
        <v>80</v>
      </c>
      <c r="AI411" s="150">
        <f t="shared" si="19"/>
        <v>0</v>
      </c>
      <c r="AJ411" s="143">
        <v>0</v>
      </c>
      <c r="AK411" s="259">
        <v>0</v>
      </c>
      <c r="AL411" s="603" t="s">
        <v>80</v>
      </c>
      <c r="AM411" s="86">
        <v>0</v>
      </c>
      <c r="AN411" s="603" t="s">
        <v>80</v>
      </c>
      <c r="AO411" s="603" t="s">
        <v>80</v>
      </c>
      <c r="AP411" s="255">
        <f t="shared" si="20"/>
        <v>0</v>
      </c>
      <c r="AQ411" s="260">
        <f>+L411+AF411-AK411</f>
        <v>14245847</v>
      </c>
      <c r="AR411" s="86" t="s">
        <v>115</v>
      </c>
      <c r="AS411" s="143">
        <v>0</v>
      </c>
      <c r="AT411" s="203" t="s">
        <v>80</v>
      </c>
      <c r="AU411" s="259">
        <v>14245847</v>
      </c>
      <c r="AV411" s="364">
        <f t="shared" si="18"/>
        <v>0</v>
      </c>
      <c r="AW411" s="133">
        <f t="shared" si="21"/>
        <v>1</v>
      </c>
      <c r="AX411" s="203" t="s">
        <v>80</v>
      </c>
      <c r="AY411" s="86" t="s">
        <v>800</v>
      </c>
      <c r="AZ411" s="142" t="s">
        <v>8331</v>
      </c>
      <c r="BA411" s="160" t="s">
        <v>71</v>
      </c>
      <c r="BB411" s="141" t="s">
        <v>117</v>
      </c>
    </row>
    <row r="412" spans="2:54" s="125" customFormat="1" ht="15.75" customHeight="1" x14ac:dyDescent="0.25">
      <c r="B412" s="247">
        <v>2023</v>
      </c>
      <c r="C412" s="81">
        <v>891780111</v>
      </c>
      <c r="D412" s="82" t="s">
        <v>68</v>
      </c>
      <c r="E412" s="145" t="s">
        <v>8332</v>
      </c>
      <c r="F412" s="76" t="s">
        <v>8333</v>
      </c>
      <c r="G412" s="145">
        <v>0</v>
      </c>
      <c r="H412" s="145"/>
      <c r="I412" s="86" t="s">
        <v>78</v>
      </c>
      <c r="J412" s="81" t="s">
        <v>120</v>
      </c>
      <c r="K412" s="145" t="s">
        <v>8334</v>
      </c>
      <c r="L412" s="259">
        <v>2874683</v>
      </c>
      <c r="M412" s="81" t="s">
        <v>73</v>
      </c>
      <c r="N412" s="145"/>
      <c r="O412" s="141" t="s">
        <v>8335</v>
      </c>
      <c r="P412" s="160">
        <v>800053310</v>
      </c>
      <c r="Q412" s="160">
        <v>659</v>
      </c>
      <c r="R412" s="397">
        <v>44994</v>
      </c>
      <c r="S412" s="582">
        <v>10621339</v>
      </c>
      <c r="T412" s="391">
        <v>45082</v>
      </c>
      <c r="U412" s="617">
        <v>2874683</v>
      </c>
      <c r="V412" s="86" t="s">
        <v>70</v>
      </c>
      <c r="W412" s="262">
        <v>52030501</v>
      </c>
      <c r="X412" s="144" t="s">
        <v>8336</v>
      </c>
      <c r="Y412" s="145"/>
      <c r="Z412" s="391">
        <v>45082</v>
      </c>
      <c r="AA412" s="391">
        <v>45082</v>
      </c>
      <c r="AB412" s="603" t="s">
        <v>80</v>
      </c>
      <c r="AC412" s="391">
        <v>45173</v>
      </c>
      <c r="AD412" s="150">
        <f t="shared" si="22"/>
        <v>91</v>
      </c>
      <c r="AE412" s="143">
        <v>0</v>
      </c>
      <c r="AF412" s="259">
        <v>0</v>
      </c>
      <c r="AG412" s="143">
        <v>0</v>
      </c>
      <c r="AH412" s="603" t="s">
        <v>80</v>
      </c>
      <c r="AI412" s="150">
        <f t="shared" si="19"/>
        <v>0</v>
      </c>
      <c r="AJ412" s="143">
        <v>0</v>
      </c>
      <c r="AK412" s="259">
        <v>0</v>
      </c>
      <c r="AL412" s="603" t="s">
        <v>80</v>
      </c>
      <c r="AM412" s="86">
        <v>0</v>
      </c>
      <c r="AN412" s="603" t="s">
        <v>80</v>
      </c>
      <c r="AO412" s="603" t="s">
        <v>80</v>
      </c>
      <c r="AP412" s="255">
        <f t="shared" si="20"/>
        <v>0</v>
      </c>
      <c r="AQ412" s="260">
        <f>+L412+AF412-AK412</f>
        <v>2874683</v>
      </c>
      <c r="AR412" s="86" t="s">
        <v>115</v>
      </c>
      <c r="AS412" s="143">
        <v>0</v>
      </c>
      <c r="AT412" s="203" t="s">
        <v>80</v>
      </c>
      <c r="AU412" s="259">
        <v>2874683</v>
      </c>
      <c r="AV412" s="364">
        <f t="shared" si="18"/>
        <v>0</v>
      </c>
      <c r="AW412" s="133">
        <f t="shared" si="21"/>
        <v>1</v>
      </c>
      <c r="AX412" s="203" t="s">
        <v>80</v>
      </c>
      <c r="AY412" s="86" t="s">
        <v>800</v>
      </c>
      <c r="AZ412" s="142" t="s">
        <v>8337</v>
      </c>
      <c r="BA412" s="160" t="s">
        <v>71</v>
      </c>
      <c r="BB412" s="141" t="s">
        <v>117</v>
      </c>
    </row>
    <row r="413" spans="2:54" s="126" customFormat="1" ht="30" customHeight="1" x14ac:dyDescent="0.2">
      <c r="B413" s="247">
        <v>2023</v>
      </c>
      <c r="C413" s="81">
        <v>891780111</v>
      </c>
      <c r="D413" s="82" t="s">
        <v>68</v>
      </c>
      <c r="E413" s="82" t="s">
        <v>8338</v>
      </c>
      <c r="F413" s="142" t="s">
        <v>8339</v>
      </c>
      <c r="G413" s="82">
        <v>0</v>
      </c>
      <c r="H413" s="82"/>
      <c r="I413" s="81" t="s">
        <v>78</v>
      </c>
      <c r="J413" s="81" t="s">
        <v>120</v>
      </c>
      <c r="K413" s="82" t="s">
        <v>8340</v>
      </c>
      <c r="L413" s="381">
        <v>7500000</v>
      </c>
      <c r="M413" s="81" t="s">
        <v>73</v>
      </c>
      <c r="N413" s="82"/>
      <c r="O413" s="141" t="s">
        <v>8310</v>
      </c>
      <c r="P413" s="618">
        <v>900383358</v>
      </c>
      <c r="Q413" s="258" t="s">
        <v>8341</v>
      </c>
      <c r="R413" s="619" t="s">
        <v>8342</v>
      </c>
      <c r="S413" s="584" t="s">
        <v>8343</v>
      </c>
      <c r="T413" s="391">
        <v>45083</v>
      </c>
      <c r="U413" s="617">
        <v>7500000</v>
      </c>
      <c r="V413" s="86" t="s">
        <v>70</v>
      </c>
      <c r="W413" s="262">
        <v>77105457</v>
      </c>
      <c r="X413" s="87" t="s">
        <v>6738</v>
      </c>
      <c r="Y413" s="82"/>
      <c r="Z413" s="391">
        <v>45083</v>
      </c>
      <c r="AA413" s="391">
        <v>45083</v>
      </c>
      <c r="AB413" s="603" t="s">
        <v>80</v>
      </c>
      <c r="AC413" s="391">
        <v>45112</v>
      </c>
      <c r="AD413" s="262">
        <f t="shared" si="22"/>
        <v>29</v>
      </c>
      <c r="AE413" s="165">
        <v>0</v>
      </c>
      <c r="AF413" s="381">
        <v>0</v>
      </c>
      <c r="AG413" s="165">
        <v>0</v>
      </c>
      <c r="AH413" s="603" t="s">
        <v>80</v>
      </c>
      <c r="AI413" s="262">
        <f t="shared" si="19"/>
        <v>0</v>
      </c>
      <c r="AJ413" s="165">
        <v>0</v>
      </c>
      <c r="AK413" s="381">
        <v>0</v>
      </c>
      <c r="AL413" s="603" t="s">
        <v>80</v>
      </c>
      <c r="AM413" s="81">
        <v>0</v>
      </c>
      <c r="AN413" s="603" t="s">
        <v>80</v>
      </c>
      <c r="AO413" s="603" t="s">
        <v>80</v>
      </c>
      <c r="AP413" s="160">
        <f t="shared" si="20"/>
        <v>0</v>
      </c>
      <c r="AQ413" s="364">
        <f>+L413+AF413-AK413</f>
        <v>7500000</v>
      </c>
      <c r="AR413" s="81" t="s">
        <v>115</v>
      </c>
      <c r="AS413" s="165">
        <v>0</v>
      </c>
      <c r="AT413" s="203" t="s">
        <v>80</v>
      </c>
      <c r="AU413" s="259">
        <v>7500000</v>
      </c>
      <c r="AV413" s="364">
        <f t="shared" si="18"/>
        <v>0</v>
      </c>
      <c r="AW413" s="133">
        <f t="shared" si="21"/>
        <v>1</v>
      </c>
      <c r="AX413" s="203" t="s">
        <v>80</v>
      </c>
      <c r="AY413" s="86" t="s">
        <v>800</v>
      </c>
      <c r="AZ413" s="142" t="s">
        <v>8344</v>
      </c>
      <c r="BA413" s="160" t="s">
        <v>71</v>
      </c>
      <c r="BB413" s="141" t="s">
        <v>117</v>
      </c>
    </row>
    <row r="414" spans="2:54" s="125" customFormat="1" ht="15.75" customHeight="1" x14ac:dyDescent="0.25">
      <c r="B414" s="247">
        <v>2023</v>
      </c>
      <c r="C414" s="81">
        <v>891780111</v>
      </c>
      <c r="D414" s="82" t="s">
        <v>68</v>
      </c>
      <c r="E414" s="145" t="s">
        <v>8345</v>
      </c>
      <c r="F414" s="76" t="s">
        <v>8346</v>
      </c>
      <c r="G414" s="145">
        <v>0</v>
      </c>
      <c r="H414" s="145"/>
      <c r="I414" s="86" t="s">
        <v>78</v>
      </c>
      <c r="J414" s="81" t="s">
        <v>120</v>
      </c>
      <c r="K414" s="145" t="s">
        <v>8347</v>
      </c>
      <c r="L414" s="259">
        <v>3998400</v>
      </c>
      <c r="M414" s="81" t="s">
        <v>73</v>
      </c>
      <c r="N414" s="145"/>
      <c r="O414" s="614" t="s">
        <v>8155</v>
      </c>
      <c r="P414" s="160">
        <v>900763287</v>
      </c>
      <c r="Q414" s="160">
        <v>900</v>
      </c>
      <c r="R414" s="397">
        <v>45029</v>
      </c>
      <c r="S414" s="582">
        <v>338073920</v>
      </c>
      <c r="T414" s="391">
        <v>45084</v>
      </c>
      <c r="U414" s="617">
        <v>3998400</v>
      </c>
      <c r="V414" s="86" t="s">
        <v>70</v>
      </c>
      <c r="W414" s="262">
        <v>52709126</v>
      </c>
      <c r="X414" s="144" t="s">
        <v>8348</v>
      </c>
      <c r="Y414" s="145"/>
      <c r="Z414" s="391">
        <v>45084</v>
      </c>
      <c r="AA414" s="391">
        <v>45084</v>
      </c>
      <c r="AB414" s="603" t="s">
        <v>80</v>
      </c>
      <c r="AC414" s="391">
        <v>45113</v>
      </c>
      <c r="AD414" s="150">
        <f t="shared" si="22"/>
        <v>29</v>
      </c>
      <c r="AE414" s="143">
        <v>0</v>
      </c>
      <c r="AF414" s="259">
        <v>0</v>
      </c>
      <c r="AG414" s="143">
        <v>0</v>
      </c>
      <c r="AH414" s="603" t="s">
        <v>80</v>
      </c>
      <c r="AI414" s="150">
        <f t="shared" si="19"/>
        <v>0</v>
      </c>
      <c r="AJ414" s="143">
        <v>0</v>
      </c>
      <c r="AK414" s="259">
        <v>0</v>
      </c>
      <c r="AL414" s="603" t="s">
        <v>80</v>
      </c>
      <c r="AM414" s="86">
        <v>0</v>
      </c>
      <c r="AN414" s="603" t="s">
        <v>80</v>
      </c>
      <c r="AO414" s="603" t="s">
        <v>80</v>
      </c>
      <c r="AP414" s="255">
        <f t="shared" si="20"/>
        <v>0</v>
      </c>
      <c r="AQ414" s="260">
        <f>+L414+AF414-AK414</f>
        <v>3998400</v>
      </c>
      <c r="AR414" s="86" t="s">
        <v>115</v>
      </c>
      <c r="AS414" s="143">
        <v>0</v>
      </c>
      <c r="AT414" s="203" t="s">
        <v>80</v>
      </c>
      <c r="AU414" s="259">
        <v>0</v>
      </c>
      <c r="AV414" s="364">
        <f t="shared" si="18"/>
        <v>3998400</v>
      </c>
      <c r="AW414" s="133">
        <f t="shared" si="21"/>
        <v>0</v>
      </c>
      <c r="AX414" s="203" t="s">
        <v>80</v>
      </c>
      <c r="AY414" s="86" t="s">
        <v>72</v>
      </c>
      <c r="AZ414" s="142" t="s">
        <v>8349</v>
      </c>
      <c r="BA414" s="160" t="s">
        <v>71</v>
      </c>
      <c r="BB414" s="141" t="s">
        <v>117</v>
      </c>
    </row>
    <row r="415" spans="2:54" s="125" customFormat="1" ht="15.75" customHeight="1" x14ac:dyDescent="0.25">
      <c r="B415" s="247">
        <v>2023</v>
      </c>
      <c r="C415" s="81">
        <v>891780111</v>
      </c>
      <c r="D415" s="82" t="s">
        <v>68</v>
      </c>
      <c r="E415" s="145" t="s">
        <v>8350</v>
      </c>
      <c r="F415" s="76" t="s">
        <v>8351</v>
      </c>
      <c r="G415" s="145">
        <v>0</v>
      </c>
      <c r="H415" s="145"/>
      <c r="I415" s="86" t="s">
        <v>78</v>
      </c>
      <c r="J415" s="81" t="s">
        <v>120</v>
      </c>
      <c r="K415" s="145" t="s">
        <v>8352</v>
      </c>
      <c r="L415" s="259">
        <v>1970000</v>
      </c>
      <c r="M415" s="81" t="s">
        <v>73</v>
      </c>
      <c r="N415" s="145"/>
      <c r="O415" s="614" t="s">
        <v>8353</v>
      </c>
      <c r="P415" s="160">
        <v>900081578</v>
      </c>
      <c r="Q415" s="258">
        <v>593</v>
      </c>
      <c r="R415" s="397">
        <v>44991</v>
      </c>
      <c r="S415" s="582">
        <v>520420267</v>
      </c>
      <c r="T415" s="622">
        <v>45085</v>
      </c>
      <c r="U415" s="615">
        <v>1970000</v>
      </c>
      <c r="V415" s="86" t="s">
        <v>70</v>
      </c>
      <c r="W415" s="262">
        <v>51909946</v>
      </c>
      <c r="X415" s="144" t="s">
        <v>8248</v>
      </c>
      <c r="Y415" s="145"/>
      <c r="Z415" s="391">
        <v>45085</v>
      </c>
      <c r="AA415" s="391">
        <v>45085</v>
      </c>
      <c r="AB415" s="603" t="s">
        <v>80</v>
      </c>
      <c r="AC415" s="391">
        <v>45114</v>
      </c>
      <c r="AD415" s="150">
        <f t="shared" si="22"/>
        <v>29</v>
      </c>
      <c r="AE415" s="143">
        <v>0</v>
      </c>
      <c r="AF415" s="259">
        <v>0</v>
      </c>
      <c r="AG415" s="143">
        <v>0</v>
      </c>
      <c r="AH415" s="603" t="s">
        <v>80</v>
      </c>
      <c r="AI415" s="150">
        <f t="shared" si="19"/>
        <v>0</v>
      </c>
      <c r="AJ415" s="143">
        <v>0</v>
      </c>
      <c r="AK415" s="259">
        <v>0</v>
      </c>
      <c r="AL415" s="603" t="s">
        <v>80</v>
      </c>
      <c r="AM415" s="86">
        <v>0</v>
      </c>
      <c r="AN415" s="603" t="s">
        <v>80</v>
      </c>
      <c r="AO415" s="603" t="s">
        <v>80</v>
      </c>
      <c r="AP415" s="255">
        <f t="shared" si="20"/>
        <v>0</v>
      </c>
      <c r="AQ415" s="260">
        <f>+L415+AF415-AK415</f>
        <v>1970000</v>
      </c>
      <c r="AR415" s="86" t="s">
        <v>115</v>
      </c>
      <c r="AS415" s="143">
        <v>0</v>
      </c>
      <c r="AT415" s="203" t="s">
        <v>80</v>
      </c>
      <c r="AU415" s="259">
        <v>0</v>
      </c>
      <c r="AV415" s="364">
        <f t="shared" si="18"/>
        <v>1970000</v>
      </c>
      <c r="AW415" s="133">
        <f t="shared" si="21"/>
        <v>0</v>
      </c>
      <c r="AX415" s="203" t="s">
        <v>80</v>
      </c>
      <c r="AY415" s="86" t="s">
        <v>72</v>
      </c>
      <c r="AZ415" s="142" t="s">
        <v>8354</v>
      </c>
      <c r="BA415" s="160" t="s">
        <v>71</v>
      </c>
      <c r="BB415" s="141" t="s">
        <v>117</v>
      </c>
    </row>
    <row r="416" spans="2:54" s="125" customFormat="1" ht="15.75" customHeight="1" x14ac:dyDescent="0.25">
      <c r="B416" s="247">
        <v>2023</v>
      </c>
      <c r="C416" s="81">
        <v>891780111</v>
      </c>
      <c r="D416" s="82" t="s">
        <v>68</v>
      </c>
      <c r="E416" s="145" t="s">
        <v>8355</v>
      </c>
      <c r="F416" s="76" t="s">
        <v>8356</v>
      </c>
      <c r="G416" s="145">
        <v>0</v>
      </c>
      <c r="H416" s="145"/>
      <c r="I416" s="86" t="s">
        <v>78</v>
      </c>
      <c r="J416" s="81" t="s">
        <v>120</v>
      </c>
      <c r="K416" s="145" t="s">
        <v>8357</v>
      </c>
      <c r="L416" s="259">
        <v>1120694</v>
      </c>
      <c r="M416" s="81" t="s">
        <v>73</v>
      </c>
      <c r="N416" s="145"/>
      <c r="O416" s="614" t="s">
        <v>8358</v>
      </c>
      <c r="P416" s="160">
        <v>860403097</v>
      </c>
      <c r="Q416" s="258">
        <v>629</v>
      </c>
      <c r="R416" s="397">
        <v>44992</v>
      </c>
      <c r="S416" s="582">
        <v>462873162</v>
      </c>
      <c r="T416" s="622">
        <v>45085</v>
      </c>
      <c r="U416" s="615">
        <v>1120694</v>
      </c>
      <c r="V416" s="86" t="s">
        <v>70</v>
      </c>
      <c r="W416" s="262">
        <v>57466882</v>
      </c>
      <c r="X416" s="144" t="s">
        <v>8359</v>
      </c>
      <c r="Y416" s="145"/>
      <c r="Z416" s="391">
        <v>45085</v>
      </c>
      <c r="AA416" s="391">
        <v>45085</v>
      </c>
      <c r="AB416" s="603" t="s">
        <v>80</v>
      </c>
      <c r="AC416" s="391">
        <v>45114</v>
      </c>
      <c r="AD416" s="150">
        <f t="shared" si="22"/>
        <v>29</v>
      </c>
      <c r="AE416" s="143">
        <v>0</v>
      </c>
      <c r="AF416" s="259">
        <v>0</v>
      </c>
      <c r="AG416" s="143">
        <v>0</v>
      </c>
      <c r="AH416" s="603" t="s">
        <v>80</v>
      </c>
      <c r="AI416" s="150">
        <f t="shared" si="19"/>
        <v>0</v>
      </c>
      <c r="AJ416" s="143">
        <v>0</v>
      </c>
      <c r="AK416" s="259">
        <v>0</v>
      </c>
      <c r="AL416" s="603" t="s">
        <v>80</v>
      </c>
      <c r="AM416" s="86">
        <v>0</v>
      </c>
      <c r="AN416" s="603" t="s">
        <v>80</v>
      </c>
      <c r="AO416" s="603" t="s">
        <v>80</v>
      </c>
      <c r="AP416" s="255">
        <f t="shared" si="20"/>
        <v>0</v>
      </c>
      <c r="AQ416" s="260">
        <f>+L416+AF416-AK416</f>
        <v>1120694</v>
      </c>
      <c r="AR416" s="86" t="s">
        <v>115</v>
      </c>
      <c r="AS416" s="143">
        <v>0</v>
      </c>
      <c r="AT416" s="203" t="s">
        <v>80</v>
      </c>
      <c r="AU416" s="259">
        <v>1120694</v>
      </c>
      <c r="AV416" s="364">
        <f t="shared" si="18"/>
        <v>0</v>
      </c>
      <c r="AW416" s="133">
        <f t="shared" si="21"/>
        <v>1</v>
      </c>
      <c r="AX416" s="203" t="s">
        <v>80</v>
      </c>
      <c r="AY416" s="86" t="s">
        <v>72</v>
      </c>
      <c r="AZ416" s="142" t="s">
        <v>8360</v>
      </c>
      <c r="BA416" s="160" t="s">
        <v>71</v>
      </c>
      <c r="BB416" s="141" t="s">
        <v>117</v>
      </c>
    </row>
    <row r="417" spans="2:54" s="125" customFormat="1" ht="15.75" customHeight="1" x14ac:dyDescent="0.25">
      <c r="B417" s="247">
        <v>2023</v>
      </c>
      <c r="C417" s="81">
        <v>891780111</v>
      </c>
      <c r="D417" s="82" t="s">
        <v>68</v>
      </c>
      <c r="E417" s="145" t="s">
        <v>8361</v>
      </c>
      <c r="F417" s="76" t="s">
        <v>8362</v>
      </c>
      <c r="G417" s="145">
        <v>0</v>
      </c>
      <c r="H417" s="145"/>
      <c r="I417" s="86" t="s">
        <v>78</v>
      </c>
      <c r="J417" s="81" t="s">
        <v>120</v>
      </c>
      <c r="K417" s="145" t="s">
        <v>8363</v>
      </c>
      <c r="L417" s="259">
        <v>2427600</v>
      </c>
      <c r="M417" s="81" t="s">
        <v>73</v>
      </c>
      <c r="N417" s="145"/>
      <c r="O417" s="614" t="s">
        <v>8155</v>
      </c>
      <c r="P417" s="160">
        <v>900763287</v>
      </c>
      <c r="Q417" s="258">
        <v>659</v>
      </c>
      <c r="R417" s="397">
        <v>44994</v>
      </c>
      <c r="S417" s="582">
        <v>10621339</v>
      </c>
      <c r="T417" s="622">
        <v>45085</v>
      </c>
      <c r="U417" s="615">
        <v>2427600</v>
      </c>
      <c r="V417" s="86" t="s">
        <v>70</v>
      </c>
      <c r="W417" s="262">
        <v>52030501</v>
      </c>
      <c r="X417" s="144" t="s">
        <v>8336</v>
      </c>
      <c r="Y417" s="145"/>
      <c r="Z417" s="391">
        <v>45085</v>
      </c>
      <c r="AA417" s="391">
        <v>45085</v>
      </c>
      <c r="AB417" s="603" t="s">
        <v>80</v>
      </c>
      <c r="AC417" s="391">
        <v>45114</v>
      </c>
      <c r="AD417" s="150">
        <f t="shared" si="22"/>
        <v>29</v>
      </c>
      <c r="AE417" s="143">
        <v>0</v>
      </c>
      <c r="AF417" s="259">
        <v>0</v>
      </c>
      <c r="AG417" s="143">
        <v>0</v>
      </c>
      <c r="AH417" s="603" t="s">
        <v>80</v>
      </c>
      <c r="AI417" s="150">
        <f t="shared" si="19"/>
        <v>0</v>
      </c>
      <c r="AJ417" s="143">
        <v>0</v>
      </c>
      <c r="AK417" s="259">
        <v>0</v>
      </c>
      <c r="AL417" s="603" t="s">
        <v>80</v>
      </c>
      <c r="AM417" s="86">
        <v>0</v>
      </c>
      <c r="AN417" s="603" t="s">
        <v>80</v>
      </c>
      <c r="AO417" s="603" t="s">
        <v>80</v>
      </c>
      <c r="AP417" s="255">
        <f t="shared" si="20"/>
        <v>0</v>
      </c>
      <c r="AQ417" s="260">
        <f>+L417+AF417-AK417</f>
        <v>2427600</v>
      </c>
      <c r="AR417" s="86" t="s">
        <v>115</v>
      </c>
      <c r="AS417" s="143">
        <v>0</v>
      </c>
      <c r="AT417" s="203" t="s">
        <v>80</v>
      </c>
      <c r="AU417" s="259">
        <v>2427600</v>
      </c>
      <c r="AV417" s="364">
        <f t="shared" si="18"/>
        <v>0</v>
      </c>
      <c r="AW417" s="133">
        <f t="shared" si="21"/>
        <v>1</v>
      </c>
      <c r="AX417" s="203" t="s">
        <v>80</v>
      </c>
      <c r="AY417" s="86" t="s">
        <v>800</v>
      </c>
      <c r="AZ417" s="142" t="s">
        <v>8364</v>
      </c>
      <c r="BA417" s="160" t="s">
        <v>71</v>
      </c>
      <c r="BB417" s="141" t="s">
        <v>117</v>
      </c>
    </row>
    <row r="418" spans="2:54" s="125" customFormat="1" ht="15.75" customHeight="1" x14ac:dyDescent="0.25">
      <c r="B418" s="247">
        <v>2023</v>
      </c>
      <c r="C418" s="81">
        <v>891780111</v>
      </c>
      <c r="D418" s="82" t="s">
        <v>68</v>
      </c>
      <c r="E418" s="145" t="s">
        <v>8365</v>
      </c>
      <c r="F418" s="76" t="s">
        <v>8366</v>
      </c>
      <c r="G418" s="145">
        <v>0</v>
      </c>
      <c r="H418" s="145"/>
      <c r="I418" s="86" t="s">
        <v>78</v>
      </c>
      <c r="J418" s="81" t="s">
        <v>120</v>
      </c>
      <c r="K418" s="145" t="s">
        <v>8367</v>
      </c>
      <c r="L418" s="259">
        <v>7840000</v>
      </c>
      <c r="M418" s="81" t="s">
        <v>73</v>
      </c>
      <c r="N418" s="145"/>
      <c r="O418" s="614" t="s">
        <v>8226</v>
      </c>
      <c r="P418" s="160">
        <v>804000673</v>
      </c>
      <c r="Q418" s="258">
        <v>900</v>
      </c>
      <c r="R418" s="397">
        <v>45029</v>
      </c>
      <c r="S418" s="582">
        <v>338073920</v>
      </c>
      <c r="T418" s="622">
        <v>45085</v>
      </c>
      <c r="U418" s="615">
        <v>7840000</v>
      </c>
      <c r="V418" s="86" t="s">
        <v>70</v>
      </c>
      <c r="W418" s="262">
        <v>57460523</v>
      </c>
      <c r="X418" s="144" t="s">
        <v>8368</v>
      </c>
      <c r="Y418" s="145"/>
      <c r="Z418" s="391">
        <v>45085</v>
      </c>
      <c r="AA418" s="391">
        <v>45085</v>
      </c>
      <c r="AB418" s="603" t="s">
        <v>80</v>
      </c>
      <c r="AC418" s="391">
        <v>45114</v>
      </c>
      <c r="AD418" s="150">
        <f t="shared" si="22"/>
        <v>29</v>
      </c>
      <c r="AE418" s="143">
        <v>0</v>
      </c>
      <c r="AF418" s="259">
        <v>0</v>
      </c>
      <c r="AG418" s="143">
        <v>0</v>
      </c>
      <c r="AH418" s="603" t="s">
        <v>80</v>
      </c>
      <c r="AI418" s="150">
        <f t="shared" si="19"/>
        <v>0</v>
      </c>
      <c r="AJ418" s="143">
        <v>0</v>
      </c>
      <c r="AK418" s="259">
        <v>0</v>
      </c>
      <c r="AL418" s="603" t="s">
        <v>80</v>
      </c>
      <c r="AM418" s="86">
        <v>0</v>
      </c>
      <c r="AN418" s="603" t="s">
        <v>80</v>
      </c>
      <c r="AO418" s="603" t="s">
        <v>80</v>
      </c>
      <c r="AP418" s="255">
        <f t="shared" si="20"/>
        <v>0</v>
      </c>
      <c r="AQ418" s="260">
        <f>+L418+AF418-AK418</f>
        <v>7840000</v>
      </c>
      <c r="AR418" s="86" t="s">
        <v>115</v>
      </c>
      <c r="AS418" s="143">
        <v>0</v>
      </c>
      <c r="AT418" s="203" t="s">
        <v>80</v>
      </c>
      <c r="AU418" s="259">
        <v>7840000</v>
      </c>
      <c r="AV418" s="364">
        <f t="shared" si="18"/>
        <v>0</v>
      </c>
      <c r="AW418" s="133">
        <f t="shared" si="21"/>
        <v>1</v>
      </c>
      <c r="AX418" s="203" t="s">
        <v>80</v>
      </c>
      <c r="AY418" s="86" t="s">
        <v>800</v>
      </c>
      <c r="AZ418" s="142" t="s">
        <v>8369</v>
      </c>
      <c r="BA418" s="160" t="s">
        <v>71</v>
      </c>
      <c r="BB418" s="141" t="s">
        <v>117</v>
      </c>
    </row>
    <row r="419" spans="2:54" s="125" customFormat="1" ht="15.75" customHeight="1" x14ac:dyDescent="0.25">
      <c r="B419" s="247">
        <v>2023</v>
      </c>
      <c r="C419" s="81">
        <v>891780111</v>
      </c>
      <c r="D419" s="82" t="s">
        <v>68</v>
      </c>
      <c r="E419" s="145" t="s">
        <v>8370</v>
      </c>
      <c r="F419" s="76" t="s">
        <v>8371</v>
      </c>
      <c r="G419" s="145">
        <v>0</v>
      </c>
      <c r="H419" s="145"/>
      <c r="I419" s="86" t="s">
        <v>78</v>
      </c>
      <c r="J419" s="81" t="s">
        <v>120</v>
      </c>
      <c r="K419" s="145" t="s">
        <v>8372</v>
      </c>
      <c r="L419" s="259">
        <v>11465888</v>
      </c>
      <c r="M419" s="81" t="s">
        <v>73</v>
      </c>
      <c r="N419" s="145"/>
      <c r="O419" s="614" t="s">
        <v>8155</v>
      </c>
      <c r="P419" s="160">
        <v>900763287</v>
      </c>
      <c r="Q419" s="160">
        <v>900</v>
      </c>
      <c r="R419" s="397">
        <v>45029</v>
      </c>
      <c r="S419" s="582">
        <v>338073920</v>
      </c>
      <c r="T419" s="622">
        <v>45086</v>
      </c>
      <c r="U419" s="617">
        <v>11465888</v>
      </c>
      <c r="V419" s="86" t="s">
        <v>70</v>
      </c>
      <c r="W419" s="262">
        <v>1126243383</v>
      </c>
      <c r="X419" s="144" t="s">
        <v>8373</v>
      </c>
      <c r="Y419" s="145"/>
      <c r="Z419" s="391">
        <v>45086</v>
      </c>
      <c r="AA419" s="391">
        <v>45086</v>
      </c>
      <c r="AB419" s="603" t="s">
        <v>80</v>
      </c>
      <c r="AC419" s="391">
        <v>45115</v>
      </c>
      <c r="AD419" s="150">
        <f t="shared" si="22"/>
        <v>29</v>
      </c>
      <c r="AE419" s="143">
        <v>0</v>
      </c>
      <c r="AF419" s="259">
        <v>0</v>
      </c>
      <c r="AG419" s="143">
        <v>0</v>
      </c>
      <c r="AH419" s="603" t="s">
        <v>80</v>
      </c>
      <c r="AI419" s="150">
        <f t="shared" si="19"/>
        <v>0</v>
      </c>
      <c r="AJ419" s="143">
        <v>0</v>
      </c>
      <c r="AK419" s="259">
        <v>0</v>
      </c>
      <c r="AL419" s="603" t="s">
        <v>80</v>
      </c>
      <c r="AM419" s="86">
        <v>0</v>
      </c>
      <c r="AN419" s="603" t="s">
        <v>80</v>
      </c>
      <c r="AO419" s="603" t="s">
        <v>80</v>
      </c>
      <c r="AP419" s="255">
        <f t="shared" si="20"/>
        <v>0</v>
      </c>
      <c r="AQ419" s="260">
        <f>+L419+AF419-AK419</f>
        <v>11465888</v>
      </c>
      <c r="AR419" s="86" t="s">
        <v>115</v>
      </c>
      <c r="AS419" s="143">
        <v>0</v>
      </c>
      <c r="AT419" s="203" t="s">
        <v>80</v>
      </c>
      <c r="AU419" s="259">
        <v>11465888</v>
      </c>
      <c r="AV419" s="364">
        <f t="shared" si="18"/>
        <v>0</v>
      </c>
      <c r="AW419" s="133">
        <f t="shared" si="21"/>
        <v>1</v>
      </c>
      <c r="AX419" s="203" t="s">
        <v>80</v>
      </c>
      <c r="AY419" s="86" t="s">
        <v>800</v>
      </c>
      <c r="AZ419" s="142" t="s">
        <v>8374</v>
      </c>
      <c r="BA419" s="160" t="s">
        <v>71</v>
      </c>
      <c r="BB419" s="141" t="s">
        <v>117</v>
      </c>
    </row>
    <row r="420" spans="2:54" s="125" customFormat="1" ht="15.75" customHeight="1" x14ac:dyDescent="0.25">
      <c r="B420" s="247">
        <v>2023</v>
      </c>
      <c r="C420" s="81">
        <v>891780111</v>
      </c>
      <c r="D420" s="82" t="s">
        <v>68</v>
      </c>
      <c r="E420" s="145" t="s">
        <v>8375</v>
      </c>
      <c r="F420" s="76" t="s">
        <v>8376</v>
      </c>
      <c r="G420" s="145">
        <v>0</v>
      </c>
      <c r="H420" s="145"/>
      <c r="I420" s="86" t="s">
        <v>78</v>
      </c>
      <c r="J420" s="81" t="s">
        <v>120</v>
      </c>
      <c r="K420" s="145" t="s">
        <v>8377</v>
      </c>
      <c r="L420" s="259">
        <v>8504187</v>
      </c>
      <c r="M420" s="81" t="s">
        <v>73</v>
      </c>
      <c r="N420" s="145"/>
      <c r="O420" s="614" t="s">
        <v>704</v>
      </c>
      <c r="P420" s="160">
        <v>860001911</v>
      </c>
      <c r="Q420" s="258">
        <v>593</v>
      </c>
      <c r="R420" s="397">
        <v>44991</v>
      </c>
      <c r="S420" s="582">
        <v>520420267</v>
      </c>
      <c r="T420" s="622">
        <v>45090</v>
      </c>
      <c r="U420" s="615">
        <v>8504187</v>
      </c>
      <c r="V420" s="86" t="s">
        <v>70</v>
      </c>
      <c r="W420" s="262">
        <v>51909946</v>
      </c>
      <c r="X420" s="144" t="s">
        <v>7677</v>
      </c>
      <c r="Y420" s="145"/>
      <c r="Z420" s="391">
        <v>45090</v>
      </c>
      <c r="AA420" s="391">
        <v>45090</v>
      </c>
      <c r="AB420" s="603" t="s">
        <v>80</v>
      </c>
      <c r="AC420" s="391">
        <v>45119</v>
      </c>
      <c r="AD420" s="150">
        <f t="shared" si="22"/>
        <v>29</v>
      </c>
      <c r="AE420" s="143">
        <v>0</v>
      </c>
      <c r="AF420" s="259">
        <v>0</v>
      </c>
      <c r="AG420" s="143">
        <v>0</v>
      </c>
      <c r="AH420" s="603" t="s">
        <v>80</v>
      </c>
      <c r="AI420" s="150">
        <f t="shared" si="19"/>
        <v>0</v>
      </c>
      <c r="AJ420" s="143">
        <v>0</v>
      </c>
      <c r="AK420" s="259">
        <v>0</v>
      </c>
      <c r="AL420" s="603" t="s">
        <v>80</v>
      </c>
      <c r="AM420" s="86">
        <v>0</v>
      </c>
      <c r="AN420" s="603" t="s">
        <v>80</v>
      </c>
      <c r="AO420" s="603" t="s">
        <v>80</v>
      </c>
      <c r="AP420" s="255">
        <f t="shared" si="20"/>
        <v>0</v>
      </c>
      <c r="AQ420" s="260">
        <f>+L420+AF420-AK420</f>
        <v>8504187</v>
      </c>
      <c r="AR420" s="86" t="s">
        <v>115</v>
      </c>
      <c r="AS420" s="143">
        <v>0</v>
      </c>
      <c r="AT420" s="203" t="s">
        <v>80</v>
      </c>
      <c r="AU420" s="259">
        <v>8504187</v>
      </c>
      <c r="AV420" s="364">
        <f t="shared" si="18"/>
        <v>0</v>
      </c>
      <c r="AW420" s="133">
        <f t="shared" si="21"/>
        <v>1</v>
      </c>
      <c r="AX420" s="203" t="s">
        <v>80</v>
      </c>
      <c r="AY420" s="86" t="s">
        <v>800</v>
      </c>
      <c r="AZ420" s="142" t="s">
        <v>8378</v>
      </c>
      <c r="BA420" s="160" t="s">
        <v>71</v>
      </c>
      <c r="BB420" s="141" t="s">
        <v>117</v>
      </c>
    </row>
    <row r="421" spans="2:54" s="125" customFormat="1" x14ac:dyDescent="0.25">
      <c r="B421" s="247">
        <v>2023</v>
      </c>
      <c r="C421" s="81">
        <v>891780111</v>
      </c>
      <c r="D421" s="82" t="s">
        <v>68</v>
      </c>
      <c r="E421" s="145" t="s">
        <v>8379</v>
      </c>
      <c r="F421" s="76" t="s">
        <v>8380</v>
      </c>
      <c r="G421" s="145">
        <v>0</v>
      </c>
      <c r="H421" s="145"/>
      <c r="I421" s="86" t="s">
        <v>78</v>
      </c>
      <c r="J421" s="81" t="s">
        <v>120</v>
      </c>
      <c r="K421" s="145" t="s">
        <v>8381</v>
      </c>
      <c r="L421" s="259">
        <v>3999999</v>
      </c>
      <c r="M421" s="81" t="s">
        <v>73</v>
      </c>
      <c r="N421" s="145"/>
      <c r="O421" s="614" t="s">
        <v>8155</v>
      </c>
      <c r="P421" s="160">
        <v>900763287</v>
      </c>
      <c r="Q421" s="258">
        <v>900</v>
      </c>
      <c r="R421" s="397">
        <v>45029</v>
      </c>
      <c r="S421" s="582">
        <v>338073920</v>
      </c>
      <c r="T421" s="622">
        <v>45090</v>
      </c>
      <c r="U421" s="615">
        <v>3999999</v>
      </c>
      <c r="V421" s="86" t="s">
        <v>70</v>
      </c>
      <c r="W421" s="262">
        <v>39049675</v>
      </c>
      <c r="X421" s="144" t="s">
        <v>8382</v>
      </c>
      <c r="Y421" s="145"/>
      <c r="Z421" s="391">
        <v>45090</v>
      </c>
      <c r="AA421" s="391">
        <v>45090</v>
      </c>
      <c r="AB421" s="603" t="s">
        <v>80</v>
      </c>
      <c r="AC421" s="391">
        <v>45119</v>
      </c>
      <c r="AD421" s="150">
        <f t="shared" si="22"/>
        <v>29</v>
      </c>
      <c r="AE421" s="143">
        <v>0</v>
      </c>
      <c r="AF421" s="259">
        <v>0</v>
      </c>
      <c r="AG421" s="143">
        <v>0</v>
      </c>
      <c r="AH421" s="603" t="s">
        <v>80</v>
      </c>
      <c r="AI421" s="150">
        <f t="shared" si="19"/>
        <v>0</v>
      </c>
      <c r="AJ421" s="143">
        <v>0</v>
      </c>
      <c r="AK421" s="259">
        <v>0</v>
      </c>
      <c r="AL421" s="603" t="s">
        <v>80</v>
      </c>
      <c r="AM421" s="86">
        <v>0</v>
      </c>
      <c r="AN421" s="603" t="s">
        <v>80</v>
      </c>
      <c r="AO421" s="603" t="s">
        <v>80</v>
      </c>
      <c r="AP421" s="255">
        <f t="shared" si="20"/>
        <v>0</v>
      </c>
      <c r="AQ421" s="260">
        <f>+L421+AF421-AK421</f>
        <v>3999999</v>
      </c>
      <c r="AR421" s="86" t="s">
        <v>115</v>
      </c>
      <c r="AS421" s="143">
        <v>0</v>
      </c>
      <c r="AT421" s="203" t="s">
        <v>80</v>
      </c>
      <c r="AU421" s="259">
        <v>3999999</v>
      </c>
      <c r="AV421" s="364">
        <f t="shared" si="18"/>
        <v>0</v>
      </c>
      <c r="AW421" s="133">
        <f t="shared" si="21"/>
        <v>1</v>
      </c>
      <c r="AX421" s="203" t="s">
        <v>80</v>
      </c>
      <c r="AY421" s="86" t="s">
        <v>800</v>
      </c>
      <c r="AZ421" s="142" t="s">
        <v>8383</v>
      </c>
      <c r="BA421" s="160" t="s">
        <v>71</v>
      </c>
      <c r="BB421" s="141" t="s">
        <v>117</v>
      </c>
    </row>
    <row r="422" spans="2:54" s="125" customFormat="1" ht="15" customHeight="1" x14ac:dyDescent="0.25">
      <c r="B422" s="247">
        <v>2023</v>
      </c>
      <c r="C422" s="81">
        <v>891780111</v>
      </c>
      <c r="D422" s="82" t="s">
        <v>68</v>
      </c>
      <c r="E422" s="145" t="s">
        <v>8384</v>
      </c>
      <c r="F422" s="76" t="s">
        <v>8385</v>
      </c>
      <c r="G422" s="145">
        <v>0</v>
      </c>
      <c r="H422" s="145"/>
      <c r="I422" s="86" t="s">
        <v>78</v>
      </c>
      <c r="J422" s="81" t="s">
        <v>120</v>
      </c>
      <c r="K422" s="145" t="s">
        <v>8386</v>
      </c>
      <c r="L422" s="259">
        <v>17827207</v>
      </c>
      <c r="M422" s="81" t="s">
        <v>73</v>
      </c>
      <c r="N422" s="145"/>
      <c r="O422" s="614" t="s">
        <v>8387</v>
      </c>
      <c r="P422" s="160">
        <v>806013970</v>
      </c>
      <c r="Q422" s="160">
        <v>734</v>
      </c>
      <c r="R422" s="397">
        <v>45001</v>
      </c>
      <c r="S422" s="582">
        <v>466461598</v>
      </c>
      <c r="T422" s="391">
        <v>45090</v>
      </c>
      <c r="U422" s="617">
        <v>17827207</v>
      </c>
      <c r="V422" s="86" t="s">
        <v>70</v>
      </c>
      <c r="W422" s="262">
        <v>7597888</v>
      </c>
      <c r="X422" s="144" t="s">
        <v>790</v>
      </c>
      <c r="Y422" s="145"/>
      <c r="Z422" s="391">
        <v>45090</v>
      </c>
      <c r="AA422" s="391">
        <v>45090</v>
      </c>
      <c r="AB422" s="603" t="s">
        <v>80</v>
      </c>
      <c r="AC422" s="391">
        <v>45150</v>
      </c>
      <c r="AD422" s="150">
        <f t="shared" si="22"/>
        <v>60</v>
      </c>
      <c r="AE422" s="143">
        <v>0</v>
      </c>
      <c r="AF422" s="259">
        <v>0</v>
      </c>
      <c r="AG422" s="143">
        <v>0</v>
      </c>
      <c r="AH422" s="603" t="s">
        <v>80</v>
      </c>
      <c r="AI422" s="150">
        <f t="shared" si="19"/>
        <v>0</v>
      </c>
      <c r="AJ422" s="143">
        <v>0</v>
      </c>
      <c r="AK422" s="259">
        <v>0</v>
      </c>
      <c r="AL422" s="603" t="s">
        <v>80</v>
      </c>
      <c r="AM422" s="86">
        <v>0</v>
      </c>
      <c r="AN422" s="603" t="s">
        <v>80</v>
      </c>
      <c r="AO422" s="603" t="s">
        <v>80</v>
      </c>
      <c r="AP422" s="255">
        <f t="shared" si="20"/>
        <v>0</v>
      </c>
      <c r="AQ422" s="260">
        <f>+L422+AF422-AK422</f>
        <v>17827207</v>
      </c>
      <c r="AR422" s="86" t="s">
        <v>115</v>
      </c>
      <c r="AS422" s="143">
        <v>0</v>
      </c>
      <c r="AT422" s="203" t="s">
        <v>80</v>
      </c>
      <c r="AU422" s="259">
        <v>17827207</v>
      </c>
      <c r="AV422" s="364">
        <f t="shared" si="18"/>
        <v>0</v>
      </c>
      <c r="AW422" s="133">
        <f t="shared" si="21"/>
        <v>1</v>
      </c>
      <c r="AX422" s="203" t="s">
        <v>80</v>
      </c>
      <c r="AY422" s="86" t="s">
        <v>800</v>
      </c>
      <c r="AZ422" s="142" t="s">
        <v>8388</v>
      </c>
      <c r="BA422" s="160" t="s">
        <v>71</v>
      </c>
      <c r="BB422" s="141" t="s">
        <v>117</v>
      </c>
    </row>
    <row r="423" spans="2:54" s="126" customFormat="1" ht="36.75" customHeight="1" x14ac:dyDescent="0.2">
      <c r="B423" s="247">
        <v>2023</v>
      </c>
      <c r="C423" s="81">
        <v>891780111</v>
      </c>
      <c r="D423" s="82" t="s">
        <v>68</v>
      </c>
      <c r="E423" s="82" t="s">
        <v>8389</v>
      </c>
      <c r="F423" s="142" t="s">
        <v>8390</v>
      </c>
      <c r="G423" s="82">
        <v>0</v>
      </c>
      <c r="H423" s="82"/>
      <c r="I423" s="81" t="s">
        <v>78</v>
      </c>
      <c r="J423" s="81" t="s">
        <v>120</v>
      </c>
      <c r="K423" s="82" t="s">
        <v>8391</v>
      </c>
      <c r="L423" s="381">
        <v>11710000</v>
      </c>
      <c r="M423" s="81" t="s">
        <v>73</v>
      </c>
      <c r="N423" s="82"/>
      <c r="O423" s="614" t="s">
        <v>8253</v>
      </c>
      <c r="P423" s="160">
        <v>806015647</v>
      </c>
      <c r="Q423" s="258" t="s">
        <v>8392</v>
      </c>
      <c r="R423" s="619" t="s">
        <v>8393</v>
      </c>
      <c r="S423" s="584" t="s">
        <v>8394</v>
      </c>
      <c r="T423" s="391">
        <v>45091</v>
      </c>
      <c r="U423" s="617">
        <v>11710000</v>
      </c>
      <c r="V423" s="86" t="s">
        <v>70</v>
      </c>
      <c r="W423" s="262">
        <v>1126243383</v>
      </c>
      <c r="X423" s="87" t="s">
        <v>8395</v>
      </c>
      <c r="Y423" s="82"/>
      <c r="Z423" s="391">
        <v>45091</v>
      </c>
      <c r="AA423" s="391">
        <v>45091</v>
      </c>
      <c r="AB423" s="603" t="s">
        <v>80</v>
      </c>
      <c r="AC423" s="391">
        <v>45151</v>
      </c>
      <c r="AD423" s="262">
        <f t="shared" si="22"/>
        <v>60</v>
      </c>
      <c r="AE423" s="165">
        <v>0</v>
      </c>
      <c r="AF423" s="381">
        <v>0</v>
      </c>
      <c r="AG423" s="165">
        <v>0</v>
      </c>
      <c r="AH423" s="603" t="s">
        <v>80</v>
      </c>
      <c r="AI423" s="262">
        <f t="shared" si="19"/>
        <v>0</v>
      </c>
      <c r="AJ423" s="165">
        <v>0</v>
      </c>
      <c r="AK423" s="381">
        <v>0</v>
      </c>
      <c r="AL423" s="603" t="s">
        <v>80</v>
      </c>
      <c r="AM423" s="81">
        <v>0</v>
      </c>
      <c r="AN423" s="603" t="s">
        <v>80</v>
      </c>
      <c r="AO423" s="603" t="s">
        <v>80</v>
      </c>
      <c r="AP423" s="160">
        <f t="shared" si="20"/>
        <v>0</v>
      </c>
      <c r="AQ423" s="364">
        <f>+L423+AF423-AK423</f>
        <v>11710000</v>
      </c>
      <c r="AR423" s="81" t="s">
        <v>115</v>
      </c>
      <c r="AS423" s="165">
        <v>0</v>
      </c>
      <c r="AT423" s="203" t="s">
        <v>80</v>
      </c>
      <c r="AU423" s="259">
        <v>11710000</v>
      </c>
      <c r="AV423" s="364">
        <f t="shared" si="18"/>
        <v>0</v>
      </c>
      <c r="AW423" s="133">
        <f t="shared" si="21"/>
        <v>1</v>
      </c>
      <c r="AX423" s="203" t="s">
        <v>80</v>
      </c>
      <c r="AY423" s="86" t="s">
        <v>800</v>
      </c>
      <c r="AZ423" s="142" t="s">
        <v>8396</v>
      </c>
      <c r="BA423" s="160" t="s">
        <v>71</v>
      </c>
      <c r="BB423" s="141" t="s">
        <v>117</v>
      </c>
    </row>
    <row r="424" spans="2:54" s="125" customFormat="1" ht="15.75" customHeight="1" x14ac:dyDescent="0.25">
      <c r="B424" s="247">
        <v>2023</v>
      </c>
      <c r="C424" s="81">
        <v>891780111</v>
      </c>
      <c r="D424" s="82" t="s">
        <v>68</v>
      </c>
      <c r="E424" s="145" t="s">
        <v>8397</v>
      </c>
      <c r="F424" s="76" t="s">
        <v>8398</v>
      </c>
      <c r="G424" s="145">
        <v>0</v>
      </c>
      <c r="H424" s="145"/>
      <c r="I424" s="86" t="s">
        <v>78</v>
      </c>
      <c r="J424" s="81" t="s">
        <v>120</v>
      </c>
      <c r="K424" s="145" t="s">
        <v>8399</v>
      </c>
      <c r="L424" s="259">
        <v>3893680</v>
      </c>
      <c r="M424" s="81" t="s">
        <v>73</v>
      </c>
      <c r="N424" s="145"/>
      <c r="O424" s="141" t="s">
        <v>8259</v>
      </c>
      <c r="P424" s="160">
        <v>800154351</v>
      </c>
      <c r="Q424" s="160">
        <v>734</v>
      </c>
      <c r="R424" s="397">
        <v>45001</v>
      </c>
      <c r="S424" s="582">
        <v>466461598</v>
      </c>
      <c r="T424" s="391">
        <v>45092</v>
      </c>
      <c r="U424" s="617">
        <v>3893680</v>
      </c>
      <c r="V424" s="86" t="s">
        <v>70</v>
      </c>
      <c r="W424" s="262">
        <v>7597888</v>
      </c>
      <c r="X424" s="144" t="s">
        <v>790</v>
      </c>
      <c r="Y424" s="145"/>
      <c r="Z424" s="391">
        <v>45092</v>
      </c>
      <c r="AA424" s="391">
        <v>45092</v>
      </c>
      <c r="AB424" s="603" t="s">
        <v>80</v>
      </c>
      <c r="AC424" s="391">
        <v>45213</v>
      </c>
      <c r="AD424" s="150">
        <f t="shared" si="22"/>
        <v>121</v>
      </c>
      <c r="AE424" s="143">
        <v>0</v>
      </c>
      <c r="AF424" s="259">
        <v>0</v>
      </c>
      <c r="AG424" s="143">
        <v>0</v>
      </c>
      <c r="AH424" s="603" t="s">
        <v>80</v>
      </c>
      <c r="AI424" s="150">
        <f t="shared" si="19"/>
        <v>0</v>
      </c>
      <c r="AJ424" s="143">
        <v>0</v>
      </c>
      <c r="AK424" s="259">
        <v>0</v>
      </c>
      <c r="AL424" s="603" t="s">
        <v>80</v>
      </c>
      <c r="AM424" s="86">
        <v>0</v>
      </c>
      <c r="AN424" s="603" t="s">
        <v>80</v>
      </c>
      <c r="AO424" s="603" t="s">
        <v>80</v>
      </c>
      <c r="AP424" s="255">
        <f t="shared" si="20"/>
        <v>0</v>
      </c>
      <c r="AQ424" s="260">
        <f>+L424+AF424-AK424</f>
        <v>3893680</v>
      </c>
      <c r="AR424" s="86" t="s">
        <v>115</v>
      </c>
      <c r="AS424" s="143">
        <v>0</v>
      </c>
      <c r="AT424" s="203" t="s">
        <v>80</v>
      </c>
      <c r="AU424" s="259">
        <v>3893680</v>
      </c>
      <c r="AV424" s="364">
        <f t="shared" si="18"/>
        <v>0</v>
      </c>
      <c r="AW424" s="133">
        <f t="shared" si="21"/>
        <v>1</v>
      </c>
      <c r="AX424" s="203" t="s">
        <v>80</v>
      </c>
      <c r="AY424" s="86" t="s">
        <v>800</v>
      </c>
      <c r="AZ424" s="76" t="s">
        <v>8400</v>
      </c>
      <c r="BA424" s="160" t="s">
        <v>71</v>
      </c>
      <c r="BB424" s="141" t="s">
        <v>117</v>
      </c>
    </row>
    <row r="425" spans="2:54" s="125" customFormat="1" ht="15.75" customHeight="1" x14ac:dyDescent="0.25">
      <c r="B425" s="247">
        <v>2023</v>
      </c>
      <c r="C425" s="81">
        <v>891780111</v>
      </c>
      <c r="D425" s="82" t="s">
        <v>68</v>
      </c>
      <c r="E425" s="145" t="s">
        <v>8401</v>
      </c>
      <c r="F425" s="76" t="s">
        <v>8402</v>
      </c>
      <c r="G425" s="145">
        <v>0</v>
      </c>
      <c r="H425" s="145"/>
      <c r="I425" s="86" t="s">
        <v>78</v>
      </c>
      <c r="J425" s="81" t="s">
        <v>120</v>
      </c>
      <c r="K425" s="145" t="s">
        <v>8403</v>
      </c>
      <c r="L425" s="259">
        <v>36997100</v>
      </c>
      <c r="M425" s="81" t="s">
        <v>73</v>
      </c>
      <c r="N425" s="145"/>
      <c r="O425" s="614" t="s">
        <v>8155</v>
      </c>
      <c r="P425" s="160">
        <v>900763287</v>
      </c>
      <c r="Q425" s="160">
        <v>617</v>
      </c>
      <c r="R425" s="397">
        <v>44992</v>
      </c>
      <c r="S425" s="582">
        <v>532304000</v>
      </c>
      <c r="T425" s="391">
        <v>45093</v>
      </c>
      <c r="U425" s="617">
        <v>36997100</v>
      </c>
      <c r="V425" s="86" t="s">
        <v>70</v>
      </c>
      <c r="W425" s="262">
        <v>51909946</v>
      </c>
      <c r="X425" s="144" t="s">
        <v>8404</v>
      </c>
      <c r="Y425" s="145"/>
      <c r="Z425" s="391">
        <v>45093</v>
      </c>
      <c r="AA425" s="391">
        <v>45093</v>
      </c>
      <c r="AB425" s="603" t="s">
        <v>80</v>
      </c>
      <c r="AC425" s="391">
        <v>45153</v>
      </c>
      <c r="AD425" s="150">
        <f t="shared" si="22"/>
        <v>60</v>
      </c>
      <c r="AE425" s="143">
        <v>0</v>
      </c>
      <c r="AF425" s="259">
        <v>0</v>
      </c>
      <c r="AG425" s="143">
        <v>0</v>
      </c>
      <c r="AH425" s="603" t="s">
        <v>80</v>
      </c>
      <c r="AI425" s="150">
        <f t="shared" si="19"/>
        <v>0</v>
      </c>
      <c r="AJ425" s="143">
        <v>0</v>
      </c>
      <c r="AK425" s="259">
        <v>0</v>
      </c>
      <c r="AL425" s="603" t="s">
        <v>80</v>
      </c>
      <c r="AM425" s="86">
        <v>0</v>
      </c>
      <c r="AN425" s="603" t="s">
        <v>80</v>
      </c>
      <c r="AO425" s="603" t="s">
        <v>80</v>
      </c>
      <c r="AP425" s="255">
        <f t="shared" si="20"/>
        <v>0</v>
      </c>
      <c r="AQ425" s="260">
        <f>+L425+AF425-AK425</f>
        <v>36997100</v>
      </c>
      <c r="AR425" s="86" t="s">
        <v>115</v>
      </c>
      <c r="AS425" s="143">
        <v>0</v>
      </c>
      <c r="AT425" s="203" t="s">
        <v>80</v>
      </c>
      <c r="AU425" s="259">
        <v>36997100</v>
      </c>
      <c r="AV425" s="364">
        <f t="shared" si="18"/>
        <v>0</v>
      </c>
      <c r="AW425" s="133">
        <f t="shared" si="21"/>
        <v>1</v>
      </c>
      <c r="AX425" s="203" t="s">
        <v>80</v>
      </c>
      <c r="AY425" s="86" t="s">
        <v>800</v>
      </c>
      <c r="AZ425" s="76" t="s">
        <v>8405</v>
      </c>
      <c r="BA425" s="160" t="s">
        <v>71</v>
      </c>
      <c r="BB425" s="141" t="s">
        <v>117</v>
      </c>
    </row>
    <row r="426" spans="2:54" s="125" customFormat="1" ht="15.75" customHeight="1" x14ac:dyDescent="0.25">
      <c r="B426" s="247">
        <v>2023</v>
      </c>
      <c r="C426" s="81">
        <v>891780111</v>
      </c>
      <c r="D426" s="82" t="s">
        <v>68</v>
      </c>
      <c r="E426" s="145" t="s">
        <v>8406</v>
      </c>
      <c r="F426" s="76" t="s">
        <v>8407</v>
      </c>
      <c r="G426" s="145">
        <v>0</v>
      </c>
      <c r="H426" s="145"/>
      <c r="I426" s="86" t="s">
        <v>78</v>
      </c>
      <c r="J426" s="81" t="s">
        <v>120</v>
      </c>
      <c r="K426" s="145" t="s">
        <v>8408</v>
      </c>
      <c r="L426" s="259">
        <v>50997450</v>
      </c>
      <c r="M426" s="81" t="s">
        <v>73</v>
      </c>
      <c r="N426" s="145"/>
      <c r="O426" s="141" t="s">
        <v>8409</v>
      </c>
      <c r="P426" s="618">
        <v>900392689</v>
      </c>
      <c r="Q426" s="160">
        <v>1203</v>
      </c>
      <c r="R426" s="397">
        <v>45075</v>
      </c>
      <c r="S426" s="582">
        <v>89200000</v>
      </c>
      <c r="T426" s="391">
        <v>45097</v>
      </c>
      <c r="U426" s="617">
        <v>50997450</v>
      </c>
      <c r="V426" s="86" t="s">
        <v>70</v>
      </c>
      <c r="W426" s="262">
        <v>7630378</v>
      </c>
      <c r="X426" s="144" t="s">
        <v>8410</v>
      </c>
      <c r="Y426" s="145"/>
      <c r="Z426" s="391">
        <v>45097</v>
      </c>
      <c r="AA426" s="391">
        <v>45097</v>
      </c>
      <c r="AB426" s="603">
        <v>45097</v>
      </c>
      <c r="AC426" s="391">
        <v>45126</v>
      </c>
      <c r="AD426" s="150">
        <f t="shared" si="22"/>
        <v>29</v>
      </c>
      <c r="AE426" s="143">
        <v>0</v>
      </c>
      <c r="AF426" s="259">
        <v>0</v>
      </c>
      <c r="AG426" s="143">
        <v>0</v>
      </c>
      <c r="AH426" s="603" t="s">
        <v>80</v>
      </c>
      <c r="AI426" s="150">
        <f t="shared" si="19"/>
        <v>0</v>
      </c>
      <c r="AJ426" s="143">
        <v>0</v>
      </c>
      <c r="AK426" s="259">
        <v>0</v>
      </c>
      <c r="AL426" s="603" t="s">
        <v>80</v>
      </c>
      <c r="AM426" s="86">
        <v>0</v>
      </c>
      <c r="AN426" s="603" t="s">
        <v>80</v>
      </c>
      <c r="AO426" s="603" t="s">
        <v>80</v>
      </c>
      <c r="AP426" s="255">
        <f t="shared" si="20"/>
        <v>0</v>
      </c>
      <c r="AQ426" s="260">
        <f>+L426+AF426-AK426</f>
        <v>50997450</v>
      </c>
      <c r="AR426" s="86" t="s">
        <v>70</v>
      </c>
      <c r="AS426" s="143">
        <v>25498725</v>
      </c>
      <c r="AT426" s="603">
        <v>45097</v>
      </c>
      <c r="AU426" s="259">
        <v>50997450</v>
      </c>
      <c r="AV426" s="364">
        <f t="shared" si="18"/>
        <v>0</v>
      </c>
      <c r="AW426" s="133">
        <f t="shared" si="21"/>
        <v>1</v>
      </c>
      <c r="AX426" s="203" t="s">
        <v>80</v>
      </c>
      <c r="AY426" s="86" t="s">
        <v>800</v>
      </c>
      <c r="AZ426" s="76" t="s">
        <v>8411</v>
      </c>
      <c r="BA426" s="160" t="s">
        <v>71</v>
      </c>
      <c r="BB426" s="141" t="s">
        <v>117</v>
      </c>
    </row>
    <row r="427" spans="2:54" s="125" customFormat="1" ht="15.75" customHeight="1" x14ac:dyDescent="0.25">
      <c r="B427" s="247">
        <v>2023</v>
      </c>
      <c r="C427" s="81">
        <v>891780111</v>
      </c>
      <c r="D427" s="82" t="s">
        <v>68</v>
      </c>
      <c r="E427" s="145" t="s">
        <v>8412</v>
      </c>
      <c r="F427" s="76" t="s">
        <v>8413</v>
      </c>
      <c r="G427" s="145">
        <v>0</v>
      </c>
      <c r="H427" s="145"/>
      <c r="I427" s="86" t="s">
        <v>78</v>
      </c>
      <c r="J427" s="81" t="s">
        <v>120</v>
      </c>
      <c r="K427" s="145" t="s">
        <v>8414</v>
      </c>
      <c r="L427" s="259">
        <v>5158000</v>
      </c>
      <c r="M427" s="81" t="s">
        <v>73</v>
      </c>
      <c r="N427" s="145"/>
      <c r="O427" s="141" t="s">
        <v>8253</v>
      </c>
      <c r="P427" s="160">
        <v>806015647</v>
      </c>
      <c r="Q427" s="160">
        <v>920</v>
      </c>
      <c r="R427" s="397">
        <v>45034</v>
      </c>
      <c r="S427" s="582">
        <v>525827342</v>
      </c>
      <c r="T427" s="391">
        <v>45099</v>
      </c>
      <c r="U427" s="617">
        <v>5158000</v>
      </c>
      <c r="V427" s="86" t="s">
        <v>70</v>
      </c>
      <c r="W427" s="262">
        <v>5056184</v>
      </c>
      <c r="X427" s="144" t="s">
        <v>8330</v>
      </c>
      <c r="Y427" s="145"/>
      <c r="Z427" s="391">
        <v>45099</v>
      </c>
      <c r="AA427" s="391">
        <v>45099</v>
      </c>
      <c r="AB427" s="603" t="s">
        <v>80</v>
      </c>
      <c r="AC427" s="391">
        <v>45128</v>
      </c>
      <c r="AD427" s="150">
        <f t="shared" si="22"/>
        <v>29</v>
      </c>
      <c r="AE427" s="143">
        <v>0</v>
      </c>
      <c r="AF427" s="259">
        <v>0</v>
      </c>
      <c r="AG427" s="143">
        <v>0</v>
      </c>
      <c r="AH427" s="603" t="s">
        <v>80</v>
      </c>
      <c r="AI427" s="150">
        <f t="shared" si="19"/>
        <v>0</v>
      </c>
      <c r="AJ427" s="143">
        <v>0</v>
      </c>
      <c r="AK427" s="259">
        <v>0</v>
      </c>
      <c r="AL427" s="603" t="s">
        <v>80</v>
      </c>
      <c r="AM427" s="86">
        <v>0</v>
      </c>
      <c r="AN427" s="603" t="s">
        <v>80</v>
      </c>
      <c r="AO427" s="603" t="s">
        <v>80</v>
      </c>
      <c r="AP427" s="255">
        <f t="shared" si="20"/>
        <v>0</v>
      </c>
      <c r="AQ427" s="260">
        <f>+L427+AF427-AK427</f>
        <v>5158000</v>
      </c>
      <c r="AR427" s="86" t="s">
        <v>115</v>
      </c>
      <c r="AS427" s="143">
        <v>0</v>
      </c>
      <c r="AT427" s="203" t="s">
        <v>80</v>
      </c>
      <c r="AU427" s="259">
        <v>5158000</v>
      </c>
      <c r="AV427" s="364">
        <f t="shared" si="18"/>
        <v>0</v>
      </c>
      <c r="AW427" s="133">
        <f t="shared" si="21"/>
        <v>1</v>
      </c>
      <c r="AX427" s="203" t="s">
        <v>80</v>
      </c>
      <c r="AY427" s="86" t="s">
        <v>800</v>
      </c>
      <c r="AZ427" s="76" t="s">
        <v>8415</v>
      </c>
      <c r="BA427" s="160" t="s">
        <v>71</v>
      </c>
      <c r="BB427" s="141" t="s">
        <v>117</v>
      </c>
    </row>
    <row r="428" spans="2:54" s="125" customFormat="1" ht="15.75" customHeight="1" x14ac:dyDescent="0.25">
      <c r="B428" s="247">
        <v>2023</v>
      </c>
      <c r="C428" s="81">
        <v>891780111</v>
      </c>
      <c r="D428" s="82" t="s">
        <v>68</v>
      </c>
      <c r="E428" s="145" t="s">
        <v>8416</v>
      </c>
      <c r="F428" s="76" t="s">
        <v>8417</v>
      </c>
      <c r="G428" s="145">
        <v>0</v>
      </c>
      <c r="H428" s="145"/>
      <c r="I428" s="86" t="s">
        <v>78</v>
      </c>
      <c r="J428" s="81" t="s">
        <v>120</v>
      </c>
      <c r="K428" s="145" t="s">
        <v>8418</v>
      </c>
      <c r="L428" s="259">
        <v>4633860</v>
      </c>
      <c r="M428" s="81" t="s">
        <v>73</v>
      </c>
      <c r="N428" s="145"/>
      <c r="O428" s="614" t="s">
        <v>8198</v>
      </c>
      <c r="P428" s="160">
        <v>811021363</v>
      </c>
      <c r="Q428" s="258">
        <v>900</v>
      </c>
      <c r="R428" s="397">
        <v>45029</v>
      </c>
      <c r="S428" s="582">
        <v>338073920</v>
      </c>
      <c r="T428" s="622">
        <v>45099</v>
      </c>
      <c r="U428" s="615">
        <v>4633860</v>
      </c>
      <c r="V428" s="86" t="s">
        <v>70</v>
      </c>
      <c r="W428" s="262">
        <v>7456789</v>
      </c>
      <c r="X428" s="144" t="s">
        <v>8419</v>
      </c>
      <c r="Y428" s="145"/>
      <c r="Z428" s="391">
        <v>45099</v>
      </c>
      <c r="AA428" s="391">
        <v>45099</v>
      </c>
      <c r="AB428" s="603" t="s">
        <v>80</v>
      </c>
      <c r="AC428" s="391">
        <v>45128</v>
      </c>
      <c r="AD428" s="150">
        <f t="shared" si="22"/>
        <v>29</v>
      </c>
      <c r="AE428" s="143">
        <v>0</v>
      </c>
      <c r="AF428" s="259">
        <v>0</v>
      </c>
      <c r="AG428" s="143">
        <v>0</v>
      </c>
      <c r="AH428" s="603" t="s">
        <v>80</v>
      </c>
      <c r="AI428" s="150">
        <f t="shared" si="19"/>
        <v>0</v>
      </c>
      <c r="AJ428" s="143">
        <v>0</v>
      </c>
      <c r="AK428" s="259">
        <v>0</v>
      </c>
      <c r="AL428" s="603" t="s">
        <v>80</v>
      </c>
      <c r="AM428" s="86">
        <v>0</v>
      </c>
      <c r="AN428" s="603" t="s">
        <v>80</v>
      </c>
      <c r="AO428" s="603" t="s">
        <v>80</v>
      </c>
      <c r="AP428" s="255">
        <f t="shared" si="20"/>
        <v>0</v>
      </c>
      <c r="AQ428" s="260">
        <f>+L428+AF428-AK428</f>
        <v>4633860</v>
      </c>
      <c r="AR428" s="86" t="s">
        <v>115</v>
      </c>
      <c r="AS428" s="143">
        <v>0</v>
      </c>
      <c r="AT428" s="203" t="s">
        <v>80</v>
      </c>
      <c r="AU428" s="259">
        <v>4633860</v>
      </c>
      <c r="AV428" s="364">
        <f t="shared" si="18"/>
        <v>0</v>
      </c>
      <c r="AW428" s="133">
        <f t="shared" si="21"/>
        <v>1</v>
      </c>
      <c r="AX428" s="203" t="s">
        <v>80</v>
      </c>
      <c r="AY428" s="86" t="s">
        <v>800</v>
      </c>
      <c r="AZ428" s="76" t="s">
        <v>8420</v>
      </c>
      <c r="BA428" s="160" t="s">
        <v>71</v>
      </c>
      <c r="BB428" s="141" t="s">
        <v>117</v>
      </c>
    </row>
    <row r="429" spans="2:54" s="125" customFormat="1" ht="15.75" customHeight="1" x14ac:dyDescent="0.25">
      <c r="B429" s="247">
        <v>2023</v>
      </c>
      <c r="C429" s="81">
        <v>891780111</v>
      </c>
      <c r="D429" s="82" t="s">
        <v>68</v>
      </c>
      <c r="E429" s="145" t="s">
        <v>8421</v>
      </c>
      <c r="F429" s="76" t="s">
        <v>8422</v>
      </c>
      <c r="G429" s="145">
        <v>0</v>
      </c>
      <c r="H429" s="145"/>
      <c r="I429" s="86" t="s">
        <v>78</v>
      </c>
      <c r="J429" s="81" t="s">
        <v>120</v>
      </c>
      <c r="K429" s="145" t="s">
        <v>8423</v>
      </c>
      <c r="L429" s="259">
        <v>1350000</v>
      </c>
      <c r="M429" s="81" t="s">
        <v>73</v>
      </c>
      <c r="N429" s="145"/>
      <c r="O429" s="614" t="s">
        <v>2549</v>
      </c>
      <c r="P429" s="160">
        <v>1124010239</v>
      </c>
      <c r="Q429" s="258">
        <v>759</v>
      </c>
      <c r="R429" s="397">
        <v>45006</v>
      </c>
      <c r="S429" s="582">
        <v>20000000</v>
      </c>
      <c r="T429" s="622">
        <v>45100</v>
      </c>
      <c r="U429" s="615">
        <v>1350000</v>
      </c>
      <c r="V429" s="86" t="s">
        <v>70</v>
      </c>
      <c r="W429" s="262">
        <v>1083464086</v>
      </c>
      <c r="X429" s="144" t="s">
        <v>8212</v>
      </c>
      <c r="Y429" s="145"/>
      <c r="Z429" s="391">
        <v>45100</v>
      </c>
      <c r="AA429" s="391">
        <v>45100</v>
      </c>
      <c r="AB429" s="603" t="s">
        <v>80</v>
      </c>
      <c r="AC429" s="391">
        <v>45160</v>
      </c>
      <c r="AD429" s="150">
        <f t="shared" si="22"/>
        <v>60</v>
      </c>
      <c r="AE429" s="143">
        <v>0</v>
      </c>
      <c r="AF429" s="259">
        <v>0</v>
      </c>
      <c r="AG429" s="143">
        <v>0</v>
      </c>
      <c r="AH429" s="603" t="s">
        <v>80</v>
      </c>
      <c r="AI429" s="150">
        <f t="shared" si="19"/>
        <v>0</v>
      </c>
      <c r="AJ429" s="143">
        <v>0</v>
      </c>
      <c r="AK429" s="259">
        <v>0</v>
      </c>
      <c r="AL429" s="603" t="s">
        <v>80</v>
      </c>
      <c r="AM429" s="86">
        <v>0</v>
      </c>
      <c r="AN429" s="603" t="s">
        <v>80</v>
      </c>
      <c r="AO429" s="603" t="s">
        <v>80</v>
      </c>
      <c r="AP429" s="255">
        <f t="shared" si="20"/>
        <v>0</v>
      </c>
      <c r="AQ429" s="260">
        <f>+L429+AF429-AK429</f>
        <v>1350000</v>
      </c>
      <c r="AR429" s="86" t="s">
        <v>115</v>
      </c>
      <c r="AS429" s="143">
        <v>0</v>
      </c>
      <c r="AT429" s="203" t="s">
        <v>80</v>
      </c>
      <c r="AU429" s="259">
        <v>1350000</v>
      </c>
      <c r="AV429" s="364">
        <f t="shared" si="18"/>
        <v>0</v>
      </c>
      <c r="AW429" s="133">
        <f t="shared" si="21"/>
        <v>1</v>
      </c>
      <c r="AX429" s="203" t="s">
        <v>80</v>
      </c>
      <c r="AY429" s="86" t="s">
        <v>800</v>
      </c>
      <c r="AZ429" s="76" t="s">
        <v>8424</v>
      </c>
      <c r="BA429" s="160" t="s">
        <v>71</v>
      </c>
      <c r="BB429" s="141" t="s">
        <v>117</v>
      </c>
    </row>
    <row r="430" spans="2:54" s="125" customFormat="1" ht="15.75" customHeight="1" x14ac:dyDescent="0.25">
      <c r="B430" s="247">
        <v>2023</v>
      </c>
      <c r="C430" s="81">
        <v>891780111</v>
      </c>
      <c r="D430" s="82" t="s">
        <v>68</v>
      </c>
      <c r="E430" s="145" t="s">
        <v>8425</v>
      </c>
      <c r="F430" s="76" t="s">
        <v>8426</v>
      </c>
      <c r="G430" s="145">
        <v>0</v>
      </c>
      <c r="H430" s="145"/>
      <c r="I430" s="86" t="s">
        <v>78</v>
      </c>
      <c r="J430" s="81" t="s">
        <v>120</v>
      </c>
      <c r="K430" s="145" t="s">
        <v>8427</v>
      </c>
      <c r="L430" s="259">
        <v>31418150</v>
      </c>
      <c r="M430" s="81" t="s">
        <v>73</v>
      </c>
      <c r="N430" s="145"/>
      <c r="O430" s="614" t="s">
        <v>8428</v>
      </c>
      <c r="P430" s="160">
        <v>900428481</v>
      </c>
      <c r="Q430" s="258">
        <v>1125</v>
      </c>
      <c r="R430" s="397">
        <v>45062</v>
      </c>
      <c r="S430" s="582">
        <v>50000000</v>
      </c>
      <c r="T430" s="622">
        <v>45100</v>
      </c>
      <c r="U430" s="615">
        <v>31418150</v>
      </c>
      <c r="V430" s="86" t="s">
        <v>70</v>
      </c>
      <c r="W430" s="262">
        <v>52389076</v>
      </c>
      <c r="X430" s="144" t="s">
        <v>6611</v>
      </c>
      <c r="Y430" s="145"/>
      <c r="Z430" s="391">
        <v>45100</v>
      </c>
      <c r="AA430" s="391">
        <v>45100</v>
      </c>
      <c r="AB430" s="603" t="s">
        <v>80</v>
      </c>
      <c r="AC430" s="391">
        <v>45160</v>
      </c>
      <c r="AD430" s="150">
        <f t="shared" si="22"/>
        <v>60</v>
      </c>
      <c r="AE430" s="143">
        <v>0</v>
      </c>
      <c r="AF430" s="259">
        <v>0</v>
      </c>
      <c r="AG430" s="143">
        <v>0</v>
      </c>
      <c r="AH430" s="603" t="s">
        <v>80</v>
      </c>
      <c r="AI430" s="150">
        <f t="shared" si="19"/>
        <v>0</v>
      </c>
      <c r="AJ430" s="143">
        <v>0</v>
      </c>
      <c r="AK430" s="259">
        <v>0</v>
      </c>
      <c r="AL430" s="603" t="s">
        <v>80</v>
      </c>
      <c r="AM430" s="86">
        <v>0</v>
      </c>
      <c r="AN430" s="603" t="s">
        <v>80</v>
      </c>
      <c r="AO430" s="603" t="s">
        <v>80</v>
      </c>
      <c r="AP430" s="255">
        <f t="shared" si="20"/>
        <v>0</v>
      </c>
      <c r="AQ430" s="260">
        <f>+L430+AF430-AK430</f>
        <v>31418150</v>
      </c>
      <c r="AR430" s="86" t="s">
        <v>115</v>
      </c>
      <c r="AS430" s="143">
        <v>0</v>
      </c>
      <c r="AT430" s="203" t="s">
        <v>80</v>
      </c>
      <c r="AU430" s="259">
        <v>31418150</v>
      </c>
      <c r="AV430" s="364">
        <f t="shared" si="18"/>
        <v>0</v>
      </c>
      <c r="AW430" s="133">
        <f t="shared" si="21"/>
        <v>1</v>
      </c>
      <c r="AX430" s="203" t="s">
        <v>80</v>
      </c>
      <c r="AY430" s="86" t="s">
        <v>72</v>
      </c>
      <c r="AZ430" s="76" t="s">
        <v>8429</v>
      </c>
      <c r="BA430" s="160" t="s">
        <v>71</v>
      </c>
      <c r="BB430" s="141" t="s">
        <v>117</v>
      </c>
    </row>
    <row r="431" spans="2:54" s="125" customFormat="1" ht="15.75" customHeight="1" x14ac:dyDescent="0.25">
      <c r="B431" s="247">
        <v>2023</v>
      </c>
      <c r="C431" s="81">
        <v>891780111</v>
      </c>
      <c r="D431" s="82" t="s">
        <v>68</v>
      </c>
      <c r="E431" s="145" t="s">
        <v>8430</v>
      </c>
      <c r="F431" s="76" t="s">
        <v>8431</v>
      </c>
      <c r="G431" s="145">
        <v>0</v>
      </c>
      <c r="H431" s="145"/>
      <c r="I431" s="86" t="s">
        <v>78</v>
      </c>
      <c r="J431" s="81" t="s">
        <v>120</v>
      </c>
      <c r="K431" s="145" t="s">
        <v>8432</v>
      </c>
      <c r="L431" s="259">
        <v>4604362</v>
      </c>
      <c r="M431" s="81" t="s">
        <v>73</v>
      </c>
      <c r="N431" s="145"/>
      <c r="O431" s="614" t="s">
        <v>8433</v>
      </c>
      <c r="P431" s="160">
        <v>860500862</v>
      </c>
      <c r="Q431" s="258">
        <v>1125</v>
      </c>
      <c r="R431" s="397">
        <v>45062</v>
      </c>
      <c r="S431" s="582">
        <v>50000000</v>
      </c>
      <c r="T431" s="622">
        <v>45100</v>
      </c>
      <c r="U431" s="615">
        <v>4604362</v>
      </c>
      <c r="V431" s="86" t="s">
        <v>70</v>
      </c>
      <c r="W431" s="262">
        <v>52389076</v>
      </c>
      <c r="X431" s="144" t="s">
        <v>6611</v>
      </c>
      <c r="Y431" s="145"/>
      <c r="Z431" s="391">
        <v>45100</v>
      </c>
      <c r="AA431" s="391">
        <v>45100</v>
      </c>
      <c r="AB431" s="603" t="s">
        <v>80</v>
      </c>
      <c r="AC431" s="391">
        <v>45221</v>
      </c>
      <c r="AD431" s="150">
        <f t="shared" si="22"/>
        <v>121</v>
      </c>
      <c r="AE431" s="143">
        <v>0</v>
      </c>
      <c r="AF431" s="259">
        <v>0</v>
      </c>
      <c r="AG431" s="143">
        <v>0</v>
      </c>
      <c r="AH431" s="603" t="s">
        <v>80</v>
      </c>
      <c r="AI431" s="150">
        <f t="shared" si="19"/>
        <v>0</v>
      </c>
      <c r="AJ431" s="143">
        <v>0</v>
      </c>
      <c r="AK431" s="259">
        <v>0</v>
      </c>
      <c r="AL431" s="603" t="s">
        <v>80</v>
      </c>
      <c r="AM431" s="86">
        <v>0</v>
      </c>
      <c r="AN431" s="603" t="s">
        <v>80</v>
      </c>
      <c r="AO431" s="603" t="s">
        <v>80</v>
      </c>
      <c r="AP431" s="255">
        <f t="shared" si="20"/>
        <v>0</v>
      </c>
      <c r="AQ431" s="260">
        <f>+L431+AF431-AK431</f>
        <v>4604362</v>
      </c>
      <c r="AR431" s="86" t="s">
        <v>115</v>
      </c>
      <c r="AS431" s="143">
        <v>0</v>
      </c>
      <c r="AT431" s="203" t="s">
        <v>80</v>
      </c>
      <c r="AU431" s="259">
        <v>4604362</v>
      </c>
      <c r="AV431" s="364">
        <f t="shared" si="18"/>
        <v>0</v>
      </c>
      <c r="AW431" s="133">
        <f t="shared" si="21"/>
        <v>1</v>
      </c>
      <c r="AX431" s="203" t="s">
        <v>80</v>
      </c>
      <c r="AY431" s="86" t="s">
        <v>72</v>
      </c>
      <c r="AZ431" s="76" t="s">
        <v>8434</v>
      </c>
      <c r="BA431" s="160" t="s">
        <v>71</v>
      </c>
      <c r="BB431" s="141" t="s">
        <v>117</v>
      </c>
    </row>
    <row r="432" spans="2:54" s="125" customFormat="1" ht="15.75" customHeight="1" x14ac:dyDescent="0.25">
      <c r="B432" s="247">
        <v>2023</v>
      </c>
      <c r="C432" s="81">
        <v>891780111</v>
      </c>
      <c r="D432" s="82" t="s">
        <v>68</v>
      </c>
      <c r="E432" s="145" t="s">
        <v>8435</v>
      </c>
      <c r="F432" s="76" t="s">
        <v>8436</v>
      </c>
      <c r="G432" s="145">
        <v>0</v>
      </c>
      <c r="H432" s="145"/>
      <c r="I432" s="86" t="s">
        <v>78</v>
      </c>
      <c r="J432" s="81" t="s">
        <v>120</v>
      </c>
      <c r="K432" s="145" t="s">
        <v>8437</v>
      </c>
      <c r="L432" s="259">
        <v>8999970</v>
      </c>
      <c r="M432" s="81" t="s">
        <v>73</v>
      </c>
      <c r="N432" s="145"/>
      <c r="O432" s="141" t="s">
        <v>8428</v>
      </c>
      <c r="P432" s="160">
        <v>900428481</v>
      </c>
      <c r="Q432" s="160">
        <v>900</v>
      </c>
      <c r="R432" s="397">
        <v>45029</v>
      </c>
      <c r="S432" s="582">
        <v>338073920</v>
      </c>
      <c r="T432" s="391">
        <v>45100</v>
      </c>
      <c r="U432" s="617">
        <v>8999970</v>
      </c>
      <c r="V432" s="86" t="s">
        <v>70</v>
      </c>
      <c r="W432" s="262">
        <v>26670405</v>
      </c>
      <c r="X432" s="144" t="s">
        <v>8438</v>
      </c>
      <c r="Y432" s="145"/>
      <c r="Z432" s="391">
        <v>45100</v>
      </c>
      <c r="AA432" s="391">
        <v>45100</v>
      </c>
      <c r="AB432" s="603" t="s">
        <v>80</v>
      </c>
      <c r="AC432" s="391">
        <v>45160</v>
      </c>
      <c r="AD432" s="150">
        <f t="shared" si="22"/>
        <v>60</v>
      </c>
      <c r="AE432" s="143">
        <v>0</v>
      </c>
      <c r="AF432" s="259">
        <v>0</v>
      </c>
      <c r="AG432" s="143">
        <v>0</v>
      </c>
      <c r="AH432" s="603" t="s">
        <v>80</v>
      </c>
      <c r="AI432" s="150">
        <f t="shared" si="19"/>
        <v>0</v>
      </c>
      <c r="AJ432" s="143">
        <v>0</v>
      </c>
      <c r="AK432" s="259">
        <v>0</v>
      </c>
      <c r="AL432" s="603" t="s">
        <v>80</v>
      </c>
      <c r="AM432" s="86">
        <v>0</v>
      </c>
      <c r="AN432" s="603" t="s">
        <v>80</v>
      </c>
      <c r="AO432" s="603" t="s">
        <v>80</v>
      </c>
      <c r="AP432" s="255">
        <f t="shared" si="20"/>
        <v>0</v>
      </c>
      <c r="AQ432" s="260">
        <f>+L432+AF432-AK432</f>
        <v>8999970</v>
      </c>
      <c r="AR432" s="86" t="s">
        <v>115</v>
      </c>
      <c r="AS432" s="143">
        <v>0</v>
      </c>
      <c r="AT432" s="203" t="s">
        <v>80</v>
      </c>
      <c r="AU432" s="259">
        <v>8999970</v>
      </c>
      <c r="AV432" s="364">
        <f t="shared" si="18"/>
        <v>0</v>
      </c>
      <c r="AW432" s="133">
        <f t="shared" si="21"/>
        <v>1</v>
      </c>
      <c r="AX432" s="203" t="s">
        <v>80</v>
      </c>
      <c r="AY432" s="86" t="s">
        <v>800</v>
      </c>
      <c r="AZ432" s="76" t="s">
        <v>8439</v>
      </c>
      <c r="BA432" s="160" t="s">
        <v>71</v>
      </c>
      <c r="BB432" s="141" t="s">
        <v>117</v>
      </c>
    </row>
    <row r="433" spans="2:54" s="125" customFormat="1" ht="15.75" customHeight="1" x14ac:dyDescent="0.25">
      <c r="B433" s="247">
        <v>2023</v>
      </c>
      <c r="C433" s="81">
        <v>891780111</v>
      </c>
      <c r="D433" s="82" t="s">
        <v>68</v>
      </c>
      <c r="E433" s="145" t="s">
        <v>8440</v>
      </c>
      <c r="F433" s="76" t="s">
        <v>8441</v>
      </c>
      <c r="G433" s="145">
        <v>0</v>
      </c>
      <c r="H433" s="145"/>
      <c r="I433" s="86" t="s">
        <v>78</v>
      </c>
      <c r="J433" s="81" t="s">
        <v>120</v>
      </c>
      <c r="K433" s="145" t="s">
        <v>8442</v>
      </c>
      <c r="L433" s="259">
        <v>4998000</v>
      </c>
      <c r="M433" s="81" t="s">
        <v>73</v>
      </c>
      <c r="N433" s="145"/>
      <c r="O433" s="141" t="s">
        <v>8155</v>
      </c>
      <c r="P433" s="618">
        <v>900763287</v>
      </c>
      <c r="Q433" s="160">
        <v>617</v>
      </c>
      <c r="R433" s="397">
        <v>44992</v>
      </c>
      <c r="S433" s="582">
        <v>532304000</v>
      </c>
      <c r="T433" s="391">
        <v>45100</v>
      </c>
      <c r="U433" s="617">
        <v>4998000</v>
      </c>
      <c r="V433" s="86" t="s">
        <v>70</v>
      </c>
      <c r="W433" s="262">
        <v>51909946</v>
      </c>
      <c r="X433" s="144" t="s">
        <v>8404</v>
      </c>
      <c r="Y433" s="145"/>
      <c r="Z433" s="391">
        <v>45100</v>
      </c>
      <c r="AA433" s="391">
        <v>45100</v>
      </c>
      <c r="AB433" s="603" t="s">
        <v>80</v>
      </c>
      <c r="AC433" s="391">
        <v>45129</v>
      </c>
      <c r="AD433" s="150">
        <f t="shared" si="22"/>
        <v>29</v>
      </c>
      <c r="AE433" s="143">
        <v>0</v>
      </c>
      <c r="AF433" s="259">
        <v>0</v>
      </c>
      <c r="AG433" s="143">
        <v>0</v>
      </c>
      <c r="AH433" s="603" t="s">
        <v>80</v>
      </c>
      <c r="AI433" s="150">
        <f t="shared" si="19"/>
        <v>0</v>
      </c>
      <c r="AJ433" s="143">
        <v>0</v>
      </c>
      <c r="AK433" s="259">
        <v>0</v>
      </c>
      <c r="AL433" s="603" t="s">
        <v>80</v>
      </c>
      <c r="AM433" s="86">
        <v>0</v>
      </c>
      <c r="AN433" s="603" t="s">
        <v>80</v>
      </c>
      <c r="AO433" s="603" t="s">
        <v>80</v>
      </c>
      <c r="AP433" s="255">
        <f t="shared" si="20"/>
        <v>0</v>
      </c>
      <c r="AQ433" s="260">
        <f>+L433+AF433-AK433</f>
        <v>4998000</v>
      </c>
      <c r="AR433" s="86" t="s">
        <v>115</v>
      </c>
      <c r="AS433" s="143">
        <v>0</v>
      </c>
      <c r="AT433" s="203" t="s">
        <v>80</v>
      </c>
      <c r="AU433" s="259">
        <v>4998000</v>
      </c>
      <c r="AV433" s="364">
        <f t="shared" si="18"/>
        <v>0</v>
      </c>
      <c r="AW433" s="133">
        <f t="shared" si="21"/>
        <v>1</v>
      </c>
      <c r="AX433" s="203" t="s">
        <v>80</v>
      </c>
      <c r="AY433" s="86" t="s">
        <v>800</v>
      </c>
      <c r="AZ433" s="142" t="s">
        <v>8443</v>
      </c>
      <c r="BA433" s="160" t="s">
        <v>71</v>
      </c>
      <c r="BB433" s="141" t="s">
        <v>117</v>
      </c>
    </row>
    <row r="434" spans="2:54" s="125" customFormat="1" ht="15.75" customHeight="1" x14ac:dyDescent="0.25">
      <c r="B434" s="247">
        <v>2023</v>
      </c>
      <c r="C434" s="81">
        <v>891780111</v>
      </c>
      <c r="D434" s="82" t="s">
        <v>68</v>
      </c>
      <c r="E434" s="145" t="s">
        <v>8444</v>
      </c>
      <c r="F434" s="76" t="s">
        <v>8445</v>
      </c>
      <c r="G434" s="145">
        <v>0</v>
      </c>
      <c r="H434" s="145"/>
      <c r="I434" s="86" t="s">
        <v>78</v>
      </c>
      <c r="J434" s="81" t="s">
        <v>120</v>
      </c>
      <c r="K434" s="145" t="s">
        <v>8446</v>
      </c>
      <c r="L434" s="259">
        <v>6825000</v>
      </c>
      <c r="M434" s="81" t="s">
        <v>73</v>
      </c>
      <c r="N434" s="145"/>
      <c r="O434" s="614" t="s">
        <v>2549</v>
      </c>
      <c r="P434" s="160">
        <v>1124010239</v>
      </c>
      <c r="Q434" s="160">
        <v>617</v>
      </c>
      <c r="R434" s="397">
        <v>44992</v>
      </c>
      <c r="S434" s="582">
        <v>532304000</v>
      </c>
      <c r="T434" s="622">
        <v>45100</v>
      </c>
      <c r="U434" s="617">
        <v>6825000</v>
      </c>
      <c r="V434" s="86" t="s">
        <v>70</v>
      </c>
      <c r="W434" s="262">
        <v>51909946</v>
      </c>
      <c r="X434" s="144" t="s">
        <v>8447</v>
      </c>
      <c r="Y434" s="145"/>
      <c r="Z434" s="391">
        <v>45100</v>
      </c>
      <c r="AA434" s="391">
        <v>45100</v>
      </c>
      <c r="AB434" s="603" t="s">
        <v>80</v>
      </c>
      <c r="AC434" s="391">
        <v>45160</v>
      </c>
      <c r="AD434" s="150">
        <f t="shared" si="22"/>
        <v>60</v>
      </c>
      <c r="AE434" s="143">
        <v>0</v>
      </c>
      <c r="AF434" s="259">
        <v>0</v>
      </c>
      <c r="AG434" s="143">
        <v>0</v>
      </c>
      <c r="AH434" s="603" t="s">
        <v>80</v>
      </c>
      <c r="AI434" s="150">
        <f t="shared" si="19"/>
        <v>0</v>
      </c>
      <c r="AJ434" s="143">
        <v>0</v>
      </c>
      <c r="AK434" s="259">
        <v>0</v>
      </c>
      <c r="AL434" s="603" t="s">
        <v>80</v>
      </c>
      <c r="AM434" s="86">
        <v>0</v>
      </c>
      <c r="AN434" s="603" t="s">
        <v>80</v>
      </c>
      <c r="AO434" s="603" t="s">
        <v>80</v>
      </c>
      <c r="AP434" s="255">
        <f t="shared" si="20"/>
        <v>0</v>
      </c>
      <c r="AQ434" s="260">
        <f>+L434+AF434-AK434</f>
        <v>6825000</v>
      </c>
      <c r="AR434" s="86" t="s">
        <v>115</v>
      </c>
      <c r="AS434" s="143">
        <v>0</v>
      </c>
      <c r="AT434" s="203" t="s">
        <v>80</v>
      </c>
      <c r="AU434" s="259">
        <v>6825000</v>
      </c>
      <c r="AV434" s="364">
        <f t="shared" si="18"/>
        <v>0</v>
      </c>
      <c r="AW434" s="133">
        <f t="shared" si="21"/>
        <v>1</v>
      </c>
      <c r="AX434" s="203" t="s">
        <v>80</v>
      </c>
      <c r="AY434" s="86" t="s">
        <v>800</v>
      </c>
      <c r="AZ434" s="76" t="s">
        <v>8448</v>
      </c>
      <c r="BA434" s="160" t="s">
        <v>71</v>
      </c>
      <c r="BB434" s="141" t="s">
        <v>117</v>
      </c>
    </row>
    <row r="435" spans="2:54" s="125" customFormat="1" ht="15.75" customHeight="1" x14ac:dyDescent="0.25">
      <c r="B435" s="247">
        <v>2023</v>
      </c>
      <c r="C435" s="81">
        <v>891780111</v>
      </c>
      <c r="D435" s="82" t="s">
        <v>68</v>
      </c>
      <c r="E435" s="145" t="s">
        <v>8449</v>
      </c>
      <c r="F435" s="76" t="s">
        <v>8450</v>
      </c>
      <c r="G435" s="145">
        <v>0</v>
      </c>
      <c r="H435" s="145"/>
      <c r="I435" s="86" t="s">
        <v>78</v>
      </c>
      <c r="J435" s="81" t="s">
        <v>120</v>
      </c>
      <c r="K435" s="145" t="s">
        <v>8432</v>
      </c>
      <c r="L435" s="259">
        <v>7074550</v>
      </c>
      <c r="M435" s="81" t="s">
        <v>73</v>
      </c>
      <c r="N435" s="145"/>
      <c r="O435" s="141" t="s">
        <v>8451</v>
      </c>
      <c r="P435" s="160">
        <v>830145062</v>
      </c>
      <c r="Q435" s="160">
        <v>511</v>
      </c>
      <c r="R435" s="397">
        <v>44985</v>
      </c>
      <c r="S435" s="582">
        <v>143658480</v>
      </c>
      <c r="T435" s="391">
        <v>45103</v>
      </c>
      <c r="U435" s="617">
        <v>7074550</v>
      </c>
      <c r="V435" s="86" t="s">
        <v>70</v>
      </c>
      <c r="W435" s="262">
        <v>84452442</v>
      </c>
      <c r="X435" s="144" t="s">
        <v>6850</v>
      </c>
      <c r="Y435" s="145"/>
      <c r="Z435" s="391">
        <v>45103</v>
      </c>
      <c r="AA435" s="391">
        <v>45103</v>
      </c>
      <c r="AB435" s="603" t="s">
        <v>80</v>
      </c>
      <c r="AC435" s="391">
        <v>45132</v>
      </c>
      <c r="AD435" s="150">
        <f t="shared" si="22"/>
        <v>29</v>
      </c>
      <c r="AE435" s="143">
        <v>0</v>
      </c>
      <c r="AF435" s="259">
        <v>0</v>
      </c>
      <c r="AG435" s="143">
        <v>0</v>
      </c>
      <c r="AH435" s="603" t="s">
        <v>80</v>
      </c>
      <c r="AI435" s="150">
        <f t="shared" si="19"/>
        <v>0</v>
      </c>
      <c r="AJ435" s="143">
        <v>0</v>
      </c>
      <c r="AK435" s="259">
        <v>0</v>
      </c>
      <c r="AL435" s="603" t="s">
        <v>80</v>
      </c>
      <c r="AM435" s="86">
        <v>0</v>
      </c>
      <c r="AN435" s="603" t="s">
        <v>80</v>
      </c>
      <c r="AO435" s="603" t="s">
        <v>80</v>
      </c>
      <c r="AP435" s="255">
        <f t="shared" si="20"/>
        <v>0</v>
      </c>
      <c r="AQ435" s="260">
        <f>+L435+AF435-AK435</f>
        <v>7074550</v>
      </c>
      <c r="AR435" s="86" t="s">
        <v>115</v>
      </c>
      <c r="AS435" s="143">
        <v>0</v>
      </c>
      <c r="AT435" s="203" t="s">
        <v>80</v>
      </c>
      <c r="AU435" s="259">
        <v>7074550</v>
      </c>
      <c r="AV435" s="364">
        <f t="shared" si="18"/>
        <v>0</v>
      </c>
      <c r="AW435" s="133">
        <f t="shared" si="21"/>
        <v>1</v>
      </c>
      <c r="AX435" s="203" t="s">
        <v>80</v>
      </c>
      <c r="AY435" s="86" t="s">
        <v>72</v>
      </c>
      <c r="AZ435" s="76" t="s">
        <v>8452</v>
      </c>
      <c r="BA435" s="160" t="s">
        <v>71</v>
      </c>
      <c r="BB435" s="141" t="s">
        <v>117</v>
      </c>
    </row>
    <row r="436" spans="2:54" s="125" customFormat="1" ht="15.75" customHeight="1" x14ac:dyDescent="0.25">
      <c r="B436" s="247">
        <v>2023</v>
      </c>
      <c r="C436" s="81">
        <v>891780111</v>
      </c>
      <c r="D436" s="82" t="s">
        <v>68</v>
      </c>
      <c r="E436" s="145" t="s">
        <v>8453</v>
      </c>
      <c r="F436" s="76" t="s">
        <v>8454</v>
      </c>
      <c r="G436" s="145">
        <v>0</v>
      </c>
      <c r="H436" s="145"/>
      <c r="I436" s="86" t="s">
        <v>78</v>
      </c>
      <c r="J436" s="81" t="s">
        <v>120</v>
      </c>
      <c r="K436" s="145" t="s">
        <v>8455</v>
      </c>
      <c r="L436" s="259">
        <v>38853500</v>
      </c>
      <c r="M436" s="81" t="s">
        <v>73</v>
      </c>
      <c r="N436" s="145"/>
      <c r="O436" s="141" t="s">
        <v>8456</v>
      </c>
      <c r="P436" s="160">
        <v>900160119</v>
      </c>
      <c r="Q436" s="160">
        <v>593</v>
      </c>
      <c r="R436" s="397">
        <v>44991</v>
      </c>
      <c r="S436" s="582">
        <v>520420267</v>
      </c>
      <c r="T436" s="391">
        <v>45113</v>
      </c>
      <c r="U436" s="617">
        <v>38853500</v>
      </c>
      <c r="V436" s="86" t="s">
        <v>70</v>
      </c>
      <c r="W436" s="262">
        <v>51909946</v>
      </c>
      <c r="X436" s="144" t="s">
        <v>7677</v>
      </c>
      <c r="Y436" s="145"/>
      <c r="Z436" s="391">
        <v>45113</v>
      </c>
      <c r="AA436" s="391">
        <v>45113</v>
      </c>
      <c r="AB436" s="603" t="s">
        <v>80</v>
      </c>
      <c r="AC436" s="391">
        <v>45204</v>
      </c>
      <c r="AD436" s="150">
        <f t="shared" si="22"/>
        <v>91</v>
      </c>
      <c r="AE436" s="143">
        <v>0</v>
      </c>
      <c r="AF436" s="259">
        <v>0</v>
      </c>
      <c r="AG436" s="143">
        <v>0</v>
      </c>
      <c r="AH436" s="603" t="s">
        <v>80</v>
      </c>
      <c r="AI436" s="150">
        <f t="shared" si="19"/>
        <v>0</v>
      </c>
      <c r="AJ436" s="143">
        <v>0</v>
      </c>
      <c r="AK436" s="259">
        <v>0</v>
      </c>
      <c r="AL436" s="603" t="s">
        <v>80</v>
      </c>
      <c r="AM436" s="86">
        <v>0</v>
      </c>
      <c r="AN436" s="603" t="s">
        <v>80</v>
      </c>
      <c r="AO436" s="603" t="s">
        <v>80</v>
      </c>
      <c r="AP436" s="255">
        <f t="shared" si="20"/>
        <v>0</v>
      </c>
      <c r="AQ436" s="260">
        <f>+L436+AF436-AK436</f>
        <v>38853500</v>
      </c>
      <c r="AR436" s="86" t="s">
        <v>115</v>
      </c>
      <c r="AS436" s="143">
        <v>0</v>
      </c>
      <c r="AT436" s="203" t="s">
        <v>80</v>
      </c>
      <c r="AU436" s="259">
        <v>0</v>
      </c>
      <c r="AV436" s="364">
        <f t="shared" si="18"/>
        <v>38853500</v>
      </c>
      <c r="AW436" s="133">
        <f t="shared" si="21"/>
        <v>0</v>
      </c>
      <c r="AX436" s="203" t="s">
        <v>80</v>
      </c>
      <c r="AY436" s="86" t="s">
        <v>72</v>
      </c>
      <c r="AZ436" s="76" t="s">
        <v>8457</v>
      </c>
      <c r="BA436" s="160" t="s">
        <v>71</v>
      </c>
      <c r="BB436" s="141" t="s">
        <v>117</v>
      </c>
    </row>
    <row r="437" spans="2:54" s="125" customFormat="1" ht="15.75" customHeight="1" x14ac:dyDescent="0.25">
      <c r="B437" s="247">
        <v>2023</v>
      </c>
      <c r="C437" s="81">
        <v>891780111</v>
      </c>
      <c r="D437" s="82" t="s">
        <v>68</v>
      </c>
      <c r="E437" s="145" t="s">
        <v>8458</v>
      </c>
      <c r="F437" s="76" t="s">
        <v>8459</v>
      </c>
      <c r="G437" s="145">
        <v>0</v>
      </c>
      <c r="H437" s="145"/>
      <c r="I437" s="86" t="s">
        <v>78</v>
      </c>
      <c r="J437" s="81" t="s">
        <v>120</v>
      </c>
      <c r="K437" s="145" t="s">
        <v>8460</v>
      </c>
      <c r="L437" s="259">
        <v>13229230</v>
      </c>
      <c r="M437" s="81" t="s">
        <v>73</v>
      </c>
      <c r="N437" s="145"/>
      <c r="O437" s="141" t="s">
        <v>8329</v>
      </c>
      <c r="P437" s="160">
        <v>900815934</v>
      </c>
      <c r="Q437" s="160">
        <v>920</v>
      </c>
      <c r="R437" s="397">
        <v>45034</v>
      </c>
      <c r="S437" s="582">
        <v>525827342</v>
      </c>
      <c r="T437" s="391">
        <v>45114</v>
      </c>
      <c r="U437" s="617">
        <v>13229230</v>
      </c>
      <c r="V437" s="86" t="s">
        <v>70</v>
      </c>
      <c r="W437" s="262">
        <v>5056184</v>
      </c>
      <c r="X437" s="144" t="s">
        <v>8330</v>
      </c>
      <c r="Y437" s="145"/>
      <c r="Z437" s="391">
        <v>45114</v>
      </c>
      <c r="AA437" s="391">
        <v>45114</v>
      </c>
      <c r="AB437" s="603" t="s">
        <v>80</v>
      </c>
      <c r="AC437" s="391">
        <v>45175</v>
      </c>
      <c r="AD437" s="150">
        <f t="shared" si="22"/>
        <v>61</v>
      </c>
      <c r="AE437" s="143">
        <v>0</v>
      </c>
      <c r="AF437" s="259">
        <v>0</v>
      </c>
      <c r="AG437" s="143">
        <v>0</v>
      </c>
      <c r="AH437" s="603" t="s">
        <v>80</v>
      </c>
      <c r="AI437" s="150">
        <f t="shared" si="19"/>
        <v>0</v>
      </c>
      <c r="AJ437" s="143">
        <v>0</v>
      </c>
      <c r="AK437" s="259">
        <v>0</v>
      </c>
      <c r="AL437" s="603" t="s">
        <v>80</v>
      </c>
      <c r="AM437" s="86">
        <v>0</v>
      </c>
      <c r="AN437" s="603" t="s">
        <v>80</v>
      </c>
      <c r="AO437" s="603" t="s">
        <v>80</v>
      </c>
      <c r="AP437" s="255">
        <f t="shared" si="20"/>
        <v>0</v>
      </c>
      <c r="AQ437" s="260">
        <f>+L437+AF437-AK437</f>
        <v>13229230</v>
      </c>
      <c r="AR437" s="86" t="s">
        <v>115</v>
      </c>
      <c r="AS437" s="143">
        <v>0</v>
      </c>
      <c r="AT437" s="203" t="s">
        <v>80</v>
      </c>
      <c r="AU437" s="259">
        <v>0</v>
      </c>
      <c r="AV437" s="364">
        <f t="shared" si="18"/>
        <v>13229230</v>
      </c>
      <c r="AW437" s="133">
        <f t="shared" si="21"/>
        <v>0</v>
      </c>
      <c r="AX437" s="203" t="s">
        <v>80</v>
      </c>
      <c r="AY437" s="86" t="s">
        <v>72</v>
      </c>
      <c r="AZ437" s="76" t="s">
        <v>8461</v>
      </c>
      <c r="BA437" s="160" t="s">
        <v>71</v>
      </c>
      <c r="BB437" s="141" t="s">
        <v>117</v>
      </c>
    </row>
    <row r="438" spans="2:54" s="125" customFormat="1" ht="15.75" customHeight="1" x14ac:dyDescent="0.25">
      <c r="B438" s="247">
        <v>2023</v>
      </c>
      <c r="C438" s="81">
        <v>891780111</v>
      </c>
      <c r="D438" s="82" t="s">
        <v>68</v>
      </c>
      <c r="E438" s="145" t="s">
        <v>8462</v>
      </c>
      <c r="F438" s="76" t="s">
        <v>8463</v>
      </c>
      <c r="G438" s="145">
        <v>0</v>
      </c>
      <c r="H438" s="145"/>
      <c r="I438" s="86" t="s">
        <v>78</v>
      </c>
      <c r="J438" s="81" t="s">
        <v>120</v>
      </c>
      <c r="K438" s="145" t="s">
        <v>8464</v>
      </c>
      <c r="L438" s="259">
        <v>5820000</v>
      </c>
      <c r="M438" s="81" t="s">
        <v>73</v>
      </c>
      <c r="N438" s="145"/>
      <c r="O438" s="141" t="s">
        <v>8353</v>
      </c>
      <c r="P438" s="160">
        <v>900081578</v>
      </c>
      <c r="Q438" s="160">
        <v>617</v>
      </c>
      <c r="R438" s="397">
        <v>44992</v>
      </c>
      <c r="S438" s="582">
        <v>532304000</v>
      </c>
      <c r="T438" s="391">
        <v>45114</v>
      </c>
      <c r="U438" s="617">
        <v>5820000</v>
      </c>
      <c r="V438" s="86" t="s">
        <v>70</v>
      </c>
      <c r="W438" s="262">
        <v>51909946</v>
      </c>
      <c r="X438" s="144" t="s">
        <v>7677</v>
      </c>
      <c r="Y438" s="145"/>
      <c r="Z438" s="391">
        <v>45114</v>
      </c>
      <c r="AA438" s="391">
        <v>45114</v>
      </c>
      <c r="AB438" s="603" t="s">
        <v>80</v>
      </c>
      <c r="AC438" s="391">
        <v>45144</v>
      </c>
      <c r="AD438" s="150">
        <f t="shared" si="22"/>
        <v>30</v>
      </c>
      <c r="AE438" s="143">
        <v>0</v>
      </c>
      <c r="AF438" s="259">
        <v>0</v>
      </c>
      <c r="AG438" s="143">
        <v>0</v>
      </c>
      <c r="AH438" s="603" t="s">
        <v>80</v>
      </c>
      <c r="AI438" s="150">
        <f t="shared" si="19"/>
        <v>0</v>
      </c>
      <c r="AJ438" s="143">
        <v>0</v>
      </c>
      <c r="AK438" s="259">
        <v>0</v>
      </c>
      <c r="AL438" s="603" t="s">
        <v>80</v>
      </c>
      <c r="AM438" s="86">
        <v>0</v>
      </c>
      <c r="AN438" s="603" t="s">
        <v>80</v>
      </c>
      <c r="AO438" s="603" t="s">
        <v>80</v>
      </c>
      <c r="AP438" s="255">
        <f t="shared" si="20"/>
        <v>0</v>
      </c>
      <c r="AQ438" s="260">
        <f>+L438+AF438-AK438</f>
        <v>5820000</v>
      </c>
      <c r="AR438" s="86" t="s">
        <v>115</v>
      </c>
      <c r="AS438" s="143">
        <v>0</v>
      </c>
      <c r="AT438" s="203" t="s">
        <v>80</v>
      </c>
      <c r="AU438" s="259">
        <v>0</v>
      </c>
      <c r="AV438" s="364">
        <f t="shared" si="18"/>
        <v>5820000</v>
      </c>
      <c r="AW438" s="133">
        <f t="shared" si="21"/>
        <v>0</v>
      </c>
      <c r="AX438" s="203" t="s">
        <v>80</v>
      </c>
      <c r="AY438" s="86" t="s">
        <v>72</v>
      </c>
      <c r="AZ438" s="76" t="s">
        <v>8465</v>
      </c>
      <c r="BA438" s="160" t="s">
        <v>71</v>
      </c>
      <c r="BB438" s="141" t="s">
        <v>117</v>
      </c>
    </row>
    <row r="439" spans="2:54" s="125" customFormat="1" ht="15.75" customHeight="1" x14ac:dyDescent="0.25">
      <c r="B439" s="247">
        <v>2023</v>
      </c>
      <c r="C439" s="81">
        <v>891780111</v>
      </c>
      <c r="D439" s="82" t="s">
        <v>68</v>
      </c>
      <c r="E439" s="145" t="s">
        <v>8466</v>
      </c>
      <c r="F439" s="76" t="s">
        <v>8467</v>
      </c>
      <c r="G439" s="145">
        <v>0</v>
      </c>
      <c r="H439" s="145"/>
      <c r="I439" s="86" t="s">
        <v>78</v>
      </c>
      <c r="J439" s="81" t="s">
        <v>120</v>
      </c>
      <c r="K439" s="145" t="s">
        <v>8468</v>
      </c>
      <c r="L439" s="259">
        <v>1487500</v>
      </c>
      <c r="M439" s="81" t="s">
        <v>73</v>
      </c>
      <c r="N439" s="145"/>
      <c r="O439" s="141" t="s">
        <v>8155</v>
      </c>
      <c r="P439" s="160">
        <v>900763287</v>
      </c>
      <c r="Q439" s="160">
        <v>617</v>
      </c>
      <c r="R439" s="397">
        <v>44992</v>
      </c>
      <c r="S439" s="582">
        <v>532304000</v>
      </c>
      <c r="T439" s="391">
        <v>45117</v>
      </c>
      <c r="U439" s="617">
        <v>1487500</v>
      </c>
      <c r="V439" s="86" t="s">
        <v>70</v>
      </c>
      <c r="W439" s="262">
        <v>51909946</v>
      </c>
      <c r="X439" s="144" t="s">
        <v>8404</v>
      </c>
      <c r="Y439" s="145"/>
      <c r="Z439" s="391">
        <v>45117</v>
      </c>
      <c r="AA439" s="391">
        <v>45117</v>
      </c>
      <c r="AB439" s="603" t="s">
        <v>80</v>
      </c>
      <c r="AC439" s="391">
        <v>45147</v>
      </c>
      <c r="AD439" s="150">
        <f t="shared" si="22"/>
        <v>30</v>
      </c>
      <c r="AE439" s="143">
        <v>0</v>
      </c>
      <c r="AF439" s="259">
        <v>0</v>
      </c>
      <c r="AG439" s="143">
        <v>0</v>
      </c>
      <c r="AH439" s="603" t="s">
        <v>80</v>
      </c>
      <c r="AI439" s="150">
        <f t="shared" si="19"/>
        <v>0</v>
      </c>
      <c r="AJ439" s="143">
        <v>0</v>
      </c>
      <c r="AK439" s="259">
        <v>0</v>
      </c>
      <c r="AL439" s="603" t="s">
        <v>80</v>
      </c>
      <c r="AM439" s="86">
        <v>0</v>
      </c>
      <c r="AN439" s="603" t="s">
        <v>80</v>
      </c>
      <c r="AO439" s="603" t="s">
        <v>80</v>
      </c>
      <c r="AP439" s="255">
        <f t="shared" si="20"/>
        <v>0</v>
      </c>
      <c r="AQ439" s="260">
        <f>+L439+AF439-AK439</f>
        <v>1487500</v>
      </c>
      <c r="AR439" s="86" t="s">
        <v>115</v>
      </c>
      <c r="AS439" s="143">
        <v>0</v>
      </c>
      <c r="AT439" s="203" t="s">
        <v>80</v>
      </c>
      <c r="AU439" s="259">
        <v>1487500</v>
      </c>
      <c r="AV439" s="364">
        <f t="shared" si="18"/>
        <v>0</v>
      </c>
      <c r="AW439" s="133">
        <f t="shared" si="21"/>
        <v>1</v>
      </c>
      <c r="AX439" s="203" t="s">
        <v>80</v>
      </c>
      <c r="AY439" s="86" t="s">
        <v>800</v>
      </c>
      <c r="AZ439" s="76" t="s">
        <v>8469</v>
      </c>
      <c r="BA439" s="160" t="s">
        <v>71</v>
      </c>
      <c r="BB439" s="141" t="s">
        <v>117</v>
      </c>
    </row>
    <row r="440" spans="2:54" s="125" customFormat="1" ht="15.75" customHeight="1" x14ac:dyDescent="0.25">
      <c r="B440" s="247">
        <v>2023</v>
      </c>
      <c r="C440" s="81">
        <v>891780111</v>
      </c>
      <c r="D440" s="82" t="s">
        <v>68</v>
      </c>
      <c r="E440" s="145" t="s">
        <v>8470</v>
      </c>
      <c r="F440" s="76" t="s">
        <v>8471</v>
      </c>
      <c r="G440" s="145">
        <v>0</v>
      </c>
      <c r="H440" s="145"/>
      <c r="I440" s="86" t="s">
        <v>78</v>
      </c>
      <c r="J440" s="81" t="s">
        <v>120</v>
      </c>
      <c r="K440" s="145" t="s">
        <v>8472</v>
      </c>
      <c r="L440" s="259">
        <v>1250697</v>
      </c>
      <c r="M440" s="81" t="s">
        <v>73</v>
      </c>
      <c r="N440" s="145"/>
      <c r="O440" s="141" t="s">
        <v>8473</v>
      </c>
      <c r="P440" s="160">
        <v>830508200</v>
      </c>
      <c r="Q440" s="160">
        <v>511</v>
      </c>
      <c r="R440" s="397">
        <v>44985</v>
      </c>
      <c r="S440" s="582">
        <v>143658480</v>
      </c>
      <c r="T440" s="391">
        <v>45118</v>
      </c>
      <c r="U440" s="617">
        <v>1250697</v>
      </c>
      <c r="V440" s="86" t="s">
        <v>70</v>
      </c>
      <c r="W440" s="262">
        <v>52389076</v>
      </c>
      <c r="X440" s="144" t="s">
        <v>8474</v>
      </c>
      <c r="Y440" s="145"/>
      <c r="Z440" s="391">
        <v>45118</v>
      </c>
      <c r="AA440" s="391">
        <v>45118</v>
      </c>
      <c r="AB440" s="603" t="s">
        <v>80</v>
      </c>
      <c r="AC440" s="391">
        <v>45179</v>
      </c>
      <c r="AD440" s="150">
        <f t="shared" si="22"/>
        <v>61</v>
      </c>
      <c r="AE440" s="143">
        <v>0</v>
      </c>
      <c r="AF440" s="259">
        <v>0</v>
      </c>
      <c r="AG440" s="143">
        <v>0</v>
      </c>
      <c r="AH440" s="603" t="s">
        <v>80</v>
      </c>
      <c r="AI440" s="150">
        <f t="shared" si="19"/>
        <v>0</v>
      </c>
      <c r="AJ440" s="143">
        <v>0</v>
      </c>
      <c r="AK440" s="259">
        <v>0</v>
      </c>
      <c r="AL440" s="603" t="s">
        <v>80</v>
      </c>
      <c r="AM440" s="86">
        <v>0</v>
      </c>
      <c r="AN440" s="603" t="s">
        <v>80</v>
      </c>
      <c r="AO440" s="603" t="s">
        <v>80</v>
      </c>
      <c r="AP440" s="255">
        <f t="shared" si="20"/>
        <v>0</v>
      </c>
      <c r="AQ440" s="260">
        <f>+L440+AF440-AK440</f>
        <v>1250697</v>
      </c>
      <c r="AR440" s="86" t="s">
        <v>115</v>
      </c>
      <c r="AS440" s="143">
        <v>0</v>
      </c>
      <c r="AT440" s="203" t="s">
        <v>80</v>
      </c>
      <c r="AU440" s="259">
        <v>1250697</v>
      </c>
      <c r="AV440" s="364">
        <f t="shared" si="18"/>
        <v>0</v>
      </c>
      <c r="AW440" s="133">
        <f t="shared" si="21"/>
        <v>1</v>
      </c>
      <c r="AX440" s="203" t="s">
        <v>80</v>
      </c>
      <c r="AY440" s="86" t="s">
        <v>72</v>
      </c>
      <c r="AZ440" s="76" t="s">
        <v>8475</v>
      </c>
      <c r="BA440" s="160" t="s">
        <v>71</v>
      </c>
      <c r="BB440" s="141" t="s">
        <v>117</v>
      </c>
    </row>
    <row r="441" spans="2:54" s="125" customFormat="1" ht="15.75" customHeight="1" x14ac:dyDescent="0.25">
      <c r="B441" s="247">
        <v>2023</v>
      </c>
      <c r="C441" s="81">
        <v>891780111</v>
      </c>
      <c r="D441" s="82" t="s">
        <v>68</v>
      </c>
      <c r="E441" s="145" t="s">
        <v>8476</v>
      </c>
      <c r="F441" s="76" t="s">
        <v>8477</v>
      </c>
      <c r="G441" s="145">
        <v>0</v>
      </c>
      <c r="H441" s="145"/>
      <c r="I441" s="86" t="s">
        <v>78</v>
      </c>
      <c r="J441" s="81" t="s">
        <v>120</v>
      </c>
      <c r="K441" s="145" t="s">
        <v>8478</v>
      </c>
      <c r="L441" s="259">
        <v>299999</v>
      </c>
      <c r="M441" s="81" t="s">
        <v>73</v>
      </c>
      <c r="N441" s="145"/>
      <c r="O441" s="141" t="s">
        <v>8428</v>
      </c>
      <c r="P441" s="160">
        <v>900428481</v>
      </c>
      <c r="Q441" s="160">
        <v>659</v>
      </c>
      <c r="R441" s="397">
        <v>44994</v>
      </c>
      <c r="S441" s="582">
        <v>10621339</v>
      </c>
      <c r="T441" s="391">
        <v>45118</v>
      </c>
      <c r="U441" s="617">
        <v>299999</v>
      </c>
      <c r="V441" s="86" t="s">
        <v>70</v>
      </c>
      <c r="W441" s="262">
        <v>52030501</v>
      </c>
      <c r="X441" s="144" t="s">
        <v>8336</v>
      </c>
      <c r="Y441" s="145"/>
      <c r="Z441" s="391">
        <v>45118</v>
      </c>
      <c r="AA441" s="391">
        <v>45118</v>
      </c>
      <c r="AB441" s="603" t="s">
        <v>80</v>
      </c>
      <c r="AC441" s="391">
        <v>45179</v>
      </c>
      <c r="AD441" s="150">
        <f t="shared" si="22"/>
        <v>61</v>
      </c>
      <c r="AE441" s="143">
        <v>0</v>
      </c>
      <c r="AF441" s="259">
        <v>0</v>
      </c>
      <c r="AG441" s="143">
        <v>0</v>
      </c>
      <c r="AH441" s="603" t="s">
        <v>80</v>
      </c>
      <c r="AI441" s="150">
        <f t="shared" si="19"/>
        <v>0</v>
      </c>
      <c r="AJ441" s="143">
        <v>0</v>
      </c>
      <c r="AK441" s="259">
        <v>0</v>
      </c>
      <c r="AL441" s="603" t="s">
        <v>80</v>
      </c>
      <c r="AM441" s="86">
        <v>0</v>
      </c>
      <c r="AN441" s="603" t="s">
        <v>80</v>
      </c>
      <c r="AO441" s="603" t="s">
        <v>80</v>
      </c>
      <c r="AP441" s="255">
        <f t="shared" si="20"/>
        <v>0</v>
      </c>
      <c r="AQ441" s="260">
        <f>+L441+AF441-AK441</f>
        <v>299999</v>
      </c>
      <c r="AR441" s="86" t="s">
        <v>115</v>
      </c>
      <c r="AS441" s="143">
        <v>0</v>
      </c>
      <c r="AT441" s="203" t="s">
        <v>80</v>
      </c>
      <c r="AU441" s="259">
        <v>299999</v>
      </c>
      <c r="AV441" s="364">
        <f t="shared" si="18"/>
        <v>0</v>
      </c>
      <c r="AW441" s="133">
        <f t="shared" si="21"/>
        <v>1</v>
      </c>
      <c r="AX441" s="203" t="s">
        <v>80</v>
      </c>
      <c r="AY441" s="86" t="s">
        <v>800</v>
      </c>
      <c r="AZ441" s="76" t="s">
        <v>8479</v>
      </c>
      <c r="BA441" s="160" t="s">
        <v>71</v>
      </c>
      <c r="BB441" s="141" t="s">
        <v>117</v>
      </c>
    </row>
    <row r="442" spans="2:54" s="125" customFormat="1" ht="15.75" customHeight="1" x14ac:dyDescent="0.25">
      <c r="B442" s="247">
        <v>2023</v>
      </c>
      <c r="C442" s="81">
        <v>891780111</v>
      </c>
      <c r="D442" s="82" t="s">
        <v>68</v>
      </c>
      <c r="E442" s="145" t="s">
        <v>8480</v>
      </c>
      <c r="F442" s="76" t="s">
        <v>8481</v>
      </c>
      <c r="G442" s="145">
        <v>0</v>
      </c>
      <c r="H442" s="145"/>
      <c r="I442" s="86" t="s">
        <v>78</v>
      </c>
      <c r="J442" s="81" t="s">
        <v>120</v>
      </c>
      <c r="K442" s="145" t="s">
        <v>8482</v>
      </c>
      <c r="L442" s="259">
        <v>6997200</v>
      </c>
      <c r="M442" s="81" t="s">
        <v>73</v>
      </c>
      <c r="N442" s="145"/>
      <c r="O442" s="141" t="s">
        <v>8155</v>
      </c>
      <c r="P442" s="160">
        <v>900763287</v>
      </c>
      <c r="Q442" s="160">
        <v>754</v>
      </c>
      <c r="R442" s="397">
        <v>45006</v>
      </c>
      <c r="S442" s="582">
        <v>20000000</v>
      </c>
      <c r="T442" s="391">
        <v>45118</v>
      </c>
      <c r="U442" s="617">
        <v>6997200</v>
      </c>
      <c r="V442" s="86" t="s">
        <v>70</v>
      </c>
      <c r="W442" s="262">
        <v>1082866408</v>
      </c>
      <c r="X442" s="144" t="s">
        <v>8483</v>
      </c>
      <c r="Y442" s="145"/>
      <c r="Z442" s="391">
        <v>45118</v>
      </c>
      <c r="AA442" s="391">
        <v>45118</v>
      </c>
      <c r="AB442" s="603" t="s">
        <v>80</v>
      </c>
      <c r="AC442" s="391">
        <v>45148</v>
      </c>
      <c r="AD442" s="150">
        <f t="shared" si="22"/>
        <v>30</v>
      </c>
      <c r="AE442" s="143">
        <v>0</v>
      </c>
      <c r="AF442" s="259">
        <v>0</v>
      </c>
      <c r="AG442" s="143">
        <v>0</v>
      </c>
      <c r="AH442" s="603" t="s">
        <v>80</v>
      </c>
      <c r="AI442" s="150">
        <f t="shared" si="19"/>
        <v>0</v>
      </c>
      <c r="AJ442" s="143">
        <v>0</v>
      </c>
      <c r="AK442" s="259">
        <v>0</v>
      </c>
      <c r="AL442" s="603" t="s">
        <v>80</v>
      </c>
      <c r="AM442" s="86">
        <v>0</v>
      </c>
      <c r="AN442" s="603" t="s">
        <v>80</v>
      </c>
      <c r="AO442" s="603" t="s">
        <v>80</v>
      </c>
      <c r="AP442" s="255">
        <f t="shared" si="20"/>
        <v>0</v>
      </c>
      <c r="AQ442" s="260">
        <f>+L442+AF442-AK442</f>
        <v>6997200</v>
      </c>
      <c r="AR442" s="86" t="s">
        <v>115</v>
      </c>
      <c r="AS442" s="143">
        <v>0</v>
      </c>
      <c r="AT442" s="203" t="s">
        <v>80</v>
      </c>
      <c r="AU442" s="259">
        <v>0</v>
      </c>
      <c r="AV442" s="364">
        <f t="shared" si="18"/>
        <v>6997200</v>
      </c>
      <c r="AW442" s="133">
        <f t="shared" si="21"/>
        <v>0</v>
      </c>
      <c r="AX442" s="203" t="s">
        <v>80</v>
      </c>
      <c r="AY442" s="86" t="s">
        <v>72</v>
      </c>
      <c r="AZ442" s="76" t="s">
        <v>8484</v>
      </c>
      <c r="BA442" s="160" t="s">
        <v>71</v>
      </c>
      <c r="BB442" s="141" t="s">
        <v>117</v>
      </c>
    </row>
    <row r="443" spans="2:54" s="125" customFormat="1" ht="15.75" customHeight="1" x14ac:dyDescent="0.25">
      <c r="B443" s="247">
        <v>2023</v>
      </c>
      <c r="C443" s="81">
        <v>891780111</v>
      </c>
      <c r="D443" s="82" t="s">
        <v>68</v>
      </c>
      <c r="E443" s="145" t="s">
        <v>8485</v>
      </c>
      <c r="F443" s="76" t="s">
        <v>8486</v>
      </c>
      <c r="G443" s="145">
        <v>0</v>
      </c>
      <c r="H443" s="145"/>
      <c r="I443" s="86" t="s">
        <v>78</v>
      </c>
      <c r="J443" s="81" t="s">
        <v>120</v>
      </c>
      <c r="K443" s="145" t="s">
        <v>8487</v>
      </c>
      <c r="L443" s="259">
        <v>2313360</v>
      </c>
      <c r="M443" s="81" t="s">
        <v>73</v>
      </c>
      <c r="N443" s="145"/>
      <c r="O443" s="141" t="s">
        <v>8488</v>
      </c>
      <c r="P443" s="160">
        <v>800224833</v>
      </c>
      <c r="Q443" s="160">
        <v>511</v>
      </c>
      <c r="R443" s="397">
        <v>44985</v>
      </c>
      <c r="S443" s="582">
        <v>143658480</v>
      </c>
      <c r="T443" s="391">
        <v>45118</v>
      </c>
      <c r="U443" s="617">
        <v>2313360</v>
      </c>
      <c r="V443" s="86" t="s">
        <v>70</v>
      </c>
      <c r="W443" s="262">
        <v>52389076</v>
      </c>
      <c r="X443" s="144" t="s">
        <v>6611</v>
      </c>
      <c r="Y443" s="145"/>
      <c r="Z443" s="391">
        <v>45118</v>
      </c>
      <c r="AA443" s="391">
        <v>45118</v>
      </c>
      <c r="AB443" s="603" t="s">
        <v>80</v>
      </c>
      <c r="AC443" s="391">
        <v>45179</v>
      </c>
      <c r="AD443" s="150">
        <f t="shared" si="22"/>
        <v>61</v>
      </c>
      <c r="AE443" s="143">
        <v>0</v>
      </c>
      <c r="AF443" s="259">
        <v>0</v>
      </c>
      <c r="AG443" s="143">
        <v>0</v>
      </c>
      <c r="AH443" s="603" t="s">
        <v>80</v>
      </c>
      <c r="AI443" s="150">
        <f t="shared" si="19"/>
        <v>0</v>
      </c>
      <c r="AJ443" s="143">
        <v>0</v>
      </c>
      <c r="AK443" s="259">
        <v>0</v>
      </c>
      <c r="AL443" s="603" t="s">
        <v>80</v>
      </c>
      <c r="AM443" s="86">
        <v>0</v>
      </c>
      <c r="AN443" s="603" t="s">
        <v>80</v>
      </c>
      <c r="AO443" s="603" t="s">
        <v>80</v>
      </c>
      <c r="AP443" s="255">
        <f t="shared" si="20"/>
        <v>0</v>
      </c>
      <c r="AQ443" s="260">
        <f>+L443+AF443-AK443</f>
        <v>2313360</v>
      </c>
      <c r="AR443" s="86" t="s">
        <v>115</v>
      </c>
      <c r="AS443" s="143">
        <v>0</v>
      </c>
      <c r="AT443" s="203" t="s">
        <v>80</v>
      </c>
      <c r="AU443" s="259">
        <v>2313360</v>
      </c>
      <c r="AV443" s="364">
        <f t="shared" si="18"/>
        <v>0</v>
      </c>
      <c r="AW443" s="133">
        <f t="shared" si="21"/>
        <v>1</v>
      </c>
      <c r="AX443" s="203" t="s">
        <v>80</v>
      </c>
      <c r="AY443" s="86" t="s">
        <v>72</v>
      </c>
      <c r="AZ443" s="76" t="s">
        <v>8489</v>
      </c>
      <c r="BA443" s="160" t="s">
        <v>71</v>
      </c>
      <c r="BB443" s="141" t="s">
        <v>117</v>
      </c>
    </row>
    <row r="444" spans="2:54" s="125" customFormat="1" ht="15.75" customHeight="1" x14ac:dyDescent="0.25">
      <c r="B444" s="247">
        <v>2023</v>
      </c>
      <c r="C444" s="81">
        <v>891780111</v>
      </c>
      <c r="D444" s="82" t="s">
        <v>68</v>
      </c>
      <c r="E444" s="145" t="s">
        <v>8490</v>
      </c>
      <c r="F444" s="76" t="s">
        <v>8491</v>
      </c>
      <c r="G444" s="145">
        <v>0</v>
      </c>
      <c r="H444" s="145"/>
      <c r="I444" s="86" t="s">
        <v>78</v>
      </c>
      <c r="J444" s="81" t="s">
        <v>120</v>
      </c>
      <c r="K444" s="145" t="s">
        <v>8492</v>
      </c>
      <c r="L444" s="259">
        <v>1598051</v>
      </c>
      <c r="M444" s="81" t="s">
        <v>73</v>
      </c>
      <c r="N444" s="145"/>
      <c r="O444" s="141" t="s">
        <v>8493</v>
      </c>
      <c r="P444" s="160">
        <v>900034424</v>
      </c>
      <c r="Q444" s="160">
        <v>900</v>
      </c>
      <c r="R444" s="397">
        <v>45029</v>
      </c>
      <c r="S444" s="582">
        <v>338073920</v>
      </c>
      <c r="T444" s="391">
        <v>45119</v>
      </c>
      <c r="U444" s="617">
        <v>1598051</v>
      </c>
      <c r="V444" s="86" t="s">
        <v>70</v>
      </c>
      <c r="W444" s="262">
        <v>1082922506</v>
      </c>
      <c r="X444" s="144" t="s">
        <v>8494</v>
      </c>
      <c r="Y444" s="145"/>
      <c r="Z444" s="391">
        <v>45119</v>
      </c>
      <c r="AA444" s="391">
        <v>45119</v>
      </c>
      <c r="AB444" s="603" t="s">
        <v>80</v>
      </c>
      <c r="AC444" s="391">
        <v>45180</v>
      </c>
      <c r="AD444" s="150">
        <f t="shared" si="22"/>
        <v>61</v>
      </c>
      <c r="AE444" s="143">
        <v>0</v>
      </c>
      <c r="AF444" s="259">
        <v>0</v>
      </c>
      <c r="AG444" s="143">
        <v>0</v>
      </c>
      <c r="AH444" s="603" t="s">
        <v>80</v>
      </c>
      <c r="AI444" s="150">
        <f t="shared" si="19"/>
        <v>0</v>
      </c>
      <c r="AJ444" s="143">
        <v>0</v>
      </c>
      <c r="AK444" s="259">
        <v>0</v>
      </c>
      <c r="AL444" s="603" t="s">
        <v>80</v>
      </c>
      <c r="AM444" s="86">
        <v>0</v>
      </c>
      <c r="AN444" s="603" t="s">
        <v>80</v>
      </c>
      <c r="AO444" s="603" t="s">
        <v>80</v>
      </c>
      <c r="AP444" s="255">
        <f t="shared" si="20"/>
        <v>0</v>
      </c>
      <c r="AQ444" s="260">
        <f>+L444+AF444-AK444</f>
        <v>1598051</v>
      </c>
      <c r="AR444" s="86" t="s">
        <v>115</v>
      </c>
      <c r="AS444" s="143">
        <v>0</v>
      </c>
      <c r="AT444" s="203" t="s">
        <v>80</v>
      </c>
      <c r="AU444" s="259">
        <v>0</v>
      </c>
      <c r="AV444" s="364">
        <f t="shared" si="18"/>
        <v>1598051</v>
      </c>
      <c r="AW444" s="133">
        <f t="shared" si="21"/>
        <v>0</v>
      </c>
      <c r="AX444" s="203" t="s">
        <v>80</v>
      </c>
      <c r="AY444" s="86" t="s">
        <v>72</v>
      </c>
      <c r="AZ444" s="76" t="s">
        <v>8495</v>
      </c>
      <c r="BA444" s="160" t="s">
        <v>71</v>
      </c>
      <c r="BB444" s="141" t="s">
        <v>117</v>
      </c>
    </row>
    <row r="445" spans="2:54" s="125" customFormat="1" ht="15.75" customHeight="1" x14ac:dyDescent="0.25">
      <c r="B445" s="247">
        <v>2023</v>
      </c>
      <c r="C445" s="81">
        <v>891780111</v>
      </c>
      <c r="D445" s="82" t="s">
        <v>68</v>
      </c>
      <c r="E445" s="145" t="s">
        <v>8496</v>
      </c>
      <c r="F445" s="76" t="s">
        <v>8497</v>
      </c>
      <c r="G445" s="145">
        <v>0</v>
      </c>
      <c r="H445" s="145"/>
      <c r="I445" s="86" t="s">
        <v>78</v>
      </c>
      <c r="J445" s="81" t="s">
        <v>120</v>
      </c>
      <c r="K445" s="145" t="s">
        <v>8498</v>
      </c>
      <c r="L445" s="259">
        <v>3467000</v>
      </c>
      <c r="M445" s="81" t="s">
        <v>73</v>
      </c>
      <c r="N445" s="145"/>
      <c r="O445" s="141" t="s">
        <v>8198</v>
      </c>
      <c r="P445" s="160">
        <v>811021363</v>
      </c>
      <c r="Q445" s="160">
        <v>900</v>
      </c>
      <c r="R445" s="397">
        <v>45029</v>
      </c>
      <c r="S445" s="582">
        <v>338073920</v>
      </c>
      <c r="T445" s="391">
        <v>45119</v>
      </c>
      <c r="U445" s="617">
        <v>3467000</v>
      </c>
      <c r="V445" s="86" t="s">
        <v>70</v>
      </c>
      <c r="W445" s="262">
        <v>51909946</v>
      </c>
      <c r="X445" s="144" t="s">
        <v>8499</v>
      </c>
      <c r="Y445" s="145"/>
      <c r="Z445" s="391">
        <v>45119</v>
      </c>
      <c r="AA445" s="391">
        <v>45119</v>
      </c>
      <c r="AB445" s="603" t="s">
        <v>80</v>
      </c>
      <c r="AC445" s="391">
        <v>45180</v>
      </c>
      <c r="AD445" s="150">
        <f t="shared" si="22"/>
        <v>61</v>
      </c>
      <c r="AE445" s="143">
        <v>0</v>
      </c>
      <c r="AF445" s="259">
        <v>0</v>
      </c>
      <c r="AG445" s="143">
        <v>0</v>
      </c>
      <c r="AH445" s="603" t="s">
        <v>80</v>
      </c>
      <c r="AI445" s="150">
        <f t="shared" si="19"/>
        <v>0</v>
      </c>
      <c r="AJ445" s="143">
        <v>0</v>
      </c>
      <c r="AK445" s="259">
        <v>0</v>
      </c>
      <c r="AL445" s="603" t="s">
        <v>80</v>
      </c>
      <c r="AM445" s="86">
        <v>0</v>
      </c>
      <c r="AN445" s="603" t="s">
        <v>80</v>
      </c>
      <c r="AO445" s="603" t="s">
        <v>80</v>
      </c>
      <c r="AP445" s="255">
        <f t="shared" si="20"/>
        <v>0</v>
      </c>
      <c r="AQ445" s="260">
        <f>+L445+AF445-AK445</f>
        <v>3467000</v>
      </c>
      <c r="AR445" s="86" t="s">
        <v>115</v>
      </c>
      <c r="AS445" s="143">
        <v>0</v>
      </c>
      <c r="AT445" s="203" t="s">
        <v>80</v>
      </c>
      <c r="AU445" s="259">
        <v>0</v>
      </c>
      <c r="AV445" s="364">
        <f t="shared" si="18"/>
        <v>3467000</v>
      </c>
      <c r="AW445" s="133">
        <f t="shared" si="21"/>
        <v>0</v>
      </c>
      <c r="AX445" s="203" t="s">
        <v>80</v>
      </c>
      <c r="AY445" s="86" t="s">
        <v>72</v>
      </c>
      <c r="AZ445" s="76" t="s">
        <v>8500</v>
      </c>
      <c r="BA445" s="160" t="s">
        <v>71</v>
      </c>
      <c r="BB445" s="141" t="s">
        <v>117</v>
      </c>
    </row>
    <row r="446" spans="2:54" s="126" customFormat="1" ht="30" customHeight="1" x14ac:dyDescent="0.2">
      <c r="B446" s="247">
        <v>2023</v>
      </c>
      <c r="C446" s="81">
        <v>891780111</v>
      </c>
      <c r="D446" s="82" t="s">
        <v>68</v>
      </c>
      <c r="E446" s="82" t="s">
        <v>8501</v>
      </c>
      <c r="F446" s="142" t="s">
        <v>8502</v>
      </c>
      <c r="G446" s="82">
        <v>0</v>
      </c>
      <c r="H446" s="82"/>
      <c r="I446" s="81" t="s">
        <v>78</v>
      </c>
      <c r="J446" s="81" t="s">
        <v>120</v>
      </c>
      <c r="K446" s="82" t="s">
        <v>8503</v>
      </c>
      <c r="L446" s="381">
        <v>8474747</v>
      </c>
      <c r="M446" s="81" t="s">
        <v>73</v>
      </c>
      <c r="N446" s="82"/>
      <c r="O446" s="141" t="s">
        <v>8310</v>
      </c>
      <c r="P446" s="160">
        <v>900383358</v>
      </c>
      <c r="Q446" s="258" t="s">
        <v>8504</v>
      </c>
      <c r="R446" s="619" t="s">
        <v>8505</v>
      </c>
      <c r="S446" s="584" t="s">
        <v>8506</v>
      </c>
      <c r="T446" s="391">
        <v>45120</v>
      </c>
      <c r="U446" s="617">
        <v>8474747</v>
      </c>
      <c r="V446" s="86" t="s">
        <v>70</v>
      </c>
      <c r="W446" s="262">
        <v>79857491</v>
      </c>
      <c r="X446" s="87" t="s">
        <v>8507</v>
      </c>
      <c r="Y446" s="82"/>
      <c r="Z446" s="391">
        <v>45120</v>
      </c>
      <c r="AA446" s="391">
        <v>45120</v>
      </c>
      <c r="AB446" s="603" t="s">
        <v>80</v>
      </c>
      <c r="AC446" s="391">
        <v>45150</v>
      </c>
      <c r="AD446" s="262">
        <f t="shared" si="22"/>
        <v>30</v>
      </c>
      <c r="AE446" s="165">
        <v>0</v>
      </c>
      <c r="AF446" s="381">
        <v>0</v>
      </c>
      <c r="AG446" s="165">
        <v>0</v>
      </c>
      <c r="AH446" s="603" t="s">
        <v>80</v>
      </c>
      <c r="AI446" s="262">
        <f t="shared" si="19"/>
        <v>0</v>
      </c>
      <c r="AJ446" s="165">
        <v>0</v>
      </c>
      <c r="AK446" s="381">
        <v>0</v>
      </c>
      <c r="AL446" s="603" t="s">
        <v>80</v>
      </c>
      <c r="AM446" s="81">
        <v>0</v>
      </c>
      <c r="AN446" s="603" t="s">
        <v>80</v>
      </c>
      <c r="AO446" s="603" t="s">
        <v>80</v>
      </c>
      <c r="AP446" s="160">
        <f t="shared" si="20"/>
        <v>0</v>
      </c>
      <c r="AQ446" s="364">
        <f>+L446+AF446-AK446</f>
        <v>8474747</v>
      </c>
      <c r="AR446" s="81" t="s">
        <v>115</v>
      </c>
      <c r="AS446" s="165">
        <v>0</v>
      </c>
      <c r="AT446" s="203" t="s">
        <v>80</v>
      </c>
      <c r="AU446" s="259">
        <v>8474747</v>
      </c>
      <c r="AV446" s="364">
        <f t="shared" si="18"/>
        <v>0</v>
      </c>
      <c r="AW446" s="133">
        <f t="shared" si="21"/>
        <v>1</v>
      </c>
      <c r="AX446" s="203" t="s">
        <v>80</v>
      </c>
      <c r="AY446" s="86" t="s">
        <v>800</v>
      </c>
      <c r="AZ446" s="142" t="s">
        <v>8508</v>
      </c>
      <c r="BA446" s="160" t="s">
        <v>71</v>
      </c>
      <c r="BB446" s="141" t="s">
        <v>117</v>
      </c>
    </row>
    <row r="447" spans="2:54" s="125" customFormat="1" ht="15.75" customHeight="1" x14ac:dyDescent="0.25">
      <c r="B447" s="247">
        <v>2023</v>
      </c>
      <c r="C447" s="81">
        <v>891780111</v>
      </c>
      <c r="D447" s="82" t="s">
        <v>68</v>
      </c>
      <c r="E447" s="145" t="s">
        <v>8509</v>
      </c>
      <c r="F447" s="76" t="s">
        <v>8510</v>
      </c>
      <c r="G447" s="145">
        <v>0</v>
      </c>
      <c r="H447" s="145"/>
      <c r="I447" s="86" t="s">
        <v>78</v>
      </c>
      <c r="J447" s="81" t="s">
        <v>120</v>
      </c>
      <c r="K447" s="145" t="s">
        <v>8511</v>
      </c>
      <c r="L447" s="259">
        <v>1996768</v>
      </c>
      <c r="M447" s="81" t="s">
        <v>73</v>
      </c>
      <c r="N447" s="145"/>
      <c r="O447" s="141" t="s">
        <v>8290</v>
      </c>
      <c r="P447" s="160">
        <v>891702681</v>
      </c>
      <c r="Q447" s="160">
        <v>900</v>
      </c>
      <c r="R447" s="397">
        <v>45029</v>
      </c>
      <c r="S447" s="582">
        <v>338073920</v>
      </c>
      <c r="T447" s="391">
        <v>45120</v>
      </c>
      <c r="U447" s="617">
        <v>1996768</v>
      </c>
      <c r="V447" s="86" t="s">
        <v>70</v>
      </c>
      <c r="W447" s="262">
        <v>26670405</v>
      </c>
      <c r="X447" s="144" t="s">
        <v>8438</v>
      </c>
      <c r="Y447" s="145"/>
      <c r="Z447" s="391">
        <v>45120</v>
      </c>
      <c r="AA447" s="391">
        <v>45120</v>
      </c>
      <c r="AB447" s="603" t="s">
        <v>80</v>
      </c>
      <c r="AC447" s="391">
        <v>45150</v>
      </c>
      <c r="AD447" s="150">
        <f t="shared" si="22"/>
        <v>30</v>
      </c>
      <c r="AE447" s="143">
        <v>0</v>
      </c>
      <c r="AF447" s="259">
        <v>0</v>
      </c>
      <c r="AG447" s="143">
        <v>0</v>
      </c>
      <c r="AH447" s="603" t="s">
        <v>80</v>
      </c>
      <c r="AI447" s="150">
        <f t="shared" si="19"/>
        <v>0</v>
      </c>
      <c r="AJ447" s="143">
        <v>0</v>
      </c>
      <c r="AK447" s="259">
        <v>0</v>
      </c>
      <c r="AL447" s="603" t="s">
        <v>80</v>
      </c>
      <c r="AM447" s="86">
        <v>0</v>
      </c>
      <c r="AN447" s="603" t="s">
        <v>80</v>
      </c>
      <c r="AO447" s="603" t="s">
        <v>80</v>
      </c>
      <c r="AP447" s="255">
        <f t="shared" si="20"/>
        <v>0</v>
      </c>
      <c r="AQ447" s="260">
        <f>+L447+AF447-AK447</f>
        <v>1996768</v>
      </c>
      <c r="AR447" s="86" t="s">
        <v>115</v>
      </c>
      <c r="AS447" s="143">
        <v>0</v>
      </c>
      <c r="AT447" s="203" t="s">
        <v>80</v>
      </c>
      <c r="AU447" s="259">
        <v>1996768</v>
      </c>
      <c r="AV447" s="364">
        <f t="shared" si="18"/>
        <v>0</v>
      </c>
      <c r="AW447" s="133">
        <f t="shared" si="21"/>
        <v>1</v>
      </c>
      <c r="AX447" s="203" t="s">
        <v>80</v>
      </c>
      <c r="AY447" s="86" t="s">
        <v>800</v>
      </c>
      <c r="AZ447" s="76" t="s">
        <v>8512</v>
      </c>
      <c r="BA447" s="160" t="s">
        <v>71</v>
      </c>
      <c r="BB447" s="141" t="s">
        <v>117</v>
      </c>
    </row>
    <row r="448" spans="2:54" s="125" customFormat="1" ht="15.75" customHeight="1" x14ac:dyDescent="0.25">
      <c r="B448" s="247">
        <v>2023</v>
      </c>
      <c r="C448" s="81">
        <v>891780111</v>
      </c>
      <c r="D448" s="82" t="s">
        <v>68</v>
      </c>
      <c r="E448" s="145" t="s">
        <v>8513</v>
      </c>
      <c r="F448" s="76" t="s">
        <v>8514</v>
      </c>
      <c r="G448" s="145">
        <v>0</v>
      </c>
      <c r="H448" s="145"/>
      <c r="I448" s="86" t="s">
        <v>78</v>
      </c>
      <c r="J448" s="81" t="s">
        <v>120</v>
      </c>
      <c r="K448" s="145" t="s">
        <v>8515</v>
      </c>
      <c r="L448" s="259">
        <v>12667788</v>
      </c>
      <c r="M448" s="81" t="s">
        <v>73</v>
      </c>
      <c r="N448" s="145"/>
      <c r="O448" s="141" t="s">
        <v>8493</v>
      </c>
      <c r="P448" s="160">
        <v>900034424</v>
      </c>
      <c r="Q448" s="160">
        <v>1205</v>
      </c>
      <c r="R448" s="397">
        <v>45075</v>
      </c>
      <c r="S448" s="582">
        <v>68289380</v>
      </c>
      <c r="T448" s="391">
        <v>45125</v>
      </c>
      <c r="U448" s="617">
        <v>12667788</v>
      </c>
      <c r="V448" s="86" t="s">
        <v>70</v>
      </c>
      <c r="W448" s="262">
        <v>91156594</v>
      </c>
      <c r="X448" s="144" t="s">
        <v>7092</v>
      </c>
      <c r="Y448" s="145"/>
      <c r="Z448" s="391">
        <v>45125</v>
      </c>
      <c r="AA448" s="391">
        <v>45125</v>
      </c>
      <c r="AB448" s="603" t="s">
        <v>80</v>
      </c>
      <c r="AC448" s="391">
        <v>45186</v>
      </c>
      <c r="AD448" s="150">
        <f t="shared" si="22"/>
        <v>61</v>
      </c>
      <c r="AE448" s="143">
        <v>0</v>
      </c>
      <c r="AF448" s="259">
        <v>0</v>
      </c>
      <c r="AG448" s="143">
        <v>0</v>
      </c>
      <c r="AH448" s="603" t="s">
        <v>80</v>
      </c>
      <c r="AI448" s="150">
        <f t="shared" si="19"/>
        <v>0</v>
      </c>
      <c r="AJ448" s="143">
        <v>0</v>
      </c>
      <c r="AK448" s="259">
        <v>0</v>
      </c>
      <c r="AL448" s="603" t="s">
        <v>80</v>
      </c>
      <c r="AM448" s="86">
        <v>0</v>
      </c>
      <c r="AN448" s="603" t="s">
        <v>80</v>
      </c>
      <c r="AO448" s="603" t="s">
        <v>80</v>
      </c>
      <c r="AP448" s="255">
        <f t="shared" si="20"/>
        <v>0</v>
      </c>
      <c r="AQ448" s="260">
        <f>+L448+AF448-AK448</f>
        <v>12667788</v>
      </c>
      <c r="AR448" s="86" t="s">
        <v>115</v>
      </c>
      <c r="AS448" s="143">
        <v>0</v>
      </c>
      <c r="AT448" s="203" t="s">
        <v>80</v>
      </c>
      <c r="AU448" s="259">
        <v>0</v>
      </c>
      <c r="AV448" s="364">
        <f t="shared" si="18"/>
        <v>12667788</v>
      </c>
      <c r="AW448" s="133">
        <f t="shared" si="21"/>
        <v>0</v>
      </c>
      <c r="AX448" s="203" t="s">
        <v>80</v>
      </c>
      <c r="AY448" s="86" t="s">
        <v>72</v>
      </c>
      <c r="AZ448" s="76" t="s">
        <v>8516</v>
      </c>
      <c r="BA448" s="160" t="s">
        <v>71</v>
      </c>
      <c r="BB448" s="141" t="s">
        <v>117</v>
      </c>
    </row>
    <row r="449" spans="2:54" s="125" customFormat="1" ht="15.75" customHeight="1" x14ac:dyDescent="0.25">
      <c r="B449" s="247">
        <v>2023</v>
      </c>
      <c r="C449" s="81">
        <v>891780111</v>
      </c>
      <c r="D449" s="82" t="s">
        <v>68</v>
      </c>
      <c r="E449" s="145" t="s">
        <v>8517</v>
      </c>
      <c r="F449" s="76" t="s">
        <v>8518</v>
      </c>
      <c r="G449" s="145">
        <v>0</v>
      </c>
      <c r="H449" s="145"/>
      <c r="I449" s="86" t="s">
        <v>78</v>
      </c>
      <c r="J449" s="81" t="s">
        <v>120</v>
      </c>
      <c r="K449" s="145" t="s">
        <v>8519</v>
      </c>
      <c r="L449" s="259">
        <v>1799900</v>
      </c>
      <c r="M449" s="81" t="s">
        <v>73</v>
      </c>
      <c r="N449" s="145"/>
      <c r="O449" s="141" t="s">
        <v>8520</v>
      </c>
      <c r="P449" s="160">
        <v>900994026</v>
      </c>
      <c r="Q449" s="160">
        <v>762</v>
      </c>
      <c r="R449" s="397">
        <v>45006</v>
      </c>
      <c r="S449" s="582">
        <v>20000000</v>
      </c>
      <c r="T449" s="391">
        <v>45125</v>
      </c>
      <c r="U449" s="617">
        <v>1799900</v>
      </c>
      <c r="V449" s="86" t="s">
        <v>70</v>
      </c>
      <c r="W449" s="262">
        <v>85155310</v>
      </c>
      <c r="X449" s="144" t="s">
        <v>8521</v>
      </c>
      <c r="Y449" s="145"/>
      <c r="Z449" s="391">
        <v>45125</v>
      </c>
      <c r="AA449" s="391">
        <v>45125</v>
      </c>
      <c r="AB449" s="603" t="s">
        <v>80</v>
      </c>
      <c r="AC449" s="391">
        <v>45155</v>
      </c>
      <c r="AD449" s="150">
        <f t="shared" si="22"/>
        <v>30</v>
      </c>
      <c r="AE449" s="143">
        <v>0</v>
      </c>
      <c r="AF449" s="259">
        <v>0</v>
      </c>
      <c r="AG449" s="143">
        <v>0</v>
      </c>
      <c r="AH449" s="603" t="s">
        <v>80</v>
      </c>
      <c r="AI449" s="150">
        <f t="shared" si="19"/>
        <v>0</v>
      </c>
      <c r="AJ449" s="143">
        <v>0</v>
      </c>
      <c r="AK449" s="259">
        <v>0</v>
      </c>
      <c r="AL449" s="603" t="s">
        <v>80</v>
      </c>
      <c r="AM449" s="86">
        <v>0</v>
      </c>
      <c r="AN449" s="603" t="s">
        <v>80</v>
      </c>
      <c r="AO449" s="603" t="s">
        <v>80</v>
      </c>
      <c r="AP449" s="255">
        <f t="shared" si="20"/>
        <v>0</v>
      </c>
      <c r="AQ449" s="260">
        <f>+L449+AF449-AK449</f>
        <v>1799900</v>
      </c>
      <c r="AR449" s="86" t="s">
        <v>115</v>
      </c>
      <c r="AS449" s="143">
        <v>0</v>
      </c>
      <c r="AT449" s="203" t="s">
        <v>80</v>
      </c>
      <c r="AU449" s="259">
        <v>1799900</v>
      </c>
      <c r="AV449" s="364">
        <f t="shared" si="18"/>
        <v>0</v>
      </c>
      <c r="AW449" s="133">
        <f t="shared" si="21"/>
        <v>1</v>
      </c>
      <c r="AX449" s="203" t="s">
        <v>80</v>
      </c>
      <c r="AY449" s="86" t="s">
        <v>72</v>
      </c>
      <c r="AZ449" s="76" t="s">
        <v>8522</v>
      </c>
      <c r="BA449" s="160" t="s">
        <v>71</v>
      </c>
      <c r="BB449" s="141" t="s">
        <v>117</v>
      </c>
    </row>
    <row r="450" spans="2:54" s="125" customFormat="1" ht="15.75" customHeight="1" x14ac:dyDescent="0.25">
      <c r="B450" s="247">
        <v>2023</v>
      </c>
      <c r="C450" s="81">
        <v>891780111</v>
      </c>
      <c r="D450" s="82" t="s">
        <v>68</v>
      </c>
      <c r="E450" s="145" t="s">
        <v>8523</v>
      </c>
      <c r="F450" s="76" t="s">
        <v>8524</v>
      </c>
      <c r="G450" s="145">
        <v>0</v>
      </c>
      <c r="H450" s="145"/>
      <c r="I450" s="86" t="s">
        <v>78</v>
      </c>
      <c r="J450" s="81" t="s">
        <v>120</v>
      </c>
      <c r="K450" s="145" t="s">
        <v>8525</v>
      </c>
      <c r="L450" s="259">
        <v>4165000</v>
      </c>
      <c r="M450" s="81" t="s">
        <v>73</v>
      </c>
      <c r="N450" s="145"/>
      <c r="O450" s="141" t="s">
        <v>8526</v>
      </c>
      <c r="P450" s="160">
        <v>900918150</v>
      </c>
      <c r="Q450" s="160">
        <v>1491</v>
      </c>
      <c r="R450" s="397">
        <v>45118</v>
      </c>
      <c r="S450" s="582">
        <v>4500000</v>
      </c>
      <c r="T450" s="391">
        <v>45126</v>
      </c>
      <c r="U450" s="617">
        <v>4165000</v>
      </c>
      <c r="V450" s="86" t="s">
        <v>70</v>
      </c>
      <c r="W450" s="262">
        <v>52389076</v>
      </c>
      <c r="X450" s="144" t="s">
        <v>6611</v>
      </c>
      <c r="Y450" s="145"/>
      <c r="Z450" s="391">
        <v>45126</v>
      </c>
      <c r="AA450" s="391">
        <v>45126</v>
      </c>
      <c r="AB450" s="603" t="s">
        <v>80</v>
      </c>
      <c r="AC450" s="391">
        <v>45187</v>
      </c>
      <c r="AD450" s="150">
        <f t="shared" si="22"/>
        <v>61</v>
      </c>
      <c r="AE450" s="143">
        <v>0</v>
      </c>
      <c r="AF450" s="259">
        <v>0</v>
      </c>
      <c r="AG450" s="143">
        <v>0</v>
      </c>
      <c r="AH450" s="603" t="s">
        <v>80</v>
      </c>
      <c r="AI450" s="150">
        <f t="shared" si="19"/>
        <v>0</v>
      </c>
      <c r="AJ450" s="143">
        <v>0</v>
      </c>
      <c r="AK450" s="259">
        <v>0</v>
      </c>
      <c r="AL450" s="603" t="s">
        <v>80</v>
      </c>
      <c r="AM450" s="86">
        <v>0</v>
      </c>
      <c r="AN450" s="603" t="s">
        <v>80</v>
      </c>
      <c r="AO450" s="603" t="s">
        <v>80</v>
      </c>
      <c r="AP450" s="255">
        <f t="shared" si="20"/>
        <v>0</v>
      </c>
      <c r="AQ450" s="260">
        <f>+L450+AF450-AK450</f>
        <v>4165000</v>
      </c>
      <c r="AR450" s="86" t="s">
        <v>115</v>
      </c>
      <c r="AS450" s="143">
        <v>0</v>
      </c>
      <c r="AT450" s="203" t="s">
        <v>80</v>
      </c>
      <c r="AU450" s="259">
        <v>0</v>
      </c>
      <c r="AV450" s="364">
        <f t="shared" si="18"/>
        <v>4165000</v>
      </c>
      <c r="AW450" s="133">
        <f t="shared" si="21"/>
        <v>0</v>
      </c>
      <c r="AX450" s="203" t="s">
        <v>80</v>
      </c>
      <c r="AY450" s="86" t="s">
        <v>72</v>
      </c>
      <c r="AZ450" s="76" t="s">
        <v>8527</v>
      </c>
      <c r="BA450" s="160" t="s">
        <v>71</v>
      </c>
      <c r="BB450" s="141" t="s">
        <v>117</v>
      </c>
    </row>
    <row r="451" spans="2:54" s="125" customFormat="1" ht="15.75" customHeight="1" x14ac:dyDescent="0.25">
      <c r="B451" s="247">
        <v>2023</v>
      </c>
      <c r="C451" s="81">
        <v>891780111</v>
      </c>
      <c r="D451" s="82" t="s">
        <v>68</v>
      </c>
      <c r="E451" s="145" t="s">
        <v>8528</v>
      </c>
      <c r="F451" s="76" t="s">
        <v>8529</v>
      </c>
      <c r="G451" s="145">
        <v>0</v>
      </c>
      <c r="H451" s="145"/>
      <c r="I451" s="86" t="s">
        <v>78</v>
      </c>
      <c r="J451" s="81" t="s">
        <v>120</v>
      </c>
      <c r="K451" s="145" t="s">
        <v>8530</v>
      </c>
      <c r="L451" s="259">
        <v>4616400</v>
      </c>
      <c r="M451" s="81" t="s">
        <v>73</v>
      </c>
      <c r="N451" s="145"/>
      <c r="O451" s="141" t="s">
        <v>8428</v>
      </c>
      <c r="P451" s="160">
        <v>900428481</v>
      </c>
      <c r="Q451" s="160">
        <v>672</v>
      </c>
      <c r="R451" s="397">
        <v>44995</v>
      </c>
      <c r="S451" s="582">
        <v>8821765</v>
      </c>
      <c r="T451" s="391">
        <v>45126</v>
      </c>
      <c r="U451" s="617">
        <v>4616400</v>
      </c>
      <c r="V451" s="86" t="s">
        <v>70</v>
      </c>
      <c r="W451" s="262">
        <v>12548449</v>
      </c>
      <c r="X451" s="144" t="s">
        <v>8531</v>
      </c>
      <c r="Y451" s="145"/>
      <c r="Z451" s="391">
        <v>45126</v>
      </c>
      <c r="AA451" s="391">
        <v>45126</v>
      </c>
      <c r="AB451" s="603" t="s">
        <v>80</v>
      </c>
      <c r="AC451" s="391">
        <v>45187</v>
      </c>
      <c r="AD451" s="150">
        <f t="shared" si="22"/>
        <v>61</v>
      </c>
      <c r="AE451" s="143">
        <v>0</v>
      </c>
      <c r="AF451" s="259">
        <v>0</v>
      </c>
      <c r="AG451" s="143">
        <v>0</v>
      </c>
      <c r="AH451" s="603" t="s">
        <v>80</v>
      </c>
      <c r="AI451" s="150">
        <f t="shared" si="19"/>
        <v>0</v>
      </c>
      <c r="AJ451" s="143">
        <v>0</v>
      </c>
      <c r="AK451" s="259">
        <v>0</v>
      </c>
      <c r="AL451" s="603" t="s">
        <v>80</v>
      </c>
      <c r="AM451" s="86">
        <v>0</v>
      </c>
      <c r="AN451" s="603" t="s">
        <v>80</v>
      </c>
      <c r="AO451" s="603" t="s">
        <v>80</v>
      </c>
      <c r="AP451" s="255">
        <f t="shared" si="20"/>
        <v>0</v>
      </c>
      <c r="AQ451" s="260">
        <f>+L451+AF451-AK451</f>
        <v>4616400</v>
      </c>
      <c r="AR451" s="86" t="s">
        <v>115</v>
      </c>
      <c r="AS451" s="143">
        <v>0</v>
      </c>
      <c r="AT451" s="203" t="s">
        <v>80</v>
      </c>
      <c r="AU451" s="259">
        <v>0</v>
      </c>
      <c r="AV451" s="364">
        <f t="shared" si="18"/>
        <v>4616400</v>
      </c>
      <c r="AW451" s="133">
        <f t="shared" si="21"/>
        <v>0</v>
      </c>
      <c r="AX451" s="203" t="s">
        <v>80</v>
      </c>
      <c r="AY451" s="86" t="s">
        <v>72</v>
      </c>
      <c r="AZ451" s="76" t="s">
        <v>8532</v>
      </c>
      <c r="BA451" s="160" t="s">
        <v>71</v>
      </c>
      <c r="BB451" s="141" t="s">
        <v>117</v>
      </c>
    </row>
    <row r="452" spans="2:54" s="125" customFormat="1" ht="15.75" customHeight="1" x14ac:dyDescent="0.25">
      <c r="B452" s="247">
        <v>2023</v>
      </c>
      <c r="C452" s="81">
        <v>891780111</v>
      </c>
      <c r="D452" s="82" t="s">
        <v>68</v>
      </c>
      <c r="E452" s="145" t="s">
        <v>8533</v>
      </c>
      <c r="F452" s="76" t="s">
        <v>8534</v>
      </c>
      <c r="G452" s="145">
        <v>0</v>
      </c>
      <c r="H452" s="145"/>
      <c r="I452" s="86" t="s">
        <v>78</v>
      </c>
      <c r="J452" s="81" t="s">
        <v>120</v>
      </c>
      <c r="K452" s="145" t="s">
        <v>8535</v>
      </c>
      <c r="L452" s="259">
        <v>7000000</v>
      </c>
      <c r="M452" s="81" t="s">
        <v>73</v>
      </c>
      <c r="N452" s="145"/>
      <c r="O452" s="141" t="s">
        <v>8155</v>
      </c>
      <c r="P452" s="160">
        <v>900763287</v>
      </c>
      <c r="Q452" s="160">
        <v>900</v>
      </c>
      <c r="R452" s="397">
        <v>45029</v>
      </c>
      <c r="S452" s="582">
        <v>338073920</v>
      </c>
      <c r="T452" s="391">
        <v>45126</v>
      </c>
      <c r="U452" s="617">
        <v>7000000</v>
      </c>
      <c r="V452" s="86" t="s">
        <v>70</v>
      </c>
      <c r="W452" s="262">
        <v>19516224</v>
      </c>
      <c r="X452" s="144" t="s">
        <v>8536</v>
      </c>
      <c r="Y452" s="145"/>
      <c r="Z452" s="391">
        <v>45126</v>
      </c>
      <c r="AA452" s="391">
        <v>45126</v>
      </c>
      <c r="AB452" s="603" t="s">
        <v>80</v>
      </c>
      <c r="AC452" s="391">
        <v>45156</v>
      </c>
      <c r="AD452" s="150">
        <f t="shared" si="22"/>
        <v>30</v>
      </c>
      <c r="AE452" s="143">
        <v>0</v>
      </c>
      <c r="AF452" s="259">
        <v>0</v>
      </c>
      <c r="AG452" s="143">
        <v>0</v>
      </c>
      <c r="AH452" s="603" t="s">
        <v>80</v>
      </c>
      <c r="AI452" s="150">
        <f t="shared" si="19"/>
        <v>0</v>
      </c>
      <c r="AJ452" s="143">
        <v>0</v>
      </c>
      <c r="AK452" s="259">
        <v>0</v>
      </c>
      <c r="AL452" s="603" t="s">
        <v>80</v>
      </c>
      <c r="AM452" s="86">
        <v>0</v>
      </c>
      <c r="AN452" s="603" t="s">
        <v>80</v>
      </c>
      <c r="AO452" s="603" t="s">
        <v>80</v>
      </c>
      <c r="AP452" s="255">
        <f t="shared" si="20"/>
        <v>0</v>
      </c>
      <c r="AQ452" s="260">
        <f>+L452+AF452-AK452</f>
        <v>7000000</v>
      </c>
      <c r="AR452" s="86" t="s">
        <v>115</v>
      </c>
      <c r="AS452" s="143">
        <v>0</v>
      </c>
      <c r="AT452" s="203" t="s">
        <v>80</v>
      </c>
      <c r="AU452" s="259">
        <v>0</v>
      </c>
      <c r="AV452" s="364">
        <f t="shared" si="18"/>
        <v>7000000</v>
      </c>
      <c r="AW452" s="133">
        <f t="shared" si="21"/>
        <v>0</v>
      </c>
      <c r="AX452" s="203" t="s">
        <v>80</v>
      </c>
      <c r="AY452" s="86" t="s">
        <v>72</v>
      </c>
      <c r="AZ452" s="76" t="s">
        <v>8537</v>
      </c>
      <c r="BA452" s="160" t="s">
        <v>71</v>
      </c>
      <c r="BB452" s="141" t="s">
        <v>117</v>
      </c>
    </row>
    <row r="453" spans="2:54" s="125" customFormat="1" ht="15.75" customHeight="1" x14ac:dyDescent="0.25">
      <c r="B453" s="247">
        <v>2023</v>
      </c>
      <c r="C453" s="81">
        <v>891780111</v>
      </c>
      <c r="D453" s="82" t="s">
        <v>68</v>
      </c>
      <c r="E453" s="145" t="s">
        <v>8538</v>
      </c>
      <c r="F453" s="76" t="s">
        <v>8539</v>
      </c>
      <c r="G453" s="145">
        <v>0</v>
      </c>
      <c r="H453" s="145"/>
      <c r="I453" s="86" t="s">
        <v>78</v>
      </c>
      <c r="J453" s="81" t="s">
        <v>120</v>
      </c>
      <c r="K453" s="145" t="s">
        <v>8540</v>
      </c>
      <c r="L453" s="259">
        <v>18999466</v>
      </c>
      <c r="M453" s="81" t="s">
        <v>73</v>
      </c>
      <c r="N453" s="145"/>
      <c r="O453" s="141" t="s">
        <v>8155</v>
      </c>
      <c r="P453" s="160">
        <v>900763287</v>
      </c>
      <c r="Q453" s="160">
        <v>1288</v>
      </c>
      <c r="R453" s="397">
        <v>45083</v>
      </c>
      <c r="S453" s="582">
        <v>25000000</v>
      </c>
      <c r="T453" s="391">
        <v>45128</v>
      </c>
      <c r="U453" s="617">
        <v>18999466</v>
      </c>
      <c r="V453" s="86" t="s">
        <v>70</v>
      </c>
      <c r="W453" s="262">
        <v>85477077</v>
      </c>
      <c r="X453" s="144" t="s">
        <v>8541</v>
      </c>
      <c r="Y453" s="145"/>
      <c r="Z453" s="391">
        <v>45128</v>
      </c>
      <c r="AA453" s="391">
        <v>45128</v>
      </c>
      <c r="AB453" s="603" t="s">
        <v>80</v>
      </c>
      <c r="AC453" s="391">
        <v>45189</v>
      </c>
      <c r="AD453" s="150">
        <f t="shared" si="22"/>
        <v>61</v>
      </c>
      <c r="AE453" s="143">
        <v>0</v>
      </c>
      <c r="AF453" s="259">
        <v>0</v>
      </c>
      <c r="AG453" s="143">
        <v>0</v>
      </c>
      <c r="AH453" s="603" t="s">
        <v>80</v>
      </c>
      <c r="AI453" s="150">
        <f t="shared" si="19"/>
        <v>0</v>
      </c>
      <c r="AJ453" s="143">
        <v>0</v>
      </c>
      <c r="AK453" s="259">
        <v>0</v>
      </c>
      <c r="AL453" s="603" t="s">
        <v>80</v>
      </c>
      <c r="AM453" s="86">
        <v>0</v>
      </c>
      <c r="AN453" s="603" t="s">
        <v>80</v>
      </c>
      <c r="AO453" s="603" t="s">
        <v>80</v>
      </c>
      <c r="AP453" s="255">
        <f t="shared" si="20"/>
        <v>0</v>
      </c>
      <c r="AQ453" s="260">
        <f>+L453+AF453-AK453</f>
        <v>18999466</v>
      </c>
      <c r="AR453" s="86" t="s">
        <v>115</v>
      </c>
      <c r="AS453" s="143">
        <v>0</v>
      </c>
      <c r="AT453" s="203" t="s">
        <v>80</v>
      </c>
      <c r="AU453" s="259">
        <v>0</v>
      </c>
      <c r="AV453" s="364">
        <f t="shared" si="18"/>
        <v>18999466</v>
      </c>
      <c r="AW453" s="133">
        <f t="shared" si="21"/>
        <v>0</v>
      </c>
      <c r="AX453" s="203" t="s">
        <v>80</v>
      </c>
      <c r="AY453" s="86" t="s">
        <v>72</v>
      </c>
      <c r="AZ453" s="76" t="s">
        <v>8542</v>
      </c>
      <c r="BA453" s="160" t="s">
        <v>71</v>
      </c>
      <c r="BB453" s="141" t="s">
        <v>117</v>
      </c>
    </row>
    <row r="454" spans="2:54" s="125" customFormat="1" ht="15.75" customHeight="1" x14ac:dyDescent="0.25">
      <c r="B454" s="247">
        <v>2023</v>
      </c>
      <c r="C454" s="81">
        <v>891780111</v>
      </c>
      <c r="D454" s="82" t="s">
        <v>68</v>
      </c>
      <c r="E454" s="145" t="s">
        <v>8543</v>
      </c>
      <c r="F454" s="76" t="s">
        <v>8544</v>
      </c>
      <c r="G454" s="145">
        <v>0</v>
      </c>
      <c r="H454" s="145"/>
      <c r="I454" s="86" t="s">
        <v>78</v>
      </c>
      <c r="J454" s="81" t="s">
        <v>120</v>
      </c>
      <c r="K454" s="145" t="s">
        <v>8545</v>
      </c>
      <c r="L454" s="259">
        <v>3986000</v>
      </c>
      <c r="M454" s="81" t="s">
        <v>73</v>
      </c>
      <c r="N454" s="145"/>
      <c r="O454" s="141" t="s">
        <v>8253</v>
      </c>
      <c r="P454" s="160">
        <v>806015647</v>
      </c>
      <c r="Q454" s="160">
        <v>900</v>
      </c>
      <c r="R454" s="397">
        <v>45029</v>
      </c>
      <c r="S454" s="582">
        <v>338073920</v>
      </c>
      <c r="T454" s="391">
        <v>45128</v>
      </c>
      <c r="U454" s="617">
        <v>3986000</v>
      </c>
      <c r="V454" s="86" t="s">
        <v>70</v>
      </c>
      <c r="W454" s="262">
        <v>20622524</v>
      </c>
      <c r="X454" s="144" t="s">
        <v>8546</v>
      </c>
      <c r="Y454" s="145"/>
      <c r="Z454" s="391">
        <v>45128</v>
      </c>
      <c r="AA454" s="391">
        <v>45128</v>
      </c>
      <c r="AB454" s="603" t="s">
        <v>80</v>
      </c>
      <c r="AC454" s="391">
        <v>45158</v>
      </c>
      <c r="AD454" s="150">
        <f t="shared" si="22"/>
        <v>30</v>
      </c>
      <c r="AE454" s="143">
        <v>0</v>
      </c>
      <c r="AF454" s="259">
        <v>0</v>
      </c>
      <c r="AG454" s="143">
        <v>0</v>
      </c>
      <c r="AH454" s="603" t="s">
        <v>80</v>
      </c>
      <c r="AI454" s="150">
        <f t="shared" si="19"/>
        <v>0</v>
      </c>
      <c r="AJ454" s="143">
        <v>0</v>
      </c>
      <c r="AK454" s="259">
        <v>0</v>
      </c>
      <c r="AL454" s="603" t="s">
        <v>80</v>
      </c>
      <c r="AM454" s="86">
        <v>0</v>
      </c>
      <c r="AN454" s="603" t="s">
        <v>80</v>
      </c>
      <c r="AO454" s="603" t="s">
        <v>80</v>
      </c>
      <c r="AP454" s="255">
        <f t="shared" si="20"/>
        <v>0</v>
      </c>
      <c r="AQ454" s="260">
        <f>+L454+AF454-AK454</f>
        <v>3986000</v>
      </c>
      <c r="AR454" s="86" t="s">
        <v>115</v>
      </c>
      <c r="AS454" s="143">
        <v>0</v>
      </c>
      <c r="AT454" s="203" t="s">
        <v>80</v>
      </c>
      <c r="AU454" s="259">
        <v>0</v>
      </c>
      <c r="AV454" s="364">
        <f t="shared" si="18"/>
        <v>3986000</v>
      </c>
      <c r="AW454" s="133">
        <f t="shared" si="21"/>
        <v>0</v>
      </c>
      <c r="AX454" s="203" t="s">
        <v>80</v>
      </c>
      <c r="AY454" s="86" t="s">
        <v>72</v>
      </c>
      <c r="AZ454" s="76" t="s">
        <v>8547</v>
      </c>
      <c r="BA454" s="160" t="s">
        <v>71</v>
      </c>
      <c r="BB454" s="141" t="s">
        <v>117</v>
      </c>
    </row>
    <row r="455" spans="2:54" s="125" customFormat="1" ht="15.75" customHeight="1" x14ac:dyDescent="0.25">
      <c r="B455" s="247">
        <v>2023</v>
      </c>
      <c r="C455" s="81">
        <v>891780111</v>
      </c>
      <c r="D455" s="82" t="s">
        <v>68</v>
      </c>
      <c r="E455" s="145" t="s">
        <v>8548</v>
      </c>
      <c r="F455" s="76" t="s">
        <v>8549</v>
      </c>
      <c r="G455" s="145">
        <v>0</v>
      </c>
      <c r="H455" s="145"/>
      <c r="I455" s="86" t="s">
        <v>78</v>
      </c>
      <c r="J455" s="81" t="s">
        <v>120</v>
      </c>
      <c r="K455" s="145" t="s">
        <v>8550</v>
      </c>
      <c r="L455" s="259">
        <v>3644000</v>
      </c>
      <c r="M455" s="81" t="s">
        <v>73</v>
      </c>
      <c r="N455" s="145"/>
      <c r="O455" s="141" t="s">
        <v>8551</v>
      </c>
      <c r="P455" s="160">
        <v>1082848119</v>
      </c>
      <c r="Q455" s="160">
        <v>656</v>
      </c>
      <c r="R455" s="397">
        <v>44994</v>
      </c>
      <c r="S455" s="582">
        <v>132508338</v>
      </c>
      <c r="T455" s="391">
        <v>45128</v>
      </c>
      <c r="U455" s="617">
        <v>3644000</v>
      </c>
      <c r="V455" s="86" t="s">
        <v>70</v>
      </c>
      <c r="W455" s="262">
        <v>51913961</v>
      </c>
      <c r="X455" s="144" t="s">
        <v>7383</v>
      </c>
      <c r="Y455" s="145"/>
      <c r="Z455" s="391">
        <v>45128</v>
      </c>
      <c r="AA455" s="391">
        <v>45128</v>
      </c>
      <c r="AB455" s="603" t="s">
        <v>80</v>
      </c>
      <c r="AC455" s="391">
        <v>45158</v>
      </c>
      <c r="AD455" s="150">
        <f t="shared" si="22"/>
        <v>30</v>
      </c>
      <c r="AE455" s="143">
        <v>0</v>
      </c>
      <c r="AF455" s="259">
        <v>0</v>
      </c>
      <c r="AG455" s="143">
        <v>0</v>
      </c>
      <c r="AH455" s="603" t="s">
        <v>80</v>
      </c>
      <c r="AI455" s="150">
        <f t="shared" si="19"/>
        <v>0</v>
      </c>
      <c r="AJ455" s="143">
        <v>0</v>
      </c>
      <c r="AK455" s="259">
        <v>0</v>
      </c>
      <c r="AL455" s="603" t="s">
        <v>80</v>
      </c>
      <c r="AM455" s="86">
        <v>0</v>
      </c>
      <c r="AN455" s="603" t="s">
        <v>80</v>
      </c>
      <c r="AO455" s="603" t="s">
        <v>80</v>
      </c>
      <c r="AP455" s="255">
        <f t="shared" si="20"/>
        <v>0</v>
      </c>
      <c r="AQ455" s="260">
        <f>+L455+AF455-AK455</f>
        <v>3644000</v>
      </c>
      <c r="AR455" s="86" t="s">
        <v>115</v>
      </c>
      <c r="AS455" s="143">
        <v>0</v>
      </c>
      <c r="AT455" s="203" t="s">
        <v>80</v>
      </c>
      <c r="AU455" s="259">
        <v>3644000</v>
      </c>
      <c r="AV455" s="364">
        <f t="shared" ref="AV455:AV518" si="23">AQ455-AU455</f>
        <v>0</v>
      </c>
      <c r="AW455" s="133">
        <f t="shared" si="21"/>
        <v>1</v>
      </c>
      <c r="AX455" s="203" t="s">
        <v>80</v>
      </c>
      <c r="AY455" s="86" t="s">
        <v>800</v>
      </c>
      <c r="AZ455" s="76" t="s">
        <v>8552</v>
      </c>
      <c r="BA455" s="160" t="s">
        <v>71</v>
      </c>
      <c r="BB455" s="141" t="s">
        <v>117</v>
      </c>
    </row>
    <row r="456" spans="2:54" s="125" customFormat="1" ht="15.75" customHeight="1" x14ac:dyDescent="0.25">
      <c r="B456" s="247">
        <v>2023</v>
      </c>
      <c r="C456" s="81">
        <v>891780111</v>
      </c>
      <c r="D456" s="82" t="s">
        <v>68</v>
      </c>
      <c r="E456" s="145" t="s">
        <v>8553</v>
      </c>
      <c r="F456" s="76" t="s">
        <v>8554</v>
      </c>
      <c r="G456" s="145">
        <v>0</v>
      </c>
      <c r="H456" s="145"/>
      <c r="I456" s="86" t="s">
        <v>78</v>
      </c>
      <c r="J456" s="81" t="s">
        <v>120</v>
      </c>
      <c r="K456" s="145" t="s">
        <v>8555</v>
      </c>
      <c r="L456" s="259">
        <v>822409</v>
      </c>
      <c r="M456" s="81" t="s">
        <v>73</v>
      </c>
      <c r="N456" s="145"/>
      <c r="O456" s="141" t="s">
        <v>8428</v>
      </c>
      <c r="P456" s="160">
        <v>900428481</v>
      </c>
      <c r="Q456" s="160">
        <v>834</v>
      </c>
      <c r="R456" s="397">
        <v>45014</v>
      </c>
      <c r="S456" s="582">
        <v>50000000</v>
      </c>
      <c r="T456" s="391">
        <v>45128</v>
      </c>
      <c r="U456" s="617">
        <v>822409</v>
      </c>
      <c r="V456" s="86" t="s">
        <v>70</v>
      </c>
      <c r="W456" s="262">
        <v>7632967</v>
      </c>
      <c r="X456" s="144" t="s">
        <v>8556</v>
      </c>
      <c r="Y456" s="145"/>
      <c r="Z456" s="391">
        <v>45128</v>
      </c>
      <c r="AA456" s="391">
        <v>45128</v>
      </c>
      <c r="AB456" s="603" t="s">
        <v>80</v>
      </c>
      <c r="AC456" s="391">
        <v>45189</v>
      </c>
      <c r="AD456" s="150">
        <f t="shared" si="22"/>
        <v>61</v>
      </c>
      <c r="AE456" s="143">
        <v>0</v>
      </c>
      <c r="AF456" s="259">
        <v>0</v>
      </c>
      <c r="AG456" s="143">
        <v>0</v>
      </c>
      <c r="AH456" s="603" t="s">
        <v>80</v>
      </c>
      <c r="AI456" s="150">
        <f t="shared" si="19"/>
        <v>0</v>
      </c>
      <c r="AJ456" s="143">
        <v>0</v>
      </c>
      <c r="AK456" s="259">
        <v>0</v>
      </c>
      <c r="AL456" s="603" t="s">
        <v>80</v>
      </c>
      <c r="AM456" s="86">
        <v>0</v>
      </c>
      <c r="AN456" s="603" t="s">
        <v>80</v>
      </c>
      <c r="AO456" s="603" t="s">
        <v>80</v>
      </c>
      <c r="AP456" s="255">
        <f t="shared" si="20"/>
        <v>0</v>
      </c>
      <c r="AQ456" s="260">
        <f>+L456+AF456-AK456</f>
        <v>822409</v>
      </c>
      <c r="AR456" s="86" t="s">
        <v>115</v>
      </c>
      <c r="AS456" s="143">
        <v>0</v>
      </c>
      <c r="AT456" s="203" t="s">
        <v>80</v>
      </c>
      <c r="AU456" s="259">
        <v>822409</v>
      </c>
      <c r="AV456" s="364">
        <f t="shared" si="23"/>
        <v>0</v>
      </c>
      <c r="AW456" s="133">
        <f t="shared" si="21"/>
        <v>1</v>
      </c>
      <c r="AX456" s="203" t="s">
        <v>80</v>
      </c>
      <c r="AY456" s="86" t="s">
        <v>800</v>
      </c>
      <c r="AZ456" s="76" t="s">
        <v>8557</v>
      </c>
      <c r="BA456" s="160" t="s">
        <v>71</v>
      </c>
      <c r="BB456" s="141" t="s">
        <v>117</v>
      </c>
    </row>
    <row r="457" spans="2:54" s="125" customFormat="1" ht="15.75" customHeight="1" x14ac:dyDescent="0.25">
      <c r="B457" s="247">
        <v>2023</v>
      </c>
      <c r="C457" s="81">
        <v>891780111</v>
      </c>
      <c r="D457" s="82" t="s">
        <v>68</v>
      </c>
      <c r="E457" s="145" t="s">
        <v>8558</v>
      </c>
      <c r="F457" s="76" t="s">
        <v>8559</v>
      </c>
      <c r="G457" s="145">
        <v>0</v>
      </c>
      <c r="H457" s="145"/>
      <c r="I457" s="86" t="s">
        <v>78</v>
      </c>
      <c r="J457" s="81" t="s">
        <v>120</v>
      </c>
      <c r="K457" s="145" t="s">
        <v>8560</v>
      </c>
      <c r="L457" s="259">
        <v>5711286</v>
      </c>
      <c r="M457" s="81" t="s">
        <v>73</v>
      </c>
      <c r="N457" s="145"/>
      <c r="O457" s="141" t="s">
        <v>8155</v>
      </c>
      <c r="P457" s="160">
        <v>900763287</v>
      </c>
      <c r="Q457" s="160">
        <v>834</v>
      </c>
      <c r="R457" s="397">
        <v>45014</v>
      </c>
      <c r="S457" s="582">
        <v>50000000</v>
      </c>
      <c r="T457" s="391">
        <v>45128</v>
      </c>
      <c r="U457" s="617">
        <v>5711286</v>
      </c>
      <c r="V457" s="86" t="s">
        <v>70</v>
      </c>
      <c r="W457" s="262">
        <v>7632967</v>
      </c>
      <c r="X457" s="144" t="s">
        <v>8556</v>
      </c>
      <c r="Y457" s="145"/>
      <c r="Z457" s="391">
        <v>45128</v>
      </c>
      <c r="AA457" s="391">
        <v>45128</v>
      </c>
      <c r="AB457" s="603" t="s">
        <v>80</v>
      </c>
      <c r="AC457" s="391">
        <v>45219</v>
      </c>
      <c r="AD457" s="150">
        <f t="shared" si="22"/>
        <v>91</v>
      </c>
      <c r="AE457" s="143">
        <v>0</v>
      </c>
      <c r="AF457" s="259">
        <v>0</v>
      </c>
      <c r="AG457" s="143">
        <v>0</v>
      </c>
      <c r="AH457" s="603" t="s">
        <v>80</v>
      </c>
      <c r="AI457" s="150">
        <f t="shared" si="19"/>
        <v>0</v>
      </c>
      <c r="AJ457" s="143">
        <v>0</v>
      </c>
      <c r="AK457" s="259">
        <v>0</v>
      </c>
      <c r="AL457" s="603" t="s">
        <v>80</v>
      </c>
      <c r="AM457" s="86">
        <v>0</v>
      </c>
      <c r="AN457" s="603" t="s">
        <v>80</v>
      </c>
      <c r="AO457" s="603" t="s">
        <v>80</v>
      </c>
      <c r="AP457" s="255">
        <f t="shared" si="20"/>
        <v>0</v>
      </c>
      <c r="AQ457" s="260">
        <f>+L457+AF457-AK457</f>
        <v>5711286</v>
      </c>
      <c r="AR457" s="86" t="s">
        <v>115</v>
      </c>
      <c r="AS457" s="143">
        <v>0</v>
      </c>
      <c r="AT457" s="203" t="s">
        <v>80</v>
      </c>
      <c r="AU457" s="259">
        <v>5711286</v>
      </c>
      <c r="AV457" s="364">
        <f t="shared" si="23"/>
        <v>0</v>
      </c>
      <c r="AW457" s="133">
        <f t="shared" si="21"/>
        <v>1</v>
      </c>
      <c r="AX457" s="203" t="s">
        <v>80</v>
      </c>
      <c r="AY457" s="86" t="s">
        <v>800</v>
      </c>
      <c r="AZ457" s="76" t="s">
        <v>8561</v>
      </c>
      <c r="BA457" s="160" t="s">
        <v>71</v>
      </c>
      <c r="BB457" s="141" t="s">
        <v>117</v>
      </c>
    </row>
    <row r="458" spans="2:54" s="125" customFormat="1" ht="15.75" customHeight="1" x14ac:dyDescent="0.25">
      <c r="B458" s="247">
        <v>2023</v>
      </c>
      <c r="C458" s="81">
        <v>891780111</v>
      </c>
      <c r="D458" s="82" t="s">
        <v>68</v>
      </c>
      <c r="E458" s="145" t="s">
        <v>8562</v>
      </c>
      <c r="F458" s="76" t="s">
        <v>8563</v>
      </c>
      <c r="G458" s="145">
        <v>0</v>
      </c>
      <c r="H458" s="145"/>
      <c r="I458" s="86" t="s">
        <v>78</v>
      </c>
      <c r="J458" s="81" t="s">
        <v>120</v>
      </c>
      <c r="K458" s="145" t="s">
        <v>8564</v>
      </c>
      <c r="L458" s="259">
        <v>3324265</v>
      </c>
      <c r="M458" s="81" t="s">
        <v>73</v>
      </c>
      <c r="N458" s="145"/>
      <c r="O458" s="141" t="s">
        <v>8565</v>
      </c>
      <c r="P458" s="160">
        <v>900448748</v>
      </c>
      <c r="Q458" s="160">
        <v>900</v>
      </c>
      <c r="R458" s="397">
        <v>45029</v>
      </c>
      <c r="S458" s="582">
        <v>338073920</v>
      </c>
      <c r="T458" s="391">
        <v>45131</v>
      </c>
      <c r="U458" s="617">
        <v>3324265</v>
      </c>
      <c r="V458" s="86" t="s">
        <v>70</v>
      </c>
      <c r="W458" s="262">
        <v>41946092</v>
      </c>
      <c r="X458" s="144" t="s">
        <v>8566</v>
      </c>
      <c r="Y458" s="145"/>
      <c r="Z458" s="391">
        <v>45131</v>
      </c>
      <c r="AA458" s="391">
        <v>45131</v>
      </c>
      <c r="AB458" s="603" t="s">
        <v>80</v>
      </c>
      <c r="AC458" s="391">
        <v>45161</v>
      </c>
      <c r="AD458" s="150">
        <f t="shared" si="22"/>
        <v>30</v>
      </c>
      <c r="AE458" s="143">
        <v>0</v>
      </c>
      <c r="AF458" s="259">
        <v>0</v>
      </c>
      <c r="AG458" s="143">
        <v>0</v>
      </c>
      <c r="AH458" s="603" t="s">
        <v>80</v>
      </c>
      <c r="AI458" s="150">
        <f t="shared" si="19"/>
        <v>0</v>
      </c>
      <c r="AJ458" s="143">
        <v>0</v>
      </c>
      <c r="AK458" s="259">
        <v>0</v>
      </c>
      <c r="AL458" s="603" t="s">
        <v>80</v>
      </c>
      <c r="AM458" s="86">
        <v>0</v>
      </c>
      <c r="AN458" s="603" t="s">
        <v>80</v>
      </c>
      <c r="AO458" s="603" t="s">
        <v>80</v>
      </c>
      <c r="AP458" s="255">
        <f t="shared" si="20"/>
        <v>0</v>
      </c>
      <c r="AQ458" s="260">
        <f>+L458+AF458-AK458</f>
        <v>3324265</v>
      </c>
      <c r="AR458" s="86" t="s">
        <v>115</v>
      </c>
      <c r="AS458" s="143">
        <v>0</v>
      </c>
      <c r="AT458" s="203" t="s">
        <v>80</v>
      </c>
      <c r="AU458" s="259">
        <v>3324265</v>
      </c>
      <c r="AV458" s="364">
        <f t="shared" si="23"/>
        <v>0</v>
      </c>
      <c r="AW458" s="133">
        <f t="shared" si="21"/>
        <v>1</v>
      </c>
      <c r="AX458" s="203" t="s">
        <v>80</v>
      </c>
      <c r="AY458" s="86" t="s">
        <v>800</v>
      </c>
      <c r="AZ458" s="76" t="s">
        <v>8567</v>
      </c>
      <c r="BA458" s="160" t="s">
        <v>71</v>
      </c>
      <c r="BB458" s="141" t="s">
        <v>117</v>
      </c>
    </row>
    <row r="459" spans="2:54" s="125" customFormat="1" ht="15.75" customHeight="1" x14ac:dyDescent="0.25">
      <c r="B459" s="247">
        <v>2023</v>
      </c>
      <c r="C459" s="81">
        <v>891780111</v>
      </c>
      <c r="D459" s="82" t="s">
        <v>68</v>
      </c>
      <c r="E459" s="145" t="s">
        <v>8568</v>
      </c>
      <c r="F459" s="76" t="s">
        <v>8569</v>
      </c>
      <c r="G459" s="145">
        <v>0</v>
      </c>
      <c r="H459" s="145"/>
      <c r="I459" s="86" t="s">
        <v>78</v>
      </c>
      <c r="J459" s="81" t="s">
        <v>120</v>
      </c>
      <c r="K459" s="145" t="s">
        <v>8570</v>
      </c>
      <c r="L459" s="364">
        <v>15791300</v>
      </c>
      <c r="M459" s="81" t="s">
        <v>73</v>
      </c>
      <c r="N459" s="145"/>
      <c r="O459" s="141" t="s">
        <v>8198</v>
      </c>
      <c r="P459" s="160">
        <v>811021363</v>
      </c>
      <c r="Q459" s="160">
        <v>335</v>
      </c>
      <c r="R459" s="397">
        <v>44967</v>
      </c>
      <c r="S459" s="582">
        <v>50000000</v>
      </c>
      <c r="T459" s="391">
        <v>45139</v>
      </c>
      <c r="U459" s="617">
        <v>15791300</v>
      </c>
      <c r="V459" s="86" t="s">
        <v>70</v>
      </c>
      <c r="W459" s="262">
        <v>57461852</v>
      </c>
      <c r="X459" s="141" t="s">
        <v>7465</v>
      </c>
      <c r="Y459" s="145"/>
      <c r="Z459" s="391">
        <v>45139</v>
      </c>
      <c r="AA459" s="391">
        <v>45139</v>
      </c>
      <c r="AB459" s="603" t="s">
        <v>80</v>
      </c>
      <c r="AC459" s="391">
        <v>45169</v>
      </c>
      <c r="AD459" s="150">
        <f t="shared" si="22"/>
        <v>30</v>
      </c>
      <c r="AE459" s="143">
        <v>0</v>
      </c>
      <c r="AF459" s="259">
        <v>0</v>
      </c>
      <c r="AG459" s="143">
        <v>0</v>
      </c>
      <c r="AH459" s="603" t="s">
        <v>80</v>
      </c>
      <c r="AI459" s="150">
        <f t="shared" si="19"/>
        <v>0</v>
      </c>
      <c r="AJ459" s="143">
        <v>0</v>
      </c>
      <c r="AK459" s="259">
        <v>0</v>
      </c>
      <c r="AL459" s="603" t="s">
        <v>80</v>
      </c>
      <c r="AM459" s="86">
        <v>0</v>
      </c>
      <c r="AN459" s="603" t="s">
        <v>80</v>
      </c>
      <c r="AO459" s="603" t="s">
        <v>80</v>
      </c>
      <c r="AP459" s="255">
        <f t="shared" si="20"/>
        <v>0</v>
      </c>
      <c r="AQ459" s="260">
        <f>+L459+AF459-AK459</f>
        <v>15791300</v>
      </c>
      <c r="AR459" s="86" t="s">
        <v>115</v>
      </c>
      <c r="AS459" s="143">
        <v>0</v>
      </c>
      <c r="AT459" s="203" t="s">
        <v>80</v>
      </c>
      <c r="AU459" s="259">
        <v>15791300</v>
      </c>
      <c r="AV459" s="364">
        <f t="shared" si="23"/>
        <v>0</v>
      </c>
      <c r="AW459" s="133">
        <f t="shared" si="21"/>
        <v>1</v>
      </c>
      <c r="AX459" s="203" t="s">
        <v>80</v>
      </c>
      <c r="AY459" s="86" t="s">
        <v>800</v>
      </c>
      <c r="AZ459" s="76" t="s">
        <v>8571</v>
      </c>
      <c r="BA459" s="160" t="s">
        <v>71</v>
      </c>
      <c r="BB459" s="141" t="s">
        <v>117</v>
      </c>
    </row>
    <row r="460" spans="2:54" s="125" customFormat="1" ht="15.75" customHeight="1" x14ac:dyDescent="0.25">
      <c r="B460" s="247">
        <v>2023</v>
      </c>
      <c r="C460" s="81">
        <v>891780111</v>
      </c>
      <c r="D460" s="82" t="s">
        <v>68</v>
      </c>
      <c r="E460" s="145" t="s">
        <v>8572</v>
      </c>
      <c r="F460" s="76" t="s">
        <v>8573</v>
      </c>
      <c r="G460" s="145">
        <v>0</v>
      </c>
      <c r="H460" s="145"/>
      <c r="I460" s="86" t="s">
        <v>78</v>
      </c>
      <c r="J460" s="81" t="s">
        <v>120</v>
      </c>
      <c r="K460" s="145" t="s">
        <v>8574</v>
      </c>
      <c r="L460" s="364">
        <v>3190000</v>
      </c>
      <c r="M460" s="81" t="s">
        <v>73</v>
      </c>
      <c r="N460" s="145"/>
      <c r="O460" s="614" t="s">
        <v>8575</v>
      </c>
      <c r="P460" s="160">
        <v>804017575</v>
      </c>
      <c r="Q460" s="160">
        <v>1205</v>
      </c>
      <c r="R460" s="397">
        <v>45075</v>
      </c>
      <c r="S460" s="582">
        <v>68289380</v>
      </c>
      <c r="T460" s="391">
        <v>45139</v>
      </c>
      <c r="U460" s="617">
        <v>3190000</v>
      </c>
      <c r="V460" s="86" t="s">
        <v>70</v>
      </c>
      <c r="W460" s="262">
        <v>91156594</v>
      </c>
      <c r="X460" s="614" t="s">
        <v>7092</v>
      </c>
      <c r="Y460" s="145"/>
      <c r="Z460" s="391">
        <v>45139</v>
      </c>
      <c r="AA460" s="391">
        <v>45139</v>
      </c>
      <c r="AB460" s="603" t="s">
        <v>80</v>
      </c>
      <c r="AC460" s="391">
        <v>45169</v>
      </c>
      <c r="AD460" s="150">
        <f t="shared" si="22"/>
        <v>30</v>
      </c>
      <c r="AE460" s="143">
        <v>0</v>
      </c>
      <c r="AF460" s="259">
        <v>0</v>
      </c>
      <c r="AG460" s="143">
        <v>0</v>
      </c>
      <c r="AH460" s="603" t="s">
        <v>80</v>
      </c>
      <c r="AI460" s="150">
        <f t="shared" si="19"/>
        <v>0</v>
      </c>
      <c r="AJ460" s="143">
        <v>0</v>
      </c>
      <c r="AK460" s="259">
        <v>0</v>
      </c>
      <c r="AL460" s="603" t="s">
        <v>80</v>
      </c>
      <c r="AM460" s="86">
        <v>0</v>
      </c>
      <c r="AN460" s="603" t="s">
        <v>80</v>
      </c>
      <c r="AO460" s="603" t="s">
        <v>80</v>
      </c>
      <c r="AP460" s="255">
        <f t="shared" si="20"/>
        <v>0</v>
      </c>
      <c r="AQ460" s="260">
        <f>+L460+AF460-AK460</f>
        <v>3190000</v>
      </c>
      <c r="AR460" s="86" t="s">
        <v>115</v>
      </c>
      <c r="AS460" s="143">
        <v>0</v>
      </c>
      <c r="AT460" s="203" t="s">
        <v>80</v>
      </c>
      <c r="AU460" s="259">
        <v>3190000</v>
      </c>
      <c r="AV460" s="364">
        <f t="shared" si="23"/>
        <v>0</v>
      </c>
      <c r="AW460" s="133">
        <f t="shared" si="21"/>
        <v>1</v>
      </c>
      <c r="AX460" s="203" t="s">
        <v>80</v>
      </c>
      <c r="AY460" s="86" t="s">
        <v>800</v>
      </c>
      <c r="AZ460" s="76" t="s">
        <v>8576</v>
      </c>
      <c r="BA460" s="160" t="s">
        <v>71</v>
      </c>
      <c r="BB460" s="141" t="s">
        <v>117</v>
      </c>
    </row>
    <row r="461" spans="2:54" s="125" customFormat="1" ht="15.75" customHeight="1" x14ac:dyDescent="0.25">
      <c r="B461" s="247">
        <v>2023</v>
      </c>
      <c r="C461" s="81">
        <v>891780111</v>
      </c>
      <c r="D461" s="82" t="s">
        <v>68</v>
      </c>
      <c r="E461" s="145" t="s">
        <v>8577</v>
      </c>
      <c r="F461" s="76" t="s">
        <v>8578</v>
      </c>
      <c r="G461" s="145">
        <v>0</v>
      </c>
      <c r="H461" s="145"/>
      <c r="I461" s="86" t="s">
        <v>78</v>
      </c>
      <c r="J461" s="81" t="s">
        <v>120</v>
      </c>
      <c r="K461" s="145" t="s">
        <v>8579</v>
      </c>
      <c r="L461" s="364">
        <v>1360000</v>
      </c>
      <c r="M461" s="81" t="s">
        <v>73</v>
      </c>
      <c r="N461" s="145"/>
      <c r="O461" s="614" t="s">
        <v>2549</v>
      </c>
      <c r="P461" s="160">
        <v>1124010239</v>
      </c>
      <c r="Q461" s="160">
        <v>754</v>
      </c>
      <c r="R461" s="397">
        <v>45006</v>
      </c>
      <c r="S461" s="582">
        <v>20000000</v>
      </c>
      <c r="T461" s="391">
        <v>45139</v>
      </c>
      <c r="U461" s="617">
        <v>1360000</v>
      </c>
      <c r="V461" s="86" t="s">
        <v>70</v>
      </c>
      <c r="W461" s="262">
        <v>1082866408</v>
      </c>
      <c r="X461" s="614" t="s">
        <v>8483</v>
      </c>
      <c r="Y461" s="145"/>
      <c r="Z461" s="391">
        <v>45139</v>
      </c>
      <c r="AA461" s="391">
        <v>45139</v>
      </c>
      <c r="AB461" s="603" t="s">
        <v>80</v>
      </c>
      <c r="AC461" s="391">
        <v>45199</v>
      </c>
      <c r="AD461" s="150">
        <f t="shared" si="22"/>
        <v>60</v>
      </c>
      <c r="AE461" s="143">
        <v>0</v>
      </c>
      <c r="AF461" s="259">
        <v>0</v>
      </c>
      <c r="AG461" s="143">
        <v>0</v>
      </c>
      <c r="AH461" s="603" t="s">
        <v>80</v>
      </c>
      <c r="AI461" s="150">
        <f t="shared" si="19"/>
        <v>0</v>
      </c>
      <c r="AJ461" s="143">
        <v>0</v>
      </c>
      <c r="AK461" s="259">
        <v>0</v>
      </c>
      <c r="AL461" s="603" t="s">
        <v>80</v>
      </c>
      <c r="AM461" s="86">
        <v>0</v>
      </c>
      <c r="AN461" s="603" t="s">
        <v>80</v>
      </c>
      <c r="AO461" s="603" t="s">
        <v>80</v>
      </c>
      <c r="AP461" s="255">
        <f t="shared" si="20"/>
        <v>0</v>
      </c>
      <c r="AQ461" s="260">
        <f>+L461+AF461-AK461</f>
        <v>1360000</v>
      </c>
      <c r="AR461" s="86" t="s">
        <v>115</v>
      </c>
      <c r="AS461" s="143">
        <v>0</v>
      </c>
      <c r="AT461" s="203" t="s">
        <v>80</v>
      </c>
      <c r="AU461" s="259">
        <v>0</v>
      </c>
      <c r="AV461" s="364">
        <f t="shared" si="23"/>
        <v>1360000</v>
      </c>
      <c r="AW461" s="133">
        <f t="shared" si="21"/>
        <v>0</v>
      </c>
      <c r="AX461" s="203" t="s">
        <v>80</v>
      </c>
      <c r="AY461" s="86" t="s">
        <v>72</v>
      </c>
      <c r="AZ461" s="76" t="s">
        <v>8580</v>
      </c>
      <c r="BA461" s="160" t="s">
        <v>71</v>
      </c>
      <c r="BB461" s="141" t="s">
        <v>117</v>
      </c>
    </row>
    <row r="462" spans="2:54" s="125" customFormat="1" ht="15.75" customHeight="1" x14ac:dyDescent="0.25">
      <c r="B462" s="247">
        <v>2023</v>
      </c>
      <c r="C462" s="81">
        <v>891780111</v>
      </c>
      <c r="D462" s="82" t="s">
        <v>68</v>
      </c>
      <c r="E462" s="145" t="s">
        <v>8581</v>
      </c>
      <c r="F462" s="76" t="s">
        <v>8582</v>
      </c>
      <c r="G462" s="145">
        <v>0</v>
      </c>
      <c r="H462" s="145"/>
      <c r="I462" s="86" t="s">
        <v>78</v>
      </c>
      <c r="J462" s="81" t="s">
        <v>120</v>
      </c>
      <c r="K462" s="145" t="s">
        <v>8583</v>
      </c>
      <c r="L462" s="364">
        <v>5500000</v>
      </c>
      <c r="M462" s="81" t="s">
        <v>73</v>
      </c>
      <c r="N462" s="145"/>
      <c r="O462" s="614" t="s">
        <v>8155</v>
      </c>
      <c r="P462" s="160">
        <v>900763287</v>
      </c>
      <c r="Q462" s="160">
        <v>900</v>
      </c>
      <c r="R462" s="397">
        <v>45029</v>
      </c>
      <c r="S462" s="582">
        <v>338073920</v>
      </c>
      <c r="T462" s="391">
        <v>45139</v>
      </c>
      <c r="U462" s="617">
        <v>5500000</v>
      </c>
      <c r="V462" s="86" t="s">
        <v>70</v>
      </c>
      <c r="W462" s="262">
        <v>12531564</v>
      </c>
      <c r="X462" s="614" t="s">
        <v>8584</v>
      </c>
      <c r="Y462" s="145"/>
      <c r="Z462" s="391">
        <v>45139</v>
      </c>
      <c r="AA462" s="391">
        <v>45139</v>
      </c>
      <c r="AB462" s="603" t="s">
        <v>80</v>
      </c>
      <c r="AC462" s="391">
        <v>45169</v>
      </c>
      <c r="AD462" s="150">
        <f t="shared" si="22"/>
        <v>30</v>
      </c>
      <c r="AE462" s="143">
        <v>0</v>
      </c>
      <c r="AF462" s="259">
        <v>0</v>
      </c>
      <c r="AG462" s="143">
        <v>0</v>
      </c>
      <c r="AH462" s="603" t="s">
        <v>80</v>
      </c>
      <c r="AI462" s="150">
        <f t="shared" si="19"/>
        <v>0</v>
      </c>
      <c r="AJ462" s="143">
        <v>0</v>
      </c>
      <c r="AK462" s="259">
        <v>0</v>
      </c>
      <c r="AL462" s="603" t="s">
        <v>80</v>
      </c>
      <c r="AM462" s="86">
        <v>0</v>
      </c>
      <c r="AN462" s="603" t="s">
        <v>80</v>
      </c>
      <c r="AO462" s="603" t="s">
        <v>80</v>
      </c>
      <c r="AP462" s="255">
        <f t="shared" si="20"/>
        <v>0</v>
      </c>
      <c r="AQ462" s="260">
        <f>+L462+AF462-AK462</f>
        <v>5500000</v>
      </c>
      <c r="AR462" s="86" t="s">
        <v>115</v>
      </c>
      <c r="AS462" s="143">
        <v>0</v>
      </c>
      <c r="AT462" s="203" t="s">
        <v>80</v>
      </c>
      <c r="AU462" s="259">
        <v>0</v>
      </c>
      <c r="AV462" s="364">
        <f t="shared" si="23"/>
        <v>5500000</v>
      </c>
      <c r="AW462" s="133">
        <f t="shared" si="21"/>
        <v>0</v>
      </c>
      <c r="AX462" s="203" t="s">
        <v>80</v>
      </c>
      <c r="AY462" s="86" t="s">
        <v>72</v>
      </c>
      <c r="AZ462" s="76" t="s">
        <v>8585</v>
      </c>
      <c r="BA462" s="160" t="s">
        <v>71</v>
      </c>
      <c r="BB462" s="141" t="s">
        <v>117</v>
      </c>
    </row>
    <row r="463" spans="2:54" s="125" customFormat="1" ht="15.75" customHeight="1" x14ac:dyDescent="0.25">
      <c r="B463" s="247">
        <v>2023</v>
      </c>
      <c r="C463" s="81">
        <v>891780111</v>
      </c>
      <c r="D463" s="82" t="s">
        <v>68</v>
      </c>
      <c r="E463" s="145" t="s">
        <v>8586</v>
      </c>
      <c r="F463" s="76" t="s">
        <v>8587</v>
      </c>
      <c r="G463" s="145">
        <v>0</v>
      </c>
      <c r="H463" s="145"/>
      <c r="I463" s="86" t="s">
        <v>78</v>
      </c>
      <c r="J463" s="81" t="s">
        <v>120</v>
      </c>
      <c r="K463" s="145" t="s">
        <v>8588</v>
      </c>
      <c r="L463" s="364">
        <v>7682878</v>
      </c>
      <c r="M463" s="81" t="s">
        <v>73</v>
      </c>
      <c r="N463" s="145"/>
      <c r="O463" s="614" t="s">
        <v>8237</v>
      </c>
      <c r="P463" s="160">
        <v>900355024</v>
      </c>
      <c r="Q463" s="160">
        <v>629</v>
      </c>
      <c r="R463" s="397">
        <v>44992</v>
      </c>
      <c r="S463" s="582">
        <v>462873162</v>
      </c>
      <c r="T463" s="391">
        <v>45140</v>
      </c>
      <c r="U463" s="617">
        <v>7682878</v>
      </c>
      <c r="V463" s="86" t="s">
        <v>70</v>
      </c>
      <c r="W463" s="262">
        <v>57466882</v>
      </c>
      <c r="X463" s="614" t="s">
        <v>7553</v>
      </c>
      <c r="Y463" s="145"/>
      <c r="Z463" s="391">
        <v>45140</v>
      </c>
      <c r="AA463" s="391">
        <v>45140</v>
      </c>
      <c r="AB463" s="603" t="s">
        <v>80</v>
      </c>
      <c r="AC463" s="391">
        <v>45231</v>
      </c>
      <c r="AD463" s="150">
        <f t="shared" si="22"/>
        <v>91</v>
      </c>
      <c r="AE463" s="143">
        <v>0</v>
      </c>
      <c r="AF463" s="259">
        <v>0</v>
      </c>
      <c r="AG463" s="143">
        <v>0</v>
      </c>
      <c r="AH463" s="603" t="s">
        <v>80</v>
      </c>
      <c r="AI463" s="150">
        <f t="shared" si="19"/>
        <v>0</v>
      </c>
      <c r="AJ463" s="143">
        <v>0</v>
      </c>
      <c r="AK463" s="259">
        <v>0</v>
      </c>
      <c r="AL463" s="603" t="s">
        <v>80</v>
      </c>
      <c r="AM463" s="86">
        <v>0</v>
      </c>
      <c r="AN463" s="603" t="s">
        <v>80</v>
      </c>
      <c r="AO463" s="603" t="s">
        <v>80</v>
      </c>
      <c r="AP463" s="255">
        <f t="shared" si="20"/>
        <v>0</v>
      </c>
      <c r="AQ463" s="260">
        <f>+L463+AF463-AK463</f>
        <v>7682878</v>
      </c>
      <c r="AR463" s="86" t="s">
        <v>115</v>
      </c>
      <c r="AS463" s="143">
        <v>0</v>
      </c>
      <c r="AT463" s="203" t="s">
        <v>80</v>
      </c>
      <c r="AU463" s="259">
        <v>0</v>
      </c>
      <c r="AV463" s="364">
        <f t="shared" si="23"/>
        <v>7682878</v>
      </c>
      <c r="AW463" s="133">
        <f t="shared" si="21"/>
        <v>0</v>
      </c>
      <c r="AX463" s="203" t="s">
        <v>80</v>
      </c>
      <c r="AY463" s="86" t="s">
        <v>72</v>
      </c>
      <c r="AZ463" s="76" t="s">
        <v>8589</v>
      </c>
      <c r="BA463" s="160" t="s">
        <v>71</v>
      </c>
      <c r="BB463" s="141" t="s">
        <v>117</v>
      </c>
    </row>
    <row r="464" spans="2:54" s="125" customFormat="1" ht="15.75" customHeight="1" x14ac:dyDescent="0.25">
      <c r="B464" s="247">
        <v>2023</v>
      </c>
      <c r="C464" s="81">
        <v>891780111</v>
      </c>
      <c r="D464" s="82" t="s">
        <v>68</v>
      </c>
      <c r="E464" s="145" t="s">
        <v>8590</v>
      </c>
      <c r="F464" s="76" t="s">
        <v>8591</v>
      </c>
      <c r="G464" s="145">
        <v>0</v>
      </c>
      <c r="H464" s="145"/>
      <c r="I464" s="86" t="s">
        <v>78</v>
      </c>
      <c r="J464" s="81" t="s">
        <v>120</v>
      </c>
      <c r="K464" s="145" t="s">
        <v>8592</v>
      </c>
      <c r="L464" s="364">
        <v>21589456</v>
      </c>
      <c r="M464" s="81" t="s">
        <v>73</v>
      </c>
      <c r="N464" s="145"/>
      <c r="O464" s="614" t="s">
        <v>8593</v>
      </c>
      <c r="P464" s="160">
        <v>860028662</v>
      </c>
      <c r="Q464" s="160">
        <v>1362</v>
      </c>
      <c r="R464" s="397">
        <v>45097</v>
      </c>
      <c r="S464" s="582">
        <v>29000000</v>
      </c>
      <c r="T464" s="391">
        <v>45140</v>
      </c>
      <c r="U464" s="617">
        <v>21589456</v>
      </c>
      <c r="V464" s="86" t="s">
        <v>70</v>
      </c>
      <c r="W464" s="262">
        <v>45530330</v>
      </c>
      <c r="X464" s="614" t="s">
        <v>8594</v>
      </c>
      <c r="Y464" s="145"/>
      <c r="Z464" s="391">
        <v>45140</v>
      </c>
      <c r="AA464" s="391">
        <v>45140</v>
      </c>
      <c r="AB464" s="603" t="s">
        <v>80</v>
      </c>
      <c r="AC464" s="391">
        <v>45170</v>
      </c>
      <c r="AD464" s="150">
        <f t="shared" si="22"/>
        <v>30</v>
      </c>
      <c r="AE464" s="143">
        <v>0</v>
      </c>
      <c r="AF464" s="259">
        <v>0</v>
      </c>
      <c r="AG464" s="143">
        <v>0</v>
      </c>
      <c r="AH464" s="603" t="s">
        <v>80</v>
      </c>
      <c r="AI464" s="150">
        <f t="shared" ref="AI464:AI539" si="24">+IF(AH464="1800-01-01",0,AH464-AC464)</f>
        <v>0</v>
      </c>
      <c r="AJ464" s="143">
        <v>0</v>
      </c>
      <c r="AK464" s="259">
        <v>0</v>
      </c>
      <c r="AL464" s="603" t="s">
        <v>80</v>
      </c>
      <c r="AM464" s="86">
        <v>0</v>
      </c>
      <c r="AN464" s="603" t="s">
        <v>80</v>
      </c>
      <c r="AO464" s="603" t="s">
        <v>80</v>
      </c>
      <c r="AP464" s="255">
        <f t="shared" ref="AP464:AP539" si="25">+IF(AN464="1800-01-01",0,AO464-AN464)</f>
        <v>0</v>
      </c>
      <c r="AQ464" s="260">
        <f>+L464+AF464-AK464</f>
        <v>21589456</v>
      </c>
      <c r="AR464" s="86" t="s">
        <v>115</v>
      </c>
      <c r="AS464" s="143">
        <v>0</v>
      </c>
      <c r="AT464" s="203" t="s">
        <v>80</v>
      </c>
      <c r="AU464" s="259">
        <v>21589456</v>
      </c>
      <c r="AV464" s="364">
        <f t="shared" si="23"/>
        <v>0</v>
      </c>
      <c r="AW464" s="133">
        <f t="shared" si="21"/>
        <v>1</v>
      </c>
      <c r="AX464" s="203" t="s">
        <v>80</v>
      </c>
      <c r="AY464" s="86" t="s">
        <v>72</v>
      </c>
      <c r="AZ464" s="76" t="s">
        <v>8595</v>
      </c>
      <c r="BA464" s="160" t="s">
        <v>71</v>
      </c>
      <c r="BB464" s="141" t="s">
        <v>117</v>
      </c>
    </row>
    <row r="465" spans="2:54" s="125" customFormat="1" ht="15.75" customHeight="1" x14ac:dyDescent="0.25">
      <c r="B465" s="247">
        <v>2023</v>
      </c>
      <c r="C465" s="81">
        <v>891780111</v>
      </c>
      <c r="D465" s="82" t="s">
        <v>68</v>
      </c>
      <c r="E465" s="145" t="s">
        <v>8596</v>
      </c>
      <c r="F465" s="76" t="s">
        <v>8597</v>
      </c>
      <c r="G465" s="145">
        <v>0</v>
      </c>
      <c r="H465" s="145"/>
      <c r="I465" s="86" t="s">
        <v>78</v>
      </c>
      <c r="J465" s="81" t="s">
        <v>120</v>
      </c>
      <c r="K465" s="145" t="s">
        <v>8598</v>
      </c>
      <c r="L465" s="364">
        <v>4100000</v>
      </c>
      <c r="M465" s="81" t="s">
        <v>73</v>
      </c>
      <c r="N465" s="145"/>
      <c r="O465" s="614" t="s">
        <v>8226</v>
      </c>
      <c r="P465" s="160">
        <v>804000673</v>
      </c>
      <c r="Q465" s="160">
        <v>609</v>
      </c>
      <c r="R465" s="397">
        <v>44991</v>
      </c>
      <c r="S465" s="582">
        <v>30023140</v>
      </c>
      <c r="T465" s="391">
        <v>45141</v>
      </c>
      <c r="U465" s="617">
        <v>4100000</v>
      </c>
      <c r="V465" s="86" t="s">
        <v>70</v>
      </c>
      <c r="W465" s="262">
        <v>7601659</v>
      </c>
      <c r="X465" s="614" t="s">
        <v>8599</v>
      </c>
      <c r="Y465" s="145"/>
      <c r="Z465" s="391">
        <v>45141</v>
      </c>
      <c r="AA465" s="391">
        <v>45141</v>
      </c>
      <c r="AB465" s="603" t="s">
        <v>80</v>
      </c>
      <c r="AC465" s="391">
        <v>45171</v>
      </c>
      <c r="AD465" s="150">
        <f t="shared" si="22"/>
        <v>30</v>
      </c>
      <c r="AE465" s="143">
        <v>0</v>
      </c>
      <c r="AF465" s="259">
        <v>0</v>
      </c>
      <c r="AG465" s="143">
        <v>0</v>
      </c>
      <c r="AH465" s="603" t="s">
        <v>80</v>
      </c>
      <c r="AI465" s="150">
        <f t="shared" si="24"/>
        <v>0</v>
      </c>
      <c r="AJ465" s="143">
        <v>0</v>
      </c>
      <c r="AK465" s="259">
        <v>0</v>
      </c>
      <c r="AL465" s="603" t="s">
        <v>80</v>
      </c>
      <c r="AM465" s="86">
        <v>0</v>
      </c>
      <c r="AN465" s="603" t="s">
        <v>80</v>
      </c>
      <c r="AO465" s="603" t="s">
        <v>80</v>
      </c>
      <c r="AP465" s="255">
        <f t="shared" si="25"/>
        <v>0</v>
      </c>
      <c r="AQ465" s="260">
        <f>+L465+AF465-AK465</f>
        <v>4100000</v>
      </c>
      <c r="AR465" s="86" t="s">
        <v>115</v>
      </c>
      <c r="AS465" s="143">
        <v>0</v>
      </c>
      <c r="AT465" s="203" t="s">
        <v>80</v>
      </c>
      <c r="AU465" s="259">
        <v>0</v>
      </c>
      <c r="AV465" s="364">
        <f t="shared" si="23"/>
        <v>4100000</v>
      </c>
      <c r="AW465" s="133">
        <f t="shared" si="21"/>
        <v>0</v>
      </c>
      <c r="AX465" s="203" t="s">
        <v>80</v>
      </c>
      <c r="AY465" s="86" t="s">
        <v>72</v>
      </c>
      <c r="AZ465" s="76" t="s">
        <v>8600</v>
      </c>
      <c r="BA465" s="160" t="s">
        <v>71</v>
      </c>
      <c r="BB465" s="141" t="s">
        <v>117</v>
      </c>
    </row>
    <row r="466" spans="2:54" s="125" customFormat="1" ht="15.75" customHeight="1" x14ac:dyDescent="0.25">
      <c r="B466" s="247">
        <v>2023</v>
      </c>
      <c r="C466" s="81">
        <v>891780111</v>
      </c>
      <c r="D466" s="82" t="s">
        <v>68</v>
      </c>
      <c r="E466" s="145" t="s">
        <v>8601</v>
      </c>
      <c r="F466" s="76" t="s">
        <v>8602</v>
      </c>
      <c r="G466" s="145">
        <v>0</v>
      </c>
      <c r="H466" s="145"/>
      <c r="I466" s="86" t="s">
        <v>78</v>
      </c>
      <c r="J466" s="81" t="s">
        <v>120</v>
      </c>
      <c r="K466" s="145" t="s">
        <v>8603</v>
      </c>
      <c r="L466" s="364">
        <v>8510880</v>
      </c>
      <c r="M466" s="81" t="s">
        <v>73</v>
      </c>
      <c r="N466" s="145"/>
      <c r="O466" s="614" t="s">
        <v>8155</v>
      </c>
      <c r="P466" s="160">
        <v>900763287</v>
      </c>
      <c r="Q466" s="160">
        <v>617</v>
      </c>
      <c r="R466" s="397">
        <v>44992</v>
      </c>
      <c r="S466" s="582">
        <v>532304000</v>
      </c>
      <c r="T466" s="391">
        <v>45141</v>
      </c>
      <c r="U466" s="617">
        <v>8510880</v>
      </c>
      <c r="V466" s="86" t="s">
        <v>70</v>
      </c>
      <c r="W466" s="262">
        <v>51909946</v>
      </c>
      <c r="X466" s="614" t="s">
        <v>7677</v>
      </c>
      <c r="Y466" s="145"/>
      <c r="Z466" s="391">
        <v>45141</v>
      </c>
      <c r="AA466" s="391">
        <v>45141</v>
      </c>
      <c r="AB466" s="603" t="s">
        <v>80</v>
      </c>
      <c r="AC466" s="391">
        <v>45171</v>
      </c>
      <c r="AD466" s="150">
        <f t="shared" si="22"/>
        <v>30</v>
      </c>
      <c r="AE466" s="143">
        <v>0</v>
      </c>
      <c r="AF466" s="259">
        <v>0</v>
      </c>
      <c r="AG466" s="143">
        <v>0</v>
      </c>
      <c r="AH466" s="603" t="s">
        <v>80</v>
      </c>
      <c r="AI466" s="150">
        <f t="shared" si="24"/>
        <v>0</v>
      </c>
      <c r="AJ466" s="143">
        <v>0</v>
      </c>
      <c r="AK466" s="259">
        <v>0</v>
      </c>
      <c r="AL466" s="603" t="s">
        <v>80</v>
      </c>
      <c r="AM466" s="86">
        <v>0</v>
      </c>
      <c r="AN466" s="603" t="s">
        <v>80</v>
      </c>
      <c r="AO466" s="603" t="s">
        <v>80</v>
      </c>
      <c r="AP466" s="255">
        <f t="shared" si="25"/>
        <v>0</v>
      </c>
      <c r="AQ466" s="260">
        <f>+L466+AF466-AK466</f>
        <v>8510880</v>
      </c>
      <c r="AR466" s="86" t="s">
        <v>115</v>
      </c>
      <c r="AS466" s="143">
        <v>0</v>
      </c>
      <c r="AT466" s="203" t="s">
        <v>80</v>
      </c>
      <c r="AU466" s="259">
        <v>0</v>
      </c>
      <c r="AV466" s="364">
        <f t="shared" si="23"/>
        <v>8510880</v>
      </c>
      <c r="AW466" s="133">
        <f t="shared" ref="AW466:AW539" si="26">+IFERROR(AU466/AQ466,"-")</f>
        <v>0</v>
      </c>
      <c r="AX466" s="203" t="s">
        <v>80</v>
      </c>
      <c r="AY466" s="86" t="s">
        <v>72</v>
      </c>
      <c r="AZ466" s="76" t="s">
        <v>8604</v>
      </c>
      <c r="BA466" s="160" t="s">
        <v>71</v>
      </c>
      <c r="BB466" s="141" t="s">
        <v>117</v>
      </c>
    </row>
    <row r="467" spans="2:54" s="125" customFormat="1" ht="15.75" customHeight="1" x14ac:dyDescent="0.25">
      <c r="B467" s="247">
        <v>2023</v>
      </c>
      <c r="C467" s="81">
        <v>891780111</v>
      </c>
      <c r="D467" s="82" t="s">
        <v>68</v>
      </c>
      <c r="E467" s="145" t="s">
        <v>8605</v>
      </c>
      <c r="F467" s="76" t="s">
        <v>8606</v>
      </c>
      <c r="G467" s="145">
        <v>0</v>
      </c>
      <c r="H467" s="145"/>
      <c r="I467" s="86" t="s">
        <v>78</v>
      </c>
      <c r="J467" s="81" t="s">
        <v>120</v>
      </c>
      <c r="K467" s="145" t="s">
        <v>8607</v>
      </c>
      <c r="L467" s="364">
        <v>6972250</v>
      </c>
      <c r="M467" s="81" t="s">
        <v>73</v>
      </c>
      <c r="N467" s="145"/>
      <c r="O467" s="614" t="s">
        <v>8551</v>
      </c>
      <c r="P467" s="160">
        <v>1082848119</v>
      </c>
      <c r="Q467" s="160">
        <v>1329</v>
      </c>
      <c r="R467" s="397">
        <v>45090</v>
      </c>
      <c r="S467" s="582">
        <v>10000000</v>
      </c>
      <c r="T467" s="391">
        <v>45141</v>
      </c>
      <c r="U467" s="617">
        <v>6972250</v>
      </c>
      <c r="V467" s="86" t="s">
        <v>70</v>
      </c>
      <c r="W467" s="262">
        <v>51913961</v>
      </c>
      <c r="X467" s="614" t="s">
        <v>7383</v>
      </c>
      <c r="Y467" s="145"/>
      <c r="Z467" s="391">
        <v>45141</v>
      </c>
      <c r="AA467" s="391">
        <v>45141</v>
      </c>
      <c r="AB467" s="603" t="s">
        <v>80</v>
      </c>
      <c r="AC467" s="391">
        <v>45171</v>
      </c>
      <c r="AD467" s="150">
        <f t="shared" si="22"/>
        <v>30</v>
      </c>
      <c r="AE467" s="143">
        <v>0</v>
      </c>
      <c r="AF467" s="259">
        <v>0</v>
      </c>
      <c r="AG467" s="143">
        <v>0</v>
      </c>
      <c r="AH467" s="603" t="s">
        <v>80</v>
      </c>
      <c r="AI467" s="150">
        <f t="shared" si="24"/>
        <v>0</v>
      </c>
      <c r="AJ467" s="143">
        <v>0</v>
      </c>
      <c r="AK467" s="259">
        <v>0</v>
      </c>
      <c r="AL467" s="603" t="s">
        <v>80</v>
      </c>
      <c r="AM467" s="86">
        <v>0</v>
      </c>
      <c r="AN467" s="603" t="s">
        <v>80</v>
      </c>
      <c r="AO467" s="603" t="s">
        <v>80</v>
      </c>
      <c r="AP467" s="255">
        <f t="shared" si="25"/>
        <v>0</v>
      </c>
      <c r="AQ467" s="260">
        <f>+L467+AF467-AK467</f>
        <v>6972250</v>
      </c>
      <c r="AR467" s="86" t="s">
        <v>115</v>
      </c>
      <c r="AS467" s="143">
        <v>0</v>
      </c>
      <c r="AT467" s="203" t="s">
        <v>80</v>
      </c>
      <c r="AU467" s="259">
        <v>5715250</v>
      </c>
      <c r="AV467" s="364">
        <f t="shared" si="23"/>
        <v>1257000</v>
      </c>
      <c r="AW467" s="133">
        <f t="shared" si="26"/>
        <v>0.81971386568181004</v>
      </c>
      <c r="AX467" s="203" t="s">
        <v>80</v>
      </c>
      <c r="AY467" s="86" t="s">
        <v>72</v>
      </c>
      <c r="AZ467" s="76" t="s">
        <v>8608</v>
      </c>
      <c r="BA467" s="160" t="s">
        <v>71</v>
      </c>
      <c r="BB467" s="141" t="s">
        <v>117</v>
      </c>
    </row>
    <row r="468" spans="2:54" s="125" customFormat="1" ht="15.75" customHeight="1" x14ac:dyDescent="0.25">
      <c r="B468" s="247">
        <v>2023</v>
      </c>
      <c r="C468" s="81">
        <v>891780111</v>
      </c>
      <c r="D468" s="82" t="s">
        <v>68</v>
      </c>
      <c r="E468" s="145" t="s">
        <v>8609</v>
      </c>
      <c r="F468" s="76" t="s">
        <v>8610</v>
      </c>
      <c r="G468" s="145">
        <v>0</v>
      </c>
      <c r="H468" s="145"/>
      <c r="I468" s="86" t="s">
        <v>78</v>
      </c>
      <c r="J468" s="81" t="s">
        <v>120</v>
      </c>
      <c r="K468" s="145" t="s">
        <v>8611</v>
      </c>
      <c r="L468" s="364">
        <f>311542+3100000+8952764+1253957</f>
        <v>13618263</v>
      </c>
      <c r="M468" s="81" t="s">
        <v>73</v>
      </c>
      <c r="N468" s="145"/>
      <c r="O468" s="141" t="s">
        <v>8612</v>
      </c>
      <c r="P468" s="160">
        <v>900726280</v>
      </c>
      <c r="Q468" s="160">
        <v>813</v>
      </c>
      <c r="R468" s="397">
        <v>45012</v>
      </c>
      <c r="S468" s="582">
        <v>20000000</v>
      </c>
      <c r="T468" s="391">
        <v>45141</v>
      </c>
      <c r="U468" s="617">
        <v>13618263</v>
      </c>
      <c r="V468" s="86" t="s">
        <v>70</v>
      </c>
      <c r="W468" s="262">
        <v>1082888504</v>
      </c>
      <c r="X468" s="141" t="s">
        <v>8613</v>
      </c>
      <c r="Y468" s="145"/>
      <c r="Z468" s="391">
        <v>45141</v>
      </c>
      <c r="AA468" s="391">
        <v>45141</v>
      </c>
      <c r="AB468" s="603" t="s">
        <v>80</v>
      </c>
      <c r="AC468" s="391">
        <v>45201</v>
      </c>
      <c r="AD468" s="150">
        <f t="shared" ref="AD468:AD538" si="27">+IF(AB468="1800-01-01",AC468-AA468,AC468-AB468)</f>
        <v>60</v>
      </c>
      <c r="AE468" s="143">
        <v>0</v>
      </c>
      <c r="AF468" s="259">
        <v>0</v>
      </c>
      <c r="AG468" s="143">
        <v>0</v>
      </c>
      <c r="AH468" s="603" t="s">
        <v>80</v>
      </c>
      <c r="AI468" s="150">
        <f t="shared" si="24"/>
        <v>0</v>
      </c>
      <c r="AJ468" s="143">
        <v>0</v>
      </c>
      <c r="AK468" s="259">
        <v>0</v>
      </c>
      <c r="AL468" s="603" t="s">
        <v>80</v>
      </c>
      <c r="AM468" s="86">
        <v>0</v>
      </c>
      <c r="AN468" s="603" t="s">
        <v>80</v>
      </c>
      <c r="AO468" s="603" t="s">
        <v>80</v>
      </c>
      <c r="AP468" s="255">
        <f t="shared" si="25"/>
        <v>0</v>
      </c>
      <c r="AQ468" s="260">
        <f>+L468+AF468-AK468</f>
        <v>13618263</v>
      </c>
      <c r="AR468" s="86" t="s">
        <v>115</v>
      </c>
      <c r="AS468" s="143">
        <v>0</v>
      </c>
      <c r="AT468" s="203" t="s">
        <v>80</v>
      </c>
      <c r="AU468" s="259">
        <v>0</v>
      </c>
      <c r="AV468" s="364">
        <f t="shared" si="23"/>
        <v>13618263</v>
      </c>
      <c r="AW468" s="133">
        <f t="shared" si="26"/>
        <v>0</v>
      </c>
      <c r="AX468" s="203" t="s">
        <v>80</v>
      </c>
      <c r="AY468" s="86" t="s">
        <v>72</v>
      </c>
      <c r="AZ468" s="76" t="s">
        <v>8614</v>
      </c>
      <c r="BA468" s="160" t="s">
        <v>71</v>
      </c>
      <c r="BB468" s="141" t="s">
        <v>117</v>
      </c>
    </row>
    <row r="469" spans="2:54" s="125" customFormat="1" ht="15.75" customHeight="1" x14ac:dyDescent="0.25">
      <c r="B469" s="247">
        <v>2023</v>
      </c>
      <c r="C469" s="81">
        <v>891780111</v>
      </c>
      <c r="D469" s="82" t="s">
        <v>68</v>
      </c>
      <c r="E469" s="145" t="s">
        <v>8615</v>
      </c>
      <c r="F469" s="76" t="s">
        <v>8616</v>
      </c>
      <c r="G469" s="145">
        <v>0</v>
      </c>
      <c r="H469" s="145"/>
      <c r="I469" s="86" t="s">
        <v>78</v>
      </c>
      <c r="J469" s="81" t="s">
        <v>120</v>
      </c>
      <c r="K469" s="145" t="s">
        <v>8617</v>
      </c>
      <c r="L469" s="364">
        <f>19724000+4214681</f>
        <v>23938681</v>
      </c>
      <c r="M469" s="81" t="s">
        <v>73</v>
      </c>
      <c r="N469" s="145"/>
      <c r="O469" s="141" t="s">
        <v>8618</v>
      </c>
      <c r="P469" s="160">
        <v>890115230</v>
      </c>
      <c r="Q469" s="160">
        <v>1394</v>
      </c>
      <c r="R469" s="397">
        <v>45100</v>
      </c>
      <c r="S469" s="582">
        <v>30000000</v>
      </c>
      <c r="T469" s="391">
        <v>45142</v>
      </c>
      <c r="U469" s="617">
        <v>23938681</v>
      </c>
      <c r="V469" s="86" t="s">
        <v>70</v>
      </c>
      <c r="W469" s="262">
        <v>7630378</v>
      </c>
      <c r="X469" s="141" t="s">
        <v>8619</v>
      </c>
      <c r="Y469" s="145"/>
      <c r="Z469" s="391">
        <v>45142</v>
      </c>
      <c r="AA469" s="391">
        <v>45142</v>
      </c>
      <c r="AB469" s="603" t="s">
        <v>80</v>
      </c>
      <c r="AC469" s="391">
        <v>45325</v>
      </c>
      <c r="AD469" s="150">
        <f t="shared" si="27"/>
        <v>183</v>
      </c>
      <c r="AE469" s="143">
        <v>0</v>
      </c>
      <c r="AF469" s="259">
        <v>0</v>
      </c>
      <c r="AG469" s="143">
        <v>0</v>
      </c>
      <c r="AH469" s="603" t="s">
        <v>80</v>
      </c>
      <c r="AI469" s="150">
        <f t="shared" si="24"/>
        <v>0</v>
      </c>
      <c r="AJ469" s="143">
        <v>0</v>
      </c>
      <c r="AK469" s="259">
        <v>0</v>
      </c>
      <c r="AL469" s="603" t="s">
        <v>80</v>
      </c>
      <c r="AM469" s="86">
        <v>0</v>
      </c>
      <c r="AN469" s="603" t="s">
        <v>80</v>
      </c>
      <c r="AO469" s="603" t="s">
        <v>80</v>
      </c>
      <c r="AP469" s="255">
        <f t="shared" si="25"/>
        <v>0</v>
      </c>
      <c r="AQ469" s="260">
        <f>+L469+AF469-AK469</f>
        <v>23938681</v>
      </c>
      <c r="AR469" s="86" t="s">
        <v>115</v>
      </c>
      <c r="AS469" s="143">
        <v>0</v>
      </c>
      <c r="AT469" s="203" t="s">
        <v>80</v>
      </c>
      <c r="AU469" s="259">
        <v>0</v>
      </c>
      <c r="AV469" s="364">
        <f t="shared" si="23"/>
        <v>23938681</v>
      </c>
      <c r="AW469" s="133">
        <f t="shared" si="26"/>
        <v>0</v>
      </c>
      <c r="AX469" s="203" t="s">
        <v>80</v>
      </c>
      <c r="AY469" s="86" t="s">
        <v>72</v>
      </c>
      <c r="AZ469" s="589" t="s">
        <v>8620</v>
      </c>
      <c r="BA469" s="160" t="s">
        <v>71</v>
      </c>
      <c r="BB469" s="141" t="s">
        <v>117</v>
      </c>
    </row>
    <row r="470" spans="2:54" s="125" customFormat="1" ht="15.75" customHeight="1" x14ac:dyDescent="0.25">
      <c r="B470" s="247">
        <v>2023</v>
      </c>
      <c r="C470" s="81">
        <v>891780111</v>
      </c>
      <c r="D470" s="82" t="s">
        <v>68</v>
      </c>
      <c r="E470" s="145" t="s">
        <v>8621</v>
      </c>
      <c r="F470" s="76" t="s">
        <v>8622</v>
      </c>
      <c r="G470" s="145">
        <v>0</v>
      </c>
      <c r="H470" s="145"/>
      <c r="I470" s="86" t="s">
        <v>78</v>
      </c>
      <c r="J470" s="81" t="s">
        <v>120</v>
      </c>
      <c r="K470" s="145" t="s">
        <v>8623</v>
      </c>
      <c r="L470" s="364">
        <f>237620+409200+1278738+405552+55440+157610+77113+845150</f>
        <v>3466423</v>
      </c>
      <c r="M470" s="81" t="s">
        <v>73</v>
      </c>
      <c r="N470" s="145"/>
      <c r="O470" s="141" t="s">
        <v>8624</v>
      </c>
      <c r="P470" s="160">
        <v>802005634</v>
      </c>
      <c r="Q470" s="160">
        <v>920</v>
      </c>
      <c r="R470" s="397">
        <v>45034</v>
      </c>
      <c r="S470" s="582">
        <v>525827342</v>
      </c>
      <c r="T470" s="391">
        <v>45142</v>
      </c>
      <c r="U470" s="617">
        <v>3466423</v>
      </c>
      <c r="V470" s="86" t="s">
        <v>70</v>
      </c>
      <c r="W470" s="262">
        <v>5056184</v>
      </c>
      <c r="X470" s="141" t="s">
        <v>8330</v>
      </c>
      <c r="Y470" s="145"/>
      <c r="Z470" s="391">
        <v>45142</v>
      </c>
      <c r="AA470" s="391">
        <v>45142</v>
      </c>
      <c r="AB470" s="603" t="s">
        <v>80</v>
      </c>
      <c r="AC470" s="391">
        <v>45172</v>
      </c>
      <c r="AD470" s="150">
        <f t="shared" si="27"/>
        <v>30</v>
      </c>
      <c r="AE470" s="143">
        <v>0</v>
      </c>
      <c r="AF470" s="259">
        <v>0</v>
      </c>
      <c r="AG470" s="143">
        <v>0</v>
      </c>
      <c r="AH470" s="603" t="s">
        <v>80</v>
      </c>
      <c r="AI470" s="150">
        <f t="shared" si="24"/>
        <v>0</v>
      </c>
      <c r="AJ470" s="143">
        <v>0</v>
      </c>
      <c r="AK470" s="259">
        <v>0</v>
      </c>
      <c r="AL470" s="603" t="s">
        <v>80</v>
      </c>
      <c r="AM470" s="86">
        <v>0</v>
      </c>
      <c r="AN470" s="603" t="s">
        <v>80</v>
      </c>
      <c r="AO470" s="603" t="s">
        <v>80</v>
      </c>
      <c r="AP470" s="255">
        <f t="shared" si="25"/>
        <v>0</v>
      </c>
      <c r="AQ470" s="260">
        <f>+L470+AF470-AK470</f>
        <v>3466423</v>
      </c>
      <c r="AR470" s="86" t="s">
        <v>115</v>
      </c>
      <c r="AS470" s="143">
        <v>0</v>
      </c>
      <c r="AT470" s="203" t="s">
        <v>80</v>
      </c>
      <c r="AU470" s="259">
        <v>3466423</v>
      </c>
      <c r="AV470" s="364">
        <f t="shared" si="23"/>
        <v>0</v>
      </c>
      <c r="AW470" s="133">
        <f t="shared" si="26"/>
        <v>1</v>
      </c>
      <c r="AX470" s="203" t="s">
        <v>80</v>
      </c>
      <c r="AY470" s="86" t="s">
        <v>800</v>
      </c>
      <c r="AZ470" s="76" t="s">
        <v>8625</v>
      </c>
      <c r="BA470" s="160" t="s">
        <v>71</v>
      </c>
      <c r="BB470" s="141" t="s">
        <v>117</v>
      </c>
    </row>
    <row r="471" spans="2:54" s="125" customFormat="1" ht="15.75" customHeight="1" x14ac:dyDescent="0.25">
      <c r="B471" s="247">
        <v>2023</v>
      </c>
      <c r="C471" s="81">
        <v>891780111</v>
      </c>
      <c r="D471" s="82" t="s">
        <v>68</v>
      </c>
      <c r="E471" s="145" t="s">
        <v>8626</v>
      </c>
      <c r="F471" s="76" t="s">
        <v>8627</v>
      </c>
      <c r="G471" s="145">
        <v>0</v>
      </c>
      <c r="H471" s="145"/>
      <c r="I471" s="86" t="s">
        <v>78</v>
      </c>
      <c r="J471" s="81" t="s">
        <v>120</v>
      </c>
      <c r="K471" s="145" t="s">
        <v>8628</v>
      </c>
      <c r="L471" s="364">
        <v>3998400</v>
      </c>
      <c r="M471" s="81" t="s">
        <v>73</v>
      </c>
      <c r="N471" s="145"/>
      <c r="O471" s="141" t="s">
        <v>8155</v>
      </c>
      <c r="P471" s="160">
        <v>900763287</v>
      </c>
      <c r="Q471" s="160">
        <v>900</v>
      </c>
      <c r="R471" s="397">
        <v>45029</v>
      </c>
      <c r="S471" s="582">
        <v>338073920</v>
      </c>
      <c r="T471" s="391">
        <v>45142</v>
      </c>
      <c r="U471" s="617">
        <v>3998400</v>
      </c>
      <c r="V471" s="86" t="s">
        <v>70</v>
      </c>
      <c r="W471" s="262">
        <v>12542472</v>
      </c>
      <c r="X471" s="141" t="s">
        <v>8629</v>
      </c>
      <c r="Y471" s="145"/>
      <c r="Z471" s="391">
        <v>45142</v>
      </c>
      <c r="AA471" s="391">
        <v>45142</v>
      </c>
      <c r="AB471" s="603" t="s">
        <v>80</v>
      </c>
      <c r="AC471" s="391">
        <v>45172</v>
      </c>
      <c r="AD471" s="150">
        <f t="shared" si="27"/>
        <v>30</v>
      </c>
      <c r="AE471" s="143">
        <v>0</v>
      </c>
      <c r="AF471" s="259">
        <v>0</v>
      </c>
      <c r="AG471" s="143">
        <v>0</v>
      </c>
      <c r="AH471" s="603" t="s">
        <v>80</v>
      </c>
      <c r="AI471" s="150">
        <f t="shared" si="24"/>
        <v>0</v>
      </c>
      <c r="AJ471" s="143">
        <v>0</v>
      </c>
      <c r="AK471" s="259">
        <v>0</v>
      </c>
      <c r="AL471" s="603" t="s">
        <v>80</v>
      </c>
      <c r="AM471" s="86">
        <v>0</v>
      </c>
      <c r="AN471" s="603" t="s">
        <v>80</v>
      </c>
      <c r="AO471" s="603" t="s">
        <v>80</v>
      </c>
      <c r="AP471" s="255">
        <f t="shared" si="25"/>
        <v>0</v>
      </c>
      <c r="AQ471" s="260">
        <f>+L471+AF471-AK471</f>
        <v>3998400</v>
      </c>
      <c r="AR471" s="86" t="s">
        <v>115</v>
      </c>
      <c r="AS471" s="143">
        <v>0</v>
      </c>
      <c r="AT471" s="203" t="s">
        <v>80</v>
      </c>
      <c r="AU471" s="259">
        <v>0</v>
      </c>
      <c r="AV471" s="364">
        <f t="shared" si="23"/>
        <v>3998400</v>
      </c>
      <c r="AW471" s="133">
        <f t="shared" si="26"/>
        <v>0</v>
      </c>
      <c r="AX471" s="203" t="s">
        <v>80</v>
      </c>
      <c r="AY471" s="86" t="s">
        <v>72</v>
      </c>
      <c r="AZ471" s="76" t="s">
        <v>8630</v>
      </c>
      <c r="BA471" s="160" t="s">
        <v>71</v>
      </c>
      <c r="BB471" s="141" t="s">
        <v>117</v>
      </c>
    </row>
    <row r="472" spans="2:54" s="125" customFormat="1" ht="15.75" customHeight="1" x14ac:dyDescent="0.25">
      <c r="B472" s="247">
        <v>2023</v>
      </c>
      <c r="C472" s="81">
        <v>891780111</v>
      </c>
      <c r="D472" s="82" t="s">
        <v>68</v>
      </c>
      <c r="E472" s="145" t="s">
        <v>8631</v>
      </c>
      <c r="F472" s="76" t="s">
        <v>8632</v>
      </c>
      <c r="G472" s="145">
        <v>0</v>
      </c>
      <c r="H472" s="145"/>
      <c r="I472" s="86" t="s">
        <v>78</v>
      </c>
      <c r="J472" s="81" t="s">
        <v>120</v>
      </c>
      <c r="K472" s="145" t="s">
        <v>8633</v>
      </c>
      <c r="L472" s="364">
        <v>3861800</v>
      </c>
      <c r="M472" s="81" t="s">
        <v>73</v>
      </c>
      <c r="N472" s="145"/>
      <c r="O472" s="141" t="s">
        <v>8253</v>
      </c>
      <c r="P472" s="160">
        <v>806015647</v>
      </c>
      <c r="Q472" s="160">
        <v>900</v>
      </c>
      <c r="R472" s="397">
        <v>45029</v>
      </c>
      <c r="S472" s="582">
        <v>338073920</v>
      </c>
      <c r="T472" s="391">
        <v>45142</v>
      </c>
      <c r="U472" s="617">
        <v>3861800</v>
      </c>
      <c r="V472" s="86" t="s">
        <v>70</v>
      </c>
      <c r="W472" s="262">
        <v>26202588</v>
      </c>
      <c r="X472" s="141" t="s">
        <v>7057</v>
      </c>
      <c r="Y472" s="145"/>
      <c r="Z472" s="391">
        <v>45142</v>
      </c>
      <c r="AA472" s="391">
        <v>45142</v>
      </c>
      <c r="AB472" s="603" t="s">
        <v>80</v>
      </c>
      <c r="AC472" s="391">
        <v>45172</v>
      </c>
      <c r="AD472" s="150">
        <f t="shared" si="27"/>
        <v>30</v>
      </c>
      <c r="AE472" s="143">
        <v>0</v>
      </c>
      <c r="AF472" s="259">
        <v>0</v>
      </c>
      <c r="AG472" s="143">
        <v>0</v>
      </c>
      <c r="AH472" s="603" t="s">
        <v>80</v>
      </c>
      <c r="AI472" s="150">
        <f t="shared" si="24"/>
        <v>0</v>
      </c>
      <c r="AJ472" s="143">
        <v>0</v>
      </c>
      <c r="AK472" s="259">
        <v>0</v>
      </c>
      <c r="AL472" s="603" t="s">
        <v>80</v>
      </c>
      <c r="AM472" s="86">
        <v>0</v>
      </c>
      <c r="AN472" s="603" t="s">
        <v>80</v>
      </c>
      <c r="AO472" s="603" t="s">
        <v>80</v>
      </c>
      <c r="AP472" s="255">
        <f t="shared" si="25"/>
        <v>0</v>
      </c>
      <c r="AQ472" s="260">
        <f>+L472+AF472-AK472</f>
        <v>3861800</v>
      </c>
      <c r="AR472" s="86" t="s">
        <v>115</v>
      </c>
      <c r="AS472" s="143">
        <v>0</v>
      </c>
      <c r="AT472" s="203" t="s">
        <v>80</v>
      </c>
      <c r="AU472" s="259">
        <v>3861800</v>
      </c>
      <c r="AV472" s="364">
        <f t="shared" si="23"/>
        <v>0</v>
      </c>
      <c r="AW472" s="133">
        <f t="shared" si="26"/>
        <v>1</v>
      </c>
      <c r="AX472" s="203" t="s">
        <v>80</v>
      </c>
      <c r="AY472" s="86" t="s">
        <v>72</v>
      </c>
      <c r="AZ472" s="76" t="s">
        <v>8634</v>
      </c>
      <c r="BA472" s="160" t="s">
        <v>71</v>
      </c>
      <c r="BB472" s="141" t="s">
        <v>117</v>
      </c>
    </row>
    <row r="473" spans="2:54" s="125" customFormat="1" ht="15.75" customHeight="1" x14ac:dyDescent="0.25">
      <c r="B473" s="247">
        <v>2023</v>
      </c>
      <c r="C473" s="81">
        <v>891780111</v>
      </c>
      <c r="D473" s="82" t="s">
        <v>68</v>
      </c>
      <c r="E473" s="145" t="s">
        <v>8635</v>
      </c>
      <c r="F473" s="76" t="s">
        <v>8636</v>
      </c>
      <c r="G473" s="145">
        <v>0</v>
      </c>
      <c r="H473" s="145"/>
      <c r="I473" s="86" t="s">
        <v>78</v>
      </c>
      <c r="J473" s="81" t="s">
        <v>120</v>
      </c>
      <c r="K473" s="145" t="s">
        <v>8637</v>
      </c>
      <c r="L473" s="364">
        <v>1254609</v>
      </c>
      <c r="M473" s="81" t="s">
        <v>73</v>
      </c>
      <c r="N473" s="145"/>
      <c r="O473" s="141" t="s">
        <v>8173</v>
      </c>
      <c r="P473" s="160">
        <v>901640333</v>
      </c>
      <c r="Q473" s="160">
        <v>900</v>
      </c>
      <c r="R473" s="397">
        <v>45029</v>
      </c>
      <c r="S473" s="582">
        <v>338073920</v>
      </c>
      <c r="T473" s="391">
        <v>45142</v>
      </c>
      <c r="U473" s="617">
        <v>1254609</v>
      </c>
      <c r="V473" s="86" t="s">
        <v>70</v>
      </c>
      <c r="W473" s="262">
        <v>16078654</v>
      </c>
      <c r="X473" s="141" t="s">
        <v>8638</v>
      </c>
      <c r="Y473" s="145"/>
      <c r="Z473" s="391">
        <v>45142</v>
      </c>
      <c r="AA473" s="391">
        <v>45142</v>
      </c>
      <c r="AB473" s="603" t="s">
        <v>80</v>
      </c>
      <c r="AC473" s="391">
        <v>45172</v>
      </c>
      <c r="AD473" s="150">
        <f t="shared" si="27"/>
        <v>30</v>
      </c>
      <c r="AE473" s="143">
        <v>0</v>
      </c>
      <c r="AF473" s="259">
        <v>0</v>
      </c>
      <c r="AG473" s="143">
        <v>0</v>
      </c>
      <c r="AH473" s="603" t="s">
        <v>80</v>
      </c>
      <c r="AI473" s="150">
        <f t="shared" si="24"/>
        <v>0</v>
      </c>
      <c r="AJ473" s="143">
        <v>0</v>
      </c>
      <c r="AK473" s="259">
        <v>0</v>
      </c>
      <c r="AL473" s="603" t="s">
        <v>80</v>
      </c>
      <c r="AM473" s="86">
        <v>0</v>
      </c>
      <c r="AN473" s="603" t="s">
        <v>80</v>
      </c>
      <c r="AO473" s="603" t="s">
        <v>80</v>
      </c>
      <c r="AP473" s="255">
        <f t="shared" si="25"/>
        <v>0</v>
      </c>
      <c r="AQ473" s="260">
        <f>+L473+AF473-AK473</f>
        <v>1254609</v>
      </c>
      <c r="AR473" s="86" t="s">
        <v>115</v>
      </c>
      <c r="AS473" s="143">
        <v>0</v>
      </c>
      <c r="AT473" s="203" t="s">
        <v>80</v>
      </c>
      <c r="AU473" s="259">
        <v>0</v>
      </c>
      <c r="AV473" s="364">
        <f t="shared" si="23"/>
        <v>1254609</v>
      </c>
      <c r="AW473" s="133">
        <f t="shared" si="26"/>
        <v>0</v>
      </c>
      <c r="AX473" s="203" t="s">
        <v>80</v>
      </c>
      <c r="AY473" s="86" t="s">
        <v>72</v>
      </c>
      <c r="AZ473" s="76" t="s">
        <v>8639</v>
      </c>
      <c r="BA473" s="160" t="s">
        <v>71</v>
      </c>
      <c r="BB473" s="141" t="s">
        <v>117</v>
      </c>
    </row>
    <row r="474" spans="2:54" s="125" customFormat="1" ht="15.75" customHeight="1" x14ac:dyDescent="0.25">
      <c r="B474" s="247">
        <v>2023</v>
      </c>
      <c r="C474" s="81">
        <v>891780111</v>
      </c>
      <c r="D474" s="82" t="s">
        <v>68</v>
      </c>
      <c r="E474" s="145" t="s">
        <v>8640</v>
      </c>
      <c r="F474" s="76" t="s">
        <v>8641</v>
      </c>
      <c r="G474" s="145">
        <v>0</v>
      </c>
      <c r="H474" s="145"/>
      <c r="I474" s="86" t="s">
        <v>78</v>
      </c>
      <c r="J474" s="81" t="s">
        <v>120</v>
      </c>
      <c r="K474" s="145" t="s">
        <v>8642</v>
      </c>
      <c r="L474" s="364">
        <v>11597264</v>
      </c>
      <c r="M474" s="81" t="s">
        <v>73</v>
      </c>
      <c r="N474" s="145"/>
      <c r="O474" s="141" t="s">
        <v>8643</v>
      </c>
      <c r="P474" s="618">
        <v>830508200</v>
      </c>
      <c r="Q474" s="160">
        <v>1676</v>
      </c>
      <c r="R474" s="397">
        <v>45142</v>
      </c>
      <c r="S474" s="582">
        <v>14950000</v>
      </c>
      <c r="T474" s="391">
        <v>45147</v>
      </c>
      <c r="U474" s="617">
        <v>11597264</v>
      </c>
      <c r="V474" s="86" t="s">
        <v>70</v>
      </c>
      <c r="W474" s="262">
        <v>52389076</v>
      </c>
      <c r="X474" s="141" t="s">
        <v>7982</v>
      </c>
      <c r="Y474" s="145"/>
      <c r="Z474" s="391">
        <v>45147</v>
      </c>
      <c r="AA474" s="391">
        <v>45147</v>
      </c>
      <c r="AB474" s="603" t="s">
        <v>80</v>
      </c>
      <c r="AC474" s="391">
        <v>45177</v>
      </c>
      <c r="AD474" s="150">
        <f t="shared" si="27"/>
        <v>30</v>
      </c>
      <c r="AE474" s="143">
        <v>0</v>
      </c>
      <c r="AF474" s="259">
        <v>0</v>
      </c>
      <c r="AG474" s="143">
        <v>0</v>
      </c>
      <c r="AH474" s="603" t="s">
        <v>80</v>
      </c>
      <c r="AI474" s="150">
        <f t="shared" si="24"/>
        <v>0</v>
      </c>
      <c r="AJ474" s="143">
        <v>0</v>
      </c>
      <c r="AK474" s="259">
        <v>0</v>
      </c>
      <c r="AL474" s="603" t="s">
        <v>80</v>
      </c>
      <c r="AM474" s="86">
        <v>0</v>
      </c>
      <c r="AN474" s="603" t="s">
        <v>80</v>
      </c>
      <c r="AO474" s="603" t="s">
        <v>80</v>
      </c>
      <c r="AP474" s="255">
        <f t="shared" si="25"/>
        <v>0</v>
      </c>
      <c r="AQ474" s="260">
        <f>+L474+AF474-AK474</f>
        <v>11597264</v>
      </c>
      <c r="AR474" s="86" t="s">
        <v>115</v>
      </c>
      <c r="AS474" s="143">
        <v>0</v>
      </c>
      <c r="AT474" s="203" t="s">
        <v>80</v>
      </c>
      <c r="AU474" s="259">
        <v>11597264</v>
      </c>
      <c r="AV474" s="364">
        <f t="shared" si="23"/>
        <v>0</v>
      </c>
      <c r="AW474" s="133">
        <f t="shared" si="26"/>
        <v>1</v>
      </c>
      <c r="AX474" s="203" t="s">
        <v>80</v>
      </c>
      <c r="AY474" s="86" t="s">
        <v>800</v>
      </c>
      <c r="AZ474" s="76" t="s">
        <v>8644</v>
      </c>
      <c r="BA474" s="160" t="s">
        <v>71</v>
      </c>
      <c r="BB474" s="141" t="s">
        <v>117</v>
      </c>
    </row>
    <row r="475" spans="2:54" s="125" customFormat="1" ht="15.75" customHeight="1" x14ac:dyDescent="0.25">
      <c r="B475" s="247">
        <v>2023</v>
      </c>
      <c r="C475" s="81">
        <v>891780111</v>
      </c>
      <c r="D475" s="82" t="s">
        <v>68</v>
      </c>
      <c r="E475" s="145" t="s">
        <v>8645</v>
      </c>
      <c r="F475" s="76" t="s">
        <v>8646</v>
      </c>
      <c r="G475" s="145">
        <v>0</v>
      </c>
      <c r="H475" s="145"/>
      <c r="I475" s="86" t="s">
        <v>78</v>
      </c>
      <c r="J475" s="81" t="s">
        <v>120</v>
      </c>
      <c r="K475" s="145" t="s">
        <v>8647</v>
      </c>
      <c r="L475" s="364">
        <v>11998770</v>
      </c>
      <c r="M475" s="81" t="s">
        <v>73</v>
      </c>
      <c r="N475" s="145"/>
      <c r="O475" s="141" t="s">
        <v>8155</v>
      </c>
      <c r="P475" s="160">
        <v>900763287</v>
      </c>
      <c r="Q475" s="160">
        <v>900</v>
      </c>
      <c r="R475" s="397">
        <v>45029</v>
      </c>
      <c r="S475" s="582">
        <v>338073920</v>
      </c>
      <c r="T475" s="391">
        <v>45147</v>
      </c>
      <c r="U475" s="617">
        <v>11998770</v>
      </c>
      <c r="V475" s="86" t="s">
        <v>70</v>
      </c>
      <c r="W475" s="262" t="s">
        <v>8648</v>
      </c>
      <c r="X475" s="141" t="s">
        <v>8649</v>
      </c>
      <c r="Y475" s="145"/>
      <c r="Z475" s="391">
        <v>45147</v>
      </c>
      <c r="AA475" s="391">
        <v>45147</v>
      </c>
      <c r="AB475" s="603" t="s">
        <v>80</v>
      </c>
      <c r="AC475" s="391">
        <v>45177</v>
      </c>
      <c r="AD475" s="150">
        <f t="shared" si="27"/>
        <v>30</v>
      </c>
      <c r="AE475" s="143">
        <v>0</v>
      </c>
      <c r="AF475" s="259">
        <v>0</v>
      </c>
      <c r="AG475" s="143">
        <v>0</v>
      </c>
      <c r="AH475" s="603" t="s">
        <v>80</v>
      </c>
      <c r="AI475" s="150">
        <f t="shared" si="24"/>
        <v>0</v>
      </c>
      <c r="AJ475" s="143">
        <v>0</v>
      </c>
      <c r="AK475" s="259">
        <v>0</v>
      </c>
      <c r="AL475" s="603" t="s">
        <v>80</v>
      </c>
      <c r="AM475" s="86">
        <v>0</v>
      </c>
      <c r="AN475" s="603" t="s">
        <v>80</v>
      </c>
      <c r="AO475" s="603" t="s">
        <v>80</v>
      </c>
      <c r="AP475" s="255">
        <f t="shared" si="25"/>
        <v>0</v>
      </c>
      <c r="AQ475" s="260">
        <f>+L475+AF475-AK475</f>
        <v>11998770</v>
      </c>
      <c r="AR475" s="86" t="s">
        <v>115</v>
      </c>
      <c r="AS475" s="143">
        <v>0</v>
      </c>
      <c r="AT475" s="203" t="s">
        <v>80</v>
      </c>
      <c r="AU475" s="259">
        <v>11998770</v>
      </c>
      <c r="AV475" s="364">
        <f t="shared" si="23"/>
        <v>0</v>
      </c>
      <c r="AW475" s="133">
        <f t="shared" si="26"/>
        <v>1</v>
      </c>
      <c r="AX475" s="203" t="s">
        <v>80</v>
      </c>
      <c r="AY475" s="86" t="s">
        <v>800</v>
      </c>
      <c r="AZ475" s="76" t="s">
        <v>8650</v>
      </c>
      <c r="BA475" s="160" t="s">
        <v>71</v>
      </c>
      <c r="BB475" s="141" t="s">
        <v>117</v>
      </c>
    </row>
    <row r="476" spans="2:54" s="125" customFormat="1" ht="15.75" customHeight="1" x14ac:dyDescent="0.25">
      <c r="B476" s="247">
        <v>2023</v>
      </c>
      <c r="C476" s="81">
        <v>891780111</v>
      </c>
      <c r="D476" s="82" t="s">
        <v>68</v>
      </c>
      <c r="E476" s="145" t="s">
        <v>8651</v>
      </c>
      <c r="F476" s="76" t="s">
        <v>8652</v>
      </c>
      <c r="G476" s="145">
        <v>0</v>
      </c>
      <c r="H476" s="145"/>
      <c r="I476" s="86" t="s">
        <v>78</v>
      </c>
      <c r="J476" s="81" t="s">
        <v>120</v>
      </c>
      <c r="K476" s="145" t="s">
        <v>8653</v>
      </c>
      <c r="L476" s="364">
        <v>4298280</v>
      </c>
      <c r="M476" s="81" t="s">
        <v>73</v>
      </c>
      <c r="N476" s="145"/>
      <c r="O476" s="616" t="s">
        <v>8155</v>
      </c>
      <c r="P476" s="160">
        <v>900763287</v>
      </c>
      <c r="Q476" s="160">
        <v>617</v>
      </c>
      <c r="R476" s="397">
        <v>44992</v>
      </c>
      <c r="S476" s="582">
        <v>532304000</v>
      </c>
      <c r="T476" s="391">
        <v>45153</v>
      </c>
      <c r="U476" s="617">
        <v>4298280</v>
      </c>
      <c r="V476" s="86" t="s">
        <v>70</v>
      </c>
      <c r="W476" s="262">
        <v>51909946</v>
      </c>
      <c r="X476" s="614" t="s">
        <v>8404</v>
      </c>
      <c r="Y476" s="145"/>
      <c r="Z476" s="391">
        <v>45153</v>
      </c>
      <c r="AA476" s="391">
        <v>45153</v>
      </c>
      <c r="AB476" s="603" t="s">
        <v>80</v>
      </c>
      <c r="AC476" s="391">
        <v>45183</v>
      </c>
      <c r="AD476" s="150">
        <f t="shared" si="27"/>
        <v>30</v>
      </c>
      <c r="AE476" s="143">
        <v>0</v>
      </c>
      <c r="AF476" s="259">
        <v>0</v>
      </c>
      <c r="AG476" s="143">
        <v>0</v>
      </c>
      <c r="AH476" s="603" t="s">
        <v>80</v>
      </c>
      <c r="AI476" s="150">
        <f t="shared" si="24"/>
        <v>0</v>
      </c>
      <c r="AJ476" s="143">
        <v>0</v>
      </c>
      <c r="AK476" s="259">
        <v>0</v>
      </c>
      <c r="AL476" s="603" t="s">
        <v>80</v>
      </c>
      <c r="AM476" s="86">
        <v>0</v>
      </c>
      <c r="AN476" s="603" t="s">
        <v>80</v>
      </c>
      <c r="AO476" s="603" t="s">
        <v>80</v>
      </c>
      <c r="AP476" s="255">
        <f t="shared" si="25"/>
        <v>0</v>
      </c>
      <c r="AQ476" s="260">
        <f>+L476+AF476-AK476</f>
        <v>4298280</v>
      </c>
      <c r="AR476" s="86" t="s">
        <v>115</v>
      </c>
      <c r="AS476" s="143">
        <v>0</v>
      </c>
      <c r="AT476" s="203" t="s">
        <v>80</v>
      </c>
      <c r="AU476" s="259">
        <v>4298280</v>
      </c>
      <c r="AV476" s="364">
        <f t="shared" si="23"/>
        <v>0</v>
      </c>
      <c r="AW476" s="133">
        <f t="shared" si="26"/>
        <v>1</v>
      </c>
      <c r="AX476" s="203" t="s">
        <v>80</v>
      </c>
      <c r="AY476" s="86" t="s">
        <v>800</v>
      </c>
      <c r="AZ476" s="76" t="s">
        <v>8654</v>
      </c>
      <c r="BA476" s="160" t="s">
        <v>71</v>
      </c>
      <c r="BB476" s="141" t="s">
        <v>117</v>
      </c>
    </row>
    <row r="477" spans="2:54" s="125" customFormat="1" ht="15.75" customHeight="1" x14ac:dyDescent="0.25">
      <c r="B477" s="247">
        <v>2023</v>
      </c>
      <c r="C477" s="81">
        <v>891780111</v>
      </c>
      <c r="D477" s="82" t="s">
        <v>68</v>
      </c>
      <c r="E477" s="145" t="s">
        <v>8655</v>
      </c>
      <c r="F477" s="76" t="s">
        <v>8656</v>
      </c>
      <c r="G477" s="145">
        <v>0</v>
      </c>
      <c r="H477" s="145"/>
      <c r="I477" s="86" t="s">
        <v>78</v>
      </c>
      <c r="J477" s="81" t="s">
        <v>120</v>
      </c>
      <c r="K477" s="145" t="s">
        <v>8657</v>
      </c>
      <c r="L477" s="364">
        <v>19992000</v>
      </c>
      <c r="M477" s="81" t="s">
        <v>73</v>
      </c>
      <c r="N477" s="145"/>
      <c r="O477" s="616" t="s">
        <v>8155</v>
      </c>
      <c r="P477" s="160">
        <v>900763287</v>
      </c>
      <c r="Q477" s="160">
        <v>1450</v>
      </c>
      <c r="R477" s="397">
        <v>45111</v>
      </c>
      <c r="S477" s="582">
        <v>81242386</v>
      </c>
      <c r="T477" s="391">
        <v>45153</v>
      </c>
      <c r="U477" s="617">
        <v>19992000</v>
      </c>
      <c r="V477" s="86" t="s">
        <v>70</v>
      </c>
      <c r="W477" s="262">
        <v>52389076</v>
      </c>
      <c r="X477" s="614" t="s">
        <v>6611</v>
      </c>
      <c r="Y477" s="145"/>
      <c r="Z477" s="391">
        <v>45153</v>
      </c>
      <c r="AA477" s="391">
        <v>45153</v>
      </c>
      <c r="AB477" s="603" t="s">
        <v>80</v>
      </c>
      <c r="AC477" s="391">
        <v>45213</v>
      </c>
      <c r="AD477" s="150">
        <f t="shared" si="27"/>
        <v>60</v>
      </c>
      <c r="AE477" s="143">
        <v>0</v>
      </c>
      <c r="AF477" s="259">
        <v>0</v>
      </c>
      <c r="AG477" s="143">
        <v>0</v>
      </c>
      <c r="AH477" s="603" t="s">
        <v>80</v>
      </c>
      <c r="AI477" s="150">
        <f t="shared" si="24"/>
        <v>0</v>
      </c>
      <c r="AJ477" s="143">
        <v>0</v>
      </c>
      <c r="AK477" s="259">
        <v>0</v>
      </c>
      <c r="AL477" s="603" t="s">
        <v>80</v>
      </c>
      <c r="AM477" s="86">
        <v>0</v>
      </c>
      <c r="AN477" s="603" t="s">
        <v>80</v>
      </c>
      <c r="AO477" s="603" t="s">
        <v>80</v>
      </c>
      <c r="AP477" s="255">
        <f t="shared" si="25"/>
        <v>0</v>
      </c>
      <c r="AQ477" s="260">
        <f>+L477+AF477-AK477</f>
        <v>19992000</v>
      </c>
      <c r="AR477" s="86" t="s">
        <v>115</v>
      </c>
      <c r="AS477" s="143">
        <v>0</v>
      </c>
      <c r="AT477" s="203" t="s">
        <v>80</v>
      </c>
      <c r="AU477" s="259">
        <v>0</v>
      </c>
      <c r="AV477" s="364">
        <f t="shared" si="23"/>
        <v>19992000</v>
      </c>
      <c r="AW477" s="133">
        <f t="shared" si="26"/>
        <v>0</v>
      </c>
      <c r="AX477" s="203" t="s">
        <v>80</v>
      </c>
      <c r="AY477" s="86" t="s">
        <v>72</v>
      </c>
      <c r="AZ477" s="76" t="s">
        <v>8658</v>
      </c>
      <c r="BA477" s="160" t="s">
        <v>71</v>
      </c>
      <c r="BB477" s="141" t="s">
        <v>117</v>
      </c>
    </row>
    <row r="478" spans="2:54" s="125" customFormat="1" ht="15.75" customHeight="1" x14ac:dyDescent="0.25">
      <c r="B478" s="247">
        <v>2023</v>
      </c>
      <c r="C478" s="81">
        <v>891780111</v>
      </c>
      <c r="D478" s="82" t="s">
        <v>68</v>
      </c>
      <c r="E478" s="145" t="s">
        <v>8659</v>
      </c>
      <c r="F478" s="76" t="s">
        <v>8660</v>
      </c>
      <c r="G478" s="145">
        <v>0</v>
      </c>
      <c r="H478" s="145"/>
      <c r="I478" s="86" t="s">
        <v>78</v>
      </c>
      <c r="J478" s="81" t="s">
        <v>120</v>
      </c>
      <c r="K478" s="145" t="s">
        <v>8661</v>
      </c>
      <c r="L478" s="364">
        <v>2600507</v>
      </c>
      <c r="M478" s="81" t="s">
        <v>73</v>
      </c>
      <c r="N478" s="145"/>
      <c r="O478" s="616" t="s">
        <v>8173</v>
      </c>
      <c r="P478" s="160">
        <v>901640333</v>
      </c>
      <c r="Q478" s="160">
        <v>900</v>
      </c>
      <c r="R478" s="397">
        <v>45029</v>
      </c>
      <c r="S478" s="582">
        <v>338073920</v>
      </c>
      <c r="T478" s="391">
        <v>45160</v>
      </c>
      <c r="U478" s="617">
        <v>2600507</v>
      </c>
      <c r="V478" s="86" t="s">
        <v>70</v>
      </c>
      <c r="W478" s="262">
        <v>88249765</v>
      </c>
      <c r="X478" s="614" t="s">
        <v>8662</v>
      </c>
      <c r="Y478" s="145"/>
      <c r="Z478" s="391">
        <v>45160</v>
      </c>
      <c r="AA478" s="391">
        <v>45160</v>
      </c>
      <c r="AB478" s="603" t="s">
        <v>80</v>
      </c>
      <c r="AC478" s="391">
        <v>45220</v>
      </c>
      <c r="AD478" s="150">
        <f t="shared" si="27"/>
        <v>60</v>
      </c>
      <c r="AE478" s="143">
        <v>0</v>
      </c>
      <c r="AF478" s="259">
        <v>0</v>
      </c>
      <c r="AG478" s="143">
        <v>0</v>
      </c>
      <c r="AH478" s="603" t="s">
        <v>80</v>
      </c>
      <c r="AI478" s="150">
        <f t="shared" si="24"/>
        <v>0</v>
      </c>
      <c r="AJ478" s="143">
        <v>0</v>
      </c>
      <c r="AK478" s="259">
        <v>0</v>
      </c>
      <c r="AL478" s="603" t="s">
        <v>80</v>
      </c>
      <c r="AM478" s="86">
        <v>0</v>
      </c>
      <c r="AN478" s="603" t="s">
        <v>80</v>
      </c>
      <c r="AO478" s="603" t="s">
        <v>80</v>
      </c>
      <c r="AP478" s="255">
        <f t="shared" si="25"/>
        <v>0</v>
      </c>
      <c r="AQ478" s="260">
        <f>+L478+AF478-AK478</f>
        <v>2600507</v>
      </c>
      <c r="AR478" s="86" t="s">
        <v>115</v>
      </c>
      <c r="AS478" s="143">
        <v>0</v>
      </c>
      <c r="AT478" s="203" t="s">
        <v>80</v>
      </c>
      <c r="AU478" s="259">
        <v>0</v>
      </c>
      <c r="AV478" s="364">
        <f t="shared" si="23"/>
        <v>2600507</v>
      </c>
      <c r="AW478" s="133">
        <f t="shared" si="26"/>
        <v>0</v>
      </c>
      <c r="AX478" s="203" t="s">
        <v>80</v>
      </c>
      <c r="AY478" s="86" t="s">
        <v>72</v>
      </c>
      <c r="AZ478" s="586" t="s">
        <v>8663</v>
      </c>
      <c r="BA478" s="160" t="s">
        <v>71</v>
      </c>
      <c r="BB478" s="141" t="s">
        <v>117</v>
      </c>
    </row>
    <row r="479" spans="2:54" s="125" customFormat="1" ht="15.75" customHeight="1" x14ac:dyDescent="0.25">
      <c r="B479" s="247">
        <v>2023</v>
      </c>
      <c r="C479" s="81">
        <v>891780111</v>
      </c>
      <c r="D479" s="82" t="s">
        <v>68</v>
      </c>
      <c r="E479" s="145" t="s">
        <v>8664</v>
      </c>
      <c r="F479" s="76" t="s">
        <v>8665</v>
      </c>
      <c r="G479" s="145">
        <v>0</v>
      </c>
      <c r="H479" s="145"/>
      <c r="I479" s="86" t="s">
        <v>78</v>
      </c>
      <c r="J479" s="81" t="s">
        <v>120</v>
      </c>
      <c r="K479" s="145" t="s">
        <v>8666</v>
      </c>
      <c r="L479" s="364">
        <f>16455000+7255000+900000</f>
        <v>24610000</v>
      </c>
      <c r="M479" s="81" t="s">
        <v>73</v>
      </c>
      <c r="N479" s="145"/>
      <c r="O479" s="616" t="s">
        <v>8253</v>
      </c>
      <c r="P479" s="258">
        <v>806015647</v>
      </c>
      <c r="Q479" s="160">
        <v>1293</v>
      </c>
      <c r="R479" s="397">
        <v>45083</v>
      </c>
      <c r="S479" s="582">
        <v>25000000</v>
      </c>
      <c r="T479" s="391">
        <v>45162</v>
      </c>
      <c r="U479" s="617">
        <v>24610000</v>
      </c>
      <c r="V479" s="86" t="s">
        <v>70</v>
      </c>
      <c r="W479" s="262">
        <v>1126243383</v>
      </c>
      <c r="X479" s="614" t="s">
        <v>8667</v>
      </c>
      <c r="Y479" s="145"/>
      <c r="Z479" s="391">
        <v>45162</v>
      </c>
      <c r="AA479" s="391">
        <v>45162</v>
      </c>
      <c r="AB479" s="603" t="s">
        <v>80</v>
      </c>
      <c r="AC479" s="391">
        <v>45222</v>
      </c>
      <c r="AD479" s="150">
        <f t="shared" si="27"/>
        <v>60</v>
      </c>
      <c r="AE479" s="143">
        <v>0</v>
      </c>
      <c r="AF479" s="259">
        <v>0</v>
      </c>
      <c r="AG479" s="143">
        <v>0</v>
      </c>
      <c r="AH479" s="603" t="s">
        <v>80</v>
      </c>
      <c r="AI479" s="150">
        <f t="shared" si="24"/>
        <v>0</v>
      </c>
      <c r="AJ479" s="143">
        <v>0</v>
      </c>
      <c r="AK479" s="259">
        <v>0</v>
      </c>
      <c r="AL479" s="603" t="s">
        <v>80</v>
      </c>
      <c r="AM479" s="86">
        <v>0</v>
      </c>
      <c r="AN479" s="603" t="s">
        <v>80</v>
      </c>
      <c r="AO479" s="603" t="s">
        <v>80</v>
      </c>
      <c r="AP479" s="255">
        <f t="shared" si="25"/>
        <v>0</v>
      </c>
      <c r="AQ479" s="260">
        <f>+L479+AF479-AK479</f>
        <v>24610000</v>
      </c>
      <c r="AR479" s="86" t="s">
        <v>115</v>
      </c>
      <c r="AS479" s="143">
        <v>0</v>
      </c>
      <c r="AT479" s="203" t="s">
        <v>80</v>
      </c>
      <c r="AU479" s="259">
        <v>0</v>
      </c>
      <c r="AV479" s="364">
        <f t="shared" si="23"/>
        <v>24610000</v>
      </c>
      <c r="AW479" s="133">
        <f t="shared" si="26"/>
        <v>0</v>
      </c>
      <c r="AX479" s="203" t="s">
        <v>80</v>
      </c>
      <c r="AY479" s="86" t="s">
        <v>72</v>
      </c>
      <c r="AZ479" s="76" t="s">
        <v>8668</v>
      </c>
      <c r="BA479" s="160" t="s">
        <v>71</v>
      </c>
      <c r="BB479" s="141" t="s">
        <v>117</v>
      </c>
    </row>
    <row r="480" spans="2:54" s="125" customFormat="1" ht="15.75" customHeight="1" x14ac:dyDescent="0.25">
      <c r="B480" s="247">
        <v>2023</v>
      </c>
      <c r="C480" s="81">
        <v>891780111</v>
      </c>
      <c r="D480" s="82" t="s">
        <v>68</v>
      </c>
      <c r="E480" s="145" t="s">
        <v>8669</v>
      </c>
      <c r="F480" s="76" t="s">
        <v>8670</v>
      </c>
      <c r="G480" s="145">
        <v>0</v>
      </c>
      <c r="H480" s="145"/>
      <c r="I480" s="86" t="s">
        <v>78</v>
      </c>
      <c r="J480" s="81" t="s">
        <v>120</v>
      </c>
      <c r="K480" s="145" t="s">
        <v>8671</v>
      </c>
      <c r="L480" s="364">
        <f>1732400+555000</f>
        <v>2287400</v>
      </c>
      <c r="M480" s="81" t="s">
        <v>73</v>
      </c>
      <c r="N480" s="145"/>
      <c r="O480" s="616" t="s">
        <v>2549</v>
      </c>
      <c r="P480" s="160">
        <v>1124010239</v>
      </c>
      <c r="Q480" s="160">
        <v>1125</v>
      </c>
      <c r="R480" s="397">
        <v>45062</v>
      </c>
      <c r="S480" s="582">
        <v>50000000</v>
      </c>
      <c r="T480" s="391">
        <v>45163</v>
      </c>
      <c r="U480" s="617">
        <v>2287400</v>
      </c>
      <c r="V480" s="86" t="s">
        <v>70</v>
      </c>
      <c r="W480" s="262">
        <v>84452442</v>
      </c>
      <c r="X480" s="614" t="s">
        <v>6850</v>
      </c>
      <c r="Y480" s="145"/>
      <c r="Z480" s="391">
        <v>45163</v>
      </c>
      <c r="AA480" s="391">
        <v>45163</v>
      </c>
      <c r="AB480" s="603" t="s">
        <v>80</v>
      </c>
      <c r="AC480" s="391">
        <v>45223</v>
      </c>
      <c r="AD480" s="150">
        <f t="shared" si="27"/>
        <v>60</v>
      </c>
      <c r="AE480" s="143">
        <v>0</v>
      </c>
      <c r="AF480" s="259">
        <v>0</v>
      </c>
      <c r="AG480" s="143">
        <v>0</v>
      </c>
      <c r="AH480" s="603" t="s">
        <v>80</v>
      </c>
      <c r="AI480" s="150">
        <f t="shared" si="24"/>
        <v>0</v>
      </c>
      <c r="AJ480" s="143">
        <v>0</v>
      </c>
      <c r="AK480" s="259">
        <v>0</v>
      </c>
      <c r="AL480" s="603" t="s">
        <v>80</v>
      </c>
      <c r="AM480" s="86">
        <v>0</v>
      </c>
      <c r="AN480" s="603" t="s">
        <v>80</v>
      </c>
      <c r="AO480" s="603" t="s">
        <v>80</v>
      </c>
      <c r="AP480" s="255">
        <f t="shared" si="25"/>
        <v>0</v>
      </c>
      <c r="AQ480" s="260">
        <f>+L480+AF480-AK480</f>
        <v>2287400</v>
      </c>
      <c r="AR480" s="86" t="s">
        <v>115</v>
      </c>
      <c r="AS480" s="143">
        <v>0</v>
      </c>
      <c r="AT480" s="203" t="s">
        <v>80</v>
      </c>
      <c r="AU480" s="259">
        <v>0</v>
      </c>
      <c r="AV480" s="364">
        <f t="shared" si="23"/>
        <v>2287400</v>
      </c>
      <c r="AW480" s="133">
        <f t="shared" si="26"/>
        <v>0</v>
      </c>
      <c r="AX480" s="203" t="s">
        <v>80</v>
      </c>
      <c r="AY480" s="86" t="s">
        <v>72</v>
      </c>
      <c r="AZ480" s="586" t="s">
        <v>8672</v>
      </c>
      <c r="BA480" s="160" t="s">
        <v>71</v>
      </c>
      <c r="BB480" s="141" t="s">
        <v>117</v>
      </c>
    </row>
    <row r="481" spans="2:54" s="125" customFormat="1" ht="15.75" customHeight="1" x14ac:dyDescent="0.25">
      <c r="B481" s="247">
        <v>2023</v>
      </c>
      <c r="C481" s="81">
        <v>891780111</v>
      </c>
      <c r="D481" s="82" t="s">
        <v>68</v>
      </c>
      <c r="E481" s="145" t="s">
        <v>8673</v>
      </c>
      <c r="F481" s="76" t="s">
        <v>8674</v>
      </c>
      <c r="G481" s="145">
        <v>0</v>
      </c>
      <c r="H481" s="145"/>
      <c r="I481" s="86" t="s">
        <v>78</v>
      </c>
      <c r="J481" s="81" t="s">
        <v>120</v>
      </c>
      <c r="K481" s="145" t="s">
        <v>8675</v>
      </c>
      <c r="L481" s="364">
        <v>2973850</v>
      </c>
      <c r="M481" s="81" t="s">
        <v>73</v>
      </c>
      <c r="N481" s="145"/>
      <c r="O481" s="616" t="s">
        <v>8676</v>
      </c>
      <c r="P481" s="160">
        <v>900513041</v>
      </c>
      <c r="Q481" s="160">
        <v>1329</v>
      </c>
      <c r="R481" s="397">
        <v>45090</v>
      </c>
      <c r="S481" s="582">
        <v>10000000</v>
      </c>
      <c r="T481" s="391">
        <v>45163</v>
      </c>
      <c r="U481" s="617">
        <v>2973850</v>
      </c>
      <c r="V481" s="86" t="s">
        <v>70</v>
      </c>
      <c r="W481" s="262">
        <v>51913961</v>
      </c>
      <c r="X481" s="614" t="s">
        <v>8677</v>
      </c>
      <c r="Y481" s="145"/>
      <c r="Z481" s="391">
        <v>45163</v>
      </c>
      <c r="AA481" s="391">
        <v>45163</v>
      </c>
      <c r="AB481" s="603" t="s">
        <v>80</v>
      </c>
      <c r="AC481" s="391">
        <v>45193</v>
      </c>
      <c r="AD481" s="150">
        <f t="shared" si="27"/>
        <v>30</v>
      </c>
      <c r="AE481" s="143">
        <v>0</v>
      </c>
      <c r="AF481" s="259">
        <v>0</v>
      </c>
      <c r="AG481" s="143">
        <v>0</v>
      </c>
      <c r="AH481" s="603" t="s">
        <v>80</v>
      </c>
      <c r="AI481" s="150">
        <f t="shared" si="24"/>
        <v>0</v>
      </c>
      <c r="AJ481" s="143">
        <v>0</v>
      </c>
      <c r="AK481" s="259">
        <v>0</v>
      </c>
      <c r="AL481" s="603" t="s">
        <v>80</v>
      </c>
      <c r="AM481" s="86">
        <v>0</v>
      </c>
      <c r="AN481" s="603" t="s">
        <v>80</v>
      </c>
      <c r="AO481" s="603" t="s">
        <v>80</v>
      </c>
      <c r="AP481" s="255">
        <f t="shared" si="25"/>
        <v>0</v>
      </c>
      <c r="AQ481" s="260">
        <f>+L481+AF481-AK481</f>
        <v>2973850</v>
      </c>
      <c r="AR481" s="86" t="s">
        <v>115</v>
      </c>
      <c r="AS481" s="143">
        <v>0</v>
      </c>
      <c r="AT481" s="203" t="s">
        <v>80</v>
      </c>
      <c r="AU481" s="259">
        <v>0</v>
      </c>
      <c r="AV481" s="364">
        <f t="shared" si="23"/>
        <v>2973850</v>
      </c>
      <c r="AW481" s="133">
        <f t="shared" si="26"/>
        <v>0</v>
      </c>
      <c r="AX481" s="203" t="s">
        <v>80</v>
      </c>
      <c r="AY481" s="86" t="s">
        <v>72</v>
      </c>
      <c r="AZ481" s="76" t="s">
        <v>8678</v>
      </c>
      <c r="BA481" s="160" t="s">
        <v>71</v>
      </c>
      <c r="BB481" s="141" t="s">
        <v>117</v>
      </c>
    </row>
    <row r="482" spans="2:54" s="125" customFormat="1" ht="15.75" customHeight="1" x14ac:dyDescent="0.25">
      <c r="B482" s="247">
        <v>2023</v>
      </c>
      <c r="C482" s="81">
        <v>891780111</v>
      </c>
      <c r="D482" s="82" t="s">
        <v>68</v>
      </c>
      <c r="E482" s="145" t="s">
        <v>8679</v>
      </c>
      <c r="F482" s="76" t="s">
        <v>8680</v>
      </c>
      <c r="G482" s="145">
        <v>0</v>
      </c>
      <c r="H482" s="145"/>
      <c r="I482" s="86" t="s">
        <v>78</v>
      </c>
      <c r="J482" s="81" t="s">
        <v>120</v>
      </c>
      <c r="K482" s="145" t="s">
        <v>8681</v>
      </c>
      <c r="L482" s="364">
        <v>3998400</v>
      </c>
      <c r="M482" s="81" t="s">
        <v>73</v>
      </c>
      <c r="N482" s="145"/>
      <c r="O482" s="616" t="s">
        <v>8155</v>
      </c>
      <c r="P482" s="160">
        <v>900763287</v>
      </c>
      <c r="Q482" s="160">
        <v>900</v>
      </c>
      <c r="R482" s="397">
        <v>45029</v>
      </c>
      <c r="S482" s="582">
        <v>338073920</v>
      </c>
      <c r="T482" s="391">
        <v>45163</v>
      </c>
      <c r="U482" s="617">
        <v>3998400</v>
      </c>
      <c r="V482" s="86" t="s">
        <v>70</v>
      </c>
      <c r="W482" s="262">
        <v>40020566</v>
      </c>
      <c r="X482" s="614" t="s">
        <v>8682</v>
      </c>
      <c r="Y482" s="145"/>
      <c r="Z482" s="391">
        <v>45163</v>
      </c>
      <c r="AA482" s="391">
        <v>45163</v>
      </c>
      <c r="AB482" s="603" t="s">
        <v>80</v>
      </c>
      <c r="AC482" s="391">
        <v>45193</v>
      </c>
      <c r="AD482" s="150">
        <f t="shared" si="27"/>
        <v>30</v>
      </c>
      <c r="AE482" s="143">
        <v>0</v>
      </c>
      <c r="AF482" s="259">
        <v>0</v>
      </c>
      <c r="AG482" s="143">
        <v>0</v>
      </c>
      <c r="AH482" s="603" t="s">
        <v>80</v>
      </c>
      <c r="AI482" s="150">
        <f t="shared" si="24"/>
        <v>0</v>
      </c>
      <c r="AJ482" s="143">
        <v>0</v>
      </c>
      <c r="AK482" s="259">
        <v>0</v>
      </c>
      <c r="AL482" s="603" t="s">
        <v>80</v>
      </c>
      <c r="AM482" s="86">
        <v>0</v>
      </c>
      <c r="AN482" s="603" t="s">
        <v>80</v>
      </c>
      <c r="AO482" s="603" t="s">
        <v>80</v>
      </c>
      <c r="AP482" s="255">
        <f t="shared" si="25"/>
        <v>0</v>
      </c>
      <c r="AQ482" s="260">
        <f>+L482+AF482-AK482</f>
        <v>3998400</v>
      </c>
      <c r="AR482" s="86" t="s">
        <v>115</v>
      </c>
      <c r="AS482" s="143">
        <v>0</v>
      </c>
      <c r="AT482" s="203" t="s">
        <v>80</v>
      </c>
      <c r="AU482" s="259">
        <v>0</v>
      </c>
      <c r="AV482" s="364">
        <f t="shared" si="23"/>
        <v>3998400</v>
      </c>
      <c r="AW482" s="133">
        <f t="shared" si="26"/>
        <v>0</v>
      </c>
      <c r="AX482" s="203" t="s">
        <v>80</v>
      </c>
      <c r="AY482" s="86" t="s">
        <v>72</v>
      </c>
      <c r="AZ482" s="586" t="s">
        <v>8683</v>
      </c>
      <c r="BA482" s="160" t="s">
        <v>71</v>
      </c>
      <c r="BB482" s="141" t="s">
        <v>117</v>
      </c>
    </row>
    <row r="483" spans="2:54" s="125" customFormat="1" ht="15.75" customHeight="1" x14ac:dyDescent="0.25">
      <c r="B483" s="247">
        <v>2023</v>
      </c>
      <c r="C483" s="81">
        <v>891780111</v>
      </c>
      <c r="D483" s="82" t="s">
        <v>68</v>
      </c>
      <c r="E483" s="145" t="s">
        <v>8684</v>
      </c>
      <c r="F483" s="76" t="s">
        <v>8685</v>
      </c>
      <c r="G483" s="145">
        <v>0</v>
      </c>
      <c r="H483" s="145"/>
      <c r="I483" s="86" t="s">
        <v>78</v>
      </c>
      <c r="J483" s="81" t="s">
        <v>120</v>
      </c>
      <c r="K483" s="145" t="s">
        <v>8686</v>
      </c>
      <c r="L483" s="364">
        <f>3272500+725900</f>
        <v>3998400</v>
      </c>
      <c r="M483" s="81" t="s">
        <v>73</v>
      </c>
      <c r="N483" s="145"/>
      <c r="O483" s="616" t="s">
        <v>8155</v>
      </c>
      <c r="P483" s="160">
        <v>900763287</v>
      </c>
      <c r="Q483" s="160">
        <v>900</v>
      </c>
      <c r="R483" s="397">
        <v>45029</v>
      </c>
      <c r="S483" s="582">
        <v>338073920</v>
      </c>
      <c r="T483" s="391">
        <v>45166</v>
      </c>
      <c r="U483" s="617">
        <v>3998400</v>
      </c>
      <c r="V483" s="86" t="s">
        <v>70</v>
      </c>
      <c r="W483" s="262">
        <v>85472735</v>
      </c>
      <c r="X483" s="614" t="s">
        <v>8687</v>
      </c>
      <c r="Y483" s="145"/>
      <c r="Z483" s="391">
        <v>45166</v>
      </c>
      <c r="AA483" s="391">
        <v>45166</v>
      </c>
      <c r="AB483" s="603" t="s">
        <v>80</v>
      </c>
      <c r="AC483" s="391">
        <v>45196</v>
      </c>
      <c r="AD483" s="150">
        <f>+IF(AB483="1800-01-01",AC483-AA483,AC483-AB483)</f>
        <v>30</v>
      </c>
      <c r="AE483" s="143">
        <v>0</v>
      </c>
      <c r="AF483" s="259">
        <v>0</v>
      </c>
      <c r="AG483" s="143">
        <v>0</v>
      </c>
      <c r="AH483" s="603" t="s">
        <v>80</v>
      </c>
      <c r="AI483" s="150">
        <f t="shared" si="24"/>
        <v>0</v>
      </c>
      <c r="AJ483" s="143">
        <v>0</v>
      </c>
      <c r="AK483" s="259">
        <v>0</v>
      </c>
      <c r="AL483" s="603" t="s">
        <v>80</v>
      </c>
      <c r="AM483" s="86">
        <v>0</v>
      </c>
      <c r="AN483" s="603" t="s">
        <v>80</v>
      </c>
      <c r="AO483" s="603" t="s">
        <v>80</v>
      </c>
      <c r="AP483" s="255">
        <f t="shared" si="25"/>
        <v>0</v>
      </c>
      <c r="AQ483" s="260">
        <f>+L483+AF483-AK483</f>
        <v>3998400</v>
      </c>
      <c r="AR483" s="86" t="s">
        <v>115</v>
      </c>
      <c r="AS483" s="143">
        <v>0</v>
      </c>
      <c r="AT483" s="203" t="s">
        <v>80</v>
      </c>
      <c r="AU483" s="259">
        <v>0</v>
      </c>
      <c r="AV483" s="364">
        <f t="shared" si="23"/>
        <v>3998400</v>
      </c>
      <c r="AW483" s="133">
        <f t="shared" si="26"/>
        <v>0</v>
      </c>
      <c r="AX483" s="203" t="s">
        <v>80</v>
      </c>
      <c r="AY483" s="86" t="s">
        <v>72</v>
      </c>
      <c r="AZ483" s="586" t="s">
        <v>8688</v>
      </c>
      <c r="BA483" s="160" t="s">
        <v>71</v>
      </c>
      <c r="BB483" s="141" t="s">
        <v>117</v>
      </c>
    </row>
    <row r="484" spans="2:54" s="125" customFormat="1" ht="15.75" customHeight="1" x14ac:dyDescent="0.25">
      <c r="B484" s="247">
        <v>2023</v>
      </c>
      <c r="C484" s="81">
        <v>891780111</v>
      </c>
      <c r="D484" s="82" t="s">
        <v>68</v>
      </c>
      <c r="E484" s="145" t="s">
        <v>8689</v>
      </c>
      <c r="F484" s="76" t="s">
        <v>8690</v>
      </c>
      <c r="G484" s="145">
        <v>0</v>
      </c>
      <c r="H484" s="145"/>
      <c r="I484" s="86" t="s">
        <v>78</v>
      </c>
      <c r="J484" s="81" t="s">
        <v>120</v>
      </c>
      <c r="K484" s="145" t="s">
        <v>8691</v>
      </c>
      <c r="L484" s="364">
        <f>11936615+4102606+1817457</f>
        <v>17856678</v>
      </c>
      <c r="M484" s="81" t="s">
        <v>73</v>
      </c>
      <c r="N484" s="145"/>
      <c r="O484" s="616" t="s">
        <v>8173</v>
      </c>
      <c r="P484" s="160">
        <v>901640333</v>
      </c>
      <c r="Q484" s="160">
        <v>1798</v>
      </c>
      <c r="R484" s="397">
        <v>45163</v>
      </c>
      <c r="S484" s="582">
        <v>17856678</v>
      </c>
      <c r="T484" s="391">
        <v>45166</v>
      </c>
      <c r="U484" s="617">
        <v>17856678</v>
      </c>
      <c r="V484" s="86" t="s">
        <v>70</v>
      </c>
      <c r="W484" s="262">
        <v>91156594</v>
      </c>
      <c r="X484" s="614" t="s">
        <v>791</v>
      </c>
      <c r="Y484" s="145"/>
      <c r="Z484" s="391">
        <v>45166</v>
      </c>
      <c r="AA484" s="391">
        <v>45166</v>
      </c>
      <c r="AB484" s="603" t="s">
        <v>80</v>
      </c>
      <c r="AC484" s="391">
        <v>45196</v>
      </c>
      <c r="AD484" s="150">
        <f t="shared" si="27"/>
        <v>30</v>
      </c>
      <c r="AE484" s="143">
        <v>0</v>
      </c>
      <c r="AF484" s="259">
        <v>0</v>
      </c>
      <c r="AG484" s="143">
        <v>0</v>
      </c>
      <c r="AH484" s="603" t="s">
        <v>80</v>
      </c>
      <c r="AI484" s="150">
        <f t="shared" si="24"/>
        <v>0</v>
      </c>
      <c r="AJ484" s="143">
        <v>0</v>
      </c>
      <c r="AK484" s="259">
        <v>0</v>
      </c>
      <c r="AL484" s="603" t="s">
        <v>80</v>
      </c>
      <c r="AM484" s="86">
        <v>0</v>
      </c>
      <c r="AN484" s="603" t="s">
        <v>80</v>
      </c>
      <c r="AO484" s="603" t="s">
        <v>80</v>
      </c>
      <c r="AP484" s="255">
        <f t="shared" si="25"/>
        <v>0</v>
      </c>
      <c r="AQ484" s="260">
        <f>+L484+AF484-AK484</f>
        <v>17856678</v>
      </c>
      <c r="AR484" s="86" t="s">
        <v>115</v>
      </c>
      <c r="AS484" s="143">
        <v>0</v>
      </c>
      <c r="AT484" s="203" t="s">
        <v>80</v>
      </c>
      <c r="AU484" s="259">
        <v>17856664</v>
      </c>
      <c r="AV484" s="364">
        <f t="shared" si="23"/>
        <v>14</v>
      </c>
      <c r="AW484" s="133">
        <f t="shared" si="26"/>
        <v>0.99999921597959041</v>
      </c>
      <c r="AX484" s="203" t="s">
        <v>80</v>
      </c>
      <c r="AY484" s="86" t="s">
        <v>72</v>
      </c>
      <c r="AZ484" s="586" t="s">
        <v>8692</v>
      </c>
      <c r="BA484" s="160" t="s">
        <v>71</v>
      </c>
      <c r="BB484" s="141" t="s">
        <v>117</v>
      </c>
    </row>
    <row r="485" spans="2:54" s="125" customFormat="1" ht="15.75" customHeight="1" x14ac:dyDescent="0.25">
      <c r="B485" s="247">
        <v>2023</v>
      </c>
      <c r="C485" s="81">
        <v>891780111</v>
      </c>
      <c r="D485" s="82" t="s">
        <v>68</v>
      </c>
      <c r="E485" s="145" t="s">
        <v>8693</v>
      </c>
      <c r="F485" s="76" t="s">
        <v>8694</v>
      </c>
      <c r="G485" s="145">
        <v>0</v>
      </c>
      <c r="H485" s="145"/>
      <c r="I485" s="86" t="s">
        <v>78</v>
      </c>
      <c r="J485" s="81" t="s">
        <v>120</v>
      </c>
      <c r="K485" s="145" t="s">
        <v>8695</v>
      </c>
      <c r="L485" s="364">
        <v>1088850</v>
      </c>
      <c r="M485" s="81" t="s">
        <v>73</v>
      </c>
      <c r="N485" s="145"/>
      <c r="O485" s="616" t="s">
        <v>8526</v>
      </c>
      <c r="P485" s="160">
        <v>900918150</v>
      </c>
      <c r="Q485" s="160">
        <v>835</v>
      </c>
      <c r="R485" s="397">
        <v>45014</v>
      </c>
      <c r="S485" s="582">
        <v>50000000</v>
      </c>
      <c r="T485" s="391">
        <v>45173</v>
      </c>
      <c r="U485" s="617">
        <v>1088850</v>
      </c>
      <c r="V485" s="86" t="s">
        <v>70</v>
      </c>
      <c r="W485" s="262">
        <v>52389076</v>
      </c>
      <c r="X485" s="614" t="s">
        <v>6611</v>
      </c>
      <c r="Y485" s="145"/>
      <c r="Z485" s="391">
        <v>45173</v>
      </c>
      <c r="AA485" s="391">
        <v>45173</v>
      </c>
      <c r="AB485" s="603" t="s">
        <v>80</v>
      </c>
      <c r="AC485" s="391">
        <v>45234</v>
      </c>
      <c r="AD485" s="150">
        <f>+IF(AB485="1800-01-01",AC485-AA485,AC485-AB485)</f>
        <v>61</v>
      </c>
      <c r="AE485" s="143">
        <v>0</v>
      </c>
      <c r="AF485" s="259">
        <v>0</v>
      </c>
      <c r="AG485" s="143">
        <v>0</v>
      </c>
      <c r="AH485" s="603" t="s">
        <v>80</v>
      </c>
      <c r="AI485" s="150">
        <f t="shared" si="24"/>
        <v>0</v>
      </c>
      <c r="AJ485" s="143">
        <v>0</v>
      </c>
      <c r="AK485" s="259">
        <v>0</v>
      </c>
      <c r="AL485" s="603" t="s">
        <v>80</v>
      </c>
      <c r="AM485" s="86">
        <v>0</v>
      </c>
      <c r="AN485" s="603" t="s">
        <v>80</v>
      </c>
      <c r="AO485" s="603" t="s">
        <v>80</v>
      </c>
      <c r="AP485" s="255">
        <f t="shared" si="25"/>
        <v>0</v>
      </c>
      <c r="AQ485" s="260">
        <f>+L485+AF485-AK485</f>
        <v>1088850</v>
      </c>
      <c r="AR485" s="86" t="s">
        <v>115</v>
      </c>
      <c r="AS485" s="143">
        <v>0</v>
      </c>
      <c r="AT485" s="203" t="s">
        <v>80</v>
      </c>
      <c r="AU485" s="259">
        <v>0</v>
      </c>
      <c r="AV485" s="364">
        <f t="shared" si="23"/>
        <v>1088850</v>
      </c>
      <c r="AW485" s="133">
        <f t="shared" si="26"/>
        <v>0</v>
      </c>
      <c r="AX485" s="203" t="s">
        <v>80</v>
      </c>
      <c r="AY485" s="86" t="s">
        <v>72</v>
      </c>
      <c r="AZ485" s="76" t="s">
        <v>8696</v>
      </c>
      <c r="BA485" s="160" t="s">
        <v>71</v>
      </c>
      <c r="BB485" s="141" t="s">
        <v>117</v>
      </c>
    </row>
    <row r="486" spans="2:54" s="125" customFormat="1" ht="15.75" customHeight="1" x14ac:dyDescent="0.25">
      <c r="B486" s="247">
        <v>2023</v>
      </c>
      <c r="C486" s="81">
        <v>891780111</v>
      </c>
      <c r="D486" s="82" t="s">
        <v>68</v>
      </c>
      <c r="E486" s="145" t="s">
        <v>8697</v>
      </c>
      <c r="F486" s="76" t="s">
        <v>8698</v>
      </c>
      <c r="G486" s="145">
        <v>0</v>
      </c>
      <c r="H486" s="145"/>
      <c r="I486" s="86" t="s">
        <v>78</v>
      </c>
      <c r="J486" s="81" t="s">
        <v>120</v>
      </c>
      <c r="K486" s="145" t="s">
        <v>8699</v>
      </c>
      <c r="L486" s="364">
        <v>1499400</v>
      </c>
      <c r="M486" s="81" t="s">
        <v>73</v>
      </c>
      <c r="N486" s="145"/>
      <c r="O486" s="616" t="s">
        <v>8155</v>
      </c>
      <c r="P486" s="160">
        <v>900763287</v>
      </c>
      <c r="Q486" s="160">
        <v>900</v>
      </c>
      <c r="R486" s="397">
        <v>45029</v>
      </c>
      <c r="S486" s="582">
        <v>338073920</v>
      </c>
      <c r="T486" s="391">
        <v>45175</v>
      </c>
      <c r="U486" s="617">
        <v>1499400</v>
      </c>
      <c r="V486" s="86" t="s">
        <v>70</v>
      </c>
      <c r="W486" s="262">
        <v>57439768</v>
      </c>
      <c r="X486" s="614" t="s">
        <v>8700</v>
      </c>
      <c r="Y486" s="145"/>
      <c r="Z486" s="391">
        <v>45175</v>
      </c>
      <c r="AA486" s="391">
        <v>45175</v>
      </c>
      <c r="AB486" s="603" t="s">
        <v>80</v>
      </c>
      <c r="AC486" s="391">
        <v>45204</v>
      </c>
      <c r="AD486" s="150">
        <f t="shared" ref="AD486:AD533" si="28">+IF(AB486="1800-01-01",AC486-AA486,AC486-AB486)</f>
        <v>29</v>
      </c>
      <c r="AE486" s="143">
        <v>0</v>
      </c>
      <c r="AF486" s="259">
        <v>0</v>
      </c>
      <c r="AG486" s="143">
        <v>0</v>
      </c>
      <c r="AH486" s="603" t="s">
        <v>80</v>
      </c>
      <c r="AI486" s="150">
        <f t="shared" si="24"/>
        <v>0</v>
      </c>
      <c r="AJ486" s="143">
        <v>0</v>
      </c>
      <c r="AK486" s="259">
        <v>0</v>
      </c>
      <c r="AL486" s="603" t="s">
        <v>80</v>
      </c>
      <c r="AM486" s="86">
        <v>0</v>
      </c>
      <c r="AN486" s="603" t="s">
        <v>80</v>
      </c>
      <c r="AO486" s="603" t="s">
        <v>80</v>
      </c>
      <c r="AP486" s="255">
        <f t="shared" si="25"/>
        <v>0</v>
      </c>
      <c r="AQ486" s="260">
        <f>+L486+AF486-AK486</f>
        <v>1499400</v>
      </c>
      <c r="AR486" s="86" t="s">
        <v>115</v>
      </c>
      <c r="AS486" s="143">
        <v>0</v>
      </c>
      <c r="AT486" s="203" t="s">
        <v>80</v>
      </c>
      <c r="AU486" s="259">
        <v>0</v>
      </c>
      <c r="AV486" s="364">
        <f t="shared" si="23"/>
        <v>1499400</v>
      </c>
      <c r="AW486" s="133">
        <f t="shared" si="26"/>
        <v>0</v>
      </c>
      <c r="AX486" s="203" t="s">
        <v>80</v>
      </c>
      <c r="AY486" s="86" t="s">
        <v>72</v>
      </c>
      <c r="AZ486" s="583" t="s">
        <v>8701</v>
      </c>
      <c r="BA486" s="160" t="s">
        <v>71</v>
      </c>
      <c r="BB486" s="141" t="s">
        <v>117</v>
      </c>
    </row>
    <row r="487" spans="2:54" s="125" customFormat="1" ht="15.75" customHeight="1" x14ac:dyDescent="0.25">
      <c r="B487" s="247">
        <v>2023</v>
      </c>
      <c r="C487" s="81">
        <v>891780111</v>
      </c>
      <c r="D487" s="82" t="s">
        <v>68</v>
      </c>
      <c r="E487" s="145" t="s">
        <v>8702</v>
      </c>
      <c r="F487" s="76" t="s">
        <v>8703</v>
      </c>
      <c r="G487" s="145">
        <v>0</v>
      </c>
      <c r="H487" s="145"/>
      <c r="I487" s="86" t="s">
        <v>78</v>
      </c>
      <c r="J487" s="81" t="s">
        <v>120</v>
      </c>
      <c r="K487" s="145" t="s">
        <v>8704</v>
      </c>
      <c r="L487" s="593">
        <f>27310500+678300</f>
        <v>27988800</v>
      </c>
      <c r="M487" s="81" t="s">
        <v>73</v>
      </c>
      <c r="N487" s="145"/>
      <c r="O487" s="616" t="s">
        <v>704</v>
      </c>
      <c r="P487" s="160">
        <v>860001911</v>
      </c>
      <c r="Q487" s="160">
        <v>1675</v>
      </c>
      <c r="R487" s="397">
        <v>45142</v>
      </c>
      <c r="S487" s="582">
        <v>550000000</v>
      </c>
      <c r="T487" s="391">
        <v>45175</v>
      </c>
      <c r="U487" s="617">
        <f>27310500+678300</f>
        <v>27988800</v>
      </c>
      <c r="V487" s="86" t="s">
        <v>70</v>
      </c>
      <c r="W487" s="262">
        <v>79857491</v>
      </c>
      <c r="X487" s="614" t="s">
        <v>8507</v>
      </c>
      <c r="Y487" s="145"/>
      <c r="Z487" s="391">
        <v>45175</v>
      </c>
      <c r="AA487" s="391">
        <v>45175</v>
      </c>
      <c r="AB487" s="603" t="s">
        <v>80</v>
      </c>
      <c r="AC487" s="391">
        <v>45235</v>
      </c>
      <c r="AD487" s="150">
        <f t="shared" si="28"/>
        <v>60</v>
      </c>
      <c r="AE487" s="143">
        <v>0</v>
      </c>
      <c r="AF487" s="259">
        <v>0</v>
      </c>
      <c r="AG487" s="143">
        <v>0</v>
      </c>
      <c r="AH487" s="603" t="s">
        <v>80</v>
      </c>
      <c r="AI487" s="150">
        <f t="shared" si="24"/>
        <v>0</v>
      </c>
      <c r="AJ487" s="143">
        <v>0</v>
      </c>
      <c r="AK487" s="259">
        <v>0</v>
      </c>
      <c r="AL487" s="603" t="s">
        <v>80</v>
      </c>
      <c r="AM487" s="86">
        <v>0</v>
      </c>
      <c r="AN487" s="603" t="s">
        <v>80</v>
      </c>
      <c r="AO487" s="603" t="s">
        <v>80</v>
      </c>
      <c r="AP487" s="255">
        <f t="shared" si="25"/>
        <v>0</v>
      </c>
      <c r="AQ487" s="260">
        <f>+L487+AF487-AK487</f>
        <v>27988800</v>
      </c>
      <c r="AR487" s="86" t="s">
        <v>115</v>
      </c>
      <c r="AS487" s="143">
        <v>0</v>
      </c>
      <c r="AT487" s="203" t="s">
        <v>80</v>
      </c>
      <c r="AU487" s="259">
        <v>27988800</v>
      </c>
      <c r="AV487" s="364">
        <f t="shared" si="23"/>
        <v>0</v>
      </c>
      <c r="AW487" s="133">
        <f t="shared" si="26"/>
        <v>1</v>
      </c>
      <c r="AX487" s="203" t="s">
        <v>80</v>
      </c>
      <c r="AY487" s="86" t="s">
        <v>800</v>
      </c>
      <c r="AZ487" s="583" t="s">
        <v>8705</v>
      </c>
      <c r="BA487" s="160" t="s">
        <v>71</v>
      </c>
      <c r="BB487" s="141" t="s">
        <v>117</v>
      </c>
    </row>
    <row r="488" spans="2:54" s="125" customFormat="1" ht="15.75" customHeight="1" x14ac:dyDescent="0.25">
      <c r="B488" s="247">
        <v>2023</v>
      </c>
      <c r="C488" s="81">
        <v>891780111</v>
      </c>
      <c r="D488" s="82" t="s">
        <v>68</v>
      </c>
      <c r="E488" s="145" t="s">
        <v>8706</v>
      </c>
      <c r="F488" s="76" t="s">
        <v>8707</v>
      </c>
      <c r="G488" s="145">
        <v>0</v>
      </c>
      <c r="H488" s="145"/>
      <c r="I488" s="86" t="s">
        <v>78</v>
      </c>
      <c r="J488" s="81" t="s">
        <v>120</v>
      </c>
      <c r="K488" s="145" t="s">
        <v>8708</v>
      </c>
      <c r="L488" s="593">
        <v>6997200</v>
      </c>
      <c r="M488" s="81" t="s">
        <v>73</v>
      </c>
      <c r="N488" s="145"/>
      <c r="O488" s="616" t="s">
        <v>8155</v>
      </c>
      <c r="P488" s="160">
        <v>900763287</v>
      </c>
      <c r="Q488" s="160">
        <v>1357</v>
      </c>
      <c r="R488" s="397">
        <v>45097</v>
      </c>
      <c r="S488" s="582">
        <v>25000000</v>
      </c>
      <c r="T488" s="391">
        <v>45175</v>
      </c>
      <c r="U488" s="617">
        <v>6997200</v>
      </c>
      <c r="V488" s="86" t="s">
        <v>70</v>
      </c>
      <c r="W488" s="262">
        <v>22402020</v>
      </c>
      <c r="X488" s="614" t="s">
        <v>8709</v>
      </c>
      <c r="Y488" s="145"/>
      <c r="Z488" s="391">
        <v>45175</v>
      </c>
      <c r="AA488" s="391">
        <v>45175</v>
      </c>
      <c r="AB488" s="603" t="s">
        <v>80</v>
      </c>
      <c r="AC488" s="391">
        <v>45204</v>
      </c>
      <c r="AD488" s="150">
        <f t="shared" si="28"/>
        <v>29</v>
      </c>
      <c r="AE488" s="143">
        <v>0</v>
      </c>
      <c r="AF488" s="259">
        <v>0</v>
      </c>
      <c r="AG488" s="143">
        <v>0</v>
      </c>
      <c r="AH488" s="603" t="s">
        <v>80</v>
      </c>
      <c r="AI488" s="150">
        <f t="shared" si="24"/>
        <v>0</v>
      </c>
      <c r="AJ488" s="143">
        <v>0</v>
      </c>
      <c r="AK488" s="259">
        <v>0</v>
      </c>
      <c r="AL488" s="603" t="s">
        <v>80</v>
      </c>
      <c r="AM488" s="86">
        <v>0</v>
      </c>
      <c r="AN488" s="603" t="s">
        <v>80</v>
      </c>
      <c r="AO488" s="603" t="s">
        <v>80</v>
      </c>
      <c r="AP488" s="255">
        <f t="shared" si="25"/>
        <v>0</v>
      </c>
      <c r="AQ488" s="260">
        <f>+L488+AF488-AK488</f>
        <v>6997200</v>
      </c>
      <c r="AR488" s="86" t="s">
        <v>115</v>
      </c>
      <c r="AS488" s="143">
        <v>0</v>
      </c>
      <c r="AT488" s="203" t="s">
        <v>80</v>
      </c>
      <c r="AU488" s="259">
        <v>6997200</v>
      </c>
      <c r="AV488" s="364">
        <f t="shared" si="23"/>
        <v>0</v>
      </c>
      <c r="AW488" s="133">
        <f t="shared" si="26"/>
        <v>1</v>
      </c>
      <c r="AX488" s="203" t="s">
        <v>80</v>
      </c>
      <c r="AY488" s="86" t="s">
        <v>800</v>
      </c>
      <c r="AZ488" s="583" t="s">
        <v>8710</v>
      </c>
      <c r="BA488" s="160" t="s">
        <v>71</v>
      </c>
      <c r="BB488" s="141" t="s">
        <v>117</v>
      </c>
    </row>
    <row r="489" spans="2:54" s="125" customFormat="1" ht="15.75" customHeight="1" x14ac:dyDescent="0.25">
      <c r="B489" s="247">
        <v>2023</v>
      </c>
      <c r="C489" s="81">
        <v>891780111</v>
      </c>
      <c r="D489" s="82" t="s">
        <v>68</v>
      </c>
      <c r="E489" s="145" t="s">
        <v>8711</v>
      </c>
      <c r="F489" s="76" t="s">
        <v>8712</v>
      </c>
      <c r="G489" s="145">
        <v>0</v>
      </c>
      <c r="H489" s="145"/>
      <c r="I489" s="86" t="s">
        <v>78</v>
      </c>
      <c r="J489" s="81" t="s">
        <v>120</v>
      </c>
      <c r="K489" s="145" t="s">
        <v>8713</v>
      </c>
      <c r="L489" s="593">
        <f>22122100+2844100</f>
        <v>24966200</v>
      </c>
      <c r="M489" s="81" t="s">
        <v>73</v>
      </c>
      <c r="N489" s="145"/>
      <c r="O489" s="616" t="s">
        <v>8155</v>
      </c>
      <c r="P489" s="160">
        <v>900763287</v>
      </c>
      <c r="Q489" s="160">
        <v>1360</v>
      </c>
      <c r="R489" s="397">
        <v>45097</v>
      </c>
      <c r="S489" s="582">
        <v>24966200</v>
      </c>
      <c r="T489" s="391">
        <v>45176</v>
      </c>
      <c r="U489" s="617">
        <f>22122100+2844100</f>
        <v>24966200</v>
      </c>
      <c r="V489" s="86" t="s">
        <v>70</v>
      </c>
      <c r="W489" s="262">
        <v>19474750</v>
      </c>
      <c r="X489" s="614" t="s">
        <v>8714</v>
      </c>
      <c r="Y489" s="145"/>
      <c r="Z489" s="391">
        <v>45176</v>
      </c>
      <c r="AA489" s="391">
        <v>45176</v>
      </c>
      <c r="AB489" s="603" t="s">
        <v>80</v>
      </c>
      <c r="AC489" s="391">
        <v>45236</v>
      </c>
      <c r="AD489" s="150">
        <f t="shared" si="28"/>
        <v>60</v>
      </c>
      <c r="AE489" s="143">
        <v>0</v>
      </c>
      <c r="AF489" s="259">
        <v>0</v>
      </c>
      <c r="AG489" s="143">
        <v>0</v>
      </c>
      <c r="AH489" s="603" t="s">
        <v>80</v>
      </c>
      <c r="AI489" s="150">
        <f t="shared" si="24"/>
        <v>0</v>
      </c>
      <c r="AJ489" s="143">
        <v>0</v>
      </c>
      <c r="AK489" s="259">
        <v>0</v>
      </c>
      <c r="AL489" s="603" t="s">
        <v>80</v>
      </c>
      <c r="AM489" s="86">
        <v>0</v>
      </c>
      <c r="AN489" s="603" t="s">
        <v>80</v>
      </c>
      <c r="AO489" s="603" t="s">
        <v>80</v>
      </c>
      <c r="AP489" s="255">
        <f t="shared" si="25"/>
        <v>0</v>
      </c>
      <c r="AQ489" s="260">
        <f>+L489+AF489-AK489</f>
        <v>24966200</v>
      </c>
      <c r="AR489" s="86" t="s">
        <v>115</v>
      </c>
      <c r="AS489" s="143">
        <v>0</v>
      </c>
      <c r="AT489" s="203" t="s">
        <v>80</v>
      </c>
      <c r="AU489" s="259">
        <v>24966200</v>
      </c>
      <c r="AV489" s="364">
        <f t="shared" si="23"/>
        <v>0</v>
      </c>
      <c r="AW489" s="133">
        <f t="shared" si="26"/>
        <v>1</v>
      </c>
      <c r="AX489" s="203" t="s">
        <v>80</v>
      </c>
      <c r="AY489" s="86" t="s">
        <v>72</v>
      </c>
      <c r="AZ489" s="583" t="s">
        <v>8715</v>
      </c>
      <c r="BA489" s="160" t="s">
        <v>71</v>
      </c>
      <c r="BB489" s="141" t="s">
        <v>117</v>
      </c>
    </row>
    <row r="490" spans="2:54" s="125" customFormat="1" ht="15.75" customHeight="1" x14ac:dyDescent="0.25">
      <c r="B490" s="247">
        <v>2023</v>
      </c>
      <c r="C490" s="81">
        <v>891780111</v>
      </c>
      <c r="D490" s="82" t="s">
        <v>68</v>
      </c>
      <c r="E490" s="145" t="s">
        <v>8716</v>
      </c>
      <c r="F490" s="76" t="s">
        <v>8717</v>
      </c>
      <c r="G490" s="145">
        <v>0</v>
      </c>
      <c r="H490" s="145"/>
      <c r="I490" s="86" t="s">
        <v>78</v>
      </c>
      <c r="J490" s="81" t="s">
        <v>120</v>
      </c>
      <c r="K490" s="145" t="s">
        <v>8718</v>
      </c>
      <c r="L490" s="593">
        <f>2540000+4187784</f>
        <v>6727784</v>
      </c>
      <c r="M490" s="81" t="s">
        <v>73</v>
      </c>
      <c r="N490" s="145"/>
      <c r="O490" s="141" t="s">
        <v>8329</v>
      </c>
      <c r="P490" s="160">
        <v>900815934</v>
      </c>
      <c r="Q490" s="160">
        <v>920</v>
      </c>
      <c r="R490" s="397">
        <v>45034</v>
      </c>
      <c r="S490" s="582">
        <v>525827342</v>
      </c>
      <c r="T490" s="391">
        <v>45177</v>
      </c>
      <c r="U490" s="617">
        <f>2540000+4187784</f>
        <v>6727784</v>
      </c>
      <c r="V490" s="86" t="s">
        <v>70</v>
      </c>
      <c r="W490" s="262">
        <v>5056184</v>
      </c>
      <c r="X490" s="141" t="s">
        <v>8330</v>
      </c>
      <c r="Y490" s="145"/>
      <c r="Z490" s="391">
        <v>45177</v>
      </c>
      <c r="AA490" s="391">
        <v>45177</v>
      </c>
      <c r="AB490" s="603" t="s">
        <v>80</v>
      </c>
      <c r="AC490" s="391">
        <v>45206</v>
      </c>
      <c r="AD490" s="150">
        <f t="shared" si="28"/>
        <v>29</v>
      </c>
      <c r="AE490" s="143">
        <v>0</v>
      </c>
      <c r="AF490" s="259">
        <v>0</v>
      </c>
      <c r="AG490" s="143">
        <v>0</v>
      </c>
      <c r="AH490" s="603" t="s">
        <v>80</v>
      </c>
      <c r="AI490" s="150">
        <f t="shared" si="24"/>
        <v>0</v>
      </c>
      <c r="AJ490" s="143">
        <v>0</v>
      </c>
      <c r="AK490" s="259">
        <v>0</v>
      </c>
      <c r="AL490" s="603" t="s">
        <v>80</v>
      </c>
      <c r="AM490" s="86">
        <v>0</v>
      </c>
      <c r="AN490" s="603" t="s">
        <v>80</v>
      </c>
      <c r="AO490" s="603" t="s">
        <v>80</v>
      </c>
      <c r="AP490" s="255">
        <f t="shared" si="25"/>
        <v>0</v>
      </c>
      <c r="AQ490" s="260">
        <f>+L490+AF490-AK490</f>
        <v>6727784</v>
      </c>
      <c r="AR490" s="86" t="s">
        <v>115</v>
      </c>
      <c r="AS490" s="143">
        <v>0</v>
      </c>
      <c r="AT490" s="203" t="s">
        <v>80</v>
      </c>
      <c r="AU490" s="259">
        <v>0</v>
      </c>
      <c r="AV490" s="364">
        <f t="shared" si="23"/>
        <v>6727784</v>
      </c>
      <c r="AW490" s="133">
        <f t="shared" si="26"/>
        <v>0</v>
      </c>
      <c r="AX490" s="203" t="s">
        <v>80</v>
      </c>
      <c r="AY490" s="86" t="s">
        <v>72</v>
      </c>
      <c r="AZ490" s="583" t="s">
        <v>8719</v>
      </c>
      <c r="BA490" s="160" t="s">
        <v>71</v>
      </c>
      <c r="BB490" s="141" t="s">
        <v>117</v>
      </c>
    </row>
    <row r="491" spans="2:54" s="125" customFormat="1" ht="15.75" customHeight="1" x14ac:dyDescent="0.25">
      <c r="B491" s="247">
        <v>2023</v>
      </c>
      <c r="C491" s="81">
        <v>891780111</v>
      </c>
      <c r="D491" s="82" t="s">
        <v>68</v>
      </c>
      <c r="E491" s="145" t="s">
        <v>8720</v>
      </c>
      <c r="F491" s="76" t="s">
        <v>8721</v>
      </c>
      <c r="G491" s="145">
        <v>0</v>
      </c>
      <c r="H491" s="145"/>
      <c r="I491" s="86" t="s">
        <v>78</v>
      </c>
      <c r="J491" s="81" t="s">
        <v>120</v>
      </c>
      <c r="K491" s="145" t="s">
        <v>8722</v>
      </c>
      <c r="L491" s="593">
        <v>2952000</v>
      </c>
      <c r="M491" s="81" t="s">
        <v>73</v>
      </c>
      <c r="N491" s="145"/>
      <c r="O491" s="616" t="s">
        <v>8428</v>
      </c>
      <c r="P491" s="160">
        <v>900428481</v>
      </c>
      <c r="Q491" s="160">
        <v>812</v>
      </c>
      <c r="R491" s="397">
        <v>45012</v>
      </c>
      <c r="S491" s="582">
        <v>20000000</v>
      </c>
      <c r="T491" s="391">
        <v>45180</v>
      </c>
      <c r="U491" s="617">
        <v>2952000</v>
      </c>
      <c r="V491" s="86" t="s">
        <v>70</v>
      </c>
      <c r="W491" s="262">
        <v>7634684</v>
      </c>
      <c r="X491" s="614" t="s">
        <v>8723</v>
      </c>
      <c r="Y491" s="145"/>
      <c r="Z491" s="391">
        <v>45180</v>
      </c>
      <c r="AA491" s="391">
        <v>45180</v>
      </c>
      <c r="AB491" s="603" t="s">
        <v>80</v>
      </c>
      <c r="AC491" s="391">
        <v>45240</v>
      </c>
      <c r="AD491" s="150">
        <f t="shared" si="28"/>
        <v>60</v>
      </c>
      <c r="AE491" s="143">
        <v>0</v>
      </c>
      <c r="AF491" s="259">
        <v>0</v>
      </c>
      <c r="AG491" s="143">
        <v>0</v>
      </c>
      <c r="AH491" s="603" t="s">
        <v>80</v>
      </c>
      <c r="AI491" s="150">
        <f t="shared" si="24"/>
        <v>0</v>
      </c>
      <c r="AJ491" s="143">
        <v>0</v>
      </c>
      <c r="AK491" s="259">
        <v>0</v>
      </c>
      <c r="AL491" s="603" t="s">
        <v>80</v>
      </c>
      <c r="AM491" s="86">
        <v>0</v>
      </c>
      <c r="AN491" s="603" t="s">
        <v>80</v>
      </c>
      <c r="AO491" s="603" t="s">
        <v>80</v>
      </c>
      <c r="AP491" s="255">
        <f t="shared" si="25"/>
        <v>0</v>
      </c>
      <c r="AQ491" s="260">
        <f>+L491+AF491-AK491</f>
        <v>2952000</v>
      </c>
      <c r="AR491" s="86" t="s">
        <v>115</v>
      </c>
      <c r="AS491" s="143">
        <v>0</v>
      </c>
      <c r="AT491" s="203" t="s">
        <v>80</v>
      </c>
      <c r="AU491" s="259">
        <v>0</v>
      </c>
      <c r="AV491" s="364">
        <f t="shared" si="23"/>
        <v>2952000</v>
      </c>
      <c r="AW491" s="133">
        <f t="shared" si="26"/>
        <v>0</v>
      </c>
      <c r="AX491" s="203" t="s">
        <v>80</v>
      </c>
      <c r="AY491" s="86" t="s">
        <v>72</v>
      </c>
      <c r="AZ491" s="583" t="s">
        <v>8724</v>
      </c>
      <c r="BA491" s="160" t="s">
        <v>71</v>
      </c>
      <c r="BB491" s="141" t="s">
        <v>117</v>
      </c>
    </row>
    <row r="492" spans="2:54" s="125" customFormat="1" ht="15.75" customHeight="1" x14ac:dyDescent="0.25">
      <c r="B492" s="247">
        <v>2023</v>
      </c>
      <c r="C492" s="81">
        <v>891780111</v>
      </c>
      <c r="D492" s="82" t="s">
        <v>68</v>
      </c>
      <c r="E492" s="145" t="s">
        <v>8725</v>
      </c>
      <c r="F492" s="76" t="s">
        <v>8726</v>
      </c>
      <c r="G492" s="145">
        <v>0</v>
      </c>
      <c r="H492" s="145"/>
      <c r="I492" s="86" t="s">
        <v>78</v>
      </c>
      <c r="J492" s="81" t="s">
        <v>120</v>
      </c>
      <c r="K492" s="145" t="s">
        <v>8727</v>
      </c>
      <c r="L492" s="364">
        <v>1035300</v>
      </c>
      <c r="M492" s="81" t="s">
        <v>73</v>
      </c>
      <c r="N492" s="145"/>
      <c r="O492" s="616" t="s">
        <v>8728</v>
      </c>
      <c r="P492" s="160">
        <v>800031682</v>
      </c>
      <c r="Q492" s="160">
        <v>629</v>
      </c>
      <c r="R492" s="397">
        <v>44992</v>
      </c>
      <c r="S492" s="582">
        <v>462873162</v>
      </c>
      <c r="T492" s="391">
        <v>45180</v>
      </c>
      <c r="U492" s="617">
        <v>1035300</v>
      </c>
      <c r="V492" s="86" t="s">
        <v>70</v>
      </c>
      <c r="W492" s="262">
        <v>57466882</v>
      </c>
      <c r="X492" s="614" t="s">
        <v>8729</v>
      </c>
      <c r="Y492" s="145"/>
      <c r="Z492" s="391">
        <v>45180</v>
      </c>
      <c r="AA492" s="391">
        <v>45180</v>
      </c>
      <c r="AB492" s="603" t="s">
        <v>80</v>
      </c>
      <c r="AC492" s="391">
        <v>45332</v>
      </c>
      <c r="AD492" s="150">
        <f t="shared" si="28"/>
        <v>152</v>
      </c>
      <c r="AE492" s="143">
        <v>0</v>
      </c>
      <c r="AF492" s="259">
        <v>0</v>
      </c>
      <c r="AG492" s="143">
        <v>0</v>
      </c>
      <c r="AH492" s="603" t="s">
        <v>80</v>
      </c>
      <c r="AI492" s="150">
        <f t="shared" si="24"/>
        <v>0</v>
      </c>
      <c r="AJ492" s="143">
        <v>0</v>
      </c>
      <c r="AK492" s="259">
        <v>0</v>
      </c>
      <c r="AL492" s="603" t="s">
        <v>80</v>
      </c>
      <c r="AM492" s="86">
        <v>0</v>
      </c>
      <c r="AN492" s="603" t="s">
        <v>80</v>
      </c>
      <c r="AO492" s="603" t="s">
        <v>80</v>
      </c>
      <c r="AP492" s="255">
        <f t="shared" si="25"/>
        <v>0</v>
      </c>
      <c r="AQ492" s="260">
        <f>+L492+AF492-AK492</f>
        <v>1035300</v>
      </c>
      <c r="AR492" s="86" t="s">
        <v>115</v>
      </c>
      <c r="AS492" s="143">
        <v>0</v>
      </c>
      <c r="AT492" s="203" t="s">
        <v>80</v>
      </c>
      <c r="AU492" s="259">
        <v>0</v>
      </c>
      <c r="AV492" s="364">
        <f t="shared" si="23"/>
        <v>1035300</v>
      </c>
      <c r="AW492" s="133">
        <f t="shared" si="26"/>
        <v>0</v>
      </c>
      <c r="AX492" s="203" t="s">
        <v>80</v>
      </c>
      <c r="AY492" s="86" t="s">
        <v>72</v>
      </c>
      <c r="AZ492" s="142" t="s">
        <v>8730</v>
      </c>
      <c r="BA492" s="160" t="s">
        <v>71</v>
      </c>
      <c r="BB492" s="141" t="s">
        <v>117</v>
      </c>
    </row>
    <row r="493" spans="2:54" s="125" customFormat="1" ht="15.75" customHeight="1" x14ac:dyDescent="0.25">
      <c r="B493" s="247">
        <v>2023</v>
      </c>
      <c r="C493" s="81">
        <v>891780111</v>
      </c>
      <c r="D493" s="82" t="s">
        <v>68</v>
      </c>
      <c r="E493" s="145" t="s">
        <v>8731</v>
      </c>
      <c r="F493" s="76" t="s">
        <v>8732</v>
      </c>
      <c r="G493" s="145">
        <v>0</v>
      </c>
      <c r="H493" s="145"/>
      <c r="I493" s="86" t="s">
        <v>78</v>
      </c>
      <c r="J493" s="81" t="s">
        <v>120</v>
      </c>
      <c r="K493" s="145" t="s">
        <v>8733</v>
      </c>
      <c r="L493" s="364">
        <v>3999590</v>
      </c>
      <c r="M493" s="81" t="s">
        <v>73</v>
      </c>
      <c r="N493" s="145"/>
      <c r="O493" s="616" t="s">
        <v>8155</v>
      </c>
      <c r="P493" s="160">
        <v>900763287</v>
      </c>
      <c r="Q493" s="160">
        <v>900</v>
      </c>
      <c r="R493" s="397">
        <v>45029</v>
      </c>
      <c r="S493" s="582">
        <v>338073920</v>
      </c>
      <c r="T493" s="391">
        <v>45180</v>
      </c>
      <c r="U493" s="617">
        <v>3999590</v>
      </c>
      <c r="V493" s="86" t="s">
        <v>70</v>
      </c>
      <c r="W493" s="262">
        <v>21400608</v>
      </c>
      <c r="X493" s="614" t="s">
        <v>8734</v>
      </c>
      <c r="Y493" s="145"/>
      <c r="Z493" s="391">
        <v>45180</v>
      </c>
      <c r="AA493" s="391">
        <v>45180</v>
      </c>
      <c r="AB493" s="603" t="s">
        <v>80</v>
      </c>
      <c r="AC493" s="391">
        <v>45209</v>
      </c>
      <c r="AD493" s="150">
        <f t="shared" si="28"/>
        <v>29</v>
      </c>
      <c r="AE493" s="143">
        <v>0</v>
      </c>
      <c r="AF493" s="259">
        <v>0</v>
      </c>
      <c r="AG493" s="143">
        <v>0</v>
      </c>
      <c r="AH493" s="603" t="s">
        <v>80</v>
      </c>
      <c r="AI493" s="150">
        <f t="shared" si="24"/>
        <v>0</v>
      </c>
      <c r="AJ493" s="143">
        <v>0</v>
      </c>
      <c r="AK493" s="259">
        <v>0</v>
      </c>
      <c r="AL493" s="603" t="s">
        <v>80</v>
      </c>
      <c r="AM493" s="86">
        <v>0</v>
      </c>
      <c r="AN493" s="603" t="s">
        <v>80</v>
      </c>
      <c r="AO493" s="603" t="s">
        <v>80</v>
      </c>
      <c r="AP493" s="255">
        <f t="shared" si="25"/>
        <v>0</v>
      </c>
      <c r="AQ493" s="260">
        <f>+L493+AF493-AK493</f>
        <v>3999590</v>
      </c>
      <c r="AR493" s="86" t="s">
        <v>115</v>
      </c>
      <c r="AS493" s="143">
        <v>0</v>
      </c>
      <c r="AT493" s="203" t="s">
        <v>80</v>
      </c>
      <c r="AU493" s="259">
        <v>0</v>
      </c>
      <c r="AV493" s="364">
        <f t="shared" si="23"/>
        <v>3999590</v>
      </c>
      <c r="AW493" s="133">
        <f t="shared" si="26"/>
        <v>0</v>
      </c>
      <c r="AX493" s="203" t="s">
        <v>80</v>
      </c>
      <c r="AY493" s="86" t="s">
        <v>72</v>
      </c>
      <c r="AZ493" s="583" t="s">
        <v>8735</v>
      </c>
      <c r="BA493" s="160" t="s">
        <v>71</v>
      </c>
      <c r="BB493" s="141" t="s">
        <v>117</v>
      </c>
    </row>
    <row r="494" spans="2:54" s="125" customFormat="1" ht="15.75" customHeight="1" x14ac:dyDescent="0.25">
      <c r="B494" s="247">
        <v>2023</v>
      </c>
      <c r="C494" s="81">
        <v>891780111</v>
      </c>
      <c r="D494" s="82" t="s">
        <v>68</v>
      </c>
      <c r="E494" s="145" t="s">
        <v>8736</v>
      </c>
      <c r="F494" s="76" t="s">
        <v>8737</v>
      </c>
      <c r="G494" s="145">
        <v>0</v>
      </c>
      <c r="H494" s="145"/>
      <c r="I494" s="86" t="s">
        <v>78</v>
      </c>
      <c r="J494" s="81" t="s">
        <v>120</v>
      </c>
      <c r="K494" s="145" t="s">
        <v>8738</v>
      </c>
      <c r="L494" s="364">
        <v>5045600</v>
      </c>
      <c r="M494" s="81" t="s">
        <v>73</v>
      </c>
      <c r="N494" s="145"/>
      <c r="O494" s="616" t="s">
        <v>8155</v>
      </c>
      <c r="P494" s="160">
        <v>900763287</v>
      </c>
      <c r="Q494" s="160">
        <v>593</v>
      </c>
      <c r="R494" s="397">
        <v>44991</v>
      </c>
      <c r="S494" s="582">
        <v>520420267</v>
      </c>
      <c r="T494" s="391">
        <v>45181</v>
      </c>
      <c r="U494" s="617">
        <v>5045600</v>
      </c>
      <c r="V494" s="86" t="s">
        <v>70</v>
      </c>
      <c r="W494" s="262">
        <v>51909946</v>
      </c>
      <c r="X494" s="614" t="s">
        <v>8739</v>
      </c>
      <c r="Y494" s="145"/>
      <c r="Z494" s="391">
        <v>45181</v>
      </c>
      <c r="AA494" s="391">
        <v>45181</v>
      </c>
      <c r="AB494" s="603" t="s">
        <v>80</v>
      </c>
      <c r="AC494" s="391">
        <v>45210</v>
      </c>
      <c r="AD494" s="150">
        <f t="shared" si="28"/>
        <v>29</v>
      </c>
      <c r="AE494" s="143">
        <v>0</v>
      </c>
      <c r="AF494" s="259">
        <v>0</v>
      </c>
      <c r="AG494" s="143">
        <v>0</v>
      </c>
      <c r="AH494" s="603" t="s">
        <v>80</v>
      </c>
      <c r="AI494" s="150">
        <f t="shared" si="24"/>
        <v>0</v>
      </c>
      <c r="AJ494" s="143">
        <v>0</v>
      </c>
      <c r="AK494" s="259">
        <v>0</v>
      </c>
      <c r="AL494" s="603" t="s">
        <v>80</v>
      </c>
      <c r="AM494" s="86">
        <v>0</v>
      </c>
      <c r="AN494" s="603" t="s">
        <v>80</v>
      </c>
      <c r="AO494" s="603" t="s">
        <v>80</v>
      </c>
      <c r="AP494" s="255">
        <f t="shared" si="25"/>
        <v>0</v>
      </c>
      <c r="AQ494" s="260">
        <f>+L494+AF494-AK494</f>
        <v>5045600</v>
      </c>
      <c r="AR494" s="86" t="s">
        <v>115</v>
      </c>
      <c r="AS494" s="143">
        <v>0</v>
      </c>
      <c r="AT494" s="203" t="s">
        <v>80</v>
      </c>
      <c r="AU494" s="259">
        <v>0</v>
      </c>
      <c r="AV494" s="364">
        <f t="shared" si="23"/>
        <v>5045600</v>
      </c>
      <c r="AW494" s="133">
        <f t="shared" si="26"/>
        <v>0</v>
      </c>
      <c r="AX494" s="203" t="s">
        <v>80</v>
      </c>
      <c r="AY494" s="86" t="s">
        <v>72</v>
      </c>
      <c r="AZ494" s="142" t="s">
        <v>8740</v>
      </c>
      <c r="BA494" s="160" t="s">
        <v>71</v>
      </c>
      <c r="BB494" s="141" t="s">
        <v>117</v>
      </c>
    </row>
    <row r="495" spans="2:54" s="125" customFormat="1" ht="15.75" customHeight="1" x14ac:dyDescent="0.25">
      <c r="B495" s="247">
        <v>2023</v>
      </c>
      <c r="C495" s="81">
        <v>891780111</v>
      </c>
      <c r="D495" s="82" t="s">
        <v>68</v>
      </c>
      <c r="E495" s="145" t="s">
        <v>8741</v>
      </c>
      <c r="F495" s="76" t="s">
        <v>8742</v>
      </c>
      <c r="G495" s="145">
        <v>0</v>
      </c>
      <c r="H495" s="145"/>
      <c r="I495" s="86" t="s">
        <v>78</v>
      </c>
      <c r="J495" s="81" t="s">
        <v>120</v>
      </c>
      <c r="K495" s="145" t="s">
        <v>8743</v>
      </c>
      <c r="L495" s="593">
        <v>12982890</v>
      </c>
      <c r="M495" s="81" t="s">
        <v>73</v>
      </c>
      <c r="N495" s="145"/>
      <c r="O495" s="616" t="s">
        <v>8155</v>
      </c>
      <c r="P495" s="160">
        <v>900763287</v>
      </c>
      <c r="Q495" s="160">
        <v>1283</v>
      </c>
      <c r="R495" s="397">
        <v>45083</v>
      </c>
      <c r="S495" s="582">
        <v>25000000</v>
      </c>
      <c r="T495" s="391">
        <v>45182</v>
      </c>
      <c r="U495" s="617">
        <v>12982890</v>
      </c>
      <c r="V495" s="86" t="s">
        <v>70</v>
      </c>
      <c r="W495" s="262">
        <v>7143554</v>
      </c>
      <c r="X495" s="141" t="s">
        <v>8744</v>
      </c>
      <c r="Y495" s="145"/>
      <c r="Z495" s="391">
        <v>45182</v>
      </c>
      <c r="AA495" s="391">
        <v>45182</v>
      </c>
      <c r="AB495" s="603" t="s">
        <v>80</v>
      </c>
      <c r="AC495" s="391">
        <v>45211</v>
      </c>
      <c r="AD495" s="150">
        <f t="shared" si="28"/>
        <v>29</v>
      </c>
      <c r="AE495" s="143">
        <v>0</v>
      </c>
      <c r="AF495" s="259">
        <v>0</v>
      </c>
      <c r="AG495" s="143">
        <v>0</v>
      </c>
      <c r="AH495" s="603" t="s">
        <v>80</v>
      </c>
      <c r="AI495" s="150">
        <f t="shared" si="24"/>
        <v>0</v>
      </c>
      <c r="AJ495" s="143">
        <v>0</v>
      </c>
      <c r="AK495" s="259">
        <v>0</v>
      </c>
      <c r="AL495" s="603" t="s">
        <v>80</v>
      </c>
      <c r="AM495" s="86">
        <v>0</v>
      </c>
      <c r="AN495" s="603" t="s">
        <v>80</v>
      </c>
      <c r="AO495" s="603" t="s">
        <v>80</v>
      </c>
      <c r="AP495" s="255">
        <f t="shared" si="25"/>
        <v>0</v>
      </c>
      <c r="AQ495" s="260">
        <f>+L495+AF495-AK495</f>
        <v>12982890</v>
      </c>
      <c r="AR495" s="86" t="s">
        <v>115</v>
      </c>
      <c r="AS495" s="143">
        <v>0</v>
      </c>
      <c r="AT495" s="203" t="s">
        <v>80</v>
      </c>
      <c r="AU495" s="259">
        <v>12982890</v>
      </c>
      <c r="AV495" s="364">
        <f t="shared" si="23"/>
        <v>0</v>
      </c>
      <c r="AW495" s="133">
        <f t="shared" si="26"/>
        <v>1</v>
      </c>
      <c r="AX495" s="203" t="s">
        <v>80</v>
      </c>
      <c r="AY495" s="86" t="s">
        <v>72</v>
      </c>
      <c r="AZ495" s="583" t="s">
        <v>8745</v>
      </c>
      <c r="BA495" s="160" t="s">
        <v>71</v>
      </c>
      <c r="BB495" s="141" t="s">
        <v>117</v>
      </c>
    </row>
    <row r="496" spans="2:54" s="125" customFormat="1" ht="15.75" customHeight="1" x14ac:dyDescent="0.25">
      <c r="B496" s="247">
        <v>2023</v>
      </c>
      <c r="C496" s="81">
        <v>891780111</v>
      </c>
      <c r="D496" s="82" t="s">
        <v>68</v>
      </c>
      <c r="E496" s="145" t="s">
        <v>8746</v>
      </c>
      <c r="F496" s="76" t="s">
        <v>8747</v>
      </c>
      <c r="G496" s="145">
        <v>0</v>
      </c>
      <c r="H496" s="145"/>
      <c r="I496" s="86" t="s">
        <v>78</v>
      </c>
      <c r="J496" s="81" t="s">
        <v>120</v>
      </c>
      <c r="K496" s="145" t="s">
        <v>8748</v>
      </c>
      <c r="L496" s="593">
        <f>2368635+1372246</f>
        <v>3740881</v>
      </c>
      <c r="M496" s="81" t="s">
        <v>73</v>
      </c>
      <c r="N496" s="145"/>
      <c r="O496" s="616" t="s">
        <v>8618</v>
      </c>
      <c r="P496" s="160">
        <v>890115230</v>
      </c>
      <c r="Q496" s="160">
        <v>1608</v>
      </c>
      <c r="R496" s="397">
        <v>45134</v>
      </c>
      <c r="S496" s="582">
        <v>355985140</v>
      </c>
      <c r="T496" s="391">
        <v>45182</v>
      </c>
      <c r="U496" s="617">
        <f>2368635+1372246</f>
        <v>3740881</v>
      </c>
      <c r="V496" s="86" t="s">
        <v>70</v>
      </c>
      <c r="W496" s="262">
        <v>7597888</v>
      </c>
      <c r="X496" s="614" t="s">
        <v>790</v>
      </c>
      <c r="Y496" s="145"/>
      <c r="Z496" s="391">
        <v>45182</v>
      </c>
      <c r="AA496" s="391">
        <v>45182</v>
      </c>
      <c r="AB496" s="603" t="s">
        <v>80</v>
      </c>
      <c r="AC496" s="391">
        <v>45363</v>
      </c>
      <c r="AD496" s="150">
        <f t="shared" si="28"/>
        <v>181</v>
      </c>
      <c r="AE496" s="143">
        <v>0</v>
      </c>
      <c r="AF496" s="259">
        <v>0</v>
      </c>
      <c r="AG496" s="143">
        <v>0</v>
      </c>
      <c r="AH496" s="603" t="s">
        <v>80</v>
      </c>
      <c r="AI496" s="150">
        <f t="shared" si="24"/>
        <v>0</v>
      </c>
      <c r="AJ496" s="143">
        <v>0</v>
      </c>
      <c r="AK496" s="259">
        <v>0</v>
      </c>
      <c r="AL496" s="603" t="s">
        <v>80</v>
      </c>
      <c r="AM496" s="86">
        <v>0</v>
      </c>
      <c r="AN496" s="603" t="s">
        <v>80</v>
      </c>
      <c r="AO496" s="603" t="s">
        <v>80</v>
      </c>
      <c r="AP496" s="255">
        <f t="shared" si="25"/>
        <v>0</v>
      </c>
      <c r="AQ496" s="260">
        <f>+L496+AF496-AK496</f>
        <v>3740881</v>
      </c>
      <c r="AR496" s="86" t="s">
        <v>115</v>
      </c>
      <c r="AS496" s="143">
        <v>0</v>
      </c>
      <c r="AT496" s="203" t="s">
        <v>80</v>
      </c>
      <c r="AU496" s="259">
        <v>0</v>
      </c>
      <c r="AV496" s="364">
        <f t="shared" si="23"/>
        <v>3740881</v>
      </c>
      <c r="AW496" s="133">
        <f t="shared" si="26"/>
        <v>0</v>
      </c>
      <c r="AX496" s="203" t="s">
        <v>80</v>
      </c>
      <c r="AY496" s="86" t="s">
        <v>72</v>
      </c>
      <c r="AZ496" s="583" t="s">
        <v>8749</v>
      </c>
      <c r="BA496" s="160" t="s">
        <v>71</v>
      </c>
      <c r="BB496" s="141" t="s">
        <v>117</v>
      </c>
    </row>
    <row r="497" spans="2:54" s="125" customFormat="1" ht="15.75" customHeight="1" x14ac:dyDescent="0.25">
      <c r="B497" s="247">
        <v>2023</v>
      </c>
      <c r="C497" s="81">
        <v>891780111</v>
      </c>
      <c r="D497" s="82" t="s">
        <v>68</v>
      </c>
      <c r="E497" s="145" t="s">
        <v>8750</v>
      </c>
      <c r="F497" s="76" t="s">
        <v>8751</v>
      </c>
      <c r="G497" s="145">
        <v>0</v>
      </c>
      <c r="H497" s="145"/>
      <c r="I497" s="86" t="s">
        <v>78</v>
      </c>
      <c r="J497" s="81" t="s">
        <v>120</v>
      </c>
      <c r="K497" s="145" t="s">
        <v>8752</v>
      </c>
      <c r="L497" s="593">
        <f>5998647+1118600</f>
        <v>7117247</v>
      </c>
      <c r="M497" s="81" t="s">
        <v>73</v>
      </c>
      <c r="N497" s="145"/>
      <c r="O497" s="616" t="s">
        <v>8155</v>
      </c>
      <c r="P497" s="160">
        <v>900763287</v>
      </c>
      <c r="Q497" s="160">
        <v>1397</v>
      </c>
      <c r="R497" s="397">
        <v>45100</v>
      </c>
      <c r="S497" s="582">
        <v>25000000</v>
      </c>
      <c r="T497" s="391">
        <v>45184</v>
      </c>
      <c r="U497" s="617">
        <f>5998647+1118600</f>
        <v>7117247</v>
      </c>
      <c r="V497" s="86" t="s">
        <v>70</v>
      </c>
      <c r="W497" s="262">
        <v>85155067</v>
      </c>
      <c r="X497" s="141" t="s">
        <v>7808</v>
      </c>
      <c r="Y497" s="145"/>
      <c r="Z497" s="391">
        <v>45184</v>
      </c>
      <c r="AA497" s="391">
        <v>45184</v>
      </c>
      <c r="AB497" s="603" t="s">
        <v>80</v>
      </c>
      <c r="AC497" s="391">
        <v>45213</v>
      </c>
      <c r="AD497" s="150">
        <f t="shared" si="28"/>
        <v>29</v>
      </c>
      <c r="AE497" s="143">
        <v>0</v>
      </c>
      <c r="AF497" s="259">
        <v>0</v>
      </c>
      <c r="AG497" s="143">
        <v>0</v>
      </c>
      <c r="AH497" s="603" t="s">
        <v>80</v>
      </c>
      <c r="AI497" s="150">
        <f t="shared" si="24"/>
        <v>0</v>
      </c>
      <c r="AJ497" s="143">
        <v>0</v>
      </c>
      <c r="AK497" s="259">
        <v>0</v>
      </c>
      <c r="AL497" s="603" t="s">
        <v>80</v>
      </c>
      <c r="AM497" s="86">
        <v>0</v>
      </c>
      <c r="AN497" s="603" t="s">
        <v>80</v>
      </c>
      <c r="AO497" s="603" t="s">
        <v>80</v>
      </c>
      <c r="AP497" s="255">
        <f t="shared" si="25"/>
        <v>0</v>
      </c>
      <c r="AQ497" s="260">
        <f>+L497+AF497-AK497</f>
        <v>7117247</v>
      </c>
      <c r="AR497" s="86" t="s">
        <v>115</v>
      </c>
      <c r="AS497" s="143">
        <v>0</v>
      </c>
      <c r="AT497" s="203" t="s">
        <v>80</v>
      </c>
      <c r="AU497" s="259">
        <v>7117247</v>
      </c>
      <c r="AV497" s="364">
        <f t="shared" si="23"/>
        <v>0</v>
      </c>
      <c r="AW497" s="133">
        <f t="shared" si="26"/>
        <v>1</v>
      </c>
      <c r="AX497" s="203" t="s">
        <v>80</v>
      </c>
      <c r="AY497" s="86" t="s">
        <v>72</v>
      </c>
      <c r="AZ497" s="583" t="s">
        <v>8753</v>
      </c>
      <c r="BA497" s="160" t="s">
        <v>71</v>
      </c>
      <c r="BB497" s="141" t="s">
        <v>117</v>
      </c>
    </row>
    <row r="498" spans="2:54" s="125" customFormat="1" ht="15.75" customHeight="1" x14ac:dyDescent="0.25">
      <c r="B498" s="247">
        <v>2023</v>
      </c>
      <c r="C498" s="81">
        <v>891780111</v>
      </c>
      <c r="D498" s="82" t="s">
        <v>68</v>
      </c>
      <c r="E498" s="145" t="s">
        <v>8754</v>
      </c>
      <c r="F498" s="76" t="s">
        <v>8755</v>
      </c>
      <c r="G498" s="145">
        <v>0</v>
      </c>
      <c r="H498" s="145"/>
      <c r="I498" s="86" t="s">
        <v>78</v>
      </c>
      <c r="J498" s="81" t="s">
        <v>120</v>
      </c>
      <c r="K498" s="145" t="s">
        <v>8756</v>
      </c>
      <c r="L498" s="593">
        <f>2320859+1438638</f>
        <v>3759497</v>
      </c>
      <c r="M498" s="81" t="s">
        <v>73</v>
      </c>
      <c r="N498" s="145"/>
      <c r="O498" s="616" t="s">
        <v>8310</v>
      </c>
      <c r="P498" s="160">
        <v>900383358</v>
      </c>
      <c r="Q498" s="160">
        <v>900</v>
      </c>
      <c r="R498" s="397">
        <v>45029</v>
      </c>
      <c r="S498" s="582">
        <v>338073920</v>
      </c>
      <c r="T498" s="391">
        <v>45184</v>
      </c>
      <c r="U498" s="617">
        <f>2320859+1438638</f>
        <v>3759497</v>
      </c>
      <c r="V498" s="86" t="s">
        <v>70</v>
      </c>
      <c r="W498" s="262">
        <v>13360163</v>
      </c>
      <c r="X498" s="614" t="s">
        <v>8757</v>
      </c>
      <c r="Y498" s="145"/>
      <c r="Z498" s="391">
        <v>45184</v>
      </c>
      <c r="AA498" s="391">
        <v>45184</v>
      </c>
      <c r="AB498" s="603" t="s">
        <v>80</v>
      </c>
      <c r="AC498" s="391">
        <v>45274</v>
      </c>
      <c r="AD498" s="150">
        <f t="shared" si="28"/>
        <v>90</v>
      </c>
      <c r="AE498" s="143">
        <v>0</v>
      </c>
      <c r="AF498" s="259">
        <v>0</v>
      </c>
      <c r="AG498" s="143">
        <v>0</v>
      </c>
      <c r="AH498" s="603" t="s">
        <v>80</v>
      </c>
      <c r="AI498" s="150">
        <f t="shared" si="24"/>
        <v>0</v>
      </c>
      <c r="AJ498" s="143">
        <v>0</v>
      </c>
      <c r="AK498" s="259">
        <v>0</v>
      </c>
      <c r="AL498" s="603" t="s">
        <v>80</v>
      </c>
      <c r="AM498" s="86">
        <v>0</v>
      </c>
      <c r="AN498" s="603" t="s">
        <v>80</v>
      </c>
      <c r="AO498" s="603" t="s">
        <v>80</v>
      </c>
      <c r="AP498" s="255">
        <f t="shared" si="25"/>
        <v>0</v>
      </c>
      <c r="AQ498" s="260">
        <f>+L498+AF498-AK498</f>
        <v>3759497</v>
      </c>
      <c r="AR498" s="86" t="s">
        <v>115</v>
      </c>
      <c r="AS498" s="143">
        <v>0</v>
      </c>
      <c r="AT498" s="203" t="s">
        <v>80</v>
      </c>
      <c r="AU498" s="259">
        <v>0</v>
      </c>
      <c r="AV498" s="364">
        <f t="shared" si="23"/>
        <v>3759497</v>
      </c>
      <c r="AW498" s="133">
        <f t="shared" si="26"/>
        <v>0</v>
      </c>
      <c r="AX498" s="203" t="s">
        <v>80</v>
      </c>
      <c r="AY498" s="86" t="s">
        <v>72</v>
      </c>
      <c r="AZ498" s="583" t="s">
        <v>8758</v>
      </c>
      <c r="BA498" s="160" t="s">
        <v>71</v>
      </c>
      <c r="BB498" s="141" t="s">
        <v>117</v>
      </c>
    </row>
    <row r="499" spans="2:54" s="125" customFormat="1" ht="15.75" customHeight="1" x14ac:dyDescent="0.25">
      <c r="B499" s="247">
        <v>2023</v>
      </c>
      <c r="C499" s="81">
        <v>891780111</v>
      </c>
      <c r="D499" s="82" t="s">
        <v>68</v>
      </c>
      <c r="E499" s="145" t="s">
        <v>8759</v>
      </c>
      <c r="F499" s="76" t="s">
        <v>8760</v>
      </c>
      <c r="G499" s="145">
        <v>0</v>
      </c>
      <c r="H499" s="145"/>
      <c r="I499" s="86" t="s">
        <v>78</v>
      </c>
      <c r="J499" s="81" t="s">
        <v>120</v>
      </c>
      <c r="K499" s="145" t="s">
        <v>8761</v>
      </c>
      <c r="L499" s="364">
        <v>3297490</v>
      </c>
      <c r="M499" s="81" t="s">
        <v>73</v>
      </c>
      <c r="N499" s="145"/>
      <c r="O499" s="616" t="s">
        <v>8155</v>
      </c>
      <c r="P499" s="160">
        <v>900763287</v>
      </c>
      <c r="Q499" s="160">
        <v>1799</v>
      </c>
      <c r="R499" s="397">
        <v>45163</v>
      </c>
      <c r="S499" s="582">
        <v>25000000</v>
      </c>
      <c r="T499" s="391">
        <v>45188</v>
      </c>
      <c r="U499" s="617">
        <v>3297490</v>
      </c>
      <c r="V499" s="86" t="s">
        <v>70</v>
      </c>
      <c r="W499" s="262">
        <v>77105457</v>
      </c>
      <c r="X499" s="614" t="s">
        <v>8762</v>
      </c>
      <c r="Y499" s="145"/>
      <c r="Z499" s="391">
        <v>45188</v>
      </c>
      <c r="AA499" s="391">
        <v>45188</v>
      </c>
      <c r="AB499" s="603" t="s">
        <v>80</v>
      </c>
      <c r="AC499" s="391">
        <v>45217</v>
      </c>
      <c r="AD499" s="150">
        <f t="shared" si="28"/>
        <v>29</v>
      </c>
      <c r="AE499" s="143">
        <v>0</v>
      </c>
      <c r="AF499" s="259">
        <v>0</v>
      </c>
      <c r="AG499" s="143">
        <v>0</v>
      </c>
      <c r="AH499" s="603" t="s">
        <v>80</v>
      </c>
      <c r="AI499" s="150">
        <f t="shared" si="24"/>
        <v>0</v>
      </c>
      <c r="AJ499" s="143">
        <v>0</v>
      </c>
      <c r="AK499" s="259">
        <v>0</v>
      </c>
      <c r="AL499" s="603" t="s">
        <v>80</v>
      </c>
      <c r="AM499" s="86">
        <v>0</v>
      </c>
      <c r="AN499" s="603" t="s">
        <v>80</v>
      </c>
      <c r="AO499" s="603" t="s">
        <v>80</v>
      </c>
      <c r="AP499" s="255">
        <f t="shared" si="25"/>
        <v>0</v>
      </c>
      <c r="AQ499" s="260">
        <f>+L499+AF499-AK499</f>
        <v>3297490</v>
      </c>
      <c r="AR499" s="86" t="s">
        <v>115</v>
      </c>
      <c r="AS499" s="143">
        <v>0</v>
      </c>
      <c r="AT499" s="203" t="s">
        <v>80</v>
      </c>
      <c r="AU499" s="259">
        <v>3297490</v>
      </c>
      <c r="AV499" s="364">
        <f t="shared" si="23"/>
        <v>0</v>
      </c>
      <c r="AW499" s="133">
        <f t="shared" si="26"/>
        <v>1</v>
      </c>
      <c r="AX499" s="203" t="s">
        <v>80</v>
      </c>
      <c r="AY499" s="86" t="s">
        <v>72</v>
      </c>
      <c r="AZ499" s="583" t="s">
        <v>8763</v>
      </c>
      <c r="BA499" s="160" t="s">
        <v>71</v>
      </c>
      <c r="BB499" s="141" t="s">
        <v>117</v>
      </c>
    </row>
    <row r="500" spans="2:54" s="125" customFormat="1" ht="15.75" customHeight="1" x14ac:dyDescent="0.25">
      <c r="B500" s="247">
        <v>2023</v>
      </c>
      <c r="C500" s="81">
        <v>891780111</v>
      </c>
      <c r="D500" s="82" t="s">
        <v>68</v>
      </c>
      <c r="E500" s="145" t="s">
        <v>8764</v>
      </c>
      <c r="F500" s="76" t="s">
        <v>8765</v>
      </c>
      <c r="G500" s="145">
        <v>0</v>
      </c>
      <c r="H500" s="145"/>
      <c r="I500" s="86" t="s">
        <v>78</v>
      </c>
      <c r="J500" s="81" t="s">
        <v>120</v>
      </c>
      <c r="K500" s="145" t="s">
        <v>8766</v>
      </c>
      <c r="L500" s="364">
        <v>20111000</v>
      </c>
      <c r="M500" s="81" t="s">
        <v>73</v>
      </c>
      <c r="N500" s="145"/>
      <c r="O500" s="616" t="s">
        <v>8767</v>
      </c>
      <c r="P500" s="160">
        <v>900774243</v>
      </c>
      <c r="Q500" s="160">
        <v>1284</v>
      </c>
      <c r="R500" s="397">
        <v>45083</v>
      </c>
      <c r="S500" s="582">
        <v>25000000</v>
      </c>
      <c r="T500" s="391">
        <v>45188</v>
      </c>
      <c r="U500" s="617">
        <v>20111000</v>
      </c>
      <c r="V500" s="86" t="s">
        <v>70</v>
      </c>
      <c r="W500" s="262">
        <v>79530682</v>
      </c>
      <c r="X500" s="614" t="s">
        <v>7989</v>
      </c>
      <c r="Y500" s="145"/>
      <c r="Z500" s="391">
        <v>45188</v>
      </c>
      <c r="AA500" s="391">
        <v>45188</v>
      </c>
      <c r="AB500" s="603" t="s">
        <v>80</v>
      </c>
      <c r="AC500" s="391">
        <v>45248</v>
      </c>
      <c r="AD500" s="150">
        <f t="shared" si="28"/>
        <v>60</v>
      </c>
      <c r="AE500" s="143">
        <v>0</v>
      </c>
      <c r="AF500" s="259">
        <v>0</v>
      </c>
      <c r="AG500" s="143">
        <v>0</v>
      </c>
      <c r="AH500" s="603" t="s">
        <v>80</v>
      </c>
      <c r="AI500" s="150">
        <f t="shared" si="24"/>
        <v>0</v>
      </c>
      <c r="AJ500" s="143">
        <v>0</v>
      </c>
      <c r="AK500" s="259">
        <v>0</v>
      </c>
      <c r="AL500" s="603" t="s">
        <v>80</v>
      </c>
      <c r="AM500" s="86">
        <v>0</v>
      </c>
      <c r="AN500" s="603" t="s">
        <v>80</v>
      </c>
      <c r="AO500" s="603" t="s">
        <v>80</v>
      </c>
      <c r="AP500" s="255">
        <f t="shared" si="25"/>
        <v>0</v>
      </c>
      <c r="AQ500" s="260">
        <f>+L500+AF500-AK500</f>
        <v>20111000</v>
      </c>
      <c r="AR500" s="86" t="s">
        <v>115</v>
      </c>
      <c r="AS500" s="143">
        <v>0</v>
      </c>
      <c r="AT500" s="203" t="s">
        <v>80</v>
      </c>
      <c r="AU500" s="259">
        <v>0</v>
      </c>
      <c r="AV500" s="364">
        <f t="shared" si="23"/>
        <v>20111000</v>
      </c>
      <c r="AW500" s="133">
        <f t="shared" si="26"/>
        <v>0</v>
      </c>
      <c r="AX500" s="203" t="s">
        <v>80</v>
      </c>
      <c r="AY500" s="86" t="s">
        <v>72</v>
      </c>
      <c r="AZ500" s="583" t="s">
        <v>8768</v>
      </c>
      <c r="BA500" s="160" t="s">
        <v>71</v>
      </c>
      <c r="BB500" s="141" t="s">
        <v>117</v>
      </c>
    </row>
    <row r="501" spans="2:54" s="125" customFormat="1" ht="15.75" customHeight="1" x14ac:dyDescent="0.25">
      <c r="B501" s="247">
        <v>2023</v>
      </c>
      <c r="C501" s="81">
        <v>891780111</v>
      </c>
      <c r="D501" s="82" t="s">
        <v>68</v>
      </c>
      <c r="E501" s="145" t="s">
        <v>8769</v>
      </c>
      <c r="F501" s="76" t="s">
        <v>8770</v>
      </c>
      <c r="G501" s="145">
        <v>0</v>
      </c>
      <c r="H501" s="145"/>
      <c r="I501" s="86" t="s">
        <v>78</v>
      </c>
      <c r="J501" s="81" t="s">
        <v>120</v>
      </c>
      <c r="K501" s="145" t="s">
        <v>8771</v>
      </c>
      <c r="L501" s="364">
        <v>7260000</v>
      </c>
      <c r="M501" s="81" t="s">
        <v>73</v>
      </c>
      <c r="N501" s="145"/>
      <c r="O501" s="616" t="s">
        <v>8772</v>
      </c>
      <c r="P501" s="160">
        <v>1082954422</v>
      </c>
      <c r="Q501" s="160">
        <v>1816</v>
      </c>
      <c r="R501" s="397">
        <v>45166</v>
      </c>
      <c r="S501" s="582">
        <f>135108000+6480734</f>
        <v>141588734</v>
      </c>
      <c r="T501" s="391">
        <v>45189</v>
      </c>
      <c r="U501" s="617">
        <v>7260000</v>
      </c>
      <c r="V501" s="86" t="s">
        <v>70</v>
      </c>
      <c r="W501" s="262">
        <v>36722505</v>
      </c>
      <c r="X501" s="614" t="s">
        <v>8047</v>
      </c>
      <c r="Y501" s="145"/>
      <c r="Z501" s="391">
        <v>45189</v>
      </c>
      <c r="AA501" s="391">
        <v>45189</v>
      </c>
      <c r="AB501" s="603" t="s">
        <v>80</v>
      </c>
      <c r="AC501" s="391">
        <v>45218</v>
      </c>
      <c r="AD501" s="150">
        <f t="shared" si="28"/>
        <v>29</v>
      </c>
      <c r="AE501" s="143">
        <v>0</v>
      </c>
      <c r="AF501" s="259">
        <v>0</v>
      </c>
      <c r="AG501" s="143">
        <v>0</v>
      </c>
      <c r="AH501" s="603" t="s">
        <v>80</v>
      </c>
      <c r="AI501" s="150">
        <f t="shared" si="24"/>
        <v>0</v>
      </c>
      <c r="AJ501" s="143">
        <v>0</v>
      </c>
      <c r="AK501" s="259">
        <v>0</v>
      </c>
      <c r="AL501" s="603" t="s">
        <v>80</v>
      </c>
      <c r="AM501" s="86">
        <v>0</v>
      </c>
      <c r="AN501" s="603" t="s">
        <v>80</v>
      </c>
      <c r="AO501" s="603" t="s">
        <v>80</v>
      </c>
      <c r="AP501" s="255">
        <f t="shared" si="25"/>
        <v>0</v>
      </c>
      <c r="AQ501" s="260">
        <f>+L501+AF501-AK501</f>
        <v>7260000</v>
      </c>
      <c r="AR501" s="86" t="s">
        <v>115</v>
      </c>
      <c r="AS501" s="143">
        <v>0</v>
      </c>
      <c r="AT501" s="203" t="s">
        <v>80</v>
      </c>
      <c r="AU501" s="259">
        <v>7260000</v>
      </c>
      <c r="AV501" s="364">
        <f t="shared" si="23"/>
        <v>0</v>
      </c>
      <c r="AW501" s="133">
        <f t="shared" si="26"/>
        <v>1</v>
      </c>
      <c r="AX501" s="203" t="s">
        <v>80</v>
      </c>
      <c r="AY501" s="86" t="s">
        <v>72</v>
      </c>
      <c r="AZ501" s="583" t="s">
        <v>8773</v>
      </c>
      <c r="BA501" s="160" t="s">
        <v>71</v>
      </c>
      <c r="BB501" s="141" t="s">
        <v>117</v>
      </c>
    </row>
    <row r="502" spans="2:54" s="125" customFormat="1" ht="15.75" customHeight="1" x14ac:dyDescent="0.25">
      <c r="B502" s="247">
        <v>2023</v>
      </c>
      <c r="C502" s="81">
        <v>891780111</v>
      </c>
      <c r="D502" s="82" t="s">
        <v>68</v>
      </c>
      <c r="E502" s="145" t="s">
        <v>8774</v>
      </c>
      <c r="F502" s="76" t="s">
        <v>8775</v>
      </c>
      <c r="G502" s="145">
        <v>0</v>
      </c>
      <c r="H502" s="145"/>
      <c r="I502" s="86" t="s">
        <v>78</v>
      </c>
      <c r="J502" s="81" t="s">
        <v>120</v>
      </c>
      <c r="K502" s="145" t="s">
        <v>8776</v>
      </c>
      <c r="L502" s="364">
        <v>2484125</v>
      </c>
      <c r="M502" s="81" t="s">
        <v>73</v>
      </c>
      <c r="N502" s="145"/>
      <c r="O502" s="616" t="s">
        <v>8767</v>
      </c>
      <c r="P502" s="160">
        <v>900774243</v>
      </c>
      <c r="Q502" s="160">
        <v>593</v>
      </c>
      <c r="R502" s="397">
        <v>44991</v>
      </c>
      <c r="S502" s="582">
        <v>520420267</v>
      </c>
      <c r="T502" s="391">
        <v>45189</v>
      </c>
      <c r="U502" s="617">
        <v>2484125</v>
      </c>
      <c r="V502" s="86" t="s">
        <v>70</v>
      </c>
      <c r="W502" s="262">
        <v>51909946</v>
      </c>
      <c r="X502" s="614" t="s">
        <v>8404</v>
      </c>
      <c r="Y502" s="145"/>
      <c r="Z502" s="391">
        <v>45189</v>
      </c>
      <c r="AA502" s="391">
        <v>45189</v>
      </c>
      <c r="AB502" s="603" t="s">
        <v>80</v>
      </c>
      <c r="AC502" s="391">
        <v>45218</v>
      </c>
      <c r="AD502" s="150">
        <f t="shared" si="28"/>
        <v>29</v>
      </c>
      <c r="AE502" s="143">
        <v>0</v>
      </c>
      <c r="AF502" s="259">
        <v>0</v>
      </c>
      <c r="AG502" s="143">
        <v>0</v>
      </c>
      <c r="AH502" s="603" t="s">
        <v>80</v>
      </c>
      <c r="AI502" s="150">
        <f t="shared" si="24"/>
        <v>0</v>
      </c>
      <c r="AJ502" s="143">
        <v>0</v>
      </c>
      <c r="AK502" s="259">
        <v>0</v>
      </c>
      <c r="AL502" s="603" t="s">
        <v>80</v>
      </c>
      <c r="AM502" s="86">
        <v>0</v>
      </c>
      <c r="AN502" s="603" t="s">
        <v>80</v>
      </c>
      <c r="AO502" s="603" t="s">
        <v>80</v>
      </c>
      <c r="AP502" s="255">
        <f t="shared" si="25"/>
        <v>0</v>
      </c>
      <c r="AQ502" s="260">
        <f>+L502+AF502-AK502</f>
        <v>2484125</v>
      </c>
      <c r="AR502" s="86" t="s">
        <v>115</v>
      </c>
      <c r="AS502" s="143">
        <v>0</v>
      </c>
      <c r="AT502" s="203" t="s">
        <v>80</v>
      </c>
      <c r="AU502" s="259">
        <v>0</v>
      </c>
      <c r="AV502" s="364">
        <f t="shared" si="23"/>
        <v>2484125</v>
      </c>
      <c r="AW502" s="133">
        <f t="shared" si="26"/>
        <v>0</v>
      </c>
      <c r="AX502" s="203" t="s">
        <v>80</v>
      </c>
      <c r="AY502" s="86" t="s">
        <v>72</v>
      </c>
      <c r="AZ502" s="583" t="s">
        <v>8777</v>
      </c>
      <c r="BA502" s="160" t="s">
        <v>71</v>
      </c>
      <c r="BB502" s="141" t="s">
        <v>117</v>
      </c>
    </row>
    <row r="503" spans="2:54" s="125" customFormat="1" ht="15.75" customHeight="1" x14ac:dyDescent="0.25">
      <c r="B503" s="247">
        <v>2023</v>
      </c>
      <c r="C503" s="81">
        <v>891780111</v>
      </c>
      <c r="D503" s="82" t="s">
        <v>68</v>
      </c>
      <c r="E503" s="145" t="s">
        <v>8778</v>
      </c>
      <c r="F503" s="76" t="s">
        <v>8779</v>
      </c>
      <c r="G503" s="145">
        <v>0</v>
      </c>
      <c r="H503" s="145"/>
      <c r="I503" s="86" t="s">
        <v>78</v>
      </c>
      <c r="J503" s="81" t="s">
        <v>120</v>
      </c>
      <c r="K503" s="145" t="s">
        <v>8780</v>
      </c>
      <c r="L503" s="364">
        <v>4284000</v>
      </c>
      <c r="M503" s="81" t="s">
        <v>73</v>
      </c>
      <c r="N503" s="145"/>
      <c r="O503" s="616" t="s">
        <v>8767</v>
      </c>
      <c r="P503" s="160">
        <v>900774243</v>
      </c>
      <c r="Q503" s="160">
        <v>1608</v>
      </c>
      <c r="R503" s="397">
        <v>45134</v>
      </c>
      <c r="S503" s="582">
        <v>355985140</v>
      </c>
      <c r="T503" s="391">
        <v>45190</v>
      </c>
      <c r="U503" s="617">
        <v>4284000</v>
      </c>
      <c r="V503" s="86" t="s">
        <v>70</v>
      </c>
      <c r="W503" s="262">
        <v>7597888</v>
      </c>
      <c r="X503" s="614" t="s">
        <v>8781</v>
      </c>
      <c r="Y503" s="145"/>
      <c r="Z503" s="391">
        <v>45190</v>
      </c>
      <c r="AA503" s="391">
        <v>45190</v>
      </c>
      <c r="AB503" s="603" t="s">
        <v>80</v>
      </c>
      <c r="AC503" s="391">
        <v>45219</v>
      </c>
      <c r="AD503" s="150">
        <f t="shared" si="28"/>
        <v>29</v>
      </c>
      <c r="AE503" s="143">
        <v>0</v>
      </c>
      <c r="AF503" s="259">
        <v>0</v>
      </c>
      <c r="AG503" s="143">
        <v>0</v>
      </c>
      <c r="AH503" s="603" t="s">
        <v>80</v>
      </c>
      <c r="AI503" s="150">
        <f t="shared" si="24"/>
        <v>0</v>
      </c>
      <c r="AJ503" s="143">
        <v>0</v>
      </c>
      <c r="AK503" s="259">
        <v>0</v>
      </c>
      <c r="AL503" s="603" t="s">
        <v>80</v>
      </c>
      <c r="AM503" s="86">
        <v>0</v>
      </c>
      <c r="AN503" s="603" t="s">
        <v>80</v>
      </c>
      <c r="AO503" s="603" t="s">
        <v>80</v>
      </c>
      <c r="AP503" s="255">
        <f t="shared" si="25"/>
        <v>0</v>
      </c>
      <c r="AQ503" s="260">
        <f>+L503+AF503-AK503</f>
        <v>4284000</v>
      </c>
      <c r="AR503" s="86" t="s">
        <v>115</v>
      </c>
      <c r="AS503" s="143">
        <v>0</v>
      </c>
      <c r="AT503" s="203" t="s">
        <v>80</v>
      </c>
      <c r="AU503" s="259">
        <v>0</v>
      </c>
      <c r="AV503" s="364">
        <f t="shared" si="23"/>
        <v>4284000</v>
      </c>
      <c r="AW503" s="133">
        <f t="shared" si="26"/>
        <v>0</v>
      </c>
      <c r="AX503" s="203" t="s">
        <v>80</v>
      </c>
      <c r="AY503" s="86" t="s">
        <v>72</v>
      </c>
      <c r="AZ503" s="583" t="s">
        <v>8782</v>
      </c>
      <c r="BA503" s="160" t="s">
        <v>71</v>
      </c>
      <c r="BB503" s="141" t="s">
        <v>117</v>
      </c>
    </row>
    <row r="504" spans="2:54" s="125" customFormat="1" ht="15.75" customHeight="1" x14ac:dyDescent="0.25">
      <c r="B504" s="247">
        <v>2023</v>
      </c>
      <c r="C504" s="81">
        <v>891780111</v>
      </c>
      <c r="D504" s="82" t="s">
        <v>68</v>
      </c>
      <c r="E504" s="145" t="s">
        <v>8783</v>
      </c>
      <c r="F504" s="76" t="s">
        <v>8784</v>
      </c>
      <c r="G504" s="145">
        <v>0</v>
      </c>
      <c r="H504" s="145"/>
      <c r="I504" s="86" t="s">
        <v>78</v>
      </c>
      <c r="J504" s="81" t="s">
        <v>120</v>
      </c>
      <c r="K504" s="145" t="s">
        <v>8785</v>
      </c>
      <c r="L504" s="364">
        <v>6692560</v>
      </c>
      <c r="M504" s="81" t="s">
        <v>73</v>
      </c>
      <c r="N504" s="145"/>
      <c r="O504" s="616" t="s">
        <v>8155</v>
      </c>
      <c r="P504" s="160">
        <v>900763287</v>
      </c>
      <c r="Q504" s="160">
        <v>1346</v>
      </c>
      <c r="R504" s="397">
        <v>45092</v>
      </c>
      <c r="S504" s="582">
        <v>25000000</v>
      </c>
      <c r="T504" s="391">
        <v>45190</v>
      </c>
      <c r="U504" s="617">
        <v>6692560</v>
      </c>
      <c r="V504" s="86" t="s">
        <v>70</v>
      </c>
      <c r="W504" s="262">
        <v>75064017</v>
      </c>
      <c r="X504" s="614" t="s">
        <v>8786</v>
      </c>
      <c r="Y504" s="145"/>
      <c r="Z504" s="391">
        <v>45190</v>
      </c>
      <c r="AA504" s="391">
        <v>45190</v>
      </c>
      <c r="AB504" s="603" t="s">
        <v>80</v>
      </c>
      <c r="AC504" s="391">
        <v>45219</v>
      </c>
      <c r="AD504" s="150">
        <f t="shared" si="28"/>
        <v>29</v>
      </c>
      <c r="AE504" s="143">
        <v>0</v>
      </c>
      <c r="AF504" s="259">
        <v>0</v>
      </c>
      <c r="AG504" s="143">
        <v>0</v>
      </c>
      <c r="AH504" s="603" t="s">
        <v>80</v>
      </c>
      <c r="AI504" s="150">
        <f t="shared" si="24"/>
        <v>0</v>
      </c>
      <c r="AJ504" s="143">
        <v>0</v>
      </c>
      <c r="AK504" s="259">
        <v>0</v>
      </c>
      <c r="AL504" s="603" t="s">
        <v>80</v>
      </c>
      <c r="AM504" s="86">
        <v>0</v>
      </c>
      <c r="AN504" s="603" t="s">
        <v>80</v>
      </c>
      <c r="AO504" s="603" t="s">
        <v>80</v>
      </c>
      <c r="AP504" s="255">
        <f t="shared" si="25"/>
        <v>0</v>
      </c>
      <c r="AQ504" s="260">
        <f>+L504+AF504-AK504</f>
        <v>6692560</v>
      </c>
      <c r="AR504" s="86" t="s">
        <v>115</v>
      </c>
      <c r="AS504" s="143">
        <v>0</v>
      </c>
      <c r="AT504" s="203" t="s">
        <v>80</v>
      </c>
      <c r="AU504" s="259">
        <v>0</v>
      </c>
      <c r="AV504" s="364">
        <f t="shared" si="23"/>
        <v>6692560</v>
      </c>
      <c r="AW504" s="133">
        <f t="shared" si="26"/>
        <v>0</v>
      </c>
      <c r="AX504" s="203" t="s">
        <v>80</v>
      </c>
      <c r="AY504" s="86" t="s">
        <v>72</v>
      </c>
      <c r="AZ504" s="583" t="s">
        <v>8787</v>
      </c>
      <c r="BA504" s="160" t="s">
        <v>71</v>
      </c>
      <c r="BB504" s="141" t="s">
        <v>117</v>
      </c>
    </row>
    <row r="505" spans="2:54" s="125" customFormat="1" ht="15.75" customHeight="1" x14ac:dyDescent="0.25">
      <c r="B505" s="247">
        <v>2023</v>
      </c>
      <c r="C505" s="81">
        <v>891780111</v>
      </c>
      <c r="D505" s="82" t="s">
        <v>68</v>
      </c>
      <c r="E505" s="145" t="s">
        <v>8788</v>
      </c>
      <c r="F505" s="76" t="s">
        <v>8789</v>
      </c>
      <c r="G505" s="145">
        <v>0</v>
      </c>
      <c r="H505" s="145"/>
      <c r="I505" s="86" t="s">
        <v>78</v>
      </c>
      <c r="J505" s="81" t="s">
        <v>120</v>
      </c>
      <c r="K505" s="145" t="s">
        <v>8790</v>
      </c>
      <c r="L505" s="364">
        <v>1023400</v>
      </c>
      <c r="M505" s="81" t="s">
        <v>73</v>
      </c>
      <c r="N505" s="145"/>
      <c r="O505" s="616" t="s">
        <v>8237</v>
      </c>
      <c r="P505" s="160">
        <v>900355024</v>
      </c>
      <c r="Q505" s="160">
        <v>629</v>
      </c>
      <c r="R505" s="397">
        <v>44992</v>
      </c>
      <c r="S505" s="582">
        <v>462873162</v>
      </c>
      <c r="T505" s="391">
        <v>45195</v>
      </c>
      <c r="U505" s="617">
        <v>1023400</v>
      </c>
      <c r="V505" s="86" t="s">
        <v>70</v>
      </c>
      <c r="W505" s="262">
        <v>57466882</v>
      </c>
      <c r="X505" s="614" t="s">
        <v>7553</v>
      </c>
      <c r="Y505" s="145"/>
      <c r="Z505" s="391">
        <v>45195</v>
      </c>
      <c r="AA505" s="391">
        <v>45195</v>
      </c>
      <c r="AB505" s="603" t="s">
        <v>80</v>
      </c>
      <c r="AC505" s="391">
        <v>45255</v>
      </c>
      <c r="AD505" s="150">
        <f t="shared" si="28"/>
        <v>60</v>
      </c>
      <c r="AE505" s="143">
        <v>0</v>
      </c>
      <c r="AF505" s="259">
        <v>0</v>
      </c>
      <c r="AG505" s="143">
        <v>0</v>
      </c>
      <c r="AH505" s="603" t="s">
        <v>80</v>
      </c>
      <c r="AI505" s="150">
        <f t="shared" si="24"/>
        <v>0</v>
      </c>
      <c r="AJ505" s="143">
        <v>0</v>
      </c>
      <c r="AK505" s="259">
        <v>0</v>
      </c>
      <c r="AL505" s="603" t="s">
        <v>80</v>
      </c>
      <c r="AM505" s="86">
        <v>0</v>
      </c>
      <c r="AN505" s="603" t="s">
        <v>80</v>
      </c>
      <c r="AO505" s="603" t="s">
        <v>80</v>
      </c>
      <c r="AP505" s="255">
        <f t="shared" si="25"/>
        <v>0</v>
      </c>
      <c r="AQ505" s="260">
        <f>+L505+AF505-AK505</f>
        <v>1023400</v>
      </c>
      <c r="AR505" s="86" t="s">
        <v>115</v>
      </c>
      <c r="AS505" s="143">
        <v>0</v>
      </c>
      <c r="AT505" s="203" t="s">
        <v>80</v>
      </c>
      <c r="AU505" s="259">
        <v>0</v>
      </c>
      <c r="AV505" s="364">
        <f t="shared" si="23"/>
        <v>1023400</v>
      </c>
      <c r="AW505" s="133">
        <f t="shared" si="26"/>
        <v>0</v>
      </c>
      <c r="AX505" s="203" t="s">
        <v>80</v>
      </c>
      <c r="AY505" s="86" t="s">
        <v>72</v>
      </c>
      <c r="AZ505" s="583" t="s">
        <v>8791</v>
      </c>
      <c r="BA505" s="160" t="s">
        <v>71</v>
      </c>
      <c r="BB505" s="141" t="s">
        <v>117</v>
      </c>
    </row>
    <row r="506" spans="2:54" s="125" customFormat="1" ht="15.75" customHeight="1" x14ac:dyDescent="0.25">
      <c r="B506" s="247">
        <v>2023</v>
      </c>
      <c r="C506" s="81">
        <v>891780111</v>
      </c>
      <c r="D506" s="82" t="s">
        <v>68</v>
      </c>
      <c r="E506" s="145" t="s">
        <v>8792</v>
      </c>
      <c r="F506" s="76" t="s">
        <v>8793</v>
      </c>
      <c r="G506" s="145">
        <v>0</v>
      </c>
      <c r="H506" s="145"/>
      <c r="I506" s="86" t="s">
        <v>78</v>
      </c>
      <c r="J506" s="81" t="s">
        <v>120</v>
      </c>
      <c r="K506" s="145" t="s">
        <v>8794</v>
      </c>
      <c r="L506" s="593">
        <f>350000+1279408</f>
        <v>1629408</v>
      </c>
      <c r="M506" s="81" t="s">
        <v>73</v>
      </c>
      <c r="N506" s="145"/>
      <c r="O506" s="616" t="s">
        <v>8155</v>
      </c>
      <c r="P506" s="160">
        <v>900763287</v>
      </c>
      <c r="Q506" s="160">
        <v>1822</v>
      </c>
      <c r="R506" s="397">
        <v>45166</v>
      </c>
      <c r="S506" s="582">
        <v>117450000</v>
      </c>
      <c r="T506" s="391">
        <v>45195</v>
      </c>
      <c r="U506" s="617">
        <f>350000+1279408</f>
        <v>1629408</v>
      </c>
      <c r="V506" s="86" t="s">
        <v>70</v>
      </c>
      <c r="W506" s="262">
        <v>52705148</v>
      </c>
      <c r="X506" s="614" t="s">
        <v>6781</v>
      </c>
      <c r="Y506" s="145"/>
      <c r="Z506" s="391">
        <v>45195</v>
      </c>
      <c r="AA506" s="391">
        <v>45195</v>
      </c>
      <c r="AB506" s="603" t="s">
        <v>80</v>
      </c>
      <c r="AC506" s="391">
        <v>45224</v>
      </c>
      <c r="AD506" s="150">
        <f t="shared" si="28"/>
        <v>29</v>
      </c>
      <c r="AE506" s="143">
        <v>0</v>
      </c>
      <c r="AF506" s="259">
        <v>0</v>
      </c>
      <c r="AG506" s="143">
        <v>0</v>
      </c>
      <c r="AH506" s="603" t="s">
        <v>80</v>
      </c>
      <c r="AI506" s="150">
        <f t="shared" si="24"/>
        <v>0</v>
      </c>
      <c r="AJ506" s="143">
        <v>0</v>
      </c>
      <c r="AK506" s="259">
        <v>0</v>
      </c>
      <c r="AL506" s="603" t="s">
        <v>80</v>
      </c>
      <c r="AM506" s="86">
        <v>0</v>
      </c>
      <c r="AN506" s="603" t="s">
        <v>80</v>
      </c>
      <c r="AO506" s="603" t="s">
        <v>80</v>
      </c>
      <c r="AP506" s="255">
        <f t="shared" si="25"/>
        <v>0</v>
      </c>
      <c r="AQ506" s="260">
        <f>+L506+AF506-AK506</f>
        <v>1629408</v>
      </c>
      <c r="AR506" s="86" t="s">
        <v>115</v>
      </c>
      <c r="AS506" s="143">
        <v>0</v>
      </c>
      <c r="AT506" s="203" t="s">
        <v>80</v>
      </c>
      <c r="AU506" s="259">
        <v>0</v>
      </c>
      <c r="AV506" s="364">
        <f t="shared" si="23"/>
        <v>1629408</v>
      </c>
      <c r="AW506" s="133">
        <f t="shared" si="26"/>
        <v>0</v>
      </c>
      <c r="AX506" s="203" t="s">
        <v>80</v>
      </c>
      <c r="AY506" s="86" t="s">
        <v>72</v>
      </c>
      <c r="AZ506" s="583" t="s">
        <v>8795</v>
      </c>
      <c r="BA506" s="160" t="s">
        <v>71</v>
      </c>
      <c r="BB506" s="141" t="s">
        <v>117</v>
      </c>
    </row>
    <row r="507" spans="2:54" s="125" customFormat="1" ht="15.75" customHeight="1" x14ac:dyDescent="0.25">
      <c r="B507" s="247">
        <v>2023</v>
      </c>
      <c r="C507" s="81">
        <v>891780111</v>
      </c>
      <c r="D507" s="82" t="s">
        <v>68</v>
      </c>
      <c r="E507" s="145" t="s">
        <v>8796</v>
      </c>
      <c r="F507" s="76" t="s">
        <v>8797</v>
      </c>
      <c r="G507" s="145">
        <v>0</v>
      </c>
      <c r="H507" s="145"/>
      <c r="I507" s="86" t="s">
        <v>78</v>
      </c>
      <c r="J507" s="81" t="s">
        <v>120</v>
      </c>
      <c r="K507" s="145" t="s">
        <v>8798</v>
      </c>
      <c r="L507" s="364">
        <v>9279501</v>
      </c>
      <c r="M507" s="81" t="s">
        <v>73</v>
      </c>
      <c r="N507" s="145"/>
      <c r="O507" s="616" t="s">
        <v>8618</v>
      </c>
      <c r="P507" s="160">
        <v>890115230</v>
      </c>
      <c r="Q507" s="160">
        <v>1794</v>
      </c>
      <c r="R507" s="397">
        <v>45163</v>
      </c>
      <c r="S507" s="582">
        <v>10000000</v>
      </c>
      <c r="T507" s="391">
        <v>45195</v>
      </c>
      <c r="U507" s="617">
        <v>9279501</v>
      </c>
      <c r="V507" s="86" t="s">
        <v>70</v>
      </c>
      <c r="W507" s="262">
        <v>7632967</v>
      </c>
      <c r="X507" s="614" t="s">
        <v>8556</v>
      </c>
      <c r="Y507" s="145"/>
      <c r="Z507" s="391">
        <v>45195</v>
      </c>
      <c r="AA507" s="391">
        <v>45195</v>
      </c>
      <c r="AB507" s="603" t="s">
        <v>80</v>
      </c>
      <c r="AC507" s="391">
        <v>45224</v>
      </c>
      <c r="AD507" s="150">
        <f t="shared" si="28"/>
        <v>29</v>
      </c>
      <c r="AE507" s="143">
        <v>0</v>
      </c>
      <c r="AF507" s="259">
        <v>0</v>
      </c>
      <c r="AG507" s="143">
        <v>0</v>
      </c>
      <c r="AH507" s="603" t="s">
        <v>80</v>
      </c>
      <c r="AI507" s="150">
        <f t="shared" si="24"/>
        <v>0</v>
      </c>
      <c r="AJ507" s="143">
        <v>0</v>
      </c>
      <c r="AK507" s="259">
        <v>0</v>
      </c>
      <c r="AL507" s="603" t="s">
        <v>80</v>
      </c>
      <c r="AM507" s="86">
        <v>0</v>
      </c>
      <c r="AN507" s="603" t="s">
        <v>80</v>
      </c>
      <c r="AO507" s="603" t="s">
        <v>80</v>
      </c>
      <c r="AP507" s="255">
        <f t="shared" si="25"/>
        <v>0</v>
      </c>
      <c r="AQ507" s="260">
        <f>+L507+AF507-AK507</f>
        <v>9279501</v>
      </c>
      <c r="AR507" s="86" t="s">
        <v>115</v>
      </c>
      <c r="AS507" s="143">
        <v>0</v>
      </c>
      <c r="AT507" s="203" t="s">
        <v>80</v>
      </c>
      <c r="AU507" s="259">
        <v>0</v>
      </c>
      <c r="AV507" s="364">
        <f t="shared" si="23"/>
        <v>9279501</v>
      </c>
      <c r="AW507" s="133">
        <f t="shared" si="26"/>
        <v>0</v>
      </c>
      <c r="AX507" s="203" t="s">
        <v>80</v>
      </c>
      <c r="AY507" s="86" t="s">
        <v>72</v>
      </c>
      <c r="AZ507" s="583" t="s">
        <v>8799</v>
      </c>
      <c r="BA507" s="160" t="s">
        <v>71</v>
      </c>
      <c r="BB507" s="141" t="s">
        <v>117</v>
      </c>
    </row>
    <row r="508" spans="2:54" s="125" customFormat="1" ht="15.75" customHeight="1" x14ac:dyDescent="0.25">
      <c r="B508" s="247">
        <v>2023</v>
      </c>
      <c r="C508" s="81">
        <v>891780111</v>
      </c>
      <c r="D508" s="82" t="s">
        <v>68</v>
      </c>
      <c r="E508" s="145" t="s">
        <v>8800</v>
      </c>
      <c r="F508" s="76" t="s">
        <v>8801</v>
      </c>
      <c r="G508" s="145">
        <v>0</v>
      </c>
      <c r="H508" s="145"/>
      <c r="I508" s="86" t="s">
        <v>78</v>
      </c>
      <c r="J508" s="81" t="s">
        <v>120</v>
      </c>
      <c r="K508" s="145" t="s">
        <v>8802</v>
      </c>
      <c r="L508" s="364">
        <v>3998400</v>
      </c>
      <c r="M508" s="81" t="s">
        <v>73</v>
      </c>
      <c r="N508" s="145"/>
      <c r="O508" s="616" t="s">
        <v>8155</v>
      </c>
      <c r="P508" s="160">
        <v>900763287</v>
      </c>
      <c r="Q508" s="160">
        <v>593</v>
      </c>
      <c r="R508" s="397">
        <v>44991</v>
      </c>
      <c r="S508" s="582">
        <v>520420267</v>
      </c>
      <c r="T508" s="391">
        <v>45195</v>
      </c>
      <c r="U508" s="617">
        <v>3998400</v>
      </c>
      <c r="V508" s="86" t="s">
        <v>70</v>
      </c>
      <c r="W508" s="262">
        <v>51909946</v>
      </c>
      <c r="X508" s="614" t="s">
        <v>7677</v>
      </c>
      <c r="Y508" s="145"/>
      <c r="Z508" s="391">
        <v>45195</v>
      </c>
      <c r="AA508" s="391">
        <v>45195</v>
      </c>
      <c r="AB508" s="603" t="s">
        <v>80</v>
      </c>
      <c r="AC508" s="391">
        <v>45224</v>
      </c>
      <c r="AD508" s="150">
        <f t="shared" si="28"/>
        <v>29</v>
      </c>
      <c r="AE508" s="143">
        <v>0</v>
      </c>
      <c r="AF508" s="259">
        <v>0</v>
      </c>
      <c r="AG508" s="143">
        <v>0</v>
      </c>
      <c r="AH508" s="603" t="s">
        <v>80</v>
      </c>
      <c r="AI508" s="150">
        <f t="shared" si="24"/>
        <v>0</v>
      </c>
      <c r="AJ508" s="143">
        <v>0</v>
      </c>
      <c r="AK508" s="259">
        <v>0</v>
      </c>
      <c r="AL508" s="603" t="s">
        <v>80</v>
      </c>
      <c r="AM508" s="86">
        <v>0</v>
      </c>
      <c r="AN508" s="603" t="s">
        <v>80</v>
      </c>
      <c r="AO508" s="603" t="s">
        <v>80</v>
      </c>
      <c r="AP508" s="255">
        <f t="shared" si="25"/>
        <v>0</v>
      </c>
      <c r="AQ508" s="260">
        <f>+L508+AF508-AK508</f>
        <v>3998400</v>
      </c>
      <c r="AR508" s="86" t="s">
        <v>115</v>
      </c>
      <c r="AS508" s="143">
        <v>0</v>
      </c>
      <c r="AT508" s="203" t="s">
        <v>80</v>
      </c>
      <c r="AU508" s="259">
        <v>0</v>
      </c>
      <c r="AV508" s="364">
        <f t="shared" si="23"/>
        <v>3998400</v>
      </c>
      <c r="AW508" s="133">
        <f t="shared" si="26"/>
        <v>0</v>
      </c>
      <c r="AX508" s="203" t="s">
        <v>80</v>
      </c>
      <c r="AY508" s="86" t="s">
        <v>72</v>
      </c>
      <c r="AZ508" s="583" t="s">
        <v>8803</v>
      </c>
      <c r="BA508" s="160" t="s">
        <v>71</v>
      </c>
      <c r="BB508" s="141" t="s">
        <v>117</v>
      </c>
    </row>
    <row r="509" spans="2:54" s="125" customFormat="1" ht="15.75" customHeight="1" x14ac:dyDescent="0.25">
      <c r="B509" s="247">
        <v>2023</v>
      </c>
      <c r="C509" s="81">
        <v>891780111</v>
      </c>
      <c r="D509" s="82" t="s">
        <v>68</v>
      </c>
      <c r="E509" s="145" t="s">
        <v>8804</v>
      </c>
      <c r="F509" s="76" t="s">
        <v>8805</v>
      </c>
      <c r="G509" s="145">
        <v>0</v>
      </c>
      <c r="H509" s="145"/>
      <c r="I509" s="86" t="s">
        <v>78</v>
      </c>
      <c r="J509" s="81" t="s">
        <v>120</v>
      </c>
      <c r="K509" s="145" t="s">
        <v>8806</v>
      </c>
      <c r="L509" s="593">
        <v>10442250</v>
      </c>
      <c r="M509" s="81" t="s">
        <v>73</v>
      </c>
      <c r="N509" s="145"/>
      <c r="O509" s="616" t="s">
        <v>8300</v>
      </c>
      <c r="P509" s="160">
        <v>900582176</v>
      </c>
      <c r="Q509" s="160">
        <v>984</v>
      </c>
      <c r="R509" s="397">
        <v>45041</v>
      </c>
      <c r="S509" s="582">
        <v>40200000</v>
      </c>
      <c r="T509" s="391">
        <v>45196</v>
      </c>
      <c r="U509" s="617">
        <v>10442250</v>
      </c>
      <c r="V509" s="86" t="s">
        <v>70</v>
      </c>
      <c r="W509" s="262">
        <v>77105457</v>
      </c>
      <c r="X509" s="614" t="s">
        <v>6738</v>
      </c>
      <c r="Y509" s="145"/>
      <c r="Z509" s="391">
        <v>45196</v>
      </c>
      <c r="AA509" s="391">
        <v>45196</v>
      </c>
      <c r="AB509" s="603" t="s">
        <v>80</v>
      </c>
      <c r="AC509" s="391">
        <v>45225</v>
      </c>
      <c r="AD509" s="150">
        <f t="shared" si="28"/>
        <v>29</v>
      </c>
      <c r="AE509" s="143">
        <v>0</v>
      </c>
      <c r="AF509" s="259">
        <v>0</v>
      </c>
      <c r="AG509" s="143">
        <v>0</v>
      </c>
      <c r="AH509" s="603" t="s">
        <v>80</v>
      </c>
      <c r="AI509" s="150">
        <f t="shared" si="24"/>
        <v>0</v>
      </c>
      <c r="AJ509" s="143">
        <v>0</v>
      </c>
      <c r="AK509" s="259">
        <v>0</v>
      </c>
      <c r="AL509" s="603" t="s">
        <v>80</v>
      </c>
      <c r="AM509" s="86">
        <v>0</v>
      </c>
      <c r="AN509" s="603" t="s">
        <v>80</v>
      </c>
      <c r="AO509" s="603" t="s">
        <v>80</v>
      </c>
      <c r="AP509" s="255">
        <f t="shared" si="25"/>
        <v>0</v>
      </c>
      <c r="AQ509" s="260">
        <f>+L509+AF509-AK509</f>
        <v>10442250</v>
      </c>
      <c r="AR509" s="86" t="s">
        <v>115</v>
      </c>
      <c r="AS509" s="143">
        <v>0</v>
      </c>
      <c r="AT509" s="203" t="s">
        <v>80</v>
      </c>
      <c r="AU509" s="259">
        <v>0</v>
      </c>
      <c r="AV509" s="364">
        <f t="shared" si="23"/>
        <v>10442250</v>
      </c>
      <c r="AW509" s="133">
        <f t="shared" si="26"/>
        <v>0</v>
      </c>
      <c r="AX509" s="203" t="s">
        <v>80</v>
      </c>
      <c r="AY509" s="86" t="s">
        <v>72</v>
      </c>
      <c r="AZ509" s="583" t="s">
        <v>8807</v>
      </c>
      <c r="BA509" s="160" t="s">
        <v>71</v>
      </c>
      <c r="BB509" s="141" t="s">
        <v>117</v>
      </c>
    </row>
    <row r="510" spans="2:54" s="125" customFormat="1" ht="15.75" customHeight="1" x14ac:dyDescent="0.25">
      <c r="B510" s="247">
        <v>2023</v>
      </c>
      <c r="C510" s="81">
        <v>891780111</v>
      </c>
      <c r="D510" s="82" t="s">
        <v>68</v>
      </c>
      <c r="E510" s="145" t="s">
        <v>8808</v>
      </c>
      <c r="F510" s="76" t="s">
        <v>8809</v>
      </c>
      <c r="G510" s="145">
        <v>0</v>
      </c>
      <c r="H510" s="145"/>
      <c r="I510" s="86" t="s">
        <v>78</v>
      </c>
      <c r="J510" s="81" t="s">
        <v>120</v>
      </c>
      <c r="K510" s="145" t="s">
        <v>8810</v>
      </c>
      <c r="L510" s="593">
        <f>3501761+1971049</f>
        <v>5472810</v>
      </c>
      <c r="M510" s="81" t="s">
        <v>73</v>
      </c>
      <c r="N510" s="145"/>
      <c r="O510" s="616" t="s">
        <v>8155</v>
      </c>
      <c r="P510" s="160">
        <v>900763287</v>
      </c>
      <c r="Q510" s="160">
        <v>2120</v>
      </c>
      <c r="R510" s="397">
        <v>45198</v>
      </c>
      <c r="S510" s="582">
        <v>5500000</v>
      </c>
      <c r="T510" s="391">
        <v>45201</v>
      </c>
      <c r="U510" s="617">
        <f>3501761+1971049</f>
        <v>5472810</v>
      </c>
      <c r="V510" s="86" t="s">
        <v>70</v>
      </c>
      <c r="W510" s="262">
        <v>85471791</v>
      </c>
      <c r="X510" s="616" t="s">
        <v>793</v>
      </c>
      <c r="Y510" s="145"/>
      <c r="Z510" s="391">
        <v>45201</v>
      </c>
      <c r="AA510" s="391">
        <v>45201</v>
      </c>
      <c r="AB510" s="603" t="s">
        <v>80</v>
      </c>
      <c r="AC510" s="391">
        <v>45231</v>
      </c>
      <c r="AD510" s="150">
        <f t="shared" si="28"/>
        <v>30</v>
      </c>
      <c r="AE510" s="143">
        <v>0</v>
      </c>
      <c r="AF510" s="259">
        <v>0</v>
      </c>
      <c r="AG510" s="143">
        <v>0</v>
      </c>
      <c r="AH510" s="603" t="s">
        <v>80</v>
      </c>
      <c r="AI510" s="150">
        <f t="shared" si="24"/>
        <v>0</v>
      </c>
      <c r="AJ510" s="143">
        <v>0</v>
      </c>
      <c r="AK510" s="259">
        <v>0</v>
      </c>
      <c r="AL510" s="603" t="s">
        <v>80</v>
      </c>
      <c r="AM510" s="86">
        <v>0</v>
      </c>
      <c r="AN510" s="603" t="s">
        <v>80</v>
      </c>
      <c r="AO510" s="603" t="s">
        <v>80</v>
      </c>
      <c r="AP510" s="255">
        <f t="shared" si="25"/>
        <v>0</v>
      </c>
      <c r="AQ510" s="260">
        <f>+L510+AF510-AK510</f>
        <v>5472810</v>
      </c>
      <c r="AR510" s="86" t="s">
        <v>115</v>
      </c>
      <c r="AS510" s="143">
        <v>0</v>
      </c>
      <c r="AT510" s="203" t="s">
        <v>80</v>
      </c>
      <c r="AU510" s="259">
        <v>0</v>
      </c>
      <c r="AV510" s="364">
        <f t="shared" si="23"/>
        <v>5472810</v>
      </c>
      <c r="AW510" s="133">
        <f t="shared" si="26"/>
        <v>0</v>
      </c>
      <c r="AX510" s="203" t="s">
        <v>80</v>
      </c>
      <c r="AY510" s="86" t="s">
        <v>72</v>
      </c>
      <c r="AZ510" s="142" t="s">
        <v>8811</v>
      </c>
      <c r="BA510" s="160" t="s">
        <v>71</v>
      </c>
      <c r="BB510" s="141" t="s">
        <v>117</v>
      </c>
    </row>
    <row r="511" spans="2:54" s="125" customFormat="1" ht="15.75" customHeight="1" x14ac:dyDescent="0.25">
      <c r="B511" s="247">
        <v>2023</v>
      </c>
      <c r="C511" s="81">
        <v>891780111</v>
      </c>
      <c r="D511" s="82" t="s">
        <v>68</v>
      </c>
      <c r="E511" s="145" t="s">
        <v>8812</v>
      </c>
      <c r="F511" s="76" t="s">
        <v>8813</v>
      </c>
      <c r="G511" s="145">
        <v>0</v>
      </c>
      <c r="H511" s="145"/>
      <c r="I511" s="86" t="s">
        <v>78</v>
      </c>
      <c r="J511" s="81" t="s">
        <v>120</v>
      </c>
      <c r="K511" s="145" t="s">
        <v>8814</v>
      </c>
      <c r="L511" s="593">
        <f>1200000+1334105</f>
        <v>2534105</v>
      </c>
      <c r="M511" s="81" t="s">
        <v>73</v>
      </c>
      <c r="N511" s="145"/>
      <c r="O511" s="141" t="s">
        <v>8155</v>
      </c>
      <c r="P511" s="160">
        <v>900763287</v>
      </c>
      <c r="Q511" s="160">
        <v>2087</v>
      </c>
      <c r="R511" s="397">
        <v>45195</v>
      </c>
      <c r="S511" s="582">
        <v>60000000</v>
      </c>
      <c r="T511" s="391">
        <v>45201</v>
      </c>
      <c r="U511" s="617">
        <f>1200000+1334105</f>
        <v>2534105</v>
      </c>
      <c r="V511" s="86" t="s">
        <v>70</v>
      </c>
      <c r="W511" s="262">
        <v>57466882</v>
      </c>
      <c r="X511" s="141" t="s">
        <v>8815</v>
      </c>
      <c r="Y511" s="145"/>
      <c r="Z511" s="391">
        <v>45201</v>
      </c>
      <c r="AA511" s="391">
        <v>45201</v>
      </c>
      <c r="AB511" s="603" t="s">
        <v>80</v>
      </c>
      <c r="AC511" s="391">
        <v>45231</v>
      </c>
      <c r="AD511" s="150">
        <f t="shared" si="28"/>
        <v>30</v>
      </c>
      <c r="AE511" s="143">
        <v>0</v>
      </c>
      <c r="AF511" s="259">
        <v>0</v>
      </c>
      <c r="AG511" s="143">
        <v>0</v>
      </c>
      <c r="AH511" s="603" t="s">
        <v>80</v>
      </c>
      <c r="AI511" s="150">
        <f t="shared" si="24"/>
        <v>0</v>
      </c>
      <c r="AJ511" s="143">
        <v>0</v>
      </c>
      <c r="AK511" s="259">
        <v>0</v>
      </c>
      <c r="AL511" s="603" t="s">
        <v>80</v>
      </c>
      <c r="AM511" s="86">
        <v>0</v>
      </c>
      <c r="AN511" s="603" t="s">
        <v>80</v>
      </c>
      <c r="AO511" s="603" t="s">
        <v>80</v>
      </c>
      <c r="AP511" s="255">
        <f t="shared" si="25"/>
        <v>0</v>
      </c>
      <c r="AQ511" s="260">
        <f>+L511+AF511-AK511</f>
        <v>2534105</v>
      </c>
      <c r="AR511" s="86" t="s">
        <v>115</v>
      </c>
      <c r="AS511" s="143">
        <v>0</v>
      </c>
      <c r="AT511" s="203" t="s">
        <v>80</v>
      </c>
      <c r="AU511" s="259">
        <v>0</v>
      </c>
      <c r="AV511" s="364">
        <f t="shared" si="23"/>
        <v>2534105</v>
      </c>
      <c r="AW511" s="133">
        <f t="shared" si="26"/>
        <v>0</v>
      </c>
      <c r="AX511" s="203" t="s">
        <v>80</v>
      </c>
      <c r="AY511" s="86" t="s">
        <v>72</v>
      </c>
      <c r="AZ511" s="142" t="s">
        <v>8816</v>
      </c>
      <c r="BA511" s="160" t="s">
        <v>71</v>
      </c>
      <c r="BB511" s="141" t="s">
        <v>117</v>
      </c>
    </row>
    <row r="512" spans="2:54" s="125" customFormat="1" ht="15.75" customHeight="1" x14ac:dyDescent="0.25">
      <c r="B512" s="247">
        <v>2023</v>
      </c>
      <c r="C512" s="81">
        <v>891780111</v>
      </c>
      <c r="D512" s="82" t="s">
        <v>68</v>
      </c>
      <c r="E512" s="145" t="s">
        <v>8817</v>
      </c>
      <c r="F512" s="76" t="s">
        <v>8818</v>
      </c>
      <c r="G512" s="145">
        <v>0</v>
      </c>
      <c r="H512" s="145"/>
      <c r="I512" s="86" t="s">
        <v>78</v>
      </c>
      <c r="J512" s="81" t="s">
        <v>120</v>
      </c>
      <c r="K512" s="145" t="s">
        <v>8819</v>
      </c>
      <c r="L512" s="364">
        <v>2023000</v>
      </c>
      <c r="M512" s="81" t="s">
        <v>73</v>
      </c>
      <c r="N512" s="145"/>
      <c r="O512" s="616" t="s">
        <v>8820</v>
      </c>
      <c r="P512" s="160">
        <v>900505373</v>
      </c>
      <c r="Q512" s="160">
        <v>1968</v>
      </c>
      <c r="R512" s="397">
        <v>45183</v>
      </c>
      <c r="S512" s="582">
        <v>2300000</v>
      </c>
      <c r="T512" s="391">
        <v>45203</v>
      </c>
      <c r="U512" s="617">
        <v>2023000</v>
      </c>
      <c r="V512" s="86" t="s">
        <v>70</v>
      </c>
      <c r="W512" s="262">
        <v>41946092</v>
      </c>
      <c r="X512" s="616" t="s">
        <v>8821</v>
      </c>
      <c r="Y512" s="145"/>
      <c r="Z512" s="391">
        <v>45203</v>
      </c>
      <c r="AA512" s="391">
        <v>45203</v>
      </c>
      <c r="AB512" s="603" t="s">
        <v>80</v>
      </c>
      <c r="AC512" s="391">
        <v>45233</v>
      </c>
      <c r="AD512" s="150">
        <f t="shared" si="28"/>
        <v>30</v>
      </c>
      <c r="AE512" s="143">
        <v>0</v>
      </c>
      <c r="AF512" s="259">
        <v>0</v>
      </c>
      <c r="AG512" s="143">
        <v>0</v>
      </c>
      <c r="AH512" s="603" t="s">
        <v>80</v>
      </c>
      <c r="AI512" s="150">
        <f t="shared" si="24"/>
        <v>0</v>
      </c>
      <c r="AJ512" s="143">
        <v>0</v>
      </c>
      <c r="AK512" s="259">
        <v>0</v>
      </c>
      <c r="AL512" s="603" t="s">
        <v>80</v>
      </c>
      <c r="AM512" s="86">
        <v>0</v>
      </c>
      <c r="AN512" s="603" t="s">
        <v>80</v>
      </c>
      <c r="AO512" s="603" t="s">
        <v>80</v>
      </c>
      <c r="AP512" s="255">
        <f t="shared" si="25"/>
        <v>0</v>
      </c>
      <c r="AQ512" s="260">
        <f>+L512+AF512-AK512</f>
        <v>2023000</v>
      </c>
      <c r="AR512" s="86" t="s">
        <v>115</v>
      </c>
      <c r="AS512" s="143">
        <v>0</v>
      </c>
      <c r="AT512" s="203" t="s">
        <v>80</v>
      </c>
      <c r="AU512" s="259">
        <v>2023000</v>
      </c>
      <c r="AV512" s="364">
        <f t="shared" si="23"/>
        <v>0</v>
      </c>
      <c r="AW512" s="133">
        <f t="shared" si="26"/>
        <v>1</v>
      </c>
      <c r="AX512" s="203" t="s">
        <v>80</v>
      </c>
      <c r="AY512" s="86" t="s">
        <v>72</v>
      </c>
      <c r="AZ512" s="166" t="s">
        <v>8822</v>
      </c>
      <c r="BA512" s="160" t="s">
        <v>71</v>
      </c>
      <c r="BB512" s="141" t="s">
        <v>117</v>
      </c>
    </row>
    <row r="513" spans="2:54" s="125" customFormat="1" ht="15.75" customHeight="1" x14ac:dyDescent="0.25">
      <c r="B513" s="247">
        <v>2023</v>
      </c>
      <c r="C513" s="81">
        <v>891780111</v>
      </c>
      <c r="D513" s="82" t="s">
        <v>68</v>
      </c>
      <c r="E513" s="145" t="s">
        <v>8823</v>
      </c>
      <c r="F513" s="76" t="s">
        <v>8824</v>
      </c>
      <c r="G513" s="145">
        <v>0</v>
      </c>
      <c r="H513" s="145"/>
      <c r="I513" s="86" t="s">
        <v>78</v>
      </c>
      <c r="J513" s="81" t="s">
        <v>120</v>
      </c>
      <c r="K513" s="145" t="s">
        <v>8825</v>
      </c>
      <c r="L513" s="364">
        <v>11952000</v>
      </c>
      <c r="M513" s="81" t="s">
        <v>73</v>
      </c>
      <c r="N513" s="145"/>
      <c r="O513" s="616" t="s">
        <v>8826</v>
      </c>
      <c r="P513" s="160">
        <v>39534895</v>
      </c>
      <c r="Q513" s="160">
        <v>1393</v>
      </c>
      <c r="R513" s="397">
        <v>45192</v>
      </c>
      <c r="S513" s="582">
        <v>25000000</v>
      </c>
      <c r="T513" s="391">
        <v>45203</v>
      </c>
      <c r="U513" s="617">
        <v>11952000</v>
      </c>
      <c r="V513" s="86" t="s">
        <v>70</v>
      </c>
      <c r="W513" s="262">
        <v>85463513</v>
      </c>
      <c r="X513" s="616" t="s">
        <v>8827</v>
      </c>
      <c r="Y513" s="145"/>
      <c r="Z513" s="391">
        <v>45203</v>
      </c>
      <c r="AA513" s="391">
        <v>45203</v>
      </c>
      <c r="AB513" s="603" t="s">
        <v>80</v>
      </c>
      <c r="AC513" s="391">
        <v>45233</v>
      </c>
      <c r="AD513" s="150">
        <f t="shared" si="28"/>
        <v>30</v>
      </c>
      <c r="AE513" s="143">
        <v>0</v>
      </c>
      <c r="AF513" s="259">
        <v>0</v>
      </c>
      <c r="AG513" s="143">
        <v>0</v>
      </c>
      <c r="AH513" s="603" t="s">
        <v>80</v>
      </c>
      <c r="AI513" s="150">
        <f t="shared" si="24"/>
        <v>0</v>
      </c>
      <c r="AJ513" s="143">
        <v>0</v>
      </c>
      <c r="AK513" s="259">
        <v>0</v>
      </c>
      <c r="AL513" s="603" t="s">
        <v>80</v>
      </c>
      <c r="AM513" s="86">
        <v>0</v>
      </c>
      <c r="AN513" s="603" t="s">
        <v>80</v>
      </c>
      <c r="AO513" s="603" t="s">
        <v>80</v>
      </c>
      <c r="AP513" s="255">
        <f t="shared" si="25"/>
        <v>0</v>
      </c>
      <c r="AQ513" s="260">
        <f>+L513+AF513-AK513</f>
        <v>11952000</v>
      </c>
      <c r="AR513" s="86" t="s">
        <v>115</v>
      </c>
      <c r="AS513" s="143">
        <v>0</v>
      </c>
      <c r="AT513" s="203" t="s">
        <v>80</v>
      </c>
      <c r="AU513" s="259">
        <v>0</v>
      </c>
      <c r="AV513" s="364">
        <f t="shared" si="23"/>
        <v>11952000</v>
      </c>
      <c r="AW513" s="133">
        <f t="shared" si="26"/>
        <v>0</v>
      </c>
      <c r="AX513" s="203" t="s">
        <v>80</v>
      </c>
      <c r="AY513" s="86" t="s">
        <v>72</v>
      </c>
      <c r="AZ513" s="142" t="s">
        <v>8828</v>
      </c>
      <c r="BA513" s="160" t="s">
        <v>71</v>
      </c>
      <c r="BB513" s="141" t="s">
        <v>117</v>
      </c>
    </row>
    <row r="514" spans="2:54" s="125" customFormat="1" ht="15.75" customHeight="1" x14ac:dyDescent="0.25">
      <c r="B514" s="247">
        <v>2023</v>
      </c>
      <c r="C514" s="81">
        <v>891780111</v>
      </c>
      <c r="D514" s="82" t="s">
        <v>68</v>
      </c>
      <c r="E514" s="145" t="s">
        <v>8829</v>
      </c>
      <c r="F514" s="76" t="s">
        <v>8830</v>
      </c>
      <c r="G514" s="145">
        <v>0</v>
      </c>
      <c r="H514" s="145"/>
      <c r="I514" s="86" t="s">
        <v>78</v>
      </c>
      <c r="J514" s="81" t="s">
        <v>120</v>
      </c>
      <c r="K514" s="145" t="s">
        <v>8831</v>
      </c>
      <c r="L514" s="593">
        <f>3607485+3909507+9524879</f>
        <v>17041871</v>
      </c>
      <c r="M514" s="81" t="s">
        <v>73</v>
      </c>
      <c r="N514" s="145"/>
      <c r="O514" s="616" t="s">
        <v>8832</v>
      </c>
      <c r="P514" s="160">
        <v>800174381</v>
      </c>
      <c r="Q514" s="160">
        <v>2057</v>
      </c>
      <c r="R514" s="397">
        <v>45191</v>
      </c>
      <c r="S514" s="582">
        <v>17041871</v>
      </c>
      <c r="T514" s="391">
        <v>45204</v>
      </c>
      <c r="U514" s="617">
        <f>3607485+3909507+9524879</f>
        <v>17041871</v>
      </c>
      <c r="V514" s="86" t="s">
        <v>70</v>
      </c>
      <c r="W514" s="262">
        <v>1082851808</v>
      </c>
      <c r="X514" s="616" t="s">
        <v>8833</v>
      </c>
      <c r="Y514" s="145"/>
      <c r="Z514" s="391">
        <v>45204</v>
      </c>
      <c r="AA514" s="391">
        <v>45204</v>
      </c>
      <c r="AB514" s="603" t="s">
        <v>80</v>
      </c>
      <c r="AC514" s="391">
        <v>45264</v>
      </c>
      <c r="AD514" s="150">
        <f t="shared" si="28"/>
        <v>60</v>
      </c>
      <c r="AE514" s="143">
        <v>0</v>
      </c>
      <c r="AF514" s="259">
        <v>0</v>
      </c>
      <c r="AG514" s="143">
        <v>0</v>
      </c>
      <c r="AH514" s="603" t="s">
        <v>80</v>
      </c>
      <c r="AI514" s="150">
        <f t="shared" si="24"/>
        <v>0</v>
      </c>
      <c r="AJ514" s="143">
        <v>0</v>
      </c>
      <c r="AK514" s="259">
        <v>0</v>
      </c>
      <c r="AL514" s="603" t="s">
        <v>80</v>
      </c>
      <c r="AM514" s="86">
        <v>0</v>
      </c>
      <c r="AN514" s="603" t="s">
        <v>80</v>
      </c>
      <c r="AO514" s="603" t="s">
        <v>80</v>
      </c>
      <c r="AP514" s="255">
        <f t="shared" si="25"/>
        <v>0</v>
      </c>
      <c r="AQ514" s="260">
        <f>+L514+AF514-AK514</f>
        <v>17041871</v>
      </c>
      <c r="AR514" s="86" t="s">
        <v>115</v>
      </c>
      <c r="AS514" s="143">
        <v>0</v>
      </c>
      <c r="AT514" s="203" t="s">
        <v>80</v>
      </c>
      <c r="AU514" s="259">
        <v>0</v>
      </c>
      <c r="AV514" s="364">
        <f t="shared" si="23"/>
        <v>17041871</v>
      </c>
      <c r="AW514" s="133">
        <f t="shared" si="26"/>
        <v>0</v>
      </c>
      <c r="AX514" s="203" t="s">
        <v>80</v>
      </c>
      <c r="AY514" s="86" t="s">
        <v>72</v>
      </c>
      <c r="AZ514" s="142" t="s">
        <v>8834</v>
      </c>
      <c r="BA514" s="160" t="s">
        <v>71</v>
      </c>
      <c r="BB514" s="141" t="s">
        <v>117</v>
      </c>
    </row>
    <row r="515" spans="2:54" s="125" customFormat="1" ht="15.75" customHeight="1" x14ac:dyDescent="0.25">
      <c r="B515" s="247">
        <v>2023</v>
      </c>
      <c r="C515" s="81">
        <v>891780111</v>
      </c>
      <c r="D515" s="82" t="s">
        <v>68</v>
      </c>
      <c r="E515" s="145" t="s">
        <v>8835</v>
      </c>
      <c r="F515" s="76" t="s">
        <v>8836</v>
      </c>
      <c r="G515" s="145">
        <v>0</v>
      </c>
      <c r="H515" s="145"/>
      <c r="I515" s="86" t="s">
        <v>78</v>
      </c>
      <c r="J515" s="81" t="s">
        <v>120</v>
      </c>
      <c r="K515" s="145" t="s">
        <v>8837</v>
      </c>
      <c r="L515" s="593">
        <v>3795000</v>
      </c>
      <c r="M515" s="81" t="s">
        <v>73</v>
      </c>
      <c r="N515" s="145"/>
      <c r="O515" s="616" t="s">
        <v>8253</v>
      </c>
      <c r="P515" s="160">
        <v>806015647</v>
      </c>
      <c r="Q515" s="160">
        <v>900</v>
      </c>
      <c r="R515" s="397">
        <v>45029</v>
      </c>
      <c r="S515" s="582">
        <v>338073920</v>
      </c>
      <c r="T515" s="391">
        <v>45204</v>
      </c>
      <c r="U515" s="617">
        <v>3795000</v>
      </c>
      <c r="V515" s="86" t="s">
        <v>70</v>
      </c>
      <c r="W515" s="262">
        <v>36724473</v>
      </c>
      <c r="X515" s="616" t="s">
        <v>8838</v>
      </c>
      <c r="Y515" s="145"/>
      <c r="Z515" s="391">
        <v>45204</v>
      </c>
      <c r="AA515" s="391">
        <v>45204</v>
      </c>
      <c r="AB515" s="603" t="s">
        <v>80</v>
      </c>
      <c r="AC515" s="391">
        <v>45234</v>
      </c>
      <c r="AD515" s="150">
        <f t="shared" si="28"/>
        <v>30</v>
      </c>
      <c r="AE515" s="143">
        <v>0</v>
      </c>
      <c r="AF515" s="259">
        <v>0</v>
      </c>
      <c r="AG515" s="143">
        <v>0</v>
      </c>
      <c r="AH515" s="603" t="s">
        <v>80</v>
      </c>
      <c r="AI515" s="150">
        <f t="shared" si="24"/>
        <v>0</v>
      </c>
      <c r="AJ515" s="143">
        <v>0</v>
      </c>
      <c r="AK515" s="259">
        <v>0</v>
      </c>
      <c r="AL515" s="603" t="s">
        <v>80</v>
      </c>
      <c r="AM515" s="86">
        <v>0</v>
      </c>
      <c r="AN515" s="603" t="s">
        <v>80</v>
      </c>
      <c r="AO515" s="603" t="s">
        <v>80</v>
      </c>
      <c r="AP515" s="255">
        <f t="shared" si="25"/>
        <v>0</v>
      </c>
      <c r="AQ515" s="260">
        <f>+L515+AF515-AK515</f>
        <v>3795000</v>
      </c>
      <c r="AR515" s="86" t="s">
        <v>115</v>
      </c>
      <c r="AS515" s="143">
        <v>0</v>
      </c>
      <c r="AT515" s="203" t="s">
        <v>80</v>
      </c>
      <c r="AU515" s="259">
        <v>0</v>
      </c>
      <c r="AV515" s="364">
        <f t="shared" si="23"/>
        <v>3795000</v>
      </c>
      <c r="AW515" s="133">
        <f t="shared" si="26"/>
        <v>0</v>
      </c>
      <c r="AX515" s="203" t="s">
        <v>80</v>
      </c>
      <c r="AY515" s="86" t="s">
        <v>72</v>
      </c>
      <c r="AZ515" s="142" t="s">
        <v>8839</v>
      </c>
      <c r="BA515" s="160" t="s">
        <v>71</v>
      </c>
      <c r="BB515" s="141" t="s">
        <v>117</v>
      </c>
    </row>
    <row r="516" spans="2:54" s="125" customFormat="1" ht="15.75" customHeight="1" x14ac:dyDescent="0.25">
      <c r="B516" s="247">
        <v>2023</v>
      </c>
      <c r="C516" s="81">
        <v>891780111</v>
      </c>
      <c r="D516" s="82" t="s">
        <v>68</v>
      </c>
      <c r="E516" s="145" t="s">
        <v>8840</v>
      </c>
      <c r="F516" s="76" t="s">
        <v>8841</v>
      </c>
      <c r="G516" s="145">
        <v>0</v>
      </c>
      <c r="H516" s="145"/>
      <c r="I516" s="86" t="s">
        <v>78</v>
      </c>
      <c r="J516" s="81" t="s">
        <v>120</v>
      </c>
      <c r="K516" s="145" t="s">
        <v>8842</v>
      </c>
      <c r="L516" s="593">
        <f>840954+1059000</f>
        <v>1899954</v>
      </c>
      <c r="M516" s="81" t="s">
        <v>73</v>
      </c>
      <c r="N516" s="145"/>
      <c r="O516" s="616" t="s">
        <v>8155</v>
      </c>
      <c r="P516" s="160">
        <v>900763287</v>
      </c>
      <c r="Q516" s="160">
        <v>1813</v>
      </c>
      <c r="R516" s="397">
        <v>45166</v>
      </c>
      <c r="S516" s="582">
        <v>150000000</v>
      </c>
      <c r="T516" s="391">
        <v>45204</v>
      </c>
      <c r="U516" s="617">
        <f>840954+1059000</f>
        <v>1899954</v>
      </c>
      <c r="V516" s="86" t="s">
        <v>70</v>
      </c>
      <c r="W516" s="262">
        <v>52705148</v>
      </c>
      <c r="X516" s="616" t="s">
        <v>6781</v>
      </c>
      <c r="Y516" s="145"/>
      <c r="Z516" s="391">
        <v>45204</v>
      </c>
      <c r="AA516" s="391">
        <v>45204</v>
      </c>
      <c r="AB516" s="603" t="s">
        <v>80</v>
      </c>
      <c r="AC516" s="391">
        <v>45234</v>
      </c>
      <c r="AD516" s="150">
        <f t="shared" si="28"/>
        <v>30</v>
      </c>
      <c r="AE516" s="143">
        <v>0</v>
      </c>
      <c r="AF516" s="259">
        <v>0</v>
      </c>
      <c r="AG516" s="143">
        <v>0</v>
      </c>
      <c r="AH516" s="603" t="s">
        <v>80</v>
      </c>
      <c r="AI516" s="150">
        <f t="shared" si="24"/>
        <v>0</v>
      </c>
      <c r="AJ516" s="143">
        <v>0</v>
      </c>
      <c r="AK516" s="259">
        <v>0</v>
      </c>
      <c r="AL516" s="603" t="s">
        <v>80</v>
      </c>
      <c r="AM516" s="86">
        <v>0</v>
      </c>
      <c r="AN516" s="603" t="s">
        <v>80</v>
      </c>
      <c r="AO516" s="603" t="s">
        <v>80</v>
      </c>
      <c r="AP516" s="255">
        <f t="shared" si="25"/>
        <v>0</v>
      </c>
      <c r="AQ516" s="260">
        <f>+L516+AF516-AK516</f>
        <v>1899954</v>
      </c>
      <c r="AR516" s="86" t="s">
        <v>115</v>
      </c>
      <c r="AS516" s="143">
        <v>0</v>
      </c>
      <c r="AT516" s="203" t="s">
        <v>80</v>
      </c>
      <c r="AU516" s="259">
        <v>0</v>
      </c>
      <c r="AV516" s="364">
        <f t="shared" si="23"/>
        <v>1899954</v>
      </c>
      <c r="AW516" s="133">
        <f t="shared" si="26"/>
        <v>0</v>
      </c>
      <c r="AX516" s="203" t="s">
        <v>80</v>
      </c>
      <c r="AY516" s="86" t="s">
        <v>72</v>
      </c>
      <c r="AZ516" s="142" t="s">
        <v>8843</v>
      </c>
      <c r="BA516" s="160" t="s">
        <v>71</v>
      </c>
      <c r="BB516" s="141" t="s">
        <v>117</v>
      </c>
    </row>
    <row r="517" spans="2:54" s="125" customFormat="1" ht="15.75" customHeight="1" x14ac:dyDescent="0.25">
      <c r="B517" s="247">
        <v>2023</v>
      </c>
      <c r="C517" s="81">
        <v>891780111</v>
      </c>
      <c r="D517" s="82" t="s">
        <v>68</v>
      </c>
      <c r="E517" s="145" t="s">
        <v>8844</v>
      </c>
      <c r="F517" s="76" t="s">
        <v>8845</v>
      </c>
      <c r="G517" s="145">
        <v>0</v>
      </c>
      <c r="H517" s="145"/>
      <c r="I517" s="86" t="s">
        <v>78</v>
      </c>
      <c r="J517" s="81" t="s">
        <v>120</v>
      </c>
      <c r="K517" s="145" t="s">
        <v>8846</v>
      </c>
      <c r="L517" s="364">
        <v>23190720</v>
      </c>
      <c r="M517" s="81" t="s">
        <v>73</v>
      </c>
      <c r="N517" s="145"/>
      <c r="O517" s="616" t="s">
        <v>8155</v>
      </c>
      <c r="P517" s="160">
        <v>900763287</v>
      </c>
      <c r="Q517" s="160">
        <v>2117</v>
      </c>
      <c r="R517" s="397">
        <v>45198</v>
      </c>
      <c r="S517" s="582">
        <v>36000000</v>
      </c>
      <c r="T517" s="391">
        <v>45205</v>
      </c>
      <c r="U517" s="617">
        <v>23190720</v>
      </c>
      <c r="V517" s="86" t="s">
        <v>70</v>
      </c>
      <c r="W517" s="262">
        <v>13719546</v>
      </c>
      <c r="X517" s="616" t="s">
        <v>8847</v>
      </c>
      <c r="Y517" s="145"/>
      <c r="Z517" s="391">
        <v>45205</v>
      </c>
      <c r="AA517" s="391">
        <v>45205</v>
      </c>
      <c r="AB517" s="603" t="s">
        <v>80</v>
      </c>
      <c r="AC517" s="391">
        <v>45235</v>
      </c>
      <c r="AD517" s="150">
        <f t="shared" si="28"/>
        <v>30</v>
      </c>
      <c r="AE517" s="143">
        <v>0</v>
      </c>
      <c r="AF517" s="259">
        <v>0</v>
      </c>
      <c r="AG517" s="143">
        <v>0</v>
      </c>
      <c r="AH517" s="603" t="s">
        <v>80</v>
      </c>
      <c r="AI517" s="150">
        <f t="shared" si="24"/>
        <v>0</v>
      </c>
      <c r="AJ517" s="143">
        <v>0</v>
      </c>
      <c r="AK517" s="259">
        <v>0</v>
      </c>
      <c r="AL517" s="603" t="s">
        <v>80</v>
      </c>
      <c r="AM517" s="86">
        <v>0</v>
      </c>
      <c r="AN517" s="603" t="s">
        <v>80</v>
      </c>
      <c r="AO517" s="603" t="s">
        <v>80</v>
      </c>
      <c r="AP517" s="255">
        <f t="shared" si="25"/>
        <v>0</v>
      </c>
      <c r="AQ517" s="260">
        <f>+L517+AF517-AK517</f>
        <v>23190720</v>
      </c>
      <c r="AR517" s="86" t="s">
        <v>115</v>
      </c>
      <c r="AS517" s="143">
        <v>0</v>
      </c>
      <c r="AT517" s="203" t="s">
        <v>80</v>
      </c>
      <c r="AU517" s="259">
        <v>23190720</v>
      </c>
      <c r="AV517" s="364">
        <f t="shared" si="23"/>
        <v>0</v>
      </c>
      <c r="AW517" s="133">
        <f t="shared" si="26"/>
        <v>1</v>
      </c>
      <c r="AX517" s="203" t="s">
        <v>80</v>
      </c>
      <c r="AY517" s="86" t="s">
        <v>72</v>
      </c>
      <c r="AZ517" s="142" t="s">
        <v>8848</v>
      </c>
      <c r="BA517" s="160" t="s">
        <v>71</v>
      </c>
      <c r="BB517" s="141" t="s">
        <v>117</v>
      </c>
    </row>
    <row r="518" spans="2:54" s="125" customFormat="1" ht="15.75" customHeight="1" x14ac:dyDescent="0.25">
      <c r="B518" s="247">
        <v>2023</v>
      </c>
      <c r="C518" s="81">
        <v>891780111</v>
      </c>
      <c r="D518" s="82" t="s">
        <v>68</v>
      </c>
      <c r="E518" s="145" t="s">
        <v>8849</v>
      </c>
      <c r="F518" s="76" t="s">
        <v>8850</v>
      </c>
      <c r="G518" s="145">
        <v>0</v>
      </c>
      <c r="H518" s="145"/>
      <c r="I518" s="86" t="s">
        <v>78</v>
      </c>
      <c r="J518" s="81" t="s">
        <v>120</v>
      </c>
      <c r="K518" s="145" t="s">
        <v>8851</v>
      </c>
      <c r="L518" s="364">
        <v>5601330</v>
      </c>
      <c r="M518" s="81" t="s">
        <v>73</v>
      </c>
      <c r="N518" s="145"/>
      <c r="O518" s="616" t="s">
        <v>8237</v>
      </c>
      <c r="P518" s="160">
        <v>900355024</v>
      </c>
      <c r="Q518" s="160">
        <v>1608</v>
      </c>
      <c r="R518" s="397">
        <v>45134</v>
      </c>
      <c r="S518" s="582">
        <v>355985140</v>
      </c>
      <c r="T518" s="391">
        <v>45209</v>
      </c>
      <c r="U518" s="617">
        <v>5601330</v>
      </c>
      <c r="V518" s="86" t="s">
        <v>70</v>
      </c>
      <c r="W518" s="262">
        <v>7597888</v>
      </c>
      <c r="X518" s="616" t="s">
        <v>790</v>
      </c>
      <c r="Y518" s="145"/>
      <c r="Z518" s="391">
        <v>45209</v>
      </c>
      <c r="AA518" s="391">
        <v>45209</v>
      </c>
      <c r="AB518" s="603" t="s">
        <v>80</v>
      </c>
      <c r="AC518" s="391">
        <v>45300</v>
      </c>
      <c r="AD518" s="150">
        <f t="shared" si="28"/>
        <v>91</v>
      </c>
      <c r="AE518" s="143">
        <v>0</v>
      </c>
      <c r="AF518" s="259">
        <v>0</v>
      </c>
      <c r="AG518" s="143">
        <v>0</v>
      </c>
      <c r="AH518" s="603" t="s">
        <v>80</v>
      </c>
      <c r="AI518" s="150">
        <f t="shared" si="24"/>
        <v>0</v>
      </c>
      <c r="AJ518" s="143">
        <v>0</v>
      </c>
      <c r="AK518" s="259">
        <v>0</v>
      </c>
      <c r="AL518" s="603" t="s">
        <v>80</v>
      </c>
      <c r="AM518" s="86">
        <v>0</v>
      </c>
      <c r="AN518" s="603" t="s">
        <v>80</v>
      </c>
      <c r="AO518" s="603" t="s">
        <v>80</v>
      </c>
      <c r="AP518" s="255">
        <f t="shared" si="25"/>
        <v>0</v>
      </c>
      <c r="AQ518" s="260">
        <f>+L518+AF518-AK518</f>
        <v>5601330</v>
      </c>
      <c r="AR518" s="86" t="s">
        <v>115</v>
      </c>
      <c r="AS518" s="143">
        <v>0</v>
      </c>
      <c r="AT518" s="203" t="s">
        <v>80</v>
      </c>
      <c r="AU518" s="259">
        <v>0</v>
      </c>
      <c r="AV518" s="364">
        <f t="shared" si="23"/>
        <v>5601330</v>
      </c>
      <c r="AW518" s="133">
        <f t="shared" si="26"/>
        <v>0</v>
      </c>
      <c r="AX518" s="203" t="s">
        <v>80</v>
      </c>
      <c r="AY518" s="86" t="s">
        <v>72</v>
      </c>
      <c r="AZ518" s="142" t="s">
        <v>8852</v>
      </c>
      <c r="BA518" s="160" t="s">
        <v>71</v>
      </c>
      <c r="BB518" s="141" t="s">
        <v>117</v>
      </c>
    </row>
    <row r="519" spans="2:54" s="125" customFormat="1" ht="15.75" customHeight="1" x14ac:dyDescent="0.25">
      <c r="B519" s="247">
        <v>2023</v>
      </c>
      <c r="C519" s="81">
        <v>891780111</v>
      </c>
      <c r="D519" s="82" t="s">
        <v>68</v>
      </c>
      <c r="E519" s="145" t="s">
        <v>8853</v>
      </c>
      <c r="F519" s="76" t="s">
        <v>8854</v>
      </c>
      <c r="G519" s="145">
        <v>0</v>
      </c>
      <c r="H519" s="145"/>
      <c r="I519" s="86" t="s">
        <v>78</v>
      </c>
      <c r="J519" s="81" t="s">
        <v>120</v>
      </c>
      <c r="K519" s="145" t="s">
        <v>8855</v>
      </c>
      <c r="L519" s="593">
        <f>8809280+3980170+9000</f>
        <v>12798450</v>
      </c>
      <c r="M519" s="81" t="s">
        <v>73</v>
      </c>
      <c r="N519" s="145"/>
      <c r="O519" s="616" t="s">
        <v>8155</v>
      </c>
      <c r="P519" s="160">
        <v>900763287</v>
      </c>
      <c r="Q519" s="160">
        <v>2117</v>
      </c>
      <c r="R519" s="397">
        <v>45198</v>
      </c>
      <c r="S519" s="582">
        <v>36000000</v>
      </c>
      <c r="T519" s="391">
        <v>45211</v>
      </c>
      <c r="U519" s="617">
        <f>8809280+3980170+9000</f>
        <v>12798450</v>
      </c>
      <c r="V519" s="86" t="s">
        <v>70</v>
      </c>
      <c r="W519" s="262">
        <v>72232860</v>
      </c>
      <c r="X519" s="616" t="s">
        <v>8856</v>
      </c>
      <c r="Y519" s="145"/>
      <c r="Z519" s="391">
        <v>45211</v>
      </c>
      <c r="AA519" s="391">
        <v>45211</v>
      </c>
      <c r="AB519" s="603" t="s">
        <v>80</v>
      </c>
      <c r="AC519" s="391">
        <v>45241</v>
      </c>
      <c r="AD519" s="150">
        <f t="shared" si="28"/>
        <v>30</v>
      </c>
      <c r="AE519" s="143">
        <v>0</v>
      </c>
      <c r="AF519" s="259">
        <v>0</v>
      </c>
      <c r="AG519" s="143">
        <v>0</v>
      </c>
      <c r="AH519" s="603" t="s">
        <v>80</v>
      </c>
      <c r="AI519" s="150">
        <f t="shared" si="24"/>
        <v>0</v>
      </c>
      <c r="AJ519" s="143">
        <v>0</v>
      </c>
      <c r="AK519" s="259">
        <v>0</v>
      </c>
      <c r="AL519" s="603" t="s">
        <v>80</v>
      </c>
      <c r="AM519" s="86">
        <v>0</v>
      </c>
      <c r="AN519" s="603" t="s">
        <v>80</v>
      </c>
      <c r="AO519" s="603" t="s">
        <v>80</v>
      </c>
      <c r="AP519" s="255">
        <f t="shared" si="25"/>
        <v>0</v>
      </c>
      <c r="AQ519" s="260">
        <f>+L519+AF519-AK519</f>
        <v>12798450</v>
      </c>
      <c r="AR519" s="86" t="s">
        <v>115</v>
      </c>
      <c r="AS519" s="143">
        <v>0</v>
      </c>
      <c r="AT519" s="203" t="s">
        <v>80</v>
      </c>
      <c r="AU519" s="259">
        <v>0</v>
      </c>
      <c r="AV519" s="364">
        <f t="shared" ref="AV519:AV543" si="29">AQ519-AU519</f>
        <v>12798450</v>
      </c>
      <c r="AW519" s="133">
        <f t="shared" si="26"/>
        <v>0</v>
      </c>
      <c r="AX519" s="203" t="s">
        <v>80</v>
      </c>
      <c r="AY519" s="86" t="s">
        <v>72</v>
      </c>
      <c r="AZ519" s="142" t="s">
        <v>8857</v>
      </c>
      <c r="BA519" s="160" t="s">
        <v>71</v>
      </c>
      <c r="BB519" s="141" t="s">
        <v>117</v>
      </c>
    </row>
    <row r="520" spans="2:54" s="125" customFormat="1" ht="15.75" customHeight="1" x14ac:dyDescent="0.25">
      <c r="B520" s="247">
        <v>2023</v>
      </c>
      <c r="C520" s="81">
        <v>891780111</v>
      </c>
      <c r="D520" s="82" t="s">
        <v>68</v>
      </c>
      <c r="E520" s="145" t="s">
        <v>8858</v>
      </c>
      <c r="F520" s="76" t="s">
        <v>8859</v>
      </c>
      <c r="G520" s="145">
        <v>0</v>
      </c>
      <c r="H520" s="145"/>
      <c r="I520" s="86" t="s">
        <v>78</v>
      </c>
      <c r="J520" s="81" t="s">
        <v>120</v>
      </c>
      <c r="K520" s="145" t="s">
        <v>8860</v>
      </c>
      <c r="L520" s="594">
        <f>238512+1440000+761481</f>
        <v>2439993</v>
      </c>
      <c r="M520" s="81" t="s">
        <v>73</v>
      </c>
      <c r="N520" s="145"/>
      <c r="O520" s="616" t="s">
        <v>8155</v>
      </c>
      <c r="P520" s="160">
        <v>900763287</v>
      </c>
      <c r="Q520" s="160">
        <v>2092</v>
      </c>
      <c r="R520" s="397">
        <v>45134</v>
      </c>
      <c r="S520" s="582">
        <v>3000000</v>
      </c>
      <c r="T520" s="391">
        <v>45217</v>
      </c>
      <c r="U520" s="617">
        <f>238512+1440000+761481</f>
        <v>2439993</v>
      </c>
      <c r="V520" s="86" t="s">
        <v>70</v>
      </c>
      <c r="W520" s="262">
        <v>84091773</v>
      </c>
      <c r="X520" s="616" t="s">
        <v>8861</v>
      </c>
      <c r="Y520" s="145"/>
      <c r="Z520" s="391">
        <v>45217</v>
      </c>
      <c r="AA520" s="391">
        <v>45217</v>
      </c>
      <c r="AB520" s="603" t="s">
        <v>80</v>
      </c>
      <c r="AC520" s="391">
        <v>45247</v>
      </c>
      <c r="AD520" s="150">
        <f t="shared" si="28"/>
        <v>30</v>
      </c>
      <c r="AE520" s="143">
        <v>0</v>
      </c>
      <c r="AF520" s="259">
        <v>0</v>
      </c>
      <c r="AG520" s="143">
        <v>0</v>
      </c>
      <c r="AH520" s="603" t="s">
        <v>80</v>
      </c>
      <c r="AI520" s="150">
        <f t="shared" si="24"/>
        <v>0</v>
      </c>
      <c r="AJ520" s="143">
        <v>0</v>
      </c>
      <c r="AK520" s="259">
        <v>0</v>
      </c>
      <c r="AL520" s="603" t="s">
        <v>80</v>
      </c>
      <c r="AM520" s="86">
        <v>0</v>
      </c>
      <c r="AN520" s="603" t="s">
        <v>80</v>
      </c>
      <c r="AO520" s="603" t="s">
        <v>80</v>
      </c>
      <c r="AP520" s="255">
        <f t="shared" si="25"/>
        <v>0</v>
      </c>
      <c r="AQ520" s="260">
        <f>+L520+AF520-AK520</f>
        <v>2439993</v>
      </c>
      <c r="AR520" s="86" t="s">
        <v>115</v>
      </c>
      <c r="AS520" s="143">
        <v>0</v>
      </c>
      <c r="AT520" s="203" t="s">
        <v>80</v>
      </c>
      <c r="AU520" s="259">
        <v>0</v>
      </c>
      <c r="AV520" s="364">
        <f t="shared" si="29"/>
        <v>2439993</v>
      </c>
      <c r="AW520" s="133">
        <f t="shared" si="26"/>
        <v>0</v>
      </c>
      <c r="AX520" s="203" t="s">
        <v>80</v>
      </c>
      <c r="AY520" s="86" t="s">
        <v>72</v>
      </c>
      <c r="AZ520" s="142" t="s">
        <v>8862</v>
      </c>
      <c r="BA520" s="160" t="s">
        <v>71</v>
      </c>
      <c r="BB520" s="141" t="s">
        <v>117</v>
      </c>
    </row>
    <row r="521" spans="2:54" s="125" customFormat="1" ht="15.75" customHeight="1" x14ac:dyDescent="0.25">
      <c r="B521" s="247">
        <v>2023</v>
      </c>
      <c r="C521" s="81">
        <v>891780111</v>
      </c>
      <c r="D521" s="82" t="s">
        <v>68</v>
      </c>
      <c r="E521" s="145" t="s">
        <v>8863</v>
      </c>
      <c r="F521" s="76" t="s">
        <v>8864</v>
      </c>
      <c r="G521" s="145">
        <v>0</v>
      </c>
      <c r="H521" s="145"/>
      <c r="I521" s="86" t="s">
        <v>78</v>
      </c>
      <c r="J521" s="81" t="s">
        <v>120</v>
      </c>
      <c r="K521" s="145" t="s">
        <v>8865</v>
      </c>
      <c r="L521" s="364">
        <v>3998400</v>
      </c>
      <c r="M521" s="81" t="s">
        <v>73</v>
      </c>
      <c r="N521" s="145"/>
      <c r="O521" s="616" t="s">
        <v>8155</v>
      </c>
      <c r="P521" s="160">
        <v>900763287</v>
      </c>
      <c r="Q521" s="160">
        <v>900</v>
      </c>
      <c r="R521" s="397">
        <v>45029</v>
      </c>
      <c r="S521" s="582">
        <v>338073920</v>
      </c>
      <c r="T521" s="391">
        <v>45217</v>
      </c>
      <c r="U521" s="617">
        <v>3998400</v>
      </c>
      <c r="V521" s="86" t="s">
        <v>70</v>
      </c>
      <c r="W521" s="262">
        <v>1082919372</v>
      </c>
      <c r="X521" s="616" t="s">
        <v>8866</v>
      </c>
      <c r="Y521" s="145"/>
      <c r="Z521" s="391">
        <v>45217</v>
      </c>
      <c r="AA521" s="391">
        <v>45217</v>
      </c>
      <c r="AB521" s="603" t="s">
        <v>80</v>
      </c>
      <c r="AC521" s="391">
        <v>45247</v>
      </c>
      <c r="AD521" s="150">
        <f t="shared" si="28"/>
        <v>30</v>
      </c>
      <c r="AE521" s="143">
        <v>0</v>
      </c>
      <c r="AF521" s="259">
        <v>0</v>
      </c>
      <c r="AG521" s="143">
        <v>0</v>
      </c>
      <c r="AH521" s="603" t="s">
        <v>80</v>
      </c>
      <c r="AI521" s="150">
        <f t="shared" si="24"/>
        <v>0</v>
      </c>
      <c r="AJ521" s="143">
        <v>0</v>
      </c>
      <c r="AK521" s="259">
        <v>0</v>
      </c>
      <c r="AL521" s="603" t="s">
        <v>80</v>
      </c>
      <c r="AM521" s="86">
        <v>0</v>
      </c>
      <c r="AN521" s="603" t="s">
        <v>80</v>
      </c>
      <c r="AO521" s="603" t="s">
        <v>80</v>
      </c>
      <c r="AP521" s="255">
        <f t="shared" si="25"/>
        <v>0</v>
      </c>
      <c r="AQ521" s="260">
        <f>+L521+AF521-AK521</f>
        <v>3998400</v>
      </c>
      <c r="AR521" s="86" t="s">
        <v>115</v>
      </c>
      <c r="AS521" s="143">
        <v>0</v>
      </c>
      <c r="AT521" s="203" t="s">
        <v>80</v>
      </c>
      <c r="AU521" s="259">
        <v>0</v>
      </c>
      <c r="AV521" s="364">
        <f t="shared" si="29"/>
        <v>3998400</v>
      </c>
      <c r="AW521" s="133">
        <f t="shared" si="26"/>
        <v>0</v>
      </c>
      <c r="AX521" s="203" t="s">
        <v>80</v>
      </c>
      <c r="AY521" s="86" t="s">
        <v>72</v>
      </c>
      <c r="AZ521" s="142" t="s">
        <v>8867</v>
      </c>
      <c r="BA521" s="160" t="s">
        <v>71</v>
      </c>
      <c r="BB521" s="141" t="s">
        <v>117</v>
      </c>
    </row>
    <row r="522" spans="2:54" s="125" customFormat="1" ht="15.75" customHeight="1" x14ac:dyDescent="0.25">
      <c r="B522" s="247">
        <v>2023</v>
      </c>
      <c r="C522" s="81">
        <v>891780111</v>
      </c>
      <c r="D522" s="82" t="s">
        <v>68</v>
      </c>
      <c r="E522" s="145" t="s">
        <v>8868</v>
      </c>
      <c r="F522" s="76" t="s">
        <v>8869</v>
      </c>
      <c r="G522" s="145">
        <v>0</v>
      </c>
      <c r="H522" s="145"/>
      <c r="I522" s="86" t="s">
        <v>78</v>
      </c>
      <c r="J522" s="81" t="s">
        <v>120</v>
      </c>
      <c r="K522" s="145" t="s">
        <v>8870</v>
      </c>
      <c r="L522" s="364">
        <v>2400000</v>
      </c>
      <c r="M522" s="81" t="s">
        <v>73</v>
      </c>
      <c r="N522" s="145"/>
      <c r="O522" s="616" t="s">
        <v>2549</v>
      </c>
      <c r="P522" s="160">
        <v>1124010239</v>
      </c>
      <c r="Q522" s="160">
        <v>2118</v>
      </c>
      <c r="R522" s="397">
        <v>45198</v>
      </c>
      <c r="S522" s="582">
        <v>2400000</v>
      </c>
      <c r="T522" s="391">
        <v>45217</v>
      </c>
      <c r="U522" s="617">
        <v>2400000</v>
      </c>
      <c r="V522" s="86" t="s">
        <v>70</v>
      </c>
      <c r="W522" s="262">
        <v>52709126</v>
      </c>
      <c r="X522" s="616" t="s">
        <v>8871</v>
      </c>
      <c r="Y522" s="145"/>
      <c r="Z522" s="391">
        <v>45217</v>
      </c>
      <c r="AA522" s="391">
        <v>45217</v>
      </c>
      <c r="AB522" s="603" t="s">
        <v>80</v>
      </c>
      <c r="AC522" s="391">
        <v>45277</v>
      </c>
      <c r="AD522" s="150">
        <f t="shared" si="28"/>
        <v>60</v>
      </c>
      <c r="AE522" s="143">
        <v>0</v>
      </c>
      <c r="AF522" s="259">
        <v>0</v>
      </c>
      <c r="AG522" s="143">
        <v>0</v>
      </c>
      <c r="AH522" s="603" t="s">
        <v>80</v>
      </c>
      <c r="AI522" s="150">
        <f t="shared" si="24"/>
        <v>0</v>
      </c>
      <c r="AJ522" s="143">
        <v>0</v>
      </c>
      <c r="AK522" s="259">
        <v>0</v>
      </c>
      <c r="AL522" s="603" t="s">
        <v>80</v>
      </c>
      <c r="AM522" s="86">
        <v>0</v>
      </c>
      <c r="AN522" s="603" t="s">
        <v>80</v>
      </c>
      <c r="AO522" s="603" t="s">
        <v>80</v>
      </c>
      <c r="AP522" s="255">
        <f t="shared" si="25"/>
        <v>0</v>
      </c>
      <c r="AQ522" s="260">
        <f>+L522+AF522-AK522</f>
        <v>2400000</v>
      </c>
      <c r="AR522" s="86" t="s">
        <v>115</v>
      </c>
      <c r="AS522" s="143">
        <v>0</v>
      </c>
      <c r="AT522" s="203" t="s">
        <v>80</v>
      </c>
      <c r="AU522" s="259">
        <v>0</v>
      </c>
      <c r="AV522" s="364">
        <f t="shared" si="29"/>
        <v>2400000</v>
      </c>
      <c r="AW522" s="133">
        <f t="shared" si="26"/>
        <v>0</v>
      </c>
      <c r="AX522" s="203" t="s">
        <v>80</v>
      </c>
      <c r="AY522" s="86" t="s">
        <v>72</v>
      </c>
      <c r="AZ522" s="142" t="s">
        <v>8872</v>
      </c>
      <c r="BA522" s="160" t="s">
        <v>71</v>
      </c>
      <c r="BB522" s="141" t="s">
        <v>117</v>
      </c>
    </row>
    <row r="523" spans="2:54" s="125" customFormat="1" ht="15.75" customHeight="1" x14ac:dyDescent="0.25">
      <c r="B523" s="247">
        <v>2023</v>
      </c>
      <c r="C523" s="81">
        <v>891780111</v>
      </c>
      <c r="D523" s="82" t="s">
        <v>68</v>
      </c>
      <c r="E523" s="145" t="s">
        <v>8873</v>
      </c>
      <c r="F523" s="76" t="s">
        <v>8874</v>
      </c>
      <c r="G523" s="145">
        <v>0</v>
      </c>
      <c r="H523" s="145"/>
      <c r="I523" s="86" t="s">
        <v>78</v>
      </c>
      <c r="J523" s="81" t="s">
        <v>120</v>
      </c>
      <c r="K523" s="145" t="s">
        <v>8875</v>
      </c>
      <c r="L523" s="364">
        <v>3009960</v>
      </c>
      <c r="M523" s="81" t="s">
        <v>73</v>
      </c>
      <c r="N523" s="145"/>
      <c r="O523" s="616" t="s">
        <v>8428</v>
      </c>
      <c r="P523" s="160">
        <v>900428481</v>
      </c>
      <c r="Q523" s="160">
        <v>1362</v>
      </c>
      <c r="R523" s="397">
        <v>45097</v>
      </c>
      <c r="S523" s="582">
        <v>29000000</v>
      </c>
      <c r="T523" s="391">
        <v>45217</v>
      </c>
      <c r="U523" s="617">
        <v>3009960</v>
      </c>
      <c r="V523" s="86" t="s">
        <v>70</v>
      </c>
      <c r="W523" s="262">
        <v>45530330</v>
      </c>
      <c r="X523" s="616" t="s">
        <v>8594</v>
      </c>
      <c r="Y523" s="145"/>
      <c r="Z523" s="391">
        <v>45217</v>
      </c>
      <c r="AA523" s="391">
        <v>45217</v>
      </c>
      <c r="AB523" s="603" t="s">
        <v>80</v>
      </c>
      <c r="AC523" s="391">
        <v>45277</v>
      </c>
      <c r="AD523" s="150">
        <f t="shared" si="28"/>
        <v>60</v>
      </c>
      <c r="AE523" s="143">
        <v>0</v>
      </c>
      <c r="AF523" s="259">
        <v>0</v>
      </c>
      <c r="AG523" s="143">
        <v>0</v>
      </c>
      <c r="AH523" s="603" t="s">
        <v>80</v>
      </c>
      <c r="AI523" s="150">
        <f t="shared" si="24"/>
        <v>0</v>
      </c>
      <c r="AJ523" s="143">
        <v>0</v>
      </c>
      <c r="AK523" s="259">
        <v>0</v>
      </c>
      <c r="AL523" s="603" t="s">
        <v>80</v>
      </c>
      <c r="AM523" s="86">
        <v>0</v>
      </c>
      <c r="AN523" s="603" t="s">
        <v>80</v>
      </c>
      <c r="AO523" s="603" t="s">
        <v>80</v>
      </c>
      <c r="AP523" s="255">
        <f t="shared" si="25"/>
        <v>0</v>
      </c>
      <c r="AQ523" s="260">
        <f>+L523+AF523-AK523</f>
        <v>3009960</v>
      </c>
      <c r="AR523" s="86" t="s">
        <v>115</v>
      </c>
      <c r="AS523" s="143">
        <v>0</v>
      </c>
      <c r="AT523" s="203" t="s">
        <v>80</v>
      </c>
      <c r="AU523" s="259">
        <v>0</v>
      </c>
      <c r="AV523" s="364">
        <f t="shared" si="29"/>
        <v>3009960</v>
      </c>
      <c r="AW523" s="133">
        <f t="shared" si="26"/>
        <v>0</v>
      </c>
      <c r="AX523" s="203" t="s">
        <v>80</v>
      </c>
      <c r="AY523" s="86" t="s">
        <v>72</v>
      </c>
      <c r="AZ523" s="142" t="s">
        <v>8876</v>
      </c>
      <c r="BA523" s="160" t="s">
        <v>71</v>
      </c>
      <c r="BB523" s="141" t="s">
        <v>117</v>
      </c>
    </row>
    <row r="524" spans="2:54" s="125" customFormat="1" ht="15.75" customHeight="1" x14ac:dyDescent="0.25">
      <c r="B524" s="247">
        <v>2023</v>
      </c>
      <c r="C524" s="81">
        <v>891780111</v>
      </c>
      <c r="D524" s="82" t="s">
        <v>68</v>
      </c>
      <c r="E524" s="145" t="s">
        <v>8877</v>
      </c>
      <c r="F524" s="76" t="s">
        <v>8878</v>
      </c>
      <c r="G524" s="145">
        <v>0</v>
      </c>
      <c r="H524" s="145"/>
      <c r="I524" s="86" t="s">
        <v>78</v>
      </c>
      <c r="J524" s="81" t="s">
        <v>120</v>
      </c>
      <c r="K524" s="145" t="s">
        <v>8879</v>
      </c>
      <c r="L524" s="364">
        <v>3996377</v>
      </c>
      <c r="M524" s="81" t="s">
        <v>73</v>
      </c>
      <c r="N524" s="145"/>
      <c r="O524" s="616" t="s">
        <v>8880</v>
      </c>
      <c r="P524" s="160">
        <v>860076580</v>
      </c>
      <c r="Q524" s="160">
        <v>900</v>
      </c>
      <c r="R524" s="397">
        <v>45029</v>
      </c>
      <c r="S524" s="582">
        <v>338073920</v>
      </c>
      <c r="T524" s="391">
        <v>45218</v>
      </c>
      <c r="U524" s="617">
        <v>3996377</v>
      </c>
      <c r="V524" s="86" t="s">
        <v>70</v>
      </c>
      <c r="W524" s="262">
        <v>1082879053</v>
      </c>
      <c r="X524" s="616" t="s">
        <v>8881</v>
      </c>
      <c r="Y524" s="145"/>
      <c r="Z524" s="391">
        <v>45218</v>
      </c>
      <c r="AA524" s="391">
        <v>45218</v>
      </c>
      <c r="AB524" s="603" t="s">
        <v>80</v>
      </c>
      <c r="AC524" s="391">
        <v>45248</v>
      </c>
      <c r="AD524" s="150">
        <f t="shared" si="28"/>
        <v>30</v>
      </c>
      <c r="AE524" s="143">
        <v>0</v>
      </c>
      <c r="AF524" s="259">
        <v>0</v>
      </c>
      <c r="AG524" s="143">
        <v>0</v>
      </c>
      <c r="AH524" s="603" t="s">
        <v>80</v>
      </c>
      <c r="AI524" s="150">
        <f t="shared" si="24"/>
        <v>0</v>
      </c>
      <c r="AJ524" s="143">
        <v>0</v>
      </c>
      <c r="AK524" s="259">
        <v>0</v>
      </c>
      <c r="AL524" s="603" t="s">
        <v>80</v>
      </c>
      <c r="AM524" s="86">
        <v>0</v>
      </c>
      <c r="AN524" s="603" t="s">
        <v>80</v>
      </c>
      <c r="AO524" s="603" t="s">
        <v>80</v>
      </c>
      <c r="AP524" s="255">
        <f t="shared" si="25"/>
        <v>0</v>
      </c>
      <c r="AQ524" s="260">
        <f>+L524+AF524-AK524</f>
        <v>3996377</v>
      </c>
      <c r="AR524" s="86" t="s">
        <v>115</v>
      </c>
      <c r="AS524" s="143">
        <v>0</v>
      </c>
      <c r="AT524" s="203" t="s">
        <v>80</v>
      </c>
      <c r="AU524" s="259">
        <v>0</v>
      </c>
      <c r="AV524" s="364">
        <f t="shared" si="29"/>
        <v>3996377</v>
      </c>
      <c r="AW524" s="133">
        <f t="shared" si="26"/>
        <v>0</v>
      </c>
      <c r="AX524" s="203" t="s">
        <v>80</v>
      </c>
      <c r="AY524" s="86" t="s">
        <v>72</v>
      </c>
      <c r="AZ524" s="166" t="s">
        <v>8882</v>
      </c>
      <c r="BA524" s="160" t="s">
        <v>71</v>
      </c>
      <c r="BB524" s="141" t="s">
        <v>117</v>
      </c>
    </row>
    <row r="525" spans="2:54" s="125" customFormat="1" ht="15.75" customHeight="1" x14ac:dyDescent="0.25">
      <c r="B525" s="247">
        <v>2023</v>
      </c>
      <c r="C525" s="81">
        <v>891780111</v>
      </c>
      <c r="D525" s="82" t="s">
        <v>68</v>
      </c>
      <c r="E525" s="145" t="s">
        <v>8883</v>
      </c>
      <c r="F525" s="76" t="s">
        <v>8884</v>
      </c>
      <c r="G525" s="145">
        <v>0</v>
      </c>
      <c r="H525" s="145"/>
      <c r="I525" s="86" t="s">
        <v>78</v>
      </c>
      <c r="J525" s="81" t="s">
        <v>120</v>
      </c>
      <c r="K525" s="145" t="s">
        <v>8885</v>
      </c>
      <c r="L525" s="364">
        <v>2359770</v>
      </c>
      <c r="M525" s="81" t="s">
        <v>73</v>
      </c>
      <c r="N525" s="145"/>
      <c r="O525" s="616" t="s">
        <v>8198</v>
      </c>
      <c r="P525" s="160">
        <v>811021363</v>
      </c>
      <c r="Q525" s="160">
        <v>1375</v>
      </c>
      <c r="R525" s="397">
        <v>45099</v>
      </c>
      <c r="S525" s="582">
        <v>25000000</v>
      </c>
      <c r="T525" s="391">
        <v>45218</v>
      </c>
      <c r="U525" s="617">
        <v>2359770</v>
      </c>
      <c r="V525" s="86" t="s">
        <v>70</v>
      </c>
      <c r="W525" s="262">
        <v>12542472</v>
      </c>
      <c r="X525" s="616" t="s">
        <v>8629</v>
      </c>
      <c r="Y525" s="145"/>
      <c r="Z525" s="391">
        <v>45218</v>
      </c>
      <c r="AA525" s="391">
        <v>45218</v>
      </c>
      <c r="AB525" s="603" t="s">
        <v>80</v>
      </c>
      <c r="AC525" s="391">
        <v>45248</v>
      </c>
      <c r="AD525" s="150">
        <f t="shared" si="28"/>
        <v>30</v>
      </c>
      <c r="AE525" s="143">
        <v>0</v>
      </c>
      <c r="AF525" s="259">
        <v>0</v>
      </c>
      <c r="AG525" s="143">
        <v>0</v>
      </c>
      <c r="AH525" s="603" t="s">
        <v>80</v>
      </c>
      <c r="AI525" s="150">
        <f t="shared" si="24"/>
        <v>0</v>
      </c>
      <c r="AJ525" s="143">
        <v>0</v>
      </c>
      <c r="AK525" s="259">
        <v>0</v>
      </c>
      <c r="AL525" s="603" t="s">
        <v>80</v>
      </c>
      <c r="AM525" s="86">
        <v>0</v>
      </c>
      <c r="AN525" s="603" t="s">
        <v>80</v>
      </c>
      <c r="AO525" s="603" t="s">
        <v>80</v>
      </c>
      <c r="AP525" s="255">
        <f t="shared" si="25"/>
        <v>0</v>
      </c>
      <c r="AQ525" s="260">
        <f>+L525+AF525-AK525</f>
        <v>2359770</v>
      </c>
      <c r="AR525" s="86" t="s">
        <v>115</v>
      </c>
      <c r="AS525" s="143">
        <v>0</v>
      </c>
      <c r="AT525" s="203" t="s">
        <v>80</v>
      </c>
      <c r="AU525" s="259">
        <v>0</v>
      </c>
      <c r="AV525" s="364">
        <f t="shared" si="29"/>
        <v>2359770</v>
      </c>
      <c r="AW525" s="133">
        <f t="shared" si="26"/>
        <v>0</v>
      </c>
      <c r="AX525" s="203" t="s">
        <v>80</v>
      </c>
      <c r="AY525" s="86" t="s">
        <v>72</v>
      </c>
      <c r="AZ525" s="166" t="s">
        <v>8886</v>
      </c>
      <c r="BA525" s="160" t="s">
        <v>71</v>
      </c>
      <c r="BB525" s="141" t="s">
        <v>117</v>
      </c>
    </row>
    <row r="526" spans="2:54" s="125" customFormat="1" ht="15.75" customHeight="1" x14ac:dyDescent="0.25">
      <c r="B526" s="247">
        <v>2023</v>
      </c>
      <c r="C526" s="81">
        <v>891780111</v>
      </c>
      <c r="D526" s="82" t="s">
        <v>68</v>
      </c>
      <c r="E526" s="145" t="s">
        <v>8887</v>
      </c>
      <c r="F526" s="76" t="s">
        <v>8888</v>
      </c>
      <c r="G526" s="145">
        <v>0</v>
      </c>
      <c r="H526" s="145"/>
      <c r="I526" s="86" t="s">
        <v>78</v>
      </c>
      <c r="J526" s="81" t="s">
        <v>120</v>
      </c>
      <c r="K526" s="145" t="s">
        <v>8889</v>
      </c>
      <c r="L526" s="364">
        <v>3986000</v>
      </c>
      <c r="M526" s="81" t="s">
        <v>73</v>
      </c>
      <c r="N526" s="145"/>
      <c r="O526" s="616" t="s">
        <v>8253</v>
      </c>
      <c r="P526" s="160">
        <v>806015647</v>
      </c>
      <c r="Q526" s="160">
        <v>1376</v>
      </c>
      <c r="R526" s="397">
        <v>45099</v>
      </c>
      <c r="S526" s="582">
        <v>25000000</v>
      </c>
      <c r="T526" s="391">
        <v>45218</v>
      </c>
      <c r="U526" s="617">
        <v>3986000</v>
      </c>
      <c r="V526" s="86" t="s">
        <v>70</v>
      </c>
      <c r="W526" s="262">
        <v>50897478</v>
      </c>
      <c r="X526" s="616" t="s">
        <v>8890</v>
      </c>
      <c r="Y526" s="145"/>
      <c r="Z526" s="391">
        <v>45218</v>
      </c>
      <c r="AA526" s="391">
        <v>45218</v>
      </c>
      <c r="AB526" s="603" t="s">
        <v>80</v>
      </c>
      <c r="AC526" s="391">
        <v>45248</v>
      </c>
      <c r="AD526" s="150">
        <f t="shared" si="28"/>
        <v>30</v>
      </c>
      <c r="AE526" s="143">
        <v>0</v>
      </c>
      <c r="AF526" s="259">
        <v>0</v>
      </c>
      <c r="AG526" s="143">
        <v>0</v>
      </c>
      <c r="AH526" s="603" t="s">
        <v>80</v>
      </c>
      <c r="AI526" s="150">
        <f t="shared" si="24"/>
        <v>0</v>
      </c>
      <c r="AJ526" s="143">
        <v>0</v>
      </c>
      <c r="AK526" s="259">
        <v>0</v>
      </c>
      <c r="AL526" s="603" t="s">
        <v>80</v>
      </c>
      <c r="AM526" s="86">
        <v>0</v>
      </c>
      <c r="AN526" s="603" t="s">
        <v>80</v>
      </c>
      <c r="AO526" s="603" t="s">
        <v>80</v>
      </c>
      <c r="AP526" s="255">
        <f t="shared" si="25"/>
        <v>0</v>
      </c>
      <c r="AQ526" s="260">
        <f>+L526+AF526-AK526</f>
        <v>3986000</v>
      </c>
      <c r="AR526" s="86" t="s">
        <v>115</v>
      </c>
      <c r="AS526" s="143">
        <v>0</v>
      </c>
      <c r="AT526" s="203" t="s">
        <v>80</v>
      </c>
      <c r="AU526" s="259">
        <v>0</v>
      </c>
      <c r="AV526" s="364">
        <f t="shared" si="29"/>
        <v>3986000</v>
      </c>
      <c r="AW526" s="133">
        <f t="shared" si="26"/>
        <v>0</v>
      </c>
      <c r="AX526" s="203" t="s">
        <v>80</v>
      </c>
      <c r="AY526" s="86" t="s">
        <v>72</v>
      </c>
      <c r="AZ526" s="166" t="s">
        <v>8891</v>
      </c>
      <c r="BA526" s="160" t="s">
        <v>71</v>
      </c>
      <c r="BB526" s="141" t="s">
        <v>117</v>
      </c>
    </row>
    <row r="527" spans="2:54" s="125" customFormat="1" ht="15.75" customHeight="1" x14ac:dyDescent="0.25">
      <c r="B527" s="247">
        <v>2023</v>
      </c>
      <c r="C527" s="81">
        <v>891780111</v>
      </c>
      <c r="D527" s="82" t="s">
        <v>68</v>
      </c>
      <c r="E527" s="145" t="s">
        <v>8892</v>
      </c>
      <c r="F527" s="76" t="s">
        <v>8893</v>
      </c>
      <c r="G527" s="145">
        <v>0</v>
      </c>
      <c r="H527" s="145"/>
      <c r="I527" s="86" t="s">
        <v>78</v>
      </c>
      <c r="J527" s="81" t="s">
        <v>120</v>
      </c>
      <c r="K527" s="145" t="s">
        <v>8894</v>
      </c>
      <c r="L527" s="364">
        <v>3129105</v>
      </c>
      <c r="M527" s="81" t="s">
        <v>73</v>
      </c>
      <c r="N527" s="145"/>
      <c r="O527" s="616" t="s">
        <v>8493</v>
      </c>
      <c r="P527" s="160">
        <v>900034424</v>
      </c>
      <c r="Q527" s="160">
        <v>900</v>
      </c>
      <c r="R527" s="397">
        <v>45029</v>
      </c>
      <c r="S527" s="582">
        <v>338073920</v>
      </c>
      <c r="T527" s="391">
        <v>45218</v>
      </c>
      <c r="U527" s="617">
        <v>3129105</v>
      </c>
      <c r="V527" s="86" t="s">
        <v>70</v>
      </c>
      <c r="W527" s="262">
        <v>88249765</v>
      </c>
      <c r="X527" s="616" t="s">
        <v>8895</v>
      </c>
      <c r="Y527" s="145"/>
      <c r="Z527" s="391">
        <v>45218</v>
      </c>
      <c r="AA527" s="391">
        <v>45218</v>
      </c>
      <c r="AB527" s="603" t="s">
        <v>80</v>
      </c>
      <c r="AC527" s="391">
        <v>45278</v>
      </c>
      <c r="AD527" s="150">
        <f t="shared" si="28"/>
        <v>60</v>
      </c>
      <c r="AE527" s="143">
        <v>0</v>
      </c>
      <c r="AF527" s="259">
        <v>0</v>
      </c>
      <c r="AG527" s="143">
        <v>0</v>
      </c>
      <c r="AH527" s="603" t="s">
        <v>80</v>
      </c>
      <c r="AI527" s="150">
        <f t="shared" si="24"/>
        <v>0</v>
      </c>
      <c r="AJ527" s="143">
        <v>0</v>
      </c>
      <c r="AK527" s="259">
        <v>0</v>
      </c>
      <c r="AL527" s="603" t="s">
        <v>80</v>
      </c>
      <c r="AM527" s="86">
        <v>0</v>
      </c>
      <c r="AN527" s="603" t="s">
        <v>80</v>
      </c>
      <c r="AO527" s="603" t="s">
        <v>80</v>
      </c>
      <c r="AP527" s="255">
        <f t="shared" si="25"/>
        <v>0</v>
      </c>
      <c r="AQ527" s="260">
        <f>+L527+AF527-AK527</f>
        <v>3129105</v>
      </c>
      <c r="AR527" s="86" t="s">
        <v>115</v>
      </c>
      <c r="AS527" s="143">
        <v>0</v>
      </c>
      <c r="AT527" s="203" t="s">
        <v>80</v>
      </c>
      <c r="AU527" s="259">
        <v>0</v>
      </c>
      <c r="AV527" s="364">
        <f t="shared" si="29"/>
        <v>3129105</v>
      </c>
      <c r="AW527" s="133">
        <f t="shared" si="26"/>
        <v>0</v>
      </c>
      <c r="AX527" s="203" t="s">
        <v>80</v>
      </c>
      <c r="AY527" s="86" t="s">
        <v>72</v>
      </c>
      <c r="AZ527" s="166" t="s">
        <v>8896</v>
      </c>
      <c r="BA527" s="160" t="s">
        <v>71</v>
      </c>
      <c r="BB527" s="141" t="s">
        <v>117</v>
      </c>
    </row>
    <row r="528" spans="2:54" s="125" customFormat="1" ht="15.75" customHeight="1" x14ac:dyDescent="0.25">
      <c r="B528" s="247">
        <v>2023</v>
      </c>
      <c r="C528" s="81">
        <v>891780111</v>
      </c>
      <c r="D528" s="82" t="s">
        <v>68</v>
      </c>
      <c r="E528" s="145" t="s">
        <v>8897</v>
      </c>
      <c r="F528" s="76" t="s">
        <v>8898</v>
      </c>
      <c r="G528" s="145">
        <v>0</v>
      </c>
      <c r="H528" s="145"/>
      <c r="I528" s="86" t="s">
        <v>78</v>
      </c>
      <c r="J528" s="81" t="s">
        <v>120</v>
      </c>
      <c r="K528" s="145" t="s">
        <v>8899</v>
      </c>
      <c r="L528" s="364">
        <f>229600+414000+316400+1800000+1240000</f>
        <v>4000000</v>
      </c>
      <c r="M528" s="81" t="s">
        <v>73</v>
      </c>
      <c r="N528" s="145"/>
      <c r="O528" s="616" t="s">
        <v>8900</v>
      </c>
      <c r="P528" s="160">
        <v>900406952</v>
      </c>
      <c r="Q528" s="160">
        <v>900</v>
      </c>
      <c r="R528" s="397">
        <v>45029</v>
      </c>
      <c r="S528" s="582">
        <v>338073920</v>
      </c>
      <c r="T528" s="391">
        <v>45218</v>
      </c>
      <c r="U528" s="617">
        <f>229600+414000+316400+1800000+1240000</f>
        <v>4000000</v>
      </c>
      <c r="V528" s="86" t="s">
        <v>70</v>
      </c>
      <c r="W528" s="262">
        <v>1082910000</v>
      </c>
      <c r="X528" s="616" t="s">
        <v>8901</v>
      </c>
      <c r="Y528" s="145"/>
      <c r="Z528" s="391">
        <v>45218</v>
      </c>
      <c r="AA528" s="391">
        <v>45218</v>
      </c>
      <c r="AB528" s="603" t="s">
        <v>80</v>
      </c>
      <c r="AC528" s="391">
        <v>45248</v>
      </c>
      <c r="AD528" s="150">
        <f t="shared" si="28"/>
        <v>30</v>
      </c>
      <c r="AE528" s="143">
        <v>0</v>
      </c>
      <c r="AF528" s="259">
        <v>0</v>
      </c>
      <c r="AG528" s="143">
        <v>0</v>
      </c>
      <c r="AH528" s="603" t="s">
        <v>80</v>
      </c>
      <c r="AI528" s="150">
        <f t="shared" si="24"/>
        <v>0</v>
      </c>
      <c r="AJ528" s="143">
        <v>0</v>
      </c>
      <c r="AK528" s="259">
        <v>0</v>
      </c>
      <c r="AL528" s="603" t="s">
        <v>80</v>
      </c>
      <c r="AM528" s="86">
        <v>0</v>
      </c>
      <c r="AN528" s="603" t="s">
        <v>80</v>
      </c>
      <c r="AO528" s="603" t="s">
        <v>80</v>
      </c>
      <c r="AP528" s="255">
        <f t="shared" si="25"/>
        <v>0</v>
      </c>
      <c r="AQ528" s="260">
        <f>+L528+AF528-AK528</f>
        <v>4000000</v>
      </c>
      <c r="AR528" s="86" t="s">
        <v>115</v>
      </c>
      <c r="AS528" s="143">
        <v>0</v>
      </c>
      <c r="AT528" s="203" t="s">
        <v>80</v>
      </c>
      <c r="AU528" s="259">
        <v>0</v>
      </c>
      <c r="AV528" s="364">
        <f t="shared" si="29"/>
        <v>4000000</v>
      </c>
      <c r="AW528" s="133">
        <f t="shared" si="26"/>
        <v>0</v>
      </c>
      <c r="AX528" s="203" t="s">
        <v>80</v>
      </c>
      <c r="AY528" s="86" t="s">
        <v>72</v>
      </c>
      <c r="AZ528" s="166" t="s">
        <v>8902</v>
      </c>
      <c r="BA528" s="160" t="s">
        <v>71</v>
      </c>
      <c r="BB528" s="141" t="s">
        <v>117</v>
      </c>
    </row>
    <row r="529" spans="2:54" s="125" customFormat="1" ht="15.75" customHeight="1" x14ac:dyDescent="0.25">
      <c r="B529" s="247">
        <v>2023</v>
      </c>
      <c r="C529" s="81">
        <v>891780111</v>
      </c>
      <c r="D529" s="82" t="s">
        <v>68</v>
      </c>
      <c r="E529" s="145" t="s">
        <v>8903</v>
      </c>
      <c r="F529" s="76" t="s">
        <v>8904</v>
      </c>
      <c r="G529" s="145">
        <v>0</v>
      </c>
      <c r="H529" s="145"/>
      <c r="I529" s="86" t="s">
        <v>78</v>
      </c>
      <c r="J529" s="81" t="s">
        <v>120</v>
      </c>
      <c r="K529" s="145" t="s">
        <v>8905</v>
      </c>
      <c r="L529" s="364">
        <f>6436094+401924</f>
        <v>6838018</v>
      </c>
      <c r="M529" s="81" t="s">
        <v>73</v>
      </c>
      <c r="N529" s="145"/>
      <c r="O529" s="616" t="s">
        <v>8906</v>
      </c>
      <c r="P529" s="160">
        <v>900745087</v>
      </c>
      <c r="Q529" s="160">
        <v>656</v>
      </c>
      <c r="R529" s="397">
        <v>44994</v>
      </c>
      <c r="S529" s="582">
        <v>132508338</v>
      </c>
      <c r="T529" s="391">
        <v>45230</v>
      </c>
      <c r="U529" s="617">
        <f>6436094+401924</f>
        <v>6838018</v>
      </c>
      <c r="V529" s="86" t="s">
        <v>70</v>
      </c>
      <c r="W529" s="262">
        <v>51913961</v>
      </c>
      <c r="X529" s="616" t="s">
        <v>7383</v>
      </c>
      <c r="Y529" s="145"/>
      <c r="Z529" s="391">
        <v>45225</v>
      </c>
      <c r="AA529" s="391">
        <v>45225</v>
      </c>
      <c r="AB529" s="603" t="s">
        <v>80</v>
      </c>
      <c r="AC529" s="391">
        <v>45255</v>
      </c>
      <c r="AD529" s="150">
        <f t="shared" si="28"/>
        <v>30</v>
      </c>
      <c r="AE529" s="143">
        <v>0</v>
      </c>
      <c r="AF529" s="259">
        <v>0</v>
      </c>
      <c r="AG529" s="143">
        <v>0</v>
      </c>
      <c r="AH529" s="603" t="s">
        <v>80</v>
      </c>
      <c r="AI529" s="150">
        <f t="shared" si="24"/>
        <v>0</v>
      </c>
      <c r="AJ529" s="143">
        <v>0</v>
      </c>
      <c r="AK529" s="259">
        <v>0</v>
      </c>
      <c r="AL529" s="603" t="s">
        <v>80</v>
      </c>
      <c r="AM529" s="86">
        <v>0</v>
      </c>
      <c r="AN529" s="603" t="s">
        <v>80</v>
      </c>
      <c r="AO529" s="603" t="s">
        <v>80</v>
      </c>
      <c r="AP529" s="255">
        <f t="shared" si="25"/>
        <v>0</v>
      </c>
      <c r="AQ529" s="260">
        <f>+L529+AF529-AK529</f>
        <v>6838018</v>
      </c>
      <c r="AR529" s="86" t="s">
        <v>115</v>
      </c>
      <c r="AS529" s="143">
        <v>0</v>
      </c>
      <c r="AT529" s="203" t="s">
        <v>80</v>
      </c>
      <c r="AU529" s="259">
        <v>0</v>
      </c>
      <c r="AV529" s="364">
        <f t="shared" si="29"/>
        <v>6838018</v>
      </c>
      <c r="AW529" s="133">
        <f t="shared" si="26"/>
        <v>0</v>
      </c>
      <c r="AX529" s="203" t="s">
        <v>80</v>
      </c>
      <c r="AY529" s="86" t="s">
        <v>72</v>
      </c>
      <c r="AZ529" s="166" t="s">
        <v>8907</v>
      </c>
      <c r="BA529" s="160" t="s">
        <v>71</v>
      </c>
      <c r="BB529" s="141" t="s">
        <v>117</v>
      </c>
    </row>
    <row r="530" spans="2:54" s="125" customFormat="1" ht="15.75" customHeight="1" x14ac:dyDescent="0.25">
      <c r="B530" s="247">
        <v>2023</v>
      </c>
      <c r="C530" s="81">
        <v>891780111</v>
      </c>
      <c r="D530" s="82" t="s">
        <v>68</v>
      </c>
      <c r="E530" s="145" t="s">
        <v>8908</v>
      </c>
      <c r="F530" s="76" t="s">
        <v>8909</v>
      </c>
      <c r="G530" s="145">
        <v>0</v>
      </c>
      <c r="H530" s="145"/>
      <c r="I530" s="86" t="s">
        <v>78</v>
      </c>
      <c r="J530" s="81" t="s">
        <v>120</v>
      </c>
      <c r="K530" s="145" t="s">
        <v>8910</v>
      </c>
      <c r="L530" s="595">
        <v>7913500</v>
      </c>
      <c r="M530" s="81" t="s">
        <v>73</v>
      </c>
      <c r="N530" s="145"/>
      <c r="O530" s="616" t="s">
        <v>8911</v>
      </c>
      <c r="P530" s="160">
        <v>901398327</v>
      </c>
      <c r="Q530" s="160">
        <v>1608</v>
      </c>
      <c r="R530" s="397">
        <v>45134</v>
      </c>
      <c r="S530" s="582">
        <v>355985140</v>
      </c>
      <c r="T530" s="622">
        <v>45226</v>
      </c>
      <c r="U530" s="615">
        <v>7913500</v>
      </c>
      <c r="V530" s="86" t="s">
        <v>70</v>
      </c>
      <c r="W530" s="262">
        <v>7597888</v>
      </c>
      <c r="X530" s="616" t="s">
        <v>8781</v>
      </c>
      <c r="Y530" s="145"/>
      <c r="Z530" s="391">
        <v>45226</v>
      </c>
      <c r="AA530" s="391">
        <v>45226</v>
      </c>
      <c r="AB530" s="603" t="s">
        <v>80</v>
      </c>
      <c r="AC530" s="391">
        <v>45256</v>
      </c>
      <c r="AD530" s="150">
        <f t="shared" si="28"/>
        <v>30</v>
      </c>
      <c r="AE530" s="143">
        <v>0</v>
      </c>
      <c r="AF530" s="259">
        <v>0</v>
      </c>
      <c r="AG530" s="143">
        <v>0</v>
      </c>
      <c r="AH530" s="603" t="s">
        <v>80</v>
      </c>
      <c r="AI530" s="150">
        <f t="shared" si="24"/>
        <v>0</v>
      </c>
      <c r="AJ530" s="143">
        <v>0</v>
      </c>
      <c r="AK530" s="259">
        <v>0</v>
      </c>
      <c r="AL530" s="603" t="s">
        <v>80</v>
      </c>
      <c r="AM530" s="86">
        <v>0</v>
      </c>
      <c r="AN530" s="603" t="s">
        <v>80</v>
      </c>
      <c r="AO530" s="603" t="s">
        <v>80</v>
      </c>
      <c r="AP530" s="255">
        <f t="shared" si="25"/>
        <v>0</v>
      </c>
      <c r="AQ530" s="260">
        <f>+L530+AF530-AK530</f>
        <v>7913500</v>
      </c>
      <c r="AR530" s="86" t="s">
        <v>115</v>
      </c>
      <c r="AS530" s="143">
        <v>0</v>
      </c>
      <c r="AT530" s="203" t="s">
        <v>80</v>
      </c>
      <c r="AU530" s="259">
        <v>0</v>
      </c>
      <c r="AV530" s="364">
        <f t="shared" si="29"/>
        <v>7913500</v>
      </c>
      <c r="AW530" s="133">
        <f t="shared" si="26"/>
        <v>0</v>
      </c>
      <c r="AX530" s="203" t="s">
        <v>80</v>
      </c>
      <c r="AY530" s="86" t="s">
        <v>72</v>
      </c>
      <c r="AZ530" s="166" t="s">
        <v>8912</v>
      </c>
      <c r="BA530" s="160" t="s">
        <v>71</v>
      </c>
      <c r="BB530" s="141" t="s">
        <v>117</v>
      </c>
    </row>
    <row r="531" spans="2:54" s="125" customFormat="1" ht="15.75" customHeight="1" x14ac:dyDescent="0.25">
      <c r="B531" s="247">
        <v>2023</v>
      </c>
      <c r="C531" s="81">
        <v>891780111</v>
      </c>
      <c r="D531" s="82" t="s">
        <v>68</v>
      </c>
      <c r="E531" s="145" t="s">
        <v>8913</v>
      </c>
      <c r="F531" s="76" t="s">
        <v>8914</v>
      </c>
      <c r="G531" s="145">
        <v>0</v>
      </c>
      <c r="H531" s="145"/>
      <c r="I531" s="86" t="s">
        <v>78</v>
      </c>
      <c r="J531" s="81" t="s">
        <v>120</v>
      </c>
      <c r="K531" s="145" t="s">
        <v>8915</v>
      </c>
      <c r="L531" s="595">
        <v>4819500</v>
      </c>
      <c r="M531" s="81" t="s">
        <v>73</v>
      </c>
      <c r="N531" s="145"/>
      <c r="O531" s="616" t="s">
        <v>8880</v>
      </c>
      <c r="P531" s="160">
        <v>860076580</v>
      </c>
      <c r="Q531" s="160">
        <v>2016</v>
      </c>
      <c r="R531" s="397">
        <v>45188</v>
      </c>
      <c r="S531" s="582">
        <v>16800000</v>
      </c>
      <c r="T531" s="622">
        <v>45226</v>
      </c>
      <c r="U531" s="615">
        <v>4819500</v>
      </c>
      <c r="V531" s="86" t="s">
        <v>70</v>
      </c>
      <c r="W531" s="262">
        <v>85155183</v>
      </c>
      <c r="X531" s="616" t="s">
        <v>8916</v>
      </c>
      <c r="Y531" s="145"/>
      <c r="Z531" s="391">
        <v>45226</v>
      </c>
      <c r="AA531" s="391">
        <v>45226</v>
      </c>
      <c r="AB531" s="603" t="s">
        <v>80</v>
      </c>
      <c r="AC531" s="391">
        <v>45256</v>
      </c>
      <c r="AD531" s="150">
        <f t="shared" si="28"/>
        <v>30</v>
      </c>
      <c r="AE531" s="143">
        <v>0</v>
      </c>
      <c r="AF531" s="259">
        <v>0</v>
      </c>
      <c r="AG531" s="143">
        <v>0</v>
      </c>
      <c r="AH531" s="603" t="s">
        <v>80</v>
      </c>
      <c r="AI531" s="150">
        <f t="shared" si="24"/>
        <v>0</v>
      </c>
      <c r="AJ531" s="143">
        <v>0</v>
      </c>
      <c r="AK531" s="259">
        <v>0</v>
      </c>
      <c r="AL531" s="603" t="s">
        <v>80</v>
      </c>
      <c r="AM531" s="86">
        <v>0</v>
      </c>
      <c r="AN531" s="603" t="s">
        <v>80</v>
      </c>
      <c r="AO531" s="603" t="s">
        <v>80</v>
      </c>
      <c r="AP531" s="255">
        <f t="shared" si="25"/>
        <v>0</v>
      </c>
      <c r="AQ531" s="260">
        <f>+L531+AF531-AK531</f>
        <v>4819500</v>
      </c>
      <c r="AR531" s="86" t="s">
        <v>115</v>
      </c>
      <c r="AS531" s="143">
        <v>0</v>
      </c>
      <c r="AT531" s="203" t="s">
        <v>80</v>
      </c>
      <c r="AU531" s="259">
        <v>0</v>
      </c>
      <c r="AV531" s="364">
        <f t="shared" si="29"/>
        <v>4819500</v>
      </c>
      <c r="AW531" s="133">
        <f t="shared" si="26"/>
        <v>0</v>
      </c>
      <c r="AX531" s="203" t="s">
        <v>80</v>
      </c>
      <c r="AY531" s="86" t="s">
        <v>72</v>
      </c>
      <c r="AZ531" s="166" t="s">
        <v>8917</v>
      </c>
      <c r="BA531" s="160" t="s">
        <v>71</v>
      </c>
      <c r="BB531" s="141" t="s">
        <v>117</v>
      </c>
    </row>
    <row r="532" spans="2:54" s="125" customFormat="1" ht="15.75" customHeight="1" x14ac:dyDescent="0.25">
      <c r="B532" s="247">
        <v>2023</v>
      </c>
      <c r="C532" s="81">
        <v>891780111</v>
      </c>
      <c r="D532" s="82" t="s">
        <v>68</v>
      </c>
      <c r="E532" s="145" t="s">
        <v>8918</v>
      </c>
      <c r="F532" s="76" t="s">
        <v>8919</v>
      </c>
      <c r="G532" s="145">
        <v>0</v>
      </c>
      <c r="H532" s="145"/>
      <c r="I532" s="86" t="s">
        <v>78</v>
      </c>
      <c r="J532" s="81" t="s">
        <v>120</v>
      </c>
      <c r="K532" s="145" t="s">
        <v>8920</v>
      </c>
      <c r="L532" s="364">
        <v>2999157</v>
      </c>
      <c r="M532" s="81" t="s">
        <v>73</v>
      </c>
      <c r="N532" s="145"/>
      <c r="O532" s="616" t="s">
        <v>8155</v>
      </c>
      <c r="P532" s="160">
        <v>900763287</v>
      </c>
      <c r="Q532" s="160">
        <v>1204</v>
      </c>
      <c r="R532" s="397">
        <v>45075</v>
      </c>
      <c r="S532" s="582">
        <v>81419160</v>
      </c>
      <c r="T532" s="391">
        <v>45226</v>
      </c>
      <c r="U532" s="617">
        <v>2999157</v>
      </c>
      <c r="V532" s="86" t="s">
        <v>70</v>
      </c>
      <c r="W532" s="262">
        <v>85477077</v>
      </c>
      <c r="X532" s="616" t="s">
        <v>7116</v>
      </c>
      <c r="Y532" s="145"/>
      <c r="Z532" s="391">
        <v>45226</v>
      </c>
      <c r="AA532" s="391">
        <v>45226</v>
      </c>
      <c r="AB532" s="603" t="s">
        <v>80</v>
      </c>
      <c r="AC532" s="391">
        <v>45256</v>
      </c>
      <c r="AD532" s="150">
        <f t="shared" si="28"/>
        <v>30</v>
      </c>
      <c r="AE532" s="143">
        <v>0</v>
      </c>
      <c r="AF532" s="259">
        <v>0</v>
      </c>
      <c r="AG532" s="143">
        <v>0</v>
      </c>
      <c r="AH532" s="603" t="s">
        <v>80</v>
      </c>
      <c r="AI532" s="150">
        <f t="shared" si="24"/>
        <v>0</v>
      </c>
      <c r="AJ532" s="143">
        <v>0</v>
      </c>
      <c r="AK532" s="259">
        <v>0</v>
      </c>
      <c r="AL532" s="603" t="s">
        <v>80</v>
      </c>
      <c r="AM532" s="86">
        <v>0</v>
      </c>
      <c r="AN532" s="603" t="s">
        <v>80</v>
      </c>
      <c r="AO532" s="603" t="s">
        <v>80</v>
      </c>
      <c r="AP532" s="255">
        <f t="shared" si="25"/>
        <v>0</v>
      </c>
      <c r="AQ532" s="260">
        <f>+L532+AF532-AK532</f>
        <v>2999157</v>
      </c>
      <c r="AR532" s="86" t="s">
        <v>115</v>
      </c>
      <c r="AS532" s="143">
        <v>0</v>
      </c>
      <c r="AT532" s="203" t="s">
        <v>80</v>
      </c>
      <c r="AU532" s="259">
        <v>0</v>
      </c>
      <c r="AV532" s="364">
        <f t="shared" si="29"/>
        <v>2999157</v>
      </c>
      <c r="AW532" s="133">
        <f t="shared" si="26"/>
        <v>0</v>
      </c>
      <c r="AX532" s="203" t="s">
        <v>80</v>
      </c>
      <c r="AY532" s="86" t="s">
        <v>72</v>
      </c>
      <c r="AZ532" s="166" t="s">
        <v>8921</v>
      </c>
      <c r="BA532" s="160" t="s">
        <v>71</v>
      </c>
      <c r="BB532" s="141" t="s">
        <v>117</v>
      </c>
    </row>
    <row r="533" spans="2:54" s="125" customFormat="1" ht="15.75" customHeight="1" x14ac:dyDescent="0.25">
      <c r="B533" s="247">
        <v>2023</v>
      </c>
      <c r="C533" s="81">
        <v>891780111</v>
      </c>
      <c r="D533" s="82" t="s">
        <v>68</v>
      </c>
      <c r="E533" s="145" t="s">
        <v>8922</v>
      </c>
      <c r="F533" s="76" t="s">
        <v>8923</v>
      </c>
      <c r="G533" s="145">
        <v>0</v>
      </c>
      <c r="H533" s="145"/>
      <c r="I533" s="86" t="s">
        <v>78</v>
      </c>
      <c r="J533" s="81" t="s">
        <v>120</v>
      </c>
      <c r="K533" s="145" t="s">
        <v>8924</v>
      </c>
      <c r="L533" s="364">
        <v>1652920</v>
      </c>
      <c r="M533" s="81" t="s">
        <v>73</v>
      </c>
      <c r="N533" s="145"/>
      <c r="O533" s="616" t="s">
        <v>2549</v>
      </c>
      <c r="P533" s="160">
        <v>1124010239</v>
      </c>
      <c r="Q533" s="160">
        <v>629</v>
      </c>
      <c r="R533" s="397">
        <v>44992</v>
      </c>
      <c r="S533" s="582">
        <v>462873162</v>
      </c>
      <c r="T533" s="391">
        <v>45226</v>
      </c>
      <c r="U533" s="617">
        <v>1652920</v>
      </c>
      <c r="V533" s="86" t="s">
        <v>70</v>
      </c>
      <c r="W533" s="262">
        <v>57466882</v>
      </c>
      <c r="X533" s="616" t="s">
        <v>7553</v>
      </c>
      <c r="Y533" s="145"/>
      <c r="Z533" s="391">
        <v>45226</v>
      </c>
      <c r="AA533" s="391">
        <v>45226</v>
      </c>
      <c r="AB533" s="603" t="s">
        <v>80</v>
      </c>
      <c r="AC533" s="391">
        <v>45286</v>
      </c>
      <c r="AD533" s="150">
        <f t="shared" si="28"/>
        <v>60</v>
      </c>
      <c r="AE533" s="143">
        <v>0</v>
      </c>
      <c r="AF533" s="259">
        <v>0</v>
      </c>
      <c r="AG533" s="143">
        <v>0</v>
      </c>
      <c r="AH533" s="603" t="s">
        <v>80</v>
      </c>
      <c r="AI533" s="150">
        <f t="shared" si="24"/>
        <v>0</v>
      </c>
      <c r="AJ533" s="143">
        <v>0</v>
      </c>
      <c r="AK533" s="259">
        <v>0</v>
      </c>
      <c r="AL533" s="603" t="s">
        <v>80</v>
      </c>
      <c r="AM533" s="86">
        <v>0</v>
      </c>
      <c r="AN533" s="603" t="s">
        <v>80</v>
      </c>
      <c r="AO533" s="603" t="s">
        <v>80</v>
      </c>
      <c r="AP533" s="255">
        <f t="shared" si="25"/>
        <v>0</v>
      </c>
      <c r="AQ533" s="260">
        <f>+L533+AF533-AK533</f>
        <v>1652920</v>
      </c>
      <c r="AR533" s="86" t="s">
        <v>115</v>
      </c>
      <c r="AS533" s="143">
        <v>0</v>
      </c>
      <c r="AT533" s="203" t="s">
        <v>80</v>
      </c>
      <c r="AU533" s="259">
        <v>0</v>
      </c>
      <c r="AV533" s="364">
        <f t="shared" si="29"/>
        <v>1652920</v>
      </c>
      <c r="AW533" s="133">
        <f t="shared" si="26"/>
        <v>0</v>
      </c>
      <c r="AX533" s="203" t="s">
        <v>80</v>
      </c>
      <c r="AY533" s="86" t="s">
        <v>72</v>
      </c>
      <c r="AZ533" s="166" t="s">
        <v>8925</v>
      </c>
      <c r="BA533" s="160" t="s">
        <v>71</v>
      </c>
      <c r="BB533" s="141" t="s">
        <v>117</v>
      </c>
    </row>
    <row r="534" spans="2:54" s="125" customFormat="1" ht="15.75" customHeight="1" x14ac:dyDescent="0.25">
      <c r="B534" s="247">
        <v>2023</v>
      </c>
      <c r="C534" s="81">
        <v>891780111</v>
      </c>
      <c r="D534" s="82" t="s">
        <v>68</v>
      </c>
      <c r="E534" s="145" t="s">
        <v>8926</v>
      </c>
      <c r="F534" s="76" t="s">
        <v>8927</v>
      </c>
      <c r="G534" s="145">
        <v>0</v>
      </c>
      <c r="H534" s="145"/>
      <c r="I534" s="86" t="s">
        <v>78</v>
      </c>
      <c r="J534" s="81" t="s">
        <v>120</v>
      </c>
      <c r="K534" s="145" t="s">
        <v>8928</v>
      </c>
      <c r="L534" s="259">
        <v>50000000</v>
      </c>
      <c r="M534" s="81" t="s">
        <v>73</v>
      </c>
      <c r="N534" s="145"/>
      <c r="O534" s="141" t="s">
        <v>225</v>
      </c>
      <c r="P534" s="160">
        <v>819006702</v>
      </c>
      <c r="Q534" s="160">
        <v>212</v>
      </c>
      <c r="R534" s="397">
        <v>44960</v>
      </c>
      <c r="S534" s="582">
        <v>100000000</v>
      </c>
      <c r="T534" s="391">
        <v>44986</v>
      </c>
      <c r="U534" s="617">
        <v>50000000</v>
      </c>
      <c r="V534" s="86" t="s">
        <v>70</v>
      </c>
      <c r="W534" s="262">
        <v>1082884010</v>
      </c>
      <c r="X534" s="144" t="s">
        <v>8929</v>
      </c>
      <c r="Y534" s="145"/>
      <c r="Z534" s="391">
        <v>44986</v>
      </c>
      <c r="AA534" s="391">
        <v>44986</v>
      </c>
      <c r="AB534" s="603" t="s">
        <v>80</v>
      </c>
      <c r="AC534" s="391">
        <v>45291</v>
      </c>
      <c r="AD534" s="150">
        <f t="shared" si="27"/>
        <v>305</v>
      </c>
      <c r="AE534" s="143">
        <v>1</v>
      </c>
      <c r="AF534" s="259">
        <v>25000000</v>
      </c>
      <c r="AG534" s="143">
        <v>0</v>
      </c>
      <c r="AH534" s="603" t="s">
        <v>80</v>
      </c>
      <c r="AI534" s="150">
        <f t="shared" si="24"/>
        <v>0</v>
      </c>
      <c r="AJ534" s="143">
        <v>0</v>
      </c>
      <c r="AK534" s="259">
        <v>0</v>
      </c>
      <c r="AL534" s="603" t="s">
        <v>80</v>
      </c>
      <c r="AM534" s="86">
        <v>0</v>
      </c>
      <c r="AN534" s="603" t="s">
        <v>80</v>
      </c>
      <c r="AO534" s="603" t="s">
        <v>80</v>
      </c>
      <c r="AP534" s="255">
        <f t="shared" si="25"/>
        <v>0</v>
      </c>
      <c r="AQ534" s="260">
        <f>+L534+AF534-AK534</f>
        <v>75000000</v>
      </c>
      <c r="AR534" s="86" t="s">
        <v>115</v>
      </c>
      <c r="AS534" s="143">
        <v>0</v>
      </c>
      <c r="AT534" s="203" t="s">
        <v>80</v>
      </c>
      <c r="AU534" s="259">
        <v>44528512</v>
      </c>
      <c r="AV534" s="364">
        <f t="shared" si="29"/>
        <v>30471488</v>
      </c>
      <c r="AW534" s="133">
        <f t="shared" si="26"/>
        <v>0.59371349333333334</v>
      </c>
      <c r="AX534" s="203" t="s">
        <v>80</v>
      </c>
      <c r="AY534" s="86" t="s">
        <v>72</v>
      </c>
      <c r="AZ534" s="142" t="s">
        <v>8930</v>
      </c>
      <c r="BA534" s="160" t="s">
        <v>71</v>
      </c>
      <c r="BB534" s="141" t="s">
        <v>117</v>
      </c>
    </row>
    <row r="535" spans="2:54" s="125" customFormat="1" ht="15.75" customHeight="1" x14ac:dyDescent="0.25">
      <c r="B535" s="247">
        <v>2023</v>
      </c>
      <c r="C535" s="81">
        <v>891780111</v>
      </c>
      <c r="D535" s="82" t="s">
        <v>68</v>
      </c>
      <c r="E535" s="145" t="s">
        <v>8931</v>
      </c>
      <c r="F535" s="76" t="s">
        <v>8932</v>
      </c>
      <c r="G535" s="145">
        <v>0</v>
      </c>
      <c r="H535" s="145"/>
      <c r="I535" s="86" t="s">
        <v>78</v>
      </c>
      <c r="J535" s="81" t="s">
        <v>120</v>
      </c>
      <c r="K535" s="145" t="s">
        <v>8933</v>
      </c>
      <c r="L535" s="259">
        <v>80000000</v>
      </c>
      <c r="M535" s="81" t="s">
        <v>73</v>
      </c>
      <c r="N535" s="145"/>
      <c r="O535" s="141" t="s">
        <v>8934</v>
      </c>
      <c r="P535" s="160">
        <v>800164453</v>
      </c>
      <c r="Q535" s="160">
        <v>336</v>
      </c>
      <c r="R535" s="397">
        <v>44967</v>
      </c>
      <c r="S535" s="582">
        <v>100000000</v>
      </c>
      <c r="T535" s="391">
        <v>44995</v>
      </c>
      <c r="U535" s="617">
        <v>80000000</v>
      </c>
      <c r="V535" s="86" t="s">
        <v>70</v>
      </c>
      <c r="W535" s="262">
        <v>1082884010</v>
      </c>
      <c r="X535" s="144" t="s">
        <v>7004</v>
      </c>
      <c r="Y535" s="145"/>
      <c r="Z535" s="391">
        <v>44995</v>
      </c>
      <c r="AA535" s="391">
        <v>44995</v>
      </c>
      <c r="AB535" s="603" t="s">
        <v>80</v>
      </c>
      <c r="AC535" s="391">
        <v>45289</v>
      </c>
      <c r="AD535" s="150">
        <f t="shared" si="27"/>
        <v>294</v>
      </c>
      <c r="AE535" s="143">
        <v>0</v>
      </c>
      <c r="AF535" s="259">
        <v>0</v>
      </c>
      <c r="AG535" s="143">
        <v>0</v>
      </c>
      <c r="AH535" s="603" t="s">
        <v>80</v>
      </c>
      <c r="AI535" s="150">
        <f t="shared" si="24"/>
        <v>0</v>
      </c>
      <c r="AJ535" s="143">
        <v>0</v>
      </c>
      <c r="AK535" s="259">
        <v>0</v>
      </c>
      <c r="AL535" s="603" t="s">
        <v>80</v>
      </c>
      <c r="AM535" s="86">
        <v>0</v>
      </c>
      <c r="AN535" s="603" t="s">
        <v>80</v>
      </c>
      <c r="AO535" s="603" t="s">
        <v>80</v>
      </c>
      <c r="AP535" s="255">
        <f t="shared" si="25"/>
        <v>0</v>
      </c>
      <c r="AQ535" s="260">
        <f>+L535+AF535-AK535</f>
        <v>80000000</v>
      </c>
      <c r="AR535" s="86" t="s">
        <v>115</v>
      </c>
      <c r="AS535" s="143">
        <v>0</v>
      </c>
      <c r="AT535" s="203" t="s">
        <v>80</v>
      </c>
      <c r="AU535" s="259">
        <v>54466200</v>
      </c>
      <c r="AV535" s="364">
        <f t="shared" si="29"/>
        <v>25533800</v>
      </c>
      <c r="AW535" s="133">
        <f t="shared" si="26"/>
        <v>0.68082750000000003</v>
      </c>
      <c r="AX535" s="203" t="s">
        <v>80</v>
      </c>
      <c r="AY535" s="86" t="s">
        <v>72</v>
      </c>
      <c r="AZ535" s="142" t="s">
        <v>8935</v>
      </c>
      <c r="BA535" s="160" t="s">
        <v>71</v>
      </c>
      <c r="BB535" s="141" t="s">
        <v>117</v>
      </c>
    </row>
    <row r="536" spans="2:54" s="125" customFormat="1" ht="15.75" customHeight="1" x14ac:dyDescent="0.25">
      <c r="B536" s="247">
        <v>2023</v>
      </c>
      <c r="C536" s="81">
        <v>891780111</v>
      </c>
      <c r="D536" s="82" t="s">
        <v>68</v>
      </c>
      <c r="E536" s="145" t="s">
        <v>8936</v>
      </c>
      <c r="F536" s="76" t="s">
        <v>8937</v>
      </c>
      <c r="G536" s="145">
        <v>0</v>
      </c>
      <c r="H536" s="145"/>
      <c r="I536" s="86" t="s">
        <v>78</v>
      </c>
      <c r="J536" s="81" t="s">
        <v>120</v>
      </c>
      <c r="K536" s="145" t="s">
        <v>8938</v>
      </c>
      <c r="L536" s="259">
        <v>30000000</v>
      </c>
      <c r="M536" s="81" t="s">
        <v>73</v>
      </c>
      <c r="N536" s="145"/>
      <c r="O536" s="141" t="s">
        <v>8772</v>
      </c>
      <c r="P536" s="618">
        <v>1082954422</v>
      </c>
      <c r="Q536" s="160">
        <v>212</v>
      </c>
      <c r="R536" s="397">
        <v>44960</v>
      </c>
      <c r="S536" s="582">
        <v>100000000</v>
      </c>
      <c r="T536" s="391">
        <v>45030</v>
      </c>
      <c r="U536" s="617">
        <v>30000000</v>
      </c>
      <c r="V536" s="86" t="s">
        <v>70</v>
      </c>
      <c r="W536" s="262">
        <v>1082884010</v>
      </c>
      <c r="X536" s="144" t="s">
        <v>8929</v>
      </c>
      <c r="Y536" s="145"/>
      <c r="Z536" s="391">
        <v>45030</v>
      </c>
      <c r="AA536" s="391">
        <v>45030</v>
      </c>
      <c r="AB536" s="603" t="s">
        <v>80</v>
      </c>
      <c r="AC536" s="391">
        <v>45289</v>
      </c>
      <c r="AD536" s="150">
        <f t="shared" si="27"/>
        <v>259</v>
      </c>
      <c r="AE536" s="143">
        <v>0</v>
      </c>
      <c r="AF536" s="259">
        <v>0</v>
      </c>
      <c r="AG536" s="143">
        <v>0</v>
      </c>
      <c r="AH536" s="603" t="s">
        <v>80</v>
      </c>
      <c r="AI536" s="150">
        <f t="shared" si="24"/>
        <v>0</v>
      </c>
      <c r="AJ536" s="143">
        <v>0</v>
      </c>
      <c r="AK536" s="259">
        <v>0</v>
      </c>
      <c r="AL536" s="603" t="s">
        <v>80</v>
      </c>
      <c r="AM536" s="86">
        <v>0</v>
      </c>
      <c r="AN536" s="603" t="s">
        <v>80</v>
      </c>
      <c r="AO536" s="603" t="s">
        <v>80</v>
      </c>
      <c r="AP536" s="255">
        <f t="shared" si="25"/>
        <v>0</v>
      </c>
      <c r="AQ536" s="260">
        <f>+L536+AF536-AK536</f>
        <v>30000000</v>
      </c>
      <c r="AR536" s="86" t="s">
        <v>115</v>
      </c>
      <c r="AS536" s="143">
        <v>0</v>
      </c>
      <c r="AT536" s="203" t="s">
        <v>80</v>
      </c>
      <c r="AU536" s="259">
        <v>28670300</v>
      </c>
      <c r="AV536" s="364">
        <f t="shared" si="29"/>
        <v>1329700</v>
      </c>
      <c r="AW536" s="133">
        <f t="shared" si="26"/>
        <v>0.95567666666666662</v>
      </c>
      <c r="AX536" s="203" t="s">
        <v>80</v>
      </c>
      <c r="AY536" s="86" t="s">
        <v>72</v>
      </c>
      <c r="AZ536" s="142" t="s">
        <v>8939</v>
      </c>
      <c r="BA536" s="160" t="s">
        <v>71</v>
      </c>
      <c r="BB536" s="141" t="s">
        <v>117</v>
      </c>
    </row>
    <row r="537" spans="2:54" s="125" customFormat="1" ht="15.75" customHeight="1" x14ac:dyDescent="0.25">
      <c r="B537" s="247">
        <v>2023</v>
      </c>
      <c r="C537" s="81">
        <v>891780111</v>
      </c>
      <c r="D537" s="82" t="s">
        <v>68</v>
      </c>
      <c r="E537" s="145" t="s">
        <v>8940</v>
      </c>
      <c r="F537" s="76" t="s">
        <v>8941</v>
      </c>
      <c r="G537" s="145">
        <v>0</v>
      </c>
      <c r="H537" s="145"/>
      <c r="I537" s="86" t="s">
        <v>78</v>
      </c>
      <c r="J537" s="81" t="s">
        <v>120</v>
      </c>
      <c r="K537" s="145" t="s">
        <v>8942</v>
      </c>
      <c r="L537" s="259">
        <v>20000000</v>
      </c>
      <c r="M537" s="81" t="s">
        <v>73</v>
      </c>
      <c r="N537" s="145"/>
      <c r="O537" s="141" t="s">
        <v>8105</v>
      </c>
      <c r="P537" s="160">
        <v>1082994721</v>
      </c>
      <c r="Q537" s="160">
        <v>212</v>
      </c>
      <c r="R537" s="397">
        <v>44960</v>
      </c>
      <c r="S537" s="582">
        <v>100000000</v>
      </c>
      <c r="T537" s="391">
        <v>45034</v>
      </c>
      <c r="U537" s="617">
        <v>20000000</v>
      </c>
      <c r="V537" s="86" t="s">
        <v>70</v>
      </c>
      <c r="W537" s="262">
        <v>1082884010</v>
      </c>
      <c r="X537" s="144" t="s">
        <v>7004</v>
      </c>
      <c r="Y537" s="145"/>
      <c r="Z537" s="391">
        <v>45034</v>
      </c>
      <c r="AA537" s="391">
        <v>45034</v>
      </c>
      <c r="AB537" s="603" t="s">
        <v>80</v>
      </c>
      <c r="AC537" s="391">
        <v>45277</v>
      </c>
      <c r="AD537" s="150">
        <f t="shared" si="27"/>
        <v>243</v>
      </c>
      <c r="AE537" s="143">
        <v>1</v>
      </c>
      <c r="AF537" s="259">
        <v>7000000</v>
      </c>
      <c r="AG537" s="143">
        <v>0</v>
      </c>
      <c r="AH537" s="603" t="s">
        <v>80</v>
      </c>
      <c r="AI537" s="150">
        <f t="shared" si="24"/>
        <v>0</v>
      </c>
      <c r="AJ537" s="143">
        <v>0</v>
      </c>
      <c r="AK537" s="259">
        <v>0</v>
      </c>
      <c r="AL537" s="603" t="s">
        <v>80</v>
      </c>
      <c r="AM537" s="86">
        <v>0</v>
      </c>
      <c r="AN537" s="603" t="s">
        <v>80</v>
      </c>
      <c r="AO537" s="603" t="s">
        <v>80</v>
      </c>
      <c r="AP537" s="255">
        <f t="shared" si="25"/>
        <v>0</v>
      </c>
      <c r="AQ537" s="260">
        <f>+L537+AF537-AK537</f>
        <v>27000000</v>
      </c>
      <c r="AR537" s="86" t="s">
        <v>115</v>
      </c>
      <c r="AS537" s="143">
        <v>0</v>
      </c>
      <c r="AT537" s="203" t="s">
        <v>80</v>
      </c>
      <c r="AU537" s="259">
        <v>19802500</v>
      </c>
      <c r="AV537" s="364">
        <f t="shared" si="29"/>
        <v>7197500</v>
      </c>
      <c r="AW537" s="133">
        <f t="shared" si="26"/>
        <v>0.73342592592592593</v>
      </c>
      <c r="AX537" s="203" t="s">
        <v>80</v>
      </c>
      <c r="AY537" s="86" t="s">
        <v>72</v>
      </c>
      <c r="AZ537" s="142" t="s">
        <v>8943</v>
      </c>
      <c r="BA537" s="160" t="s">
        <v>71</v>
      </c>
      <c r="BB537" s="141" t="s">
        <v>117</v>
      </c>
    </row>
    <row r="538" spans="2:54" s="125" customFormat="1" ht="15.75" customHeight="1" x14ac:dyDescent="0.25">
      <c r="B538" s="247">
        <v>2023</v>
      </c>
      <c r="C538" s="81">
        <v>891780111</v>
      </c>
      <c r="D538" s="82" t="s">
        <v>68</v>
      </c>
      <c r="E538" s="145" t="s">
        <v>8944</v>
      </c>
      <c r="F538" s="76" t="s">
        <v>8945</v>
      </c>
      <c r="G538" s="145">
        <v>0</v>
      </c>
      <c r="H538" s="145"/>
      <c r="I538" s="86" t="s">
        <v>78</v>
      </c>
      <c r="J538" s="81" t="s">
        <v>120</v>
      </c>
      <c r="K538" s="145" t="s">
        <v>8946</v>
      </c>
      <c r="L538" s="259">
        <v>4998000</v>
      </c>
      <c r="M538" s="81" t="s">
        <v>73</v>
      </c>
      <c r="N538" s="145"/>
      <c r="O538" s="141" t="s">
        <v>8947</v>
      </c>
      <c r="P538" s="258">
        <v>819004970</v>
      </c>
      <c r="Q538" s="160">
        <v>806</v>
      </c>
      <c r="R538" s="397">
        <v>45012</v>
      </c>
      <c r="S538" s="582">
        <v>514930914</v>
      </c>
      <c r="T538" s="391">
        <v>45131</v>
      </c>
      <c r="U538" s="617">
        <v>4998000</v>
      </c>
      <c r="V538" s="86" t="s">
        <v>70</v>
      </c>
      <c r="W538" s="262">
        <v>28548913</v>
      </c>
      <c r="X538" s="144" t="s">
        <v>8948</v>
      </c>
      <c r="Y538" s="145"/>
      <c r="Z538" s="391">
        <v>45131</v>
      </c>
      <c r="AA538" s="391">
        <v>45131</v>
      </c>
      <c r="AB538" s="603" t="s">
        <v>80</v>
      </c>
      <c r="AC538" s="391">
        <v>45253</v>
      </c>
      <c r="AD538" s="150">
        <f t="shared" si="27"/>
        <v>122</v>
      </c>
      <c r="AE538" s="143">
        <v>0</v>
      </c>
      <c r="AF538" s="259">
        <v>0</v>
      </c>
      <c r="AG538" s="143">
        <v>0</v>
      </c>
      <c r="AH538" s="603" t="s">
        <v>80</v>
      </c>
      <c r="AI538" s="150">
        <f t="shared" si="24"/>
        <v>0</v>
      </c>
      <c r="AJ538" s="143">
        <v>0</v>
      </c>
      <c r="AK538" s="259">
        <v>0</v>
      </c>
      <c r="AL538" s="603" t="s">
        <v>80</v>
      </c>
      <c r="AM538" s="86">
        <v>0</v>
      </c>
      <c r="AN538" s="603" t="s">
        <v>80</v>
      </c>
      <c r="AO538" s="603" t="s">
        <v>80</v>
      </c>
      <c r="AP538" s="255">
        <f t="shared" si="25"/>
        <v>0</v>
      </c>
      <c r="AQ538" s="260">
        <f>+L538+AF538-AK538</f>
        <v>4998000</v>
      </c>
      <c r="AR538" s="86" t="s">
        <v>115</v>
      </c>
      <c r="AS538" s="143">
        <v>0</v>
      </c>
      <c r="AT538" s="203" t="s">
        <v>80</v>
      </c>
      <c r="AU538" s="259">
        <v>0</v>
      </c>
      <c r="AV538" s="364">
        <f t="shared" si="29"/>
        <v>4998000</v>
      </c>
      <c r="AW538" s="133">
        <f t="shared" si="26"/>
        <v>0</v>
      </c>
      <c r="AX538" s="203" t="s">
        <v>80</v>
      </c>
      <c r="AY538" s="86" t="s">
        <v>72</v>
      </c>
      <c r="AZ538" s="583" t="s">
        <v>8949</v>
      </c>
      <c r="BA538" s="160" t="s">
        <v>71</v>
      </c>
      <c r="BB538" s="141" t="s">
        <v>117</v>
      </c>
    </row>
    <row r="539" spans="2:54" s="125" customFormat="1" ht="15.75" customHeight="1" x14ac:dyDescent="0.25">
      <c r="B539" s="247">
        <v>2023</v>
      </c>
      <c r="C539" s="81">
        <v>891780111</v>
      </c>
      <c r="D539" s="82" t="s">
        <v>68</v>
      </c>
      <c r="E539" s="145" t="s">
        <v>8950</v>
      </c>
      <c r="F539" s="76" t="s">
        <v>8951</v>
      </c>
      <c r="G539" s="145">
        <v>0</v>
      </c>
      <c r="H539" s="145"/>
      <c r="I539" s="86" t="s">
        <v>78</v>
      </c>
      <c r="J539" s="81" t="s">
        <v>120</v>
      </c>
      <c r="K539" s="145" t="s">
        <v>8952</v>
      </c>
      <c r="L539" s="364">
        <v>5634889</v>
      </c>
      <c r="M539" s="81" t="s">
        <v>73</v>
      </c>
      <c r="N539" s="145"/>
      <c r="O539" s="616" t="s">
        <v>225</v>
      </c>
      <c r="P539" s="160">
        <v>819006702</v>
      </c>
      <c r="Q539" s="160">
        <v>1579</v>
      </c>
      <c r="R539" s="397">
        <v>45132</v>
      </c>
      <c r="S539" s="582">
        <v>67374670</v>
      </c>
      <c r="T539" s="391">
        <v>45160</v>
      </c>
      <c r="U539" s="617">
        <v>5634889</v>
      </c>
      <c r="V539" s="86" t="s">
        <v>70</v>
      </c>
      <c r="W539" s="262">
        <v>63563343</v>
      </c>
      <c r="X539" s="144" t="s">
        <v>6541</v>
      </c>
      <c r="Y539" s="145"/>
      <c r="Z539" s="391">
        <v>45160</v>
      </c>
      <c r="AA539" s="391">
        <v>45160</v>
      </c>
      <c r="AB539" s="603" t="s">
        <v>80</v>
      </c>
      <c r="AC539" s="391">
        <v>45268</v>
      </c>
      <c r="AD539" s="150">
        <f>+IF(AB539="1800-01-01",AC539-AA539,AC539-AB539)</f>
        <v>108</v>
      </c>
      <c r="AE539" s="143">
        <v>0</v>
      </c>
      <c r="AF539" s="259">
        <v>0</v>
      </c>
      <c r="AG539" s="143">
        <v>0</v>
      </c>
      <c r="AH539" s="603" t="s">
        <v>80</v>
      </c>
      <c r="AI539" s="150">
        <f t="shared" si="24"/>
        <v>0</v>
      </c>
      <c r="AJ539" s="143">
        <v>0</v>
      </c>
      <c r="AK539" s="259">
        <v>0</v>
      </c>
      <c r="AL539" s="603" t="s">
        <v>80</v>
      </c>
      <c r="AM539" s="86">
        <v>0</v>
      </c>
      <c r="AN539" s="603" t="s">
        <v>80</v>
      </c>
      <c r="AO539" s="603" t="s">
        <v>80</v>
      </c>
      <c r="AP539" s="255">
        <f t="shared" si="25"/>
        <v>0</v>
      </c>
      <c r="AQ539" s="260">
        <f>+L539+AF539-AK539</f>
        <v>5634889</v>
      </c>
      <c r="AR539" s="86" t="s">
        <v>115</v>
      </c>
      <c r="AS539" s="143">
        <v>0</v>
      </c>
      <c r="AT539" s="203" t="s">
        <v>80</v>
      </c>
      <c r="AU539" s="259">
        <v>0</v>
      </c>
      <c r="AV539" s="364">
        <f t="shared" si="29"/>
        <v>5634889</v>
      </c>
      <c r="AW539" s="133">
        <f t="shared" si="26"/>
        <v>0</v>
      </c>
      <c r="AX539" s="203" t="s">
        <v>80</v>
      </c>
      <c r="AY539" s="86" t="s">
        <v>72</v>
      </c>
      <c r="AZ539" s="583" t="s">
        <v>8953</v>
      </c>
      <c r="BA539" s="160" t="s">
        <v>71</v>
      </c>
      <c r="BB539" s="141" t="s">
        <v>117</v>
      </c>
    </row>
    <row r="540" spans="2:54" s="125" customFormat="1" ht="15.75" customHeight="1" x14ac:dyDescent="0.25">
      <c r="B540" s="247">
        <v>2023</v>
      </c>
      <c r="C540" s="81">
        <v>891780111</v>
      </c>
      <c r="D540" s="82" t="s">
        <v>68</v>
      </c>
      <c r="E540" s="145" t="s">
        <v>8954</v>
      </c>
      <c r="F540" s="76" t="s">
        <v>8955</v>
      </c>
      <c r="G540" s="145">
        <v>0</v>
      </c>
      <c r="H540" s="145"/>
      <c r="I540" s="86" t="s">
        <v>78</v>
      </c>
      <c r="J540" s="81" t="s">
        <v>120</v>
      </c>
      <c r="K540" s="145" t="s">
        <v>8956</v>
      </c>
      <c r="L540" s="364">
        <v>30000000</v>
      </c>
      <c r="M540" s="81" t="s">
        <v>73</v>
      </c>
      <c r="N540" s="145"/>
      <c r="O540" s="616" t="s">
        <v>8957</v>
      </c>
      <c r="P540" s="160">
        <v>800164453</v>
      </c>
      <c r="Q540" s="160">
        <v>1816</v>
      </c>
      <c r="R540" s="397">
        <v>45166</v>
      </c>
      <c r="S540" s="582">
        <f>135108000+6480734</f>
        <v>141588734</v>
      </c>
      <c r="T540" s="391">
        <v>45175</v>
      </c>
      <c r="U540" s="617">
        <v>30000000</v>
      </c>
      <c r="V540" s="86" t="s">
        <v>70</v>
      </c>
      <c r="W540" s="262">
        <v>36722505</v>
      </c>
      <c r="X540" s="614" t="s">
        <v>7844</v>
      </c>
      <c r="Y540" s="145"/>
      <c r="Z540" s="391">
        <v>45175</v>
      </c>
      <c r="AA540" s="391">
        <v>45175</v>
      </c>
      <c r="AB540" s="603" t="s">
        <v>80</v>
      </c>
      <c r="AC540" s="391">
        <v>45214</v>
      </c>
      <c r="AD540" s="150">
        <f>+IF(AB540="1800-01-01",AC540-AA540,AC540-AB540)</f>
        <v>39</v>
      </c>
      <c r="AE540" s="143">
        <v>1</v>
      </c>
      <c r="AF540" s="259">
        <v>901000</v>
      </c>
      <c r="AG540" s="143">
        <v>0</v>
      </c>
      <c r="AH540" s="603" t="s">
        <v>80</v>
      </c>
      <c r="AI540" s="150">
        <f t="shared" ref="AI540:AI543" si="30">+IF(AH540="1800-01-01",0,AH540-AC540)</f>
        <v>0</v>
      </c>
      <c r="AJ540" s="143">
        <v>0</v>
      </c>
      <c r="AK540" s="259">
        <v>0</v>
      </c>
      <c r="AL540" s="603" t="s">
        <v>80</v>
      </c>
      <c r="AM540" s="86">
        <v>0</v>
      </c>
      <c r="AN540" s="603" t="s">
        <v>80</v>
      </c>
      <c r="AO540" s="603" t="s">
        <v>80</v>
      </c>
      <c r="AP540" s="255">
        <f t="shared" ref="AP540:AP543" si="31">+IF(AN540="1800-01-01",0,AO540-AN540)</f>
        <v>0</v>
      </c>
      <c r="AQ540" s="260">
        <f>+L540+AF540-AK540</f>
        <v>30901000</v>
      </c>
      <c r="AR540" s="86" t="s">
        <v>115</v>
      </c>
      <c r="AS540" s="143">
        <v>0</v>
      </c>
      <c r="AT540" s="203" t="s">
        <v>80</v>
      </c>
      <c r="AU540" s="259">
        <v>29679000</v>
      </c>
      <c r="AV540" s="364">
        <f t="shared" si="29"/>
        <v>1222000</v>
      </c>
      <c r="AW540" s="133">
        <f t="shared" ref="AW540:AW543" si="32">+IFERROR(AU540/AQ540,"-")</f>
        <v>0.9604543542280185</v>
      </c>
      <c r="AX540" s="203" t="s">
        <v>80</v>
      </c>
      <c r="AY540" s="86" t="s">
        <v>72</v>
      </c>
      <c r="AZ540" s="142" t="s">
        <v>8958</v>
      </c>
      <c r="BA540" s="160" t="s">
        <v>71</v>
      </c>
      <c r="BB540" s="141" t="s">
        <v>117</v>
      </c>
    </row>
    <row r="541" spans="2:54" s="125" customFormat="1" ht="15.75" customHeight="1" x14ac:dyDescent="0.25">
      <c r="B541" s="247">
        <v>2023</v>
      </c>
      <c r="C541" s="81">
        <v>891780111</v>
      </c>
      <c r="D541" s="82" t="s">
        <v>68</v>
      </c>
      <c r="E541" s="145" t="s">
        <v>8959</v>
      </c>
      <c r="F541" s="76" t="s">
        <v>8960</v>
      </c>
      <c r="G541" s="145">
        <v>0</v>
      </c>
      <c r="H541" s="145"/>
      <c r="I541" s="86" t="s">
        <v>78</v>
      </c>
      <c r="J541" s="81" t="s">
        <v>120</v>
      </c>
      <c r="K541" s="145" t="s">
        <v>8961</v>
      </c>
      <c r="L541" s="364">
        <v>30000000</v>
      </c>
      <c r="M541" s="81" t="s">
        <v>73</v>
      </c>
      <c r="N541" s="145"/>
      <c r="O541" s="616" t="s">
        <v>8962</v>
      </c>
      <c r="P541" s="160">
        <v>57445330</v>
      </c>
      <c r="Q541" s="160">
        <v>1795</v>
      </c>
      <c r="R541" s="397">
        <v>45163</v>
      </c>
      <c r="S541" s="582">
        <v>40000000</v>
      </c>
      <c r="T541" s="391">
        <v>45176</v>
      </c>
      <c r="U541" s="617">
        <v>30000000</v>
      </c>
      <c r="V541" s="86" t="s">
        <v>70</v>
      </c>
      <c r="W541" s="262">
        <v>57461852</v>
      </c>
      <c r="X541" s="614" t="s">
        <v>7465</v>
      </c>
      <c r="Y541" s="145"/>
      <c r="Z541" s="391">
        <v>45176</v>
      </c>
      <c r="AA541" s="391">
        <v>45176</v>
      </c>
      <c r="AB541" s="603" t="s">
        <v>80</v>
      </c>
      <c r="AC541" s="391">
        <v>45289</v>
      </c>
      <c r="AD541" s="150">
        <f>+IF(AB541="1800-01-01",AC541-AA541,AC541-AB541)</f>
        <v>113</v>
      </c>
      <c r="AE541" s="143">
        <v>0</v>
      </c>
      <c r="AF541" s="259">
        <v>0</v>
      </c>
      <c r="AG541" s="143">
        <v>0</v>
      </c>
      <c r="AH541" s="603" t="s">
        <v>80</v>
      </c>
      <c r="AI541" s="150">
        <f t="shared" si="30"/>
        <v>0</v>
      </c>
      <c r="AJ541" s="143">
        <v>0</v>
      </c>
      <c r="AK541" s="259">
        <v>0</v>
      </c>
      <c r="AL541" s="603" t="s">
        <v>80</v>
      </c>
      <c r="AM541" s="86">
        <v>0</v>
      </c>
      <c r="AN541" s="603" t="s">
        <v>80</v>
      </c>
      <c r="AO541" s="603" t="s">
        <v>80</v>
      </c>
      <c r="AP541" s="255">
        <f t="shared" si="31"/>
        <v>0</v>
      </c>
      <c r="AQ541" s="260">
        <f>+L541+AF541-AK541</f>
        <v>30000000</v>
      </c>
      <c r="AR541" s="86" t="s">
        <v>115</v>
      </c>
      <c r="AS541" s="143">
        <v>0</v>
      </c>
      <c r="AT541" s="203" t="s">
        <v>80</v>
      </c>
      <c r="AU541" s="259">
        <v>0</v>
      </c>
      <c r="AV541" s="364">
        <f t="shared" si="29"/>
        <v>30000000</v>
      </c>
      <c r="AW541" s="133">
        <f t="shared" si="32"/>
        <v>0</v>
      </c>
      <c r="AX541" s="203" t="s">
        <v>80</v>
      </c>
      <c r="AY541" s="86" t="s">
        <v>72</v>
      </c>
      <c r="AZ541" s="583" t="s">
        <v>8963</v>
      </c>
      <c r="BA541" s="160" t="s">
        <v>71</v>
      </c>
      <c r="BB541" s="141" t="s">
        <v>117</v>
      </c>
    </row>
    <row r="542" spans="2:54" s="125" customFormat="1" ht="15.75" customHeight="1" x14ac:dyDescent="0.25">
      <c r="B542" s="247">
        <v>2023</v>
      </c>
      <c r="C542" s="81">
        <v>891780111</v>
      </c>
      <c r="D542" s="82" t="s">
        <v>68</v>
      </c>
      <c r="E542" s="145" t="s">
        <v>8964</v>
      </c>
      <c r="F542" s="76" t="s">
        <v>8965</v>
      </c>
      <c r="G542" s="145">
        <v>0</v>
      </c>
      <c r="H542" s="145"/>
      <c r="I542" s="86" t="s">
        <v>78</v>
      </c>
      <c r="J542" s="81" t="s">
        <v>120</v>
      </c>
      <c r="K542" s="145" t="s">
        <v>8966</v>
      </c>
      <c r="L542" s="364">
        <v>4330000</v>
      </c>
      <c r="M542" s="81" t="s">
        <v>73</v>
      </c>
      <c r="N542" s="145"/>
      <c r="O542" s="616" t="s">
        <v>8962</v>
      </c>
      <c r="P542" s="160">
        <v>57445330</v>
      </c>
      <c r="Q542" s="160">
        <v>1816</v>
      </c>
      <c r="R542" s="397">
        <v>45166</v>
      </c>
      <c r="S542" s="582">
        <f>135108000+6480734</f>
        <v>141588734</v>
      </c>
      <c r="T542" s="391">
        <v>45194</v>
      </c>
      <c r="U542" s="617">
        <v>4330000</v>
      </c>
      <c r="V542" s="86" t="s">
        <v>70</v>
      </c>
      <c r="W542" s="262">
        <v>36722505</v>
      </c>
      <c r="X542" s="614" t="s">
        <v>8054</v>
      </c>
      <c r="Y542" s="145"/>
      <c r="Z542" s="391">
        <v>45194</v>
      </c>
      <c r="AA542" s="391">
        <v>45197</v>
      </c>
      <c r="AB542" s="603" t="s">
        <v>80</v>
      </c>
      <c r="AC542" s="391">
        <v>45198</v>
      </c>
      <c r="AD542" s="150">
        <f>+IF(AB542="1800-01-01",AC542-AA542,AC542-AB542)</f>
        <v>1</v>
      </c>
      <c r="AE542" s="143">
        <v>0</v>
      </c>
      <c r="AF542" s="259">
        <v>0</v>
      </c>
      <c r="AG542" s="143">
        <v>0</v>
      </c>
      <c r="AH542" s="603" t="s">
        <v>80</v>
      </c>
      <c r="AI542" s="150">
        <f t="shared" si="30"/>
        <v>0</v>
      </c>
      <c r="AJ542" s="143">
        <v>0</v>
      </c>
      <c r="AK542" s="259">
        <v>0</v>
      </c>
      <c r="AL542" s="603" t="s">
        <v>80</v>
      </c>
      <c r="AM542" s="86">
        <v>0</v>
      </c>
      <c r="AN542" s="603" t="s">
        <v>80</v>
      </c>
      <c r="AO542" s="603" t="s">
        <v>80</v>
      </c>
      <c r="AP542" s="255">
        <f t="shared" si="31"/>
        <v>0</v>
      </c>
      <c r="AQ542" s="260">
        <f>+L542+AF542-AK542</f>
        <v>4330000</v>
      </c>
      <c r="AR542" s="86" t="s">
        <v>115</v>
      </c>
      <c r="AS542" s="143">
        <v>0</v>
      </c>
      <c r="AT542" s="203" t="s">
        <v>80</v>
      </c>
      <c r="AU542" s="259">
        <v>4330000</v>
      </c>
      <c r="AV542" s="364">
        <f t="shared" si="29"/>
        <v>0</v>
      </c>
      <c r="AW542" s="133">
        <f t="shared" si="32"/>
        <v>1</v>
      </c>
      <c r="AX542" s="203" t="s">
        <v>80</v>
      </c>
      <c r="AY542" s="86" t="s">
        <v>72</v>
      </c>
      <c r="AZ542" s="583" t="s">
        <v>8967</v>
      </c>
      <c r="BA542" s="160" t="s">
        <v>71</v>
      </c>
      <c r="BB542" s="141" t="s">
        <v>117</v>
      </c>
    </row>
    <row r="543" spans="2:54" s="125" customFormat="1" ht="15.75" customHeight="1" thickBot="1" x14ac:dyDescent="0.3">
      <c r="B543" s="267">
        <v>2023</v>
      </c>
      <c r="C543" s="84">
        <v>891780111</v>
      </c>
      <c r="D543" s="376" t="s">
        <v>68</v>
      </c>
      <c r="E543" s="377" t="s">
        <v>8968</v>
      </c>
      <c r="F543" s="377" t="s">
        <v>8969</v>
      </c>
      <c r="G543" s="378">
        <v>0</v>
      </c>
      <c r="H543" s="378"/>
      <c r="I543" s="146" t="s">
        <v>78</v>
      </c>
      <c r="J543" s="84" t="s">
        <v>120</v>
      </c>
      <c r="K543" s="378" t="s">
        <v>8970</v>
      </c>
      <c r="L543" s="626">
        <v>7560000</v>
      </c>
      <c r="M543" s="84" t="s">
        <v>73</v>
      </c>
      <c r="N543" s="378"/>
      <c r="O543" s="627" t="s">
        <v>8971</v>
      </c>
      <c r="P543" s="435">
        <v>57445330</v>
      </c>
      <c r="Q543" s="435">
        <v>2087</v>
      </c>
      <c r="R543" s="628">
        <v>45195</v>
      </c>
      <c r="S543" s="591">
        <v>60000000</v>
      </c>
      <c r="T543" s="629">
        <v>45201</v>
      </c>
      <c r="U543" s="630">
        <v>7560000</v>
      </c>
      <c r="V543" s="146" t="s">
        <v>70</v>
      </c>
      <c r="W543" s="456">
        <v>57466882</v>
      </c>
      <c r="X543" s="631" t="s">
        <v>7553</v>
      </c>
      <c r="Y543" s="378"/>
      <c r="Z543" s="629">
        <v>45201</v>
      </c>
      <c r="AA543" s="629">
        <v>45201</v>
      </c>
      <c r="AB543" s="632" t="s">
        <v>80</v>
      </c>
      <c r="AC543" s="629">
        <v>45205</v>
      </c>
      <c r="AD543" s="151">
        <f>+IF(AB543="1800-01-01",AC543-AA543,AC543-AB543)</f>
        <v>4</v>
      </c>
      <c r="AE543" s="147">
        <v>0</v>
      </c>
      <c r="AF543" s="592">
        <v>0</v>
      </c>
      <c r="AG543" s="147">
        <v>0</v>
      </c>
      <c r="AH543" s="632" t="s">
        <v>80</v>
      </c>
      <c r="AI543" s="151">
        <f t="shared" si="30"/>
        <v>0</v>
      </c>
      <c r="AJ543" s="147">
        <v>0</v>
      </c>
      <c r="AK543" s="592">
        <v>0</v>
      </c>
      <c r="AL543" s="632" t="s">
        <v>80</v>
      </c>
      <c r="AM543" s="146">
        <v>0</v>
      </c>
      <c r="AN543" s="632" t="s">
        <v>80</v>
      </c>
      <c r="AO543" s="632" t="s">
        <v>80</v>
      </c>
      <c r="AP543" s="398">
        <f t="shared" si="31"/>
        <v>0</v>
      </c>
      <c r="AQ543" s="410">
        <f>+L543+AF543-AK543</f>
        <v>7560000</v>
      </c>
      <c r="AR543" s="146" t="s">
        <v>115</v>
      </c>
      <c r="AS543" s="147">
        <v>0</v>
      </c>
      <c r="AT543" s="275" t="s">
        <v>80</v>
      </c>
      <c r="AU543" s="592">
        <v>7560000</v>
      </c>
      <c r="AV543" s="382">
        <f t="shared" si="29"/>
        <v>0</v>
      </c>
      <c r="AW543" s="149">
        <f t="shared" si="32"/>
        <v>1</v>
      </c>
      <c r="AX543" s="275" t="s">
        <v>80</v>
      </c>
      <c r="AY543" s="146" t="s">
        <v>72</v>
      </c>
      <c r="AZ543" s="432" t="s">
        <v>8972</v>
      </c>
      <c r="BA543" s="435" t="s">
        <v>71</v>
      </c>
      <c r="BB543" s="430" t="s">
        <v>117</v>
      </c>
    </row>
    <row r="544" spans="2:54" s="22" customFormat="1" ht="15.75" thickBot="1" x14ac:dyDescent="0.3">
      <c r="B544" s="804" t="s">
        <v>74</v>
      </c>
      <c r="C544" s="805"/>
      <c r="D544" s="806"/>
      <c r="E544" s="29">
        <f>+SUBTOTAL(3,E7:E543)</f>
        <v>537</v>
      </c>
      <c r="F544" s="30"/>
      <c r="G544" s="31"/>
      <c r="H544" s="31"/>
      <c r="I544" s="31"/>
      <c r="J544" s="95"/>
      <c r="K544" s="31"/>
      <c r="L544" s="404">
        <f>SUM(L7:L543)</f>
        <v>6845741852</v>
      </c>
      <c r="M544" s="801"/>
      <c r="N544" s="797"/>
      <c r="O544" s="797"/>
      <c r="P544" s="797"/>
      <c r="Q544" s="797"/>
      <c r="R544" s="797"/>
      <c r="S544" s="797"/>
      <c r="T544" s="797"/>
      <c r="U544" s="797"/>
      <c r="V544" s="797"/>
      <c r="W544" s="797"/>
      <c r="X544" s="797"/>
      <c r="Y544" s="797"/>
      <c r="Z544" s="797"/>
      <c r="AA544" s="797"/>
      <c r="AB544" s="797"/>
      <c r="AC544" s="797"/>
      <c r="AD544" s="802"/>
      <c r="AE544" s="128">
        <f>SUM(AE7:AE543)</f>
        <v>16</v>
      </c>
      <c r="AF544" s="596">
        <f>SUM(AF7:AF543)</f>
        <v>102142250</v>
      </c>
      <c r="AG544" s="129">
        <f>SUM(AG7:AG543)</f>
        <v>13</v>
      </c>
      <c r="AH544" s="130"/>
      <c r="AI544" s="129">
        <f>SUM(AI7:AI543)</f>
        <v>403</v>
      </c>
      <c r="AJ544" s="129">
        <f>SUM(AJ7:AJ543)</f>
        <v>10</v>
      </c>
      <c r="AK544" s="131">
        <f>SUM(AK7:AK543)</f>
        <v>99025674.859999999</v>
      </c>
      <c r="AL544" s="130"/>
      <c r="AM544" s="35">
        <f>SUM(AM7:AM543)</f>
        <v>0</v>
      </c>
      <c r="AN544" s="801"/>
      <c r="AO544" s="797"/>
      <c r="AP544" s="802"/>
      <c r="AQ544" s="383">
        <f>SUM(AQ7:AQ543)</f>
        <v>6848858427.1400003</v>
      </c>
      <c r="AR544" s="96"/>
      <c r="AS544" s="129">
        <f>SUM(AS7:AS543)</f>
        <v>25498725</v>
      </c>
      <c r="AT544" s="96"/>
      <c r="AU544" s="383">
        <f>SUM(AU7:AU543)</f>
        <v>4421336120.1399994</v>
      </c>
      <c r="AV544" s="131">
        <f>SUM(AV7:AV543)</f>
        <v>2427522307</v>
      </c>
      <c r="AW544" s="801"/>
      <c r="AX544" s="797"/>
      <c r="AY544" s="797"/>
      <c r="AZ544" s="797"/>
      <c r="BA544" s="797"/>
      <c r="BB544" s="797"/>
    </row>
  </sheetData>
  <sheetProtection formatCells="0" formatColumns="0" formatRows="0" insertRows="0" deleteRows="0" autoFilter="0"/>
  <mergeCells count="14">
    <mergeCell ref="I3:J3"/>
    <mergeCell ref="AE4:AP4"/>
    <mergeCell ref="O5:P5"/>
    <mergeCell ref="Q5:S5"/>
    <mergeCell ref="Z5:AD5"/>
    <mergeCell ref="AE5:AI5"/>
    <mergeCell ref="AJ5:AL5"/>
    <mergeCell ref="AM5:AP5"/>
    <mergeCell ref="AR5:AU5"/>
    <mergeCell ref="AZ5:BB5"/>
    <mergeCell ref="B544:D544"/>
    <mergeCell ref="M544:AD544"/>
    <mergeCell ref="AN544:AP544"/>
    <mergeCell ref="AW544:BB544"/>
  </mergeCells>
  <conditionalFormatting sqref="F4:F5">
    <cfRule type="containsText" dxfId="2" priority="5" operator="containsText" text="Seleccione Ordenador">
      <formula>NOT(ISERROR(SEARCH("Seleccione Ordenador",F4)))</formula>
    </cfRule>
  </conditionalFormatting>
  <conditionalFormatting sqref="F10">
    <cfRule type="colorScale" priority="3">
      <colorScale>
        <cfvo type="min"/>
        <cfvo type="max"/>
        <color theme="5" tint="0.59999389629810485"/>
        <color rgb="FFFFEF9C"/>
      </colorScale>
    </cfRule>
  </conditionalFormatting>
  <conditionalFormatting sqref="F4:G4">
    <cfRule type="colorScale" priority="4">
      <colorScale>
        <cfvo type="min"/>
        <cfvo type="percentile" val="50"/>
        <cfvo type="max"/>
        <color rgb="FFF8696B"/>
        <color rgb="FFFFEB84"/>
        <color rgb="FF63BE7B"/>
      </colorScale>
    </cfRule>
  </conditionalFormatting>
  <conditionalFormatting sqref="AC7:AC15">
    <cfRule type="expression" dxfId="1" priority="2">
      <formula>"$U$3&lt;=HOY()"</formula>
    </cfRule>
  </conditionalFormatting>
  <conditionalFormatting sqref="AC17">
    <cfRule type="expression" dxfId="0" priority="1">
      <formula>"$U$3&lt;=HOY()"</formula>
    </cfRule>
  </conditionalFormatting>
  <dataValidations count="9">
    <dataValidation type="list" allowBlank="1" showInputMessage="1" showErrorMessage="1" sqref="AZ375 BA7:BA543" xr:uid="{2C60BB6B-D4FE-47A8-B150-391A76F90EF6}">
      <formula1>"SI,NO HA INICIADO"</formula1>
    </dataValidation>
    <dataValidation type="list" allowBlank="1" showInputMessage="1" showErrorMessage="1" sqref="AY7:AY543" xr:uid="{DB5EAF7E-4809-48D6-8F09-F562ADD23BD4}">
      <formula1>"En ejecucion,Suspendido,Liquidado,Terminado"</formula1>
    </dataValidation>
    <dataValidation type="list" allowBlank="1" showInputMessage="1" showErrorMessage="1" sqref="I7:I543" xr:uid="{B9CDC0D1-FD92-4813-ADA3-40F0ABEC0494}">
      <formula1>"OTRO SECTOR"</formula1>
    </dataValidation>
    <dataValidation type="list" allowBlank="1" showInputMessage="1" showErrorMessage="1" sqref="M7:M543" xr:uid="{6911D4E1-2AAF-42C6-9764-2D2FB979B384}">
      <formula1>"DIRECTA"</formula1>
    </dataValidation>
    <dataValidation type="list" allowBlank="1" showInputMessage="1" showErrorMessage="1" sqref="J7:J543" xr:uid="{71BABDFA-5E71-4B2E-BF1C-BACCE4D0F6F9}">
      <formula1>"FUNCIONAMIENTO,INVERSION,OTROS"</formula1>
    </dataValidation>
    <dataValidation type="list" allowBlank="1" showInputMessage="1" showErrorMessage="1" sqref="BB7:BB543" xr:uid="{14BC80E6-ACAD-4339-B094-DCA0327EF420}">
      <formula1>"SI,NA por TIPO Contrato"</formula1>
    </dataValidation>
    <dataValidation type="list" allowBlank="1" showInputMessage="1" showErrorMessage="1" sqref="V7:V543 AR7:AR543" xr:uid="{0B398BC1-0E6C-41D7-B8CC-9A539CA7E9A8}">
      <formula1>"S,N"</formula1>
    </dataValidation>
    <dataValidation type="list" allowBlank="1" showInputMessage="1" showErrorMessage="1" errorTitle="ERROR" error="SOLO VALIDO LISTA DESPLEGABLE" promptTitle="ESCOJA EL PERIODO" sqref="F4" xr:uid="{9A54105D-8202-4DE8-A0D1-5F07BF9D94BF}">
      <formula1>"Seleccione el periodo a presentar,ENERO,FEBRERO,MARZO,ABRIL,MAYO,JUNIO,JULIO,AGOSTO,SEPTIEMBRE,OCTUBRE,NOVIEMBRE,DICIEMBRE"</formula1>
    </dataValidation>
    <dataValidation type="list" allowBlank="1" showInputMessage="1" showErrorMessage="1" sqref="K3" xr:uid="{5769B3B9-2682-4B2D-9E58-385094F32515}">
      <formula1>"Escoja la opcion,42,250,1000,3000"</formula1>
    </dataValidation>
  </dataValidations>
  <hyperlinks>
    <hyperlink ref="AZ32" r:id="rId1" xr:uid="{8E769828-EEF7-4458-9CE1-5FDD4E075494}"/>
    <hyperlink ref="AZ127" r:id="rId2" xr:uid="{E224AF37-D3BC-44A1-BF2B-A82C153FBEF5}"/>
    <hyperlink ref="AZ126" r:id="rId3" xr:uid="{8D2B0239-32D3-4A8B-A88B-719607AB3F1B}"/>
    <hyperlink ref="AZ125" r:id="rId4" xr:uid="{75541FB5-9070-4240-8D0A-4DFA210C8482}"/>
    <hyperlink ref="AZ124" r:id="rId5" xr:uid="{199059C3-4778-4E2C-B54E-CA09F028B293}"/>
    <hyperlink ref="AZ123" r:id="rId6" xr:uid="{3E01FD61-5BA7-4BCD-AB63-EC524DF5D420}"/>
    <hyperlink ref="AZ122" r:id="rId7" xr:uid="{6411DE1C-F3FC-4B17-A1F7-B0C0ABFCB54F}"/>
    <hyperlink ref="AZ121" r:id="rId8" xr:uid="{7E9B718A-34CE-4B51-9351-E9437D4C7FEB}"/>
    <hyperlink ref="AZ120" r:id="rId9" xr:uid="{F9348582-7AE2-4E4A-868D-4151E9D806A3}"/>
    <hyperlink ref="AZ119" r:id="rId10" xr:uid="{2C2D0192-CAD9-48AE-AD40-0766A82ADE73}"/>
    <hyperlink ref="AZ128" r:id="rId11" xr:uid="{1D8B7B3F-5784-4835-946A-8788923BCD76}"/>
    <hyperlink ref="AZ129" r:id="rId12" xr:uid="{16FBA2FA-595C-48BA-A34D-5C7A08BDA994}"/>
    <hyperlink ref="AZ130" r:id="rId13" xr:uid="{DA568FE8-DCF5-4D87-ACFB-D3FD7B72BA69}"/>
    <hyperlink ref="AZ131" r:id="rId14" xr:uid="{545A4128-BC03-4645-82BD-1FF7F89D9948}"/>
    <hyperlink ref="AZ338" r:id="rId15" xr:uid="{E0138CB5-284A-4298-AD05-1F06937767FF}"/>
    <hyperlink ref="AZ339" r:id="rId16" xr:uid="{9440E997-F8F4-4433-A844-0873D852603F}"/>
    <hyperlink ref="AZ374" r:id="rId17" xr:uid="{B35B6BAC-37EB-49A7-B2A9-48DAE838C1DB}"/>
    <hyperlink ref="AZ379" r:id="rId18" xr:uid="{B95CDBDA-8DFA-4141-9BB3-CF61B240D7B0}"/>
    <hyperlink ref="AZ380" r:id="rId19" xr:uid="{591B2B4C-7465-4EA6-9A95-86A37D16A694}"/>
    <hyperlink ref="AZ401" r:id="rId20" xr:uid="{E7D27F79-2AD4-411C-85D9-EB66A50E0522}"/>
    <hyperlink ref="AZ402" r:id="rId21" xr:uid="{052393A8-26C4-431F-BA56-561D05AF341A}"/>
    <hyperlink ref="AZ342" r:id="rId22" xr:uid="{4C559732-38BC-4C16-AE3F-ED36D931DA55}"/>
    <hyperlink ref="AZ538" r:id="rId23" xr:uid="{8ED88EA0-DC1B-4A01-BB95-2CFBD046A10B}"/>
    <hyperlink ref="AZ272" r:id="rId24" xr:uid="{6E689C7C-98BE-4887-A859-DAB95E648186}"/>
    <hyperlink ref="AZ271" r:id="rId25" xr:uid="{E343C03F-5597-410E-8196-11D2B1993718}"/>
    <hyperlink ref="AZ270" r:id="rId26" xr:uid="{4C769A3B-1D2E-4EE2-86D3-C91B145827C8}"/>
    <hyperlink ref="AZ269" r:id="rId27" xr:uid="{9E733FC5-687D-42AD-9DBE-27DA1259FF89}"/>
    <hyperlink ref="AZ268" r:id="rId28" xr:uid="{2A5FD46B-3749-4A9D-8380-5A88C02B2206}"/>
    <hyperlink ref="AZ267" r:id="rId29" xr:uid="{168A2D0E-1CCD-481F-BEEE-B13EC27D97E4}"/>
    <hyperlink ref="AZ350" r:id="rId30" xr:uid="{E65015DE-46DD-4EBA-BD3F-F01015335FA9}"/>
    <hyperlink ref="AZ349" r:id="rId31" xr:uid="{B89D9651-F775-411D-82BA-3D3DAE5905A9}"/>
    <hyperlink ref="AZ348" r:id="rId32" xr:uid="{52088332-618B-4993-B43C-ACC0E22A8873}"/>
    <hyperlink ref="AZ347" r:id="rId33" xr:uid="{16AE3253-37D5-4FAE-9302-2283B600C84F}"/>
    <hyperlink ref="AZ539" r:id="rId34" xr:uid="{4983D770-2089-4830-B295-DC49EBAB19B7}"/>
    <hyperlink ref="AZ469" r:id="rId35" xr:uid="{1108D64F-CC19-4942-9662-EA9F3508BDBB}"/>
    <hyperlink ref="AZ478" r:id="rId36" xr:uid="{D03DE118-7A47-4D61-999C-5A44A8A6491F}"/>
    <hyperlink ref="AZ484" r:id="rId37" xr:uid="{7A640EF9-68F7-4475-8704-943E24429A4F}"/>
    <hyperlink ref="AZ483" r:id="rId38" xr:uid="{FF47FC82-DE2A-4680-8F08-28571ABDF63C}"/>
    <hyperlink ref="AZ482" r:id="rId39" xr:uid="{8FE353F8-779F-4B79-9444-5E39D63BCBBC}"/>
    <hyperlink ref="AZ480" r:id="rId40" xr:uid="{3150B0A6-31B6-49F1-891E-D658935BFCC4}"/>
    <hyperlink ref="AZ292" r:id="rId41" xr:uid="{FA3F0DA0-27DB-4A7B-8059-1E4B62ABA8F8}"/>
    <hyperlink ref="AZ291" r:id="rId42" xr:uid="{0BAE55DB-5AC1-4813-AED2-09B007A2DA32}"/>
    <hyperlink ref="AZ290" r:id="rId43" xr:uid="{2DE6BF1A-7B8E-40F9-ADD3-A3FA714217C4}"/>
    <hyperlink ref="AZ289" r:id="rId44" xr:uid="{C03E966A-E50D-47A2-B083-E812DE9C0C42}"/>
    <hyperlink ref="AZ288" r:id="rId45" xr:uid="{7AEFE7C1-D17A-4EE9-A8D3-8B6D8D5AA2B4}"/>
    <hyperlink ref="AZ287" r:id="rId46" xr:uid="{FDBC0083-6568-4989-ABC8-C40DC504D03E}"/>
    <hyperlink ref="AZ286" r:id="rId47" xr:uid="{C7F32AC6-2F7C-433F-A394-6789F377249B}"/>
    <hyperlink ref="AZ285" r:id="rId48" xr:uid="{46D84395-74CF-4A36-98A2-4ED332DF8C6D}"/>
    <hyperlink ref="AZ284" r:id="rId49" xr:uid="{731C37CB-A53D-402D-8DBA-9D762B3ECCD5}"/>
    <hyperlink ref="AZ283" r:id="rId50" xr:uid="{5BC7B854-0ACD-4B9D-AD3B-0EA21EEA8CCF}"/>
    <hyperlink ref="AZ282" r:id="rId51" xr:uid="{ECD40267-6B34-4935-8023-80B0A69DDAC5}"/>
    <hyperlink ref="AZ297" r:id="rId52" xr:uid="{CC3A107B-725C-434B-A3A0-1D9536C23751}"/>
    <hyperlink ref="AZ296" r:id="rId53" xr:uid="{2ED784F6-EA1B-40A8-BDE7-577D352250FC}"/>
    <hyperlink ref="AZ295" r:id="rId54" xr:uid="{43DF899C-8EDD-4BE6-B4EF-19EC67AB79F0}"/>
    <hyperlink ref="AZ294" r:id="rId55" xr:uid="{12222326-8262-4B59-A1CA-0728A9F8E3FF}"/>
    <hyperlink ref="AZ293" r:id="rId56" xr:uid="{CD3EE752-439A-4F7A-923F-92A7C16E5F7E}"/>
    <hyperlink ref="AZ333" r:id="rId57" xr:uid="{241A4EC8-1A21-4FF5-B9CB-DC6F1BDE2EFE}"/>
    <hyperlink ref="AZ334" r:id="rId58" xr:uid="{6AC0B5B8-7B44-4122-9840-DD5A1831F73A}"/>
    <hyperlink ref="AZ335" r:id="rId59" xr:uid="{780AF11C-0B53-4E94-B178-61B7070B94D9}"/>
    <hyperlink ref="AZ354" r:id="rId60" xr:uid="{3C701F35-8ACF-4BA9-A91E-8640C9F51F2E}"/>
    <hyperlink ref="AZ353" r:id="rId61" xr:uid="{1AE0580D-FB18-4DD2-9FD3-1C81A00CDA65}"/>
    <hyperlink ref="AZ352" r:id="rId62" xr:uid="{178EEF60-8996-4A55-AD5D-91166B8D12F2}"/>
    <hyperlink ref="AZ357" r:id="rId63" xr:uid="{0EEE3AD1-64F0-46B6-AFBC-8FBECD6F6FC3}"/>
    <hyperlink ref="AZ356" r:id="rId64" xr:uid="{32B471DA-6914-4E07-98EA-44AC9A52D230}"/>
    <hyperlink ref="AZ358" r:id="rId65" xr:uid="{2968A575-1B84-4F1A-98E8-C4732483BFB1}"/>
    <hyperlink ref="AZ359" r:id="rId66" xr:uid="{960ACA44-E009-44B0-B80F-C4B050A9B33A}"/>
    <hyperlink ref="AZ498" r:id="rId67" xr:uid="{8785AA09-FFAE-4376-94BA-5C2D84E18909}"/>
    <hyperlink ref="AZ496" r:id="rId68" xr:uid="{4EDEE3EB-0385-4246-8B83-03E06ED49E11}"/>
    <hyperlink ref="AZ495" r:id="rId69" xr:uid="{F3592D12-036E-40BF-9F08-98F489122412}"/>
    <hyperlink ref="AZ493" r:id="rId70" xr:uid="{ED1BFEB2-A89A-4935-8BF9-491199FB8290}"/>
    <hyperlink ref="AZ491" r:id="rId71" xr:uid="{718FD6AC-F9E0-4421-A254-325A079C5D76}"/>
    <hyperlink ref="AZ490" r:id="rId72" xr:uid="{A0191415-D3E1-4F6D-8D8E-897CFA07D1D0}"/>
    <hyperlink ref="AZ489" r:id="rId73" xr:uid="{2D9BF678-6B52-43D9-AADA-3D377A022665}"/>
    <hyperlink ref="AZ488" r:id="rId74" xr:uid="{5382BBE4-B264-48E5-9FE3-4C009D364291}"/>
    <hyperlink ref="AZ487" r:id="rId75" xr:uid="{256277E6-3AEB-4B96-B0B0-FB7F46BBB759}"/>
    <hyperlink ref="AZ486" r:id="rId76" xr:uid="{F8743A20-16DF-4552-A7F5-EF398A265A10}"/>
    <hyperlink ref="AZ508" r:id="rId77" xr:uid="{4CD04FE4-0892-42E9-9481-D7E1E58AF0DF}"/>
    <hyperlink ref="AZ507" r:id="rId78" xr:uid="{E31A21CF-72B3-44B4-A403-C39A29FFA199}"/>
    <hyperlink ref="AZ506" r:id="rId79" xr:uid="{A8DE2901-0B37-44AD-B10E-A2BA4E2DD1D4}"/>
    <hyperlink ref="AZ505" r:id="rId80" xr:uid="{10BFB079-16F9-4ED4-9705-16E370329896}"/>
    <hyperlink ref="AZ504" r:id="rId81" xr:uid="{2B62F55A-2610-46C1-9706-11C63888DB0F}"/>
    <hyperlink ref="AZ503" r:id="rId82" xr:uid="{A6ADFD75-2703-4C7B-9999-0BBA226F843B}"/>
    <hyperlink ref="AZ502" r:id="rId83" xr:uid="{9541AF2B-5965-4C42-9902-6B9CC775BB01}"/>
    <hyperlink ref="AZ501" r:id="rId84" xr:uid="{0E9BA9CE-AC2A-482E-B6C6-E71066CA8680}"/>
    <hyperlink ref="AZ500" r:id="rId85" xr:uid="{03B08F0C-2DA4-4AEC-AB09-70D1C27DFDEC}"/>
    <hyperlink ref="AZ499" r:id="rId86" xr:uid="{CAE60902-123D-4A06-A5A7-DD03332E712F}"/>
    <hyperlink ref="AZ509" r:id="rId87" xr:uid="{1723C7D8-118C-4F26-B1AD-134DC96F4D53}"/>
    <hyperlink ref="AZ541" r:id="rId88" xr:uid="{E347816E-D54C-497F-823C-FA90BF099CBC}"/>
    <hyperlink ref="AZ542" r:id="rId89" xr:uid="{B46C131B-F094-4FA6-A773-591CA3D968DB}"/>
    <hyperlink ref="AZ311" r:id="rId90" xr:uid="{5743FAF2-2EFF-4D23-BCE2-307C8400607B}"/>
    <hyperlink ref="AZ321" r:id="rId91" xr:uid="{B8522687-0349-45D4-A8AE-BAC7EC423547}"/>
    <hyperlink ref="AZ524" r:id="rId92" xr:uid="{391649DF-4FE0-4393-8C4E-2C67D8EFEEAB}"/>
    <hyperlink ref="AZ525" r:id="rId93" xr:uid="{A2C2C00F-002A-4096-B05A-4A0B6AD91F4D}"/>
    <hyperlink ref="AZ526" r:id="rId94" xr:uid="{03F1860C-D551-43AA-ADF5-F612624D9D4F}"/>
    <hyperlink ref="AZ527" r:id="rId95" xr:uid="{05BE20B3-75A3-48EC-A48B-61DF48578AC5}"/>
    <hyperlink ref="AZ528" r:id="rId96" xr:uid="{C31E8607-9445-428D-AF67-88679085A713}"/>
    <hyperlink ref="AZ512" r:id="rId97" xr:uid="{4304DF48-FB48-4AFB-9D60-7F3FE4CAE1DD}"/>
    <hyperlink ref="AZ533" r:id="rId98" xr:uid="{73955DCC-D4E0-412C-A0D0-EB9E5B63DFFA}"/>
    <hyperlink ref="AZ532" r:id="rId99" xr:uid="{7B00BB7E-03EF-48B2-A33F-CACD327E5530}"/>
    <hyperlink ref="AZ531" r:id="rId100" xr:uid="{3C4426D0-96E7-464A-BF3E-945437BD31A4}"/>
    <hyperlink ref="AZ530" r:id="rId101" xr:uid="{820FF933-0DCC-4D52-AFFD-A12351561C37}"/>
    <hyperlink ref="AZ529" r:id="rId102" xr:uid="{A5BA8D62-4266-43C6-9753-AC704C3FF545}"/>
    <hyperlink ref="AZ366" r:id="rId103" xr:uid="{A6370C5B-4BC6-4456-A73A-C921831AF32A}"/>
    <hyperlink ref="AZ369" r:id="rId104" xr:uid="{3F44BB4E-A0A9-46C0-AF72-341E9F2C9503}"/>
    <hyperlink ref="AZ370" r:id="rId105" xr:uid="{8149B843-58DC-4CBF-AC7C-9053D6E11C57}"/>
    <hyperlink ref="AZ371" r:id="rId106" xr:uid="{BE964F09-50D5-49BE-A723-248561ECC6C2}"/>
  </hyperlinks>
  <pageMargins left="0.7" right="0.7" top="0.75" bottom="0.75" header="0.3" footer="0.3"/>
  <pageSetup orientation="portrait" horizontalDpi="300" verticalDpi="300" r:id="rId107"/>
  <drawing r:id="rId10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9D8FC-F378-41EF-962A-8AE1F89F6F41}">
  <dimension ref="A1:BU96"/>
  <sheetViews>
    <sheetView workbookViewId="0">
      <selection activeCell="I11" sqref="I11"/>
    </sheetView>
  </sheetViews>
  <sheetFormatPr baseColWidth="10" defaultRowHeight="15" x14ac:dyDescent="0.25"/>
  <cols>
    <col min="1" max="1" width="2.5703125" customWidth="1"/>
    <col min="3" max="3" width="12.42578125" customWidth="1"/>
    <col min="4" max="4" width="28.7109375" customWidth="1"/>
    <col min="5" max="5" width="22.140625" customWidth="1"/>
    <col min="6" max="6" width="17.5703125" customWidth="1"/>
    <col min="7" max="7" width="13" customWidth="1"/>
    <col min="8" max="8" width="7.42578125" hidden="1" customWidth="1"/>
    <col min="9" max="9" width="15.140625" customWidth="1"/>
    <col min="10" max="10" width="17.42578125" customWidth="1"/>
    <col min="11" max="11" width="31.5703125" customWidth="1"/>
    <col min="12" max="13" width="13.42578125" customWidth="1"/>
    <col min="14" max="14" width="13.42578125" hidden="1" customWidth="1"/>
    <col min="15" max="15" width="35.28515625" customWidth="1"/>
    <col min="16" max="16" width="14.5703125" customWidth="1"/>
    <col min="17" max="17" width="9" customWidth="1"/>
    <col min="18" max="18" width="13.42578125" customWidth="1"/>
    <col min="19" max="19" width="11.5703125" customWidth="1"/>
    <col min="20" max="20" width="16.28515625" customWidth="1"/>
    <col min="21" max="21" width="17" customWidth="1"/>
    <col min="22" max="22" width="14.140625" customWidth="1"/>
    <col min="23" max="23" width="14.42578125" customWidth="1"/>
    <col min="24" max="24" width="36.710937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1" max="32" width="11.57031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 min="52" max="52" width="17.85546875" customWidth="1"/>
  </cols>
  <sheetData>
    <row r="1" spans="1:73" ht="7.5" customHeight="1" x14ac:dyDescent="0.25">
      <c r="X1" s="1"/>
    </row>
    <row r="2" spans="1:73" ht="11.25" customHeight="1" thickBot="1" x14ac:dyDescent="0.3">
      <c r="H2" s="2"/>
      <c r="I2" s="2"/>
      <c r="X2" s="1"/>
    </row>
    <row r="3" spans="1:73" ht="30.75" customHeight="1" thickBot="1" x14ac:dyDescent="0.3">
      <c r="B3" s="768"/>
      <c r="C3" s="769"/>
      <c r="D3" s="774" t="s">
        <v>76</v>
      </c>
      <c r="E3" s="775"/>
      <c r="F3" s="775"/>
      <c r="G3" s="775"/>
      <c r="H3" s="776"/>
      <c r="I3" s="777" t="s">
        <v>0</v>
      </c>
      <c r="J3" s="778"/>
      <c r="K3" s="3">
        <v>250</v>
      </c>
      <c r="L3" s="4" t="s">
        <v>1</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770"/>
      <c r="C4" s="771"/>
      <c r="D4" s="7" t="s">
        <v>2</v>
      </c>
      <c r="E4" s="8"/>
      <c r="F4" s="796" t="s">
        <v>119</v>
      </c>
      <c r="G4" s="796"/>
      <c r="H4" s="9"/>
      <c r="I4" s="779"/>
      <c r="J4" s="780"/>
      <c r="K4" s="10">
        <f>+L5*K3</f>
        <v>290000000</v>
      </c>
      <c r="L4" s="11" t="s">
        <v>3</v>
      </c>
      <c r="M4" s="5"/>
      <c r="N4" s="5"/>
      <c r="O4" s="5"/>
      <c r="P4" s="5"/>
      <c r="Q4" s="5"/>
      <c r="R4" s="5"/>
      <c r="S4" s="5"/>
      <c r="T4" s="5"/>
      <c r="U4" s="5"/>
      <c r="V4" s="5"/>
      <c r="W4" s="5"/>
      <c r="X4" s="6"/>
      <c r="Y4" s="5"/>
      <c r="Z4" s="6"/>
      <c r="AA4" s="6"/>
      <c r="AB4" s="6"/>
      <c r="AC4" s="6"/>
      <c r="AD4" s="6"/>
      <c r="AE4" s="782" t="s">
        <v>4</v>
      </c>
      <c r="AF4" s="783"/>
      <c r="AG4" s="783"/>
      <c r="AH4" s="783"/>
      <c r="AI4" s="783"/>
      <c r="AJ4" s="783"/>
      <c r="AK4" s="783"/>
      <c r="AL4" s="783"/>
      <c r="AM4" s="783"/>
      <c r="AN4" s="783"/>
      <c r="AO4" s="783"/>
      <c r="AP4" s="784"/>
      <c r="AQ4" s="5"/>
      <c r="AR4" s="5"/>
      <c r="AS4" s="5"/>
      <c r="AT4" s="5"/>
      <c r="AU4" s="5"/>
      <c r="AV4" s="5"/>
      <c r="AW4" s="5"/>
      <c r="AX4" s="5"/>
      <c r="AY4" s="5"/>
      <c r="AZ4" s="5"/>
      <c r="BA4" s="5"/>
      <c r="BB4" s="5"/>
    </row>
    <row r="5" spans="1:73" s="12" customFormat="1" ht="23.25" customHeight="1" thickBot="1" x14ac:dyDescent="0.3">
      <c r="B5" s="772"/>
      <c r="C5" s="773"/>
      <c r="D5" s="13" t="s">
        <v>5</v>
      </c>
      <c r="E5" s="14" t="s">
        <v>17052</v>
      </c>
      <c r="F5" s="14" t="s">
        <v>17053</v>
      </c>
      <c r="G5" s="23"/>
      <c r="H5" s="15"/>
      <c r="I5" s="16" t="s">
        <v>6</v>
      </c>
      <c r="J5" s="17"/>
      <c r="K5" s="18"/>
      <c r="L5" s="19">
        <v>1160000</v>
      </c>
      <c r="M5" s="5"/>
      <c r="N5" s="5"/>
      <c r="O5" s="785" t="s">
        <v>7</v>
      </c>
      <c r="P5" s="786"/>
      <c r="Q5" s="785" t="s">
        <v>8</v>
      </c>
      <c r="R5" s="786"/>
      <c r="S5" s="787"/>
      <c r="T5" s="788" t="s">
        <v>9</v>
      </c>
      <c r="U5" s="789"/>
      <c r="V5" s="785" t="s">
        <v>10</v>
      </c>
      <c r="W5" s="786"/>
      <c r="X5" s="786"/>
      <c r="Y5" s="787"/>
      <c r="Z5" s="782" t="s">
        <v>11</v>
      </c>
      <c r="AA5" s="783"/>
      <c r="AB5" s="783"/>
      <c r="AC5" s="783"/>
      <c r="AD5" s="784"/>
      <c r="AE5" s="782" t="s">
        <v>12</v>
      </c>
      <c r="AF5" s="783"/>
      <c r="AG5" s="783"/>
      <c r="AH5" s="783"/>
      <c r="AI5" s="784"/>
      <c r="AJ5" s="785" t="s">
        <v>13</v>
      </c>
      <c r="AK5" s="786"/>
      <c r="AL5" s="787"/>
      <c r="AM5" s="785" t="s">
        <v>14</v>
      </c>
      <c r="AN5" s="786"/>
      <c r="AO5" s="786"/>
      <c r="AP5" s="787"/>
      <c r="AQ5" s="5"/>
      <c r="AR5" s="785" t="s">
        <v>15</v>
      </c>
      <c r="AS5" s="786"/>
      <c r="AT5" s="786"/>
      <c r="AU5" s="786"/>
      <c r="AV5" s="787"/>
      <c r="AW5" s="785" t="s">
        <v>79</v>
      </c>
      <c r="AX5" s="786"/>
      <c r="AY5" s="787"/>
      <c r="AZ5" s="785" t="s">
        <v>16</v>
      </c>
      <c r="BA5" s="786"/>
      <c r="BB5" s="787"/>
    </row>
    <row r="6" spans="1:73" s="21" customFormat="1" ht="77.25" thickBot="1" x14ac:dyDescent="0.3">
      <c r="A6" s="58"/>
      <c r="B6" s="43" t="s">
        <v>17</v>
      </c>
      <c r="C6" s="44" t="s">
        <v>18</v>
      </c>
      <c r="D6" s="44" t="s">
        <v>19</v>
      </c>
      <c r="E6" s="43" t="s">
        <v>20</v>
      </c>
      <c r="F6" s="43" t="s">
        <v>21</v>
      </c>
      <c r="G6" s="44" t="s">
        <v>22</v>
      </c>
      <c r="H6" s="43" t="s">
        <v>23</v>
      </c>
      <c r="I6" s="43" t="s">
        <v>24</v>
      </c>
      <c r="J6" s="43" t="s">
        <v>77</v>
      </c>
      <c r="K6" s="43" t="s">
        <v>25</v>
      </c>
      <c r="L6" s="43" t="s">
        <v>26</v>
      </c>
      <c r="M6" s="43" t="s">
        <v>27</v>
      </c>
      <c r="N6" s="43" t="s">
        <v>28</v>
      </c>
      <c r="O6" s="43" t="s">
        <v>29</v>
      </c>
      <c r="P6" s="44" t="s">
        <v>30</v>
      </c>
      <c r="Q6" s="44" t="s">
        <v>31</v>
      </c>
      <c r="R6" s="43" t="s">
        <v>32</v>
      </c>
      <c r="S6" s="43" t="s">
        <v>33</v>
      </c>
      <c r="T6" s="43" t="s">
        <v>34</v>
      </c>
      <c r="U6" s="43" t="s">
        <v>35</v>
      </c>
      <c r="V6" s="43" t="s">
        <v>36</v>
      </c>
      <c r="W6" s="44" t="s">
        <v>37</v>
      </c>
      <c r="X6" s="43" t="s">
        <v>38</v>
      </c>
      <c r="Y6" s="43" t="s">
        <v>39</v>
      </c>
      <c r="Z6" s="43" t="s">
        <v>75</v>
      </c>
      <c r="AA6" s="43" t="s">
        <v>40</v>
      </c>
      <c r="AB6" s="43" t="s">
        <v>41</v>
      </c>
      <c r="AC6" s="52" t="s">
        <v>42</v>
      </c>
      <c r="AD6" s="43" t="s">
        <v>43</v>
      </c>
      <c r="AE6" s="43" t="s">
        <v>44</v>
      </c>
      <c r="AF6" s="43" t="s">
        <v>45</v>
      </c>
      <c r="AG6" s="43" t="s">
        <v>46</v>
      </c>
      <c r="AH6" s="52" t="s">
        <v>47</v>
      </c>
      <c r="AI6" s="43" t="s">
        <v>48</v>
      </c>
      <c r="AJ6" s="43" t="s">
        <v>49</v>
      </c>
      <c r="AK6" s="43" t="s">
        <v>50</v>
      </c>
      <c r="AL6" s="52" t="s">
        <v>51</v>
      </c>
      <c r="AM6" s="43" t="s">
        <v>52</v>
      </c>
      <c r="AN6" s="52" t="s">
        <v>53</v>
      </c>
      <c r="AO6" s="52" t="s">
        <v>54</v>
      </c>
      <c r="AP6" s="43" t="s">
        <v>55</v>
      </c>
      <c r="AQ6" s="43" t="s">
        <v>56</v>
      </c>
      <c r="AR6" s="43" t="s">
        <v>57</v>
      </c>
      <c r="AS6" s="43" t="s">
        <v>58</v>
      </c>
      <c r="AT6" s="43" t="s">
        <v>59</v>
      </c>
      <c r="AU6" s="53" t="s">
        <v>60</v>
      </c>
      <c r="AV6" s="53" t="s">
        <v>61</v>
      </c>
      <c r="AW6" s="54" t="s">
        <v>62</v>
      </c>
      <c r="AX6" s="43" t="s">
        <v>63</v>
      </c>
      <c r="AY6" s="43" t="s">
        <v>64</v>
      </c>
      <c r="AZ6" s="44" t="s">
        <v>65</v>
      </c>
      <c r="BA6" s="44" t="s">
        <v>66</v>
      </c>
      <c r="BB6" s="44" t="s">
        <v>67</v>
      </c>
      <c r="BC6" s="20"/>
      <c r="BD6" s="20"/>
      <c r="BE6" s="20"/>
      <c r="BF6" s="20"/>
      <c r="BG6" s="20"/>
      <c r="BH6" s="20"/>
      <c r="BI6" s="20"/>
      <c r="BJ6" s="20"/>
      <c r="BK6" s="20"/>
      <c r="BL6" s="20"/>
      <c r="BM6" s="20"/>
      <c r="BN6" s="20"/>
      <c r="BO6" s="20"/>
      <c r="BP6" s="20"/>
      <c r="BQ6" s="20"/>
      <c r="BR6" s="20"/>
      <c r="BS6" s="20"/>
      <c r="BT6" s="20"/>
      <c r="BU6" s="20"/>
    </row>
    <row r="7" spans="1:73" s="12" customFormat="1" ht="15" customHeight="1" x14ac:dyDescent="0.2">
      <c r="B7" s="438">
        <v>2023</v>
      </c>
      <c r="C7" s="83">
        <v>891780111</v>
      </c>
      <c r="D7" s="62" t="s">
        <v>68</v>
      </c>
      <c r="E7" s="439" t="s">
        <v>17054</v>
      </c>
      <c r="F7" s="375" t="s">
        <v>17055</v>
      </c>
      <c r="G7" s="70">
        <v>0</v>
      </c>
      <c r="H7" s="235" t="s">
        <v>69</v>
      </c>
      <c r="I7" s="64" t="s">
        <v>78</v>
      </c>
      <c r="J7" s="83" t="s">
        <v>1527</v>
      </c>
      <c r="K7" s="66" t="s">
        <v>17056</v>
      </c>
      <c r="L7" s="72">
        <v>16600000</v>
      </c>
      <c r="M7" s="70" t="s">
        <v>73</v>
      </c>
      <c r="N7" s="311" t="s">
        <v>69</v>
      </c>
      <c r="O7" s="439" t="s">
        <v>17057</v>
      </c>
      <c r="P7" s="440">
        <v>1082879378</v>
      </c>
      <c r="Q7" s="442">
        <v>62</v>
      </c>
      <c r="R7" s="443">
        <v>44946</v>
      </c>
      <c r="S7" s="72">
        <v>16600000</v>
      </c>
      <c r="T7" s="443">
        <v>44952</v>
      </c>
      <c r="U7" s="72">
        <v>16600000</v>
      </c>
      <c r="V7" s="68" t="s">
        <v>70</v>
      </c>
      <c r="W7" s="444">
        <v>36564357</v>
      </c>
      <c r="X7" s="445" t="s">
        <v>17058</v>
      </c>
      <c r="Y7" s="311" t="s">
        <v>69</v>
      </c>
      <c r="Z7" s="443">
        <v>44952</v>
      </c>
      <c r="AA7" s="443">
        <v>44952</v>
      </c>
      <c r="AB7" s="241" t="s">
        <v>80</v>
      </c>
      <c r="AC7" s="443">
        <v>45107</v>
      </c>
      <c r="AD7" s="72">
        <f>+IF(AB7="1800-01-01",AC7-AA7,AC7-AB7)</f>
        <v>155</v>
      </c>
      <c r="AE7" s="63">
        <v>0</v>
      </c>
      <c r="AF7" s="63">
        <v>0</v>
      </c>
      <c r="AG7" s="63">
        <v>0</v>
      </c>
      <c r="AH7" s="446" t="s">
        <v>80</v>
      </c>
      <c r="AI7" s="72">
        <f>+IF(AH7="1800-01-01",0,AH7-AC7)</f>
        <v>0</v>
      </c>
      <c r="AJ7" s="67">
        <v>0</v>
      </c>
      <c r="AK7" s="63">
        <v>0</v>
      </c>
      <c r="AL7" s="241" t="s">
        <v>80</v>
      </c>
      <c r="AM7" s="67">
        <v>0</v>
      </c>
      <c r="AN7" s="241" t="s">
        <v>80</v>
      </c>
      <c r="AO7" s="241" t="s">
        <v>80</v>
      </c>
      <c r="AP7" s="72">
        <v>0</v>
      </c>
      <c r="AQ7" s="72">
        <f>+L7+AF7-AK7</f>
        <v>16600000</v>
      </c>
      <c r="AR7" s="68" t="s">
        <v>115</v>
      </c>
      <c r="AS7" s="63">
        <v>0</v>
      </c>
      <c r="AT7" s="243" t="s">
        <v>80</v>
      </c>
      <c r="AU7" s="72">
        <v>16600000</v>
      </c>
      <c r="AV7" s="314">
        <f>AQ7-AU7</f>
        <v>0</v>
      </c>
      <c r="AW7" s="69">
        <f>+AU7/AQ7</f>
        <v>1</v>
      </c>
      <c r="AX7" s="243" t="s">
        <v>80</v>
      </c>
      <c r="AY7" s="68" t="s">
        <v>800</v>
      </c>
      <c r="AZ7" s="447" t="s">
        <v>17059</v>
      </c>
      <c r="BA7" s="70" t="s">
        <v>71</v>
      </c>
      <c r="BB7" s="70" t="s">
        <v>71</v>
      </c>
    </row>
    <row r="8" spans="1:73" s="12" customFormat="1" ht="12.75" x14ac:dyDescent="0.2">
      <c r="B8" s="448">
        <v>2023</v>
      </c>
      <c r="C8" s="81">
        <v>891780111</v>
      </c>
      <c r="D8" s="82" t="s">
        <v>68</v>
      </c>
      <c r="E8" s="321" t="s">
        <v>17060</v>
      </c>
      <c r="F8" s="76" t="s">
        <v>17061</v>
      </c>
      <c r="G8" s="73">
        <v>0</v>
      </c>
      <c r="H8" s="80"/>
      <c r="I8" s="86" t="s">
        <v>78</v>
      </c>
      <c r="J8" s="81" t="s">
        <v>1527</v>
      </c>
      <c r="K8" s="79" t="s">
        <v>17062</v>
      </c>
      <c r="L8" s="74">
        <v>11000000</v>
      </c>
      <c r="M8" s="73" t="s">
        <v>73</v>
      </c>
      <c r="N8" s="80"/>
      <c r="O8" s="321" t="s">
        <v>17063</v>
      </c>
      <c r="P8" s="333">
        <v>1004374583</v>
      </c>
      <c r="Q8" s="338">
        <v>66</v>
      </c>
      <c r="R8" s="335">
        <v>44946</v>
      </c>
      <c r="S8" s="74">
        <v>11000000</v>
      </c>
      <c r="T8" s="335">
        <v>44952</v>
      </c>
      <c r="U8" s="74">
        <v>11000000</v>
      </c>
      <c r="V8" s="77" t="s">
        <v>70</v>
      </c>
      <c r="W8" s="339">
        <v>36669977</v>
      </c>
      <c r="X8" s="74" t="s">
        <v>17064</v>
      </c>
      <c r="Y8" s="80"/>
      <c r="Z8" s="335">
        <v>44952</v>
      </c>
      <c r="AA8" s="335">
        <v>44952</v>
      </c>
      <c r="AB8" s="201" t="s">
        <v>80</v>
      </c>
      <c r="AC8" s="335">
        <v>45107</v>
      </c>
      <c r="AD8" s="74">
        <f t="shared" ref="AD8:AD71" si="0">+IF(AB8="1800-01-01",AC8-AA8,AC8-AB8)</f>
        <v>155</v>
      </c>
      <c r="AE8" s="80">
        <v>0</v>
      </c>
      <c r="AF8" s="80">
        <v>0</v>
      </c>
      <c r="AG8" s="80">
        <v>0</v>
      </c>
      <c r="AH8" s="202" t="s">
        <v>80</v>
      </c>
      <c r="AI8" s="74">
        <f t="shared" ref="AI8:AI71" si="1">+IF(AH8="1800-01-01",0,AH8-AC8)</f>
        <v>0</v>
      </c>
      <c r="AJ8" s="78">
        <v>0</v>
      </c>
      <c r="AK8" s="80">
        <v>0</v>
      </c>
      <c r="AL8" s="201" t="s">
        <v>80</v>
      </c>
      <c r="AM8" s="78">
        <v>0</v>
      </c>
      <c r="AN8" s="201" t="s">
        <v>80</v>
      </c>
      <c r="AO8" s="201" t="s">
        <v>80</v>
      </c>
      <c r="AP8" s="74">
        <v>0</v>
      </c>
      <c r="AQ8" s="74">
        <f>+L8+AF8-AK8</f>
        <v>11000000</v>
      </c>
      <c r="AR8" s="77" t="s">
        <v>115</v>
      </c>
      <c r="AS8" s="80">
        <v>0</v>
      </c>
      <c r="AT8" s="203" t="s">
        <v>80</v>
      </c>
      <c r="AU8" s="74">
        <v>11000000</v>
      </c>
      <c r="AV8" s="205">
        <f t="shared" ref="AV8:AV71" si="2">AQ8-AU8</f>
        <v>0</v>
      </c>
      <c r="AW8" s="60">
        <f>+IFERROR(AU8/AQ8,"-")</f>
        <v>1</v>
      </c>
      <c r="AX8" s="203" t="s">
        <v>80</v>
      </c>
      <c r="AY8" s="77" t="s">
        <v>800</v>
      </c>
      <c r="AZ8" s="337" t="s">
        <v>17065</v>
      </c>
      <c r="BA8" s="73" t="s">
        <v>71</v>
      </c>
      <c r="BB8" s="73" t="s">
        <v>71</v>
      </c>
    </row>
    <row r="9" spans="1:73" s="12" customFormat="1" ht="12.75" x14ac:dyDescent="0.2">
      <c r="B9" s="448">
        <v>2023</v>
      </c>
      <c r="C9" s="81">
        <v>891780111</v>
      </c>
      <c r="D9" s="82" t="s">
        <v>68</v>
      </c>
      <c r="E9" s="321" t="s">
        <v>17066</v>
      </c>
      <c r="F9" s="76" t="s">
        <v>17067</v>
      </c>
      <c r="G9" s="73">
        <v>0</v>
      </c>
      <c r="H9" s="80"/>
      <c r="I9" s="86" t="s">
        <v>78</v>
      </c>
      <c r="J9" s="81" t="s">
        <v>1527</v>
      </c>
      <c r="K9" s="79" t="s">
        <v>17068</v>
      </c>
      <c r="L9" s="74">
        <v>12600000</v>
      </c>
      <c r="M9" s="73" t="s">
        <v>73</v>
      </c>
      <c r="N9" s="80"/>
      <c r="O9" s="321" t="s">
        <v>17069</v>
      </c>
      <c r="P9" s="333">
        <v>39047317</v>
      </c>
      <c r="Q9" s="338">
        <v>56</v>
      </c>
      <c r="R9" s="335">
        <v>44946</v>
      </c>
      <c r="S9" s="74">
        <v>12600000</v>
      </c>
      <c r="T9" s="335">
        <v>44952</v>
      </c>
      <c r="U9" s="74">
        <v>12600000</v>
      </c>
      <c r="V9" s="77" t="s">
        <v>70</v>
      </c>
      <c r="W9" s="339">
        <v>7634903</v>
      </c>
      <c r="X9" s="74" t="s">
        <v>17070</v>
      </c>
      <c r="Y9" s="80"/>
      <c r="Z9" s="335">
        <v>44952</v>
      </c>
      <c r="AA9" s="335">
        <v>44952</v>
      </c>
      <c r="AB9" s="201" t="s">
        <v>80</v>
      </c>
      <c r="AC9" s="335">
        <v>45107</v>
      </c>
      <c r="AD9" s="74">
        <f t="shared" si="0"/>
        <v>155</v>
      </c>
      <c r="AE9" s="80">
        <v>0</v>
      </c>
      <c r="AF9" s="80">
        <v>0</v>
      </c>
      <c r="AG9" s="80">
        <v>0</v>
      </c>
      <c r="AH9" s="202" t="s">
        <v>80</v>
      </c>
      <c r="AI9" s="74">
        <f t="shared" si="1"/>
        <v>0</v>
      </c>
      <c r="AJ9" s="78">
        <v>0</v>
      </c>
      <c r="AK9" s="80">
        <v>0</v>
      </c>
      <c r="AL9" s="201" t="s">
        <v>80</v>
      </c>
      <c r="AM9" s="78">
        <v>0</v>
      </c>
      <c r="AN9" s="201" t="s">
        <v>80</v>
      </c>
      <c r="AO9" s="201" t="s">
        <v>80</v>
      </c>
      <c r="AP9" s="74">
        <v>0</v>
      </c>
      <c r="AQ9" s="74">
        <f>+L9+AF9-AK9</f>
        <v>12600000</v>
      </c>
      <c r="AR9" s="77" t="s">
        <v>115</v>
      </c>
      <c r="AS9" s="80">
        <v>0</v>
      </c>
      <c r="AT9" s="203" t="s">
        <v>80</v>
      </c>
      <c r="AU9" s="74">
        <v>12600000</v>
      </c>
      <c r="AV9" s="205">
        <f t="shared" si="2"/>
        <v>0</v>
      </c>
      <c r="AW9" s="60">
        <f t="shared" ref="AW9:AW85" si="3">+IFERROR(AU9/AQ9,"-")</f>
        <v>1</v>
      </c>
      <c r="AX9" s="203" t="s">
        <v>80</v>
      </c>
      <c r="AY9" s="77" t="s">
        <v>800</v>
      </c>
      <c r="AZ9" s="337" t="s">
        <v>17071</v>
      </c>
      <c r="BA9" s="73" t="s">
        <v>71</v>
      </c>
      <c r="BB9" s="73" t="s">
        <v>71</v>
      </c>
    </row>
    <row r="10" spans="1:73" s="12" customFormat="1" ht="12.75" x14ac:dyDescent="0.2">
      <c r="B10" s="448">
        <v>2023</v>
      </c>
      <c r="C10" s="81">
        <v>891780111</v>
      </c>
      <c r="D10" s="82" t="s">
        <v>68</v>
      </c>
      <c r="E10" s="321" t="s">
        <v>17072</v>
      </c>
      <c r="F10" s="76" t="s">
        <v>17073</v>
      </c>
      <c r="G10" s="73">
        <v>0</v>
      </c>
      <c r="H10" s="80"/>
      <c r="I10" s="86" t="s">
        <v>78</v>
      </c>
      <c r="J10" s="81" t="s">
        <v>1527</v>
      </c>
      <c r="K10" s="79" t="s">
        <v>17074</v>
      </c>
      <c r="L10" s="74">
        <v>17200000</v>
      </c>
      <c r="M10" s="73" t="s">
        <v>73</v>
      </c>
      <c r="N10" s="80"/>
      <c r="O10" s="321" t="s">
        <v>17075</v>
      </c>
      <c r="P10" s="333">
        <v>85153904</v>
      </c>
      <c r="Q10" s="334">
        <v>63</v>
      </c>
      <c r="R10" s="335">
        <v>44946</v>
      </c>
      <c r="S10" s="74">
        <v>17200000</v>
      </c>
      <c r="T10" s="335">
        <v>44952</v>
      </c>
      <c r="U10" s="74">
        <v>17200000</v>
      </c>
      <c r="V10" s="77" t="s">
        <v>70</v>
      </c>
      <c r="W10" s="340">
        <v>36669725</v>
      </c>
      <c r="X10" s="74" t="s">
        <v>17076</v>
      </c>
      <c r="Y10" s="80"/>
      <c r="Z10" s="335">
        <v>44952</v>
      </c>
      <c r="AA10" s="335">
        <v>44952</v>
      </c>
      <c r="AB10" s="201" t="s">
        <v>80</v>
      </c>
      <c r="AC10" s="335">
        <v>45107</v>
      </c>
      <c r="AD10" s="74">
        <f t="shared" si="0"/>
        <v>155</v>
      </c>
      <c r="AE10" s="80">
        <v>0</v>
      </c>
      <c r="AF10" s="80">
        <v>0</v>
      </c>
      <c r="AG10" s="80">
        <v>0</v>
      </c>
      <c r="AH10" s="202" t="s">
        <v>80</v>
      </c>
      <c r="AI10" s="74">
        <f t="shared" si="1"/>
        <v>0</v>
      </c>
      <c r="AJ10" s="78">
        <v>0</v>
      </c>
      <c r="AK10" s="80">
        <v>0</v>
      </c>
      <c r="AL10" s="201" t="s">
        <v>80</v>
      </c>
      <c r="AM10" s="78">
        <v>0</v>
      </c>
      <c r="AN10" s="201" t="s">
        <v>80</v>
      </c>
      <c r="AO10" s="201" t="s">
        <v>80</v>
      </c>
      <c r="AP10" s="74">
        <v>0</v>
      </c>
      <c r="AQ10" s="74">
        <f>+L10+AF10-AK10</f>
        <v>17200000</v>
      </c>
      <c r="AR10" s="77" t="s">
        <v>115</v>
      </c>
      <c r="AS10" s="80">
        <v>0</v>
      </c>
      <c r="AT10" s="203" t="s">
        <v>80</v>
      </c>
      <c r="AU10" s="74">
        <v>17200000</v>
      </c>
      <c r="AV10" s="205">
        <f t="shared" si="2"/>
        <v>0</v>
      </c>
      <c r="AW10" s="60">
        <f t="shared" si="3"/>
        <v>1</v>
      </c>
      <c r="AX10" s="203" t="s">
        <v>80</v>
      </c>
      <c r="AY10" s="77" t="s">
        <v>800</v>
      </c>
      <c r="AZ10" s="337" t="s">
        <v>17077</v>
      </c>
      <c r="BA10" s="73" t="s">
        <v>71</v>
      </c>
      <c r="BB10" s="73" t="s">
        <v>71</v>
      </c>
    </row>
    <row r="11" spans="1:73" s="12" customFormat="1" ht="12.75" x14ac:dyDescent="0.2">
      <c r="B11" s="448">
        <v>2023</v>
      </c>
      <c r="C11" s="81">
        <v>891780111</v>
      </c>
      <c r="D11" s="82" t="s">
        <v>68</v>
      </c>
      <c r="E11" s="321" t="s">
        <v>17078</v>
      </c>
      <c r="F11" s="76" t="s">
        <v>17079</v>
      </c>
      <c r="G11" s="73">
        <v>0</v>
      </c>
      <c r="H11" s="80"/>
      <c r="I11" s="86" t="s">
        <v>78</v>
      </c>
      <c r="J11" s="81" t="s">
        <v>1527</v>
      </c>
      <c r="K11" s="79" t="s">
        <v>17080</v>
      </c>
      <c r="L11" s="74">
        <v>12600000</v>
      </c>
      <c r="M11" s="73" t="s">
        <v>73</v>
      </c>
      <c r="N11" s="80"/>
      <c r="O11" s="321" t="s">
        <v>17081</v>
      </c>
      <c r="P11" s="333">
        <v>1082858774</v>
      </c>
      <c r="Q11" s="338">
        <v>53</v>
      </c>
      <c r="R11" s="335">
        <v>44946</v>
      </c>
      <c r="S11" s="74">
        <v>12600000</v>
      </c>
      <c r="T11" s="335">
        <v>44952</v>
      </c>
      <c r="U11" s="74">
        <v>12600000</v>
      </c>
      <c r="V11" s="77" t="s">
        <v>70</v>
      </c>
      <c r="W11" s="85">
        <v>36564357</v>
      </c>
      <c r="X11" s="336" t="s">
        <v>17058</v>
      </c>
      <c r="Y11" s="80"/>
      <c r="Z11" s="335">
        <v>44952</v>
      </c>
      <c r="AA11" s="335">
        <v>44952</v>
      </c>
      <c r="AB11" s="201" t="s">
        <v>80</v>
      </c>
      <c r="AC11" s="335">
        <v>45107</v>
      </c>
      <c r="AD11" s="74">
        <f t="shared" si="0"/>
        <v>155</v>
      </c>
      <c r="AE11" s="80">
        <v>0</v>
      </c>
      <c r="AF11" s="80">
        <v>0</v>
      </c>
      <c r="AG11" s="80">
        <v>0</v>
      </c>
      <c r="AH11" s="202" t="s">
        <v>80</v>
      </c>
      <c r="AI11" s="74">
        <f t="shared" si="1"/>
        <v>0</v>
      </c>
      <c r="AJ11" s="78">
        <v>0</v>
      </c>
      <c r="AK11" s="80">
        <v>0</v>
      </c>
      <c r="AL11" s="201" t="s">
        <v>80</v>
      </c>
      <c r="AM11" s="78">
        <v>0</v>
      </c>
      <c r="AN11" s="201" t="s">
        <v>80</v>
      </c>
      <c r="AO11" s="201" t="s">
        <v>80</v>
      </c>
      <c r="AP11" s="74">
        <v>0</v>
      </c>
      <c r="AQ11" s="74">
        <f>+L11+AF11-AK11</f>
        <v>12600000</v>
      </c>
      <c r="AR11" s="77" t="s">
        <v>115</v>
      </c>
      <c r="AS11" s="80">
        <v>0</v>
      </c>
      <c r="AT11" s="203" t="s">
        <v>80</v>
      </c>
      <c r="AU11" s="74">
        <v>12600000</v>
      </c>
      <c r="AV11" s="205">
        <f t="shared" si="2"/>
        <v>0</v>
      </c>
      <c r="AW11" s="60">
        <f t="shared" si="3"/>
        <v>1</v>
      </c>
      <c r="AX11" s="203" t="s">
        <v>80</v>
      </c>
      <c r="AY11" s="77" t="s">
        <v>800</v>
      </c>
      <c r="AZ11" s="337" t="s">
        <v>17082</v>
      </c>
      <c r="BA11" s="73" t="s">
        <v>71</v>
      </c>
      <c r="BB11" s="73" t="s">
        <v>71</v>
      </c>
    </row>
    <row r="12" spans="1:73" s="12" customFormat="1" ht="12.75" x14ac:dyDescent="0.2">
      <c r="B12" s="448">
        <v>2023</v>
      </c>
      <c r="C12" s="81">
        <v>891780111</v>
      </c>
      <c r="D12" s="82" t="s">
        <v>68</v>
      </c>
      <c r="E12" s="321" t="s">
        <v>17083</v>
      </c>
      <c r="F12" s="76" t="s">
        <v>17084</v>
      </c>
      <c r="G12" s="73">
        <v>0</v>
      </c>
      <c r="H12" s="80"/>
      <c r="I12" s="86" t="s">
        <v>78</v>
      </c>
      <c r="J12" s="81" t="s">
        <v>1527</v>
      </c>
      <c r="K12" s="79" t="s">
        <v>17085</v>
      </c>
      <c r="L12" s="74">
        <v>10450000</v>
      </c>
      <c r="M12" s="73" t="s">
        <v>73</v>
      </c>
      <c r="N12" s="80"/>
      <c r="O12" s="321" t="s">
        <v>17086</v>
      </c>
      <c r="P12" s="333">
        <v>1221971911</v>
      </c>
      <c r="Q12" s="338">
        <v>49</v>
      </c>
      <c r="R12" s="335">
        <v>44946</v>
      </c>
      <c r="S12" s="74">
        <v>10450000</v>
      </c>
      <c r="T12" s="335">
        <v>44952</v>
      </c>
      <c r="U12" s="74">
        <v>10450000</v>
      </c>
      <c r="V12" s="77" t="s">
        <v>70</v>
      </c>
      <c r="W12" s="339">
        <v>1098669877</v>
      </c>
      <c r="X12" s="74" t="s">
        <v>17087</v>
      </c>
      <c r="Y12" s="80"/>
      <c r="Z12" s="335">
        <v>44952</v>
      </c>
      <c r="AA12" s="335">
        <v>44952</v>
      </c>
      <c r="AB12" s="201" t="s">
        <v>80</v>
      </c>
      <c r="AC12" s="335">
        <v>45107</v>
      </c>
      <c r="AD12" s="74">
        <f t="shared" si="0"/>
        <v>155</v>
      </c>
      <c r="AE12" s="80">
        <v>0</v>
      </c>
      <c r="AF12" s="80">
        <v>0</v>
      </c>
      <c r="AG12" s="80">
        <v>0</v>
      </c>
      <c r="AH12" s="202" t="s">
        <v>80</v>
      </c>
      <c r="AI12" s="74">
        <f t="shared" si="1"/>
        <v>0</v>
      </c>
      <c r="AJ12" s="78">
        <v>0</v>
      </c>
      <c r="AK12" s="80">
        <v>0</v>
      </c>
      <c r="AL12" s="201" t="s">
        <v>80</v>
      </c>
      <c r="AM12" s="78">
        <v>0</v>
      </c>
      <c r="AN12" s="201" t="s">
        <v>80</v>
      </c>
      <c r="AO12" s="201" t="s">
        <v>80</v>
      </c>
      <c r="AP12" s="74">
        <v>0</v>
      </c>
      <c r="AQ12" s="74">
        <f>+L12+AF12-AK12</f>
        <v>10450000</v>
      </c>
      <c r="AR12" s="77" t="s">
        <v>115</v>
      </c>
      <c r="AS12" s="80">
        <v>0</v>
      </c>
      <c r="AT12" s="203" t="s">
        <v>80</v>
      </c>
      <c r="AU12" s="74">
        <v>10450000</v>
      </c>
      <c r="AV12" s="205">
        <f t="shared" si="2"/>
        <v>0</v>
      </c>
      <c r="AW12" s="60">
        <f t="shared" si="3"/>
        <v>1</v>
      </c>
      <c r="AX12" s="203" t="s">
        <v>80</v>
      </c>
      <c r="AY12" s="77" t="s">
        <v>800</v>
      </c>
      <c r="AZ12" s="337" t="s">
        <v>17088</v>
      </c>
      <c r="BA12" s="73" t="s">
        <v>71</v>
      </c>
      <c r="BB12" s="73" t="s">
        <v>71</v>
      </c>
    </row>
    <row r="13" spans="1:73" s="12" customFormat="1" ht="12.75" x14ac:dyDescent="0.2">
      <c r="B13" s="448">
        <v>2023</v>
      </c>
      <c r="C13" s="81">
        <v>891780111</v>
      </c>
      <c r="D13" s="82" t="s">
        <v>68</v>
      </c>
      <c r="E13" s="321" t="s">
        <v>17089</v>
      </c>
      <c r="F13" s="76" t="s">
        <v>17090</v>
      </c>
      <c r="G13" s="73">
        <v>0</v>
      </c>
      <c r="H13" s="80"/>
      <c r="I13" s="86" t="s">
        <v>78</v>
      </c>
      <c r="J13" s="81" t="s">
        <v>1527</v>
      </c>
      <c r="K13" s="79" t="s">
        <v>17091</v>
      </c>
      <c r="L13" s="74">
        <v>15450000</v>
      </c>
      <c r="M13" s="73" t="s">
        <v>73</v>
      </c>
      <c r="N13" s="80"/>
      <c r="O13" s="321" t="s">
        <v>17092</v>
      </c>
      <c r="P13" s="333">
        <v>36669670</v>
      </c>
      <c r="Q13" s="334">
        <v>59</v>
      </c>
      <c r="R13" s="335">
        <v>44946</v>
      </c>
      <c r="S13" s="74">
        <v>15450000</v>
      </c>
      <c r="T13" s="335">
        <v>44952</v>
      </c>
      <c r="U13" s="74">
        <v>15450000</v>
      </c>
      <c r="V13" s="77" t="s">
        <v>70</v>
      </c>
      <c r="W13" s="339">
        <v>36669977</v>
      </c>
      <c r="X13" s="74" t="s">
        <v>17064</v>
      </c>
      <c r="Y13" s="80"/>
      <c r="Z13" s="335">
        <v>44952</v>
      </c>
      <c r="AA13" s="335">
        <v>44952</v>
      </c>
      <c r="AB13" s="201" t="s">
        <v>80</v>
      </c>
      <c r="AC13" s="335">
        <v>45107</v>
      </c>
      <c r="AD13" s="74">
        <f t="shared" si="0"/>
        <v>155</v>
      </c>
      <c r="AE13" s="80">
        <v>0</v>
      </c>
      <c r="AF13" s="80">
        <v>0</v>
      </c>
      <c r="AG13" s="80">
        <v>0</v>
      </c>
      <c r="AH13" s="202" t="s">
        <v>80</v>
      </c>
      <c r="AI13" s="74">
        <f t="shared" si="1"/>
        <v>0</v>
      </c>
      <c r="AJ13" s="78">
        <v>0</v>
      </c>
      <c r="AK13" s="80">
        <v>0</v>
      </c>
      <c r="AL13" s="201" t="s">
        <v>80</v>
      </c>
      <c r="AM13" s="78">
        <v>0</v>
      </c>
      <c r="AN13" s="201" t="s">
        <v>80</v>
      </c>
      <c r="AO13" s="201" t="s">
        <v>80</v>
      </c>
      <c r="AP13" s="74">
        <v>0</v>
      </c>
      <c r="AQ13" s="74">
        <f>+L13+AF13-AK13</f>
        <v>15450000</v>
      </c>
      <c r="AR13" s="77" t="s">
        <v>115</v>
      </c>
      <c r="AS13" s="80">
        <v>0</v>
      </c>
      <c r="AT13" s="203" t="s">
        <v>80</v>
      </c>
      <c r="AU13" s="74">
        <v>15450000</v>
      </c>
      <c r="AV13" s="205">
        <f t="shared" si="2"/>
        <v>0</v>
      </c>
      <c r="AW13" s="60">
        <f t="shared" si="3"/>
        <v>1</v>
      </c>
      <c r="AX13" s="203" t="s">
        <v>80</v>
      </c>
      <c r="AY13" s="77" t="s">
        <v>800</v>
      </c>
      <c r="AZ13" s="337" t="s">
        <v>17093</v>
      </c>
      <c r="BA13" s="73" t="s">
        <v>71</v>
      </c>
      <c r="BB13" s="73" t="s">
        <v>71</v>
      </c>
    </row>
    <row r="14" spans="1:73" s="12" customFormat="1" ht="12.75" x14ac:dyDescent="0.2">
      <c r="B14" s="448">
        <v>2023</v>
      </c>
      <c r="C14" s="81">
        <v>891780111</v>
      </c>
      <c r="D14" s="82" t="s">
        <v>68</v>
      </c>
      <c r="E14" s="321" t="s">
        <v>17094</v>
      </c>
      <c r="F14" s="76" t="s">
        <v>17095</v>
      </c>
      <c r="G14" s="73">
        <v>0</v>
      </c>
      <c r="H14" s="80"/>
      <c r="I14" s="86" t="s">
        <v>78</v>
      </c>
      <c r="J14" s="81" t="s">
        <v>1527</v>
      </c>
      <c r="K14" s="79" t="s">
        <v>17096</v>
      </c>
      <c r="L14" s="74">
        <v>3800000</v>
      </c>
      <c r="M14" s="73" t="s">
        <v>73</v>
      </c>
      <c r="N14" s="80"/>
      <c r="O14" s="321" t="s">
        <v>9935</v>
      </c>
      <c r="P14" s="333">
        <v>1082946321</v>
      </c>
      <c r="Q14" s="341">
        <v>64</v>
      </c>
      <c r="R14" s="335">
        <v>44946</v>
      </c>
      <c r="S14" s="74">
        <v>3800000</v>
      </c>
      <c r="T14" s="335">
        <v>44952</v>
      </c>
      <c r="U14" s="74">
        <v>3800000</v>
      </c>
      <c r="V14" s="77" t="s">
        <v>70</v>
      </c>
      <c r="W14" s="339">
        <v>1082943891</v>
      </c>
      <c r="X14" s="74" t="s">
        <v>17097</v>
      </c>
      <c r="Y14" s="80"/>
      <c r="Z14" s="335">
        <v>44952</v>
      </c>
      <c r="AA14" s="335">
        <v>44952</v>
      </c>
      <c r="AB14" s="201" t="s">
        <v>80</v>
      </c>
      <c r="AC14" s="335">
        <v>45000</v>
      </c>
      <c r="AD14" s="74">
        <f t="shared" si="0"/>
        <v>48</v>
      </c>
      <c r="AE14" s="80">
        <v>0</v>
      </c>
      <c r="AF14" s="80">
        <v>0</v>
      </c>
      <c r="AG14" s="80">
        <v>0</v>
      </c>
      <c r="AH14" s="202" t="s">
        <v>80</v>
      </c>
      <c r="AI14" s="74">
        <f t="shared" si="1"/>
        <v>0</v>
      </c>
      <c r="AJ14" s="78">
        <v>0</v>
      </c>
      <c r="AK14" s="80">
        <v>0</v>
      </c>
      <c r="AL14" s="201" t="s">
        <v>80</v>
      </c>
      <c r="AM14" s="78">
        <v>0</v>
      </c>
      <c r="AN14" s="201" t="s">
        <v>80</v>
      </c>
      <c r="AO14" s="201" t="s">
        <v>80</v>
      </c>
      <c r="AP14" s="74">
        <v>0</v>
      </c>
      <c r="AQ14" s="74">
        <f>+L14+AF14-AK14</f>
        <v>3800000</v>
      </c>
      <c r="AR14" s="77" t="s">
        <v>115</v>
      </c>
      <c r="AS14" s="80">
        <v>0</v>
      </c>
      <c r="AT14" s="203" t="s">
        <v>80</v>
      </c>
      <c r="AU14" s="74">
        <v>3800000</v>
      </c>
      <c r="AV14" s="205">
        <f t="shared" si="2"/>
        <v>0</v>
      </c>
      <c r="AW14" s="60">
        <f t="shared" si="3"/>
        <v>1</v>
      </c>
      <c r="AX14" s="203" t="s">
        <v>80</v>
      </c>
      <c r="AY14" s="77" t="s">
        <v>800</v>
      </c>
      <c r="AZ14" s="337" t="s">
        <v>17098</v>
      </c>
      <c r="BA14" s="73" t="s">
        <v>71</v>
      </c>
      <c r="BB14" s="73" t="s">
        <v>71</v>
      </c>
    </row>
    <row r="15" spans="1:73" s="12" customFormat="1" ht="12.75" x14ac:dyDescent="0.2">
      <c r="B15" s="448">
        <v>2023</v>
      </c>
      <c r="C15" s="81">
        <v>891780111</v>
      </c>
      <c r="D15" s="82" t="s">
        <v>68</v>
      </c>
      <c r="E15" s="321" t="s">
        <v>17099</v>
      </c>
      <c r="F15" s="76" t="s">
        <v>17100</v>
      </c>
      <c r="G15" s="73">
        <v>0</v>
      </c>
      <c r="H15" s="80"/>
      <c r="I15" s="86" t="s">
        <v>78</v>
      </c>
      <c r="J15" s="81" t="s">
        <v>1527</v>
      </c>
      <c r="K15" s="79" t="s">
        <v>17101</v>
      </c>
      <c r="L15" s="74">
        <v>16000000</v>
      </c>
      <c r="M15" s="73" t="s">
        <v>73</v>
      </c>
      <c r="N15" s="80"/>
      <c r="O15" s="321" t="s">
        <v>17102</v>
      </c>
      <c r="P15" s="333">
        <v>1082903530</v>
      </c>
      <c r="Q15" s="341">
        <v>60</v>
      </c>
      <c r="R15" s="335">
        <v>44946</v>
      </c>
      <c r="S15" s="74">
        <v>16000000</v>
      </c>
      <c r="T15" s="335">
        <v>44952</v>
      </c>
      <c r="U15" s="74">
        <v>16000000</v>
      </c>
      <c r="V15" s="77" t="s">
        <v>70</v>
      </c>
      <c r="W15" s="85">
        <v>36564357</v>
      </c>
      <c r="X15" s="336" t="s">
        <v>17058</v>
      </c>
      <c r="Y15" s="80"/>
      <c r="Z15" s="335">
        <v>44952</v>
      </c>
      <c r="AA15" s="335">
        <v>44952</v>
      </c>
      <c r="AB15" s="201" t="s">
        <v>80</v>
      </c>
      <c r="AC15" s="335">
        <v>45107</v>
      </c>
      <c r="AD15" s="74">
        <f t="shared" si="0"/>
        <v>155</v>
      </c>
      <c r="AE15" s="80">
        <v>0</v>
      </c>
      <c r="AF15" s="80">
        <v>0</v>
      </c>
      <c r="AG15" s="80">
        <v>0</v>
      </c>
      <c r="AH15" s="202" t="s">
        <v>80</v>
      </c>
      <c r="AI15" s="74">
        <f t="shared" si="1"/>
        <v>0</v>
      </c>
      <c r="AJ15" s="78">
        <v>0</v>
      </c>
      <c r="AK15" s="80">
        <v>0</v>
      </c>
      <c r="AL15" s="201" t="s">
        <v>80</v>
      </c>
      <c r="AM15" s="78">
        <v>0</v>
      </c>
      <c r="AN15" s="201" t="s">
        <v>80</v>
      </c>
      <c r="AO15" s="201" t="s">
        <v>80</v>
      </c>
      <c r="AP15" s="74">
        <v>0</v>
      </c>
      <c r="AQ15" s="74">
        <f>+L15+AF15-AK15</f>
        <v>16000000</v>
      </c>
      <c r="AR15" s="77" t="s">
        <v>115</v>
      </c>
      <c r="AS15" s="80">
        <v>0</v>
      </c>
      <c r="AT15" s="203" t="s">
        <v>80</v>
      </c>
      <c r="AU15" s="74">
        <v>16000000</v>
      </c>
      <c r="AV15" s="205">
        <f t="shared" si="2"/>
        <v>0</v>
      </c>
      <c r="AW15" s="60">
        <f t="shared" si="3"/>
        <v>1</v>
      </c>
      <c r="AX15" s="203" t="s">
        <v>80</v>
      </c>
      <c r="AY15" s="77" t="s">
        <v>800</v>
      </c>
      <c r="AZ15" s="337" t="s">
        <v>17103</v>
      </c>
      <c r="BA15" s="73" t="s">
        <v>71</v>
      </c>
      <c r="BB15" s="73" t="s">
        <v>71</v>
      </c>
    </row>
    <row r="16" spans="1:73" s="12" customFormat="1" ht="12.75" x14ac:dyDescent="0.2">
      <c r="B16" s="448">
        <v>2023</v>
      </c>
      <c r="C16" s="81">
        <v>891780111</v>
      </c>
      <c r="D16" s="82" t="s">
        <v>68</v>
      </c>
      <c r="E16" s="321" t="s">
        <v>17104</v>
      </c>
      <c r="F16" s="76" t="s">
        <v>17105</v>
      </c>
      <c r="G16" s="73">
        <v>0</v>
      </c>
      <c r="H16" s="80"/>
      <c r="I16" s="86" t="s">
        <v>78</v>
      </c>
      <c r="J16" s="81" t="s">
        <v>1527</v>
      </c>
      <c r="K16" s="79" t="s">
        <v>17106</v>
      </c>
      <c r="L16" s="74">
        <v>14300000</v>
      </c>
      <c r="M16" s="73" t="s">
        <v>73</v>
      </c>
      <c r="N16" s="80"/>
      <c r="O16" s="321" t="s">
        <v>17107</v>
      </c>
      <c r="P16" s="333">
        <v>1082916730</v>
      </c>
      <c r="Q16" s="341">
        <v>61</v>
      </c>
      <c r="R16" s="335">
        <v>44946</v>
      </c>
      <c r="S16" s="74">
        <v>14300000</v>
      </c>
      <c r="T16" s="335">
        <v>44952</v>
      </c>
      <c r="U16" s="74">
        <v>14300000</v>
      </c>
      <c r="V16" s="77" t="s">
        <v>70</v>
      </c>
      <c r="W16" s="339">
        <v>1082900194</v>
      </c>
      <c r="X16" s="74" t="s">
        <v>17108</v>
      </c>
      <c r="Y16" s="80"/>
      <c r="Z16" s="335">
        <v>44952</v>
      </c>
      <c r="AA16" s="335">
        <v>44952</v>
      </c>
      <c r="AB16" s="201" t="s">
        <v>80</v>
      </c>
      <c r="AC16" s="335">
        <v>45107</v>
      </c>
      <c r="AD16" s="74">
        <f t="shared" si="0"/>
        <v>155</v>
      </c>
      <c r="AE16" s="80">
        <v>0</v>
      </c>
      <c r="AF16" s="80">
        <v>0</v>
      </c>
      <c r="AG16" s="80">
        <v>0</v>
      </c>
      <c r="AH16" s="202" t="s">
        <v>80</v>
      </c>
      <c r="AI16" s="74">
        <f t="shared" si="1"/>
        <v>0</v>
      </c>
      <c r="AJ16" s="78">
        <v>0</v>
      </c>
      <c r="AK16" s="80">
        <v>0</v>
      </c>
      <c r="AL16" s="201" t="s">
        <v>80</v>
      </c>
      <c r="AM16" s="78">
        <v>0</v>
      </c>
      <c r="AN16" s="201" t="s">
        <v>80</v>
      </c>
      <c r="AO16" s="201" t="s">
        <v>80</v>
      </c>
      <c r="AP16" s="74">
        <v>0</v>
      </c>
      <c r="AQ16" s="74">
        <f>+L16+AF16-AK16</f>
        <v>14300000</v>
      </c>
      <c r="AR16" s="77" t="s">
        <v>115</v>
      </c>
      <c r="AS16" s="80">
        <v>0</v>
      </c>
      <c r="AT16" s="203" t="s">
        <v>80</v>
      </c>
      <c r="AU16" s="74">
        <v>14300000</v>
      </c>
      <c r="AV16" s="205">
        <f t="shared" si="2"/>
        <v>0</v>
      </c>
      <c r="AW16" s="60">
        <f t="shared" si="3"/>
        <v>1</v>
      </c>
      <c r="AX16" s="203" t="s">
        <v>80</v>
      </c>
      <c r="AY16" s="77" t="s">
        <v>800</v>
      </c>
      <c r="AZ16" s="337" t="s">
        <v>17109</v>
      </c>
      <c r="BA16" s="73" t="s">
        <v>71</v>
      </c>
      <c r="BB16" s="73" t="s">
        <v>71</v>
      </c>
    </row>
    <row r="17" spans="2:54" s="12" customFormat="1" ht="12.75" x14ac:dyDescent="0.2">
      <c r="B17" s="448">
        <v>2023</v>
      </c>
      <c r="C17" s="81">
        <v>891780111</v>
      </c>
      <c r="D17" s="82" t="s">
        <v>68</v>
      </c>
      <c r="E17" s="321" t="s">
        <v>17110</v>
      </c>
      <c r="F17" s="76" t="s">
        <v>17111</v>
      </c>
      <c r="G17" s="73">
        <v>0</v>
      </c>
      <c r="H17" s="80"/>
      <c r="I17" s="86" t="s">
        <v>78</v>
      </c>
      <c r="J17" s="81" t="s">
        <v>1527</v>
      </c>
      <c r="K17" s="79" t="s">
        <v>17112</v>
      </c>
      <c r="L17" s="74">
        <v>10450000</v>
      </c>
      <c r="M17" s="73" t="s">
        <v>73</v>
      </c>
      <c r="N17" s="80"/>
      <c r="O17" s="321" t="s">
        <v>17113</v>
      </c>
      <c r="P17" s="333">
        <v>1082956756</v>
      </c>
      <c r="Q17" s="341">
        <v>57</v>
      </c>
      <c r="R17" s="335">
        <v>44946</v>
      </c>
      <c r="S17" s="74">
        <v>10450000</v>
      </c>
      <c r="T17" s="335">
        <v>44952</v>
      </c>
      <c r="U17" s="74">
        <v>10450000</v>
      </c>
      <c r="V17" s="77" t="s">
        <v>70</v>
      </c>
      <c r="W17" s="339">
        <v>1082900194</v>
      </c>
      <c r="X17" s="74" t="s">
        <v>17108</v>
      </c>
      <c r="Y17" s="80"/>
      <c r="Z17" s="335">
        <v>44952</v>
      </c>
      <c r="AA17" s="335">
        <v>44952</v>
      </c>
      <c r="AB17" s="201" t="s">
        <v>80</v>
      </c>
      <c r="AC17" s="335">
        <v>45107</v>
      </c>
      <c r="AD17" s="74">
        <f t="shared" si="0"/>
        <v>155</v>
      </c>
      <c r="AE17" s="80">
        <v>0</v>
      </c>
      <c r="AF17" s="80">
        <v>0</v>
      </c>
      <c r="AG17" s="80">
        <v>0</v>
      </c>
      <c r="AH17" s="202" t="s">
        <v>80</v>
      </c>
      <c r="AI17" s="74">
        <f t="shared" si="1"/>
        <v>0</v>
      </c>
      <c r="AJ17" s="78">
        <v>0</v>
      </c>
      <c r="AK17" s="80">
        <v>0</v>
      </c>
      <c r="AL17" s="201" t="s">
        <v>80</v>
      </c>
      <c r="AM17" s="78">
        <v>0</v>
      </c>
      <c r="AN17" s="201" t="s">
        <v>80</v>
      </c>
      <c r="AO17" s="201" t="s">
        <v>80</v>
      </c>
      <c r="AP17" s="74">
        <v>0</v>
      </c>
      <c r="AQ17" s="74">
        <f>+L17+AF17-AK17</f>
        <v>10450000</v>
      </c>
      <c r="AR17" s="77" t="s">
        <v>115</v>
      </c>
      <c r="AS17" s="80">
        <v>0</v>
      </c>
      <c r="AT17" s="203" t="s">
        <v>80</v>
      </c>
      <c r="AU17" s="74">
        <v>10450000</v>
      </c>
      <c r="AV17" s="205">
        <f t="shared" si="2"/>
        <v>0</v>
      </c>
      <c r="AW17" s="60">
        <f t="shared" si="3"/>
        <v>1</v>
      </c>
      <c r="AX17" s="203" t="s">
        <v>80</v>
      </c>
      <c r="AY17" s="77" t="s">
        <v>800</v>
      </c>
      <c r="AZ17" s="337" t="s">
        <v>17114</v>
      </c>
      <c r="BA17" s="73" t="s">
        <v>71</v>
      </c>
      <c r="BB17" s="73" t="s">
        <v>71</v>
      </c>
    </row>
    <row r="18" spans="2:54" s="12" customFormat="1" ht="12.75" x14ac:dyDescent="0.2">
      <c r="B18" s="448">
        <v>2023</v>
      </c>
      <c r="C18" s="81">
        <v>891780111</v>
      </c>
      <c r="D18" s="82" t="s">
        <v>68</v>
      </c>
      <c r="E18" s="321" t="s">
        <v>17115</v>
      </c>
      <c r="F18" s="76" t="s">
        <v>17116</v>
      </c>
      <c r="G18" s="73">
        <v>0</v>
      </c>
      <c r="H18" s="80"/>
      <c r="I18" s="86" t="s">
        <v>78</v>
      </c>
      <c r="J18" s="81" t="s">
        <v>1527</v>
      </c>
      <c r="K18" s="79" t="s">
        <v>17117</v>
      </c>
      <c r="L18" s="74">
        <v>10450000</v>
      </c>
      <c r="M18" s="73" t="s">
        <v>73</v>
      </c>
      <c r="N18" s="80"/>
      <c r="O18" s="321" t="s">
        <v>17118</v>
      </c>
      <c r="P18" s="333">
        <v>1083040456</v>
      </c>
      <c r="Q18" s="338">
        <v>52</v>
      </c>
      <c r="R18" s="335">
        <v>44946</v>
      </c>
      <c r="S18" s="74">
        <v>10450000</v>
      </c>
      <c r="T18" s="335">
        <v>44952</v>
      </c>
      <c r="U18" s="74">
        <v>10450000</v>
      </c>
      <c r="V18" s="77" t="s">
        <v>70</v>
      </c>
      <c r="W18" s="339">
        <v>12561250</v>
      </c>
      <c r="X18" s="74" t="s">
        <v>17119</v>
      </c>
      <c r="Y18" s="80"/>
      <c r="Z18" s="335">
        <v>44952</v>
      </c>
      <c r="AA18" s="335">
        <v>44952</v>
      </c>
      <c r="AB18" s="201" t="s">
        <v>80</v>
      </c>
      <c r="AC18" s="335">
        <v>45107</v>
      </c>
      <c r="AD18" s="74">
        <f t="shared" si="0"/>
        <v>155</v>
      </c>
      <c r="AE18" s="80">
        <v>0</v>
      </c>
      <c r="AF18" s="80">
        <v>0</v>
      </c>
      <c r="AG18" s="80">
        <v>0</v>
      </c>
      <c r="AH18" s="202" t="s">
        <v>80</v>
      </c>
      <c r="AI18" s="74">
        <f t="shared" si="1"/>
        <v>0</v>
      </c>
      <c r="AJ18" s="78">
        <v>0</v>
      </c>
      <c r="AK18" s="80">
        <v>0</v>
      </c>
      <c r="AL18" s="201" t="s">
        <v>80</v>
      </c>
      <c r="AM18" s="78">
        <v>0</v>
      </c>
      <c r="AN18" s="201" t="s">
        <v>80</v>
      </c>
      <c r="AO18" s="201" t="s">
        <v>80</v>
      </c>
      <c r="AP18" s="74">
        <v>0</v>
      </c>
      <c r="AQ18" s="74">
        <f>+L18+AF18-AK18</f>
        <v>10450000</v>
      </c>
      <c r="AR18" s="77" t="s">
        <v>115</v>
      </c>
      <c r="AS18" s="80">
        <v>0</v>
      </c>
      <c r="AT18" s="203" t="s">
        <v>80</v>
      </c>
      <c r="AU18" s="74">
        <v>10450000</v>
      </c>
      <c r="AV18" s="205">
        <f t="shared" si="2"/>
        <v>0</v>
      </c>
      <c r="AW18" s="60">
        <f t="shared" si="3"/>
        <v>1</v>
      </c>
      <c r="AX18" s="203" t="s">
        <v>80</v>
      </c>
      <c r="AY18" s="77" t="s">
        <v>800</v>
      </c>
      <c r="AZ18" s="337" t="s">
        <v>17120</v>
      </c>
      <c r="BA18" s="73" t="s">
        <v>71</v>
      </c>
      <c r="BB18" s="73" t="s">
        <v>71</v>
      </c>
    </row>
    <row r="19" spans="2:54" s="12" customFormat="1" ht="12.75" x14ac:dyDescent="0.2">
      <c r="B19" s="448">
        <v>2023</v>
      </c>
      <c r="C19" s="81">
        <v>891780111</v>
      </c>
      <c r="D19" s="82" t="s">
        <v>68</v>
      </c>
      <c r="E19" s="321" t="s">
        <v>17121</v>
      </c>
      <c r="F19" s="76" t="s">
        <v>17122</v>
      </c>
      <c r="G19" s="73">
        <v>0</v>
      </c>
      <c r="H19" s="80"/>
      <c r="I19" s="86" t="s">
        <v>78</v>
      </c>
      <c r="J19" s="81" t="s">
        <v>1527</v>
      </c>
      <c r="K19" s="79" t="s">
        <v>17123</v>
      </c>
      <c r="L19" s="74">
        <v>13750000</v>
      </c>
      <c r="M19" s="73" t="s">
        <v>73</v>
      </c>
      <c r="N19" s="80"/>
      <c r="O19" s="321" t="s">
        <v>17124</v>
      </c>
      <c r="P19" s="333">
        <v>26767399</v>
      </c>
      <c r="Q19" s="338">
        <v>51</v>
      </c>
      <c r="R19" s="335">
        <v>44946</v>
      </c>
      <c r="S19" s="74">
        <v>13750000</v>
      </c>
      <c r="T19" s="335">
        <v>44952</v>
      </c>
      <c r="U19" s="74">
        <v>13750000</v>
      </c>
      <c r="V19" s="77" t="s">
        <v>70</v>
      </c>
      <c r="W19" s="339">
        <v>1082943891</v>
      </c>
      <c r="X19" s="74" t="s">
        <v>17097</v>
      </c>
      <c r="Y19" s="80"/>
      <c r="Z19" s="335">
        <v>44952</v>
      </c>
      <c r="AA19" s="335">
        <v>44952</v>
      </c>
      <c r="AB19" s="201" t="s">
        <v>80</v>
      </c>
      <c r="AC19" s="335">
        <v>45107</v>
      </c>
      <c r="AD19" s="74">
        <f t="shared" si="0"/>
        <v>155</v>
      </c>
      <c r="AE19" s="80">
        <v>0</v>
      </c>
      <c r="AF19" s="80">
        <v>0</v>
      </c>
      <c r="AG19" s="80">
        <v>0</v>
      </c>
      <c r="AH19" s="202" t="s">
        <v>80</v>
      </c>
      <c r="AI19" s="74">
        <f t="shared" si="1"/>
        <v>0</v>
      </c>
      <c r="AJ19" s="78">
        <v>0</v>
      </c>
      <c r="AK19" s="80">
        <v>0</v>
      </c>
      <c r="AL19" s="201" t="s">
        <v>80</v>
      </c>
      <c r="AM19" s="78">
        <v>0</v>
      </c>
      <c r="AN19" s="201" t="s">
        <v>80</v>
      </c>
      <c r="AO19" s="201" t="s">
        <v>80</v>
      </c>
      <c r="AP19" s="74">
        <v>0</v>
      </c>
      <c r="AQ19" s="74">
        <f>+L19+AF19-AK19</f>
        <v>13750000</v>
      </c>
      <c r="AR19" s="77" t="s">
        <v>115</v>
      </c>
      <c r="AS19" s="80">
        <v>0</v>
      </c>
      <c r="AT19" s="203" t="s">
        <v>80</v>
      </c>
      <c r="AU19" s="74">
        <v>13750000</v>
      </c>
      <c r="AV19" s="205">
        <f t="shared" si="2"/>
        <v>0</v>
      </c>
      <c r="AW19" s="60">
        <f t="shared" si="3"/>
        <v>1</v>
      </c>
      <c r="AX19" s="203" t="s">
        <v>80</v>
      </c>
      <c r="AY19" s="77" t="s">
        <v>800</v>
      </c>
      <c r="AZ19" s="337" t="s">
        <v>17125</v>
      </c>
      <c r="BA19" s="73" t="s">
        <v>71</v>
      </c>
      <c r="BB19" s="73" t="s">
        <v>71</v>
      </c>
    </row>
    <row r="20" spans="2:54" s="12" customFormat="1" ht="12.75" x14ac:dyDescent="0.2">
      <c r="B20" s="448">
        <v>2023</v>
      </c>
      <c r="C20" s="81">
        <v>891780111</v>
      </c>
      <c r="D20" s="82" t="s">
        <v>68</v>
      </c>
      <c r="E20" s="342" t="s">
        <v>17126</v>
      </c>
      <c r="F20" s="76" t="s">
        <v>17127</v>
      </c>
      <c r="G20" s="73">
        <v>0</v>
      </c>
      <c r="H20" s="80"/>
      <c r="I20" s="86" t="s">
        <v>78</v>
      </c>
      <c r="J20" s="81" t="s">
        <v>1527</v>
      </c>
      <c r="K20" s="79" t="s">
        <v>17128</v>
      </c>
      <c r="L20" s="74">
        <v>12100000</v>
      </c>
      <c r="M20" s="73" t="s">
        <v>73</v>
      </c>
      <c r="N20" s="80"/>
      <c r="O20" s="321" t="s">
        <v>17129</v>
      </c>
      <c r="P20" s="333">
        <v>1082891717</v>
      </c>
      <c r="Q20" s="338">
        <v>48</v>
      </c>
      <c r="R20" s="335">
        <v>44946</v>
      </c>
      <c r="S20" s="74">
        <v>12100000</v>
      </c>
      <c r="T20" s="335">
        <v>44952</v>
      </c>
      <c r="U20" s="74">
        <v>12100000</v>
      </c>
      <c r="V20" s="77" t="s">
        <v>70</v>
      </c>
      <c r="W20" s="339">
        <v>1098669877</v>
      </c>
      <c r="X20" s="74" t="s">
        <v>17087</v>
      </c>
      <c r="Y20" s="80"/>
      <c r="Z20" s="335">
        <v>44952</v>
      </c>
      <c r="AA20" s="335">
        <v>44952</v>
      </c>
      <c r="AB20" s="201" t="s">
        <v>80</v>
      </c>
      <c r="AC20" s="335">
        <v>45107</v>
      </c>
      <c r="AD20" s="74">
        <f t="shared" si="0"/>
        <v>155</v>
      </c>
      <c r="AE20" s="80">
        <v>0</v>
      </c>
      <c r="AF20" s="80">
        <v>0</v>
      </c>
      <c r="AG20" s="80">
        <v>0</v>
      </c>
      <c r="AH20" s="202" t="s">
        <v>80</v>
      </c>
      <c r="AI20" s="74">
        <f t="shared" si="1"/>
        <v>0</v>
      </c>
      <c r="AJ20" s="78">
        <v>0</v>
      </c>
      <c r="AK20" s="80">
        <v>0</v>
      </c>
      <c r="AL20" s="201" t="s">
        <v>80</v>
      </c>
      <c r="AM20" s="78">
        <v>0</v>
      </c>
      <c r="AN20" s="201" t="s">
        <v>80</v>
      </c>
      <c r="AO20" s="201" t="s">
        <v>80</v>
      </c>
      <c r="AP20" s="74">
        <v>0</v>
      </c>
      <c r="AQ20" s="74">
        <f>+L20+AF20-AK20</f>
        <v>12100000</v>
      </c>
      <c r="AR20" s="77" t="s">
        <v>115</v>
      </c>
      <c r="AS20" s="80">
        <v>0</v>
      </c>
      <c r="AT20" s="203" t="s">
        <v>80</v>
      </c>
      <c r="AU20" s="74">
        <v>12100000</v>
      </c>
      <c r="AV20" s="205">
        <f t="shared" si="2"/>
        <v>0</v>
      </c>
      <c r="AW20" s="60">
        <f t="shared" si="3"/>
        <v>1</v>
      </c>
      <c r="AX20" s="203" t="s">
        <v>80</v>
      </c>
      <c r="AY20" s="77" t="s">
        <v>800</v>
      </c>
      <c r="AZ20" s="337" t="s">
        <v>17130</v>
      </c>
      <c r="BA20" s="73" t="s">
        <v>71</v>
      </c>
      <c r="BB20" s="73" t="s">
        <v>71</v>
      </c>
    </row>
    <row r="21" spans="2:54" s="12" customFormat="1" ht="12.75" x14ac:dyDescent="0.2">
      <c r="B21" s="448">
        <v>2023</v>
      </c>
      <c r="C21" s="81">
        <v>891780111</v>
      </c>
      <c r="D21" s="82" t="s">
        <v>68</v>
      </c>
      <c r="E21" s="321" t="s">
        <v>17131</v>
      </c>
      <c r="F21" s="76" t="s">
        <v>17132</v>
      </c>
      <c r="G21" s="73">
        <v>0</v>
      </c>
      <c r="H21" s="80"/>
      <c r="I21" s="86" t="s">
        <v>78</v>
      </c>
      <c r="J21" s="81" t="s">
        <v>1527</v>
      </c>
      <c r="K21" s="79" t="s">
        <v>17133</v>
      </c>
      <c r="L21" s="74">
        <v>14300000</v>
      </c>
      <c r="M21" s="73" t="s">
        <v>73</v>
      </c>
      <c r="N21" s="80"/>
      <c r="O21" s="321" t="s">
        <v>17134</v>
      </c>
      <c r="P21" s="333">
        <v>1082886783</v>
      </c>
      <c r="Q21" s="341">
        <v>58</v>
      </c>
      <c r="R21" s="335">
        <v>44946</v>
      </c>
      <c r="S21" s="74">
        <v>14300000</v>
      </c>
      <c r="T21" s="335">
        <v>44952</v>
      </c>
      <c r="U21" s="74">
        <v>14300000</v>
      </c>
      <c r="V21" s="77" t="s">
        <v>70</v>
      </c>
      <c r="W21" s="339">
        <v>7634903</v>
      </c>
      <c r="X21" s="74" t="s">
        <v>17070</v>
      </c>
      <c r="Y21" s="80"/>
      <c r="Z21" s="335">
        <v>44952</v>
      </c>
      <c r="AA21" s="335">
        <v>44952</v>
      </c>
      <c r="AB21" s="201" t="s">
        <v>80</v>
      </c>
      <c r="AC21" s="335">
        <v>45107</v>
      </c>
      <c r="AD21" s="74">
        <f t="shared" si="0"/>
        <v>155</v>
      </c>
      <c r="AE21" s="80">
        <v>0</v>
      </c>
      <c r="AF21" s="80">
        <v>0</v>
      </c>
      <c r="AG21" s="80">
        <v>0</v>
      </c>
      <c r="AH21" s="202" t="s">
        <v>80</v>
      </c>
      <c r="AI21" s="74">
        <f t="shared" si="1"/>
        <v>0</v>
      </c>
      <c r="AJ21" s="78">
        <v>0</v>
      </c>
      <c r="AK21" s="80">
        <v>0</v>
      </c>
      <c r="AL21" s="201" t="s">
        <v>80</v>
      </c>
      <c r="AM21" s="78">
        <v>0</v>
      </c>
      <c r="AN21" s="201" t="s">
        <v>80</v>
      </c>
      <c r="AO21" s="201" t="s">
        <v>80</v>
      </c>
      <c r="AP21" s="74">
        <v>0</v>
      </c>
      <c r="AQ21" s="74">
        <f>+L21+AF21-AK21</f>
        <v>14300000</v>
      </c>
      <c r="AR21" s="77" t="s">
        <v>115</v>
      </c>
      <c r="AS21" s="80">
        <v>0</v>
      </c>
      <c r="AT21" s="203" t="s">
        <v>80</v>
      </c>
      <c r="AU21" s="74">
        <v>14300000</v>
      </c>
      <c r="AV21" s="205">
        <f t="shared" si="2"/>
        <v>0</v>
      </c>
      <c r="AW21" s="60">
        <f t="shared" si="3"/>
        <v>1</v>
      </c>
      <c r="AX21" s="203" t="s">
        <v>80</v>
      </c>
      <c r="AY21" s="77" t="s">
        <v>800</v>
      </c>
      <c r="AZ21" s="337" t="s">
        <v>17135</v>
      </c>
      <c r="BA21" s="73" t="s">
        <v>71</v>
      </c>
      <c r="BB21" s="73" t="s">
        <v>71</v>
      </c>
    </row>
    <row r="22" spans="2:54" s="12" customFormat="1" ht="12.75" x14ac:dyDescent="0.2">
      <c r="B22" s="448">
        <v>2023</v>
      </c>
      <c r="C22" s="81">
        <v>891780111</v>
      </c>
      <c r="D22" s="82" t="s">
        <v>68</v>
      </c>
      <c r="E22" s="321" t="s">
        <v>17136</v>
      </c>
      <c r="F22" s="76" t="s">
        <v>17137</v>
      </c>
      <c r="G22" s="73">
        <v>0</v>
      </c>
      <c r="H22" s="80"/>
      <c r="I22" s="86" t="s">
        <v>78</v>
      </c>
      <c r="J22" s="81" t="s">
        <v>1527</v>
      </c>
      <c r="K22" s="79" t="s">
        <v>17138</v>
      </c>
      <c r="L22" s="74">
        <v>12600000</v>
      </c>
      <c r="M22" s="73" t="s">
        <v>73</v>
      </c>
      <c r="N22" s="80"/>
      <c r="O22" s="321" t="s">
        <v>17139</v>
      </c>
      <c r="P22" s="333">
        <v>1082981040</v>
      </c>
      <c r="Q22" s="338">
        <v>65</v>
      </c>
      <c r="R22" s="335">
        <v>44946</v>
      </c>
      <c r="S22" s="74">
        <v>12600000</v>
      </c>
      <c r="T22" s="335">
        <v>44952</v>
      </c>
      <c r="U22" s="74">
        <v>12600000</v>
      </c>
      <c r="V22" s="77" t="s">
        <v>70</v>
      </c>
      <c r="W22" s="85">
        <v>36564357</v>
      </c>
      <c r="X22" s="336" t="s">
        <v>17058</v>
      </c>
      <c r="Y22" s="80"/>
      <c r="Z22" s="335">
        <v>44952</v>
      </c>
      <c r="AA22" s="335">
        <v>44952</v>
      </c>
      <c r="AB22" s="201" t="s">
        <v>80</v>
      </c>
      <c r="AC22" s="335">
        <v>45107</v>
      </c>
      <c r="AD22" s="74">
        <f t="shared" si="0"/>
        <v>155</v>
      </c>
      <c r="AE22" s="80">
        <v>0</v>
      </c>
      <c r="AF22" s="80">
        <v>0</v>
      </c>
      <c r="AG22" s="80">
        <v>0</v>
      </c>
      <c r="AH22" s="202" t="s">
        <v>80</v>
      </c>
      <c r="AI22" s="74">
        <f t="shared" si="1"/>
        <v>0</v>
      </c>
      <c r="AJ22" s="78">
        <v>1</v>
      </c>
      <c r="AK22" s="80">
        <v>0</v>
      </c>
      <c r="AL22" s="201" t="s">
        <v>80</v>
      </c>
      <c r="AM22" s="78">
        <v>1</v>
      </c>
      <c r="AN22" s="202">
        <v>45040</v>
      </c>
      <c r="AO22" s="202">
        <v>45111</v>
      </c>
      <c r="AP22" s="74">
        <v>72</v>
      </c>
      <c r="AQ22" s="74">
        <f>+L22+AF22-AK22</f>
        <v>12600000</v>
      </c>
      <c r="AR22" s="77" t="s">
        <v>115</v>
      </c>
      <c r="AS22" s="80">
        <v>0</v>
      </c>
      <c r="AT22" s="203" t="s">
        <v>80</v>
      </c>
      <c r="AU22" s="74">
        <v>12600000</v>
      </c>
      <c r="AV22" s="205">
        <f>AQ22-AU22</f>
        <v>0</v>
      </c>
      <c r="AW22" s="60">
        <f t="shared" si="3"/>
        <v>1</v>
      </c>
      <c r="AX22" s="203" t="s">
        <v>80</v>
      </c>
      <c r="AY22" s="77" t="s">
        <v>800</v>
      </c>
      <c r="AZ22" s="337" t="s">
        <v>17140</v>
      </c>
      <c r="BA22" s="73" t="s">
        <v>71</v>
      </c>
      <c r="BB22" s="73" t="s">
        <v>71</v>
      </c>
    </row>
    <row r="23" spans="2:54" s="12" customFormat="1" ht="12.75" x14ac:dyDescent="0.2">
      <c r="B23" s="448">
        <v>2023</v>
      </c>
      <c r="C23" s="81">
        <v>891780111</v>
      </c>
      <c r="D23" s="82" t="s">
        <v>68</v>
      </c>
      <c r="E23" s="321" t="s">
        <v>17141</v>
      </c>
      <c r="F23" s="76" t="s">
        <v>17142</v>
      </c>
      <c r="G23" s="73">
        <v>0</v>
      </c>
      <c r="H23" s="80"/>
      <c r="I23" s="86" t="s">
        <v>78</v>
      </c>
      <c r="J23" s="81" t="s">
        <v>1527</v>
      </c>
      <c r="K23" s="79" t="s">
        <v>17143</v>
      </c>
      <c r="L23" s="74">
        <v>14300000</v>
      </c>
      <c r="M23" s="73" t="s">
        <v>73</v>
      </c>
      <c r="N23" s="80"/>
      <c r="O23" s="321" t="s">
        <v>9242</v>
      </c>
      <c r="P23" s="333">
        <v>36667157</v>
      </c>
      <c r="Q23" s="338">
        <v>55</v>
      </c>
      <c r="R23" s="335">
        <v>44946</v>
      </c>
      <c r="S23" s="74">
        <v>14300000</v>
      </c>
      <c r="T23" s="335">
        <v>44952</v>
      </c>
      <c r="U23" s="74">
        <v>14300000</v>
      </c>
      <c r="V23" s="77" t="s">
        <v>70</v>
      </c>
      <c r="W23" s="339">
        <v>1082900194</v>
      </c>
      <c r="X23" s="74" t="s">
        <v>17108</v>
      </c>
      <c r="Y23" s="80"/>
      <c r="Z23" s="335">
        <v>44952</v>
      </c>
      <c r="AA23" s="335">
        <v>44952</v>
      </c>
      <c r="AB23" s="201" t="s">
        <v>80</v>
      </c>
      <c r="AC23" s="335">
        <v>45107</v>
      </c>
      <c r="AD23" s="74">
        <f t="shared" si="0"/>
        <v>155</v>
      </c>
      <c r="AE23" s="80">
        <v>0</v>
      </c>
      <c r="AF23" s="80">
        <v>0</v>
      </c>
      <c r="AG23" s="80">
        <v>0</v>
      </c>
      <c r="AH23" s="202" t="s">
        <v>80</v>
      </c>
      <c r="AI23" s="74">
        <f t="shared" si="1"/>
        <v>0</v>
      </c>
      <c r="AJ23" s="78">
        <v>0</v>
      </c>
      <c r="AK23" s="80">
        <v>0</v>
      </c>
      <c r="AL23" s="201" t="s">
        <v>80</v>
      </c>
      <c r="AM23" s="78">
        <v>0</v>
      </c>
      <c r="AN23" s="201" t="s">
        <v>80</v>
      </c>
      <c r="AO23" s="201" t="s">
        <v>80</v>
      </c>
      <c r="AP23" s="74">
        <v>0</v>
      </c>
      <c r="AQ23" s="74">
        <f>+L23+AF23-AK23</f>
        <v>14300000</v>
      </c>
      <c r="AR23" s="77" t="s">
        <v>115</v>
      </c>
      <c r="AS23" s="80">
        <v>0</v>
      </c>
      <c r="AT23" s="203" t="s">
        <v>80</v>
      </c>
      <c r="AU23" s="74">
        <v>14300000</v>
      </c>
      <c r="AV23" s="205">
        <f t="shared" si="2"/>
        <v>0</v>
      </c>
      <c r="AW23" s="60">
        <f t="shared" si="3"/>
        <v>1</v>
      </c>
      <c r="AX23" s="203" t="s">
        <v>80</v>
      </c>
      <c r="AY23" s="77" t="s">
        <v>800</v>
      </c>
      <c r="AZ23" s="337" t="s">
        <v>17144</v>
      </c>
      <c r="BA23" s="73" t="s">
        <v>71</v>
      </c>
      <c r="BB23" s="73" t="s">
        <v>71</v>
      </c>
    </row>
    <row r="24" spans="2:54" s="12" customFormat="1" ht="12.75" x14ac:dyDescent="0.2">
      <c r="B24" s="448">
        <v>2023</v>
      </c>
      <c r="C24" s="81">
        <v>891780111</v>
      </c>
      <c r="D24" s="82" t="s">
        <v>68</v>
      </c>
      <c r="E24" s="321" t="s">
        <v>17145</v>
      </c>
      <c r="F24" s="76" t="s">
        <v>17146</v>
      </c>
      <c r="G24" s="73">
        <v>0</v>
      </c>
      <c r="H24" s="80"/>
      <c r="I24" s="86" t="s">
        <v>78</v>
      </c>
      <c r="J24" s="81" t="s">
        <v>1527</v>
      </c>
      <c r="K24" s="79" t="s">
        <v>17147</v>
      </c>
      <c r="L24" s="74">
        <v>12100000</v>
      </c>
      <c r="M24" s="73" t="s">
        <v>73</v>
      </c>
      <c r="N24" s="80"/>
      <c r="O24" s="321" t="s">
        <v>17148</v>
      </c>
      <c r="P24" s="333">
        <v>1083041701</v>
      </c>
      <c r="Q24" s="338">
        <v>47</v>
      </c>
      <c r="R24" s="335">
        <v>44946</v>
      </c>
      <c r="S24" s="74">
        <v>12100000</v>
      </c>
      <c r="T24" s="335">
        <v>44952</v>
      </c>
      <c r="U24" s="74">
        <v>12100000</v>
      </c>
      <c r="V24" s="77" t="s">
        <v>70</v>
      </c>
      <c r="W24" s="339">
        <v>12561250</v>
      </c>
      <c r="X24" s="74" t="s">
        <v>17119</v>
      </c>
      <c r="Y24" s="80"/>
      <c r="Z24" s="335">
        <v>44952</v>
      </c>
      <c r="AA24" s="335">
        <v>44952</v>
      </c>
      <c r="AB24" s="201" t="s">
        <v>80</v>
      </c>
      <c r="AC24" s="335">
        <v>45107</v>
      </c>
      <c r="AD24" s="74">
        <f t="shared" si="0"/>
        <v>155</v>
      </c>
      <c r="AE24" s="80">
        <v>0</v>
      </c>
      <c r="AF24" s="80">
        <v>0</v>
      </c>
      <c r="AG24" s="80">
        <v>0</v>
      </c>
      <c r="AH24" s="202" t="s">
        <v>80</v>
      </c>
      <c r="AI24" s="74">
        <f t="shared" si="1"/>
        <v>0</v>
      </c>
      <c r="AJ24" s="78">
        <v>0</v>
      </c>
      <c r="AK24" s="80">
        <v>0</v>
      </c>
      <c r="AL24" s="201" t="s">
        <v>80</v>
      </c>
      <c r="AM24" s="78">
        <v>0</v>
      </c>
      <c r="AN24" s="201" t="s">
        <v>80</v>
      </c>
      <c r="AO24" s="201" t="s">
        <v>80</v>
      </c>
      <c r="AP24" s="74">
        <v>0</v>
      </c>
      <c r="AQ24" s="74">
        <f>+L24+AF24-AK24</f>
        <v>12100000</v>
      </c>
      <c r="AR24" s="77" t="s">
        <v>115</v>
      </c>
      <c r="AS24" s="80">
        <v>0</v>
      </c>
      <c r="AT24" s="203" t="s">
        <v>80</v>
      </c>
      <c r="AU24" s="74">
        <v>12100000</v>
      </c>
      <c r="AV24" s="205">
        <f t="shared" si="2"/>
        <v>0</v>
      </c>
      <c r="AW24" s="60">
        <f t="shared" si="3"/>
        <v>1</v>
      </c>
      <c r="AX24" s="203" t="s">
        <v>80</v>
      </c>
      <c r="AY24" s="77" t="s">
        <v>800</v>
      </c>
      <c r="AZ24" s="337" t="s">
        <v>17149</v>
      </c>
      <c r="BA24" s="73" t="s">
        <v>71</v>
      </c>
      <c r="BB24" s="73" t="s">
        <v>71</v>
      </c>
    </row>
    <row r="25" spans="2:54" s="12" customFormat="1" ht="12.75" x14ac:dyDescent="0.2">
      <c r="B25" s="448">
        <v>2023</v>
      </c>
      <c r="C25" s="81">
        <v>891780111</v>
      </c>
      <c r="D25" s="82" t="s">
        <v>68</v>
      </c>
      <c r="E25" s="321" t="s">
        <v>17150</v>
      </c>
      <c r="F25" s="76" t="s">
        <v>17151</v>
      </c>
      <c r="G25" s="73">
        <v>0</v>
      </c>
      <c r="H25" s="80"/>
      <c r="I25" s="86" t="s">
        <v>78</v>
      </c>
      <c r="J25" s="81" t="s">
        <v>1527</v>
      </c>
      <c r="K25" s="79" t="s">
        <v>17152</v>
      </c>
      <c r="L25" s="74">
        <v>12100000</v>
      </c>
      <c r="M25" s="73" t="s">
        <v>73</v>
      </c>
      <c r="N25" s="80"/>
      <c r="O25" s="321" t="s">
        <v>17153</v>
      </c>
      <c r="P25" s="333">
        <v>57464026</v>
      </c>
      <c r="Q25" s="338">
        <v>54</v>
      </c>
      <c r="R25" s="335">
        <v>44946</v>
      </c>
      <c r="S25" s="74">
        <v>12100000</v>
      </c>
      <c r="T25" s="335">
        <v>44953</v>
      </c>
      <c r="U25" s="74">
        <v>12100000</v>
      </c>
      <c r="V25" s="77" t="s">
        <v>70</v>
      </c>
      <c r="W25" s="85">
        <v>1045725304</v>
      </c>
      <c r="X25" s="211" t="s">
        <v>17154</v>
      </c>
      <c r="Y25" s="80"/>
      <c r="Z25" s="335">
        <v>44953</v>
      </c>
      <c r="AA25" s="335">
        <v>44953</v>
      </c>
      <c r="AB25" s="201" t="s">
        <v>80</v>
      </c>
      <c r="AC25" s="335">
        <v>45107</v>
      </c>
      <c r="AD25" s="74">
        <f t="shared" si="0"/>
        <v>154</v>
      </c>
      <c r="AE25" s="80">
        <v>0</v>
      </c>
      <c r="AF25" s="80">
        <v>0</v>
      </c>
      <c r="AG25" s="80">
        <v>0</v>
      </c>
      <c r="AH25" s="202" t="s">
        <v>80</v>
      </c>
      <c r="AI25" s="74">
        <f t="shared" si="1"/>
        <v>0</v>
      </c>
      <c r="AJ25" s="78">
        <v>0</v>
      </c>
      <c r="AK25" s="80">
        <v>0</v>
      </c>
      <c r="AL25" s="201" t="s">
        <v>80</v>
      </c>
      <c r="AM25" s="78">
        <v>0</v>
      </c>
      <c r="AN25" s="201" t="s">
        <v>80</v>
      </c>
      <c r="AO25" s="201" t="s">
        <v>80</v>
      </c>
      <c r="AP25" s="74">
        <v>0</v>
      </c>
      <c r="AQ25" s="74">
        <f>+L25+AF25-AK25</f>
        <v>12100000</v>
      </c>
      <c r="AR25" s="77" t="s">
        <v>115</v>
      </c>
      <c r="AS25" s="80">
        <v>0</v>
      </c>
      <c r="AT25" s="203" t="s">
        <v>80</v>
      </c>
      <c r="AU25" s="74">
        <v>12100000</v>
      </c>
      <c r="AV25" s="205">
        <f t="shared" si="2"/>
        <v>0</v>
      </c>
      <c r="AW25" s="60">
        <f t="shared" si="3"/>
        <v>1</v>
      </c>
      <c r="AX25" s="203" t="s">
        <v>80</v>
      </c>
      <c r="AY25" s="77" t="s">
        <v>800</v>
      </c>
      <c r="AZ25" s="337" t="s">
        <v>17155</v>
      </c>
      <c r="BA25" s="73" t="s">
        <v>71</v>
      </c>
      <c r="BB25" s="73" t="s">
        <v>71</v>
      </c>
    </row>
    <row r="26" spans="2:54" s="12" customFormat="1" ht="12.75" x14ac:dyDescent="0.2">
      <c r="B26" s="448">
        <v>2023</v>
      </c>
      <c r="C26" s="81">
        <v>891780111</v>
      </c>
      <c r="D26" s="82" t="s">
        <v>68</v>
      </c>
      <c r="E26" s="342" t="s">
        <v>17156</v>
      </c>
      <c r="F26" s="76" t="s">
        <v>17157</v>
      </c>
      <c r="G26" s="73">
        <v>0</v>
      </c>
      <c r="H26" s="80"/>
      <c r="I26" s="86" t="s">
        <v>78</v>
      </c>
      <c r="J26" s="81" t="s">
        <v>1527</v>
      </c>
      <c r="K26" s="79" t="s">
        <v>17158</v>
      </c>
      <c r="L26" s="74">
        <v>11000000</v>
      </c>
      <c r="M26" s="73" t="s">
        <v>73</v>
      </c>
      <c r="N26" s="80"/>
      <c r="O26" s="321" t="s">
        <v>17159</v>
      </c>
      <c r="P26" s="333">
        <v>57433908</v>
      </c>
      <c r="Q26" s="338">
        <v>50</v>
      </c>
      <c r="R26" s="335">
        <v>44946</v>
      </c>
      <c r="S26" s="74">
        <v>11000000</v>
      </c>
      <c r="T26" s="335">
        <v>44953</v>
      </c>
      <c r="U26" s="74">
        <v>11000000</v>
      </c>
      <c r="V26" s="77" t="s">
        <v>70</v>
      </c>
      <c r="W26" s="85">
        <v>7634885</v>
      </c>
      <c r="X26" s="74" t="s">
        <v>14163</v>
      </c>
      <c r="Y26" s="80"/>
      <c r="Z26" s="335">
        <v>44953</v>
      </c>
      <c r="AA26" s="335">
        <v>44953</v>
      </c>
      <c r="AB26" s="201" t="s">
        <v>80</v>
      </c>
      <c r="AC26" s="335">
        <v>45107</v>
      </c>
      <c r="AD26" s="74">
        <f t="shared" si="0"/>
        <v>154</v>
      </c>
      <c r="AE26" s="80">
        <v>0</v>
      </c>
      <c r="AF26" s="80">
        <v>0</v>
      </c>
      <c r="AG26" s="80">
        <v>0</v>
      </c>
      <c r="AH26" s="202" t="s">
        <v>80</v>
      </c>
      <c r="AI26" s="74">
        <f t="shared" si="1"/>
        <v>0</v>
      </c>
      <c r="AJ26" s="78">
        <v>0</v>
      </c>
      <c r="AK26" s="80">
        <v>0</v>
      </c>
      <c r="AL26" s="201" t="s">
        <v>80</v>
      </c>
      <c r="AM26" s="78">
        <v>0</v>
      </c>
      <c r="AN26" s="201" t="s">
        <v>80</v>
      </c>
      <c r="AO26" s="201" t="s">
        <v>80</v>
      </c>
      <c r="AP26" s="74">
        <v>0</v>
      </c>
      <c r="AQ26" s="74">
        <f>+L26+AF26-AK26</f>
        <v>11000000</v>
      </c>
      <c r="AR26" s="77" t="s">
        <v>115</v>
      </c>
      <c r="AS26" s="80">
        <v>0</v>
      </c>
      <c r="AT26" s="203" t="s">
        <v>80</v>
      </c>
      <c r="AU26" s="74">
        <v>11000000</v>
      </c>
      <c r="AV26" s="205">
        <f t="shared" si="2"/>
        <v>0</v>
      </c>
      <c r="AW26" s="60">
        <f t="shared" si="3"/>
        <v>1</v>
      </c>
      <c r="AX26" s="203" t="s">
        <v>80</v>
      </c>
      <c r="AY26" s="77" t="s">
        <v>800</v>
      </c>
      <c r="AZ26" s="337" t="s">
        <v>17160</v>
      </c>
      <c r="BA26" s="73" t="s">
        <v>71</v>
      </c>
      <c r="BB26" s="73" t="s">
        <v>71</v>
      </c>
    </row>
    <row r="27" spans="2:54" s="12" customFormat="1" ht="12.75" x14ac:dyDescent="0.2">
      <c r="B27" s="448">
        <v>2023</v>
      </c>
      <c r="C27" s="81">
        <v>891780111</v>
      </c>
      <c r="D27" s="82" t="s">
        <v>68</v>
      </c>
      <c r="E27" s="342" t="s">
        <v>17161</v>
      </c>
      <c r="F27" s="76" t="s">
        <v>17162</v>
      </c>
      <c r="G27" s="73">
        <v>0</v>
      </c>
      <c r="H27" s="80"/>
      <c r="I27" s="86" t="s">
        <v>78</v>
      </c>
      <c r="J27" s="81" t="s">
        <v>1527</v>
      </c>
      <c r="K27" s="79" t="s">
        <v>17163</v>
      </c>
      <c r="L27" s="74">
        <v>11550000</v>
      </c>
      <c r="M27" s="73" t="s">
        <v>73</v>
      </c>
      <c r="N27" s="80"/>
      <c r="O27" s="321" t="s">
        <v>17164</v>
      </c>
      <c r="P27" s="333">
        <v>57423259</v>
      </c>
      <c r="Q27" s="341">
        <v>67</v>
      </c>
      <c r="R27" s="335">
        <v>44946</v>
      </c>
      <c r="S27" s="74">
        <v>11550000</v>
      </c>
      <c r="T27" s="335">
        <v>44957</v>
      </c>
      <c r="U27" s="74">
        <v>11550000</v>
      </c>
      <c r="V27" s="77" t="s">
        <v>70</v>
      </c>
      <c r="W27" s="339">
        <v>1098669877</v>
      </c>
      <c r="X27" s="74" t="s">
        <v>17087</v>
      </c>
      <c r="Y27" s="80"/>
      <c r="Z27" s="335">
        <v>44957</v>
      </c>
      <c r="AA27" s="335">
        <v>44957</v>
      </c>
      <c r="AB27" s="201" t="s">
        <v>80</v>
      </c>
      <c r="AC27" s="335">
        <v>45107</v>
      </c>
      <c r="AD27" s="74">
        <f t="shared" si="0"/>
        <v>150</v>
      </c>
      <c r="AE27" s="80">
        <v>0</v>
      </c>
      <c r="AF27" s="80">
        <v>0</v>
      </c>
      <c r="AG27" s="80">
        <v>0</v>
      </c>
      <c r="AH27" s="202" t="s">
        <v>80</v>
      </c>
      <c r="AI27" s="74">
        <f t="shared" si="1"/>
        <v>0</v>
      </c>
      <c r="AJ27" s="78">
        <v>0</v>
      </c>
      <c r="AK27" s="80">
        <v>0</v>
      </c>
      <c r="AL27" s="201" t="s">
        <v>80</v>
      </c>
      <c r="AM27" s="78">
        <v>0</v>
      </c>
      <c r="AN27" s="201" t="s">
        <v>80</v>
      </c>
      <c r="AO27" s="201" t="s">
        <v>80</v>
      </c>
      <c r="AP27" s="74">
        <v>0</v>
      </c>
      <c r="AQ27" s="74">
        <f>+L27+AF27-AK27</f>
        <v>11550000</v>
      </c>
      <c r="AR27" s="77" t="s">
        <v>115</v>
      </c>
      <c r="AS27" s="80">
        <v>0</v>
      </c>
      <c r="AT27" s="203" t="s">
        <v>80</v>
      </c>
      <c r="AU27" s="74">
        <v>11550000</v>
      </c>
      <c r="AV27" s="205">
        <f t="shared" si="2"/>
        <v>0</v>
      </c>
      <c r="AW27" s="60">
        <f t="shared" si="3"/>
        <v>1</v>
      </c>
      <c r="AX27" s="203" t="s">
        <v>80</v>
      </c>
      <c r="AY27" s="77" t="s">
        <v>800</v>
      </c>
      <c r="AZ27" s="337" t="s">
        <v>17165</v>
      </c>
      <c r="BA27" s="73" t="s">
        <v>71</v>
      </c>
      <c r="BB27" s="73" t="s">
        <v>71</v>
      </c>
    </row>
    <row r="28" spans="2:54" s="12" customFormat="1" ht="12.75" x14ac:dyDescent="0.2">
      <c r="B28" s="448">
        <v>2023</v>
      </c>
      <c r="C28" s="81">
        <v>891780111</v>
      </c>
      <c r="D28" s="82" t="s">
        <v>68</v>
      </c>
      <c r="E28" s="342" t="s">
        <v>17166</v>
      </c>
      <c r="F28" s="76" t="s">
        <v>17167</v>
      </c>
      <c r="G28" s="73">
        <v>0</v>
      </c>
      <c r="H28" s="80"/>
      <c r="I28" s="86" t="s">
        <v>78</v>
      </c>
      <c r="J28" s="81" t="s">
        <v>1527</v>
      </c>
      <c r="K28" s="79" t="s">
        <v>17168</v>
      </c>
      <c r="L28" s="74">
        <v>11000000</v>
      </c>
      <c r="M28" s="73" t="s">
        <v>73</v>
      </c>
      <c r="N28" s="80"/>
      <c r="O28" s="321" t="s">
        <v>17169</v>
      </c>
      <c r="P28" s="333">
        <v>57450652</v>
      </c>
      <c r="Q28" s="338">
        <v>178</v>
      </c>
      <c r="R28" s="335">
        <v>44958</v>
      </c>
      <c r="S28" s="74">
        <v>11000000</v>
      </c>
      <c r="T28" s="335">
        <v>44960</v>
      </c>
      <c r="U28" s="74">
        <v>11000000</v>
      </c>
      <c r="V28" s="77" t="s">
        <v>70</v>
      </c>
      <c r="W28" s="339">
        <v>1082943891</v>
      </c>
      <c r="X28" s="74" t="s">
        <v>17097</v>
      </c>
      <c r="Y28" s="80"/>
      <c r="Z28" s="335">
        <v>44960</v>
      </c>
      <c r="AA28" s="335">
        <v>44960</v>
      </c>
      <c r="AB28" s="201" t="s">
        <v>80</v>
      </c>
      <c r="AC28" s="335">
        <v>45107</v>
      </c>
      <c r="AD28" s="74">
        <f t="shared" si="0"/>
        <v>147</v>
      </c>
      <c r="AE28" s="80">
        <v>0</v>
      </c>
      <c r="AF28" s="80">
        <v>0</v>
      </c>
      <c r="AG28" s="80">
        <v>0</v>
      </c>
      <c r="AH28" s="202" t="s">
        <v>80</v>
      </c>
      <c r="AI28" s="74">
        <f t="shared" si="1"/>
        <v>0</v>
      </c>
      <c r="AJ28" s="78">
        <v>0</v>
      </c>
      <c r="AK28" s="80">
        <v>0</v>
      </c>
      <c r="AL28" s="201" t="s">
        <v>80</v>
      </c>
      <c r="AM28" s="78">
        <v>0</v>
      </c>
      <c r="AN28" s="201" t="s">
        <v>80</v>
      </c>
      <c r="AO28" s="201" t="s">
        <v>80</v>
      </c>
      <c r="AP28" s="74">
        <v>0</v>
      </c>
      <c r="AQ28" s="74">
        <f>+L28+AF28-AK28</f>
        <v>11000000</v>
      </c>
      <c r="AR28" s="77" t="s">
        <v>115</v>
      </c>
      <c r="AS28" s="80">
        <v>0</v>
      </c>
      <c r="AT28" s="203" t="s">
        <v>80</v>
      </c>
      <c r="AU28" s="74">
        <v>11000000</v>
      </c>
      <c r="AV28" s="205">
        <f t="shared" si="2"/>
        <v>0</v>
      </c>
      <c r="AW28" s="60">
        <f t="shared" si="3"/>
        <v>1</v>
      </c>
      <c r="AX28" s="203" t="s">
        <v>80</v>
      </c>
      <c r="AY28" s="77" t="s">
        <v>800</v>
      </c>
      <c r="AZ28" s="337" t="s">
        <v>17170</v>
      </c>
      <c r="BA28" s="73" t="s">
        <v>71</v>
      </c>
      <c r="BB28" s="73" t="s">
        <v>71</v>
      </c>
    </row>
    <row r="29" spans="2:54" s="12" customFormat="1" ht="12.75" x14ac:dyDescent="0.2">
      <c r="B29" s="448">
        <v>2023</v>
      </c>
      <c r="C29" s="81">
        <v>891780111</v>
      </c>
      <c r="D29" s="82" t="s">
        <v>68</v>
      </c>
      <c r="E29" s="342" t="s">
        <v>17171</v>
      </c>
      <c r="F29" s="76" t="s">
        <v>17172</v>
      </c>
      <c r="G29" s="73">
        <v>0</v>
      </c>
      <c r="H29" s="80"/>
      <c r="I29" s="86" t="s">
        <v>78</v>
      </c>
      <c r="J29" s="81" t="s">
        <v>1527</v>
      </c>
      <c r="K29" s="79" t="s">
        <v>17173</v>
      </c>
      <c r="L29" s="74">
        <v>9500000</v>
      </c>
      <c r="M29" s="73" t="s">
        <v>73</v>
      </c>
      <c r="N29" s="80"/>
      <c r="O29" s="321" t="s">
        <v>17174</v>
      </c>
      <c r="P29" s="333">
        <v>1085040743</v>
      </c>
      <c r="Q29" s="341">
        <v>175</v>
      </c>
      <c r="R29" s="335">
        <v>44958</v>
      </c>
      <c r="S29" s="74">
        <v>9500000</v>
      </c>
      <c r="T29" s="335">
        <v>44963</v>
      </c>
      <c r="U29" s="74">
        <v>9500000</v>
      </c>
      <c r="V29" s="77" t="s">
        <v>70</v>
      </c>
      <c r="W29" s="339">
        <v>1082943891</v>
      </c>
      <c r="X29" s="74" t="s">
        <v>17097</v>
      </c>
      <c r="Y29" s="80"/>
      <c r="Z29" s="335">
        <v>44963</v>
      </c>
      <c r="AA29" s="335">
        <v>44963</v>
      </c>
      <c r="AB29" s="201" t="s">
        <v>80</v>
      </c>
      <c r="AC29" s="335">
        <v>45107</v>
      </c>
      <c r="AD29" s="74">
        <f t="shared" si="0"/>
        <v>144</v>
      </c>
      <c r="AE29" s="80">
        <v>0</v>
      </c>
      <c r="AF29" s="80">
        <v>0</v>
      </c>
      <c r="AG29" s="80">
        <v>0</v>
      </c>
      <c r="AH29" s="202" t="s">
        <v>80</v>
      </c>
      <c r="AI29" s="74">
        <f t="shared" si="1"/>
        <v>0</v>
      </c>
      <c r="AJ29" s="78">
        <v>0</v>
      </c>
      <c r="AK29" s="80">
        <v>0</v>
      </c>
      <c r="AL29" s="201" t="s">
        <v>80</v>
      </c>
      <c r="AM29" s="78">
        <v>0</v>
      </c>
      <c r="AN29" s="201" t="s">
        <v>80</v>
      </c>
      <c r="AO29" s="201" t="s">
        <v>80</v>
      </c>
      <c r="AP29" s="74">
        <v>0</v>
      </c>
      <c r="AQ29" s="74">
        <f>+L29+AF29-AK29</f>
        <v>9500000</v>
      </c>
      <c r="AR29" s="77" t="s">
        <v>115</v>
      </c>
      <c r="AS29" s="80">
        <v>0</v>
      </c>
      <c r="AT29" s="203" t="s">
        <v>80</v>
      </c>
      <c r="AU29" s="74">
        <v>9500000</v>
      </c>
      <c r="AV29" s="205">
        <f t="shared" si="2"/>
        <v>0</v>
      </c>
      <c r="AW29" s="60">
        <f t="shared" si="3"/>
        <v>1</v>
      </c>
      <c r="AX29" s="203" t="s">
        <v>80</v>
      </c>
      <c r="AY29" s="77" t="s">
        <v>800</v>
      </c>
      <c r="AZ29" s="337" t="s">
        <v>17175</v>
      </c>
      <c r="BA29" s="73" t="s">
        <v>71</v>
      </c>
      <c r="BB29" s="73" t="s">
        <v>71</v>
      </c>
    </row>
    <row r="30" spans="2:54" s="12" customFormat="1" ht="12.75" x14ac:dyDescent="0.2">
      <c r="B30" s="448">
        <v>2023</v>
      </c>
      <c r="C30" s="81">
        <v>891780111</v>
      </c>
      <c r="D30" s="82" t="s">
        <v>68</v>
      </c>
      <c r="E30" s="342" t="s">
        <v>17176</v>
      </c>
      <c r="F30" s="76" t="s">
        <v>17177</v>
      </c>
      <c r="G30" s="73">
        <v>0</v>
      </c>
      <c r="H30" s="80"/>
      <c r="I30" s="86" t="s">
        <v>78</v>
      </c>
      <c r="J30" s="81" t="s">
        <v>1527</v>
      </c>
      <c r="K30" s="79" t="s">
        <v>17178</v>
      </c>
      <c r="L30" s="74">
        <v>10500000</v>
      </c>
      <c r="M30" s="73" t="s">
        <v>73</v>
      </c>
      <c r="N30" s="80"/>
      <c r="O30" s="321" t="s">
        <v>17179</v>
      </c>
      <c r="P30" s="333">
        <v>85150568</v>
      </c>
      <c r="Q30" s="343">
        <v>185</v>
      </c>
      <c r="R30" s="335">
        <v>44958</v>
      </c>
      <c r="S30" s="74">
        <v>10500000</v>
      </c>
      <c r="T30" s="335">
        <v>44963</v>
      </c>
      <c r="U30" s="74">
        <v>10500000</v>
      </c>
      <c r="V30" s="77" t="s">
        <v>70</v>
      </c>
      <c r="W30" s="339">
        <v>84457116</v>
      </c>
      <c r="X30" s="74" t="s">
        <v>17180</v>
      </c>
      <c r="Y30" s="80"/>
      <c r="Z30" s="335">
        <v>44963</v>
      </c>
      <c r="AA30" s="335">
        <v>44963</v>
      </c>
      <c r="AB30" s="201" t="s">
        <v>80</v>
      </c>
      <c r="AC30" s="335">
        <v>45107</v>
      </c>
      <c r="AD30" s="74">
        <f t="shared" si="0"/>
        <v>144</v>
      </c>
      <c r="AE30" s="80">
        <v>0</v>
      </c>
      <c r="AF30" s="80">
        <v>0</v>
      </c>
      <c r="AG30" s="80">
        <v>0</v>
      </c>
      <c r="AH30" s="202" t="s">
        <v>80</v>
      </c>
      <c r="AI30" s="74">
        <f t="shared" si="1"/>
        <v>0</v>
      </c>
      <c r="AJ30" s="78">
        <v>0</v>
      </c>
      <c r="AK30" s="80">
        <v>0</v>
      </c>
      <c r="AL30" s="201" t="s">
        <v>80</v>
      </c>
      <c r="AM30" s="78">
        <v>0</v>
      </c>
      <c r="AN30" s="201" t="s">
        <v>80</v>
      </c>
      <c r="AO30" s="201" t="s">
        <v>80</v>
      </c>
      <c r="AP30" s="74">
        <v>0</v>
      </c>
      <c r="AQ30" s="74">
        <f>+L30+AF30-AK30</f>
        <v>10500000</v>
      </c>
      <c r="AR30" s="77" t="s">
        <v>115</v>
      </c>
      <c r="AS30" s="80">
        <v>0</v>
      </c>
      <c r="AT30" s="203" t="s">
        <v>80</v>
      </c>
      <c r="AU30" s="74">
        <v>10500000</v>
      </c>
      <c r="AV30" s="205">
        <f t="shared" si="2"/>
        <v>0</v>
      </c>
      <c r="AW30" s="60">
        <f t="shared" si="3"/>
        <v>1</v>
      </c>
      <c r="AX30" s="203" t="s">
        <v>80</v>
      </c>
      <c r="AY30" s="77" t="s">
        <v>800</v>
      </c>
      <c r="AZ30" s="337" t="s">
        <v>17181</v>
      </c>
      <c r="BA30" s="73" t="s">
        <v>71</v>
      </c>
      <c r="BB30" s="73" t="s">
        <v>71</v>
      </c>
    </row>
    <row r="31" spans="2:54" s="12" customFormat="1" ht="12.75" x14ac:dyDescent="0.2">
      <c r="B31" s="448">
        <v>2023</v>
      </c>
      <c r="C31" s="81">
        <v>891780111</v>
      </c>
      <c r="D31" s="82" t="s">
        <v>68</v>
      </c>
      <c r="E31" s="342" t="s">
        <v>17182</v>
      </c>
      <c r="F31" s="76" t="s">
        <v>17183</v>
      </c>
      <c r="G31" s="73">
        <v>0</v>
      </c>
      <c r="H31" s="80"/>
      <c r="I31" s="86" t="s">
        <v>78</v>
      </c>
      <c r="J31" s="81" t="s">
        <v>1527</v>
      </c>
      <c r="K31" s="79" t="s">
        <v>17184</v>
      </c>
      <c r="L31" s="74">
        <v>10000000</v>
      </c>
      <c r="M31" s="73" t="s">
        <v>73</v>
      </c>
      <c r="N31" s="80"/>
      <c r="O31" s="321" t="s">
        <v>17185</v>
      </c>
      <c r="P31" s="333">
        <v>85450968</v>
      </c>
      <c r="Q31" s="338">
        <v>177</v>
      </c>
      <c r="R31" s="335">
        <v>44958</v>
      </c>
      <c r="S31" s="74">
        <v>10000000</v>
      </c>
      <c r="T31" s="335">
        <v>44963</v>
      </c>
      <c r="U31" s="74">
        <v>10000000</v>
      </c>
      <c r="V31" s="77" t="s">
        <v>70</v>
      </c>
      <c r="W31" s="339">
        <v>36669977</v>
      </c>
      <c r="X31" s="74" t="s">
        <v>17064</v>
      </c>
      <c r="Y31" s="80"/>
      <c r="Z31" s="335">
        <v>44963</v>
      </c>
      <c r="AA31" s="335">
        <v>44963</v>
      </c>
      <c r="AB31" s="201" t="s">
        <v>80</v>
      </c>
      <c r="AC31" s="335">
        <v>45107</v>
      </c>
      <c r="AD31" s="74">
        <f t="shared" si="0"/>
        <v>144</v>
      </c>
      <c r="AE31" s="80">
        <v>0</v>
      </c>
      <c r="AF31" s="80">
        <v>0</v>
      </c>
      <c r="AG31" s="80">
        <v>0</v>
      </c>
      <c r="AH31" s="202" t="s">
        <v>80</v>
      </c>
      <c r="AI31" s="74">
        <f t="shared" si="1"/>
        <v>0</v>
      </c>
      <c r="AJ31" s="78">
        <v>0</v>
      </c>
      <c r="AK31" s="80">
        <v>0</v>
      </c>
      <c r="AL31" s="201" t="s">
        <v>80</v>
      </c>
      <c r="AM31" s="78">
        <v>0</v>
      </c>
      <c r="AN31" s="201" t="s">
        <v>80</v>
      </c>
      <c r="AO31" s="201" t="s">
        <v>80</v>
      </c>
      <c r="AP31" s="74">
        <v>0</v>
      </c>
      <c r="AQ31" s="74">
        <f>+L31+AF31-AK31</f>
        <v>10000000</v>
      </c>
      <c r="AR31" s="77" t="s">
        <v>115</v>
      </c>
      <c r="AS31" s="80">
        <v>0</v>
      </c>
      <c r="AT31" s="203" t="s">
        <v>80</v>
      </c>
      <c r="AU31" s="74">
        <v>10000000</v>
      </c>
      <c r="AV31" s="205">
        <f t="shared" si="2"/>
        <v>0</v>
      </c>
      <c r="AW31" s="60">
        <f t="shared" si="3"/>
        <v>1</v>
      </c>
      <c r="AX31" s="203" t="s">
        <v>80</v>
      </c>
      <c r="AY31" s="77" t="s">
        <v>800</v>
      </c>
      <c r="AZ31" s="337" t="s">
        <v>17186</v>
      </c>
      <c r="BA31" s="73" t="s">
        <v>71</v>
      </c>
      <c r="BB31" s="73" t="s">
        <v>71</v>
      </c>
    </row>
    <row r="32" spans="2:54" s="12" customFormat="1" ht="12.75" x14ac:dyDescent="0.2">
      <c r="B32" s="448">
        <v>2023</v>
      </c>
      <c r="C32" s="81">
        <v>891780111</v>
      </c>
      <c r="D32" s="82" t="s">
        <v>68</v>
      </c>
      <c r="E32" s="342" t="s">
        <v>17187</v>
      </c>
      <c r="F32" s="76" t="s">
        <v>17188</v>
      </c>
      <c r="G32" s="73">
        <v>0</v>
      </c>
      <c r="H32" s="80"/>
      <c r="I32" s="86" t="s">
        <v>78</v>
      </c>
      <c r="J32" s="81" t="s">
        <v>1527</v>
      </c>
      <c r="K32" s="79" t="s">
        <v>17189</v>
      </c>
      <c r="L32" s="74">
        <v>10000000</v>
      </c>
      <c r="M32" s="73" t="s">
        <v>73</v>
      </c>
      <c r="N32" s="80"/>
      <c r="O32" s="321" t="s">
        <v>17190</v>
      </c>
      <c r="P32" s="333">
        <v>1083569978</v>
      </c>
      <c r="Q32" s="338">
        <v>180</v>
      </c>
      <c r="R32" s="335">
        <v>44958</v>
      </c>
      <c r="S32" s="74">
        <v>10000000</v>
      </c>
      <c r="T32" s="335">
        <v>44963</v>
      </c>
      <c r="U32" s="74">
        <v>10000000</v>
      </c>
      <c r="V32" s="77" t="s">
        <v>70</v>
      </c>
      <c r="W32" s="339">
        <v>1082900194</v>
      </c>
      <c r="X32" s="74" t="s">
        <v>17108</v>
      </c>
      <c r="Y32" s="80"/>
      <c r="Z32" s="335">
        <v>44963</v>
      </c>
      <c r="AA32" s="335">
        <v>44963</v>
      </c>
      <c r="AB32" s="201" t="s">
        <v>80</v>
      </c>
      <c r="AC32" s="335">
        <v>45107</v>
      </c>
      <c r="AD32" s="74">
        <f t="shared" si="0"/>
        <v>144</v>
      </c>
      <c r="AE32" s="80">
        <v>0</v>
      </c>
      <c r="AF32" s="80">
        <v>0</v>
      </c>
      <c r="AG32" s="80">
        <v>0</v>
      </c>
      <c r="AH32" s="202" t="s">
        <v>80</v>
      </c>
      <c r="AI32" s="74">
        <f t="shared" si="1"/>
        <v>0</v>
      </c>
      <c r="AJ32" s="78">
        <v>0</v>
      </c>
      <c r="AK32" s="80">
        <v>0</v>
      </c>
      <c r="AL32" s="201" t="s">
        <v>80</v>
      </c>
      <c r="AM32" s="78">
        <v>0</v>
      </c>
      <c r="AN32" s="201" t="s">
        <v>80</v>
      </c>
      <c r="AO32" s="201" t="s">
        <v>80</v>
      </c>
      <c r="AP32" s="74">
        <v>0</v>
      </c>
      <c r="AQ32" s="74">
        <f>+L32+AF32-AK32</f>
        <v>10000000</v>
      </c>
      <c r="AR32" s="77" t="s">
        <v>115</v>
      </c>
      <c r="AS32" s="80">
        <v>0</v>
      </c>
      <c r="AT32" s="203" t="s">
        <v>80</v>
      </c>
      <c r="AU32" s="74">
        <v>10000000</v>
      </c>
      <c r="AV32" s="205">
        <f t="shared" si="2"/>
        <v>0</v>
      </c>
      <c r="AW32" s="60">
        <f t="shared" si="3"/>
        <v>1</v>
      </c>
      <c r="AX32" s="203" t="s">
        <v>80</v>
      </c>
      <c r="AY32" s="77" t="s">
        <v>800</v>
      </c>
      <c r="AZ32" s="337" t="s">
        <v>17191</v>
      </c>
      <c r="BA32" s="73" t="s">
        <v>71</v>
      </c>
      <c r="BB32" s="73" t="s">
        <v>71</v>
      </c>
    </row>
    <row r="33" spans="2:54" s="12" customFormat="1" ht="12.75" x14ac:dyDescent="0.2">
      <c r="B33" s="448">
        <v>2023</v>
      </c>
      <c r="C33" s="81">
        <v>891780111</v>
      </c>
      <c r="D33" s="82" t="s">
        <v>68</v>
      </c>
      <c r="E33" s="342" t="s">
        <v>17192</v>
      </c>
      <c r="F33" s="76" t="s">
        <v>17193</v>
      </c>
      <c r="G33" s="73">
        <v>0</v>
      </c>
      <c r="H33" s="80"/>
      <c r="I33" s="86" t="s">
        <v>78</v>
      </c>
      <c r="J33" s="81" t="s">
        <v>1527</v>
      </c>
      <c r="K33" s="79" t="s">
        <v>17194</v>
      </c>
      <c r="L33" s="74">
        <v>3150000</v>
      </c>
      <c r="M33" s="73" t="s">
        <v>73</v>
      </c>
      <c r="N33" s="80"/>
      <c r="O33" s="321" t="s">
        <v>12376</v>
      </c>
      <c r="P33" s="333">
        <v>39049110</v>
      </c>
      <c r="Q33" s="338">
        <v>176</v>
      </c>
      <c r="R33" s="335">
        <v>44958</v>
      </c>
      <c r="S33" s="74">
        <v>3150000</v>
      </c>
      <c r="T33" s="335">
        <v>44963</v>
      </c>
      <c r="U33" s="74">
        <v>3150000</v>
      </c>
      <c r="V33" s="77" t="s">
        <v>70</v>
      </c>
      <c r="W33" s="85">
        <v>1045725304</v>
      </c>
      <c r="X33" s="211" t="s">
        <v>17154</v>
      </c>
      <c r="Y33" s="80"/>
      <c r="Z33" s="335">
        <v>44963</v>
      </c>
      <c r="AA33" s="335">
        <v>44963</v>
      </c>
      <c r="AB33" s="201" t="s">
        <v>80</v>
      </c>
      <c r="AC33" s="335">
        <v>45000</v>
      </c>
      <c r="AD33" s="74">
        <f t="shared" si="0"/>
        <v>37</v>
      </c>
      <c r="AE33" s="80">
        <v>0</v>
      </c>
      <c r="AF33" s="80">
        <v>0</v>
      </c>
      <c r="AG33" s="80">
        <v>0</v>
      </c>
      <c r="AH33" s="202" t="s">
        <v>80</v>
      </c>
      <c r="AI33" s="74">
        <f t="shared" si="1"/>
        <v>0</v>
      </c>
      <c r="AJ33" s="78">
        <v>0</v>
      </c>
      <c r="AK33" s="80">
        <v>0</v>
      </c>
      <c r="AL33" s="201" t="s">
        <v>80</v>
      </c>
      <c r="AM33" s="78">
        <v>0</v>
      </c>
      <c r="AN33" s="201" t="s">
        <v>80</v>
      </c>
      <c r="AO33" s="201" t="s">
        <v>80</v>
      </c>
      <c r="AP33" s="74">
        <v>0</v>
      </c>
      <c r="AQ33" s="74">
        <f>+L33+AF33-AK33</f>
        <v>3150000</v>
      </c>
      <c r="AR33" s="77" t="s">
        <v>115</v>
      </c>
      <c r="AS33" s="80">
        <v>0</v>
      </c>
      <c r="AT33" s="203" t="s">
        <v>80</v>
      </c>
      <c r="AU33" s="74">
        <v>3150000</v>
      </c>
      <c r="AV33" s="205">
        <f t="shared" si="2"/>
        <v>0</v>
      </c>
      <c r="AW33" s="60">
        <f t="shared" si="3"/>
        <v>1</v>
      </c>
      <c r="AX33" s="203" t="s">
        <v>80</v>
      </c>
      <c r="AY33" s="77" t="s">
        <v>800</v>
      </c>
      <c r="AZ33" s="337" t="s">
        <v>17195</v>
      </c>
      <c r="BA33" s="73" t="s">
        <v>71</v>
      </c>
      <c r="BB33" s="73" t="s">
        <v>71</v>
      </c>
    </row>
    <row r="34" spans="2:54" s="167" customFormat="1" ht="12.75" x14ac:dyDescent="0.2">
      <c r="B34" s="448">
        <v>2023</v>
      </c>
      <c r="C34" s="81">
        <v>891780111</v>
      </c>
      <c r="D34" s="82" t="s">
        <v>68</v>
      </c>
      <c r="E34" s="342" t="s">
        <v>17196</v>
      </c>
      <c r="F34" s="142" t="s">
        <v>17197</v>
      </c>
      <c r="G34" s="73">
        <v>0</v>
      </c>
      <c r="H34" s="208"/>
      <c r="I34" s="81" t="s">
        <v>78</v>
      </c>
      <c r="J34" s="81" t="s">
        <v>1527</v>
      </c>
      <c r="K34" s="208" t="s">
        <v>17198</v>
      </c>
      <c r="L34" s="75">
        <v>11500000</v>
      </c>
      <c r="M34" s="73" t="s">
        <v>73</v>
      </c>
      <c r="N34" s="208"/>
      <c r="O34" s="342" t="s">
        <v>17199</v>
      </c>
      <c r="P34" s="344">
        <v>1082846537</v>
      </c>
      <c r="Q34" s="345">
        <v>184</v>
      </c>
      <c r="R34" s="346">
        <v>44958</v>
      </c>
      <c r="S34" s="75">
        <v>11500000</v>
      </c>
      <c r="T34" s="346">
        <v>44964</v>
      </c>
      <c r="U34" s="75">
        <v>11500000</v>
      </c>
      <c r="V34" s="73" t="s">
        <v>70</v>
      </c>
      <c r="W34" s="347">
        <v>84457116</v>
      </c>
      <c r="X34" s="75" t="s">
        <v>17180</v>
      </c>
      <c r="Y34" s="208"/>
      <c r="Z34" s="346">
        <v>44964</v>
      </c>
      <c r="AA34" s="346">
        <v>44964</v>
      </c>
      <c r="AB34" s="201" t="s">
        <v>80</v>
      </c>
      <c r="AC34" s="346">
        <v>45107</v>
      </c>
      <c r="AD34" s="74">
        <f t="shared" si="0"/>
        <v>143</v>
      </c>
      <c r="AE34" s="208">
        <v>0</v>
      </c>
      <c r="AF34" s="208">
        <v>0</v>
      </c>
      <c r="AG34" s="208">
        <v>0</v>
      </c>
      <c r="AH34" s="202" t="s">
        <v>80</v>
      </c>
      <c r="AI34" s="74">
        <f t="shared" si="1"/>
        <v>0</v>
      </c>
      <c r="AJ34" s="208">
        <v>0</v>
      </c>
      <c r="AK34" s="208">
        <v>0</v>
      </c>
      <c r="AL34" s="201" t="s">
        <v>80</v>
      </c>
      <c r="AM34" s="209">
        <v>0</v>
      </c>
      <c r="AN34" s="201" t="s">
        <v>80</v>
      </c>
      <c r="AO34" s="201" t="s">
        <v>80</v>
      </c>
      <c r="AP34" s="75">
        <v>0</v>
      </c>
      <c r="AQ34" s="75">
        <f>+L34+AF34-AK34</f>
        <v>11500000</v>
      </c>
      <c r="AR34" s="73" t="s">
        <v>115</v>
      </c>
      <c r="AS34" s="208">
        <v>0</v>
      </c>
      <c r="AT34" s="203" t="s">
        <v>80</v>
      </c>
      <c r="AU34" s="74">
        <v>11500000</v>
      </c>
      <c r="AV34" s="205">
        <f t="shared" si="2"/>
        <v>0</v>
      </c>
      <c r="AW34" s="60">
        <f t="shared" si="3"/>
        <v>1</v>
      </c>
      <c r="AX34" s="203" t="s">
        <v>80</v>
      </c>
      <c r="AY34" s="77" t="s">
        <v>800</v>
      </c>
      <c r="AZ34" s="348" t="s">
        <v>17200</v>
      </c>
      <c r="BA34" s="73" t="s">
        <v>71</v>
      </c>
      <c r="BB34" s="73" t="s">
        <v>71</v>
      </c>
    </row>
    <row r="35" spans="2:54" s="12" customFormat="1" ht="12.75" x14ac:dyDescent="0.2">
      <c r="B35" s="448">
        <v>2023</v>
      </c>
      <c r="C35" s="81">
        <v>891780111</v>
      </c>
      <c r="D35" s="82" t="s">
        <v>68</v>
      </c>
      <c r="E35" s="342" t="s">
        <v>17201</v>
      </c>
      <c r="F35" s="76" t="s">
        <v>17202</v>
      </c>
      <c r="G35" s="73">
        <v>0</v>
      </c>
      <c r="H35" s="80"/>
      <c r="I35" s="86" t="s">
        <v>78</v>
      </c>
      <c r="J35" s="81" t="s">
        <v>1527</v>
      </c>
      <c r="K35" s="79" t="s">
        <v>17203</v>
      </c>
      <c r="L35" s="74">
        <v>15500000</v>
      </c>
      <c r="M35" s="73" t="s">
        <v>73</v>
      </c>
      <c r="N35" s="80"/>
      <c r="O35" s="321" t="s">
        <v>17204</v>
      </c>
      <c r="P35" s="333">
        <v>85466955</v>
      </c>
      <c r="Q35" s="338">
        <v>181</v>
      </c>
      <c r="R35" s="335">
        <v>44958</v>
      </c>
      <c r="S35" s="74">
        <v>15500000</v>
      </c>
      <c r="T35" s="335">
        <v>44965</v>
      </c>
      <c r="U35" s="74">
        <v>15500000</v>
      </c>
      <c r="V35" s="77" t="s">
        <v>70</v>
      </c>
      <c r="W35" s="339">
        <v>7634903</v>
      </c>
      <c r="X35" s="74" t="s">
        <v>17070</v>
      </c>
      <c r="Y35" s="80"/>
      <c r="Z35" s="335">
        <v>44965</v>
      </c>
      <c r="AA35" s="335">
        <v>44965</v>
      </c>
      <c r="AB35" s="201" t="s">
        <v>80</v>
      </c>
      <c r="AC35" s="335">
        <v>45107</v>
      </c>
      <c r="AD35" s="74">
        <f t="shared" si="0"/>
        <v>142</v>
      </c>
      <c r="AE35" s="80">
        <v>0</v>
      </c>
      <c r="AF35" s="80">
        <v>0</v>
      </c>
      <c r="AG35" s="80">
        <v>0</v>
      </c>
      <c r="AH35" s="202" t="s">
        <v>80</v>
      </c>
      <c r="AI35" s="74">
        <f t="shared" si="1"/>
        <v>0</v>
      </c>
      <c r="AJ35" s="78">
        <v>0</v>
      </c>
      <c r="AK35" s="80">
        <v>0</v>
      </c>
      <c r="AL35" s="201" t="s">
        <v>80</v>
      </c>
      <c r="AM35" s="78">
        <v>0</v>
      </c>
      <c r="AN35" s="201" t="s">
        <v>80</v>
      </c>
      <c r="AO35" s="201" t="s">
        <v>80</v>
      </c>
      <c r="AP35" s="74">
        <v>0</v>
      </c>
      <c r="AQ35" s="74">
        <f>+L35+AF35-AK35</f>
        <v>15500000</v>
      </c>
      <c r="AR35" s="77" t="s">
        <v>115</v>
      </c>
      <c r="AS35" s="80">
        <v>0</v>
      </c>
      <c r="AT35" s="203" t="s">
        <v>80</v>
      </c>
      <c r="AU35" s="74">
        <v>15500000</v>
      </c>
      <c r="AV35" s="205">
        <f t="shared" si="2"/>
        <v>0</v>
      </c>
      <c r="AW35" s="60">
        <f t="shared" si="3"/>
        <v>1</v>
      </c>
      <c r="AX35" s="203" t="s">
        <v>80</v>
      </c>
      <c r="AY35" s="77" t="s">
        <v>800</v>
      </c>
      <c r="AZ35" s="337" t="s">
        <v>17205</v>
      </c>
      <c r="BA35" s="73" t="s">
        <v>71</v>
      </c>
      <c r="BB35" s="73" t="s">
        <v>71</v>
      </c>
    </row>
    <row r="36" spans="2:54" s="12" customFormat="1" ht="12.75" x14ac:dyDescent="0.2">
      <c r="B36" s="448">
        <v>2023</v>
      </c>
      <c r="C36" s="81">
        <v>891780111</v>
      </c>
      <c r="D36" s="82" t="s">
        <v>68</v>
      </c>
      <c r="E36" s="342" t="s">
        <v>17206</v>
      </c>
      <c r="F36" s="76" t="s">
        <v>17207</v>
      </c>
      <c r="G36" s="73">
        <v>0</v>
      </c>
      <c r="H36" s="80"/>
      <c r="I36" s="86" t="s">
        <v>78</v>
      </c>
      <c r="J36" s="81" t="s">
        <v>1527</v>
      </c>
      <c r="K36" s="79" t="s">
        <v>17208</v>
      </c>
      <c r="L36" s="74">
        <v>13500000</v>
      </c>
      <c r="M36" s="73" t="s">
        <v>73</v>
      </c>
      <c r="N36" s="80"/>
      <c r="O36" s="321" t="s">
        <v>17209</v>
      </c>
      <c r="P36" s="333">
        <v>36552616</v>
      </c>
      <c r="Q36" s="338">
        <v>179</v>
      </c>
      <c r="R36" s="335">
        <v>44958</v>
      </c>
      <c r="S36" s="74">
        <v>13500000</v>
      </c>
      <c r="T36" s="335">
        <v>44967</v>
      </c>
      <c r="U36" s="74">
        <v>13500000</v>
      </c>
      <c r="V36" s="77" t="s">
        <v>70</v>
      </c>
      <c r="W36" s="85">
        <v>1045725304</v>
      </c>
      <c r="X36" s="211" t="s">
        <v>17154</v>
      </c>
      <c r="Y36" s="80"/>
      <c r="Z36" s="335">
        <v>44967</v>
      </c>
      <c r="AA36" s="335">
        <v>44967</v>
      </c>
      <c r="AB36" s="201" t="s">
        <v>80</v>
      </c>
      <c r="AC36" s="335">
        <v>45107</v>
      </c>
      <c r="AD36" s="74">
        <f t="shared" si="0"/>
        <v>140</v>
      </c>
      <c r="AE36" s="80">
        <v>0</v>
      </c>
      <c r="AF36" s="80">
        <v>0</v>
      </c>
      <c r="AG36" s="80">
        <v>0</v>
      </c>
      <c r="AH36" s="202" t="s">
        <v>80</v>
      </c>
      <c r="AI36" s="74">
        <f t="shared" si="1"/>
        <v>0</v>
      </c>
      <c r="AJ36" s="78">
        <v>0</v>
      </c>
      <c r="AK36" s="80">
        <v>0</v>
      </c>
      <c r="AL36" s="201" t="s">
        <v>80</v>
      </c>
      <c r="AM36" s="78">
        <v>0</v>
      </c>
      <c r="AN36" s="201" t="s">
        <v>80</v>
      </c>
      <c r="AO36" s="201" t="s">
        <v>80</v>
      </c>
      <c r="AP36" s="74">
        <v>0</v>
      </c>
      <c r="AQ36" s="74">
        <f>+L36+AF36-AK36</f>
        <v>13500000</v>
      </c>
      <c r="AR36" s="77" t="s">
        <v>115</v>
      </c>
      <c r="AS36" s="80">
        <v>0</v>
      </c>
      <c r="AT36" s="203" t="s">
        <v>80</v>
      </c>
      <c r="AU36" s="74">
        <v>13500000</v>
      </c>
      <c r="AV36" s="205">
        <f t="shared" si="2"/>
        <v>0</v>
      </c>
      <c r="AW36" s="60">
        <f t="shared" si="3"/>
        <v>1</v>
      </c>
      <c r="AX36" s="203" t="s">
        <v>80</v>
      </c>
      <c r="AY36" s="77" t="s">
        <v>800</v>
      </c>
      <c r="AZ36" s="337" t="s">
        <v>17210</v>
      </c>
      <c r="BA36" s="73" t="s">
        <v>71</v>
      </c>
      <c r="BB36" s="73" t="s">
        <v>71</v>
      </c>
    </row>
    <row r="37" spans="2:54" s="12" customFormat="1" ht="12.75" x14ac:dyDescent="0.2">
      <c r="B37" s="448">
        <v>2023</v>
      </c>
      <c r="C37" s="81">
        <v>891780111</v>
      </c>
      <c r="D37" s="82" t="s">
        <v>68</v>
      </c>
      <c r="E37" s="342" t="s">
        <v>17211</v>
      </c>
      <c r="F37" s="76" t="s">
        <v>17212</v>
      </c>
      <c r="G37" s="73">
        <v>0</v>
      </c>
      <c r="H37" s="80"/>
      <c r="I37" s="86" t="s">
        <v>78</v>
      </c>
      <c r="J37" s="81" t="s">
        <v>1527</v>
      </c>
      <c r="K37" s="79" t="s">
        <v>17213</v>
      </c>
      <c r="L37" s="74">
        <v>12500000</v>
      </c>
      <c r="M37" s="73" t="s">
        <v>73</v>
      </c>
      <c r="N37" s="80"/>
      <c r="O37" s="321" t="s">
        <v>17214</v>
      </c>
      <c r="P37" s="333">
        <v>1129567153</v>
      </c>
      <c r="Q37" s="338">
        <v>182</v>
      </c>
      <c r="R37" s="335">
        <v>44958</v>
      </c>
      <c r="S37" s="74">
        <v>12500000</v>
      </c>
      <c r="T37" s="335">
        <v>44967</v>
      </c>
      <c r="U37" s="74">
        <v>12500000</v>
      </c>
      <c r="V37" s="77" t="s">
        <v>70</v>
      </c>
      <c r="W37" s="339">
        <v>7634903</v>
      </c>
      <c r="X37" s="74" t="s">
        <v>17070</v>
      </c>
      <c r="Y37" s="80"/>
      <c r="Z37" s="335">
        <v>44967</v>
      </c>
      <c r="AA37" s="335">
        <v>44967</v>
      </c>
      <c r="AB37" s="201" t="s">
        <v>80</v>
      </c>
      <c r="AC37" s="335">
        <v>45107</v>
      </c>
      <c r="AD37" s="74">
        <f t="shared" si="0"/>
        <v>140</v>
      </c>
      <c r="AE37" s="80">
        <v>0</v>
      </c>
      <c r="AF37" s="80">
        <v>0</v>
      </c>
      <c r="AG37" s="80">
        <v>0</v>
      </c>
      <c r="AH37" s="202" t="s">
        <v>80</v>
      </c>
      <c r="AI37" s="74">
        <f t="shared" si="1"/>
        <v>0</v>
      </c>
      <c r="AJ37" s="78">
        <v>0</v>
      </c>
      <c r="AK37" s="80">
        <v>0</v>
      </c>
      <c r="AL37" s="201" t="s">
        <v>80</v>
      </c>
      <c r="AM37" s="78">
        <v>0</v>
      </c>
      <c r="AN37" s="201" t="s">
        <v>80</v>
      </c>
      <c r="AO37" s="201" t="s">
        <v>80</v>
      </c>
      <c r="AP37" s="74">
        <v>0</v>
      </c>
      <c r="AQ37" s="74">
        <f>+L37+AF37-AK37</f>
        <v>12500000</v>
      </c>
      <c r="AR37" s="77" t="s">
        <v>115</v>
      </c>
      <c r="AS37" s="80">
        <v>0</v>
      </c>
      <c r="AT37" s="203" t="s">
        <v>80</v>
      </c>
      <c r="AU37" s="74">
        <v>12500000</v>
      </c>
      <c r="AV37" s="205">
        <f t="shared" si="2"/>
        <v>0</v>
      </c>
      <c r="AW37" s="60">
        <f t="shared" si="3"/>
        <v>1</v>
      </c>
      <c r="AX37" s="203" t="s">
        <v>80</v>
      </c>
      <c r="AY37" s="77" t="s">
        <v>800</v>
      </c>
      <c r="AZ37" s="337" t="s">
        <v>17215</v>
      </c>
      <c r="BA37" s="73" t="s">
        <v>71</v>
      </c>
      <c r="BB37" s="73" t="s">
        <v>71</v>
      </c>
    </row>
    <row r="38" spans="2:54" s="12" customFormat="1" ht="11.25" customHeight="1" x14ac:dyDescent="0.2">
      <c r="B38" s="448">
        <v>2023</v>
      </c>
      <c r="C38" s="81">
        <v>891780111</v>
      </c>
      <c r="D38" s="82" t="s">
        <v>68</v>
      </c>
      <c r="E38" s="342" t="s">
        <v>17216</v>
      </c>
      <c r="F38" s="76" t="s">
        <v>17217</v>
      </c>
      <c r="G38" s="73">
        <v>0</v>
      </c>
      <c r="H38" s="80"/>
      <c r="I38" s="86" t="s">
        <v>78</v>
      </c>
      <c r="J38" s="81" t="s">
        <v>1527</v>
      </c>
      <c r="K38" s="79" t="s">
        <v>17218</v>
      </c>
      <c r="L38" s="74">
        <v>13000000</v>
      </c>
      <c r="M38" s="73" t="s">
        <v>73</v>
      </c>
      <c r="N38" s="80"/>
      <c r="O38" s="321" t="s">
        <v>17219</v>
      </c>
      <c r="P38" s="333">
        <v>32738180</v>
      </c>
      <c r="Q38" s="334">
        <v>174</v>
      </c>
      <c r="R38" s="335">
        <v>44958</v>
      </c>
      <c r="S38" s="74">
        <v>13000000</v>
      </c>
      <c r="T38" s="335">
        <v>44967</v>
      </c>
      <c r="U38" s="74">
        <v>13000000</v>
      </c>
      <c r="V38" s="77" t="s">
        <v>70</v>
      </c>
      <c r="W38" s="340">
        <v>36669725</v>
      </c>
      <c r="X38" s="74" t="s">
        <v>17076</v>
      </c>
      <c r="Y38" s="80"/>
      <c r="Z38" s="335">
        <v>44967</v>
      </c>
      <c r="AA38" s="335">
        <v>44967</v>
      </c>
      <c r="AB38" s="201" t="s">
        <v>80</v>
      </c>
      <c r="AC38" s="335">
        <v>45107</v>
      </c>
      <c r="AD38" s="74">
        <f t="shared" si="0"/>
        <v>140</v>
      </c>
      <c r="AE38" s="80">
        <v>0</v>
      </c>
      <c r="AF38" s="80">
        <v>0</v>
      </c>
      <c r="AG38" s="80">
        <v>0</v>
      </c>
      <c r="AH38" s="202" t="s">
        <v>80</v>
      </c>
      <c r="AI38" s="74">
        <f t="shared" si="1"/>
        <v>0</v>
      </c>
      <c r="AJ38" s="78">
        <v>0</v>
      </c>
      <c r="AK38" s="80">
        <v>0</v>
      </c>
      <c r="AL38" s="201" t="s">
        <v>80</v>
      </c>
      <c r="AM38" s="78">
        <v>0</v>
      </c>
      <c r="AN38" s="201" t="s">
        <v>80</v>
      </c>
      <c r="AO38" s="201" t="s">
        <v>80</v>
      </c>
      <c r="AP38" s="74">
        <v>0</v>
      </c>
      <c r="AQ38" s="74">
        <f>+L38+AF38-AK38</f>
        <v>13000000</v>
      </c>
      <c r="AR38" s="77" t="s">
        <v>115</v>
      </c>
      <c r="AS38" s="80">
        <v>0</v>
      </c>
      <c r="AT38" s="203" t="s">
        <v>80</v>
      </c>
      <c r="AU38" s="74">
        <v>13000000</v>
      </c>
      <c r="AV38" s="205">
        <f t="shared" si="2"/>
        <v>0</v>
      </c>
      <c r="AW38" s="60">
        <f t="shared" si="3"/>
        <v>1</v>
      </c>
      <c r="AX38" s="203" t="s">
        <v>80</v>
      </c>
      <c r="AY38" s="77" t="s">
        <v>800</v>
      </c>
      <c r="AZ38" s="337" t="s">
        <v>17220</v>
      </c>
      <c r="BA38" s="73" t="s">
        <v>71</v>
      </c>
      <c r="BB38" s="73" t="s">
        <v>71</v>
      </c>
    </row>
    <row r="39" spans="2:54" s="12" customFormat="1" ht="12.75" x14ac:dyDescent="0.2">
      <c r="B39" s="448">
        <v>2023</v>
      </c>
      <c r="C39" s="81">
        <v>891780111</v>
      </c>
      <c r="D39" s="82" t="s">
        <v>68</v>
      </c>
      <c r="E39" s="342" t="s">
        <v>17221</v>
      </c>
      <c r="F39" s="76" t="s">
        <v>17222</v>
      </c>
      <c r="G39" s="73">
        <v>0</v>
      </c>
      <c r="H39" s="80"/>
      <c r="I39" s="86" t="s">
        <v>78</v>
      </c>
      <c r="J39" s="81" t="s">
        <v>1527</v>
      </c>
      <c r="K39" s="79" t="s">
        <v>17223</v>
      </c>
      <c r="L39" s="74">
        <v>11208000</v>
      </c>
      <c r="M39" s="73" t="s">
        <v>73</v>
      </c>
      <c r="N39" s="80"/>
      <c r="O39" s="321" t="s">
        <v>17224</v>
      </c>
      <c r="P39" s="333">
        <v>79695021</v>
      </c>
      <c r="Q39" s="338">
        <v>183</v>
      </c>
      <c r="R39" s="335">
        <v>44958</v>
      </c>
      <c r="S39" s="74">
        <v>11208000</v>
      </c>
      <c r="T39" s="335">
        <v>44970</v>
      </c>
      <c r="U39" s="74">
        <v>11208000</v>
      </c>
      <c r="V39" s="77" t="s">
        <v>70</v>
      </c>
      <c r="W39" s="340">
        <v>36669725</v>
      </c>
      <c r="X39" s="74" t="s">
        <v>17076</v>
      </c>
      <c r="Y39" s="80"/>
      <c r="Z39" s="335">
        <v>44970</v>
      </c>
      <c r="AA39" s="335">
        <v>44970</v>
      </c>
      <c r="AB39" s="201" t="s">
        <v>80</v>
      </c>
      <c r="AC39" s="335">
        <v>45107</v>
      </c>
      <c r="AD39" s="74">
        <f t="shared" si="0"/>
        <v>137</v>
      </c>
      <c r="AE39" s="80">
        <v>0</v>
      </c>
      <c r="AF39" s="80">
        <v>0</v>
      </c>
      <c r="AG39" s="80">
        <v>0</v>
      </c>
      <c r="AH39" s="202" t="s">
        <v>80</v>
      </c>
      <c r="AI39" s="74">
        <f t="shared" si="1"/>
        <v>0</v>
      </c>
      <c r="AJ39" s="78">
        <v>0</v>
      </c>
      <c r="AK39" s="80">
        <v>0</v>
      </c>
      <c r="AL39" s="201" t="s">
        <v>80</v>
      </c>
      <c r="AM39" s="78">
        <v>0</v>
      </c>
      <c r="AN39" s="201" t="s">
        <v>80</v>
      </c>
      <c r="AO39" s="201" t="s">
        <v>80</v>
      </c>
      <c r="AP39" s="74">
        <v>0</v>
      </c>
      <c r="AQ39" s="74">
        <f>+L39+AF39-AK39</f>
        <v>11208000</v>
      </c>
      <c r="AR39" s="77" t="s">
        <v>115</v>
      </c>
      <c r="AS39" s="80">
        <v>0</v>
      </c>
      <c r="AT39" s="203" t="s">
        <v>80</v>
      </c>
      <c r="AU39" s="74">
        <v>11208000</v>
      </c>
      <c r="AV39" s="205">
        <f t="shared" si="2"/>
        <v>0</v>
      </c>
      <c r="AW39" s="60">
        <f t="shared" si="3"/>
        <v>1</v>
      </c>
      <c r="AX39" s="203" t="s">
        <v>80</v>
      </c>
      <c r="AY39" s="77" t="s">
        <v>800</v>
      </c>
      <c r="AZ39" s="337" t="s">
        <v>17225</v>
      </c>
      <c r="BA39" s="73" t="s">
        <v>71</v>
      </c>
      <c r="BB39" s="73" t="s">
        <v>71</v>
      </c>
    </row>
    <row r="40" spans="2:54" s="12" customFormat="1" ht="12.75" x14ac:dyDescent="0.2">
      <c r="B40" s="448">
        <v>2023</v>
      </c>
      <c r="C40" s="81">
        <v>891780111</v>
      </c>
      <c r="D40" s="82" t="s">
        <v>68</v>
      </c>
      <c r="E40" s="342" t="s">
        <v>17226</v>
      </c>
      <c r="F40" s="76" t="s">
        <v>17227</v>
      </c>
      <c r="G40" s="73">
        <v>0</v>
      </c>
      <c r="H40" s="80"/>
      <c r="I40" s="86" t="s">
        <v>78</v>
      </c>
      <c r="J40" s="81" t="s">
        <v>1527</v>
      </c>
      <c r="K40" s="79" t="s">
        <v>17228</v>
      </c>
      <c r="L40" s="74">
        <v>7600000</v>
      </c>
      <c r="M40" s="73" t="s">
        <v>73</v>
      </c>
      <c r="N40" s="80"/>
      <c r="O40" s="321" t="s">
        <v>17229</v>
      </c>
      <c r="P40" s="333">
        <v>36720593</v>
      </c>
      <c r="Q40" s="343">
        <v>584</v>
      </c>
      <c r="R40" s="335">
        <v>44988</v>
      </c>
      <c r="S40" s="74">
        <v>7600000</v>
      </c>
      <c r="T40" s="335">
        <v>44988</v>
      </c>
      <c r="U40" s="74">
        <v>7600000</v>
      </c>
      <c r="V40" s="77" t="s">
        <v>70</v>
      </c>
      <c r="W40" s="339">
        <v>12561250</v>
      </c>
      <c r="X40" s="74" t="s">
        <v>17119</v>
      </c>
      <c r="Y40" s="80"/>
      <c r="Z40" s="335">
        <v>44988</v>
      </c>
      <c r="AA40" s="335">
        <v>44988</v>
      </c>
      <c r="AB40" s="201" t="s">
        <v>80</v>
      </c>
      <c r="AC40" s="335">
        <v>45107</v>
      </c>
      <c r="AD40" s="74">
        <f t="shared" si="0"/>
        <v>119</v>
      </c>
      <c r="AE40" s="80">
        <v>0</v>
      </c>
      <c r="AF40" s="80">
        <v>0</v>
      </c>
      <c r="AG40" s="80">
        <v>0</v>
      </c>
      <c r="AH40" s="202" t="s">
        <v>80</v>
      </c>
      <c r="AI40" s="74">
        <f t="shared" si="1"/>
        <v>0</v>
      </c>
      <c r="AJ40" s="78">
        <v>0</v>
      </c>
      <c r="AK40" s="80">
        <v>0</v>
      </c>
      <c r="AL40" s="201" t="s">
        <v>80</v>
      </c>
      <c r="AM40" s="78">
        <v>0</v>
      </c>
      <c r="AN40" s="201" t="s">
        <v>80</v>
      </c>
      <c r="AO40" s="201" t="s">
        <v>80</v>
      </c>
      <c r="AP40" s="74">
        <v>0</v>
      </c>
      <c r="AQ40" s="74">
        <f>+L40+AF40-AK40</f>
        <v>7600000</v>
      </c>
      <c r="AR40" s="77" t="s">
        <v>115</v>
      </c>
      <c r="AS40" s="80">
        <v>0</v>
      </c>
      <c r="AT40" s="203" t="s">
        <v>80</v>
      </c>
      <c r="AU40" s="74">
        <v>7600000</v>
      </c>
      <c r="AV40" s="205">
        <f t="shared" si="2"/>
        <v>0</v>
      </c>
      <c r="AW40" s="60">
        <f t="shared" si="3"/>
        <v>1</v>
      </c>
      <c r="AX40" s="203" t="s">
        <v>80</v>
      </c>
      <c r="AY40" s="77" t="s">
        <v>800</v>
      </c>
      <c r="AZ40" s="337" t="s">
        <v>17230</v>
      </c>
      <c r="BA40" s="73" t="s">
        <v>71</v>
      </c>
      <c r="BB40" s="73" t="s">
        <v>71</v>
      </c>
    </row>
    <row r="41" spans="2:54" s="12" customFormat="1" ht="12.75" x14ac:dyDescent="0.2">
      <c r="B41" s="448">
        <v>2023</v>
      </c>
      <c r="C41" s="81">
        <v>891780111</v>
      </c>
      <c r="D41" s="82" t="s">
        <v>68</v>
      </c>
      <c r="E41" s="342" t="s">
        <v>17231</v>
      </c>
      <c r="F41" s="76" t="s">
        <v>17232</v>
      </c>
      <c r="G41" s="73">
        <v>0</v>
      </c>
      <c r="H41" s="80"/>
      <c r="I41" s="86" t="s">
        <v>78</v>
      </c>
      <c r="J41" s="81" t="s">
        <v>1527</v>
      </c>
      <c r="K41" s="79" t="s">
        <v>17233</v>
      </c>
      <c r="L41" s="74">
        <v>7600000</v>
      </c>
      <c r="M41" s="73" t="s">
        <v>73</v>
      </c>
      <c r="N41" s="80"/>
      <c r="O41" s="321" t="s">
        <v>17234</v>
      </c>
      <c r="P41" s="333">
        <v>57461340</v>
      </c>
      <c r="Q41" s="343">
        <v>585</v>
      </c>
      <c r="R41" s="335">
        <v>44988</v>
      </c>
      <c r="S41" s="74">
        <v>7600000</v>
      </c>
      <c r="T41" s="335">
        <v>44991</v>
      </c>
      <c r="U41" s="74">
        <v>7600000</v>
      </c>
      <c r="V41" s="77" t="s">
        <v>70</v>
      </c>
      <c r="W41" s="339">
        <v>12561250</v>
      </c>
      <c r="X41" s="74" t="s">
        <v>17119</v>
      </c>
      <c r="Y41" s="80"/>
      <c r="Z41" s="335">
        <v>44991</v>
      </c>
      <c r="AA41" s="335">
        <v>44991</v>
      </c>
      <c r="AB41" s="201" t="s">
        <v>80</v>
      </c>
      <c r="AC41" s="335">
        <v>45107</v>
      </c>
      <c r="AD41" s="74">
        <f t="shared" si="0"/>
        <v>116</v>
      </c>
      <c r="AE41" s="80">
        <v>0</v>
      </c>
      <c r="AF41" s="80">
        <v>0</v>
      </c>
      <c r="AG41" s="80">
        <v>0</v>
      </c>
      <c r="AH41" s="202" t="s">
        <v>80</v>
      </c>
      <c r="AI41" s="74">
        <f t="shared" si="1"/>
        <v>0</v>
      </c>
      <c r="AJ41" s="78">
        <v>0</v>
      </c>
      <c r="AK41" s="80">
        <v>0</v>
      </c>
      <c r="AL41" s="201" t="s">
        <v>80</v>
      </c>
      <c r="AM41" s="78">
        <v>0</v>
      </c>
      <c r="AN41" s="201" t="s">
        <v>80</v>
      </c>
      <c r="AO41" s="201" t="s">
        <v>80</v>
      </c>
      <c r="AP41" s="74">
        <v>0</v>
      </c>
      <c r="AQ41" s="74">
        <f>+L41+AF41-AK41</f>
        <v>7600000</v>
      </c>
      <c r="AR41" s="77" t="s">
        <v>115</v>
      </c>
      <c r="AS41" s="80">
        <v>0</v>
      </c>
      <c r="AT41" s="203" t="s">
        <v>80</v>
      </c>
      <c r="AU41" s="74">
        <v>7600000</v>
      </c>
      <c r="AV41" s="205">
        <f t="shared" si="2"/>
        <v>0</v>
      </c>
      <c r="AW41" s="60">
        <f t="shared" si="3"/>
        <v>1</v>
      </c>
      <c r="AX41" s="203" t="s">
        <v>80</v>
      </c>
      <c r="AY41" s="77" t="s">
        <v>800</v>
      </c>
      <c r="AZ41" s="337" t="s">
        <v>17235</v>
      </c>
      <c r="BA41" s="73" t="s">
        <v>71</v>
      </c>
      <c r="BB41" s="73" t="s">
        <v>71</v>
      </c>
    </row>
    <row r="42" spans="2:54" s="12" customFormat="1" ht="12.75" x14ac:dyDescent="0.2">
      <c r="B42" s="448">
        <v>2023</v>
      </c>
      <c r="C42" s="81">
        <v>891780111</v>
      </c>
      <c r="D42" s="82" t="s">
        <v>68</v>
      </c>
      <c r="E42" s="342" t="s">
        <v>17236</v>
      </c>
      <c r="F42" s="76" t="s">
        <v>17237</v>
      </c>
      <c r="G42" s="73">
        <v>0</v>
      </c>
      <c r="H42" s="80"/>
      <c r="I42" s="86" t="s">
        <v>78</v>
      </c>
      <c r="J42" s="81" t="s">
        <v>1527</v>
      </c>
      <c r="K42" s="79" t="s">
        <v>17238</v>
      </c>
      <c r="L42" s="74">
        <v>7600000</v>
      </c>
      <c r="M42" s="73" t="s">
        <v>73</v>
      </c>
      <c r="N42" s="80"/>
      <c r="O42" s="321" t="s">
        <v>17239</v>
      </c>
      <c r="P42" s="333">
        <v>73127805</v>
      </c>
      <c r="Q42" s="338">
        <v>583</v>
      </c>
      <c r="R42" s="335">
        <v>44988</v>
      </c>
      <c r="S42" s="74">
        <v>7600000</v>
      </c>
      <c r="T42" s="335">
        <v>44998</v>
      </c>
      <c r="U42" s="74">
        <v>7600000</v>
      </c>
      <c r="V42" s="77" t="s">
        <v>70</v>
      </c>
      <c r="W42" s="339">
        <v>1082943891</v>
      </c>
      <c r="X42" s="74" t="s">
        <v>17097</v>
      </c>
      <c r="Y42" s="80"/>
      <c r="Z42" s="335">
        <v>44998</v>
      </c>
      <c r="AA42" s="335">
        <v>44998</v>
      </c>
      <c r="AB42" s="201" t="s">
        <v>80</v>
      </c>
      <c r="AC42" s="335">
        <v>45107</v>
      </c>
      <c r="AD42" s="74">
        <f t="shared" si="0"/>
        <v>109</v>
      </c>
      <c r="AE42" s="80">
        <v>0</v>
      </c>
      <c r="AF42" s="80">
        <v>0</v>
      </c>
      <c r="AG42" s="80">
        <v>0</v>
      </c>
      <c r="AH42" s="202" t="s">
        <v>80</v>
      </c>
      <c r="AI42" s="74">
        <f t="shared" si="1"/>
        <v>0</v>
      </c>
      <c r="AJ42" s="78">
        <v>0</v>
      </c>
      <c r="AK42" s="80">
        <v>0</v>
      </c>
      <c r="AL42" s="201" t="s">
        <v>80</v>
      </c>
      <c r="AM42" s="78">
        <v>0</v>
      </c>
      <c r="AN42" s="201" t="s">
        <v>80</v>
      </c>
      <c r="AO42" s="201" t="s">
        <v>80</v>
      </c>
      <c r="AP42" s="74">
        <v>0</v>
      </c>
      <c r="AQ42" s="74">
        <f>+L42+AF42-AK42</f>
        <v>7600000</v>
      </c>
      <c r="AR42" s="77" t="s">
        <v>115</v>
      </c>
      <c r="AS42" s="80">
        <v>0</v>
      </c>
      <c r="AT42" s="203" t="s">
        <v>80</v>
      </c>
      <c r="AU42" s="74">
        <v>7600000</v>
      </c>
      <c r="AV42" s="205">
        <f t="shared" si="2"/>
        <v>0</v>
      </c>
      <c r="AW42" s="60">
        <f t="shared" si="3"/>
        <v>1</v>
      </c>
      <c r="AX42" s="203" t="s">
        <v>80</v>
      </c>
      <c r="AY42" s="77" t="s">
        <v>800</v>
      </c>
      <c r="AZ42" s="337" t="s">
        <v>17240</v>
      </c>
      <c r="BA42" s="73" t="s">
        <v>71</v>
      </c>
      <c r="BB42" s="73" t="s">
        <v>71</v>
      </c>
    </row>
    <row r="43" spans="2:54" s="12" customFormat="1" ht="12.75" x14ac:dyDescent="0.2">
      <c r="B43" s="448">
        <v>2023</v>
      </c>
      <c r="C43" s="81">
        <v>891780111</v>
      </c>
      <c r="D43" s="82" t="s">
        <v>68</v>
      </c>
      <c r="E43" s="342" t="s">
        <v>17241</v>
      </c>
      <c r="F43" s="76" t="s">
        <v>17242</v>
      </c>
      <c r="G43" s="73">
        <v>0</v>
      </c>
      <c r="H43" s="80"/>
      <c r="I43" s="86" t="s">
        <v>78</v>
      </c>
      <c r="J43" s="81" t="s">
        <v>1527</v>
      </c>
      <c r="K43" s="79" t="s">
        <v>17243</v>
      </c>
      <c r="L43" s="74">
        <v>4250000</v>
      </c>
      <c r="M43" s="73" t="s">
        <v>73</v>
      </c>
      <c r="N43" s="80"/>
      <c r="O43" s="321" t="s">
        <v>17244</v>
      </c>
      <c r="P43" s="333">
        <v>1085175395</v>
      </c>
      <c r="Q43" s="338">
        <v>684</v>
      </c>
      <c r="R43" s="335">
        <v>44998</v>
      </c>
      <c r="S43" s="74">
        <v>4250000</v>
      </c>
      <c r="T43" s="335">
        <v>45002</v>
      </c>
      <c r="U43" s="74">
        <v>4250000</v>
      </c>
      <c r="V43" s="77" t="s">
        <v>70</v>
      </c>
      <c r="W43" s="339">
        <v>36669977</v>
      </c>
      <c r="X43" s="74" t="s">
        <v>17064</v>
      </c>
      <c r="Y43" s="80"/>
      <c r="Z43" s="335">
        <v>45002</v>
      </c>
      <c r="AA43" s="335">
        <v>45002</v>
      </c>
      <c r="AB43" s="201" t="s">
        <v>80</v>
      </c>
      <c r="AC43" s="335">
        <v>45077</v>
      </c>
      <c r="AD43" s="74">
        <f t="shared" si="0"/>
        <v>75</v>
      </c>
      <c r="AE43" s="80">
        <v>1</v>
      </c>
      <c r="AF43" s="80">
        <v>1700000</v>
      </c>
      <c r="AG43" s="80">
        <v>1</v>
      </c>
      <c r="AH43" s="202">
        <v>45107</v>
      </c>
      <c r="AI43" s="74">
        <f t="shared" si="1"/>
        <v>30</v>
      </c>
      <c r="AJ43" s="78">
        <v>0</v>
      </c>
      <c r="AK43" s="80">
        <v>0</v>
      </c>
      <c r="AL43" s="201" t="s">
        <v>80</v>
      </c>
      <c r="AM43" s="78">
        <v>0</v>
      </c>
      <c r="AN43" s="201" t="s">
        <v>80</v>
      </c>
      <c r="AO43" s="201" t="s">
        <v>80</v>
      </c>
      <c r="AP43" s="74">
        <v>0</v>
      </c>
      <c r="AQ43" s="74">
        <f>+L43+AF43-AK43</f>
        <v>5950000</v>
      </c>
      <c r="AR43" s="77" t="s">
        <v>115</v>
      </c>
      <c r="AS43" s="80">
        <v>0</v>
      </c>
      <c r="AT43" s="203" t="s">
        <v>80</v>
      </c>
      <c r="AU43" s="74">
        <v>5950000</v>
      </c>
      <c r="AV43" s="205">
        <f t="shared" si="2"/>
        <v>0</v>
      </c>
      <c r="AW43" s="60">
        <f t="shared" si="3"/>
        <v>1</v>
      </c>
      <c r="AX43" s="203" t="s">
        <v>80</v>
      </c>
      <c r="AY43" s="77" t="s">
        <v>800</v>
      </c>
      <c r="AZ43" s="337" t="s">
        <v>17245</v>
      </c>
      <c r="BA43" s="73" t="s">
        <v>71</v>
      </c>
      <c r="BB43" s="73" t="s">
        <v>71</v>
      </c>
    </row>
    <row r="44" spans="2:54" s="12" customFormat="1" ht="12.75" x14ac:dyDescent="0.2">
      <c r="B44" s="448">
        <v>2023</v>
      </c>
      <c r="C44" s="81">
        <v>891780111</v>
      </c>
      <c r="D44" s="82" t="s">
        <v>68</v>
      </c>
      <c r="E44" s="342" t="s">
        <v>17246</v>
      </c>
      <c r="F44" s="76" t="s">
        <v>17247</v>
      </c>
      <c r="G44" s="73">
        <v>0</v>
      </c>
      <c r="H44" s="80"/>
      <c r="I44" s="86" t="s">
        <v>78</v>
      </c>
      <c r="J44" s="81" t="s">
        <v>1527</v>
      </c>
      <c r="K44" s="79" t="s">
        <v>17248</v>
      </c>
      <c r="L44" s="74">
        <v>2700000</v>
      </c>
      <c r="M44" s="73" t="s">
        <v>73</v>
      </c>
      <c r="N44" s="80"/>
      <c r="O44" s="321" t="s">
        <v>12517</v>
      </c>
      <c r="P44" s="333">
        <v>1004346785</v>
      </c>
      <c r="Q44" s="338">
        <v>752</v>
      </c>
      <c r="R44" s="335">
        <v>45006</v>
      </c>
      <c r="S44" s="74">
        <v>2700000</v>
      </c>
      <c r="T44" s="335">
        <v>45007</v>
      </c>
      <c r="U44" s="74">
        <v>2700000</v>
      </c>
      <c r="V44" s="77" t="s">
        <v>70</v>
      </c>
      <c r="W44" s="339">
        <v>7634903</v>
      </c>
      <c r="X44" s="74" t="s">
        <v>17070</v>
      </c>
      <c r="Y44" s="80"/>
      <c r="Z44" s="335">
        <v>45007</v>
      </c>
      <c r="AA44" s="335">
        <v>45007</v>
      </c>
      <c r="AB44" s="201" t="s">
        <v>80</v>
      </c>
      <c r="AC44" s="335">
        <v>45046</v>
      </c>
      <c r="AD44" s="74">
        <f t="shared" si="0"/>
        <v>39</v>
      </c>
      <c r="AE44" s="80">
        <v>0</v>
      </c>
      <c r="AF44" s="80">
        <v>0</v>
      </c>
      <c r="AG44" s="80">
        <v>0</v>
      </c>
      <c r="AH44" s="202" t="s">
        <v>80</v>
      </c>
      <c r="AI44" s="74">
        <f t="shared" si="1"/>
        <v>0</v>
      </c>
      <c r="AJ44" s="78">
        <v>0</v>
      </c>
      <c r="AK44" s="80">
        <v>0</v>
      </c>
      <c r="AL44" s="201" t="s">
        <v>80</v>
      </c>
      <c r="AM44" s="78">
        <v>0</v>
      </c>
      <c r="AN44" s="201" t="s">
        <v>80</v>
      </c>
      <c r="AO44" s="201" t="s">
        <v>80</v>
      </c>
      <c r="AP44" s="74">
        <v>0</v>
      </c>
      <c r="AQ44" s="74">
        <f>+L44+AF44-AK44</f>
        <v>2700000</v>
      </c>
      <c r="AR44" s="77" t="s">
        <v>115</v>
      </c>
      <c r="AS44" s="80">
        <v>0</v>
      </c>
      <c r="AT44" s="203" t="s">
        <v>80</v>
      </c>
      <c r="AU44" s="74">
        <v>2700000</v>
      </c>
      <c r="AV44" s="205">
        <f t="shared" si="2"/>
        <v>0</v>
      </c>
      <c r="AW44" s="60">
        <f t="shared" si="3"/>
        <v>1</v>
      </c>
      <c r="AX44" s="203" t="s">
        <v>80</v>
      </c>
      <c r="AY44" s="77" t="s">
        <v>800</v>
      </c>
      <c r="AZ44" s="337" t="s">
        <v>17249</v>
      </c>
      <c r="BA44" s="73" t="s">
        <v>71</v>
      </c>
      <c r="BB44" s="73" t="s">
        <v>71</v>
      </c>
    </row>
    <row r="45" spans="2:54" s="12" customFormat="1" ht="12.75" x14ac:dyDescent="0.2">
      <c r="B45" s="448">
        <v>2023</v>
      </c>
      <c r="C45" s="81">
        <v>891780111</v>
      </c>
      <c r="D45" s="82" t="s">
        <v>68</v>
      </c>
      <c r="E45" s="342" t="s">
        <v>17250</v>
      </c>
      <c r="F45" s="76" t="s">
        <v>17251</v>
      </c>
      <c r="G45" s="73">
        <v>0</v>
      </c>
      <c r="H45" s="80"/>
      <c r="I45" s="86" t="s">
        <v>78</v>
      </c>
      <c r="J45" s="81" t="s">
        <v>1527</v>
      </c>
      <c r="K45" s="79" t="s">
        <v>17252</v>
      </c>
      <c r="L45" s="74">
        <v>3600000</v>
      </c>
      <c r="M45" s="73" t="s">
        <v>73</v>
      </c>
      <c r="N45" s="80"/>
      <c r="O45" s="321" t="s">
        <v>17253</v>
      </c>
      <c r="P45" s="333">
        <v>1004347197</v>
      </c>
      <c r="Q45" s="338">
        <v>1071</v>
      </c>
      <c r="R45" s="335">
        <v>45054</v>
      </c>
      <c r="S45" s="74">
        <v>3600000</v>
      </c>
      <c r="T45" s="335">
        <v>45054</v>
      </c>
      <c r="U45" s="74">
        <v>3600000</v>
      </c>
      <c r="V45" s="77" t="s">
        <v>70</v>
      </c>
      <c r="W45" s="339">
        <v>12561250</v>
      </c>
      <c r="X45" s="74" t="s">
        <v>17119</v>
      </c>
      <c r="Y45" s="80"/>
      <c r="Z45" s="335">
        <v>45054</v>
      </c>
      <c r="AA45" s="335">
        <v>45054</v>
      </c>
      <c r="AB45" s="201" t="s">
        <v>80</v>
      </c>
      <c r="AC45" s="335">
        <v>45107</v>
      </c>
      <c r="AD45" s="74">
        <f t="shared" si="0"/>
        <v>53</v>
      </c>
      <c r="AE45" s="80">
        <v>0</v>
      </c>
      <c r="AF45" s="80">
        <v>0</v>
      </c>
      <c r="AG45" s="80">
        <v>0</v>
      </c>
      <c r="AH45" s="202" t="s">
        <v>80</v>
      </c>
      <c r="AI45" s="74">
        <f t="shared" si="1"/>
        <v>0</v>
      </c>
      <c r="AJ45" s="78">
        <v>0</v>
      </c>
      <c r="AK45" s="80">
        <v>0</v>
      </c>
      <c r="AL45" s="201" t="s">
        <v>80</v>
      </c>
      <c r="AM45" s="78">
        <v>0</v>
      </c>
      <c r="AN45" s="201" t="s">
        <v>80</v>
      </c>
      <c r="AO45" s="201" t="s">
        <v>80</v>
      </c>
      <c r="AP45" s="74">
        <v>0</v>
      </c>
      <c r="AQ45" s="74">
        <f>+L45+AF45-AK45</f>
        <v>3600000</v>
      </c>
      <c r="AR45" s="77" t="s">
        <v>115</v>
      </c>
      <c r="AS45" s="80">
        <v>0</v>
      </c>
      <c r="AT45" s="203" t="s">
        <v>80</v>
      </c>
      <c r="AU45" s="74">
        <v>3600000</v>
      </c>
      <c r="AV45" s="205">
        <f t="shared" si="2"/>
        <v>0</v>
      </c>
      <c r="AW45" s="60">
        <f t="shared" si="3"/>
        <v>1</v>
      </c>
      <c r="AX45" s="203" t="s">
        <v>80</v>
      </c>
      <c r="AY45" s="77" t="s">
        <v>800</v>
      </c>
      <c r="AZ45" s="337" t="s">
        <v>17254</v>
      </c>
      <c r="BA45" s="73" t="s">
        <v>71</v>
      </c>
      <c r="BB45" s="73" t="s">
        <v>71</v>
      </c>
    </row>
    <row r="46" spans="2:54" s="12" customFormat="1" ht="12.75" x14ac:dyDescent="0.2">
      <c r="B46" s="448">
        <v>2023</v>
      </c>
      <c r="C46" s="81">
        <v>891780111</v>
      </c>
      <c r="D46" s="82" t="s">
        <v>68</v>
      </c>
      <c r="E46" s="342" t="s">
        <v>17255</v>
      </c>
      <c r="F46" s="76" t="s">
        <v>17256</v>
      </c>
      <c r="G46" s="73">
        <v>0</v>
      </c>
      <c r="H46" s="80"/>
      <c r="I46" s="86" t="s">
        <v>78</v>
      </c>
      <c r="J46" s="81" t="s">
        <v>1527</v>
      </c>
      <c r="K46" s="79" t="s">
        <v>17257</v>
      </c>
      <c r="L46" s="74">
        <v>2850000</v>
      </c>
      <c r="M46" s="73" t="s">
        <v>73</v>
      </c>
      <c r="N46" s="80"/>
      <c r="O46" s="321" t="s">
        <v>17258</v>
      </c>
      <c r="P46" s="333">
        <v>1004122653</v>
      </c>
      <c r="Q46" s="338">
        <v>1106</v>
      </c>
      <c r="R46" s="335">
        <v>45061</v>
      </c>
      <c r="S46" s="74">
        <v>2850000</v>
      </c>
      <c r="T46" s="335">
        <v>45063</v>
      </c>
      <c r="U46" s="74">
        <v>2850000</v>
      </c>
      <c r="V46" s="77" t="s">
        <v>70</v>
      </c>
      <c r="W46" s="339">
        <v>1082943891</v>
      </c>
      <c r="X46" s="74" t="s">
        <v>17097</v>
      </c>
      <c r="Y46" s="80"/>
      <c r="Z46" s="335">
        <v>45063</v>
      </c>
      <c r="AA46" s="335">
        <v>45063</v>
      </c>
      <c r="AB46" s="201" t="s">
        <v>80</v>
      </c>
      <c r="AC46" s="335">
        <v>45107</v>
      </c>
      <c r="AD46" s="74">
        <f t="shared" si="0"/>
        <v>44</v>
      </c>
      <c r="AE46" s="80">
        <v>0</v>
      </c>
      <c r="AF46" s="80">
        <v>0</v>
      </c>
      <c r="AG46" s="80">
        <v>0</v>
      </c>
      <c r="AH46" s="202" t="s">
        <v>80</v>
      </c>
      <c r="AI46" s="74">
        <f t="shared" si="1"/>
        <v>0</v>
      </c>
      <c r="AJ46" s="78">
        <v>0</v>
      </c>
      <c r="AK46" s="80">
        <v>0</v>
      </c>
      <c r="AL46" s="201" t="s">
        <v>80</v>
      </c>
      <c r="AM46" s="78">
        <v>0</v>
      </c>
      <c r="AN46" s="201" t="s">
        <v>80</v>
      </c>
      <c r="AO46" s="201" t="s">
        <v>80</v>
      </c>
      <c r="AP46" s="74">
        <v>0</v>
      </c>
      <c r="AQ46" s="74">
        <f>+L46+AF46-AK46</f>
        <v>2850000</v>
      </c>
      <c r="AR46" s="77" t="s">
        <v>115</v>
      </c>
      <c r="AS46" s="80">
        <v>0</v>
      </c>
      <c r="AT46" s="203" t="s">
        <v>80</v>
      </c>
      <c r="AU46" s="74">
        <v>2850000</v>
      </c>
      <c r="AV46" s="205">
        <f t="shared" si="2"/>
        <v>0</v>
      </c>
      <c r="AW46" s="60">
        <f t="shared" si="3"/>
        <v>1</v>
      </c>
      <c r="AX46" s="203" t="s">
        <v>80</v>
      </c>
      <c r="AY46" s="77" t="s">
        <v>800</v>
      </c>
      <c r="AZ46" s="337" t="s">
        <v>17259</v>
      </c>
      <c r="BA46" s="73" t="s">
        <v>71</v>
      </c>
      <c r="BB46" s="73" t="s">
        <v>71</v>
      </c>
    </row>
    <row r="47" spans="2:54" s="12" customFormat="1" ht="12.75" x14ac:dyDescent="0.2">
      <c r="B47" s="448">
        <v>2023</v>
      </c>
      <c r="C47" s="81">
        <v>891780111</v>
      </c>
      <c r="D47" s="82" t="s">
        <v>68</v>
      </c>
      <c r="E47" s="342" t="s">
        <v>17260</v>
      </c>
      <c r="F47" s="76" t="s">
        <v>17261</v>
      </c>
      <c r="G47" s="73">
        <v>0</v>
      </c>
      <c r="H47" s="80"/>
      <c r="I47" s="86" t="s">
        <v>78</v>
      </c>
      <c r="J47" s="81" t="s">
        <v>1527</v>
      </c>
      <c r="K47" s="79" t="s">
        <v>17262</v>
      </c>
      <c r="L47" s="74">
        <v>3800000</v>
      </c>
      <c r="M47" s="73" t="s">
        <v>73</v>
      </c>
      <c r="N47" s="80"/>
      <c r="O47" s="321" t="s">
        <v>17263</v>
      </c>
      <c r="P47" s="333">
        <v>1221972088</v>
      </c>
      <c r="Q47" s="338">
        <v>1105</v>
      </c>
      <c r="R47" s="335">
        <v>45061</v>
      </c>
      <c r="S47" s="74">
        <v>3800000</v>
      </c>
      <c r="T47" s="335">
        <v>45063</v>
      </c>
      <c r="U47" s="74">
        <v>3800000</v>
      </c>
      <c r="V47" s="77" t="s">
        <v>70</v>
      </c>
      <c r="W47" s="339">
        <v>7634903</v>
      </c>
      <c r="X47" s="74" t="s">
        <v>17070</v>
      </c>
      <c r="Y47" s="80"/>
      <c r="Z47" s="335">
        <v>45063</v>
      </c>
      <c r="AA47" s="335">
        <v>45063</v>
      </c>
      <c r="AB47" s="201" t="s">
        <v>80</v>
      </c>
      <c r="AC47" s="335">
        <v>45122</v>
      </c>
      <c r="AD47" s="74">
        <f t="shared" si="0"/>
        <v>59</v>
      </c>
      <c r="AE47" s="80">
        <v>0</v>
      </c>
      <c r="AF47" s="80">
        <v>0</v>
      </c>
      <c r="AG47" s="80">
        <v>0</v>
      </c>
      <c r="AH47" s="202" t="s">
        <v>80</v>
      </c>
      <c r="AI47" s="74">
        <f t="shared" si="1"/>
        <v>0</v>
      </c>
      <c r="AJ47" s="78">
        <v>0</v>
      </c>
      <c r="AK47" s="80">
        <v>0</v>
      </c>
      <c r="AL47" s="201" t="s">
        <v>80</v>
      </c>
      <c r="AM47" s="78">
        <v>0</v>
      </c>
      <c r="AN47" s="201" t="s">
        <v>80</v>
      </c>
      <c r="AO47" s="201" t="s">
        <v>80</v>
      </c>
      <c r="AP47" s="74">
        <v>0</v>
      </c>
      <c r="AQ47" s="74">
        <f>+L47+AF47-AK47</f>
        <v>3800000</v>
      </c>
      <c r="AR47" s="77" t="s">
        <v>115</v>
      </c>
      <c r="AS47" s="80">
        <v>0</v>
      </c>
      <c r="AT47" s="203" t="s">
        <v>80</v>
      </c>
      <c r="AU47" s="74">
        <v>3800000</v>
      </c>
      <c r="AV47" s="205">
        <f t="shared" si="2"/>
        <v>0</v>
      </c>
      <c r="AW47" s="60">
        <f t="shared" si="3"/>
        <v>1</v>
      </c>
      <c r="AX47" s="203" t="s">
        <v>80</v>
      </c>
      <c r="AY47" s="77" t="s">
        <v>800</v>
      </c>
      <c r="AZ47" s="337" t="s">
        <v>17264</v>
      </c>
      <c r="BA47" s="73" t="s">
        <v>71</v>
      </c>
      <c r="BB47" s="73" t="s">
        <v>71</v>
      </c>
    </row>
    <row r="48" spans="2:54" s="12" customFormat="1" ht="12.75" x14ac:dyDescent="0.2">
      <c r="B48" s="448">
        <v>2023</v>
      </c>
      <c r="C48" s="81">
        <v>891780111</v>
      </c>
      <c r="D48" s="82" t="s">
        <v>68</v>
      </c>
      <c r="E48" s="342" t="s">
        <v>17265</v>
      </c>
      <c r="F48" s="76" t="s">
        <v>17266</v>
      </c>
      <c r="G48" s="73">
        <v>0</v>
      </c>
      <c r="H48" s="80"/>
      <c r="I48" s="86" t="s">
        <v>78</v>
      </c>
      <c r="J48" s="81" t="s">
        <v>1527</v>
      </c>
      <c r="K48" s="79" t="s">
        <v>17267</v>
      </c>
      <c r="L48" s="74">
        <v>7200000</v>
      </c>
      <c r="M48" s="73" t="s">
        <v>73</v>
      </c>
      <c r="N48" s="80"/>
      <c r="O48" s="321" t="s">
        <v>17268</v>
      </c>
      <c r="P48" s="333">
        <v>26870452</v>
      </c>
      <c r="Q48" s="338">
        <v>948</v>
      </c>
      <c r="R48" s="335">
        <v>45099</v>
      </c>
      <c r="S48" s="74">
        <v>7200000</v>
      </c>
      <c r="T48" s="346">
        <v>45106</v>
      </c>
      <c r="U48" s="74">
        <v>7200000</v>
      </c>
      <c r="V48" s="77" t="s">
        <v>70</v>
      </c>
      <c r="W48" s="339">
        <v>12560219</v>
      </c>
      <c r="X48" s="74" t="s">
        <v>10190</v>
      </c>
      <c r="Y48" s="80"/>
      <c r="Z48" s="346">
        <v>45106</v>
      </c>
      <c r="AA48" s="346">
        <v>45106</v>
      </c>
      <c r="AB48" s="201" t="s">
        <v>80</v>
      </c>
      <c r="AC48" s="346">
        <v>45197</v>
      </c>
      <c r="AD48" s="74">
        <f t="shared" si="0"/>
        <v>91</v>
      </c>
      <c r="AE48" s="80">
        <v>0</v>
      </c>
      <c r="AF48" s="80">
        <v>0</v>
      </c>
      <c r="AG48" s="80">
        <v>0</v>
      </c>
      <c r="AH48" s="202" t="s">
        <v>80</v>
      </c>
      <c r="AI48" s="74">
        <f t="shared" si="1"/>
        <v>0</v>
      </c>
      <c r="AJ48" s="78">
        <v>0</v>
      </c>
      <c r="AK48" s="80">
        <v>0</v>
      </c>
      <c r="AL48" s="201" t="s">
        <v>80</v>
      </c>
      <c r="AM48" s="78">
        <v>0</v>
      </c>
      <c r="AN48" s="201" t="s">
        <v>80</v>
      </c>
      <c r="AO48" s="201" t="s">
        <v>80</v>
      </c>
      <c r="AP48" s="74">
        <v>0</v>
      </c>
      <c r="AQ48" s="74">
        <f>+L48+AF48-AK48</f>
        <v>7200000</v>
      </c>
      <c r="AR48" s="77" t="s">
        <v>115</v>
      </c>
      <c r="AS48" s="80">
        <v>0</v>
      </c>
      <c r="AT48" s="203" t="s">
        <v>80</v>
      </c>
      <c r="AU48" s="74">
        <v>2400000</v>
      </c>
      <c r="AV48" s="205">
        <f t="shared" si="2"/>
        <v>4800000</v>
      </c>
      <c r="AW48" s="60">
        <f t="shared" si="3"/>
        <v>0.33333333333333331</v>
      </c>
      <c r="AX48" s="203" t="s">
        <v>80</v>
      </c>
      <c r="AY48" s="77" t="s">
        <v>72</v>
      </c>
      <c r="AZ48" s="337" t="s">
        <v>17269</v>
      </c>
      <c r="BA48" s="73" t="s">
        <v>71</v>
      </c>
      <c r="BB48" s="73" t="s">
        <v>71</v>
      </c>
    </row>
    <row r="49" spans="2:54" s="12" customFormat="1" ht="12.75" x14ac:dyDescent="0.2">
      <c r="B49" s="448">
        <v>2023</v>
      </c>
      <c r="C49" s="81">
        <v>891780111</v>
      </c>
      <c r="D49" s="82" t="s">
        <v>68</v>
      </c>
      <c r="E49" s="342" t="s">
        <v>17270</v>
      </c>
      <c r="F49" s="76" t="s">
        <v>17271</v>
      </c>
      <c r="G49" s="73">
        <v>0</v>
      </c>
      <c r="H49" s="80"/>
      <c r="I49" s="86" t="s">
        <v>78</v>
      </c>
      <c r="J49" s="81" t="s">
        <v>1527</v>
      </c>
      <c r="K49" s="79" t="s">
        <v>17272</v>
      </c>
      <c r="L49" s="74">
        <v>4994430</v>
      </c>
      <c r="M49" s="73" t="s">
        <v>73</v>
      </c>
      <c r="N49" s="80"/>
      <c r="O49" s="321" t="s">
        <v>11267</v>
      </c>
      <c r="P49" s="333">
        <v>900929189</v>
      </c>
      <c r="Q49" s="338">
        <v>684</v>
      </c>
      <c r="R49" s="335">
        <v>44998</v>
      </c>
      <c r="S49" s="74">
        <v>4994430</v>
      </c>
      <c r="T49" s="346">
        <v>45117</v>
      </c>
      <c r="U49" s="74">
        <v>4994430</v>
      </c>
      <c r="V49" s="77" t="s">
        <v>70</v>
      </c>
      <c r="W49" s="339">
        <v>1082943891</v>
      </c>
      <c r="X49" s="74" t="s">
        <v>17097</v>
      </c>
      <c r="Y49" s="80"/>
      <c r="Z49" s="346">
        <v>45117</v>
      </c>
      <c r="AA49" s="346">
        <v>45117</v>
      </c>
      <c r="AB49" s="201" t="s">
        <v>80</v>
      </c>
      <c r="AC49" s="346">
        <v>45131</v>
      </c>
      <c r="AD49" s="74">
        <f t="shared" si="0"/>
        <v>14</v>
      </c>
      <c r="AE49" s="80">
        <v>0</v>
      </c>
      <c r="AF49" s="80">
        <v>0</v>
      </c>
      <c r="AG49" s="80">
        <v>0</v>
      </c>
      <c r="AH49" s="202" t="s">
        <v>80</v>
      </c>
      <c r="AI49" s="74">
        <f t="shared" si="1"/>
        <v>0</v>
      </c>
      <c r="AJ49" s="78">
        <v>0</v>
      </c>
      <c r="AK49" s="80">
        <v>0</v>
      </c>
      <c r="AL49" s="201" t="s">
        <v>80</v>
      </c>
      <c r="AM49" s="78">
        <v>0</v>
      </c>
      <c r="AN49" s="201" t="s">
        <v>80</v>
      </c>
      <c r="AO49" s="201" t="s">
        <v>80</v>
      </c>
      <c r="AP49" s="74">
        <v>0</v>
      </c>
      <c r="AQ49" s="74">
        <f>+L49+AF49-AK49</f>
        <v>4994430</v>
      </c>
      <c r="AR49" s="77" t="s">
        <v>115</v>
      </c>
      <c r="AS49" s="80">
        <v>0</v>
      </c>
      <c r="AT49" s="203" t="s">
        <v>80</v>
      </c>
      <c r="AU49" s="74">
        <v>0</v>
      </c>
      <c r="AV49" s="205">
        <f t="shared" si="2"/>
        <v>4994430</v>
      </c>
      <c r="AW49" s="60">
        <f t="shared" si="3"/>
        <v>0</v>
      </c>
      <c r="AX49" s="203" t="s">
        <v>80</v>
      </c>
      <c r="AY49" s="77" t="s">
        <v>72</v>
      </c>
      <c r="AZ49" s="337" t="s">
        <v>17273</v>
      </c>
      <c r="BA49" s="73" t="s">
        <v>71</v>
      </c>
      <c r="BB49" s="73" t="s">
        <v>71</v>
      </c>
    </row>
    <row r="50" spans="2:54" s="12" customFormat="1" ht="12.75" x14ac:dyDescent="0.2">
      <c r="B50" s="448">
        <v>2023</v>
      </c>
      <c r="C50" s="81">
        <v>891780111</v>
      </c>
      <c r="D50" s="82" t="s">
        <v>68</v>
      </c>
      <c r="E50" s="74" t="s">
        <v>17274</v>
      </c>
      <c r="F50" s="76" t="s">
        <v>17275</v>
      </c>
      <c r="G50" s="73">
        <v>0</v>
      </c>
      <c r="H50" s="80"/>
      <c r="I50" s="86" t="s">
        <v>78</v>
      </c>
      <c r="J50" s="81" t="s">
        <v>1527</v>
      </c>
      <c r="K50" s="79" t="s">
        <v>17276</v>
      </c>
      <c r="L50" s="74">
        <v>15660000</v>
      </c>
      <c r="M50" s="73" t="s">
        <v>73</v>
      </c>
      <c r="N50" s="80"/>
      <c r="O50" s="74" t="s">
        <v>17057</v>
      </c>
      <c r="P50" s="333">
        <v>1082879378</v>
      </c>
      <c r="Q50" s="334">
        <v>1511</v>
      </c>
      <c r="R50" s="335">
        <v>45120</v>
      </c>
      <c r="S50" s="74">
        <v>15660000</v>
      </c>
      <c r="T50" s="335">
        <v>45120</v>
      </c>
      <c r="U50" s="74">
        <v>15660000</v>
      </c>
      <c r="V50" s="77" t="s">
        <v>70</v>
      </c>
      <c r="W50" s="85">
        <v>36564357</v>
      </c>
      <c r="X50" s="336" t="s">
        <v>17058</v>
      </c>
      <c r="Y50" s="80"/>
      <c r="Z50" s="335">
        <v>45120</v>
      </c>
      <c r="AA50" s="335">
        <v>45120</v>
      </c>
      <c r="AB50" s="201" t="s">
        <v>80</v>
      </c>
      <c r="AC50" s="335">
        <v>45275</v>
      </c>
      <c r="AD50" s="74">
        <f t="shared" si="0"/>
        <v>155</v>
      </c>
      <c r="AE50" s="80">
        <v>0</v>
      </c>
      <c r="AF50" s="80">
        <v>0</v>
      </c>
      <c r="AG50" s="80">
        <v>0</v>
      </c>
      <c r="AH50" s="202" t="s">
        <v>80</v>
      </c>
      <c r="AI50" s="74">
        <f t="shared" si="1"/>
        <v>0</v>
      </c>
      <c r="AJ50" s="78">
        <v>0</v>
      </c>
      <c r="AK50" s="80">
        <v>0</v>
      </c>
      <c r="AL50" s="201" t="s">
        <v>80</v>
      </c>
      <c r="AM50" s="78">
        <v>0</v>
      </c>
      <c r="AN50" s="201" t="s">
        <v>80</v>
      </c>
      <c r="AO50" s="201" t="s">
        <v>80</v>
      </c>
      <c r="AP50" s="74">
        <v>0</v>
      </c>
      <c r="AQ50" s="74">
        <f>+L50+AF50-AK50</f>
        <v>15660000</v>
      </c>
      <c r="AR50" s="77" t="s">
        <v>115</v>
      </c>
      <c r="AS50" s="80">
        <v>0</v>
      </c>
      <c r="AT50" s="203" t="s">
        <v>80</v>
      </c>
      <c r="AU50" s="74">
        <v>8410000</v>
      </c>
      <c r="AV50" s="205">
        <f t="shared" si="2"/>
        <v>7250000</v>
      </c>
      <c r="AW50" s="60">
        <f t="shared" si="3"/>
        <v>0.53703703703703709</v>
      </c>
      <c r="AX50" s="203" t="s">
        <v>80</v>
      </c>
      <c r="AY50" s="77" t="s">
        <v>72</v>
      </c>
      <c r="AZ50" s="337" t="s">
        <v>17277</v>
      </c>
      <c r="BA50" s="73" t="s">
        <v>71</v>
      </c>
      <c r="BB50" s="73" t="s">
        <v>71</v>
      </c>
    </row>
    <row r="51" spans="2:54" s="12" customFormat="1" ht="12.75" x14ac:dyDescent="0.2">
      <c r="B51" s="448">
        <v>2023</v>
      </c>
      <c r="C51" s="81">
        <v>891780111</v>
      </c>
      <c r="D51" s="82" t="s">
        <v>68</v>
      </c>
      <c r="E51" s="74" t="s">
        <v>17278</v>
      </c>
      <c r="F51" s="76" t="s">
        <v>17279</v>
      </c>
      <c r="G51" s="73">
        <v>0</v>
      </c>
      <c r="H51" s="80"/>
      <c r="I51" s="86" t="s">
        <v>78</v>
      </c>
      <c r="J51" s="81" t="s">
        <v>1527</v>
      </c>
      <c r="K51" s="79" t="s">
        <v>17280</v>
      </c>
      <c r="L51" s="74">
        <v>15120000</v>
      </c>
      <c r="M51" s="73" t="s">
        <v>73</v>
      </c>
      <c r="N51" s="80"/>
      <c r="O51" s="74" t="s">
        <v>17102</v>
      </c>
      <c r="P51" s="333">
        <v>1082903530</v>
      </c>
      <c r="Q51" s="341">
        <v>1512</v>
      </c>
      <c r="R51" s="335">
        <v>45120</v>
      </c>
      <c r="S51" s="74">
        <v>15120000</v>
      </c>
      <c r="T51" s="335">
        <v>45120</v>
      </c>
      <c r="U51" s="74">
        <v>15120000</v>
      </c>
      <c r="V51" s="77" t="s">
        <v>70</v>
      </c>
      <c r="W51" s="85">
        <v>36564357</v>
      </c>
      <c r="X51" s="336" t="s">
        <v>17058</v>
      </c>
      <c r="Y51" s="80"/>
      <c r="Z51" s="335">
        <v>45120</v>
      </c>
      <c r="AA51" s="335">
        <v>45120</v>
      </c>
      <c r="AB51" s="201" t="s">
        <v>80</v>
      </c>
      <c r="AC51" s="335">
        <v>45275</v>
      </c>
      <c r="AD51" s="74">
        <f t="shared" si="0"/>
        <v>155</v>
      </c>
      <c r="AE51" s="80">
        <v>0</v>
      </c>
      <c r="AF51" s="80">
        <v>0</v>
      </c>
      <c r="AG51" s="80">
        <v>0</v>
      </c>
      <c r="AH51" s="202" t="s">
        <v>80</v>
      </c>
      <c r="AI51" s="74">
        <f t="shared" si="1"/>
        <v>0</v>
      </c>
      <c r="AJ51" s="78">
        <v>0</v>
      </c>
      <c r="AK51" s="80">
        <v>0</v>
      </c>
      <c r="AL51" s="201" t="s">
        <v>80</v>
      </c>
      <c r="AM51" s="78">
        <v>0</v>
      </c>
      <c r="AN51" s="201" t="s">
        <v>80</v>
      </c>
      <c r="AO51" s="201" t="s">
        <v>80</v>
      </c>
      <c r="AP51" s="74">
        <v>0</v>
      </c>
      <c r="AQ51" s="74">
        <f>+L51+AF51-AK51</f>
        <v>15120000</v>
      </c>
      <c r="AR51" s="77" t="s">
        <v>115</v>
      </c>
      <c r="AS51" s="80">
        <v>0</v>
      </c>
      <c r="AT51" s="203" t="s">
        <v>80</v>
      </c>
      <c r="AU51" s="74">
        <v>8120000</v>
      </c>
      <c r="AV51" s="205">
        <f t="shared" si="2"/>
        <v>7000000</v>
      </c>
      <c r="AW51" s="60">
        <f t="shared" si="3"/>
        <v>0.53703703703703709</v>
      </c>
      <c r="AX51" s="203" t="s">
        <v>80</v>
      </c>
      <c r="AY51" s="77" t="s">
        <v>72</v>
      </c>
      <c r="AZ51" s="337" t="s">
        <v>17281</v>
      </c>
      <c r="BA51" s="73" t="s">
        <v>71</v>
      </c>
      <c r="BB51" s="73" t="s">
        <v>71</v>
      </c>
    </row>
    <row r="52" spans="2:54" s="12" customFormat="1" ht="12.75" x14ac:dyDescent="0.2">
      <c r="B52" s="448">
        <v>2023</v>
      </c>
      <c r="C52" s="81">
        <v>891780111</v>
      </c>
      <c r="D52" s="82" t="s">
        <v>68</v>
      </c>
      <c r="E52" s="74" t="s">
        <v>17282</v>
      </c>
      <c r="F52" s="76" t="s">
        <v>17283</v>
      </c>
      <c r="G52" s="73">
        <v>0</v>
      </c>
      <c r="H52" s="80"/>
      <c r="I52" s="86" t="s">
        <v>78</v>
      </c>
      <c r="J52" s="81" t="s">
        <v>1527</v>
      </c>
      <c r="K52" s="79" t="s">
        <v>17284</v>
      </c>
      <c r="L52" s="74">
        <v>11800000</v>
      </c>
      <c r="M52" s="73" t="s">
        <v>73</v>
      </c>
      <c r="N52" s="80"/>
      <c r="O52" s="321" t="s">
        <v>17069</v>
      </c>
      <c r="P52" s="333">
        <v>39047317</v>
      </c>
      <c r="Q52" s="338">
        <v>1513</v>
      </c>
      <c r="R52" s="335">
        <v>45120</v>
      </c>
      <c r="S52" s="74">
        <v>11800000</v>
      </c>
      <c r="T52" s="335">
        <v>45120</v>
      </c>
      <c r="U52" s="74">
        <v>11800000</v>
      </c>
      <c r="V52" s="77" t="s">
        <v>70</v>
      </c>
      <c r="W52" s="339">
        <v>7634903</v>
      </c>
      <c r="X52" s="74" t="s">
        <v>17070</v>
      </c>
      <c r="Y52" s="80"/>
      <c r="Z52" s="335">
        <v>45120</v>
      </c>
      <c r="AA52" s="335">
        <v>45120</v>
      </c>
      <c r="AB52" s="201" t="s">
        <v>80</v>
      </c>
      <c r="AC52" s="335">
        <v>45275</v>
      </c>
      <c r="AD52" s="74">
        <f t="shared" si="0"/>
        <v>155</v>
      </c>
      <c r="AE52" s="80">
        <v>0</v>
      </c>
      <c r="AF52" s="80">
        <v>0</v>
      </c>
      <c r="AG52" s="80">
        <v>0</v>
      </c>
      <c r="AH52" s="202" t="s">
        <v>80</v>
      </c>
      <c r="AI52" s="74">
        <f t="shared" si="1"/>
        <v>0</v>
      </c>
      <c r="AJ52" s="78">
        <v>0</v>
      </c>
      <c r="AK52" s="80">
        <v>0</v>
      </c>
      <c r="AL52" s="201" t="s">
        <v>80</v>
      </c>
      <c r="AM52" s="78">
        <v>0</v>
      </c>
      <c r="AN52" s="201" t="s">
        <v>80</v>
      </c>
      <c r="AO52" s="201" t="s">
        <v>80</v>
      </c>
      <c r="AP52" s="74">
        <v>0</v>
      </c>
      <c r="AQ52" s="74">
        <f>+L52+AF52-AK52</f>
        <v>11800000</v>
      </c>
      <c r="AR52" s="77" t="s">
        <v>115</v>
      </c>
      <c r="AS52" s="80">
        <v>0</v>
      </c>
      <c r="AT52" s="203" t="s">
        <v>80</v>
      </c>
      <c r="AU52" s="74">
        <v>6300000</v>
      </c>
      <c r="AV52" s="205">
        <f t="shared" si="2"/>
        <v>5500000</v>
      </c>
      <c r="AW52" s="60">
        <f t="shared" si="3"/>
        <v>0.53389830508474578</v>
      </c>
      <c r="AX52" s="203" t="s">
        <v>80</v>
      </c>
      <c r="AY52" s="77" t="s">
        <v>72</v>
      </c>
      <c r="AZ52" s="337" t="s">
        <v>17285</v>
      </c>
      <c r="BA52" s="73" t="s">
        <v>71</v>
      </c>
      <c r="BB52" s="73" t="s">
        <v>71</v>
      </c>
    </row>
    <row r="53" spans="2:54" s="12" customFormat="1" ht="12.75" x14ac:dyDescent="0.2">
      <c r="B53" s="448">
        <v>2023</v>
      </c>
      <c r="C53" s="81">
        <v>891780111</v>
      </c>
      <c r="D53" s="82" t="s">
        <v>68</v>
      </c>
      <c r="E53" s="74" t="s">
        <v>17286</v>
      </c>
      <c r="F53" s="76" t="s">
        <v>17287</v>
      </c>
      <c r="G53" s="73">
        <v>0</v>
      </c>
      <c r="H53" s="80"/>
      <c r="I53" s="86" t="s">
        <v>78</v>
      </c>
      <c r="J53" s="81" t="s">
        <v>1527</v>
      </c>
      <c r="K53" s="79" t="s">
        <v>17288</v>
      </c>
      <c r="L53" s="74">
        <v>16585000</v>
      </c>
      <c r="M53" s="73" t="s">
        <v>73</v>
      </c>
      <c r="N53" s="80"/>
      <c r="O53" s="321" t="s">
        <v>17204</v>
      </c>
      <c r="P53" s="333">
        <v>85466955</v>
      </c>
      <c r="Q53" s="338">
        <v>1514</v>
      </c>
      <c r="R53" s="335">
        <v>45120</v>
      </c>
      <c r="S53" s="74">
        <v>16585000</v>
      </c>
      <c r="T53" s="335">
        <v>45120</v>
      </c>
      <c r="U53" s="74">
        <v>16585000</v>
      </c>
      <c r="V53" s="77" t="s">
        <v>70</v>
      </c>
      <c r="W53" s="339">
        <v>7634903</v>
      </c>
      <c r="X53" s="74" t="s">
        <v>17070</v>
      </c>
      <c r="Y53" s="80"/>
      <c r="Z53" s="335">
        <v>45120</v>
      </c>
      <c r="AA53" s="335">
        <v>45120</v>
      </c>
      <c r="AB53" s="201" t="s">
        <v>80</v>
      </c>
      <c r="AC53" s="335">
        <v>45275</v>
      </c>
      <c r="AD53" s="74">
        <f t="shared" si="0"/>
        <v>155</v>
      </c>
      <c r="AE53" s="80">
        <v>1</v>
      </c>
      <c r="AF53" s="80">
        <v>6400000</v>
      </c>
      <c r="AG53" s="80">
        <v>1</v>
      </c>
      <c r="AH53" s="202">
        <v>45275</v>
      </c>
      <c r="AI53" s="74">
        <f t="shared" si="1"/>
        <v>0</v>
      </c>
      <c r="AJ53" s="78">
        <v>0</v>
      </c>
      <c r="AK53" s="80">
        <v>0</v>
      </c>
      <c r="AL53" s="201" t="s">
        <v>80</v>
      </c>
      <c r="AM53" s="78">
        <v>0</v>
      </c>
      <c r="AN53" s="201" t="s">
        <v>80</v>
      </c>
      <c r="AO53" s="201" t="s">
        <v>80</v>
      </c>
      <c r="AP53" s="74">
        <v>0</v>
      </c>
      <c r="AQ53" s="74">
        <f>+L53+AF53-AK53</f>
        <v>22985000</v>
      </c>
      <c r="AR53" s="77" t="s">
        <v>115</v>
      </c>
      <c r="AS53" s="80">
        <v>0</v>
      </c>
      <c r="AT53" s="203" t="s">
        <v>80</v>
      </c>
      <c r="AU53" s="74">
        <v>9835000</v>
      </c>
      <c r="AV53" s="205">
        <f t="shared" si="2"/>
        <v>13150000</v>
      </c>
      <c r="AW53" s="60">
        <f t="shared" si="3"/>
        <v>0.42788775288231456</v>
      </c>
      <c r="AX53" s="203" t="s">
        <v>80</v>
      </c>
      <c r="AY53" s="77" t="s">
        <v>72</v>
      </c>
      <c r="AZ53" s="337" t="s">
        <v>17289</v>
      </c>
      <c r="BA53" s="73" t="s">
        <v>71</v>
      </c>
      <c r="BB53" s="73" t="s">
        <v>71</v>
      </c>
    </row>
    <row r="54" spans="2:54" s="12" customFormat="1" ht="12.75" x14ac:dyDescent="0.2">
      <c r="B54" s="448">
        <v>2023</v>
      </c>
      <c r="C54" s="81">
        <v>891780111</v>
      </c>
      <c r="D54" s="82" t="s">
        <v>68</v>
      </c>
      <c r="E54" s="74" t="s">
        <v>17290</v>
      </c>
      <c r="F54" s="76" t="s">
        <v>17291</v>
      </c>
      <c r="G54" s="73">
        <v>0</v>
      </c>
      <c r="H54" s="80"/>
      <c r="I54" s="86" t="s">
        <v>78</v>
      </c>
      <c r="J54" s="81" t="s">
        <v>1527</v>
      </c>
      <c r="K54" s="79" t="s">
        <v>17292</v>
      </c>
      <c r="L54" s="74">
        <v>11800000</v>
      </c>
      <c r="M54" s="73" t="s">
        <v>73</v>
      </c>
      <c r="N54" s="80"/>
      <c r="O54" s="321" t="s">
        <v>17081</v>
      </c>
      <c r="P54" s="333">
        <v>1082858774</v>
      </c>
      <c r="Q54" s="338">
        <v>1515</v>
      </c>
      <c r="R54" s="335">
        <v>45120</v>
      </c>
      <c r="S54" s="74">
        <v>11800000</v>
      </c>
      <c r="T54" s="335">
        <v>45120</v>
      </c>
      <c r="U54" s="74">
        <v>11800000</v>
      </c>
      <c r="V54" s="77" t="s">
        <v>70</v>
      </c>
      <c r="W54" s="85">
        <v>36564357</v>
      </c>
      <c r="X54" s="336" t="s">
        <v>17058</v>
      </c>
      <c r="Y54" s="80"/>
      <c r="Z54" s="335">
        <v>45120</v>
      </c>
      <c r="AA54" s="335">
        <v>45120</v>
      </c>
      <c r="AB54" s="201" t="s">
        <v>80</v>
      </c>
      <c r="AC54" s="335">
        <v>45275</v>
      </c>
      <c r="AD54" s="74">
        <f t="shared" si="0"/>
        <v>155</v>
      </c>
      <c r="AE54" s="80">
        <v>0</v>
      </c>
      <c r="AF54" s="80">
        <v>0</v>
      </c>
      <c r="AG54" s="80">
        <v>0</v>
      </c>
      <c r="AH54" s="202" t="s">
        <v>80</v>
      </c>
      <c r="AI54" s="74">
        <f t="shared" si="1"/>
        <v>0</v>
      </c>
      <c r="AJ54" s="78">
        <v>0</v>
      </c>
      <c r="AK54" s="80">
        <v>0</v>
      </c>
      <c r="AL54" s="201" t="s">
        <v>80</v>
      </c>
      <c r="AM54" s="78">
        <v>0</v>
      </c>
      <c r="AN54" s="201" t="s">
        <v>80</v>
      </c>
      <c r="AO54" s="201" t="s">
        <v>80</v>
      </c>
      <c r="AP54" s="74">
        <v>0</v>
      </c>
      <c r="AQ54" s="74">
        <f>+L54+AF54-AK54</f>
        <v>11800000</v>
      </c>
      <c r="AR54" s="77" t="s">
        <v>115</v>
      </c>
      <c r="AS54" s="80">
        <v>0</v>
      </c>
      <c r="AT54" s="203" t="s">
        <v>80</v>
      </c>
      <c r="AU54" s="74">
        <v>6300000</v>
      </c>
      <c r="AV54" s="205">
        <f t="shared" si="2"/>
        <v>5500000</v>
      </c>
      <c r="AW54" s="60">
        <f t="shared" si="3"/>
        <v>0.53389830508474578</v>
      </c>
      <c r="AX54" s="203" t="s">
        <v>80</v>
      </c>
      <c r="AY54" s="77" t="s">
        <v>72</v>
      </c>
      <c r="AZ54" s="337" t="s">
        <v>17293</v>
      </c>
      <c r="BA54" s="73" t="s">
        <v>71</v>
      </c>
      <c r="BB54" s="73" t="s">
        <v>71</v>
      </c>
    </row>
    <row r="55" spans="2:54" s="12" customFormat="1" ht="12.75" x14ac:dyDescent="0.2">
      <c r="B55" s="448">
        <v>2023</v>
      </c>
      <c r="C55" s="81">
        <v>891780111</v>
      </c>
      <c r="D55" s="82" t="s">
        <v>68</v>
      </c>
      <c r="E55" s="74" t="s">
        <v>17294</v>
      </c>
      <c r="F55" s="76" t="s">
        <v>17295</v>
      </c>
      <c r="G55" s="73">
        <v>0</v>
      </c>
      <c r="H55" s="80"/>
      <c r="I55" s="86" t="s">
        <v>78</v>
      </c>
      <c r="J55" s="81" t="s">
        <v>1527</v>
      </c>
      <c r="K55" s="79" t="s">
        <v>17296</v>
      </c>
      <c r="L55" s="74">
        <v>16200000</v>
      </c>
      <c r="M55" s="73" t="s">
        <v>73</v>
      </c>
      <c r="N55" s="80"/>
      <c r="O55" s="321" t="s">
        <v>17075</v>
      </c>
      <c r="P55" s="333">
        <v>85153904</v>
      </c>
      <c r="Q55" s="334">
        <v>1517</v>
      </c>
      <c r="R55" s="335">
        <v>45120</v>
      </c>
      <c r="S55" s="74">
        <v>16200000</v>
      </c>
      <c r="T55" s="335">
        <v>45120</v>
      </c>
      <c r="U55" s="74">
        <v>16200000</v>
      </c>
      <c r="V55" s="77" t="s">
        <v>70</v>
      </c>
      <c r="W55" s="340">
        <v>36669725</v>
      </c>
      <c r="X55" s="74" t="s">
        <v>17076</v>
      </c>
      <c r="Y55" s="80"/>
      <c r="Z55" s="335">
        <v>45120</v>
      </c>
      <c r="AA55" s="335">
        <v>45120</v>
      </c>
      <c r="AB55" s="201" t="s">
        <v>80</v>
      </c>
      <c r="AC55" s="335">
        <v>45275</v>
      </c>
      <c r="AD55" s="74">
        <f t="shared" si="0"/>
        <v>155</v>
      </c>
      <c r="AE55" s="80">
        <v>0</v>
      </c>
      <c r="AF55" s="80">
        <v>0</v>
      </c>
      <c r="AG55" s="80">
        <v>0</v>
      </c>
      <c r="AH55" s="202" t="s">
        <v>80</v>
      </c>
      <c r="AI55" s="74">
        <f t="shared" si="1"/>
        <v>0</v>
      </c>
      <c r="AJ55" s="78">
        <v>0</v>
      </c>
      <c r="AK55" s="80">
        <v>0</v>
      </c>
      <c r="AL55" s="201" t="s">
        <v>80</v>
      </c>
      <c r="AM55" s="78">
        <v>0</v>
      </c>
      <c r="AN55" s="201" t="s">
        <v>80</v>
      </c>
      <c r="AO55" s="201" t="s">
        <v>80</v>
      </c>
      <c r="AP55" s="74">
        <v>0</v>
      </c>
      <c r="AQ55" s="74">
        <f>+L55+AF55-AK55</f>
        <v>16200000</v>
      </c>
      <c r="AR55" s="77" t="s">
        <v>115</v>
      </c>
      <c r="AS55" s="80">
        <v>0</v>
      </c>
      <c r="AT55" s="203" t="s">
        <v>80</v>
      </c>
      <c r="AU55" s="74">
        <v>8700000</v>
      </c>
      <c r="AV55" s="205">
        <f t="shared" si="2"/>
        <v>7500000</v>
      </c>
      <c r="AW55" s="60">
        <f t="shared" si="3"/>
        <v>0.53703703703703709</v>
      </c>
      <c r="AX55" s="203" t="s">
        <v>80</v>
      </c>
      <c r="AY55" s="77" t="s">
        <v>72</v>
      </c>
      <c r="AZ55" s="337" t="s">
        <v>17297</v>
      </c>
      <c r="BA55" s="73" t="s">
        <v>71</v>
      </c>
      <c r="BB55" s="73" t="s">
        <v>71</v>
      </c>
    </row>
    <row r="56" spans="2:54" s="12" customFormat="1" ht="12.75" x14ac:dyDescent="0.2">
      <c r="B56" s="448">
        <v>2023</v>
      </c>
      <c r="C56" s="81">
        <v>891780111</v>
      </c>
      <c r="D56" s="82" t="s">
        <v>68</v>
      </c>
      <c r="E56" s="74" t="s">
        <v>17298</v>
      </c>
      <c r="F56" s="76" t="s">
        <v>17299</v>
      </c>
      <c r="G56" s="73">
        <v>0</v>
      </c>
      <c r="H56" s="80"/>
      <c r="I56" s="86" t="s">
        <v>78</v>
      </c>
      <c r="J56" s="81" t="s">
        <v>1527</v>
      </c>
      <c r="K56" s="79" t="s">
        <v>17300</v>
      </c>
      <c r="L56" s="74">
        <v>13959000</v>
      </c>
      <c r="M56" s="73" t="s">
        <v>73</v>
      </c>
      <c r="N56" s="80"/>
      <c r="O56" s="321" t="s">
        <v>17092</v>
      </c>
      <c r="P56" s="333">
        <v>36669670</v>
      </c>
      <c r="Q56" s="334">
        <v>1516</v>
      </c>
      <c r="R56" s="335">
        <v>45120</v>
      </c>
      <c r="S56" s="74">
        <v>13959000</v>
      </c>
      <c r="T56" s="335">
        <v>45120</v>
      </c>
      <c r="U56" s="74">
        <v>13959000</v>
      </c>
      <c r="V56" s="77" t="s">
        <v>70</v>
      </c>
      <c r="W56" s="339">
        <v>36669977</v>
      </c>
      <c r="X56" s="74" t="s">
        <v>17064</v>
      </c>
      <c r="Y56" s="80"/>
      <c r="Z56" s="335">
        <v>45120</v>
      </c>
      <c r="AA56" s="335">
        <v>45120</v>
      </c>
      <c r="AB56" s="201" t="s">
        <v>80</v>
      </c>
      <c r="AC56" s="335">
        <v>45275</v>
      </c>
      <c r="AD56" s="74">
        <f t="shared" si="0"/>
        <v>155</v>
      </c>
      <c r="AE56" s="80">
        <v>0</v>
      </c>
      <c r="AF56" s="80">
        <v>0</v>
      </c>
      <c r="AG56" s="80">
        <v>0</v>
      </c>
      <c r="AH56" s="202" t="s">
        <v>80</v>
      </c>
      <c r="AI56" s="74">
        <f t="shared" si="1"/>
        <v>0</v>
      </c>
      <c r="AJ56" s="78">
        <v>0</v>
      </c>
      <c r="AK56" s="80">
        <v>0</v>
      </c>
      <c r="AL56" s="201" t="s">
        <v>80</v>
      </c>
      <c r="AM56" s="78">
        <v>0</v>
      </c>
      <c r="AN56" s="201" t="s">
        <v>80</v>
      </c>
      <c r="AO56" s="201" t="s">
        <v>80</v>
      </c>
      <c r="AP56" s="74">
        <v>0</v>
      </c>
      <c r="AQ56" s="74">
        <f>+L56+AF56-AK56</f>
        <v>13959000</v>
      </c>
      <c r="AR56" s="77" t="s">
        <v>115</v>
      </c>
      <c r="AS56" s="80">
        <v>0</v>
      </c>
      <c r="AT56" s="203" t="s">
        <v>80</v>
      </c>
      <c r="AU56" s="74">
        <v>7209000</v>
      </c>
      <c r="AV56" s="205">
        <f t="shared" si="2"/>
        <v>6750000</v>
      </c>
      <c r="AW56" s="60">
        <f t="shared" si="3"/>
        <v>0.51644100580270791</v>
      </c>
      <c r="AX56" s="203" t="s">
        <v>80</v>
      </c>
      <c r="AY56" s="77" t="s">
        <v>72</v>
      </c>
      <c r="AZ56" s="337" t="s">
        <v>17301</v>
      </c>
      <c r="BA56" s="73" t="s">
        <v>71</v>
      </c>
      <c r="BB56" s="73" t="s">
        <v>71</v>
      </c>
    </row>
    <row r="57" spans="2:54" s="12" customFormat="1" ht="12.75" x14ac:dyDescent="0.2">
      <c r="B57" s="448">
        <v>2023</v>
      </c>
      <c r="C57" s="81">
        <v>891780111</v>
      </c>
      <c r="D57" s="82" t="s">
        <v>68</v>
      </c>
      <c r="E57" s="74" t="s">
        <v>17302</v>
      </c>
      <c r="F57" s="76" t="s">
        <v>17303</v>
      </c>
      <c r="G57" s="73">
        <v>0</v>
      </c>
      <c r="H57" s="80"/>
      <c r="I57" s="86" t="s">
        <v>78</v>
      </c>
      <c r="J57" s="81" t="s">
        <v>1527</v>
      </c>
      <c r="K57" s="79" t="s">
        <v>17304</v>
      </c>
      <c r="L57" s="74">
        <v>9450000</v>
      </c>
      <c r="M57" s="73" t="s">
        <v>73</v>
      </c>
      <c r="N57" s="80"/>
      <c r="O57" s="321" t="s">
        <v>17179</v>
      </c>
      <c r="P57" s="333">
        <v>85150568</v>
      </c>
      <c r="Q57" s="343">
        <v>1548</v>
      </c>
      <c r="R57" s="335">
        <v>45126</v>
      </c>
      <c r="S57" s="74">
        <v>9450000</v>
      </c>
      <c r="T57" s="335">
        <v>45128</v>
      </c>
      <c r="U57" s="74">
        <v>9450000</v>
      </c>
      <c r="V57" s="77" t="s">
        <v>70</v>
      </c>
      <c r="W57" s="339">
        <v>84457116</v>
      </c>
      <c r="X57" s="74" t="s">
        <v>17180</v>
      </c>
      <c r="Y57" s="80"/>
      <c r="Z57" s="335">
        <v>45128</v>
      </c>
      <c r="AA57" s="335">
        <v>45128</v>
      </c>
      <c r="AB57" s="201" t="s">
        <v>80</v>
      </c>
      <c r="AC57" s="335">
        <v>45260</v>
      </c>
      <c r="AD57" s="74">
        <f t="shared" si="0"/>
        <v>132</v>
      </c>
      <c r="AE57" s="80">
        <v>0</v>
      </c>
      <c r="AF57" s="80">
        <v>0</v>
      </c>
      <c r="AG57" s="80">
        <v>0</v>
      </c>
      <c r="AH57" s="202" t="s">
        <v>80</v>
      </c>
      <c r="AI57" s="74">
        <f t="shared" si="1"/>
        <v>0</v>
      </c>
      <c r="AJ57" s="78">
        <v>0</v>
      </c>
      <c r="AK57" s="80">
        <v>0</v>
      </c>
      <c r="AL57" s="201" t="s">
        <v>80</v>
      </c>
      <c r="AM57" s="78">
        <v>0</v>
      </c>
      <c r="AN57" s="201" t="s">
        <v>80</v>
      </c>
      <c r="AO57" s="201" t="s">
        <v>80</v>
      </c>
      <c r="AP57" s="74">
        <v>0</v>
      </c>
      <c r="AQ57" s="74">
        <f>+L57+AF57-AK57</f>
        <v>9450000</v>
      </c>
      <c r="AR57" s="77" t="s">
        <v>115</v>
      </c>
      <c r="AS57" s="80">
        <v>0</v>
      </c>
      <c r="AT57" s="203" t="s">
        <v>80</v>
      </c>
      <c r="AU57" s="74">
        <v>5250000</v>
      </c>
      <c r="AV57" s="205">
        <f t="shared" si="2"/>
        <v>4200000</v>
      </c>
      <c r="AW57" s="60">
        <f t="shared" si="3"/>
        <v>0.55555555555555558</v>
      </c>
      <c r="AX57" s="203" t="s">
        <v>80</v>
      </c>
      <c r="AY57" s="77" t="s">
        <v>72</v>
      </c>
      <c r="AZ57" s="337" t="s">
        <v>17305</v>
      </c>
      <c r="BA57" s="73" t="s">
        <v>71</v>
      </c>
      <c r="BB57" s="73" t="s">
        <v>71</v>
      </c>
    </row>
    <row r="58" spans="2:54" s="12" customFormat="1" ht="12.75" x14ac:dyDescent="0.2">
      <c r="B58" s="448">
        <v>2023</v>
      </c>
      <c r="C58" s="81">
        <v>891780111</v>
      </c>
      <c r="D58" s="82" t="s">
        <v>68</v>
      </c>
      <c r="E58" s="74" t="s">
        <v>17306</v>
      </c>
      <c r="F58" s="76" t="s">
        <v>17307</v>
      </c>
      <c r="G58" s="73">
        <v>0</v>
      </c>
      <c r="H58" s="80"/>
      <c r="I58" s="86" t="s">
        <v>78</v>
      </c>
      <c r="J58" s="81" t="s">
        <v>1527</v>
      </c>
      <c r="K58" s="79" t="s">
        <v>17308</v>
      </c>
      <c r="L58" s="74">
        <v>10400000</v>
      </c>
      <c r="M58" s="73" t="s">
        <v>73</v>
      </c>
      <c r="N58" s="80"/>
      <c r="O58" s="321" t="s">
        <v>17063</v>
      </c>
      <c r="P58" s="333">
        <v>1004374583</v>
      </c>
      <c r="Q58" s="338">
        <v>1539</v>
      </c>
      <c r="R58" s="335">
        <v>45126</v>
      </c>
      <c r="S58" s="74">
        <v>10400000</v>
      </c>
      <c r="T58" s="335">
        <v>45128</v>
      </c>
      <c r="U58" s="74">
        <v>10400000</v>
      </c>
      <c r="V58" s="77" t="s">
        <v>70</v>
      </c>
      <c r="W58" s="339">
        <v>36669977</v>
      </c>
      <c r="X58" s="74" t="s">
        <v>17064</v>
      </c>
      <c r="Y58" s="80"/>
      <c r="Z58" s="335">
        <v>45128</v>
      </c>
      <c r="AA58" s="335">
        <v>45128</v>
      </c>
      <c r="AB58" s="201" t="s">
        <v>80</v>
      </c>
      <c r="AC58" s="335">
        <v>45275</v>
      </c>
      <c r="AD58" s="74">
        <f t="shared" si="0"/>
        <v>147</v>
      </c>
      <c r="AE58" s="80">
        <v>0</v>
      </c>
      <c r="AF58" s="80">
        <v>0</v>
      </c>
      <c r="AG58" s="80">
        <v>0</v>
      </c>
      <c r="AH58" s="202" t="s">
        <v>80</v>
      </c>
      <c r="AI58" s="74">
        <f t="shared" si="1"/>
        <v>0</v>
      </c>
      <c r="AJ58" s="78">
        <v>0</v>
      </c>
      <c r="AK58" s="80">
        <v>0</v>
      </c>
      <c r="AL58" s="201" t="s">
        <v>80</v>
      </c>
      <c r="AM58" s="78">
        <v>0</v>
      </c>
      <c r="AN58" s="201" t="s">
        <v>80</v>
      </c>
      <c r="AO58" s="201" t="s">
        <v>80</v>
      </c>
      <c r="AP58" s="74">
        <v>0</v>
      </c>
      <c r="AQ58" s="74">
        <f>+L58+AF58-AK58</f>
        <v>10400000</v>
      </c>
      <c r="AR58" s="77" t="s">
        <v>115</v>
      </c>
      <c r="AS58" s="80">
        <v>0</v>
      </c>
      <c r="AT58" s="203" t="s">
        <v>80</v>
      </c>
      <c r="AU58" s="74">
        <v>5400000</v>
      </c>
      <c r="AV58" s="205">
        <f t="shared" si="2"/>
        <v>5000000</v>
      </c>
      <c r="AW58" s="60">
        <f t="shared" si="3"/>
        <v>0.51923076923076927</v>
      </c>
      <c r="AX58" s="203" t="s">
        <v>80</v>
      </c>
      <c r="AY58" s="77" t="s">
        <v>72</v>
      </c>
      <c r="AZ58" s="337" t="s">
        <v>17309</v>
      </c>
      <c r="BA58" s="73" t="s">
        <v>71</v>
      </c>
      <c r="BB58" s="73" t="s">
        <v>71</v>
      </c>
    </row>
    <row r="59" spans="2:54" s="12" customFormat="1" ht="12.75" x14ac:dyDescent="0.2">
      <c r="B59" s="448">
        <v>2023</v>
      </c>
      <c r="C59" s="81">
        <v>891780111</v>
      </c>
      <c r="D59" s="82" t="s">
        <v>68</v>
      </c>
      <c r="E59" s="74" t="s">
        <v>17310</v>
      </c>
      <c r="F59" s="76" t="s">
        <v>17311</v>
      </c>
      <c r="G59" s="73">
        <v>0</v>
      </c>
      <c r="H59" s="80"/>
      <c r="I59" s="86" t="s">
        <v>78</v>
      </c>
      <c r="J59" s="81" t="s">
        <v>1527</v>
      </c>
      <c r="K59" s="79" t="s">
        <v>17312</v>
      </c>
      <c r="L59" s="74">
        <v>10000000</v>
      </c>
      <c r="M59" s="73" t="s">
        <v>73</v>
      </c>
      <c r="N59" s="80"/>
      <c r="O59" s="321" t="s">
        <v>17159</v>
      </c>
      <c r="P59" s="333">
        <v>57433908</v>
      </c>
      <c r="Q59" s="338">
        <v>1551</v>
      </c>
      <c r="R59" s="335">
        <v>45126</v>
      </c>
      <c r="S59" s="74">
        <v>10000000</v>
      </c>
      <c r="T59" s="335">
        <v>45128</v>
      </c>
      <c r="U59" s="74">
        <v>10000000</v>
      </c>
      <c r="V59" s="77" t="s">
        <v>70</v>
      </c>
      <c r="W59" s="339">
        <v>36694483</v>
      </c>
      <c r="X59" s="74" t="s">
        <v>2563</v>
      </c>
      <c r="Y59" s="80"/>
      <c r="Z59" s="335">
        <v>45128</v>
      </c>
      <c r="AA59" s="335">
        <v>45128</v>
      </c>
      <c r="AB59" s="201" t="s">
        <v>80</v>
      </c>
      <c r="AC59" s="335">
        <v>45275</v>
      </c>
      <c r="AD59" s="74">
        <f t="shared" si="0"/>
        <v>147</v>
      </c>
      <c r="AE59" s="80">
        <v>0</v>
      </c>
      <c r="AF59" s="80">
        <v>0</v>
      </c>
      <c r="AG59" s="80">
        <v>0</v>
      </c>
      <c r="AH59" s="202" t="s">
        <v>80</v>
      </c>
      <c r="AI59" s="74">
        <f t="shared" si="1"/>
        <v>0</v>
      </c>
      <c r="AJ59" s="78">
        <v>0</v>
      </c>
      <c r="AK59" s="80">
        <v>0</v>
      </c>
      <c r="AL59" s="201" t="s">
        <v>80</v>
      </c>
      <c r="AM59" s="78">
        <v>0</v>
      </c>
      <c r="AN59" s="201" t="s">
        <v>80</v>
      </c>
      <c r="AO59" s="201" t="s">
        <v>80</v>
      </c>
      <c r="AP59" s="74">
        <v>0</v>
      </c>
      <c r="AQ59" s="74">
        <f>+L59+AF59-AK59</f>
        <v>10000000</v>
      </c>
      <c r="AR59" s="77" t="s">
        <v>115</v>
      </c>
      <c r="AS59" s="80">
        <v>0</v>
      </c>
      <c r="AT59" s="203" t="s">
        <v>80</v>
      </c>
      <c r="AU59" s="74">
        <v>5000000</v>
      </c>
      <c r="AV59" s="205">
        <f t="shared" si="2"/>
        <v>5000000</v>
      </c>
      <c r="AW59" s="60">
        <f t="shared" si="3"/>
        <v>0.5</v>
      </c>
      <c r="AX59" s="203" t="s">
        <v>80</v>
      </c>
      <c r="AY59" s="77" t="s">
        <v>72</v>
      </c>
      <c r="AZ59" s="337" t="s">
        <v>17313</v>
      </c>
      <c r="BA59" s="73" t="s">
        <v>71</v>
      </c>
      <c r="BB59" s="73" t="s">
        <v>71</v>
      </c>
    </row>
    <row r="60" spans="2:54" s="12" customFormat="1" ht="12.75" x14ac:dyDescent="0.2">
      <c r="B60" s="448">
        <v>2023</v>
      </c>
      <c r="C60" s="81">
        <v>891780111</v>
      </c>
      <c r="D60" s="82" t="s">
        <v>68</v>
      </c>
      <c r="E60" s="74" t="s">
        <v>17314</v>
      </c>
      <c r="F60" s="76" t="s">
        <v>17315</v>
      </c>
      <c r="G60" s="73">
        <v>0</v>
      </c>
      <c r="H60" s="80"/>
      <c r="I60" s="86" t="s">
        <v>78</v>
      </c>
      <c r="J60" s="81" t="s">
        <v>1527</v>
      </c>
      <c r="K60" s="79" t="s">
        <v>17316</v>
      </c>
      <c r="L60" s="74">
        <v>10000000</v>
      </c>
      <c r="M60" s="73" t="s">
        <v>73</v>
      </c>
      <c r="N60" s="80"/>
      <c r="O60" s="321" t="s">
        <v>17190</v>
      </c>
      <c r="P60" s="333">
        <v>1083569978</v>
      </c>
      <c r="Q60" s="338">
        <v>1550</v>
      </c>
      <c r="R60" s="335">
        <v>45126</v>
      </c>
      <c r="S60" s="74">
        <v>10000000</v>
      </c>
      <c r="T60" s="335">
        <v>45128</v>
      </c>
      <c r="U60" s="74">
        <v>10000000</v>
      </c>
      <c r="V60" s="77" t="s">
        <v>70</v>
      </c>
      <c r="W60" s="339">
        <v>1082900194</v>
      </c>
      <c r="X60" s="74" t="s">
        <v>17108</v>
      </c>
      <c r="Y60" s="80"/>
      <c r="Z60" s="335">
        <v>45128</v>
      </c>
      <c r="AA60" s="335">
        <v>45128</v>
      </c>
      <c r="AB60" s="201" t="s">
        <v>80</v>
      </c>
      <c r="AC60" s="335">
        <v>45275</v>
      </c>
      <c r="AD60" s="74">
        <f t="shared" si="0"/>
        <v>147</v>
      </c>
      <c r="AE60" s="80">
        <v>0</v>
      </c>
      <c r="AF60" s="80">
        <v>0</v>
      </c>
      <c r="AG60" s="80">
        <v>0</v>
      </c>
      <c r="AH60" s="202" t="s">
        <v>80</v>
      </c>
      <c r="AI60" s="74">
        <f t="shared" si="1"/>
        <v>0</v>
      </c>
      <c r="AJ60" s="78">
        <v>0</v>
      </c>
      <c r="AK60" s="80">
        <v>0</v>
      </c>
      <c r="AL60" s="201" t="s">
        <v>80</v>
      </c>
      <c r="AM60" s="78">
        <v>0</v>
      </c>
      <c r="AN60" s="201" t="s">
        <v>80</v>
      </c>
      <c r="AO60" s="201" t="s">
        <v>80</v>
      </c>
      <c r="AP60" s="74">
        <v>0</v>
      </c>
      <c r="AQ60" s="74">
        <f>+L60+AF60-AK60</f>
        <v>10000000</v>
      </c>
      <c r="AR60" s="77" t="s">
        <v>115</v>
      </c>
      <c r="AS60" s="80">
        <v>0</v>
      </c>
      <c r="AT60" s="203" t="s">
        <v>80</v>
      </c>
      <c r="AU60" s="74">
        <v>5000000</v>
      </c>
      <c r="AV60" s="205">
        <f t="shared" si="2"/>
        <v>5000000</v>
      </c>
      <c r="AW60" s="60">
        <f t="shared" si="3"/>
        <v>0.5</v>
      </c>
      <c r="AX60" s="203" t="s">
        <v>80</v>
      </c>
      <c r="AY60" s="77" t="s">
        <v>72</v>
      </c>
      <c r="AZ60" s="337" t="s">
        <v>17317</v>
      </c>
      <c r="BA60" s="73" t="s">
        <v>71</v>
      </c>
      <c r="BB60" s="73" t="s">
        <v>71</v>
      </c>
    </row>
    <row r="61" spans="2:54" s="12" customFormat="1" ht="12.75" x14ac:dyDescent="0.2">
      <c r="B61" s="448">
        <v>2023</v>
      </c>
      <c r="C61" s="81">
        <v>891780111</v>
      </c>
      <c r="D61" s="82" t="s">
        <v>68</v>
      </c>
      <c r="E61" s="74" t="s">
        <v>17318</v>
      </c>
      <c r="F61" s="76" t="s">
        <v>17319</v>
      </c>
      <c r="G61" s="73">
        <v>0</v>
      </c>
      <c r="H61" s="80"/>
      <c r="I61" s="86" t="s">
        <v>78</v>
      </c>
      <c r="J61" s="81" t="s">
        <v>1527</v>
      </c>
      <c r="K61" s="79" t="s">
        <v>17320</v>
      </c>
      <c r="L61" s="74">
        <v>10000000</v>
      </c>
      <c r="M61" s="73" t="s">
        <v>73</v>
      </c>
      <c r="N61" s="80"/>
      <c r="O61" s="321" t="s">
        <v>17185</v>
      </c>
      <c r="P61" s="333">
        <v>85450968</v>
      </c>
      <c r="Q61" s="338">
        <v>1553</v>
      </c>
      <c r="R61" s="335">
        <v>45126</v>
      </c>
      <c r="S61" s="74">
        <v>10000000</v>
      </c>
      <c r="T61" s="335">
        <v>45128</v>
      </c>
      <c r="U61" s="74">
        <v>10000000</v>
      </c>
      <c r="V61" s="77" t="s">
        <v>70</v>
      </c>
      <c r="W61" s="339">
        <v>36669977</v>
      </c>
      <c r="X61" s="74" t="s">
        <v>17064</v>
      </c>
      <c r="Y61" s="80"/>
      <c r="Z61" s="335">
        <v>45128</v>
      </c>
      <c r="AA61" s="335">
        <v>45128</v>
      </c>
      <c r="AB61" s="201" t="s">
        <v>80</v>
      </c>
      <c r="AC61" s="335">
        <v>45275</v>
      </c>
      <c r="AD61" s="74">
        <f t="shared" si="0"/>
        <v>147</v>
      </c>
      <c r="AE61" s="80">
        <v>0</v>
      </c>
      <c r="AF61" s="80">
        <v>0</v>
      </c>
      <c r="AG61" s="80">
        <v>0</v>
      </c>
      <c r="AH61" s="202" t="s">
        <v>80</v>
      </c>
      <c r="AI61" s="74">
        <f t="shared" si="1"/>
        <v>0</v>
      </c>
      <c r="AJ61" s="78">
        <v>0</v>
      </c>
      <c r="AK61" s="80">
        <v>0</v>
      </c>
      <c r="AL61" s="201" t="s">
        <v>80</v>
      </c>
      <c r="AM61" s="78">
        <v>0</v>
      </c>
      <c r="AN61" s="201" t="s">
        <v>80</v>
      </c>
      <c r="AO61" s="201" t="s">
        <v>80</v>
      </c>
      <c r="AP61" s="74">
        <v>0</v>
      </c>
      <c r="AQ61" s="74">
        <f>+L61+AF61-AK61</f>
        <v>10000000</v>
      </c>
      <c r="AR61" s="77" t="s">
        <v>115</v>
      </c>
      <c r="AS61" s="80">
        <v>0</v>
      </c>
      <c r="AT61" s="203" t="s">
        <v>80</v>
      </c>
      <c r="AU61" s="74">
        <v>5000000</v>
      </c>
      <c r="AV61" s="205">
        <f t="shared" si="2"/>
        <v>5000000</v>
      </c>
      <c r="AW61" s="60">
        <f t="shared" si="3"/>
        <v>0.5</v>
      </c>
      <c r="AX61" s="203" t="s">
        <v>80</v>
      </c>
      <c r="AY61" s="77" t="s">
        <v>72</v>
      </c>
      <c r="AZ61" s="337" t="s">
        <v>17321</v>
      </c>
      <c r="BA61" s="73" t="s">
        <v>71</v>
      </c>
      <c r="BB61" s="73" t="s">
        <v>71</v>
      </c>
    </row>
    <row r="62" spans="2:54" s="12" customFormat="1" ht="12.75" x14ac:dyDescent="0.2">
      <c r="B62" s="448">
        <v>2023</v>
      </c>
      <c r="C62" s="81">
        <v>891780111</v>
      </c>
      <c r="D62" s="82" t="s">
        <v>68</v>
      </c>
      <c r="E62" s="74" t="s">
        <v>17322</v>
      </c>
      <c r="F62" s="76" t="s">
        <v>17323</v>
      </c>
      <c r="G62" s="73">
        <v>0</v>
      </c>
      <c r="H62" s="80"/>
      <c r="I62" s="86" t="s">
        <v>78</v>
      </c>
      <c r="J62" s="81" t="s">
        <v>1527</v>
      </c>
      <c r="K62" s="79" t="s">
        <v>17324</v>
      </c>
      <c r="L62" s="74">
        <v>12500000</v>
      </c>
      <c r="M62" s="73" t="s">
        <v>73</v>
      </c>
      <c r="N62" s="80"/>
      <c r="O62" s="321" t="s">
        <v>17134</v>
      </c>
      <c r="P62" s="333">
        <v>1082886783</v>
      </c>
      <c r="Q62" s="341">
        <v>1545</v>
      </c>
      <c r="R62" s="335">
        <v>45126</v>
      </c>
      <c r="S62" s="74">
        <v>12500000</v>
      </c>
      <c r="T62" s="335">
        <v>45128</v>
      </c>
      <c r="U62" s="74">
        <v>12500000</v>
      </c>
      <c r="V62" s="77" t="s">
        <v>70</v>
      </c>
      <c r="W62" s="339">
        <v>7634903</v>
      </c>
      <c r="X62" s="74" t="s">
        <v>17070</v>
      </c>
      <c r="Y62" s="80"/>
      <c r="Z62" s="335">
        <v>45128</v>
      </c>
      <c r="AA62" s="335">
        <v>45128</v>
      </c>
      <c r="AB62" s="201" t="s">
        <v>80</v>
      </c>
      <c r="AC62" s="335">
        <v>45275</v>
      </c>
      <c r="AD62" s="74">
        <f t="shared" si="0"/>
        <v>147</v>
      </c>
      <c r="AE62" s="80">
        <v>0</v>
      </c>
      <c r="AF62" s="80">
        <v>0</v>
      </c>
      <c r="AG62" s="80">
        <v>0</v>
      </c>
      <c r="AH62" s="202" t="s">
        <v>80</v>
      </c>
      <c r="AI62" s="74">
        <f t="shared" si="1"/>
        <v>0</v>
      </c>
      <c r="AJ62" s="78">
        <v>0</v>
      </c>
      <c r="AK62" s="80">
        <v>0</v>
      </c>
      <c r="AL62" s="201" t="s">
        <v>80</v>
      </c>
      <c r="AM62" s="78">
        <v>0</v>
      </c>
      <c r="AN62" s="201" t="s">
        <v>80</v>
      </c>
      <c r="AO62" s="201" t="s">
        <v>80</v>
      </c>
      <c r="AP62" s="74">
        <v>0</v>
      </c>
      <c r="AQ62" s="74">
        <f>+L62+AF62-AK62</f>
        <v>12500000</v>
      </c>
      <c r="AR62" s="77" t="s">
        <v>115</v>
      </c>
      <c r="AS62" s="80">
        <v>0</v>
      </c>
      <c r="AT62" s="203" t="s">
        <v>80</v>
      </c>
      <c r="AU62" s="74">
        <v>6250000</v>
      </c>
      <c r="AV62" s="205">
        <f t="shared" si="2"/>
        <v>6250000</v>
      </c>
      <c r="AW62" s="60">
        <f t="shared" si="3"/>
        <v>0.5</v>
      </c>
      <c r="AX62" s="203" t="s">
        <v>80</v>
      </c>
      <c r="AY62" s="77" t="s">
        <v>72</v>
      </c>
      <c r="AZ62" s="337" t="s">
        <v>17325</v>
      </c>
      <c r="BA62" s="73" t="s">
        <v>71</v>
      </c>
      <c r="BB62" s="73" t="s">
        <v>71</v>
      </c>
    </row>
    <row r="63" spans="2:54" s="12" customFormat="1" ht="12.75" x14ac:dyDescent="0.2">
      <c r="B63" s="448">
        <v>2023</v>
      </c>
      <c r="C63" s="81">
        <v>891780111</v>
      </c>
      <c r="D63" s="82" t="s">
        <v>68</v>
      </c>
      <c r="E63" s="74" t="s">
        <v>17326</v>
      </c>
      <c r="F63" s="76" t="s">
        <v>17327</v>
      </c>
      <c r="G63" s="73">
        <v>0</v>
      </c>
      <c r="H63" s="80"/>
      <c r="I63" s="86" t="s">
        <v>78</v>
      </c>
      <c r="J63" s="81" t="s">
        <v>1527</v>
      </c>
      <c r="K63" s="79" t="s">
        <v>17328</v>
      </c>
      <c r="L63" s="74">
        <v>6300000</v>
      </c>
      <c r="M63" s="73" t="s">
        <v>73</v>
      </c>
      <c r="N63" s="80"/>
      <c r="O63" s="321" t="s">
        <v>17253</v>
      </c>
      <c r="P63" s="333">
        <v>1004347197</v>
      </c>
      <c r="Q63" s="338">
        <v>1544</v>
      </c>
      <c r="R63" s="335">
        <v>45126</v>
      </c>
      <c r="S63" s="74">
        <v>6300000</v>
      </c>
      <c r="T63" s="335">
        <v>45128</v>
      </c>
      <c r="U63" s="74">
        <v>6300000</v>
      </c>
      <c r="V63" s="77" t="s">
        <v>70</v>
      </c>
      <c r="W63" s="339">
        <v>12561250</v>
      </c>
      <c r="X63" s="74" t="s">
        <v>17119</v>
      </c>
      <c r="Y63" s="80"/>
      <c r="Z63" s="335">
        <v>45128</v>
      </c>
      <c r="AA63" s="335">
        <v>45128</v>
      </c>
      <c r="AB63" s="201" t="s">
        <v>80</v>
      </c>
      <c r="AC63" s="335">
        <v>45229</v>
      </c>
      <c r="AD63" s="74">
        <f t="shared" si="0"/>
        <v>101</v>
      </c>
      <c r="AE63" s="80">
        <v>0</v>
      </c>
      <c r="AF63" s="80">
        <v>2700000</v>
      </c>
      <c r="AG63" s="80">
        <v>1</v>
      </c>
      <c r="AH63" s="202">
        <v>45275</v>
      </c>
      <c r="AI63" s="74">
        <f t="shared" si="1"/>
        <v>46</v>
      </c>
      <c r="AJ63" s="78">
        <v>0</v>
      </c>
      <c r="AK63" s="80">
        <v>0</v>
      </c>
      <c r="AL63" s="201" t="s">
        <v>80</v>
      </c>
      <c r="AM63" s="78">
        <v>0</v>
      </c>
      <c r="AN63" s="201" t="s">
        <v>80</v>
      </c>
      <c r="AO63" s="201" t="s">
        <v>80</v>
      </c>
      <c r="AP63" s="74">
        <v>0</v>
      </c>
      <c r="AQ63" s="74">
        <f>+L63+AF63-AK63</f>
        <v>9000000</v>
      </c>
      <c r="AR63" s="77" t="s">
        <v>115</v>
      </c>
      <c r="AS63" s="80">
        <v>0</v>
      </c>
      <c r="AT63" s="203" t="s">
        <v>80</v>
      </c>
      <c r="AU63" s="74">
        <v>4500000</v>
      </c>
      <c r="AV63" s="205">
        <f t="shared" si="2"/>
        <v>4500000</v>
      </c>
      <c r="AW63" s="60">
        <f t="shared" si="3"/>
        <v>0.5</v>
      </c>
      <c r="AX63" s="203" t="s">
        <v>80</v>
      </c>
      <c r="AY63" s="77" t="s">
        <v>72</v>
      </c>
      <c r="AZ63" s="337" t="s">
        <v>17329</v>
      </c>
      <c r="BA63" s="73" t="s">
        <v>71</v>
      </c>
      <c r="BB63" s="73" t="s">
        <v>71</v>
      </c>
    </row>
    <row r="64" spans="2:54" s="12" customFormat="1" ht="12.75" x14ac:dyDescent="0.2">
      <c r="B64" s="448">
        <v>2023</v>
      </c>
      <c r="C64" s="81">
        <v>891780111</v>
      </c>
      <c r="D64" s="82" t="s">
        <v>68</v>
      </c>
      <c r="E64" s="74" t="s">
        <v>17330</v>
      </c>
      <c r="F64" s="76" t="s">
        <v>17331</v>
      </c>
      <c r="G64" s="73">
        <v>0</v>
      </c>
      <c r="H64" s="80"/>
      <c r="I64" s="86" t="s">
        <v>78</v>
      </c>
      <c r="J64" s="81" t="s">
        <v>1527</v>
      </c>
      <c r="K64" s="79" t="s">
        <v>17332</v>
      </c>
      <c r="L64" s="74">
        <v>12500000</v>
      </c>
      <c r="M64" s="73" t="s">
        <v>73</v>
      </c>
      <c r="N64" s="80"/>
      <c r="O64" s="321" t="s">
        <v>17124</v>
      </c>
      <c r="P64" s="333">
        <v>26767399</v>
      </c>
      <c r="Q64" s="338">
        <v>1543</v>
      </c>
      <c r="R64" s="335">
        <v>45126</v>
      </c>
      <c r="S64" s="74">
        <v>12500000</v>
      </c>
      <c r="T64" s="335">
        <v>45128</v>
      </c>
      <c r="U64" s="74">
        <v>12500000</v>
      </c>
      <c r="V64" s="77" t="s">
        <v>70</v>
      </c>
      <c r="W64" s="339">
        <v>1082943891</v>
      </c>
      <c r="X64" s="74" t="s">
        <v>17097</v>
      </c>
      <c r="Y64" s="80"/>
      <c r="Z64" s="335">
        <v>45128</v>
      </c>
      <c r="AA64" s="335">
        <v>45128</v>
      </c>
      <c r="AB64" s="201" t="s">
        <v>80</v>
      </c>
      <c r="AC64" s="335">
        <v>45275</v>
      </c>
      <c r="AD64" s="74">
        <f t="shared" si="0"/>
        <v>147</v>
      </c>
      <c r="AE64" s="80">
        <v>0</v>
      </c>
      <c r="AF64" s="80">
        <v>0</v>
      </c>
      <c r="AG64" s="80">
        <v>0</v>
      </c>
      <c r="AH64" s="202" t="s">
        <v>80</v>
      </c>
      <c r="AI64" s="74">
        <f t="shared" si="1"/>
        <v>0</v>
      </c>
      <c r="AJ64" s="78">
        <v>0</v>
      </c>
      <c r="AK64" s="80">
        <v>0</v>
      </c>
      <c r="AL64" s="201" t="s">
        <v>80</v>
      </c>
      <c r="AM64" s="78">
        <v>0</v>
      </c>
      <c r="AN64" s="201" t="s">
        <v>80</v>
      </c>
      <c r="AO64" s="201" t="s">
        <v>80</v>
      </c>
      <c r="AP64" s="74">
        <v>0</v>
      </c>
      <c r="AQ64" s="74">
        <f>+L64+AF64-AK64</f>
        <v>12500000</v>
      </c>
      <c r="AR64" s="77" t="s">
        <v>115</v>
      </c>
      <c r="AS64" s="80">
        <v>0</v>
      </c>
      <c r="AT64" s="203" t="s">
        <v>80</v>
      </c>
      <c r="AU64" s="74">
        <v>6250000</v>
      </c>
      <c r="AV64" s="205">
        <f t="shared" si="2"/>
        <v>6250000</v>
      </c>
      <c r="AW64" s="60">
        <f t="shared" si="3"/>
        <v>0.5</v>
      </c>
      <c r="AX64" s="203" t="s">
        <v>80</v>
      </c>
      <c r="AY64" s="77" t="s">
        <v>72</v>
      </c>
      <c r="AZ64" s="337" t="s">
        <v>17333</v>
      </c>
      <c r="BA64" s="73" t="s">
        <v>71</v>
      </c>
      <c r="BB64" s="73" t="s">
        <v>71</v>
      </c>
    </row>
    <row r="65" spans="2:54" s="12" customFormat="1" ht="12.75" x14ac:dyDescent="0.2">
      <c r="B65" s="448">
        <v>2023</v>
      </c>
      <c r="C65" s="81">
        <v>891780111</v>
      </c>
      <c r="D65" s="82" t="s">
        <v>68</v>
      </c>
      <c r="E65" s="74" t="s">
        <v>17334</v>
      </c>
      <c r="F65" s="76" t="s">
        <v>17335</v>
      </c>
      <c r="G65" s="73">
        <v>0</v>
      </c>
      <c r="H65" s="80"/>
      <c r="I65" s="86" t="s">
        <v>78</v>
      </c>
      <c r="J65" s="81" t="s">
        <v>1527</v>
      </c>
      <c r="K65" s="79" t="s">
        <v>17336</v>
      </c>
      <c r="L65" s="74">
        <v>9500000</v>
      </c>
      <c r="M65" s="73" t="s">
        <v>73</v>
      </c>
      <c r="N65" s="80"/>
      <c r="O65" s="321" t="s">
        <v>17086</v>
      </c>
      <c r="P65" s="333">
        <v>1221971911</v>
      </c>
      <c r="Q65" s="338">
        <v>1538</v>
      </c>
      <c r="R65" s="335">
        <v>45126</v>
      </c>
      <c r="S65" s="74">
        <v>9500000</v>
      </c>
      <c r="T65" s="335">
        <v>45128</v>
      </c>
      <c r="U65" s="74">
        <v>9500000</v>
      </c>
      <c r="V65" s="77" t="s">
        <v>70</v>
      </c>
      <c r="W65" s="339">
        <v>1098669877</v>
      </c>
      <c r="X65" s="74" t="s">
        <v>17087</v>
      </c>
      <c r="Y65" s="80"/>
      <c r="Z65" s="335">
        <v>45128</v>
      </c>
      <c r="AA65" s="335">
        <v>45128</v>
      </c>
      <c r="AB65" s="201" t="s">
        <v>80</v>
      </c>
      <c r="AC65" s="335">
        <v>45275</v>
      </c>
      <c r="AD65" s="74">
        <f t="shared" si="0"/>
        <v>147</v>
      </c>
      <c r="AE65" s="80">
        <v>0</v>
      </c>
      <c r="AF65" s="80">
        <v>0</v>
      </c>
      <c r="AG65" s="80">
        <v>0</v>
      </c>
      <c r="AH65" s="202" t="s">
        <v>80</v>
      </c>
      <c r="AI65" s="74">
        <f t="shared" si="1"/>
        <v>0</v>
      </c>
      <c r="AJ65" s="78">
        <v>0</v>
      </c>
      <c r="AK65" s="80">
        <v>0</v>
      </c>
      <c r="AL65" s="201" t="s">
        <v>80</v>
      </c>
      <c r="AM65" s="78">
        <v>0</v>
      </c>
      <c r="AN65" s="201" t="s">
        <v>80</v>
      </c>
      <c r="AO65" s="201" t="s">
        <v>80</v>
      </c>
      <c r="AP65" s="74">
        <v>0</v>
      </c>
      <c r="AQ65" s="74">
        <f>+L65+AF65-AK65</f>
        <v>9500000</v>
      </c>
      <c r="AR65" s="77" t="s">
        <v>115</v>
      </c>
      <c r="AS65" s="80">
        <v>0</v>
      </c>
      <c r="AT65" s="203" t="s">
        <v>80</v>
      </c>
      <c r="AU65" s="74">
        <v>4750000</v>
      </c>
      <c r="AV65" s="205">
        <f t="shared" si="2"/>
        <v>4750000</v>
      </c>
      <c r="AW65" s="60">
        <f t="shared" si="3"/>
        <v>0.5</v>
      </c>
      <c r="AX65" s="203" t="s">
        <v>80</v>
      </c>
      <c r="AY65" s="77" t="s">
        <v>72</v>
      </c>
      <c r="AZ65" s="337" t="s">
        <v>17337</v>
      </c>
      <c r="BA65" s="73" t="s">
        <v>71</v>
      </c>
      <c r="BB65" s="73" t="s">
        <v>71</v>
      </c>
    </row>
    <row r="66" spans="2:54" s="12" customFormat="1" ht="12.75" x14ac:dyDescent="0.2">
      <c r="B66" s="448">
        <v>2023</v>
      </c>
      <c r="C66" s="81">
        <v>891780111</v>
      </c>
      <c r="D66" s="82" t="s">
        <v>68</v>
      </c>
      <c r="E66" s="74" t="s">
        <v>17338</v>
      </c>
      <c r="F66" s="76" t="s">
        <v>17339</v>
      </c>
      <c r="G66" s="73">
        <v>0</v>
      </c>
      <c r="H66" s="80"/>
      <c r="I66" s="86" t="s">
        <v>78</v>
      </c>
      <c r="J66" s="81" t="s">
        <v>1527</v>
      </c>
      <c r="K66" s="79" t="s">
        <v>17340</v>
      </c>
      <c r="L66" s="74">
        <v>9500000</v>
      </c>
      <c r="M66" s="73" t="s">
        <v>73</v>
      </c>
      <c r="N66" s="80"/>
      <c r="O66" s="321" t="s">
        <v>17118</v>
      </c>
      <c r="P66" s="333">
        <v>1083040456</v>
      </c>
      <c r="Q66" s="338">
        <v>1546</v>
      </c>
      <c r="R66" s="335">
        <v>45126</v>
      </c>
      <c r="S66" s="74">
        <v>9500000</v>
      </c>
      <c r="T66" s="335">
        <v>45128</v>
      </c>
      <c r="U66" s="74">
        <v>9500000</v>
      </c>
      <c r="V66" s="77" t="s">
        <v>70</v>
      </c>
      <c r="W66" s="339">
        <v>12561250</v>
      </c>
      <c r="X66" s="74" t="s">
        <v>17119</v>
      </c>
      <c r="Y66" s="80"/>
      <c r="Z66" s="335">
        <v>45128</v>
      </c>
      <c r="AA66" s="335">
        <v>45128</v>
      </c>
      <c r="AB66" s="201" t="s">
        <v>80</v>
      </c>
      <c r="AC66" s="335">
        <v>45275</v>
      </c>
      <c r="AD66" s="74">
        <f t="shared" si="0"/>
        <v>147</v>
      </c>
      <c r="AE66" s="80">
        <v>0</v>
      </c>
      <c r="AF66" s="80">
        <v>0</v>
      </c>
      <c r="AG66" s="80">
        <v>0</v>
      </c>
      <c r="AH66" s="202" t="s">
        <v>80</v>
      </c>
      <c r="AI66" s="74">
        <f t="shared" si="1"/>
        <v>0</v>
      </c>
      <c r="AJ66" s="78">
        <v>0</v>
      </c>
      <c r="AK66" s="80">
        <v>0</v>
      </c>
      <c r="AL66" s="201" t="s">
        <v>80</v>
      </c>
      <c r="AM66" s="78">
        <v>0</v>
      </c>
      <c r="AN66" s="201" t="s">
        <v>80</v>
      </c>
      <c r="AO66" s="201" t="s">
        <v>80</v>
      </c>
      <c r="AP66" s="74">
        <v>0</v>
      </c>
      <c r="AQ66" s="74">
        <f>+L66+AF66-AK66</f>
        <v>9500000</v>
      </c>
      <c r="AR66" s="77" t="s">
        <v>115</v>
      </c>
      <c r="AS66" s="80">
        <v>0</v>
      </c>
      <c r="AT66" s="203" t="s">
        <v>80</v>
      </c>
      <c r="AU66" s="74">
        <v>4750000</v>
      </c>
      <c r="AV66" s="205">
        <f t="shared" si="2"/>
        <v>4750000</v>
      </c>
      <c r="AW66" s="60">
        <f t="shared" si="3"/>
        <v>0.5</v>
      </c>
      <c r="AX66" s="203" t="s">
        <v>80</v>
      </c>
      <c r="AY66" s="77" t="s">
        <v>72</v>
      </c>
      <c r="AZ66" s="337" t="s">
        <v>17341</v>
      </c>
      <c r="BA66" s="73" t="s">
        <v>71</v>
      </c>
      <c r="BB66" s="73" t="s">
        <v>71</v>
      </c>
    </row>
    <row r="67" spans="2:54" s="12" customFormat="1" ht="12.75" x14ac:dyDescent="0.2">
      <c r="B67" s="448">
        <v>2023</v>
      </c>
      <c r="C67" s="81">
        <v>891780111</v>
      </c>
      <c r="D67" s="82" t="s">
        <v>68</v>
      </c>
      <c r="E67" s="74" t="s">
        <v>17342</v>
      </c>
      <c r="F67" s="76" t="s">
        <v>17343</v>
      </c>
      <c r="G67" s="73">
        <v>0</v>
      </c>
      <c r="H67" s="80"/>
      <c r="I67" s="86" t="s">
        <v>78</v>
      </c>
      <c r="J67" s="81" t="s">
        <v>1527</v>
      </c>
      <c r="K67" s="79" t="s">
        <v>17344</v>
      </c>
      <c r="L67" s="74">
        <v>11500000</v>
      </c>
      <c r="M67" s="73" t="s">
        <v>73</v>
      </c>
      <c r="N67" s="80"/>
      <c r="O67" s="321" t="s">
        <v>17199</v>
      </c>
      <c r="P67" s="333">
        <v>1082846537</v>
      </c>
      <c r="Q67" s="338">
        <v>1547</v>
      </c>
      <c r="R67" s="335">
        <v>45126</v>
      </c>
      <c r="S67" s="74">
        <v>11500000</v>
      </c>
      <c r="T67" s="335">
        <v>45128</v>
      </c>
      <c r="U67" s="74">
        <v>11500000</v>
      </c>
      <c r="V67" s="77" t="s">
        <v>70</v>
      </c>
      <c r="W67" s="339">
        <v>84457116</v>
      </c>
      <c r="X67" s="74" t="s">
        <v>17180</v>
      </c>
      <c r="Y67" s="80"/>
      <c r="Z67" s="335">
        <v>45128</v>
      </c>
      <c r="AA67" s="335">
        <v>45128</v>
      </c>
      <c r="AB67" s="201" t="s">
        <v>80</v>
      </c>
      <c r="AC67" s="335">
        <v>45275</v>
      </c>
      <c r="AD67" s="74">
        <f t="shared" si="0"/>
        <v>147</v>
      </c>
      <c r="AE67" s="80">
        <v>0</v>
      </c>
      <c r="AF67" s="80">
        <v>0</v>
      </c>
      <c r="AG67" s="80">
        <v>0</v>
      </c>
      <c r="AH67" s="202" t="s">
        <v>80</v>
      </c>
      <c r="AI67" s="74">
        <f t="shared" si="1"/>
        <v>0</v>
      </c>
      <c r="AJ67" s="78">
        <v>0</v>
      </c>
      <c r="AK67" s="80">
        <v>0</v>
      </c>
      <c r="AL67" s="201" t="s">
        <v>80</v>
      </c>
      <c r="AM67" s="78">
        <v>0</v>
      </c>
      <c r="AN67" s="201" t="s">
        <v>80</v>
      </c>
      <c r="AO67" s="201" t="s">
        <v>80</v>
      </c>
      <c r="AP67" s="74">
        <v>0</v>
      </c>
      <c r="AQ67" s="74">
        <f>+L67+AF67-AK67</f>
        <v>11500000</v>
      </c>
      <c r="AR67" s="77" t="s">
        <v>115</v>
      </c>
      <c r="AS67" s="80">
        <v>0</v>
      </c>
      <c r="AT67" s="203" t="s">
        <v>80</v>
      </c>
      <c r="AU67" s="74">
        <v>5750000</v>
      </c>
      <c r="AV67" s="205">
        <f t="shared" si="2"/>
        <v>5750000</v>
      </c>
      <c r="AW67" s="60">
        <f t="shared" si="3"/>
        <v>0.5</v>
      </c>
      <c r="AX67" s="203" t="s">
        <v>80</v>
      </c>
      <c r="AY67" s="77" t="s">
        <v>72</v>
      </c>
      <c r="AZ67" s="337" t="s">
        <v>17345</v>
      </c>
      <c r="BA67" s="73" t="s">
        <v>71</v>
      </c>
      <c r="BB67" s="73" t="s">
        <v>71</v>
      </c>
    </row>
    <row r="68" spans="2:54" s="12" customFormat="1" ht="12.75" x14ac:dyDescent="0.2">
      <c r="B68" s="448">
        <v>2023</v>
      </c>
      <c r="C68" s="81">
        <v>891780111</v>
      </c>
      <c r="D68" s="82" t="s">
        <v>68</v>
      </c>
      <c r="E68" s="74" t="s">
        <v>17346</v>
      </c>
      <c r="F68" s="76" t="s">
        <v>17347</v>
      </c>
      <c r="G68" s="73">
        <v>0</v>
      </c>
      <c r="H68" s="80"/>
      <c r="I68" s="86" t="s">
        <v>78</v>
      </c>
      <c r="J68" s="81" t="s">
        <v>1527</v>
      </c>
      <c r="K68" s="79" t="s">
        <v>17348</v>
      </c>
      <c r="L68" s="74">
        <v>13500000</v>
      </c>
      <c r="M68" s="73" t="s">
        <v>73</v>
      </c>
      <c r="N68" s="80"/>
      <c r="O68" s="321" t="s">
        <v>17209</v>
      </c>
      <c r="P68" s="333">
        <v>36552616</v>
      </c>
      <c r="Q68" s="338">
        <v>1541</v>
      </c>
      <c r="R68" s="335">
        <v>45126</v>
      </c>
      <c r="S68" s="74">
        <v>13500000</v>
      </c>
      <c r="T68" s="335">
        <v>45128</v>
      </c>
      <c r="U68" s="74">
        <v>13500000</v>
      </c>
      <c r="V68" s="77" t="s">
        <v>70</v>
      </c>
      <c r="W68" s="339">
        <v>7634903</v>
      </c>
      <c r="X68" s="74" t="s">
        <v>17070</v>
      </c>
      <c r="Y68" s="80"/>
      <c r="Z68" s="335">
        <v>45128</v>
      </c>
      <c r="AA68" s="335">
        <v>45128</v>
      </c>
      <c r="AB68" s="201" t="s">
        <v>80</v>
      </c>
      <c r="AC68" s="335">
        <v>45275</v>
      </c>
      <c r="AD68" s="74">
        <f t="shared" si="0"/>
        <v>147</v>
      </c>
      <c r="AE68" s="80">
        <v>0</v>
      </c>
      <c r="AF68" s="80">
        <v>0</v>
      </c>
      <c r="AG68" s="80">
        <v>0</v>
      </c>
      <c r="AH68" s="202" t="s">
        <v>80</v>
      </c>
      <c r="AI68" s="74">
        <f t="shared" si="1"/>
        <v>0</v>
      </c>
      <c r="AJ68" s="78">
        <v>0</v>
      </c>
      <c r="AK68" s="80">
        <v>0</v>
      </c>
      <c r="AL68" s="201" t="s">
        <v>80</v>
      </c>
      <c r="AM68" s="78">
        <v>0</v>
      </c>
      <c r="AN68" s="201" t="s">
        <v>80</v>
      </c>
      <c r="AO68" s="201" t="s">
        <v>80</v>
      </c>
      <c r="AP68" s="74">
        <v>0</v>
      </c>
      <c r="AQ68" s="74">
        <f>+L68+AF68-AK68</f>
        <v>13500000</v>
      </c>
      <c r="AR68" s="77" t="s">
        <v>115</v>
      </c>
      <c r="AS68" s="80">
        <v>0</v>
      </c>
      <c r="AT68" s="203" t="s">
        <v>80</v>
      </c>
      <c r="AU68" s="74">
        <v>7830000</v>
      </c>
      <c r="AV68" s="205">
        <f t="shared" si="2"/>
        <v>5670000</v>
      </c>
      <c r="AW68" s="60">
        <f t="shared" si="3"/>
        <v>0.57999999999999996</v>
      </c>
      <c r="AX68" s="203" t="s">
        <v>80</v>
      </c>
      <c r="AY68" s="77" t="s">
        <v>72</v>
      </c>
      <c r="AZ68" s="337" t="s">
        <v>17349</v>
      </c>
      <c r="BA68" s="73" t="s">
        <v>71</v>
      </c>
      <c r="BB68" s="73" t="s">
        <v>71</v>
      </c>
    </row>
    <row r="69" spans="2:54" s="12" customFormat="1" ht="12.75" x14ac:dyDescent="0.2">
      <c r="B69" s="448">
        <v>2023</v>
      </c>
      <c r="C69" s="81">
        <v>891780111</v>
      </c>
      <c r="D69" s="82" t="s">
        <v>68</v>
      </c>
      <c r="E69" s="74" t="s">
        <v>17350</v>
      </c>
      <c r="F69" s="76" t="s">
        <v>17351</v>
      </c>
      <c r="G69" s="73">
        <v>0</v>
      </c>
      <c r="H69" s="80"/>
      <c r="I69" s="86" t="s">
        <v>78</v>
      </c>
      <c r="J69" s="81" t="s">
        <v>1527</v>
      </c>
      <c r="K69" s="79" t="s">
        <v>17352</v>
      </c>
      <c r="L69" s="74">
        <v>9500000</v>
      </c>
      <c r="M69" s="73" t="s">
        <v>73</v>
      </c>
      <c r="N69" s="80"/>
      <c r="O69" s="321" t="s">
        <v>17113</v>
      </c>
      <c r="P69" s="333">
        <v>1082956756</v>
      </c>
      <c r="Q69" s="341">
        <v>1552</v>
      </c>
      <c r="R69" s="335">
        <v>45126</v>
      </c>
      <c r="S69" s="74">
        <v>9500000</v>
      </c>
      <c r="T69" s="335">
        <v>45128</v>
      </c>
      <c r="U69" s="74">
        <v>9500000</v>
      </c>
      <c r="V69" s="77" t="s">
        <v>70</v>
      </c>
      <c r="W69" s="339">
        <v>1082900194</v>
      </c>
      <c r="X69" s="74" t="s">
        <v>17108</v>
      </c>
      <c r="Y69" s="80"/>
      <c r="Z69" s="335">
        <v>45128</v>
      </c>
      <c r="AA69" s="335">
        <v>45128</v>
      </c>
      <c r="AB69" s="201" t="s">
        <v>80</v>
      </c>
      <c r="AC69" s="335">
        <v>45275</v>
      </c>
      <c r="AD69" s="74">
        <f t="shared" si="0"/>
        <v>147</v>
      </c>
      <c r="AE69" s="80">
        <v>0</v>
      </c>
      <c r="AF69" s="80">
        <v>0</v>
      </c>
      <c r="AG69" s="80">
        <v>0</v>
      </c>
      <c r="AH69" s="202" t="s">
        <v>80</v>
      </c>
      <c r="AI69" s="74">
        <f t="shared" si="1"/>
        <v>0</v>
      </c>
      <c r="AJ69" s="78">
        <v>0</v>
      </c>
      <c r="AK69" s="80">
        <v>0</v>
      </c>
      <c r="AL69" s="201" t="s">
        <v>80</v>
      </c>
      <c r="AM69" s="78">
        <v>0</v>
      </c>
      <c r="AN69" s="201" t="s">
        <v>80</v>
      </c>
      <c r="AO69" s="201" t="s">
        <v>80</v>
      </c>
      <c r="AP69" s="74">
        <v>0</v>
      </c>
      <c r="AQ69" s="74">
        <f>+L69+AF69-AK69</f>
        <v>9500000</v>
      </c>
      <c r="AR69" s="77" t="s">
        <v>115</v>
      </c>
      <c r="AS69" s="80">
        <v>0</v>
      </c>
      <c r="AT69" s="203" t="s">
        <v>80</v>
      </c>
      <c r="AU69" s="74">
        <v>4750000</v>
      </c>
      <c r="AV69" s="205">
        <f t="shared" si="2"/>
        <v>4750000</v>
      </c>
      <c r="AW69" s="60">
        <f t="shared" si="3"/>
        <v>0.5</v>
      </c>
      <c r="AX69" s="203" t="s">
        <v>80</v>
      </c>
      <c r="AY69" s="77" t="s">
        <v>72</v>
      </c>
      <c r="AZ69" s="337" t="s">
        <v>17353</v>
      </c>
      <c r="BA69" s="73" t="s">
        <v>71</v>
      </c>
      <c r="BB69" s="73" t="s">
        <v>71</v>
      </c>
    </row>
    <row r="70" spans="2:54" s="12" customFormat="1" ht="12.75" x14ac:dyDescent="0.2">
      <c r="B70" s="448">
        <v>2023</v>
      </c>
      <c r="C70" s="81">
        <v>891780111</v>
      </c>
      <c r="D70" s="82" t="s">
        <v>68</v>
      </c>
      <c r="E70" s="74" t="s">
        <v>17354</v>
      </c>
      <c r="F70" s="76" t="s">
        <v>17355</v>
      </c>
      <c r="G70" s="73">
        <v>0</v>
      </c>
      <c r="H70" s="80"/>
      <c r="I70" s="86" t="s">
        <v>78</v>
      </c>
      <c r="J70" s="81" t="s">
        <v>1527</v>
      </c>
      <c r="K70" s="79" t="s">
        <v>17356</v>
      </c>
      <c r="L70" s="74">
        <v>12500000</v>
      </c>
      <c r="M70" s="73" t="s">
        <v>73</v>
      </c>
      <c r="N70" s="80"/>
      <c r="O70" s="321" t="s">
        <v>17107</v>
      </c>
      <c r="P70" s="333">
        <v>1082916730</v>
      </c>
      <c r="Q70" s="341">
        <v>1561</v>
      </c>
      <c r="R70" s="335">
        <v>45128</v>
      </c>
      <c r="S70" s="74">
        <v>12500000</v>
      </c>
      <c r="T70" s="335">
        <v>45128</v>
      </c>
      <c r="U70" s="74">
        <v>12500000</v>
      </c>
      <c r="V70" s="77" t="s">
        <v>70</v>
      </c>
      <c r="W70" s="339">
        <v>1082900194</v>
      </c>
      <c r="X70" s="74" t="s">
        <v>17108</v>
      </c>
      <c r="Y70" s="80"/>
      <c r="Z70" s="335">
        <v>45128</v>
      </c>
      <c r="AA70" s="335">
        <v>45128</v>
      </c>
      <c r="AB70" s="201" t="s">
        <v>80</v>
      </c>
      <c r="AC70" s="335">
        <v>45275</v>
      </c>
      <c r="AD70" s="74">
        <f t="shared" si="0"/>
        <v>147</v>
      </c>
      <c r="AE70" s="80">
        <v>0</v>
      </c>
      <c r="AF70" s="80">
        <v>0</v>
      </c>
      <c r="AG70" s="80">
        <v>0</v>
      </c>
      <c r="AH70" s="202" t="s">
        <v>80</v>
      </c>
      <c r="AI70" s="74">
        <f t="shared" si="1"/>
        <v>0</v>
      </c>
      <c r="AJ70" s="78">
        <v>0</v>
      </c>
      <c r="AK70" s="80">
        <v>0</v>
      </c>
      <c r="AL70" s="201" t="s">
        <v>80</v>
      </c>
      <c r="AM70" s="78">
        <v>0</v>
      </c>
      <c r="AN70" s="201" t="s">
        <v>80</v>
      </c>
      <c r="AO70" s="201" t="s">
        <v>80</v>
      </c>
      <c r="AP70" s="74">
        <v>0</v>
      </c>
      <c r="AQ70" s="74">
        <f>+L70+AF70-AK70</f>
        <v>12500000</v>
      </c>
      <c r="AR70" s="77" t="s">
        <v>115</v>
      </c>
      <c r="AS70" s="80">
        <v>0</v>
      </c>
      <c r="AT70" s="203" t="s">
        <v>80</v>
      </c>
      <c r="AU70" s="74">
        <v>6250000</v>
      </c>
      <c r="AV70" s="205">
        <f t="shared" si="2"/>
        <v>6250000</v>
      </c>
      <c r="AW70" s="60">
        <f t="shared" si="3"/>
        <v>0.5</v>
      </c>
      <c r="AX70" s="203" t="s">
        <v>80</v>
      </c>
      <c r="AY70" s="77" t="s">
        <v>72</v>
      </c>
      <c r="AZ70" s="337" t="s">
        <v>17357</v>
      </c>
      <c r="BA70" s="73" t="s">
        <v>71</v>
      </c>
      <c r="BB70" s="73" t="s">
        <v>71</v>
      </c>
    </row>
    <row r="71" spans="2:54" s="12" customFormat="1" ht="12.75" x14ac:dyDescent="0.2">
      <c r="B71" s="448">
        <v>2023</v>
      </c>
      <c r="C71" s="81">
        <v>891780111</v>
      </c>
      <c r="D71" s="82" t="s">
        <v>68</v>
      </c>
      <c r="E71" s="74" t="s">
        <v>17358</v>
      </c>
      <c r="F71" s="76" t="s">
        <v>17359</v>
      </c>
      <c r="G71" s="73">
        <v>0</v>
      </c>
      <c r="H71" s="80"/>
      <c r="I71" s="86" t="s">
        <v>78</v>
      </c>
      <c r="J71" s="81" t="s">
        <v>1527</v>
      </c>
      <c r="K71" s="79" t="s">
        <v>17360</v>
      </c>
      <c r="L71" s="74">
        <v>12500000</v>
      </c>
      <c r="M71" s="73" t="s">
        <v>73</v>
      </c>
      <c r="N71" s="80"/>
      <c r="O71" s="321" t="s">
        <v>9242</v>
      </c>
      <c r="P71" s="333">
        <v>36667157</v>
      </c>
      <c r="Q71" s="338">
        <v>1559</v>
      </c>
      <c r="R71" s="335">
        <v>45126</v>
      </c>
      <c r="S71" s="74">
        <v>12500000</v>
      </c>
      <c r="T71" s="335">
        <v>45128</v>
      </c>
      <c r="U71" s="74">
        <v>12500000</v>
      </c>
      <c r="V71" s="77" t="s">
        <v>70</v>
      </c>
      <c r="W71" s="339">
        <v>1082900194</v>
      </c>
      <c r="X71" s="74" t="s">
        <v>17108</v>
      </c>
      <c r="Y71" s="80"/>
      <c r="Z71" s="335">
        <v>45128</v>
      </c>
      <c r="AA71" s="335">
        <v>45128</v>
      </c>
      <c r="AB71" s="201" t="s">
        <v>80</v>
      </c>
      <c r="AC71" s="335">
        <v>45275</v>
      </c>
      <c r="AD71" s="74">
        <f t="shared" si="0"/>
        <v>147</v>
      </c>
      <c r="AE71" s="80">
        <v>0</v>
      </c>
      <c r="AF71" s="80">
        <v>0</v>
      </c>
      <c r="AG71" s="80">
        <v>0</v>
      </c>
      <c r="AH71" s="202" t="s">
        <v>80</v>
      </c>
      <c r="AI71" s="74">
        <f t="shared" si="1"/>
        <v>0</v>
      </c>
      <c r="AJ71" s="78">
        <v>0</v>
      </c>
      <c r="AK71" s="80">
        <v>0</v>
      </c>
      <c r="AL71" s="201" t="s">
        <v>80</v>
      </c>
      <c r="AM71" s="78">
        <v>0</v>
      </c>
      <c r="AN71" s="201" t="s">
        <v>80</v>
      </c>
      <c r="AO71" s="201" t="s">
        <v>80</v>
      </c>
      <c r="AP71" s="74">
        <v>0</v>
      </c>
      <c r="AQ71" s="74">
        <f>+L71+AF71-AK71</f>
        <v>12500000</v>
      </c>
      <c r="AR71" s="77" t="s">
        <v>115</v>
      </c>
      <c r="AS71" s="80">
        <v>0</v>
      </c>
      <c r="AT71" s="203" t="s">
        <v>80</v>
      </c>
      <c r="AU71" s="74">
        <v>6250000</v>
      </c>
      <c r="AV71" s="205">
        <f t="shared" si="2"/>
        <v>6250000</v>
      </c>
      <c r="AW71" s="60">
        <f t="shared" si="3"/>
        <v>0.5</v>
      </c>
      <c r="AX71" s="203" t="s">
        <v>80</v>
      </c>
      <c r="AY71" s="77" t="s">
        <v>72</v>
      </c>
      <c r="AZ71" s="337" t="s">
        <v>17361</v>
      </c>
      <c r="BA71" s="73" t="s">
        <v>71</v>
      </c>
      <c r="BB71" s="73" t="s">
        <v>71</v>
      </c>
    </row>
    <row r="72" spans="2:54" s="12" customFormat="1" ht="12.75" x14ac:dyDescent="0.2">
      <c r="B72" s="448">
        <v>2023</v>
      </c>
      <c r="C72" s="81">
        <v>891780111</v>
      </c>
      <c r="D72" s="82" t="s">
        <v>68</v>
      </c>
      <c r="E72" s="74" t="s">
        <v>17362</v>
      </c>
      <c r="F72" s="76" t="s">
        <v>17363</v>
      </c>
      <c r="G72" s="73">
        <v>0</v>
      </c>
      <c r="H72" s="80"/>
      <c r="I72" s="86" t="s">
        <v>78</v>
      </c>
      <c r="J72" s="81" t="s">
        <v>1527</v>
      </c>
      <c r="K72" s="79" t="s">
        <v>17364</v>
      </c>
      <c r="L72" s="74">
        <v>8500000</v>
      </c>
      <c r="M72" s="73" t="s">
        <v>73</v>
      </c>
      <c r="N72" s="80"/>
      <c r="O72" s="321" t="s">
        <v>17244</v>
      </c>
      <c r="P72" s="333">
        <v>1085175395</v>
      </c>
      <c r="Q72" s="338">
        <v>1536</v>
      </c>
      <c r="R72" s="335">
        <v>45126</v>
      </c>
      <c r="S72" s="74">
        <v>8500000</v>
      </c>
      <c r="T72" s="335">
        <v>45128</v>
      </c>
      <c r="U72" s="74">
        <v>8500000</v>
      </c>
      <c r="V72" s="77" t="s">
        <v>70</v>
      </c>
      <c r="W72" s="339">
        <v>36669977</v>
      </c>
      <c r="X72" s="74" t="s">
        <v>17064</v>
      </c>
      <c r="Y72" s="80"/>
      <c r="Z72" s="335">
        <v>45128</v>
      </c>
      <c r="AA72" s="335">
        <v>45128</v>
      </c>
      <c r="AB72" s="201" t="s">
        <v>80</v>
      </c>
      <c r="AC72" s="335">
        <v>45275</v>
      </c>
      <c r="AD72" s="74">
        <f t="shared" ref="AD72:AD91" si="4">+IF(AB72="1800-01-01",AC72-AA72,AC72-AB72)</f>
        <v>147</v>
      </c>
      <c r="AE72" s="80">
        <v>0</v>
      </c>
      <c r="AF72" s="80">
        <v>0</v>
      </c>
      <c r="AG72" s="80">
        <v>0</v>
      </c>
      <c r="AH72" s="202" t="s">
        <v>80</v>
      </c>
      <c r="AI72" s="74">
        <f t="shared" ref="AI72:AI91" si="5">+IF(AH72="1800-01-01",0,AH72-AC72)</f>
        <v>0</v>
      </c>
      <c r="AJ72" s="78">
        <v>0</v>
      </c>
      <c r="AK72" s="80">
        <v>0</v>
      </c>
      <c r="AL72" s="201" t="s">
        <v>80</v>
      </c>
      <c r="AM72" s="78">
        <v>0</v>
      </c>
      <c r="AN72" s="201" t="s">
        <v>80</v>
      </c>
      <c r="AO72" s="201" t="s">
        <v>80</v>
      </c>
      <c r="AP72" s="74">
        <v>0</v>
      </c>
      <c r="AQ72" s="74">
        <f>+L72+AF72-AK72</f>
        <v>8500000</v>
      </c>
      <c r="AR72" s="77" t="s">
        <v>115</v>
      </c>
      <c r="AS72" s="80">
        <v>0</v>
      </c>
      <c r="AT72" s="203" t="s">
        <v>80</v>
      </c>
      <c r="AU72" s="74">
        <v>4250000</v>
      </c>
      <c r="AV72" s="205">
        <f t="shared" ref="AV72:AV91" si="6">AQ72-AU72</f>
        <v>4250000</v>
      </c>
      <c r="AW72" s="60">
        <f t="shared" si="3"/>
        <v>0.5</v>
      </c>
      <c r="AX72" s="203" t="s">
        <v>80</v>
      </c>
      <c r="AY72" s="77" t="s">
        <v>72</v>
      </c>
      <c r="AZ72" s="337" t="s">
        <v>17365</v>
      </c>
      <c r="BA72" s="73" t="s">
        <v>71</v>
      </c>
      <c r="BB72" s="73" t="s">
        <v>71</v>
      </c>
    </row>
    <row r="73" spans="2:54" s="12" customFormat="1" ht="12.75" x14ac:dyDescent="0.2">
      <c r="B73" s="448">
        <v>2023</v>
      </c>
      <c r="C73" s="81">
        <v>891780111</v>
      </c>
      <c r="D73" s="82" t="s">
        <v>68</v>
      </c>
      <c r="E73" s="74" t="s">
        <v>17366</v>
      </c>
      <c r="F73" s="76" t="s">
        <v>17367</v>
      </c>
      <c r="G73" s="73">
        <v>0</v>
      </c>
      <c r="H73" s="80"/>
      <c r="I73" s="86" t="s">
        <v>78</v>
      </c>
      <c r="J73" s="81" t="s">
        <v>1527</v>
      </c>
      <c r="K73" s="79" t="s">
        <v>17368</v>
      </c>
      <c r="L73" s="74">
        <v>11500000</v>
      </c>
      <c r="M73" s="73" t="s">
        <v>73</v>
      </c>
      <c r="N73" s="80"/>
      <c r="O73" s="321" t="s">
        <v>17129</v>
      </c>
      <c r="P73" s="333">
        <v>1082891717</v>
      </c>
      <c r="Q73" s="338">
        <v>1537</v>
      </c>
      <c r="R73" s="335">
        <v>45126</v>
      </c>
      <c r="S73" s="74">
        <v>11500000</v>
      </c>
      <c r="T73" s="335">
        <v>45128</v>
      </c>
      <c r="U73" s="74">
        <v>11500000</v>
      </c>
      <c r="V73" s="77" t="s">
        <v>70</v>
      </c>
      <c r="W73" s="339">
        <v>1098669877</v>
      </c>
      <c r="X73" s="74" t="s">
        <v>17087</v>
      </c>
      <c r="Y73" s="80"/>
      <c r="Z73" s="335">
        <v>45128</v>
      </c>
      <c r="AA73" s="335">
        <v>45128</v>
      </c>
      <c r="AB73" s="201" t="s">
        <v>80</v>
      </c>
      <c r="AC73" s="335">
        <v>45275</v>
      </c>
      <c r="AD73" s="74">
        <f t="shared" si="4"/>
        <v>147</v>
      </c>
      <c r="AE73" s="80">
        <v>0</v>
      </c>
      <c r="AF73" s="80">
        <v>0</v>
      </c>
      <c r="AG73" s="80">
        <v>0</v>
      </c>
      <c r="AH73" s="202" t="s">
        <v>80</v>
      </c>
      <c r="AI73" s="74">
        <f t="shared" si="5"/>
        <v>0</v>
      </c>
      <c r="AJ73" s="78">
        <v>0</v>
      </c>
      <c r="AK73" s="80">
        <v>0</v>
      </c>
      <c r="AL73" s="201" t="s">
        <v>80</v>
      </c>
      <c r="AM73" s="78">
        <v>0</v>
      </c>
      <c r="AN73" s="201" t="s">
        <v>80</v>
      </c>
      <c r="AO73" s="201" t="s">
        <v>80</v>
      </c>
      <c r="AP73" s="74">
        <v>0</v>
      </c>
      <c r="AQ73" s="74">
        <f>+L73+AF73-AK73</f>
        <v>11500000</v>
      </c>
      <c r="AR73" s="77" t="s">
        <v>115</v>
      </c>
      <c r="AS73" s="80">
        <v>0</v>
      </c>
      <c r="AT73" s="203" t="s">
        <v>80</v>
      </c>
      <c r="AU73" s="74">
        <v>5750000</v>
      </c>
      <c r="AV73" s="205">
        <f t="shared" si="6"/>
        <v>5750000</v>
      </c>
      <c r="AW73" s="60">
        <f t="shared" si="3"/>
        <v>0.5</v>
      </c>
      <c r="AX73" s="203" t="s">
        <v>80</v>
      </c>
      <c r="AY73" s="77" t="s">
        <v>72</v>
      </c>
      <c r="AZ73" s="337" t="s">
        <v>17369</v>
      </c>
      <c r="BA73" s="73" t="s">
        <v>71</v>
      </c>
      <c r="BB73" s="73" t="s">
        <v>71</v>
      </c>
    </row>
    <row r="74" spans="2:54" s="12" customFormat="1" ht="12.75" x14ac:dyDescent="0.2">
      <c r="B74" s="448">
        <v>2023</v>
      </c>
      <c r="C74" s="81">
        <v>891780111</v>
      </c>
      <c r="D74" s="82" t="s">
        <v>68</v>
      </c>
      <c r="E74" s="74" t="s">
        <v>17370</v>
      </c>
      <c r="F74" s="76" t="s">
        <v>17371</v>
      </c>
      <c r="G74" s="73">
        <v>0</v>
      </c>
      <c r="H74" s="80"/>
      <c r="I74" s="86" t="s">
        <v>78</v>
      </c>
      <c r="J74" s="81" t="s">
        <v>1527</v>
      </c>
      <c r="K74" s="79" t="s">
        <v>17372</v>
      </c>
      <c r="L74" s="74">
        <v>3150000</v>
      </c>
      <c r="M74" s="73" t="s">
        <v>73</v>
      </c>
      <c r="N74" s="80"/>
      <c r="O74" s="321" t="s">
        <v>12376</v>
      </c>
      <c r="P74" s="333">
        <v>39049110</v>
      </c>
      <c r="Q74" s="338">
        <v>1560</v>
      </c>
      <c r="R74" s="335">
        <v>45128</v>
      </c>
      <c r="S74" s="74">
        <v>3150000</v>
      </c>
      <c r="T74" s="335">
        <v>45131</v>
      </c>
      <c r="U74" s="74">
        <v>3150000</v>
      </c>
      <c r="V74" s="77" t="s">
        <v>70</v>
      </c>
      <c r="W74" s="85">
        <v>1045725304</v>
      </c>
      <c r="X74" s="211" t="s">
        <v>17154</v>
      </c>
      <c r="Y74" s="80"/>
      <c r="Z74" s="335">
        <v>45131</v>
      </c>
      <c r="AA74" s="335">
        <v>45131</v>
      </c>
      <c r="AB74" s="201" t="s">
        <v>80</v>
      </c>
      <c r="AC74" s="335">
        <v>45168</v>
      </c>
      <c r="AD74" s="74">
        <f t="shared" si="4"/>
        <v>37</v>
      </c>
      <c r="AE74" s="80">
        <v>0</v>
      </c>
      <c r="AF74" s="80">
        <v>0</v>
      </c>
      <c r="AG74" s="80">
        <v>0</v>
      </c>
      <c r="AH74" s="202" t="s">
        <v>80</v>
      </c>
      <c r="AI74" s="74">
        <f t="shared" si="5"/>
        <v>0</v>
      </c>
      <c r="AJ74" s="78">
        <v>0</v>
      </c>
      <c r="AK74" s="80">
        <v>0</v>
      </c>
      <c r="AL74" s="201" t="s">
        <v>80</v>
      </c>
      <c r="AM74" s="78">
        <v>0</v>
      </c>
      <c r="AN74" s="201" t="s">
        <v>80</v>
      </c>
      <c r="AO74" s="201" t="s">
        <v>80</v>
      </c>
      <c r="AP74" s="74">
        <v>0</v>
      </c>
      <c r="AQ74" s="74">
        <f>+L74+AF74-AK74</f>
        <v>3150000</v>
      </c>
      <c r="AR74" s="77" t="s">
        <v>115</v>
      </c>
      <c r="AS74" s="80">
        <v>0</v>
      </c>
      <c r="AT74" s="203" t="s">
        <v>80</v>
      </c>
      <c r="AU74" s="74">
        <v>3150000</v>
      </c>
      <c r="AV74" s="205">
        <f t="shared" si="6"/>
        <v>0</v>
      </c>
      <c r="AW74" s="60">
        <f t="shared" si="3"/>
        <v>1</v>
      </c>
      <c r="AX74" s="203" t="s">
        <v>80</v>
      </c>
      <c r="AY74" s="77" t="s">
        <v>800</v>
      </c>
      <c r="AZ74" s="337" t="s">
        <v>17373</v>
      </c>
      <c r="BA74" s="73" t="s">
        <v>71</v>
      </c>
      <c r="BB74" s="73" t="s">
        <v>71</v>
      </c>
    </row>
    <row r="75" spans="2:54" s="12" customFormat="1" ht="12.75" x14ac:dyDescent="0.2">
      <c r="B75" s="448">
        <v>2023</v>
      </c>
      <c r="C75" s="81">
        <v>891780111</v>
      </c>
      <c r="D75" s="82" t="s">
        <v>68</v>
      </c>
      <c r="E75" s="74" t="s">
        <v>17374</v>
      </c>
      <c r="F75" s="76" t="s">
        <v>17375</v>
      </c>
      <c r="G75" s="73">
        <v>0</v>
      </c>
      <c r="H75" s="80"/>
      <c r="I75" s="86" t="s">
        <v>78</v>
      </c>
      <c r="J75" s="81" t="s">
        <v>1527</v>
      </c>
      <c r="K75" s="79" t="s">
        <v>17376</v>
      </c>
      <c r="L75" s="74">
        <v>12500000</v>
      </c>
      <c r="M75" s="73" t="s">
        <v>73</v>
      </c>
      <c r="N75" s="80"/>
      <c r="O75" s="321" t="s">
        <v>17214</v>
      </c>
      <c r="P75" s="333">
        <v>1129567153</v>
      </c>
      <c r="Q75" s="338">
        <v>1559</v>
      </c>
      <c r="R75" s="335">
        <v>45128</v>
      </c>
      <c r="S75" s="74">
        <v>12500000</v>
      </c>
      <c r="T75" s="335">
        <v>45132</v>
      </c>
      <c r="U75" s="74">
        <v>12500000</v>
      </c>
      <c r="V75" s="77" t="s">
        <v>70</v>
      </c>
      <c r="W75" s="339">
        <v>7634903</v>
      </c>
      <c r="X75" s="74" t="s">
        <v>17070</v>
      </c>
      <c r="Y75" s="80"/>
      <c r="Z75" s="335">
        <v>45132</v>
      </c>
      <c r="AA75" s="335">
        <v>45132</v>
      </c>
      <c r="AB75" s="201" t="s">
        <v>80</v>
      </c>
      <c r="AC75" s="335">
        <v>45275</v>
      </c>
      <c r="AD75" s="74">
        <f t="shared" si="4"/>
        <v>143</v>
      </c>
      <c r="AE75" s="80">
        <v>0</v>
      </c>
      <c r="AF75" s="80">
        <v>0</v>
      </c>
      <c r="AG75" s="80">
        <v>0</v>
      </c>
      <c r="AH75" s="202" t="s">
        <v>80</v>
      </c>
      <c r="AI75" s="74">
        <f t="shared" si="5"/>
        <v>0</v>
      </c>
      <c r="AJ75" s="78">
        <v>0</v>
      </c>
      <c r="AK75" s="80">
        <v>0</v>
      </c>
      <c r="AL75" s="201" t="s">
        <v>80</v>
      </c>
      <c r="AM75" s="78">
        <v>0</v>
      </c>
      <c r="AN75" s="201" t="s">
        <v>80</v>
      </c>
      <c r="AO75" s="201" t="s">
        <v>80</v>
      </c>
      <c r="AP75" s="74">
        <v>0</v>
      </c>
      <c r="AQ75" s="74">
        <f>+L75+AF75-AK75</f>
        <v>12500000</v>
      </c>
      <c r="AR75" s="77" t="s">
        <v>115</v>
      </c>
      <c r="AS75" s="80">
        <v>0</v>
      </c>
      <c r="AT75" s="203" t="s">
        <v>80</v>
      </c>
      <c r="AU75" s="74">
        <v>6250000</v>
      </c>
      <c r="AV75" s="205">
        <f t="shared" si="6"/>
        <v>6250000</v>
      </c>
      <c r="AW75" s="60">
        <f t="shared" si="3"/>
        <v>0.5</v>
      </c>
      <c r="AX75" s="203" t="s">
        <v>80</v>
      </c>
      <c r="AY75" s="77" t="s">
        <v>72</v>
      </c>
      <c r="AZ75" s="337" t="s">
        <v>17377</v>
      </c>
      <c r="BA75" s="73" t="s">
        <v>71</v>
      </c>
      <c r="BB75" s="73" t="s">
        <v>71</v>
      </c>
    </row>
    <row r="76" spans="2:54" s="12" customFormat="1" ht="12.75" x14ac:dyDescent="0.2">
      <c r="B76" s="448">
        <v>2023</v>
      </c>
      <c r="C76" s="81">
        <v>891780111</v>
      </c>
      <c r="D76" s="82" t="s">
        <v>68</v>
      </c>
      <c r="E76" s="74" t="s">
        <v>17378</v>
      </c>
      <c r="F76" s="76" t="s">
        <v>17379</v>
      </c>
      <c r="G76" s="73">
        <v>0</v>
      </c>
      <c r="H76" s="80"/>
      <c r="I76" s="86" t="s">
        <v>78</v>
      </c>
      <c r="J76" s="81" t="s">
        <v>1527</v>
      </c>
      <c r="K76" s="79" t="s">
        <v>17380</v>
      </c>
      <c r="L76" s="74">
        <v>11000000</v>
      </c>
      <c r="M76" s="73" t="s">
        <v>73</v>
      </c>
      <c r="N76" s="80"/>
      <c r="O76" s="321" t="s">
        <v>17153</v>
      </c>
      <c r="P76" s="333">
        <v>57464026</v>
      </c>
      <c r="Q76" s="338">
        <v>1542</v>
      </c>
      <c r="R76" s="335">
        <v>45126</v>
      </c>
      <c r="S76" s="74">
        <v>11000000</v>
      </c>
      <c r="T76" s="335">
        <v>45132</v>
      </c>
      <c r="U76" s="74">
        <v>11000000</v>
      </c>
      <c r="V76" s="77" t="s">
        <v>70</v>
      </c>
      <c r="W76" s="85">
        <v>1045725304</v>
      </c>
      <c r="X76" s="211" t="s">
        <v>17154</v>
      </c>
      <c r="Y76" s="80"/>
      <c r="Z76" s="335">
        <v>45132</v>
      </c>
      <c r="AA76" s="335">
        <v>45132</v>
      </c>
      <c r="AB76" s="201" t="s">
        <v>80</v>
      </c>
      <c r="AC76" s="335">
        <v>45275</v>
      </c>
      <c r="AD76" s="74">
        <f t="shared" si="4"/>
        <v>143</v>
      </c>
      <c r="AE76" s="80">
        <v>0</v>
      </c>
      <c r="AF76" s="80">
        <v>0</v>
      </c>
      <c r="AG76" s="80">
        <v>0</v>
      </c>
      <c r="AH76" s="202" t="s">
        <v>80</v>
      </c>
      <c r="AI76" s="74">
        <f t="shared" si="5"/>
        <v>0</v>
      </c>
      <c r="AJ76" s="78">
        <v>0</v>
      </c>
      <c r="AK76" s="80">
        <v>0</v>
      </c>
      <c r="AL76" s="201" t="s">
        <v>80</v>
      </c>
      <c r="AM76" s="78">
        <v>0</v>
      </c>
      <c r="AN76" s="201" t="s">
        <v>80</v>
      </c>
      <c r="AO76" s="201" t="s">
        <v>80</v>
      </c>
      <c r="AP76" s="74">
        <v>0</v>
      </c>
      <c r="AQ76" s="74">
        <f>+L76+AF76-AK76</f>
        <v>11000000</v>
      </c>
      <c r="AR76" s="77" t="s">
        <v>115</v>
      </c>
      <c r="AS76" s="80">
        <v>0</v>
      </c>
      <c r="AT76" s="203" t="s">
        <v>80</v>
      </c>
      <c r="AU76" s="74">
        <v>5500000</v>
      </c>
      <c r="AV76" s="205">
        <f t="shared" si="6"/>
        <v>5500000</v>
      </c>
      <c r="AW76" s="60">
        <f t="shared" si="3"/>
        <v>0.5</v>
      </c>
      <c r="AX76" s="203" t="s">
        <v>80</v>
      </c>
      <c r="AY76" s="77" t="s">
        <v>72</v>
      </c>
      <c r="AZ76" s="337" t="s">
        <v>17381</v>
      </c>
      <c r="BA76" s="73" t="s">
        <v>71</v>
      </c>
      <c r="BB76" s="73" t="s">
        <v>71</v>
      </c>
    </row>
    <row r="77" spans="2:54" s="12" customFormat="1" ht="12.75" x14ac:dyDescent="0.2">
      <c r="B77" s="448">
        <v>2023</v>
      </c>
      <c r="C77" s="81">
        <v>891780111</v>
      </c>
      <c r="D77" s="82" t="s">
        <v>68</v>
      </c>
      <c r="E77" s="74" t="s">
        <v>17382</v>
      </c>
      <c r="F77" s="76" t="s">
        <v>17383</v>
      </c>
      <c r="G77" s="73">
        <v>0</v>
      </c>
      <c r="H77" s="80"/>
      <c r="I77" s="86" t="s">
        <v>78</v>
      </c>
      <c r="J77" s="81" t="s">
        <v>1527</v>
      </c>
      <c r="K77" s="79" t="s">
        <v>17384</v>
      </c>
      <c r="L77" s="74">
        <v>11000000</v>
      </c>
      <c r="M77" s="73" t="s">
        <v>73</v>
      </c>
      <c r="N77" s="80"/>
      <c r="O77" s="321" t="s">
        <v>17148</v>
      </c>
      <c r="P77" s="333">
        <v>1083041701</v>
      </c>
      <c r="Q77" s="338">
        <v>1540</v>
      </c>
      <c r="R77" s="335">
        <v>45126</v>
      </c>
      <c r="S77" s="74">
        <v>11000000</v>
      </c>
      <c r="T77" s="335">
        <v>45132</v>
      </c>
      <c r="U77" s="74">
        <v>11000000</v>
      </c>
      <c r="V77" s="77" t="s">
        <v>70</v>
      </c>
      <c r="W77" s="339">
        <v>12561250</v>
      </c>
      <c r="X77" s="74" t="s">
        <v>17119</v>
      </c>
      <c r="Y77" s="80"/>
      <c r="Z77" s="335">
        <v>45132</v>
      </c>
      <c r="AA77" s="335">
        <v>45132</v>
      </c>
      <c r="AB77" s="201" t="s">
        <v>80</v>
      </c>
      <c r="AC77" s="335">
        <v>45275</v>
      </c>
      <c r="AD77" s="74">
        <f t="shared" si="4"/>
        <v>143</v>
      </c>
      <c r="AE77" s="80">
        <v>0</v>
      </c>
      <c r="AF77" s="80">
        <v>0</v>
      </c>
      <c r="AG77" s="80">
        <v>0</v>
      </c>
      <c r="AH77" s="202" t="s">
        <v>80</v>
      </c>
      <c r="AI77" s="74">
        <f t="shared" si="5"/>
        <v>0</v>
      </c>
      <c r="AJ77" s="78">
        <v>0</v>
      </c>
      <c r="AK77" s="80">
        <v>0</v>
      </c>
      <c r="AL77" s="201" t="s">
        <v>80</v>
      </c>
      <c r="AM77" s="78">
        <v>0</v>
      </c>
      <c r="AN77" s="201" t="s">
        <v>80</v>
      </c>
      <c r="AO77" s="201" t="s">
        <v>80</v>
      </c>
      <c r="AP77" s="74">
        <v>0</v>
      </c>
      <c r="AQ77" s="74">
        <f>+L77+AF77-AK77</f>
        <v>11000000</v>
      </c>
      <c r="AR77" s="77" t="s">
        <v>115</v>
      </c>
      <c r="AS77" s="80">
        <v>0</v>
      </c>
      <c r="AT77" s="203" t="s">
        <v>80</v>
      </c>
      <c r="AU77" s="74">
        <v>5500000</v>
      </c>
      <c r="AV77" s="205">
        <f t="shared" si="6"/>
        <v>5500000</v>
      </c>
      <c r="AW77" s="60">
        <f t="shared" si="3"/>
        <v>0.5</v>
      </c>
      <c r="AX77" s="203" t="s">
        <v>80</v>
      </c>
      <c r="AY77" s="77" t="s">
        <v>72</v>
      </c>
      <c r="AZ77" s="337" t="s">
        <v>17385</v>
      </c>
      <c r="BA77" s="73" t="s">
        <v>71</v>
      </c>
      <c r="BB77" s="73" t="s">
        <v>71</v>
      </c>
    </row>
    <row r="78" spans="2:54" s="12" customFormat="1" ht="12.75" x14ac:dyDescent="0.2">
      <c r="B78" s="448">
        <v>2023</v>
      </c>
      <c r="C78" s="81">
        <v>891780111</v>
      </c>
      <c r="D78" s="82" t="s">
        <v>68</v>
      </c>
      <c r="E78" s="80" t="s">
        <v>17386</v>
      </c>
      <c r="F78" s="76" t="s">
        <v>17387</v>
      </c>
      <c r="G78" s="73">
        <v>0</v>
      </c>
      <c r="H78" s="80"/>
      <c r="I78" s="86" t="s">
        <v>78</v>
      </c>
      <c r="J78" s="81" t="s">
        <v>1527</v>
      </c>
      <c r="K78" s="79" t="s">
        <v>17388</v>
      </c>
      <c r="L78" s="80">
        <v>9900000</v>
      </c>
      <c r="M78" s="73" t="s">
        <v>73</v>
      </c>
      <c r="N78" s="80"/>
      <c r="O78" s="79" t="s">
        <v>17169</v>
      </c>
      <c r="P78" s="209">
        <v>57450652</v>
      </c>
      <c r="Q78" s="78">
        <v>1735</v>
      </c>
      <c r="R78" s="335">
        <v>45153</v>
      </c>
      <c r="S78" s="80">
        <v>9900000</v>
      </c>
      <c r="T78" s="335">
        <v>45153</v>
      </c>
      <c r="U78" s="80">
        <v>9900000</v>
      </c>
      <c r="V78" s="77" t="s">
        <v>70</v>
      </c>
      <c r="W78" s="339">
        <v>1082943891</v>
      </c>
      <c r="X78" s="74" t="s">
        <v>17097</v>
      </c>
      <c r="Y78" s="80"/>
      <c r="Z78" s="335">
        <v>45153</v>
      </c>
      <c r="AA78" s="335">
        <v>45153</v>
      </c>
      <c r="AB78" s="201" t="s">
        <v>80</v>
      </c>
      <c r="AC78" s="335">
        <v>45275</v>
      </c>
      <c r="AD78" s="74">
        <f t="shared" si="4"/>
        <v>122</v>
      </c>
      <c r="AE78" s="80">
        <v>0</v>
      </c>
      <c r="AF78" s="80">
        <v>0</v>
      </c>
      <c r="AG78" s="80">
        <v>0</v>
      </c>
      <c r="AH78" s="202" t="s">
        <v>80</v>
      </c>
      <c r="AI78" s="74">
        <f t="shared" si="5"/>
        <v>0</v>
      </c>
      <c r="AJ78" s="78">
        <v>0</v>
      </c>
      <c r="AK78" s="80">
        <v>0</v>
      </c>
      <c r="AL78" s="201" t="s">
        <v>80</v>
      </c>
      <c r="AM78" s="78">
        <v>0</v>
      </c>
      <c r="AN78" s="201" t="s">
        <v>80</v>
      </c>
      <c r="AO78" s="201" t="s">
        <v>80</v>
      </c>
      <c r="AP78" s="74">
        <v>0</v>
      </c>
      <c r="AQ78" s="74">
        <f>+L78+AF78-AK78</f>
        <v>9900000</v>
      </c>
      <c r="AR78" s="77" t="s">
        <v>115</v>
      </c>
      <c r="AS78" s="80">
        <v>0</v>
      </c>
      <c r="AT78" s="203" t="s">
        <v>80</v>
      </c>
      <c r="AU78" s="204">
        <v>4400000</v>
      </c>
      <c r="AV78" s="205">
        <f t="shared" si="6"/>
        <v>5500000</v>
      </c>
      <c r="AW78" s="60">
        <f t="shared" si="3"/>
        <v>0.44444444444444442</v>
      </c>
      <c r="AX78" s="203" t="s">
        <v>80</v>
      </c>
      <c r="AY78" s="77" t="s">
        <v>72</v>
      </c>
      <c r="AZ78" s="337" t="s">
        <v>17389</v>
      </c>
      <c r="BA78" s="73" t="s">
        <v>71</v>
      </c>
      <c r="BB78" s="73" t="s">
        <v>71</v>
      </c>
    </row>
    <row r="79" spans="2:54" s="12" customFormat="1" ht="12.75" x14ac:dyDescent="0.2">
      <c r="B79" s="448">
        <v>2023</v>
      </c>
      <c r="C79" s="81">
        <v>891780111</v>
      </c>
      <c r="D79" s="82" t="s">
        <v>68</v>
      </c>
      <c r="E79" s="80" t="s">
        <v>17390</v>
      </c>
      <c r="F79" s="76" t="s">
        <v>17391</v>
      </c>
      <c r="G79" s="73">
        <v>0</v>
      </c>
      <c r="H79" s="80"/>
      <c r="I79" s="86" t="s">
        <v>78</v>
      </c>
      <c r="J79" s="81" t="s">
        <v>1527</v>
      </c>
      <c r="K79" s="79" t="s">
        <v>17392</v>
      </c>
      <c r="L79" s="80">
        <v>9450000</v>
      </c>
      <c r="M79" s="73" t="s">
        <v>73</v>
      </c>
      <c r="N79" s="80"/>
      <c r="O79" s="79" t="s">
        <v>17393</v>
      </c>
      <c r="P79" s="209">
        <v>57423259</v>
      </c>
      <c r="Q79" s="78">
        <v>1737</v>
      </c>
      <c r="R79" s="335">
        <v>45153</v>
      </c>
      <c r="S79" s="80">
        <v>9450000</v>
      </c>
      <c r="T79" s="335">
        <v>45153</v>
      </c>
      <c r="U79" s="80">
        <v>9450000</v>
      </c>
      <c r="V79" s="77" t="s">
        <v>70</v>
      </c>
      <c r="W79" s="339">
        <v>1098669877</v>
      </c>
      <c r="X79" s="74" t="s">
        <v>17087</v>
      </c>
      <c r="Y79" s="80"/>
      <c r="Z79" s="335">
        <v>45153</v>
      </c>
      <c r="AA79" s="335">
        <v>45153</v>
      </c>
      <c r="AB79" s="201" t="s">
        <v>80</v>
      </c>
      <c r="AC79" s="335">
        <v>45275</v>
      </c>
      <c r="AD79" s="74">
        <f t="shared" si="4"/>
        <v>122</v>
      </c>
      <c r="AE79" s="80">
        <v>0</v>
      </c>
      <c r="AF79" s="80">
        <v>0</v>
      </c>
      <c r="AG79" s="80">
        <v>0</v>
      </c>
      <c r="AH79" s="202" t="s">
        <v>80</v>
      </c>
      <c r="AI79" s="74">
        <f t="shared" si="5"/>
        <v>0</v>
      </c>
      <c r="AJ79" s="78">
        <v>0</v>
      </c>
      <c r="AK79" s="80">
        <v>0</v>
      </c>
      <c r="AL79" s="201" t="s">
        <v>80</v>
      </c>
      <c r="AM79" s="78">
        <v>0</v>
      </c>
      <c r="AN79" s="201" t="s">
        <v>80</v>
      </c>
      <c r="AO79" s="201" t="s">
        <v>80</v>
      </c>
      <c r="AP79" s="74">
        <v>0</v>
      </c>
      <c r="AQ79" s="74">
        <f>+L79+AF79-AK79</f>
        <v>9450000</v>
      </c>
      <c r="AR79" s="77" t="s">
        <v>115</v>
      </c>
      <c r="AS79" s="80">
        <v>0</v>
      </c>
      <c r="AT79" s="203" t="s">
        <v>80</v>
      </c>
      <c r="AU79" s="204">
        <v>4200000</v>
      </c>
      <c r="AV79" s="205">
        <f t="shared" si="6"/>
        <v>5250000</v>
      </c>
      <c r="AW79" s="60">
        <f t="shared" si="3"/>
        <v>0.44444444444444442</v>
      </c>
      <c r="AX79" s="203" t="s">
        <v>80</v>
      </c>
      <c r="AY79" s="77" t="s">
        <v>72</v>
      </c>
      <c r="AZ79" s="337" t="s">
        <v>17394</v>
      </c>
      <c r="BA79" s="73" t="s">
        <v>71</v>
      </c>
      <c r="BB79" s="73" t="s">
        <v>71</v>
      </c>
    </row>
    <row r="80" spans="2:54" s="12" customFormat="1" ht="12.75" x14ac:dyDescent="0.2">
      <c r="B80" s="448">
        <v>2023</v>
      </c>
      <c r="C80" s="81">
        <v>891780111</v>
      </c>
      <c r="D80" s="82" t="s">
        <v>68</v>
      </c>
      <c r="E80" s="80" t="s">
        <v>17395</v>
      </c>
      <c r="F80" s="76" t="s">
        <v>17396</v>
      </c>
      <c r="G80" s="73">
        <v>0</v>
      </c>
      <c r="H80" s="80"/>
      <c r="I80" s="86" t="s">
        <v>78</v>
      </c>
      <c r="J80" s="81" t="s">
        <v>1527</v>
      </c>
      <c r="K80" s="79" t="s">
        <v>17397</v>
      </c>
      <c r="L80" s="80">
        <v>8550000</v>
      </c>
      <c r="M80" s="73" t="s">
        <v>73</v>
      </c>
      <c r="N80" s="80"/>
      <c r="O80" s="79" t="s">
        <v>17174</v>
      </c>
      <c r="P80" s="209">
        <v>1085040743</v>
      </c>
      <c r="Q80" s="78">
        <v>1734</v>
      </c>
      <c r="R80" s="335">
        <v>45153</v>
      </c>
      <c r="S80" s="80">
        <v>8550000</v>
      </c>
      <c r="T80" s="335">
        <v>45153</v>
      </c>
      <c r="U80" s="80">
        <v>8550000</v>
      </c>
      <c r="V80" s="77" t="s">
        <v>70</v>
      </c>
      <c r="W80" s="339">
        <v>1082943891</v>
      </c>
      <c r="X80" s="74" t="s">
        <v>17097</v>
      </c>
      <c r="Y80" s="80"/>
      <c r="Z80" s="335">
        <v>45153</v>
      </c>
      <c r="AA80" s="335">
        <v>45153</v>
      </c>
      <c r="AB80" s="201" t="s">
        <v>80</v>
      </c>
      <c r="AC80" s="335">
        <v>45275</v>
      </c>
      <c r="AD80" s="74">
        <f t="shared" si="4"/>
        <v>122</v>
      </c>
      <c r="AE80" s="80">
        <v>0</v>
      </c>
      <c r="AF80" s="80">
        <v>0</v>
      </c>
      <c r="AG80" s="80">
        <v>0</v>
      </c>
      <c r="AH80" s="202" t="s">
        <v>80</v>
      </c>
      <c r="AI80" s="74">
        <f t="shared" si="5"/>
        <v>0</v>
      </c>
      <c r="AJ80" s="78">
        <v>0</v>
      </c>
      <c r="AK80" s="80">
        <v>0</v>
      </c>
      <c r="AL80" s="201" t="s">
        <v>80</v>
      </c>
      <c r="AM80" s="78">
        <v>0</v>
      </c>
      <c r="AN80" s="201" t="s">
        <v>80</v>
      </c>
      <c r="AO80" s="201" t="s">
        <v>80</v>
      </c>
      <c r="AP80" s="74">
        <v>0</v>
      </c>
      <c r="AQ80" s="74">
        <f>+L80+AF80-AK80</f>
        <v>8550000</v>
      </c>
      <c r="AR80" s="77" t="s">
        <v>115</v>
      </c>
      <c r="AS80" s="80">
        <v>0</v>
      </c>
      <c r="AT80" s="203" t="s">
        <v>80</v>
      </c>
      <c r="AU80" s="204">
        <v>3800000</v>
      </c>
      <c r="AV80" s="205">
        <f t="shared" si="6"/>
        <v>4750000</v>
      </c>
      <c r="AW80" s="60">
        <f t="shared" si="3"/>
        <v>0.44444444444444442</v>
      </c>
      <c r="AX80" s="203" t="s">
        <v>80</v>
      </c>
      <c r="AY80" s="77" t="s">
        <v>72</v>
      </c>
      <c r="AZ80" s="337" t="s">
        <v>17398</v>
      </c>
      <c r="BA80" s="73" t="s">
        <v>71</v>
      </c>
      <c r="BB80" s="73" t="s">
        <v>71</v>
      </c>
    </row>
    <row r="81" spans="2:54" s="12" customFormat="1" ht="12.75" x14ac:dyDescent="0.2">
      <c r="B81" s="448">
        <v>2023</v>
      </c>
      <c r="C81" s="81">
        <v>891780111</v>
      </c>
      <c r="D81" s="82" t="s">
        <v>68</v>
      </c>
      <c r="E81" s="80" t="s">
        <v>17399</v>
      </c>
      <c r="F81" s="76" t="s">
        <v>17400</v>
      </c>
      <c r="G81" s="73">
        <v>0</v>
      </c>
      <c r="H81" s="80"/>
      <c r="I81" s="86" t="s">
        <v>78</v>
      </c>
      <c r="J81" s="81" t="s">
        <v>1527</v>
      </c>
      <c r="K81" s="79" t="s">
        <v>17401</v>
      </c>
      <c r="L81" s="80">
        <v>7600000</v>
      </c>
      <c r="M81" s="73" t="s">
        <v>73</v>
      </c>
      <c r="N81" s="80"/>
      <c r="O81" s="79" t="s">
        <v>17229</v>
      </c>
      <c r="P81" s="209">
        <v>36720593</v>
      </c>
      <c r="Q81" s="78">
        <v>1739</v>
      </c>
      <c r="R81" s="335">
        <v>45153</v>
      </c>
      <c r="S81" s="80">
        <v>7600000</v>
      </c>
      <c r="T81" s="335">
        <v>45153</v>
      </c>
      <c r="U81" s="80">
        <v>7600000</v>
      </c>
      <c r="V81" s="77" t="s">
        <v>70</v>
      </c>
      <c r="W81" s="339">
        <v>12561250</v>
      </c>
      <c r="X81" s="74" t="s">
        <v>17119</v>
      </c>
      <c r="Y81" s="80"/>
      <c r="Z81" s="335">
        <v>45153</v>
      </c>
      <c r="AA81" s="335">
        <v>45153</v>
      </c>
      <c r="AB81" s="201" t="s">
        <v>80</v>
      </c>
      <c r="AC81" s="335">
        <v>45260</v>
      </c>
      <c r="AD81" s="74">
        <f t="shared" si="4"/>
        <v>107</v>
      </c>
      <c r="AE81" s="80">
        <v>0</v>
      </c>
      <c r="AF81" s="80">
        <v>0</v>
      </c>
      <c r="AG81" s="80">
        <v>0</v>
      </c>
      <c r="AH81" s="202" t="s">
        <v>80</v>
      </c>
      <c r="AI81" s="74">
        <f t="shared" si="5"/>
        <v>0</v>
      </c>
      <c r="AJ81" s="78">
        <v>0</v>
      </c>
      <c r="AK81" s="80">
        <v>0</v>
      </c>
      <c r="AL81" s="201" t="s">
        <v>80</v>
      </c>
      <c r="AM81" s="78">
        <v>0</v>
      </c>
      <c r="AN81" s="201" t="s">
        <v>80</v>
      </c>
      <c r="AO81" s="201" t="s">
        <v>80</v>
      </c>
      <c r="AP81" s="74">
        <v>0</v>
      </c>
      <c r="AQ81" s="74">
        <f>+L81+AF81-AK81</f>
        <v>7600000</v>
      </c>
      <c r="AR81" s="77" t="s">
        <v>115</v>
      </c>
      <c r="AS81" s="80">
        <v>0</v>
      </c>
      <c r="AT81" s="203" t="s">
        <v>80</v>
      </c>
      <c r="AU81" s="204">
        <v>3800000</v>
      </c>
      <c r="AV81" s="205">
        <f t="shared" si="6"/>
        <v>3800000</v>
      </c>
      <c r="AW81" s="60">
        <f t="shared" si="3"/>
        <v>0.5</v>
      </c>
      <c r="AX81" s="203" t="s">
        <v>80</v>
      </c>
      <c r="AY81" s="77" t="s">
        <v>72</v>
      </c>
      <c r="AZ81" s="337" t="s">
        <v>17402</v>
      </c>
      <c r="BA81" s="73" t="s">
        <v>71</v>
      </c>
      <c r="BB81" s="73" t="s">
        <v>71</v>
      </c>
    </row>
    <row r="82" spans="2:54" s="12" customFormat="1" ht="12.75" x14ac:dyDescent="0.2">
      <c r="B82" s="448">
        <v>2023</v>
      </c>
      <c r="C82" s="81">
        <v>891780111</v>
      </c>
      <c r="D82" s="82" t="s">
        <v>68</v>
      </c>
      <c r="E82" s="80" t="s">
        <v>17403</v>
      </c>
      <c r="F82" s="76" t="s">
        <v>17404</v>
      </c>
      <c r="G82" s="73">
        <v>0</v>
      </c>
      <c r="H82" s="80"/>
      <c r="I82" s="86" t="s">
        <v>78</v>
      </c>
      <c r="J82" s="81" t="s">
        <v>1527</v>
      </c>
      <c r="K82" s="79" t="s">
        <v>17405</v>
      </c>
      <c r="L82" s="80">
        <v>8736000</v>
      </c>
      <c r="M82" s="73" t="s">
        <v>73</v>
      </c>
      <c r="N82" s="80"/>
      <c r="O82" s="79" t="s">
        <v>17263</v>
      </c>
      <c r="P82" s="209">
        <v>1221972088</v>
      </c>
      <c r="Q82" s="78">
        <v>1738</v>
      </c>
      <c r="R82" s="335">
        <v>45153</v>
      </c>
      <c r="S82" s="80">
        <v>8736000</v>
      </c>
      <c r="T82" s="335">
        <v>45153</v>
      </c>
      <c r="U82" s="80">
        <v>8736000</v>
      </c>
      <c r="V82" s="77" t="s">
        <v>70</v>
      </c>
      <c r="W82" s="339">
        <v>7634903</v>
      </c>
      <c r="X82" s="74" t="s">
        <v>17070</v>
      </c>
      <c r="Y82" s="80"/>
      <c r="Z82" s="335">
        <v>45153</v>
      </c>
      <c r="AA82" s="335">
        <v>45153</v>
      </c>
      <c r="AB82" s="201" t="s">
        <v>80</v>
      </c>
      <c r="AC82" s="335">
        <v>45275</v>
      </c>
      <c r="AD82" s="74">
        <f t="shared" si="4"/>
        <v>122</v>
      </c>
      <c r="AE82" s="80">
        <v>0</v>
      </c>
      <c r="AF82" s="80">
        <v>0</v>
      </c>
      <c r="AG82" s="80">
        <v>0</v>
      </c>
      <c r="AH82" s="202" t="s">
        <v>80</v>
      </c>
      <c r="AI82" s="74">
        <f t="shared" si="5"/>
        <v>0</v>
      </c>
      <c r="AJ82" s="78">
        <v>0</v>
      </c>
      <c r="AK82" s="80">
        <v>0</v>
      </c>
      <c r="AL82" s="201" t="s">
        <v>80</v>
      </c>
      <c r="AM82" s="78">
        <v>0</v>
      </c>
      <c r="AN82" s="201" t="s">
        <v>80</v>
      </c>
      <c r="AO82" s="201" t="s">
        <v>80</v>
      </c>
      <c r="AP82" s="74">
        <v>0</v>
      </c>
      <c r="AQ82" s="74">
        <f>+L82+AF82-AK82</f>
        <v>8736000</v>
      </c>
      <c r="AR82" s="77" t="s">
        <v>115</v>
      </c>
      <c r="AS82" s="80">
        <v>0</v>
      </c>
      <c r="AT82" s="203" t="s">
        <v>80</v>
      </c>
      <c r="AU82" s="204">
        <v>3486000</v>
      </c>
      <c r="AV82" s="205">
        <f t="shared" si="6"/>
        <v>5250000</v>
      </c>
      <c r="AW82" s="60">
        <f t="shared" si="3"/>
        <v>0.39903846153846156</v>
      </c>
      <c r="AX82" s="203" t="s">
        <v>80</v>
      </c>
      <c r="AY82" s="77" t="s">
        <v>72</v>
      </c>
      <c r="AZ82" s="337" t="s">
        <v>17406</v>
      </c>
      <c r="BA82" s="73" t="s">
        <v>71</v>
      </c>
      <c r="BB82" s="73" t="s">
        <v>71</v>
      </c>
    </row>
    <row r="83" spans="2:54" s="12" customFormat="1" ht="12.75" x14ac:dyDescent="0.2">
      <c r="B83" s="448">
        <v>2023</v>
      </c>
      <c r="C83" s="81">
        <v>891780111</v>
      </c>
      <c r="D83" s="82" t="s">
        <v>68</v>
      </c>
      <c r="E83" s="80" t="s">
        <v>17407</v>
      </c>
      <c r="F83" s="76" t="s">
        <v>17408</v>
      </c>
      <c r="G83" s="73">
        <v>0</v>
      </c>
      <c r="H83" s="80"/>
      <c r="I83" s="86" t="s">
        <v>78</v>
      </c>
      <c r="J83" s="81" t="s">
        <v>1527</v>
      </c>
      <c r="K83" s="79" t="s">
        <v>17409</v>
      </c>
      <c r="L83" s="80">
        <v>7072000</v>
      </c>
      <c r="M83" s="73" t="s">
        <v>73</v>
      </c>
      <c r="N83" s="80"/>
      <c r="O83" s="79" t="s">
        <v>17410</v>
      </c>
      <c r="P83" s="209">
        <v>1216972757</v>
      </c>
      <c r="Q83" s="78">
        <v>1754</v>
      </c>
      <c r="R83" s="335">
        <v>45155</v>
      </c>
      <c r="S83" s="80">
        <v>7072000</v>
      </c>
      <c r="T83" s="335">
        <v>45155</v>
      </c>
      <c r="U83" s="80">
        <v>7072000</v>
      </c>
      <c r="V83" s="77" t="s">
        <v>70</v>
      </c>
      <c r="W83" s="339">
        <v>36669977</v>
      </c>
      <c r="X83" s="74" t="s">
        <v>17064</v>
      </c>
      <c r="Y83" s="80"/>
      <c r="Z83" s="335">
        <v>45155</v>
      </c>
      <c r="AA83" s="335">
        <v>45155</v>
      </c>
      <c r="AB83" s="201" t="s">
        <v>80</v>
      </c>
      <c r="AC83" s="335">
        <v>45260</v>
      </c>
      <c r="AD83" s="74">
        <f t="shared" si="4"/>
        <v>105</v>
      </c>
      <c r="AE83" s="80">
        <v>0</v>
      </c>
      <c r="AF83" s="80">
        <v>0</v>
      </c>
      <c r="AG83" s="80">
        <v>0</v>
      </c>
      <c r="AH83" s="202" t="s">
        <v>80</v>
      </c>
      <c r="AI83" s="74">
        <f t="shared" si="5"/>
        <v>0</v>
      </c>
      <c r="AJ83" s="78">
        <v>0</v>
      </c>
      <c r="AK83" s="80">
        <v>0</v>
      </c>
      <c r="AL83" s="201" t="s">
        <v>80</v>
      </c>
      <c r="AM83" s="78">
        <v>0</v>
      </c>
      <c r="AN83" s="201" t="s">
        <v>80</v>
      </c>
      <c r="AO83" s="201" t="s">
        <v>80</v>
      </c>
      <c r="AP83" s="74">
        <v>0</v>
      </c>
      <c r="AQ83" s="74">
        <f>+L83+AF83-AK83</f>
        <v>7072000</v>
      </c>
      <c r="AR83" s="77" t="s">
        <v>115</v>
      </c>
      <c r="AS83" s="80">
        <v>0</v>
      </c>
      <c r="AT83" s="203" t="s">
        <v>80</v>
      </c>
      <c r="AU83" s="204">
        <v>3472000</v>
      </c>
      <c r="AV83" s="205">
        <f t="shared" si="6"/>
        <v>3600000</v>
      </c>
      <c r="AW83" s="60">
        <f t="shared" si="3"/>
        <v>0.49095022624434387</v>
      </c>
      <c r="AX83" s="203" t="s">
        <v>80</v>
      </c>
      <c r="AY83" s="77" t="s">
        <v>72</v>
      </c>
      <c r="AZ83" s="337" t="s">
        <v>17411</v>
      </c>
      <c r="BA83" s="73" t="s">
        <v>71</v>
      </c>
      <c r="BB83" s="73" t="s">
        <v>71</v>
      </c>
    </row>
    <row r="84" spans="2:54" s="12" customFormat="1" ht="14.25" customHeight="1" x14ac:dyDescent="0.2">
      <c r="B84" s="448">
        <v>2023</v>
      </c>
      <c r="C84" s="81">
        <v>891780111</v>
      </c>
      <c r="D84" s="82" t="s">
        <v>68</v>
      </c>
      <c r="E84" s="80" t="s">
        <v>17412</v>
      </c>
      <c r="F84" s="76" t="s">
        <v>17413</v>
      </c>
      <c r="G84" s="73">
        <v>0</v>
      </c>
      <c r="H84" s="80"/>
      <c r="I84" s="86" t="s">
        <v>78</v>
      </c>
      <c r="J84" s="81" t="s">
        <v>1527</v>
      </c>
      <c r="K84" s="79" t="s">
        <v>17414</v>
      </c>
      <c r="L84" s="80">
        <v>10400000</v>
      </c>
      <c r="M84" s="73" t="s">
        <v>73</v>
      </c>
      <c r="N84" s="80"/>
      <c r="O84" s="79" t="s">
        <v>17219</v>
      </c>
      <c r="P84" s="209">
        <v>32738180</v>
      </c>
      <c r="Q84" s="78">
        <v>1736</v>
      </c>
      <c r="R84" s="335">
        <v>45153</v>
      </c>
      <c r="S84" s="80">
        <v>10400000</v>
      </c>
      <c r="T84" s="335">
        <v>45156</v>
      </c>
      <c r="U84" s="80">
        <v>10400000</v>
      </c>
      <c r="V84" s="77" t="s">
        <v>70</v>
      </c>
      <c r="W84" s="340">
        <v>36669725</v>
      </c>
      <c r="X84" s="74" t="s">
        <v>17076</v>
      </c>
      <c r="Y84" s="80"/>
      <c r="Z84" s="335">
        <v>45156</v>
      </c>
      <c r="AA84" s="335">
        <v>45156</v>
      </c>
      <c r="AB84" s="201" t="s">
        <v>80</v>
      </c>
      <c r="AC84" s="335">
        <v>45260</v>
      </c>
      <c r="AD84" s="74">
        <f t="shared" si="4"/>
        <v>104</v>
      </c>
      <c r="AE84" s="80">
        <v>0</v>
      </c>
      <c r="AF84" s="80">
        <v>0</v>
      </c>
      <c r="AG84" s="80">
        <v>0</v>
      </c>
      <c r="AH84" s="202" t="s">
        <v>80</v>
      </c>
      <c r="AI84" s="74">
        <f t="shared" si="5"/>
        <v>0</v>
      </c>
      <c r="AJ84" s="78">
        <v>0</v>
      </c>
      <c r="AK84" s="80">
        <v>0</v>
      </c>
      <c r="AL84" s="201" t="s">
        <v>80</v>
      </c>
      <c r="AM84" s="78">
        <v>0</v>
      </c>
      <c r="AN84" s="201" t="s">
        <v>80</v>
      </c>
      <c r="AO84" s="201" t="s">
        <v>80</v>
      </c>
      <c r="AP84" s="74">
        <v>0</v>
      </c>
      <c r="AQ84" s="74">
        <f>+L84+AF84-AK84</f>
        <v>10400000</v>
      </c>
      <c r="AR84" s="77" t="s">
        <v>115</v>
      </c>
      <c r="AS84" s="80">
        <v>0</v>
      </c>
      <c r="AT84" s="203" t="s">
        <v>80</v>
      </c>
      <c r="AU84" s="204">
        <v>5200000</v>
      </c>
      <c r="AV84" s="205">
        <f t="shared" si="6"/>
        <v>5200000</v>
      </c>
      <c r="AW84" s="60">
        <f t="shared" si="3"/>
        <v>0.5</v>
      </c>
      <c r="AX84" s="203" t="s">
        <v>80</v>
      </c>
      <c r="AY84" s="77" t="s">
        <v>72</v>
      </c>
      <c r="AZ84" s="337" t="s">
        <v>17415</v>
      </c>
      <c r="BA84" s="73" t="s">
        <v>71</v>
      </c>
      <c r="BB84" s="73" t="s">
        <v>71</v>
      </c>
    </row>
    <row r="85" spans="2:54" s="12" customFormat="1" ht="12.75" x14ac:dyDescent="0.2">
      <c r="B85" s="448">
        <v>2023</v>
      </c>
      <c r="C85" s="81">
        <v>891780111</v>
      </c>
      <c r="D85" s="82" t="s">
        <v>68</v>
      </c>
      <c r="E85" s="80" t="s">
        <v>17416</v>
      </c>
      <c r="F85" s="76" t="s">
        <v>17408</v>
      </c>
      <c r="G85" s="73">
        <v>0</v>
      </c>
      <c r="H85" s="80"/>
      <c r="I85" s="86" t="s">
        <v>78</v>
      </c>
      <c r="J85" s="81" t="s">
        <v>1527</v>
      </c>
      <c r="K85" s="79" t="s">
        <v>17417</v>
      </c>
      <c r="L85" s="80">
        <v>10200000</v>
      </c>
      <c r="M85" s="73" t="s">
        <v>73</v>
      </c>
      <c r="N85" s="80"/>
      <c r="O85" s="79" t="s">
        <v>17418</v>
      </c>
      <c r="P85" s="209">
        <v>1051669865</v>
      </c>
      <c r="Q85" s="78">
        <v>1770</v>
      </c>
      <c r="R85" s="335">
        <v>45160</v>
      </c>
      <c r="S85" s="80">
        <v>10200000</v>
      </c>
      <c r="T85" s="335">
        <v>45160</v>
      </c>
      <c r="U85" s="80">
        <v>10200000</v>
      </c>
      <c r="V85" s="77" t="s">
        <v>70</v>
      </c>
      <c r="W85" s="339">
        <v>1082943891</v>
      </c>
      <c r="X85" s="74" t="s">
        <v>17097</v>
      </c>
      <c r="Y85" s="80"/>
      <c r="Z85" s="335">
        <v>45160</v>
      </c>
      <c r="AA85" s="335">
        <v>45160</v>
      </c>
      <c r="AB85" s="201" t="s">
        <v>80</v>
      </c>
      <c r="AC85" s="335">
        <v>45260</v>
      </c>
      <c r="AD85" s="74">
        <f t="shared" si="4"/>
        <v>100</v>
      </c>
      <c r="AE85" s="80">
        <v>0</v>
      </c>
      <c r="AF85" s="80">
        <v>0</v>
      </c>
      <c r="AG85" s="80">
        <v>0</v>
      </c>
      <c r="AH85" s="202" t="s">
        <v>80</v>
      </c>
      <c r="AI85" s="74">
        <f t="shared" si="5"/>
        <v>0</v>
      </c>
      <c r="AJ85" s="78">
        <v>0</v>
      </c>
      <c r="AK85" s="80">
        <v>0</v>
      </c>
      <c r="AL85" s="201" t="s">
        <v>80</v>
      </c>
      <c r="AM85" s="78">
        <v>0</v>
      </c>
      <c r="AN85" s="201" t="s">
        <v>80</v>
      </c>
      <c r="AO85" s="201" t="s">
        <v>80</v>
      </c>
      <c r="AP85" s="74">
        <v>0</v>
      </c>
      <c r="AQ85" s="74">
        <f>+L85+AF85-AK85</f>
        <v>10200000</v>
      </c>
      <c r="AR85" s="77" t="s">
        <v>115</v>
      </c>
      <c r="AS85" s="80">
        <v>0</v>
      </c>
      <c r="AT85" s="203" t="s">
        <v>80</v>
      </c>
      <c r="AU85" s="204">
        <v>4400000</v>
      </c>
      <c r="AV85" s="205">
        <f t="shared" si="6"/>
        <v>5800000</v>
      </c>
      <c r="AW85" s="60">
        <f t="shared" si="3"/>
        <v>0.43137254901960786</v>
      </c>
      <c r="AX85" s="203" t="s">
        <v>80</v>
      </c>
      <c r="AY85" s="77" t="s">
        <v>72</v>
      </c>
      <c r="AZ85" s="337" t="s">
        <v>17419</v>
      </c>
      <c r="BA85" s="73" t="s">
        <v>71</v>
      </c>
      <c r="BB85" s="73" t="s">
        <v>71</v>
      </c>
    </row>
    <row r="86" spans="2:54" s="12" customFormat="1" ht="12.75" x14ac:dyDescent="0.2">
      <c r="B86" s="448">
        <v>2023</v>
      </c>
      <c r="C86" s="81">
        <v>891780111</v>
      </c>
      <c r="D86" s="82" t="s">
        <v>68</v>
      </c>
      <c r="E86" s="80" t="s">
        <v>17420</v>
      </c>
      <c r="F86" s="76" t="s">
        <v>17400</v>
      </c>
      <c r="G86" s="73">
        <v>0</v>
      </c>
      <c r="H86" s="80"/>
      <c r="I86" s="86" t="s">
        <v>78</v>
      </c>
      <c r="J86" s="81" t="s">
        <v>1527</v>
      </c>
      <c r="K86" s="79" t="s">
        <v>17421</v>
      </c>
      <c r="L86" s="80">
        <v>6650000</v>
      </c>
      <c r="M86" s="73" t="s">
        <v>73</v>
      </c>
      <c r="N86" s="80"/>
      <c r="O86" s="79" t="s">
        <v>17422</v>
      </c>
      <c r="P86" s="209">
        <v>73127805</v>
      </c>
      <c r="Q86" s="78">
        <v>1771</v>
      </c>
      <c r="R86" s="335">
        <v>45161</v>
      </c>
      <c r="S86" s="80">
        <v>6650000</v>
      </c>
      <c r="T86" s="335">
        <v>45160</v>
      </c>
      <c r="U86" s="80">
        <v>6650000</v>
      </c>
      <c r="V86" s="77" t="s">
        <v>70</v>
      </c>
      <c r="W86" s="339">
        <v>1082943891</v>
      </c>
      <c r="X86" s="74" t="s">
        <v>17097</v>
      </c>
      <c r="Y86" s="80"/>
      <c r="Z86" s="335">
        <v>45166</v>
      </c>
      <c r="AA86" s="335">
        <v>45166</v>
      </c>
      <c r="AB86" s="201" t="s">
        <v>80</v>
      </c>
      <c r="AC86" s="335">
        <v>45260</v>
      </c>
      <c r="AD86" s="74">
        <f t="shared" si="4"/>
        <v>94</v>
      </c>
      <c r="AE86" s="80">
        <v>0</v>
      </c>
      <c r="AF86" s="80">
        <v>0</v>
      </c>
      <c r="AG86" s="80">
        <v>0</v>
      </c>
      <c r="AH86" s="202" t="s">
        <v>80</v>
      </c>
      <c r="AI86" s="74">
        <f t="shared" si="5"/>
        <v>0</v>
      </c>
      <c r="AJ86" s="78">
        <v>0</v>
      </c>
      <c r="AK86" s="80">
        <v>0</v>
      </c>
      <c r="AL86" s="201" t="s">
        <v>80</v>
      </c>
      <c r="AM86" s="78">
        <v>0</v>
      </c>
      <c r="AN86" s="201" t="s">
        <v>80</v>
      </c>
      <c r="AO86" s="201" t="s">
        <v>80</v>
      </c>
      <c r="AP86" s="74">
        <v>0</v>
      </c>
      <c r="AQ86" s="74">
        <f>+L86+AF86-AK86</f>
        <v>6650000</v>
      </c>
      <c r="AR86" s="77" t="s">
        <v>115</v>
      </c>
      <c r="AS86" s="80">
        <v>0</v>
      </c>
      <c r="AT86" s="203" t="s">
        <v>80</v>
      </c>
      <c r="AU86" s="204">
        <v>1900000</v>
      </c>
      <c r="AV86" s="205">
        <f t="shared" si="6"/>
        <v>4750000</v>
      </c>
      <c r="AW86" s="60">
        <f t="shared" ref="AW86:AW91" si="7">+IFERROR(AU86/AQ86,"-")</f>
        <v>0.2857142857142857</v>
      </c>
      <c r="AX86" s="203" t="s">
        <v>80</v>
      </c>
      <c r="AY86" s="77" t="s">
        <v>72</v>
      </c>
      <c r="AZ86" s="337" t="s">
        <v>17423</v>
      </c>
      <c r="BA86" s="73" t="s">
        <v>71</v>
      </c>
      <c r="BB86" s="73" t="s">
        <v>71</v>
      </c>
    </row>
    <row r="87" spans="2:54" s="12" customFormat="1" ht="16.149999999999999" customHeight="1" x14ac:dyDescent="0.2">
      <c r="B87" s="448">
        <v>2023</v>
      </c>
      <c r="C87" s="81">
        <v>891780111</v>
      </c>
      <c r="D87" s="82" t="s">
        <v>68</v>
      </c>
      <c r="E87" s="80" t="s">
        <v>17424</v>
      </c>
      <c r="F87" s="76" t="s">
        <v>17425</v>
      </c>
      <c r="G87" s="73">
        <v>0</v>
      </c>
      <c r="H87" s="80"/>
      <c r="I87" s="86" t="s">
        <v>78</v>
      </c>
      <c r="J87" s="81" t="s">
        <v>1527</v>
      </c>
      <c r="K87" s="74" t="s">
        <v>17426</v>
      </c>
      <c r="L87" s="80">
        <v>6000000</v>
      </c>
      <c r="M87" s="73" t="s">
        <v>73</v>
      </c>
      <c r="N87" s="80"/>
      <c r="O87" s="79" t="s">
        <v>13160</v>
      </c>
      <c r="P87" s="209">
        <v>1020736975</v>
      </c>
      <c r="Q87" s="78">
        <v>1864</v>
      </c>
      <c r="R87" s="335">
        <v>45174</v>
      </c>
      <c r="S87" s="80">
        <v>6000000</v>
      </c>
      <c r="T87" s="335">
        <v>45177</v>
      </c>
      <c r="U87" s="80">
        <v>6000000</v>
      </c>
      <c r="V87" s="77" t="s">
        <v>70</v>
      </c>
      <c r="W87" s="339">
        <v>36669977</v>
      </c>
      <c r="X87" s="74" t="s">
        <v>17064</v>
      </c>
      <c r="Y87" s="80"/>
      <c r="Z87" s="335">
        <v>45177</v>
      </c>
      <c r="AA87" s="335">
        <v>45177</v>
      </c>
      <c r="AB87" s="201" t="s">
        <v>80</v>
      </c>
      <c r="AC87" s="335">
        <v>45260</v>
      </c>
      <c r="AD87" s="74">
        <f t="shared" si="4"/>
        <v>83</v>
      </c>
      <c r="AE87" s="80">
        <v>0</v>
      </c>
      <c r="AF87" s="80">
        <v>0</v>
      </c>
      <c r="AG87" s="80">
        <v>0</v>
      </c>
      <c r="AH87" s="202" t="s">
        <v>80</v>
      </c>
      <c r="AI87" s="74">
        <f t="shared" si="5"/>
        <v>0</v>
      </c>
      <c r="AJ87" s="78">
        <v>0</v>
      </c>
      <c r="AK87" s="80">
        <v>0</v>
      </c>
      <c r="AL87" s="201" t="s">
        <v>80</v>
      </c>
      <c r="AM87" s="78">
        <v>0</v>
      </c>
      <c r="AN87" s="201" t="s">
        <v>80</v>
      </c>
      <c r="AO87" s="201" t="s">
        <v>80</v>
      </c>
      <c r="AP87" s="74">
        <v>0</v>
      </c>
      <c r="AQ87" s="74">
        <f>+L87+AF87-AK87</f>
        <v>6000000</v>
      </c>
      <c r="AR87" s="77" t="s">
        <v>115</v>
      </c>
      <c r="AS87" s="80">
        <v>0</v>
      </c>
      <c r="AT87" s="203" t="s">
        <v>80</v>
      </c>
      <c r="AU87" s="204">
        <v>2000000</v>
      </c>
      <c r="AV87" s="205">
        <f t="shared" si="6"/>
        <v>4000000</v>
      </c>
      <c r="AW87" s="60">
        <f t="shared" si="7"/>
        <v>0.33333333333333331</v>
      </c>
      <c r="AX87" s="203" t="s">
        <v>80</v>
      </c>
      <c r="AY87" s="77" t="s">
        <v>72</v>
      </c>
      <c r="AZ87" s="337" t="s">
        <v>17427</v>
      </c>
      <c r="BA87" s="73" t="s">
        <v>71</v>
      </c>
      <c r="BB87" s="73" t="s">
        <v>71</v>
      </c>
    </row>
    <row r="88" spans="2:54" s="12" customFormat="1" ht="12.75" x14ac:dyDescent="0.2">
      <c r="B88" s="448">
        <v>2023</v>
      </c>
      <c r="C88" s="81">
        <v>891780111</v>
      </c>
      <c r="D88" s="82" t="s">
        <v>68</v>
      </c>
      <c r="E88" s="80" t="s">
        <v>17428</v>
      </c>
      <c r="F88" s="200" t="s">
        <v>17429</v>
      </c>
      <c r="G88" s="73">
        <v>0</v>
      </c>
      <c r="H88" s="80"/>
      <c r="I88" s="86" t="s">
        <v>78</v>
      </c>
      <c r="J88" s="81" t="s">
        <v>1527</v>
      </c>
      <c r="K88" s="79" t="s">
        <v>17430</v>
      </c>
      <c r="L88" s="80">
        <v>4000000</v>
      </c>
      <c r="M88" s="73" t="s">
        <v>73</v>
      </c>
      <c r="N88" s="80"/>
      <c r="O88" s="79" t="s">
        <v>17431</v>
      </c>
      <c r="P88" s="209">
        <v>11443142</v>
      </c>
      <c r="Q88" s="78">
        <v>1875</v>
      </c>
      <c r="R88" s="335">
        <v>45174</v>
      </c>
      <c r="S88" s="80">
        <v>4000000</v>
      </c>
      <c r="T88" s="335">
        <v>45177</v>
      </c>
      <c r="U88" s="80">
        <v>4000000</v>
      </c>
      <c r="V88" s="77" t="s">
        <v>70</v>
      </c>
      <c r="W88" s="339">
        <v>1082943891</v>
      </c>
      <c r="X88" s="74" t="s">
        <v>17097</v>
      </c>
      <c r="Y88" s="80"/>
      <c r="Z88" s="335">
        <v>45177</v>
      </c>
      <c r="AA88" s="335">
        <v>45177</v>
      </c>
      <c r="AB88" s="201" t="s">
        <v>80</v>
      </c>
      <c r="AC88" s="335">
        <v>45230</v>
      </c>
      <c r="AD88" s="74">
        <f t="shared" si="4"/>
        <v>53</v>
      </c>
      <c r="AE88" s="80">
        <v>0</v>
      </c>
      <c r="AF88" s="80">
        <v>0</v>
      </c>
      <c r="AG88" s="80">
        <v>0</v>
      </c>
      <c r="AH88" s="202" t="s">
        <v>80</v>
      </c>
      <c r="AI88" s="74">
        <f t="shared" si="5"/>
        <v>0</v>
      </c>
      <c r="AJ88" s="78">
        <v>0</v>
      </c>
      <c r="AK88" s="80">
        <v>0</v>
      </c>
      <c r="AL88" s="201" t="s">
        <v>80</v>
      </c>
      <c r="AM88" s="78">
        <v>0</v>
      </c>
      <c r="AN88" s="201" t="s">
        <v>80</v>
      </c>
      <c r="AO88" s="201" t="s">
        <v>80</v>
      </c>
      <c r="AP88" s="74">
        <v>0</v>
      </c>
      <c r="AQ88" s="74">
        <f>+L88+AF88-AK88</f>
        <v>4000000</v>
      </c>
      <c r="AR88" s="77" t="s">
        <v>115</v>
      </c>
      <c r="AS88" s="80">
        <v>0</v>
      </c>
      <c r="AT88" s="203" t="s">
        <v>80</v>
      </c>
      <c r="AU88" s="204">
        <v>2000000</v>
      </c>
      <c r="AV88" s="205">
        <f t="shared" si="6"/>
        <v>2000000</v>
      </c>
      <c r="AW88" s="60">
        <f t="shared" si="7"/>
        <v>0.5</v>
      </c>
      <c r="AX88" s="203" t="s">
        <v>80</v>
      </c>
      <c r="AY88" s="77" t="s">
        <v>72</v>
      </c>
      <c r="AZ88" s="337" t="s">
        <v>17432</v>
      </c>
      <c r="BA88" s="73" t="s">
        <v>71</v>
      </c>
      <c r="BB88" s="73" t="s">
        <v>71</v>
      </c>
    </row>
    <row r="89" spans="2:54" s="12" customFormat="1" ht="12.75" x14ac:dyDescent="0.2">
      <c r="B89" s="448">
        <v>2023</v>
      </c>
      <c r="C89" s="81">
        <v>891780111</v>
      </c>
      <c r="D89" s="82" t="s">
        <v>68</v>
      </c>
      <c r="E89" s="80" t="s">
        <v>17433</v>
      </c>
      <c r="F89" s="200" t="s">
        <v>17434</v>
      </c>
      <c r="G89" s="73">
        <v>0</v>
      </c>
      <c r="H89" s="80"/>
      <c r="I89" s="86" t="s">
        <v>78</v>
      </c>
      <c r="J89" s="81" t="s">
        <v>1527</v>
      </c>
      <c r="K89" s="79" t="s">
        <v>17435</v>
      </c>
      <c r="L89" s="80">
        <v>3800000</v>
      </c>
      <c r="M89" s="73" t="s">
        <v>73</v>
      </c>
      <c r="N89" s="80"/>
      <c r="O89" s="79" t="s">
        <v>17436</v>
      </c>
      <c r="P89" s="209">
        <v>57464217</v>
      </c>
      <c r="Q89" s="78">
        <v>1865</v>
      </c>
      <c r="R89" s="335">
        <v>45174</v>
      </c>
      <c r="S89" s="80">
        <v>3800000</v>
      </c>
      <c r="T89" s="335">
        <v>45189</v>
      </c>
      <c r="U89" s="80">
        <v>3800000</v>
      </c>
      <c r="V89" s="77" t="s">
        <v>70</v>
      </c>
      <c r="W89" s="339">
        <v>36669977</v>
      </c>
      <c r="X89" s="74" t="s">
        <v>17064</v>
      </c>
      <c r="Y89" s="80"/>
      <c r="Z89" s="335">
        <v>45189</v>
      </c>
      <c r="AA89" s="335">
        <v>45189</v>
      </c>
      <c r="AB89" s="201" t="s">
        <v>80</v>
      </c>
      <c r="AC89" s="335">
        <v>45245</v>
      </c>
      <c r="AD89" s="74">
        <f t="shared" si="4"/>
        <v>56</v>
      </c>
      <c r="AE89" s="80">
        <v>0</v>
      </c>
      <c r="AF89" s="80">
        <v>0</v>
      </c>
      <c r="AG89" s="80">
        <v>0</v>
      </c>
      <c r="AH89" s="202" t="s">
        <v>80</v>
      </c>
      <c r="AI89" s="74">
        <f t="shared" si="5"/>
        <v>0</v>
      </c>
      <c r="AJ89" s="78">
        <v>0</v>
      </c>
      <c r="AK89" s="80">
        <v>0</v>
      </c>
      <c r="AL89" s="201" t="s">
        <v>80</v>
      </c>
      <c r="AM89" s="78">
        <v>0</v>
      </c>
      <c r="AN89" s="201" t="s">
        <v>80</v>
      </c>
      <c r="AO89" s="201" t="s">
        <v>80</v>
      </c>
      <c r="AP89" s="74">
        <v>0</v>
      </c>
      <c r="AQ89" s="74">
        <f>+L89+AF89-AK89</f>
        <v>3800000</v>
      </c>
      <c r="AR89" s="77" t="s">
        <v>115</v>
      </c>
      <c r="AS89" s="80">
        <v>0</v>
      </c>
      <c r="AT89" s="203" t="s">
        <v>80</v>
      </c>
      <c r="AU89" s="204">
        <v>950000</v>
      </c>
      <c r="AV89" s="205">
        <f t="shared" si="6"/>
        <v>2850000</v>
      </c>
      <c r="AW89" s="60">
        <f t="shared" si="7"/>
        <v>0.25</v>
      </c>
      <c r="AX89" s="203" t="s">
        <v>80</v>
      </c>
      <c r="AY89" s="77" t="s">
        <v>72</v>
      </c>
      <c r="AZ89" s="337" t="s">
        <v>17437</v>
      </c>
      <c r="BA89" s="73" t="s">
        <v>71</v>
      </c>
      <c r="BB89" s="73" t="s">
        <v>71</v>
      </c>
    </row>
    <row r="90" spans="2:54" s="12" customFormat="1" ht="12.75" x14ac:dyDescent="0.2">
      <c r="B90" s="448">
        <v>2023</v>
      </c>
      <c r="C90" s="81">
        <v>891780111</v>
      </c>
      <c r="D90" s="82" t="s">
        <v>68</v>
      </c>
      <c r="E90" s="80" t="s">
        <v>17438</v>
      </c>
      <c r="F90" s="200" t="s">
        <v>17439</v>
      </c>
      <c r="G90" s="73">
        <v>0</v>
      </c>
      <c r="H90" s="80"/>
      <c r="I90" s="86" t="s">
        <v>78</v>
      </c>
      <c r="J90" s="81" t="s">
        <v>1527</v>
      </c>
      <c r="K90" s="79" t="s">
        <v>17440</v>
      </c>
      <c r="L90" s="80">
        <v>6720000</v>
      </c>
      <c r="M90" s="73" t="s">
        <v>73</v>
      </c>
      <c r="N90" s="80"/>
      <c r="O90" s="79" t="s">
        <v>17139</v>
      </c>
      <c r="P90" s="209">
        <v>1082981040</v>
      </c>
      <c r="Q90" s="78">
        <v>2024</v>
      </c>
      <c r="R90" s="335">
        <v>45189</v>
      </c>
      <c r="S90" s="80">
        <v>6720000</v>
      </c>
      <c r="T90" s="335">
        <v>45190</v>
      </c>
      <c r="U90" s="80">
        <v>6720000</v>
      </c>
      <c r="V90" s="77" t="s">
        <v>70</v>
      </c>
      <c r="W90" s="85">
        <v>36564357</v>
      </c>
      <c r="X90" s="336" t="s">
        <v>17058</v>
      </c>
      <c r="Y90" s="80"/>
      <c r="Z90" s="335">
        <v>45190</v>
      </c>
      <c r="AA90" s="335">
        <v>45190</v>
      </c>
      <c r="AB90" s="201" t="s">
        <v>80</v>
      </c>
      <c r="AC90" s="335">
        <v>45275</v>
      </c>
      <c r="AD90" s="74">
        <f t="shared" si="4"/>
        <v>85</v>
      </c>
      <c r="AE90" s="80">
        <v>0</v>
      </c>
      <c r="AF90" s="80">
        <v>0</v>
      </c>
      <c r="AG90" s="80">
        <v>0</v>
      </c>
      <c r="AH90" s="202" t="s">
        <v>80</v>
      </c>
      <c r="AI90" s="74">
        <f t="shared" si="5"/>
        <v>0</v>
      </c>
      <c r="AJ90" s="78">
        <v>0</v>
      </c>
      <c r="AK90" s="80">
        <v>0</v>
      </c>
      <c r="AL90" s="201" t="s">
        <v>80</v>
      </c>
      <c r="AM90" s="78">
        <v>0</v>
      </c>
      <c r="AN90" s="201" t="s">
        <v>80</v>
      </c>
      <c r="AO90" s="201" t="s">
        <v>80</v>
      </c>
      <c r="AP90" s="74">
        <v>0</v>
      </c>
      <c r="AQ90" s="74">
        <f>+L90+AF90-AK90</f>
        <v>6720000</v>
      </c>
      <c r="AR90" s="77" t="s">
        <v>115</v>
      </c>
      <c r="AS90" s="80">
        <v>0</v>
      </c>
      <c r="AT90" s="203" t="s">
        <v>80</v>
      </c>
      <c r="AU90" s="204">
        <v>1470000</v>
      </c>
      <c r="AV90" s="205">
        <f t="shared" si="6"/>
        <v>5250000</v>
      </c>
      <c r="AW90" s="60">
        <f t="shared" si="7"/>
        <v>0.21875</v>
      </c>
      <c r="AX90" s="203" t="s">
        <v>80</v>
      </c>
      <c r="AY90" s="77" t="s">
        <v>72</v>
      </c>
      <c r="AZ90" s="337" t="s">
        <v>17441</v>
      </c>
      <c r="BA90" s="73" t="s">
        <v>71</v>
      </c>
      <c r="BB90" s="73" t="s">
        <v>71</v>
      </c>
    </row>
    <row r="91" spans="2:54" s="12" customFormat="1" ht="15" customHeight="1" thickBot="1" x14ac:dyDescent="0.25">
      <c r="B91" s="449">
        <v>2023</v>
      </c>
      <c r="C91" s="84">
        <v>891780111</v>
      </c>
      <c r="D91" s="376" t="s">
        <v>68</v>
      </c>
      <c r="E91" s="412" t="s">
        <v>17442</v>
      </c>
      <c r="F91" s="349" t="s">
        <v>17443</v>
      </c>
      <c r="G91" s="415">
        <v>0</v>
      </c>
      <c r="H91" s="412"/>
      <c r="I91" s="146" t="s">
        <v>78</v>
      </c>
      <c r="J91" s="84" t="s">
        <v>1527</v>
      </c>
      <c r="K91" s="414" t="s">
        <v>17444</v>
      </c>
      <c r="L91" s="412">
        <v>4500000</v>
      </c>
      <c r="M91" s="415" t="s">
        <v>73</v>
      </c>
      <c r="N91" s="412"/>
      <c r="O91" s="414" t="s">
        <v>17445</v>
      </c>
      <c r="P91" s="416">
        <v>33201287</v>
      </c>
      <c r="Q91" s="417">
        <v>1863</v>
      </c>
      <c r="R91" s="450">
        <v>45174</v>
      </c>
      <c r="S91" s="412">
        <v>4500000</v>
      </c>
      <c r="T91" s="450">
        <v>45203</v>
      </c>
      <c r="U91" s="412">
        <v>4500000</v>
      </c>
      <c r="V91" s="413" t="s">
        <v>70</v>
      </c>
      <c r="W91" s="451">
        <v>1082943891</v>
      </c>
      <c r="X91" s="419" t="s">
        <v>17097</v>
      </c>
      <c r="Y91" s="412"/>
      <c r="Z91" s="450">
        <v>45203</v>
      </c>
      <c r="AA91" s="450">
        <v>45203</v>
      </c>
      <c r="AB91" s="274" t="s">
        <v>80</v>
      </c>
      <c r="AC91" s="450">
        <v>45263</v>
      </c>
      <c r="AD91" s="419">
        <f t="shared" si="4"/>
        <v>60</v>
      </c>
      <c r="AE91" s="412">
        <v>0</v>
      </c>
      <c r="AF91" s="412">
        <v>0</v>
      </c>
      <c r="AG91" s="412">
        <v>0</v>
      </c>
      <c r="AH91" s="452" t="s">
        <v>80</v>
      </c>
      <c r="AI91" s="419">
        <f t="shared" si="5"/>
        <v>0</v>
      </c>
      <c r="AJ91" s="417">
        <v>0</v>
      </c>
      <c r="AK91" s="412">
        <v>0</v>
      </c>
      <c r="AL91" s="274" t="s">
        <v>80</v>
      </c>
      <c r="AM91" s="417">
        <v>0</v>
      </c>
      <c r="AN91" s="274" t="s">
        <v>80</v>
      </c>
      <c r="AO91" s="274" t="s">
        <v>80</v>
      </c>
      <c r="AP91" s="419">
        <v>0</v>
      </c>
      <c r="AQ91" s="419">
        <f>+L91+AF91-AK91</f>
        <v>4500000</v>
      </c>
      <c r="AR91" s="413" t="s">
        <v>115</v>
      </c>
      <c r="AS91" s="412">
        <v>0</v>
      </c>
      <c r="AT91" s="275" t="s">
        <v>80</v>
      </c>
      <c r="AU91" s="453">
        <v>0</v>
      </c>
      <c r="AV91" s="420">
        <f t="shared" si="6"/>
        <v>4500000</v>
      </c>
      <c r="AW91" s="421">
        <f t="shared" si="7"/>
        <v>0</v>
      </c>
      <c r="AX91" s="275" t="s">
        <v>80</v>
      </c>
      <c r="AY91" s="413" t="s">
        <v>72</v>
      </c>
      <c r="AZ91" s="437" t="s">
        <v>17446</v>
      </c>
      <c r="BA91" s="415" t="s">
        <v>71</v>
      </c>
      <c r="BB91" s="415" t="s">
        <v>71</v>
      </c>
    </row>
    <row r="92" spans="2:54" s="22" customFormat="1" ht="15.75" thickBot="1" x14ac:dyDescent="0.3">
      <c r="B92" s="790" t="s">
        <v>74</v>
      </c>
      <c r="C92" s="791"/>
      <c r="D92" s="792"/>
      <c r="E92" s="323">
        <f>+SUBTOTAL(3,E7:E91)</f>
        <v>85</v>
      </c>
      <c r="F92" s="30"/>
      <c r="G92" s="185"/>
      <c r="H92" s="185"/>
      <c r="I92" s="185"/>
      <c r="J92" s="185"/>
      <c r="K92" s="185"/>
      <c r="L92" s="350">
        <f>SUM(L7:L91)</f>
        <v>870254430</v>
      </c>
      <c r="M92" s="793"/>
      <c r="N92" s="794"/>
      <c r="O92" s="794"/>
      <c r="P92" s="794"/>
      <c r="Q92" s="794"/>
      <c r="R92" s="794"/>
      <c r="S92" s="794"/>
      <c r="T92" s="794"/>
      <c r="U92" s="794"/>
      <c r="V92" s="794"/>
      <c r="W92" s="794"/>
      <c r="X92" s="794"/>
      <c r="Y92" s="794"/>
      <c r="Z92" s="794"/>
      <c r="AA92" s="794"/>
      <c r="AB92" s="794"/>
      <c r="AC92" s="794"/>
      <c r="AD92" s="795"/>
      <c r="AE92" s="186">
        <f>SUM(AE7:AE91)</f>
        <v>2</v>
      </c>
      <c r="AF92" s="187">
        <f>SUM(AF7:AF91)</f>
        <v>10800000</v>
      </c>
      <c r="AG92" s="187">
        <f>SUM(AG7:AG91)</f>
        <v>3</v>
      </c>
      <c r="AH92" s="188"/>
      <c r="AI92" s="187">
        <f>SUM(AI7:AI91)</f>
        <v>76</v>
      </c>
      <c r="AJ92" s="187">
        <f>SUM(AJ7:AJ91)</f>
        <v>1</v>
      </c>
      <c r="AK92" s="351">
        <f>SUM(AK7:AK91)</f>
        <v>0</v>
      </c>
      <c r="AL92" s="188"/>
      <c r="AM92" s="330">
        <f>SUM(AM7:AM91)</f>
        <v>1</v>
      </c>
      <c r="AN92" s="793"/>
      <c r="AO92" s="794"/>
      <c r="AP92" s="795"/>
      <c r="AQ92" s="186">
        <f>SUM(AQ7:AQ91)</f>
        <v>881054430</v>
      </c>
      <c r="AR92" s="188"/>
      <c r="AS92" s="187">
        <f>SUM(AS7:AS91)</f>
        <v>0</v>
      </c>
      <c r="AT92" s="188"/>
      <c r="AU92" s="331">
        <f>SUM(AU7:AU91)</f>
        <v>649490000</v>
      </c>
      <c r="AV92" s="332">
        <f>SUM(AV7:AV91)</f>
        <v>231564430</v>
      </c>
      <c r="AW92" s="793"/>
      <c r="AX92" s="794"/>
      <c r="AY92" s="794"/>
      <c r="AZ92" s="797"/>
      <c r="BA92" s="794"/>
      <c r="BB92" s="794"/>
    </row>
    <row r="95" spans="2:54" x14ac:dyDescent="0.25">
      <c r="F95" t="s">
        <v>17447</v>
      </c>
    </row>
    <row r="96" spans="2:54" x14ac:dyDescent="0.25">
      <c r="F96" t="s">
        <v>17448</v>
      </c>
    </row>
  </sheetData>
  <sheetProtection formatCells="0" formatColumns="0" formatRows="0" insertRows="0" deleteRows="0" autoFilter="0"/>
  <mergeCells count="20">
    <mergeCell ref="AE4:AP4"/>
    <mergeCell ref="AN92:AP92"/>
    <mergeCell ref="AW92:BB92"/>
    <mergeCell ref="AE5:AI5"/>
    <mergeCell ref="AJ5:AL5"/>
    <mergeCell ref="AM5:AP5"/>
    <mergeCell ref="AR5:AV5"/>
    <mergeCell ref="AW5:AY5"/>
    <mergeCell ref="AZ5:BB5"/>
    <mergeCell ref="Q5:S5"/>
    <mergeCell ref="T5:U5"/>
    <mergeCell ref="V5:Y5"/>
    <mergeCell ref="Z5:AD5"/>
    <mergeCell ref="B92:D92"/>
    <mergeCell ref="M92:AD92"/>
    <mergeCell ref="B3:C5"/>
    <mergeCell ref="D3:H3"/>
    <mergeCell ref="I3:J4"/>
    <mergeCell ref="F4:G4"/>
    <mergeCell ref="O5:P5"/>
  </mergeCells>
  <conditionalFormatting sqref="F4:F5">
    <cfRule type="containsText" dxfId="14" priority="53" operator="containsText" text="Seleccione Ordenador">
      <formula>NOT(ISERROR(SEARCH("Seleccione Ordenador",F4)))</formula>
    </cfRule>
  </conditionalFormatting>
  <conditionalFormatting sqref="F4:G4">
    <cfRule type="colorScale" priority="52">
      <colorScale>
        <cfvo type="min"/>
        <cfvo type="percentile" val="50"/>
        <cfvo type="max"/>
        <color rgb="FFF8696B"/>
        <color rgb="FFFFEB84"/>
        <color rgb="FF63BE7B"/>
      </colorScale>
    </cfRule>
  </conditionalFormatting>
  <dataValidations count="10">
    <dataValidation type="list" allowBlank="1" showInputMessage="1" showErrorMessage="1" sqref="I7:I91" xr:uid="{6AC7AF65-E704-4E08-A1FD-591860A92776}">
      <formula1>"OTRO SECTOR"</formula1>
    </dataValidation>
    <dataValidation type="list" allowBlank="1" showInputMessage="1" showErrorMessage="1" sqref="M7:M91" xr:uid="{0B408935-495D-4BCA-857B-BE6505A70538}">
      <formula1>"DIRECTA"</formula1>
    </dataValidation>
    <dataValidation type="list" allowBlank="1" showInputMessage="1" showErrorMessage="1" sqref="J7:J91" xr:uid="{BD450C7B-79B6-4E51-8AC6-264E2F3EB1FA}">
      <formula1>"FUNCIONAMIENTO,INVERSION,OTROS"</formula1>
    </dataValidation>
    <dataValidation type="list" allowBlank="1" showInputMessage="1" showErrorMessage="1" sqref="N7" xr:uid="{55D2E426-4018-466C-BEBB-A75C7CB578A0}">
      <formula1>modalidad</formula1>
    </dataValidation>
    <dataValidation type="list" allowBlank="1" showInputMessage="1" showErrorMessage="1" sqref="BB7:BB91" xr:uid="{79F9D4D1-6CFA-4004-8318-D48859A692B2}">
      <formula1>"SI,NA por TIPO Contrato"</formula1>
    </dataValidation>
    <dataValidation type="list" allowBlank="1" showInputMessage="1" showErrorMessage="1" sqref="BA7:BA91" xr:uid="{D739F375-7BD4-49D1-AF38-4C025533F7A6}">
      <formula1>"SI,NO HA INICIADO"</formula1>
    </dataValidation>
    <dataValidation type="list" allowBlank="1" showInputMessage="1" showErrorMessage="1" sqref="AY7:AY91" xr:uid="{237EF458-4A0A-4BF8-9954-55D9BE155DC3}">
      <formula1>"En ejecucion,Suspendido,Liquidado,Terminado"</formula1>
    </dataValidation>
    <dataValidation type="list" allowBlank="1" showInputMessage="1" showErrorMessage="1" errorTitle="ERROR" error="SOLO VALIDO LISTA DESPLEGABLE" promptTitle="ESCOJA EL PERIODO" sqref="F4" xr:uid="{EEF8803E-8122-4F35-A794-C77A7A2BA72C}">
      <formula1>"Seleccione el periodo a presentar,ENERO,FEBRERO,MARZO,ABRIL,MAYO,JUNIO,JULIO,AGOSTO,SEPTIEMBRE,OCTUBRE,NOVIEMBRE,DICIEMBRE"</formula1>
    </dataValidation>
    <dataValidation type="list" allowBlank="1" showInputMessage="1" showErrorMessage="1" sqref="K3" xr:uid="{75B83A05-F274-469A-8514-D399335AB39C}">
      <formula1>"Escoja la opcion,42,250,1000,3000"</formula1>
    </dataValidation>
    <dataValidation type="list" allowBlank="1" showInputMessage="1" showErrorMessage="1" sqref="AR7:AR91 V7:V91" xr:uid="{44611DFA-7225-4E6A-9B25-A8846CC5CC7A}">
      <formula1>"S,N"</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42BBC-F3C4-41F6-A74D-81FB4B27C96F}">
  <dimension ref="A1:BU298"/>
  <sheetViews>
    <sheetView workbookViewId="0">
      <selection activeCell="BG11" sqref="BG11"/>
    </sheetView>
  </sheetViews>
  <sheetFormatPr baseColWidth="10" defaultColWidth="9.140625" defaultRowHeight="15" x14ac:dyDescent="0.25"/>
  <cols>
    <col min="1" max="1" width="3.5703125" style="56" customWidth="1"/>
    <col min="2" max="2" width="9.140625" style="56" customWidth="1"/>
    <col min="3" max="3" width="14.42578125" style="56" customWidth="1"/>
    <col min="4" max="4" width="24.85546875" style="56" customWidth="1"/>
    <col min="5" max="5" width="18.28515625" style="56" customWidth="1"/>
    <col min="6" max="6" width="17" style="56" customWidth="1"/>
    <col min="7" max="7" width="18.5703125" style="56" customWidth="1"/>
    <col min="8" max="8" width="16.5703125" style="56" hidden="1" customWidth="1"/>
    <col min="9" max="9" width="12.28515625" style="56" customWidth="1"/>
    <col min="10" max="10" width="18.42578125" style="56" customWidth="1"/>
    <col min="11" max="11" width="23.42578125" style="56" customWidth="1"/>
    <col min="12" max="12" width="16.7109375" style="212" customWidth="1"/>
    <col min="13" max="13" width="14" style="56" customWidth="1"/>
    <col min="14" max="14" width="5.42578125" style="56" hidden="1" customWidth="1"/>
    <col min="15" max="15" width="18" style="56" customWidth="1"/>
    <col min="16" max="16" width="15.42578125" style="56" customWidth="1"/>
    <col min="17" max="17" width="9.140625" style="56" customWidth="1"/>
    <col min="18" max="18" width="13.42578125" style="213" customWidth="1"/>
    <col min="19" max="19" width="16.7109375" style="56" customWidth="1"/>
    <col min="20" max="20" width="14.85546875" style="213" customWidth="1"/>
    <col min="21" max="21" width="17.140625" style="212" customWidth="1"/>
    <col min="22" max="22" width="14" style="56" customWidth="1"/>
    <col min="23" max="23" width="13.85546875" style="56" customWidth="1"/>
    <col min="24" max="24" width="12.85546875" style="56" customWidth="1"/>
    <col min="25" max="25" width="14.140625" style="56" hidden="1" customWidth="1"/>
    <col min="26" max="26" width="16.42578125" style="56" customWidth="1"/>
    <col min="27" max="27" width="18.85546875" style="213" customWidth="1"/>
    <col min="28" max="28" width="13.42578125" style="56" customWidth="1"/>
    <col min="29" max="29" width="13.42578125" style="213" customWidth="1"/>
    <col min="30" max="30" width="13.28515625" style="56" customWidth="1"/>
    <col min="31" max="31" width="11" style="56" customWidth="1"/>
    <col min="32" max="32" width="12.140625" style="56" customWidth="1"/>
    <col min="33" max="33" width="13.42578125" style="56" customWidth="1"/>
    <col min="34" max="34" width="13.28515625" style="213" customWidth="1"/>
    <col min="35" max="35" width="13.5703125" style="56" customWidth="1"/>
    <col min="36" max="36" width="16.5703125" style="56" customWidth="1"/>
    <col min="37" max="37" width="14.28515625" style="56" customWidth="1"/>
    <col min="38" max="38" width="13.85546875" style="56" customWidth="1"/>
    <col min="39" max="39" width="15.5703125" style="56" customWidth="1"/>
    <col min="40" max="41" width="13.28515625" style="213" customWidth="1"/>
    <col min="42" max="42" width="18.5703125" style="56" customWidth="1"/>
    <col min="43" max="43" width="19.28515625" style="212" customWidth="1"/>
    <col min="44" max="44" width="14.7109375" style="56" customWidth="1"/>
    <col min="45" max="45" width="16.7109375" style="212" customWidth="1"/>
    <col min="46" max="46" width="16" style="56" customWidth="1"/>
    <col min="47" max="47" width="15.85546875" style="212" customWidth="1"/>
    <col min="48" max="48" width="13.42578125" style="212" customWidth="1"/>
    <col min="49" max="50" width="14.42578125" style="56" customWidth="1"/>
    <col min="51" max="51" width="12.5703125" style="56" customWidth="1"/>
    <col min="52" max="53" width="9.140625" style="56" customWidth="1"/>
    <col min="54" max="54" width="17.85546875" style="56" bestFit="1" customWidth="1"/>
    <col min="55" max="55" width="9.140625" customWidth="1"/>
  </cols>
  <sheetData>
    <row r="1" spans="1:73" ht="7.5" customHeight="1" x14ac:dyDescent="0.25">
      <c r="X1" s="1"/>
    </row>
    <row r="2" spans="1:73" ht="11.25" customHeight="1" thickBot="1" x14ac:dyDescent="0.3">
      <c r="H2" s="214"/>
      <c r="I2" s="214"/>
      <c r="X2" s="1"/>
    </row>
    <row r="3" spans="1:73" ht="30.75" customHeight="1" thickBot="1" x14ac:dyDescent="0.3">
      <c r="B3" s="768"/>
      <c r="C3" s="769"/>
      <c r="D3" s="774" t="s">
        <v>76</v>
      </c>
      <c r="E3" s="775"/>
      <c r="F3" s="775"/>
      <c r="G3" s="775"/>
      <c r="H3" s="776"/>
      <c r="I3" s="777" t="s">
        <v>0</v>
      </c>
      <c r="J3" s="778"/>
      <c r="K3" s="3">
        <v>250</v>
      </c>
      <c r="L3" s="215" t="s">
        <v>1</v>
      </c>
      <c r="M3" s="57"/>
      <c r="N3" s="57"/>
      <c r="O3" s="57"/>
      <c r="P3" s="57"/>
      <c r="Q3" s="57"/>
      <c r="R3" s="216"/>
      <c r="S3" s="57"/>
      <c r="T3" s="216"/>
      <c r="U3" s="217"/>
      <c r="V3" s="57"/>
      <c r="W3" s="57"/>
      <c r="X3" s="6"/>
      <c r="Y3" s="57"/>
      <c r="Z3" s="6"/>
      <c r="AA3" s="216"/>
      <c r="AB3" s="6"/>
      <c r="AC3" s="216"/>
      <c r="AD3" s="6"/>
      <c r="AE3" s="57"/>
      <c r="AF3" s="218"/>
      <c r="AG3" s="57"/>
      <c r="AH3" s="219"/>
      <c r="AI3" s="57"/>
      <c r="AJ3" s="6"/>
      <c r="AK3" s="57"/>
      <c r="AL3" s="6"/>
      <c r="AM3" s="57"/>
      <c r="AN3" s="219"/>
      <c r="AO3" s="216"/>
      <c r="AP3" s="6"/>
      <c r="AQ3" s="217"/>
      <c r="AR3" s="57"/>
      <c r="AS3" s="217"/>
      <c r="AT3" s="57"/>
      <c r="AU3" s="217"/>
      <c r="AV3" s="217"/>
      <c r="AW3" s="6"/>
      <c r="AX3" s="57"/>
      <c r="AY3" s="6"/>
      <c r="AZ3" s="57"/>
      <c r="BA3" s="6"/>
      <c r="BB3" s="57"/>
    </row>
    <row r="4" spans="1:73" ht="23.25" customHeight="1" thickBot="1" x14ac:dyDescent="0.3">
      <c r="B4" s="770"/>
      <c r="C4" s="771"/>
      <c r="D4" s="220" t="s">
        <v>2</v>
      </c>
      <c r="E4" s="221"/>
      <c r="F4" s="803" t="s">
        <v>119</v>
      </c>
      <c r="G4" s="803"/>
      <c r="H4" s="92"/>
      <c r="I4" s="779"/>
      <c r="J4" s="780"/>
      <c r="K4" s="222">
        <f>+L5*K3</f>
        <v>290000000</v>
      </c>
      <c r="L4" s="223" t="s">
        <v>3</v>
      </c>
      <c r="M4" s="57"/>
      <c r="N4" s="57"/>
      <c r="O4" s="57"/>
      <c r="P4" s="57"/>
      <c r="Q4" s="57"/>
      <c r="R4" s="216"/>
      <c r="S4" s="57"/>
      <c r="T4" s="216"/>
      <c r="U4" s="217"/>
      <c r="V4" s="57"/>
      <c r="W4" s="57"/>
      <c r="X4" s="6"/>
      <c r="Y4" s="57"/>
      <c r="Z4" s="6"/>
      <c r="AA4" s="219"/>
      <c r="AB4" s="6"/>
      <c r="AC4" s="219"/>
      <c r="AD4" s="6"/>
      <c r="AE4" s="782" t="s">
        <v>4</v>
      </c>
      <c r="AF4" s="783"/>
      <c r="AG4" s="783"/>
      <c r="AH4" s="783"/>
      <c r="AI4" s="783"/>
      <c r="AJ4" s="783"/>
      <c r="AK4" s="783"/>
      <c r="AL4" s="783"/>
      <c r="AM4" s="783"/>
      <c r="AN4" s="783"/>
      <c r="AO4" s="783"/>
      <c r="AP4" s="784"/>
      <c r="AQ4" s="217"/>
      <c r="AR4" s="57"/>
      <c r="AS4" s="217"/>
      <c r="AT4" s="57"/>
      <c r="AU4" s="217"/>
      <c r="AV4" s="217"/>
      <c r="AW4" s="57"/>
      <c r="AX4" s="57"/>
      <c r="AY4" s="57"/>
      <c r="AZ4" s="57"/>
      <c r="BA4" s="57"/>
      <c r="BB4" s="57"/>
    </row>
    <row r="5" spans="1:73" s="12" customFormat="1" ht="23.25" customHeight="1" thickBot="1" x14ac:dyDescent="0.3">
      <c r="A5" s="224"/>
      <c r="B5" s="772"/>
      <c r="C5" s="773"/>
      <c r="D5" s="225" t="s">
        <v>5</v>
      </c>
      <c r="E5" s="226"/>
      <c r="F5" s="176" t="s">
        <v>9974</v>
      </c>
      <c r="G5" s="176"/>
      <c r="H5" s="227"/>
      <c r="I5" s="228" t="s">
        <v>6</v>
      </c>
      <c r="J5" s="229"/>
      <c r="K5" s="230"/>
      <c r="L5" s="231">
        <v>1160000</v>
      </c>
      <c r="M5" s="57"/>
      <c r="N5" s="57"/>
      <c r="O5" s="785" t="s">
        <v>7</v>
      </c>
      <c r="P5" s="786"/>
      <c r="Q5" s="785" t="s">
        <v>8</v>
      </c>
      <c r="R5" s="786"/>
      <c r="S5" s="787"/>
      <c r="T5" s="788" t="s">
        <v>9</v>
      </c>
      <c r="U5" s="789"/>
      <c r="V5" s="785" t="s">
        <v>10</v>
      </c>
      <c r="W5" s="786"/>
      <c r="X5" s="786"/>
      <c r="Y5" s="787"/>
      <c r="Z5" s="782" t="s">
        <v>11</v>
      </c>
      <c r="AA5" s="783"/>
      <c r="AB5" s="783"/>
      <c r="AC5" s="783"/>
      <c r="AD5" s="784"/>
      <c r="AE5" s="782" t="s">
        <v>12</v>
      </c>
      <c r="AF5" s="783"/>
      <c r="AG5" s="783"/>
      <c r="AH5" s="783"/>
      <c r="AI5" s="784"/>
      <c r="AJ5" s="785" t="s">
        <v>9975</v>
      </c>
      <c r="AK5" s="786"/>
      <c r="AL5" s="787"/>
      <c r="AM5" s="785" t="s">
        <v>14</v>
      </c>
      <c r="AN5" s="786"/>
      <c r="AO5" s="786"/>
      <c r="AP5" s="787"/>
      <c r="AQ5" s="217"/>
      <c r="AR5" s="785" t="s">
        <v>15</v>
      </c>
      <c r="AS5" s="786"/>
      <c r="AT5" s="786"/>
      <c r="AU5" s="786"/>
      <c r="AV5" s="787"/>
      <c r="AW5" s="785" t="s">
        <v>79</v>
      </c>
      <c r="AX5" s="786"/>
      <c r="AY5" s="787"/>
      <c r="AZ5" s="785" t="s">
        <v>16</v>
      </c>
      <c r="BA5" s="786"/>
      <c r="BB5" s="787"/>
    </row>
    <row r="6" spans="1:73" s="21" customFormat="1" ht="64.5" thickBot="1" x14ac:dyDescent="0.3">
      <c r="A6" s="58"/>
      <c r="B6" s="43" t="s">
        <v>17</v>
      </c>
      <c r="C6" s="44" t="s">
        <v>18</v>
      </c>
      <c r="D6" s="45" t="s">
        <v>19</v>
      </c>
      <c r="E6" s="47" t="s">
        <v>20</v>
      </c>
      <c r="F6" s="47" t="s">
        <v>21</v>
      </c>
      <c r="G6" s="45" t="s">
        <v>22</v>
      </c>
      <c r="H6" s="47" t="s">
        <v>23</v>
      </c>
      <c r="I6" s="43" t="s">
        <v>24</v>
      </c>
      <c r="J6" s="43" t="s">
        <v>77</v>
      </c>
      <c r="K6" s="43" t="s">
        <v>25</v>
      </c>
      <c r="L6" s="232" t="s">
        <v>26</v>
      </c>
      <c r="M6" s="43" t="s">
        <v>27</v>
      </c>
      <c r="N6" s="43" t="s">
        <v>28</v>
      </c>
      <c r="O6" s="43" t="s">
        <v>29</v>
      </c>
      <c r="P6" s="44" t="s">
        <v>30</v>
      </c>
      <c r="Q6" s="44" t="s">
        <v>31</v>
      </c>
      <c r="R6" s="233" t="s">
        <v>32</v>
      </c>
      <c r="S6" s="43" t="s">
        <v>33</v>
      </c>
      <c r="T6" s="233" t="s">
        <v>34</v>
      </c>
      <c r="U6" s="232" t="s">
        <v>35</v>
      </c>
      <c r="V6" s="43" t="s">
        <v>36</v>
      </c>
      <c r="W6" s="44" t="s">
        <v>37</v>
      </c>
      <c r="X6" s="43" t="s">
        <v>38</v>
      </c>
      <c r="Y6" s="43" t="s">
        <v>39</v>
      </c>
      <c r="Z6" s="43" t="s">
        <v>75</v>
      </c>
      <c r="AA6" s="233" t="s">
        <v>40</v>
      </c>
      <c r="AB6" s="43" t="s">
        <v>41</v>
      </c>
      <c r="AC6" s="234" t="s">
        <v>42</v>
      </c>
      <c r="AD6" s="43" t="s">
        <v>43</v>
      </c>
      <c r="AE6" s="43" t="s">
        <v>44</v>
      </c>
      <c r="AF6" s="43" t="s">
        <v>45</v>
      </c>
      <c r="AG6" s="43" t="s">
        <v>46</v>
      </c>
      <c r="AH6" s="234" t="s">
        <v>9976</v>
      </c>
      <c r="AI6" s="43" t="s">
        <v>48</v>
      </c>
      <c r="AJ6" s="43" t="s">
        <v>9977</v>
      </c>
      <c r="AK6" s="43" t="s">
        <v>50</v>
      </c>
      <c r="AL6" s="52" t="s">
        <v>51</v>
      </c>
      <c r="AM6" s="43" t="s">
        <v>52</v>
      </c>
      <c r="AN6" s="234" t="s">
        <v>53</v>
      </c>
      <c r="AO6" s="234" t="s">
        <v>54</v>
      </c>
      <c r="AP6" s="43" t="s">
        <v>55</v>
      </c>
      <c r="AQ6" s="232" t="s">
        <v>56</v>
      </c>
      <c r="AR6" s="43" t="s">
        <v>57</v>
      </c>
      <c r="AS6" s="232" t="s">
        <v>58</v>
      </c>
      <c r="AT6" s="43" t="s">
        <v>59</v>
      </c>
      <c r="AU6" s="232" t="s">
        <v>60</v>
      </c>
      <c r="AV6" s="232" t="s">
        <v>61</v>
      </c>
      <c r="AW6" s="54" t="s">
        <v>62</v>
      </c>
      <c r="AX6" s="43" t="s">
        <v>63</v>
      </c>
      <c r="AY6" s="43" t="s">
        <v>64</v>
      </c>
      <c r="AZ6" s="44" t="s">
        <v>65</v>
      </c>
      <c r="BA6" s="44" t="s">
        <v>66</v>
      </c>
      <c r="BB6" s="44" t="s">
        <v>67</v>
      </c>
      <c r="BC6" s="20"/>
      <c r="BD6" s="20"/>
      <c r="BE6" s="20"/>
      <c r="BF6" s="20"/>
      <c r="BG6" s="20"/>
      <c r="BH6" s="20"/>
      <c r="BI6" s="20"/>
      <c r="BJ6" s="20"/>
      <c r="BK6" s="20"/>
      <c r="BL6" s="20"/>
      <c r="BM6" s="20"/>
      <c r="BN6" s="20"/>
      <c r="BO6" s="20"/>
      <c r="BP6" s="20"/>
      <c r="BQ6" s="20"/>
      <c r="BR6" s="20"/>
      <c r="BS6" s="20"/>
      <c r="BT6" s="20"/>
      <c r="BU6" s="20"/>
    </row>
    <row r="7" spans="1:73" s="224" customFormat="1" ht="12.75" x14ac:dyDescent="0.2">
      <c r="B7" s="61">
        <v>2023</v>
      </c>
      <c r="C7" s="83">
        <v>891780111</v>
      </c>
      <c r="D7" s="83" t="s">
        <v>68</v>
      </c>
      <c r="E7" s="64" t="s">
        <v>9978</v>
      </c>
      <c r="F7" s="64" t="s">
        <v>9979</v>
      </c>
      <c r="G7" s="64">
        <v>0</v>
      </c>
      <c r="H7" s="235" t="s">
        <v>69</v>
      </c>
      <c r="I7" s="64" t="s">
        <v>78</v>
      </c>
      <c r="J7" s="236" t="s">
        <v>1527</v>
      </c>
      <c r="K7" s="65" t="s">
        <v>9980</v>
      </c>
      <c r="L7" s="237">
        <v>70000000</v>
      </c>
      <c r="M7" s="83" t="s">
        <v>73</v>
      </c>
      <c r="N7" s="235" t="s">
        <v>69</v>
      </c>
      <c r="O7" s="65" t="s">
        <v>9981</v>
      </c>
      <c r="P7" s="83">
        <v>900880521</v>
      </c>
      <c r="Q7" s="135">
        <v>69</v>
      </c>
      <c r="R7" s="238">
        <v>44946</v>
      </c>
      <c r="S7" s="237">
        <v>70000000</v>
      </c>
      <c r="T7" s="238">
        <v>44951</v>
      </c>
      <c r="U7" s="237">
        <v>70000000</v>
      </c>
      <c r="V7" s="64" t="s">
        <v>70</v>
      </c>
      <c r="W7" s="135">
        <v>57444673</v>
      </c>
      <c r="X7" s="65" t="s">
        <v>9982</v>
      </c>
      <c r="Y7" s="235" t="s">
        <v>69</v>
      </c>
      <c r="Z7" s="239">
        <v>44951</v>
      </c>
      <c r="AA7" s="238">
        <v>44951</v>
      </c>
      <c r="AB7" s="240">
        <v>44951</v>
      </c>
      <c r="AC7" s="238">
        <v>45291</v>
      </c>
      <c r="AD7" s="136">
        <f>+IF(AB7="1800-01-01",AC7-AA7,AC7-AB7)</f>
        <v>340</v>
      </c>
      <c r="AE7" s="454">
        <v>0</v>
      </c>
      <c r="AF7" s="454">
        <v>0</v>
      </c>
      <c r="AG7" s="135">
        <v>0</v>
      </c>
      <c r="AH7" s="238" t="s">
        <v>80</v>
      </c>
      <c r="AI7" s="136">
        <v>0</v>
      </c>
      <c r="AJ7" s="135">
        <v>0</v>
      </c>
      <c r="AK7" s="135">
        <v>0</v>
      </c>
      <c r="AL7" s="241" t="s">
        <v>80</v>
      </c>
      <c r="AM7" s="135">
        <v>0</v>
      </c>
      <c r="AN7" s="241" t="s">
        <v>80</v>
      </c>
      <c r="AO7" s="241" t="s">
        <v>80</v>
      </c>
      <c r="AP7" s="136">
        <f t="shared" ref="AP7:AP70" si="0">+IF(AN7="1800-01-01",0,AO7-AN7)</f>
        <v>0</v>
      </c>
      <c r="AQ7" s="242">
        <f>+L7+AF7-AK7</f>
        <v>70000000</v>
      </c>
      <c r="AR7" s="64" t="s">
        <v>115</v>
      </c>
      <c r="AS7" s="237">
        <v>0</v>
      </c>
      <c r="AT7" s="243" t="s">
        <v>80</v>
      </c>
      <c r="AU7" s="244">
        <v>51690355</v>
      </c>
      <c r="AV7" s="245">
        <f>+AQ7-AU7</f>
        <v>18309645</v>
      </c>
      <c r="AW7" s="137">
        <f>+(AU7/AQ7)</f>
        <v>0.73843364285714286</v>
      </c>
      <c r="AX7" s="243" t="s">
        <v>80</v>
      </c>
      <c r="AY7" s="64" t="s">
        <v>72</v>
      </c>
      <c r="AZ7" s="246" t="s">
        <v>9983</v>
      </c>
      <c r="BA7" s="83" t="s">
        <v>71</v>
      </c>
      <c r="BB7" s="83" t="s">
        <v>117</v>
      </c>
    </row>
    <row r="8" spans="1:73" s="224" customFormat="1" ht="12.75" x14ac:dyDescent="0.2">
      <c r="B8" s="247">
        <v>2023</v>
      </c>
      <c r="C8" s="81">
        <v>891780111</v>
      </c>
      <c r="D8" s="81" t="s">
        <v>68</v>
      </c>
      <c r="E8" s="86" t="s">
        <v>9984</v>
      </c>
      <c r="F8" s="86" t="s">
        <v>9985</v>
      </c>
      <c r="G8" s="86">
        <v>0</v>
      </c>
      <c r="H8" s="198"/>
      <c r="I8" s="86" t="s">
        <v>78</v>
      </c>
      <c r="J8" s="160" t="s">
        <v>1527</v>
      </c>
      <c r="K8" s="87" t="s">
        <v>9986</v>
      </c>
      <c r="L8" s="248">
        <v>65000000</v>
      </c>
      <c r="M8" s="81" t="s">
        <v>73</v>
      </c>
      <c r="N8" s="198"/>
      <c r="O8" s="87" t="s">
        <v>9987</v>
      </c>
      <c r="P8" s="81">
        <v>900156270</v>
      </c>
      <c r="Q8" s="143">
        <v>102</v>
      </c>
      <c r="R8" s="249">
        <v>44951</v>
      </c>
      <c r="S8" s="248">
        <v>65000000</v>
      </c>
      <c r="T8" s="249">
        <v>44957</v>
      </c>
      <c r="U8" s="248">
        <v>65000000</v>
      </c>
      <c r="V8" s="86" t="s">
        <v>70</v>
      </c>
      <c r="W8" s="143">
        <v>85465146</v>
      </c>
      <c r="X8" s="87" t="s">
        <v>9277</v>
      </c>
      <c r="Y8" s="198"/>
      <c r="Z8" s="250">
        <v>44957</v>
      </c>
      <c r="AA8" s="249">
        <v>44965</v>
      </c>
      <c r="AB8" s="251">
        <v>44964</v>
      </c>
      <c r="AC8" s="249">
        <v>44969</v>
      </c>
      <c r="AD8" s="150">
        <f t="shared" ref="AD8:AD71" si="1">+IF(AB8="1800-01-01",AC8-AA8,AC8-AB8)</f>
        <v>5</v>
      </c>
      <c r="AE8" s="262">
        <v>0</v>
      </c>
      <c r="AF8" s="262">
        <v>0</v>
      </c>
      <c r="AG8" s="143">
        <v>0</v>
      </c>
      <c r="AH8" s="249" t="s">
        <v>80</v>
      </c>
      <c r="AI8" s="150">
        <v>0</v>
      </c>
      <c r="AJ8" s="143">
        <v>0</v>
      </c>
      <c r="AK8" s="143">
        <v>0</v>
      </c>
      <c r="AL8" s="201" t="s">
        <v>80</v>
      </c>
      <c r="AM8" s="143">
        <v>0</v>
      </c>
      <c r="AN8" s="201" t="s">
        <v>80</v>
      </c>
      <c r="AO8" s="201" t="s">
        <v>80</v>
      </c>
      <c r="AP8" s="150">
        <f t="shared" si="0"/>
        <v>0</v>
      </c>
      <c r="AQ8" s="252">
        <f>+L8+AF8-AK8</f>
        <v>65000000</v>
      </c>
      <c r="AR8" s="86" t="s">
        <v>115</v>
      </c>
      <c r="AS8" s="248">
        <v>0</v>
      </c>
      <c r="AT8" s="203" t="s">
        <v>80</v>
      </c>
      <c r="AU8" s="253">
        <v>65000000</v>
      </c>
      <c r="AV8" s="261">
        <f t="shared" ref="AV8:AV71" si="2">+AQ8-AU8</f>
        <v>0</v>
      </c>
      <c r="AW8" s="133">
        <f t="shared" ref="AW8:AW71" si="3">+(AU8/AQ8)</f>
        <v>1</v>
      </c>
      <c r="AX8" s="203" t="s">
        <v>80</v>
      </c>
      <c r="AY8" s="86" t="s">
        <v>800</v>
      </c>
      <c r="AZ8" s="254" t="s">
        <v>9988</v>
      </c>
      <c r="BA8" s="81" t="s">
        <v>71</v>
      </c>
      <c r="BB8" s="81" t="s">
        <v>117</v>
      </c>
    </row>
    <row r="9" spans="1:73" s="224" customFormat="1" ht="12.75" x14ac:dyDescent="0.2">
      <c r="B9" s="247">
        <v>2023</v>
      </c>
      <c r="C9" s="81">
        <v>891780111</v>
      </c>
      <c r="D9" s="81" t="s">
        <v>68</v>
      </c>
      <c r="E9" s="86" t="s">
        <v>9989</v>
      </c>
      <c r="F9" s="86" t="s">
        <v>9990</v>
      </c>
      <c r="G9" s="86">
        <v>0</v>
      </c>
      <c r="H9" s="198"/>
      <c r="I9" s="86" t="s">
        <v>78</v>
      </c>
      <c r="J9" s="160" t="s">
        <v>1527</v>
      </c>
      <c r="K9" s="87" t="s">
        <v>9991</v>
      </c>
      <c r="L9" s="248">
        <v>59547600</v>
      </c>
      <c r="M9" s="81" t="s">
        <v>73</v>
      </c>
      <c r="N9" s="198"/>
      <c r="O9" s="87" t="s">
        <v>9992</v>
      </c>
      <c r="P9" s="81">
        <v>900726297</v>
      </c>
      <c r="Q9" s="143">
        <v>164</v>
      </c>
      <c r="R9" s="249">
        <v>44958</v>
      </c>
      <c r="S9" s="248">
        <v>59547600</v>
      </c>
      <c r="T9" s="249">
        <v>44965</v>
      </c>
      <c r="U9" s="248">
        <v>59547600</v>
      </c>
      <c r="V9" s="86" t="s">
        <v>70</v>
      </c>
      <c r="W9" s="143">
        <v>85465146</v>
      </c>
      <c r="X9" s="87" t="s">
        <v>9277</v>
      </c>
      <c r="Y9" s="198"/>
      <c r="Z9" s="250">
        <v>44965</v>
      </c>
      <c r="AA9" s="249">
        <v>44966</v>
      </c>
      <c r="AB9" s="251">
        <v>44966</v>
      </c>
      <c r="AC9" s="249">
        <v>44970</v>
      </c>
      <c r="AD9" s="150">
        <f t="shared" si="1"/>
        <v>4</v>
      </c>
      <c r="AE9" s="262">
        <v>0</v>
      </c>
      <c r="AF9" s="262">
        <v>0</v>
      </c>
      <c r="AG9" s="143">
        <v>0</v>
      </c>
      <c r="AH9" s="249" t="s">
        <v>80</v>
      </c>
      <c r="AI9" s="150">
        <v>0</v>
      </c>
      <c r="AJ9" s="143">
        <v>0</v>
      </c>
      <c r="AK9" s="143">
        <v>0</v>
      </c>
      <c r="AL9" s="201" t="s">
        <v>80</v>
      </c>
      <c r="AM9" s="143">
        <v>0</v>
      </c>
      <c r="AN9" s="201" t="s">
        <v>80</v>
      </c>
      <c r="AO9" s="201" t="s">
        <v>80</v>
      </c>
      <c r="AP9" s="150">
        <f t="shared" si="0"/>
        <v>0</v>
      </c>
      <c r="AQ9" s="252">
        <f>+L9+AF9-AK9</f>
        <v>59547600</v>
      </c>
      <c r="AR9" s="86" t="s">
        <v>115</v>
      </c>
      <c r="AS9" s="248">
        <v>0</v>
      </c>
      <c r="AT9" s="203" t="s">
        <v>80</v>
      </c>
      <c r="AU9" s="253">
        <v>59547600</v>
      </c>
      <c r="AV9" s="261">
        <f t="shared" si="2"/>
        <v>0</v>
      </c>
      <c r="AW9" s="133">
        <f t="shared" si="3"/>
        <v>1</v>
      </c>
      <c r="AX9" s="203" t="s">
        <v>80</v>
      </c>
      <c r="AY9" s="86" t="s">
        <v>800</v>
      </c>
      <c r="AZ9" s="254" t="s">
        <v>9993</v>
      </c>
      <c r="BA9" s="81" t="s">
        <v>71</v>
      </c>
      <c r="BB9" s="81" t="s">
        <v>117</v>
      </c>
    </row>
    <row r="10" spans="1:73" s="224" customFormat="1" ht="12.75" x14ac:dyDescent="0.2">
      <c r="B10" s="247">
        <v>2023</v>
      </c>
      <c r="C10" s="81">
        <v>891780111</v>
      </c>
      <c r="D10" s="81" t="s">
        <v>68</v>
      </c>
      <c r="E10" s="86" t="s">
        <v>9994</v>
      </c>
      <c r="F10" s="86" t="s">
        <v>9995</v>
      </c>
      <c r="G10" s="86">
        <v>0</v>
      </c>
      <c r="H10" s="198"/>
      <c r="I10" s="86" t="s">
        <v>78</v>
      </c>
      <c r="J10" s="160" t="s">
        <v>120</v>
      </c>
      <c r="K10" s="87" t="s">
        <v>9996</v>
      </c>
      <c r="L10" s="248">
        <v>25585000</v>
      </c>
      <c r="M10" s="81" t="s">
        <v>73</v>
      </c>
      <c r="N10" s="198"/>
      <c r="O10" s="87" t="s">
        <v>9997</v>
      </c>
      <c r="P10" s="81">
        <v>9001928350</v>
      </c>
      <c r="Q10" s="143">
        <v>245</v>
      </c>
      <c r="R10" s="249">
        <v>44963</v>
      </c>
      <c r="S10" s="248">
        <v>25585000</v>
      </c>
      <c r="T10" s="249">
        <v>44966</v>
      </c>
      <c r="U10" s="248">
        <v>25585000</v>
      </c>
      <c r="V10" s="86" t="s">
        <v>70</v>
      </c>
      <c r="W10" s="143">
        <v>57438212</v>
      </c>
      <c r="X10" s="87" t="s">
        <v>9998</v>
      </c>
      <c r="Y10" s="198"/>
      <c r="Z10" s="250">
        <v>44966</v>
      </c>
      <c r="AA10" s="249">
        <v>44973</v>
      </c>
      <c r="AB10" s="202" t="s">
        <v>80</v>
      </c>
      <c r="AC10" s="249">
        <v>44974</v>
      </c>
      <c r="AD10" s="150">
        <f t="shared" si="1"/>
        <v>1</v>
      </c>
      <c r="AE10" s="262">
        <v>0</v>
      </c>
      <c r="AF10" s="262">
        <v>0</v>
      </c>
      <c r="AG10" s="143">
        <v>0</v>
      </c>
      <c r="AH10" s="249" t="s">
        <v>80</v>
      </c>
      <c r="AI10" s="150">
        <v>0</v>
      </c>
      <c r="AJ10" s="143">
        <v>0</v>
      </c>
      <c r="AK10" s="143">
        <v>0</v>
      </c>
      <c r="AL10" s="201" t="s">
        <v>80</v>
      </c>
      <c r="AM10" s="143">
        <v>0</v>
      </c>
      <c r="AN10" s="201" t="s">
        <v>80</v>
      </c>
      <c r="AO10" s="201" t="s">
        <v>80</v>
      </c>
      <c r="AP10" s="150">
        <f t="shared" si="0"/>
        <v>0</v>
      </c>
      <c r="AQ10" s="252">
        <f>+L10+AF10-AK10</f>
        <v>25585000</v>
      </c>
      <c r="AR10" s="86" t="s">
        <v>115</v>
      </c>
      <c r="AS10" s="248">
        <v>0</v>
      </c>
      <c r="AT10" s="203" t="s">
        <v>80</v>
      </c>
      <c r="AU10" s="253">
        <v>25585000</v>
      </c>
      <c r="AV10" s="261">
        <f t="shared" si="2"/>
        <v>0</v>
      </c>
      <c r="AW10" s="133">
        <f t="shared" si="3"/>
        <v>1</v>
      </c>
      <c r="AX10" s="203" t="s">
        <v>80</v>
      </c>
      <c r="AY10" s="86" t="s">
        <v>800</v>
      </c>
      <c r="AZ10" s="254" t="s">
        <v>9999</v>
      </c>
      <c r="BA10" s="81" t="s">
        <v>71</v>
      </c>
      <c r="BB10" s="81" t="s">
        <v>117</v>
      </c>
    </row>
    <row r="11" spans="1:73" s="224" customFormat="1" ht="12.75" x14ac:dyDescent="0.2">
      <c r="B11" s="247">
        <v>2023</v>
      </c>
      <c r="C11" s="81">
        <v>891780111</v>
      </c>
      <c r="D11" s="81" t="s">
        <v>68</v>
      </c>
      <c r="E11" s="86" t="s">
        <v>10000</v>
      </c>
      <c r="F11" s="86" t="s">
        <v>10001</v>
      </c>
      <c r="G11" s="86">
        <v>0</v>
      </c>
      <c r="H11" s="198"/>
      <c r="I11" s="86" t="s">
        <v>78</v>
      </c>
      <c r="J11" s="160" t="s">
        <v>120</v>
      </c>
      <c r="K11" s="87" t="s">
        <v>10002</v>
      </c>
      <c r="L11" s="248">
        <v>24317370</v>
      </c>
      <c r="M11" s="81" t="s">
        <v>73</v>
      </c>
      <c r="N11" s="198"/>
      <c r="O11" s="87" t="s">
        <v>10003</v>
      </c>
      <c r="P11" s="81">
        <v>804007617</v>
      </c>
      <c r="Q11" s="143">
        <v>221</v>
      </c>
      <c r="R11" s="249">
        <v>44960</v>
      </c>
      <c r="S11" s="248">
        <v>24317370</v>
      </c>
      <c r="T11" s="249">
        <v>44967</v>
      </c>
      <c r="U11" s="248">
        <v>24317370</v>
      </c>
      <c r="V11" s="86" t="s">
        <v>70</v>
      </c>
      <c r="W11" s="143">
        <v>85152695</v>
      </c>
      <c r="X11" s="87" t="s">
        <v>9310</v>
      </c>
      <c r="Y11" s="198"/>
      <c r="Z11" s="250">
        <v>44967</v>
      </c>
      <c r="AA11" s="249">
        <v>44967</v>
      </c>
      <c r="AB11" s="202" t="s">
        <v>80</v>
      </c>
      <c r="AC11" s="249">
        <v>45291</v>
      </c>
      <c r="AD11" s="150">
        <f t="shared" si="1"/>
        <v>324</v>
      </c>
      <c r="AE11" s="262">
        <v>0</v>
      </c>
      <c r="AF11" s="262">
        <v>0</v>
      </c>
      <c r="AG11" s="143">
        <v>0</v>
      </c>
      <c r="AH11" s="249" t="s">
        <v>80</v>
      </c>
      <c r="AI11" s="150">
        <v>0</v>
      </c>
      <c r="AJ11" s="143">
        <v>0</v>
      </c>
      <c r="AK11" s="143">
        <v>0</v>
      </c>
      <c r="AL11" s="201" t="s">
        <v>80</v>
      </c>
      <c r="AM11" s="143">
        <v>0</v>
      </c>
      <c r="AN11" s="201" t="s">
        <v>80</v>
      </c>
      <c r="AO11" s="201" t="s">
        <v>80</v>
      </c>
      <c r="AP11" s="150">
        <f t="shared" si="0"/>
        <v>0</v>
      </c>
      <c r="AQ11" s="252">
        <f>+L11+AF11-AK11</f>
        <v>24317370</v>
      </c>
      <c r="AR11" s="86" t="s">
        <v>115</v>
      </c>
      <c r="AS11" s="248">
        <v>0</v>
      </c>
      <c r="AT11" s="203" t="s">
        <v>80</v>
      </c>
      <c r="AU11" s="253">
        <v>10912680</v>
      </c>
      <c r="AV11" s="261">
        <f t="shared" si="2"/>
        <v>13404690</v>
      </c>
      <c r="AW11" s="133">
        <f t="shared" si="3"/>
        <v>0.44876070068432566</v>
      </c>
      <c r="AX11" s="203" t="s">
        <v>80</v>
      </c>
      <c r="AY11" s="86" t="s">
        <v>72</v>
      </c>
      <c r="AZ11" s="254" t="s">
        <v>10004</v>
      </c>
      <c r="BA11" s="81" t="s">
        <v>71</v>
      </c>
      <c r="BB11" s="81" t="s">
        <v>117</v>
      </c>
    </row>
    <row r="12" spans="1:73" s="224" customFormat="1" ht="12.75" x14ac:dyDescent="0.2">
      <c r="B12" s="247">
        <v>2023</v>
      </c>
      <c r="C12" s="81">
        <v>891780111</v>
      </c>
      <c r="D12" s="81" t="s">
        <v>68</v>
      </c>
      <c r="E12" s="86" t="s">
        <v>10005</v>
      </c>
      <c r="F12" s="86" t="s">
        <v>10006</v>
      </c>
      <c r="G12" s="86">
        <v>0</v>
      </c>
      <c r="H12" s="198"/>
      <c r="I12" s="86" t="s">
        <v>78</v>
      </c>
      <c r="J12" s="160" t="s">
        <v>120</v>
      </c>
      <c r="K12" s="87" t="s">
        <v>10007</v>
      </c>
      <c r="L12" s="248">
        <v>84491564</v>
      </c>
      <c r="M12" s="81" t="s">
        <v>73</v>
      </c>
      <c r="N12" s="198"/>
      <c r="O12" s="87" t="s">
        <v>10008</v>
      </c>
      <c r="P12" s="81">
        <v>85469738</v>
      </c>
      <c r="Q12" s="143">
        <v>277</v>
      </c>
      <c r="R12" s="249">
        <v>44964</v>
      </c>
      <c r="S12" s="248">
        <v>84491564</v>
      </c>
      <c r="T12" s="249">
        <v>44970</v>
      </c>
      <c r="U12" s="248">
        <v>84497564</v>
      </c>
      <c r="V12" s="86" t="s">
        <v>70</v>
      </c>
      <c r="W12" s="143">
        <v>72175282</v>
      </c>
      <c r="X12" s="87" t="s">
        <v>10009</v>
      </c>
      <c r="Y12" s="198"/>
      <c r="Z12" s="250">
        <v>44970</v>
      </c>
      <c r="AA12" s="249">
        <v>44970</v>
      </c>
      <c r="AB12" s="251">
        <v>44971</v>
      </c>
      <c r="AC12" s="249">
        <v>45090</v>
      </c>
      <c r="AD12" s="150">
        <f t="shared" si="1"/>
        <v>119</v>
      </c>
      <c r="AE12" s="262">
        <v>0</v>
      </c>
      <c r="AF12" s="262">
        <v>0</v>
      </c>
      <c r="AG12" s="143">
        <v>0</v>
      </c>
      <c r="AH12" s="249" t="s">
        <v>80</v>
      </c>
      <c r="AI12" s="150">
        <v>0</v>
      </c>
      <c r="AJ12" s="143">
        <v>0</v>
      </c>
      <c r="AK12" s="143">
        <v>0</v>
      </c>
      <c r="AL12" s="201" t="s">
        <v>80</v>
      </c>
      <c r="AM12" s="143">
        <v>0</v>
      </c>
      <c r="AN12" s="201" t="s">
        <v>80</v>
      </c>
      <c r="AO12" s="201" t="s">
        <v>80</v>
      </c>
      <c r="AP12" s="150">
        <f t="shared" si="0"/>
        <v>0</v>
      </c>
      <c r="AQ12" s="252">
        <f>+L12+AF12-AK12</f>
        <v>84491564</v>
      </c>
      <c r="AR12" s="86" t="s">
        <v>115</v>
      </c>
      <c r="AS12" s="248">
        <v>0</v>
      </c>
      <c r="AT12" s="203" t="s">
        <v>80</v>
      </c>
      <c r="AU12" s="253">
        <v>84491564</v>
      </c>
      <c r="AV12" s="261">
        <f t="shared" si="2"/>
        <v>0</v>
      </c>
      <c r="AW12" s="133">
        <f t="shared" si="3"/>
        <v>1</v>
      </c>
      <c r="AX12" s="203" t="s">
        <v>80</v>
      </c>
      <c r="AY12" s="86" t="s">
        <v>800</v>
      </c>
      <c r="AZ12" s="254" t="s">
        <v>10010</v>
      </c>
      <c r="BA12" s="81" t="s">
        <v>71</v>
      </c>
      <c r="BB12" s="81" t="s">
        <v>117</v>
      </c>
    </row>
    <row r="13" spans="1:73" s="224" customFormat="1" ht="12.75" x14ac:dyDescent="0.2">
      <c r="B13" s="247">
        <v>2023</v>
      </c>
      <c r="C13" s="81">
        <v>891780111</v>
      </c>
      <c r="D13" s="81" t="s">
        <v>68</v>
      </c>
      <c r="E13" s="86" t="s">
        <v>10011</v>
      </c>
      <c r="F13" s="86" t="s">
        <v>10012</v>
      </c>
      <c r="G13" s="86">
        <v>0</v>
      </c>
      <c r="H13" s="198"/>
      <c r="I13" s="86" t="s">
        <v>78</v>
      </c>
      <c r="J13" s="160" t="s">
        <v>120</v>
      </c>
      <c r="K13" s="87" t="s">
        <v>10013</v>
      </c>
      <c r="L13" s="248">
        <v>11208000</v>
      </c>
      <c r="M13" s="81" t="s">
        <v>73</v>
      </c>
      <c r="N13" s="198"/>
      <c r="O13" s="87" t="s">
        <v>10014</v>
      </c>
      <c r="P13" s="81">
        <v>85477624</v>
      </c>
      <c r="Q13" s="143">
        <v>276</v>
      </c>
      <c r="R13" s="249">
        <v>44964</v>
      </c>
      <c r="S13" s="248">
        <v>11208000</v>
      </c>
      <c r="T13" s="249">
        <v>44970</v>
      </c>
      <c r="U13" s="248">
        <v>11208000</v>
      </c>
      <c r="V13" s="86" t="s">
        <v>70</v>
      </c>
      <c r="W13" s="143">
        <v>72175282</v>
      </c>
      <c r="X13" s="87" t="s">
        <v>10009</v>
      </c>
      <c r="Y13" s="198"/>
      <c r="Z13" s="250">
        <v>44970</v>
      </c>
      <c r="AA13" s="249">
        <v>44970</v>
      </c>
      <c r="AB13" s="202" t="s">
        <v>80</v>
      </c>
      <c r="AC13" s="249">
        <v>45090</v>
      </c>
      <c r="AD13" s="150">
        <f t="shared" si="1"/>
        <v>120</v>
      </c>
      <c r="AE13" s="262">
        <v>0</v>
      </c>
      <c r="AF13" s="262">
        <v>0</v>
      </c>
      <c r="AG13" s="143">
        <v>0</v>
      </c>
      <c r="AH13" s="249" t="s">
        <v>80</v>
      </c>
      <c r="AI13" s="150">
        <v>0</v>
      </c>
      <c r="AJ13" s="143">
        <v>0</v>
      </c>
      <c r="AK13" s="143">
        <v>0</v>
      </c>
      <c r="AL13" s="201" t="s">
        <v>80</v>
      </c>
      <c r="AM13" s="143">
        <v>0</v>
      </c>
      <c r="AN13" s="201" t="s">
        <v>80</v>
      </c>
      <c r="AO13" s="201" t="s">
        <v>80</v>
      </c>
      <c r="AP13" s="150">
        <f t="shared" si="0"/>
        <v>0</v>
      </c>
      <c r="AQ13" s="252">
        <f>+L13+AF13-AK13</f>
        <v>11208000</v>
      </c>
      <c r="AR13" s="86" t="s">
        <v>115</v>
      </c>
      <c r="AS13" s="248">
        <v>0</v>
      </c>
      <c r="AT13" s="203" t="s">
        <v>80</v>
      </c>
      <c r="AU13" s="253">
        <v>11208000</v>
      </c>
      <c r="AV13" s="261">
        <f t="shared" si="2"/>
        <v>0</v>
      </c>
      <c r="AW13" s="133">
        <f t="shared" si="3"/>
        <v>1</v>
      </c>
      <c r="AX13" s="203" t="s">
        <v>80</v>
      </c>
      <c r="AY13" s="86" t="s">
        <v>800</v>
      </c>
      <c r="AZ13" s="254" t="s">
        <v>10015</v>
      </c>
      <c r="BA13" s="81" t="s">
        <v>71</v>
      </c>
      <c r="BB13" s="81" t="s">
        <v>117</v>
      </c>
    </row>
    <row r="14" spans="1:73" s="224" customFormat="1" ht="12.75" x14ac:dyDescent="0.2">
      <c r="B14" s="247">
        <v>2023</v>
      </c>
      <c r="C14" s="81">
        <v>891780111</v>
      </c>
      <c r="D14" s="81" t="s">
        <v>68</v>
      </c>
      <c r="E14" s="86" t="s">
        <v>10016</v>
      </c>
      <c r="F14" s="86" t="s">
        <v>10017</v>
      </c>
      <c r="G14" s="86">
        <v>0</v>
      </c>
      <c r="H14" s="198"/>
      <c r="I14" s="86" t="s">
        <v>78</v>
      </c>
      <c r="J14" s="160" t="s">
        <v>1527</v>
      </c>
      <c r="K14" s="87" t="s">
        <v>10018</v>
      </c>
      <c r="L14" s="248">
        <v>151340396</v>
      </c>
      <c r="M14" s="81" t="s">
        <v>73</v>
      </c>
      <c r="N14" s="198"/>
      <c r="O14" s="87" t="s">
        <v>10019</v>
      </c>
      <c r="P14" s="81">
        <v>901050213</v>
      </c>
      <c r="Q14" s="143">
        <v>168</v>
      </c>
      <c r="R14" s="249">
        <v>44958</v>
      </c>
      <c r="S14" s="248">
        <v>151340396</v>
      </c>
      <c r="T14" s="249">
        <v>44970</v>
      </c>
      <c r="U14" s="248">
        <v>151340396</v>
      </c>
      <c r="V14" s="86" t="s">
        <v>70</v>
      </c>
      <c r="W14" s="143">
        <v>72175282</v>
      </c>
      <c r="X14" s="87" t="s">
        <v>10009</v>
      </c>
      <c r="Y14" s="198"/>
      <c r="Z14" s="250">
        <v>44970</v>
      </c>
      <c r="AA14" s="249">
        <v>44970</v>
      </c>
      <c r="AB14" s="251">
        <v>44971</v>
      </c>
      <c r="AC14" s="249">
        <v>45090</v>
      </c>
      <c r="AD14" s="150">
        <f t="shared" si="1"/>
        <v>119</v>
      </c>
      <c r="AE14" s="262">
        <v>0</v>
      </c>
      <c r="AF14" s="262">
        <v>0</v>
      </c>
      <c r="AG14" s="143">
        <v>0</v>
      </c>
      <c r="AH14" s="249" t="s">
        <v>80</v>
      </c>
      <c r="AI14" s="150">
        <v>0</v>
      </c>
      <c r="AJ14" s="143">
        <v>0</v>
      </c>
      <c r="AK14" s="143">
        <v>0</v>
      </c>
      <c r="AL14" s="201" t="s">
        <v>80</v>
      </c>
      <c r="AM14" s="143">
        <v>0</v>
      </c>
      <c r="AN14" s="201" t="s">
        <v>80</v>
      </c>
      <c r="AO14" s="201" t="s">
        <v>80</v>
      </c>
      <c r="AP14" s="150">
        <f t="shared" si="0"/>
        <v>0</v>
      </c>
      <c r="AQ14" s="252">
        <f>+L14+AF14-AK14</f>
        <v>151340396</v>
      </c>
      <c r="AR14" s="86" t="s">
        <v>115</v>
      </c>
      <c r="AS14" s="248">
        <v>0</v>
      </c>
      <c r="AT14" s="203" t="s">
        <v>80</v>
      </c>
      <c r="AU14" s="253">
        <v>151340396</v>
      </c>
      <c r="AV14" s="261">
        <f t="shared" si="2"/>
        <v>0</v>
      </c>
      <c r="AW14" s="133">
        <f t="shared" si="3"/>
        <v>1</v>
      </c>
      <c r="AX14" s="203" t="s">
        <v>80</v>
      </c>
      <c r="AY14" s="86" t="s">
        <v>800</v>
      </c>
      <c r="AZ14" s="254" t="s">
        <v>10020</v>
      </c>
      <c r="BA14" s="81" t="s">
        <v>71</v>
      </c>
      <c r="BB14" s="81" t="s">
        <v>117</v>
      </c>
    </row>
    <row r="15" spans="1:73" s="224" customFormat="1" ht="12.75" x14ac:dyDescent="0.2">
      <c r="B15" s="247">
        <v>2023</v>
      </c>
      <c r="C15" s="81">
        <v>891780111</v>
      </c>
      <c r="D15" s="81" t="s">
        <v>68</v>
      </c>
      <c r="E15" s="86" t="s">
        <v>10021</v>
      </c>
      <c r="F15" s="86" t="s">
        <v>10022</v>
      </c>
      <c r="G15" s="86">
        <v>0</v>
      </c>
      <c r="H15" s="198"/>
      <c r="I15" s="86" t="s">
        <v>78</v>
      </c>
      <c r="J15" s="160" t="s">
        <v>1527</v>
      </c>
      <c r="K15" s="87" t="s">
        <v>10023</v>
      </c>
      <c r="L15" s="248">
        <v>240000000</v>
      </c>
      <c r="M15" s="81" t="s">
        <v>73</v>
      </c>
      <c r="N15" s="198"/>
      <c r="O15" s="87" t="s">
        <v>10024</v>
      </c>
      <c r="P15" s="81">
        <v>901279448</v>
      </c>
      <c r="Q15" s="143">
        <v>232</v>
      </c>
      <c r="R15" s="249">
        <v>44960</v>
      </c>
      <c r="S15" s="248">
        <v>185000000</v>
      </c>
      <c r="T15" s="249">
        <v>44971</v>
      </c>
      <c r="U15" s="248">
        <v>240000000</v>
      </c>
      <c r="V15" s="86" t="s">
        <v>70</v>
      </c>
      <c r="W15" s="143">
        <v>85459497</v>
      </c>
      <c r="X15" s="87" t="s">
        <v>9253</v>
      </c>
      <c r="Y15" s="198"/>
      <c r="Z15" s="250">
        <v>44971</v>
      </c>
      <c r="AA15" s="249">
        <v>44972</v>
      </c>
      <c r="AB15" s="251">
        <v>44972</v>
      </c>
      <c r="AC15" s="249">
        <v>45107</v>
      </c>
      <c r="AD15" s="150">
        <f t="shared" si="1"/>
        <v>135</v>
      </c>
      <c r="AE15" s="262">
        <v>1</v>
      </c>
      <c r="AF15" s="262">
        <v>15000000</v>
      </c>
      <c r="AG15" s="143">
        <v>0</v>
      </c>
      <c r="AH15" s="249" t="s">
        <v>80</v>
      </c>
      <c r="AI15" s="150">
        <v>0</v>
      </c>
      <c r="AJ15" s="143">
        <v>0</v>
      </c>
      <c r="AK15" s="143">
        <v>0</v>
      </c>
      <c r="AL15" s="201" t="s">
        <v>80</v>
      </c>
      <c r="AM15" s="143">
        <v>0</v>
      </c>
      <c r="AN15" s="201" t="s">
        <v>80</v>
      </c>
      <c r="AO15" s="201" t="s">
        <v>80</v>
      </c>
      <c r="AP15" s="150">
        <f t="shared" si="0"/>
        <v>0</v>
      </c>
      <c r="AQ15" s="252">
        <f>+L15+AF15-AK15</f>
        <v>255000000</v>
      </c>
      <c r="AR15" s="86" t="s">
        <v>115</v>
      </c>
      <c r="AS15" s="248">
        <v>0</v>
      </c>
      <c r="AT15" s="203" t="s">
        <v>80</v>
      </c>
      <c r="AU15" s="253">
        <v>254969000.03</v>
      </c>
      <c r="AV15" s="261">
        <f t="shared" si="2"/>
        <v>30999.969999998808</v>
      </c>
      <c r="AW15" s="133">
        <f t="shared" si="3"/>
        <v>0.99987843149019606</v>
      </c>
      <c r="AX15" s="203" t="s">
        <v>80</v>
      </c>
      <c r="AY15" s="86" t="s">
        <v>800</v>
      </c>
      <c r="AZ15" s="254" t="s">
        <v>10025</v>
      </c>
      <c r="BA15" s="81" t="s">
        <v>71</v>
      </c>
      <c r="BB15" s="81" t="s">
        <v>117</v>
      </c>
    </row>
    <row r="16" spans="1:73" s="224" customFormat="1" ht="12.75" x14ac:dyDescent="0.2">
      <c r="B16" s="247">
        <v>2023</v>
      </c>
      <c r="C16" s="81">
        <v>891780111</v>
      </c>
      <c r="D16" s="81" t="s">
        <v>68</v>
      </c>
      <c r="E16" s="86" t="s">
        <v>10026</v>
      </c>
      <c r="F16" s="255" t="s">
        <v>10027</v>
      </c>
      <c r="G16" s="86">
        <v>0</v>
      </c>
      <c r="H16" s="198"/>
      <c r="I16" s="86" t="s">
        <v>78</v>
      </c>
      <c r="J16" s="160" t="s">
        <v>1527</v>
      </c>
      <c r="K16" s="87" t="s">
        <v>10028</v>
      </c>
      <c r="L16" s="248">
        <v>55000000</v>
      </c>
      <c r="M16" s="81" t="s">
        <v>73</v>
      </c>
      <c r="N16" s="198"/>
      <c r="O16" s="87" t="s">
        <v>10029</v>
      </c>
      <c r="P16" s="81">
        <v>7144250</v>
      </c>
      <c r="Q16" s="143">
        <v>284</v>
      </c>
      <c r="R16" s="249">
        <v>44965</v>
      </c>
      <c r="S16" s="248">
        <v>55000000</v>
      </c>
      <c r="T16" s="249">
        <v>44962</v>
      </c>
      <c r="U16" s="248">
        <v>55000000</v>
      </c>
      <c r="V16" s="86" t="s">
        <v>70</v>
      </c>
      <c r="W16" s="143">
        <v>85459497</v>
      </c>
      <c r="X16" s="87" t="s">
        <v>9253</v>
      </c>
      <c r="Y16" s="198"/>
      <c r="Z16" s="250">
        <v>44972</v>
      </c>
      <c r="AA16" s="249">
        <v>44979</v>
      </c>
      <c r="AB16" s="251">
        <v>44974</v>
      </c>
      <c r="AC16" s="249">
        <v>45291</v>
      </c>
      <c r="AD16" s="150">
        <f t="shared" si="1"/>
        <v>317</v>
      </c>
      <c r="AE16" s="262">
        <v>1</v>
      </c>
      <c r="AF16" s="262">
        <v>25000000</v>
      </c>
      <c r="AG16" s="143">
        <v>0</v>
      </c>
      <c r="AH16" s="249" t="s">
        <v>80</v>
      </c>
      <c r="AI16" s="150">
        <v>0</v>
      </c>
      <c r="AJ16" s="143">
        <v>0</v>
      </c>
      <c r="AK16" s="143">
        <v>0</v>
      </c>
      <c r="AL16" s="201" t="s">
        <v>80</v>
      </c>
      <c r="AM16" s="143">
        <v>0</v>
      </c>
      <c r="AN16" s="201" t="s">
        <v>80</v>
      </c>
      <c r="AO16" s="201" t="s">
        <v>80</v>
      </c>
      <c r="AP16" s="150">
        <f t="shared" si="0"/>
        <v>0</v>
      </c>
      <c r="AQ16" s="252">
        <f>+L16+AF16-AK16</f>
        <v>80000000</v>
      </c>
      <c r="AR16" s="86" t="s">
        <v>70</v>
      </c>
      <c r="AS16" s="248">
        <v>16500000</v>
      </c>
      <c r="AT16" s="249">
        <v>44979</v>
      </c>
      <c r="AU16" s="253">
        <v>71807500</v>
      </c>
      <c r="AV16" s="261">
        <f t="shared" si="2"/>
        <v>8192500</v>
      </c>
      <c r="AW16" s="133">
        <f t="shared" si="3"/>
        <v>0.89759374999999997</v>
      </c>
      <c r="AX16" s="203" t="s">
        <v>80</v>
      </c>
      <c r="AY16" s="86" t="s">
        <v>72</v>
      </c>
      <c r="AZ16" s="254" t="s">
        <v>10030</v>
      </c>
      <c r="BA16" s="81" t="s">
        <v>71</v>
      </c>
      <c r="BB16" s="81" t="s">
        <v>117</v>
      </c>
    </row>
    <row r="17" spans="2:54" s="224" customFormat="1" ht="12.75" x14ac:dyDescent="0.2">
      <c r="B17" s="247">
        <v>2023</v>
      </c>
      <c r="C17" s="81">
        <v>891780111</v>
      </c>
      <c r="D17" s="81" t="s">
        <v>68</v>
      </c>
      <c r="E17" s="86" t="s">
        <v>10031</v>
      </c>
      <c r="F17" s="86" t="s">
        <v>10032</v>
      </c>
      <c r="G17" s="86">
        <v>0</v>
      </c>
      <c r="H17" s="198"/>
      <c r="I17" s="86" t="s">
        <v>78</v>
      </c>
      <c r="J17" s="160" t="s">
        <v>1527</v>
      </c>
      <c r="K17" s="87" t="s">
        <v>10033</v>
      </c>
      <c r="L17" s="248">
        <v>36855000</v>
      </c>
      <c r="M17" s="81" t="s">
        <v>73</v>
      </c>
      <c r="N17" s="198"/>
      <c r="O17" s="87" t="s">
        <v>10034</v>
      </c>
      <c r="P17" s="81">
        <v>901204044</v>
      </c>
      <c r="Q17" s="143">
        <v>163</v>
      </c>
      <c r="R17" s="249">
        <v>44958</v>
      </c>
      <c r="S17" s="248">
        <v>36855000</v>
      </c>
      <c r="T17" s="249">
        <v>44973</v>
      </c>
      <c r="U17" s="248">
        <v>36855000</v>
      </c>
      <c r="V17" s="86" t="s">
        <v>70</v>
      </c>
      <c r="W17" s="143">
        <v>7633815</v>
      </c>
      <c r="X17" s="87" t="s">
        <v>10035</v>
      </c>
      <c r="Y17" s="198"/>
      <c r="Z17" s="250">
        <v>44973</v>
      </c>
      <c r="AA17" s="249">
        <v>44979</v>
      </c>
      <c r="AB17" s="251">
        <v>44980</v>
      </c>
      <c r="AC17" s="249">
        <v>44980</v>
      </c>
      <c r="AD17" s="150">
        <f t="shared" si="1"/>
        <v>0</v>
      </c>
      <c r="AE17" s="262">
        <v>0</v>
      </c>
      <c r="AF17" s="262">
        <v>0</v>
      </c>
      <c r="AG17" s="143">
        <v>0</v>
      </c>
      <c r="AH17" s="249" t="s">
        <v>80</v>
      </c>
      <c r="AI17" s="150">
        <v>0</v>
      </c>
      <c r="AJ17" s="143">
        <v>0</v>
      </c>
      <c r="AK17" s="143">
        <v>0</v>
      </c>
      <c r="AL17" s="201" t="s">
        <v>80</v>
      </c>
      <c r="AM17" s="143">
        <v>0</v>
      </c>
      <c r="AN17" s="201" t="s">
        <v>80</v>
      </c>
      <c r="AO17" s="201" t="s">
        <v>80</v>
      </c>
      <c r="AP17" s="150">
        <f t="shared" si="0"/>
        <v>0</v>
      </c>
      <c r="AQ17" s="252">
        <f>+L17+AF17-AK17</f>
        <v>36855000</v>
      </c>
      <c r="AR17" s="86" t="s">
        <v>115</v>
      </c>
      <c r="AS17" s="248">
        <v>0</v>
      </c>
      <c r="AT17" s="203" t="s">
        <v>80</v>
      </c>
      <c r="AU17" s="253">
        <v>36855000</v>
      </c>
      <c r="AV17" s="261">
        <f t="shared" si="2"/>
        <v>0</v>
      </c>
      <c r="AW17" s="133">
        <f t="shared" si="3"/>
        <v>1</v>
      </c>
      <c r="AX17" s="203" t="s">
        <v>80</v>
      </c>
      <c r="AY17" s="86" t="s">
        <v>800</v>
      </c>
      <c r="AZ17" s="254" t="s">
        <v>10036</v>
      </c>
      <c r="BA17" s="81" t="s">
        <v>71</v>
      </c>
      <c r="BB17" s="81" t="s">
        <v>117</v>
      </c>
    </row>
    <row r="18" spans="2:54" s="224" customFormat="1" ht="12.75" x14ac:dyDescent="0.2">
      <c r="B18" s="247">
        <v>2023</v>
      </c>
      <c r="C18" s="81">
        <v>891780111</v>
      </c>
      <c r="D18" s="81" t="s">
        <v>68</v>
      </c>
      <c r="E18" s="86" t="s">
        <v>10037</v>
      </c>
      <c r="F18" s="86" t="s">
        <v>10038</v>
      </c>
      <c r="G18" s="86">
        <v>0</v>
      </c>
      <c r="H18" s="198"/>
      <c r="I18" s="86" t="s">
        <v>78</v>
      </c>
      <c r="J18" s="160" t="s">
        <v>1527</v>
      </c>
      <c r="K18" s="87" t="s">
        <v>10039</v>
      </c>
      <c r="L18" s="248">
        <v>19299930</v>
      </c>
      <c r="M18" s="81" t="s">
        <v>73</v>
      </c>
      <c r="N18" s="198"/>
      <c r="O18" s="87" t="s">
        <v>10040</v>
      </c>
      <c r="P18" s="81">
        <v>900971565</v>
      </c>
      <c r="Q18" s="143">
        <v>292</v>
      </c>
      <c r="R18" s="249">
        <v>44965</v>
      </c>
      <c r="S18" s="248">
        <v>19299930</v>
      </c>
      <c r="T18" s="249">
        <v>44973</v>
      </c>
      <c r="U18" s="248">
        <v>19299930</v>
      </c>
      <c r="V18" s="86" t="s">
        <v>70</v>
      </c>
      <c r="W18" s="143">
        <v>7633815</v>
      </c>
      <c r="X18" s="87" t="s">
        <v>10035</v>
      </c>
      <c r="Y18" s="198"/>
      <c r="Z18" s="250">
        <v>44973</v>
      </c>
      <c r="AA18" s="249">
        <v>44979</v>
      </c>
      <c r="AB18" s="251">
        <v>44985</v>
      </c>
      <c r="AC18" s="249">
        <v>44986</v>
      </c>
      <c r="AD18" s="150">
        <f t="shared" si="1"/>
        <v>1</v>
      </c>
      <c r="AE18" s="262">
        <v>0</v>
      </c>
      <c r="AF18" s="262">
        <v>0</v>
      </c>
      <c r="AG18" s="143">
        <v>0</v>
      </c>
      <c r="AH18" s="249" t="s">
        <v>80</v>
      </c>
      <c r="AI18" s="150">
        <v>0</v>
      </c>
      <c r="AJ18" s="143">
        <v>0</v>
      </c>
      <c r="AK18" s="143">
        <v>0</v>
      </c>
      <c r="AL18" s="201" t="s">
        <v>80</v>
      </c>
      <c r="AM18" s="143">
        <v>0</v>
      </c>
      <c r="AN18" s="201" t="s">
        <v>80</v>
      </c>
      <c r="AO18" s="201" t="s">
        <v>80</v>
      </c>
      <c r="AP18" s="150">
        <f t="shared" si="0"/>
        <v>0</v>
      </c>
      <c r="AQ18" s="252">
        <f>+L18+AF18-AK18</f>
        <v>19299930</v>
      </c>
      <c r="AR18" s="86" t="s">
        <v>115</v>
      </c>
      <c r="AS18" s="248">
        <v>0</v>
      </c>
      <c r="AT18" s="203" t="s">
        <v>80</v>
      </c>
      <c r="AU18" s="253">
        <v>19299930</v>
      </c>
      <c r="AV18" s="261">
        <f t="shared" si="2"/>
        <v>0</v>
      </c>
      <c r="AW18" s="133">
        <f t="shared" si="3"/>
        <v>1</v>
      </c>
      <c r="AX18" s="203" t="s">
        <v>80</v>
      </c>
      <c r="AY18" s="86" t="s">
        <v>800</v>
      </c>
      <c r="AZ18" s="254" t="s">
        <v>10041</v>
      </c>
      <c r="BA18" s="81" t="s">
        <v>71</v>
      </c>
      <c r="BB18" s="81" t="s">
        <v>117</v>
      </c>
    </row>
    <row r="19" spans="2:54" s="224" customFormat="1" ht="12.75" x14ac:dyDescent="0.2">
      <c r="B19" s="247">
        <v>2023</v>
      </c>
      <c r="C19" s="81">
        <v>891780111</v>
      </c>
      <c r="D19" s="81" t="s">
        <v>68</v>
      </c>
      <c r="E19" s="86" t="s">
        <v>10042</v>
      </c>
      <c r="F19" s="86" t="s">
        <v>10043</v>
      </c>
      <c r="G19" s="86">
        <v>0</v>
      </c>
      <c r="H19" s="198"/>
      <c r="I19" s="86" t="s">
        <v>78</v>
      </c>
      <c r="J19" s="160" t="s">
        <v>1527</v>
      </c>
      <c r="K19" s="87" t="s">
        <v>10044</v>
      </c>
      <c r="L19" s="248">
        <v>46072550</v>
      </c>
      <c r="M19" s="81" t="s">
        <v>73</v>
      </c>
      <c r="N19" s="198"/>
      <c r="O19" s="87" t="s">
        <v>10045</v>
      </c>
      <c r="P19" s="81">
        <v>900146629</v>
      </c>
      <c r="Q19" s="143">
        <v>295</v>
      </c>
      <c r="R19" s="249">
        <v>44965</v>
      </c>
      <c r="S19" s="248">
        <v>46072550</v>
      </c>
      <c r="T19" s="249">
        <v>44973</v>
      </c>
      <c r="U19" s="248">
        <v>46072550</v>
      </c>
      <c r="V19" s="86" t="s">
        <v>70</v>
      </c>
      <c r="W19" s="143">
        <v>85459497</v>
      </c>
      <c r="X19" s="87" t="s">
        <v>9253</v>
      </c>
      <c r="Y19" s="198"/>
      <c r="Z19" s="250">
        <v>44973</v>
      </c>
      <c r="AA19" s="249">
        <v>44973</v>
      </c>
      <c r="AB19" s="202" t="s">
        <v>80</v>
      </c>
      <c r="AC19" s="249">
        <v>45291</v>
      </c>
      <c r="AD19" s="150">
        <f t="shared" si="1"/>
        <v>318</v>
      </c>
      <c r="AE19" s="262">
        <v>1</v>
      </c>
      <c r="AF19" s="262">
        <v>12000000</v>
      </c>
      <c r="AG19" s="143">
        <v>0</v>
      </c>
      <c r="AH19" s="249" t="s">
        <v>80</v>
      </c>
      <c r="AI19" s="150">
        <v>0</v>
      </c>
      <c r="AJ19" s="143">
        <v>0</v>
      </c>
      <c r="AK19" s="143">
        <v>0</v>
      </c>
      <c r="AL19" s="201" t="s">
        <v>80</v>
      </c>
      <c r="AM19" s="143">
        <v>0</v>
      </c>
      <c r="AN19" s="201" t="s">
        <v>80</v>
      </c>
      <c r="AO19" s="201" t="s">
        <v>80</v>
      </c>
      <c r="AP19" s="150">
        <f t="shared" si="0"/>
        <v>0</v>
      </c>
      <c r="AQ19" s="252">
        <f>+L19+AF19-AK19</f>
        <v>58072550</v>
      </c>
      <c r="AR19" s="86" t="s">
        <v>115</v>
      </c>
      <c r="AS19" s="248">
        <v>0</v>
      </c>
      <c r="AT19" s="203" t="s">
        <v>80</v>
      </c>
      <c r="AU19" s="253">
        <v>58072548</v>
      </c>
      <c r="AV19" s="261">
        <f t="shared" si="2"/>
        <v>2</v>
      </c>
      <c r="AW19" s="133">
        <f t="shared" si="3"/>
        <v>0.99999996556032067</v>
      </c>
      <c r="AX19" s="203" t="s">
        <v>80</v>
      </c>
      <c r="AY19" s="86" t="s">
        <v>72</v>
      </c>
      <c r="AZ19" s="254" t="s">
        <v>10046</v>
      </c>
      <c r="BA19" s="81" t="s">
        <v>71</v>
      </c>
      <c r="BB19" s="81" t="s">
        <v>117</v>
      </c>
    </row>
    <row r="20" spans="2:54" s="224" customFormat="1" ht="12.75" x14ac:dyDescent="0.2">
      <c r="B20" s="247">
        <v>2023</v>
      </c>
      <c r="C20" s="81">
        <v>891780111</v>
      </c>
      <c r="D20" s="81" t="s">
        <v>68</v>
      </c>
      <c r="E20" s="86" t="s">
        <v>10047</v>
      </c>
      <c r="F20" s="86" t="s">
        <v>10048</v>
      </c>
      <c r="G20" s="86">
        <v>0</v>
      </c>
      <c r="H20" s="198"/>
      <c r="I20" s="86" t="s">
        <v>78</v>
      </c>
      <c r="J20" s="160" t="s">
        <v>120</v>
      </c>
      <c r="K20" s="87" t="s">
        <v>10049</v>
      </c>
      <c r="L20" s="248">
        <v>20000000</v>
      </c>
      <c r="M20" s="81" t="s">
        <v>73</v>
      </c>
      <c r="N20" s="198"/>
      <c r="O20" s="87" t="s">
        <v>10050</v>
      </c>
      <c r="P20" s="81">
        <v>39048924</v>
      </c>
      <c r="Q20" s="143">
        <v>353</v>
      </c>
      <c r="R20" s="249">
        <v>44970</v>
      </c>
      <c r="S20" s="248">
        <v>20000000</v>
      </c>
      <c r="T20" s="249">
        <v>44974</v>
      </c>
      <c r="U20" s="248">
        <v>20000000</v>
      </c>
      <c r="V20" s="86" t="s">
        <v>70</v>
      </c>
      <c r="W20" s="143">
        <v>85152695</v>
      </c>
      <c r="X20" s="87" t="s">
        <v>9310</v>
      </c>
      <c r="Y20" s="198"/>
      <c r="Z20" s="250">
        <v>44974</v>
      </c>
      <c r="AA20" s="249">
        <v>44974</v>
      </c>
      <c r="AB20" s="202" t="s">
        <v>80</v>
      </c>
      <c r="AC20" s="249">
        <v>45169</v>
      </c>
      <c r="AD20" s="150">
        <f t="shared" si="1"/>
        <v>195</v>
      </c>
      <c r="AE20" s="262">
        <v>0</v>
      </c>
      <c r="AF20" s="262">
        <v>0</v>
      </c>
      <c r="AG20" s="143">
        <v>0</v>
      </c>
      <c r="AH20" s="249" t="s">
        <v>80</v>
      </c>
      <c r="AI20" s="150">
        <v>0</v>
      </c>
      <c r="AJ20" s="143">
        <v>0</v>
      </c>
      <c r="AK20" s="143">
        <v>0</v>
      </c>
      <c r="AL20" s="201" t="s">
        <v>80</v>
      </c>
      <c r="AM20" s="143">
        <v>0</v>
      </c>
      <c r="AN20" s="201" t="s">
        <v>80</v>
      </c>
      <c r="AO20" s="201" t="s">
        <v>80</v>
      </c>
      <c r="AP20" s="150">
        <f t="shared" si="0"/>
        <v>0</v>
      </c>
      <c r="AQ20" s="252">
        <f>+L20+AF20-AK20</f>
        <v>20000000</v>
      </c>
      <c r="AR20" s="86" t="s">
        <v>115</v>
      </c>
      <c r="AS20" s="248">
        <v>0</v>
      </c>
      <c r="AT20" s="203" t="s">
        <v>80</v>
      </c>
      <c r="AU20" s="253">
        <v>20000000</v>
      </c>
      <c r="AV20" s="261">
        <f t="shared" si="2"/>
        <v>0</v>
      </c>
      <c r="AW20" s="133">
        <f t="shared" si="3"/>
        <v>1</v>
      </c>
      <c r="AX20" s="203" t="s">
        <v>80</v>
      </c>
      <c r="AY20" s="86" t="s">
        <v>800</v>
      </c>
      <c r="AZ20" s="254" t="s">
        <v>10051</v>
      </c>
      <c r="BA20" s="81" t="s">
        <v>71</v>
      </c>
      <c r="BB20" s="81" t="s">
        <v>117</v>
      </c>
    </row>
    <row r="21" spans="2:54" s="224" customFormat="1" ht="12.75" x14ac:dyDescent="0.2">
      <c r="B21" s="247">
        <v>2023</v>
      </c>
      <c r="C21" s="81">
        <v>891780111</v>
      </c>
      <c r="D21" s="81" t="s">
        <v>68</v>
      </c>
      <c r="E21" s="86" t="s">
        <v>10052</v>
      </c>
      <c r="F21" s="86" t="s">
        <v>10053</v>
      </c>
      <c r="G21" s="86">
        <v>0</v>
      </c>
      <c r="H21" s="198"/>
      <c r="I21" s="86" t="s">
        <v>78</v>
      </c>
      <c r="J21" s="160" t="s">
        <v>1527</v>
      </c>
      <c r="K21" s="87" t="s">
        <v>10054</v>
      </c>
      <c r="L21" s="248">
        <v>85882300</v>
      </c>
      <c r="M21" s="81" t="s">
        <v>73</v>
      </c>
      <c r="N21" s="198"/>
      <c r="O21" s="87" t="s">
        <v>10055</v>
      </c>
      <c r="P21" s="81">
        <v>800036678</v>
      </c>
      <c r="Q21" s="143">
        <v>350</v>
      </c>
      <c r="R21" s="249">
        <v>44970</v>
      </c>
      <c r="S21" s="248">
        <v>85882300</v>
      </c>
      <c r="T21" s="249">
        <v>44981</v>
      </c>
      <c r="U21" s="248">
        <v>85882300</v>
      </c>
      <c r="V21" s="86" t="s">
        <v>70</v>
      </c>
      <c r="W21" s="143">
        <v>57297693</v>
      </c>
      <c r="X21" s="87" t="s">
        <v>10056</v>
      </c>
      <c r="Y21" s="198"/>
      <c r="Z21" s="250">
        <v>44981</v>
      </c>
      <c r="AA21" s="249">
        <v>44984</v>
      </c>
      <c r="AB21" s="251">
        <v>44985</v>
      </c>
      <c r="AC21" s="249">
        <v>45075</v>
      </c>
      <c r="AD21" s="150">
        <f t="shared" si="1"/>
        <v>90</v>
      </c>
      <c r="AE21" s="262">
        <v>0</v>
      </c>
      <c r="AF21" s="262">
        <v>0</v>
      </c>
      <c r="AG21" s="143">
        <v>0</v>
      </c>
      <c r="AH21" s="249" t="s">
        <v>80</v>
      </c>
      <c r="AI21" s="150">
        <v>0</v>
      </c>
      <c r="AJ21" s="143">
        <v>0</v>
      </c>
      <c r="AK21" s="143">
        <v>0</v>
      </c>
      <c r="AL21" s="201" t="s">
        <v>80</v>
      </c>
      <c r="AM21" s="143">
        <v>0</v>
      </c>
      <c r="AN21" s="201" t="s">
        <v>80</v>
      </c>
      <c r="AO21" s="201" t="s">
        <v>80</v>
      </c>
      <c r="AP21" s="150">
        <f t="shared" si="0"/>
        <v>0</v>
      </c>
      <c r="AQ21" s="252">
        <f>+L21+AF21-AK21</f>
        <v>85882300</v>
      </c>
      <c r="AR21" s="86" t="s">
        <v>115</v>
      </c>
      <c r="AS21" s="248">
        <v>0</v>
      </c>
      <c r="AT21" s="203" t="s">
        <v>80</v>
      </c>
      <c r="AU21" s="253">
        <v>85882300</v>
      </c>
      <c r="AV21" s="261">
        <f t="shared" si="2"/>
        <v>0</v>
      </c>
      <c r="AW21" s="133">
        <f t="shared" si="3"/>
        <v>1</v>
      </c>
      <c r="AX21" s="203" t="s">
        <v>80</v>
      </c>
      <c r="AY21" s="86" t="s">
        <v>800</v>
      </c>
      <c r="AZ21" s="254" t="s">
        <v>10057</v>
      </c>
      <c r="BA21" s="81" t="s">
        <v>71</v>
      </c>
      <c r="BB21" s="81" t="s">
        <v>117</v>
      </c>
    </row>
    <row r="22" spans="2:54" s="224" customFormat="1" ht="12.75" x14ac:dyDescent="0.2">
      <c r="B22" s="247">
        <v>2023</v>
      </c>
      <c r="C22" s="81">
        <v>891780111</v>
      </c>
      <c r="D22" s="81" t="s">
        <v>68</v>
      </c>
      <c r="E22" s="86" t="s">
        <v>10058</v>
      </c>
      <c r="F22" s="86" t="s">
        <v>10059</v>
      </c>
      <c r="G22" s="86">
        <v>0</v>
      </c>
      <c r="H22" s="198"/>
      <c r="I22" s="86" t="s">
        <v>78</v>
      </c>
      <c r="J22" s="160" t="s">
        <v>1527</v>
      </c>
      <c r="K22" s="87" t="s">
        <v>10060</v>
      </c>
      <c r="L22" s="248">
        <v>55035697</v>
      </c>
      <c r="M22" s="81" t="s">
        <v>73</v>
      </c>
      <c r="N22" s="198"/>
      <c r="O22" s="87" t="s">
        <v>10061</v>
      </c>
      <c r="P22" s="81">
        <v>800177588</v>
      </c>
      <c r="Q22" s="143">
        <v>424</v>
      </c>
      <c r="R22" s="249">
        <v>44978</v>
      </c>
      <c r="S22" s="248">
        <v>55035697</v>
      </c>
      <c r="T22" s="249">
        <v>44985</v>
      </c>
      <c r="U22" s="248">
        <v>55035697</v>
      </c>
      <c r="V22" s="86" t="s">
        <v>70</v>
      </c>
      <c r="W22" s="143">
        <v>85465146</v>
      </c>
      <c r="X22" s="87" t="s">
        <v>9277</v>
      </c>
      <c r="Y22" s="198"/>
      <c r="Z22" s="250">
        <v>44985</v>
      </c>
      <c r="AA22" s="249">
        <v>44988</v>
      </c>
      <c r="AB22" s="251">
        <v>44988</v>
      </c>
      <c r="AC22" s="249">
        <v>45000</v>
      </c>
      <c r="AD22" s="150">
        <f t="shared" si="1"/>
        <v>12</v>
      </c>
      <c r="AE22" s="262">
        <v>0</v>
      </c>
      <c r="AF22" s="262">
        <v>0</v>
      </c>
      <c r="AG22" s="143">
        <v>0</v>
      </c>
      <c r="AH22" s="249" t="s">
        <v>80</v>
      </c>
      <c r="AI22" s="150">
        <v>0</v>
      </c>
      <c r="AJ22" s="143">
        <v>0</v>
      </c>
      <c r="AK22" s="143">
        <v>0</v>
      </c>
      <c r="AL22" s="201" t="s">
        <v>80</v>
      </c>
      <c r="AM22" s="143">
        <v>0</v>
      </c>
      <c r="AN22" s="201" t="s">
        <v>80</v>
      </c>
      <c r="AO22" s="201" t="s">
        <v>80</v>
      </c>
      <c r="AP22" s="150">
        <f t="shared" si="0"/>
        <v>0</v>
      </c>
      <c r="AQ22" s="252">
        <f>+L22+AF22-AK22</f>
        <v>55035697</v>
      </c>
      <c r="AR22" s="86" t="s">
        <v>115</v>
      </c>
      <c r="AS22" s="248">
        <v>0</v>
      </c>
      <c r="AT22" s="203" t="s">
        <v>80</v>
      </c>
      <c r="AU22" s="253">
        <v>55035697</v>
      </c>
      <c r="AV22" s="261">
        <f t="shared" si="2"/>
        <v>0</v>
      </c>
      <c r="AW22" s="133">
        <f t="shared" si="3"/>
        <v>1</v>
      </c>
      <c r="AX22" s="203" t="s">
        <v>80</v>
      </c>
      <c r="AY22" s="86" t="s">
        <v>800</v>
      </c>
      <c r="AZ22" s="254" t="s">
        <v>10062</v>
      </c>
      <c r="BA22" s="81" t="s">
        <v>71</v>
      </c>
      <c r="BB22" s="81" t="s">
        <v>117</v>
      </c>
    </row>
    <row r="23" spans="2:54" s="224" customFormat="1" ht="12.75" x14ac:dyDescent="0.2">
      <c r="B23" s="247">
        <v>2023</v>
      </c>
      <c r="C23" s="81">
        <v>891780111</v>
      </c>
      <c r="D23" s="81" t="s">
        <v>68</v>
      </c>
      <c r="E23" s="86" t="s">
        <v>10063</v>
      </c>
      <c r="F23" s="86" t="s">
        <v>10064</v>
      </c>
      <c r="G23" s="86">
        <v>0</v>
      </c>
      <c r="H23" s="198"/>
      <c r="I23" s="86" t="s">
        <v>78</v>
      </c>
      <c r="J23" s="160" t="s">
        <v>1527</v>
      </c>
      <c r="K23" s="87" t="s">
        <v>10065</v>
      </c>
      <c r="L23" s="248">
        <v>20000000</v>
      </c>
      <c r="M23" s="81" t="s">
        <v>73</v>
      </c>
      <c r="N23" s="198"/>
      <c r="O23" s="87" t="s">
        <v>10066</v>
      </c>
      <c r="P23" s="81">
        <v>819004091</v>
      </c>
      <c r="Q23" s="143">
        <v>405</v>
      </c>
      <c r="R23" s="249">
        <v>44974</v>
      </c>
      <c r="S23" s="248">
        <v>20000000</v>
      </c>
      <c r="T23" s="249">
        <v>44985</v>
      </c>
      <c r="U23" s="248">
        <v>20000000</v>
      </c>
      <c r="V23" s="86" t="s">
        <v>70</v>
      </c>
      <c r="W23" s="143">
        <v>72175282</v>
      </c>
      <c r="X23" s="87" t="s">
        <v>10009</v>
      </c>
      <c r="Y23" s="198"/>
      <c r="Z23" s="250">
        <v>44985</v>
      </c>
      <c r="AA23" s="249">
        <v>44985</v>
      </c>
      <c r="AB23" s="202" t="s">
        <v>80</v>
      </c>
      <c r="AC23" s="249">
        <v>44985</v>
      </c>
      <c r="AD23" s="150">
        <f t="shared" si="1"/>
        <v>0</v>
      </c>
      <c r="AE23" s="262">
        <v>0</v>
      </c>
      <c r="AF23" s="262">
        <v>0</v>
      </c>
      <c r="AG23" s="143">
        <v>0</v>
      </c>
      <c r="AH23" s="249" t="s">
        <v>80</v>
      </c>
      <c r="AI23" s="150">
        <v>0</v>
      </c>
      <c r="AJ23" s="143">
        <v>0</v>
      </c>
      <c r="AK23" s="143">
        <v>0</v>
      </c>
      <c r="AL23" s="201" t="s">
        <v>80</v>
      </c>
      <c r="AM23" s="143">
        <v>0</v>
      </c>
      <c r="AN23" s="201" t="s">
        <v>80</v>
      </c>
      <c r="AO23" s="201" t="s">
        <v>80</v>
      </c>
      <c r="AP23" s="150">
        <f t="shared" si="0"/>
        <v>0</v>
      </c>
      <c r="AQ23" s="252">
        <f>+L23+AF23-AK23</f>
        <v>20000000</v>
      </c>
      <c r="AR23" s="86" t="s">
        <v>115</v>
      </c>
      <c r="AS23" s="248">
        <v>0</v>
      </c>
      <c r="AT23" s="203" t="s">
        <v>80</v>
      </c>
      <c r="AU23" s="253">
        <v>20000000</v>
      </c>
      <c r="AV23" s="261">
        <f t="shared" si="2"/>
        <v>0</v>
      </c>
      <c r="AW23" s="133">
        <f t="shared" si="3"/>
        <v>1</v>
      </c>
      <c r="AX23" s="203" t="s">
        <v>80</v>
      </c>
      <c r="AY23" s="86" t="s">
        <v>800</v>
      </c>
      <c r="AZ23" s="254" t="s">
        <v>10067</v>
      </c>
      <c r="BA23" s="81" t="s">
        <v>71</v>
      </c>
      <c r="BB23" s="81" t="s">
        <v>117</v>
      </c>
    </row>
    <row r="24" spans="2:54" s="224" customFormat="1" ht="12.75" x14ac:dyDescent="0.2">
      <c r="B24" s="247">
        <v>2023</v>
      </c>
      <c r="C24" s="81">
        <v>891780111</v>
      </c>
      <c r="D24" s="81" t="s">
        <v>68</v>
      </c>
      <c r="E24" s="86" t="s">
        <v>10068</v>
      </c>
      <c r="F24" s="86" t="s">
        <v>10069</v>
      </c>
      <c r="G24" s="86">
        <v>0</v>
      </c>
      <c r="H24" s="198"/>
      <c r="I24" s="86" t="s">
        <v>78</v>
      </c>
      <c r="J24" s="160" t="s">
        <v>1527</v>
      </c>
      <c r="K24" s="87" t="s">
        <v>10070</v>
      </c>
      <c r="L24" s="248">
        <v>8747600</v>
      </c>
      <c r="M24" s="81" t="s">
        <v>73</v>
      </c>
      <c r="N24" s="198"/>
      <c r="O24" s="87" t="s">
        <v>10071</v>
      </c>
      <c r="P24" s="81">
        <v>900850150</v>
      </c>
      <c r="Q24" s="143">
        <v>296</v>
      </c>
      <c r="R24" s="249">
        <v>44965</v>
      </c>
      <c r="S24" s="248">
        <v>8747600</v>
      </c>
      <c r="T24" s="249">
        <v>44986</v>
      </c>
      <c r="U24" s="248">
        <v>8747600</v>
      </c>
      <c r="V24" s="86" t="s">
        <v>70</v>
      </c>
      <c r="W24" s="143">
        <v>85465146</v>
      </c>
      <c r="X24" s="87" t="s">
        <v>9277</v>
      </c>
      <c r="Y24" s="198"/>
      <c r="Z24" s="250">
        <v>44986</v>
      </c>
      <c r="AA24" s="249">
        <v>44987</v>
      </c>
      <c r="AB24" s="202" t="s">
        <v>80</v>
      </c>
      <c r="AC24" s="249">
        <v>44988</v>
      </c>
      <c r="AD24" s="150">
        <f t="shared" si="1"/>
        <v>1</v>
      </c>
      <c r="AE24" s="262">
        <v>0</v>
      </c>
      <c r="AF24" s="262">
        <v>0</v>
      </c>
      <c r="AG24" s="143">
        <v>0</v>
      </c>
      <c r="AH24" s="249" t="s">
        <v>80</v>
      </c>
      <c r="AI24" s="150">
        <v>0</v>
      </c>
      <c r="AJ24" s="143">
        <v>0</v>
      </c>
      <c r="AK24" s="143">
        <v>0</v>
      </c>
      <c r="AL24" s="201" t="s">
        <v>80</v>
      </c>
      <c r="AM24" s="143">
        <v>0</v>
      </c>
      <c r="AN24" s="201" t="s">
        <v>80</v>
      </c>
      <c r="AO24" s="201" t="s">
        <v>80</v>
      </c>
      <c r="AP24" s="150">
        <f t="shared" si="0"/>
        <v>0</v>
      </c>
      <c r="AQ24" s="252">
        <f>+L24+AF24-AK24</f>
        <v>8747600</v>
      </c>
      <c r="AR24" s="86" t="s">
        <v>115</v>
      </c>
      <c r="AS24" s="248">
        <v>0</v>
      </c>
      <c r="AT24" s="203" t="s">
        <v>80</v>
      </c>
      <c r="AU24" s="253">
        <v>8747600</v>
      </c>
      <c r="AV24" s="261">
        <f t="shared" si="2"/>
        <v>0</v>
      </c>
      <c r="AW24" s="133">
        <f t="shared" si="3"/>
        <v>1</v>
      </c>
      <c r="AX24" s="203" t="s">
        <v>80</v>
      </c>
      <c r="AY24" s="86" t="s">
        <v>800</v>
      </c>
      <c r="AZ24" s="254" t="s">
        <v>10072</v>
      </c>
      <c r="BA24" s="81" t="s">
        <v>71</v>
      </c>
      <c r="BB24" s="81" t="s">
        <v>117</v>
      </c>
    </row>
    <row r="25" spans="2:54" s="224" customFormat="1" ht="12.75" x14ac:dyDescent="0.2">
      <c r="B25" s="247">
        <v>2023</v>
      </c>
      <c r="C25" s="81">
        <v>891780111</v>
      </c>
      <c r="D25" s="81" t="s">
        <v>68</v>
      </c>
      <c r="E25" s="86" t="s">
        <v>10073</v>
      </c>
      <c r="F25" s="86" t="s">
        <v>10074</v>
      </c>
      <c r="G25" s="86">
        <v>0</v>
      </c>
      <c r="H25" s="198"/>
      <c r="I25" s="86" t="s">
        <v>78</v>
      </c>
      <c r="J25" s="160" t="s">
        <v>120</v>
      </c>
      <c r="K25" s="87" t="s">
        <v>10075</v>
      </c>
      <c r="L25" s="248">
        <v>17856000</v>
      </c>
      <c r="M25" s="81" t="s">
        <v>73</v>
      </c>
      <c r="N25" s="198"/>
      <c r="O25" s="87" t="s">
        <v>10066</v>
      </c>
      <c r="P25" s="81">
        <v>819004091</v>
      </c>
      <c r="Q25" s="143">
        <v>439</v>
      </c>
      <c r="R25" s="249">
        <v>44979</v>
      </c>
      <c r="S25" s="248">
        <v>244286980</v>
      </c>
      <c r="T25" s="249">
        <v>44986</v>
      </c>
      <c r="U25" s="248">
        <v>17856000</v>
      </c>
      <c r="V25" s="86" t="s">
        <v>70</v>
      </c>
      <c r="W25" s="143">
        <v>72175282</v>
      </c>
      <c r="X25" s="87" t="s">
        <v>10009</v>
      </c>
      <c r="Y25" s="198"/>
      <c r="Z25" s="250">
        <v>44986</v>
      </c>
      <c r="AA25" s="249">
        <v>44986</v>
      </c>
      <c r="AB25" s="202" t="s">
        <v>80</v>
      </c>
      <c r="AC25" s="249">
        <v>45108</v>
      </c>
      <c r="AD25" s="150">
        <f t="shared" si="1"/>
        <v>122</v>
      </c>
      <c r="AE25" s="262">
        <v>0</v>
      </c>
      <c r="AF25" s="262">
        <v>0</v>
      </c>
      <c r="AG25" s="143">
        <v>0</v>
      </c>
      <c r="AH25" s="249" t="s">
        <v>80</v>
      </c>
      <c r="AI25" s="150">
        <v>0</v>
      </c>
      <c r="AJ25" s="143">
        <v>0</v>
      </c>
      <c r="AK25" s="143">
        <v>0</v>
      </c>
      <c r="AL25" s="201" t="s">
        <v>80</v>
      </c>
      <c r="AM25" s="143">
        <v>0</v>
      </c>
      <c r="AN25" s="201" t="s">
        <v>80</v>
      </c>
      <c r="AO25" s="201" t="s">
        <v>80</v>
      </c>
      <c r="AP25" s="150">
        <f t="shared" si="0"/>
        <v>0</v>
      </c>
      <c r="AQ25" s="252">
        <f>+L25+AF25-AK25</f>
        <v>17856000</v>
      </c>
      <c r="AR25" s="86" t="s">
        <v>115</v>
      </c>
      <c r="AS25" s="248">
        <v>0</v>
      </c>
      <c r="AT25" s="203" t="s">
        <v>80</v>
      </c>
      <c r="AU25" s="253">
        <v>17856000</v>
      </c>
      <c r="AV25" s="261">
        <f t="shared" si="2"/>
        <v>0</v>
      </c>
      <c r="AW25" s="133">
        <f t="shared" si="3"/>
        <v>1</v>
      </c>
      <c r="AX25" s="203" t="s">
        <v>80</v>
      </c>
      <c r="AY25" s="86" t="s">
        <v>800</v>
      </c>
      <c r="AZ25" s="254" t="s">
        <v>10076</v>
      </c>
      <c r="BA25" s="81" t="s">
        <v>71</v>
      </c>
      <c r="BB25" s="81" t="s">
        <v>117</v>
      </c>
    </row>
    <row r="26" spans="2:54" s="224" customFormat="1" ht="12.75" x14ac:dyDescent="0.2">
      <c r="B26" s="247">
        <v>2023</v>
      </c>
      <c r="C26" s="81">
        <v>891780111</v>
      </c>
      <c r="D26" s="81" t="s">
        <v>68</v>
      </c>
      <c r="E26" s="86" t="s">
        <v>10077</v>
      </c>
      <c r="F26" s="86" t="s">
        <v>10078</v>
      </c>
      <c r="G26" s="86">
        <v>0</v>
      </c>
      <c r="H26" s="198"/>
      <c r="I26" s="86" t="s">
        <v>78</v>
      </c>
      <c r="J26" s="160" t="s">
        <v>1527</v>
      </c>
      <c r="K26" s="87" t="s">
        <v>10079</v>
      </c>
      <c r="L26" s="248">
        <v>170000000</v>
      </c>
      <c r="M26" s="81" t="s">
        <v>73</v>
      </c>
      <c r="N26" s="198"/>
      <c r="O26" s="87" t="s">
        <v>10080</v>
      </c>
      <c r="P26" s="81">
        <v>900774850</v>
      </c>
      <c r="Q26" s="143">
        <v>427</v>
      </c>
      <c r="R26" s="249">
        <v>44978</v>
      </c>
      <c r="S26" s="248">
        <v>170000000</v>
      </c>
      <c r="T26" s="249">
        <v>44987</v>
      </c>
      <c r="U26" s="248">
        <v>170000000</v>
      </c>
      <c r="V26" s="86" t="s">
        <v>70</v>
      </c>
      <c r="W26" s="143">
        <v>85465146</v>
      </c>
      <c r="X26" s="87" t="s">
        <v>9277</v>
      </c>
      <c r="Y26" s="198"/>
      <c r="Z26" s="250">
        <v>44987</v>
      </c>
      <c r="AA26" s="249">
        <v>44987</v>
      </c>
      <c r="AB26" s="251">
        <v>44993</v>
      </c>
      <c r="AC26" s="249">
        <v>45171</v>
      </c>
      <c r="AD26" s="150">
        <f t="shared" si="1"/>
        <v>178</v>
      </c>
      <c r="AE26" s="262">
        <v>1</v>
      </c>
      <c r="AF26" s="262">
        <v>80000000</v>
      </c>
      <c r="AG26" s="143">
        <v>1</v>
      </c>
      <c r="AH26" s="251">
        <v>45201</v>
      </c>
      <c r="AI26" s="150">
        <v>30</v>
      </c>
      <c r="AJ26" s="143">
        <v>0</v>
      </c>
      <c r="AK26" s="143">
        <v>0</v>
      </c>
      <c r="AL26" s="201" t="s">
        <v>80</v>
      </c>
      <c r="AM26" s="143">
        <v>0</v>
      </c>
      <c r="AN26" s="201" t="s">
        <v>80</v>
      </c>
      <c r="AO26" s="201" t="s">
        <v>80</v>
      </c>
      <c r="AP26" s="150">
        <f t="shared" si="0"/>
        <v>0</v>
      </c>
      <c r="AQ26" s="252">
        <f>+L26+AF26-AK26</f>
        <v>250000000</v>
      </c>
      <c r="AR26" s="86" t="s">
        <v>115</v>
      </c>
      <c r="AS26" s="248">
        <v>0</v>
      </c>
      <c r="AT26" s="203" t="s">
        <v>80</v>
      </c>
      <c r="AU26" s="253">
        <v>207671768.28999999</v>
      </c>
      <c r="AV26" s="261">
        <f t="shared" si="2"/>
        <v>42328231.710000008</v>
      </c>
      <c r="AW26" s="133">
        <f t="shared" si="3"/>
        <v>0.83068707316000001</v>
      </c>
      <c r="AX26" s="203" t="s">
        <v>80</v>
      </c>
      <c r="AY26" s="86" t="s">
        <v>800</v>
      </c>
      <c r="AZ26" s="254" t="s">
        <v>10081</v>
      </c>
      <c r="BA26" s="81" t="s">
        <v>71</v>
      </c>
      <c r="BB26" s="81" t="s">
        <v>117</v>
      </c>
    </row>
    <row r="27" spans="2:54" s="224" customFormat="1" ht="12.75" x14ac:dyDescent="0.2">
      <c r="B27" s="247">
        <v>2023</v>
      </c>
      <c r="C27" s="81">
        <v>891780111</v>
      </c>
      <c r="D27" s="81" t="s">
        <v>68</v>
      </c>
      <c r="E27" s="86" t="s">
        <v>10082</v>
      </c>
      <c r="F27" s="86" t="s">
        <v>10083</v>
      </c>
      <c r="G27" s="86">
        <v>0</v>
      </c>
      <c r="H27" s="198"/>
      <c r="I27" s="86" t="s">
        <v>78</v>
      </c>
      <c r="J27" s="160" t="s">
        <v>1527</v>
      </c>
      <c r="K27" s="87" t="s">
        <v>10084</v>
      </c>
      <c r="L27" s="248">
        <v>6533200</v>
      </c>
      <c r="M27" s="81" t="s">
        <v>73</v>
      </c>
      <c r="N27" s="198"/>
      <c r="O27" s="87" t="s">
        <v>10085</v>
      </c>
      <c r="P27" s="81">
        <v>1082901518</v>
      </c>
      <c r="Q27" s="143">
        <v>165</v>
      </c>
      <c r="R27" s="249">
        <v>44958</v>
      </c>
      <c r="S27" s="248">
        <v>6533200</v>
      </c>
      <c r="T27" s="249">
        <v>44987</v>
      </c>
      <c r="U27" s="248">
        <v>6533200</v>
      </c>
      <c r="V27" s="86" t="s">
        <v>70</v>
      </c>
      <c r="W27" s="143">
        <v>85465146</v>
      </c>
      <c r="X27" s="87" t="s">
        <v>9277</v>
      </c>
      <c r="Y27" s="198"/>
      <c r="Z27" s="250">
        <v>44987</v>
      </c>
      <c r="AA27" s="249">
        <v>44987</v>
      </c>
      <c r="AB27" s="202" t="s">
        <v>80</v>
      </c>
      <c r="AC27" s="249">
        <v>44989</v>
      </c>
      <c r="AD27" s="150">
        <f t="shared" si="1"/>
        <v>2</v>
      </c>
      <c r="AE27" s="262">
        <v>0</v>
      </c>
      <c r="AF27" s="262">
        <v>0</v>
      </c>
      <c r="AG27" s="143">
        <v>0</v>
      </c>
      <c r="AH27" s="249" t="s">
        <v>80</v>
      </c>
      <c r="AI27" s="150">
        <v>0</v>
      </c>
      <c r="AJ27" s="143">
        <v>0</v>
      </c>
      <c r="AK27" s="143">
        <v>0</v>
      </c>
      <c r="AL27" s="201" t="s">
        <v>80</v>
      </c>
      <c r="AM27" s="143">
        <v>0</v>
      </c>
      <c r="AN27" s="201" t="s">
        <v>80</v>
      </c>
      <c r="AO27" s="201" t="s">
        <v>80</v>
      </c>
      <c r="AP27" s="150">
        <f t="shared" si="0"/>
        <v>0</v>
      </c>
      <c r="AQ27" s="252">
        <f>+L27+AF27-AK27</f>
        <v>6533200</v>
      </c>
      <c r="AR27" s="86" t="s">
        <v>115</v>
      </c>
      <c r="AS27" s="248">
        <v>0</v>
      </c>
      <c r="AT27" s="203" t="s">
        <v>80</v>
      </c>
      <c r="AU27" s="253">
        <v>6293200</v>
      </c>
      <c r="AV27" s="261">
        <f t="shared" si="2"/>
        <v>240000</v>
      </c>
      <c r="AW27" s="133">
        <f t="shared" si="3"/>
        <v>0.9632645564195188</v>
      </c>
      <c r="AX27" s="203" t="s">
        <v>80</v>
      </c>
      <c r="AY27" s="86" t="s">
        <v>800</v>
      </c>
      <c r="AZ27" s="254" t="s">
        <v>10086</v>
      </c>
      <c r="BA27" s="81" t="s">
        <v>71</v>
      </c>
      <c r="BB27" s="81" t="s">
        <v>117</v>
      </c>
    </row>
    <row r="28" spans="2:54" s="224" customFormat="1" ht="12.75" x14ac:dyDescent="0.2">
      <c r="B28" s="247">
        <v>2023</v>
      </c>
      <c r="C28" s="81">
        <v>891780111</v>
      </c>
      <c r="D28" s="81" t="s">
        <v>68</v>
      </c>
      <c r="E28" s="86" t="s">
        <v>10087</v>
      </c>
      <c r="F28" s="86" t="s">
        <v>10088</v>
      </c>
      <c r="G28" s="86">
        <v>0</v>
      </c>
      <c r="H28" s="198"/>
      <c r="I28" s="86" t="s">
        <v>78</v>
      </c>
      <c r="J28" s="160" t="s">
        <v>120</v>
      </c>
      <c r="K28" s="87" t="s">
        <v>10089</v>
      </c>
      <c r="L28" s="248">
        <v>20089036</v>
      </c>
      <c r="M28" s="81" t="s">
        <v>73</v>
      </c>
      <c r="N28" s="198"/>
      <c r="O28" s="87" t="s">
        <v>10090</v>
      </c>
      <c r="P28" s="81">
        <v>900246064</v>
      </c>
      <c r="Q28" s="143">
        <v>439</v>
      </c>
      <c r="R28" s="249">
        <v>44979</v>
      </c>
      <c r="S28" s="248">
        <v>244286980</v>
      </c>
      <c r="T28" s="249">
        <v>44987</v>
      </c>
      <c r="U28" s="248">
        <v>20089036</v>
      </c>
      <c r="V28" s="86" t="s">
        <v>70</v>
      </c>
      <c r="W28" s="143">
        <v>72175282</v>
      </c>
      <c r="X28" s="87" t="s">
        <v>10009</v>
      </c>
      <c r="Y28" s="198"/>
      <c r="Z28" s="250">
        <v>44987</v>
      </c>
      <c r="AA28" s="249">
        <v>44987</v>
      </c>
      <c r="AB28" s="202" t="s">
        <v>80</v>
      </c>
      <c r="AC28" s="249">
        <v>45109</v>
      </c>
      <c r="AD28" s="150">
        <f t="shared" si="1"/>
        <v>122</v>
      </c>
      <c r="AE28" s="262">
        <v>0</v>
      </c>
      <c r="AF28" s="262">
        <v>0</v>
      </c>
      <c r="AG28" s="143">
        <v>0</v>
      </c>
      <c r="AH28" s="249" t="s">
        <v>80</v>
      </c>
      <c r="AI28" s="150">
        <v>0</v>
      </c>
      <c r="AJ28" s="143">
        <v>0</v>
      </c>
      <c r="AK28" s="143">
        <v>0</v>
      </c>
      <c r="AL28" s="201" t="s">
        <v>80</v>
      </c>
      <c r="AM28" s="143">
        <v>0</v>
      </c>
      <c r="AN28" s="201" t="s">
        <v>80</v>
      </c>
      <c r="AO28" s="201" t="s">
        <v>80</v>
      </c>
      <c r="AP28" s="150">
        <f t="shared" si="0"/>
        <v>0</v>
      </c>
      <c r="AQ28" s="252">
        <f>+L28+AF28-AK28</f>
        <v>20089036</v>
      </c>
      <c r="AR28" s="86" t="s">
        <v>115</v>
      </c>
      <c r="AS28" s="248">
        <v>0</v>
      </c>
      <c r="AT28" s="203" t="s">
        <v>80</v>
      </c>
      <c r="AU28" s="253">
        <v>20089036</v>
      </c>
      <c r="AV28" s="261">
        <f t="shared" si="2"/>
        <v>0</v>
      </c>
      <c r="AW28" s="133">
        <f t="shared" si="3"/>
        <v>1</v>
      </c>
      <c r="AX28" s="203" t="s">
        <v>80</v>
      </c>
      <c r="AY28" s="86" t="s">
        <v>800</v>
      </c>
      <c r="AZ28" s="254" t="s">
        <v>10091</v>
      </c>
      <c r="BA28" s="81" t="s">
        <v>71</v>
      </c>
      <c r="BB28" s="81" t="s">
        <v>117</v>
      </c>
    </row>
    <row r="29" spans="2:54" s="224" customFormat="1" ht="12.75" x14ac:dyDescent="0.2">
      <c r="B29" s="247">
        <v>2023</v>
      </c>
      <c r="C29" s="81">
        <v>891780111</v>
      </c>
      <c r="D29" s="81" t="s">
        <v>68</v>
      </c>
      <c r="E29" s="86" t="s">
        <v>10092</v>
      </c>
      <c r="F29" s="86" t="s">
        <v>10093</v>
      </c>
      <c r="G29" s="86">
        <v>0</v>
      </c>
      <c r="H29" s="198"/>
      <c r="I29" s="86" t="s">
        <v>78</v>
      </c>
      <c r="J29" s="160" t="s">
        <v>1527</v>
      </c>
      <c r="K29" s="87" t="s">
        <v>10094</v>
      </c>
      <c r="L29" s="248">
        <v>170513120</v>
      </c>
      <c r="M29" s="81" t="s">
        <v>73</v>
      </c>
      <c r="N29" s="198"/>
      <c r="O29" s="87" t="s">
        <v>10095</v>
      </c>
      <c r="P29" s="81">
        <v>901572832</v>
      </c>
      <c r="Q29" s="143">
        <v>494</v>
      </c>
      <c r="R29" s="249">
        <v>44984</v>
      </c>
      <c r="S29" s="248">
        <v>170513120</v>
      </c>
      <c r="T29" s="249">
        <v>44988</v>
      </c>
      <c r="U29" s="248">
        <v>170513120</v>
      </c>
      <c r="V29" s="86" t="s">
        <v>70</v>
      </c>
      <c r="W29" s="143">
        <v>85465146</v>
      </c>
      <c r="X29" s="87" t="s">
        <v>9277</v>
      </c>
      <c r="Y29" s="198"/>
      <c r="Z29" s="250">
        <v>44988</v>
      </c>
      <c r="AA29" s="249">
        <v>44991</v>
      </c>
      <c r="AB29" s="251">
        <v>44992</v>
      </c>
      <c r="AC29" s="249">
        <v>44992</v>
      </c>
      <c r="AD29" s="150">
        <f t="shared" si="1"/>
        <v>0</v>
      </c>
      <c r="AE29" s="262">
        <v>0</v>
      </c>
      <c r="AF29" s="262">
        <v>0</v>
      </c>
      <c r="AG29" s="143">
        <v>0</v>
      </c>
      <c r="AH29" s="249" t="s">
        <v>80</v>
      </c>
      <c r="AI29" s="150">
        <v>0</v>
      </c>
      <c r="AJ29" s="143">
        <v>0</v>
      </c>
      <c r="AK29" s="143">
        <v>0</v>
      </c>
      <c r="AL29" s="201" t="s">
        <v>80</v>
      </c>
      <c r="AM29" s="143">
        <v>0</v>
      </c>
      <c r="AN29" s="201" t="s">
        <v>80</v>
      </c>
      <c r="AO29" s="201" t="s">
        <v>80</v>
      </c>
      <c r="AP29" s="150">
        <f t="shared" si="0"/>
        <v>0</v>
      </c>
      <c r="AQ29" s="252">
        <f>+L29+AF29-AK29</f>
        <v>170513120</v>
      </c>
      <c r="AR29" s="86" t="s">
        <v>115</v>
      </c>
      <c r="AS29" s="248">
        <v>0</v>
      </c>
      <c r="AT29" s="203" t="s">
        <v>80</v>
      </c>
      <c r="AU29" s="253">
        <v>170513120</v>
      </c>
      <c r="AV29" s="261">
        <f t="shared" si="2"/>
        <v>0</v>
      </c>
      <c r="AW29" s="133">
        <f t="shared" si="3"/>
        <v>1</v>
      </c>
      <c r="AX29" s="203" t="s">
        <v>80</v>
      </c>
      <c r="AY29" s="86" t="s">
        <v>800</v>
      </c>
      <c r="AZ29" s="254" t="s">
        <v>10096</v>
      </c>
      <c r="BA29" s="81" t="s">
        <v>71</v>
      </c>
      <c r="BB29" s="81" t="s">
        <v>117</v>
      </c>
    </row>
    <row r="30" spans="2:54" s="224" customFormat="1" ht="12.75" x14ac:dyDescent="0.2">
      <c r="B30" s="247">
        <v>2023</v>
      </c>
      <c r="C30" s="81">
        <v>891780111</v>
      </c>
      <c r="D30" s="81" t="s">
        <v>68</v>
      </c>
      <c r="E30" s="86" t="s">
        <v>10097</v>
      </c>
      <c r="F30" s="86" t="s">
        <v>10098</v>
      </c>
      <c r="G30" s="86">
        <v>0</v>
      </c>
      <c r="H30" s="198"/>
      <c r="I30" s="86" t="s">
        <v>78</v>
      </c>
      <c r="J30" s="160" t="s">
        <v>1527</v>
      </c>
      <c r="K30" s="87" t="s">
        <v>10099</v>
      </c>
      <c r="L30" s="248">
        <v>133446026</v>
      </c>
      <c r="M30" s="81" t="s">
        <v>73</v>
      </c>
      <c r="N30" s="198"/>
      <c r="O30" s="87" t="s">
        <v>10100</v>
      </c>
      <c r="P30" s="81">
        <v>860032724</v>
      </c>
      <c r="Q30" s="143">
        <v>437</v>
      </c>
      <c r="R30" s="249">
        <v>44979</v>
      </c>
      <c r="S30" s="248">
        <v>133446026</v>
      </c>
      <c r="T30" s="249">
        <v>44988</v>
      </c>
      <c r="U30" s="248">
        <v>133446026</v>
      </c>
      <c r="V30" s="86" t="s">
        <v>70</v>
      </c>
      <c r="W30" s="143">
        <v>7633815</v>
      </c>
      <c r="X30" s="87" t="s">
        <v>10035</v>
      </c>
      <c r="Y30" s="198"/>
      <c r="Z30" s="250">
        <v>44988</v>
      </c>
      <c r="AA30" s="249">
        <v>44992</v>
      </c>
      <c r="AB30" s="251">
        <v>44993</v>
      </c>
      <c r="AC30" s="249">
        <v>44998</v>
      </c>
      <c r="AD30" s="150">
        <f t="shared" si="1"/>
        <v>5</v>
      </c>
      <c r="AE30" s="262">
        <v>0</v>
      </c>
      <c r="AF30" s="262">
        <v>0</v>
      </c>
      <c r="AG30" s="143">
        <v>0</v>
      </c>
      <c r="AH30" s="249" t="s">
        <v>80</v>
      </c>
      <c r="AI30" s="150">
        <v>0</v>
      </c>
      <c r="AJ30" s="143">
        <v>0</v>
      </c>
      <c r="AK30" s="143">
        <v>0</v>
      </c>
      <c r="AL30" s="201" t="s">
        <v>80</v>
      </c>
      <c r="AM30" s="143">
        <v>0</v>
      </c>
      <c r="AN30" s="201" t="s">
        <v>80</v>
      </c>
      <c r="AO30" s="201" t="s">
        <v>80</v>
      </c>
      <c r="AP30" s="150">
        <f t="shared" si="0"/>
        <v>0</v>
      </c>
      <c r="AQ30" s="252">
        <f>+L30+AF30-AK30</f>
        <v>133446026</v>
      </c>
      <c r="AR30" s="86" t="s">
        <v>115</v>
      </c>
      <c r="AS30" s="248">
        <v>0</v>
      </c>
      <c r="AT30" s="203" t="s">
        <v>80</v>
      </c>
      <c r="AU30" s="253">
        <v>133446014.52</v>
      </c>
      <c r="AV30" s="261">
        <f t="shared" si="2"/>
        <v>11.480000004172325</v>
      </c>
      <c r="AW30" s="133">
        <f t="shared" si="3"/>
        <v>0.99999991397270982</v>
      </c>
      <c r="AX30" s="203" t="s">
        <v>80</v>
      </c>
      <c r="AY30" s="86" t="s">
        <v>800</v>
      </c>
      <c r="AZ30" s="254" t="s">
        <v>10101</v>
      </c>
      <c r="BA30" s="81" t="s">
        <v>71</v>
      </c>
      <c r="BB30" s="81" t="s">
        <v>117</v>
      </c>
    </row>
    <row r="31" spans="2:54" s="224" customFormat="1" ht="12.75" x14ac:dyDescent="0.2">
      <c r="B31" s="247">
        <v>2023</v>
      </c>
      <c r="C31" s="81">
        <v>891780111</v>
      </c>
      <c r="D31" s="81" t="s">
        <v>68</v>
      </c>
      <c r="E31" s="86" t="s">
        <v>10102</v>
      </c>
      <c r="F31" s="86" t="s">
        <v>10103</v>
      </c>
      <c r="G31" s="86">
        <v>0</v>
      </c>
      <c r="H31" s="198"/>
      <c r="I31" s="86" t="s">
        <v>78</v>
      </c>
      <c r="J31" s="160" t="s">
        <v>1527</v>
      </c>
      <c r="K31" s="87" t="s">
        <v>10104</v>
      </c>
      <c r="L31" s="248">
        <v>135000000</v>
      </c>
      <c r="M31" s="81" t="s">
        <v>73</v>
      </c>
      <c r="N31" s="198"/>
      <c r="O31" s="87" t="s">
        <v>10105</v>
      </c>
      <c r="P31" s="81" t="s">
        <v>10106</v>
      </c>
      <c r="Q31" s="143">
        <v>513</v>
      </c>
      <c r="R31" s="249">
        <v>44985</v>
      </c>
      <c r="S31" s="248">
        <v>135000000</v>
      </c>
      <c r="T31" s="249">
        <v>44991</v>
      </c>
      <c r="U31" s="248">
        <v>135000000</v>
      </c>
      <c r="V31" s="86" t="s">
        <v>70</v>
      </c>
      <c r="W31" s="143">
        <v>85459497</v>
      </c>
      <c r="X31" s="87" t="s">
        <v>9253</v>
      </c>
      <c r="Y31" s="198"/>
      <c r="Z31" s="250">
        <v>44991</v>
      </c>
      <c r="AA31" s="249">
        <v>45000</v>
      </c>
      <c r="AB31" s="251">
        <v>44993</v>
      </c>
      <c r="AC31" s="249">
        <v>45291</v>
      </c>
      <c r="AD31" s="150">
        <f t="shared" si="1"/>
        <v>298</v>
      </c>
      <c r="AE31" s="262">
        <v>0</v>
      </c>
      <c r="AF31" s="262">
        <v>0</v>
      </c>
      <c r="AG31" s="143">
        <v>0</v>
      </c>
      <c r="AH31" s="249" t="s">
        <v>80</v>
      </c>
      <c r="AI31" s="150">
        <v>0</v>
      </c>
      <c r="AJ31" s="143">
        <v>0</v>
      </c>
      <c r="AK31" s="143">
        <v>0</v>
      </c>
      <c r="AL31" s="201" t="s">
        <v>80</v>
      </c>
      <c r="AM31" s="143">
        <v>0</v>
      </c>
      <c r="AN31" s="201" t="s">
        <v>80</v>
      </c>
      <c r="AO31" s="201" t="s">
        <v>80</v>
      </c>
      <c r="AP31" s="150">
        <f t="shared" si="0"/>
        <v>0</v>
      </c>
      <c r="AQ31" s="252">
        <f>+L31+AF31-AK31</f>
        <v>135000000</v>
      </c>
      <c r="AR31" s="86" t="s">
        <v>70</v>
      </c>
      <c r="AS31" s="248">
        <v>40500000</v>
      </c>
      <c r="AT31" s="249">
        <v>45000</v>
      </c>
      <c r="AU31" s="253">
        <v>123214479</v>
      </c>
      <c r="AV31" s="261">
        <f t="shared" si="2"/>
        <v>11785521</v>
      </c>
      <c r="AW31" s="133">
        <f t="shared" si="3"/>
        <v>0.91269984444444441</v>
      </c>
      <c r="AX31" s="203" t="s">
        <v>80</v>
      </c>
      <c r="AY31" s="86" t="s">
        <v>72</v>
      </c>
      <c r="AZ31" s="254" t="s">
        <v>10107</v>
      </c>
      <c r="BA31" s="81" t="s">
        <v>71</v>
      </c>
      <c r="BB31" s="81" t="s">
        <v>117</v>
      </c>
    </row>
    <row r="32" spans="2:54" s="224" customFormat="1" ht="12.75" x14ac:dyDescent="0.2">
      <c r="B32" s="247">
        <v>2023</v>
      </c>
      <c r="C32" s="81">
        <v>891780111</v>
      </c>
      <c r="D32" s="81" t="s">
        <v>68</v>
      </c>
      <c r="E32" s="86" t="s">
        <v>10108</v>
      </c>
      <c r="F32" s="86" t="s">
        <v>10109</v>
      </c>
      <c r="G32" s="86">
        <v>0</v>
      </c>
      <c r="H32" s="198"/>
      <c r="I32" s="86" t="s">
        <v>78</v>
      </c>
      <c r="J32" s="160" t="s">
        <v>120</v>
      </c>
      <c r="K32" s="87" t="s">
        <v>10110</v>
      </c>
      <c r="L32" s="248">
        <v>13392692</v>
      </c>
      <c r="M32" s="81" t="s">
        <v>73</v>
      </c>
      <c r="N32" s="198"/>
      <c r="O32" s="87" t="s">
        <v>10111</v>
      </c>
      <c r="P32" s="81" t="s">
        <v>10112</v>
      </c>
      <c r="Q32" s="143">
        <v>439</v>
      </c>
      <c r="R32" s="249">
        <v>44979</v>
      </c>
      <c r="S32" s="248">
        <v>244286980</v>
      </c>
      <c r="T32" s="249">
        <v>44991</v>
      </c>
      <c r="U32" s="248">
        <v>13392692</v>
      </c>
      <c r="V32" s="86" t="s">
        <v>70</v>
      </c>
      <c r="W32" s="143">
        <v>72175282</v>
      </c>
      <c r="X32" s="87" t="s">
        <v>10009</v>
      </c>
      <c r="Y32" s="198"/>
      <c r="Z32" s="250">
        <v>44991</v>
      </c>
      <c r="AA32" s="249">
        <v>44991</v>
      </c>
      <c r="AB32" s="202" t="s">
        <v>80</v>
      </c>
      <c r="AC32" s="249">
        <v>45113</v>
      </c>
      <c r="AD32" s="150">
        <f t="shared" si="1"/>
        <v>122</v>
      </c>
      <c r="AE32" s="262">
        <v>0</v>
      </c>
      <c r="AF32" s="262">
        <v>0</v>
      </c>
      <c r="AG32" s="143">
        <v>0</v>
      </c>
      <c r="AH32" s="249" t="s">
        <v>80</v>
      </c>
      <c r="AI32" s="150">
        <v>0</v>
      </c>
      <c r="AJ32" s="143">
        <v>0</v>
      </c>
      <c r="AK32" s="143">
        <v>0</v>
      </c>
      <c r="AL32" s="201" t="s">
        <v>80</v>
      </c>
      <c r="AM32" s="143">
        <v>0</v>
      </c>
      <c r="AN32" s="201" t="s">
        <v>80</v>
      </c>
      <c r="AO32" s="201" t="s">
        <v>80</v>
      </c>
      <c r="AP32" s="150">
        <f t="shared" si="0"/>
        <v>0</v>
      </c>
      <c r="AQ32" s="252">
        <f>+L32+AF32-AK32</f>
        <v>13392692</v>
      </c>
      <c r="AR32" s="86" t="s">
        <v>115</v>
      </c>
      <c r="AS32" s="248">
        <v>0</v>
      </c>
      <c r="AT32" s="203" t="s">
        <v>80</v>
      </c>
      <c r="AU32" s="253">
        <v>13392692</v>
      </c>
      <c r="AV32" s="261">
        <f t="shared" si="2"/>
        <v>0</v>
      </c>
      <c r="AW32" s="133">
        <f t="shared" si="3"/>
        <v>1</v>
      </c>
      <c r="AX32" s="203" t="s">
        <v>80</v>
      </c>
      <c r="AY32" s="86" t="s">
        <v>800</v>
      </c>
      <c r="AZ32" s="254" t="s">
        <v>10113</v>
      </c>
      <c r="BA32" s="81" t="s">
        <v>71</v>
      </c>
      <c r="BB32" s="81" t="s">
        <v>117</v>
      </c>
    </row>
    <row r="33" spans="2:54" s="224" customFormat="1" ht="12.75" x14ac:dyDescent="0.2">
      <c r="B33" s="247">
        <v>2023</v>
      </c>
      <c r="C33" s="81">
        <v>891780111</v>
      </c>
      <c r="D33" s="81" t="s">
        <v>68</v>
      </c>
      <c r="E33" s="86" t="s">
        <v>10114</v>
      </c>
      <c r="F33" s="86" t="s">
        <v>10115</v>
      </c>
      <c r="G33" s="86">
        <v>0</v>
      </c>
      <c r="H33" s="198"/>
      <c r="I33" s="86" t="s">
        <v>78</v>
      </c>
      <c r="J33" s="160" t="s">
        <v>120</v>
      </c>
      <c r="K33" s="87" t="s">
        <v>10116</v>
      </c>
      <c r="L33" s="248">
        <v>13392692</v>
      </c>
      <c r="M33" s="81" t="s">
        <v>73</v>
      </c>
      <c r="N33" s="198"/>
      <c r="O33" s="87" t="s">
        <v>10117</v>
      </c>
      <c r="P33" s="81">
        <v>901146763</v>
      </c>
      <c r="Q33" s="143">
        <v>439</v>
      </c>
      <c r="R33" s="249" t="s">
        <v>10118</v>
      </c>
      <c r="S33" s="248">
        <v>244286980</v>
      </c>
      <c r="T33" s="249">
        <v>44991</v>
      </c>
      <c r="U33" s="248">
        <v>13392692</v>
      </c>
      <c r="V33" s="86" t="s">
        <v>70</v>
      </c>
      <c r="W33" s="143">
        <v>72175282</v>
      </c>
      <c r="X33" s="87" t="s">
        <v>10009</v>
      </c>
      <c r="Y33" s="198"/>
      <c r="Z33" s="250">
        <v>44991</v>
      </c>
      <c r="AA33" s="249">
        <v>44991</v>
      </c>
      <c r="AB33" s="202" t="s">
        <v>80</v>
      </c>
      <c r="AC33" s="249">
        <v>45113</v>
      </c>
      <c r="AD33" s="150">
        <f t="shared" si="1"/>
        <v>122</v>
      </c>
      <c r="AE33" s="262">
        <v>0</v>
      </c>
      <c r="AF33" s="262">
        <v>0</v>
      </c>
      <c r="AG33" s="143">
        <v>0</v>
      </c>
      <c r="AH33" s="249" t="s">
        <v>80</v>
      </c>
      <c r="AI33" s="150">
        <v>0</v>
      </c>
      <c r="AJ33" s="143">
        <v>0</v>
      </c>
      <c r="AK33" s="143">
        <v>0</v>
      </c>
      <c r="AL33" s="201" t="s">
        <v>80</v>
      </c>
      <c r="AM33" s="143">
        <v>0</v>
      </c>
      <c r="AN33" s="201" t="s">
        <v>80</v>
      </c>
      <c r="AO33" s="201" t="s">
        <v>80</v>
      </c>
      <c r="AP33" s="150">
        <f t="shared" si="0"/>
        <v>0</v>
      </c>
      <c r="AQ33" s="252">
        <f>+L33+AF33-AK33</f>
        <v>13392692</v>
      </c>
      <c r="AR33" s="86" t="s">
        <v>115</v>
      </c>
      <c r="AS33" s="248">
        <v>0</v>
      </c>
      <c r="AT33" s="203" t="s">
        <v>80</v>
      </c>
      <c r="AU33" s="253">
        <v>13392692</v>
      </c>
      <c r="AV33" s="261">
        <f t="shared" si="2"/>
        <v>0</v>
      </c>
      <c r="AW33" s="133">
        <f t="shared" si="3"/>
        <v>1</v>
      </c>
      <c r="AX33" s="203" t="s">
        <v>80</v>
      </c>
      <c r="AY33" s="86" t="s">
        <v>800</v>
      </c>
      <c r="AZ33" s="254" t="s">
        <v>10119</v>
      </c>
      <c r="BA33" s="81" t="s">
        <v>71</v>
      </c>
      <c r="BB33" s="81" t="s">
        <v>117</v>
      </c>
    </row>
    <row r="34" spans="2:54" s="224" customFormat="1" ht="12.75" x14ac:dyDescent="0.2">
      <c r="B34" s="247">
        <v>2023</v>
      </c>
      <c r="C34" s="81">
        <v>891780111</v>
      </c>
      <c r="D34" s="81" t="s">
        <v>68</v>
      </c>
      <c r="E34" s="86" t="s">
        <v>10120</v>
      </c>
      <c r="F34" s="86" t="s">
        <v>10121</v>
      </c>
      <c r="G34" s="86">
        <v>0</v>
      </c>
      <c r="H34" s="198"/>
      <c r="I34" s="86" t="s">
        <v>78</v>
      </c>
      <c r="J34" s="160" t="s">
        <v>120</v>
      </c>
      <c r="K34" s="87" t="s">
        <v>10122</v>
      </c>
      <c r="L34" s="248">
        <v>25446112</v>
      </c>
      <c r="M34" s="81" t="s">
        <v>73</v>
      </c>
      <c r="N34" s="198"/>
      <c r="O34" s="87" t="s">
        <v>10123</v>
      </c>
      <c r="P34" s="81" t="s">
        <v>10124</v>
      </c>
      <c r="Q34" s="143">
        <v>439</v>
      </c>
      <c r="R34" s="249">
        <v>44979</v>
      </c>
      <c r="S34" s="248">
        <v>244286980</v>
      </c>
      <c r="T34" s="249">
        <v>44991</v>
      </c>
      <c r="U34" s="248">
        <v>25446112</v>
      </c>
      <c r="V34" s="86" t="s">
        <v>70</v>
      </c>
      <c r="W34" s="143">
        <v>72175282</v>
      </c>
      <c r="X34" s="87" t="s">
        <v>10009</v>
      </c>
      <c r="Y34" s="198"/>
      <c r="Z34" s="250">
        <v>44991</v>
      </c>
      <c r="AA34" s="249">
        <v>44991</v>
      </c>
      <c r="AB34" s="202" t="s">
        <v>80</v>
      </c>
      <c r="AC34" s="249">
        <v>45113</v>
      </c>
      <c r="AD34" s="150">
        <f t="shared" si="1"/>
        <v>122</v>
      </c>
      <c r="AE34" s="262">
        <v>0</v>
      </c>
      <c r="AF34" s="262">
        <v>0</v>
      </c>
      <c r="AG34" s="143">
        <v>0</v>
      </c>
      <c r="AH34" s="249" t="s">
        <v>80</v>
      </c>
      <c r="AI34" s="150">
        <v>0</v>
      </c>
      <c r="AJ34" s="143">
        <v>0</v>
      </c>
      <c r="AK34" s="143">
        <v>0</v>
      </c>
      <c r="AL34" s="201" t="s">
        <v>80</v>
      </c>
      <c r="AM34" s="143">
        <v>0</v>
      </c>
      <c r="AN34" s="201" t="s">
        <v>80</v>
      </c>
      <c r="AO34" s="201" t="s">
        <v>80</v>
      </c>
      <c r="AP34" s="150">
        <f t="shared" si="0"/>
        <v>0</v>
      </c>
      <c r="AQ34" s="252">
        <f>+L34+AF34-AK34</f>
        <v>25446112</v>
      </c>
      <c r="AR34" s="86" t="s">
        <v>115</v>
      </c>
      <c r="AS34" s="248">
        <v>0</v>
      </c>
      <c r="AT34" s="203" t="s">
        <v>80</v>
      </c>
      <c r="AU34" s="253">
        <v>25446112</v>
      </c>
      <c r="AV34" s="261">
        <f t="shared" si="2"/>
        <v>0</v>
      </c>
      <c r="AW34" s="133">
        <f t="shared" si="3"/>
        <v>1</v>
      </c>
      <c r="AX34" s="203" t="s">
        <v>80</v>
      </c>
      <c r="AY34" s="86" t="s">
        <v>800</v>
      </c>
      <c r="AZ34" s="254" t="s">
        <v>10125</v>
      </c>
      <c r="BA34" s="81" t="s">
        <v>71</v>
      </c>
      <c r="BB34" s="81" t="s">
        <v>117</v>
      </c>
    </row>
    <row r="35" spans="2:54" s="224" customFormat="1" ht="12.75" x14ac:dyDescent="0.2">
      <c r="B35" s="247">
        <v>2023</v>
      </c>
      <c r="C35" s="81">
        <v>891780111</v>
      </c>
      <c r="D35" s="81" t="s">
        <v>68</v>
      </c>
      <c r="E35" s="86" t="s">
        <v>10126</v>
      </c>
      <c r="F35" s="86" t="s">
        <v>10127</v>
      </c>
      <c r="G35" s="86">
        <v>0</v>
      </c>
      <c r="H35" s="198"/>
      <c r="I35" s="86" t="s">
        <v>78</v>
      </c>
      <c r="J35" s="160" t="s">
        <v>120</v>
      </c>
      <c r="K35" s="87" t="s">
        <v>10128</v>
      </c>
      <c r="L35" s="248">
        <v>18000000</v>
      </c>
      <c r="M35" s="81" t="s">
        <v>73</v>
      </c>
      <c r="N35" s="198"/>
      <c r="O35" s="87" t="s">
        <v>9519</v>
      </c>
      <c r="P35" s="81" t="s">
        <v>10129</v>
      </c>
      <c r="Q35" s="143">
        <v>540</v>
      </c>
      <c r="R35" s="249">
        <v>44986</v>
      </c>
      <c r="S35" s="248">
        <v>18000000</v>
      </c>
      <c r="T35" s="249">
        <v>44992</v>
      </c>
      <c r="U35" s="248">
        <v>18000000</v>
      </c>
      <c r="V35" s="86" t="s">
        <v>70</v>
      </c>
      <c r="W35" s="143">
        <v>85152695</v>
      </c>
      <c r="X35" s="87" t="s">
        <v>9310</v>
      </c>
      <c r="Y35" s="198"/>
      <c r="Z35" s="250">
        <v>44992</v>
      </c>
      <c r="AA35" s="249">
        <v>44992</v>
      </c>
      <c r="AB35" s="251">
        <v>44994</v>
      </c>
      <c r="AC35" s="249">
        <v>45107</v>
      </c>
      <c r="AD35" s="150">
        <f t="shared" si="1"/>
        <v>113</v>
      </c>
      <c r="AE35" s="262">
        <v>0</v>
      </c>
      <c r="AF35" s="262">
        <v>0</v>
      </c>
      <c r="AG35" s="143">
        <v>0</v>
      </c>
      <c r="AH35" s="249" t="s">
        <v>80</v>
      </c>
      <c r="AI35" s="150">
        <v>0</v>
      </c>
      <c r="AJ35" s="143">
        <v>0</v>
      </c>
      <c r="AK35" s="143">
        <v>0</v>
      </c>
      <c r="AL35" s="201" t="s">
        <v>80</v>
      </c>
      <c r="AM35" s="143">
        <v>0</v>
      </c>
      <c r="AN35" s="201" t="s">
        <v>80</v>
      </c>
      <c r="AO35" s="201" t="s">
        <v>80</v>
      </c>
      <c r="AP35" s="150">
        <f t="shared" si="0"/>
        <v>0</v>
      </c>
      <c r="AQ35" s="252">
        <f>+L35+AF35-AK35</f>
        <v>18000000</v>
      </c>
      <c r="AR35" s="86" t="s">
        <v>115</v>
      </c>
      <c r="AS35" s="248">
        <v>0</v>
      </c>
      <c r="AT35" s="203" t="s">
        <v>80</v>
      </c>
      <c r="AU35" s="253">
        <v>18000000</v>
      </c>
      <c r="AV35" s="261">
        <f t="shared" si="2"/>
        <v>0</v>
      </c>
      <c r="AW35" s="133">
        <f t="shared" si="3"/>
        <v>1</v>
      </c>
      <c r="AX35" s="203" t="s">
        <v>80</v>
      </c>
      <c r="AY35" s="86" t="s">
        <v>800</v>
      </c>
      <c r="AZ35" s="254" t="s">
        <v>10130</v>
      </c>
      <c r="BA35" s="81" t="s">
        <v>71</v>
      </c>
      <c r="BB35" s="81" t="s">
        <v>117</v>
      </c>
    </row>
    <row r="36" spans="2:54" s="224" customFormat="1" ht="12.75" x14ac:dyDescent="0.2">
      <c r="B36" s="247">
        <v>2023</v>
      </c>
      <c r="C36" s="81">
        <v>891780111</v>
      </c>
      <c r="D36" s="81" t="s">
        <v>68</v>
      </c>
      <c r="E36" s="86" t="s">
        <v>10131</v>
      </c>
      <c r="F36" s="86" t="s">
        <v>10132</v>
      </c>
      <c r="G36" s="86">
        <v>0</v>
      </c>
      <c r="H36" s="198"/>
      <c r="I36" s="86" t="s">
        <v>78</v>
      </c>
      <c r="J36" s="160" t="s">
        <v>120</v>
      </c>
      <c r="K36" s="87" t="s">
        <v>10133</v>
      </c>
      <c r="L36" s="248">
        <v>17856920</v>
      </c>
      <c r="M36" s="81" t="s">
        <v>73</v>
      </c>
      <c r="N36" s="198"/>
      <c r="O36" s="87" t="s">
        <v>10134</v>
      </c>
      <c r="P36" s="81" t="s">
        <v>10135</v>
      </c>
      <c r="Q36" s="143">
        <v>439</v>
      </c>
      <c r="R36" s="249">
        <v>44979</v>
      </c>
      <c r="S36" s="248">
        <v>244286980</v>
      </c>
      <c r="T36" s="249">
        <v>44993</v>
      </c>
      <c r="U36" s="248">
        <v>17856920</v>
      </c>
      <c r="V36" s="86" t="s">
        <v>70</v>
      </c>
      <c r="W36" s="143">
        <v>72175282</v>
      </c>
      <c r="X36" s="87" t="s">
        <v>10009</v>
      </c>
      <c r="Y36" s="198"/>
      <c r="Z36" s="250">
        <v>44993</v>
      </c>
      <c r="AA36" s="249">
        <v>44993</v>
      </c>
      <c r="AB36" s="202" t="s">
        <v>80</v>
      </c>
      <c r="AC36" s="249">
        <v>45115</v>
      </c>
      <c r="AD36" s="150">
        <f t="shared" si="1"/>
        <v>122</v>
      </c>
      <c r="AE36" s="262">
        <v>0</v>
      </c>
      <c r="AF36" s="262">
        <v>0</v>
      </c>
      <c r="AG36" s="143">
        <v>0</v>
      </c>
      <c r="AH36" s="249" t="s">
        <v>80</v>
      </c>
      <c r="AI36" s="150">
        <v>0</v>
      </c>
      <c r="AJ36" s="143">
        <v>0</v>
      </c>
      <c r="AK36" s="143">
        <v>0</v>
      </c>
      <c r="AL36" s="201" t="s">
        <v>80</v>
      </c>
      <c r="AM36" s="143">
        <v>0</v>
      </c>
      <c r="AN36" s="201" t="s">
        <v>80</v>
      </c>
      <c r="AO36" s="201" t="s">
        <v>80</v>
      </c>
      <c r="AP36" s="150">
        <f t="shared" si="0"/>
        <v>0</v>
      </c>
      <c r="AQ36" s="252">
        <f>+L36+AF36-AK36</f>
        <v>17856920</v>
      </c>
      <c r="AR36" s="86" t="s">
        <v>115</v>
      </c>
      <c r="AS36" s="248">
        <v>0</v>
      </c>
      <c r="AT36" s="203" t="s">
        <v>80</v>
      </c>
      <c r="AU36" s="253">
        <v>17856920</v>
      </c>
      <c r="AV36" s="261">
        <f t="shared" si="2"/>
        <v>0</v>
      </c>
      <c r="AW36" s="133">
        <f t="shared" si="3"/>
        <v>1</v>
      </c>
      <c r="AX36" s="203" t="s">
        <v>80</v>
      </c>
      <c r="AY36" s="86" t="s">
        <v>800</v>
      </c>
      <c r="AZ36" s="254" t="s">
        <v>10136</v>
      </c>
      <c r="BA36" s="81" t="s">
        <v>71</v>
      </c>
      <c r="BB36" s="81" t="s">
        <v>117</v>
      </c>
    </row>
    <row r="37" spans="2:54" s="224" customFormat="1" ht="12.75" x14ac:dyDescent="0.2">
      <c r="B37" s="247">
        <v>2023</v>
      </c>
      <c r="C37" s="81">
        <v>891780111</v>
      </c>
      <c r="D37" s="81" t="s">
        <v>68</v>
      </c>
      <c r="E37" s="86" t="s">
        <v>10137</v>
      </c>
      <c r="F37" s="86" t="s">
        <v>10138</v>
      </c>
      <c r="G37" s="86">
        <v>0</v>
      </c>
      <c r="H37" s="198"/>
      <c r="I37" s="86" t="s">
        <v>78</v>
      </c>
      <c r="J37" s="160" t="s">
        <v>1527</v>
      </c>
      <c r="K37" s="87" t="s">
        <v>10139</v>
      </c>
      <c r="L37" s="248">
        <v>22932000</v>
      </c>
      <c r="M37" s="81" t="s">
        <v>73</v>
      </c>
      <c r="N37" s="198"/>
      <c r="O37" s="87" t="s">
        <v>10140</v>
      </c>
      <c r="P37" s="81" t="s">
        <v>10141</v>
      </c>
      <c r="Q37" s="143">
        <v>390</v>
      </c>
      <c r="R37" s="249">
        <v>44973</v>
      </c>
      <c r="S37" s="248">
        <v>22932000</v>
      </c>
      <c r="T37" s="249">
        <v>44993</v>
      </c>
      <c r="U37" s="248">
        <v>22932000</v>
      </c>
      <c r="V37" s="86" t="s">
        <v>70</v>
      </c>
      <c r="W37" s="143">
        <v>7633815</v>
      </c>
      <c r="X37" s="87" t="s">
        <v>10035</v>
      </c>
      <c r="Y37" s="198"/>
      <c r="Z37" s="250">
        <v>44993</v>
      </c>
      <c r="AA37" s="249">
        <v>45000</v>
      </c>
      <c r="AB37" s="251">
        <v>45000</v>
      </c>
      <c r="AC37" s="249">
        <v>45001</v>
      </c>
      <c r="AD37" s="150">
        <f t="shared" si="1"/>
        <v>1</v>
      </c>
      <c r="AE37" s="262">
        <v>0</v>
      </c>
      <c r="AF37" s="262">
        <v>0</v>
      </c>
      <c r="AG37" s="143">
        <v>0</v>
      </c>
      <c r="AH37" s="249" t="s">
        <v>80</v>
      </c>
      <c r="AI37" s="150">
        <v>0</v>
      </c>
      <c r="AJ37" s="143">
        <v>0</v>
      </c>
      <c r="AK37" s="143">
        <v>0</v>
      </c>
      <c r="AL37" s="201" t="s">
        <v>80</v>
      </c>
      <c r="AM37" s="143">
        <v>0</v>
      </c>
      <c r="AN37" s="201" t="s">
        <v>80</v>
      </c>
      <c r="AO37" s="201" t="s">
        <v>80</v>
      </c>
      <c r="AP37" s="150">
        <f t="shared" si="0"/>
        <v>0</v>
      </c>
      <c r="AQ37" s="252">
        <f>+L37+AF37-AK37</f>
        <v>22932000</v>
      </c>
      <c r="AR37" s="86" t="s">
        <v>115</v>
      </c>
      <c r="AS37" s="248">
        <v>0</v>
      </c>
      <c r="AT37" s="203" t="s">
        <v>80</v>
      </c>
      <c r="AU37" s="253">
        <v>0</v>
      </c>
      <c r="AV37" s="261">
        <f t="shared" si="2"/>
        <v>22932000</v>
      </c>
      <c r="AW37" s="133">
        <f t="shared" si="3"/>
        <v>0</v>
      </c>
      <c r="AX37" s="203" t="s">
        <v>80</v>
      </c>
      <c r="AY37" s="86" t="s">
        <v>800</v>
      </c>
      <c r="AZ37" s="254" t="s">
        <v>10142</v>
      </c>
      <c r="BA37" s="81" t="s">
        <v>71</v>
      </c>
      <c r="BB37" s="81" t="s">
        <v>117</v>
      </c>
    </row>
    <row r="38" spans="2:54" s="224" customFormat="1" ht="12.75" x14ac:dyDescent="0.2">
      <c r="B38" s="247">
        <v>2023</v>
      </c>
      <c r="C38" s="81">
        <v>891780111</v>
      </c>
      <c r="D38" s="81" t="s">
        <v>68</v>
      </c>
      <c r="E38" s="86" t="s">
        <v>10143</v>
      </c>
      <c r="F38" s="86" t="s">
        <v>10144</v>
      </c>
      <c r="G38" s="86">
        <v>0</v>
      </c>
      <c r="H38" s="198"/>
      <c r="I38" s="86" t="s">
        <v>78</v>
      </c>
      <c r="J38" s="160" t="s">
        <v>1527</v>
      </c>
      <c r="K38" s="87" t="s">
        <v>10145</v>
      </c>
      <c r="L38" s="248">
        <v>75712560</v>
      </c>
      <c r="M38" s="81" t="s">
        <v>73</v>
      </c>
      <c r="N38" s="198"/>
      <c r="O38" s="87" t="s">
        <v>10146</v>
      </c>
      <c r="P38" s="81" t="s">
        <v>10147</v>
      </c>
      <c r="Q38" s="143">
        <v>428</v>
      </c>
      <c r="R38" s="249">
        <v>44978</v>
      </c>
      <c r="S38" s="248">
        <v>75712560</v>
      </c>
      <c r="T38" s="249">
        <v>44994</v>
      </c>
      <c r="U38" s="248">
        <v>75712560</v>
      </c>
      <c r="V38" s="86" t="s">
        <v>70</v>
      </c>
      <c r="W38" s="143">
        <v>85465146</v>
      </c>
      <c r="X38" s="87" t="s">
        <v>9277</v>
      </c>
      <c r="Y38" s="198"/>
      <c r="Z38" s="250">
        <v>44994</v>
      </c>
      <c r="AA38" s="249">
        <v>44994</v>
      </c>
      <c r="AB38" s="251">
        <v>44998</v>
      </c>
      <c r="AC38" s="249">
        <v>44995</v>
      </c>
      <c r="AD38" s="150">
        <f>+IF(AB38="1800-01-01",AC38-AA38,AC38-AB38)</f>
        <v>-3</v>
      </c>
      <c r="AE38" s="262">
        <v>0</v>
      </c>
      <c r="AF38" s="262">
        <v>0</v>
      </c>
      <c r="AG38" s="143">
        <v>0</v>
      </c>
      <c r="AH38" s="249" t="s">
        <v>80</v>
      </c>
      <c r="AI38" s="150">
        <v>0</v>
      </c>
      <c r="AJ38" s="143">
        <v>0</v>
      </c>
      <c r="AK38" s="143">
        <v>0</v>
      </c>
      <c r="AL38" s="201" t="s">
        <v>80</v>
      </c>
      <c r="AM38" s="143">
        <v>0</v>
      </c>
      <c r="AN38" s="201" t="s">
        <v>80</v>
      </c>
      <c r="AO38" s="201" t="s">
        <v>80</v>
      </c>
      <c r="AP38" s="150">
        <f t="shared" si="0"/>
        <v>0</v>
      </c>
      <c r="AQ38" s="252">
        <f>+L38+AF38-AK38</f>
        <v>75712560</v>
      </c>
      <c r="AR38" s="86" t="s">
        <v>115</v>
      </c>
      <c r="AS38" s="248">
        <v>0</v>
      </c>
      <c r="AT38" s="203" t="s">
        <v>80</v>
      </c>
      <c r="AU38" s="253">
        <v>75712560</v>
      </c>
      <c r="AV38" s="261">
        <f t="shared" si="2"/>
        <v>0</v>
      </c>
      <c r="AW38" s="133">
        <f t="shared" si="3"/>
        <v>1</v>
      </c>
      <c r="AX38" s="203" t="s">
        <v>80</v>
      </c>
      <c r="AY38" s="86" t="s">
        <v>800</v>
      </c>
      <c r="AZ38" s="254" t="s">
        <v>10148</v>
      </c>
      <c r="BA38" s="81" t="s">
        <v>71</v>
      </c>
      <c r="BB38" s="81" t="s">
        <v>117</v>
      </c>
    </row>
    <row r="39" spans="2:54" s="224" customFormat="1" ht="12.75" x14ac:dyDescent="0.2">
      <c r="B39" s="247">
        <v>2023</v>
      </c>
      <c r="C39" s="81">
        <v>891780111</v>
      </c>
      <c r="D39" s="81" t="s">
        <v>68</v>
      </c>
      <c r="E39" s="86" t="s">
        <v>10149</v>
      </c>
      <c r="F39" s="86" t="s">
        <v>10150</v>
      </c>
      <c r="G39" s="86">
        <v>0</v>
      </c>
      <c r="H39" s="198"/>
      <c r="I39" s="86" t="s">
        <v>78</v>
      </c>
      <c r="J39" s="160" t="s">
        <v>1527</v>
      </c>
      <c r="K39" s="87" t="s">
        <v>10151</v>
      </c>
      <c r="L39" s="248">
        <v>50000000</v>
      </c>
      <c r="M39" s="81" t="s">
        <v>73</v>
      </c>
      <c r="N39" s="198"/>
      <c r="O39" s="87" t="s">
        <v>10152</v>
      </c>
      <c r="P39" s="81" t="s">
        <v>10153</v>
      </c>
      <c r="Q39" s="143">
        <v>514</v>
      </c>
      <c r="R39" s="249">
        <v>44985</v>
      </c>
      <c r="S39" s="248">
        <v>50000000</v>
      </c>
      <c r="T39" s="249">
        <v>44995</v>
      </c>
      <c r="U39" s="248">
        <v>50000000</v>
      </c>
      <c r="V39" s="86" t="s">
        <v>70</v>
      </c>
      <c r="W39" s="143">
        <v>85459497</v>
      </c>
      <c r="X39" s="87" t="s">
        <v>9253</v>
      </c>
      <c r="Y39" s="198"/>
      <c r="Z39" s="250">
        <v>44995</v>
      </c>
      <c r="AA39" s="249">
        <v>45009</v>
      </c>
      <c r="AB39" s="251">
        <v>45006</v>
      </c>
      <c r="AC39" s="249">
        <v>45291</v>
      </c>
      <c r="AD39" s="150">
        <f t="shared" si="1"/>
        <v>285</v>
      </c>
      <c r="AE39" s="262">
        <v>0</v>
      </c>
      <c r="AF39" s="262">
        <v>0</v>
      </c>
      <c r="AG39" s="143">
        <v>0</v>
      </c>
      <c r="AH39" s="249" t="s">
        <v>80</v>
      </c>
      <c r="AI39" s="150">
        <v>0</v>
      </c>
      <c r="AJ39" s="143">
        <v>0</v>
      </c>
      <c r="AK39" s="143">
        <v>0</v>
      </c>
      <c r="AL39" s="201" t="s">
        <v>80</v>
      </c>
      <c r="AM39" s="143">
        <v>0</v>
      </c>
      <c r="AN39" s="201" t="s">
        <v>80</v>
      </c>
      <c r="AO39" s="201" t="s">
        <v>80</v>
      </c>
      <c r="AP39" s="150">
        <f t="shared" si="0"/>
        <v>0</v>
      </c>
      <c r="AQ39" s="252">
        <f>+L39+AF39-AK39</f>
        <v>50000000</v>
      </c>
      <c r="AR39" s="86" t="s">
        <v>70</v>
      </c>
      <c r="AS39" s="248">
        <v>15000000</v>
      </c>
      <c r="AT39" s="249">
        <v>45009</v>
      </c>
      <c r="AU39" s="253">
        <v>49700000</v>
      </c>
      <c r="AV39" s="261">
        <f t="shared" si="2"/>
        <v>300000</v>
      </c>
      <c r="AW39" s="133">
        <f t="shared" si="3"/>
        <v>0.99399999999999999</v>
      </c>
      <c r="AX39" s="203" t="s">
        <v>80</v>
      </c>
      <c r="AY39" s="86" t="s">
        <v>72</v>
      </c>
      <c r="AZ39" s="254" t="s">
        <v>10154</v>
      </c>
      <c r="BA39" s="81" t="s">
        <v>71</v>
      </c>
      <c r="BB39" s="81" t="s">
        <v>117</v>
      </c>
    </row>
    <row r="40" spans="2:54" s="224" customFormat="1" ht="12.75" x14ac:dyDescent="0.2">
      <c r="B40" s="247">
        <v>2023</v>
      </c>
      <c r="C40" s="81">
        <v>891780111</v>
      </c>
      <c r="D40" s="81" t="s">
        <v>68</v>
      </c>
      <c r="E40" s="86" t="s">
        <v>10155</v>
      </c>
      <c r="F40" s="86" t="s">
        <v>10156</v>
      </c>
      <c r="G40" s="86">
        <v>0</v>
      </c>
      <c r="H40" s="198"/>
      <c r="I40" s="86" t="s">
        <v>78</v>
      </c>
      <c r="J40" s="160" t="s">
        <v>1527</v>
      </c>
      <c r="K40" s="87" t="s">
        <v>10157</v>
      </c>
      <c r="L40" s="248">
        <v>46897000</v>
      </c>
      <c r="M40" s="81" t="s">
        <v>73</v>
      </c>
      <c r="N40" s="198"/>
      <c r="O40" s="87" t="s">
        <v>10158</v>
      </c>
      <c r="P40" s="81" t="s">
        <v>10159</v>
      </c>
      <c r="Q40" s="143">
        <v>512</v>
      </c>
      <c r="R40" s="249">
        <v>44985</v>
      </c>
      <c r="S40" s="248">
        <v>46897000</v>
      </c>
      <c r="T40" s="249">
        <v>44995</v>
      </c>
      <c r="U40" s="248">
        <v>46897000</v>
      </c>
      <c r="V40" s="86" t="s">
        <v>70</v>
      </c>
      <c r="W40" s="143">
        <v>85465146</v>
      </c>
      <c r="X40" s="87" t="s">
        <v>9277</v>
      </c>
      <c r="Y40" s="198"/>
      <c r="Z40" s="250">
        <v>44995</v>
      </c>
      <c r="AA40" s="249">
        <v>44995</v>
      </c>
      <c r="AB40" s="251">
        <v>44995</v>
      </c>
      <c r="AC40" s="249">
        <v>45009</v>
      </c>
      <c r="AD40" s="150">
        <f t="shared" si="1"/>
        <v>14</v>
      </c>
      <c r="AE40" s="262">
        <v>0</v>
      </c>
      <c r="AF40" s="262">
        <v>0</v>
      </c>
      <c r="AG40" s="143">
        <v>0</v>
      </c>
      <c r="AH40" s="249" t="s">
        <v>80</v>
      </c>
      <c r="AI40" s="150">
        <v>0</v>
      </c>
      <c r="AJ40" s="143">
        <v>0</v>
      </c>
      <c r="AK40" s="143">
        <v>0</v>
      </c>
      <c r="AL40" s="201" t="s">
        <v>80</v>
      </c>
      <c r="AM40" s="143">
        <v>0</v>
      </c>
      <c r="AN40" s="201" t="s">
        <v>80</v>
      </c>
      <c r="AO40" s="201" t="s">
        <v>80</v>
      </c>
      <c r="AP40" s="150">
        <f t="shared" si="0"/>
        <v>0</v>
      </c>
      <c r="AQ40" s="252">
        <f>+L40+AF40-AK40</f>
        <v>46897000</v>
      </c>
      <c r="AR40" s="86" t="s">
        <v>115</v>
      </c>
      <c r="AS40" s="248">
        <v>0</v>
      </c>
      <c r="AT40" s="203" t="s">
        <v>80</v>
      </c>
      <c r="AU40" s="253">
        <v>46897000</v>
      </c>
      <c r="AV40" s="261">
        <f t="shared" si="2"/>
        <v>0</v>
      </c>
      <c r="AW40" s="133">
        <f t="shared" si="3"/>
        <v>1</v>
      </c>
      <c r="AX40" s="203" t="s">
        <v>80</v>
      </c>
      <c r="AY40" s="86" t="s">
        <v>800</v>
      </c>
      <c r="AZ40" s="254" t="s">
        <v>10160</v>
      </c>
      <c r="BA40" s="81" t="s">
        <v>71</v>
      </c>
      <c r="BB40" s="81" t="s">
        <v>117</v>
      </c>
    </row>
    <row r="41" spans="2:54" s="224" customFormat="1" ht="12.75" x14ac:dyDescent="0.2">
      <c r="B41" s="247">
        <v>2023</v>
      </c>
      <c r="C41" s="81">
        <v>891780111</v>
      </c>
      <c r="D41" s="81" t="s">
        <v>68</v>
      </c>
      <c r="E41" s="86" t="s">
        <v>10161</v>
      </c>
      <c r="F41" s="86" t="s">
        <v>10162</v>
      </c>
      <c r="G41" s="86">
        <v>0</v>
      </c>
      <c r="H41" s="198"/>
      <c r="I41" s="86" t="s">
        <v>78</v>
      </c>
      <c r="J41" s="160" t="s">
        <v>120</v>
      </c>
      <c r="K41" s="87" t="s">
        <v>10163</v>
      </c>
      <c r="L41" s="248">
        <v>20751696</v>
      </c>
      <c r="M41" s="81" t="s">
        <v>73</v>
      </c>
      <c r="N41" s="198"/>
      <c r="O41" s="87" t="s">
        <v>10164</v>
      </c>
      <c r="P41" s="81" t="s">
        <v>10165</v>
      </c>
      <c r="Q41" s="143">
        <v>439</v>
      </c>
      <c r="R41" s="249">
        <v>44979</v>
      </c>
      <c r="S41" s="248">
        <v>244286980</v>
      </c>
      <c r="T41" s="249">
        <v>44995</v>
      </c>
      <c r="U41" s="248">
        <v>20751696</v>
      </c>
      <c r="V41" s="86" t="s">
        <v>70</v>
      </c>
      <c r="W41" s="143">
        <v>72175282</v>
      </c>
      <c r="X41" s="87" t="s">
        <v>10009</v>
      </c>
      <c r="Y41" s="198"/>
      <c r="Z41" s="250">
        <v>44995</v>
      </c>
      <c r="AA41" s="249">
        <v>44995</v>
      </c>
      <c r="AB41" s="202" t="s">
        <v>80</v>
      </c>
      <c r="AC41" s="249">
        <v>45117</v>
      </c>
      <c r="AD41" s="150">
        <f t="shared" si="1"/>
        <v>122</v>
      </c>
      <c r="AE41" s="262">
        <v>0</v>
      </c>
      <c r="AF41" s="262">
        <v>0</v>
      </c>
      <c r="AG41" s="143">
        <v>0</v>
      </c>
      <c r="AH41" s="249" t="s">
        <v>80</v>
      </c>
      <c r="AI41" s="150">
        <v>0</v>
      </c>
      <c r="AJ41" s="143">
        <v>0</v>
      </c>
      <c r="AK41" s="143">
        <v>0</v>
      </c>
      <c r="AL41" s="201" t="s">
        <v>80</v>
      </c>
      <c r="AM41" s="143">
        <v>0</v>
      </c>
      <c r="AN41" s="201" t="s">
        <v>80</v>
      </c>
      <c r="AO41" s="201" t="s">
        <v>80</v>
      </c>
      <c r="AP41" s="150">
        <f t="shared" si="0"/>
        <v>0</v>
      </c>
      <c r="AQ41" s="252">
        <f>+L41+AF41-AK41</f>
        <v>20751696</v>
      </c>
      <c r="AR41" s="86" t="s">
        <v>115</v>
      </c>
      <c r="AS41" s="248">
        <v>0</v>
      </c>
      <c r="AT41" s="203" t="s">
        <v>80</v>
      </c>
      <c r="AU41" s="253">
        <v>20751696</v>
      </c>
      <c r="AV41" s="261">
        <f t="shared" si="2"/>
        <v>0</v>
      </c>
      <c r="AW41" s="133">
        <f t="shared" si="3"/>
        <v>1</v>
      </c>
      <c r="AX41" s="203" t="s">
        <v>80</v>
      </c>
      <c r="AY41" s="86" t="s">
        <v>800</v>
      </c>
      <c r="AZ41" s="254" t="s">
        <v>10166</v>
      </c>
      <c r="BA41" s="81" t="s">
        <v>71</v>
      </c>
      <c r="BB41" s="81" t="s">
        <v>117</v>
      </c>
    </row>
    <row r="42" spans="2:54" s="224" customFormat="1" ht="12.75" x14ac:dyDescent="0.2">
      <c r="B42" s="247">
        <v>2023</v>
      </c>
      <c r="C42" s="81">
        <v>891780111</v>
      </c>
      <c r="D42" s="81" t="s">
        <v>68</v>
      </c>
      <c r="E42" s="86" t="s">
        <v>10167</v>
      </c>
      <c r="F42" s="86" t="s">
        <v>10168</v>
      </c>
      <c r="G42" s="86">
        <v>0</v>
      </c>
      <c r="H42" s="198"/>
      <c r="I42" s="86" t="s">
        <v>78</v>
      </c>
      <c r="J42" s="160" t="s">
        <v>1527</v>
      </c>
      <c r="K42" s="87" t="s">
        <v>10169</v>
      </c>
      <c r="L42" s="248">
        <v>73012771</v>
      </c>
      <c r="M42" s="81" t="s">
        <v>73</v>
      </c>
      <c r="N42" s="198"/>
      <c r="O42" s="87" t="s">
        <v>10170</v>
      </c>
      <c r="P42" s="81" t="s">
        <v>10171</v>
      </c>
      <c r="Q42" s="143">
        <v>536</v>
      </c>
      <c r="R42" s="249">
        <v>44986</v>
      </c>
      <c r="S42" s="248">
        <v>73012771</v>
      </c>
      <c r="T42" s="249">
        <v>44998</v>
      </c>
      <c r="U42" s="248">
        <v>73012771</v>
      </c>
      <c r="V42" s="86" t="s">
        <v>70</v>
      </c>
      <c r="W42" s="143">
        <v>57297693</v>
      </c>
      <c r="X42" s="87" t="s">
        <v>10056</v>
      </c>
      <c r="Y42" s="198"/>
      <c r="Z42" s="250">
        <v>44998</v>
      </c>
      <c r="AA42" s="249">
        <v>44998</v>
      </c>
      <c r="AB42" s="251">
        <v>45000</v>
      </c>
      <c r="AC42" s="249">
        <v>45304</v>
      </c>
      <c r="AD42" s="150">
        <f t="shared" si="1"/>
        <v>304</v>
      </c>
      <c r="AE42" s="262">
        <v>0</v>
      </c>
      <c r="AF42" s="262">
        <v>0</v>
      </c>
      <c r="AG42" s="143">
        <v>0</v>
      </c>
      <c r="AH42" s="249" t="s">
        <v>80</v>
      </c>
      <c r="AI42" s="150">
        <v>0</v>
      </c>
      <c r="AJ42" s="143">
        <v>0</v>
      </c>
      <c r="AK42" s="143">
        <v>0</v>
      </c>
      <c r="AL42" s="201" t="s">
        <v>80</v>
      </c>
      <c r="AM42" s="143">
        <v>0</v>
      </c>
      <c r="AN42" s="201" t="s">
        <v>80</v>
      </c>
      <c r="AO42" s="201" t="s">
        <v>80</v>
      </c>
      <c r="AP42" s="150">
        <f t="shared" si="0"/>
        <v>0</v>
      </c>
      <c r="AQ42" s="252">
        <f>+L42+AF42-AK42</f>
        <v>73012771</v>
      </c>
      <c r="AR42" s="86" t="s">
        <v>115</v>
      </c>
      <c r="AS42" s="248">
        <v>0</v>
      </c>
      <c r="AT42" s="203" t="s">
        <v>80</v>
      </c>
      <c r="AU42" s="253">
        <v>56428586.200000003</v>
      </c>
      <c r="AV42" s="261">
        <f t="shared" si="2"/>
        <v>16584184.799999997</v>
      </c>
      <c r="AW42" s="133">
        <f t="shared" si="3"/>
        <v>0.77285912350868047</v>
      </c>
      <c r="AX42" s="203" t="s">
        <v>80</v>
      </c>
      <c r="AY42" s="86" t="s">
        <v>800</v>
      </c>
      <c r="AZ42" s="254" t="s">
        <v>10172</v>
      </c>
      <c r="BA42" s="81" t="s">
        <v>71</v>
      </c>
      <c r="BB42" s="81" t="s">
        <v>117</v>
      </c>
    </row>
    <row r="43" spans="2:54" s="224" customFormat="1" ht="12.75" x14ac:dyDescent="0.2">
      <c r="B43" s="247">
        <v>2023</v>
      </c>
      <c r="C43" s="81">
        <v>891780111</v>
      </c>
      <c r="D43" s="81" t="s">
        <v>68</v>
      </c>
      <c r="E43" s="86" t="s">
        <v>10173</v>
      </c>
      <c r="F43" s="86" t="s">
        <v>10174</v>
      </c>
      <c r="G43" s="86">
        <v>0</v>
      </c>
      <c r="H43" s="198"/>
      <c r="I43" s="86" t="s">
        <v>78</v>
      </c>
      <c r="J43" s="160" t="s">
        <v>120</v>
      </c>
      <c r="K43" s="87" t="s">
        <v>10175</v>
      </c>
      <c r="L43" s="248">
        <v>14455600</v>
      </c>
      <c r="M43" s="81" t="s">
        <v>73</v>
      </c>
      <c r="N43" s="198"/>
      <c r="O43" s="87" t="s">
        <v>10176</v>
      </c>
      <c r="P43" s="81" t="s">
        <v>10177</v>
      </c>
      <c r="Q43" s="143">
        <v>439</v>
      </c>
      <c r="R43" s="249">
        <v>44979</v>
      </c>
      <c r="S43" s="248">
        <v>244286980</v>
      </c>
      <c r="T43" s="249">
        <v>44998</v>
      </c>
      <c r="U43" s="248">
        <v>14455600</v>
      </c>
      <c r="V43" s="86" t="s">
        <v>70</v>
      </c>
      <c r="W43" s="143">
        <v>72175282</v>
      </c>
      <c r="X43" s="87" t="s">
        <v>10009</v>
      </c>
      <c r="Y43" s="198"/>
      <c r="Z43" s="250">
        <v>44998</v>
      </c>
      <c r="AA43" s="249">
        <v>44998</v>
      </c>
      <c r="AB43" s="202" t="s">
        <v>80</v>
      </c>
      <c r="AC43" s="249">
        <v>45120</v>
      </c>
      <c r="AD43" s="150">
        <f t="shared" si="1"/>
        <v>122</v>
      </c>
      <c r="AE43" s="262">
        <v>0</v>
      </c>
      <c r="AF43" s="262">
        <v>0</v>
      </c>
      <c r="AG43" s="143">
        <v>0</v>
      </c>
      <c r="AH43" s="249" t="s">
        <v>80</v>
      </c>
      <c r="AI43" s="150">
        <v>0</v>
      </c>
      <c r="AJ43" s="143">
        <v>0</v>
      </c>
      <c r="AK43" s="143">
        <v>0</v>
      </c>
      <c r="AL43" s="201" t="s">
        <v>80</v>
      </c>
      <c r="AM43" s="143">
        <v>0</v>
      </c>
      <c r="AN43" s="201" t="s">
        <v>80</v>
      </c>
      <c r="AO43" s="201" t="s">
        <v>80</v>
      </c>
      <c r="AP43" s="150">
        <f t="shared" si="0"/>
        <v>0</v>
      </c>
      <c r="AQ43" s="252">
        <f>+L43+AF43-AK43</f>
        <v>14455600</v>
      </c>
      <c r="AR43" s="86" t="s">
        <v>115</v>
      </c>
      <c r="AS43" s="248">
        <v>0</v>
      </c>
      <c r="AT43" s="203" t="s">
        <v>80</v>
      </c>
      <c r="AU43" s="253">
        <v>14455600</v>
      </c>
      <c r="AV43" s="261">
        <f t="shared" si="2"/>
        <v>0</v>
      </c>
      <c r="AW43" s="133">
        <f t="shared" si="3"/>
        <v>1</v>
      </c>
      <c r="AX43" s="203" t="s">
        <v>80</v>
      </c>
      <c r="AY43" s="86" t="s">
        <v>800</v>
      </c>
      <c r="AZ43" s="254" t="s">
        <v>10178</v>
      </c>
      <c r="BA43" s="81" t="s">
        <v>71</v>
      </c>
      <c r="BB43" s="81" t="s">
        <v>117</v>
      </c>
    </row>
    <row r="44" spans="2:54" s="224" customFormat="1" ht="12.75" x14ac:dyDescent="0.2">
      <c r="B44" s="247">
        <v>2023</v>
      </c>
      <c r="C44" s="81">
        <v>891780111</v>
      </c>
      <c r="D44" s="81" t="s">
        <v>68</v>
      </c>
      <c r="E44" s="86" t="s">
        <v>10179</v>
      </c>
      <c r="F44" s="86" t="s">
        <v>10180</v>
      </c>
      <c r="G44" s="86">
        <v>0</v>
      </c>
      <c r="H44" s="198"/>
      <c r="I44" s="86" t="s">
        <v>78</v>
      </c>
      <c r="J44" s="160" t="s">
        <v>120</v>
      </c>
      <c r="K44" s="87" t="s">
        <v>10181</v>
      </c>
      <c r="L44" s="248">
        <v>32000000</v>
      </c>
      <c r="M44" s="81" t="s">
        <v>73</v>
      </c>
      <c r="N44" s="198"/>
      <c r="O44" s="87" t="s">
        <v>10182</v>
      </c>
      <c r="P44" s="81" t="s">
        <v>10183</v>
      </c>
      <c r="Q44" s="143">
        <v>439</v>
      </c>
      <c r="R44" s="249">
        <v>44979</v>
      </c>
      <c r="S44" s="248">
        <v>244286980</v>
      </c>
      <c r="T44" s="249">
        <v>44998</v>
      </c>
      <c r="U44" s="248">
        <v>32000000</v>
      </c>
      <c r="V44" s="86" t="s">
        <v>70</v>
      </c>
      <c r="W44" s="143">
        <v>72175282</v>
      </c>
      <c r="X44" s="87" t="s">
        <v>10009</v>
      </c>
      <c r="Y44" s="198"/>
      <c r="Z44" s="250">
        <v>44998</v>
      </c>
      <c r="AA44" s="249">
        <v>44998</v>
      </c>
      <c r="AB44" s="202" t="s">
        <v>80</v>
      </c>
      <c r="AC44" s="249">
        <v>45120</v>
      </c>
      <c r="AD44" s="150">
        <f t="shared" si="1"/>
        <v>122</v>
      </c>
      <c r="AE44" s="262">
        <v>0</v>
      </c>
      <c r="AF44" s="262">
        <v>0</v>
      </c>
      <c r="AG44" s="143">
        <v>0</v>
      </c>
      <c r="AH44" s="249" t="s">
        <v>80</v>
      </c>
      <c r="AI44" s="150">
        <v>0</v>
      </c>
      <c r="AJ44" s="143">
        <v>0</v>
      </c>
      <c r="AK44" s="143">
        <v>0</v>
      </c>
      <c r="AL44" s="201" t="s">
        <v>80</v>
      </c>
      <c r="AM44" s="143">
        <v>0</v>
      </c>
      <c r="AN44" s="201" t="s">
        <v>80</v>
      </c>
      <c r="AO44" s="201" t="s">
        <v>80</v>
      </c>
      <c r="AP44" s="150">
        <f t="shared" si="0"/>
        <v>0</v>
      </c>
      <c r="AQ44" s="252">
        <f>+L44+AF44-AK44</f>
        <v>32000000</v>
      </c>
      <c r="AR44" s="86" t="s">
        <v>115</v>
      </c>
      <c r="AS44" s="248">
        <v>0</v>
      </c>
      <c r="AT44" s="203" t="s">
        <v>80</v>
      </c>
      <c r="AU44" s="253">
        <v>32000000</v>
      </c>
      <c r="AV44" s="261">
        <f t="shared" si="2"/>
        <v>0</v>
      </c>
      <c r="AW44" s="133">
        <f t="shared" si="3"/>
        <v>1</v>
      </c>
      <c r="AX44" s="203" t="s">
        <v>80</v>
      </c>
      <c r="AY44" s="86" t="s">
        <v>800</v>
      </c>
      <c r="AZ44" s="254" t="s">
        <v>10184</v>
      </c>
      <c r="BA44" s="81" t="s">
        <v>71</v>
      </c>
      <c r="BB44" s="81" t="s">
        <v>117</v>
      </c>
    </row>
    <row r="45" spans="2:54" s="224" customFormat="1" ht="12.75" x14ac:dyDescent="0.2">
      <c r="B45" s="247">
        <v>2023</v>
      </c>
      <c r="C45" s="81">
        <v>891780111</v>
      </c>
      <c r="D45" s="81" t="s">
        <v>68</v>
      </c>
      <c r="E45" s="86" t="s">
        <v>10185</v>
      </c>
      <c r="F45" s="86" t="s">
        <v>10186</v>
      </c>
      <c r="G45" s="86">
        <v>0</v>
      </c>
      <c r="H45" s="198"/>
      <c r="I45" s="86" t="s">
        <v>78</v>
      </c>
      <c r="J45" s="160" t="s">
        <v>1527</v>
      </c>
      <c r="K45" s="87" t="s">
        <v>10187</v>
      </c>
      <c r="L45" s="248">
        <v>11778000</v>
      </c>
      <c r="M45" s="81" t="s">
        <v>73</v>
      </c>
      <c r="N45" s="198"/>
      <c r="O45" s="87" t="s">
        <v>10188</v>
      </c>
      <c r="P45" s="81" t="s">
        <v>10189</v>
      </c>
      <c r="Q45" s="143">
        <v>426</v>
      </c>
      <c r="R45" s="249">
        <v>44978</v>
      </c>
      <c r="S45" s="248">
        <v>11778000</v>
      </c>
      <c r="T45" s="249">
        <v>44999</v>
      </c>
      <c r="U45" s="248">
        <v>11778000</v>
      </c>
      <c r="V45" s="86" t="s">
        <v>70</v>
      </c>
      <c r="W45" s="143">
        <v>12560219</v>
      </c>
      <c r="X45" s="87" t="s">
        <v>10190</v>
      </c>
      <c r="Y45" s="198"/>
      <c r="Z45" s="250">
        <v>44999</v>
      </c>
      <c r="AA45" s="249">
        <v>44999</v>
      </c>
      <c r="AB45" s="202" t="s">
        <v>80</v>
      </c>
      <c r="AC45" s="249">
        <v>45006</v>
      </c>
      <c r="AD45" s="150">
        <f t="shared" si="1"/>
        <v>7</v>
      </c>
      <c r="AE45" s="262">
        <v>0</v>
      </c>
      <c r="AF45" s="262">
        <v>0</v>
      </c>
      <c r="AG45" s="143">
        <v>0</v>
      </c>
      <c r="AH45" s="249" t="s">
        <v>80</v>
      </c>
      <c r="AI45" s="150">
        <v>0</v>
      </c>
      <c r="AJ45" s="143">
        <v>0</v>
      </c>
      <c r="AK45" s="143">
        <v>0</v>
      </c>
      <c r="AL45" s="201" t="s">
        <v>80</v>
      </c>
      <c r="AM45" s="143">
        <v>0</v>
      </c>
      <c r="AN45" s="201" t="s">
        <v>80</v>
      </c>
      <c r="AO45" s="201" t="s">
        <v>80</v>
      </c>
      <c r="AP45" s="150">
        <f t="shared" si="0"/>
        <v>0</v>
      </c>
      <c r="AQ45" s="252">
        <f>+L45+AF45-AK45</f>
        <v>11778000</v>
      </c>
      <c r="AR45" s="86" t="s">
        <v>115</v>
      </c>
      <c r="AS45" s="248">
        <v>0</v>
      </c>
      <c r="AT45" s="203" t="s">
        <v>80</v>
      </c>
      <c r="AU45" s="253">
        <v>11778000</v>
      </c>
      <c r="AV45" s="261">
        <f t="shared" si="2"/>
        <v>0</v>
      </c>
      <c r="AW45" s="133">
        <f t="shared" si="3"/>
        <v>1</v>
      </c>
      <c r="AX45" s="203" t="s">
        <v>80</v>
      </c>
      <c r="AY45" s="86" t="s">
        <v>800</v>
      </c>
      <c r="AZ45" s="254" t="s">
        <v>10191</v>
      </c>
      <c r="BA45" s="81" t="s">
        <v>71</v>
      </c>
      <c r="BB45" s="81" t="s">
        <v>117</v>
      </c>
    </row>
    <row r="46" spans="2:54" s="224" customFormat="1" ht="12.75" x14ac:dyDescent="0.2">
      <c r="B46" s="247">
        <v>2023</v>
      </c>
      <c r="C46" s="81">
        <v>891780111</v>
      </c>
      <c r="D46" s="81" t="s">
        <v>68</v>
      </c>
      <c r="E46" s="86" t="s">
        <v>10192</v>
      </c>
      <c r="F46" s="86" t="s">
        <v>10193</v>
      </c>
      <c r="G46" s="86">
        <v>0</v>
      </c>
      <c r="H46" s="198"/>
      <c r="I46" s="86" t="s">
        <v>78</v>
      </c>
      <c r="J46" s="160" t="s">
        <v>1527</v>
      </c>
      <c r="K46" s="87" t="s">
        <v>10194</v>
      </c>
      <c r="L46" s="248">
        <v>9994000</v>
      </c>
      <c r="M46" s="81" t="s">
        <v>73</v>
      </c>
      <c r="N46" s="198"/>
      <c r="O46" s="87" t="s">
        <v>10188</v>
      </c>
      <c r="P46" s="81" t="s">
        <v>10189</v>
      </c>
      <c r="Q46" s="143">
        <v>556</v>
      </c>
      <c r="R46" s="249">
        <v>44987</v>
      </c>
      <c r="S46" s="248">
        <v>9994000</v>
      </c>
      <c r="T46" s="249">
        <v>44999</v>
      </c>
      <c r="U46" s="248">
        <v>9994000</v>
      </c>
      <c r="V46" s="86" t="s">
        <v>70</v>
      </c>
      <c r="W46" s="143">
        <v>21400608</v>
      </c>
      <c r="X46" s="87" t="s">
        <v>10195</v>
      </c>
      <c r="Y46" s="198"/>
      <c r="Z46" s="250">
        <v>44999</v>
      </c>
      <c r="AA46" s="249">
        <v>44999</v>
      </c>
      <c r="AB46" s="202" t="s">
        <v>80</v>
      </c>
      <c r="AC46" s="249">
        <v>45089</v>
      </c>
      <c r="AD46" s="150">
        <f t="shared" si="1"/>
        <v>90</v>
      </c>
      <c r="AE46" s="262">
        <v>0</v>
      </c>
      <c r="AF46" s="262">
        <v>0</v>
      </c>
      <c r="AG46" s="143">
        <v>0</v>
      </c>
      <c r="AH46" s="249" t="s">
        <v>80</v>
      </c>
      <c r="AI46" s="150">
        <v>0</v>
      </c>
      <c r="AJ46" s="143">
        <v>0</v>
      </c>
      <c r="AK46" s="143">
        <v>0</v>
      </c>
      <c r="AL46" s="201" t="s">
        <v>80</v>
      </c>
      <c r="AM46" s="143">
        <v>0</v>
      </c>
      <c r="AN46" s="201" t="s">
        <v>80</v>
      </c>
      <c r="AO46" s="201" t="s">
        <v>80</v>
      </c>
      <c r="AP46" s="150">
        <f t="shared" si="0"/>
        <v>0</v>
      </c>
      <c r="AQ46" s="252">
        <f>+L46+AF46-AK46</f>
        <v>9994000</v>
      </c>
      <c r="AR46" s="86" t="s">
        <v>115</v>
      </c>
      <c r="AS46" s="248">
        <v>0</v>
      </c>
      <c r="AT46" s="203" t="s">
        <v>80</v>
      </c>
      <c r="AU46" s="253">
        <v>9994000</v>
      </c>
      <c r="AV46" s="261">
        <f t="shared" si="2"/>
        <v>0</v>
      </c>
      <c r="AW46" s="133">
        <f t="shared" si="3"/>
        <v>1</v>
      </c>
      <c r="AX46" s="203" t="s">
        <v>80</v>
      </c>
      <c r="AY46" s="86" t="s">
        <v>800</v>
      </c>
      <c r="AZ46" s="254" t="s">
        <v>10196</v>
      </c>
      <c r="BA46" s="81" t="s">
        <v>71</v>
      </c>
      <c r="BB46" s="81" t="s">
        <v>117</v>
      </c>
    </row>
    <row r="47" spans="2:54" s="224" customFormat="1" ht="12.75" x14ac:dyDescent="0.2">
      <c r="B47" s="247">
        <v>2023</v>
      </c>
      <c r="C47" s="81">
        <v>891780111</v>
      </c>
      <c r="D47" s="81" t="s">
        <v>68</v>
      </c>
      <c r="E47" s="86" t="s">
        <v>10197</v>
      </c>
      <c r="F47" s="86" t="s">
        <v>10198</v>
      </c>
      <c r="G47" s="86">
        <v>0</v>
      </c>
      <c r="H47" s="198"/>
      <c r="I47" s="86" t="s">
        <v>78</v>
      </c>
      <c r="J47" s="160" t="s">
        <v>120</v>
      </c>
      <c r="K47" s="87" t="s">
        <v>10199</v>
      </c>
      <c r="L47" s="248">
        <v>35713840</v>
      </c>
      <c r="M47" s="81" t="s">
        <v>73</v>
      </c>
      <c r="N47" s="198"/>
      <c r="O47" s="87" t="s">
        <v>10200</v>
      </c>
      <c r="P47" s="81" t="s">
        <v>10201</v>
      </c>
      <c r="Q47" s="143">
        <v>439</v>
      </c>
      <c r="R47" s="249">
        <v>44977</v>
      </c>
      <c r="S47" s="248">
        <v>244286980</v>
      </c>
      <c r="T47" s="249">
        <v>44999</v>
      </c>
      <c r="U47" s="248">
        <v>35713840</v>
      </c>
      <c r="V47" s="86" t="s">
        <v>70</v>
      </c>
      <c r="W47" s="143">
        <v>72175282</v>
      </c>
      <c r="X47" s="87" t="s">
        <v>10009</v>
      </c>
      <c r="Y47" s="198"/>
      <c r="Z47" s="250">
        <v>44999</v>
      </c>
      <c r="AA47" s="249">
        <v>44999</v>
      </c>
      <c r="AB47" s="202" t="s">
        <v>80</v>
      </c>
      <c r="AC47" s="249">
        <v>45121</v>
      </c>
      <c r="AD47" s="150">
        <f t="shared" si="1"/>
        <v>122</v>
      </c>
      <c r="AE47" s="262">
        <v>0</v>
      </c>
      <c r="AF47" s="262">
        <v>0</v>
      </c>
      <c r="AG47" s="143">
        <v>0</v>
      </c>
      <c r="AH47" s="249" t="s">
        <v>80</v>
      </c>
      <c r="AI47" s="150">
        <v>0</v>
      </c>
      <c r="AJ47" s="143">
        <v>0</v>
      </c>
      <c r="AK47" s="143">
        <v>0</v>
      </c>
      <c r="AL47" s="201" t="s">
        <v>80</v>
      </c>
      <c r="AM47" s="143">
        <v>0</v>
      </c>
      <c r="AN47" s="201" t="s">
        <v>80</v>
      </c>
      <c r="AO47" s="201" t="s">
        <v>80</v>
      </c>
      <c r="AP47" s="150">
        <f t="shared" si="0"/>
        <v>0</v>
      </c>
      <c r="AQ47" s="252">
        <f>+L47+AF47-AK47</f>
        <v>35713840</v>
      </c>
      <c r="AR47" s="86" t="s">
        <v>115</v>
      </c>
      <c r="AS47" s="248">
        <v>0</v>
      </c>
      <c r="AT47" s="203" t="s">
        <v>80</v>
      </c>
      <c r="AU47" s="253">
        <v>35713840</v>
      </c>
      <c r="AV47" s="261">
        <f t="shared" si="2"/>
        <v>0</v>
      </c>
      <c r="AW47" s="133">
        <f t="shared" si="3"/>
        <v>1</v>
      </c>
      <c r="AX47" s="203" t="s">
        <v>80</v>
      </c>
      <c r="AY47" s="86" t="s">
        <v>800</v>
      </c>
      <c r="AZ47" s="254" t="s">
        <v>10202</v>
      </c>
      <c r="BA47" s="81" t="s">
        <v>71</v>
      </c>
      <c r="BB47" s="81" t="s">
        <v>117</v>
      </c>
    </row>
    <row r="48" spans="2:54" s="224" customFormat="1" ht="12.75" x14ac:dyDescent="0.2">
      <c r="B48" s="247">
        <v>2023</v>
      </c>
      <c r="C48" s="81">
        <v>891780111</v>
      </c>
      <c r="D48" s="81" t="s">
        <v>68</v>
      </c>
      <c r="E48" s="86" t="s">
        <v>10203</v>
      </c>
      <c r="F48" s="86" t="s">
        <v>10204</v>
      </c>
      <c r="G48" s="86">
        <v>0</v>
      </c>
      <c r="H48" s="198"/>
      <c r="I48" s="86" t="s">
        <v>78</v>
      </c>
      <c r="J48" s="160" t="s">
        <v>120</v>
      </c>
      <c r="K48" s="87" t="s">
        <v>10205</v>
      </c>
      <c r="L48" s="248">
        <v>7589188</v>
      </c>
      <c r="M48" s="81" t="s">
        <v>73</v>
      </c>
      <c r="N48" s="198"/>
      <c r="O48" s="87" t="s">
        <v>10206</v>
      </c>
      <c r="P48" s="81" t="s">
        <v>10207</v>
      </c>
      <c r="Q48" s="143">
        <v>439</v>
      </c>
      <c r="R48" s="249">
        <v>44979</v>
      </c>
      <c r="S48" s="248">
        <v>244286980</v>
      </c>
      <c r="T48" s="249">
        <v>44999</v>
      </c>
      <c r="U48" s="248">
        <v>7589188</v>
      </c>
      <c r="V48" s="86" t="s">
        <v>70</v>
      </c>
      <c r="W48" s="143">
        <v>72175282</v>
      </c>
      <c r="X48" s="87" t="s">
        <v>10009</v>
      </c>
      <c r="Y48" s="198"/>
      <c r="Z48" s="250">
        <v>44999</v>
      </c>
      <c r="AA48" s="249">
        <v>44999</v>
      </c>
      <c r="AB48" s="202" t="s">
        <v>80</v>
      </c>
      <c r="AC48" s="249">
        <v>45121</v>
      </c>
      <c r="AD48" s="150">
        <f t="shared" si="1"/>
        <v>122</v>
      </c>
      <c r="AE48" s="262">
        <v>0</v>
      </c>
      <c r="AF48" s="262">
        <v>0</v>
      </c>
      <c r="AG48" s="143">
        <v>0</v>
      </c>
      <c r="AH48" s="249" t="s">
        <v>80</v>
      </c>
      <c r="AI48" s="150">
        <v>0</v>
      </c>
      <c r="AJ48" s="143">
        <v>0</v>
      </c>
      <c r="AK48" s="143">
        <v>0</v>
      </c>
      <c r="AL48" s="201" t="s">
        <v>80</v>
      </c>
      <c r="AM48" s="143">
        <v>0</v>
      </c>
      <c r="AN48" s="201" t="s">
        <v>80</v>
      </c>
      <c r="AO48" s="201" t="s">
        <v>80</v>
      </c>
      <c r="AP48" s="150">
        <f t="shared" si="0"/>
        <v>0</v>
      </c>
      <c r="AQ48" s="252">
        <f>+L48+AF48-AK48</f>
        <v>7589188</v>
      </c>
      <c r="AR48" s="86" t="s">
        <v>115</v>
      </c>
      <c r="AS48" s="248">
        <v>0</v>
      </c>
      <c r="AT48" s="203" t="s">
        <v>80</v>
      </c>
      <c r="AU48" s="253">
        <v>7589188</v>
      </c>
      <c r="AV48" s="261">
        <f t="shared" si="2"/>
        <v>0</v>
      </c>
      <c r="AW48" s="133">
        <f t="shared" si="3"/>
        <v>1</v>
      </c>
      <c r="AX48" s="203" t="s">
        <v>80</v>
      </c>
      <c r="AY48" s="86" t="s">
        <v>800</v>
      </c>
      <c r="AZ48" s="254" t="s">
        <v>10208</v>
      </c>
      <c r="BA48" s="81" t="s">
        <v>71</v>
      </c>
      <c r="BB48" s="81" t="s">
        <v>117</v>
      </c>
    </row>
    <row r="49" spans="2:54" s="224" customFormat="1" ht="12.75" x14ac:dyDescent="0.2">
      <c r="B49" s="247">
        <v>2023</v>
      </c>
      <c r="C49" s="81">
        <v>891780111</v>
      </c>
      <c r="D49" s="81" t="s">
        <v>68</v>
      </c>
      <c r="E49" s="86" t="s">
        <v>10209</v>
      </c>
      <c r="F49" s="86" t="s">
        <v>10210</v>
      </c>
      <c r="G49" s="86">
        <v>0</v>
      </c>
      <c r="H49" s="198"/>
      <c r="I49" s="86" t="s">
        <v>78</v>
      </c>
      <c r="J49" s="160" t="s">
        <v>1527</v>
      </c>
      <c r="K49" s="87" t="s">
        <v>10211</v>
      </c>
      <c r="L49" s="248">
        <v>175910000</v>
      </c>
      <c r="M49" s="81" t="s">
        <v>73</v>
      </c>
      <c r="N49" s="198"/>
      <c r="O49" s="87" t="s">
        <v>10158</v>
      </c>
      <c r="P49" s="81" t="s">
        <v>10159</v>
      </c>
      <c r="Q49" s="143">
        <v>683</v>
      </c>
      <c r="R49" s="249">
        <v>44998</v>
      </c>
      <c r="S49" s="248">
        <v>175910000</v>
      </c>
      <c r="T49" s="249">
        <v>45001</v>
      </c>
      <c r="U49" s="248">
        <v>175910000</v>
      </c>
      <c r="V49" s="86" t="s">
        <v>70</v>
      </c>
      <c r="W49" s="143">
        <v>85465146</v>
      </c>
      <c r="X49" s="87" t="s">
        <v>9277</v>
      </c>
      <c r="Y49" s="198"/>
      <c r="Z49" s="250">
        <v>45001</v>
      </c>
      <c r="AA49" s="249">
        <v>45001</v>
      </c>
      <c r="AB49" s="251">
        <v>45002</v>
      </c>
      <c r="AC49" s="249">
        <v>45008</v>
      </c>
      <c r="AD49" s="150">
        <f t="shared" si="1"/>
        <v>6</v>
      </c>
      <c r="AE49" s="262">
        <v>0</v>
      </c>
      <c r="AF49" s="262">
        <v>0</v>
      </c>
      <c r="AG49" s="143">
        <v>0</v>
      </c>
      <c r="AH49" s="249" t="s">
        <v>80</v>
      </c>
      <c r="AI49" s="150">
        <v>0</v>
      </c>
      <c r="AJ49" s="143">
        <v>0</v>
      </c>
      <c r="AK49" s="143">
        <v>0</v>
      </c>
      <c r="AL49" s="201" t="s">
        <v>80</v>
      </c>
      <c r="AM49" s="143">
        <v>0</v>
      </c>
      <c r="AN49" s="201" t="s">
        <v>80</v>
      </c>
      <c r="AO49" s="201" t="s">
        <v>80</v>
      </c>
      <c r="AP49" s="150">
        <f t="shared" si="0"/>
        <v>0</v>
      </c>
      <c r="AQ49" s="252">
        <f>+L49+AF49-AK49</f>
        <v>175910000</v>
      </c>
      <c r="AR49" s="86" t="s">
        <v>115</v>
      </c>
      <c r="AS49" s="248">
        <v>0</v>
      </c>
      <c r="AT49" s="203" t="s">
        <v>80</v>
      </c>
      <c r="AU49" s="253">
        <v>175910000</v>
      </c>
      <c r="AV49" s="261">
        <f t="shared" si="2"/>
        <v>0</v>
      </c>
      <c r="AW49" s="133">
        <f t="shared" si="3"/>
        <v>1</v>
      </c>
      <c r="AX49" s="203" t="s">
        <v>80</v>
      </c>
      <c r="AY49" s="86" t="s">
        <v>800</v>
      </c>
      <c r="AZ49" s="254" t="s">
        <v>10212</v>
      </c>
      <c r="BA49" s="81" t="s">
        <v>71</v>
      </c>
      <c r="BB49" s="81" t="s">
        <v>117</v>
      </c>
    </row>
    <row r="50" spans="2:54" s="224" customFormat="1" ht="12.75" x14ac:dyDescent="0.2">
      <c r="B50" s="247">
        <v>2023</v>
      </c>
      <c r="C50" s="81">
        <v>891780111</v>
      </c>
      <c r="D50" s="81" t="s">
        <v>68</v>
      </c>
      <c r="E50" s="86" t="s">
        <v>10213</v>
      </c>
      <c r="F50" s="86" t="s">
        <v>10214</v>
      </c>
      <c r="G50" s="86">
        <v>0</v>
      </c>
      <c r="H50" s="198"/>
      <c r="I50" s="86" t="s">
        <v>78</v>
      </c>
      <c r="J50" s="160" t="s">
        <v>120</v>
      </c>
      <c r="K50" s="87" t="s">
        <v>10215</v>
      </c>
      <c r="L50" s="248">
        <v>8304000</v>
      </c>
      <c r="M50" s="81" t="s">
        <v>73</v>
      </c>
      <c r="N50" s="198"/>
      <c r="O50" s="87" t="s">
        <v>10216</v>
      </c>
      <c r="P50" s="81" t="s">
        <v>10217</v>
      </c>
      <c r="Q50" s="143">
        <v>439</v>
      </c>
      <c r="R50" s="249">
        <v>44977</v>
      </c>
      <c r="S50" s="248">
        <v>244286980</v>
      </c>
      <c r="T50" s="249">
        <v>45003</v>
      </c>
      <c r="U50" s="248">
        <v>8304000</v>
      </c>
      <c r="V50" s="86" t="s">
        <v>70</v>
      </c>
      <c r="W50" s="143">
        <v>72175282</v>
      </c>
      <c r="X50" s="87" t="s">
        <v>10009</v>
      </c>
      <c r="Y50" s="198"/>
      <c r="Z50" s="250">
        <v>45003</v>
      </c>
      <c r="AA50" s="249">
        <v>45003</v>
      </c>
      <c r="AB50" s="202" t="s">
        <v>80</v>
      </c>
      <c r="AC50" s="249">
        <v>45125</v>
      </c>
      <c r="AD50" s="150">
        <f t="shared" si="1"/>
        <v>122</v>
      </c>
      <c r="AE50" s="262">
        <v>0</v>
      </c>
      <c r="AF50" s="262">
        <v>0</v>
      </c>
      <c r="AG50" s="143">
        <v>0</v>
      </c>
      <c r="AH50" s="249" t="s">
        <v>80</v>
      </c>
      <c r="AI50" s="150">
        <v>0</v>
      </c>
      <c r="AJ50" s="143">
        <v>0</v>
      </c>
      <c r="AK50" s="143">
        <v>0</v>
      </c>
      <c r="AL50" s="201" t="s">
        <v>80</v>
      </c>
      <c r="AM50" s="143">
        <v>0</v>
      </c>
      <c r="AN50" s="201" t="s">
        <v>80</v>
      </c>
      <c r="AO50" s="201" t="s">
        <v>80</v>
      </c>
      <c r="AP50" s="150">
        <f t="shared" si="0"/>
        <v>0</v>
      </c>
      <c r="AQ50" s="252">
        <f>+L50+AF50-AK50</f>
        <v>8304000</v>
      </c>
      <c r="AR50" s="86" t="s">
        <v>115</v>
      </c>
      <c r="AS50" s="248">
        <v>0</v>
      </c>
      <c r="AT50" s="203" t="s">
        <v>80</v>
      </c>
      <c r="AU50" s="253">
        <v>8304000</v>
      </c>
      <c r="AV50" s="261">
        <f t="shared" si="2"/>
        <v>0</v>
      </c>
      <c r="AW50" s="133">
        <f t="shared" si="3"/>
        <v>1</v>
      </c>
      <c r="AX50" s="203" t="s">
        <v>80</v>
      </c>
      <c r="AY50" s="86" t="s">
        <v>800</v>
      </c>
      <c r="AZ50" s="254" t="s">
        <v>10218</v>
      </c>
      <c r="BA50" s="81" t="s">
        <v>71</v>
      </c>
      <c r="BB50" s="81" t="s">
        <v>117</v>
      </c>
    </row>
    <row r="51" spans="2:54" s="224" customFormat="1" ht="12.75" x14ac:dyDescent="0.2">
      <c r="B51" s="247">
        <v>2023</v>
      </c>
      <c r="C51" s="81">
        <v>891780111</v>
      </c>
      <c r="D51" s="81" t="s">
        <v>68</v>
      </c>
      <c r="E51" s="86" t="s">
        <v>10219</v>
      </c>
      <c r="F51" s="86" t="s">
        <v>10220</v>
      </c>
      <c r="G51" s="86">
        <v>0</v>
      </c>
      <c r="H51" s="198"/>
      <c r="I51" s="86" t="s">
        <v>78</v>
      </c>
      <c r="J51" s="160" t="s">
        <v>120</v>
      </c>
      <c r="K51" s="87" t="s">
        <v>10221</v>
      </c>
      <c r="L51" s="248">
        <v>17438400</v>
      </c>
      <c r="M51" s="81" t="s">
        <v>73</v>
      </c>
      <c r="N51" s="198"/>
      <c r="O51" s="87" t="s">
        <v>10222</v>
      </c>
      <c r="P51" s="81" t="s">
        <v>10223</v>
      </c>
      <c r="Q51" s="143">
        <v>439</v>
      </c>
      <c r="R51" s="249">
        <v>44979</v>
      </c>
      <c r="S51" s="248">
        <v>244286980</v>
      </c>
      <c r="T51" s="249">
        <v>45003</v>
      </c>
      <c r="U51" s="248">
        <v>17438400</v>
      </c>
      <c r="V51" s="86" t="s">
        <v>70</v>
      </c>
      <c r="W51" s="143">
        <v>72175282</v>
      </c>
      <c r="X51" s="87" t="s">
        <v>10009</v>
      </c>
      <c r="Y51" s="198"/>
      <c r="Z51" s="250">
        <v>45003</v>
      </c>
      <c r="AA51" s="249">
        <v>45003</v>
      </c>
      <c r="AB51" s="202" t="s">
        <v>80</v>
      </c>
      <c r="AC51" s="249">
        <v>45125</v>
      </c>
      <c r="AD51" s="150">
        <f t="shared" si="1"/>
        <v>122</v>
      </c>
      <c r="AE51" s="262">
        <v>0</v>
      </c>
      <c r="AF51" s="262">
        <v>0</v>
      </c>
      <c r="AG51" s="143">
        <v>0</v>
      </c>
      <c r="AH51" s="249" t="s">
        <v>80</v>
      </c>
      <c r="AI51" s="150">
        <v>0</v>
      </c>
      <c r="AJ51" s="143">
        <v>0</v>
      </c>
      <c r="AK51" s="143">
        <v>0</v>
      </c>
      <c r="AL51" s="201" t="s">
        <v>80</v>
      </c>
      <c r="AM51" s="143">
        <v>0</v>
      </c>
      <c r="AN51" s="201" t="s">
        <v>80</v>
      </c>
      <c r="AO51" s="201" t="s">
        <v>80</v>
      </c>
      <c r="AP51" s="150">
        <f t="shared" si="0"/>
        <v>0</v>
      </c>
      <c r="AQ51" s="252">
        <f>+L51+AF51-AK51</f>
        <v>17438400</v>
      </c>
      <c r="AR51" s="86" t="s">
        <v>115</v>
      </c>
      <c r="AS51" s="248">
        <v>0</v>
      </c>
      <c r="AT51" s="203" t="s">
        <v>80</v>
      </c>
      <c r="AU51" s="253">
        <v>17438400</v>
      </c>
      <c r="AV51" s="261">
        <f t="shared" si="2"/>
        <v>0</v>
      </c>
      <c r="AW51" s="133">
        <f t="shared" si="3"/>
        <v>1</v>
      </c>
      <c r="AX51" s="203" t="s">
        <v>80</v>
      </c>
      <c r="AY51" s="86" t="s">
        <v>800</v>
      </c>
      <c r="AZ51" s="254" t="s">
        <v>10224</v>
      </c>
      <c r="BA51" s="81" t="s">
        <v>71</v>
      </c>
      <c r="BB51" s="81" t="s">
        <v>117</v>
      </c>
    </row>
    <row r="52" spans="2:54" s="224" customFormat="1" ht="12.75" x14ac:dyDescent="0.2">
      <c r="B52" s="247">
        <v>2023</v>
      </c>
      <c r="C52" s="81">
        <v>891780111</v>
      </c>
      <c r="D52" s="81" t="s">
        <v>68</v>
      </c>
      <c r="E52" s="86" t="s">
        <v>10225</v>
      </c>
      <c r="F52" s="86" t="s">
        <v>10226</v>
      </c>
      <c r="G52" s="86">
        <v>0</v>
      </c>
      <c r="H52" s="198"/>
      <c r="I52" s="86" t="s">
        <v>78</v>
      </c>
      <c r="J52" s="160" t="s">
        <v>1527</v>
      </c>
      <c r="K52" s="87" t="s">
        <v>10227</v>
      </c>
      <c r="L52" s="248">
        <v>71700000</v>
      </c>
      <c r="M52" s="81" t="s">
        <v>73</v>
      </c>
      <c r="N52" s="198"/>
      <c r="O52" s="87" t="s">
        <v>10228</v>
      </c>
      <c r="P52" s="81" t="s">
        <v>10229</v>
      </c>
      <c r="Q52" s="143">
        <v>522</v>
      </c>
      <c r="R52" s="249">
        <v>44985</v>
      </c>
      <c r="S52" s="248">
        <v>71700000</v>
      </c>
      <c r="T52" s="249">
        <v>45007</v>
      </c>
      <c r="U52" s="248">
        <v>71700000</v>
      </c>
      <c r="V52" s="86" t="s">
        <v>70</v>
      </c>
      <c r="W52" s="143">
        <v>85459497</v>
      </c>
      <c r="X52" s="87" t="s">
        <v>9253</v>
      </c>
      <c r="Y52" s="198"/>
      <c r="Z52" s="250">
        <v>45007</v>
      </c>
      <c r="AA52" s="249">
        <v>45027</v>
      </c>
      <c r="AB52" s="251">
        <v>45027</v>
      </c>
      <c r="AC52" s="249">
        <v>45291</v>
      </c>
      <c r="AD52" s="150">
        <f t="shared" si="1"/>
        <v>264</v>
      </c>
      <c r="AE52" s="262">
        <v>0</v>
      </c>
      <c r="AF52" s="262">
        <v>0</v>
      </c>
      <c r="AG52" s="143">
        <v>0</v>
      </c>
      <c r="AH52" s="249" t="s">
        <v>80</v>
      </c>
      <c r="AI52" s="150">
        <v>0</v>
      </c>
      <c r="AJ52" s="143">
        <v>0</v>
      </c>
      <c r="AK52" s="143">
        <v>0</v>
      </c>
      <c r="AL52" s="201" t="s">
        <v>80</v>
      </c>
      <c r="AM52" s="143">
        <v>0</v>
      </c>
      <c r="AN52" s="201" t="s">
        <v>80</v>
      </c>
      <c r="AO52" s="201" t="s">
        <v>80</v>
      </c>
      <c r="AP52" s="150">
        <f t="shared" si="0"/>
        <v>0</v>
      </c>
      <c r="AQ52" s="252">
        <f>+L52+AF52-AK52</f>
        <v>71700000</v>
      </c>
      <c r="AR52" s="86" t="s">
        <v>115</v>
      </c>
      <c r="AS52" s="248">
        <v>0</v>
      </c>
      <c r="AT52" s="203" t="s">
        <v>80</v>
      </c>
      <c r="AU52" s="253">
        <v>48639227</v>
      </c>
      <c r="AV52" s="261">
        <f t="shared" si="2"/>
        <v>23060773</v>
      </c>
      <c r="AW52" s="133">
        <f t="shared" si="3"/>
        <v>0.67837136680613663</v>
      </c>
      <c r="AX52" s="203" t="s">
        <v>80</v>
      </c>
      <c r="AY52" s="86" t="s">
        <v>72</v>
      </c>
      <c r="AZ52" s="254" t="s">
        <v>10230</v>
      </c>
      <c r="BA52" s="81" t="s">
        <v>71</v>
      </c>
      <c r="BB52" s="81" t="s">
        <v>117</v>
      </c>
    </row>
    <row r="53" spans="2:54" s="224" customFormat="1" ht="12.75" x14ac:dyDescent="0.2">
      <c r="B53" s="247">
        <v>2023</v>
      </c>
      <c r="C53" s="81">
        <v>891780111</v>
      </c>
      <c r="D53" s="81" t="s">
        <v>68</v>
      </c>
      <c r="E53" s="86" t="s">
        <v>10231</v>
      </c>
      <c r="F53" s="86" t="s">
        <v>10232</v>
      </c>
      <c r="G53" s="86">
        <v>0</v>
      </c>
      <c r="H53" s="198"/>
      <c r="I53" s="86" t="s">
        <v>78</v>
      </c>
      <c r="J53" s="160" t="s">
        <v>1527</v>
      </c>
      <c r="K53" s="87" t="s">
        <v>10233</v>
      </c>
      <c r="L53" s="248">
        <v>100000000</v>
      </c>
      <c r="M53" s="81" t="s">
        <v>73</v>
      </c>
      <c r="N53" s="198"/>
      <c r="O53" s="87" t="s">
        <v>10234</v>
      </c>
      <c r="P53" s="81" t="s">
        <v>10235</v>
      </c>
      <c r="Q53" s="143">
        <v>602</v>
      </c>
      <c r="R53" s="249">
        <v>44991</v>
      </c>
      <c r="S53" s="248">
        <v>100000000</v>
      </c>
      <c r="T53" s="249">
        <v>45007</v>
      </c>
      <c r="U53" s="248">
        <v>100000000</v>
      </c>
      <c r="V53" s="86" t="s">
        <v>70</v>
      </c>
      <c r="W53" s="143">
        <v>85459497</v>
      </c>
      <c r="X53" s="87" t="s">
        <v>9253</v>
      </c>
      <c r="Y53" s="198"/>
      <c r="Z53" s="250">
        <v>45007</v>
      </c>
      <c r="AA53" s="249">
        <v>45027</v>
      </c>
      <c r="AB53" s="251">
        <v>45027</v>
      </c>
      <c r="AC53" s="249">
        <v>45107</v>
      </c>
      <c r="AD53" s="150">
        <f t="shared" si="1"/>
        <v>80</v>
      </c>
      <c r="AE53" s="262">
        <v>0</v>
      </c>
      <c r="AF53" s="262">
        <v>0</v>
      </c>
      <c r="AG53" s="143">
        <v>0</v>
      </c>
      <c r="AH53" s="249" t="s">
        <v>80</v>
      </c>
      <c r="AI53" s="150">
        <v>0</v>
      </c>
      <c r="AJ53" s="143">
        <v>0</v>
      </c>
      <c r="AK53" s="143">
        <v>0</v>
      </c>
      <c r="AL53" s="201" t="s">
        <v>80</v>
      </c>
      <c r="AM53" s="143">
        <v>0</v>
      </c>
      <c r="AN53" s="201" t="s">
        <v>80</v>
      </c>
      <c r="AO53" s="201" t="s">
        <v>80</v>
      </c>
      <c r="AP53" s="150">
        <f t="shared" si="0"/>
        <v>0</v>
      </c>
      <c r="AQ53" s="252">
        <f>+L53+AF53-AK53</f>
        <v>100000000</v>
      </c>
      <c r="AR53" s="86" t="s">
        <v>115</v>
      </c>
      <c r="AS53" s="248">
        <v>0</v>
      </c>
      <c r="AT53" s="203" t="s">
        <v>80</v>
      </c>
      <c r="AU53" s="253">
        <v>99964535.090000004</v>
      </c>
      <c r="AV53" s="261">
        <f t="shared" si="2"/>
        <v>35464.909999996424</v>
      </c>
      <c r="AW53" s="133">
        <f t="shared" si="3"/>
        <v>0.99964535090000006</v>
      </c>
      <c r="AX53" s="203" t="s">
        <v>80</v>
      </c>
      <c r="AY53" s="86" t="s">
        <v>800</v>
      </c>
      <c r="AZ53" s="254" t="s">
        <v>10236</v>
      </c>
      <c r="BA53" s="81" t="s">
        <v>71</v>
      </c>
      <c r="BB53" s="81" t="s">
        <v>117</v>
      </c>
    </row>
    <row r="54" spans="2:54" s="224" customFormat="1" ht="12.75" x14ac:dyDescent="0.2">
      <c r="B54" s="247">
        <v>2023</v>
      </c>
      <c r="C54" s="81">
        <v>891780111</v>
      </c>
      <c r="D54" s="81" t="s">
        <v>68</v>
      </c>
      <c r="E54" s="86" t="s">
        <v>10237</v>
      </c>
      <c r="F54" s="86" t="s">
        <v>10238</v>
      </c>
      <c r="G54" s="86">
        <v>0</v>
      </c>
      <c r="H54" s="198"/>
      <c r="I54" s="86" t="s">
        <v>78</v>
      </c>
      <c r="J54" s="160" t="s">
        <v>1527</v>
      </c>
      <c r="K54" s="87" t="s">
        <v>10239</v>
      </c>
      <c r="L54" s="248">
        <v>8900667</v>
      </c>
      <c r="M54" s="81" t="s">
        <v>73</v>
      </c>
      <c r="N54" s="198"/>
      <c r="O54" s="87" t="s">
        <v>10240</v>
      </c>
      <c r="P54" s="81" t="s">
        <v>10241</v>
      </c>
      <c r="Q54" s="143">
        <v>525</v>
      </c>
      <c r="R54" s="249">
        <v>44985</v>
      </c>
      <c r="S54" s="248">
        <v>35572350</v>
      </c>
      <c r="T54" s="249">
        <v>45007</v>
      </c>
      <c r="U54" s="248">
        <v>8900667</v>
      </c>
      <c r="V54" s="86" t="s">
        <v>70</v>
      </c>
      <c r="W54" s="143">
        <v>85459497</v>
      </c>
      <c r="X54" s="87" t="s">
        <v>9253</v>
      </c>
      <c r="Y54" s="198"/>
      <c r="Z54" s="250">
        <v>45007</v>
      </c>
      <c r="AA54" s="249">
        <v>45008</v>
      </c>
      <c r="AB54" s="251">
        <v>45009</v>
      </c>
      <c r="AC54" s="249">
        <v>45374</v>
      </c>
      <c r="AD54" s="150">
        <f t="shared" si="1"/>
        <v>365</v>
      </c>
      <c r="AE54" s="262">
        <v>0</v>
      </c>
      <c r="AF54" s="262">
        <v>0</v>
      </c>
      <c r="AG54" s="143">
        <v>0</v>
      </c>
      <c r="AH54" s="249" t="s">
        <v>80</v>
      </c>
      <c r="AI54" s="150">
        <v>0</v>
      </c>
      <c r="AJ54" s="143">
        <v>0</v>
      </c>
      <c r="AK54" s="143">
        <v>0</v>
      </c>
      <c r="AL54" s="201" t="s">
        <v>80</v>
      </c>
      <c r="AM54" s="143">
        <v>0</v>
      </c>
      <c r="AN54" s="201" t="s">
        <v>80</v>
      </c>
      <c r="AO54" s="201" t="s">
        <v>80</v>
      </c>
      <c r="AP54" s="150">
        <f t="shared" si="0"/>
        <v>0</v>
      </c>
      <c r="AQ54" s="252">
        <f>+L54+AF54-AK54</f>
        <v>8900667</v>
      </c>
      <c r="AR54" s="86" t="s">
        <v>115</v>
      </c>
      <c r="AS54" s="248">
        <v>0</v>
      </c>
      <c r="AT54" s="203" t="s">
        <v>80</v>
      </c>
      <c r="AU54" s="253">
        <v>5010336</v>
      </c>
      <c r="AV54" s="261">
        <f t="shared" si="2"/>
        <v>3890331</v>
      </c>
      <c r="AW54" s="133">
        <f t="shared" si="3"/>
        <v>0.56291691397959276</v>
      </c>
      <c r="AX54" s="203" t="s">
        <v>80</v>
      </c>
      <c r="AY54" s="86" t="s">
        <v>72</v>
      </c>
      <c r="AZ54" s="254" t="s">
        <v>10242</v>
      </c>
      <c r="BA54" s="81" t="s">
        <v>71</v>
      </c>
      <c r="BB54" s="81" t="s">
        <v>117</v>
      </c>
    </row>
    <row r="55" spans="2:54" s="224" customFormat="1" ht="12.75" x14ac:dyDescent="0.2">
      <c r="B55" s="247">
        <v>2023</v>
      </c>
      <c r="C55" s="81">
        <v>891780111</v>
      </c>
      <c r="D55" s="81" t="s">
        <v>68</v>
      </c>
      <c r="E55" s="86" t="s">
        <v>10243</v>
      </c>
      <c r="F55" s="86" t="s">
        <v>10244</v>
      </c>
      <c r="G55" s="86">
        <v>0</v>
      </c>
      <c r="H55" s="198"/>
      <c r="I55" s="86" t="s">
        <v>78</v>
      </c>
      <c r="J55" s="160" t="s">
        <v>1527</v>
      </c>
      <c r="K55" s="87" t="s">
        <v>10245</v>
      </c>
      <c r="L55" s="248">
        <v>65000000</v>
      </c>
      <c r="M55" s="81" t="s">
        <v>73</v>
      </c>
      <c r="N55" s="198"/>
      <c r="O55" s="87" t="s">
        <v>10246</v>
      </c>
      <c r="P55" s="81" t="s">
        <v>10247</v>
      </c>
      <c r="Q55" s="143">
        <v>383</v>
      </c>
      <c r="R55" s="249">
        <v>44972</v>
      </c>
      <c r="S55" s="248">
        <v>65000000</v>
      </c>
      <c r="T55" s="249">
        <v>45007</v>
      </c>
      <c r="U55" s="248">
        <v>65000000</v>
      </c>
      <c r="V55" s="86" t="s">
        <v>70</v>
      </c>
      <c r="W55" s="143">
        <v>85466528</v>
      </c>
      <c r="X55" s="87" t="s">
        <v>10248</v>
      </c>
      <c r="Y55" s="198"/>
      <c r="Z55" s="250">
        <v>45007</v>
      </c>
      <c r="AA55" s="249">
        <v>45007</v>
      </c>
      <c r="AB55" s="202" t="s">
        <v>80</v>
      </c>
      <c r="AC55" s="249">
        <v>45291</v>
      </c>
      <c r="AD55" s="150">
        <f t="shared" si="1"/>
        <v>284</v>
      </c>
      <c r="AE55" s="262">
        <v>0</v>
      </c>
      <c r="AF55" s="262">
        <v>0</v>
      </c>
      <c r="AG55" s="143">
        <v>0</v>
      </c>
      <c r="AH55" s="249" t="s">
        <v>80</v>
      </c>
      <c r="AI55" s="150">
        <v>0</v>
      </c>
      <c r="AJ55" s="143">
        <v>0</v>
      </c>
      <c r="AK55" s="143">
        <v>0</v>
      </c>
      <c r="AL55" s="201" t="s">
        <v>80</v>
      </c>
      <c r="AM55" s="143">
        <v>0</v>
      </c>
      <c r="AN55" s="201" t="s">
        <v>80</v>
      </c>
      <c r="AO55" s="201" t="s">
        <v>80</v>
      </c>
      <c r="AP55" s="150">
        <f t="shared" si="0"/>
        <v>0</v>
      </c>
      <c r="AQ55" s="252">
        <f>+L55+AF55-AK55</f>
        <v>65000000</v>
      </c>
      <c r="AR55" s="86" t="s">
        <v>115</v>
      </c>
      <c r="AS55" s="248">
        <v>0</v>
      </c>
      <c r="AT55" s="203" t="s">
        <v>80</v>
      </c>
      <c r="AU55" s="253">
        <v>31863000</v>
      </c>
      <c r="AV55" s="261">
        <f t="shared" si="2"/>
        <v>33137000</v>
      </c>
      <c r="AW55" s="133">
        <f t="shared" si="3"/>
        <v>0.49020000000000002</v>
      </c>
      <c r="AX55" s="203" t="s">
        <v>80</v>
      </c>
      <c r="AY55" s="86" t="s">
        <v>72</v>
      </c>
      <c r="AZ55" s="254" t="s">
        <v>10249</v>
      </c>
      <c r="BA55" s="81" t="s">
        <v>71</v>
      </c>
      <c r="BB55" s="81" t="s">
        <v>117</v>
      </c>
    </row>
    <row r="56" spans="2:54" s="224" customFormat="1" ht="12.75" x14ac:dyDescent="0.2">
      <c r="B56" s="247">
        <v>2023</v>
      </c>
      <c r="C56" s="81">
        <v>891780111</v>
      </c>
      <c r="D56" s="81" t="s">
        <v>68</v>
      </c>
      <c r="E56" s="86" t="s">
        <v>10250</v>
      </c>
      <c r="F56" s="86" t="s">
        <v>10251</v>
      </c>
      <c r="G56" s="86">
        <v>0</v>
      </c>
      <c r="H56" s="198"/>
      <c r="I56" s="86" t="s">
        <v>78</v>
      </c>
      <c r="J56" s="160" t="s">
        <v>1527</v>
      </c>
      <c r="K56" s="87" t="s">
        <v>10252</v>
      </c>
      <c r="L56" s="248">
        <v>26905900</v>
      </c>
      <c r="M56" s="81" t="s">
        <v>73</v>
      </c>
      <c r="N56" s="198"/>
      <c r="O56" s="87" t="s">
        <v>10253</v>
      </c>
      <c r="P56" s="81" t="s">
        <v>10254</v>
      </c>
      <c r="Q56" s="143">
        <v>537</v>
      </c>
      <c r="R56" s="249">
        <v>44986</v>
      </c>
      <c r="S56" s="248">
        <v>26905900</v>
      </c>
      <c r="T56" s="249">
        <v>45009</v>
      </c>
      <c r="U56" s="248">
        <v>26905900</v>
      </c>
      <c r="V56" s="86" t="s">
        <v>70</v>
      </c>
      <c r="W56" s="143">
        <v>57297693</v>
      </c>
      <c r="X56" s="87" t="s">
        <v>10056</v>
      </c>
      <c r="Y56" s="198"/>
      <c r="Z56" s="250">
        <v>45009</v>
      </c>
      <c r="AA56" s="249">
        <v>45012</v>
      </c>
      <c r="AB56" s="251">
        <v>45015</v>
      </c>
      <c r="AC56" s="249">
        <v>45056</v>
      </c>
      <c r="AD56" s="150">
        <f t="shared" si="1"/>
        <v>41</v>
      </c>
      <c r="AE56" s="262">
        <v>0</v>
      </c>
      <c r="AF56" s="262">
        <v>0</v>
      </c>
      <c r="AG56" s="143">
        <v>0</v>
      </c>
      <c r="AH56" s="249" t="s">
        <v>80</v>
      </c>
      <c r="AI56" s="150">
        <v>0</v>
      </c>
      <c r="AJ56" s="143">
        <v>0</v>
      </c>
      <c r="AK56" s="143">
        <v>0</v>
      </c>
      <c r="AL56" s="201" t="s">
        <v>80</v>
      </c>
      <c r="AM56" s="143">
        <v>0</v>
      </c>
      <c r="AN56" s="201" t="s">
        <v>80</v>
      </c>
      <c r="AO56" s="201" t="s">
        <v>80</v>
      </c>
      <c r="AP56" s="150">
        <f t="shared" si="0"/>
        <v>0</v>
      </c>
      <c r="AQ56" s="252">
        <f>+L56+AF56-AK56</f>
        <v>26905900</v>
      </c>
      <c r="AR56" s="86" t="s">
        <v>115</v>
      </c>
      <c r="AS56" s="248">
        <v>0</v>
      </c>
      <c r="AT56" s="203" t="s">
        <v>80</v>
      </c>
      <c r="AU56" s="253">
        <v>26905900</v>
      </c>
      <c r="AV56" s="261">
        <f t="shared" si="2"/>
        <v>0</v>
      </c>
      <c r="AW56" s="133">
        <f t="shared" si="3"/>
        <v>1</v>
      </c>
      <c r="AX56" s="203" t="s">
        <v>80</v>
      </c>
      <c r="AY56" s="86" t="s">
        <v>800</v>
      </c>
      <c r="AZ56" s="254" t="s">
        <v>10255</v>
      </c>
      <c r="BA56" s="81" t="s">
        <v>71</v>
      </c>
      <c r="BB56" s="81" t="s">
        <v>117</v>
      </c>
    </row>
    <row r="57" spans="2:54" s="224" customFormat="1" ht="12.75" x14ac:dyDescent="0.2">
      <c r="B57" s="247">
        <v>2023</v>
      </c>
      <c r="C57" s="81">
        <v>891780111</v>
      </c>
      <c r="D57" s="81" t="s">
        <v>68</v>
      </c>
      <c r="E57" s="86" t="s">
        <v>10256</v>
      </c>
      <c r="F57" s="86" t="s">
        <v>10257</v>
      </c>
      <c r="G57" s="86">
        <v>0</v>
      </c>
      <c r="H57" s="198"/>
      <c r="I57" s="86" t="s">
        <v>78</v>
      </c>
      <c r="J57" s="160" t="s">
        <v>1527</v>
      </c>
      <c r="K57" s="87" t="s">
        <v>10258</v>
      </c>
      <c r="L57" s="248">
        <v>2000000</v>
      </c>
      <c r="M57" s="81" t="s">
        <v>73</v>
      </c>
      <c r="N57" s="198"/>
      <c r="O57" s="87" t="s">
        <v>10123</v>
      </c>
      <c r="P57" s="81" t="s">
        <v>10124</v>
      </c>
      <c r="Q57" s="143">
        <v>726</v>
      </c>
      <c r="R57" s="249">
        <v>45001</v>
      </c>
      <c r="S57" s="248">
        <v>8000000</v>
      </c>
      <c r="T57" s="249">
        <v>45010</v>
      </c>
      <c r="U57" s="248">
        <v>2000000</v>
      </c>
      <c r="V57" s="86" t="s">
        <v>70</v>
      </c>
      <c r="W57" s="143">
        <v>72175282</v>
      </c>
      <c r="X57" s="87" t="s">
        <v>10009</v>
      </c>
      <c r="Y57" s="198"/>
      <c r="Z57" s="250">
        <v>45010</v>
      </c>
      <c r="AA57" s="249">
        <v>45012</v>
      </c>
      <c r="AB57" s="202" t="s">
        <v>80</v>
      </c>
      <c r="AC57" s="249">
        <v>45012</v>
      </c>
      <c r="AD57" s="150">
        <f t="shared" si="1"/>
        <v>0</v>
      </c>
      <c r="AE57" s="262">
        <v>0</v>
      </c>
      <c r="AF57" s="262">
        <v>0</v>
      </c>
      <c r="AG57" s="143">
        <v>0</v>
      </c>
      <c r="AH57" s="249" t="s">
        <v>80</v>
      </c>
      <c r="AI57" s="150">
        <v>0</v>
      </c>
      <c r="AJ57" s="143">
        <v>0</v>
      </c>
      <c r="AK57" s="143">
        <v>0</v>
      </c>
      <c r="AL57" s="201" t="s">
        <v>80</v>
      </c>
      <c r="AM57" s="143">
        <v>0</v>
      </c>
      <c r="AN57" s="201" t="s">
        <v>80</v>
      </c>
      <c r="AO57" s="201" t="s">
        <v>80</v>
      </c>
      <c r="AP57" s="150">
        <f t="shared" si="0"/>
        <v>0</v>
      </c>
      <c r="AQ57" s="252">
        <f>+L57+AF57-AK57</f>
        <v>2000000</v>
      </c>
      <c r="AR57" s="86" t="s">
        <v>115</v>
      </c>
      <c r="AS57" s="248">
        <v>0</v>
      </c>
      <c r="AT57" s="203" t="s">
        <v>80</v>
      </c>
      <c r="AU57" s="253">
        <v>2000000</v>
      </c>
      <c r="AV57" s="261">
        <f t="shared" si="2"/>
        <v>0</v>
      </c>
      <c r="AW57" s="133">
        <f t="shared" si="3"/>
        <v>1</v>
      </c>
      <c r="AX57" s="203" t="s">
        <v>80</v>
      </c>
      <c r="AY57" s="86" t="s">
        <v>800</v>
      </c>
      <c r="AZ57" s="254" t="s">
        <v>10259</v>
      </c>
      <c r="BA57" s="81" t="s">
        <v>71</v>
      </c>
      <c r="BB57" s="81" t="s">
        <v>117</v>
      </c>
    </row>
    <row r="58" spans="2:54" s="224" customFormat="1" ht="12.75" x14ac:dyDescent="0.2">
      <c r="B58" s="247">
        <v>2023</v>
      </c>
      <c r="C58" s="81">
        <v>891780111</v>
      </c>
      <c r="D58" s="81" t="s">
        <v>68</v>
      </c>
      <c r="E58" s="86" t="s">
        <v>10260</v>
      </c>
      <c r="F58" s="86" t="s">
        <v>10261</v>
      </c>
      <c r="G58" s="86">
        <v>0</v>
      </c>
      <c r="H58" s="198"/>
      <c r="I58" s="86" t="s">
        <v>78</v>
      </c>
      <c r="J58" s="160" t="s">
        <v>1527</v>
      </c>
      <c r="K58" s="87" t="s">
        <v>10262</v>
      </c>
      <c r="L58" s="248">
        <v>2000000</v>
      </c>
      <c r="M58" s="81" t="s">
        <v>73</v>
      </c>
      <c r="N58" s="198"/>
      <c r="O58" s="87" t="s">
        <v>10263</v>
      </c>
      <c r="P58" s="81">
        <v>819004091</v>
      </c>
      <c r="Q58" s="143">
        <v>726</v>
      </c>
      <c r="R58" s="249">
        <v>45001</v>
      </c>
      <c r="S58" s="248">
        <v>8000000</v>
      </c>
      <c r="T58" s="249">
        <v>45010</v>
      </c>
      <c r="U58" s="248">
        <v>2000000</v>
      </c>
      <c r="V58" s="86" t="s">
        <v>70</v>
      </c>
      <c r="W58" s="143">
        <v>72175282</v>
      </c>
      <c r="X58" s="87" t="s">
        <v>10009</v>
      </c>
      <c r="Y58" s="198"/>
      <c r="Z58" s="250">
        <v>45010</v>
      </c>
      <c r="AA58" s="249">
        <v>45014</v>
      </c>
      <c r="AB58" s="202" t="s">
        <v>80</v>
      </c>
      <c r="AC58" s="249">
        <v>45014</v>
      </c>
      <c r="AD58" s="150">
        <f t="shared" si="1"/>
        <v>0</v>
      </c>
      <c r="AE58" s="262">
        <v>0</v>
      </c>
      <c r="AF58" s="262">
        <v>0</v>
      </c>
      <c r="AG58" s="143">
        <v>0</v>
      </c>
      <c r="AH58" s="249" t="s">
        <v>80</v>
      </c>
      <c r="AI58" s="150">
        <v>0</v>
      </c>
      <c r="AJ58" s="143">
        <v>0</v>
      </c>
      <c r="AK58" s="143">
        <v>0</v>
      </c>
      <c r="AL58" s="201" t="s">
        <v>80</v>
      </c>
      <c r="AM58" s="143">
        <v>0</v>
      </c>
      <c r="AN58" s="201" t="s">
        <v>80</v>
      </c>
      <c r="AO58" s="201" t="s">
        <v>80</v>
      </c>
      <c r="AP58" s="150">
        <f t="shared" si="0"/>
        <v>0</v>
      </c>
      <c r="AQ58" s="252">
        <f>+L58+AF58-AK58</f>
        <v>2000000</v>
      </c>
      <c r="AR58" s="86" t="s">
        <v>115</v>
      </c>
      <c r="AS58" s="248">
        <v>0</v>
      </c>
      <c r="AT58" s="203" t="s">
        <v>80</v>
      </c>
      <c r="AU58" s="253">
        <v>2000000</v>
      </c>
      <c r="AV58" s="261">
        <f t="shared" si="2"/>
        <v>0</v>
      </c>
      <c r="AW58" s="133">
        <f t="shared" si="3"/>
        <v>1</v>
      </c>
      <c r="AX58" s="203" t="s">
        <v>80</v>
      </c>
      <c r="AY58" s="86" t="s">
        <v>800</v>
      </c>
      <c r="AZ58" s="254" t="s">
        <v>10264</v>
      </c>
      <c r="BA58" s="81" t="s">
        <v>71</v>
      </c>
      <c r="BB58" s="81" t="s">
        <v>117</v>
      </c>
    </row>
    <row r="59" spans="2:54" s="224" customFormat="1" ht="12.75" x14ac:dyDescent="0.2">
      <c r="B59" s="247">
        <v>2023</v>
      </c>
      <c r="C59" s="81">
        <v>891780111</v>
      </c>
      <c r="D59" s="81" t="s">
        <v>68</v>
      </c>
      <c r="E59" s="86" t="s">
        <v>10265</v>
      </c>
      <c r="F59" s="86" t="s">
        <v>10266</v>
      </c>
      <c r="G59" s="86">
        <v>0</v>
      </c>
      <c r="H59" s="198"/>
      <c r="I59" s="86" t="s">
        <v>78</v>
      </c>
      <c r="J59" s="160" t="s">
        <v>1527</v>
      </c>
      <c r="K59" s="87" t="s">
        <v>10267</v>
      </c>
      <c r="L59" s="248">
        <v>25000000</v>
      </c>
      <c r="M59" s="81" t="s">
        <v>73</v>
      </c>
      <c r="N59" s="198"/>
      <c r="O59" s="87" t="s">
        <v>10268</v>
      </c>
      <c r="P59" s="81" t="s">
        <v>10269</v>
      </c>
      <c r="Q59" s="143">
        <v>442</v>
      </c>
      <c r="R59" s="249">
        <v>44979</v>
      </c>
      <c r="S59" s="248">
        <v>25000000</v>
      </c>
      <c r="T59" s="249">
        <v>45012</v>
      </c>
      <c r="U59" s="248">
        <v>25000000</v>
      </c>
      <c r="V59" s="86" t="s">
        <v>70</v>
      </c>
      <c r="W59" s="143">
        <v>72175282</v>
      </c>
      <c r="X59" s="87" t="s">
        <v>10009</v>
      </c>
      <c r="Y59" s="198"/>
      <c r="Z59" s="250">
        <v>45012</v>
      </c>
      <c r="AA59" s="249">
        <v>45012</v>
      </c>
      <c r="AB59" s="202" t="s">
        <v>80</v>
      </c>
      <c r="AC59" s="249">
        <v>45291</v>
      </c>
      <c r="AD59" s="150">
        <f t="shared" si="1"/>
        <v>279</v>
      </c>
      <c r="AE59" s="262">
        <v>0</v>
      </c>
      <c r="AF59" s="262">
        <v>0</v>
      </c>
      <c r="AG59" s="143">
        <v>0</v>
      </c>
      <c r="AH59" s="249" t="s">
        <v>80</v>
      </c>
      <c r="AI59" s="150">
        <v>0</v>
      </c>
      <c r="AJ59" s="143">
        <v>0</v>
      </c>
      <c r="AK59" s="143">
        <v>0</v>
      </c>
      <c r="AL59" s="201" t="s">
        <v>80</v>
      </c>
      <c r="AM59" s="143">
        <v>0</v>
      </c>
      <c r="AN59" s="201" t="s">
        <v>80</v>
      </c>
      <c r="AO59" s="201" t="s">
        <v>80</v>
      </c>
      <c r="AP59" s="150">
        <f t="shared" si="0"/>
        <v>0</v>
      </c>
      <c r="AQ59" s="252">
        <f>+L59+AF59-AK59</f>
        <v>25000000</v>
      </c>
      <c r="AR59" s="86" t="s">
        <v>115</v>
      </c>
      <c r="AS59" s="248">
        <v>0</v>
      </c>
      <c r="AT59" s="203" t="s">
        <v>80</v>
      </c>
      <c r="AU59" s="253">
        <v>24997750</v>
      </c>
      <c r="AV59" s="261">
        <f t="shared" si="2"/>
        <v>2250</v>
      </c>
      <c r="AW59" s="133">
        <f t="shared" si="3"/>
        <v>0.99990999999999997</v>
      </c>
      <c r="AX59" s="203" t="s">
        <v>80</v>
      </c>
      <c r="AY59" s="86" t="s">
        <v>72</v>
      </c>
      <c r="AZ59" s="254" t="s">
        <v>10270</v>
      </c>
      <c r="BA59" s="81" t="s">
        <v>71</v>
      </c>
      <c r="BB59" s="81" t="s">
        <v>117</v>
      </c>
    </row>
    <row r="60" spans="2:54" s="224" customFormat="1" ht="12.75" x14ac:dyDescent="0.2">
      <c r="B60" s="247">
        <v>2023</v>
      </c>
      <c r="C60" s="81">
        <v>891780111</v>
      </c>
      <c r="D60" s="81" t="s">
        <v>68</v>
      </c>
      <c r="E60" s="86" t="s">
        <v>10271</v>
      </c>
      <c r="F60" s="86" t="s">
        <v>10272</v>
      </c>
      <c r="G60" s="86">
        <v>0</v>
      </c>
      <c r="H60" s="198"/>
      <c r="I60" s="86" t="s">
        <v>78</v>
      </c>
      <c r="J60" s="160" t="s">
        <v>1527</v>
      </c>
      <c r="K60" s="87" t="s">
        <v>10273</v>
      </c>
      <c r="L60" s="248">
        <v>14329133</v>
      </c>
      <c r="M60" s="81" t="s">
        <v>73</v>
      </c>
      <c r="N60" s="198"/>
      <c r="O60" s="87" t="s">
        <v>10274</v>
      </c>
      <c r="P60" s="81" t="s">
        <v>10275</v>
      </c>
      <c r="Q60" s="143">
        <v>525</v>
      </c>
      <c r="R60" s="249">
        <v>44985</v>
      </c>
      <c r="S60" s="248">
        <v>35572350</v>
      </c>
      <c r="T60" s="249">
        <v>45012</v>
      </c>
      <c r="U60" s="248">
        <v>14329133</v>
      </c>
      <c r="V60" s="86" t="s">
        <v>70</v>
      </c>
      <c r="W60" s="143">
        <v>85459497</v>
      </c>
      <c r="X60" s="87" t="s">
        <v>9253</v>
      </c>
      <c r="Y60" s="198"/>
      <c r="Z60" s="250">
        <v>45012</v>
      </c>
      <c r="AA60" s="249">
        <v>45014</v>
      </c>
      <c r="AB60" s="251">
        <v>45016</v>
      </c>
      <c r="AC60" s="249">
        <v>45380</v>
      </c>
      <c r="AD60" s="150">
        <f t="shared" si="1"/>
        <v>364</v>
      </c>
      <c r="AE60" s="262">
        <v>0</v>
      </c>
      <c r="AF60" s="262">
        <v>0</v>
      </c>
      <c r="AG60" s="143">
        <v>0</v>
      </c>
      <c r="AH60" s="249" t="s">
        <v>80</v>
      </c>
      <c r="AI60" s="150">
        <v>0</v>
      </c>
      <c r="AJ60" s="143">
        <v>0</v>
      </c>
      <c r="AK60" s="143">
        <v>0</v>
      </c>
      <c r="AL60" s="201" t="s">
        <v>80</v>
      </c>
      <c r="AM60" s="143">
        <v>0</v>
      </c>
      <c r="AN60" s="201" t="s">
        <v>80</v>
      </c>
      <c r="AO60" s="201" t="s">
        <v>80</v>
      </c>
      <c r="AP60" s="150">
        <f t="shared" si="0"/>
        <v>0</v>
      </c>
      <c r="AQ60" s="252">
        <f>+L60+AF60-AK60</f>
        <v>14329133</v>
      </c>
      <c r="AR60" s="86" t="s">
        <v>115</v>
      </c>
      <c r="AS60" s="248">
        <v>0</v>
      </c>
      <c r="AT60" s="203" t="s">
        <v>80</v>
      </c>
      <c r="AU60" s="253">
        <v>0</v>
      </c>
      <c r="AV60" s="261">
        <f t="shared" si="2"/>
        <v>14329133</v>
      </c>
      <c r="AW60" s="133">
        <f t="shared" si="3"/>
        <v>0</v>
      </c>
      <c r="AX60" s="203" t="s">
        <v>80</v>
      </c>
      <c r="AY60" s="86" t="s">
        <v>72</v>
      </c>
      <c r="AZ60" s="254" t="s">
        <v>10276</v>
      </c>
      <c r="BA60" s="81" t="s">
        <v>71</v>
      </c>
      <c r="BB60" s="81" t="s">
        <v>117</v>
      </c>
    </row>
    <row r="61" spans="2:54" s="224" customFormat="1" ht="12.75" x14ac:dyDescent="0.2">
      <c r="B61" s="247">
        <v>2023</v>
      </c>
      <c r="C61" s="81">
        <v>891780111</v>
      </c>
      <c r="D61" s="81" t="s">
        <v>68</v>
      </c>
      <c r="E61" s="86" t="s">
        <v>10277</v>
      </c>
      <c r="F61" s="86" t="s">
        <v>10278</v>
      </c>
      <c r="G61" s="86">
        <v>0</v>
      </c>
      <c r="H61" s="198"/>
      <c r="I61" s="86" t="s">
        <v>78</v>
      </c>
      <c r="J61" s="160" t="s">
        <v>1527</v>
      </c>
      <c r="K61" s="87" t="s">
        <v>10279</v>
      </c>
      <c r="L61" s="248">
        <v>87000000</v>
      </c>
      <c r="M61" s="81" t="s">
        <v>73</v>
      </c>
      <c r="N61" s="198"/>
      <c r="O61" s="87" t="s">
        <v>10280</v>
      </c>
      <c r="P61" s="81" t="s">
        <v>10281</v>
      </c>
      <c r="Q61" s="143">
        <v>751</v>
      </c>
      <c r="R61" s="249">
        <v>45006</v>
      </c>
      <c r="S61" s="248">
        <v>87000000</v>
      </c>
      <c r="T61" s="249">
        <v>45013</v>
      </c>
      <c r="U61" s="248">
        <v>87000000</v>
      </c>
      <c r="V61" s="86" t="s">
        <v>70</v>
      </c>
      <c r="W61" s="143">
        <v>7633815</v>
      </c>
      <c r="X61" s="87" t="s">
        <v>10035</v>
      </c>
      <c r="Y61" s="198"/>
      <c r="Z61" s="250">
        <v>45013</v>
      </c>
      <c r="AA61" s="249">
        <v>45014</v>
      </c>
      <c r="AB61" s="251">
        <v>45015</v>
      </c>
      <c r="AC61" s="249">
        <v>45020</v>
      </c>
      <c r="AD61" s="150">
        <f t="shared" si="1"/>
        <v>5</v>
      </c>
      <c r="AE61" s="262">
        <v>0</v>
      </c>
      <c r="AF61" s="262">
        <v>0</v>
      </c>
      <c r="AG61" s="143">
        <v>0</v>
      </c>
      <c r="AH61" s="249" t="s">
        <v>80</v>
      </c>
      <c r="AI61" s="150">
        <v>0</v>
      </c>
      <c r="AJ61" s="143">
        <v>0</v>
      </c>
      <c r="AK61" s="143">
        <v>0</v>
      </c>
      <c r="AL61" s="201" t="s">
        <v>80</v>
      </c>
      <c r="AM61" s="143">
        <v>0</v>
      </c>
      <c r="AN61" s="201" t="s">
        <v>80</v>
      </c>
      <c r="AO61" s="201" t="s">
        <v>80</v>
      </c>
      <c r="AP61" s="150">
        <f t="shared" si="0"/>
        <v>0</v>
      </c>
      <c r="AQ61" s="252">
        <f>+L61+AF61-AK61</f>
        <v>87000000</v>
      </c>
      <c r="AR61" s="86" t="s">
        <v>115</v>
      </c>
      <c r="AS61" s="248">
        <v>0</v>
      </c>
      <c r="AT61" s="203" t="s">
        <v>80</v>
      </c>
      <c r="AU61" s="253">
        <v>87000000</v>
      </c>
      <c r="AV61" s="261">
        <f t="shared" si="2"/>
        <v>0</v>
      </c>
      <c r="AW61" s="133">
        <f t="shared" si="3"/>
        <v>1</v>
      </c>
      <c r="AX61" s="203" t="s">
        <v>80</v>
      </c>
      <c r="AY61" s="86" t="s">
        <v>800</v>
      </c>
      <c r="AZ61" s="254" t="s">
        <v>10282</v>
      </c>
      <c r="BA61" s="81" t="s">
        <v>71</v>
      </c>
      <c r="BB61" s="81" t="s">
        <v>117</v>
      </c>
    </row>
    <row r="62" spans="2:54" s="224" customFormat="1" ht="12.75" x14ac:dyDescent="0.2">
      <c r="B62" s="247">
        <v>2023</v>
      </c>
      <c r="C62" s="81">
        <v>891780111</v>
      </c>
      <c r="D62" s="81" t="s">
        <v>68</v>
      </c>
      <c r="E62" s="86" t="s">
        <v>10283</v>
      </c>
      <c r="F62" s="86" t="s">
        <v>10284</v>
      </c>
      <c r="G62" s="86">
        <v>0</v>
      </c>
      <c r="H62" s="198"/>
      <c r="I62" s="86" t="s">
        <v>78</v>
      </c>
      <c r="J62" s="160" t="s">
        <v>1527</v>
      </c>
      <c r="K62" s="87" t="s">
        <v>10285</v>
      </c>
      <c r="L62" s="248">
        <v>90020000</v>
      </c>
      <c r="M62" s="81" t="s">
        <v>73</v>
      </c>
      <c r="N62" s="198"/>
      <c r="O62" s="87" t="s">
        <v>10286</v>
      </c>
      <c r="P62" s="81" t="s">
        <v>10287</v>
      </c>
      <c r="Q62" s="143">
        <v>804</v>
      </c>
      <c r="R62" s="249">
        <v>45012</v>
      </c>
      <c r="S62" s="248">
        <v>90020000</v>
      </c>
      <c r="T62" s="249">
        <v>45014</v>
      </c>
      <c r="U62" s="248">
        <v>90020000</v>
      </c>
      <c r="V62" s="86" t="s">
        <v>70</v>
      </c>
      <c r="W62" s="143">
        <v>7633815</v>
      </c>
      <c r="X62" s="87" t="s">
        <v>10035</v>
      </c>
      <c r="Y62" s="198"/>
      <c r="Z62" s="250">
        <v>45014</v>
      </c>
      <c r="AA62" s="249">
        <v>45014</v>
      </c>
      <c r="AB62" s="251">
        <v>45015</v>
      </c>
      <c r="AC62" s="249">
        <v>45020</v>
      </c>
      <c r="AD62" s="150">
        <f t="shared" si="1"/>
        <v>5</v>
      </c>
      <c r="AE62" s="262">
        <v>0</v>
      </c>
      <c r="AF62" s="262">
        <v>0</v>
      </c>
      <c r="AG62" s="143">
        <v>0</v>
      </c>
      <c r="AH62" s="249" t="s">
        <v>80</v>
      </c>
      <c r="AI62" s="150">
        <v>0</v>
      </c>
      <c r="AJ62" s="143">
        <v>0</v>
      </c>
      <c r="AK62" s="143">
        <v>0</v>
      </c>
      <c r="AL62" s="201" t="s">
        <v>80</v>
      </c>
      <c r="AM62" s="143">
        <v>0</v>
      </c>
      <c r="AN62" s="201" t="s">
        <v>80</v>
      </c>
      <c r="AO62" s="201" t="s">
        <v>80</v>
      </c>
      <c r="AP62" s="150">
        <f t="shared" si="0"/>
        <v>0</v>
      </c>
      <c r="AQ62" s="252">
        <f>+L62+AF62-AK62</f>
        <v>90020000</v>
      </c>
      <c r="AR62" s="86" t="s">
        <v>115</v>
      </c>
      <c r="AS62" s="248">
        <v>0</v>
      </c>
      <c r="AT62" s="203" t="s">
        <v>80</v>
      </c>
      <c r="AU62" s="253">
        <v>90020000</v>
      </c>
      <c r="AV62" s="261">
        <f t="shared" si="2"/>
        <v>0</v>
      </c>
      <c r="AW62" s="133">
        <f t="shared" si="3"/>
        <v>1</v>
      </c>
      <c r="AX62" s="203" t="s">
        <v>80</v>
      </c>
      <c r="AY62" s="86" t="s">
        <v>800</v>
      </c>
      <c r="AZ62" s="254" t="s">
        <v>10288</v>
      </c>
      <c r="BA62" s="81" t="s">
        <v>71</v>
      </c>
      <c r="BB62" s="81" t="s">
        <v>117</v>
      </c>
    </row>
    <row r="63" spans="2:54" s="224" customFormat="1" ht="12.75" x14ac:dyDescent="0.2">
      <c r="B63" s="247">
        <v>2023</v>
      </c>
      <c r="C63" s="81">
        <v>891780111</v>
      </c>
      <c r="D63" s="81" t="s">
        <v>68</v>
      </c>
      <c r="E63" s="86" t="s">
        <v>10289</v>
      </c>
      <c r="F63" s="86" t="s">
        <v>10290</v>
      </c>
      <c r="G63" s="86">
        <v>0</v>
      </c>
      <c r="H63" s="198"/>
      <c r="I63" s="86" t="s">
        <v>78</v>
      </c>
      <c r="J63" s="160" t="s">
        <v>1527</v>
      </c>
      <c r="K63" s="87" t="s">
        <v>10291</v>
      </c>
      <c r="L63" s="248">
        <v>12342547</v>
      </c>
      <c r="M63" s="81" t="s">
        <v>73</v>
      </c>
      <c r="N63" s="198"/>
      <c r="O63" s="87" t="s">
        <v>10292</v>
      </c>
      <c r="P63" s="81" t="s">
        <v>10293</v>
      </c>
      <c r="Q63" s="143">
        <v>525</v>
      </c>
      <c r="R63" s="249">
        <v>44985</v>
      </c>
      <c r="S63" s="248">
        <v>35572350</v>
      </c>
      <c r="T63" s="249">
        <v>45014</v>
      </c>
      <c r="U63" s="248">
        <v>12342547</v>
      </c>
      <c r="V63" s="86" t="s">
        <v>70</v>
      </c>
      <c r="W63" s="143">
        <v>85459497</v>
      </c>
      <c r="X63" s="87" t="s">
        <v>9253</v>
      </c>
      <c r="Y63" s="198"/>
      <c r="Z63" s="250">
        <v>45014</v>
      </c>
      <c r="AA63" s="249">
        <v>45026</v>
      </c>
      <c r="AB63" s="202" t="s">
        <v>80</v>
      </c>
      <c r="AC63" s="249">
        <v>45392</v>
      </c>
      <c r="AD63" s="150">
        <f t="shared" si="1"/>
        <v>366</v>
      </c>
      <c r="AE63" s="262">
        <v>0</v>
      </c>
      <c r="AF63" s="262">
        <v>0</v>
      </c>
      <c r="AG63" s="143">
        <v>0</v>
      </c>
      <c r="AH63" s="249" t="s">
        <v>80</v>
      </c>
      <c r="AI63" s="150">
        <v>0</v>
      </c>
      <c r="AJ63" s="143">
        <v>0</v>
      </c>
      <c r="AK63" s="143">
        <v>0</v>
      </c>
      <c r="AL63" s="201" t="s">
        <v>80</v>
      </c>
      <c r="AM63" s="143">
        <v>0</v>
      </c>
      <c r="AN63" s="201" t="s">
        <v>80</v>
      </c>
      <c r="AO63" s="201" t="s">
        <v>80</v>
      </c>
      <c r="AP63" s="150">
        <f t="shared" si="0"/>
        <v>0</v>
      </c>
      <c r="AQ63" s="252">
        <f>+L63+AF63-AK63</f>
        <v>12342547</v>
      </c>
      <c r="AR63" s="86" t="s">
        <v>115</v>
      </c>
      <c r="AS63" s="248">
        <v>0</v>
      </c>
      <c r="AT63" s="203" t="s">
        <v>80</v>
      </c>
      <c r="AU63" s="253">
        <v>5449819</v>
      </c>
      <c r="AV63" s="261">
        <f t="shared" si="2"/>
        <v>6892728</v>
      </c>
      <c r="AW63" s="133">
        <f t="shared" si="3"/>
        <v>0.44154735647350585</v>
      </c>
      <c r="AX63" s="203" t="s">
        <v>80</v>
      </c>
      <c r="AY63" s="86" t="s">
        <v>72</v>
      </c>
      <c r="AZ63" s="254" t="s">
        <v>10294</v>
      </c>
      <c r="BA63" s="81" t="s">
        <v>71</v>
      </c>
      <c r="BB63" s="81" t="s">
        <v>117</v>
      </c>
    </row>
    <row r="64" spans="2:54" s="224" customFormat="1" ht="12.75" x14ac:dyDescent="0.2">
      <c r="B64" s="247">
        <v>2023</v>
      </c>
      <c r="C64" s="81">
        <v>891780111</v>
      </c>
      <c r="D64" s="81" t="s">
        <v>68</v>
      </c>
      <c r="E64" s="86" t="s">
        <v>10295</v>
      </c>
      <c r="F64" s="255" t="s">
        <v>10296</v>
      </c>
      <c r="G64" s="86">
        <v>0</v>
      </c>
      <c r="H64" s="198"/>
      <c r="I64" s="86" t="s">
        <v>78</v>
      </c>
      <c r="J64" s="160" t="s">
        <v>1527</v>
      </c>
      <c r="K64" s="87" t="s">
        <v>10297</v>
      </c>
      <c r="L64" s="248">
        <v>2000000</v>
      </c>
      <c r="M64" s="81" t="s">
        <v>73</v>
      </c>
      <c r="N64" s="198"/>
      <c r="O64" s="87" t="s">
        <v>10298</v>
      </c>
      <c r="P64" s="81" t="s">
        <v>10299</v>
      </c>
      <c r="Q64" s="143">
        <v>726</v>
      </c>
      <c r="R64" s="249">
        <v>45001</v>
      </c>
      <c r="S64" s="248">
        <v>8000000</v>
      </c>
      <c r="T64" s="249">
        <v>45014</v>
      </c>
      <c r="U64" s="248">
        <v>2000000</v>
      </c>
      <c r="V64" s="86" t="s">
        <v>70</v>
      </c>
      <c r="W64" s="143">
        <v>85459497</v>
      </c>
      <c r="X64" s="87" t="s">
        <v>9253</v>
      </c>
      <c r="Y64" s="198"/>
      <c r="Z64" s="250">
        <v>45014</v>
      </c>
      <c r="AA64" s="249">
        <v>45026</v>
      </c>
      <c r="AB64" s="202" t="s">
        <v>80</v>
      </c>
      <c r="AC64" s="249">
        <v>45026</v>
      </c>
      <c r="AD64" s="150">
        <f t="shared" si="1"/>
        <v>0</v>
      </c>
      <c r="AE64" s="262">
        <v>0</v>
      </c>
      <c r="AF64" s="262">
        <v>0</v>
      </c>
      <c r="AG64" s="143">
        <v>0</v>
      </c>
      <c r="AH64" s="249" t="s">
        <v>80</v>
      </c>
      <c r="AI64" s="150">
        <v>0</v>
      </c>
      <c r="AJ64" s="143">
        <v>0</v>
      </c>
      <c r="AK64" s="143">
        <v>0</v>
      </c>
      <c r="AL64" s="201" t="s">
        <v>80</v>
      </c>
      <c r="AM64" s="143">
        <v>0</v>
      </c>
      <c r="AN64" s="201" t="s">
        <v>80</v>
      </c>
      <c r="AO64" s="201" t="s">
        <v>80</v>
      </c>
      <c r="AP64" s="150">
        <f t="shared" si="0"/>
        <v>0</v>
      </c>
      <c r="AQ64" s="252">
        <f>+L64+AF64-AK64</f>
        <v>2000000</v>
      </c>
      <c r="AR64" s="86" t="s">
        <v>115</v>
      </c>
      <c r="AS64" s="248">
        <v>0</v>
      </c>
      <c r="AT64" s="203" t="s">
        <v>80</v>
      </c>
      <c r="AU64" s="253">
        <v>2000000</v>
      </c>
      <c r="AV64" s="261">
        <f t="shared" si="2"/>
        <v>0</v>
      </c>
      <c r="AW64" s="133">
        <f t="shared" si="3"/>
        <v>1</v>
      </c>
      <c r="AX64" s="203" t="s">
        <v>80</v>
      </c>
      <c r="AY64" s="86" t="s">
        <v>800</v>
      </c>
      <c r="AZ64" s="254" t="s">
        <v>10300</v>
      </c>
      <c r="BA64" s="81" t="s">
        <v>71</v>
      </c>
      <c r="BB64" s="81" t="s">
        <v>117</v>
      </c>
    </row>
    <row r="65" spans="2:54" s="224" customFormat="1" ht="12.75" x14ac:dyDescent="0.2">
      <c r="B65" s="247">
        <v>2023</v>
      </c>
      <c r="C65" s="81">
        <v>891780111</v>
      </c>
      <c r="D65" s="81" t="s">
        <v>68</v>
      </c>
      <c r="E65" s="86" t="s">
        <v>10301</v>
      </c>
      <c r="F65" s="255" t="s">
        <v>10302</v>
      </c>
      <c r="G65" s="86">
        <v>0</v>
      </c>
      <c r="H65" s="198"/>
      <c r="I65" s="86" t="s">
        <v>78</v>
      </c>
      <c r="J65" s="160" t="s">
        <v>1527</v>
      </c>
      <c r="K65" s="87" t="s">
        <v>10303</v>
      </c>
      <c r="L65" s="248">
        <v>2000000</v>
      </c>
      <c r="M65" s="81" t="s">
        <v>73</v>
      </c>
      <c r="N65" s="198"/>
      <c r="O65" s="87" t="s">
        <v>10304</v>
      </c>
      <c r="P65" s="81" t="s">
        <v>10305</v>
      </c>
      <c r="Q65" s="143">
        <v>726</v>
      </c>
      <c r="R65" s="249">
        <v>45001</v>
      </c>
      <c r="S65" s="248">
        <v>8000000</v>
      </c>
      <c r="T65" s="249">
        <v>45016</v>
      </c>
      <c r="U65" s="248">
        <v>2000000</v>
      </c>
      <c r="V65" s="86" t="s">
        <v>70</v>
      </c>
      <c r="W65" s="143">
        <v>72175282</v>
      </c>
      <c r="X65" s="87" t="s">
        <v>10009</v>
      </c>
      <c r="Y65" s="198"/>
      <c r="Z65" s="250">
        <v>45016</v>
      </c>
      <c r="AA65" s="249">
        <v>45016</v>
      </c>
      <c r="AB65" s="202" t="s">
        <v>80</v>
      </c>
      <c r="AC65" s="249">
        <v>45016</v>
      </c>
      <c r="AD65" s="150">
        <f t="shared" si="1"/>
        <v>0</v>
      </c>
      <c r="AE65" s="262">
        <v>0</v>
      </c>
      <c r="AF65" s="262">
        <v>0</v>
      </c>
      <c r="AG65" s="143">
        <v>0</v>
      </c>
      <c r="AH65" s="249" t="s">
        <v>80</v>
      </c>
      <c r="AI65" s="150">
        <v>0</v>
      </c>
      <c r="AJ65" s="143">
        <v>0</v>
      </c>
      <c r="AK65" s="143">
        <v>0</v>
      </c>
      <c r="AL65" s="201" t="s">
        <v>80</v>
      </c>
      <c r="AM65" s="143">
        <v>0</v>
      </c>
      <c r="AN65" s="201" t="s">
        <v>80</v>
      </c>
      <c r="AO65" s="201" t="s">
        <v>80</v>
      </c>
      <c r="AP65" s="150">
        <f t="shared" si="0"/>
        <v>0</v>
      </c>
      <c r="AQ65" s="252">
        <f>+L65+AF65-AK65</f>
        <v>2000000</v>
      </c>
      <c r="AR65" s="86" t="s">
        <v>115</v>
      </c>
      <c r="AS65" s="248">
        <v>0</v>
      </c>
      <c r="AT65" s="203" t="s">
        <v>80</v>
      </c>
      <c r="AU65" s="253">
        <v>2000000</v>
      </c>
      <c r="AV65" s="261">
        <f t="shared" si="2"/>
        <v>0</v>
      </c>
      <c r="AW65" s="133">
        <f t="shared" si="3"/>
        <v>1</v>
      </c>
      <c r="AX65" s="203" t="s">
        <v>80</v>
      </c>
      <c r="AY65" s="86" t="s">
        <v>800</v>
      </c>
      <c r="AZ65" s="254" t="s">
        <v>10306</v>
      </c>
      <c r="BA65" s="81" t="s">
        <v>71</v>
      </c>
      <c r="BB65" s="81" t="s">
        <v>117</v>
      </c>
    </row>
    <row r="66" spans="2:54" s="224" customFormat="1" ht="12.75" x14ac:dyDescent="0.2">
      <c r="B66" s="247">
        <v>2023</v>
      </c>
      <c r="C66" s="81">
        <v>891780111</v>
      </c>
      <c r="D66" s="81" t="s">
        <v>68</v>
      </c>
      <c r="E66" s="86" t="s">
        <v>10307</v>
      </c>
      <c r="F66" s="86" t="s">
        <v>10308</v>
      </c>
      <c r="G66" s="86">
        <v>0</v>
      </c>
      <c r="H66" s="198"/>
      <c r="I66" s="86" t="s">
        <v>78</v>
      </c>
      <c r="J66" s="160" t="s">
        <v>1527</v>
      </c>
      <c r="K66" s="87" t="s">
        <v>10309</v>
      </c>
      <c r="L66" s="248">
        <v>41000000</v>
      </c>
      <c r="M66" s="81" t="s">
        <v>73</v>
      </c>
      <c r="N66" s="198"/>
      <c r="O66" s="87" t="s">
        <v>10310</v>
      </c>
      <c r="P66" s="81" t="s">
        <v>10311</v>
      </c>
      <c r="Q66" s="143">
        <v>674</v>
      </c>
      <c r="R66" s="249">
        <v>44995</v>
      </c>
      <c r="S66" s="248">
        <v>41000000</v>
      </c>
      <c r="T66" s="249">
        <v>45026</v>
      </c>
      <c r="U66" s="248">
        <v>41000000</v>
      </c>
      <c r="V66" s="86" t="s">
        <v>70</v>
      </c>
      <c r="W66" s="143">
        <v>85459497</v>
      </c>
      <c r="X66" s="87" t="s">
        <v>9253</v>
      </c>
      <c r="Y66" s="198"/>
      <c r="Z66" s="250">
        <v>45026</v>
      </c>
      <c r="AA66" s="249">
        <v>45026</v>
      </c>
      <c r="AB66" s="251">
        <v>45027</v>
      </c>
      <c r="AC66" s="249">
        <v>45291</v>
      </c>
      <c r="AD66" s="150">
        <f t="shared" si="1"/>
        <v>264</v>
      </c>
      <c r="AE66" s="262">
        <v>0</v>
      </c>
      <c r="AF66" s="262">
        <v>0</v>
      </c>
      <c r="AG66" s="143">
        <v>0</v>
      </c>
      <c r="AH66" s="249" t="s">
        <v>80</v>
      </c>
      <c r="AI66" s="150">
        <v>0</v>
      </c>
      <c r="AJ66" s="143">
        <v>0</v>
      </c>
      <c r="AK66" s="143">
        <v>0</v>
      </c>
      <c r="AL66" s="201" t="s">
        <v>80</v>
      </c>
      <c r="AM66" s="143">
        <v>0</v>
      </c>
      <c r="AN66" s="201" t="s">
        <v>80</v>
      </c>
      <c r="AO66" s="201" t="s">
        <v>80</v>
      </c>
      <c r="AP66" s="150">
        <f t="shared" si="0"/>
        <v>0</v>
      </c>
      <c r="AQ66" s="252">
        <f>+L66+AF66-AK66</f>
        <v>41000000</v>
      </c>
      <c r="AR66" s="86" t="s">
        <v>115</v>
      </c>
      <c r="AS66" s="248">
        <v>0</v>
      </c>
      <c r="AT66" s="203" t="s">
        <v>80</v>
      </c>
      <c r="AU66" s="253">
        <v>32224390</v>
      </c>
      <c r="AV66" s="261">
        <f t="shared" si="2"/>
        <v>8775610</v>
      </c>
      <c r="AW66" s="133">
        <f t="shared" si="3"/>
        <v>0.78596073170731706</v>
      </c>
      <c r="AX66" s="203" t="s">
        <v>80</v>
      </c>
      <c r="AY66" s="86" t="s">
        <v>72</v>
      </c>
      <c r="AZ66" s="254" t="s">
        <v>10312</v>
      </c>
      <c r="BA66" s="81" t="s">
        <v>71</v>
      </c>
      <c r="BB66" s="81" t="s">
        <v>117</v>
      </c>
    </row>
    <row r="67" spans="2:54" s="224" customFormat="1" ht="12.75" x14ac:dyDescent="0.2">
      <c r="B67" s="247">
        <v>2023</v>
      </c>
      <c r="C67" s="81">
        <v>891780111</v>
      </c>
      <c r="D67" s="81" t="s">
        <v>68</v>
      </c>
      <c r="E67" s="86" t="s">
        <v>10313</v>
      </c>
      <c r="F67" s="86" t="s">
        <v>10314</v>
      </c>
      <c r="G67" s="86">
        <v>0</v>
      </c>
      <c r="H67" s="198"/>
      <c r="I67" s="86" t="s">
        <v>78</v>
      </c>
      <c r="J67" s="160" t="s">
        <v>1527</v>
      </c>
      <c r="K67" s="87" t="s">
        <v>10315</v>
      </c>
      <c r="L67" s="248">
        <v>40000000</v>
      </c>
      <c r="M67" s="81" t="s">
        <v>73</v>
      </c>
      <c r="N67" s="198"/>
      <c r="O67" s="87" t="s">
        <v>10316</v>
      </c>
      <c r="P67" s="81" t="s">
        <v>10317</v>
      </c>
      <c r="Q67" s="143">
        <v>695</v>
      </c>
      <c r="R67" s="249">
        <v>44999</v>
      </c>
      <c r="S67" s="248">
        <v>40000000</v>
      </c>
      <c r="T67" s="249">
        <v>45028</v>
      </c>
      <c r="U67" s="248">
        <v>40000000</v>
      </c>
      <c r="V67" s="86" t="s">
        <v>70</v>
      </c>
      <c r="W67" s="143">
        <v>85459497</v>
      </c>
      <c r="X67" s="87" t="s">
        <v>9253</v>
      </c>
      <c r="Y67" s="198"/>
      <c r="Z67" s="250">
        <v>45028</v>
      </c>
      <c r="AA67" s="249">
        <v>45028</v>
      </c>
      <c r="AB67" s="202" t="s">
        <v>80</v>
      </c>
      <c r="AC67" s="249">
        <v>45291</v>
      </c>
      <c r="AD67" s="150">
        <f t="shared" si="1"/>
        <v>263</v>
      </c>
      <c r="AE67" s="262">
        <v>0</v>
      </c>
      <c r="AF67" s="262">
        <v>0</v>
      </c>
      <c r="AG67" s="143">
        <v>0</v>
      </c>
      <c r="AH67" s="249" t="s">
        <v>80</v>
      </c>
      <c r="AI67" s="150">
        <v>0</v>
      </c>
      <c r="AJ67" s="143">
        <v>0</v>
      </c>
      <c r="AK67" s="143">
        <v>0</v>
      </c>
      <c r="AL67" s="201" t="s">
        <v>80</v>
      </c>
      <c r="AM67" s="143">
        <v>0</v>
      </c>
      <c r="AN67" s="201" t="s">
        <v>80</v>
      </c>
      <c r="AO67" s="201" t="s">
        <v>80</v>
      </c>
      <c r="AP67" s="150">
        <f t="shared" si="0"/>
        <v>0</v>
      </c>
      <c r="AQ67" s="252">
        <f>+L67+AF67-AK67</f>
        <v>40000000</v>
      </c>
      <c r="AR67" s="86" t="s">
        <v>115</v>
      </c>
      <c r="AS67" s="248">
        <v>0</v>
      </c>
      <c r="AT67" s="203" t="s">
        <v>80</v>
      </c>
      <c r="AU67" s="253">
        <v>39994400</v>
      </c>
      <c r="AV67" s="261">
        <f t="shared" si="2"/>
        <v>5600</v>
      </c>
      <c r="AW67" s="133">
        <f t="shared" si="3"/>
        <v>0.99985999999999997</v>
      </c>
      <c r="AX67" s="203" t="s">
        <v>80</v>
      </c>
      <c r="AY67" s="86" t="s">
        <v>72</v>
      </c>
      <c r="AZ67" s="254" t="s">
        <v>10318</v>
      </c>
      <c r="BA67" s="81" t="s">
        <v>71</v>
      </c>
      <c r="BB67" s="81" t="s">
        <v>117</v>
      </c>
    </row>
    <row r="68" spans="2:54" s="224" customFormat="1" ht="12.75" x14ac:dyDescent="0.2">
      <c r="B68" s="247">
        <v>2023</v>
      </c>
      <c r="C68" s="81">
        <v>891780111</v>
      </c>
      <c r="D68" s="81" t="s">
        <v>68</v>
      </c>
      <c r="E68" s="86" t="s">
        <v>10319</v>
      </c>
      <c r="F68" s="86" t="s">
        <v>10320</v>
      </c>
      <c r="G68" s="86">
        <v>0</v>
      </c>
      <c r="H68" s="198"/>
      <c r="I68" s="86" t="s">
        <v>78</v>
      </c>
      <c r="J68" s="160" t="s">
        <v>1527</v>
      </c>
      <c r="K68" s="87" t="s">
        <v>10321</v>
      </c>
      <c r="L68" s="248">
        <v>50000000</v>
      </c>
      <c r="M68" s="81" t="s">
        <v>73</v>
      </c>
      <c r="N68" s="198"/>
      <c r="O68" s="87" t="s">
        <v>10322</v>
      </c>
      <c r="P68" s="81" t="s">
        <v>10323</v>
      </c>
      <c r="Q68" s="143">
        <v>120</v>
      </c>
      <c r="R68" s="249">
        <v>44953</v>
      </c>
      <c r="S68" s="248">
        <v>50000000</v>
      </c>
      <c r="T68" s="249">
        <v>45029</v>
      </c>
      <c r="U68" s="248">
        <v>50000000</v>
      </c>
      <c r="V68" s="86" t="s">
        <v>70</v>
      </c>
      <c r="W68" s="143">
        <v>57400977</v>
      </c>
      <c r="X68" s="87" t="s">
        <v>9378</v>
      </c>
      <c r="Y68" s="198"/>
      <c r="Z68" s="250">
        <v>45029</v>
      </c>
      <c r="AA68" s="249">
        <v>45029</v>
      </c>
      <c r="AB68" s="202" t="s">
        <v>80</v>
      </c>
      <c r="AC68" s="249">
        <v>45291</v>
      </c>
      <c r="AD68" s="150">
        <f t="shared" si="1"/>
        <v>262</v>
      </c>
      <c r="AE68" s="262">
        <v>0</v>
      </c>
      <c r="AF68" s="262">
        <v>0</v>
      </c>
      <c r="AG68" s="143">
        <v>0</v>
      </c>
      <c r="AH68" s="249" t="s">
        <v>80</v>
      </c>
      <c r="AI68" s="150">
        <v>0</v>
      </c>
      <c r="AJ68" s="143">
        <v>0</v>
      </c>
      <c r="AK68" s="143">
        <v>0</v>
      </c>
      <c r="AL68" s="201" t="s">
        <v>80</v>
      </c>
      <c r="AM68" s="143">
        <v>0</v>
      </c>
      <c r="AN68" s="201" t="s">
        <v>80</v>
      </c>
      <c r="AO68" s="201" t="s">
        <v>80</v>
      </c>
      <c r="AP68" s="150">
        <f t="shared" si="0"/>
        <v>0</v>
      </c>
      <c r="AQ68" s="252">
        <f>+L68+AF68-AK68</f>
        <v>50000000</v>
      </c>
      <c r="AR68" s="86" t="s">
        <v>115</v>
      </c>
      <c r="AS68" s="248">
        <v>0</v>
      </c>
      <c r="AT68" s="203" t="s">
        <v>80</v>
      </c>
      <c r="AU68" s="253">
        <v>37638867</v>
      </c>
      <c r="AV68" s="261">
        <f t="shared" si="2"/>
        <v>12361133</v>
      </c>
      <c r="AW68" s="133">
        <f t="shared" si="3"/>
        <v>0.75277733999999996</v>
      </c>
      <c r="AX68" s="203" t="s">
        <v>80</v>
      </c>
      <c r="AY68" s="86" t="s">
        <v>72</v>
      </c>
      <c r="AZ68" s="254" t="s">
        <v>10324</v>
      </c>
      <c r="BA68" s="81" t="s">
        <v>71</v>
      </c>
      <c r="BB68" s="81" t="s">
        <v>117</v>
      </c>
    </row>
    <row r="69" spans="2:54" s="224" customFormat="1" ht="12.75" x14ac:dyDescent="0.2">
      <c r="B69" s="247">
        <v>2023</v>
      </c>
      <c r="C69" s="81">
        <v>891780111</v>
      </c>
      <c r="D69" s="81" t="s">
        <v>68</v>
      </c>
      <c r="E69" s="86" t="s">
        <v>10325</v>
      </c>
      <c r="F69" s="86" t="s">
        <v>10326</v>
      </c>
      <c r="G69" s="86">
        <v>0</v>
      </c>
      <c r="H69" s="198"/>
      <c r="I69" s="86" t="s">
        <v>78</v>
      </c>
      <c r="J69" s="160" t="s">
        <v>1527</v>
      </c>
      <c r="K69" s="87" t="s">
        <v>10327</v>
      </c>
      <c r="L69" s="248">
        <v>100000000</v>
      </c>
      <c r="M69" s="81" t="s">
        <v>73</v>
      </c>
      <c r="N69" s="198"/>
      <c r="O69" s="87" t="s">
        <v>10328</v>
      </c>
      <c r="P69" s="81" t="s">
        <v>10329</v>
      </c>
      <c r="Q69" s="143">
        <v>776</v>
      </c>
      <c r="R69" s="249">
        <v>45007</v>
      </c>
      <c r="S69" s="248">
        <v>100000000</v>
      </c>
      <c r="T69" s="249">
        <v>45030</v>
      </c>
      <c r="U69" s="248">
        <v>100000000</v>
      </c>
      <c r="V69" s="86" t="s">
        <v>70</v>
      </c>
      <c r="W69" s="143">
        <v>57297693</v>
      </c>
      <c r="X69" s="87" t="s">
        <v>10056</v>
      </c>
      <c r="Y69" s="198"/>
      <c r="Z69" s="250">
        <v>45030</v>
      </c>
      <c r="AA69" s="249">
        <v>45030</v>
      </c>
      <c r="AB69" s="251">
        <v>45030</v>
      </c>
      <c r="AC69" s="249">
        <v>45183</v>
      </c>
      <c r="AD69" s="150">
        <f t="shared" si="1"/>
        <v>153</v>
      </c>
      <c r="AE69" s="262">
        <v>1</v>
      </c>
      <c r="AF69" s="262">
        <v>43698450</v>
      </c>
      <c r="AG69" s="143">
        <v>0</v>
      </c>
      <c r="AH69" s="249" t="s">
        <v>80</v>
      </c>
      <c r="AI69" s="150">
        <v>0</v>
      </c>
      <c r="AJ69" s="143">
        <v>0</v>
      </c>
      <c r="AK69" s="143">
        <v>0</v>
      </c>
      <c r="AL69" s="201" t="s">
        <v>80</v>
      </c>
      <c r="AM69" s="143">
        <v>0</v>
      </c>
      <c r="AN69" s="201" t="s">
        <v>80</v>
      </c>
      <c r="AO69" s="201" t="s">
        <v>80</v>
      </c>
      <c r="AP69" s="150">
        <f t="shared" si="0"/>
        <v>0</v>
      </c>
      <c r="AQ69" s="252">
        <f>+L69+AF69-AK69</f>
        <v>143698450</v>
      </c>
      <c r="AR69" s="86" t="s">
        <v>115</v>
      </c>
      <c r="AS69" s="248">
        <v>0</v>
      </c>
      <c r="AT69" s="203" t="s">
        <v>80</v>
      </c>
      <c r="AU69" s="253">
        <v>143383100</v>
      </c>
      <c r="AV69" s="261">
        <f t="shared" si="2"/>
        <v>315350</v>
      </c>
      <c r="AW69" s="133">
        <f t="shared" si="3"/>
        <v>0.99780547389342056</v>
      </c>
      <c r="AX69" s="203" t="s">
        <v>80</v>
      </c>
      <c r="AY69" s="86" t="s">
        <v>800</v>
      </c>
      <c r="AZ69" s="254" t="s">
        <v>10330</v>
      </c>
      <c r="BA69" s="81" t="s">
        <v>71</v>
      </c>
      <c r="BB69" s="81" t="s">
        <v>117</v>
      </c>
    </row>
    <row r="70" spans="2:54" s="224" customFormat="1" ht="12.75" x14ac:dyDescent="0.2">
      <c r="B70" s="247">
        <v>2023</v>
      </c>
      <c r="C70" s="81">
        <v>891780111</v>
      </c>
      <c r="D70" s="81" t="s">
        <v>68</v>
      </c>
      <c r="E70" s="86" t="s">
        <v>10331</v>
      </c>
      <c r="F70" s="86" t="s">
        <v>10332</v>
      </c>
      <c r="G70" s="86">
        <v>0</v>
      </c>
      <c r="H70" s="198"/>
      <c r="I70" s="86" t="s">
        <v>78</v>
      </c>
      <c r="J70" s="160" t="s">
        <v>1527</v>
      </c>
      <c r="K70" s="87" t="s">
        <v>10333</v>
      </c>
      <c r="L70" s="248">
        <v>7000000</v>
      </c>
      <c r="M70" s="81" t="s">
        <v>73</v>
      </c>
      <c r="N70" s="198"/>
      <c r="O70" s="87" t="s">
        <v>10298</v>
      </c>
      <c r="P70" s="81" t="s">
        <v>10299</v>
      </c>
      <c r="Q70" s="143">
        <v>837</v>
      </c>
      <c r="R70" s="249">
        <v>45014</v>
      </c>
      <c r="S70" s="248">
        <v>70000000</v>
      </c>
      <c r="T70" s="249">
        <v>45036</v>
      </c>
      <c r="U70" s="248">
        <v>7000000</v>
      </c>
      <c r="V70" s="86" t="s">
        <v>70</v>
      </c>
      <c r="W70" s="143">
        <v>72175282</v>
      </c>
      <c r="X70" s="87" t="s">
        <v>10009</v>
      </c>
      <c r="Y70" s="198"/>
      <c r="Z70" s="250">
        <v>45036</v>
      </c>
      <c r="AA70" s="249">
        <v>45043</v>
      </c>
      <c r="AB70" s="202" t="s">
        <v>80</v>
      </c>
      <c r="AC70" s="249">
        <v>45082</v>
      </c>
      <c r="AD70" s="150">
        <f t="shared" si="1"/>
        <v>39</v>
      </c>
      <c r="AE70" s="262">
        <v>0</v>
      </c>
      <c r="AF70" s="262">
        <v>0</v>
      </c>
      <c r="AG70" s="143">
        <v>0</v>
      </c>
      <c r="AH70" s="249" t="s">
        <v>80</v>
      </c>
      <c r="AI70" s="150">
        <v>0</v>
      </c>
      <c r="AJ70" s="143">
        <v>0</v>
      </c>
      <c r="AK70" s="143">
        <v>0</v>
      </c>
      <c r="AL70" s="201" t="s">
        <v>80</v>
      </c>
      <c r="AM70" s="143">
        <v>0</v>
      </c>
      <c r="AN70" s="201" t="s">
        <v>80</v>
      </c>
      <c r="AO70" s="201" t="s">
        <v>80</v>
      </c>
      <c r="AP70" s="150">
        <f t="shared" si="0"/>
        <v>0</v>
      </c>
      <c r="AQ70" s="252">
        <f>+L70+AF70-AK70</f>
        <v>7000000</v>
      </c>
      <c r="AR70" s="86" t="s">
        <v>115</v>
      </c>
      <c r="AS70" s="248">
        <v>0</v>
      </c>
      <c r="AT70" s="203" t="s">
        <v>80</v>
      </c>
      <c r="AU70" s="253">
        <v>7000000</v>
      </c>
      <c r="AV70" s="261">
        <f t="shared" si="2"/>
        <v>0</v>
      </c>
      <c r="AW70" s="133">
        <f t="shared" si="3"/>
        <v>1</v>
      </c>
      <c r="AX70" s="203" t="s">
        <v>80</v>
      </c>
      <c r="AY70" s="86" t="s">
        <v>800</v>
      </c>
      <c r="AZ70" s="254" t="s">
        <v>10334</v>
      </c>
      <c r="BA70" s="81" t="s">
        <v>71</v>
      </c>
      <c r="BB70" s="81" t="s">
        <v>117</v>
      </c>
    </row>
    <row r="71" spans="2:54" s="224" customFormat="1" ht="12.75" x14ac:dyDescent="0.2">
      <c r="B71" s="247">
        <v>2023</v>
      </c>
      <c r="C71" s="81">
        <v>891780111</v>
      </c>
      <c r="D71" s="81" t="s">
        <v>68</v>
      </c>
      <c r="E71" s="86" t="s">
        <v>10335</v>
      </c>
      <c r="F71" s="86" t="s">
        <v>10336</v>
      </c>
      <c r="G71" s="86">
        <v>0</v>
      </c>
      <c r="H71" s="198"/>
      <c r="I71" s="86" t="s">
        <v>78</v>
      </c>
      <c r="J71" s="160" t="s">
        <v>1527</v>
      </c>
      <c r="K71" s="87" t="s">
        <v>10337</v>
      </c>
      <c r="L71" s="248">
        <v>9000000</v>
      </c>
      <c r="M71" s="81" t="s">
        <v>73</v>
      </c>
      <c r="N71" s="198"/>
      <c r="O71" s="87" t="s">
        <v>10123</v>
      </c>
      <c r="P71" s="81" t="s">
        <v>10124</v>
      </c>
      <c r="Q71" s="143">
        <v>837</v>
      </c>
      <c r="R71" s="249">
        <v>45014</v>
      </c>
      <c r="S71" s="248">
        <v>70000000</v>
      </c>
      <c r="T71" s="249">
        <v>45036</v>
      </c>
      <c r="U71" s="248">
        <v>9000000</v>
      </c>
      <c r="V71" s="86" t="s">
        <v>70</v>
      </c>
      <c r="W71" s="143">
        <v>72175282</v>
      </c>
      <c r="X71" s="87" t="s">
        <v>10009</v>
      </c>
      <c r="Y71" s="198"/>
      <c r="Z71" s="250">
        <v>45036</v>
      </c>
      <c r="AA71" s="249">
        <v>45040</v>
      </c>
      <c r="AB71" s="202" t="s">
        <v>80</v>
      </c>
      <c r="AC71" s="249">
        <v>45079</v>
      </c>
      <c r="AD71" s="150">
        <f t="shared" si="1"/>
        <v>39</v>
      </c>
      <c r="AE71" s="262">
        <v>0</v>
      </c>
      <c r="AF71" s="262">
        <v>0</v>
      </c>
      <c r="AG71" s="143">
        <v>0</v>
      </c>
      <c r="AH71" s="249" t="s">
        <v>80</v>
      </c>
      <c r="AI71" s="150">
        <v>0</v>
      </c>
      <c r="AJ71" s="143">
        <v>0</v>
      </c>
      <c r="AK71" s="143">
        <v>0</v>
      </c>
      <c r="AL71" s="201" t="s">
        <v>80</v>
      </c>
      <c r="AM71" s="143">
        <v>0</v>
      </c>
      <c r="AN71" s="201" t="s">
        <v>80</v>
      </c>
      <c r="AO71" s="201" t="s">
        <v>80</v>
      </c>
      <c r="AP71" s="150">
        <f t="shared" ref="AP71:AP134" si="4">+IF(AN71="1800-01-01",0,AO71-AN71)</f>
        <v>0</v>
      </c>
      <c r="AQ71" s="252">
        <f>+L71+AF71-AK71</f>
        <v>9000000</v>
      </c>
      <c r="AR71" s="86" t="s">
        <v>115</v>
      </c>
      <c r="AS71" s="248">
        <v>0</v>
      </c>
      <c r="AT71" s="203" t="s">
        <v>80</v>
      </c>
      <c r="AU71" s="253">
        <v>9000000</v>
      </c>
      <c r="AV71" s="261">
        <f t="shared" si="2"/>
        <v>0</v>
      </c>
      <c r="AW71" s="133">
        <f t="shared" si="3"/>
        <v>1</v>
      </c>
      <c r="AX71" s="203" t="s">
        <v>80</v>
      </c>
      <c r="AY71" s="86" t="s">
        <v>800</v>
      </c>
      <c r="AZ71" s="254" t="s">
        <v>10338</v>
      </c>
      <c r="BA71" s="81" t="s">
        <v>71</v>
      </c>
      <c r="BB71" s="81" t="s">
        <v>117</v>
      </c>
    </row>
    <row r="72" spans="2:54" s="224" customFormat="1" ht="12.75" x14ac:dyDescent="0.2">
      <c r="B72" s="247">
        <v>2023</v>
      </c>
      <c r="C72" s="81">
        <v>891780111</v>
      </c>
      <c r="D72" s="81" t="s">
        <v>68</v>
      </c>
      <c r="E72" s="86" t="s">
        <v>10339</v>
      </c>
      <c r="F72" s="86" t="s">
        <v>10340</v>
      </c>
      <c r="G72" s="86">
        <v>0</v>
      </c>
      <c r="H72" s="198"/>
      <c r="I72" s="86" t="s">
        <v>78</v>
      </c>
      <c r="J72" s="160" t="s">
        <v>1527</v>
      </c>
      <c r="K72" s="87" t="s">
        <v>10341</v>
      </c>
      <c r="L72" s="248">
        <v>20000000</v>
      </c>
      <c r="M72" s="81" t="s">
        <v>73</v>
      </c>
      <c r="N72" s="198"/>
      <c r="O72" s="87" t="s">
        <v>10066</v>
      </c>
      <c r="P72" s="81" t="s">
        <v>10342</v>
      </c>
      <c r="Q72" s="143">
        <v>837</v>
      </c>
      <c r="R72" s="249">
        <v>45014</v>
      </c>
      <c r="S72" s="248">
        <v>70000000</v>
      </c>
      <c r="T72" s="249">
        <v>45036</v>
      </c>
      <c r="U72" s="248">
        <v>20000000</v>
      </c>
      <c r="V72" s="86" t="s">
        <v>70</v>
      </c>
      <c r="W72" s="143">
        <v>72175282</v>
      </c>
      <c r="X72" s="87" t="s">
        <v>10009</v>
      </c>
      <c r="Y72" s="198"/>
      <c r="Z72" s="250">
        <v>45036</v>
      </c>
      <c r="AA72" s="249">
        <v>45043</v>
      </c>
      <c r="AB72" s="202" t="s">
        <v>80</v>
      </c>
      <c r="AC72" s="249">
        <v>45082</v>
      </c>
      <c r="AD72" s="150">
        <f t="shared" ref="AD72:AD135" si="5">+IF(AB72="1800-01-01",AC72-AA72,AC72-AB72)</f>
        <v>39</v>
      </c>
      <c r="AE72" s="262">
        <v>0</v>
      </c>
      <c r="AF72" s="262">
        <v>0</v>
      </c>
      <c r="AG72" s="143">
        <v>0</v>
      </c>
      <c r="AH72" s="249" t="s">
        <v>80</v>
      </c>
      <c r="AI72" s="150">
        <v>0</v>
      </c>
      <c r="AJ72" s="143">
        <v>0</v>
      </c>
      <c r="AK72" s="143">
        <v>0</v>
      </c>
      <c r="AL72" s="201" t="s">
        <v>80</v>
      </c>
      <c r="AM72" s="143">
        <v>0</v>
      </c>
      <c r="AN72" s="201" t="s">
        <v>80</v>
      </c>
      <c r="AO72" s="201" t="s">
        <v>80</v>
      </c>
      <c r="AP72" s="150">
        <f t="shared" si="4"/>
        <v>0</v>
      </c>
      <c r="AQ72" s="252">
        <f>+L72+AF72-AK72</f>
        <v>20000000</v>
      </c>
      <c r="AR72" s="86" t="s">
        <v>115</v>
      </c>
      <c r="AS72" s="248">
        <v>0</v>
      </c>
      <c r="AT72" s="203" t="s">
        <v>80</v>
      </c>
      <c r="AU72" s="253">
        <v>20000000</v>
      </c>
      <c r="AV72" s="261">
        <f t="shared" ref="AV72:AV135" si="6">+AQ72-AU72</f>
        <v>0</v>
      </c>
      <c r="AW72" s="133">
        <f t="shared" ref="AW72:AW135" si="7">+(AU72/AQ72)</f>
        <v>1</v>
      </c>
      <c r="AX72" s="203" t="s">
        <v>80</v>
      </c>
      <c r="AY72" s="86" t="s">
        <v>800</v>
      </c>
      <c r="AZ72" s="254" t="s">
        <v>10343</v>
      </c>
      <c r="BA72" s="81" t="s">
        <v>71</v>
      </c>
      <c r="BB72" s="81" t="s">
        <v>117</v>
      </c>
    </row>
    <row r="73" spans="2:54" s="224" customFormat="1" ht="12.75" x14ac:dyDescent="0.2">
      <c r="B73" s="247">
        <v>2023</v>
      </c>
      <c r="C73" s="81">
        <v>891780111</v>
      </c>
      <c r="D73" s="81" t="s">
        <v>68</v>
      </c>
      <c r="E73" s="86" t="s">
        <v>10344</v>
      </c>
      <c r="F73" s="86" t="s">
        <v>10345</v>
      </c>
      <c r="G73" s="86">
        <v>0</v>
      </c>
      <c r="H73" s="198"/>
      <c r="I73" s="86" t="s">
        <v>78</v>
      </c>
      <c r="J73" s="160" t="s">
        <v>1527</v>
      </c>
      <c r="K73" s="87" t="s">
        <v>10346</v>
      </c>
      <c r="L73" s="248">
        <v>6000000</v>
      </c>
      <c r="M73" s="81" t="s">
        <v>73</v>
      </c>
      <c r="N73" s="198"/>
      <c r="O73" s="87" t="s">
        <v>10304</v>
      </c>
      <c r="P73" s="81" t="s">
        <v>10305</v>
      </c>
      <c r="Q73" s="143">
        <v>837</v>
      </c>
      <c r="R73" s="249">
        <v>45014</v>
      </c>
      <c r="S73" s="248">
        <v>70000000</v>
      </c>
      <c r="T73" s="249">
        <v>45036</v>
      </c>
      <c r="U73" s="248">
        <v>6000000</v>
      </c>
      <c r="V73" s="86" t="s">
        <v>70</v>
      </c>
      <c r="W73" s="143">
        <v>72175282</v>
      </c>
      <c r="X73" s="87" t="s">
        <v>10009</v>
      </c>
      <c r="Y73" s="198"/>
      <c r="Z73" s="250">
        <v>45036</v>
      </c>
      <c r="AA73" s="249">
        <v>45056</v>
      </c>
      <c r="AB73" s="202" t="s">
        <v>80</v>
      </c>
      <c r="AC73" s="249">
        <v>45077</v>
      </c>
      <c r="AD73" s="150">
        <f t="shared" si="5"/>
        <v>21</v>
      </c>
      <c r="AE73" s="262">
        <v>0</v>
      </c>
      <c r="AF73" s="262">
        <v>0</v>
      </c>
      <c r="AG73" s="143">
        <v>0</v>
      </c>
      <c r="AH73" s="249" t="s">
        <v>80</v>
      </c>
      <c r="AI73" s="150">
        <v>0</v>
      </c>
      <c r="AJ73" s="143">
        <v>0</v>
      </c>
      <c r="AK73" s="143">
        <v>0</v>
      </c>
      <c r="AL73" s="201" t="s">
        <v>80</v>
      </c>
      <c r="AM73" s="143">
        <v>0</v>
      </c>
      <c r="AN73" s="201" t="s">
        <v>80</v>
      </c>
      <c r="AO73" s="201" t="s">
        <v>80</v>
      </c>
      <c r="AP73" s="150">
        <f t="shared" si="4"/>
        <v>0</v>
      </c>
      <c r="AQ73" s="252">
        <f>+L73+AF73-AK73</f>
        <v>6000000</v>
      </c>
      <c r="AR73" s="86" t="s">
        <v>115</v>
      </c>
      <c r="AS73" s="248">
        <v>0</v>
      </c>
      <c r="AT73" s="203" t="s">
        <v>80</v>
      </c>
      <c r="AU73" s="253">
        <v>6000000</v>
      </c>
      <c r="AV73" s="261">
        <f t="shared" si="6"/>
        <v>0</v>
      </c>
      <c r="AW73" s="133">
        <f t="shared" si="7"/>
        <v>1</v>
      </c>
      <c r="AX73" s="203" t="s">
        <v>80</v>
      </c>
      <c r="AY73" s="86" t="s">
        <v>800</v>
      </c>
      <c r="AZ73" s="254" t="s">
        <v>10347</v>
      </c>
      <c r="BA73" s="81" t="s">
        <v>71</v>
      </c>
      <c r="BB73" s="81" t="s">
        <v>117</v>
      </c>
    </row>
    <row r="74" spans="2:54" s="224" customFormat="1" ht="12.75" x14ac:dyDescent="0.2">
      <c r="B74" s="247">
        <v>2023</v>
      </c>
      <c r="C74" s="81">
        <v>891780111</v>
      </c>
      <c r="D74" s="81" t="s">
        <v>68</v>
      </c>
      <c r="E74" s="86" t="s">
        <v>10348</v>
      </c>
      <c r="F74" s="86" t="s">
        <v>10349</v>
      </c>
      <c r="G74" s="86">
        <v>0</v>
      </c>
      <c r="H74" s="198"/>
      <c r="I74" s="86" t="s">
        <v>78</v>
      </c>
      <c r="J74" s="160" t="s">
        <v>1527</v>
      </c>
      <c r="K74" s="87" t="s">
        <v>10350</v>
      </c>
      <c r="L74" s="248">
        <v>119949500</v>
      </c>
      <c r="M74" s="81" t="s">
        <v>73</v>
      </c>
      <c r="N74" s="198"/>
      <c r="O74" s="87" t="s">
        <v>10351</v>
      </c>
      <c r="P74" s="81" t="s">
        <v>10352</v>
      </c>
      <c r="Q74" s="143">
        <v>896</v>
      </c>
      <c r="R74" s="249">
        <v>45028</v>
      </c>
      <c r="S74" s="248">
        <v>120000000</v>
      </c>
      <c r="T74" s="249">
        <v>45036</v>
      </c>
      <c r="U74" s="248">
        <v>119949500</v>
      </c>
      <c r="V74" s="86" t="s">
        <v>70</v>
      </c>
      <c r="W74" s="143">
        <v>72175282</v>
      </c>
      <c r="X74" s="87" t="s">
        <v>10009</v>
      </c>
      <c r="Y74" s="198"/>
      <c r="Z74" s="250">
        <v>45036</v>
      </c>
      <c r="AA74" s="249">
        <v>45037</v>
      </c>
      <c r="AB74" s="251">
        <v>45037</v>
      </c>
      <c r="AC74" s="249">
        <v>45291</v>
      </c>
      <c r="AD74" s="150">
        <f t="shared" si="5"/>
        <v>254</v>
      </c>
      <c r="AE74" s="262">
        <v>0</v>
      </c>
      <c r="AF74" s="262">
        <v>0</v>
      </c>
      <c r="AG74" s="143">
        <v>0</v>
      </c>
      <c r="AH74" s="249" t="s">
        <v>80</v>
      </c>
      <c r="AI74" s="150">
        <v>0</v>
      </c>
      <c r="AJ74" s="143">
        <v>0</v>
      </c>
      <c r="AK74" s="143">
        <v>0</v>
      </c>
      <c r="AL74" s="201" t="s">
        <v>80</v>
      </c>
      <c r="AM74" s="143">
        <v>0</v>
      </c>
      <c r="AN74" s="201" t="s">
        <v>80</v>
      </c>
      <c r="AO74" s="201" t="s">
        <v>80</v>
      </c>
      <c r="AP74" s="150">
        <f t="shared" si="4"/>
        <v>0</v>
      </c>
      <c r="AQ74" s="252">
        <f>+L74+AF74-AK74</f>
        <v>119949500</v>
      </c>
      <c r="AR74" s="86" t="s">
        <v>115</v>
      </c>
      <c r="AS74" s="248">
        <v>0</v>
      </c>
      <c r="AT74" s="203" t="s">
        <v>80</v>
      </c>
      <c r="AU74" s="253">
        <v>94650765</v>
      </c>
      <c r="AV74" s="261">
        <f t="shared" si="6"/>
        <v>25298735</v>
      </c>
      <c r="AW74" s="133">
        <f t="shared" si="7"/>
        <v>0.78908844972259162</v>
      </c>
      <c r="AX74" s="203" t="s">
        <v>80</v>
      </c>
      <c r="AY74" s="86" t="s">
        <v>72</v>
      </c>
      <c r="AZ74" s="254" t="s">
        <v>10353</v>
      </c>
      <c r="BA74" s="81" t="s">
        <v>71</v>
      </c>
      <c r="BB74" s="81" t="s">
        <v>117</v>
      </c>
    </row>
    <row r="75" spans="2:54" s="224" customFormat="1" ht="12.75" x14ac:dyDescent="0.2">
      <c r="B75" s="247">
        <v>2023</v>
      </c>
      <c r="C75" s="81">
        <v>891780111</v>
      </c>
      <c r="D75" s="81" t="s">
        <v>68</v>
      </c>
      <c r="E75" s="86" t="s">
        <v>10354</v>
      </c>
      <c r="F75" s="86" t="s">
        <v>10355</v>
      </c>
      <c r="G75" s="86">
        <v>0</v>
      </c>
      <c r="H75" s="198"/>
      <c r="I75" s="86" t="s">
        <v>78</v>
      </c>
      <c r="J75" s="160" t="s">
        <v>1527</v>
      </c>
      <c r="K75" s="87" t="s">
        <v>10356</v>
      </c>
      <c r="L75" s="248">
        <v>12376000</v>
      </c>
      <c r="M75" s="81" t="s">
        <v>73</v>
      </c>
      <c r="N75" s="198"/>
      <c r="O75" s="87" t="s">
        <v>10357</v>
      </c>
      <c r="P75" s="81" t="s">
        <v>10358</v>
      </c>
      <c r="Q75" s="143">
        <v>706</v>
      </c>
      <c r="R75" s="249">
        <v>44999</v>
      </c>
      <c r="S75" s="248">
        <v>12376000</v>
      </c>
      <c r="T75" s="249">
        <v>45040</v>
      </c>
      <c r="U75" s="248">
        <v>12376000</v>
      </c>
      <c r="V75" s="86" t="s">
        <v>70</v>
      </c>
      <c r="W75" s="143">
        <v>57297693</v>
      </c>
      <c r="X75" s="87" t="s">
        <v>10056</v>
      </c>
      <c r="Y75" s="198"/>
      <c r="Z75" s="250">
        <v>45040</v>
      </c>
      <c r="AA75" s="249">
        <v>45040</v>
      </c>
      <c r="AB75" s="202" t="s">
        <v>80</v>
      </c>
      <c r="AC75" s="249">
        <v>45084</v>
      </c>
      <c r="AD75" s="150">
        <f t="shared" si="5"/>
        <v>44</v>
      </c>
      <c r="AE75" s="262">
        <v>0</v>
      </c>
      <c r="AF75" s="262">
        <v>0</v>
      </c>
      <c r="AG75" s="143">
        <v>0</v>
      </c>
      <c r="AH75" s="249" t="s">
        <v>80</v>
      </c>
      <c r="AI75" s="150">
        <v>0</v>
      </c>
      <c r="AJ75" s="143">
        <v>0</v>
      </c>
      <c r="AK75" s="143">
        <v>0</v>
      </c>
      <c r="AL75" s="201" t="s">
        <v>80</v>
      </c>
      <c r="AM75" s="143">
        <v>0</v>
      </c>
      <c r="AN75" s="201" t="s">
        <v>80</v>
      </c>
      <c r="AO75" s="201" t="s">
        <v>80</v>
      </c>
      <c r="AP75" s="150">
        <f t="shared" si="4"/>
        <v>0</v>
      </c>
      <c r="AQ75" s="252">
        <f>+L75+AF75-AK75</f>
        <v>12376000</v>
      </c>
      <c r="AR75" s="86" t="s">
        <v>115</v>
      </c>
      <c r="AS75" s="248">
        <v>0</v>
      </c>
      <c r="AT75" s="203" t="s">
        <v>80</v>
      </c>
      <c r="AU75" s="253">
        <v>12376000</v>
      </c>
      <c r="AV75" s="261">
        <f t="shared" si="6"/>
        <v>0</v>
      </c>
      <c r="AW75" s="133">
        <f t="shared" si="7"/>
        <v>1</v>
      </c>
      <c r="AX75" s="203" t="s">
        <v>80</v>
      </c>
      <c r="AY75" s="86" t="s">
        <v>253</v>
      </c>
      <c r="AZ75" s="254" t="s">
        <v>10359</v>
      </c>
      <c r="BA75" s="81" t="s">
        <v>71</v>
      </c>
      <c r="BB75" s="81" t="s">
        <v>117</v>
      </c>
    </row>
    <row r="76" spans="2:54" s="224" customFormat="1" ht="12.75" x14ac:dyDescent="0.2">
      <c r="B76" s="247">
        <v>2023</v>
      </c>
      <c r="C76" s="81">
        <v>891780111</v>
      </c>
      <c r="D76" s="81" t="s">
        <v>68</v>
      </c>
      <c r="E76" s="86" t="s">
        <v>10360</v>
      </c>
      <c r="F76" s="86" t="s">
        <v>10361</v>
      </c>
      <c r="G76" s="86">
        <v>0</v>
      </c>
      <c r="H76" s="198"/>
      <c r="I76" s="86" t="s">
        <v>78</v>
      </c>
      <c r="J76" s="160" t="s">
        <v>1527</v>
      </c>
      <c r="K76" s="87" t="s">
        <v>10362</v>
      </c>
      <c r="L76" s="248">
        <v>64982000</v>
      </c>
      <c r="M76" s="81" t="s">
        <v>73</v>
      </c>
      <c r="N76" s="198"/>
      <c r="O76" s="87" t="s">
        <v>10363</v>
      </c>
      <c r="P76" s="81" t="s">
        <v>10364</v>
      </c>
      <c r="Q76" s="143">
        <v>829</v>
      </c>
      <c r="R76" s="249">
        <v>45013</v>
      </c>
      <c r="S76" s="248">
        <v>64991000</v>
      </c>
      <c r="T76" s="249">
        <v>45040</v>
      </c>
      <c r="U76" s="248">
        <v>64982000</v>
      </c>
      <c r="V76" s="86" t="s">
        <v>70</v>
      </c>
      <c r="W76" s="143">
        <v>72175282</v>
      </c>
      <c r="X76" s="87" t="s">
        <v>10009</v>
      </c>
      <c r="Y76" s="198"/>
      <c r="Z76" s="250">
        <v>45040</v>
      </c>
      <c r="AA76" s="249">
        <v>45043</v>
      </c>
      <c r="AB76" s="251">
        <v>45043</v>
      </c>
      <c r="AC76" s="249">
        <v>45082</v>
      </c>
      <c r="AD76" s="150">
        <f t="shared" si="5"/>
        <v>39</v>
      </c>
      <c r="AE76" s="262">
        <v>0</v>
      </c>
      <c r="AF76" s="262">
        <v>0</v>
      </c>
      <c r="AG76" s="143">
        <v>0</v>
      </c>
      <c r="AH76" s="249" t="s">
        <v>80</v>
      </c>
      <c r="AI76" s="150">
        <v>0</v>
      </c>
      <c r="AJ76" s="143">
        <v>0</v>
      </c>
      <c r="AK76" s="143">
        <v>0</v>
      </c>
      <c r="AL76" s="201" t="s">
        <v>80</v>
      </c>
      <c r="AM76" s="143">
        <v>0</v>
      </c>
      <c r="AN76" s="201" t="s">
        <v>80</v>
      </c>
      <c r="AO76" s="201" t="s">
        <v>80</v>
      </c>
      <c r="AP76" s="150">
        <f t="shared" si="4"/>
        <v>0</v>
      </c>
      <c r="AQ76" s="252">
        <f>+L76+AF76-AK76</f>
        <v>64982000</v>
      </c>
      <c r="AR76" s="86" t="s">
        <v>115</v>
      </c>
      <c r="AS76" s="248">
        <v>0</v>
      </c>
      <c r="AT76" s="203" t="s">
        <v>80</v>
      </c>
      <c r="AU76" s="253">
        <v>64982000</v>
      </c>
      <c r="AV76" s="261">
        <f t="shared" si="6"/>
        <v>0</v>
      </c>
      <c r="AW76" s="133">
        <f t="shared" si="7"/>
        <v>1</v>
      </c>
      <c r="AX76" s="203" t="s">
        <v>80</v>
      </c>
      <c r="AY76" s="86" t="s">
        <v>800</v>
      </c>
      <c r="AZ76" s="254" t="s">
        <v>10365</v>
      </c>
      <c r="BA76" s="81" t="s">
        <v>71</v>
      </c>
      <c r="BB76" s="81" t="s">
        <v>117</v>
      </c>
    </row>
    <row r="77" spans="2:54" s="224" customFormat="1" ht="12.75" x14ac:dyDescent="0.2">
      <c r="B77" s="247">
        <v>2023</v>
      </c>
      <c r="C77" s="81">
        <v>891780111</v>
      </c>
      <c r="D77" s="81" t="s">
        <v>68</v>
      </c>
      <c r="E77" s="86" t="s">
        <v>10366</v>
      </c>
      <c r="F77" s="86" t="s">
        <v>10367</v>
      </c>
      <c r="G77" s="86">
        <v>0</v>
      </c>
      <c r="H77" s="198"/>
      <c r="I77" s="86" t="s">
        <v>78</v>
      </c>
      <c r="J77" s="160" t="s">
        <v>1527</v>
      </c>
      <c r="K77" s="87" t="s">
        <v>10368</v>
      </c>
      <c r="L77" s="248">
        <v>23079907</v>
      </c>
      <c r="M77" s="81" t="s">
        <v>73</v>
      </c>
      <c r="N77" s="198"/>
      <c r="O77" s="87" t="s">
        <v>10369</v>
      </c>
      <c r="P77" s="81" t="s">
        <v>10370</v>
      </c>
      <c r="Q77" s="143">
        <v>777</v>
      </c>
      <c r="R77" s="249">
        <v>45007</v>
      </c>
      <c r="S77" s="248">
        <v>23079907</v>
      </c>
      <c r="T77" s="249">
        <v>45040</v>
      </c>
      <c r="U77" s="248">
        <v>23079907</v>
      </c>
      <c r="V77" s="86" t="s">
        <v>70</v>
      </c>
      <c r="W77" s="143">
        <v>57297693</v>
      </c>
      <c r="X77" s="87" t="s">
        <v>10056</v>
      </c>
      <c r="Y77" s="198"/>
      <c r="Z77" s="250">
        <v>45040</v>
      </c>
      <c r="AA77" s="249">
        <v>45048</v>
      </c>
      <c r="AB77" s="251">
        <v>45048</v>
      </c>
      <c r="AC77" s="249">
        <v>45182</v>
      </c>
      <c r="AD77" s="150">
        <f t="shared" si="5"/>
        <v>134</v>
      </c>
      <c r="AE77" s="262">
        <v>0</v>
      </c>
      <c r="AF77" s="262">
        <v>0</v>
      </c>
      <c r="AG77" s="143">
        <v>0</v>
      </c>
      <c r="AH77" s="249" t="s">
        <v>80</v>
      </c>
      <c r="AI77" s="150">
        <v>0</v>
      </c>
      <c r="AJ77" s="143">
        <v>0</v>
      </c>
      <c r="AK77" s="143">
        <v>0</v>
      </c>
      <c r="AL77" s="201" t="s">
        <v>80</v>
      </c>
      <c r="AM77" s="143">
        <v>1</v>
      </c>
      <c r="AN77" s="256" t="s">
        <v>10371</v>
      </c>
      <c r="AO77" s="201" t="s">
        <v>80</v>
      </c>
      <c r="AP77" s="150" t="e">
        <f t="shared" si="4"/>
        <v>#VALUE!</v>
      </c>
      <c r="AQ77" s="252">
        <f>+L77+AF77-AK77</f>
        <v>23079907</v>
      </c>
      <c r="AR77" s="86" t="s">
        <v>115</v>
      </c>
      <c r="AS77" s="248">
        <v>0</v>
      </c>
      <c r="AT77" s="203" t="s">
        <v>80</v>
      </c>
      <c r="AU77" s="253">
        <v>13394880</v>
      </c>
      <c r="AV77" s="261">
        <f t="shared" si="6"/>
        <v>9685027</v>
      </c>
      <c r="AW77" s="133">
        <f t="shared" si="7"/>
        <v>0.58036975625595022</v>
      </c>
      <c r="AX77" s="203" t="s">
        <v>80</v>
      </c>
      <c r="AY77" s="86" t="s">
        <v>72</v>
      </c>
      <c r="AZ77" s="254" t="s">
        <v>10372</v>
      </c>
      <c r="BA77" s="81" t="s">
        <v>71</v>
      </c>
      <c r="BB77" s="81" t="s">
        <v>117</v>
      </c>
    </row>
    <row r="78" spans="2:54" s="224" customFormat="1" ht="12.75" x14ac:dyDescent="0.2">
      <c r="B78" s="247">
        <v>2023</v>
      </c>
      <c r="C78" s="81">
        <v>891780111</v>
      </c>
      <c r="D78" s="81" t="s">
        <v>68</v>
      </c>
      <c r="E78" s="86" t="s">
        <v>10373</v>
      </c>
      <c r="F78" s="86" t="s">
        <v>10374</v>
      </c>
      <c r="G78" s="86">
        <v>0</v>
      </c>
      <c r="H78" s="198"/>
      <c r="I78" s="86" t="s">
        <v>78</v>
      </c>
      <c r="J78" s="160" t="s">
        <v>1527</v>
      </c>
      <c r="K78" s="87" t="s">
        <v>10375</v>
      </c>
      <c r="L78" s="248">
        <v>78200000</v>
      </c>
      <c r="M78" s="81" t="s">
        <v>73</v>
      </c>
      <c r="N78" s="198"/>
      <c r="O78" s="87" t="s">
        <v>4164</v>
      </c>
      <c r="P78" s="81" t="s">
        <v>10376</v>
      </c>
      <c r="Q78" s="143">
        <v>778</v>
      </c>
      <c r="R78" s="249">
        <v>45007</v>
      </c>
      <c r="S78" s="248">
        <v>78200000</v>
      </c>
      <c r="T78" s="249">
        <v>45044</v>
      </c>
      <c r="U78" s="248">
        <v>78200000</v>
      </c>
      <c r="V78" s="86" t="s">
        <v>70</v>
      </c>
      <c r="W78" s="143">
        <v>36665858</v>
      </c>
      <c r="X78" s="87" t="s">
        <v>10377</v>
      </c>
      <c r="Y78" s="198"/>
      <c r="Z78" s="250">
        <v>45044</v>
      </c>
      <c r="AA78" s="249">
        <v>45048</v>
      </c>
      <c r="AB78" s="251">
        <v>45048</v>
      </c>
      <c r="AC78" s="249">
        <v>45291</v>
      </c>
      <c r="AD78" s="150">
        <f t="shared" si="5"/>
        <v>243</v>
      </c>
      <c r="AE78" s="262">
        <v>1</v>
      </c>
      <c r="AF78" s="262">
        <v>7202500</v>
      </c>
      <c r="AG78" s="143">
        <v>0</v>
      </c>
      <c r="AH78" s="249" t="s">
        <v>80</v>
      </c>
      <c r="AI78" s="150">
        <v>0</v>
      </c>
      <c r="AJ78" s="143">
        <v>0</v>
      </c>
      <c r="AK78" s="143">
        <v>0</v>
      </c>
      <c r="AL78" s="201" t="s">
        <v>80</v>
      </c>
      <c r="AM78" s="143">
        <v>0</v>
      </c>
      <c r="AN78" s="201" t="s">
        <v>80</v>
      </c>
      <c r="AO78" s="201" t="s">
        <v>80</v>
      </c>
      <c r="AP78" s="150">
        <f t="shared" si="4"/>
        <v>0</v>
      </c>
      <c r="AQ78" s="252">
        <f>+L78+AF78-AK78</f>
        <v>85402500</v>
      </c>
      <c r="AR78" s="86" t="s">
        <v>115</v>
      </c>
      <c r="AS78" s="248">
        <v>0</v>
      </c>
      <c r="AT78" s="203" t="s">
        <v>80</v>
      </c>
      <c r="AU78" s="253">
        <v>31145000</v>
      </c>
      <c r="AV78" s="261">
        <f t="shared" si="6"/>
        <v>54257500</v>
      </c>
      <c r="AW78" s="133">
        <f t="shared" si="7"/>
        <v>0.36468487456456194</v>
      </c>
      <c r="AX78" s="203" t="s">
        <v>80</v>
      </c>
      <c r="AY78" s="86" t="s">
        <v>72</v>
      </c>
      <c r="AZ78" s="254" t="s">
        <v>10378</v>
      </c>
      <c r="BA78" s="81" t="s">
        <v>71</v>
      </c>
      <c r="BB78" s="81" t="s">
        <v>117</v>
      </c>
    </row>
    <row r="79" spans="2:54" s="224" customFormat="1" ht="12.75" x14ac:dyDescent="0.2">
      <c r="B79" s="247">
        <v>2023</v>
      </c>
      <c r="C79" s="81">
        <v>891780111</v>
      </c>
      <c r="D79" s="81" t="s">
        <v>68</v>
      </c>
      <c r="E79" s="86" t="s">
        <v>10379</v>
      </c>
      <c r="F79" s="86" t="s">
        <v>10380</v>
      </c>
      <c r="G79" s="86">
        <v>0</v>
      </c>
      <c r="H79" s="198"/>
      <c r="I79" s="86" t="s">
        <v>78</v>
      </c>
      <c r="J79" s="160" t="s">
        <v>1527</v>
      </c>
      <c r="K79" s="87" t="s">
        <v>10381</v>
      </c>
      <c r="L79" s="248">
        <v>20304375</v>
      </c>
      <c r="M79" s="81" t="s">
        <v>73</v>
      </c>
      <c r="N79" s="198"/>
      <c r="O79" s="87" t="s">
        <v>10382</v>
      </c>
      <c r="P79" s="81" t="s">
        <v>10383</v>
      </c>
      <c r="Q79" s="143">
        <v>675</v>
      </c>
      <c r="R79" s="249">
        <v>44995</v>
      </c>
      <c r="S79" s="248">
        <v>22771840</v>
      </c>
      <c r="T79" s="249">
        <v>45048</v>
      </c>
      <c r="U79" s="248">
        <v>20304375</v>
      </c>
      <c r="V79" s="86" t="s">
        <v>70</v>
      </c>
      <c r="W79" s="143">
        <v>57297693</v>
      </c>
      <c r="X79" s="87" t="s">
        <v>10056</v>
      </c>
      <c r="Y79" s="198"/>
      <c r="Z79" s="250">
        <v>45048</v>
      </c>
      <c r="AA79" s="249">
        <v>45048</v>
      </c>
      <c r="AB79" s="251">
        <v>45048</v>
      </c>
      <c r="AC79" s="249">
        <v>45138</v>
      </c>
      <c r="AD79" s="150">
        <f t="shared" si="5"/>
        <v>90</v>
      </c>
      <c r="AE79" s="262">
        <v>0</v>
      </c>
      <c r="AF79" s="262">
        <v>0</v>
      </c>
      <c r="AG79" s="143">
        <v>0</v>
      </c>
      <c r="AH79" s="249" t="s">
        <v>80</v>
      </c>
      <c r="AI79" s="150">
        <v>0</v>
      </c>
      <c r="AJ79" s="143">
        <v>0</v>
      </c>
      <c r="AK79" s="143">
        <v>0</v>
      </c>
      <c r="AL79" s="201" t="s">
        <v>80</v>
      </c>
      <c r="AM79" s="143">
        <v>0</v>
      </c>
      <c r="AN79" s="201" t="s">
        <v>80</v>
      </c>
      <c r="AO79" s="201" t="s">
        <v>80</v>
      </c>
      <c r="AP79" s="150">
        <f t="shared" si="4"/>
        <v>0</v>
      </c>
      <c r="AQ79" s="252">
        <f>+L79+AF79-AK79</f>
        <v>20304375</v>
      </c>
      <c r="AR79" s="86" t="s">
        <v>115</v>
      </c>
      <c r="AS79" s="248">
        <v>0</v>
      </c>
      <c r="AT79" s="203" t="s">
        <v>80</v>
      </c>
      <c r="AU79" s="253">
        <v>20304375</v>
      </c>
      <c r="AV79" s="261">
        <f t="shared" si="6"/>
        <v>0</v>
      </c>
      <c r="AW79" s="133">
        <f t="shared" si="7"/>
        <v>1</v>
      </c>
      <c r="AX79" s="203" t="s">
        <v>80</v>
      </c>
      <c r="AY79" s="86" t="s">
        <v>800</v>
      </c>
      <c r="AZ79" s="254" t="s">
        <v>10384</v>
      </c>
      <c r="BA79" s="81" t="s">
        <v>71</v>
      </c>
      <c r="BB79" s="81" t="s">
        <v>117</v>
      </c>
    </row>
    <row r="80" spans="2:54" s="224" customFormat="1" ht="12.75" x14ac:dyDescent="0.2">
      <c r="B80" s="247">
        <v>2023</v>
      </c>
      <c r="C80" s="81">
        <v>891780111</v>
      </c>
      <c r="D80" s="81" t="s">
        <v>68</v>
      </c>
      <c r="E80" s="86" t="s">
        <v>10385</v>
      </c>
      <c r="F80" s="86" t="s">
        <v>10386</v>
      </c>
      <c r="G80" s="86">
        <v>0</v>
      </c>
      <c r="H80" s="198"/>
      <c r="I80" s="86" t="s">
        <v>78</v>
      </c>
      <c r="J80" s="160" t="s">
        <v>1527</v>
      </c>
      <c r="K80" s="87" t="s">
        <v>10387</v>
      </c>
      <c r="L80" s="248">
        <v>20000000</v>
      </c>
      <c r="M80" s="81" t="s">
        <v>73</v>
      </c>
      <c r="N80" s="198"/>
      <c r="O80" s="87" t="s">
        <v>10388</v>
      </c>
      <c r="P80" s="81" t="s">
        <v>10389</v>
      </c>
      <c r="Q80" s="143">
        <v>844</v>
      </c>
      <c r="R80" s="249">
        <v>45015</v>
      </c>
      <c r="S80" s="248">
        <v>20000000</v>
      </c>
      <c r="T80" s="249">
        <v>45048</v>
      </c>
      <c r="U80" s="248">
        <v>20000000</v>
      </c>
      <c r="V80" s="86" t="s">
        <v>70</v>
      </c>
      <c r="W80" s="143">
        <v>85459497</v>
      </c>
      <c r="X80" s="87" t="s">
        <v>9253</v>
      </c>
      <c r="Y80" s="198"/>
      <c r="Z80" s="250">
        <v>45048</v>
      </c>
      <c r="AA80" s="249">
        <v>45048</v>
      </c>
      <c r="AB80" s="202" t="s">
        <v>80</v>
      </c>
      <c r="AC80" s="249">
        <v>45291</v>
      </c>
      <c r="AD80" s="150">
        <f t="shared" si="5"/>
        <v>243</v>
      </c>
      <c r="AE80" s="262">
        <v>0</v>
      </c>
      <c r="AF80" s="262">
        <v>0</v>
      </c>
      <c r="AG80" s="143">
        <v>0</v>
      </c>
      <c r="AH80" s="249" t="s">
        <v>80</v>
      </c>
      <c r="AI80" s="150">
        <v>0</v>
      </c>
      <c r="AJ80" s="143">
        <v>0</v>
      </c>
      <c r="AK80" s="143">
        <v>0</v>
      </c>
      <c r="AL80" s="201" t="s">
        <v>80</v>
      </c>
      <c r="AM80" s="143">
        <v>0</v>
      </c>
      <c r="AN80" s="201" t="s">
        <v>80</v>
      </c>
      <c r="AO80" s="201" t="s">
        <v>80</v>
      </c>
      <c r="AP80" s="150">
        <f t="shared" si="4"/>
        <v>0</v>
      </c>
      <c r="AQ80" s="252">
        <f>+L80+AF80-AK80</f>
        <v>20000000</v>
      </c>
      <c r="AR80" s="86" t="s">
        <v>115</v>
      </c>
      <c r="AS80" s="248">
        <v>0</v>
      </c>
      <c r="AT80" s="203" t="s">
        <v>80</v>
      </c>
      <c r="AU80" s="253">
        <v>14681992</v>
      </c>
      <c r="AV80" s="261">
        <f t="shared" si="6"/>
        <v>5318008</v>
      </c>
      <c r="AW80" s="133">
        <f t="shared" si="7"/>
        <v>0.73409959999999996</v>
      </c>
      <c r="AX80" s="203" t="s">
        <v>80</v>
      </c>
      <c r="AY80" s="86" t="s">
        <v>72</v>
      </c>
      <c r="AZ80" s="254" t="s">
        <v>10390</v>
      </c>
      <c r="BA80" s="81" t="s">
        <v>71</v>
      </c>
      <c r="BB80" s="81" t="s">
        <v>117</v>
      </c>
    </row>
    <row r="81" spans="2:55" s="224" customFormat="1" ht="12.75" x14ac:dyDescent="0.2">
      <c r="B81" s="247">
        <v>2023</v>
      </c>
      <c r="C81" s="81">
        <v>891780111</v>
      </c>
      <c r="D81" s="81" t="s">
        <v>68</v>
      </c>
      <c r="E81" s="86" t="s">
        <v>10391</v>
      </c>
      <c r="F81" s="86" t="s">
        <v>10392</v>
      </c>
      <c r="G81" s="86">
        <v>0</v>
      </c>
      <c r="H81" s="198"/>
      <c r="I81" s="86" t="s">
        <v>78</v>
      </c>
      <c r="J81" s="160" t="s">
        <v>1527</v>
      </c>
      <c r="K81" s="87" t="s">
        <v>10393</v>
      </c>
      <c r="L81" s="248">
        <v>29757497</v>
      </c>
      <c r="M81" s="81" t="s">
        <v>73</v>
      </c>
      <c r="N81" s="198"/>
      <c r="O81" s="87" t="s">
        <v>10394</v>
      </c>
      <c r="P81" s="81" t="s">
        <v>7974</v>
      </c>
      <c r="Q81" s="143">
        <v>929</v>
      </c>
      <c r="R81" s="249">
        <v>45034</v>
      </c>
      <c r="S81" s="248">
        <v>29757497</v>
      </c>
      <c r="T81" s="249">
        <v>45048</v>
      </c>
      <c r="U81" s="248">
        <v>29757497</v>
      </c>
      <c r="V81" s="86" t="s">
        <v>70</v>
      </c>
      <c r="W81" s="143">
        <v>57297693</v>
      </c>
      <c r="X81" s="87" t="s">
        <v>10056</v>
      </c>
      <c r="Y81" s="198"/>
      <c r="Z81" s="250">
        <v>45048</v>
      </c>
      <c r="AA81" s="249">
        <v>45048</v>
      </c>
      <c r="AB81" s="202" t="s">
        <v>80</v>
      </c>
      <c r="AC81" s="249">
        <v>45091</v>
      </c>
      <c r="AD81" s="150">
        <f t="shared" si="5"/>
        <v>43</v>
      </c>
      <c r="AE81" s="262">
        <v>0</v>
      </c>
      <c r="AF81" s="262">
        <v>0</v>
      </c>
      <c r="AG81" s="143">
        <v>0</v>
      </c>
      <c r="AH81" s="249" t="s">
        <v>80</v>
      </c>
      <c r="AI81" s="150">
        <v>0</v>
      </c>
      <c r="AJ81" s="143">
        <v>0</v>
      </c>
      <c r="AK81" s="143">
        <v>0</v>
      </c>
      <c r="AL81" s="201" t="s">
        <v>80</v>
      </c>
      <c r="AM81" s="143">
        <v>0</v>
      </c>
      <c r="AN81" s="201" t="s">
        <v>80</v>
      </c>
      <c r="AO81" s="201" t="s">
        <v>80</v>
      </c>
      <c r="AP81" s="150">
        <f t="shared" si="4"/>
        <v>0</v>
      </c>
      <c r="AQ81" s="252">
        <f>+L81+AF81-AK81</f>
        <v>29757497</v>
      </c>
      <c r="AR81" s="86" t="s">
        <v>115</v>
      </c>
      <c r="AS81" s="248">
        <v>0</v>
      </c>
      <c r="AT81" s="203" t="s">
        <v>80</v>
      </c>
      <c r="AU81" s="253">
        <v>29757497</v>
      </c>
      <c r="AV81" s="261">
        <f t="shared" si="6"/>
        <v>0</v>
      </c>
      <c r="AW81" s="133">
        <f t="shared" si="7"/>
        <v>1</v>
      </c>
      <c r="AX81" s="203" t="s">
        <v>80</v>
      </c>
      <c r="AY81" s="86" t="s">
        <v>800</v>
      </c>
      <c r="AZ81" s="254" t="s">
        <v>10395</v>
      </c>
      <c r="BA81" s="81" t="s">
        <v>71</v>
      </c>
      <c r="BB81" s="81" t="s">
        <v>117</v>
      </c>
    </row>
    <row r="82" spans="2:55" s="224" customFormat="1" ht="12.75" x14ac:dyDescent="0.2">
      <c r="B82" s="247">
        <v>2023</v>
      </c>
      <c r="C82" s="81">
        <v>891780111</v>
      </c>
      <c r="D82" s="81" t="s">
        <v>68</v>
      </c>
      <c r="E82" s="86" t="s">
        <v>10396</v>
      </c>
      <c r="F82" s="86" t="s">
        <v>10397</v>
      </c>
      <c r="G82" s="86">
        <v>0</v>
      </c>
      <c r="H82" s="198"/>
      <c r="I82" s="86" t="s">
        <v>78</v>
      </c>
      <c r="J82" s="160" t="s">
        <v>120</v>
      </c>
      <c r="K82" s="87" t="s">
        <v>10398</v>
      </c>
      <c r="L82" s="248">
        <v>26000000</v>
      </c>
      <c r="M82" s="81" t="s">
        <v>73</v>
      </c>
      <c r="N82" s="198"/>
      <c r="O82" s="87" t="s">
        <v>10399</v>
      </c>
      <c r="P82" s="81" t="s">
        <v>10400</v>
      </c>
      <c r="Q82" s="143">
        <v>847</v>
      </c>
      <c r="R82" s="249">
        <v>45015</v>
      </c>
      <c r="S82" s="248">
        <v>32000000</v>
      </c>
      <c r="T82" s="249">
        <v>45048</v>
      </c>
      <c r="U82" s="248">
        <v>26000000</v>
      </c>
      <c r="V82" s="86" t="s">
        <v>70</v>
      </c>
      <c r="W82" s="143">
        <v>72175282</v>
      </c>
      <c r="X82" s="87" t="s">
        <v>10009</v>
      </c>
      <c r="Y82" s="198"/>
      <c r="Z82" s="250">
        <v>45048</v>
      </c>
      <c r="AA82" s="249">
        <v>45048</v>
      </c>
      <c r="AB82" s="202" t="s">
        <v>80</v>
      </c>
      <c r="AC82" s="249">
        <v>45171</v>
      </c>
      <c r="AD82" s="150">
        <f t="shared" si="5"/>
        <v>123</v>
      </c>
      <c r="AE82" s="262">
        <v>0</v>
      </c>
      <c r="AF82" s="262">
        <v>0</v>
      </c>
      <c r="AG82" s="143">
        <v>0</v>
      </c>
      <c r="AH82" s="249" t="s">
        <v>80</v>
      </c>
      <c r="AI82" s="150">
        <v>0</v>
      </c>
      <c r="AJ82" s="143">
        <v>0</v>
      </c>
      <c r="AK82" s="143">
        <v>0</v>
      </c>
      <c r="AL82" s="201" t="s">
        <v>80</v>
      </c>
      <c r="AM82" s="143">
        <v>0</v>
      </c>
      <c r="AN82" s="201" t="s">
        <v>80</v>
      </c>
      <c r="AO82" s="201" t="s">
        <v>80</v>
      </c>
      <c r="AP82" s="150">
        <f t="shared" si="4"/>
        <v>0</v>
      </c>
      <c r="AQ82" s="252">
        <f>+L82+AF82-AK82</f>
        <v>26000000</v>
      </c>
      <c r="AR82" s="86" t="s">
        <v>115</v>
      </c>
      <c r="AS82" s="248">
        <v>0</v>
      </c>
      <c r="AT82" s="203" t="s">
        <v>80</v>
      </c>
      <c r="AU82" s="253">
        <v>13000000</v>
      </c>
      <c r="AV82" s="261">
        <f t="shared" si="6"/>
        <v>13000000</v>
      </c>
      <c r="AW82" s="133">
        <f t="shared" si="7"/>
        <v>0.5</v>
      </c>
      <c r="AX82" s="203" t="s">
        <v>80</v>
      </c>
      <c r="AY82" s="86" t="s">
        <v>800</v>
      </c>
      <c r="AZ82" s="254" t="s">
        <v>10401</v>
      </c>
      <c r="BA82" s="81" t="s">
        <v>71</v>
      </c>
      <c r="BB82" s="81" t="s">
        <v>117</v>
      </c>
    </row>
    <row r="83" spans="2:55" s="224" customFormat="1" ht="12.75" x14ac:dyDescent="0.2">
      <c r="B83" s="247">
        <v>2023</v>
      </c>
      <c r="C83" s="81">
        <v>891780111</v>
      </c>
      <c r="D83" s="81" t="s">
        <v>68</v>
      </c>
      <c r="E83" s="86" t="s">
        <v>10402</v>
      </c>
      <c r="F83" s="86" t="s">
        <v>10403</v>
      </c>
      <c r="G83" s="86">
        <v>0</v>
      </c>
      <c r="H83" s="198"/>
      <c r="I83" s="86" t="s">
        <v>78</v>
      </c>
      <c r="J83" s="160" t="s">
        <v>1527</v>
      </c>
      <c r="K83" s="87" t="s">
        <v>10404</v>
      </c>
      <c r="L83" s="248">
        <v>10000000</v>
      </c>
      <c r="M83" s="81" t="s">
        <v>73</v>
      </c>
      <c r="N83" s="198"/>
      <c r="O83" s="87" t="s">
        <v>10405</v>
      </c>
      <c r="P83" s="81" t="s">
        <v>10406</v>
      </c>
      <c r="Q83" s="143">
        <v>876</v>
      </c>
      <c r="R83" s="249">
        <v>45027</v>
      </c>
      <c r="S83" s="248">
        <v>5000000</v>
      </c>
      <c r="T83" s="249">
        <v>45048</v>
      </c>
      <c r="U83" s="248">
        <v>10000000</v>
      </c>
      <c r="V83" s="86" t="s">
        <v>70</v>
      </c>
      <c r="W83" s="143">
        <v>85459497</v>
      </c>
      <c r="X83" s="87" t="s">
        <v>9253</v>
      </c>
      <c r="Y83" s="198"/>
      <c r="Z83" s="250">
        <v>45048</v>
      </c>
      <c r="AA83" s="249">
        <v>45048</v>
      </c>
      <c r="AB83" s="202" t="s">
        <v>80</v>
      </c>
      <c r="AC83" s="249">
        <v>45291</v>
      </c>
      <c r="AD83" s="150">
        <f t="shared" si="5"/>
        <v>243</v>
      </c>
      <c r="AE83" s="262">
        <v>0</v>
      </c>
      <c r="AF83" s="262">
        <v>0</v>
      </c>
      <c r="AG83" s="143">
        <v>0</v>
      </c>
      <c r="AH83" s="249" t="s">
        <v>80</v>
      </c>
      <c r="AI83" s="150">
        <v>0</v>
      </c>
      <c r="AJ83" s="143">
        <v>0</v>
      </c>
      <c r="AK83" s="143">
        <v>0</v>
      </c>
      <c r="AL83" s="201" t="s">
        <v>80</v>
      </c>
      <c r="AM83" s="143">
        <v>0</v>
      </c>
      <c r="AN83" s="201" t="s">
        <v>80</v>
      </c>
      <c r="AO83" s="201" t="s">
        <v>80</v>
      </c>
      <c r="AP83" s="150">
        <f t="shared" si="4"/>
        <v>0</v>
      </c>
      <c r="AQ83" s="252">
        <f>+L83+AF83-AK83</f>
        <v>10000000</v>
      </c>
      <c r="AR83" s="86" t="s">
        <v>115</v>
      </c>
      <c r="AS83" s="248">
        <v>0</v>
      </c>
      <c r="AT83" s="203" t="s">
        <v>80</v>
      </c>
      <c r="AU83" s="253">
        <v>9999856</v>
      </c>
      <c r="AV83" s="261">
        <f t="shared" si="6"/>
        <v>144</v>
      </c>
      <c r="AW83" s="133">
        <f t="shared" si="7"/>
        <v>0.99998560000000003</v>
      </c>
      <c r="AX83" s="203" t="s">
        <v>80</v>
      </c>
      <c r="AY83" s="86" t="s">
        <v>72</v>
      </c>
      <c r="AZ83" s="254" t="s">
        <v>10407</v>
      </c>
      <c r="BA83" s="81" t="s">
        <v>71</v>
      </c>
      <c r="BB83" s="81" t="s">
        <v>117</v>
      </c>
    </row>
    <row r="84" spans="2:55" s="224" customFormat="1" ht="12.75" x14ac:dyDescent="0.2">
      <c r="B84" s="247">
        <v>2023</v>
      </c>
      <c r="C84" s="81">
        <v>891780111</v>
      </c>
      <c r="D84" s="81" t="s">
        <v>68</v>
      </c>
      <c r="E84" s="86" t="s">
        <v>10408</v>
      </c>
      <c r="F84" s="86" t="s">
        <v>10409</v>
      </c>
      <c r="G84" s="86">
        <v>0</v>
      </c>
      <c r="H84" s="198"/>
      <c r="I84" s="86" t="s">
        <v>78</v>
      </c>
      <c r="J84" s="160" t="s">
        <v>1527</v>
      </c>
      <c r="K84" s="87" t="s">
        <v>10410</v>
      </c>
      <c r="L84" s="248">
        <v>8000000</v>
      </c>
      <c r="M84" s="81" t="s">
        <v>73</v>
      </c>
      <c r="N84" s="198"/>
      <c r="O84" s="87" t="s">
        <v>10411</v>
      </c>
      <c r="P84" s="81" t="s">
        <v>10412</v>
      </c>
      <c r="Q84" s="143">
        <v>837</v>
      </c>
      <c r="R84" s="249">
        <v>45014</v>
      </c>
      <c r="S84" s="248">
        <v>70000000</v>
      </c>
      <c r="T84" s="249">
        <v>45048</v>
      </c>
      <c r="U84" s="248">
        <v>8000000</v>
      </c>
      <c r="V84" s="86" t="s">
        <v>70</v>
      </c>
      <c r="W84" s="143">
        <v>72175282</v>
      </c>
      <c r="X84" s="87" t="s">
        <v>10009</v>
      </c>
      <c r="Y84" s="198"/>
      <c r="Z84" s="250">
        <v>45048</v>
      </c>
      <c r="AA84" s="249">
        <v>45048</v>
      </c>
      <c r="AB84" s="202" t="s">
        <v>80</v>
      </c>
      <c r="AC84" s="249">
        <v>45087</v>
      </c>
      <c r="AD84" s="150">
        <f t="shared" si="5"/>
        <v>39</v>
      </c>
      <c r="AE84" s="262">
        <v>0</v>
      </c>
      <c r="AF84" s="262">
        <v>0</v>
      </c>
      <c r="AG84" s="143">
        <v>0</v>
      </c>
      <c r="AH84" s="249" t="s">
        <v>80</v>
      </c>
      <c r="AI84" s="150">
        <v>0</v>
      </c>
      <c r="AJ84" s="143">
        <v>0</v>
      </c>
      <c r="AK84" s="143">
        <v>0</v>
      </c>
      <c r="AL84" s="201" t="s">
        <v>80</v>
      </c>
      <c r="AM84" s="143">
        <v>0</v>
      </c>
      <c r="AN84" s="201" t="s">
        <v>80</v>
      </c>
      <c r="AO84" s="201" t="s">
        <v>80</v>
      </c>
      <c r="AP84" s="150">
        <f t="shared" si="4"/>
        <v>0</v>
      </c>
      <c r="AQ84" s="252">
        <f>+L84+AF84-AK84</f>
        <v>8000000</v>
      </c>
      <c r="AR84" s="86" t="s">
        <v>115</v>
      </c>
      <c r="AS84" s="248">
        <v>0</v>
      </c>
      <c r="AT84" s="203" t="s">
        <v>80</v>
      </c>
      <c r="AU84" s="253">
        <v>6167900</v>
      </c>
      <c r="AV84" s="261">
        <f t="shared" si="6"/>
        <v>1832100</v>
      </c>
      <c r="AW84" s="133">
        <f t="shared" si="7"/>
        <v>0.77098750000000005</v>
      </c>
      <c r="AX84" s="203" t="s">
        <v>80</v>
      </c>
      <c r="AY84" s="86" t="s">
        <v>800</v>
      </c>
      <c r="AZ84" s="254" t="s">
        <v>10413</v>
      </c>
      <c r="BA84" s="81" t="s">
        <v>71</v>
      </c>
      <c r="BB84" s="81" t="s">
        <v>117</v>
      </c>
    </row>
    <row r="85" spans="2:55" s="224" customFormat="1" ht="12.75" x14ac:dyDescent="0.2">
      <c r="B85" s="247">
        <v>2023</v>
      </c>
      <c r="C85" s="81">
        <v>891780111</v>
      </c>
      <c r="D85" s="81" t="s">
        <v>68</v>
      </c>
      <c r="E85" s="86" t="s">
        <v>10414</v>
      </c>
      <c r="F85" s="86" t="s">
        <v>10415</v>
      </c>
      <c r="G85" s="86">
        <v>0</v>
      </c>
      <c r="H85" s="198"/>
      <c r="I85" s="86" t="s">
        <v>78</v>
      </c>
      <c r="J85" s="160" t="s">
        <v>1527</v>
      </c>
      <c r="K85" s="87" t="s">
        <v>10416</v>
      </c>
      <c r="L85" s="248">
        <v>6073000</v>
      </c>
      <c r="M85" s="81" t="s">
        <v>73</v>
      </c>
      <c r="N85" s="198"/>
      <c r="O85" s="87" t="s">
        <v>10417</v>
      </c>
      <c r="P85" s="81" t="s">
        <v>10418</v>
      </c>
      <c r="Q85" s="143">
        <v>725</v>
      </c>
      <c r="R85" s="249">
        <v>45001</v>
      </c>
      <c r="S85" s="248">
        <v>6073000</v>
      </c>
      <c r="T85" s="249">
        <v>45048</v>
      </c>
      <c r="U85" s="248">
        <v>6073000</v>
      </c>
      <c r="V85" s="86" t="s">
        <v>70</v>
      </c>
      <c r="W85" s="143">
        <v>57297693</v>
      </c>
      <c r="X85" s="87" t="s">
        <v>10056</v>
      </c>
      <c r="Y85" s="198"/>
      <c r="Z85" s="250">
        <v>45048</v>
      </c>
      <c r="AA85" s="249">
        <v>45048</v>
      </c>
      <c r="AB85" s="202" t="s">
        <v>80</v>
      </c>
      <c r="AC85" s="249">
        <v>45291</v>
      </c>
      <c r="AD85" s="150">
        <f t="shared" si="5"/>
        <v>243</v>
      </c>
      <c r="AE85" s="262">
        <v>0</v>
      </c>
      <c r="AF85" s="262">
        <v>0</v>
      </c>
      <c r="AG85" s="143">
        <v>0</v>
      </c>
      <c r="AH85" s="249" t="s">
        <v>80</v>
      </c>
      <c r="AI85" s="150">
        <v>0</v>
      </c>
      <c r="AJ85" s="143">
        <v>0</v>
      </c>
      <c r="AK85" s="143">
        <v>0</v>
      </c>
      <c r="AL85" s="201" t="s">
        <v>80</v>
      </c>
      <c r="AM85" s="143">
        <v>0</v>
      </c>
      <c r="AN85" s="201" t="s">
        <v>80</v>
      </c>
      <c r="AO85" s="201" t="s">
        <v>80</v>
      </c>
      <c r="AP85" s="150">
        <f t="shared" si="4"/>
        <v>0</v>
      </c>
      <c r="AQ85" s="252">
        <f>+L85+AF85-AK85</f>
        <v>6073000</v>
      </c>
      <c r="AR85" s="86" t="s">
        <v>115</v>
      </c>
      <c r="AS85" s="248">
        <v>0</v>
      </c>
      <c r="AT85" s="203" t="s">
        <v>80</v>
      </c>
      <c r="AU85" s="253">
        <v>0</v>
      </c>
      <c r="AV85" s="261">
        <f t="shared" si="6"/>
        <v>6073000</v>
      </c>
      <c r="AW85" s="133">
        <f t="shared" si="7"/>
        <v>0</v>
      </c>
      <c r="AX85" s="203" t="s">
        <v>80</v>
      </c>
      <c r="AY85" s="86" t="s">
        <v>72</v>
      </c>
      <c r="AZ85" s="254" t="s">
        <v>10419</v>
      </c>
      <c r="BA85" s="81" t="s">
        <v>71</v>
      </c>
      <c r="BB85" s="81" t="s">
        <v>117</v>
      </c>
    </row>
    <row r="86" spans="2:55" s="224" customFormat="1" ht="12.75" x14ac:dyDescent="0.2">
      <c r="B86" s="247">
        <v>2023</v>
      </c>
      <c r="C86" s="81">
        <v>891780111</v>
      </c>
      <c r="D86" s="81" t="s">
        <v>68</v>
      </c>
      <c r="E86" s="86" t="s">
        <v>10420</v>
      </c>
      <c r="F86" s="86" t="s">
        <v>10421</v>
      </c>
      <c r="G86" s="86">
        <v>0</v>
      </c>
      <c r="H86" s="198"/>
      <c r="I86" s="86" t="s">
        <v>78</v>
      </c>
      <c r="J86" s="160" t="s">
        <v>1527</v>
      </c>
      <c r="K86" s="87" t="s">
        <v>10422</v>
      </c>
      <c r="L86" s="248">
        <v>20000000</v>
      </c>
      <c r="M86" s="81" t="s">
        <v>73</v>
      </c>
      <c r="N86" s="198"/>
      <c r="O86" s="87" t="s">
        <v>10423</v>
      </c>
      <c r="P86" s="81" t="s">
        <v>10424</v>
      </c>
      <c r="Q86" s="143">
        <v>837</v>
      </c>
      <c r="R86" s="249">
        <v>45014</v>
      </c>
      <c r="S86" s="248">
        <v>70000000</v>
      </c>
      <c r="T86" s="249">
        <v>45051</v>
      </c>
      <c r="U86" s="248">
        <v>20000000</v>
      </c>
      <c r="V86" s="86" t="s">
        <v>70</v>
      </c>
      <c r="W86" s="143">
        <v>72175282</v>
      </c>
      <c r="X86" s="87" t="s">
        <v>10009</v>
      </c>
      <c r="Y86" s="198"/>
      <c r="Z86" s="250">
        <v>45051</v>
      </c>
      <c r="AA86" s="249">
        <v>45051</v>
      </c>
      <c r="AB86" s="202" t="s">
        <v>80</v>
      </c>
      <c r="AC86" s="249">
        <v>45080</v>
      </c>
      <c r="AD86" s="150">
        <f t="shared" si="5"/>
        <v>29</v>
      </c>
      <c r="AE86" s="262">
        <v>0</v>
      </c>
      <c r="AF86" s="262">
        <v>0</v>
      </c>
      <c r="AG86" s="143">
        <v>0</v>
      </c>
      <c r="AH86" s="249" t="s">
        <v>80</v>
      </c>
      <c r="AI86" s="150">
        <v>0</v>
      </c>
      <c r="AJ86" s="143">
        <v>0</v>
      </c>
      <c r="AK86" s="143">
        <v>0</v>
      </c>
      <c r="AL86" s="201" t="s">
        <v>80</v>
      </c>
      <c r="AM86" s="143">
        <v>0</v>
      </c>
      <c r="AN86" s="201" t="s">
        <v>80</v>
      </c>
      <c r="AO86" s="201" t="s">
        <v>80</v>
      </c>
      <c r="AP86" s="150">
        <f t="shared" si="4"/>
        <v>0</v>
      </c>
      <c r="AQ86" s="252">
        <f>+L86+AF86-AK86</f>
        <v>20000000</v>
      </c>
      <c r="AR86" s="86" t="s">
        <v>115</v>
      </c>
      <c r="AS86" s="248">
        <v>0</v>
      </c>
      <c r="AT86" s="203" t="s">
        <v>80</v>
      </c>
      <c r="AU86" s="253">
        <v>20000000</v>
      </c>
      <c r="AV86" s="261">
        <f t="shared" si="6"/>
        <v>0</v>
      </c>
      <c r="AW86" s="133">
        <f t="shared" si="7"/>
        <v>1</v>
      </c>
      <c r="AX86" s="203" t="s">
        <v>80</v>
      </c>
      <c r="AY86" s="86" t="s">
        <v>800</v>
      </c>
      <c r="AZ86" s="254" t="s">
        <v>10425</v>
      </c>
      <c r="BA86" s="81" t="s">
        <v>71</v>
      </c>
      <c r="BB86" s="81" t="s">
        <v>117</v>
      </c>
    </row>
    <row r="87" spans="2:55" s="224" customFormat="1" ht="12.75" x14ac:dyDescent="0.2">
      <c r="B87" s="247">
        <v>2023</v>
      </c>
      <c r="C87" s="81">
        <v>891780111</v>
      </c>
      <c r="D87" s="81" t="s">
        <v>68</v>
      </c>
      <c r="E87" s="86" t="s">
        <v>10426</v>
      </c>
      <c r="F87" s="86" t="s">
        <v>10427</v>
      </c>
      <c r="G87" s="86">
        <v>0</v>
      </c>
      <c r="H87" s="198"/>
      <c r="I87" s="86" t="s">
        <v>78</v>
      </c>
      <c r="J87" s="160" t="s">
        <v>1527</v>
      </c>
      <c r="K87" s="87" t="s">
        <v>10428</v>
      </c>
      <c r="L87" s="248">
        <v>20640550</v>
      </c>
      <c r="M87" s="81" t="s">
        <v>73</v>
      </c>
      <c r="N87" s="198"/>
      <c r="O87" s="87" t="s">
        <v>10429</v>
      </c>
      <c r="P87" s="81" t="s">
        <v>10430</v>
      </c>
      <c r="Q87" s="143">
        <v>707</v>
      </c>
      <c r="R87" s="249">
        <v>44999</v>
      </c>
      <c r="S87" s="248">
        <v>20640550</v>
      </c>
      <c r="T87" s="249">
        <v>45051</v>
      </c>
      <c r="U87" s="248">
        <v>20640550</v>
      </c>
      <c r="V87" s="86" t="s">
        <v>70</v>
      </c>
      <c r="W87" s="143">
        <v>57297693</v>
      </c>
      <c r="X87" s="87" t="s">
        <v>10056</v>
      </c>
      <c r="Y87" s="198"/>
      <c r="Z87" s="250">
        <v>45051</v>
      </c>
      <c r="AA87" s="249">
        <v>45051</v>
      </c>
      <c r="AB87" s="202" t="s">
        <v>80</v>
      </c>
      <c r="AC87" s="249">
        <v>45097</v>
      </c>
      <c r="AD87" s="150">
        <f t="shared" si="5"/>
        <v>46</v>
      </c>
      <c r="AE87" s="262">
        <v>0</v>
      </c>
      <c r="AF87" s="262">
        <v>0</v>
      </c>
      <c r="AG87" s="143">
        <v>0</v>
      </c>
      <c r="AH87" s="249" t="s">
        <v>80</v>
      </c>
      <c r="AI87" s="150">
        <v>0</v>
      </c>
      <c r="AJ87" s="143">
        <v>0</v>
      </c>
      <c r="AK87" s="143">
        <v>0</v>
      </c>
      <c r="AL87" s="201" t="s">
        <v>80</v>
      </c>
      <c r="AM87" s="143">
        <v>0</v>
      </c>
      <c r="AN87" s="201" t="s">
        <v>80</v>
      </c>
      <c r="AO87" s="201" t="s">
        <v>80</v>
      </c>
      <c r="AP87" s="150">
        <f t="shared" si="4"/>
        <v>0</v>
      </c>
      <c r="AQ87" s="252">
        <f>+L87+AF87-AK87</f>
        <v>20640550</v>
      </c>
      <c r="AR87" s="86" t="s">
        <v>115</v>
      </c>
      <c r="AS87" s="248">
        <v>0</v>
      </c>
      <c r="AT87" s="203" t="s">
        <v>80</v>
      </c>
      <c r="AU87" s="253">
        <v>18659200</v>
      </c>
      <c r="AV87" s="261">
        <f t="shared" si="6"/>
        <v>1981350</v>
      </c>
      <c r="AW87" s="133">
        <f t="shared" si="7"/>
        <v>0.90400691842029401</v>
      </c>
      <c r="AX87" s="203" t="s">
        <v>80</v>
      </c>
      <c r="AY87" s="86" t="s">
        <v>800</v>
      </c>
      <c r="AZ87" s="254" t="s">
        <v>10431</v>
      </c>
      <c r="BA87" s="81" t="s">
        <v>71</v>
      </c>
      <c r="BB87" s="81" t="s">
        <v>117</v>
      </c>
    </row>
    <row r="88" spans="2:55" s="224" customFormat="1" ht="12.75" x14ac:dyDescent="0.2">
      <c r="B88" s="247">
        <v>2023</v>
      </c>
      <c r="C88" s="81">
        <v>891780111</v>
      </c>
      <c r="D88" s="81" t="s">
        <v>68</v>
      </c>
      <c r="E88" s="86" t="s">
        <v>10432</v>
      </c>
      <c r="F88" s="86" t="s">
        <v>10433</v>
      </c>
      <c r="G88" s="86">
        <v>0</v>
      </c>
      <c r="H88" s="198"/>
      <c r="I88" s="86" t="s">
        <v>78</v>
      </c>
      <c r="J88" s="160" t="s">
        <v>1527</v>
      </c>
      <c r="K88" s="87" t="s">
        <v>10434</v>
      </c>
      <c r="L88" s="248">
        <v>27198640</v>
      </c>
      <c r="M88" s="81" t="s">
        <v>73</v>
      </c>
      <c r="N88" s="198"/>
      <c r="O88" s="87" t="s">
        <v>10435</v>
      </c>
      <c r="P88" s="81" t="s">
        <v>10436</v>
      </c>
      <c r="Q88" s="143">
        <v>883</v>
      </c>
      <c r="R88" s="249">
        <v>45027</v>
      </c>
      <c r="S88" s="248">
        <v>27198640</v>
      </c>
      <c r="T88" s="249">
        <v>45051</v>
      </c>
      <c r="U88" s="248">
        <v>27198640</v>
      </c>
      <c r="V88" s="86" t="s">
        <v>70</v>
      </c>
      <c r="W88" s="143">
        <v>85465146</v>
      </c>
      <c r="X88" s="87" t="s">
        <v>9277</v>
      </c>
      <c r="Y88" s="198"/>
      <c r="Z88" s="250">
        <v>45051</v>
      </c>
      <c r="AA88" s="249">
        <v>45051</v>
      </c>
      <c r="AB88" s="202" t="s">
        <v>80</v>
      </c>
      <c r="AC88" s="249">
        <v>45052</v>
      </c>
      <c r="AD88" s="150">
        <f t="shared" si="5"/>
        <v>1</v>
      </c>
      <c r="AE88" s="262">
        <v>0</v>
      </c>
      <c r="AF88" s="262">
        <v>0</v>
      </c>
      <c r="AG88" s="143">
        <v>0</v>
      </c>
      <c r="AH88" s="249" t="s">
        <v>80</v>
      </c>
      <c r="AI88" s="150">
        <v>0</v>
      </c>
      <c r="AJ88" s="143">
        <v>0</v>
      </c>
      <c r="AK88" s="143">
        <v>0</v>
      </c>
      <c r="AL88" s="201" t="s">
        <v>80</v>
      </c>
      <c r="AM88" s="143">
        <v>0</v>
      </c>
      <c r="AN88" s="201" t="s">
        <v>80</v>
      </c>
      <c r="AO88" s="201" t="s">
        <v>80</v>
      </c>
      <c r="AP88" s="150">
        <f t="shared" si="4"/>
        <v>0</v>
      </c>
      <c r="AQ88" s="252">
        <f>+L88+AF88-AK88</f>
        <v>27198640</v>
      </c>
      <c r="AR88" s="86" t="s">
        <v>115</v>
      </c>
      <c r="AS88" s="248">
        <v>0</v>
      </c>
      <c r="AT88" s="203" t="s">
        <v>80</v>
      </c>
      <c r="AU88" s="253">
        <v>13714053</v>
      </c>
      <c r="AV88" s="261">
        <f t="shared" si="6"/>
        <v>13484587</v>
      </c>
      <c r="AW88" s="133">
        <f t="shared" si="7"/>
        <v>0.50421833591679588</v>
      </c>
      <c r="AX88" s="203" t="s">
        <v>80</v>
      </c>
      <c r="AY88" s="86" t="s">
        <v>800</v>
      </c>
      <c r="AZ88" s="254" t="s">
        <v>10437</v>
      </c>
      <c r="BA88" s="81" t="s">
        <v>71</v>
      </c>
      <c r="BB88" s="81" t="s">
        <v>117</v>
      </c>
    </row>
    <row r="89" spans="2:55" s="224" customFormat="1" ht="12.75" x14ac:dyDescent="0.2">
      <c r="B89" s="247">
        <v>2023</v>
      </c>
      <c r="C89" s="81">
        <v>891780111</v>
      </c>
      <c r="D89" s="81" t="s">
        <v>68</v>
      </c>
      <c r="E89" s="86" t="s">
        <v>10438</v>
      </c>
      <c r="F89" s="86" t="s">
        <v>10439</v>
      </c>
      <c r="G89" s="86">
        <v>0</v>
      </c>
      <c r="H89" s="198"/>
      <c r="I89" s="86" t="s">
        <v>78</v>
      </c>
      <c r="J89" s="160" t="s">
        <v>1527</v>
      </c>
      <c r="K89" s="87" t="s">
        <v>10440</v>
      </c>
      <c r="L89" s="248">
        <v>19245454</v>
      </c>
      <c r="M89" s="81" t="s">
        <v>73</v>
      </c>
      <c r="N89" s="198"/>
      <c r="O89" s="87" t="s">
        <v>10441</v>
      </c>
      <c r="P89" s="81" t="s">
        <v>10442</v>
      </c>
      <c r="Q89" s="143">
        <v>775</v>
      </c>
      <c r="R89" s="249">
        <v>45007</v>
      </c>
      <c r="S89" s="248">
        <v>19245454</v>
      </c>
      <c r="T89" s="249">
        <v>45056</v>
      </c>
      <c r="U89" s="248">
        <v>19245454</v>
      </c>
      <c r="V89" s="86" t="s">
        <v>70</v>
      </c>
      <c r="W89" s="143">
        <v>57297693</v>
      </c>
      <c r="X89" s="87" t="s">
        <v>10056</v>
      </c>
      <c r="Y89" s="198"/>
      <c r="Z89" s="250">
        <v>45056</v>
      </c>
      <c r="AA89" s="249">
        <v>45056</v>
      </c>
      <c r="AB89" s="202" t="s">
        <v>80</v>
      </c>
      <c r="AC89" s="249">
        <v>45077</v>
      </c>
      <c r="AD89" s="150">
        <f t="shared" si="5"/>
        <v>21</v>
      </c>
      <c r="AE89" s="262">
        <v>0</v>
      </c>
      <c r="AF89" s="262">
        <v>0</v>
      </c>
      <c r="AG89" s="143">
        <v>0</v>
      </c>
      <c r="AH89" s="249" t="s">
        <v>80</v>
      </c>
      <c r="AI89" s="150">
        <v>0</v>
      </c>
      <c r="AJ89" s="143">
        <v>0</v>
      </c>
      <c r="AK89" s="143">
        <v>0</v>
      </c>
      <c r="AL89" s="201" t="s">
        <v>80</v>
      </c>
      <c r="AM89" s="143">
        <v>0</v>
      </c>
      <c r="AN89" s="201" t="s">
        <v>80</v>
      </c>
      <c r="AO89" s="201" t="s">
        <v>80</v>
      </c>
      <c r="AP89" s="150">
        <f t="shared" si="4"/>
        <v>0</v>
      </c>
      <c r="AQ89" s="252">
        <f>+L89+AF89-AK89</f>
        <v>19245454</v>
      </c>
      <c r="AR89" s="86" t="s">
        <v>115</v>
      </c>
      <c r="AS89" s="248">
        <v>0</v>
      </c>
      <c r="AT89" s="203" t="s">
        <v>80</v>
      </c>
      <c r="AU89" s="253">
        <v>19245454</v>
      </c>
      <c r="AV89" s="261">
        <f t="shared" si="6"/>
        <v>0</v>
      </c>
      <c r="AW89" s="133">
        <f t="shared" si="7"/>
        <v>1</v>
      </c>
      <c r="AX89" s="203" t="s">
        <v>80</v>
      </c>
      <c r="AY89" s="86" t="s">
        <v>800</v>
      </c>
      <c r="AZ89" s="254" t="s">
        <v>10443</v>
      </c>
      <c r="BA89" s="81" t="s">
        <v>71</v>
      </c>
      <c r="BB89" s="81" t="s">
        <v>117</v>
      </c>
    </row>
    <row r="90" spans="2:55" s="224" customFormat="1" ht="12.75" x14ac:dyDescent="0.2">
      <c r="B90" s="247">
        <v>2023</v>
      </c>
      <c r="C90" s="81">
        <v>891780111</v>
      </c>
      <c r="D90" s="81" t="s">
        <v>68</v>
      </c>
      <c r="E90" s="86" t="s">
        <v>10444</v>
      </c>
      <c r="F90" s="86" t="s">
        <v>10445</v>
      </c>
      <c r="G90" s="86">
        <v>0</v>
      </c>
      <c r="H90" s="198"/>
      <c r="I90" s="86" t="s">
        <v>78</v>
      </c>
      <c r="J90" s="160" t="s">
        <v>1527</v>
      </c>
      <c r="K90" s="87" t="s">
        <v>10446</v>
      </c>
      <c r="L90" s="248">
        <v>115221750</v>
      </c>
      <c r="M90" s="81" t="s">
        <v>73</v>
      </c>
      <c r="N90" s="198"/>
      <c r="O90" s="87" t="s">
        <v>10447</v>
      </c>
      <c r="P90" s="81" t="s">
        <v>10448</v>
      </c>
      <c r="Q90" s="143">
        <v>1036</v>
      </c>
      <c r="R90" s="249">
        <v>45048</v>
      </c>
      <c r="S90" s="248">
        <v>115221750</v>
      </c>
      <c r="T90" s="249">
        <v>45056</v>
      </c>
      <c r="U90" s="248">
        <v>115221750</v>
      </c>
      <c r="V90" s="86" t="s">
        <v>70</v>
      </c>
      <c r="W90" s="143">
        <v>85465146</v>
      </c>
      <c r="X90" s="87" t="s">
        <v>9277</v>
      </c>
      <c r="Y90" s="198"/>
      <c r="Z90" s="250">
        <v>45056</v>
      </c>
      <c r="AA90" s="249">
        <v>45063</v>
      </c>
      <c r="AB90" s="251">
        <v>45063</v>
      </c>
      <c r="AC90" s="249">
        <v>45064</v>
      </c>
      <c r="AD90" s="150">
        <f t="shared" si="5"/>
        <v>1</v>
      </c>
      <c r="AE90" s="262">
        <v>0</v>
      </c>
      <c r="AF90" s="262">
        <v>0</v>
      </c>
      <c r="AG90" s="143">
        <v>0</v>
      </c>
      <c r="AH90" s="249" t="s">
        <v>80</v>
      </c>
      <c r="AI90" s="150">
        <v>0</v>
      </c>
      <c r="AJ90" s="143">
        <v>0</v>
      </c>
      <c r="AK90" s="143">
        <v>0</v>
      </c>
      <c r="AL90" s="201" t="s">
        <v>80</v>
      </c>
      <c r="AM90" s="143">
        <v>0</v>
      </c>
      <c r="AN90" s="201" t="s">
        <v>80</v>
      </c>
      <c r="AO90" s="201" t="s">
        <v>80</v>
      </c>
      <c r="AP90" s="150">
        <f t="shared" si="4"/>
        <v>0</v>
      </c>
      <c r="AQ90" s="252">
        <f>+L90+AF90-AK90</f>
        <v>115221750</v>
      </c>
      <c r="AR90" s="86" t="s">
        <v>115</v>
      </c>
      <c r="AS90" s="248">
        <v>0</v>
      </c>
      <c r="AT90" s="203" t="s">
        <v>80</v>
      </c>
      <c r="AU90" s="253">
        <v>88494350</v>
      </c>
      <c r="AV90" s="261">
        <f t="shared" si="6"/>
        <v>26727400</v>
      </c>
      <c r="AW90" s="133">
        <f t="shared" si="7"/>
        <v>0.76803511489801191</v>
      </c>
      <c r="AX90" s="203" t="s">
        <v>80</v>
      </c>
      <c r="AY90" s="86" t="s">
        <v>800</v>
      </c>
      <c r="AZ90" s="254" t="s">
        <v>10449</v>
      </c>
      <c r="BA90" s="81" t="s">
        <v>71</v>
      </c>
      <c r="BB90" s="81" t="s">
        <v>117</v>
      </c>
    </row>
    <row r="91" spans="2:55" s="224" customFormat="1" ht="12.75" x14ac:dyDescent="0.2">
      <c r="B91" s="247">
        <v>2023</v>
      </c>
      <c r="C91" s="81">
        <v>891780111</v>
      </c>
      <c r="D91" s="81" t="s">
        <v>68</v>
      </c>
      <c r="E91" s="86" t="s">
        <v>10450</v>
      </c>
      <c r="F91" s="86" t="s">
        <v>10451</v>
      </c>
      <c r="G91" s="86">
        <v>0</v>
      </c>
      <c r="H91" s="198"/>
      <c r="I91" s="86" t="s">
        <v>78</v>
      </c>
      <c r="J91" s="160" t="s">
        <v>1527</v>
      </c>
      <c r="K91" s="87" t="s">
        <v>10452</v>
      </c>
      <c r="L91" s="248">
        <v>110000000</v>
      </c>
      <c r="M91" s="81" t="s">
        <v>73</v>
      </c>
      <c r="N91" s="198"/>
      <c r="O91" s="87" t="s">
        <v>10322</v>
      </c>
      <c r="P91" s="81" t="s">
        <v>10323</v>
      </c>
      <c r="Q91" s="143">
        <v>1063</v>
      </c>
      <c r="R91" s="249">
        <v>45051</v>
      </c>
      <c r="S91" s="248">
        <v>110000000</v>
      </c>
      <c r="T91" s="249">
        <v>45056</v>
      </c>
      <c r="U91" s="248">
        <v>110000000</v>
      </c>
      <c r="V91" s="86" t="s">
        <v>70</v>
      </c>
      <c r="W91" s="143">
        <v>72175282</v>
      </c>
      <c r="X91" s="87" t="s">
        <v>10009</v>
      </c>
      <c r="Y91" s="198"/>
      <c r="Z91" s="250">
        <v>45056</v>
      </c>
      <c r="AA91" s="249">
        <v>45057</v>
      </c>
      <c r="AB91" s="251">
        <v>45057</v>
      </c>
      <c r="AC91" s="249">
        <v>45291</v>
      </c>
      <c r="AD91" s="150">
        <f t="shared" si="5"/>
        <v>234</v>
      </c>
      <c r="AE91" s="262">
        <v>0</v>
      </c>
      <c r="AF91" s="262">
        <v>0</v>
      </c>
      <c r="AG91" s="143">
        <v>0</v>
      </c>
      <c r="AH91" s="249" t="s">
        <v>80</v>
      </c>
      <c r="AI91" s="150">
        <v>0</v>
      </c>
      <c r="AJ91" s="143">
        <v>0</v>
      </c>
      <c r="AK91" s="143">
        <v>0</v>
      </c>
      <c r="AL91" s="201" t="s">
        <v>80</v>
      </c>
      <c r="AM91" s="143">
        <v>0</v>
      </c>
      <c r="AN91" s="201" t="s">
        <v>80</v>
      </c>
      <c r="AO91" s="201" t="s">
        <v>80</v>
      </c>
      <c r="AP91" s="150">
        <f t="shared" si="4"/>
        <v>0</v>
      </c>
      <c r="AQ91" s="252">
        <f>+L91+AF91-AK91</f>
        <v>110000000</v>
      </c>
      <c r="AR91" s="86" t="s">
        <v>115</v>
      </c>
      <c r="AS91" s="248">
        <v>0</v>
      </c>
      <c r="AT91" s="203" t="s">
        <v>80</v>
      </c>
      <c r="AU91" s="253">
        <v>109999554</v>
      </c>
      <c r="AV91" s="261">
        <f t="shared" si="6"/>
        <v>446</v>
      </c>
      <c r="AW91" s="133">
        <f t="shared" si="7"/>
        <v>0.99999594545454551</v>
      </c>
      <c r="AX91" s="203" t="s">
        <v>80</v>
      </c>
      <c r="AY91" s="86" t="s">
        <v>72</v>
      </c>
      <c r="AZ91" s="254" t="s">
        <v>10453</v>
      </c>
      <c r="BA91" s="81" t="s">
        <v>71</v>
      </c>
      <c r="BB91" s="81" t="s">
        <v>117</v>
      </c>
    </row>
    <row r="92" spans="2:55" s="224" customFormat="1" ht="12.75" x14ac:dyDescent="0.2">
      <c r="B92" s="247">
        <v>2023</v>
      </c>
      <c r="C92" s="81">
        <v>891780111</v>
      </c>
      <c r="D92" s="81" t="s">
        <v>68</v>
      </c>
      <c r="E92" s="86" t="s">
        <v>10454</v>
      </c>
      <c r="F92" s="86" t="s">
        <v>10455</v>
      </c>
      <c r="G92" s="86">
        <v>0</v>
      </c>
      <c r="H92" s="198"/>
      <c r="I92" s="86" t="s">
        <v>78</v>
      </c>
      <c r="J92" s="160" t="s">
        <v>1527</v>
      </c>
      <c r="K92" s="87" t="s">
        <v>10456</v>
      </c>
      <c r="L92" s="248">
        <v>26427111</v>
      </c>
      <c r="M92" s="81" t="s">
        <v>73</v>
      </c>
      <c r="N92" s="198"/>
      <c r="O92" s="87" t="s">
        <v>10457</v>
      </c>
      <c r="P92" s="81" t="s">
        <v>10458</v>
      </c>
      <c r="Q92" s="143">
        <v>1021</v>
      </c>
      <c r="R92" s="249">
        <v>45044</v>
      </c>
      <c r="S92" s="248">
        <v>26427111</v>
      </c>
      <c r="T92" s="249">
        <v>45057</v>
      </c>
      <c r="U92" s="248">
        <v>26427111</v>
      </c>
      <c r="V92" s="86" t="s">
        <v>70</v>
      </c>
      <c r="W92" s="143">
        <v>85465146</v>
      </c>
      <c r="X92" s="87" t="s">
        <v>9277</v>
      </c>
      <c r="Y92" s="198"/>
      <c r="Z92" s="250">
        <v>45057</v>
      </c>
      <c r="AA92" s="249">
        <v>45057</v>
      </c>
      <c r="AB92" s="202" t="s">
        <v>80</v>
      </c>
      <c r="AC92" s="249">
        <v>45061</v>
      </c>
      <c r="AD92" s="150">
        <f t="shared" si="5"/>
        <v>4</v>
      </c>
      <c r="AE92" s="262">
        <v>0</v>
      </c>
      <c r="AF92" s="262">
        <v>0</v>
      </c>
      <c r="AG92" s="143">
        <v>0</v>
      </c>
      <c r="AH92" s="249" t="s">
        <v>80</v>
      </c>
      <c r="AI92" s="150">
        <v>0</v>
      </c>
      <c r="AJ92" s="143">
        <v>0</v>
      </c>
      <c r="AK92" s="143">
        <v>0</v>
      </c>
      <c r="AL92" s="201" t="s">
        <v>80</v>
      </c>
      <c r="AM92" s="143">
        <v>0</v>
      </c>
      <c r="AN92" s="201" t="s">
        <v>80</v>
      </c>
      <c r="AO92" s="201" t="s">
        <v>80</v>
      </c>
      <c r="AP92" s="150">
        <f t="shared" si="4"/>
        <v>0</v>
      </c>
      <c r="AQ92" s="252">
        <f>+L92+AF92-AK92</f>
        <v>26427111</v>
      </c>
      <c r="AR92" s="86" t="s">
        <v>115</v>
      </c>
      <c r="AS92" s="248">
        <v>0</v>
      </c>
      <c r="AT92" s="203" t="s">
        <v>80</v>
      </c>
      <c r="AU92" s="253">
        <v>26427111</v>
      </c>
      <c r="AV92" s="261">
        <f t="shared" si="6"/>
        <v>0</v>
      </c>
      <c r="AW92" s="133">
        <f t="shared" si="7"/>
        <v>1</v>
      </c>
      <c r="AX92" s="203" t="s">
        <v>80</v>
      </c>
      <c r="AY92" s="86" t="s">
        <v>800</v>
      </c>
      <c r="AZ92" s="254" t="s">
        <v>10459</v>
      </c>
      <c r="BA92" s="81" t="s">
        <v>71</v>
      </c>
      <c r="BB92" s="81" t="s">
        <v>117</v>
      </c>
    </row>
    <row r="93" spans="2:55" s="224" customFormat="1" ht="12.75" x14ac:dyDescent="0.2">
      <c r="B93" s="247">
        <v>2023</v>
      </c>
      <c r="C93" s="81">
        <v>891780111</v>
      </c>
      <c r="D93" s="81" t="s">
        <v>68</v>
      </c>
      <c r="E93" s="86" t="s">
        <v>10460</v>
      </c>
      <c r="F93" s="86" t="s">
        <v>10461</v>
      </c>
      <c r="G93" s="86">
        <v>0</v>
      </c>
      <c r="H93" s="198"/>
      <c r="I93" s="86" t="s">
        <v>78</v>
      </c>
      <c r="J93" s="160" t="s">
        <v>1527</v>
      </c>
      <c r="K93" s="87" t="s">
        <v>10462</v>
      </c>
      <c r="L93" s="248">
        <v>11743576</v>
      </c>
      <c r="M93" s="81" t="s">
        <v>73</v>
      </c>
      <c r="N93" s="198"/>
      <c r="O93" s="87" t="s">
        <v>10463</v>
      </c>
      <c r="P93" s="81" t="s">
        <v>10464</v>
      </c>
      <c r="Q93" s="143">
        <v>1022</v>
      </c>
      <c r="R93" s="249">
        <v>45044</v>
      </c>
      <c r="S93" s="248">
        <v>11743576</v>
      </c>
      <c r="T93" s="249">
        <v>45061</v>
      </c>
      <c r="U93" s="248">
        <v>11743576</v>
      </c>
      <c r="V93" s="86" t="s">
        <v>70</v>
      </c>
      <c r="W93" s="143">
        <v>85465146</v>
      </c>
      <c r="X93" s="87" t="s">
        <v>9277</v>
      </c>
      <c r="Y93" s="198"/>
      <c r="Z93" s="250">
        <v>45061</v>
      </c>
      <c r="AA93" s="249">
        <v>45061</v>
      </c>
      <c r="AB93" s="202" t="s">
        <v>80</v>
      </c>
      <c r="AC93" s="249">
        <v>45075</v>
      </c>
      <c r="AD93" s="150">
        <f t="shared" si="5"/>
        <v>14</v>
      </c>
      <c r="AE93" s="262">
        <v>0</v>
      </c>
      <c r="AF93" s="262">
        <v>0</v>
      </c>
      <c r="AG93" s="143">
        <v>0</v>
      </c>
      <c r="AH93" s="249" t="s">
        <v>80</v>
      </c>
      <c r="AI93" s="150">
        <v>0</v>
      </c>
      <c r="AJ93" s="143">
        <v>0</v>
      </c>
      <c r="AK93" s="143">
        <v>0</v>
      </c>
      <c r="AL93" s="201" t="s">
        <v>80</v>
      </c>
      <c r="AM93" s="143">
        <v>0</v>
      </c>
      <c r="AN93" s="201" t="s">
        <v>80</v>
      </c>
      <c r="AO93" s="201" t="s">
        <v>80</v>
      </c>
      <c r="AP93" s="150">
        <f t="shared" si="4"/>
        <v>0</v>
      </c>
      <c r="AQ93" s="252">
        <f>+L93+AF93-AK93</f>
        <v>11743576</v>
      </c>
      <c r="AR93" s="86" t="s">
        <v>115</v>
      </c>
      <c r="AS93" s="248">
        <v>0</v>
      </c>
      <c r="AT93" s="203" t="s">
        <v>80</v>
      </c>
      <c r="AU93" s="253">
        <v>11743576</v>
      </c>
      <c r="AV93" s="261">
        <f t="shared" si="6"/>
        <v>0</v>
      </c>
      <c r="AW93" s="133">
        <f t="shared" si="7"/>
        <v>1</v>
      </c>
      <c r="AX93" s="203" t="s">
        <v>80</v>
      </c>
      <c r="AY93" s="86" t="s">
        <v>800</v>
      </c>
      <c r="AZ93" s="254" t="s">
        <v>10465</v>
      </c>
      <c r="BA93" s="81" t="s">
        <v>71</v>
      </c>
      <c r="BB93" s="81" t="s">
        <v>117</v>
      </c>
    </row>
    <row r="94" spans="2:55" s="224" customFormat="1" ht="12.75" x14ac:dyDescent="0.2">
      <c r="B94" s="247">
        <v>2023</v>
      </c>
      <c r="C94" s="81">
        <v>891780111</v>
      </c>
      <c r="D94" s="81" t="s">
        <v>68</v>
      </c>
      <c r="E94" s="86" t="s">
        <v>10466</v>
      </c>
      <c r="F94" s="86" t="s">
        <v>10467</v>
      </c>
      <c r="G94" s="86">
        <v>0</v>
      </c>
      <c r="H94" s="198"/>
      <c r="I94" s="86" t="s">
        <v>78</v>
      </c>
      <c r="J94" s="160" t="s">
        <v>120</v>
      </c>
      <c r="K94" s="87" t="s">
        <v>10468</v>
      </c>
      <c r="L94" s="248">
        <v>6000000</v>
      </c>
      <c r="M94" s="81" t="s">
        <v>73</v>
      </c>
      <c r="N94" s="198"/>
      <c r="O94" s="87" t="s">
        <v>10123</v>
      </c>
      <c r="P94" s="81" t="s">
        <v>10124</v>
      </c>
      <c r="Q94" s="143">
        <v>847</v>
      </c>
      <c r="R94" s="249">
        <v>45015</v>
      </c>
      <c r="S94" s="248">
        <v>32000000</v>
      </c>
      <c r="T94" s="249">
        <v>45061</v>
      </c>
      <c r="U94" s="248">
        <v>6000000</v>
      </c>
      <c r="V94" s="86" t="s">
        <v>70</v>
      </c>
      <c r="W94" s="143">
        <v>72175282</v>
      </c>
      <c r="X94" s="87" t="s">
        <v>10009</v>
      </c>
      <c r="Y94" s="198"/>
      <c r="Z94" s="250">
        <v>45061</v>
      </c>
      <c r="AA94" s="249">
        <v>45061</v>
      </c>
      <c r="AB94" s="202" t="s">
        <v>80</v>
      </c>
      <c r="AC94" s="249">
        <v>45245</v>
      </c>
      <c r="AD94" s="150">
        <f t="shared" si="5"/>
        <v>184</v>
      </c>
      <c r="AE94" s="262">
        <v>0</v>
      </c>
      <c r="AF94" s="262">
        <v>0</v>
      </c>
      <c r="AG94" s="143">
        <v>0</v>
      </c>
      <c r="AH94" s="249" t="s">
        <v>80</v>
      </c>
      <c r="AI94" s="150">
        <v>0</v>
      </c>
      <c r="AJ94" s="143">
        <v>0</v>
      </c>
      <c r="AK94" s="143">
        <v>0</v>
      </c>
      <c r="AL94" s="201" t="s">
        <v>80</v>
      </c>
      <c r="AM94" s="143">
        <v>0</v>
      </c>
      <c r="AN94" s="201" t="s">
        <v>80</v>
      </c>
      <c r="AO94" s="201" t="s">
        <v>80</v>
      </c>
      <c r="AP94" s="150">
        <f t="shared" si="4"/>
        <v>0</v>
      </c>
      <c r="AQ94" s="252">
        <f>+L94+AF94-AK94</f>
        <v>6000000</v>
      </c>
      <c r="AR94" s="86" t="s">
        <v>115</v>
      </c>
      <c r="AS94" s="248">
        <v>0</v>
      </c>
      <c r="AT94" s="203" t="s">
        <v>80</v>
      </c>
      <c r="AU94" s="253">
        <v>0</v>
      </c>
      <c r="AV94" s="261">
        <f t="shared" si="6"/>
        <v>6000000</v>
      </c>
      <c r="AW94" s="133">
        <f t="shared" si="7"/>
        <v>0</v>
      </c>
      <c r="AX94" s="203" t="s">
        <v>80</v>
      </c>
      <c r="AY94" s="86" t="s">
        <v>72</v>
      </c>
      <c r="AZ94" s="254" t="s">
        <v>10469</v>
      </c>
      <c r="BA94" s="81" t="s">
        <v>71</v>
      </c>
      <c r="BB94" s="81" t="s">
        <v>117</v>
      </c>
    </row>
    <row r="95" spans="2:55" s="56" customFormat="1" x14ac:dyDescent="0.25">
      <c r="B95" s="247">
        <v>2023</v>
      </c>
      <c r="C95" s="81">
        <v>891780111</v>
      </c>
      <c r="D95" s="81" t="s">
        <v>68</v>
      </c>
      <c r="E95" s="86" t="s">
        <v>10470</v>
      </c>
      <c r="F95" s="86" t="s">
        <v>10471</v>
      </c>
      <c r="G95" s="86">
        <v>0</v>
      </c>
      <c r="H95" s="198"/>
      <c r="I95" s="86" t="s">
        <v>78</v>
      </c>
      <c r="J95" s="160" t="s">
        <v>1527</v>
      </c>
      <c r="K95" s="144" t="s">
        <v>10472</v>
      </c>
      <c r="L95" s="248">
        <v>15000000</v>
      </c>
      <c r="M95" s="81" t="s">
        <v>73</v>
      </c>
      <c r="N95" s="86"/>
      <c r="O95" s="144" t="s">
        <v>10473</v>
      </c>
      <c r="P95" s="86" t="s">
        <v>10474</v>
      </c>
      <c r="Q95" s="143">
        <v>873</v>
      </c>
      <c r="R95" s="257">
        <v>45026</v>
      </c>
      <c r="S95" s="248">
        <v>20000000</v>
      </c>
      <c r="T95" s="257">
        <v>45063</v>
      </c>
      <c r="U95" s="248">
        <v>15000000</v>
      </c>
      <c r="V95" s="86" t="s">
        <v>70</v>
      </c>
      <c r="W95" s="143">
        <v>72221403</v>
      </c>
      <c r="X95" s="144" t="s">
        <v>1550</v>
      </c>
      <c r="Y95" s="86"/>
      <c r="Z95" s="250">
        <v>45063</v>
      </c>
      <c r="AA95" s="257">
        <v>45063</v>
      </c>
      <c r="AB95" s="202" t="s">
        <v>80</v>
      </c>
      <c r="AC95" s="257">
        <v>45291</v>
      </c>
      <c r="AD95" s="150">
        <f t="shared" si="5"/>
        <v>228</v>
      </c>
      <c r="AE95" s="262">
        <v>0</v>
      </c>
      <c r="AF95" s="262">
        <v>0</v>
      </c>
      <c r="AG95" s="143">
        <v>0</v>
      </c>
      <c r="AH95" s="249" t="s">
        <v>80</v>
      </c>
      <c r="AI95" s="150">
        <v>0</v>
      </c>
      <c r="AJ95" s="143">
        <v>0</v>
      </c>
      <c r="AK95" s="143">
        <v>0</v>
      </c>
      <c r="AL95" s="201" t="s">
        <v>80</v>
      </c>
      <c r="AM95" s="143">
        <v>0</v>
      </c>
      <c r="AN95" s="201" t="s">
        <v>80</v>
      </c>
      <c r="AO95" s="201" t="s">
        <v>80</v>
      </c>
      <c r="AP95" s="150">
        <f t="shared" si="4"/>
        <v>0</v>
      </c>
      <c r="AQ95" s="252">
        <f>+L95+AF95-AK95</f>
        <v>15000000</v>
      </c>
      <c r="AR95" s="86" t="s">
        <v>115</v>
      </c>
      <c r="AS95" s="248">
        <v>0</v>
      </c>
      <c r="AT95" s="203" t="s">
        <v>80</v>
      </c>
      <c r="AU95" s="253">
        <v>0</v>
      </c>
      <c r="AV95" s="261">
        <f t="shared" si="6"/>
        <v>15000000</v>
      </c>
      <c r="AW95" s="133">
        <f t="shared" si="7"/>
        <v>0</v>
      </c>
      <c r="AX95" s="203" t="s">
        <v>80</v>
      </c>
      <c r="AY95" s="86" t="s">
        <v>72</v>
      </c>
      <c r="AZ95" s="254" t="s">
        <v>10475</v>
      </c>
      <c r="BA95" s="81" t="s">
        <v>71</v>
      </c>
      <c r="BB95" s="81" t="s">
        <v>117</v>
      </c>
      <c r="BC95" s="224"/>
    </row>
    <row r="96" spans="2:55" s="56" customFormat="1" x14ac:dyDescent="0.25">
      <c r="B96" s="247">
        <v>2023</v>
      </c>
      <c r="C96" s="81">
        <v>891780111</v>
      </c>
      <c r="D96" s="81" t="s">
        <v>68</v>
      </c>
      <c r="E96" s="86" t="s">
        <v>10476</v>
      </c>
      <c r="F96" s="86" t="s">
        <v>10477</v>
      </c>
      <c r="G96" s="86">
        <v>0</v>
      </c>
      <c r="H96" s="198"/>
      <c r="I96" s="86" t="s">
        <v>78</v>
      </c>
      <c r="J96" s="160" t="s">
        <v>1527</v>
      </c>
      <c r="K96" s="144" t="s">
        <v>10478</v>
      </c>
      <c r="L96" s="248">
        <v>3750000</v>
      </c>
      <c r="M96" s="81" t="s">
        <v>73</v>
      </c>
      <c r="N96" s="86"/>
      <c r="O96" s="144" t="s">
        <v>10479</v>
      </c>
      <c r="P96" s="86" t="s">
        <v>10480</v>
      </c>
      <c r="Q96" s="143">
        <v>1095</v>
      </c>
      <c r="R96" s="257">
        <v>45057</v>
      </c>
      <c r="S96" s="248">
        <v>3750000</v>
      </c>
      <c r="T96" s="257">
        <v>45064</v>
      </c>
      <c r="U96" s="248">
        <v>3750000</v>
      </c>
      <c r="V96" s="86" t="s">
        <v>70</v>
      </c>
      <c r="W96" s="143">
        <v>72175282</v>
      </c>
      <c r="X96" s="144" t="s">
        <v>10009</v>
      </c>
      <c r="Y96" s="86"/>
      <c r="Z96" s="250">
        <v>45064</v>
      </c>
      <c r="AA96" s="257">
        <v>45066</v>
      </c>
      <c r="AB96" s="202" t="s">
        <v>80</v>
      </c>
      <c r="AC96" s="257">
        <v>45088</v>
      </c>
      <c r="AD96" s="150">
        <f t="shared" si="5"/>
        <v>22</v>
      </c>
      <c r="AE96" s="262">
        <v>0</v>
      </c>
      <c r="AF96" s="262">
        <v>0</v>
      </c>
      <c r="AG96" s="143">
        <v>0</v>
      </c>
      <c r="AH96" s="249" t="s">
        <v>80</v>
      </c>
      <c r="AI96" s="150">
        <v>0</v>
      </c>
      <c r="AJ96" s="143">
        <v>0</v>
      </c>
      <c r="AK96" s="143">
        <v>0</v>
      </c>
      <c r="AL96" s="201" t="s">
        <v>80</v>
      </c>
      <c r="AM96" s="143">
        <v>0</v>
      </c>
      <c r="AN96" s="201" t="s">
        <v>80</v>
      </c>
      <c r="AO96" s="201" t="s">
        <v>80</v>
      </c>
      <c r="AP96" s="150">
        <f t="shared" si="4"/>
        <v>0</v>
      </c>
      <c r="AQ96" s="252">
        <f>+L96+AF96-AK96</f>
        <v>3750000</v>
      </c>
      <c r="AR96" s="86" t="s">
        <v>115</v>
      </c>
      <c r="AS96" s="248">
        <v>0</v>
      </c>
      <c r="AT96" s="203" t="s">
        <v>80</v>
      </c>
      <c r="AU96" s="253">
        <v>3750000</v>
      </c>
      <c r="AV96" s="261">
        <f t="shared" si="6"/>
        <v>0</v>
      </c>
      <c r="AW96" s="133">
        <f t="shared" si="7"/>
        <v>1</v>
      </c>
      <c r="AX96" s="203" t="s">
        <v>80</v>
      </c>
      <c r="AY96" s="86" t="s">
        <v>800</v>
      </c>
      <c r="AZ96" s="254" t="s">
        <v>10481</v>
      </c>
      <c r="BA96" s="81" t="s">
        <v>71</v>
      </c>
      <c r="BB96" s="81" t="s">
        <v>117</v>
      </c>
      <c r="BC96" s="224"/>
    </row>
    <row r="97" spans="2:54" s="56" customFormat="1" x14ac:dyDescent="0.25">
      <c r="B97" s="247">
        <v>2023</v>
      </c>
      <c r="C97" s="81">
        <v>891780111</v>
      </c>
      <c r="D97" s="81" t="s">
        <v>68</v>
      </c>
      <c r="E97" s="86" t="s">
        <v>10482</v>
      </c>
      <c r="F97" s="86" t="s">
        <v>10483</v>
      </c>
      <c r="G97" s="86">
        <v>0</v>
      </c>
      <c r="H97" s="198"/>
      <c r="I97" s="86" t="s">
        <v>78</v>
      </c>
      <c r="J97" s="160" t="s">
        <v>1527</v>
      </c>
      <c r="K97" s="144" t="s">
        <v>10484</v>
      </c>
      <c r="L97" s="248">
        <v>1380000</v>
      </c>
      <c r="M97" s="81" t="s">
        <v>73</v>
      </c>
      <c r="N97" s="86"/>
      <c r="O97" s="144" t="s">
        <v>10485</v>
      </c>
      <c r="P97" s="86" t="s">
        <v>10486</v>
      </c>
      <c r="Q97" s="143">
        <v>1097</v>
      </c>
      <c r="R97" s="257">
        <v>45057</v>
      </c>
      <c r="S97" s="248">
        <v>1380000</v>
      </c>
      <c r="T97" s="257">
        <v>45075</v>
      </c>
      <c r="U97" s="248">
        <v>1380000</v>
      </c>
      <c r="V97" s="86" t="s">
        <v>70</v>
      </c>
      <c r="W97" s="143">
        <v>85465146</v>
      </c>
      <c r="X97" s="144" t="s">
        <v>9277</v>
      </c>
      <c r="Y97" s="86"/>
      <c r="Z97" s="250">
        <v>45075</v>
      </c>
      <c r="AA97" s="257">
        <v>45075</v>
      </c>
      <c r="AB97" s="202" t="s">
        <v>80</v>
      </c>
      <c r="AC97" s="257">
        <v>45079</v>
      </c>
      <c r="AD97" s="150">
        <f t="shared" si="5"/>
        <v>4</v>
      </c>
      <c r="AE97" s="262">
        <v>0</v>
      </c>
      <c r="AF97" s="262">
        <v>0</v>
      </c>
      <c r="AG97" s="143">
        <v>0</v>
      </c>
      <c r="AH97" s="249" t="s">
        <v>80</v>
      </c>
      <c r="AI97" s="150">
        <v>0</v>
      </c>
      <c r="AJ97" s="143">
        <v>0</v>
      </c>
      <c r="AK97" s="143">
        <v>0</v>
      </c>
      <c r="AL97" s="201" t="s">
        <v>80</v>
      </c>
      <c r="AM97" s="143">
        <v>0</v>
      </c>
      <c r="AN97" s="201" t="s">
        <v>80</v>
      </c>
      <c r="AO97" s="201" t="s">
        <v>80</v>
      </c>
      <c r="AP97" s="150">
        <f t="shared" si="4"/>
        <v>0</v>
      </c>
      <c r="AQ97" s="252">
        <f>+L97+AF97-AK97</f>
        <v>1380000</v>
      </c>
      <c r="AR97" s="86" t="s">
        <v>115</v>
      </c>
      <c r="AS97" s="248">
        <v>0</v>
      </c>
      <c r="AT97" s="203" t="s">
        <v>80</v>
      </c>
      <c r="AU97" s="253">
        <v>1380000</v>
      </c>
      <c r="AV97" s="261">
        <f t="shared" si="6"/>
        <v>0</v>
      </c>
      <c r="AW97" s="133">
        <f t="shared" si="7"/>
        <v>1</v>
      </c>
      <c r="AX97" s="203" t="s">
        <v>80</v>
      </c>
      <c r="AY97" s="86" t="s">
        <v>800</v>
      </c>
      <c r="AZ97" s="254" t="s">
        <v>10487</v>
      </c>
      <c r="BA97" s="81" t="s">
        <v>71</v>
      </c>
      <c r="BB97" s="81" t="s">
        <v>117</v>
      </c>
    </row>
    <row r="98" spans="2:54" s="56" customFormat="1" x14ac:dyDescent="0.25">
      <c r="B98" s="247">
        <v>2023</v>
      </c>
      <c r="C98" s="81">
        <v>891780111</v>
      </c>
      <c r="D98" s="81" t="s">
        <v>68</v>
      </c>
      <c r="E98" s="86" t="s">
        <v>10488</v>
      </c>
      <c r="F98" s="86" t="s">
        <v>10489</v>
      </c>
      <c r="G98" s="86">
        <v>0</v>
      </c>
      <c r="H98" s="198"/>
      <c r="I98" s="86" t="s">
        <v>78</v>
      </c>
      <c r="J98" s="160" t="s">
        <v>1527</v>
      </c>
      <c r="K98" s="144" t="s">
        <v>10490</v>
      </c>
      <c r="L98" s="248">
        <v>100722404</v>
      </c>
      <c r="M98" s="81" t="s">
        <v>73</v>
      </c>
      <c r="N98" s="86"/>
      <c r="O98" s="144" t="s">
        <v>10382</v>
      </c>
      <c r="P98" s="86" t="s">
        <v>10383</v>
      </c>
      <c r="Q98" s="143">
        <v>1146</v>
      </c>
      <c r="R98" s="257">
        <v>45064</v>
      </c>
      <c r="S98" s="248">
        <v>100722404</v>
      </c>
      <c r="T98" s="257">
        <v>45077</v>
      </c>
      <c r="U98" s="248">
        <v>100722404</v>
      </c>
      <c r="V98" s="86" t="s">
        <v>70</v>
      </c>
      <c r="W98" s="143">
        <v>85459497</v>
      </c>
      <c r="X98" s="144" t="s">
        <v>9253</v>
      </c>
      <c r="Y98" s="86"/>
      <c r="Z98" s="250">
        <v>45077</v>
      </c>
      <c r="AA98" s="257">
        <v>45082</v>
      </c>
      <c r="AB98" s="251">
        <v>45077</v>
      </c>
      <c r="AC98" s="257">
        <v>45448</v>
      </c>
      <c r="AD98" s="150">
        <f t="shared" si="5"/>
        <v>371</v>
      </c>
      <c r="AE98" s="262">
        <v>0</v>
      </c>
      <c r="AF98" s="262">
        <v>0</v>
      </c>
      <c r="AG98" s="143">
        <v>0</v>
      </c>
      <c r="AH98" s="249" t="s">
        <v>80</v>
      </c>
      <c r="AI98" s="150">
        <v>0</v>
      </c>
      <c r="AJ98" s="143">
        <v>0</v>
      </c>
      <c r="AK98" s="143">
        <v>0</v>
      </c>
      <c r="AL98" s="201" t="s">
        <v>80</v>
      </c>
      <c r="AM98" s="143">
        <v>0</v>
      </c>
      <c r="AN98" s="201" t="s">
        <v>80</v>
      </c>
      <c r="AO98" s="201" t="s">
        <v>80</v>
      </c>
      <c r="AP98" s="150">
        <f t="shared" si="4"/>
        <v>0</v>
      </c>
      <c r="AQ98" s="252">
        <f>+L98+AF98-AK98</f>
        <v>100722404</v>
      </c>
      <c r="AR98" s="86" t="s">
        <v>70</v>
      </c>
      <c r="AS98" s="248">
        <v>40288961</v>
      </c>
      <c r="AT98" s="203" t="s">
        <v>80</v>
      </c>
      <c r="AU98" s="253">
        <v>45818608</v>
      </c>
      <c r="AV98" s="261">
        <f t="shared" si="6"/>
        <v>54903796</v>
      </c>
      <c r="AW98" s="133">
        <f t="shared" si="7"/>
        <v>0.45489986517795983</v>
      </c>
      <c r="AX98" s="203" t="s">
        <v>80</v>
      </c>
      <c r="AY98" s="86" t="s">
        <v>72</v>
      </c>
      <c r="AZ98" s="254" t="s">
        <v>10491</v>
      </c>
      <c r="BA98" s="81" t="s">
        <v>71</v>
      </c>
      <c r="BB98" s="81" t="s">
        <v>117</v>
      </c>
    </row>
    <row r="99" spans="2:54" s="56" customFormat="1" x14ac:dyDescent="0.25">
      <c r="B99" s="247">
        <v>2023</v>
      </c>
      <c r="C99" s="81">
        <v>891780111</v>
      </c>
      <c r="D99" s="81" t="s">
        <v>68</v>
      </c>
      <c r="E99" s="86" t="s">
        <v>10492</v>
      </c>
      <c r="F99" s="86" t="s">
        <v>10493</v>
      </c>
      <c r="G99" s="86">
        <v>0</v>
      </c>
      <c r="H99" s="198"/>
      <c r="I99" s="86" t="s">
        <v>78</v>
      </c>
      <c r="J99" s="160" t="s">
        <v>1527</v>
      </c>
      <c r="K99" s="144" t="s">
        <v>10494</v>
      </c>
      <c r="L99" s="248">
        <v>76435827</v>
      </c>
      <c r="M99" s="81" t="s">
        <v>73</v>
      </c>
      <c r="N99" s="86"/>
      <c r="O99" s="144" t="s">
        <v>9309</v>
      </c>
      <c r="P99" s="86">
        <v>901279448</v>
      </c>
      <c r="Q99" s="143">
        <v>1213</v>
      </c>
      <c r="R99" s="257">
        <v>45076</v>
      </c>
      <c r="S99" s="248">
        <v>76435828</v>
      </c>
      <c r="T99" s="257">
        <v>45077</v>
      </c>
      <c r="U99" s="248">
        <v>76435827</v>
      </c>
      <c r="V99" s="86" t="s">
        <v>70</v>
      </c>
      <c r="W99" s="143">
        <v>72175282</v>
      </c>
      <c r="X99" s="144" t="s">
        <v>10009</v>
      </c>
      <c r="Y99" s="86"/>
      <c r="Z99" s="250">
        <v>45077</v>
      </c>
      <c r="AA99" s="257">
        <v>45078</v>
      </c>
      <c r="AB99" s="251">
        <v>45078</v>
      </c>
      <c r="AC99" s="257">
        <v>45080</v>
      </c>
      <c r="AD99" s="150">
        <f t="shared" si="5"/>
        <v>2</v>
      </c>
      <c r="AE99" s="262">
        <v>0</v>
      </c>
      <c r="AF99" s="262">
        <v>0</v>
      </c>
      <c r="AG99" s="143">
        <v>0</v>
      </c>
      <c r="AH99" s="249" t="s">
        <v>80</v>
      </c>
      <c r="AI99" s="150">
        <v>0</v>
      </c>
      <c r="AJ99" s="143">
        <v>0</v>
      </c>
      <c r="AK99" s="143">
        <v>0</v>
      </c>
      <c r="AL99" s="201" t="s">
        <v>80</v>
      </c>
      <c r="AM99" s="143">
        <v>0</v>
      </c>
      <c r="AN99" s="201" t="s">
        <v>80</v>
      </c>
      <c r="AO99" s="201" t="s">
        <v>80</v>
      </c>
      <c r="AP99" s="150">
        <f t="shared" si="4"/>
        <v>0</v>
      </c>
      <c r="AQ99" s="252">
        <f>+L99+AF99-AK99</f>
        <v>76435827</v>
      </c>
      <c r="AR99" s="86" t="s">
        <v>115</v>
      </c>
      <c r="AS99" s="248">
        <v>0</v>
      </c>
      <c r="AT99" s="203" t="s">
        <v>80</v>
      </c>
      <c r="AU99" s="253">
        <v>76435827</v>
      </c>
      <c r="AV99" s="261">
        <f t="shared" si="6"/>
        <v>0</v>
      </c>
      <c r="AW99" s="133">
        <f t="shared" si="7"/>
        <v>1</v>
      </c>
      <c r="AX99" s="203" t="s">
        <v>80</v>
      </c>
      <c r="AY99" s="86" t="s">
        <v>800</v>
      </c>
      <c r="AZ99" s="254" t="s">
        <v>10495</v>
      </c>
      <c r="BA99" s="81" t="s">
        <v>71</v>
      </c>
      <c r="BB99" s="81" t="s">
        <v>117</v>
      </c>
    </row>
    <row r="100" spans="2:54" s="56" customFormat="1" x14ac:dyDescent="0.25">
      <c r="B100" s="247">
        <v>2023</v>
      </c>
      <c r="C100" s="81">
        <v>891780111</v>
      </c>
      <c r="D100" s="81" t="s">
        <v>68</v>
      </c>
      <c r="E100" s="86" t="s">
        <v>10496</v>
      </c>
      <c r="F100" s="86" t="s">
        <v>10497</v>
      </c>
      <c r="G100" s="86">
        <v>0</v>
      </c>
      <c r="H100" s="198"/>
      <c r="I100" s="86" t="s">
        <v>78</v>
      </c>
      <c r="J100" s="258" t="s">
        <v>1527</v>
      </c>
      <c r="K100" s="144" t="s">
        <v>10498</v>
      </c>
      <c r="L100" s="248">
        <v>1670140</v>
      </c>
      <c r="M100" s="81" t="s">
        <v>73</v>
      </c>
      <c r="N100" s="86"/>
      <c r="O100" s="144" t="s">
        <v>10499</v>
      </c>
      <c r="P100" s="86" t="s">
        <v>10500</v>
      </c>
      <c r="Q100" s="143">
        <v>1023</v>
      </c>
      <c r="R100" s="257">
        <v>45044</v>
      </c>
      <c r="S100" s="248">
        <v>1670140</v>
      </c>
      <c r="T100" s="257">
        <v>45078</v>
      </c>
      <c r="U100" s="248">
        <v>1670140</v>
      </c>
      <c r="V100" s="86" t="s">
        <v>70</v>
      </c>
      <c r="W100" s="143">
        <v>85465146</v>
      </c>
      <c r="X100" s="144" t="s">
        <v>9277</v>
      </c>
      <c r="Y100" s="86"/>
      <c r="Z100" s="250">
        <v>45078</v>
      </c>
      <c r="AA100" s="257">
        <v>45124</v>
      </c>
      <c r="AB100" s="202" t="s">
        <v>80</v>
      </c>
      <c r="AC100" s="257">
        <v>45133</v>
      </c>
      <c r="AD100" s="150">
        <f t="shared" si="5"/>
        <v>9</v>
      </c>
      <c r="AE100" s="262">
        <v>0</v>
      </c>
      <c r="AF100" s="262">
        <v>0</v>
      </c>
      <c r="AG100" s="143">
        <v>0</v>
      </c>
      <c r="AH100" s="249" t="s">
        <v>80</v>
      </c>
      <c r="AI100" s="150">
        <v>0</v>
      </c>
      <c r="AJ100" s="143">
        <v>0</v>
      </c>
      <c r="AK100" s="143">
        <v>0</v>
      </c>
      <c r="AL100" s="201" t="s">
        <v>80</v>
      </c>
      <c r="AM100" s="143">
        <v>0</v>
      </c>
      <c r="AN100" s="201" t="s">
        <v>80</v>
      </c>
      <c r="AO100" s="201" t="s">
        <v>80</v>
      </c>
      <c r="AP100" s="150">
        <f t="shared" si="4"/>
        <v>0</v>
      </c>
      <c r="AQ100" s="252">
        <f>+L100+AF100-AK100</f>
        <v>1670140</v>
      </c>
      <c r="AR100" s="86" t="s">
        <v>115</v>
      </c>
      <c r="AS100" s="248">
        <v>0</v>
      </c>
      <c r="AT100" s="203" t="s">
        <v>80</v>
      </c>
      <c r="AU100" s="253">
        <v>1670140</v>
      </c>
      <c r="AV100" s="261">
        <f t="shared" si="6"/>
        <v>0</v>
      </c>
      <c r="AW100" s="133">
        <f t="shared" si="7"/>
        <v>1</v>
      </c>
      <c r="AX100" s="203" t="s">
        <v>80</v>
      </c>
      <c r="AY100" s="86" t="s">
        <v>800</v>
      </c>
      <c r="AZ100" s="254" t="s">
        <v>10501</v>
      </c>
      <c r="BA100" s="81" t="s">
        <v>71</v>
      </c>
      <c r="BB100" s="81" t="s">
        <v>117</v>
      </c>
    </row>
    <row r="101" spans="2:54" s="56" customFormat="1" x14ac:dyDescent="0.25">
      <c r="B101" s="247">
        <v>2023</v>
      </c>
      <c r="C101" s="81">
        <v>891780111</v>
      </c>
      <c r="D101" s="81" t="s">
        <v>68</v>
      </c>
      <c r="E101" s="86" t="s">
        <v>10502</v>
      </c>
      <c r="F101" s="86" t="s">
        <v>10503</v>
      </c>
      <c r="G101" s="86">
        <v>0</v>
      </c>
      <c r="H101" s="198"/>
      <c r="I101" s="86" t="s">
        <v>78</v>
      </c>
      <c r="J101" s="258" t="s">
        <v>1527</v>
      </c>
      <c r="K101" s="144" t="s">
        <v>10504</v>
      </c>
      <c r="L101" s="248">
        <v>61285000</v>
      </c>
      <c r="M101" s="81" t="s">
        <v>73</v>
      </c>
      <c r="N101" s="86"/>
      <c r="O101" s="144" t="s">
        <v>10505</v>
      </c>
      <c r="P101" s="86">
        <v>901237267</v>
      </c>
      <c r="Q101" s="143">
        <v>1145</v>
      </c>
      <c r="R101" s="257">
        <v>45064</v>
      </c>
      <c r="S101" s="248">
        <v>61285000</v>
      </c>
      <c r="T101" s="257">
        <v>45078</v>
      </c>
      <c r="U101" s="248">
        <v>61285000</v>
      </c>
      <c r="V101" s="86" t="s">
        <v>70</v>
      </c>
      <c r="W101" s="143">
        <v>7633815</v>
      </c>
      <c r="X101" s="144" t="s">
        <v>10035</v>
      </c>
      <c r="Y101" s="86"/>
      <c r="Z101" s="250">
        <v>45078</v>
      </c>
      <c r="AA101" s="257">
        <v>45082</v>
      </c>
      <c r="AB101" s="251">
        <v>45082</v>
      </c>
      <c r="AC101" s="257">
        <v>45086</v>
      </c>
      <c r="AD101" s="150">
        <f t="shared" si="5"/>
        <v>4</v>
      </c>
      <c r="AE101" s="262">
        <v>0</v>
      </c>
      <c r="AF101" s="262">
        <v>0</v>
      </c>
      <c r="AG101" s="143">
        <v>0</v>
      </c>
      <c r="AH101" s="249" t="s">
        <v>80</v>
      </c>
      <c r="AI101" s="150">
        <v>0</v>
      </c>
      <c r="AJ101" s="143">
        <v>0</v>
      </c>
      <c r="AK101" s="143">
        <v>0</v>
      </c>
      <c r="AL101" s="201" t="s">
        <v>80</v>
      </c>
      <c r="AM101" s="143">
        <v>0</v>
      </c>
      <c r="AN101" s="201" t="s">
        <v>80</v>
      </c>
      <c r="AO101" s="201" t="s">
        <v>80</v>
      </c>
      <c r="AP101" s="150">
        <f t="shared" si="4"/>
        <v>0</v>
      </c>
      <c r="AQ101" s="252">
        <f>+L101+AF101-AK101</f>
        <v>61285000</v>
      </c>
      <c r="AR101" s="86" t="s">
        <v>115</v>
      </c>
      <c r="AS101" s="248">
        <v>0</v>
      </c>
      <c r="AT101" s="203" t="s">
        <v>80</v>
      </c>
      <c r="AU101" s="253">
        <v>61285000</v>
      </c>
      <c r="AV101" s="261">
        <f t="shared" si="6"/>
        <v>0</v>
      </c>
      <c r="AW101" s="133">
        <f t="shared" si="7"/>
        <v>1</v>
      </c>
      <c r="AX101" s="203" t="s">
        <v>80</v>
      </c>
      <c r="AY101" s="86" t="s">
        <v>800</v>
      </c>
      <c r="AZ101" s="254" t="s">
        <v>10506</v>
      </c>
      <c r="BA101" s="81" t="s">
        <v>71</v>
      </c>
      <c r="BB101" s="81" t="s">
        <v>117</v>
      </c>
    </row>
    <row r="102" spans="2:54" s="56" customFormat="1" x14ac:dyDescent="0.25">
      <c r="B102" s="247">
        <v>2023</v>
      </c>
      <c r="C102" s="81">
        <v>891780111</v>
      </c>
      <c r="D102" s="81" t="s">
        <v>68</v>
      </c>
      <c r="E102" s="86" t="s">
        <v>10507</v>
      </c>
      <c r="F102" s="86" t="s">
        <v>10508</v>
      </c>
      <c r="G102" s="86">
        <v>0</v>
      </c>
      <c r="H102" s="198"/>
      <c r="I102" s="86" t="s">
        <v>78</v>
      </c>
      <c r="J102" s="258" t="s">
        <v>1527</v>
      </c>
      <c r="K102" s="144" t="s">
        <v>10509</v>
      </c>
      <c r="L102" s="248">
        <v>14000000</v>
      </c>
      <c r="M102" s="81" t="s">
        <v>73</v>
      </c>
      <c r="N102" s="86"/>
      <c r="O102" s="144" t="s">
        <v>10510</v>
      </c>
      <c r="P102" s="86" t="s">
        <v>10511</v>
      </c>
      <c r="Q102" s="143">
        <v>952</v>
      </c>
      <c r="R102" s="257">
        <v>45037</v>
      </c>
      <c r="S102" s="248">
        <v>14000000</v>
      </c>
      <c r="T102" s="257">
        <v>45079</v>
      </c>
      <c r="U102" s="248">
        <v>14000000</v>
      </c>
      <c r="V102" s="86" t="s">
        <v>70</v>
      </c>
      <c r="W102" s="143">
        <v>85459497</v>
      </c>
      <c r="X102" s="144" t="s">
        <v>9253</v>
      </c>
      <c r="Y102" s="86"/>
      <c r="Z102" s="250">
        <v>45079</v>
      </c>
      <c r="AA102" s="257">
        <v>45079</v>
      </c>
      <c r="AB102" s="202" t="s">
        <v>80</v>
      </c>
      <c r="AC102" s="257">
        <v>45291</v>
      </c>
      <c r="AD102" s="150">
        <f t="shared" si="5"/>
        <v>212</v>
      </c>
      <c r="AE102" s="262">
        <v>0</v>
      </c>
      <c r="AF102" s="262">
        <v>0</v>
      </c>
      <c r="AG102" s="143">
        <v>0</v>
      </c>
      <c r="AH102" s="249" t="s">
        <v>80</v>
      </c>
      <c r="AI102" s="150">
        <v>0</v>
      </c>
      <c r="AJ102" s="143">
        <v>0</v>
      </c>
      <c r="AK102" s="143">
        <v>0</v>
      </c>
      <c r="AL102" s="201" t="s">
        <v>80</v>
      </c>
      <c r="AM102" s="143">
        <v>0</v>
      </c>
      <c r="AN102" s="201" t="s">
        <v>80</v>
      </c>
      <c r="AO102" s="201" t="s">
        <v>80</v>
      </c>
      <c r="AP102" s="150">
        <f t="shared" si="4"/>
        <v>0</v>
      </c>
      <c r="AQ102" s="252">
        <f>+L102+AF102-AK102</f>
        <v>14000000</v>
      </c>
      <c r="AR102" s="86" t="s">
        <v>115</v>
      </c>
      <c r="AS102" s="248">
        <v>0</v>
      </c>
      <c r="AT102" s="203" t="s">
        <v>80</v>
      </c>
      <c r="AU102" s="253">
        <v>13974000</v>
      </c>
      <c r="AV102" s="261">
        <f t="shared" si="6"/>
        <v>26000</v>
      </c>
      <c r="AW102" s="133">
        <f t="shared" si="7"/>
        <v>0.99814285714285711</v>
      </c>
      <c r="AX102" s="203" t="s">
        <v>80</v>
      </c>
      <c r="AY102" s="86" t="s">
        <v>72</v>
      </c>
      <c r="AZ102" s="254" t="s">
        <v>10512</v>
      </c>
      <c r="BA102" s="81" t="s">
        <v>71</v>
      </c>
      <c r="BB102" s="81" t="s">
        <v>117</v>
      </c>
    </row>
    <row r="103" spans="2:54" s="56" customFormat="1" x14ac:dyDescent="0.25">
      <c r="B103" s="247">
        <v>2023</v>
      </c>
      <c r="C103" s="81">
        <v>891780111</v>
      </c>
      <c r="D103" s="81" t="s">
        <v>68</v>
      </c>
      <c r="E103" s="86" t="s">
        <v>10513</v>
      </c>
      <c r="F103" s="86" t="s">
        <v>10514</v>
      </c>
      <c r="G103" s="86">
        <v>0</v>
      </c>
      <c r="H103" s="198"/>
      <c r="I103" s="86" t="s">
        <v>78</v>
      </c>
      <c r="J103" s="258" t="s">
        <v>1527</v>
      </c>
      <c r="K103" s="144" t="s">
        <v>10515</v>
      </c>
      <c r="L103" s="248">
        <v>23166706</v>
      </c>
      <c r="M103" s="81" t="s">
        <v>73</v>
      </c>
      <c r="N103" s="86"/>
      <c r="O103" s="144" t="s">
        <v>9309</v>
      </c>
      <c r="P103" s="86" t="s">
        <v>10516</v>
      </c>
      <c r="Q103" s="143">
        <v>1276</v>
      </c>
      <c r="R103" s="257">
        <v>45083</v>
      </c>
      <c r="S103" s="248">
        <v>23166706</v>
      </c>
      <c r="T103" s="257">
        <v>45084</v>
      </c>
      <c r="U103" s="248">
        <v>23166706</v>
      </c>
      <c r="V103" s="86" t="s">
        <v>70</v>
      </c>
      <c r="W103" s="143">
        <v>72175282</v>
      </c>
      <c r="X103" s="144" t="s">
        <v>10009</v>
      </c>
      <c r="Y103" s="86"/>
      <c r="Z103" s="250">
        <v>45084</v>
      </c>
      <c r="AA103" s="257">
        <v>45090</v>
      </c>
      <c r="AB103" s="202" t="s">
        <v>80</v>
      </c>
      <c r="AC103" s="257">
        <v>45092</v>
      </c>
      <c r="AD103" s="150">
        <f t="shared" si="5"/>
        <v>2</v>
      </c>
      <c r="AE103" s="262">
        <v>0</v>
      </c>
      <c r="AF103" s="262">
        <v>0</v>
      </c>
      <c r="AG103" s="143">
        <v>0</v>
      </c>
      <c r="AH103" s="249" t="s">
        <v>80</v>
      </c>
      <c r="AI103" s="150">
        <v>0</v>
      </c>
      <c r="AJ103" s="143">
        <v>0</v>
      </c>
      <c r="AK103" s="143">
        <v>0</v>
      </c>
      <c r="AL103" s="201" t="s">
        <v>80</v>
      </c>
      <c r="AM103" s="143">
        <v>0</v>
      </c>
      <c r="AN103" s="201" t="s">
        <v>80</v>
      </c>
      <c r="AO103" s="201" t="s">
        <v>80</v>
      </c>
      <c r="AP103" s="150">
        <f t="shared" si="4"/>
        <v>0</v>
      </c>
      <c r="AQ103" s="252">
        <f>+L103+AF103-AK103</f>
        <v>23166706</v>
      </c>
      <c r="AR103" s="86" t="s">
        <v>115</v>
      </c>
      <c r="AS103" s="248">
        <v>0</v>
      </c>
      <c r="AT103" s="203" t="s">
        <v>80</v>
      </c>
      <c r="AU103" s="253">
        <v>23166706</v>
      </c>
      <c r="AV103" s="261">
        <f t="shared" si="6"/>
        <v>0</v>
      </c>
      <c r="AW103" s="133">
        <f t="shared" si="7"/>
        <v>1</v>
      </c>
      <c r="AX103" s="203" t="s">
        <v>80</v>
      </c>
      <c r="AY103" s="86" t="s">
        <v>800</v>
      </c>
      <c r="AZ103" s="254" t="s">
        <v>10517</v>
      </c>
      <c r="BA103" s="81" t="s">
        <v>71</v>
      </c>
      <c r="BB103" s="81" t="s">
        <v>117</v>
      </c>
    </row>
    <row r="104" spans="2:54" s="56" customFormat="1" x14ac:dyDescent="0.25">
      <c r="B104" s="247">
        <v>2023</v>
      </c>
      <c r="C104" s="81">
        <v>891780111</v>
      </c>
      <c r="D104" s="81" t="s">
        <v>68</v>
      </c>
      <c r="E104" s="86" t="s">
        <v>10518</v>
      </c>
      <c r="F104" s="86" t="s">
        <v>10519</v>
      </c>
      <c r="G104" s="86">
        <v>0</v>
      </c>
      <c r="H104" s="198"/>
      <c r="I104" s="86" t="s">
        <v>78</v>
      </c>
      <c r="J104" s="258" t="s">
        <v>120</v>
      </c>
      <c r="K104" s="144" t="s">
        <v>10520</v>
      </c>
      <c r="L104" s="248">
        <v>7500000</v>
      </c>
      <c r="M104" s="81" t="s">
        <v>73</v>
      </c>
      <c r="N104" s="86"/>
      <c r="O104" s="144" t="s">
        <v>10521</v>
      </c>
      <c r="P104" s="86" t="s">
        <v>10522</v>
      </c>
      <c r="Q104" s="143">
        <v>1252</v>
      </c>
      <c r="R104" s="257">
        <v>45082</v>
      </c>
      <c r="S104" s="248">
        <v>7500000</v>
      </c>
      <c r="T104" s="257">
        <v>45085</v>
      </c>
      <c r="U104" s="248">
        <v>7500000</v>
      </c>
      <c r="V104" s="86" t="s">
        <v>70</v>
      </c>
      <c r="W104" s="143">
        <v>85152695</v>
      </c>
      <c r="X104" s="144" t="s">
        <v>9310</v>
      </c>
      <c r="Y104" s="86"/>
      <c r="Z104" s="250">
        <v>45085</v>
      </c>
      <c r="AA104" s="257">
        <v>45086</v>
      </c>
      <c r="AB104" s="202" t="s">
        <v>80</v>
      </c>
      <c r="AC104" s="257">
        <v>45086</v>
      </c>
      <c r="AD104" s="150">
        <f t="shared" si="5"/>
        <v>0</v>
      </c>
      <c r="AE104" s="262">
        <v>0</v>
      </c>
      <c r="AF104" s="262">
        <v>0</v>
      </c>
      <c r="AG104" s="143">
        <v>0</v>
      </c>
      <c r="AH104" s="249" t="s">
        <v>80</v>
      </c>
      <c r="AI104" s="150">
        <v>0</v>
      </c>
      <c r="AJ104" s="143">
        <v>0</v>
      </c>
      <c r="AK104" s="143">
        <v>0</v>
      </c>
      <c r="AL104" s="201" t="s">
        <v>80</v>
      </c>
      <c r="AM104" s="143">
        <v>0</v>
      </c>
      <c r="AN104" s="201" t="s">
        <v>80</v>
      </c>
      <c r="AO104" s="201" t="s">
        <v>80</v>
      </c>
      <c r="AP104" s="150">
        <f t="shared" si="4"/>
        <v>0</v>
      </c>
      <c r="AQ104" s="252">
        <f>+L104+AF104-AK104</f>
        <v>7500000</v>
      </c>
      <c r="AR104" s="86" t="s">
        <v>115</v>
      </c>
      <c r="AS104" s="248">
        <v>0</v>
      </c>
      <c r="AT104" s="203" t="s">
        <v>80</v>
      </c>
      <c r="AU104" s="253">
        <v>7500000</v>
      </c>
      <c r="AV104" s="261">
        <f t="shared" si="6"/>
        <v>0</v>
      </c>
      <c r="AW104" s="133">
        <f t="shared" si="7"/>
        <v>1</v>
      </c>
      <c r="AX104" s="203" t="s">
        <v>80</v>
      </c>
      <c r="AY104" s="86" t="s">
        <v>800</v>
      </c>
      <c r="AZ104" s="254" t="s">
        <v>10523</v>
      </c>
      <c r="BA104" s="81" t="s">
        <v>71</v>
      </c>
      <c r="BB104" s="81" t="s">
        <v>117</v>
      </c>
    </row>
    <row r="105" spans="2:54" s="56" customFormat="1" x14ac:dyDescent="0.25">
      <c r="B105" s="247">
        <v>2023</v>
      </c>
      <c r="C105" s="81">
        <v>891780111</v>
      </c>
      <c r="D105" s="81" t="s">
        <v>68</v>
      </c>
      <c r="E105" s="86" t="s">
        <v>10524</v>
      </c>
      <c r="F105" s="86" t="s">
        <v>10525</v>
      </c>
      <c r="G105" s="86">
        <v>0</v>
      </c>
      <c r="H105" s="198"/>
      <c r="I105" s="86" t="s">
        <v>78</v>
      </c>
      <c r="J105" s="258" t="s">
        <v>1527</v>
      </c>
      <c r="K105" s="144" t="s">
        <v>10526</v>
      </c>
      <c r="L105" s="248">
        <v>55000000</v>
      </c>
      <c r="M105" s="81" t="s">
        <v>73</v>
      </c>
      <c r="N105" s="86"/>
      <c r="O105" s="144" t="s">
        <v>10527</v>
      </c>
      <c r="P105" s="86" t="s">
        <v>10528</v>
      </c>
      <c r="Q105" s="143">
        <v>1138</v>
      </c>
      <c r="R105" s="257">
        <v>45064</v>
      </c>
      <c r="S105" s="248">
        <v>25000000</v>
      </c>
      <c r="T105" s="257">
        <v>45092</v>
      </c>
      <c r="U105" s="248">
        <v>55000000</v>
      </c>
      <c r="V105" s="86" t="s">
        <v>70</v>
      </c>
      <c r="W105" s="143">
        <v>85459497</v>
      </c>
      <c r="X105" s="144" t="s">
        <v>9253</v>
      </c>
      <c r="Y105" s="86"/>
      <c r="Z105" s="250">
        <v>45092</v>
      </c>
      <c r="AA105" s="257">
        <v>45097</v>
      </c>
      <c r="AB105" s="251">
        <v>45097</v>
      </c>
      <c r="AC105" s="257">
        <v>45291</v>
      </c>
      <c r="AD105" s="150">
        <f t="shared" si="5"/>
        <v>194</v>
      </c>
      <c r="AE105" s="262">
        <v>0</v>
      </c>
      <c r="AF105" s="262">
        <v>0</v>
      </c>
      <c r="AG105" s="143">
        <v>0</v>
      </c>
      <c r="AH105" s="249" t="s">
        <v>80</v>
      </c>
      <c r="AI105" s="150">
        <v>0</v>
      </c>
      <c r="AJ105" s="143">
        <v>0</v>
      </c>
      <c r="AK105" s="143">
        <v>0</v>
      </c>
      <c r="AL105" s="201" t="s">
        <v>80</v>
      </c>
      <c r="AM105" s="143">
        <v>0</v>
      </c>
      <c r="AN105" s="201" t="s">
        <v>80</v>
      </c>
      <c r="AO105" s="201" t="s">
        <v>80</v>
      </c>
      <c r="AP105" s="150">
        <f t="shared" si="4"/>
        <v>0</v>
      </c>
      <c r="AQ105" s="252">
        <f>+L105+AF105-AK105</f>
        <v>55000000</v>
      </c>
      <c r="AR105" s="86" t="s">
        <v>115</v>
      </c>
      <c r="AS105" s="248">
        <v>0</v>
      </c>
      <c r="AT105" s="203" t="s">
        <v>80</v>
      </c>
      <c r="AU105" s="253">
        <v>30794974</v>
      </c>
      <c r="AV105" s="261">
        <f t="shared" si="6"/>
        <v>24205026</v>
      </c>
      <c r="AW105" s="133">
        <f t="shared" si="7"/>
        <v>0.55990861818181814</v>
      </c>
      <c r="AX105" s="203" t="s">
        <v>80</v>
      </c>
      <c r="AY105" s="86" t="s">
        <v>72</v>
      </c>
      <c r="AZ105" s="254" t="s">
        <v>10529</v>
      </c>
      <c r="BA105" s="81" t="s">
        <v>71</v>
      </c>
      <c r="BB105" s="81" t="s">
        <v>117</v>
      </c>
    </row>
    <row r="106" spans="2:54" s="56" customFormat="1" x14ac:dyDescent="0.25">
      <c r="B106" s="247">
        <v>2023</v>
      </c>
      <c r="C106" s="81">
        <v>891780111</v>
      </c>
      <c r="D106" s="81" t="s">
        <v>68</v>
      </c>
      <c r="E106" s="86" t="s">
        <v>10530</v>
      </c>
      <c r="F106" s="86" t="s">
        <v>10531</v>
      </c>
      <c r="G106" s="86">
        <v>0</v>
      </c>
      <c r="H106" s="198"/>
      <c r="I106" s="86" t="s">
        <v>78</v>
      </c>
      <c r="J106" s="258" t="s">
        <v>1527</v>
      </c>
      <c r="K106" s="144" t="s">
        <v>10532</v>
      </c>
      <c r="L106" s="248">
        <v>39567500</v>
      </c>
      <c r="M106" s="81" t="s">
        <v>73</v>
      </c>
      <c r="N106" s="86"/>
      <c r="O106" s="144" t="s">
        <v>10533</v>
      </c>
      <c r="P106" s="86" t="s">
        <v>10448</v>
      </c>
      <c r="Q106" s="143">
        <v>1264</v>
      </c>
      <c r="R106" s="257">
        <v>45082</v>
      </c>
      <c r="S106" s="248">
        <v>39567500</v>
      </c>
      <c r="T106" s="257">
        <v>45097</v>
      </c>
      <c r="U106" s="248">
        <v>39567500</v>
      </c>
      <c r="V106" s="86" t="s">
        <v>70</v>
      </c>
      <c r="W106" s="143">
        <v>85465146</v>
      </c>
      <c r="X106" s="144" t="s">
        <v>9277</v>
      </c>
      <c r="Y106" s="86"/>
      <c r="Z106" s="250">
        <v>45097</v>
      </c>
      <c r="AA106" s="257">
        <v>45097</v>
      </c>
      <c r="AB106" s="251">
        <v>45097</v>
      </c>
      <c r="AC106" s="257">
        <v>45285</v>
      </c>
      <c r="AD106" s="150">
        <f t="shared" si="5"/>
        <v>188</v>
      </c>
      <c r="AE106" s="262">
        <v>0</v>
      </c>
      <c r="AF106" s="262">
        <v>0</v>
      </c>
      <c r="AG106" s="143">
        <v>0</v>
      </c>
      <c r="AH106" s="249" t="s">
        <v>80</v>
      </c>
      <c r="AI106" s="150">
        <v>0</v>
      </c>
      <c r="AJ106" s="143">
        <v>0</v>
      </c>
      <c r="AK106" s="143">
        <v>0</v>
      </c>
      <c r="AL106" s="201" t="s">
        <v>80</v>
      </c>
      <c r="AM106" s="143">
        <v>0</v>
      </c>
      <c r="AN106" s="201" t="s">
        <v>80</v>
      </c>
      <c r="AO106" s="201" t="s">
        <v>80</v>
      </c>
      <c r="AP106" s="150">
        <f t="shared" si="4"/>
        <v>0</v>
      </c>
      <c r="AQ106" s="252">
        <f>+L106+AF106-AK106</f>
        <v>39567500</v>
      </c>
      <c r="AR106" s="86" t="s">
        <v>115</v>
      </c>
      <c r="AS106" s="248">
        <v>0</v>
      </c>
      <c r="AT106" s="203" t="s">
        <v>80</v>
      </c>
      <c r="AU106" s="253">
        <v>31654000</v>
      </c>
      <c r="AV106" s="261">
        <f t="shared" si="6"/>
        <v>7913500</v>
      </c>
      <c r="AW106" s="133">
        <f t="shared" si="7"/>
        <v>0.8</v>
      </c>
      <c r="AX106" s="203" t="s">
        <v>80</v>
      </c>
      <c r="AY106" s="86" t="s">
        <v>72</v>
      </c>
      <c r="AZ106" s="254" t="s">
        <v>10534</v>
      </c>
      <c r="BA106" s="81" t="s">
        <v>71</v>
      </c>
      <c r="BB106" s="81" t="s">
        <v>117</v>
      </c>
    </row>
    <row r="107" spans="2:54" s="56" customFormat="1" x14ac:dyDescent="0.25">
      <c r="B107" s="247">
        <v>2023</v>
      </c>
      <c r="C107" s="81">
        <v>891780111</v>
      </c>
      <c r="D107" s="81" t="s">
        <v>68</v>
      </c>
      <c r="E107" s="86" t="s">
        <v>10535</v>
      </c>
      <c r="F107" s="86" t="s">
        <v>10536</v>
      </c>
      <c r="G107" s="86">
        <v>0</v>
      </c>
      <c r="H107" s="198"/>
      <c r="I107" s="86" t="s">
        <v>78</v>
      </c>
      <c r="J107" s="258" t="s">
        <v>120</v>
      </c>
      <c r="K107" s="144" t="s">
        <v>10537</v>
      </c>
      <c r="L107" s="248">
        <v>21122891</v>
      </c>
      <c r="M107" s="81" t="s">
        <v>73</v>
      </c>
      <c r="N107" s="86"/>
      <c r="O107" s="144" t="s">
        <v>10008</v>
      </c>
      <c r="P107" s="86" t="s">
        <v>10538</v>
      </c>
      <c r="Q107" s="143">
        <v>1350</v>
      </c>
      <c r="R107" s="257">
        <v>45093</v>
      </c>
      <c r="S107" s="248">
        <v>21122891</v>
      </c>
      <c r="T107" s="257">
        <v>45098</v>
      </c>
      <c r="U107" s="248">
        <v>21122891</v>
      </c>
      <c r="V107" s="86" t="s">
        <v>70</v>
      </c>
      <c r="W107" s="143">
        <v>72175282</v>
      </c>
      <c r="X107" s="144" t="s">
        <v>10009</v>
      </c>
      <c r="Y107" s="86"/>
      <c r="Z107" s="250">
        <v>45098</v>
      </c>
      <c r="AA107" s="257">
        <v>45098</v>
      </c>
      <c r="AB107" s="202" t="s">
        <v>80</v>
      </c>
      <c r="AC107" s="257">
        <v>45128</v>
      </c>
      <c r="AD107" s="150">
        <f t="shared" si="5"/>
        <v>30</v>
      </c>
      <c r="AE107" s="262">
        <v>0</v>
      </c>
      <c r="AF107" s="262">
        <v>0</v>
      </c>
      <c r="AG107" s="143">
        <v>0</v>
      </c>
      <c r="AH107" s="249" t="s">
        <v>80</v>
      </c>
      <c r="AI107" s="150">
        <v>0</v>
      </c>
      <c r="AJ107" s="143">
        <v>0</v>
      </c>
      <c r="AK107" s="143">
        <v>0</v>
      </c>
      <c r="AL107" s="201" t="s">
        <v>80</v>
      </c>
      <c r="AM107" s="143">
        <v>0</v>
      </c>
      <c r="AN107" s="201" t="s">
        <v>80</v>
      </c>
      <c r="AO107" s="201" t="s">
        <v>80</v>
      </c>
      <c r="AP107" s="150">
        <f t="shared" si="4"/>
        <v>0</v>
      </c>
      <c r="AQ107" s="252">
        <f>+L107+AF107-AK107</f>
        <v>21122891</v>
      </c>
      <c r="AR107" s="86" t="s">
        <v>115</v>
      </c>
      <c r="AS107" s="248">
        <v>0</v>
      </c>
      <c r="AT107" s="203" t="s">
        <v>80</v>
      </c>
      <c r="AU107" s="253">
        <v>21122891</v>
      </c>
      <c r="AV107" s="261">
        <f t="shared" si="6"/>
        <v>0</v>
      </c>
      <c r="AW107" s="133">
        <f t="shared" si="7"/>
        <v>1</v>
      </c>
      <c r="AX107" s="203" t="s">
        <v>80</v>
      </c>
      <c r="AY107" s="86" t="s">
        <v>800</v>
      </c>
      <c r="AZ107" s="254" t="s">
        <v>10539</v>
      </c>
      <c r="BA107" s="81" t="s">
        <v>71</v>
      </c>
      <c r="BB107" s="81" t="s">
        <v>117</v>
      </c>
    </row>
    <row r="108" spans="2:54" s="56" customFormat="1" x14ac:dyDescent="0.25">
      <c r="B108" s="247">
        <v>2023</v>
      </c>
      <c r="C108" s="81">
        <v>891780111</v>
      </c>
      <c r="D108" s="81" t="s">
        <v>68</v>
      </c>
      <c r="E108" s="86" t="s">
        <v>10540</v>
      </c>
      <c r="F108" s="86" t="s">
        <v>10541</v>
      </c>
      <c r="G108" s="86">
        <v>0</v>
      </c>
      <c r="H108" s="198"/>
      <c r="I108" s="86" t="s">
        <v>78</v>
      </c>
      <c r="J108" s="258" t="s">
        <v>120</v>
      </c>
      <c r="K108" s="144" t="s">
        <v>10542</v>
      </c>
      <c r="L108" s="248">
        <v>37835099</v>
      </c>
      <c r="M108" s="81" t="s">
        <v>73</v>
      </c>
      <c r="N108" s="86"/>
      <c r="O108" s="144" t="s">
        <v>10019</v>
      </c>
      <c r="P108" s="86" t="s">
        <v>10543</v>
      </c>
      <c r="Q108" s="143">
        <v>1351</v>
      </c>
      <c r="R108" s="257">
        <v>45093</v>
      </c>
      <c r="S108" s="248">
        <v>37835099</v>
      </c>
      <c r="T108" s="257">
        <v>45100</v>
      </c>
      <c r="U108" s="248">
        <v>37835099</v>
      </c>
      <c r="V108" s="86" t="s">
        <v>70</v>
      </c>
      <c r="W108" s="143">
        <v>72175282</v>
      </c>
      <c r="X108" s="144" t="s">
        <v>10009</v>
      </c>
      <c r="Y108" s="86"/>
      <c r="Z108" s="250">
        <v>45100</v>
      </c>
      <c r="AA108" s="257">
        <v>45100</v>
      </c>
      <c r="AB108" s="202" t="s">
        <v>80</v>
      </c>
      <c r="AC108" s="257">
        <v>45130</v>
      </c>
      <c r="AD108" s="150">
        <f t="shared" si="5"/>
        <v>30</v>
      </c>
      <c r="AE108" s="262">
        <v>0</v>
      </c>
      <c r="AF108" s="262">
        <v>0</v>
      </c>
      <c r="AG108" s="143">
        <v>0</v>
      </c>
      <c r="AH108" s="249" t="s">
        <v>80</v>
      </c>
      <c r="AI108" s="150">
        <v>0</v>
      </c>
      <c r="AJ108" s="143">
        <v>0</v>
      </c>
      <c r="AK108" s="143">
        <v>0</v>
      </c>
      <c r="AL108" s="201" t="s">
        <v>80</v>
      </c>
      <c r="AM108" s="143">
        <v>0</v>
      </c>
      <c r="AN108" s="201" t="s">
        <v>80</v>
      </c>
      <c r="AO108" s="201" t="s">
        <v>80</v>
      </c>
      <c r="AP108" s="150">
        <f t="shared" si="4"/>
        <v>0</v>
      </c>
      <c r="AQ108" s="252">
        <f>+L108+AF108-AK108</f>
        <v>37835099</v>
      </c>
      <c r="AR108" s="86" t="s">
        <v>115</v>
      </c>
      <c r="AS108" s="248">
        <v>0</v>
      </c>
      <c r="AT108" s="203" t="s">
        <v>80</v>
      </c>
      <c r="AU108" s="253">
        <v>37835099</v>
      </c>
      <c r="AV108" s="261">
        <f t="shared" si="6"/>
        <v>0</v>
      </c>
      <c r="AW108" s="133">
        <f t="shared" si="7"/>
        <v>1</v>
      </c>
      <c r="AX108" s="203" t="s">
        <v>80</v>
      </c>
      <c r="AY108" s="86" t="s">
        <v>800</v>
      </c>
      <c r="AZ108" s="254" t="s">
        <v>10544</v>
      </c>
      <c r="BA108" s="81" t="s">
        <v>71</v>
      </c>
      <c r="BB108" s="81" t="s">
        <v>117</v>
      </c>
    </row>
    <row r="109" spans="2:54" s="56" customFormat="1" x14ac:dyDescent="0.25">
      <c r="B109" s="247">
        <v>2023</v>
      </c>
      <c r="C109" s="81">
        <v>891780111</v>
      </c>
      <c r="D109" s="81" t="s">
        <v>68</v>
      </c>
      <c r="E109" s="86" t="s">
        <v>10545</v>
      </c>
      <c r="F109" s="86" t="s">
        <v>10546</v>
      </c>
      <c r="G109" s="86">
        <v>0</v>
      </c>
      <c r="H109" s="198"/>
      <c r="I109" s="86" t="s">
        <v>78</v>
      </c>
      <c r="J109" s="258" t="s">
        <v>1527</v>
      </c>
      <c r="K109" s="144" t="s">
        <v>10547</v>
      </c>
      <c r="L109" s="248">
        <v>66836700</v>
      </c>
      <c r="M109" s="81" t="s">
        <v>73</v>
      </c>
      <c r="N109" s="86"/>
      <c r="O109" s="144" t="s">
        <v>10548</v>
      </c>
      <c r="P109" s="86" t="s">
        <v>10549</v>
      </c>
      <c r="Q109" s="143">
        <v>1269</v>
      </c>
      <c r="R109" s="257">
        <v>45083</v>
      </c>
      <c r="S109" s="248">
        <v>66836700</v>
      </c>
      <c r="T109" s="257">
        <v>45100</v>
      </c>
      <c r="U109" s="248">
        <v>66836700</v>
      </c>
      <c r="V109" s="86" t="s">
        <v>70</v>
      </c>
      <c r="W109" s="143">
        <v>7633815</v>
      </c>
      <c r="X109" s="144" t="s">
        <v>10035</v>
      </c>
      <c r="Y109" s="86"/>
      <c r="Z109" s="250">
        <v>45100</v>
      </c>
      <c r="AA109" s="257">
        <v>45104</v>
      </c>
      <c r="AB109" s="251">
        <v>45104</v>
      </c>
      <c r="AC109" s="257">
        <v>45107</v>
      </c>
      <c r="AD109" s="150">
        <f t="shared" si="5"/>
        <v>3</v>
      </c>
      <c r="AE109" s="262">
        <v>0</v>
      </c>
      <c r="AF109" s="262">
        <v>0</v>
      </c>
      <c r="AG109" s="143">
        <v>0</v>
      </c>
      <c r="AH109" s="249" t="s">
        <v>80</v>
      </c>
      <c r="AI109" s="150">
        <v>0</v>
      </c>
      <c r="AJ109" s="143">
        <v>0</v>
      </c>
      <c r="AK109" s="143">
        <v>0</v>
      </c>
      <c r="AL109" s="201" t="s">
        <v>80</v>
      </c>
      <c r="AM109" s="143">
        <v>0</v>
      </c>
      <c r="AN109" s="201" t="s">
        <v>80</v>
      </c>
      <c r="AO109" s="201" t="s">
        <v>80</v>
      </c>
      <c r="AP109" s="150">
        <f t="shared" si="4"/>
        <v>0</v>
      </c>
      <c r="AQ109" s="252">
        <f>+L109+AF109-AK109</f>
        <v>66836700</v>
      </c>
      <c r="AR109" s="86" t="s">
        <v>115</v>
      </c>
      <c r="AS109" s="248">
        <v>0</v>
      </c>
      <c r="AT109" s="203" t="s">
        <v>80</v>
      </c>
      <c r="AU109" s="253">
        <v>66836700</v>
      </c>
      <c r="AV109" s="261">
        <f t="shared" si="6"/>
        <v>0</v>
      </c>
      <c r="AW109" s="133">
        <f t="shared" si="7"/>
        <v>1</v>
      </c>
      <c r="AX109" s="203" t="s">
        <v>80</v>
      </c>
      <c r="AY109" s="86" t="s">
        <v>800</v>
      </c>
      <c r="AZ109" s="254" t="s">
        <v>10550</v>
      </c>
      <c r="BA109" s="81" t="s">
        <v>71</v>
      </c>
      <c r="BB109" s="81" t="s">
        <v>117</v>
      </c>
    </row>
    <row r="110" spans="2:54" s="56" customFormat="1" x14ac:dyDescent="0.25">
      <c r="B110" s="247">
        <v>2023</v>
      </c>
      <c r="C110" s="81">
        <v>891780111</v>
      </c>
      <c r="D110" s="81" t="s">
        <v>68</v>
      </c>
      <c r="E110" s="86" t="s">
        <v>10551</v>
      </c>
      <c r="F110" s="86" t="s">
        <v>10552</v>
      </c>
      <c r="G110" s="86">
        <v>0</v>
      </c>
      <c r="H110" s="198"/>
      <c r="I110" s="86" t="s">
        <v>78</v>
      </c>
      <c r="J110" s="258" t="s">
        <v>1527</v>
      </c>
      <c r="K110" s="144" t="s">
        <v>10553</v>
      </c>
      <c r="L110" s="248">
        <v>44565500</v>
      </c>
      <c r="M110" s="81" t="s">
        <v>73</v>
      </c>
      <c r="N110" s="86"/>
      <c r="O110" s="144" t="s">
        <v>10554</v>
      </c>
      <c r="P110" s="86" t="s">
        <v>10159</v>
      </c>
      <c r="Q110" s="143">
        <v>1354</v>
      </c>
      <c r="R110" s="257">
        <v>45097</v>
      </c>
      <c r="S110" s="248">
        <v>44565500</v>
      </c>
      <c r="T110" s="257">
        <v>45103</v>
      </c>
      <c r="U110" s="248">
        <v>44565500</v>
      </c>
      <c r="V110" s="86" t="s">
        <v>70</v>
      </c>
      <c r="W110" s="143">
        <v>85465146</v>
      </c>
      <c r="X110" s="144" t="s">
        <v>9277</v>
      </c>
      <c r="Y110" s="86"/>
      <c r="Z110" s="250">
        <v>45103</v>
      </c>
      <c r="AA110" s="257">
        <v>45133</v>
      </c>
      <c r="AB110" s="251">
        <v>45105</v>
      </c>
      <c r="AC110" s="257">
        <v>45137</v>
      </c>
      <c r="AD110" s="150">
        <f t="shared" si="5"/>
        <v>32</v>
      </c>
      <c r="AE110" s="262">
        <v>0</v>
      </c>
      <c r="AF110" s="262">
        <v>0</v>
      </c>
      <c r="AG110" s="143">
        <v>0</v>
      </c>
      <c r="AH110" s="249" t="s">
        <v>80</v>
      </c>
      <c r="AI110" s="150">
        <v>0</v>
      </c>
      <c r="AJ110" s="143">
        <v>0</v>
      </c>
      <c r="AK110" s="143">
        <v>0</v>
      </c>
      <c r="AL110" s="201" t="s">
        <v>80</v>
      </c>
      <c r="AM110" s="143">
        <v>0</v>
      </c>
      <c r="AN110" s="201" t="s">
        <v>80</v>
      </c>
      <c r="AO110" s="201" t="s">
        <v>80</v>
      </c>
      <c r="AP110" s="150">
        <f t="shared" si="4"/>
        <v>0</v>
      </c>
      <c r="AQ110" s="252">
        <f>+L110+AF110-AK110</f>
        <v>44565500</v>
      </c>
      <c r="AR110" s="86" t="s">
        <v>115</v>
      </c>
      <c r="AS110" s="248">
        <v>0</v>
      </c>
      <c r="AT110" s="203" t="s">
        <v>80</v>
      </c>
      <c r="AU110" s="253">
        <v>44565500</v>
      </c>
      <c r="AV110" s="261">
        <f t="shared" si="6"/>
        <v>0</v>
      </c>
      <c r="AW110" s="133">
        <f t="shared" si="7"/>
        <v>1</v>
      </c>
      <c r="AX110" s="203" t="s">
        <v>80</v>
      </c>
      <c r="AY110" s="86" t="s">
        <v>800</v>
      </c>
      <c r="AZ110" s="254" t="s">
        <v>10555</v>
      </c>
      <c r="BA110" s="81" t="s">
        <v>71</v>
      </c>
      <c r="BB110" s="81" t="s">
        <v>117</v>
      </c>
    </row>
    <row r="111" spans="2:54" s="56" customFormat="1" x14ac:dyDescent="0.25">
      <c r="B111" s="247">
        <v>2023</v>
      </c>
      <c r="C111" s="81">
        <v>891780111</v>
      </c>
      <c r="D111" s="81" t="s">
        <v>68</v>
      </c>
      <c r="E111" s="86" t="s">
        <v>10556</v>
      </c>
      <c r="F111" s="86" t="s">
        <v>10557</v>
      </c>
      <c r="G111" s="86">
        <v>0</v>
      </c>
      <c r="H111" s="198"/>
      <c r="I111" s="86" t="s">
        <v>78</v>
      </c>
      <c r="J111" s="258" t="s">
        <v>1527</v>
      </c>
      <c r="K111" s="144" t="s">
        <v>10558</v>
      </c>
      <c r="L111" s="248">
        <v>86009490</v>
      </c>
      <c r="M111" s="81" t="s">
        <v>73</v>
      </c>
      <c r="N111" s="86"/>
      <c r="O111" s="144" t="s">
        <v>10559</v>
      </c>
      <c r="P111" s="86">
        <v>900795369</v>
      </c>
      <c r="Q111" s="143">
        <v>1384</v>
      </c>
      <c r="R111" s="257">
        <v>45100</v>
      </c>
      <c r="S111" s="248">
        <v>86009490</v>
      </c>
      <c r="T111" s="257">
        <v>45104</v>
      </c>
      <c r="U111" s="248">
        <v>86009490</v>
      </c>
      <c r="V111" s="86" t="s">
        <v>70</v>
      </c>
      <c r="W111" s="143">
        <v>85465146</v>
      </c>
      <c r="X111" s="144" t="s">
        <v>9277</v>
      </c>
      <c r="Y111" s="86"/>
      <c r="Z111" s="250">
        <v>45104</v>
      </c>
      <c r="AA111" s="257">
        <v>45105</v>
      </c>
      <c r="AB111" s="251">
        <v>45105</v>
      </c>
      <c r="AC111" s="257">
        <v>45107</v>
      </c>
      <c r="AD111" s="150">
        <f t="shared" si="5"/>
        <v>2</v>
      </c>
      <c r="AE111" s="262">
        <v>0</v>
      </c>
      <c r="AF111" s="262">
        <v>0</v>
      </c>
      <c r="AG111" s="143">
        <v>0</v>
      </c>
      <c r="AH111" s="249" t="s">
        <v>80</v>
      </c>
      <c r="AI111" s="150">
        <v>0</v>
      </c>
      <c r="AJ111" s="143">
        <v>0</v>
      </c>
      <c r="AK111" s="143">
        <v>0</v>
      </c>
      <c r="AL111" s="201" t="s">
        <v>80</v>
      </c>
      <c r="AM111" s="143">
        <v>0</v>
      </c>
      <c r="AN111" s="201" t="s">
        <v>80</v>
      </c>
      <c r="AO111" s="201" t="s">
        <v>80</v>
      </c>
      <c r="AP111" s="150">
        <f t="shared" si="4"/>
        <v>0</v>
      </c>
      <c r="AQ111" s="252">
        <f>+L111+AF111-AK111</f>
        <v>86009490</v>
      </c>
      <c r="AR111" s="86" t="s">
        <v>115</v>
      </c>
      <c r="AS111" s="248">
        <v>0</v>
      </c>
      <c r="AT111" s="203" t="s">
        <v>80</v>
      </c>
      <c r="AU111" s="253">
        <v>86009490</v>
      </c>
      <c r="AV111" s="261">
        <f t="shared" si="6"/>
        <v>0</v>
      </c>
      <c r="AW111" s="133">
        <f t="shared" si="7"/>
        <v>1</v>
      </c>
      <c r="AX111" s="203" t="s">
        <v>80</v>
      </c>
      <c r="AY111" s="86" t="s">
        <v>800</v>
      </c>
      <c r="AZ111" s="254" t="s">
        <v>10560</v>
      </c>
      <c r="BA111" s="81" t="s">
        <v>71</v>
      </c>
      <c r="BB111" s="81" t="s">
        <v>117</v>
      </c>
    </row>
    <row r="112" spans="2:54" s="56" customFormat="1" x14ac:dyDescent="0.25">
      <c r="B112" s="247">
        <v>2023</v>
      </c>
      <c r="C112" s="81">
        <v>891780111</v>
      </c>
      <c r="D112" s="81" t="s">
        <v>68</v>
      </c>
      <c r="E112" s="86" t="s">
        <v>10561</v>
      </c>
      <c r="F112" s="86" t="s">
        <v>10562</v>
      </c>
      <c r="G112" s="86">
        <v>0</v>
      </c>
      <c r="H112" s="198"/>
      <c r="I112" s="86" t="s">
        <v>78</v>
      </c>
      <c r="J112" s="258" t="s">
        <v>1527</v>
      </c>
      <c r="K112" s="144" t="s">
        <v>10563</v>
      </c>
      <c r="L112" s="248">
        <v>24561600</v>
      </c>
      <c r="M112" s="81" t="s">
        <v>73</v>
      </c>
      <c r="N112" s="86"/>
      <c r="O112" s="144" t="s">
        <v>10564</v>
      </c>
      <c r="P112" s="86">
        <v>800159527</v>
      </c>
      <c r="Q112" s="143">
        <v>1075</v>
      </c>
      <c r="R112" s="257">
        <v>45055</v>
      </c>
      <c r="S112" s="248">
        <v>24561600</v>
      </c>
      <c r="T112" s="257">
        <v>45104</v>
      </c>
      <c r="U112" s="248">
        <v>24561600</v>
      </c>
      <c r="V112" s="86" t="s">
        <v>70</v>
      </c>
      <c r="W112" s="143">
        <v>85465146</v>
      </c>
      <c r="X112" s="144" t="s">
        <v>9277</v>
      </c>
      <c r="Y112" s="86"/>
      <c r="Z112" s="250">
        <v>45104</v>
      </c>
      <c r="AA112" s="257">
        <v>45104</v>
      </c>
      <c r="AB112" s="202" t="s">
        <v>80</v>
      </c>
      <c r="AC112" s="257">
        <v>45108</v>
      </c>
      <c r="AD112" s="150">
        <f t="shared" si="5"/>
        <v>4</v>
      </c>
      <c r="AE112" s="262">
        <v>0</v>
      </c>
      <c r="AF112" s="262">
        <v>0</v>
      </c>
      <c r="AG112" s="143">
        <v>0</v>
      </c>
      <c r="AH112" s="249" t="s">
        <v>80</v>
      </c>
      <c r="AI112" s="150">
        <v>0</v>
      </c>
      <c r="AJ112" s="143">
        <v>0</v>
      </c>
      <c r="AK112" s="143">
        <v>0</v>
      </c>
      <c r="AL112" s="201" t="s">
        <v>80</v>
      </c>
      <c r="AM112" s="143">
        <v>0</v>
      </c>
      <c r="AN112" s="201" t="s">
        <v>80</v>
      </c>
      <c r="AO112" s="201" t="s">
        <v>80</v>
      </c>
      <c r="AP112" s="150">
        <f t="shared" si="4"/>
        <v>0</v>
      </c>
      <c r="AQ112" s="252">
        <f>+L112+AF112-AK112</f>
        <v>24561600</v>
      </c>
      <c r="AR112" s="86" t="s">
        <v>115</v>
      </c>
      <c r="AS112" s="248">
        <v>0</v>
      </c>
      <c r="AT112" s="203" t="s">
        <v>80</v>
      </c>
      <c r="AU112" s="253">
        <v>21082398</v>
      </c>
      <c r="AV112" s="261">
        <f t="shared" si="6"/>
        <v>3479202</v>
      </c>
      <c r="AW112" s="133">
        <f t="shared" si="7"/>
        <v>0.85834790893101431</v>
      </c>
      <c r="AX112" s="203" t="s">
        <v>80</v>
      </c>
      <c r="AY112" s="86" t="s">
        <v>800</v>
      </c>
      <c r="AZ112" s="254" t="s">
        <v>10565</v>
      </c>
      <c r="BA112" s="81" t="s">
        <v>71</v>
      </c>
      <c r="BB112" s="81" t="s">
        <v>117</v>
      </c>
    </row>
    <row r="113" spans="2:54" s="56" customFormat="1" x14ac:dyDescent="0.25">
      <c r="B113" s="247">
        <v>2023</v>
      </c>
      <c r="C113" s="81">
        <v>891780111</v>
      </c>
      <c r="D113" s="81" t="s">
        <v>68</v>
      </c>
      <c r="E113" s="86" t="s">
        <v>10566</v>
      </c>
      <c r="F113" s="86" t="s">
        <v>10567</v>
      </c>
      <c r="G113" s="86">
        <v>0</v>
      </c>
      <c r="H113" s="86"/>
      <c r="I113" s="86" t="s">
        <v>78</v>
      </c>
      <c r="J113" s="258" t="s">
        <v>1527</v>
      </c>
      <c r="K113" s="144" t="s">
        <v>10568</v>
      </c>
      <c r="L113" s="259">
        <v>58715520</v>
      </c>
      <c r="M113" s="81" t="s">
        <v>73</v>
      </c>
      <c r="N113" s="86"/>
      <c r="O113" s="144" t="s">
        <v>10569</v>
      </c>
      <c r="P113" s="86">
        <v>860042209</v>
      </c>
      <c r="Q113" s="143">
        <v>1352</v>
      </c>
      <c r="R113" s="257">
        <v>45097</v>
      </c>
      <c r="S113" s="248">
        <v>58715520</v>
      </c>
      <c r="T113" s="257">
        <v>45112</v>
      </c>
      <c r="U113" s="259">
        <v>58715520</v>
      </c>
      <c r="V113" s="86" t="s">
        <v>70</v>
      </c>
      <c r="W113" s="143">
        <v>7633815</v>
      </c>
      <c r="X113" s="144" t="s">
        <v>10035</v>
      </c>
      <c r="Y113" s="86"/>
      <c r="Z113" s="250">
        <v>45106</v>
      </c>
      <c r="AA113" s="257">
        <v>45117</v>
      </c>
      <c r="AB113" s="251">
        <v>45117</v>
      </c>
      <c r="AC113" s="257">
        <v>45121</v>
      </c>
      <c r="AD113" s="150">
        <f t="shared" si="5"/>
        <v>4</v>
      </c>
      <c r="AE113" s="262">
        <v>0</v>
      </c>
      <c r="AF113" s="262">
        <v>0</v>
      </c>
      <c r="AG113" s="143">
        <v>0</v>
      </c>
      <c r="AH113" s="249" t="s">
        <v>80</v>
      </c>
      <c r="AI113" s="150">
        <v>0</v>
      </c>
      <c r="AJ113" s="143">
        <v>0</v>
      </c>
      <c r="AK113" s="143">
        <v>0</v>
      </c>
      <c r="AL113" s="201" t="s">
        <v>80</v>
      </c>
      <c r="AM113" s="143">
        <v>0</v>
      </c>
      <c r="AN113" s="201" t="s">
        <v>80</v>
      </c>
      <c r="AO113" s="201" t="s">
        <v>80</v>
      </c>
      <c r="AP113" s="150">
        <f t="shared" si="4"/>
        <v>0</v>
      </c>
      <c r="AQ113" s="260">
        <f>+L113+AF113-AK113</f>
        <v>58715520</v>
      </c>
      <c r="AR113" s="86" t="s">
        <v>115</v>
      </c>
      <c r="AS113" s="248">
        <v>0</v>
      </c>
      <c r="AT113" s="203" t="s">
        <v>80</v>
      </c>
      <c r="AU113" s="261">
        <v>58715520</v>
      </c>
      <c r="AV113" s="261">
        <f t="shared" si="6"/>
        <v>0</v>
      </c>
      <c r="AW113" s="133">
        <f t="shared" si="7"/>
        <v>1</v>
      </c>
      <c r="AX113" s="203" t="s">
        <v>80</v>
      </c>
      <c r="AY113" s="86" t="s">
        <v>800</v>
      </c>
      <c r="AZ113" s="455" t="s">
        <v>10570</v>
      </c>
      <c r="BA113" s="81" t="s">
        <v>71</v>
      </c>
      <c r="BB113" s="81" t="s">
        <v>117</v>
      </c>
    </row>
    <row r="114" spans="2:54" s="56" customFormat="1" x14ac:dyDescent="0.25">
      <c r="B114" s="247">
        <v>2023</v>
      </c>
      <c r="C114" s="81">
        <v>891780111</v>
      </c>
      <c r="D114" s="81" t="s">
        <v>68</v>
      </c>
      <c r="E114" s="86" t="s">
        <v>10571</v>
      </c>
      <c r="F114" s="86" t="s">
        <v>10572</v>
      </c>
      <c r="G114" s="86">
        <v>0</v>
      </c>
      <c r="H114" s="86"/>
      <c r="I114" s="86" t="s">
        <v>78</v>
      </c>
      <c r="J114" s="258" t="s">
        <v>1527</v>
      </c>
      <c r="K114" s="141" t="s">
        <v>10573</v>
      </c>
      <c r="L114" s="364">
        <v>27890268</v>
      </c>
      <c r="M114" s="81" t="s">
        <v>73</v>
      </c>
      <c r="N114" s="86"/>
      <c r="O114" s="154" t="s">
        <v>10574</v>
      </c>
      <c r="P114" s="160">
        <v>901625133</v>
      </c>
      <c r="Q114" s="143">
        <v>843</v>
      </c>
      <c r="R114" s="257">
        <v>45015</v>
      </c>
      <c r="S114" s="248">
        <v>27890268</v>
      </c>
      <c r="T114" s="257">
        <v>45106</v>
      </c>
      <c r="U114" s="259">
        <v>27890268</v>
      </c>
      <c r="V114" s="86" t="s">
        <v>70</v>
      </c>
      <c r="W114" s="262">
        <v>85151631</v>
      </c>
      <c r="X114" s="141" t="s">
        <v>10575</v>
      </c>
      <c r="Y114" s="86"/>
      <c r="Z114" s="251">
        <v>45106</v>
      </c>
      <c r="AA114" s="251">
        <v>45118</v>
      </c>
      <c r="AB114" s="251">
        <v>45113</v>
      </c>
      <c r="AC114" s="251">
        <v>45291</v>
      </c>
      <c r="AD114" s="150">
        <f t="shared" si="5"/>
        <v>178</v>
      </c>
      <c r="AE114" s="262">
        <v>0</v>
      </c>
      <c r="AF114" s="262">
        <v>0</v>
      </c>
      <c r="AG114" s="143">
        <v>0</v>
      </c>
      <c r="AH114" s="249" t="s">
        <v>80</v>
      </c>
      <c r="AI114" s="150">
        <v>0</v>
      </c>
      <c r="AJ114" s="143">
        <v>0</v>
      </c>
      <c r="AK114" s="143">
        <v>0</v>
      </c>
      <c r="AL114" s="201" t="s">
        <v>80</v>
      </c>
      <c r="AM114" s="143">
        <v>0</v>
      </c>
      <c r="AN114" s="201" t="s">
        <v>80</v>
      </c>
      <c r="AO114" s="201" t="s">
        <v>80</v>
      </c>
      <c r="AP114" s="150">
        <f t="shared" si="4"/>
        <v>0</v>
      </c>
      <c r="AQ114" s="260">
        <f>+L114+AF114-AK114</f>
        <v>27890268</v>
      </c>
      <c r="AR114" s="86" t="s">
        <v>115</v>
      </c>
      <c r="AS114" s="259">
        <v>0</v>
      </c>
      <c r="AT114" s="203" t="s">
        <v>80</v>
      </c>
      <c r="AU114" s="261">
        <v>18292680</v>
      </c>
      <c r="AV114" s="261">
        <f t="shared" si="6"/>
        <v>9597588</v>
      </c>
      <c r="AW114" s="133">
        <f t="shared" si="7"/>
        <v>0.65588039526905939</v>
      </c>
      <c r="AX114" s="203" t="s">
        <v>80</v>
      </c>
      <c r="AY114" s="86" t="s">
        <v>72</v>
      </c>
      <c r="AZ114" s="154" t="s">
        <v>10576</v>
      </c>
      <c r="BA114" s="81" t="s">
        <v>71</v>
      </c>
      <c r="BB114" s="81" t="s">
        <v>117</v>
      </c>
    </row>
    <row r="115" spans="2:54" s="56" customFormat="1" x14ac:dyDescent="0.25">
      <c r="B115" s="247">
        <v>2023</v>
      </c>
      <c r="C115" s="81">
        <v>891780111</v>
      </c>
      <c r="D115" s="81" t="s">
        <v>68</v>
      </c>
      <c r="E115" s="86" t="s">
        <v>10577</v>
      </c>
      <c r="F115" s="86" t="s">
        <v>10578</v>
      </c>
      <c r="G115" s="86">
        <v>0</v>
      </c>
      <c r="H115" s="198" t="s">
        <v>69</v>
      </c>
      <c r="I115" s="86" t="s">
        <v>78</v>
      </c>
      <c r="J115" s="258" t="s">
        <v>1527</v>
      </c>
      <c r="K115" s="144" t="s">
        <v>10579</v>
      </c>
      <c r="L115" s="248">
        <v>51979200</v>
      </c>
      <c r="M115" s="81" t="s">
        <v>73</v>
      </c>
      <c r="N115" s="86" t="s">
        <v>69</v>
      </c>
      <c r="O115" s="144" t="s">
        <v>10554</v>
      </c>
      <c r="P115" s="86" t="s">
        <v>10159</v>
      </c>
      <c r="Q115" s="143">
        <v>1365</v>
      </c>
      <c r="R115" s="257">
        <v>45098</v>
      </c>
      <c r="S115" s="248">
        <v>51979200</v>
      </c>
      <c r="T115" s="257">
        <v>45112</v>
      </c>
      <c r="U115" s="248">
        <v>51979200</v>
      </c>
      <c r="V115" s="86" t="s">
        <v>70</v>
      </c>
      <c r="W115" s="143">
        <v>85465146</v>
      </c>
      <c r="X115" s="144" t="s">
        <v>10580</v>
      </c>
      <c r="Y115" s="86" t="s">
        <v>69</v>
      </c>
      <c r="Z115" s="250">
        <v>45112</v>
      </c>
      <c r="AA115" s="257">
        <v>45128</v>
      </c>
      <c r="AB115" s="251">
        <v>45112</v>
      </c>
      <c r="AC115" s="257">
        <v>45134</v>
      </c>
      <c r="AD115" s="150">
        <f t="shared" si="5"/>
        <v>22</v>
      </c>
      <c r="AE115" s="262">
        <v>0</v>
      </c>
      <c r="AF115" s="262">
        <v>0</v>
      </c>
      <c r="AG115" s="143">
        <v>0</v>
      </c>
      <c r="AH115" s="249" t="s">
        <v>80</v>
      </c>
      <c r="AI115" s="150">
        <v>0</v>
      </c>
      <c r="AJ115" s="143">
        <v>0</v>
      </c>
      <c r="AK115" s="143">
        <v>0</v>
      </c>
      <c r="AL115" s="201" t="s">
        <v>80</v>
      </c>
      <c r="AM115" s="143">
        <v>0</v>
      </c>
      <c r="AN115" s="201" t="s">
        <v>80</v>
      </c>
      <c r="AO115" s="201" t="s">
        <v>80</v>
      </c>
      <c r="AP115" s="150">
        <f t="shared" si="4"/>
        <v>0</v>
      </c>
      <c r="AQ115" s="260">
        <f>+L115+AF115-AK115</f>
        <v>51979200</v>
      </c>
      <c r="AR115" s="86" t="s">
        <v>115</v>
      </c>
      <c r="AS115" s="248">
        <v>0</v>
      </c>
      <c r="AT115" s="203" t="s">
        <v>80</v>
      </c>
      <c r="AU115" s="253">
        <v>51979200</v>
      </c>
      <c r="AV115" s="261">
        <f t="shared" si="6"/>
        <v>0</v>
      </c>
      <c r="AW115" s="133">
        <f t="shared" si="7"/>
        <v>1</v>
      </c>
      <c r="AX115" s="203" t="s">
        <v>80</v>
      </c>
      <c r="AY115" s="86" t="s">
        <v>800</v>
      </c>
      <c r="AZ115" s="254" t="s">
        <v>10581</v>
      </c>
      <c r="BA115" s="81" t="s">
        <v>71</v>
      </c>
      <c r="BB115" s="81" t="s">
        <v>117</v>
      </c>
    </row>
    <row r="116" spans="2:54" s="56" customFormat="1" x14ac:dyDescent="0.25">
      <c r="B116" s="247">
        <v>2023</v>
      </c>
      <c r="C116" s="81">
        <v>891780111</v>
      </c>
      <c r="D116" s="81" t="s">
        <v>68</v>
      </c>
      <c r="E116" s="86" t="s">
        <v>10582</v>
      </c>
      <c r="F116" s="86" t="s">
        <v>10583</v>
      </c>
      <c r="G116" s="86">
        <v>0</v>
      </c>
      <c r="H116" s="198" t="s">
        <v>69</v>
      </c>
      <c r="I116" s="86" t="s">
        <v>78</v>
      </c>
      <c r="J116" s="258" t="s">
        <v>1527</v>
      </c>
      <c r="K116" s="144" t="s">
        <v>10584</v>
      </c>
      <c r="L116" s="248">
        <v>77131040</v>
      </c>
      <c r="M116" s="81" t="s">
        <v>73</v>
      </c>
      <c r="N116" s="86"/>
      <c r="O116" s="144" t="s">
        <v>10585</v>
      </c>
      <c r="P116" s="86" t="s">
        <v>10586</v>
      </c>
      <c r="Q116" s="143">
        <v>1310</v>
      </c>
      <c r="R116" s="257">
        <v>45085</v>
      </c>
      <c r="S116" s="248">
        <v>77131040</v>
      </c>
      <c r="T116" s="257">
        <v>45113</v>
      </c>
      <c r="U116" s="248">
        <v>77131040</v>
      </c>
      <c r="V116" s="86" t="s">
        <v>70</v>
      </c>
      <c r="W116" s="143">
        <v>57297693</v>
      </c>
      <c r="X116" s="144" t="s">
        <v>10056</v>
      </c>
      <c r="Y116" s="86"/>
      <c r="Z116" s="250">
        <v>45113</v>
      </c>
      <c r="AA116" s="257">
        <v>45118</v>
      </c>
      <c r="AB116" s="251">
        <v>45118</v>
      </c>
      <c r="AC116" s="257">
        <v>45241</v>
      </c>
      <c r="AD116" s="150">
        <f t="shared" si="5"/>
        <v>123</v>
      </c>
      <c r="AE116" s="262">
        <v>0</v>
      </c>
      <c r="AF116" s="262">
        <v>0</v>
      </c>
      <c r="AG116" s="143">
        <v>0</v>
      </c>
      <c r="AH116" s="249" t="s">
        <v>80</v>
      </c>
      <c r="AI116" s="150">
        <v>0</v>
      </c>
      <c r="AJ116" s="143">
        <v>0</v>
      </c>
      <c r="AK116" s="143">
        <v>0</v>
      </c>
      <c r="AL116" s="201" t="s">
        <v>80</v>
      </c>
      <c r="AM116" s="143">
        <v>0</v>
      </c>
      <c r="AN116" s="201" t="s">
        <v>80</v>
      </c>
      <c r="AO116" s="201" t="s">
        <v>80</v>
      </c>
      <c r="AP116" s="150">
        <f t="shared" si="4"/>
        <v>0</v>
      </c>
      <c r="AQ116" s="260">
        <f>+L116+AF116-AK116</f>
        <v>77131040</v>
      </c>
      <c r="AR116" s="86" t="s">
        <v>115</v>
      </c>
      <c r="AS116" s="248">
        <v>0</v>
      </c>
      <c r="AT116" s="203" t="s">
        <v>80</v>
      </c>
      <c r="AU116" s="253">
        <v>62250090</v>
      </c>
      <c r="AV116" s="261">
        <f t="shared" si="6"/>
        <v>14880950</v>
      </c>
      <c r="AW116" s="133">
        <f t="shared" si="7"/>
        <v>0.80706924216242903</v>
      </c>
      <c r="AX116" s="203" t="s">
        <v>80</v>
      </c>
      <c r="AY116" s="86" t="s">
        <v>72</v>
      </c>
      <c r="AZ116" s="254" t="s">
        <v>10587</v>
      </c>
      <c r="BA116" s="81" t="s">
        <v>71</v>
      </c>
      <c r="BB116" s="81" t="s">
        <v>117</v>
      </c>
    </row>
    <row r="117" spans="2:54" s="56" customFormat="1" x14ac:dyDescent="0.25">
      <c r="B117" s="247">
        <v>2023</v>
      </c>
      <c r="C117" s="81">
        <v>891780111</v>
      </c>
      <c r="D117" s="81" t="s">
        <v>68</v>
      </c>
      <c r="E117" s="86" t="s">
        <v>10588</v>
      </c>
      <c r="F117" s="86" t="s">
        <v>10589</v>
      </c>
      <c r="G117" s="86">
        <v>0</v>
      </c>
      <c r="H117" s="198" t="s">
        <v>69</v>
      </c>
      <c r="I117" s="86" t="s">
        <v>78</v>
      </c>
      <c r="J117" s="258" t="s">
        <v>1527</v>
      </c>
      <c r="K117" s="144" t="s">
        <v>10590</v>
      </c>
      <c r="L117" s="248">
        <v>68482120</v>
      </c>
      <c r="M117" s="81" t="s">
        <v>73</v>
      </c>
      <c r="N117" s="86"/>
      <c r="O117" s="144" t="s">
        <v>10591</v>
      </c>
      <c r="P117" s="86" t="s">
        <v>10592</v>
      </c>
      <c r="Q117" s="143">
        <v>1266</v>
      </c>
      <c r="R117" s="257">
        <v>45083</v>
      </c>
      <c r="S117" s="248">
        <v>68482120</v>
      </c>
      <c r="T117" s="257">
        <v>45119</v>
      </c>
      <c r="U117" s="248">
        <v>68482120</v>
      </c>
      <c r="V117" s="86" t="s">
        <v>70</v>
      </c>
      <c r="W117" s="143">
        <v>85151631</v>
      </c>
      <c r="X117" s="144" t="s">
        <v>10575</v>
      </c>
      <c r="Y117" s="86"/>
      <c r="Z117" s="250">
        <v>45119</v>
      </c>
      <c r="AA117" s="257">
        <v>45140</v>
      </c>
      <c r="AB117" s="251">
        <v>45120</v>
      </c>
      <c r="AC117" s="257">
        <v>45199</v>
      </c>
      <c r="AD117" s="150">
        <f t="shared" si="5"/>
        <v>79</v>
      </c>
      <c r="AE117" s="262">
        <v>1</v>
      </c>
      <c r="AF117" s="262">
        <v>19849200</v>
      </c>
      <c r="AG117" s="143">
        <v>1</v>
      </c>
      <c r="AH117" s="256" t="s">
        <v>10593</v>
      </c>
      <c r="AI117" s="150">
        <v>0</v>
      </c>
      <c r="AJ117" s="143">
        <v>0</v>
      </c>
      <c r="AK117" s="143">
        <v>0</v>
      </c>
      <c r="AL117" s="201" t="s">
        <v>80</v>
      </c>
      <c r="AM117" s="143">
        <v>1</v>
      </c>
      <c r="AN117" s="201" t="s">
        <v>10594</v>
      </c>
      <c r="AO117" s="256" t="s">
        <v>10595</v>
      </c>
      <c r="AP117" s="150">
        <f t="shared" si="4"/>
        <v>27</v>
      </c>
      <c r="AQ117" s="260">
        <f>+L117+AF117-AK117</f>
        <v>88331320</v>
      </c>
      <c r="AR117" s="86" t="s">
        <v>70</v>
      </c>
      <c r="AS117" s="143">
        <v>20544636</v>
      </c>
      <c r="AT117" s="249">
        <v>45139</v>
      </c>
      <c r="AU117" s="253">
        <v>38717840</v>
      </c>
      <c r="AV117" s="261">
        <f t="shared" si="6"/>
        <v>49613480</v>
      </c>
      <c r="AW117" s="133">
        <f t="shared" si="7"/>
        <v>0.43832516031686158</v>
      </c>
      <c r="AX117" s="203" t="s">
        <v>80</v>
      </c>
      <c r="AY117" s="86" t="s">
        <v>72</v>
      </c>
      <c r="AZ117" s="254" t="s">
        <v>10596</v>
      </c>
      <c r="BA117" s="81" t="s">
        <v>71</v>
      </c>
      <c r="BB117" s="81" t="s">
        <v>117</v>
      </c>
    </row>
    <row r="118" spans="2:54" s="56" customFormat="1" x14ac:dyDescent="0.25">
      <c r="B118" s="247">
        <v>2023</v>
      </c>
      <c r="C118" s="81">
        <v>891780111</v>
      </c>
      <c r="D118" s="81" t="s">
        <v>68</v>
      </c>
      <c r="E118" s="86" t="s">
        <v>10597</v>
      </c>
      <c r="F118" s="86" t="s">
        <v>10598</v>
      </c>
      <c r="G118" s="86">
        <v>0</v>
      </c>
      <c r="H118" s="198" t="s">
        <v>69</v>
      </c>
      <c r="I118" s="86" t="s">
        <v>78</v>
      </c>
      <c r="J118" s="258" t="s">
        <v>1527</v>
      </c>
      <c r="K118" s="144" t="s">
        <v>10599</v>
      </c>
      <c r="L118" s="248">
        <v>1200000</v>
      </c>
      <c r="M118" s="81" t="s">
        <v>73</v>
      </c>
      <c r="N118" s="86"/>
      <c r="O118" s="144" t="s">
        <v>10600</v>
      </c>
      <c r="P118" s="86" t="s">
        <v>10189</v>
      </c>
      <c r="Q118" s="143">
        <v>1382</v>
      </c>
      <c r="R118" s="257">
        <v>45100</v>
      </c>
      <c r="S118" s="248">
        <v>1200000</v>
      </c>
      <c r="T118" s="257">
        <v>45120</v>
      </c>
      <c r="U118" s="248">
        <v>1200000</v>
      </c>
      <c r="V118" s="86" t="s">
        <v>70</v>
      </c>
      <c r="W118" s="143">
        <v>12560219</v>
      </c>
      <c r="X118" s="144" t="s">
        <v>10190</v>
      </c>
      <c r="Y118" s="86"/>
      <c r="Z118" s="250">
        <v>45120</v>
      </c>
      <c r="AA118" s="257">
        <v>45125</v>
      </c>
      <c r="AB118" s="251" t="s">
        <v>80</v>
      </c>
      <c r="AC118" s="257">
        <v>45129</v>
      </c>
      <c r="AD118" s="150">
        <f t="shared" si="5"/>
        <v>4</v>
      </c>
      <c r="AE118" s="262">
        <v>0</v>
      </c>
      <c r="AF118" s="262">
        <v>0</v>
      </c>
      <c r="AG118" s="143">
        <v>0</v>
      </c>
      <c r="AH118" s="249" t="s">
        <v>80</v>
      </c>
      <c r="AI118" s="150">
        <v>0</v>
      </c>
      <c r="AJ118" s="143">
        <v>0</v>
      </c>
      <c r="AK118" s="143">
        <v>0</v>
      </c>
      <c r="AL118" s="201" t="s">
        <v>80</v>
      </c>
      <c r="AM118" s="143">
        <v>0</v>
      </c>
      <c r="AN118" s="201" t="s">
        <v>80</v>
      </c>
      <c r="AO118" s="201" t="s">
        <v>80</v>
      </c>
      <c r="AP118" s="150">
        <f t="shared" si="4"/>
        <v>0</v>
      </c>
      <c r="AQ118" s="260">
        <f>+L118+AF118-AK118</f>
        <v>1200000</v>
      </c>
      <c r="AR118" s="86" t="s">
        <v>115</v>
      </c>
      <c r="AS118" s="248">
        <v>0</v>
      </c>
      <c r="AT118" s="203" t="s">
        <v>80</v>
      </c>
      <c r="AU118" s="253">
        <v>1200000</v>
      </c>
      <c r="AV118" s="261">
        <f t="shared" si="6"/>
        <v>0</v>
      </c>
      <c r="AW118" s="133">
        <f t="shared" si="7"/>
        <v>1</v>
      </c>
      <c r="AX118" s="203" t="s">
        <v>80</v>
      </c>
      <c r="AY118" s="86" t="s">
        <v>800</v>
      </c>
      <c r="AZ118" s="254" t="s">
        <v>10601</v>
      </c>
      <c r="BA118" s="81" t="s">
        <v>71</v>
      </c>
      <c r="BB118" s="81" t="s">
        <v>117</v>
      </c>
    </row>
    <row r="119" spans="2:54" s="56" customFormat="1" x14ac:dyDescent="0.25">
      <c r="B119" s="247">
        <v>2023</v>
      </c>
      <c r="C119" s="81">
        <v>891780111</v>
      </c>
      <c r="D119" s="81" t="s">
        <v>68</v>
      </c>
      <c r="E119" s="86" t="s">
        <v>10602</v>
      </c>
      <c r="F119" s="86" t="s">
        <v>10603</v>
      </c>
      <c r="G119" s="86">
        <v>0</v>
      </c>
      <c r="H119" s="198" t="s">
        <v>69</v>
      </c>
      <c r="I119" s="86" t="s">
        <v>78</v>
      </c>
      <c r="J119" s="258" t="s">
        <v>1527</v>
      </c>
      <c r="K119" s="144" t="s">
        <v>10604</v>
      </c>
      <c r="L119" s="248">
        <v>29173683</v>
      </c>
      <c r="M119" s="81" t="s">
        <v>73</v>
      </c>
      <c r="N119" s="86"/>
      <c r="O119" s="144" t="s">
        <v>10605</v>
      </c>
      <c r="P119" s="86" t="s">
        <v>10606</v>
      </c>
      <c r="Q119" s="143">
        <v>1107</v>
      </c>
      <c r="R119" s="257">
        <v>45044</v>
      </c>
      <c r="S119" s="248">
        <v>29173683</v>
      </c>
      <c r="T119" s="257">
        <v>45121</v>
      </c>
      <c r="U119" s="248">
        <v>29173683</v>
      </c>
      <c r="V119" s="86" t="s">
        <v>70</v>
      </c>
      <c r="W119" s="143">
        <v>57297693</v>
      </c>
      <c r="X119" s="144" t="s">
        <v>10056</v>
      </c>
      <c r="Y119" s="86"/>
      <c r="Z119" s="250">
        <v>45121</v>
      </c>
      <c r="AA119" s="257">
        <v>45121</v>
      </c>
      <c r="AB119" s="251">
        <v>45121</v>
      </c>
      <c r="AC119" s="257">
        <v>45150</v>
      </c>
      <c r="AD119" s="150">
        <f t="shared" si="5"/>
        <v>29</v>
      </c>
      <c r="AE119" s="262">
        <v>0</v>
      </c>
      <c r="AF119" s="262">
        <v>0</v>
      </c>
      <c r="AG119" s="143">
        <v>0</v>
      </c>
      <c r="AH119" s="249" t="s">
        <v>80</v>
      </c>
      <c r="AI119" s="150">
        <v>0</v>
      </c>
      <c r="AJ119" s="143">
        <v>0</v>
      </c>
      <c r="AK119" s="143">
        <v>0</v>
      </c>
      <c r="AL119" s="201" t="s">
        <v>80</v>
      </c>
      <c r="AM119" s="143">
        <v>0</v>
      </c>
      <c r="AN119" s="201" t="s">
        <v>80</v>
      </c>
      <c r="AO119" s="201" t="s">
        <v>80</v>
      </c>
      <c r="AP119" s="150">
        <f t="shared" si="4"/>
        <v>0</v>
      </c>
      <c r="AQ119" s="260">
        <f>+L119+AF119-AK119</f>
        <v>29173683</v>
      </c>
      <c r="AR119" s="86" t="s">
        <v>115</v>
      </c>
      <c r="AS119" s="248">
        <v>0</v>
      </c>
      <c r="AT119" s="203" t="s">
        <v>80</v>
      </c>
      <c r="AU119" s="253">
        <v>0</v>
      </c>
      <c r="AV119" s="261">
        <f t="shared" si="6"/>
        <v>29173683</v>
      </c>
      <c r="AW119" s="133">
        <f t="shared" si="7"/>
        <v>0</v>
      </c>
      <c r="AX119" s="203" t="s">
        <v>80</v>
      </c>
      <c r="AY119" s="86" t="s">
        <v>800</v>
      </c>
      <c r="AZ119" s="254" t="s">
        <v>10607</v>
      </c>
      <c r="BA119" s="81" t="s">
        <v>71</v>
      </c>
      <c r="BB119" s="81" t="s">
        <v>117</v>
      </c>
    </row>
    <row r="120" spans="2:54" s="56" customFormat="1" x14ac:dyDescent="0.25">
      <c r="B120" s="247">
        <v>2023</v>
      </c>
      <c r="C120" s="81">
        <v>891780111</v>
      </c>
      <c r="D120" s="81" t="s">
        <v>68</v>
      </c>
      <c r="E120" s="86" t="s">
        <v>10608</v>
      </c>
      <c r="F120" s="86" t="s">
        <v>10609</v>
      </c>
      <c r="G120" s="86">
        <v>0</v>
      </c>
      <c r="H120" s="198" t="s">
        <v>69</v>
      </c>
      <c r="I120" s="86" t="s">
        <v>78</v>
      </c>
      <c r="J120" s="258" t="s">
        <v>1527</v>
      </c>
      <c r="K120" s="144" t="s">
        <v>10610</v>
      </c>
      <c r="L120" s="248">
        <v>68085077</v>
      </c>
      <c r="M120" s="81" t="s">
        <v>73</v>
      </c>
      <c r="N120" s="86"/>
      <c r="O120" s="144" t="s">
        <v>10611</v>
      </c>
      <c r="P120" s="86" t="s">
        <v>10235</v>
      </c>
      <c r="Q120" s="143">
        <v>1427</v>
      </c>
      <c r="R120" s="257">
        <v>45104</v>
      </c>
      <c r="S120" s="248">
        <v>68085077</v>
      </c>
      <c r="T120" s="257">
        <v>45121</v>
      </c>
      <c r="U120" s="248">
        <v>68085077</v>
      </c>
      <c r="V120" s="86" t="s">
        <v>70</v>
      </c>
      <c r="W120" s="143">
        <v>15443332</v>
      </c>
      <c r="X120" s="144" t="s">
        <v>9540</v>
      </c>
      <c r="Y120" s="86"/>
      <c r="Z120" s="250">
        <v>45121</v>
      </c>
      <c r="AA120" s="257">
        <v>45128</v>
      </c>
      <c r="AB120" s="251">
        <v>45121</v>
      </c>
      <c r="AC120" s="257">
        <v>45147</v>
      </c>
      <c r="AD120" s="150">
        <f t="shared" si="5"/>
        <v>26</v>
      </c>
      <c r="AE120" s="262">
        <v>0</v>
      </c>
      <c r="AF120" s="262">
        <v>0</v>
      </c>
      <c r="AG120" s="143">
        <v>0</v>
      </c>
      <c r="AH120" s="249" t="s">
        <v>80</v>
      </c>
      <c r="AI120" s="150">
        <v>0</v>
      </c>
      <c r="AJ120" s="143">
        <v>0</v>
      </c>
      <c r="AK120" s="143">
        <v>0</v>
      </c>
      <c r="AL120" s="201" t="s">
        <v>80</v>
      </c>
      <c r="AM120" s="143">
        <v>1</v>
      </c>
      <c r="AN120" s="201">
        <v>45142</v>
      </c>
      <c r="AO120" s="201">
        <v>45154</v>
      </c>
      <c r="AP120" s="150">
        <f t="shared" si="4"/>
        <v>12</v>
      </c>
      <c r="AQ120" s="260">
        <f>+L120+AF120-AK120</f>
        <v>68085077</v>
      </c>
      <c r="AR120" s="86" t="s">
        <v>70</v>
      </c>
      <c r="AS120" s="143">
        <v>34042538</v>
      </c>
      <c r="AT120" s="249">
        <v>45126</v>
      </c>
      <c r="AU120" s="253">
        <v>68085076.5</v>
      </c>
      <c r="AV120" s="261">
        <f t="shared" si="6"/>
        <v>0.5</v>
      </c>
      <c r="AW120" s="133">
        <f t="shared" si="7"/>
        <v>0.99999999265624684</v>
      </c>
      <c r="AX120" s="203" t="s">
        <v>80</v>
      </c>
      <c r="AY120" s="86" t="s">
        <v>800</v>
      </c>
      <c r="AZ120" s="254" t="s">
        <v>10612</v>
      </c>
      <c r="BA120" s="81" t="s">
        <v>71</v>
      </c>
      <c r="BB120" s="81" t="s">
        <v>117</v>
      </c>
    </row>
    <row r="121" spans="2:54" s="56" customFormat="1" x14ac:dyDescent="0.25">
      <c r="B121" s="247">
        <v>2023</v>
      </c>
      <c r="C121" s="81">
        <v>891780111</v>
      </c>
      <c r="D121" s="81" t="s">
        <v>68</v>
      </c>
      <c r="E121" s="86" t="s">
        <v>10613</v>
      </c>
      <c r="F121" s="86" t="s">
        <v>10614</v>
      </c>
      <c r="G121" s="86">
        <v>0</v>
      </c>
      <c r="H121" s="198" t="s">
        <v>69</v>
      </c>
      <c r="I121" s="86" t="s">
        <v>78</v>
      </c>
      <c r="J121" s="258" t="s">
        <v>1527</v>
      </c>
      <c r="K121" s="144" t="s">
        <v>10615</v>
      </c>
      <c r="L121" s="248">
        <v>42859040</v>
      </c>
      <c r="M121" s="81" t="s">
        <v>73</v>
      </c>
      <c r="N121" s="86"/>
      <c r="O121" s="144" t="s">
        <v>10616</v>
      </c>
      <c r="P121" s="86" t="s">
        <v>10617</v>
      </c>
      <c r="Q121" s="143">
        <v>856</v>
      </c>
      <c r="R121" s="257">
        <v>45015</v>
      </c>
      <c r="S121" s="248">
        <v>42859040</v>
      </c>
      <c r="T121" s="257">
        <v>45124</v>
      </c>
      <c r="U121" s="248">
        <v>42859040</v>
      </c>
      <c r="V121" s="86" t="s">
        <v>70</v>
      </c>
      <c r="W121" s="143">
        <v>57297693</v>
      </c>
      <c r="X121" s="144" t="s">
        <v>10056</v>
      </c>
      <c r="Y121" s="86"/>
      <c r="Z121" s="250">
        <v>45124</v>
      </c>
      <c r="AA121" s="257">
        <v>45125</v>
      </c>
      <c r="AB121" s="251">
        <v>45125</v>
      </c>
      <c r="AC121" s="257">
        <v>45309</v>
      </c>
      <c r="AD121" s="150">
        <f t="shared" si="5"/>
        <v>184</v>
      </c>
      <c r="AE121" s="262">
        <v>0</v>
      </c>
      <c r="AF121" s="262">
        <v>0</v>
      </c>
      <c r="AG121" s="143">
        <v>0</v>
      </c>
      <c r="AH121" s="249" t="s">
        <v>80</v>
      </c>
      <c r="AI121" s="150">
        <v>0</v>
      </c>
      <c r="AJ121" s="143">
        <v>0</v>
      </c>
      <c r="AK121" s="143">
        <v>0</v>
      </c>
      <c r="AL121" s="201" t="s">
        <v>80</v>
      </c>
      <c r="AM121" s="143">
        <v>0</v>
      </c>
      <c r="AN121" s="201" t="s">
        <v>80</v>
      </c>
      <c r="AO121" s="201" t="s">
        <v>80</v>
      </c>
      <c r="AP121" s="150">
        <f t="shared" si="4"/>
        <v>0</v>
      </c>
      <c r="AQ121" s="260">
        <f>+L121+AF121-AK121</f>
        <v>42859040</v>
      </c>
      <c r="AR121" s="86" t="s">
        <v>115</v>
      </c>
      <c r="AS121" s="248">
        <v>0</v>
      </c>
      <c r="AT121" s="203" t="s">
        <v>80</v>
      </c>
      <c r="AU121" s="253">
        <v>0</v>
      </c>
      <c r="AV121" s="261">
        <f t="shared" si="6"/>
        <v>42859040</v>
      </c>
      <c r="AW121" s="133">
        <f t="shared" si="7"/>
        <v>0</v>
      </c>
      <c r="AX121" s="203" t="s">
        <v>80</v>
      </c>
      <c r="AY121" s="86" t="s">
        <v>72</v>
      </c>
      <c r="AZ121" s="254" t="s">
        <v>10618</v>
      </c>
      <c r="BA121" s="81" t="s">
        <v>71</v>
      </c>
      <c r="BB121" s="81" t="s">
        <v>117</v>
      </c>
    </row>
    <row r="122" spans="2:54" s="56" customFormat="1" x14ac:dyDescent="0.25">
      <c r="B122" s="247">
        <v>2023</v>
      </c>
      <c r="C122" s="81">
        <v>891780111</v>
      </c>
      <c r="D122" s="81" t="s">
        <v>68</v>
      </c>
      <c r="E122" s="86" t="s">
        <v>10619</v>
      </c>
      <c r="F122" s="86" t="s">
        <v>10620</v>
      </c>
      <c r="G122" s="86">
        <v>0</v>
      </c>
      <c r="H122" s="198" t="s">
        <v>69</v>
      </c>
      <c r="I122" s="86" t="s">
        <v>78</v>
      </c>
      <c r="J122" s="258" t="s">
        <v>1527</v>
      </c>
      <c r="K122" s="144" t="s">
        <v>10621</v>
      </c>
      <c r="L122" s="248">
        <v>29750000</v>
      </c>
      <c r="M122" s="81" t="s">
        <v>73</v>
      </c>
      <c r="N122" s="86"/>
      <c r="O122" s="144" t="s">
        <v>10622</v>
      </c>
      <c r="P122" s="86">
        <v>9001928350</v>
      </c>
      <c r="Q122" s="143">
        <v>1222</v>
      </c>
      <c r="R122" s="257">
        <v>45076</v>
      </c>
      <c r="S122" s="248">
        <v>29750000</v>
      </c>
      <c r="T122" s="257">
        <v>45125</v>
      </c>
      <c r="U122" s="248">
        <v>29750000</v>
      </c>
      <c r="V122" s="86" t="s">
        <v>70</v>
      </c>
      <c r="W122" s="143">
        <v>57438212</v>
      </c>
      <c r="X122" s="144" t="s">
        <v>9998</v>
      </c>
      <c r="Y122" s="86"/>
      <c r="Z122" s="250">
        <v>45125</v>
      </c>
      <c r="AA122" s="257">
        <v>45155</v>
      </c>
      <c r="AB122" s="202" t="s">
        <v>80</v>
      </c>
      <c r="AC122" s="257">
        <v>45156</v>
      </c>
      <c r="AD122" s="150">
        <f t="shared" si="5"/>
        <v>1</v>
      </c>
      <c r="AE122" s="262">
        <v>0</v>
      </c>
      <c r="AF122" s="262">
        <v>0</v>
      </c>
      <c r="AG122" s="143">
        <v>0</v>
      </c>
      <c r="AH122" s="249" t="s">
        <v>80</v>
      </c>
      <c r="AI122" s="150">
        <v>0</v>
      </c>
      <c r="AJ122" s="143">
        <v>0</v>
      </c>
      <c r="AK122" s="143">
        <v>0</v>
      </c>
      <c r="AL122" s="201" t="s">
        <v>80</v>
      </c>
      <c r="AM122" s="143">
        <v>0</v>
      </c>
      <c r="AN122" s="201" t="s">
        <v>80</v>
      </c>
      <c r="AO122" s="201" t="s">
        <v>80</v>
      </c>
      <c r="AP122" s="150">
        <f t="shared" si="4"/>
        <v>0</v>
      </c>
      <c r="AQ122" s="260">
        <f>+L122+AF122-AK122</f>
        <v>29750000</v>
      </c>
      <c r="AR122" s="86" t="s">
        <v>115</v>
      </c>
      <c r="AS122" s="248">
        <v>0</v>
      </c>
      <c r="AT122" s="203" t="s">
        <v>80</v>
      </c>
      <c r="AU122" s="253">
        <v>29750000</v>
      </c>
      <c r="AV122" s="261">
        <f t="shared" si="6"/>
        <v>0</v>
      </c>
      <c r="AW122" s="133">
        <f t="shared" si="7"/>
        <v>1</v>
      </c>
      <c r="AX122" s="203" t="s">
        <v>80</v>
      </c>
      <c r="AY122" s="86" t="s">
        <v>800</v>
      </c>
      <c r="AZ122" s="254" t="s">
        <v>10623</v>
      </c>
      <c r="BA122" s="81" t="s">
        <v>71</v>
      </c>
      <c r="BB122" s="81" t="s">
        <v>117</v>
      </c>
    </row>
    <row r="123" spans="2:54" s="56" customFormat="1" x14ac:dyDescent="0.25">
      <c r="B123" s="247">
        <v>2023</v>
      </c>
      <c r="C123" s="81">
        <v>891780111</v>
      </c>
      <c r="D123" s="81" t="s">
        <v>68</v>
      </c>
      <c r="E123" s="86" t="s">
        <v>10624</v>
      </c>
      <c r="F123" s="86" t="s">
        <v>10625</v>
      </c>
      <c r="G123" s="86">
        <v>0</v>
      </c>
      <c r="H123" s="198" t="s">
        <v>69</v>
      </c>
      <c r="I123" s="86" t="s">
        <v>78</v>
      </c>
      <c r="J123" s="258" t="s">
        <v>1527</v>
      </c>
      <c r="K123" s="144" t="s">
        <v>10626</v>
      </c>
      <c r="L123" s="248">
        <v>29720250</v>
      </c>
      <c r="M123" s="81" t="s">
        <v>73</v>
      </c>
      <c r="N123" s="86"/>
      <c r="O123" s="144" t="s">
        <v>8880</v>
      </c>
      <c r="P123" s="86" t="s">
        <v>10627</v>
      </c>
      <c r="Q123" s="143">
        <v>1510</v>
      </c>
      <c r="R123" s="257">
        <v>45119</v>
      </c>
      <c r="S123" s="248">
        <v>29720250</v>
      </c>
      <c r="T123" s="257">
        <v>45131</v>
      </c>
      <c r="U123" s="248">
        <v>29720250</v>
      </c>
      <c r="V123" s="86" t="s">
        <v>70</v>
      </c>
      <c r="W123" s="143">
        <v>85465146</v>
      </c>
      <c r="X123" s="144" t="s">
        <v>10580</v>
      </c>
      <c r="Y123" s="86"/>
      <c r="Z123" s="250">
        <v>45131</v>
      </c>
      <c r="AA123" s="257">
        <v>45147</v>
      </c>
      <c r="AB123" s="202" t="s">
        <v>80</v>
      </c>
      <c r="AC123" s="257">
        <v>45148</v>
      </c>
      <c r="AD123" s="150">
        <f t="shared" si="5"/>
        <v>1</v>
      </c>
      <c r="AE123" s="262">
        <v>0</v>
      </c>
      <c r="AF123" s="262">
        <v>0</v>
      </c>
      <c r="AG123" s="143">
        <v>0</v>
      </c>
      <c r="AH123" s="249" t="s">
        <v>80</v>
      </c>
      <c r="AI123" s="150">
        <v>0</v>
      </c>
      <c r="AJ123" s="143">
        <v>0</v>
      </c>
      <c r="AK123" s="143">
        <v>0</v>
      </c>
      <c r="AL123" s="201" t="s">
        <v>80</v>
      </c>
      <c r="AM123" s="143">
        <v>0</v>
      </c>
      <c r="AN123" s="201" t="s">
        <v>80</v>
      </c>
      <c r="AO123" s="201" t="s">
        <v>80</v>
      </c>
      <c r="AP123" s="150">
        <f t="shared" si="4"/>
        <v>0</v>
      </c>
      <c r="AQ123" s="260">
        <f>+L123+AF123-AK123</f>
        <v>29720250</v>
      </c>
      <c r="AR123" s="86" t="s">
        <v>115</v>
      </c>
      <c r="AS123" s="248">
        <v>0</v>
      </c>
      <c r="AT123" s="203" t="s">
        <v>80</v>
      </c>
      <c r="AU123" s="253">
        <v>29720250</v>
      </c>
      <c r="AV123" s="261">
        <f t="shared" si="6"/>
        <v>0</v>
      </c>
      <c r="AW123" s="133">
        <f t="shared" si="7"/>
        <v>1</v>
      </c>
      <c r="AX123" s="203" t="s">
        <v>80</v>
      </c>
      <c r="AY123" s="86" t="s">
        <v>800</v>
      </c>
      <c r="AZ123" s="254" t="s">
        <v>10628</v>
      </c>
      <c r="BA123" s="81" t="s">
        <v>71</v>
      </c>
      <c r="BB123" s="81" t="s">
        <v>117</v>
      </c>
    </row>
    <row r="124" spans="2:54" s="56" customFormat="1" x14ac:dyDescent="0.25">
      <c r="B124" s="247">
        <v>2023</v>
      </c>
      <c r="C124" s="81">
        <v>891780111</v>
      </c>
      <c r="D124" s="81" t="s">
        <v>68</v>
      </c>
      <c r="E124" s="86" t="s">
        <v>10629</v>
      </c>
      <c r="F124" s="86" t="s">
        <v>10630</v>
      </c>
      <c r="G124" s="86">
        <v>0</v>
      </c>
      <c r="H124" s="198" t="s">
        <v>69</v>
      </c>
      <c r="I124" s="86" t="s">
        <v>78</v>
      </c>
      <c r="J124" s="258" t="s">
        <v>1527</v>
      </c>
      <c r="K124" s="144" t="s">
        <v>10631</v>
      </c>
      <c r="L124" s="248">
        <v>7223300</v>
      </c>
      <c r="M124" s="81" t="s">
        <v>73</v>
      </c>
      <c r="N124" s="86"/>
      <c r="O124" s="144" t="s">
        <v>10632</v>
      </c>
      <c r="P124" s="86" t="s">
        <v>10633</v>
      </c>
      <c r="Q124" s="143">
        <v>1110</v>
      </c>
      <c r="R124" s="257">
        <v>45061</v>
      </c>
      <c r="S124" s="248">
        <v>7223300</v>
      </c>
      <c r="T124" s="257">
        <v>45132</v>
      </c>
      <c r="U124" s="248">
        <v>7223300</v>
      </c>
      <c r="V124" s="86" t="s">
        <v>70</v>
      </c>
      <c r="W124" s="143">
        <v>57297693</v>
      </c>
      <c r="X124" s="144" t="s">
        <v>10056</v>
      </c>
      <c r="Y124" s="86"/>
      <c r="Z124" s="250">
        <v>45132</v>
      </c>
      <c r="AA124" s="257">
        <v>45132</v>
      </c>
      <c r="AB124" s="202" t="s">
        <v>80</v>
      </c>
      <c r="AC124" s="257">
        <v>45151</v>
      </c>
      <c r="AD124" s="150">
        <f t="shared" si="5"/>
        <v>19</v>
      </c>
      <c r="AE124" s="262">
        <v>0</v>
      </c>
      <c r="AF124" s="262">
        <v>0</v>
      </c>
      <c r="AG124" s="143">
        <v>0</v>
      </c>
      <c r="AH124" s="249" t="s">
        <v>80</v>
      </c>
      <c r="AI124" s="150">
        <v>0</v>
      </c>
      <c r="AJ124" s="143">
        <v>0</v>
      </c>
      <c r="AK124" s="143">
        <v>0</v>
      </c>
      <c r="AL124" s="201" t="s">
        <v>80</v>
      </c>
      <c r="AM124" s="143">
        <v>0</v>
      </c>
      <c r="AN124" s="201" t="s">
        <v>80</v>
      </c>
      <c r="AO124" s="201" t="s">
        <v>80</v>
      </c>
      <c r="AP124" s="150">
        <f t="shared" si="4"/>
        <v>0</v>
      </c>
      <c r="AQ124" s="260">
        <f>+L124+AF124-AK124</f>
        <v>7223300</v>
      </c>
      <c r="AR124" s="86" t="s">
        <v>115</v>
      </c>
      <c r="AS124" s="248">
        <v>0</v>
      </c>
      <c r="AT124" s="203" t="s">
        <v>80</v>
      </c>
      <c r="AU124" s="253">
        <v>0</v>
      </c>
      <c r="AV124" s="261">
        <f t="shared" si="6"/>
        <v>7223300</v>
      </c>
      <c r="AW124" s="133">
        <f t="shared" si="7"/>
        <v>0</v>
      </c>
      <c r="AX124" s="203" t="s">
        <v>80</v>
      </c>
      <c r="AY124" s="86" t="s">
        <v>800</v>
      </c>
      <c r="AZ124" s="254" t="s">
        <v>10634</v>
      </c>
      <c r="BA124" s="81" t="s">
        <v>71</v>
      </c>
      <c r="BB124" s="81" t="s">
        <v>117</v>
      </c>
    </row>
    <row r="125" spans="2:54" s="56" customFormat="1" x14ac:dyDescent="0.25">
      <c r="B125" s="247">
        <v>2023</v>
      </c>
      <c r="C125" s="81">
        <v>891780111</v>
      </c>
      <c r="D125" s="81" t="s">
        <v>68</v>
      </c>
      <c r="E125" s="86" t="s">
        <v>10635</v>
      </c>
      <c r="F125" s="86" t="s">
        <v>10636</v>
      </c>
      <c r="G125" s="86">
        <v>0</v>
      </c>
      <c r="H125" s="198" t="s">
        <v>69</v>
      </c>
      <c r="I125" s="86" t="s">
        <v>78</v>
      </c>
      <c r="J125" s="258" t="s">
        <v>1527</v>
      </c>
      <c r="K125" s="144" t="s">
        <v>10637</v>
      </c>
      <c r="L125" s="248">
        <v>20000000</v>
      </c>
      <c r="M125" s="81" t="s">
        <v>73</v>
      </c>
      <c r="N125" s="86"/>
      <c r="O125" s="144" t="s">
        <v>10638</v>
      </c>
      <c r="P125" s="86">
        <v>819003317</v>
      </c>
      <c r="Q125" s="143">
        <v>1345</v>
      </c>
      <c r="R125" s="257">
        <v>45092</v>
      </c>
      <c r="S125" s="248">
        <v>50000000</v>
      </c>
      <c r="T125" s="257">
        <v>45132</v>
      </c>
      <c r="U125" s="248">
        <v>20000000</v>
      </c>
      <c r="V125" s="86" t="s">
        <v>70</v>
      </c>
      <c r="W125" s="143">
        <v>72175282</v>
      </c>
      <c r="X125" s="144" t="s">
        <v>10639</v>
      </c>
      <c r="Y125" s="86"/>
      <c r="Z125" s="250">
        <v>45132</v>
      </c>
      <c r="AA125" s="257">
        <v>45135</v>
      </c>
      <c r="AB125" s="202" t="s">
        <v>80</v>
      </c>
      <c r="AC125" s="257">
        <v>45146</v>
      </c>
      <c r="AD125" s="150">
        <f t="shared" si="5"/>
        <v>11</v>
      </c>
      <c r="AE125" s="262">
        <v>0</v>
      </c>
      <c r="AF125" s="262">
        <v>0</v>
      </c>
      <c r="AG125" s="143">
        <v>0</v>
      </c>
      <c r="AH125" s="249" t="s">
        <v>80</v>
      </c>
      <c r="AI125" s="150">
        <v>0</v>
      </c>
      <c r="AJ125" s="143">
        <v>0</v>
      </c>
      <c r="AK125" s="143">
        <v>0</v>
      </c>
      <c r="AL125" s="201" t="s">
        <v>80</v>
      </c>
      <c r="AM125" s="143">
        <v>0</v>
      </c>
      <c r="AN125" s="201" t="s">
        <v>80</v>
      </c>
      <c r="AO125" s="201" t="s">
        <v>80</v>
      </c>
      <c r="AP125" s="150">
        <f t="shared" si="4"/>
        <v>0</v>
      </c>
      <c r="AQ125" s="260">
        <f>+L125+AF125-AK125</f>
        <v>20000000</v>
      </c>
      <c r="AR125" s="86" t="s">
        <v>115</v>
      </c>
      <c r="AS125" s="248">
        <v>0</v>
      </c>
      <c r="AT125" s="203" t="s">
        <v>80</v>
      </c>
      <c r="AU125" s="253">
        <v>20000000</v>
      </c>
      <c r="AV125" s="261">
        <f t="shared" si="6"/>
        <v>0</v>
      </c>
      <c r="AW125" s="133">
        <f t="shared" si="7"/>
        <v>1</v>
      </c>
      <c r="AX125" s="203" t="s">
        <v>80</v>
      </c>
      <c r="AY125" s="86" t="s">
        <v>800</v>
      </c>
      <c r="AZ125" s="254" t="s">
        <v>10640</v>
      </c>
      <c r="BA125" s="81" t="s">
        <v>71</v>
      </c>
      <c r="BB125" s="81" t="s">
        <v>117</v>
      </c>
    </row>
    <row r="126" spans="2:54" s="56" customFormat="1" x14ac:dyDescent="0.25">
      <c r="B126" s="247">
        <v>2023</v>
      </c>
      <c r="C126" s="81">
        <v>891780111</v>
      </c>
      <c r="D126" s="81" t="s">
        <v>68</v>
      </c>
      <c r="E126" s="86" t="s">
        <v>10641</v>
      </c>
      <c r="F126" s="86" t="s">
        <v>10642</v>
      </c>
      <c r="G126" s="86">
        <v>0</v>
      </c>
      <c r="H126" s="198" t="s">
        <v>69</v>
      </c>
      <c r="I126" s="86" t="s">
        <v>78</v>
      </c>
      <c r="J126" s="258" t="s">
        <v>1527</v>
      </c>
      <c r="K126" s="144" t="s">
        <v>10643</v>
      </c>
      <c r="L126" s="248">
        <v>30000000</v>
      </c>
      <c r="M126" s="81" t="s">
        <v>73</v>
      </c>
      <c r="N126" s="86"/>
      <c r="O126" s="144" t="s">
        <v>9335</v>
      </c>
      <c r="P126" s="86" t="s">
        <v>10342</v>
      </c>
      <c r="Q126" s="143">
        <v>1345</v>
      </c>
      <c r="R126" s="257">
        <v>45092</v>
      </c>
      <c r="S126" s="248">
        <v>50000000</v>
      </c>
      <c r="T126" s="257">
        <v>45133</v>
      </c>
      <c r="U126" s="248">
        <v>30000000</v>
      </c>
      <c r="V126" s="86" t="s">
        <v>70</v>
      </c>
      <c r="W126" s="143">
        <v>72175282</v>
      </c>
      <c r="X126" s="144" t="s">
        <v>10639</v>
      </c>
      <c r="Y126" s="86"/>
      <c r="Z126" s="250">
        <v>45133</v>
      </c>
      <c r="AA126" s="257">
        <v>45136</v>
      </c>
      <c r="AB126" s="202" t="s">
        <v>80</v>
      </c>
      <c r="AC126" s="257">
        <v>45136</v>
      </c>
      <c r="AD126" s="150">
        <f t="shared" si="5"/>
        <v>0</v>
      </c>
      <c r="AE126" s="262">
        <v>0</v>
      </c>
      <c r="AF126" s="262">
        <v>0</v>
      </c>
      <c r="AG126" s="143">
        <v>0</v>
      </c>
      <c r="AH126" s="249" t="s">
        <v>80</v>
      </c>
      <c r="AI126" s="150">
        <v>0</v>
      </c>
      <c r="AJ126" s="143">
        <v>0</v>
      </c>
      <c r="AK126" s="143">
        <v>0</v>
      </c>
      <c r="AL126" s="201" t="s">
        <v>80</v>
      </c>
      <c r="AM126" s="143">
        <v>0</v>
      </c>
      <c r="AN126" s="201" t="s">
        <v>80</v>
      </c>
      <c r="AO126" s="201" t="s">
        <v>80</v>
      </c>
      <c r="AP126" s="150">
        <f t="shared" si="4"/>
        <v>0</v>
      </c>
      <c r="AQ126" s="260">
        <f>+L126+AF126-AK126</f>
        <v>30000000</v>
      </c>
      <c r="AR126" s="86" t="s">
        <v>115</v>
      </c>
      <c r="AS126" s="248">
        <v>0</v>
      </c>
      <c r="AT126" s="203" t="s">
        <v>80</v>
      </c>
      <c r="AU126" s="253">
        <v>30000000</v>
      </c>
      <c r="AV126" s="261">
        <f t="shared" si="6"/>
        <v>0</v>
      </c>
      <c r="AW126" s="133">
        <f t="shared" si="7"/>
        <v>1</v>
      </c>
      <c r="AX126" s="203" t="s">
        <v>80</v>
      </c>
      <c r="AY126" s="86" t="s">
        <v>800</v>
      </c>
      <c r="AZ126" s="254" t="s">
        <v>10644</v>
      </c>
      <c r="BA126" s="81" t="s">
        <v>71</v>
      </c>
      <c r="BB126" s="81" t="s">
        <v>117</v>
      </c>
    </row>
    <row r="127" spans="2:54" s="56" customFormat="1" x14ac:dyDescent="0.25">
      <c r="B127" s="247">
        <v>2023</v>
      </c>
      <c r="C127" s="81">
        <v>891780111</v>
      </c>
      <c r="D127" s="81" t="s">
        <v>68</v>
      </c>
      <c r="E127" s="86" t="s">
        <v>10645</v>
      </c>
      <c r="F127" s="86" t="s">
        <v>10646</v>
      </c>
      <c r="G127" s="86">
        <v>0</v>
      </c>
      <c r="H127" s="198" t="s">
        <v>69</v>
      </c>
      <c r="I127" s="86" t="s">
        <v>78</v>
      </c>
      <c r="J127" s="258" t="s">
        <v>1527</v>
      </c>
      <c r="K127" s="144" t="s">
        <v>10647</v>
      </c>
      <c r="L127" s="248">
        <v>63244304</v>
      </c>
      <c r="M127" s="81" t="s">
        <v>73</v>
      </c>
      <c r="N127" s="86"/>
      <c r="O127" s="144" t="s">
        <v>10648</v>
      </c>
      <c r="P127" s="86" t="s">
        <v>10649</v>
      </c>
      <c r="Q127" s="143">
        <v>1353</v>
      </c>
      <c r="R127" s="257">
        <v>45097</v>
      </c>
      <c r="S127" s="248">
        <v>63244304</v>
      </c>
      <c r="T127" s="257">
        <v>45133</v>
      </c>
      <c r="U127" s="248">
        <v>63244304</v>
      </c>
      <c r="V127" s="86" t="s">
        <v>70</v>
      </c>
      <c r="W127" s="143">
        <v>7633815</v>
      </c>
      <c r="X127" s="144" t="s">
        <v>10035</v>
      </c>
      <c r="Y127" s="86"/>
      <c r="Z127" s="250">
        <v>45133</v>
      </c>
      <c r="AA127" s="257">
        <v>45148</v>
      </c>
      <c r="AB127" s="251">
        <v>45148</v>
      </c>
      <c r="AC127" s="257">
        <v>45154</v>
      </c>
      <c r="AD127" s="150">
        <f t="shared" si="5"/>
        <v>6</v>
      </c>
      <c r="AE127" s="262">
        <v>0</v>
      </c>
      <c r="AF127" s="262">
        <v>0</v>
      </c>
      <c r="AG127" s="143">
        <v>0</v>
      </c>
      <c r="AH127" s="249" t="s">
        <v>80</v>
      </c>
      <c r="AI127" s="150">
        <v>0</v>
      </c>
      <c r="AJ127" s="143">
        <v>0</v>
      </c>
      <c r="AK127" s="143">
        <v>0</v>
      </c>
      <c r="AL127" s="201" t="s">
        <v>80</v>
      </c>
      <c r="AM127" s="143">
        <v>0</v>
      </c>
      <c r="AN127" s="201" t="s">
        <v>80</v>
      </c>
      <c r="AO127" s="201" t="s">
        <v>80</v>
      </c>
      <c r="AP127" s="150">
        <f t="shared" si="4"/>
        <v>0</v>
      </c>
      <c r="AQ127" s="260">
        <f>+L127+AF127-AK127</f>
        <v>63244304</v>
      </c>
      <c r="AR127" s="86" t="s">
        <v>115</v>
      </c>
      <c r="AS127" s="248">
        <v>0</v>
      </c>
      <c r="AT127" s="203" t="s">
        <v>80</v>
      </c>
      <c r="AU127" s="253">
        <v>63244304</v>
      </c>
      <c r="AV127" s="261">
        <f t="shared" si="6"/>
        <v>0</v>
      </c>
      <c r="AW127" s="133">
        <f t="shared" si="7"/>
        <v>1</v>
      </c>
      <c r="AX127" s="203" t="s">
        <v>80</v>
      </c>
      <c r="AY127" s="86" t="s">
        <v>800</v>
      </c>
      <c r="AZ127" s="254" t="s">
        <v>10650</v>
      </c>
      <c r="BA127" s="81" t="s">
        <v>71</v>
      </c>
      <c r="BB127" s="81" t="s">
        <v>117</v>
      </c>
    </row>
    <row r="128" spans="2:54" s="56" customFormat="1" x14ac:dyDescent="0.25">
      <c r="B128" s="247">
        <v>2023</v>
      </c>
      <c r="C128" s="81">
        <v>891780111</v>
      </c>
      <c r="D128" s="81" t="s">
        <v>68</v>
      </c>
      <c r="E128" s="86" t="s">
        <v>10651</v>
      </c>
      <c r="F128" s="86" t="s">
        <v>10652</v>
      </c>
      <c r="G128" s="86">
        <v>0</v>
      </c>
      <c r="H128" s="198" t="s">
        <v>69</v>
      </c>
      <c r="I128" s="86" t="s">
        <v>78</v>
      </c>
      <c r="J128" s="258" t="s">
        <v>1527</v>
      </c>
      <c r="K128" s="144" t="s">
        <v>10653</v>
      </c>
      <c r="L128" s="248">
        <v>13673100</v>
      </c>
      <c r="M128" s="81" t="s">
        <v>73</v>
      </c>
      <c r="N128" s="86"/>
      <c r="O128" s="144" t="s">
        <v>10654</v>
      </c>
      <c r="P128" s="86" t="s">
        <v>10655</v>
      </c>
      <c r="Q128" s="143">
        <v>1112</v>
      </c>
      <c r="R128" s="257">
        <v>45061</v>
      </c>
      <c r="S128" s="248">
        <v>13673100</v>
      </c>
      <c r="T128" s="257">
        <v>45133</v>
      </c>
      <c r="U128" s="248">
        <v>13673100</v>
      </c>
      <c r="V128" s="86" t="s">
        <v>70</v>
      </c>
      <c r="W128" s="143">
        <v>57297693</v>
      </c>
      <c r="X128" s="144" t="s">
        <v>10056</v>
      </c>
      <c r="Y128" s="86"/>
      <c r="Z128" s="250">
        <v>45133</v>
      </c>
      <c r="AA128" s="257">
        <v>45133</v>
      </c>
      <c r="AB128" s="202" t="s">
        <v>80</v>
      </c>
      <c r="AC128" s="257">
        <v>45197</v>
      </c>
      <c r="AD128" s="150">
        <f t="shared" si="5"/>
        <v>64</v>
      </c>
      <c r="AE128" s="262">
        <v>0</v>
      </c>
      <c r="AF128" s="262">
        <v>0</v>
      </c>
      <c r="AG128" s="143">
        <v>1</v>
      </c>
      <c r="AH128" s="263" t="s">
        <v>10656</v>
      </c>
      <c r="AI128" s="150">
        <v>15</v>
      </c>
      <c r="AJ128" s="143">
        <v>0</v>
      </c>
      <c r="AK128" s="143">
        <v>0</v>
      </c>
      <c r="AL128" s="201" t="s">
        <v>80</v>
      </c>
      <c r="AM128" s="143">
        <v>0</v>
      </c>
      <c r="AN128" s="201" t="s">
        <v>80</v>
      </c>
      <c r="AO128" s="201" t="s">
        <v>80</v>
      </c>
      <c r="AP128" s="150">
        <f t="shared" si="4"/>
        <v>0</v>
      </c>
      <c r="AQ128" s="260">
        <f>+L128+AF128-AK128</f>
        <v>13673100</v>
      </c>
      <c r="AR128" s="86" t="s">
        <v>115</v>
      </c>
      <c r="AS128" s="248">
        <v>0</v>
      </c>
      <c r="AT128" s="203" t="s">
        <v>80</v>
      </c>
      <c r="AU128" s="253">
        <v>0</v>
      </c>
      <c r="AV128" s="261">
        <f t="shared" si="6"/>
        <v>13673100</v>
      </c>
      <c r="AW128" s="133">
        <f t="shared" si="7"/>
        <v>0</v>
      </c>
      <c r="AX128" s="203" t="s">
        <v>80</v>
      </c>
      <c r="AY128" s="86" t="s">
        <v>72</v>
      </c>
      <c r="AZ128" s="254" t="s">
        <v>10657</v>
      </c>
      <c r="BA128" s="81" t="s">
        <v>71</v>
      </c>
      <c r="BB128" s="81" t="s">
        <v>117</v>
      </c>
    </row>
    <row r="129" spans="2:54" s="56" customFormat="1" x14ac:dyDescent="0.25">
      <c r="B129" s="247">
        <v>2023</v>
      </c>
      <c r="C129" s="81">
        <v>891780111</v>
      </c>
      <c r="D129" s="81" t="s">
        <v>68</v>
      </c>
      <c r="E129" s="86" t="s">
        <v>10658</v>
      </c>
      <c r="F129" s="86" t="s">
        <v>10659</v>
      </c>
      <c r="G129" s="86">
        <v>0</v>
      </c>
      <c r="H129" s="198" t="s">
        <v>69</v>
      </c>
      <c r="I129" s="86" t="s">
        <v>78</v>
      </c>
      <c r="J129" s="258" t="s">
        <v>1527</v>
      </c>
      <c r="K129" s="144" t="s">
        <v>10660</v>
      </c>
      <c r="L129" s="248">
        <v>185000000</v>
      </c>
      <c r="M129" s="81" t="s">
        <v>73</v>
      </c>
      <c r="N129" s="86"/>
      <c r="O129" s="144" t="s">
        <v>10024</v>
      </c>
      <c r="P129" s="86" t="s">
        <v>10516</v>
      </c>
      <c r="Q129" s="143">
        <v>1592</v>
      </c>
      <c r="R129" s="257">
        <v>45133</v>
      </c>
      <c r="S129" s="248">
        <v>185000000</v>
      </c>
      <c r="T129" s="257">
        <v>45135</v>
      </c>
      <c r="U129" s="248">
        <v>185000000</v>
      </c>
      <c r="V129" s="86" t="s">
        <v>70</v>
      </c>
      <c r="W129" s="143">
        <v>85459497</v>
      </c>
      <c r="X129" s="144" t="s">
        <v>9253</v>
      </c>
      <c r="Y129" s="86"/>
      <c r="Z129" s="250">
        <v>45135</v>
      </c>
      <c r="AA129" s="257">
        <v>45135</v>
      </c>
      <c r="AB129" s="251">
        <v>45135</v>
      </c>
      <c r="AC129" s="257">
        <v>45291</v>
      </c>
      <c r="AD129" s="150">
        <f t="shared" si="5"/>
        <v>156</v>
      </c>
      <c r="AE129" s="262">
        <v>1</v>
      </c>
      <c r="AF129" s="262">
        <v>60050000</v>
      </c>
      <c r="AG129" s="143">
        <v>0</v>
      </c>
      <c r="AH129" s="249" t="s">
        <v>80</v>
      </c>
      <c r="AI129" s="150">
        <v>0</v>
      </c>
      <c r="AJ129" s="143">
        <v>0</v>
      </c>
      <c r="AK129" s="143">
        <v>0</v>
      </c>
      <c r="AL129" s="201" t="s">
        <v>80</v>
      </c>
      <c r="AM129" s="143">
        <v>0</v>
      </c>
      <c r="AN129" s="201" t="s">
        <v>80</v>
      </c>
      <c r="AO129" s="201" t="s">
        <v>80</v>
      </c>
      <c r="AP129" s="150">
        <f t="shared" si="4"/>
        <v>0</v>
      </c>
      <c r="AQ129" s="260">
        <f>+L129+AF129-AK129</f>
        <v>245050000</v>
      </c>
      <c r="AR129" s="86" t="s">
        <v>115</v>
      </c>
      <c r="AS129" s="248">
        <v>0</v>
      </c>
      <c r="AT129" s="203" t="s">
        <v>80</v>
      </c>
      <c r="AU129" s="253">
        <v>71028000</v>
      </c>
      <c r="AV129" s="261">
        <f t="shared" si="6"/>
        <v>174022000</v>
      </c>
      <c r="AW129" s="133">
        <f t="shared" si="7"/>
        <v>0.28985105080595797</v>
      </c>
      <c r="AX129" s="203" t="s">
        <v>80</v>
      </c>
      <c r="AY129" s="86" t="s">
        <v>72</v>
      </c>
      <c r="AZ129" s="254" t="s">
        <v>10661</v>
      </c>
      <c r="BA129" s="81" t="s">
        <v>71</v>
      </c>
      <c r="BB129" s="81" t="s">
        <v>117</v>
      </c>
    </row>
    <row r="130" spans="2:54" s="56" customFormat="1" x14ac:dyDescent="0.25">
      <c r="B130" s="247">
        <v>2023</v>
      </c>
      <c r="C130" s="81">
        <v>891780111</v>
      </c>
      <c r="D130" s="81" t="s">
        <v>68</v>
      </c>
      <c r="E130" s="86" t="s">
        <v>10662</v>
      </c>
      <c r="F130" s="86" t="s">
        <v>10663</v>
      </c>
      <c r="G130" s="86">
        <v>0</v>
      </c>
      <c r="H130" s="198" t="s">
        <v>69</v>
      </c>
      <c r="I130" s="86" t="s">
        <v>78</v>
      </c>
      <c r="J130" s="258" t="s">
        <v>120</v>
      </c>
      <c r="K130" s="144" t="s">
        <v>10664</v>
      </c>
      <c r="L130" s="248">
        <v>20000000</v>
      </c>
      <c r="M130" s="81" t="s">
        <v>73</v>
      </c>
      <c r="N130" s="86"/>
      <c r="O130" s="144" t="s">
        <v>10050</v>
      </c>
      <c r="P130" s="86" t="s">
        <v>10665</v>
      </c>
      <c r="Q130" s="143">
        <v>1600</v>
      </c>
      <c r="R130" s="257">
        <v>45133</v>
      </c>
      <c r="S130" s="248">
        <v>20000000</v>
      </c>
      <c r="T130" s="257">
        <v>45135</v>
      </c>
      <c r="U130" s="248">
        <v>20000000</v>
      </c>
      <c r="V130" s="86" t="s">
        <v>70</v>
      </c>
      <c r="W130" s="143">
        <v>85152695</v>
      </c>
      <c r="X130" s="144" t="s">
        <v>9310</v>
      </c>
      <c r="Y130" s="86"/>
      <c r="Z130" s="250">
        <v>45135</v>
      </c>
      <c r="AA130" s="257">
        <v>45136</v>
      </c>
      <c r="AB130" s="202" t="s">
        <v>80</v>
      </c>
      <c r="AC130" s="257">
        <v>45260</v>
      </c>
      <c r="AD130" s="150">
        <f t="shared" si="5"/>
        <v>124</v>
      </c>
      <c r="AE130" s="262">
        <v>1</v>
      </c>
      <c r="AF130" s="262">
        <v>10000000</v>
      </c>
      <c r="AG130" s="143">
        <v>0</v>
      </c>
      <c r="AH130" s="249" t="s">
        <v>80</v>
      </c>
      <c r="AI130" s="150">
        <v>0</v>
      </c>
      <c r="AJ130" s="143">
        <v>0</v>
      </c>
      <c r="AK130" s="143">
        <v>0</v>
      </c>
      <c r="AL130" s="201" t="s">
        <v>80</v>
      </c>
      <c r="AM130" s="143">
        <v>0</v>
      </c>
      <c r="AN130" s="201" t="s">
        <v>80</v>
      </c>
      <c r="AO130" s="201" t="s">
        <v>80</v>
      </c>
      <c r="AP130" s="150">
        <f t="shared" si="4"/>
        <v>0</v>
      </c>
      <c r="AQ130" s="260">
        <f>+L130+AF130-AK130</f>
        <v>30000000</v>
      </c>
      <c r="AR130" s="86" t="s">
        <v>115</v>
      </c>
      <c r="AS130" s="248">
        <v>0</v>
      </c>
      <c r="AT130" s="203" t="s">
        <v>80</v>
      </c>
      <c r="AU130" s="253">
        <v>19472000</v>
      </c>
      <c r="AV130" s="261">
        <f t="shared" si="6"/>
        <v>10528000</v>
      </c>
      <c r="AW130" s="133">
        <f t="shared" si="7"/>
        <v>0.64906666666666668</v>
      </c>
      <c r="AX130" s="203" t="s">
        <v>80</v>
      </c>
      <c r="AY130" s="86" t="s">
        <v>72</v>
      </c>
      <c r="AZ130" s="254" t="s">
        <v>10666</v>
      </c>
      <c r="BA130" s="81" t="s">
        <v>71</v>
      </c>
      <c r="BB130" s="81" t="s">
        <v>117</v>
      </c>
    </row>
    <row r="131" spans="2:54" s="56" customFormat="1" x14ac:dyDescent="0.25">
      <c r="B131" s="247">
        <v>2023</v>
      </c>
      <c r="C131" s="81">
        <v>891780111</v>
      </c>
      <c r="D131" s="81" t="s">
        <v>68</v>
      </c>
      <c r="E131" s="86" t="s">
        <v>10667</v>
      </c>
      <c r="F131" s="86" t="s">
        <v>10668</v>
      </c>
      <c r="G131" s="86">
        <v>0</v>
      </c>
      <c r="H131" s="198" t="s">
        <v>69</v>
      </c>
      <c r="I131" s="86" t="s">
        <v>78</v>
      </c>
      <c r="J131" s="258" t="s">
        <v>1527</v>
      </c>
      <c r="K131" s="144" t="s">
        <v>10669</v>
      </c>
      <c r="L131" s="248">
        <v>149970570</v>
      </c>
      <c r="M131" s="81" t="s">
        <v>73</v>
      </c>
      <c r="N131" s="86" t="s">
        <v>69</v>
      </c>
      <c r="O131" s="144" t="s">
        <v>10670</v>
      </c>
      <c r="P131" s="86">
        <v>901237267</v>
      </c>
      <c r="Q131" s="143">
        <v>1576</v>
      </c>
      <c r="R131" s="257">
        <v>45132</v>
      </c>
      <c r="S131" s="248">
        <v>149970570</v>
      </c>
      <c r="T131" s="257">
        <v>45141</v>
      </c>
      <c r="U131" s="248">
        <v>149970570</v>
      </c>
      <c r="V131" s="86" t="s">
        <v>70</v>
      </c>
      <c r="W131" s="143">
        <v>7633815</v>
      </c>
      <c r="X131" s="144" t="s">
        <v>10035</v>
      </c>
      <c r="Y131" s="86" t="s">
        <v>69</v>
      </c>
      <c r="Z131" s="250">
        <v>45141</v>
      </c>
      <c r="AA131" s="257">
        <v>45147</v>
      </c>
      <c r="AB131" s="251">
        <v>45147</v>
      </c>
      <c r="AC131" s="257">
        <v>45153</v>
      </c>
      <c r="AD131" s="150">
        <f t="shared" si="5"/>
        <v>6</v>
      </c>
      <c r="AE131" s="262">
        <v>0</v>
      </c>
      <c r="AF131" s="262">
        <v>0</v>
      </c>
      <c r="AG131" s="143">
        <v>0</v>
      </c>
      <c r="AH131" s="249" t="s">
        <v>80</v>
      </c>
      <c r="AI131" s="150">
        <v>0</v>
      </c>
      <c r="AJ131" s="143">
        <v>0</v>
      </c>
      <c r="AK131" s="143">
        <v>0</v>
      </c>
      <c r="AL131" s="201" t="s">
        <v>80</v>
      </c>
      <c r="AM131" s="143">
        <v>0</v>
      </c>
      <c r="AN131" s="201" t="s">
        <v>80</v>
      </c>
      <c r="AO131" s="201" t="s">
        <v>80</v>
      </c>
      <c r="AP131" s="150">
        <f t="shared" si="4"/>
        <v>0</v>
      </c>
      <c r="AQ131" s="260">
        <f>+L131+AF131-AK131</f>
        <v>149970570</v>
      </c>
      <c r="AR131" s="86" t="s">
        <v>115</v>
      </c>
      <c r="AS131" s="248">
        <v>0</v>
      </c>
      <c r="AT131" s="203" t="s">
        <v>80</v>
      </c>
      <c r="AU131" s="253">
        <v>0</v>
      </c>
      <c r="AV131" s="261">
        <f t="shared" si="6"/>
        <v>149970570</v>
      </c>
      <c r="AW131" s="133">
        <f t="shared" si="7"/>
        <v>0</v>
      </c>
      <c r="AX131" s="203" t="s">
        <v>80</v>
      </c>
      <c r="AY131" s="355" t="s">
        <v>800</v>
      </c>
      <c r="AZ131" s="254" t="s">
        <v>10671</v>
      </c>
      <c r="BA131" s="81" t="s">
        <v>71</v>
      </c>
      <c r="BB131" s="81" t="s">
        <v>117</v>
      </c>
    </row>
    <row r="132" spans="2:54" s="56" customFormat="1" x14ac:dyDescent="0.25">
      <c r="B132" s="247">
        <v>2023</v>
      </c>
      <c r="C132" s="81">
        <v>891780111</v>
      </c>
      <c r="D132" s="81" t="s">
        <v>68</v>
      </c>
      <c r="E132" s="86" t="s">
        <v>10672</v>
      </c>
      <c r="F132" s="86" t="s">
        <v>10673</v>
      </c>
      <c r="G132" s="86">
        <v>0</v>
      </c>
      <c r="H132" s="198" t="s">
        <v>69</v>
      </c>
      <c r="I132" s="86" t="s">
        <v>78</v>
      </c>
      <c r="J132" s="258" t="s">
        <v>1527</v>
      </c>
      <c r="K132" s="144" t="s">
        <v>10674</v>
      </c>
      <c r="L132" s="248">
        <v>77571340</v>
      </c>
      <c r="M132" s="81" t="s">
        <v>73</v>
      </c>
      <c r="N132" s="86"/>
      <c r="O132" s="144" t="s">
        <v>9992</v>
      </c>
      <c r="P132" s="86">
        <v>900726297</v>
      </c>
      <c r="Q132" s="143">
        <v>1569</v>
      </c>
      <c r="R132" s="257">
        <v>45131</v>
      </c>
      <c r="S132" s="248">
        <v>77571500</v>
      </c>
      <c r="T132" s="257">
        <v>45141</v>
      </c>
      <c r="U132" s="248">
        <v>77571340</v>
      </c>
      <c r="V132" s="86" t="s">
        <v>70</v>
      </c>
      <c r="W132" s="143">
        <v>85465146</v>
      </c>
      <c r="X132" s="144" t="s">
        <v>10580</v>
      </c>
      <c r="Y132" s="86"/>
      <c r="Z132" s="250">
        <v>45141</v>
      </c>
      <c r="AA132" s="257">
        <v>45148</v>
      </c>
      <c r="AB132" s="251">
        <v>45148</v>
      </c>
      <c r="AC132" s="257">
        <v>45149</v>
      </c>
      <c r="AD132" s="150">
        <f t="shared" si="5"/>
        <v>1</v>
      </c>
      <c r="AE132" s="262">
        <v>0</v>
      </c>
      <c r="AF132" s="262">
        <v>0</v>
      </c>
      <c r="AG132" s="143">
        <v>0</v>
      </c>
      <c r="AH132" s="249" t="s">
        <v>80</v>
      </c>
      <c r="AI132" s="150">
        <v>0</v>
      </c>
      <c r="AJ132" s="143">
        <v>0</v>
      </c>
      <c r="AK132" s="143">
        <v>0</v>
      </c>
      <c r="AL132" s="201" t="s">
        <v>80</v>
      </c>
      <c r="AM132" s="143">
        <v>0</v>
      </c>
      <c r="AN132" s="201" t="s">
        <v>80</v>
      </c>
      <c r="AO132" s="201" t="s">
        <v>80</v>
      </c>
      <c r="AP132" s="150">
        <f t="shared" si="4"/>
        <v>0</v>
      </c>
      <c r="AQ132" s="260">
        <f>+L132+AF132-AK132</f>
        <v>77571340</v>
      </c>
      <c r="AR132" s="86" t="s">
        <v>115</v>
      </c>
      <c r="AS132" s="248">
        <v>0</v>
      </c>
      <c r="AT132" s="203" t="s">
        <v>80</v>
      </c>
      <c r="AU132" s="253">
        <v>56672560</v>
      </c>
      <c r="AV132" s="261">
        <f t="shared" si="6"/>
        <v>20898780</v>
      </c>
      <c r="AW132" s="133">
        <f t="shared" si="7"/>
        <v>0.73058632221642683</v>
      </c>
      <c r="AX132" s="203" t="s">
        <v>80</v>
      </c>
      <c r="AY132" s="355" t="s">
        <v>800</v>
      </c>
      <c r="AZ132" s="254" t="s">
        <v>10675</v>
      </c>
      <c r="BA132" s="81" t="s">
        <v>71</v>
      </c>
      <c r="BB132" s="81" t="s">
        <v>117</v>
      </c>
    </row>
    <row r="133" spans="2:54" s="56" customFormat="1" x14ac:dyDescent="0.25">
      <c r="B133" s="247">
        <v>2023</v>
      </c>
      <c r="C133" s="81">
        <v>891780111</v>
      </c>
      <c r="D133" s="81" t="s">
        <v>68</v>
      </c>
      <c r="E133" s="86" t="s">
        <v>10676</v>
      </c>
      <c r="F133" s="86" t="s">
        <v>10677</v>
      </c>
      <c r="G133" s="86">
        <v>0</v>
      </c>
      <c r="H133" s="198" t="s">
        <v>69</v>
      </c>
      <c r="I133" s="86" t="s">
        <v>78</v>
      </c>
      <c r="J133" s="258" t="s">
        <v>120</v>
      </c>
      <c r="K133" s="144" t="s">
        <v>10678</v>
      </c>
      <c r="L133" s="248">
        <v>8304000</v>
      </c>
      <c r="M133" s="81" t="s">
        <v>73</v>
      </c>
      <c r="N133" s="86"/>
      <c r="O133" s="144" t="s">
        <v>10679</v>
      </c>
      <c r="P133" s="86">
        <v>901251648</v>
      </c>
      <c r="Q133" s="143">
        <v>1577</v>
      </c>
      <c r="R133" s="257">
        <v>45132</v>
      </c>
      <c r="S133" s="248">
        <v>244286980</v>
      </c>
      <c r="T133" s="257">
        <v>45141</v>
      </c>
      <c r="U133" s="248">
        <v>8304000</v>
      </c>
      <c r="V133" s="86" t="s">
        <v>70</v>
      </c>
      <c r="W133" s="143">
        <v>72175282</v>
      </c>
      <c r="X133" s="144" t="s">
        <v>10639</v>
      </c>
      <c r="Y133" s="86"/>
      <c r="Z133" s="250">
        <v>45141</v>
      </c>
      <c r="AA133" s="257">
        <v>45141</v>
      </c>
      <c r="AB133" s="202" t="s">
        <v>80</v>
      </c>
      <c r="AC133" s="257">
        <v>45263</v>
      </c>
      <c r="AD133" s="150">
        <f t="shared" si="5"/>
        <v>122</v>
      </c>
      <c r="AE133" s="262">
        <v>0</v>
      </c>
      <c r="AF133" s="262">
        <v>0</v>
      </c>
      <c r="AG133" s="143">
        <v>0</v>
      </c>
      <c r="AH133" s="249" t="s">
        <v>80</v>
      </c>
      <c r="AI133" s="150">
        <v>0</v>
      </c>
      <c r="AJ133" s="143">
        <v>0</v>
      </c>
      <c r="AK133" s="143">
        <v>0</v>
      </c>
      <c r="AL133" s="201" t="s">
        <v>80</v>
      </c>
      <c r="AM133" s="143">
        <v>0</v>
      </c>
      <c r="AN133" s="201" t="s">
        <v>80</v>
      </c>
      <c r="AO133" s="201" t="s">
        <v>80</v>
      </c>
      <c r="AP133" s="150">
        <f t="shared" si="4"/>
        <v>0</v>
      </c>
      <c r="AQ133" s="260">
        <f>+L133+AF133-AK133</f>
        <v>8304000</v>
      </c>
      <c r="AR133" s="86" t="s">
        <v>115</v>
      </c>
      <c r="AS133" s="248">
        <v>0</v>
      </c>
      <c r="AT133" s="203" t="s">
        <v>80</v>
      </c>
      <c r="AU133" s="253">
        <v>4152000</v>
      </c>
      <c r="AV133" s="261">
        <f t="shared" si="6"/>
        <v>4152000</v>
      </c>
      <c r="AW133" s="133">
        <f t="shared" si="7"/>
        <v>0.5</v>
      </c>
      <c r="AX133" s="203" t="s">
        <v>80</v>
      </c>
      <c r="AY133" s="355" t="s">
        <v>72</v>
      </c>
      <c r="AZ133" s="254" t="s">
        <v>10680</v>
      </c>
      <c r="BA133" s="81" t="s">
        <v>71</v>
      </c>
      <c r="BB133" s="81" t="s">
        <v>117</v>
      </c>
    </row>
    <row r="134" spans="2:54" s="56" customFormat="1" x14ac:dyDescent="0.25">
      <c r="B134" s="247">
        <v>2023</v>
      </c>
      <c r="C134" s="81">
        <v>891780111</v>
      </c>
      <c r="D134" s="81" t="s">
        <v>68</v>
      </c>
      <c r="E134" s="86" t="s">
        <v>10681</v>
      </c>
      <c r="F134" s="86" t="s">
        <v>10682</v>
      </c>
      <c r="G134" s="86">
        <v>0</v>
      </c>
      <c r="H134" s="198" t="s">
        <v>69</v>
      </c>
      <c r="I134" s="86" t="s">
        <v>78</v>
      </c>
      <c r="J134" s="258" t="s">
        <v>120</v>
      </c>
      <c r="K134" s="144" t="s">
        <v>10683</v>
      </c>
      <c r="L134" s="248">
        <v>13392692</v>
      </c>
      <c r="M134" s="81" t="s">
        <v>73</v>
      </c>
      <c r="N134" s="86"/>
      <c r="O134" s="144" t="s">
        <v>10111</v>
      </c>
      <c r="P134" s="86">
        <v>57293412</v>
      </c>
      <c r="Q134" s="143">
        <v>1577</v>
      </c>
      <c r="R134" s="257">
        <v>45132</v>
      </c>
      <c r="S134" s="248">
        <v>244286980</v>
      </c>
      <c r="T134" s="257">
        <v>45141</v>
      </c>
      <c r="U134" s="248">
        <v>13392692</v>
      </c>
      <c r="V134" s="86" t="s">
        <v>70</v>
      </c>
      <c r="W134" s="143">
        <v>72175282</v>
      </c>
      <c r="X134" s="144" t="s">
        <v>10639</v>
      </c>
      <c r="Y134" s="86"/>
      <c r="Z134" s="250">
        <v>45141</v>
      </c>
      <c r="AA134" s="257">
        <v>45141</v>
      </c>
      <c r="AB134" s="202" t="s">
        <v>80</v>
      </c>
      <c r="AC134" s="257">
        <v>45263</v>
      </c>
      <c r="AD134" s="150">
        <f t="shared" si="5"/>
        <v>122</v>
      </c>
      <c r="AE134" s="262">
        <v>0</v>
      </c>
      <c r="AF134" s="262">
        <v>0</v>
      </c>
      <c r="AG134" s="143">
        <v>0</v>
      </c>
      <c r="AH134" s="249" t="s">
        <v>80</v>
      </c>
      <c r="AI134" s="150">
        <v>0</v>
      </c>
      <c r="AJ134" s="143">
        <v>0</v>
      </c>
      <c r="AK134" s="143">
        <v>0</v>
      </c>
      <c r="AL134" s="201" t="s">
        <v>80</v>
      </c>
      <c r="AM134" s="143">
        <v>0</v>
      </c>
      <c r="AN134" s="201" t="s">
        <v>80</v>
      </c>
      <c r="AO134" s="201" t="s">
        <v>80</v>
      </c>
      <c r="AP134" s="150">
        <f t="shared" si="4"/>
        <v>0</v>
      </c>
      <c r="AQ134" s="260">
        <f>+L134+AF134-AK134</f>
        <v>13392692</v>
      </c>
      <c r="AR134" s="86" t="s">
        <v>115</v>
      </c>
      <c r="AS134" s="248">
        <v>0</v>
      </c>
      <c r="AT134" s="203" t="s">
        <v>80</v>
      </c>
      <c r="AU134" s="253">
        <v>3348173</v>
      </c>
      <c r="AV134" s="261">
        <f t="shared" si="6"/>
        <v>10044519</v>
      </c>
      <c r="AW134" s="133">
        <f t="shared" si="7"/>
        <v>0.25</v>
      </c>
      <c r="AX134" s="203" t="s">
        <v>80</v>
      </c>
      <c r="AY134" s="355" t="s">
        <v>72</v>
      </c>
      <c r="AZ134" s="254" t="s">
        <v>10684</v>
      </c>
      <c r="BA134" s="81" t="s">
        <v>71</v>
      </c>
      <c r="BB134" s="81" t="s">
        <v>117</v>
      </c>
    </row>
    <row r="135" spans="2:54" s="56" customFormat="1" x14ac:dyDescent="0.25">
      <c r="B135" s="247">
        <v>2023</v>
      </c>
      <c r="C135" s="81">
        <v>891780111</v>
      </c>
      <c r="D135" s="81" t="s">
        <v>68</v>
      </c>
      <c r="E135" s="86" t="s">
        <v>10685</v>
      </c>
      <c r="F135" s="86" t="s">
        <v>10686</v>
      </c>
      <c r="G135" s="86">
        <v>0</v>
      </c>
      <c r="H135" s="198" t="s">
        <v>69</v>
      </c>
      <c r="I135" s="86" t="s">
        <v>78</v>
      </c>
      <c r="J135" s="258" t="s">
        <v>120</v>
      </c>
      <c r="K135" s="144" t="s">
        <v>10687</v>
      </c>
      <c r="L135" s="248">
        <v>20751696</v>
      </c>
      <c r="M135" s="81" t="s">
        <v>73</v>
      </c>
      <c r="N135" s="86"/>
      <c r="O135" s="144" t="s">
        <v>10164</v>
      </c>
      <c r="P135" s="86">
        <v>79418273</v>
      </c>
      <c r="Q135" s="143">
        <v>1577</v>
      </c>
      <c r="R135" s="257">
        <v>45132</v>
      </c>
      <c r="S135" s="248">
        <v>244286980</v>
      </c>
      <c r="T135" s="257">
        <v>45142</v>
      </c>
      <c r="U135" s="248">
        <v>20751696</v>
      </c>
      <c r="V135" s="86" t="s">
        <v>70</v>
      </c>
      <c r="W135" s="143">
        <v>72175282</v>
      </c>
      <c r="X135" s="144" t="s">
        <v>10639</v>
      </c>
      <c r="Y135" s="86"/>
      <c r="Z135" s="250">
        <v>45142</v>
      </c>
      <c r="AA135" s="257">
        <v>45142</v>
      </c>
      <c r="AB135" s="202" t="s">
        <v>80</v>
      </c>
      <c r="AC135" s="257">
        <v>45264</v>
      </c>
      <c r="AD135" s="150">
        <f t="shared" si="5"/>
        <v>122</v>
      </c>
      <c r="AE135" s="262">
        <v>0</v>
      </c>
      <c r="AF135" s="262">
        <v>0</v>
      </c>
      <c r="AG135" s="143">
        <v>0</v>
      </c>
      <c r="AH135" s="249" t="s">
        <v>80</v>
      </c>
      <c r="AI135" s="150">
        <v>0</v>
      </c>
      <c r="AJ135" s="143">
        <v>0</v>
      </c>
      <c r="AK135" s="143">
        <v>0</v>
      </c>
      <c r="AL135" s="201" t="s">
        <v>80</v>
      </c>
      <c r="AM135" s="143">
        <v>0</v>
      </c>
      <c r="AN135" s="201" t="s">
        <v>80</v>
      </c>
      <c r="AO135" s="201" t="s">
        <v>80</v>
      </c>
      <c r="AP135" s="150">
        <f t="shared" ref="AP135:AP216" si="8">+IF(AN135="1800-01-01",0,AO135-AN135)</f>
        <v>0</v>
      </c>
      <c r="AQ135" s="260">
        <f>+L135+AF135-AK135</f>
        <v>20751696</v>
      </c>
      <c r="AR135" s="86" t="s">
        <v>115</v>
      </c>
      <c r="AS135" s="248">
        <v>0</v>
      </c>
      <c r="AT135" s="203" t="s">
        <v>80</v>
      </c>
      <c r="AU135" s="253">
        <v>0</v>
      </c>
      <c r="AV135" s="261">
        <f t="shared" si="6"/>
        <v>20751696</v>
      </c>
      <c r="AW135" s="133">
        <f t="shared" si="7"/>
        <v>0</v>
      </c>
      <c r="AX135" s="203" t="s">
        <v>80</v>
      </c>
      <c r="AY135" s="355" t="s">
        <v>72</v>
      </c>
      <c r="AZ135" s="254" t="s">
        <v>10688</v>
      </c>
      <c r="BA135" s="81" t="s">
        <v>71</v>
      </c>
      <c r="BB135" s="81" t="s">
        <v>117</v>
      </c>
    </row>
    <row r="136" spans="2:54" s="56" customFormat="1" x14ac:dyDescent="0.25">
      <c r="B136" s="247">
        <v>2023</v>
      </c>
      <c r="C136" s="81">
        <v>891780111</v>
      </c>
      <c r="D136" s="81" t="s">
        <v>68</v>
      </c>
      <c r="E136" s="86" t="s">
        <v>10689</v>
      </c>
      <c r="F136" s="86" t="s">
        <v>10690</v>
      </c>
      <c r="G136" s="86">
        <v>0</v>
      </c>
      <c r="H136" s="198" t="s">
        <v>69</v>
      </c>
      <c r="I136" s="86" t="s">
        <v>78</v>
      </c>
      <c r="J136" s="258" t="s">
        <v>1527</v>
      </c>
      <c r="K136" s="144" t="s">
        <v>10691</v>
      </c>
      <c r="L136" s="248">
        <v>45783156</v>
      </c>
      <c r="M136" s="81" t="s">
        <v>73</v>
      </c>
      <c r="N136" s="86"/>
      <c r="O136" s="144" t="s">
        <v>10692</v>
      </c>
      <c r="P136" s="86">
        <v>800005009</v>
      </c>
      <c r="Q136" s="143">
        <v>1386</v>
      </c>
      <c r="R136" s="257">
        <v>45100</v>
      </c>
      <c r="S136" s="248">
        <v>45783156</v>
      </c>
      <c r="T136" s="257">
        <v>45142</v>
      </c>
      <c r="U136" s="248">
        <v>45783156</v>
      </c>
      <c r="V136" s="86" t="s">
        <v>70</v>
      </c>
      <c r="W136" s="143">
        <v>57297693</v>
      </c>
      <c r="X136" s="144" t="s">
        <v>10056</v>
      </c>
      <c r="Y136" s="86"/>
      <c r="Z136" s="250">
        <v>45142</v>
      </c>
      <c r="AA136" s="257">
        <v>45148</v>
      </c>
      <c r="AB136" s="251">
        <v>45148</v>
      </c>
      <c r="AC136" s="257">
        <v>45190</v>
      </c>
      <c r="AD136" s="150">
        <f t="shared" ref="AD136:AD218" si="9">+IF(AB136="1800-01-01",AC136-AA136,AC136-AB136)</f>
        <v>42</v>
      </c>
      <c r="AE136" s="262">
        <v>0</v>
      </c>
      <c r="AF136" s="262">
        <v>0</v>
      </c>
      <c r="AG136" s="143">
        <v>0</v>
      </c>
      <c r="AH136" s="249" t="s">
        <v>80</v>
      </c>
      <c r="AI136" s="150">
        <v>0</v>
      </c>
      <c r="AJ136" s="143">
        <v>0</v>
      </c>
      <c r="AK136" s="143">
        <v>0</v>
      </c>
      <c r="AL136" s="201" t="s">
        <v>80</v>
      </c>
      <c r="AM136" s="143">
        <v>0</v>
      </c>
      <c r="AN136" s="201" t="s">
        <v>80</v>
      </c>
      <c r="AO136" s="201" t="s">
        <v>80</v>
      </c>
      <c r="AP136" s="150">
        <f t="shared" si="8"/>
        <v>0</v>
      </c>
      <c r="AQ136" s="260">
        <f>+L136+AF136-AK136</f>
        <v>45783156</v>
      </c>
      <c r="AR136" s="86" t="s">
        <v>115</v>
      </c>
      <c r="AS136" s="248">
        <v>0</v>
      </c>
      <c r="AT136" s="203" t="s">
        <v>80</v>
      </c>
      <c r="AU136" s="253">
        <v>45783156</v>
      </c>
      <c r="AV136" s="261">
        <f t="shared" ref="AV136:AV217" si="10">+AQ136-AU136</f>
        <v>0</v>
      </c>
      <c r="AW136" s="133">
        <f t="shared" ref="AW136:AW227" si="11">+(AU136/AQ136)</f>
        <v>1</v>
      </c>
      <c r="AX136" s="203" t="s">
        <v>80</v>
      </c>
      <c r="AY136" s="355" t="s">
        <v>800</v>
      </c>
      <c r="AZ136" s="254" t="s">
        <v>10693</v>
      </c>
      <c r="BA136" s="81" t="s">
        <v>71</v>
      </c>
      <c r="BB136" s="81" t="s">
        <v>117</v>
      </c>
    </row>
    <row r="137" spans="2:54" s="56" customFormat="1" x14ac:dyDescent="0.25">
      <c r="B137" s="247">
        <v>2023</v>
      </c>
      <c r="C137" s="81">
        <v>891780111</v>
      </c>
      <c r="D137" s="81" t="s">
        <v>68</v>
      </c>
      <c r="E137" s="86" t="s">
        <v>10694</v>
      </c>
      <c r="F137" s="86" t="s">
        <v>10695</v>
      </c>
      <c r="G137" s="86">
        <v>0</v>
      </c>
      <c r="H137" s="198" t="s">
        <v>69</v>
      </c>
      <c r="I137" s="86" t="s">
        <v>78</v>
      </c>
      <c r="J137" s="258" t="s">
        <v>1527</v>
      </c>
      <c r="K137" s="144" t="s">
        <v>10696</v>
      </c>
      <c r="L137" s="248">
        <v>59500000</v>
      </c>
      <c r="M137" s="81" t="s">
        <v>73</v>
      </c>
      <c r="N137" s="86"/>
      <c r="O137" s="144" t="s">
        <v>10697</v>
      </c>
      <c r="P137" s="86">
        <v>901550798</v>
      </c>
      <c r="Q137" s="143">
        <v>1570</v>
      </c>
      <c r="R137" s="257">
        <v>45131</v>
      </c>
      <c r="S137" s="248">
        <v>59500000</v>
      </c>
      <c r="T137" s="257">
        <v>45142</v>
      </c>
      <c r="U137" s="248">
        <v>59500000</v>
      </c>
      <c r="V137" s="86" t="s">
        <v>70</v>
      </c>
      <c r="W137" s="143">
        <v>85465146</v>
      </c>
      <c r="X137" s="144" t="s">
        <v>10580</v>
      </c>
      <c r="Y137" s="86"/>
      <c r="Z137" s="250">
        <v>45142</v>
      </c>
      <c r="AA137" s="257">
        <v>45152</v>
      </c>
      <c r="AB137" s="251">
        <v>45148</v>
      </c>
      <c r="AC137" s="257">
        <v>45156</v>
      </c>
      <c r="AD137" s="150">
        <f t="shared" si="9"/>
        <v>8</v>
      </c>
      <c r="AE137" s="262">
        <v>0</v>
      </c>
      <c r="AF137" s="262">
        <v>0</v>
      </c>
      <c r="AG137" s="143">
        <v>0</v>
      </c>
      <c r="AH137" s="249" t="s">
        <v>80</v>
      </c>
      <c r="AI137" s="150">
        <v>0</v>
      </c>
      <c r="AJ137" s="143">
        <v>0</v>
      </c>
      <c r="AK137" s="143">
        <v>0</v>
      </c>
      <c r="AL137" s="201" t="s">
        <v>80</v>
      </c>
      <c r="AM137" s="143">
        <v>0</v>
      </c>
      <c r="AN137" s="201" t="s">
        <v>80</v>
      </c>
      <c r="AO137" s="201" t="s">
        <v>80</v>
      </c>
      <c r="AP137" s="150">
        <f t="shared" si="8"/>
        <v>0</v>
      </c>
      <c r="AQ137" s="260">
        <f>+L137+AF137-AK137</f>
        <v>59500000</v>
      </c>
      <c r="AR137" s="86" t="s">
        <v>115</v>
      </c>
      <c r="AS137" s="248">
        <v>0</v>
      </c>
      <c r="AT137" s="203" t="s">
        <v>80</v>
      </c>
      <c r="AU137" s="253">
        <v>59500000</v>
      </c>
      <c r="AV137" s="261">
        <f t="shared" si="10"/>
        <v>0</v>
      </c>
      <c r="AW137" s="133">
        <f t="shared" si="11"/>
        <v>1</v>
      </c>
      <c r="AX137" s="203" t="s">
        <v>80</v>
      </c>
      <c r="AY137" s="355" t="s">
        <v>800</v>
      </c>
      <c r="AZ137" s="154" t="s">
        <v>10698</v>
      </c>
      <c r="BA137" s="81" t="s">
        <v>71</v>
      </c>
      <c r="BB137" s="81" t="s">
        <v>117</v>
      </c>
    </row>
    <row r="138" spans="2:54" s="56" customFormat="1" x14ac:dyDescent="0.25">
      <c r="B138" s="247">
        <v>2023</v>
      </c>
      <c r="C138" s="81">
        <v>891780111</v>
      </c>
      <c r="D138" s="81" t="s">
        <v>68</v>
      </c>
      <c r="E138" s="86" t="s">
        <v>10699</v>
      </c>
      <c r="F138" s="86" t="s">
        <v>10700</v>
      </c>
      <c r="G138" s="86">
        <v>0</v>
      </c>
      <c r="H138" s="198" t="s">
        <v>69</v>
      </c>
      <c r="I138" s="86" t="s">
        <v>78</v>
      </c>
      <c r="J138" s="258" t="s">
        <v>120</v>
      </c>
      <c r="K138" s="144" t="s">
        <v>10701</v>
      </c>
      <c r="L138" s="248">
        <v>7589188</v>
      </c>
      <c r="M138" s="81" t="s">
        <v>73</v>
      </c>
      <c r="N138" s="86"/>
      <c r="O138" s="144" t="s">
        <v>10702</v>
      </c>
      <c r="P138" s="86">
        <v>860014923</v>
      </c>
      <c r="Q138" s="143">
        <v>1577</v>
      </c>
      <c r="R138" s="257">
        <v>45132</v>
      </c>
      <c r="S138" s="248">
        <v>244286980</v>
      </c>
      <c r="T138" s="257">
        <v>45142</v>
      </c>
      <c r="U138" s="248">
        <v>7589188</v>
      </c>
      <c r="V138" s="86" t="s">
        <v>70</v>
      </c>
      <c r="W138" s="143">
        <v>72175282</v>
      </c>
      <c r="X138" s="144" t="s">
        <v>10639</v>
      </c>
      <c r="Y138" s="86"/>
      <c r="Z138" s="250">
        <v>45142</v>
      </c>
      <c r="AA138" s="257">
        <v>45142</v>
      </c>
      <c r="AB138" s="202" t="s">
        <v>80</v>
      </c>
      <c r="AC138" s="257">
        <v>45264</v>
      </c>
      <c r="AD138" s="150">
        <f t="shared" si="9"/>
        <v>122</v>
      </c>
      <c r="AE138" s="262">
        <v>0</v>
      </c>
      <c r="AF138" s="262">
        <v>0</v>
      </c>
      <c r="AG138" s="143">
        <v>0</v>
      </c>
      <c r="AH138" s="249" t="s">
        <v>80</v>
      </c>
      <c r="AI138" s="150">
        <v>0</v>
      </c>
      <c r="AJ138" s="143">
        <v>0</v>
      </c>
      <c r="AK138" s="143">
        <v>0</v>
      </c>
      <c r="AL138" s="201" t="s">
        <v>80</v>
      </c>
      <c r="AM138" s="143">
        <v>0</v>
      </c>
      <c r="AN138" s="201" t="s">
        <v>80</v>
      </c>
      <c r="AO138" s="201" t="s">
        <v>80</v>
      </c>
      <c r="AP138" s="150">
        <f t="shared" si="8"/>
        <v>0</v>
      </c>
      <c r="AQ138" s="260">
        <f>+L138+AF138-AK138</f>
        <v>7589188</v>
      </c>
      <c r="AR138" s="86" t="s">
        <v>115</v>
      </c>
      <c r="AS138" s="248">
        <v>0</v>
      </c>
      <c r="AT138" s="203" t="s">
        <v>80</v>
      </c>
      <c r="AU138" s="253">
        <v>5691891</v>
      </c>
      <c r="AV138" s="261">
        <f t="shared" si="10"/>
        <v>1897297</v>
      </c>
      <c r="AW138" s="133">
        <f t="shared" si="11"/>
        <v>0.75</v>
      </c>
      <c r="AX138" s="203" t="s">
        <v>80</v>
      </c>
      <c r="AY138" s="355" t="s">
        <v>72</v>
      </c>
      <c r="AZ138" s="254" t="s">
        <v>10703</v>
      </c>
      <c r="BA138" s="81" t="s">
        <v>71</v>
      </c>
      <c r="BB138" s="81" t="s">
        <v>117</v>
      </c>
    </row>
    <row r="139" spans="2:54" s="56" customFormat="1" x14ac:dyDescent="0.25">
      <c r="B139" s="247">
        <v>2023</v>
      </c>
      <c r="C139" s="81">
        <v>891780111</v>
      </c>
      <c r="D139" s="81" t="s">
        <v>68</v>
      </c>
      <c r="E139" s="86" t="s">
        <v>10704</v>
      </c>
      <c r="F139" s="86" t="s">
        <v>10705</v>
      </c>
      <c r="G139" s="86">
        <v>0</v>
      </c>
      <c r="H139" s="198" t="s">
        <v>69</v>
      </c>
      <c r="I139" s="86" t="s">
        <v>78</v>
      </c>
      <c r="J139" s="258" t="s">
        <v>120</v>
      </c>
      <c r="K139" s="144" t="s">
        <v>10706</v>
      </c>
      <c r="L139" s="248">
        <v>17856000</v>
      </c>
      <c r="M139" s="81" t="s">
        <v>73</v>
      </c>
      <c r="N139" s="86"/>
      <c r="O139" s="144" t="s">
        <v>9335</v>
      </c>
      <c r="P139" s="86">
        <v>819004091</v>
      </c>
      <c r="Q139" s="143">
        <v>1577</v>
      </c>
      <c r="R139" s="257">
        <v>45132</v>
      </c>
      <c r="S139" s="248">
        <v>244286980</v>
      </c>
      <c r="T139" s="257">
        <v>45146</v>
      </c>
      <c r="U139" s="248">
        <v>17856000</v>
      </c>
      <c r="V139" s="86" t="s">
        <v>70</v>
      </c>
      <c r="W139" s="143">
        <v>72175282</v>
      </c>
      <c r="X139" s="144" t="s">
        <v>10639</v>
      </c>
      <c r="Y139" s="86"/>
      <c r="Z139" s="250">
        <v>45146</v>
      </c>
      <c r="AA139" s="257">
        <v>45146</v>
      </c>
      <c r="AB139" s="202" t="s">
        <v>80</v>
      </c>
      <c r="AC139" s="257">
        <v>45268</v>
      </c>
      <c r="AD139" s="150">
        <f t="shared" si="9"/>
        <v>122</v>
      </c>
      <c r="AE139" s="262">
        <v>0</v>
      </c>
      <c r="AF139" s="262">
        <v>0</v>
      </c>
      <c r="AG139" s="143">
        <v>0</v>
      </c>
      <c r="AH139" s="249" t="s">
        <v>80</v>
      </c>
      <c r="AI139" s="150">
        <v>0</v>
      </c>
      <c r="AJ139" s="143">
        <v>0</v>
      </c>
      <c r="AK139" s="143">
        <v>0</v>
      </c>
      <c r="AL139" s="201" t="s">
        <v>80</v>
      </c>
      <c r="AM139" s="143">
        <v>0</v>
      </c>
      <c r="AN139" s="201" t="s">
        <v>80</v>
      </c>
      <c r="AO139" s="201" t="s">
        <v>80</v>
      </c>
      <c r="AP139" s="150">
        <f t="shared" si="8"/>
        <v>0</v>
      </c>
      <c r="AQ139" s="260">
        <f>+L139+AF139-AK139</f>
        <v>17856000</v>
      </c>
      <c r="AR139" s="86" t="s">
        <v>115</v>
      </c>
      <c r="AS139" s="248">
        <v>0</v>
      </c>
      <c r="AT139" s="203" t="s">
        <v>80</v>
      </c>
      <c r="AU139" s="253">
        <v>8928000</v>
      </c>
      <c r="AV139" s="261">
        <f t="shared" si="10"/>
        <v>8928000</v>
      </c>
      <c r="AW139" s="133">
        <f t="shared" si="11"/>
        <v>0.5</v>
      </c>
      <c r="AX139" s="203" t="s">
        <v>80</v>
      </c>
      <c r="AY139" s="355" t="s">
        <v>72</v>
      </c>
      <c r="AZ139" s="254" t="s">
        <v>10707</v>
      </c>
      <c r="BA139" s="81" t="s">
        <v>71</v>
      </c>
      <c r="BB139" s="81" t="s">
        <v>117</v>
      </c>
    </row>
    <row r="140" spans="2:54" s="56" customFormat="1" x14ac:dyDescent="0.25">
      <c r="B140" s="247">
        <v>2023</v>
      </c>
      <c r="C140" s="81">
        <v>891780111</v>
      </c>
      <c r="D140" s="81" t="s">
        <v>68</v>
      </c>
      <c r="E140" s="86" t="s">
        <v>10708</v>
      </c>
      <c r="F140" s="86" t="s">
        <v>10709</v>
      </c>
      <c r="G140" s="86">
        <v>0</v>
      </c>
      <c r="H140" s="198" t="s">
        <v>69</v>
      </c>
      <c r="I140" s="86" t="s">
        <v>78</v>
      </c>
      <c r="J140" s="258" t="s">
        <v>120</v>
      </c>
      <c r="K140" s="144" t="s">
        <v>10710</v>
      </c>
      <c r="L140" s="248">
        <v>32000000</v>
      </c>
      <c r="M140" s="81" t="s">
        <v>73</v>
      </c>
      <c r="N140" s="86"/>
      <c r="O140" s="144" t="s">
        <v>10711</v>
      </c>
      <c r="P140" s="86">
        <v>900244687</v>
      </c>
      <c r="Q140" s="143">
        <v>1577</v>
      </c>
      <c r="R140" s="257">
        <v>45132</v>
      </c>
      <c r="S140" s="248">
        <v>244286980</v>
      </c>
      <c r="T140" s="257">
        <v>45148</v>
      </c>
      <c r="U140" s="248">
        <v>32000000</v>
      </c>
      <c r="V140" s="86" t="s">
        <v>70</v>
      </c>
      <c r="W140" s="143">
        <v>72175282</v>
      </c>
      <c r="X140" s="144" t="s">
        <v>9259</v>
      </c>
      <c r="Y140" s="86"/>
      <c r="Z140" s="250">
        <v>45148</v>
      </c>
      <c r="AA140" s="257">
        <v>45148</v>
      </c>
      <c r="AB140" s="202" t="s">
        <v>80</v>
      </c>
      <c r="AC140" s="257">
        <v>45270</v>
      </c>
      <c r="AD140" s="150">
        <f t="shared" si="9"/>
        <v>122</v>
      </c>
      <c r="AE140" s="262">
        <v>0</v>
      </c>
      <c r="AF140" s="262">
        <v>0</v>
      </c>
      <c r="AG140" s="143">
        <v>0</v>
      </c>
      <c r="AH140" s="249" t="s">
        <v>80</v>
      </c>
      <c r="AI140" s="150">
        <v>0</v>
      </c>
      <c r="AJ140" s="143">
        <v>0</v>
      </c>
      <c r="AK140" s="143">
        <v>0</v>
      </c>
      <c r="AL140" s="201" t="s">
        <v>80</v>
      </c>
      <c r="AM140" s="143">
        <v>0</v>
      </c>
      <c r="AN140" s="201" t="s">
        <v>80</v>
      </c>
      <c r="AO140" s="201" t="s">
        <v>80</v>
      </c>
      <c r="AP140" s="150">
        <f t="shared" si="8"/>
        <v>0</v>
      </c>
      <c r="AQ140" s="260">
        <f>+L140+AF140-AK140</f>
        <v>32000000</v>
      </c>
      <c r="AR140" s="86" t="s">
        <v>115</v>
      </c>
      <c r="AS140" s="248">
        <v>0</v>
      </c>
      <c r="AT140" s="203" t="s">
        <v>80</v>
      </c>
      <c r="AU140" s="253">
        <v>8000000</v>
      </c>
      <c r="AV140" s="261">
        <f t="shared" si="10"/>
        <v>24000000</v>
      </c>
      <c r="AW140" s="133">
        <f t="shared" si="11"/>
        <v>0.25</v>
      </c>
      <c r="AX140" s="203" t="s">
        <v>80</v>
      </c>
      <c r="AY140" s="355" t="s">
        <v>72</v>
      </c>
      <c r="AZ140" s="254" t="s">
        <v>10712</v>
      </c>
      <c r="BA140" s="81" t="s">
        <v>71</v>
      </c>
      <c r="BB140" s="81" t="s">
        <v>117</v>
      </c>
    </row>
    <row r="141" spans="2:54" s="56" customFormat="1" x14ac:dyDescent="0.25">
      <c r="B141" s="247">
        <v>2023</v>
      </c>
      <c r="C141" s="81">
        <v>891780111</v>
      </c>
      <c r="D141" s="81" t="s">
        <v>68</v>
      </c>
      <c r="E141" s="86" t="s">
        <v>10713</v>
      </c>
      <c r="F141" s="86" t="s">
        <v>10714</v>
      </c>
      <c r="G141" s="86">
        <v>0</v>
      </c>
      <c r="H141" s="198" t="s">
        <v>69</v>
      </c>
      <c r="I141" s="86" t="s">
        <v>78</v>
      </c>
      <c r="J141" s="258" t="s">
        <v>120</v>
      </c>
      <c r="K141" s="144" t="s">
        <v>10715</v>
      </c>
      <c r="L141" s="248">
        <v>20089036</v>
      </c>
      <c r="M141" s="81" t="s">
        <v>73</v>
      </c>
      <c r="N141" s="86"/>
      <c r="O141" s="144" t="s">
        <v>10716</v>
      </c>
      <c r="P141" s="86">
        <v>900246064</v>
      </c>
      <c r="Q141" s="143">
        <v>1577</v>
      </c>
      <c r="R141" s="257">
        <v>45132</v>
      </c>
      <c r="S141" s="248">
        <v>244286980</v>
      </c>
      <c r="T141" s="257">
        <v>45148</v>
      </c>
      <c r="U141" s="248">
        <v>20089036</v>
      </c>
      <c r="V141" s="86" t="s">
        <v>70</v>
      </c>
      <c r="W141" s="143">
        <v>72175282</v>
      </c>
      <c r="X141" s="144" t="s">
        <v>9259</v>
      </c>
      <c r="Y141" s="86"/>
      <c r="Z141" s="250">
        <v>45148</v>
      </c>
      <c r="AA141" s="257">
        <v>45148</v>
      </c>
      <c r="AB141" s="202" t="s">
        <v>80</v>
      </c>
      <c r="AC141" s="257">
        <v>45270</v>
      </c>
      <c r="AD141" s="150">
        <f t="shared" si="9"/>
        <v>122</v>
      </c>
      <c r="AE141" s="262">
        <v>0</v>
      </c>
      <c r="AF141" s="262">
        <v>0</v>
      </c>
      <c r="AG141" s="143">
        <v>0</v>
      </c>
      <c r="AH141" s="249" t="s">
        <v>80</v>
      </c>
      <c r="AI141" s="150">
        <v>0</v>
      </c>
      <c r="AJ141" s="143">
        <v>0</v>
      </c>
      <c r="AK141" s="143">
        <v>0</v>
      </c>
      <c r="AL141" s="201" t="s">
        <v>80</v>
      </c>
      <c r="AM141" s="143">
        <v>0</v>
      </c>
      <c r="AN141" s="201" t="s">
        <v>80</v>
      </c>
      <c r="AO141" s="201" t="s">
        <v>80</v>
      </c>
      <c r="AP141" s="150">
        <f t="shared" si="8"/>
        <v>0</v>
      </c>
      <c r="AQ141" s="260">
        <f>+L141+AF141-AK141</f>
        <v>20089036</v>
      </c>
      <c r="AR141" s="86" t="s">
        <v>115</v>
      </c>
      <c r="AS141" s="248">
        <v>0</v>
      </c>
      <c r="AT141" s="203" t="s">
        <v>80</v>
      </c>
      <c r="AU141" s="253">
        <v>10044518</v>
      </c>
      <c r="AV141" s="261">
        <f t="shared" si="10"/>
        <v>10044518</v>
      </c>
      <c r="AW141" s="133">
        <f t="shared" si="11"/>
        <v>0.5</v>
      </c>
      <c r="AX141" s="203" t="s">
        <v>80</v>
      </c>
      <c r="AY141" s="355" t="s">
        <v>72</v>
      </c>
      <c r="AZ141" s="254" t="s">
        <v>10717</v>
      </c>
      <c r="BA141" s="81" t="s">
        <v>71</v>
      </c>
      <c r="BB141" s="81" t="s">
        <v>117</v>
      </c>
    </row>
    <row r="142" spans="2:54" s="56" customFormat="1" x14ac:dyDescent="0.25">
      <c r="B142" s="247">
        <v>2023</v>
      </c>
      <c r="C142" s="81">
        <v>891780111</v>
      </c>
      <c r="D142" s="81" t="s">
        <v>68</v>
      </c>
      <c r="E142" s="86" t="s">
        <v>10718</v>
      </c>
      <c r="F142" s="86" t="s">
        <v>10719</v>
      </c>
      <c r="G142" s="86">
        <v>0</v>
      </c>
      <c r="H142" s="198"/>
      <c r="I142" s="86" t="s">
        <v>78</v>
      </c>
      <c r="J142" s="258" t="s">
        <v>120</v>
      </c>
      <c r="K142" s="144" t="s">
        <v>10720</v>
      </c>
      <c r="L142" s="248">
        <v>35713840</v>
      </c>
      <c r="M142" s="81" t="s">
        <v>73</v>
      </c>
      <c r="N142" s="86"/>
      <c r="O142" s="144" t="s">
        <v>10721</v>
      </c>
      <c r="P142" s="86">
        <v>900053241</v>
      </c>
      <c r="Q142" s="143">
        <v>1577</v>
      </c>
      <c r="R142" s="257">
        <v>45132</v>
      </c>
      <c r="S142" s="248">
        <v>244286980</v>
      </c>
      <c r="T142" s="257">
        <v>45148</v>
      </c>
      <c r="U142" s="248">
        <v>35713840</v>
      </c>
      <c r="V142" s="86" t="s">
        <v>70</v>
      </c>
      <c r="W142" s="143">
        <v>72175282</v>
      </c>
      <c r="X142" s="144" t="s">
        <v>9259</v>
      </c>
      <c r="Y142" s="86"/>
      <c r="Z142" s="250">
        <v>45148</v>
      </c>
      <c r="AA142" s="257">
        <v>45148</v>
      </c>
      <c r="AB142" s="202" t="s">
        <v>80</v>
      </c>
      <c r="AC142" s="257">
        <v>45270</v>
      </c>
      <c r="AD142" s="150">
        <f t="shared" si="9"/>
        <v>122</v>
      </c>
      <c r="AE142" s="262">
        <v>0</v>
      </c>
      <c r="AF142" s="262">
        <v>0</v>
      </c>
      <c r="AG142" s="143">
        <v>0</v>
      </c>
      <c r="AH142" s="249" t="s">
        <v>80</v>
      </c>
      <c r="AI142" s="150">
        <v>0</v>
      </c>
      <c r="AJ142" s="143">
        <v>0</v>
      </c>
      <c r="AK142" s="143">
        <v>0</v>
      </c>
      <c r="AL142" s="201" t="s">
        <v>80</v>
      </c>
      <c r="AM142" s="143">
        <v>0</v>
      </c>
      <c r="AN142" s="201" t="s">
        <v>80</v>
      </c>
      <c r="AO142" s="201" t="s">
        <v>80</v>
      </c>
      <c r="AP142" s="150">
        <f t="shared" si="8"/>
        <v>0</v>
      </c>
      <c r="AQ142" s="260">
        <f>+L142+AF142-AK142</f>
        <v>35713840</v>
      </c>
      <c r="AR142" s="86" t="s">
        <v>115</v>
      </c>
      <c r="AS142" s="248">
        <v>0</v>
      </c>
      <c r="AT142" s="203" t="s">
        <v>80</v>
      </c>
      <c r="AU142" s="253">
        <v>17856920</v>
      </c>
      <c r="AV142" s="261">
        <f t="shared" si="10"/>
        <v>17856920</v>
      </c>
      <c r="AW142" s="133">
        <f t="shared" si="11"/>
        <v>0.5</v>
      </c>
      <c r="AX142" s="203" t="s">
        <v>80</v>
      </c>
      <c r="AY142" s="355" t="s">
        <v>72</v>
      </c>
      <c r="AZ142" s="254" t="s">
        <v>10722</v>
      </c>
      <c r="BA142" s="81" t="s">
        <v>71</v>
      </c>
      <c r="BB142" s="81" t="s">
        <v>117</v>
      </c>
    </row>
    <row r="143" spans="2:54" s="56" customFormat="1" x14ac:dyDescent="0.25">
      <c r="B143" s="247">
        <v>2023</v>
      </c>
      <c r="C143" s="81">
        <v>891780111</v>
      </c>
      <c r="D143" s="81" t="s">
        <v>68</v>
      </c>
      <c r="E143" s="86" t="s">
        <v>10723</v>
      </c>
      <c r="F143" s="86" t="s">
        <v>10724</v>
      </c>
      <c r="G143" s="86">
        <v>0</v>
      </c>
      <c r="H143" s="198"/>
      <c r="I143" s="86" t="s">
        <v>78</v>
      </c>
      <c r="J143" s="258" t="s">
        <v>120</v>
      </c>
      <c r="K143" s="144" t="s">
        <v>10725</v>
      </c>
      <c r="L143" s="248">
        <v>14455600</v>
      </c>
      <c r="M143" s="81" t="s">
        <v>73</v>
      </c>
      <c r="N143" s="86"/>
      <c r="O143" s="144" t="s">
        <v>10726</v>
      </c>
      <c r="P143" s="86">
        <v>901208973</v>
      </c>
      <c r="Q143" s="143">
        <v>1577</v>
      </c>
      <c r="R143" s="257">
        <v>45132</v>
      </c>
      <c r="S143" s="248">
        <v>244286980</v>
      </c>
      <c r="T143" s="257">
        <v>45148</v>
      </c>
      <c r="U143" s="248">
        <v>14455600</v>
      </c>
      <c r="V143" s="86" t="s">
        <v>70</v>
      </c>
      <c r="W143" s="143">
        <v>72175282</v>
      </c>
      <c r="X143" s="144" t="s">
        <v>9259</v>
      </c>
      <c r="Y143" s="86"/>
      <c r="Z143" s="250">
        <v>45148</v>
      </c>
      <c r="AA143" s="257">
        <v>45148</v>
      </c>
      <c r="AB143" s="202" t="s">
        <v>80</v>
      </c>
      <c r="AC143" s="257">
        <v>45270</v>
      </c>
      <c r="AD143" s="150">
        <f t="shared" si="9"/>
        <v>122</v>
      </c>
      <c r="AE143" s="262">
        <v>0</v>
      </c>
      <c r="AF143" s="262">
        <v>0</v>
      </c>
      <c r="AG143" s="143">
        <v>0</v>
      </c>
      <c r="AH143" s="249" t="s">
        <v>80</v>
      </c>
      <c r="AI143" s="150">
        <v>0</v>
      </c>
      <c r="AJ143" s="143">
        <v>0</v>
      </c>
      <c r="AK143" s="143">
        <v>0</v>
      </c>
      <c r="AL143" s="201" t="s">
        <v>80</v>
      </c>
      <c r="AM143" s="143">
        <v>0</v>
      </c>
      <c r="AN143" s="201" t="s">
        <v>80</v>
      </c>
      <c r="AO143" s="201" t="s">
        <v>80</v>
      </c>
      <c r="AP143" s="150">
        <f t="shared" si="8"/>
        <v>0</v>
      </c>
      <c r="AQ143" s="260">
        <f>+L143+AF143-AK143</f>
        <v>14455600</v>
      </c>
      <c r="AR143" s="86" t="s">
        <v>115</v>
      </c>
      <c r="AS143" s="248">
        <v>0</v>
      </c>
      <c r="AT143" s="203" t="s">
        <v>80</v>
      </c>
      <c r="AU143" s="253">
        <v>3613900</v>
      </c>
      <c r="AV143" s="261">
        <f t="shared" si="10"/>
        <v>10841700</v>
      </c>
      <c r="AW143" s="133">
        <f t="shared" si="11"/>
        <v>0.25</v>
      </c>
      <c r="AX143" s="203" t="s">
        <v>80</v>
      </c>
      <c r="AY143" s="355" t="s">
        <v>72</v>
      </c>
      <c r="AZ143" s="254" t="s">
        <v>10727</v>
      </c>
      <c r="BA143" s="81" t="s">
        <v>71</v>
      </c>
      <c r="BB143" s="81" t="s">
        <v>117</v>
      </c>
    </row>
    <row r="144" spans="2:54" s="56" customFormat="1" x14ac:dyDescent="0.25">
      <c r="B144" s="247">
        <v>2023</v>
      </c>
      <c r="C144" s="81">
        <v>891780111</v>
      </c>
      <c r="D144" s="81" t="s">
        <v>68</v>
      </c>
      <c r="E144" s="86" t="s">
        <v>10728</v>
      </c>
      <c r="F144" s="86" t="s">
        <v>10729</v>
      </c>
      <c r="G144" s="86">
        <v>0</v>
      </c>
      <c r="H144" s="198"/>
      <c r="I144" s="86" t="s">
        <v>78</v>
      </c>
      <c r="J144" s="258" t="s">
        <v>120</v>
      </c>
      <c r="K144" s="144" t="s">
        <v>10730</v>
      </c>
      <c r="L144" s="248">
        <v>13392692</v>
      </c>
      <c r="M144" s="81" t="s">
        <v>73</v>
      </c>
      <c r="N144" s="86"/>
      <c r="O144" s="144" t="s">
        <v>10731</v>
      </c>
      <c r="P144" s="86">
        <v>901146763</v>
      </c>
      <c r="Q144" s="143">
        <v>1577</v>
      </c>
      <c r="R144" s="257">
        <v>45132</v>
      </c>
      <c r="S144" s="248">
        <v>244286980</v>
      </c>
      <c r="T144" s="257">
        <v>45148</v>
      </c>
      <c r="U144" s="248">
        <v>13392692</v>
      </c>
      <c r="V144" s="86" t="s">
        <v>70</v>
      </c>
      <c r="W144" s="143">
        <v>72175282</v>
      </c>
      <c r="X144" s="144" t="s">
        <v>9259</v>
      </c>
      <c r="Y144" s="86"/>
      <c r="Z144" s="250">
        <v>45148</v>
      </c>
      <c r="AA144" s="257">
        <v>45148</v>
      </c>
      <c r="AB144" s="202" t="s">
        <v>80</v>
      </c>
      <c r="AC144" s="257">
        <v>45270</v>
      </c>
      <c r="AD144" s="150">
        <f t="shared" si="9"/>
        <v>122</v>
      </c>
      <c r="AE144" s="262">
        <v>0</v>
      </c>
      <c r="AF144" s="262">
        <v>0</v>
      </c>
      <c r="AG144" s="143">
        <v>0</v>
      </c>
      <c r="AH144" s="249" t="s">
        <v>80</v>
      </c>
      <c r="AI144" s="150">
        <v>0</v>
      </c>
      <c r="AJ144" s="143">
        <v>0</v>
      </c>
      <c r="AK144" s="143">
        <v>0</v>
      </c>
      <c r="AL144" s="201" t="s">
        <v>80</v>
      </c>
      <c r="AM144" s="143">
        <v>0</v>
      </c>
      <c r="AN144" s="201" t="s">
        <v>80</v>
      </c>
      <c r="AO144" s="201" t="s">
        <v>80</v>
      </c>
      <c r="AP144" s="150">
        <f t="shared" si="8"/>
        <v>0</v>
      </c>
      <c r="AQ144" s="260">
        <f>+L144+AF144-AK144</f>
        <v>13392692</v>
      </c>
      <c r="AR144" s="86" t="s">
        <v>115</v>
      </c>
      <c r="AS144" s="248">
        <v>0</v>
      </c>
      <c r="AT144" s="203" t="s">
        <v>80</v>
      </c>
      <c r="AU144" s="253">
        <v>6696346</v>
      </c>
      <c r="AV144" s="261">
        <f t="shared" si="10"/>
        <v>6696346</v>
      </c>
      <c r="AW144" s="133">
        <f t="shared" si="11"/>
        <v>0.5</v>
      </c>
      <c r="AX144" s="203" t="s">
        <v>80</v>
      </c>
      <c r="AY144" s="355" t="s">
        <v>72</v>
      </c>
      <c r="AZ144" s="254" t="s">
        <v>10732</v>
      </c>
      <c r="BA144" s="81" t="s">
        <v>71</v>
      </c>
      <c r="BB144" s="81" t="s">
        <v>117</v>
      </c>
    </row>
    <row r="145" spans="2:54" s="56" customFormat="1" x14ac:dyDescent="0.25">
      <c r="B145" s="247">
        <v>2023</v>
      </c>
      <c r="C145" s="81">
        <v>891780111</v>
      </c>
      <c r="D145" s="81" t="s">
        <v>68</v>
      </c>
      <c r="E145" s="86" t="s">
        <v>10733</v>
      </c>
      <c r="F145" s="86" t="s">
        <v>10734</v>
      </c>
      <c r="G145" s="86">
        <v>0</v>
      </c>
      <c r="H145" s="198"/>
      <c r="I145" s="86" t="s">
        <v>78</v>
      </c>
      <c r="J145" s="258" t="s">
        <v>120</v>
      </c>
      <c r="K145" s="144" t="s">
        <v>10735</v>
      </c>
      <c r="L145" s="248">
        <v>17856920</v>
      </c>
      <c r="M145" s="81" t="s">
        <v>73</v>
      </c>
      <c r="N145" s="86"/>
      <c r="O145" s="144" t="s">
        <v>10736</v>
      </c>
      <c r="P145" s="86">
        <v>900839919</v>
      </c>
      <c r="Q145" s="143">
        <v>1577</v>
      </c>
      <c r="R145" s="257">
        <v>45132</v>
      </c>
      <c r="S145" s="248">
        <v>244286980</v>
      </c>
      <c r="T145" s="257">
        <v>45148</v>
      </c>
      <c r="U145" s="248">
        <v>17856920</v>
      </c>
      <c r="V145" s="86" t="s">
        <v>70</v>
      </c>
      <c r="W145" s="143">
        <v>72175282</v>
      </c>
      <c r="X145" s="144" t="s">
        <v>9259</v>
      </c>
      <c r="Y145" s="86"/>
      <c r="Z145" s="250">
        <v>45148</v>
      </c>
      <c r="AA145" s="257">
        <v>45148</v>
      </c>
      <c r="AB145" s="202" t="s">
        <v>80</v>
      </c>
      <c r="AC145" s="257">
        <v>45270</v>
      </c>
      <c r="AD145" s="150">
        <f t="shared" si="9"/>
        <v>122</v>
      </c>
      <c r="AE145" s="262">
        <v>0</v>
      </c>
      <c r="AF145" s="262">
        <v>0</v>
      </c>
      <c r="AG145" s="143">
        <v>0</v>
      </c>
      <c r="AH145" s="249" t="s">
        <v>80</v>
      </c>
      <c r="AI145" s="150">
        <v>0</v>
      </c>
      <c r="AJ145" s="143">
        <v>0</v>
      </c>
      <c r="AK145" s="143">
        <v>0</v>
      </c>
      <c r="AL145" s="201" t="s">
        <v>80</v>
      </c>
      <c r="AM145" s="143">
        <v>0</v>
      </c>
      <c r="AN145" s="201" t="s">
        <v>80</v>
      </c>
      <c r="AO145" s="201" t="s">
        <v>80</v>
      </c>
      <c r="AP145" s="150">
        <f t="shared" si="8"/>
        <v>0</v>
      </c>
      <c r="AQ145" s="260">
        <f>+L145+AF145-AK145</f>
        <v>17856920</v>
      </c>
      <c r="AR145" s="86" t="s">
        <v>115</v>
      </c>
      <c r="AS145" s="248">
        <v>0</v>
      </c>
      <c r="AT145" s="203" t="s">
        <v>80</v>
      </c>
      <c r="AU145" s="253">
        <v>8928460</v>
      </c>
      <c r="AV145" s="261">
        <f t="shared" si="10"/>
        <v>8928460</v>
      </c>
      <c r="AW145" s="133">
        <f t="shared" si="11"/>
        <v>0.5</v>
      </c>
      <c r="AX145" s="203" t="s">
        <v>80</v>
      </c>
      <c r="AY145" s="355" t="s">
        <v>72</v>
      </c>
      <c r="AZ145" s="254" t="s">
        <v>10737</v>
      </c>
      <c r="BA145" s="81" t="s">
        <v>71</v>
      </c>
      <c r="BB145" s="81" t="s">
        <v>117</v>
      </c>
    </row>
    <row r="146" spans="2:54" s="56" customFormat="1" x14ac:dyDescent="0.25">
      <c r="B146" s="247">
        <v>2023</v>
      </c>
      <c r="C146" s="81">
        <v>891780111</v>
      </c>
      <c r="D146" s="81" t="s">
        <v>68</v>
      </c>
      <c r="E146" s="86" t="s">
        <v>10738</v>
      </c>
      <c r="F146" s="86" t="s">
        <v>10739</v>
      </c>
      <c r="G146" s="86">
        <v>0</v>
      </c>
      <c r="H146" s="198"/>
      <c r="I146" s="86" t="s">
        <v>78</v>
      </c>
      <c r="J146" s="258" t="s">
        <v>120</v>
      </c>
      <c r="K146" s="144" t="s">
        <v>10740</v>
      </c>
      <c r="L146" s="248">
        <v>25446112</v>
      </c>
      <c r="M146" s="81" t="s">
        <v>73</v>
      </c>
      <c r="N146" s="86"/>
      <c r="O146" s="144" t="s">
        <v>10638</v>
      </c>
      <c r="P146" s="86">
        <v>819003317</v>
      </c>
      <c r="Q146" s="143">
        <v>1577</v>
      </c>
      <c r="R146" s="257">
        <v>45132</v>
      </c>
      <c r="S146" s="248">
        <v>244286980</v>
      </c>
      <c r="T146" s="257">
        <v>45148</v>
      </c>
      <c r="U146" s="248">
        <v>25446112</v>
      </c>
      <c r="V146" s="86" t="s">
        <v>70</v>
      </c>
      <c r="W146" s="143">
        <v>72175282</v>
      </c>
      <c r="X146" s="144" t="s">
        <v>9259</v>
      </c>
      <c r="Y146" s="86"/>
      <c r="Z146" s="250">
        <v>45148</v>
      </c>
      <c r="AA146" s="257">
        <v>45148</v>
      </c>
      <c r="AB146" s="202" t="s">
        <v>80</v>
      </c>
      <c r="AC146" s="257">
        <v>45270</v>
      </c>
      <c r="AD146" s="150">
        <f t="shared" si="9"/>
        <v>122</v>
      </c>
      <c r="AE146" s="262">
        <v>0</v>
      </c>
      <c r="AF146" s="262">
        <v>0</v>
      </c>
      <c r="AG146" s="143">
        <v>0</v>
      </c>
      <c r="AH146" s="249" t="s">
        <v>80</v>
      </c>
      <c r="AI146" s="150">
        <v>0</v>
      </c>
      <c r="AJ146" s="143">
        <v>0</v>
      </c>
      <c r="AK146" s="143">
        <v>0</v>
      </c>
      <c r="AL146" s="201" t="s">
        <v>80</v>
      </c>
      <c r="AM146" s="143">
        <v>0</v>
      </c>
      <c r="AN146" s="201" t="s">
        <v>80</v>
      </c>
      <c r="AO146" s="201" t="s">
        <v>80</v>
      </c>
      <c r="AP146" s="150">
        <f t="shared" si="8"/>
        <v>0</v>
      </c>
      <c r="AQ146" s="260">
        <f>+L146+AF146-AK146</f>
        <v>25446112</v>
      </c>
      <c r="AR146" s="86" t="s">
        <v>115</v>
      </c>
      <c r="AS146" s="248">
        <v>0</v>
      </c>
      <c r="AT146" s="203" t="s">
        <v>80</v>
      </c>
      <c r="AU146" s="253">
        <v>12723056</v>
      </c>
      <c r="AV146" s="261">
        <f t="shared" si="10"/>
        <v>12723056</v>
      </c>
      <c r="AW146" s="133">
        <f t="shared" si="11"/>
        <v>0.5</v>
      </c>
      <c r="AX146" s="203" t="s">
        <v>80</v>
      </c>
      <c r="AY146" s="355" t="s">
        <v>72</v>
      </c>
      <c r="AZ146" s="254" t="s">
        <v>10741</v>
      </c>
      <c r="BA146" s="81" t="s">
        <v>71</v>
      </c>
      <c r="BB146" s="81" t="s">
        <v>117</v>
      </c>
    </row>
    <row r="147" spans="2:54" s="56" customFormat="1" x14ac:dyDescent="0.25">
      <c r="B147" s="247">
        <v>2023</v>
      </c>
      <c r="C147" s="81">
        <v>891780111</v>
      </c>
      <c r="D147" s="81" t="s">
        <v>68</v>
      </c>
      <c r="E147" s="86" t="s">
        <v>10742</v>
      </c>
      <c r="F147" s="86" t="s">
        <v>10743</v>
      </c>
      <c r="G147" s="86">
        <v>0</v>
      </c>
      <c r="H147" s="198"/>
      <c r="I147" s="86" t="s">
        <v>78</v>
      </c>
      <c r="J147" s="258" t="s">
        <v>1527</v>
      </c>
      <c r="K147" s="144" t="s">
        <v>10744</v>
      </c>
      <c r="L147" s="248">
        <v>124295548</v>
      </c>
      <c r="M147" s="81" t="s">
        <v>73</v>
      </c>
      <c r="N147" s="86"/>
      <c r="O147" s="144" t="s">
        <v>10745</v>
      </c>
      <c r="P147" s="86">
        <v>890914063</v>
      </c>
      <c r="Q147" s="143">
        <v>1623</v>
      </c>
      <c r="R147" s="257">
        <v>45135</v>
      </c>
      <c r="S147" s="248">
        <v>136552500</v>
      </c>
      <c r="T147" s="257">
        <v>45154</v>
      </c>
      <c r="U147" s="248">
        <v>124295548</v>
      </c>
      <c r="V147" s="86" t="s">
        <v>70</v>
      </c>
      <c r="W147" s="143">
        <v>85465146</v>
      </c>
      <c r="X147" s="144" t="s">
        <v>10580</v>
      </c>
      <c r="Y147" s="86"/>
      <c r="Z147" s="250">
        <v>45154</v>
      </c>
      <c r="AA147" s="257">
        <v>45170</v>
      </c>
      <c r="AB147" s="251">
        <v>45155</v>
      </c>
      <c r="AC147" s="257">
        <v>45174</v>
      </c>
      <c r="AD147" s="150">
        <f t="shared" si="9"/>
        <v>19</v>
      </c>
      <c r="AE147" s="262">
        <v>0</v>
      </c>
      <c r="AF147" s="262">
        <v>0</v>
      </c>
      <c r="AG147" s="143">
        <v>0</v>
      </c>
      <c r="AH147" s="249" t="s">
        <v>80</v>
      </c>
      <c r="AI147" s="150">
        <v>0</v>
      </c>
      <c r="AJ147" s="143">
        <v>0</v>
      </c>
      <c r="AK147" s="143">
        <v>0</v>
      </c>
      <c r="AL147" s="201" t="s">
        <v>80</v>
      </c>
      <c r="AM147" s="143">
        <v>0</v>
      </c>
      <c r="AN147" s="201" t="s">
        <v>80</v>
      </c>
      <c r="AO147" s="201" t="s">
        <v>80</v>
      </c>
      <c r="AP147" s="150">
        <f t="shared" si="8"/>
        <v>0</v>
      </c>
      <c r="AQ147" s="260">
        <f>+L147+AF147-AK147</f>
        <v>124295548</v>
      </c>
      <c r="AR147" s="86" t="s">
        <v>115</v>
      </c>
      <c r="AS147" s="248">
        <v>0</v>
      </c>
      <c r="AT147" s="203" t="s">
        <v>80</v>
      </c>
      <c r="AU147" s="253">
        <v>124295548</v>
      </c>
      <c r="AV147" s="261">
        <f t="shared" si="10"/>
        <v>0</v>
      </c>
      <c r="AW147" s="133">
        <f t="shared" si="11"/>
        <v>1</v>
      </c>
      <c r="AX147" s="203" t="s">
        <v>80</v>
      </c>
      <c r="AY147" s="355" t="s">
        <v>72</v>
      </c>
      <c r="AZ147" s="254" t="s">
        <v>10746</v>
      </c>
      <c r="BA147" s="81" t="s">
        <v>71</v>
      </c>
      <c r="BB147" s="81" t="s">
        <v>117</v>
      </c>
    </row>
    <row r="148" spans="2:54" s="56" customFormat="1" x14ac:dyDescent="0.25">
      <c r="B148" s="247">
        <v>2023</v>
      </c>
      <c r="C148" s="81">
        <v>891780111</v>
      </c>
      <c r="D148" s="81" t="s">
        <v>68</v>
      </c>
      <c r="E148" s="86" t="s">
        <v>10747</v>
      </c>
      <c r="F148" s="86" t="s">
        <v>10748</v>
      </c>
      <c r="G148" s="86">
        <v>0</v>
      </c>
      <c r="H148" s="198"/>
      <c r="I148" s="86" t="s">
        <v>78</v>
      </c>
      <c r="J148" s="258" t="s">
        <v>120</v>
      </c>
      <c r="K148" s="144" t="s">
        <v>10749</v>
      </c>
      <c r="L148" s="248">
        <v>17438400</v>
      </c>
      <c r="M148" s="81" t="s">
        <v>73</v>
      </c>
      <c r="N148" s="86"/>
      <c r="O148" s="144" t="s">
        <v>10750</v>
      </c>
      <c r="P148" s="86">
        <v>900938372</v>
      </c>
      <c r="Q148" s="143">
        <v>1577</v>
      </c>
      <c r="R148" s="257">
        <v>45132</v>
      </c>
      <c r="S148" s="248">
        <v>244286980</v>
      </c>
      <c r="T148" s="257">
        <v>45156</v>
      </c>
      <c r="U148" s="248">
        <v>17438400</v>
      </c>
      <c r="V148" s="86" t="s">
        <v>70</v>
      </c>
      <c r="W148" s="143">
        <v>72175282</v>
      </c>
      <c r="X148" s="144" t="s">
        <v>9259</v>
      </c>
      <c r="Y148" s="86"/>
      <c r="Z148" s="250">
        <v>45156</v>
      </c>
      <c r="AA148" s="257">
        <v>45156</v>
      </c>
      <c r="AB148" s="251" t="s">
        <v>80</v>
      </c>
      <c r="AC148" s="257">
        <v>45278</v>
      </c>
      <c r="AD148" s="150">
        <f t="shared" si="9"/>
        <v>122</v>
      </c>
      <c r="AE148" s="262">
        <v>0</v>
      </c>
      <c r="AF148" s="262">
        <v>0</v>
      </c>
      <c r="AG148" s="143">
        <v>0</v>
      </c>
      <c r="AH148" s="249" t="s">
        <v>80</v>
      </c>
      <c r="AI148" s="150">
        <v>0</v>
      </c>
      <c r="AJ148" s="143">
        <v>0</v>
      </c>
      <c r="AK148" s="143">
        <v>0</v>
      </c>
      <c r="AL148" s="201" t="s">
        <v>80</v>
      </c>
      <c r="AM148" s="143">
        <v>0</v>
      </c>
      <c r="AN148" s="201" t="s">
        <v>80</v>
      </c>
      <c r="AO148" s="201" t="s">
        <v>80</v>
      </c>
      <c r="AP148" s="150">
        <f t="shared" si="8"/>
        <v>0</v>
      </c>
      <c r="AQ148" s="260">
        <f>+L148+AF148-AK148</f>
        <v>17438400</v>
      </c>
      <c r="AR148" s="86" t="s">
        <v>115</v>
      </c>
      <c r="AS148" s="248">
        <v>0</v>
      </c>
      <c r="AT148" s="203" t="s">
        <v>80</v>
      </c>
      <c r="AU148" s="253">
        <v>0</v>
      </c>
      <c r="AV148" s="261">
        <f t="shared" si="10"/>
        <v>17438400</v>
      </c>
      <c r="AW148" s="133">
        <f t="shared" si="11"/>
        <v>0</v>
      </c>
      <c r="AX148" s="203" t="s">
        <v>80</v>
      </c>
      <c r="AY148" s="355" t="s">
        <v>72</v>
      </c>
      <c r="AZ148" s="254" t="s">
        <v>10751</v>
      </c>
      <c r="BA148" s="81" t="s">
        <v>71</v>
      </c>
      <c r="BB148" s="81" t="s">
        <v>117</v>
      </c>
    </row>
    <row r="149" spans="2:54" s="56" customFormat="1" x14ac:dyDescent="0.25">
      <c r="B149" s="247">
        <v>2023</v>
      </c>
      <c r="C149" s="81">
        <v>891780111</v>
      </c>
      <c r="D149" s="81" t="s">
        <v>68</v>
      </c>
      <c r="E149" s="86" t="s">
        <v>10752</v>
      </c>
      <c r="F149" s="86" t="s">
        <v>10753</v>
      </c>
      <c r="G149" s="86">
        <v>0</v>
      </c>
      <c r="H149" s="198"/>
      <c r="I149" s="86" t="s">
        <v>78</v>
      </c>
      <c r="J149" s="258" t="s">
        <v>120</v>
      </c>
      <c r="K149" s="144" t="s">
        <v>10754</v>
      </c>
      <c r="L149" s="248">
        <v>97629164</v>
      </c>
      <c r="M149" s="81" t="s">
        <v>73</v>
      </c>
      <c r="N149" s="86"/>
      <c r="O149" s="144" t="s">
        <v>10008</v>
      </c>
      <c r="P149" s="86">
        <v>85469738</v>
      </c>
      <c r="Q149" s="143">
        <v>1753</v>
      </c>
      <c r="R149" s="257">
        <v>45154</v>
      </c>
      <c r="S149" s="248">
        <v>97629164</v>
      </c>
      <c r="T149" s="257">
        <v>45160</v>
      </c>
      <c r="U149" s="248">
        <v>97629164</v>
      </c>
      <c r="V149" s="86" t="s">
        <v>70</v>
      </c>
      <c r="W149" s="143">
        <v>72175282</v>
      </c>
      <c r="X149" s="144" t="s">
        <v>9259</v>
      </c>
      <c r="Y149" s="86"/>
      <c r="Z149" s="250">
        <v>45160</v>
      </c>
      <c r="AA149" s="257">
        <v>45160</v>
      </c>
      <c r="AB149" s="251">
        <v>45160</v>
      </c>
      <c r="AC149" s="257">
        <v>45282</v>
      </c>
      <c r="AD149" s="150">
        <f t="shared" si="9"/>
        <v>122</v>
      </c>
      <c r="AE149" s="262">
        <v>0</v>
      </c>
      <c r="AF149" s="262">
        <v>0</v>
      </c>
      <c r="AG149" s="143">
        <v>0</v>
      </c>
      <c r="AH149" s="249" t="s">
        <v>80</v>
      </c>
      <c r="AI149" s="150">
        <v>0</v>
      </c>
      <c r="AJ149" s="143">
        <v>0</v>
      </c>
      <c r="AK149" s="143">
        <v>0</v>
      </c>
      <c r="AL149" s="201" t="s">
        <v>80</v>
      </c>
      <c r="AM149" s="143">
        <v>0</v>
      </c>
      <c r="AN149" s="201" t="s">
        <v>80</v>
      </c>
      <c r="AO149" s="201" t="s">
        <v>80</v>
      </c>
      <c r="AP149" s="150">
        <f t="shared" si="8"/>
        <v>0</v>
      </c>
      <c r="AQ149" s="260">
        <f>+L149+AF149-AK149</f>
        <v>97629164</v>
      </c>
      <c r="AR149" s="86" t="s">
        <v>115</v>
      </c>
      <c r="AS149" s="248">
        <v>0</v>
      </c>
      <c r="AT149" s="203" t="s">
        <v>80</v>
      </c>
      <c r="AU149" s="253">
        <v>48814582</v>
      </c>
      <c r="AV149" s="261">
        <f t="shared" si="10"/>
        <v>48814582</v>
      </c>
      <c r="AW149" s="133">
        <f t="shared" si="11"/>
        <v>0.5</v>
      </c>
      <c r="AX149" s="203" t="s">
        <v>80</v>
      </c>
      <c r="AY149" s="355" t="s">
        <v>72</v>
      </c>
      <c r="AZ149" s="254" t="s">
        <v>10755</v>
      </c>
      <c r="BA149" s="81" t="s">
        <v>71</v>
      </c>
      <c r="BB149" s="81" t="s">
        <v>117</v>
      </c>
    </row>
    <row r="150" spans="2:54" s="56" customFormat="1" x14ac:dyDescent="0.25">
      <c r="B150" s="247">
        <v>2023</v>
      </c>
      <c r="C150" s="81">
        <v>891780111</v>
      </c>
      <c r="D150" s="81" t="s">
        <v>68</v>
      </c>
      <c r="E150" s="86" t="s">
        <v>10756</v>
      </c>
      <c r="F150" s="86" t="s">
        <v>10757</v>
      </c>
      <c r="G150" s="86">
        <v>0</v>
      </c>
      <c r="H150" s="198"/>
      <c r="I150" s="86" t="s">
        <v>78</v>
      </c>
      <c r="J150" s="258" t="s">
        <v>1527</v>
      </c>
      <c r="K150" s="144" t="s">
        <v>10758</v>
      </c>
      <c r="L150" s="248">
        <v>151340396</v>
      </c>
      <c r="M150" s="81" t="s">
        <v>73</v>
      </c>
      <c r="N150" s="86"/>
      <c r="O150" s="144" t="s">
        <v>10019</v>
      </c>
      <c r="P150" s="86">
        <v>901050213</v>
      </c>
      <c r="Q150" s="143">
        <v>1694</v>
      </c>
      <c r="R150" s="257">
        <v>45147</v>
      </c>
      <c r="S150" s="248">
        <v>151340400</v>
      </c>
      <c r="T150" s="257">
        <v>45161</v>
      </c>
      <c r="U150" s="248">
        <v>151340396</v>
      </c>
      <c r="V150" s="86" t="s">
        <v>70</v>
      </c>
      <c r="W150" s="143">
        <v>72175282</v>
      </c>
      <c r="X150" s="144" t="s">
        <v>9259</v>
      </c>
      <c r="Y150" s="86"/>
      <c r="Z150" s="250">
        <v>45161</v>
      </c>
      <c r="AA150" s="257">
        <v>45162</v>
      </c>
      <c r="AB150" s="251">
        <v>45162</v>
      </c>
      <c r="AC150" s="257">
        <v>45284</v>
      </c>
      <c r="AD150" s="150">
        <f t="shared" si="9"/>
        <v>122</v>
      </c>
      <c r="AE150" s="262">
        <v>0</v>
      </c>
      <c r="AF150" s="262">
        <v>0</v>
      </c>
      <c r="AG150" s="143">
        <v>0</v>
      </c>
      <c r="AH150" s="249" t="s">
        <v>80</v>
      </c>
      <c r="AI150" s="150">
        <v>0</v>
      </c>
      <c r="AJ150" s="143">
        <v>0</v>
      </c>
      <c r="AK150" s="143">
        <v>0</v>
      </c>
      <c r="AL150" s="201" t="s">
        <v>80</v>
      </c>
      <c r="AM150" s="143">
        <v>0</v>
      </c>
      <c r="AN150" s="201" t="s">
        <v>80</v>
      </c>
      <c r="AO150" s="201" t="s">
        <v>80</v>
      </c>
      <c r="AP150" s="150">
        <f t="shared" si="8"/>
        <v>0</v>
      </c>
      <c r="AQ150" s="260">
        <f>+L150+AF150-AK150</f>
        <v>151340396</v>
      </c>
      <c r="AR150" s="86" t="s">
        <v>115</v>
      </c>
      <c r="AS150" s="248">
        <v>0</v>
      </c>
      <c r="AT150" s="203" t="s">
        <v>80</v>
      </c>
      <c r="AU150" s="253">
        <v>75670198</v>
      </c>
      <c r="AV150" s="261">
        <f t="shared" si="10"/>
        <v>75670198</v>
      </c>
      <c r="AW150" s="133">
        <f t="shared" si="11"/>
        <v>0.5</v>
      </c>
      <c r="AX150" s="203" t="s">
        <v>80</v>
      </c>
      <c r="AY150" s="355" t="s">
        <v>72</v>
      </c>
      <c r="AZ150" s="254" t="s">
        <v>10759</v>
      </c>
      <c r="BA150" s="81" t="s">
        <v>71</v>
      </c>
      <c r="BB150" s="81" t="s">
        <v>117</v>
      </c>
    </row>
    <row r="151" spans="2:54" s="56" customFormat="1" x14ac:dyDescent="0.25">
      <c r="B151" s="247">
        <v>2023</v>
      </c>
      <c r="C151" s="81">
        <v>891780111</v>
      </c>
      <c r="D151" s="81" t="s">
        <v>68</v>
      </c>
      <c r="E151" s="86" t="s">
        <v>10760</v>
      </c>
      <c r="F151" s="86" t="s">
        <v>10761</v>
      </c>
      <c r="G151" s="86">
        <v>0</v>
      </c>
      <c r="H151" s="198"/>
      <c r="I151" s="86" t="s">
        <v>78</v>
      </c>
      <c r="J151" s="258" t="s">
        <v>1527</v>
      </c>
      <c r="K151" s="144" t="s">
        <v>10762</v>
      </c>
      <c r="L151" s="248">
        <v>31018409</v>
      </c>
      <c r="M151" s="81" t="s">
        <v>73</v>
      </c>
      <c r="N151" s="86"/>
      <c r="O151" s="144" t="s">
        <v>10763</v>
      </c>
      <c r="P151" s="86">
        <v>890319193</v>
      </c>
      <c r="Q151" s="143">
        <v>1271</v>
      </c>
      <c r="R151" s="257">
        <v>45083</v>
      </c>
      <c r="S151" s="248">
        <v>31018409</v>
      </c>
      <c r="T151" s="257">
        <v>45163</v>
      </c>
      <c r="U151" s="248">
        <v>31018409</v>
      </c>
      <c r="V151" s="86" t="s">
        <v>70</v>
      </c>
      <c r="W151" s="143">
        <v>85465146</v>
      </c>
      <c r="X151" s="144" t="s">
        <v>10580</v>
      </c>
      <c r="Y151" s="86"/>
      <c r="Z151" s="250">
        <v>45163</v>
      </c>
      <c r="AA151" s="257">
        <v>45163</v>
      </c>
      <c r="AB151" s="251" t="s">
        <v>80</v>
      </c>
      <c r="AC151" s="257">
        <v>45170</v>
      </c>
      <c r="AD151" s="150">
        <f t="shared" si="9"/>
        <v>7</v>
      </c>
      <c r="AE151" s="262">
        <v>0</v>
      </c>
      <c r="AF151" s="262">
        <v>0</v>
      </c>
      <c r="AG151" s="143">
        <v>0</v>
      </c>
      <c r="AH151" s="249" t="s">
        <v>80</v>
      </c>
      <c r="AI151" s="150">
        <v>0</v>
      </c>
      <c r="AJ151" s="143">
        <v>0</v>
      </c>
      <c r="AK151" s="143">
        <v>0</v>
      </c>
      <c r="AL151" s="201" t="s">
        <v>80</v>
      </c>
      <c r="AM151" s="143">
        <v>0</v>
      </c>
      <c r="AN151" s="201" t="s">
        <v>80</v>
      </c>
      <c r="AO151" s="201" t="s">
        <v>80</v>
      </c>
      <c r="AP151" s="150">
        <f t="shared" si="8"/>
        <v>0</v>
      </c>
      <c r="AQ151" s="260">
        <f>+L151+AF151-AK151</f>
        <v>31018409</v>
      </c>
      <c r="AR151" s="86" t="s">
        <v>115</v>
      </c>
      <c r="AS151" s="248">
        <v>0</v>
      </c>
      <c r="AT151" s="203" t="s">
        <v>80</v>
      </c>
      <c r="AU151" s="253">
        <v>31018409</v>
      </c>
      <c r="AV151" s="261">
        <f t="shared" si="10"/>
        <v>0</v>
      </c>
      <c r="AW151" s="133">
        <f t="shared" si="11"/>
        <v>1</v>
      </c>
      <c r="AX151" s="203" t="s">
        <v>80</v>
      </c>
      <c r="AY151" s="355" t="s">
        <v>72</v>
      </c>
      <c r="AZ151" s="254" t="s">
        <v>10764</v>
      </c>
      <c r="BA151" s="81" t="s">
        <v>71</v>
      </c>
      <c r="BB151" s="81" t="s">
        <v>117</v>
      </c>
    </row>
    <row r="152" spans="2:54" s="56" customFormat="1" x14ac:dyDescent="0.25">
      <c r="B152" s="247">
        <v>2023</v>
      </c>
      <c r="C152" s="81">
        <v>891780111</v>
      </c>
      <c r="D152" s="81" t="s">
        <v>68</v>
      </c>
      <c r="E152" s="86" t="s">
        <v>10765</v>
      </c>
      <c r="F152" s="86" t="s">
        <v>10766</v>
      </c>
      <c r="G152" s="86">
        <v>0</v>
      </c>
      <c r="H152" s="198"/>
      <c r="I152" s="86" t="s">
        <v>78</v>
      </c>
      <c r="J152" s="258" t="s">
        <v>1527</v>
      </c>
      <c r="K152" s="144" t="s">
        <v>10767</v>
      </c>
      <c r="L152" s="248">
        <v>35700000</v>
      </c>
      <c r="M152" s="81" t="s">
        <v>73</v>
      </c>
      <c r="N152" s="86"/>
      <c r="O152" s="144" t="s">
        <v>10702</v>
      </c>
      <c r="P152" s="86">
        <v>860014923</v>
      </c>
      <c r="Q152" s="143">
        <v>1793</v>
      </c>
      <c r="R152" s="257">
        <v>45163</v>
      </c>
      <c r="S152" s="248">
        <v>35700000</v>
      </c>
      <c r="T152" s="257">
        <v>45168</v>
      </c>
      <c r="U152" s="248">
        <v>35700000</v>
      </c>
      <c r="V152" s="86" t="s">
        <v>70</v>
      </c>
      <c r="W152" s="143">
        <v>72175282</v>
      </c>
      <c r="X152" s="144" t="s">
        <v>9259</v>
      </c>
      <c r="Y152" s="86"/>
      <c r="Z152" s="250">
        <v>45168</v>
      </c>
      <c r="AA152" s="257">
        <v>45175</v>
      </c>
      <c r="AB152" s="251" t="s">
        <v>80</v>
      </c>
      <c r="AC152" s="257">
        <v>45175</v>
      </c>
      <c r="AD152" s="150">
        <f t="shared" si="9"/>
        <v>0</v>
      </c>
      <c r="AE152" s="262">
        <v>0</v>
      </c>
      <c r="AF152" s="262">
        <v>0</v>
      </c>
      <c r="AG152" s="143">
        <v>0</v>
      </c>
      <c r="AH152" s="249" t="s">
        <v>80</v>
      </c>
      <c r="AI152" s="150">
        <v>0</v>
      </c>
      <c r="AJ152" s="143">
        <v>0</v>
      </c>
      <c r="AK152" s="143">
        <v>0</v>
      </c>
      <c r="AL152" s="201" t="s">
        <v>80</v>
      </c>
      <c r="AM152" s="143">
        <v>0</v>
      </c>
      <c r="AN152" s="201" t="s">
        <v>80</v>
      </c>
      <c r="AO152" s="201" t="s">
        <v>80</v>
      </c>
      <c r="AP152" s="150">
        <f t="shared" si="8"/>
        <v>0</v>
      </c>
      <c r="AQ152" s="260">
        <f>+L152+AF152-AK152</f>
        <v>35700000</v>
      </c>
      <c r="AR152" s="86" t="s">
        <v>115</v>
      </c>
      <c r="AS152" s="248">
        <v>0</v>
      </c>
      <c r="AT152" s="203" t="s">
        <v>80</v>
      </c>
      <c r="AU152" s="253">
        <v>0</v>
      </c>
      <c r="AV152" s="261">
        <f t="shared" si="10"/>
        <v>35700000</v>
      </c>
      <c r="AW152" s="133">
        <f t="shared" si="11"/>
        <v>0</v>
      </c>
      <c r="AX152" s="203" t="s">
        <v>80</v>
      </c>
      <c r="AY152" s="355" t="s">
        <v>72</v>
      </c>
      <c r="AZ152" s="154" t="s">
        <v>10768</v>
      </c>
      <c r="BA152" s="81" t="s">
        <v>71</v>
      </c>
      <c r="BB152" s="81" t="s">
        <v>117</v>
      </c>
    </row>
    <row r="153" spans="2:54" s="56" customFormat="1" x14ac:dyDescent="0.25">
      <c r="B153" s="247">
        <v>2023</v>
      </c>
      <c r="C153" s="81">
        <v>891780111</v>
      </c>
      <c r="D153" s="81" t="s">
        <v>68</v>
      </c>
      <c r="E153" s="86" t="s">
        <v>10769</v>
      </c>
      <c r="F153" s="86" t="s">
        <v>10770</v>
      </c>
      <c r="G153" s="86">
        <v>0</v>
      </c>
      <c r="H153" s="198"/>
      <c r="I153" s="86" t="s">
        <v>78</v>
      </c>
      <c r="J153" s="258" t="s">
        <v>120</v>
      </c>
      <c r="K153" s="144" t="s">
        <v>10771</v>
      </c>
      <c r="L153" s="248">
        <v>11208000</v>
      </c>
      <c r="M153" s="81" t="s">
        <v>73</v>
      </c>
      <c r="N153" s="86"/>
      <c r="O153" s="144" t="s">
        <v>10014</v>
      </c>
      <c r="P153" s="86">
        <v>85477624</v>
      </c>
      <c r="Q153" s="143">
        <v>1817</v>
      </c>
      <c r="R153" s="257">
        <v>45166</v>
      </c>
      <c r="S153" s="248">
        <v>11208000</v>
      </c>
      <c r="T153" s="257">
        <v>45175</v>
      </c>
      <c r="U153" s="248">
        <v>11208000</v>
      </c>
      <c r="V153" s="86" t="s">
        <v>70</v>
      </c>
      <c r="W153" s="143">
        <v>72175282</v>
      </c>
      <c r="X153" s="144" t="s">
        <v>10639</v>
      </c>
      <c r="Y153" s="86"/>
      <c r="Z153" s="250">
        <v>45175</v>
      </c>
      <c r="AA153" s="257">
        <v>45175</v>
      </c>
      <c r="AB153" s="251" t="s">
        <v>80</v>
      </c>
      <c r="AC153" s="257">
        <v>45297</v>
      </c>
      <c r="AD153" s="150">
        <f t="shared" si="9"/>
        <v>122</v>
      </c>
      <c r="AE153" s="262">
        <v>0</v>
      </c>
      <c r="AF153" s="262">
        <v>0</v>
      </c>
      <c r="AG153" s="143">
        <v>0</v>
      </c>
      <c r="AH153" s="249" t="s">
        <v>80</v>
      </c>
      <c r="AI153" s="150">
        <v>0</v>
      </c>
      <c r="AJ153" s="143">
        <v>0</v>
      </c>
      <c r="AK153" s="143">
        <v>0</v>
      </c>
      <c r="AL153" s="201" t="s">
        <v>80</v>
      </c>
      <c r="AM153" s="143">
        <v>0</v>
      </c>
      <c r="AN153" s="201" t="s">
        <v>80</v>
      </c>
      <c r="AO153" s="201" t="s">
        <v>80</v>
      </c>
      <c r="AP153" s="150">
        <f t="shared" si="8"/>
        <v>0</v>
      </c>
      <c r="AQ153" s="260">
        <f>+L153+AF153-AK153</f>
        <v>11208000</v>
      </c>
      <c r="AR153" s="86" t="s">
        <v>115</v>
      </c>
      <c r="AS153" s="248">
        <v>0</v>
      </c>
      <c r="AT153" s="203" t="s">
        <v>80</v>
      </c>
      <c r="AU153" s="253">
        <v>2802000</v>
      </c>
      <c r="AV153" s="261">
        <f t="shared" si="10"/>
        <v>8406000</v>
      </c>
      <c r="AW153" s="133">
        <f t="shared" si="11"/>
        <v>0.25</v>
      </c>
      <c r="AX153" s="203" t="s">
        <v>80</v>
      </c>
      <c r="AY153" s="355" t="s">
        <v>72</v>
      </c>
      <c r="AZ153" s="337" t="s">
        <v>10772</v>
      </c>
      <c r="BA153" s="81" t="s">
        <v>71</v>
      </c>
      <c r="BB153" s="81" t="s">
        <v>117</v>
      </c>
    </row>
    <row r="154" spans="2:54" s="56" customFormat="1" x14ac:dyDescent="0.25">
      <c r="B154" s="247">
        <v>2023</v>
      </c>
      <c r="C154" s="81">
        <v>891780111</v>
      </c>
      <c r="D154" s="81" t="s">
        <v>68</v>
      </c>
      <c r="E154" s="86" t="s">
        <v>10773</v>
      </c>
      <c r="F154" s="86" t="s">
        <v>10774</v>
      </c>
      <c r="G154" s="86">
        <v>0</v>
      </c>
      <c r="H154" s="198"/>
      <c r="I154" s="86" t="s">
        <v>78</v>
      </c>
      <c r="J154" s="258" t="s">
        <v>1527</v>
      </c>
      <c r="K154" s="144" t="s">
        <v>10775</v>
      </c>
      <c r="L154" s="248">
        <v>132786150</v>
      </c>
      <c r="M154" s="81" t="s">
        <v>73</v>
      </c>
      <c r="N154" s="86"/>
      <c r="O154" s="144" t="s">
        <v>10776</v>
      </c>
      <c r="P154" s="86">
        <v>900530916</v>
      </c>
      <c r="Q154" s="143">
        <v>1879</v>
      </c>
      <c r="R154" s="257">
        <v>45175</v>
      </c>
      <c r="S154" s="248">
        <v>132786150</v>
      </c>
      <c r="T154" s="257">
        <v>45177</v>
      </c>
      <c r="U154" s="248">
        <v>132786150</v>
      </c>
      <c r="V154" s="86" t="s">
        <v>70</v>
      </c>
      <c r="W154" s="143">
        <v>85465146</v>
      </c>
      <c r="X154" s="144" t="s">
        <v>10580</v>
      </c>
      <c r="Y154" s="86"/>
      <c r="Z154" s="250">
        <v>45177</v>
      </c>
      <c r="AA154" s="257">
        <v>45177</v>
      </c>
      <c r="AB154" s="251">
        <v>45177</v>
      </c>
      <c r="AC154" s="257">
        <v>45181</v>
      </c>
      <c r="AD154" s="150">
        <f t="shared" si="9"/>
        <v>4</v>
      </c>
      <c r="AE154" s="262">
        <v>0</v>
      </c>
      <c r="AF154" s="262">
        <v>0</v>
      </c>
      <c r="AG154" s="143">
        <v>0</v>
      </c>
      <c r="AH154" s="249" t="s">
        <v>80</v>
      </c>
      <c r="AI154" s="150">
        <v>0</v>
      </c>
      <c r="AJ154" s="143">
        <v>0</v>
      </c>
      <c r="AK154" s="143">
        <v>0</v>
      </c>
      <c r="AL154" s="201" t="s">
        <v>80</v>
      </c>
      <c r="AM154" s="143">
        <v>0</v>
      </c>
      <c r="AN154" s="201" t="s">
        <v>80</v>
      </c>
      <c r="AO154" s="201" t="s">
        <v>80</v>
      </c>
      <c r="AP154" s="150">
        <f t="shared" si="8"/>
        <v>0</v>
      </c>
      <c r="AQ154" s="260">
        <f>+L154+AF154-AK154</f>
        <v>132786150</v>
      </c>
      <c r="AR154" s="86" t="s">
        <v>115</v>
      </c>
      <c r="AS154" s="248">
        <v>0</v>
      </c>
      <c r="AT154" s="203" t="s">
        <v>80</v>
      </c>
      <c r="AU154" s="253">
        <v>0</v>
      </c>
      <c r="AV154" s="261">
        <f t="shared" si="10"/>
        <v>132786150</v>
      </c>
      <c r="AW154" s="133">
        <f t="shared" si="11"/>
        <v>0</v>
      </c>
      <c r="AX154" s="203" t="s">
        <v>80</v>
      </c>
      <c r="AY154" s="355" t="s">
        <v>800</v>
      </c>
      <c r="AZ154" s="154" t="s">
        <v>10777</v>
      </c>
      <c r="BA154" s="81" t="s">
        <v>71</v>
      </c>
      <c r="BB154" s="81" t="s">
        <v>117</v>
      </c>
    </row>
    <row r="155" spans="2:54" s="56" customFormat="1" x14ac:dyDescent="0.25">
      <c r="B155" s="247">
        <v>2023</v>
      </c>
      <c r="C155" s="81">
        <v>891780111</v>
      </c>
      <c r="D155" s="81" t="s">
        <v>68</v>
      </c>
      <c r="E155" s="86" t="s">
        <v>10778</v>
      </c>
      <c r="F155" s="86" t="s">
        <v>10779</v>
      </c>
      <c r="G155" s="86">
        <v>0</v>
      </c>
      <c r="H155" s="198"/>
      <c r="I155" s="86" t="s">
        <v>78</v>
      </c>
      <c r="J155" s="258" t="s">
        <v>1527</v>
      </c>
      <c r="K155" s="144" t="s">
        <v>10780</v>
      </c>
      <c r="L155" s="248">
        <v>35000000</v>
      </c>
      <c r="M155" s="81" t="s">
        <v>73</v>
      </c>
      <c r="N155" s="86"/>
      <c r="O155" s="144" t="s">
        <v>10781</v>
      </c>
      <c r="P155" s="86">
        <v>900716340</v>
      </c>
      <c r="Q155" s="143">
        <v>1843</v>
      </c>
      <c r="R155" s="257">
        <v>45169</v>
      </c>
      <c r="S155" s="248">
        <v>35000000</v>
      </c>
      <c r="T155" s="257">
        <v>45177</v>
      </c>
      <c r="U155" s="248">
        <v>35000000</v>
      </c>
      <c r="V155" s="86" t="s">
        <v>70</v>
      </c>
      <c r="W155" s="143">
        <v>85465146</v>
      </c>
      <c r="X155" s="144" t="s">
        <v>10580</v>
      </c>
      <c r="Y155" s="86"/>
      <c r="Z155" s="250">
        <v>45177</v>
      </c>
      <c r="AA155" s="257">
        <v>45180</v>
      </c>
      <c r="AB155" s="251">
        <v>45180</v>
      </c>
      <c r="AC155" s="257">
        <v>45214</v>
      </c>
      <c r="AD155" s="150">
        <f t="shared" si="9"/>
        <v>34</v>
      </c>
      <c r="AE155" s="262">
        <v>0</v>
      </c>
      <c r="AF155" s="262">
        <v>0</v>
      </c>
      <c r="AG155" s="143">
        <v>0</v>
      </c>
      <c r="AH155" s="249" t="s">
        <v>80</v>
      </c>
      <c r="AI155" s="150">
        <v>0</v>
      </c>
      <c r="AJ155" s="143">
        <v>0</v>
      </c>
      <c r="AK155" s="143">
        <v>0</v>
      </c>
      <c r="AL155" s="201" t="s">
        <v>80</v>
      </c>
      <c r="AM155" s="143">
        <v>0</v>
      </c>
      <c r="AN155" s="201" t="s">
        <v>80</v>
      </c>
      <c r="AO155" s="201" t="s">
        <v>80</v>
      </c>
      <c r="AP155" s="150">
        <f t="shared" si="8"/>
        <v>0</v>
      </c>
      <c r="AQ155" s="260">
        <f>+L155+AF155-AK155</f>
        <v>35000000</v>
      </c>
      <c r="AR155" s="86" t="s">
        <v>115</v>
      </c>
      <c r="AS155" s="248">
        <v>0</v>
      </c>
      <c r="AT155" s="203" t="s">
        <v>80</v>
      </c>
      <c r="AU155" s="253">
        <v>35000000</v>
      </c>
      <c r="AV155" s="261">
        <f t="shared" si="10"/>
        <v>0</v>
      </c>
      <c r="AW155" s="133">
        <f t="shared" si="11"/>
        <v>1</v>
      </c>
      <c r="AX155" s="203" t="s">
        <v>80</v>
      </c>
      <c r="AY155" s="355" t="s">
        <v>72</v>
      </c>
      <c r="AZ155" s="337" t="s">
        <v>10782</v>
      </c>
      <c r="BA155" s="81" t="s">
        <v>71</v>
      </c>
      <c r="BB155" s="81" t="s">
        <v>117</v>
      </c>
    </row>
    <row r="156" spans="2:54" s="56" customFormat="1" x14ac:dyDescent="0.25">
      <c r="B156" s="247">
        <v>2023</v>
      </c>
      <c r="C156" s="81">
        <v>891780111</v>
      </c>
      <c r="D156" s="81" t="s">
        <v>68</v>
      </c>
      <c r="E156" s="86" t="s">
        <v>10783</v>
      </c>
      <c r="F156" s="86" t="s">
        <v>10784</v>
      </c>
      <c r="G156" s="86">
        <v>0</v>
      </c>
      <c r="H156" s="198"/>
      <c r="I156" s="86" t="s">
        <v>78</v>
      </c>
      <c r="J156" s="258" t="s">
        <v>1527</v>
      </c>
      <c r="K156" s="144" t="s">
        <v>10785</v>
      </c>
      <c r="L156" s="248">
        <v>54424334</v>
      </c>
      <c r="M156" s="81" t="s">
        <v>73</v>
      </c>
      <c r="N156" s="86"/>
      <c r="O156" s="144" t="s">
        <v>10786</v>
      </c>
      <c r="P156" s="86">
        <v>901004967</v>
      </c>
      <c r="Q156" s="143">
        <v>1788</v>
      </c>
      <c r="R156" s="257">
        <v>45163</v>
      </c>
      <c r="S156" s="248">
        <v>54424334</v>
      </c>
      <c r="T156" s="257">
        <v>45180</v>
      </c>
      <c r="U156" s="248">
        <v>54424334</v>
      </c>
      <c r="V156" s="86" t="s">
        <v>70</v>
      </c>
      <c r="W156" s="143">
        <v>7633815</v>
      </c>
      <c r="X156" s="144" t="s">
        <v>10035</v>
      </c>
      <c r="Y156" s="86"/>
      <c r="Z156" s="250">
        <v>45180</v>
      </c>
      <c r="AA156" s="257">
        <v>45204</v>
      </c>
      <c r="AB156" s="203" t="s">
        <v>80</v>
      </c>
      <c r="AC156" s="251">
        <v>45210</v>
      </c>
      <c r="AD156" s="150">
        <f t="shared" si="9"/>
        <v>6</v>
      </c>
      <c r="AE156" s="262">
        <v>0</v>
      </c>
      <c r="AF156" s="262">
        <v>0</v>
      </c>
      <c r="AG156" s="143">
        <v>0</v>
      </c>
      <c r="AH156" s="249" t="s">
        <v>80</v>
      </c>
      <c r="AI156" s="150">
        <v>0</v>
      </c>
      <c r="AJ156" s="143">
        <v>0</v>
      </c>
      <c r="AK156" s="143">
        <v>0</v>
      </c>
      <c r="AL156" s="201" t="s">
        <v>80</v>
      </c>
      <c r="AM156" s="143">
        <v>0</v>
      </c>
      <c r="AN156" s="201" t="s">
        <v>80</v>
      </c>
      <c r="AO156" s="201" t="s">
        <v>80</v>
      </c>
      <c r="AP156" s="150">
        <f t="shared" si="8"/>
        <v>0</v>
      </c>
      <c r="AQ156" s="260">
        <f>+L156+AF156-AK156</f>
        <v>54424334</v>
      </c>
      <c r="AR156" s="86" t="s">
        <v>115</v>
      </c>
      <c r="AS156" s="248">
        <v>0</v>
      </c>
      <c r="AT156" s="203" t="s">
        <v>80</v>
      </c>
      <c r="AU156" s="253">
        <v>0</v>
      </c>
      <c r="AV156" s="261">
        <f t="shared" si="10"/>
        <v>54424334</v>
      </c>
      <c r="AW156" s="133">
        <f t="shared" si="11"/>
        <v>0</v>
      </c>
      <c r="AX156" s="203" t="s">
        <v>80</v>
      </c>
      <c r="AY156" s="355" t="s">
        <v>72</v>
      </c>
      <c r="AZ156" s="337" t="s">
        <v>10787</v>
      </c>
      <c r="BA156" s="81" t="s">
        <v>71</v>
      </c>
      <c r="BB156" s="81" t="s">
        <v>117</v>
      </c>
    </row>
    <row r="157" spans="2:54" s="56" customFormat="1" x14ac:dyDescent="0.25">
      <c r="B157" s="247">
        <v>2023</v>
      </c>
      <c r="C157" s="81">
        <v>891780111</v>
      </c>
      <c r="D157" s="81" t="s">
        <v>68</v>
      </c>
      <c r="E157" s="86" t="s">
        <v>10788</v>
      </c>
      <c r="F157" s="86" t="s">
        <v>10789</v>
      </c>
      <c r="G157" s="86">
        <v>0</v>
      </c>
      <c r="H157" s="198"/>
      <c r="I157" s="86" t="s">
        <v>78</v>
      </c>
      <c r="J157" s="258" t="s">
        <v>1527</v>
      </c>
      <c r="K157" s="144" t="s">
        <v>10790</v>
      </c>
      <c r="L157" s="248">
        <v>3903646</v>
      </c>
      <c r="M157" s="81" t="s">
        <v>73</v>
      </c>
      <c r="N157" s="86"/>
      <c r="O157" s="144" t="s">
        <v>10791</v>
      </c>
      <c r="P157" s="86">
        <v>900409216</v>
      </c>
      <c r="Q157" s="143">
        <v>1852</v>
      </c>
      <c r="R157" s="257">
        <v>45173</v>
      </c>
      <c r="S157" s="248">
        <v>3903646</v>
      </c>
      <c r="T157" s="257">
        <v>45181</v>
      </c>
      <c r="U157" s="248">
        <v>3903646</v>
      </c>
      <c r="V157" s="86" t="s">
        <v>70</v>
      </c>
      <c r="W157" s="143">
        <v>85465146</v>
      </c>
      <c r="X157" s="144" t="s">
        <v>10580</v>
      </c>
      <c r="Y157" s="86"/>
      <c r="Z157" s="250">
        <v>45181</v>
      </c>
      <c r="AA157" s="250">
        <v>45229</v>
      </c>
      <c r="AB157" s="251" t="s">
        <v>80</v>
      </c>
      <c r="AC157" s="250">
        <v>45229</v>
      </c>
      <c r="AD157" s="150">
        <f t="shared" si="9"/>
        <v>0</v>
      </c>
      <c r="AE157" s="262">
        <v>0</v>
      </c>
      <c r="AF157" s="262">
        <v>0</v>
      </c>
      <c r="AG157" s="143">
        <v>0</v>
      </c>
      <c r="AH157" s="249" t="s">
        <v>80</v>
      </c>
      <c r="AI157" s="150">
        <v>0</v>
      </c>
      <c r="AJ157" s="143">
        <v>0</v>
      </c>
      <c r="AK157" s="143">
        <v>0</v>
      </c>
      <c r="AL157" s="201" t="s">
        <v>80</v>
      </c>
      <c r="AM157" s="143">
        <v>0</v>
      </c>
      <c r="AN157" s="201" t="s">
        <v>80</v>
      </c>
      <c r="AO157" s="201" t="s">
        <v>80</v>
      </c>
      <c r="AP157" s="150">
        <f t="shared" si="8"/>
        <v>0</v>
      </c>
      <c r="AQ157" s="260">
        <f>+L157+AF157-AK157</f>
        <v>3903646</v>
      </c>
      <c r="AR157" s="86" t="s">
        <v>115</v>
      </c>
      <c r="AS157" s="248">
        <v>0</v>
      </c>
      <c r="AT157" s="203" t="s">
        <v>80</v>
      </c>
      <c r="AU157" s="253">
        <v>3903646</v>
      </c>
      <c r="AV157" s="261">
        <f t="shared" si="10"/>
        <v>0</v>
      </c>
      <c r="AW157" s="133">
        <f t="shared" si="11"/>
        <v>1</v>
      </c>
      <c r="AX157" s="203" t="s">
        <v>80</v>
      </c>
      <c r="AY157" s="355" t="s">
        <v>72</v>
      </c>
      <c r="AZ157" s="337" t="s">
        <v>10792</v>
      </c>
      <c r="BA157" s="81" t="s">
        <v>71</v>
      </c>
      <c r="BB157" s="81" t="s">
        <v>117</v>
      </c>
    </row>
    <row r="158" spans="2:54" s="56" customFormat="1" x14ac:dyDescent="0.25">
      <c r="B158" s="247">
        <v>2023</v>
      </c>
      <c r="C158" s="81">
        <v>891780111</v>
      </c>
      <c r="D158" s="81" t="s">
        <v>68</v>
      </c>
      <c r="E158" s="86" t="s">
        <v>10793</v>
      </c>
      <c r="F158" s="86" t="s">
        <v>10794</v>
      </c>
      <c r="G158" s="86">
        <v>0</v>
      </c>
      <c r="H158" s="198"/>
      <c r="I158" s="86" t="s">
        <v>78</v>
      </c>
      <c r="J158" s="258" t="s">
        <v>1527</v>
      </c>
      <c r="K158" s="144" t="s">
        <v>10795</v>
      </c>
      <c r="L158" s="248">
        <v>100000000</v>
      </c>
      <c r="M158" s="81" t="s">
        <v>73</v>
      </c>
      <c r="N158" s="86"/>
      <c r="O158" s="144" t="s">
        <v>10611</v>
      </c>
      <c r="P158" s="86">
        <v>900749054</v>
      </c>
      <c r="Q158" s="143">
        <v>1833</v>
      </c>
      <c r="R158" s="257">
        <v>45168</v>
      </c>
      <c r="S158" s="248">
        <v>100000000</v>
      </c>
      <c r="T158" s="257">
        <v>45182</v>
      </c>
      <c r="U158" s="248">
        <v>100000000</v>
      </c>
      <c r="V158" s="86" t="s">
        <v>70</v>
      </c>
      <c r="W158" s="143">
        <v>85459497</v>
      </c>
      <c r="X158" s="144" t="s">
        <v>9253</v>
      </c>
      <c r="Y158" s="86"/>
      <c r="Z158" s="250">
        <v>45182</v>
      </c>
      <c r="AA158" s="257">
        <v>45187</v>
      </c>
      <c r="AB158" s="251">
        <v>45182</v>
      </c>
      <c r="AC158" s="257">
        <v>45291</v>
      </c>
      <c r="AD158" s="150">
        <f t="shared" si="9"/>
        <v>109</v>
      </c>
      <c r="AE158" s="262">
        <v>0</v>
      </c>
      <c r="AF158" s="262">
        <v>0</v>
      </c>
      <c r="AG158" s="143">
        <v>0</v>
      </c>
      <c r="AH158" s="249" t="s">
        <v>80</v>
      </c>
      <c r="AI158" s="150">
        <v>0</v>
      </c>
      <c r="AJ158" s="143">
        <v>0</v>
      </c>
      <c r="AK158" s="143">
        <v>0</v>
      </c>
      <c r="AL158" s="201" t="s">
        <v>80</v>
      </c>
      <c r="AM158" s="143">
        <v>0</v>
      </c>
      <c r="AN158" s="201" t="s">
        <v>80</v>
      </c>
      <c r="AO158" s="201" t="s">
        <v>80</v>
      </c>
      <c r="AP158" s="150">
        <f t="shared" si="8"/>
        <v>0</v>
      </c>
      <c r="AQ158" s="260">
        <f>+L158+AF158-AK158</f>
        <v>100000000</v>
      </c>
      <c r="AR158" s="86" t="s">
        <v>70</v>
      </c>
      <c r="AS158" s="248">
        <v>40000000</v>
      </c>
      <c r="AT158" s="203" t="s">
        <v>80</v>
      </c>
      <c r="AU158" s="253">
        <v>98351693</v>
      </c>
      <c r="AV158" s="261">
        <f t="shared" si="10"/>
        <v>1648307</v>
      </c>
      <c r="AW158" s="133">
        <f t="shared" si="11"/>
        <v>0.98351692999999996</v>
      </c>
      <c r="AX158" s="203" t="s">
        <v>80</v>
      </c>
      <c r="AY158" s="355" t="s">
        <v>72</v>
      </c>
      <c r="AZ158" s="337" t="s">
        <v>10796</v>
      </c>
      <c r="BA158" s="81" t="s">
        <v>71</v>
      </c>
      <c r="BB158" s="81" t="s">
        <v>117</v>
      </c>
    </row>
    <row r="159" spans="2:54" s="56" customFormat="1" x14ac:dyDescent="0.25">
      <c r="B159" s="247">
        <v>2023</v>
      </c>
      <c r="C159" s="81">
        <v>891780111</v>
      </c>
      <c r="D159" s="81" t="s">
        <v>68</v>
      </c>
      <c r="E159" s="86" t="s">
        <v>10797</v>
      </c>
      <c r="F159" s="86" t="s">
        <v>10798</v>
      </c>
      <c r="G159" s="86">
        <v>0</v>
      </c>
      <c r="H159" s="198"/>
      <c r="I159" s="86" t="s">
        <v>78</v>
      </c>
      <c r="J159" s="258" t="s">
        <v>1527</v>
      </c>
      <c r="K159" s="144" t="s">
        <v>10799</v>
      </c>
      <c r="L159" s="248">
        <v>53746200</v>
      </c>
      <c r="M159" s="81" t="s">
        <v>73</v>
      </c>
      <c r="N159" s="86"/>
      <c r="O159" s="144" t="s">
        <v>10800</v>
      </c>
      <c r="P159" s="86">
        <v>830098247</v>
      </c>
      <c r="Q159" s="143">
        <v>1881</v>
      </c>
      <c r="R159" s="257">
        <v>45175</v>
      </c>
      <c r="S159" s="248">
        <v>53746200</v>
      </c>
      <c r="T159" s="257">
        <v>45183</v>
      </c>
      <c r="U159" s="248">
        <v>53746200</v>
      </c>
      <c r="V159" s="86" t="s">
        <v>70</v>
      </c>
      <c r="W159" s="143">
        <v>85465146</v>
      </c>
      <c r="X159" s="144" t="s">
        <v>10580</v>
      </c>
      <c r="Y159" s="86"/>
      <c r="Z159" s="250">
        <v>45183</v>
      </c>
      <c r="AA159" s="257">
        <v>45187</v>
      </c>
      <c r="AB159" s="251">
        <v>45187</v>
      </c>
      <c r="AC159" s="257">
        <v>45191</v>
      </c>
      <c r="AD159" s="150">
        <f t="shared" si="9"/>
        <v>4</v>
      </c>
      <c r="AE159" s="262">
        <v>0</v>
      </c>
      <c r="AF159" s="262">
        <v>0</v>
      </c>
      <c r="AG159" s="143">
        <v>0</v>
      </c>
      <c r="AH159" s="249" t="s">
        <v>80</v>
      </c>
      <c r="AI159" s="150">
        <v>0</v>
      </c>
      <c r="AJ159" s="143">
        <v>0</v>
      </c>
      <c r="AK159" s="143">
        <v>0</v>
      </c>
      <c r="AL159" s="201" t="s">
        <v>80</v>
      </c>
      <c r="AM159" s="143">
        <v>0</v>
      </c>
      <c r="AN159" s="201" t="s">
        <v>80</v>
      </c>
      <c r="AO159" s="201" t="s">
        <v>80</v>
      </c>
      <c r="AP159" s="150">
        <f t="shared" si="8"/>
        <v>0</v>
      </c>
      <c r="AQ159" s="260">
        <f>+L159+AF159-AK159</f>
        <v>53746200</v>
      </c>
      <c r="AR159" s="86" t="s">
        <v>115</v>
      </c>
      <c r="AS159" s="248">
        <v>0</v>
      </c>
      <c r="AT159" s="203" t="s">
        <v>80</v>
      </c>
      <c r="AU159" s="253">
        <v>53746200</v>
      </c>
      <c r="AV159" s="261">
        <f t="shared" si="10"/>
        <v>0</v>
      </c>
      <c r="AW159" s="133">
        <f t="shared" si="11"/>
        <v>1</v>
      </c>
      <c r="AX159" s="203" t="s">
        <v>80</v>
      </c>
      <c r="AY159" s="355" t="s">
        <v>800</v>
      </c>
      <c r="AZ159" s="337" t="s">
        <v>10801</v>
      </c>
      <c r="BA159" s="81" t="s">
        <v>71</v>
      </c>
      <c r="BB159" s="81" t="s">
        <v>117</v>
      </c>
    </row>
    <row r="160" spans="2:54" s="56" customFormat="1" x14ac:dyDescent="0.25">
      <c r="B160" s="247">
        <v>2023</v>
      </c>
      <c r="C160" s="81">
        <v>891780111</v>
      </c>
      <c r="D160" s="81" t="s">
        <v>68</v>
      </c>
      <c r="E160" s="86" t="s">
        <v>10802</v>
      </c>
      <c r="F160" s="86" t="s">
        <v>10803</v>
      </c>
      <c r="G160" s="86">
        <v>0</v>
      </c>
      <c r="H160" s="198"/>
      <c r="I160" s="86" t="s">
        <v>78</v>
      </c>
      <c r="J160" s="258" t="s">
        <v>1527</v>
      </c>
      <c r="K160" s="144" t="s">
        <v>10804</v>
      </c>
      <c r="L160" s="248">
        <v>18200000</v>
      </c>
      <c r="M160" s="81" t="s">
        <v>73</v>
      </c>
      <c r="N160" s="86"/>
      <c r="O160" s="144" t="s">
        <v>10805</v>
      </c>
      <c r="P160" s="86">
        <v>16638777</v>
      </c>
      <c r="Q160" s="143">
        <v>1880</v>
      </c>
      <c r="R160" s="257">
        <v>45175</v>
      </c>
      <c r="S160" s="248">
        <v>18200000</v>
      </c>
      <c r="T160" s="257">
        <v>45184</v>
      </c>
      <c r="U160" s="248">
        <v>18200000</v>
      </c>
      <c r="V160" s="86" t="s">
        <v>70</v>
      </c>
      <c r="W160" s="143">
        <v>85465146</v>
      </c>
      <c r="X160" s="144" t="s">
        <v>10580</v>
      </c>
      <c r="Y160" s="86"/>
      <c r="Z160" s="250">
        <v>45184</v>
      </c>
      <c r="AA160" s="257">
        <v>45184</v>
      </c>
      <c r="AB160" s="257" t="s">
        <v>80</v>
      </c>
      <c r="AC160" s="257">
        <v>45185</v>
      </c>
      <c r="AD160" s="150">
        <f t="shared" si="9"/>
        <v>1</v>
      </c>
      <c r="AE160" s="262">
        <v>0</v>
      </c>
      <c r="AF160" s="262">
        <v>0</v>
      </c>
      <c r="AG160" s="143">
        <v>0</v>
      </c>
      <c r="AH160" s="249" t="s">
        <v>80</v>
      </c>
      <c r="AI160" s="150">
        <v>0</v>
      </c>
      <c r="AJ160" s="143">
        <v>0</v>
      </c>
      <c r="AK160" s="143">
        <v>0</v>
      </c>
      <c r="AL160" s="201" t="s">
        <v>80</v>
      </c>
      <c r="AM160" s="143">
        <v>0</v>
      </c>
      <c r="AN160" s="201" t="s">
        <v>80</v>
      </c>
      <c r="AO160" s="201" t="s">
        <v>80</v>
      </c>
      <c r="AP160" s="150">
        <f t="shared" si="8"/>
        <v>0</v>
      </c>
      <c r="AQ160" s="260">
        <f>+L160+AF160-AK160</f>
        <v>18200000</v>
      </c>
      <c r="AR160" s="86" t="s">
        <v>115</v>
      </c>
      <c r="AS160" s="248">
        <v>0</v>
      </c>
      <c r="AT160" s="203" t="s">
        <v>80</v>
      </c>
      <c r="AU160" s="253">
        <v>18200000</v>
      </c>
      <c r="AV160" s="261">
        <f t="shared" si="10"/>
        <v>0</v>
      </c>
      <c r="AW160" s="133">
        <f t="shared" si="11"/>
        <v>1</v>
      </c>
      <c r="AX160" s="203" t="s">
        <v>80</v>
      </c>
      <c r="AY160" s="355" t="s">
        <v>800</v>
      </c>
      <c r="AZ160" s="337" t="s">
        <v>10806</v>
      </c>
      <c r="BA160" s="81" t="s">
        <v>71</v>
      </c>
      <c r="BB160" s="81" t="s">
        <v>117</v>
      </c>
    </row>
    <row r="161" spans="2:54" s="56" customFormat="1" x14ac:dyDescent="0.25">
      <c r="B161" s="247">
        <v>2023</v>
      </c>
      <c r="C161" s="81">
        <v>891780111</v>
      </c>
      <c r="D161" s="81" t="s">
        <v>68</v>
      </c>
      <c r="E161" s="86" t="s">
        <v>10807</v>
      </c>
      <c r="F161" s="86" t="s">
        <v>10808</v>
      </c>
      <c r="G161" s="86">
        <v>0</v>
      </c>
      <c r="H161" s="198"/>
      <c r="I161" s="86" t="s">
        <v>78</v>
      </c>
      <c r="J161" s="258" t="s">
        <v>1527</v>
      </c>
      <c r="K161" s="144" t="s">
        <v>10809</v>
      </c>
      <c r="L161" s="248">
        <v>53325090</v>
      </c>
      <c r="M161" s="81" t="s">
        <v>73</v>
      </c>
      <c r="N161" s="86"/>
      <c r="O161" s="144" t="s">
        <v>10810</v>
      </c>
      <c r="P161" s="86">
        <v>900738632</v>
      </c>
      <c r="Q161" s="143">
        <v>1828</v>
      </c>
      <c r="R161" s="257">
        <v>45167</v>
      </c>
      <c r="S161" s="248">
        <v>53325090</v>
      </c>
      <c r="T161" s="257">
        <v>45187</v>
      </c>
      <c r="U161" s="248">
        <v>53325090</v>
      </c>
      <c r="V161" s="86" t="s">
        <v>70</v>
      </c>
      <c r="W161" s="143">
        <v>85151631</v>
      </c>
      <c r="X161" s="144" t="s">
        <v>10575</v>
      </c>
      <c r="Y161" s="86"/>
      <c r="Z161" s="250">
        <v>45187</v>
      </c>
      <c r="AA161" s="250">
        <v>45204</v>
      </c>
      <c r="AB161" s="251">
        <v>45189</v>
      </c>
      <c r="AC161" s="251">
        <v>45232</v>
      </c>
      <c r="AD161" s="150">
        <f t="shared" si="9"/>
        <v>43</v>
      </c>
      <c r="AE161" s="262">
        <v>0</v>
      </c>
      <c r="AF161" s="262">
        <v>0</v>
      </c>
      <c r="AG161" s="143">
        <v>0</v>
      </c>
      <c r="AH161" s="249" t="s">
        <v>80</v>
      </c>
      <c r="AI161" s="150">
        <v>0</v>
      </c>
      <c r="AJ161" s="143">
        <v>0</v>
      </c>
      <c r="AK161" s="143">
        <v>0</v>
      </c>
      <c r="AL161" s="201" t="s">
        <v>80</v>
      </c>
      <c r="AM161" s="143">
        <v>1</v>
      </c>
      <c r="AN161" s="251">
        <v>45230</v>
      </c>
      <c r="AO161" s="201" t="s">
        <v>80</v>
      </c>
      <c r="AP161" s="150" t="e">
        <f t="shared" si="8"/>
        <v>#VALUE!</v>
      </c>
      <c r="AQ161" s="260">
        <f>+L161+AF161-AK161</f>
        <v>53325090</v>
      </c>
      <c r="AR161" s="86" t="s">
        <v>70</v>
      </c>
      <c r="AS161" s="248">
        <v>15997527</v>
      </c>
      <c r="AT161" s="203" t="s">
        <v>80</v>
      </c>
      <c r="AU161" s="253">
        <v>0</v>
      </c>
      <c r="AV161" s="261">
        <f t="shared" si="10"/>
        <v>53325090</v>
      </c>
      <c r="AW161" s="133">
        <f t="shared" si="11"/>
        <v>0</v>
      </c>
      <c r="AX161" s="203" t="s">
        <v>80</v>
      </c>
      <c r="AY161" s="355" t="s">
        <v>72</v>
      </c>
      <c r="AZ161" s="337" t="s">
        <v>10811</v>
      </c>
      <c r="BA161" s="81" t="s">
        <v>71</v>
      </c>
      <c r="BB161" s="81" t="s">
        <v>117</v>
      </c>
    </row>
    <row r="162" spans="2:54" s="56" customFormat="1" x14ac:dyDescent="0.25">
      <c r="B162" s="247">
        <v>2023</v>
      </c>
      <c r="C162" s="81">
        <v>891780111</v>
      </c>
      <c r="D162" s="81" t="s">
        <v>68</v>
      </c>
      <c r="E162" s="86" t="s">
        <v>10812</v>
      </c>
      <c r="F162" s="86" t="s">
        <v>10813</v>
      </c>
      <c r="G162" s="86">
        <v>0</v>
      </c>
      <c r="H162" s="198"/>
      <c r="I162" s="86" t="s">
        <v>78</v>
      </c>
      <c r="J162" s="258" t="s">
        <v>1527</v>
      </c>
      <c r="K162" s="144" t="s">
        <v>10814</v>
      </c>
      <c r="L162" s="248">
        <v>11868394</v>
      </c>
      <c r="M162" s="81" t="s">
        <v>73</v>
      </c>
      <c r="N162" s="86"/>
      <c r="O162" s="144" t="s">
        <v>10815</v>
      </c>
      <c r="P162" s="86">
        <v>900726297</v>
      </c>
      <c r="Q162" s="143">
        <v>1924</v>
      </c>
      <c r="R162" s="257">
        <v>45180</v>
      </c>
      <c r="S162" s="248">
        <v>11868394</v>
      </c>
      <c r="T162" s="257">
        <v>45190</v>
      </c>
      <c r="U162" s="248">
        <v>11868394</v>
      </c>
      <c r="V162" s="86" t="s">
        <v>70</v>
      </c>
      <c r="W162" s="143">
        <v>57297693</v>
      </c>
      <c r="X162" s="144" t="s">
        <v>10056</v>
      </c>
      <c r="Y162" s="86"/>
      <c r="Z162" s="250">
        <v>45190</v>
      </c>
      <c r="AA162" s="257">
        <v>45190</v>
      </c>
      <c r="AB162" s="251">
        <v>45190</v>
      </c>
      <c r="AC162" s="257">
        <v>45196</v>
      </c>
      <c r="AD162" s="150">
        <f t="shared" si="9"/>
        <v>6</v>
      </c>
      <c r="AE162" s="262">
        <v>0</v>
      </c>
      <c r="AF162" s="262">
        <v>0</v>
      </c>
      <c r="AG162" s="143">
        <v>0</v>
      </c>
      <c r="AH162" s="249" t="s">
        <v>80</v>
      </c>
      <c r="AI162" s="150">
        <v>0</v>
      </c>
      <c r="AJ162" s="143">
        <v>0</v>
      </c>
      <c r="AK162" s="143">
        <v>0</v>
      </c>
      <c r="AL162" s="201" t="s">
        <v>80</v>
      </c>
      <c r="AM162" s="143">
        <v>0</v>
      </c>
      <c r="AN162" s="201" t="s">
        <v>80</v>
      </c>
      <c r="AO162" s="201" t="s">
        <v>80</v>
      </c>
      <c r="AP162" s="150">
        <f t="shared" si="8"/>
        <v>0</v>
      </c>
      <c r="AQ162" s="260">
        <f>+L162+AF162-AK162</f>
        <v>11868394</v>
      </c>
      <c r="AR162" s="86" t="s">
        <v>115</v>
      </c>
      <c r="AS162" s="248">
        <v>0</v>
      </c>
      <c r="AT162" s="203" t="s">
        <v>80</v>
      </c>
      <c r="AU162" s="253">
        <v>11868394</v>
      </c>
      <c r="AV162" s="261">
        <f t="shared" si="10"/>
        <v>0</v>
      </c>
      <c r="AW162" s="133">
        <f t="shared" si="11"/>
        <v>1</v>
      </c>
      <c r="AX162" s="203" t="s">
        <v>80</v>
      </c>
      <c r="AY162" s="355" t="s">
        <v>800</v>
      </c>
      <c r="AZ162" s="337" t="s">
        <v>10816</v>
      </c>
      <c r="BA162" s="81" t="s">
        <v>71</v>
      </c>
      <c r="BB162" s="81" t="s">
        <v>117</v>
      </c>
    </row>
    <row r="163" spans="2:54" s="56" customFormat="1" x14ac:dyDescent="0.25">
      <c r="B163" s="247">
        <v>2023</v>
      </c>
      <c r="C163" s="81">
        <v>891780111</v>
      </c>
      <c r="D163" s="81" t="s">
        <v>68</v>
      </c>
      <c r="E163" s="86" t="s">
        <v>10817</v>
      </c>
      <c r="F163" s="86" t="s">
        <v>10818</v>
      </c>
      <c r="G163" s="86">
        <v>0</v>
      </c>
      <c r="H163" s="198" t="s">
        <v>69</v>
      </c>
      <c r="I163" s="86" t="s">
        <v>78</v>
      </c>
      <c r="J163" s="258" t="s">
        <v>1527</v>
      </c>
      <c r="K163" s="144" t="s">
        <v>10819</v>
      </c>
      <c r="L163" s="248">
        <v>7925400</v>
      </c>
      <c r="M163" s="81" t="s">
        <v>73</v>
      </c>
      <c r="N163" s="86" t="s">
        <v>69</v>
      </c>
      <c r="O163" s="144" t="s">
        <v>8880</v>
      </c>
      <c r="P163" s="86">
        <v>860076580</v>
      </c>
      <c r="Q163" s="143">
        <v>2067</v>
      </c>
      <c r="R163" s="257">
        <v>45194</v>
      </c>
      <c r="S163" s="248">
        <v>7925400</v>
      </c>
      <c r="T163" s="257">
        <v>45201</v>
      </c>
      <c r="U163" s="248">
        <v>7925400</v>
      </c>
      <c r="V163" s="86" t="s">
        <v>70</v>
      </c>
      <c r="W163" s="143">
        <v>85465146</v>
      </c>
      <c r="X163" s="144" t="s">
        <v>10580</v>
      </c>
      <c r="Y163" s="86"/>
      <c r="Z163" s="250">
        <v>45201</v>
      </c>
      <c r="AA163" s="257">
        <v>45216</v>
      </c>
      <c r="AB163" s="251" t="s">
        <v>80</v>
      </c>
      <c r="AC163" s="257">
        <v>45230</v>
      </c>
      <c r="AD163" s="150">
        <f t="shared" si="9"/>
        <v>14</v>
      </c>
      <c r="AE163" s="262">
        <v>0</v>
      </c>
      <c r="AF163" s="262">
        <v>0</v>
      </c>
      <c r="AG163" s="143">
        <v>0</v>
      </c>
      <c r="AH163" s="249" t="s">
        <v>80</v>
      </c>
      <c r="AI163" s="150">
        <v>0</v>
      </c>
      <c r="AJ163" s="143">
        <v>0</v>
      </c>
      <c r="AK163" s="143">
        <v>0</v>
      </c>
      <c r="AL163" s="201" t="s">
        <v>80</v>
      </c>
      <c r="AM163" s="143">
        <v>0</v>
      </c>
      <c r="AN163" s="201" t="s">
        <v>80</v>
      </c>
      <c r="AO163" s="201" t="s">
        <v>80</v>
      </c>
      <c r="AP163" s="150">
        <v>0</v>
      </c>
      <c r="AQ163" s="260">
        <v>7925400</v>
      </c>
      <c r="AR163" s="86" t="s">
        <v>115</v>
      </c>
      <c r="AS163" s="248">
        <v>0</v>
      </c>
      <c r="AT163" s="203" t="s">
        <v>80</v>
      </c>
      <c r="AU163" s="253">
        <v>7925400</v>
      </c>
      <c r="AV163" s="261">
        <v>0</v>
      </c>
      <c r="AW163" s="133">
        <v>1</v>
      </c>
      <c r="AX163" s="203" t="s">
        <v>80</v>
      </c>
      <c r="AY163" s="355" t="s">
        <v>800</v>
      </c>
      <c r="AZ163" s="337" t="s">
        <v>10820</v>
      </c>
      <c r="BA163" s="81" t="s">
        <v>71</v>
      </c>
      <c r="BB163" s="81" t="s">
        <v>117</v>
      </c>
    </row>
    <row r="164" spans="2:54" s="56" customFormat="1" x14ac:dyDescent="0.25">
      <c r="B164" s="247">
        <v>2023</v>
      </c>
      <c r="C164" s="81">
        <v>891780111</v>
      </c>
      <c r="D164" s="81" t="s">
        <v>68</v>
      </c>
      <c r="E164" s="86" t="s">
        <v>10821</v>
      </c>
      <c r="F164" s="86" t="s">
        <v>10822</v>
      </c>
      <c r="G164" s="86">
        <v>0</v>
      </c>
      <c r="H164" s="198" t="s">
        <v>69</v>
      </c>
      <c r="I164" s="86" t="s">
        <v>78</v>
      </c>
      <c r="J164" s="258" t="s">
        <v>1527</v>
      </c>
      <c r="K164" s="144" t="s">
        <v>10823</v>
      </c>
      <c r="L164" s="248">
        <v>110000000</v>
      </c>
      <c r="M164" s="81" t="s">
        <v>73</v>
      </c>
      <c r="N164" s="86"/>
      <c r="O164" s="144" t="s">
        <v>10322</v>
      </c>
      <c r="P164" s="86">
        <v>1082881269</v>
      </c>
      <c r="Q164" s="143">
        <v>2022</v>
      </c>
      <c r="R164" s="257">
        <v>45189</v>
      </c>
      <c r="S164" s="248">
        <v>110000000</v>
      </c>
      <c r="T164" s="257">
        <v>45204</v>
      </c>
      <c r="U164" s="248">
        <v>110000000</v>
      </c>
      <c r="V164" s="86" t="s">
        <v>70</v>
      </c>
      <c r="W164" s="143">
        <v>72175282</v>
      </c>
      <c r="X164" s="144" t="s">
        <v>10639</v>
      </c>
      <c r="Y164" s="86"/>
      <c r="Z164" s="250">
        <v>45204</v>
      </c>
      <c r="AA164" s="257">
        <v>45204</v>
      </c>
      <c r="AB164" s="251">
        <v>45204</v>
      </c>
      <c r="AC164" s="257">
        <v>45291</v>
      </c>
      <c r="AD164" s="150">
        <f t="shared" si="9"/>
        <v>87</v>
      </c>
      <c r="AE164" s="262">
        <v>0</v>
      </c>
      <c r="AF164" s="262">
        <v>0</v>
      </c>
      <c r="AG164" s="143">
        <v>0</v>
      </c>
      <c r="AH164" s="249" t="s">
        <v>80</v>
      </c>
      <c r="AI164" s="150">
        <v>0</v>
      </c>
      <c r="AJ164" s="143">
        <v>0</v>
      </c>
      <c r="AK164" s="143">
        <v>0</v>
      </c>
      <c r="AL164" s="201" t="s">
        <v>80</v>
      </c>
      <c r="AM164" s="143">
        <v>0</v>
      </c>
      <c r="AN164" s="201" t="s">
        <v>80</v>
      </c>
      <c r="AO164" s="201" t="s">
        <v>80</v>
      </c>
      <c r="AP164" s="150">
        <v>0</v>
      </c>
      <c r="AQ164" s="260">
        <v>110000000</v>
      </c>
      <c r="AR164" s="86" t="s">
        <v>115</v>
      </c>
      <c r="AS164" s="248">
        <v>0</v>
      </c>
      <c r="AT164" s="203" t="s">
        <v>80</v>
      </c>
      <c r="AU164" s="253">
        <v>56507864</v>
      </c>
      <c r="AV164" s="261">
        <v>53492136</v>
      </c>
      <c r="AW164" s="133">
        <v>0.51370785454545453</v>
      </c>
      <c r="AX164" s="203" t="s">
        <v>80</v>
      </c>
      <c r="AY164" s="355" t="s">
        <v>72</v>
      </c>
      <c r="AZ164" s="337" t="s">
        <v>10824</v>
      </c>
      <c r="BA164" s="81" t="s">
        <v>71</v>
      </c>
      <c r="BB164" s="81" t="s">
        <v>117</v>
      </c>
    </row>
    <row r="165" spans="2:54" s="56" customFormat="1" x14ac:dyDescent="0.25">
      <c r="B165" s="247">
        <v>2023</v>
      </c>
      <c r="C165" s="81">
        <v>891780111</v>
      </c>
      <c r="D165" s="81" t="s">
        <v>68</v>
      </c>
      <c r="E165" s="86" t="s">
        <v>10825</v>
      </c>
      <c r="F165" s="86" t="s">
        <v>10826</v>
      </c>
      <c r="G165" s="86">
        <v>0</v>
      </c>
      <c r="H165" s="198" t="s">
        <v>69</v>
      </c>
      <c r="I165" s="86" t="s">
        <v>78</v>
      </c>
      <c r="J165" s="258" t="s">
        <v>1527</v>
      </c>
      <c r="K165" s="144" t="s">
        <v>10827</v>
      </c>
      <c r="L165" s="248">
        <v>3300000</v>
      </c>
      <c r="M165" s="81" t="s">
        <v>73</v>
      </c>
      <c r="N165" s="86"/>
      <c r="O165" s="144" t="s">
        <v>10828</v>
      </c>
      <c r="P165" s="86">
        <v>901083138</v>
      </c>
      <c r="Q165" s="143">
        <v>2003</v>
      </c>
      <c r="R165" s="257">
        <v>45188</v>
      </c>
      <c r="S165" s="248">
        <v>3300000</v>
      </c>
      <c r="T165" s="257">
        <v>45205</v>
      </c>
      <c r="U165" s="248">
        <v>3300000</v>
      </c>
      <c r="V165" s="86" t="s">
        <v>70</v>
      </c>
      <c r="W165" s="143">
        <v>15443332</v>
      </c>
      <c r="X165" s="144" t="s">
        <v>9540</v>
      </c>
      <c r="Y165" s="86"/>
      <c r="Z165" s="250">
        <v>45205</v>
      </c>
      <c r="AA165" s="257">
        <v>45208</v>
      </c>
      <c r="AB165" s="251" t="s">
        <v>80</v>
      </c>
      <c r="AC165" s="257">
        <v>45211</v>
      </c>
      <c r="AD165" s="150">
        <f t="shared" si="9"/>
        <v>3</v>
      </c>
      <c r="AE165" s="262">
        <v>0</v>
      </c>
      <c r="AF165" s="262">
        <v>0</v>
      </c>
      <c r="AG165" s="143">
        <v>0</v>
      </c>
      <c r="AH165" s="249" t="s">
        <v>80</v>
      </c>
      <c r="AI165" s="150">
        <v>0</v>
      </c>
      <c r="AJ165" s="143">
        <v>0</v>
      </c>
      <c r="AK165" s="143">
        <v>0</v>
      </c>
      <c r="AL165" s="201" t="s">
        <v>80</v>
      </c>
      <c r="AM165" s="143">
        <v>0</v>
      </c>
      <c r="AN165" s="201" t="s">
        <v>80</v>
      </c>
      <c r="AO165" s="201" t="s">
        <v>80</v>
      </c>
      <c r="AP165" s="150">
        <v>0</v>
      </c>
      <c r="AQ165" s="260">
        <v>3300000</v>
      </c>
      <c r="AR165" s="86" t="s">
        <v>115</v>
      </c>
      <c r="AS165" s="248">
        <v>0</v>
      </c>
      <c r="AT165" s="203" t="s">
        <v>80</v>
      </c>
      <c r="AU165" s="253">
        <v>3300000</v>
      </c>
      <c r="AV165" s="261">
        <v>0</v>
      </c>
      <c r="AW165" s="133">
        <v>1</v>
      </c>
      <c r="AX165" s="203" t="s">
        <v>80</v>
      </c>
      <c r="AY165" s="355" t="s">
        <v>72</v>
      </c>
      <c r="AZ165" s="337" t="s">
        <v>10829</v>
      </c>
      <c r="BA165" s="81" t="s">
        <v>71</v>
      </c>
      <c r="BB165" s="81" t="s">
        <v>117</v>
      </c>
    </row>
    <row r="166" spans="2:54" s="56" customFormat="1" x14ac:dyDescent="0.25">
      <c r="B166" s="247">
        <v>2023</v>
      </c>
      <c r="C166" s="81">
        <v>891780111</v>
      </c>
      <c r="D166" s="81" t="s">
        <v>68</v>
      </c>
      <c r="E166" s="86" t="s">
        <v>10830</v>
      </c>
      <c r="F166" s="86" t="s">
        <v>10831</v>
      </c>
      <c r="G166" s="86">
        <v>0</v>
      </c>
      <c r="H166" s="198" t="s">
        <v>69</v>
      </c>
      <c r="I166" s="86" t="s">
        <v>78</v>
      </c>
      <c r="J166" s="258" t="s">
        <v>1527</v>
      </c>
      <c r="K166" s="144" t="s">
        <v>10832</v>
      </c>
      <c r="L166" s="248">
        <v>27334941</v>
      </c>
      <c r="M166" s="81" t="s">
        <v>73</v>
      </c>
      <c r="N166" s="86"/>
      <c r="O166" s="144" t="s">
        <v>10833</v>
      </c>
      <c r="P166" s="86">
        <v>890304099</v>
      </c>
      <c r="Q166" s="143">
        <v>1999</v>
      </c>
      <c r="R166" s="257">
        <v>45187</v>
      </c>
      <c r="S166" s="248">
        <v>27334941</v>
      </c>
      <c r="T166" s="257">
        <v>45209</v>
      </c>
      <c r="U166" s="248">
        <v>27334941</v>
      </c>
      <c r="V166" s="86" t="s">
        <v>70</v>
      </c>
      <c r="W166" s="143">
        <v>72175282</v>
      </c>
      <c r="X166" s="144" t="s">
        <v>10639</v>
      </c>
      <c r="Y166" s="86"/>
      <c r="Z166" s="250">
        <v>45209</v>
      </c>
      <c r="AA166" s="257">
        <v>45212</v>
      </c>
      <c r="AB166" s="251">
        <v>45212</v>
      </c>
      <c r="AC166" s="257">
        <v>45213</v>
      </c>
      <c r="AD166" s="150">
        <f t="shared" si="9"/>
        <v>1</v>
      </c>
      <c r="AE166" s="262">
        <v>0</v>
      </c>
      <c r="AF166" s="262">
        <v>0</v>
      </c>
      <c r="AG166" s="143">
        <v>0</v>
      </c>
      <c r="AH166" s="249" t="s">
        <v>80</v>
      </c>
      <c r="AI166" s="150">
        <v>0</v>
      </c>
      <c r="AJ166" s="143">
        <v>0</v>
      </c>
      <c r="AK166" s="143">
        <v>0</v>
      </c>
      <c r="AL166" s="201" t="s">
        <v>80</v>
      </c>
      <c r="AM166" s="143">
        <v>0</v>
      </c>
      <c r="AN166" s="201" t="s">
        <v>80</v>
      </c>
      <c r="AO166" s="201" t="s">
        <v>80</v>
      </c>
      <c r="AP166" s="150">
        <v>0</v>
      </c>
      <c r="AQ166" s="260">
        <v>27334941</v>
      </c>
      <c r="AR166" s="86" t="s">
        <v>115</v>
      </c>
      <c r="AS166" s="248">
        <v>0</v>
      </c>
      <c r="AT166" s="203" t="s">
        <v>80</v>
      </c>
      <c r="AU166" s="253">
        <v>0</v>
      </c>
      <c r="AV166" s="261">
        <v>27334941</v>
      </c>
      <c r="AW166" s="133">
        <v>0</v>
      </c>
      <c r="AX166" s="203" t="s">
        <v>80</v>
      </c>
      <c r="AY166" s="355" t="s">
        <v>800</v>
      </c>
      <c r="AZ166" s="337" t="s">
        <v>10834</v>
      </c>
      <c r="BA166" s="81" t="s">
        <v>71</v>
      </c>
      <c r="BB166" s="81" t="s">
        <v>117</v>
      </c>
    </row>
    <row r="167" spans="2:54" s="56" customFormat="1" x14ac:dyDescent="0.25">
      <c r="B167" s="247">
        <v>2023</v>
      </c>
      <c r="C167" s="81">
        <v>891780111</v>
      </c>
      <c r="D167" s="81" t="s">
        <v>68</v>
      </c>
      <c r="E167" s="86" t="s">
        <v>10835</v>
      </c>
      <c r="F167" s="86" t="s">
        <v>10836</v>
      </c>
      <c r="G167" s="86">
        <v>0</v>
      </c>
      <c r="H167" s="198" t="s">
        <v>69</v>
      </c>
      <c r="I167" s="86" t="s">
        <v>78</v>
      </c>
      <c r="J167" s="258" t="s">
        <v>1527</v>
      </c>
      <c r="K167" s="144" t="s">
        <v>10837</v>
      </c>
      <c r="L167" s="248">
        <v>18786636</v>
      </c>
      <c r="M167" s="81" t="s">
        <v>73</v>
      </c>
      <c r="N167" s="86"/>
      <c r="O167" s="144" t="s">
        <v>10838</v>
      </c>
      <c r="P167" s="86">
        <v>900692909</v>
      </c>
      <c r="Q167" s="143">
        <v>2178</v>
      </c>
      <c r="R167" s="257">
        <v>45205</v>
      </c>
      <c r="S167" s="248">
        <v>18786636</v>
      </c>
      <c r="T167" s="257">
        <v>45209</v>
      </c>
      <c r="U167" s="248">
        <v>18786636</v>
      </c>
      <c r="V167" s="86" t="s">
        <v>70</v>
      </c>
      <c r="W167" s="143">
        <v>72175282</v>
      </c>
      <c r="X167" s="144" t="s">
        <v>10639</v>
      </c>
      <c r="Y167" s="86"/>
      <c r="Z167" s="250">
        <v>45209</v>
      </c>
      <c r="AA167" s="257">
        <v>45212</v>
      </c>
      <c r="AB167" s="251">
        <v>45210</v>
      </c>
      <c r="AC167" s="257">
        <v>45213</v>
      </c>
      <c r="AD167" s="150">
        <f t="shared" si="9"/>
        <v>3</v>
      </c>
      <c r="AE167" s="262">
        <v>0</v>
      </c>
      <c r="AF167" s="262">
        <v>0</v>
      </c>
      <c r="AG167" s="143">
        <v>0</v>
      </c>
      <c r="AH167" s="249" t="s">
        <v>80</v>
      </c>
      <c r="AI167" s="150">
        <v>0</v>
      </c>
      <c r="AJ167" s="143">
        <v>0</v>
      </c>
      <c r="AK167" s="143">
        <v>0</v>
      </c>
      <c r="AL167" s="201" t="s">
        <v>80</v>
      </c>
      <c r="AM167" s="143">
        <v>0</v>
      </c>
      <c r="AN167" s="201" t="s">
        <v>80</v>
      </c>
      <c r="AO167" s="201" t="s">
        <v>80</v>
      </c>
      <c r="AP167" s="150">
        <v>0</v>
      </c>
      <c r="AQ167" s="260">
        <v>18786636</v>
      </c>
      <c r="AR167" s="86" t="s">
        <v>115</v>
      </c>
      <c r="AS167" s="248">
        <v>0</v>
      </c>
      <c r="AT167" s="203" t="s">
        <v>80</v>
      </c>
      <c r="AU167" s="253">
        <v>18786636</v>
      </c>
      <c r="AV167" s="261">
        <v>0</v>
      </c>
      <c r="AW167" s="133">
        <v>1</v>
      </c>
      <c r="AX167" s="203" t="s">
        <v>80</v>
      </c>
      <c r="AY167" s="355" t="s">
        <v>800</v>
      </c>
      <c r="AZ167" s="337" t="s">
        <v>10839</v>
      </c>
      <c r="BA167" s="81" t="s">
        <v>71</v>
      </c>
      <c r="BB167" s="81" t="s">
        <v>117</v>
      </c>
    </row>
    <row r="168" spans="2:54" s="56" customFormat="1" x14ac:dyDescent="0.25">
      <c r="B168" s="247">
        <v>2023</v>
      </c>
      <c r="C168" s="81">
        <v>891780111</v>
      </c>
      <c r="D168" s="81" t="s">
        <v>68</v>
      </c>
      <c r="E168" s="86" t="s">
        <v>10840</v>
      </c>
      <c r="F168" s="86" t="s">
        <v>10841</v>
      </c>
      <c r="G168" s="86">
        <v>0</v>
      </c>
      <c r="H168" s="198"/>
      <c r="I168" s="86" t="s">
        <v>78</v>
      </c>
      <c r="J168" s="258" t="s">
        <v>1527</v>
      </c>
      <c r="K168" s="144" t="s">
        <v>10842</v>
      </c>
      <c r="L168" s="248">
        <v>50771350</v>
      </c>
      <c r="M168" s="81" t="s">
        <v>73</v>
      </c>
      <c r="N168" s="86"/>
      <c r="O168" s="144" t="s">
        <v>10843</v>
      </c>
      <c r="P168" s="86">
        <v>900224534</v>
      </c>
      <c r="Q168" s="143">
        <v>2006</v>
      </c>
      <c r="R168" s="257">
        <v>45188</v>
      </c>
      <c r="S168" s="248">
        <v>50771350</v>
      </c>
      <c r="T168" s="257">
        <v>45210</v>
      </c>
      <c r="U168" s="248">
        <v>50771350</v>
      </c>
      <c r="V168" s="86" t="s">
        <v>70</v>
      </c>
      <c r="W168" s="143">
        <v>85465146</v>
      </c>
      <c r="X168" s="144" t="s">
        <v>10580</v>
      </c>
      <c r="Y168" s="86"/>
      <c r="Z168" s="250">
        <v>45210</v>
      </c>
      <c r="AA168" s="257">
        <v>45217</v>
      </c>
      <c r="AB168" s="251">
        <v>45217</v>
      </c>
      <c r="AC168" s="257">
        <v>45217</v>
      </c>
      <c r="AD168" s="150">
        <f t="shared" si="9"/>
        <v>0</v>
      </c>
      <c r="AE168" s="262">
        <v>0</v>
      </c>
      <c r="AF168" s="262">
        <v>0</v>
      </c>
      <c r="AG168" s="143">
        <v>0</v>
      </c>
      <c r="AH168" s="249" t="s">
        <v>80</v>
      </c>
      <c r="AI168" s="150">
        <v>0</v>
      </c>
      <c r="AJ168" s="143">
        <v>0</v>
      </c>
      <c r="AK168" s="143">
        <v>0</v>
      </c>
      <c r="AL168" s="201" t="s">
        <v>80</v>
      </c>
      <c r="AM168" s="143">
        <v>0</v>
      </c>
      <c r="AN168" s="201" t="s">
        <v>80</v>
      </c>
      <c r="AO168" s="201" t="s">
        <v>80</v>
      </c>
      <c r="AP168" s="150">
        <v>0</v>
      </c>
      <c r="AQ168" s="260">
        <v>50771350</v>
      </c>
      <c r="AR168" s="86" t="s">
        <v>115</v>
      </c>
      <c r="AS168" s="248">
        <v>0</v>
      </c>
      <c r="AT168" s="203" t="s">
        <v>80</v>
      </c>
      <c r="AU168" s="253">
        <v>0</v>
      </c>
      <c r="AV168" s="261">
        <v>50771350</v>
      </c>
      <c r="AW168" s="133">
        <v>0</v>
      </c>
      <c r="AX168" s="203" t="s">
        <v>80</v>
      </c>
      <c r="AY168" s="355" t="s">
        <v>800</v>
      </c>
      <c r="AZ168" s="337" t="s">
        <v>10844</v>
      </c>
      <c r="BA168" s="81" t="s">
        <v>71</v>
      </c>
      <c r="BB168" s="81" t="s">
        <v>117</v>
      </c>
    </row>
    <row r="169" spans="2:54" s="56" customFormat="1" x14ac:dyDescent="0.25">
      <c r="B169" s="247">
        <v>2023</v>
      </c>
      <c r="C169" s="81">
        <v>891780111</v>
      </c>
      <c r="D169" s="81" t="s">
        <v>68</v>
      </c>
      <c r="E169" s="86" t="s">
        <v>10845</v>
      </c>
      <c r="F169" s="86" t="s">
        <v>10846</v>
      </c>
      <c r="G169" s="86">
        <v>0</v>
      </c>
      <c r="H169" s="198"/>
      <c r="I169" s="86" t="s">
        <v>78</v>
      </c>
      <c r="J169" s="258" t="s">
        <v>1527</v>
      </c>
      <c r="K169" s="144" t="s">
        <v>10847</v>
      </c>
      <c r="L169" s="248">
        <v>29249659</v>
      </c>
      <c r="M169" s="81" t="s">
        <v>73</v>
      </c>
      <c r="N169" s="86"/>
      <c r="O169" s="144" t="s">
        <v>10848</v>
      </c>
      <c r="P169" s="86">
        <v>901382445</v>
      </c>
      <c r="Q169" s="143">
        <v>2183</v>
      </c>
      <c r="R169" s="257">
        <v>45205</v>
      </c>
      <c r="S169" s="248">
        <v>29249659</v>
      </c>
      <c r="T169" s="257">
        <v>45211</v>
      </c>
      <c r="U169" s="248">
        <v>29249659</v>
      </c>
      <c r="V169" s="86" t="s">
        <v>70</v>
      </c>
      <c r="W169" s="143">
        <v>72175282</v>
      </c>
      <c r="X169" s="144" t="s">
        <v>10639</v>
      </c>
      <c r="Y169" s="86"/>
      <c r="Z169" s="250">
        <v>45211</v>
      </c>
      <c r="AA169" s="257">
        <v>45212</v>
      </c>
      <c r="AB169" s="251" t="s">
        <v>80</v>
      </c>
      <c r="AC169" s="257">
        <v>45224</v>
      </c>
      <c r="AD169" s="150">
        <f t="shared" si="9"/>
        <v>12</v>
      </c>
      <c r="AE169" s="262">
        <v>0</v>
      </c>
      <c r="AF169" s="262">
        <v>0</v>
      </c>
      <c r="AG169" s="143">
        <v>0</v>
      </c>
      <c r="AH169" s="249" t="s">
        <v>80</v>
      </c>
      <c r="AI169" s="150">
        <v>0</v>
      </c>
      <c r="AJ169" s="143">
        <v>0</v>
      </c>
      <c r="AK169" s="143">
        <v>0</v>
      </c>
      <c r="AL169" s="201" t="s">
        <v>80</v>
      </c>
      <c r="AM169" s="143">
        <v>0</v>
      </c>
      <c r="AN169" s="201" t="s">
        <v>80</v>
      </c>
      <c r="AO169" s="201" t="s">
        <v>80</v>
      </c>
      <c r="AP169" s="150">
        <v>0</v>
      </c>
      <c r="AQ169" s="260">
        <v>29249659</v>
      </c>
      <c r="AR169" s="86" t="s">
        <v>115</v>
      </c>
      <c r="AS169" s="248">
        <v>0</v>
      </c>
      <c r="AT169" s="203" t="s">
        <v>80</v>
      </c>
      <c r="AU169" s="253">
        <v>0</v>
      </c>
      <c r="AV169" s="261">
        <v>29249659</v>
      </c>
      <c r="AW169" s="133">
        <v>0</v>
      </c>
      <c r="AX169" s="203" t="s">
        <v>80</v>
      </c>
      <c r="AY169" s="355" t="s">
        <v>800</v>
      </c>
      <c r="AZ169" s="337" t="s">
        <v>10849</v>
      </c>
      <c r="BA169" s="81" t="s">
        <v>71</v>
      </c>
      <c r="BB169" s="81" t="s">
        <v>117</v>
      </c>
    </row>
    <row r="170" spans="2:54" s="56" customFormat="1" x14ac:dyDescent="0.25">
      <c r="B170" s="247">
        <v>2023</v>
      </c>
      <c r="C170" s="81">
        <v>891780111</v>
      </c>
      <c r="D170" s="81" t="s">
        <v>68</v>
      </c>
      <c r="E170" s="86" t="s">
        <v>10850</v>
      </c>
      <c r="F170" s="86" t="s">
        <v>10851</v>
      </c>
      <c r="G170" s="86">
        <v>0</v>
      </c>
      <c r="H170" s="198"/>
      <c r="I170" s="86" t="s">
        <v>78</v>
      </c>
      <c r="J170" s="258" t="s">
        <v>1527</v>
      </c>
      <c r="K170" s="144" t="s">
        <v>10852</v>
      </c>
      <c r="L170" s="248">
        <v>7000000</v>
      </c>
      <c r="M170" s="81" t="s">
        <v>73</v>
      </c>
      <c r="N170" s="86"/>
      <c r="O170" s="144" t="s">
        <v>9335</v>
      </c>
      <c r="P170" s="86">
        <v>819004091</v>
      </c>
      <c r="Q170" s="143">
        <v>2201</v>
      </c>
      <c r="R170" s="257">
        <v>45210</v>
      </c>
      <c r="S170" s="248">
        <v>11424000</v>
      </c>
      <c r="T170" s="257">
        <v>45211</v>
      </c>
      <c r="U170" s="248">
        <v>7000000</v>
      </c>
      <c r="V170" s="86" t="s">
        <v>70</v>
      </c>
      <c r="W170" s="143">
        <v>72175282</v>
      </c>
      <c r="X170" s="144" t="s">
        <v>10639</v>
      </c>
      <c r="Y170" s="86"/>
      <c r="Z170" s="250">
        <v>45211</v>
      </c>
      <c r="AA170" s="257">
        <v>45216</v>
      </c>
      <c r="AB170" s="251" t="s">
        <v>80</v>
      </c>
      <c r="AC170" s="257">
        <v>45224</v>
      </c>
      <c r="AD170" s="150">
        <f t="shared" si="9"/>
        <v>8</v>
      </c>
      <c r="AE170" s="262">
        <v>0</v>
      </c>
      <c r="AF170" s="262">
        <v>0</v>
      </c>
      <c r="AG170" s="143">
        <v>0</v>
      </c>
      <c r="AH170" s="249" t="s">
        <v>80</v>
      </c>
      <c r="AI170" s="150">
        <v>0</v>
      </c>
      <c r="AJ170" s="143">
        <v>0</v>
      </c>
      <c r="AK170" s="143">
        <v>0</v>
      </c>
      <c r="AL170" s="201" t="s">
        <v>80</v>
      </c>
      <c r="AM170" s="143">
        <v>0</v>
      </c>
      <c r="AN170" s="201" t="s">
        <v>80</v>
      </c>
      <c r="AO170" s="201" t="s">
        <v>80</v>
      </c>
      <c r="AP170" s="150">
        <v>0</v>
      </c>
      <c r="AQ170" s="260">
        <v>7000000</v>
      </c>
      <c r="AR170" s="86" t="s">
        <v>115</v>
      </c>
      <c r="AS170" s="248">
        <v>0</v>
      </c>
      <c r="AT170" s="203" t="s">
        <v>80</v>
      </c>
      <c r="AU170" s="253">
        <v>0</v>
      </c>
      <c r="AV170" s="261">
        <v>7000000</v>
      </c>
      <c r="AW170" s="133">
        <v>0</v>
      </c>
      <c r="AX170" s="203" t="s">
        <v>80</v>
      </c>
      <c r="AY170" s="355" t="s">
        <v>800</v>
      </c>
      <c r="AZ170" s="337" t="s">
        <v>10853</v>
      </c>
      <c r="BA170" s="81" t="s">
        <v>71</v>
      </c>
      <c r="BB170" s="81" t="s">
        <v>117</v>
      </c>
    </row>
    <row r="171" spans="2:54" s="56" customFormat="1" x14ac:dyDescent="0.25">
      <c r="B171" s="247">
        <v>2023</v>
      </c>
      <c r="C171" s="81">
        <v>891780111</v>
      </c>
      <c r="D171" s="81" t="s">
        <v>68</v>
      </c>
      <c r="E171" s="86" t="s">
        <v>10854</v>
      </c>
      <c r="F171" s="86" t="s">
        <v>10855</v>
      </c>
      <c r="G171" s="86">
        <v>0</v>
      </c>
      <c r="H171" s="198"/>
      <c r="I171" s="86" t="s">
        <v>78</v>
      </c>
      <c r="J171" s="258" t="s">
        <v>1527</v>
      </c>
      <c r="K171" s="144" t="s">
        <v>10856</v>
      </c>
      <c r="L171" s="248">
        <v>4320000</v>
      </c>
      <c r="M171" s="81" t="s">
        <v>73</v>
      </c>
      <c r="N171" s="86"/>
      <c r="O171" s="144" t="s">
        <v>10638</v>
      </c>
      <c r="P171" s="86">
        <v>819003317</v>
      </c>
      <c r="Q171" s="143">
        <v>2201</v>
      </c>
      <c r="R171" s="257">
        <v>45210</v>
      </c>
      <c r="S171" s="248">
        <v>11424000</v>
      </c>
      <c r="T171" s="257">
        <v>45212</v>
      </c>
      <c r="U171" s="248">
        <v>4320000</v>
      </c>
      <c r="V171" s="86" t="s">
        <v>70</v>
      </c>
      <c r="W171" s="143">
        <v>72175282</v>
      </c>
      <c r="X171" s="144" t="s">
        <v>10639</v>
      </c>
      <c r="Y171" s="86"/>
      <c r="Z171" s="250">
        <v>45212</v>
      </c>
      <c r="AA171" s="257">
        <v>45216</v>
      </c>
      <c r="AB171" s="251" t="s">
        <v>80</v>
      </c>
      <c r="AC171" s="257">
        <v>45224</v>
      </c>
      <c r="AD171" s="150">
        <f t="shared" si="9"/>
        <v>8</v>
      </c>
      <c r="AE171" s="262">
        <v>0</v>
      </c>
      <c r="AF171" s="262">
        <v>0</v>
      </c>
      <c r="AG171" s="143">
        <v>0</v>
      </c>
      <c r="AH171" s="249" t="s">
        <v>80</v>
      </c>
      <c r="AI171" s="150">
        <v>0</v>
      </c>
      <c r="AJ171" s="143">
        <v>0</v>
      </c>
      <c r="AK171" s="143">
        <v>0</v>
      </c>
      <c r="AL171" s="201" t="s">
        <v>80</v>
      </c>
      <c r="AM171" s="143">
        <v>0</v>
      </c>
      <c r="AN171" s="201" t="s">
        <v>80</v>
      </c>
      <c r="AO171" s="201" t="s">
        <v>80</v>
      </c>
      <c r="AP171" s="150">
        <v>0</v>
      </c>
      <c r="AQ171" s="260">
        <v>4320000</v>
      </c>
      <c r="AR171" s="86" t="s">
        <v>115</v>
      </c>
      <c r="AS171" s="248">
        <v>0</v>
      </c>
      <c r="AT171" s="203" t="s">
        <v>80</v>
      </c>
      <c r="AU171" s="253">
        <v>0</v>
      </c>
      <c r="AV171" s="261">
        <v>4320000</v>
      </c>
      <c r="AW171" s="133">
        <v>0</v>
      </c>
      <c r="AX171" s="203" t="s">
        <v>80</v>
      </c>
      <c r="AY171" s="355" t="s">
        <v>800</v>
      </c>
      <c r="AZ171" s="337" t="s">
        <v>10857</v>
      </c>
      <c r="BA171" s="81" t="s">
        <v>71</v>
      </c>
      <c r="BB171" s="81" t="s">
        <v>117</v>
      </c>
    </row>
    <row r="172" spans="2:54" s="56" customFormat="1" x14ac:dyDescent="0.25">
      <c r="B172" s="247">
        <v>2023</v>
      </c>
      <c r="C172" s="81">
        <v>891780111</v>
      </c>
      <c r="D172" s="81" t="s">
        <v>68</v>
      </c>
      <c r="E172" s="86" t="s">
        <v>10858</v>
      </c>
      <c r="F172" s="86" t="s">
        <v>10859</v>
      </c>
      <c r="G172" s="86">
        <v>0</v>
      </c>
      <c r="H172" s="198"/>
      <c r="I172" s="86" t="s">
        <v>78</v>
      </c>
      <c r="J172" s="258" t="s">
        <v>1527</v>
      </c>
      <c r="K172" s="144" t="s">
        <v>10860</v>
      </c>
      <c r="L172" s="248">
        <v>39984000</v>
      </c>
      <c r="M172" s="81" t="s">
        <v>73</v>
      </c>
      <c r="N172" s="86"/>
      <c r="O172" s="144" t="s">
        <v>9276</v>
      </c>
      <c r="P172" s="86">
        <v>901572832</v>
      </c>
      <c r="Q172" s="143">
        <v>2090</v>
      </c>
      <c r="R172" s="257">
        <v>45195</v>
      </c>
      <c r="S172" s="248">
        <v>39984000</v>
      </c>
      <c r="T172" s="257">
        <v>45212</v>
      </c>
      <c r="U172" s="248">
        <v>39984000</v>
      </c>
      <c r="V172" s="86" t="s">
        <v>70</v>
      </c>
      <c r="W172" s="143">
        <v>85465146</v>
      </c>
      <c r="X172" s="144" t="s">
        <v>10580</v>
      </c>
      <c r="Y172" s="86"/>
      <c r="Z172" s="250">
        <v>45212</v>
      </c>
      <c r="AA172" s="257">
        <v>45216</v>
      </c>
      <c r="AB172" s="251">
        <v>45216</v>
      </c>
      <c r="AC172" s="257">
        <v>45222</v>
      </c>
      <c r="AD172" s="150">
        <f t="shared" si="9"/>
        <v>6</v>
      </c>
      <c r="AE172" s="262">
        <v>0</v>
      </c>
      <c r="AF172" s="262">
        <v>0</v>
      </c>
      <c r="AG172" s="143">
        <v>0</v>
      </c>
      <c r="AH172" s="249" t="s">
        <v>80</v>
      </c>
      <c r="AI172" s="150">
        <v>0</v>
      </c>
      <c r="AJ172" s="143">
        <v>0</v>
      </c>
      <c r="AK172" s="143">
        <v>0</v>
      </c>
      <c r="AL172" s="201" t="s">
        <v>80</v>
      </c>
      <c r="AM172" s="143">
        <v>0</v>
      </c>
      <c r="AN172" s="201" t="s">
        <v>80</v>
      </c>
      <c r="AO172" s="201" t="s">
        <v>80</v>
      </c>
      <c r="AP172" s="150">
        <v>0</v>
      </c>
      <c r="AQ172" s="260">
        <v>39984000</v>
      </c>
      <c r="AR172" s="86" t="s">
        <v>115</v>
      </c>
      <c r="AS172" s="248">
        <v>0</v>
      </c>
      <c r="AT172" s="203" t="s">
        <v>80</v>
      </c>
      <c r="AU172" s="253">
        <v>39984000</v>
      </c>
      <c r="AV172" s="261">
        <v>0</v>
      </c>
      <c r="AW172" s="133">
        <v>1</v>
      </c>
      <c r="AX172" s="203" t="s">
        <v>80</v>
      </c>
      <c r="AY172" s="355" t="s">
        <v>800</v>
      </c>
      <c r="AZ172" s="337" t="s">
        <v>10861</v>
      </c>
      <c r="BA172" s="81" t="s">
        <v>71</v>
      </c>
      <c r="BB172" s="81" t="s">
        <v>117</v>
      </c>
    </row>
    <row r="173" spans="2:54" s="56" customFormat="1" x14ac:dyDescent="0.25">
      <c r="B173" s="247">
        <v>2023</v>
      </c>
      <c r="C173" s="81">
        <v>891780111</v>
      </c>
      <c r="D173" s="81" t="s">
        <v>68</v>
      </c>
      <c r="E173" s="86" t="s">
        <v>10862</v>
      </c>
      <c r="F173" s="86" t="s">
        <v>10863</v>
      </c>
      <c r="G173" s="86">
        <v>0</v>
      </c>
      <c r="H173" s="198"/>
      <c r="I173" s="86" t="s">
        <v>78</v>
      </c>
      <c r="J173" s="258" t="s">
        <v>1527</v>
      </c>
      <c r="K173" s="144" t="s">
        <v>10864</v>
      </c>
      <c r="L173" s="248">
        <v>24350000</v>
      </c>
      <c r="M173" s="81" t="s">
        <v>73</v>
      </c>
      <c r="N173" s="86"/>
      <c r="O173" s="144" t="s">
        <v>10865</v>
      </c>
      <c r="P173" s="86">
        <v>800185306</v>
      </c>
      <c r="Q173" s="143">
        <v>1479</v>
      </c>
      <c r="R173" s="257">
        <v>45114</v>
      </c>
      <c r="S173" s="248">
        <v>67350000</v>
      </c>
      <c r="T173" s="257">
        <v>45212</v>
      </c>
      <c r="U173" s="248">
        <v>24350000</v>
      </c>
      <c r="V173" s="86" t="s">
        <v>70</v>
      </c>
      <c r="W173" s="143">
        <v>57444673</v>
      </c>
      <c r="X173" s="144" t="s">
        <v>9982</v>
      </c>
      <c r="Y173" s="86"/>
      <c r="Z173" s="250">
        <v>45212</v>
      </c>
      <c r="AA173" s="257"/>
      <c r="AB173" s="251" t="s">
        <v>80</v>
      </c>
      <c r="AC173" s="257">
        <v>45291</v>
      </c>
      <c r="AD173" s="150">
        <f t="shared" si="9"/>
        <v>45291</v>
      </c>
      <c r="AE173" s="262">
        <v>0</v>
      </c>
      <c r="AF173" s="262">
        <v>0</v>
      </c>
      <c r="AG173" s="143">
        <v>0</v>
      </c>
      <c r="AH173" s="249" t="s">
        <v>80</v>
      </c>
      <c r="AI173" s="150">
        <v>0</v>
      </c>
      <c r="AJ173" s="143">
        <v>0</v>
      </c>
      <c r="AK173" s="143">
        <v>0</v>
      </c>
      <c r="AL173" s="201" t="s">
        <v>80</v>
      </c>
      <c r="AM173" s="143">
        <v>0</v>
      </c>
      <c r="AN173" s="201" t="s">
        <v>80</v>
      </c>
      <c r="AO173" s="201" t="s">
        <v>80</v>
      </c>
      <c r="AP173" s="150">
        <v>0</v>
      </c>
      <c r="AQ173" s="260">
        <v>24350000</v>
      </c>
      <c r="AR173" s="86" t="s">
        <v>115</v>
      </c>
      <c r="AS173" s="248">
        <v>0</v>
      </c>
      <c r="AT173" s="203" t="s">
        <v>80</v>
      </c>
      <c r="AU173" s="253">
        <v>0</v>
      </c>
      <c r="AV173" s="261">
        <v>24350000</v>
      </c>
      <c r="AW173" s="133">
        <v>0</v>
      </c>
      <c r="AX173" s="203" t="s">
        <v>80</v>
      </c>
      <c r="AY173" s="355" t="s">
        <v>72</v>
      </c>
      <c r="AZ173" s="337" t="s">
        <v>10866</v>
      </c>
      <c r="BA173" s="81" t="s">
        <v>71</v>
      </c>
      <c r="BB173" s="81" t="s">
        <v>117</v>
      </c>
    </row>
    <row r="174" spans="2:54" s="56" customFormat="1" x14ac:dyDescent="0.25">
      <c r="B174" s="247">
        <v>2023</v>
      </c>
      <c r="C174" s="81">
        <v>891780111</v>
      </c>
      <c r="D174" s="81" t="s">
        <v>68</v>
      </c>
      <c r="E174" s="86" t="s">
        <v>10867</v>
      </c>
      <c r="F174" s="86" t="s">
        <v>10868</v>
      </c>
      <c r="G174" s="86">
        <v>0</v>
      </c>
      <c r="H174" s="198"/>
      <c r="I174" s="86" t="s">
        <v>78</v>
      </c>
      <c r="J174" s="258" t="s">
        <v>1527</v>
      </c>
      <c r="K174" s="144" t="s">
        <v>10869</v>
      </c>
      <c r="L174" s="248">
        <v>27000000</v>
      </c>
      <c r="M174" s="81" t="s">
        <v>73</v>
      </c>
      <c r="N174" s="86"/>
      <c r="O174" s="144" t="s">
        <v>10870</v>
      </c>
      <c r="P174" s="86">
        <v>901147181</v>
      </c>
      <c r="Q174" s="143">
        <v>1479</v>
      </c>
      <c r="R174" s="257">
        <v>45114</v>
      </c>
      <c r="S174" s="248">
        <v>67350000</v>
      </c>
      <c r="T174" s="257">
        <v>45217</v>
      </c>
      <c r="U174" s="248">
        <v>27000000</v>
      </c>
      <c r="V174" s="86" t="s">
        <v>70</v>
      </c>
      <c r="W174" s="143">
        <v>57444673</v>
      </c>
      <c r="X174" s="144" t="s">
        <v>9982</v>
      </c>
      <c r="Y174" s="86"/>
      <c r="Z174" s="250">
        <v>45217</v>
      </c>
      <c r="AA174" s="257">
        <v>45217</v>
      </c>
      <c r="AB174" s="251" t="s">
        <v>80</v>
      </c>
      <c r="AC174" s="257">
        <v>45291</v>
      </c>
      <c r="AD174" s="150">
        <f t="shared" si="9"/>
        <v>74</v>
      </c>
      <c r="AE174" s="262">
        <v>0</v>
      </c>
      <c r="AF174" s="262">
        <v>0</v>
      </c>
      <c r="AG174" s="143">
        <v>0</v>
      </c>
      <c r="AH174" s="249" t="s">
        <v>80</v>
      </c>
      <c r="AI174" s="150">
        <v>0</v>
      </c>
      <c r="AJ174" s="143">
        <v>0</v>
      </c>
      <c r="AK174" s="143">
        <v>0</v>
      </c>
      <c r="AL174" s="201" t="s">
        <v>80</v>
      </c>
      <c r="AM174" s="143">
        <v>0</v>
      </c>
      <c r="AN174" s="201" t="s">
        <v>80</v>
      </c>
      <c r="AO174" s="201" t="s">
        <v>80</v>
      </c>
      <c r="AP174" s="150">
        <v>0</v>
      </c>
      <c r="AQ174" s="260">
        <v>27000000</v>
      </c>
      <c r="AR174" s="86" t="s">
        <v>115</v>
      </c>
      <c r="AS174" s="248">
        <v>0</v>
      </c>
      <c r="AT174" s="203" t="s">
        <v>80</v>
      </c>
      <c r="AU174" s="253">
        <v>0</v>
      </c>
      <c r="AV174" s="261">
        <v>27000000</v>
      </c>
      <c r="AW174" s="133">
        <v>0</v>
      </c>
      <c r="AX174" s="203" t="s">
        <v>80</v>
      </c>
      <c r="AY174" s="355" t="s">
        <v>72</v>
      </c>
      <c r="AZ174" s="337" t="s">
        <v>10871</v>
      </c>
      <c r="BA174" s="81" t="s">
        <v>71</v>
      </c>
      <c r="BB174" s="81" t="s">
        <v>117</v>
      </c>
    </row>
    <row r="175" spans="2:54" s="56" customFormat="1" x14ac:dyDescent="0.25">
      <c r="B175" s="247">
        <v>2023</v>
      </c>
      <c r="C175" s="81">
        <v>891780111</v>
      </c>
      <c r="D175" s="81" t="s">
        <v>68</v>
      </c>
      <c r="E175" s="86" t="s">
        <v>10872</v>
      </c>
      <c r="F175" s="86" t="s">
        <v>10873</v>
      </c>
      <c r="G175" s="86">
        <v>0</v>
      </c>
      <c r="H175" s="198" t="s">
        <v>69</v>
      </c>
      <c r="I175" s="86" t="s">
        <v>78</v>
      </c>
      <c r="J175" s="258" t="s">
        <v>1527</v>
      </c>
      <c r="K175" s="144" t="s">
        <v>10874</v>
      </c>
      <c r="L175" s="248">
        <v>17000000</v>
      </c>
      <c r="M175" s="81" t="s">
        <v>73</v>
      </c>
      <c r="N175" s="86"/>
      <c r="O175" s="144" t="s">
        <v>10875</v>
      </c>
      <c r="P175" s="86">
        <v>900595716</v>
      </c>
      <c r="Q175" s="143">
        <v>2207</v>
      </c>
      <c r="R175" s="257">
        <v>45210</v>
      </c>
      <c r="S175" s="248">
        <v>17000000</v>
      </c>
      <c r="T175" s="257">
        <v>45218</v>
      </c>
      <c r="U175" s="248">
        <v>17000000</v>
      </c>
      <c r="V175" s="86" t="s">
        <v>70</v>
      </c>
      <c r="W175" s="143">
        <v>7633815</v>
      </c>
      <c r="X175" s="144" t="s">
        <v>10035</v>
      </c>
      <c r="Y175" s="86"/>
      <c r="Z175" s="250">
        <v>45218</v>
      </c>
      <c r="AA175" s="257">
        <v>45225</v>
      </c>
      <c r="AB175" s="251">
        <v>45225</v>
      </c>
      <c r="AC175" s="257">
        <v>45226</v>
      </c>
      <c r="AD175" s="150">
        <f t="shared" si="9"/>
        <v>1</v>
      </c>
      <c r="AE175" s="262">
        <v>0</v>
      </c>
      <c r="AF175" s="262">
        <v>0</v>
      </c>
      <c r="AG175" s="143">
        <v>0</v>
      </c>
      <c r="AH175" s="249" t="s">
        <v>80</v>
      </c>
      <c r="AI175" s="150">
        <v>0</v>
      </c>
      <c r="AJ175" s="143">
        <v>0</v>
      </c>
      <c r="AK175" s="143">
        <v>0</v>
      </c>
      <c r="AL175" s="201" t="s">
        <v>80</v>
      </c>
      <c r="AM175" s="143">
        <v>0</v>
      </c>
      <c r="AN175" s="201" t="s">
        <v>80</v>
      </c>
      <c r="AO175" s="201" t="s">
        <v>80</v>
      </c>
      <c r="AP175" s="150">
        <v>0</v>
      </c>
      <c r="AQ175" s="260">
        <v>17000000</v>
      </c>
      <c r="AR175" s="86" t="s">
        <v>115</v>
      </c>
      <c r="AS175" s="248">
        <v>0</v>
      </c>
      <c r="AT175" s="203" t="s">
        <v>80</v>
      </c>
      <c r="AU175" s="253">
        <v>0</v>
      </c>
      <c r="AV175" s="261">
        <v>17000000</v>
      </c>
      <c r="AW175" s="133">
        <v>0</v>
      </c>
      <c r="AX175" s="203" t="s">
        <v>80</v>
      </c>
      <c r="AY175" s="355" t="s">
        <v>800</v>
      </c>
      <c r="AZ175" s="337" t="s">
        <v>10876</v>
      </c>
      <c r="BA175" s="81" t="s">
        <v>71</v>
      </c>
      <c r="BB175" s="81" t="s">
        <v>117</v>
      </c>
    </row>
    <row r="176" spans="2:54" s="56" customFormat="1" x14ac:dyDescent="0.25">
      <c r="B176" s="247">
        <v>2023</v>
      </c>
      <c r="C176" s="81">
        <v>891780111</v>
      </c>
      <c r="D176" s="81" t="s">
        <v>68</v>
      </c>
      <c r="E176" s="86" t="s">
        <v>10877</v>
      </c>
      <c r="F176" s="86" t="s">
        <v>10878</v>
      </c>
      <c r="G176" s="86">
        <v>0</v>
      </c>
      <c r="H176" s="198"/>
      <c r="I176" s="86" t="s">
        <v>78</v>
      </c>
      <c r="J176" s="258" t="s">
        <v>1527</v>
      </c>
      <c r="K176" s="144" t="s">
        <v>10879</v>
      </c>
      <c r="L176" s="248">
        <v>5050000</v>
      </c>
      <c r="M176" s="81" t="s">
        <v>73</v>
      </c>
      <c r="N176" s="86"/>
      <c r="O176" s="144" t="s">
        <v>10880</v>
      </c>
      <c r="P176" s="86">
        <v>73102160</v>
      </c>
      <c r="Q176" s="143">
        <v>2246</v>
      </c>
      <c r="R176" s="257">
        <v>45218</v>
      </c>
      <c r="S176" s="248">
        <v>5050000</v>
      </c>
      <c r="T176" s="257">
        <v>45219</v>
      </c>
      <c r="U176" s="248">
        <v>5050000</v>
      </c>
      <c r="V176" s="86" t="s">
        <v>70</v>
      </c>
      <c r="W176" s="143">
        <v>72175282</v>
      </c>
      <c r="X176" s="144" t="s">
        <v>10639</v>
      </c>
      <c r="Y176" s="86"/>
      <c r="Z176" s="250">
        <v>45219</v>
      </c>
      <c r="AA176" s="257">
        <v>45222</v>
      </c>
      <c r="AB176" s="251" t="s">
        <v>80</v>
      </c>
      <c r="AC176" s="257">
        <v>45222</v>
      </c>
      <c r="AD176" s="150">
        <f t="shared" si="9"/>
        <v>0</v>
      </c>
      <c r="AE176" s="262">
        <v>0</v>
      </c>
      <c r="AF176" s="262">
        <v>0</v>
      </c>
      <c r="AG176" s="143">
        <v>0</v>
      </c>
      <c r="AH176" s="249" t="s">
        <v>80</v>
      </c>
      <c r="AI176" s="150">
        <v>0</v>
      </c>
      <c r="AJ176" s="143">
        <v>0</v>
      </c>
      <c r="AK176" s="143">
        <v>0</v>
      </c>
      <c r="AL176" s="201" t="s">
        <v>80</v>
      </c>
      <c r="AM176" s="143">
        <v>0</v>
      </c>
      <c r="AN176" s="201" t="s">
        <v>80</v>
      </c>
      <c r="AO176" s="201" t="s">
        <v>80</v>
      </c>
      <c r="AP176" s="150">
        <v>0</v>
      </c>
      <c r="AQ176" s="260">
        <v>5050000</v>
      </c>
      <c r="AR176" s="86" t="s">
        <v>115</v>
      </c>
      <c r="AS176" s="248">
        <v>0</v>
      </c>
      <c r="AT176" s="203" t="s">
        <v>80</v>
      </c>
      <c r="AU176" s="253">
        <v>0</v>
      </c>
      <c r="AV176" s="261">
        <v>5050000</v>
      </c>
      <c r="AW176" s="133">
        <v>0</v>
      </c>
      <c r="AX176" s="203" t="s">
        <v>80</v>
      </c>
      <c r="AY176" s="355" t="s">
        <v>800</v>
      </c>
      <c r="AZ176" s="337" t="s">
        <v>10881</v>
      </c>
      <c r="BA176" s="81" t="s">
        <v>71</v>
      </c>
      <c r="BB176" s="81" t="s">
        <v>117</v>
      </c>
    </row>
    <row r="177" spans="2:54" s="56" customFormat="1" x14ac:dyDescent="0.25">
      <c r="B177" s="247">
        <v>2023</v>
      </c>
      <c r="C177" s="81">
        <v>891780111</v>
      </c>
      <c r="D177" s="81" t="s">
        <v>68</v>
      </c>
      <c r="E177" s="86" t="s">
        <v>10882</v>
      </c>
      <c r="F177" s="86" t="s">
        <v>10883</v>
      </c>
      <c r="G177" s="86">
        <v>0</v>
      </c>
      <c r="H177" s="198"/>
      <c r="I177" s="86" t="s">
        <v>78</v>
      </c>
      <c r="J177" s="258" t="s">
        <v>1527</v>
      </c>
      <c r="K177" s="144" t="s">
        <v>10884</v>
      </c>
      <c r="L177" s="248">
        <v>11900000</v>
      </c>
      <c r="M177" s="81" t="s">
        <v>73</v>
      </c>
      <c r="N177" s="86"/>
      <c r="O177" s="144" t="s">
        <v>10885</v>
      </c>
      <c r="P177" s="86">
        <v>900276080</v>
      </c>
      <c r="Q177" s="143">
        <v>2237</v>
      </c>
      <c r="R177" s="257">
        <v>45218</v>
      </c>
      <c r="S177" s="248">
        <v>11900000</v>
      </c>
      <c r="T177" s="257">
        <v>45224</v>
      </c>
      <c r="U177" s="248">
        <v>11900000</v>
      </c>
      <c r="V177" s="86" t="s">
        <v>70</v>
      </c>
      <c r="W177" s="143">
        <v>85465146</v>
      </c>
      <c r="X177" s="144" t="s">
        <v>10580</v>
      </c>
      <c r="Y177" s="86"/>
      <c r="Z177" s="250">
        <v>45224</v>
      </c>
      <c r="AA177" s="257">
        <v>45224</v>
      </c>
      <c r="AB177" s="251" t="s">
        <v>80</v>
      </c>
      <c r="AC177" s="257">
        <v>45238</v>
      </c>
      <c r="AD177" s="150">
        <f t="shared" si="9"/>
        <v>14</v>
      </c>
      <c r="AE177" s="262">
        <v>0</v>
      </c>
      <c r="AF177" s="262">
        <v>0</v>
      </c>
      <c r="AG177" s="143">
        <v>0</v>
      </c>
      <c r="AH177" s="249" t="s">
        <v>80</v>
      </c>
      <c r="AI177" s="150">
        <v>0</v>
      </c>
      <c r="AJ177" s="143">
        <v>0</v>
      </c>
      <c r="AK177" s="143">
        <v>0</v>
      </c>
      <c r="AL177" s="201" t="s">
        <v>80</v>
      </c>
      <c r="AM177" s="143">
        <v>0</v>
      </c>
      <c r="AN177" s="201" t="s">
        <v>80</v>
      </c>
      <c r="AO177" s="201" t="s">
        <v>80</v>
      </c>
      <c r="AP177" s="150">
        <v>0</v>
      </c>
      <c r="AQ177" s="260">
        <v>11900000</v>
      </c>
      <c r="AR177" s="86" t="s">
        <v>115</v>
      </c>
      <c r="AS177" s="248">
        <v>0</v>
      </c>
      <c r="AT177" s="203" t="s">
        <v>80</v>
      </c>
      <c r="AU177" s="253">
        <v>0</v>
      </c>
      <c r="AV177" s="261">
        <v>11900000</v>
      </c>
      <c r="AW177" s="133">
        <v>0</v>
      </c>
      <c r="AX177" s="203" t="s">
        <v>80</v>
      </c>
      <c r="AY177" s="355" t="s">
        <v>800</v>
      </c>
      <c r="AZ177" s="337" t="s">
        <v>10886</v>
      </c>
      <c r="BA177" s="81" t="s">
        <v>71</v>
      </c>
      <c r="BB177" s="81" t="s">
        <v>117</v>
      </c>
    </row>
    <row r="178" spans="2:54" s="56" customFormat="1" x14ac:dyDescent="0.25">
      <c r="B178" s="247">
        <v>2023</v>
      </c>
      <c r="C178" s="81">
        <v>891780111</v>
      </c>
      <c r="D178" s="81" t="s">
        <v>68</v>
      </c>
      <c r="E178" s="86" t="s">
        <v>10887</v>
      </c>
      <c r="F178" s="86" t="s">
        <v>10888</v>
      </c>
      <c r="G178" s="86">
        <v>0</v>
      </c>
      <c r="H178" s="198"/>
      <c r="I178" s="86" t="s">
        <v>78</v>
      </c>
      <c r="J178" s="258" t="s">
        <v>1527</v>
      </c>
      <c r="K178" s="144" t="s">
        <v>10889</v>
      </c>
      <c r="L178" s="248">
        <v>7140000</v>
      </c>
      <c r="M178" s="81" t="s">
        <v>73</v>
      </c>
      <c r="N178" s="86"/>
      <c r="O178" s="144" t="s">
        <v>10890</v>
      </c>
      <c r="P178" s="86">
        <v>900458998</v>
      </c>
      <c r="Q178" s="143">
        <v>2206</v>
      </c>
      <c r="R178" s="257">
        <v>45210</v>
      </c>
      <c r="S178" s="248">
        <v>7140000</v>
      </c>
      <c r="T178" s="257">
        <v>45225</v>
      </c>
      <c r="U178" s="248">
        <v>7140000</v>
      </c>
      <c r="V178" s="86" t="s">
        <v>70</v>
      </c>
      <c r="W178" s="143">
        <v>7633815</v>
      </c>
      <c r="X178" s="144" t="s">
        <v>10035</v>
      </c>
      <c r="Y178" s="86"/>
      <c r="Z178" s="250">
        <v>45225</v>
      </c>
      <c r="AA178" s="257">
        <v>45226</v>
      </c>
      <c r="AB178" s="251" t="s">
        <v>80</v>
      </c>
      <c r="AC178" s="257">
        <v>45227</v>
      </c>
      <c r="AD178" s="150">
        <f t="shared" si="9"/>
        <v>1</v>
      </c>
      <c r="AE178" s="262">
        <v>0</v>
      </c>
      <c r="AF178" s="262">
        <v>0</v>
      </c>
      <c r="AG178" s="143">
        <v>0</v>
      </c>
      <c r="AH178" s="249" t="s">
        <v>80</v>
      </c>
      <c r="AI178" s="150">
        <v>0</v>
      </c>
      <c r="AJ178" s="143">
        <v>0</v>
      </c>
      <c r="AK178" s="143">
        <v>0</v>
      </c>
      <c r="AL178" s="201" t="s">
        <v>80</v>
      </c>
      <c r="AM178" s="143">
        <v>0</v>
      </c>
      <c r="AN178" s="201" t="s">
        <v>80</v>
      </c>
      <c r="AO178" s="201" t="s">
        <v>80</v>
      </c>
      <c r="AP178" s="150">
        <v>0</v>
      </c>
      <c r="AQ178" s="260">
        <v>7140000</v>
      </c>
      <c r="AR178" s="86" t="s">
        <v>115</v>
      </c>
      <c r="AS178" s="248">
        <v>0</v>
      </c>
      <c r="AT178" s="203" t="s">
        <v>80</v>
      </c>
      <c r="AU178" s="253">
        <v>0</v>
      </c>
      <c r="AV178" s="261">
        <v>7140000</v>
      </c>
      <c r="AW178" s="133">
        <v>0</v>
      </c>
      <c r="AX178" s="203" t="s">
        <v>80</v>
      </c>
      <c r="AY178" s="355" t="s">
        <v>800</v>
      </c>
      <c r="AZ178" s="337" t="s">
        <v>10891</v>
      </c>
      <c r="BA178" s="81" t="s">
        <v>71</v>
      </c>
      <c r="BB178" s="81" t="s">
        <v>117</v>
      </c>
    </row>
    <row r="179" spans="2:54" s="56" customFormat="1" x14ac:dyDescent="0.25">
      <c r="B179" s="247">
        <v>2023</v>
      </c>
      <c r="C179" s="81">
        <v>891780111</v>
      </c>
      <c r="D179" s="81" t="s">
        <v>68</v>
      </c>
      <c r="E179" s="86" t="s">
        <v>10892</v>
      </c>
      <c r="F179" s="86" t="s">
        <v>10893</v>
      </c>
      <c r="G179" s="86">
        <v>0</v>
      </c>
      <c r="H179" s="198"/>
      <c r="I179" s="86" t="s">
        <v>78</v>
      </c>
      <c r="J179" s="258" t="s">
        <v>120</v>
      </c>
      <c r="K179" s="144" t="s">
        <v>10894</v>
      </c>
      <c r="L179" s="248">
        <v>40000000</v>
      </c>
      <c r="M179" s="81" t="s">
        <v>73</v>
      </c>
      <c r="N179" s="86"/>
      <c r="O179" s="144" t="s">
        <v>9335</v>
      </c>
      <c r="P179" s="86">
        <v>819004091</v>
      </c>
      <c r="Q179" s="143">
        <v>2293</v>
      </c>
      <c r="R179" s="257">
        <v>45229</v>
      </c>
      <c r="S179" s="248">
        <v>47000000</v>
      </c>
      <c r="T179" s="257">
        <v>45229</v>
      </c>
      <c r="U179" s="248">
        <v>40000000</v>
      </c>
      <c r="V179" s="86" t="s">
        <v>70</v>
      </c>
      <c r="W179" s="143">
        <v>72175282</v>
      </c>
      <c r="X179" s="144" t="s">
        <v>10639</v>
      </c>
      <c r="Y179" s="86"/>
      <c r="Z179" s="250">
        <v>45229</v>
      </c>
      <c r="AA179" s="257">
        <v>45230</v>
      </c>
      <c r="AB179" s="251" t="s">
        <v>80</v>
      </c>
      <c r="AC179" s="257">
        <v>45236</v>
      </c>
      <c r="AD179" s="150">
        <f t="shared" si="9"/>
        <v>6</v>
      </c>
      <c r="AE179" s="262">
        <v>0</v>
      </c>
      <c r="AF179" s="262">
        <v>0</v>
      </c>
      <c r="AG179" s="143">
        <v>0</v>
      </c>
      <c r="AH179" s="249" t="s">
        <v>80</v>
      </c>
      <c r="AI179" s="150">
        <v>0</v>
      </c>
      <c r="AJ179" s="143">
        <v>0</v>
      </c>
      <c r="AK179" s="143">
        <v>0</v>
      </c>
      <c r="AL179" s="201" t="s">
        <v>80</v>
      </c>
      <c r="AM179" s="143">
        <v>0</v>
      </c>
      <c r="AN179" s="201" t="s">
        <v>80</v>
      </c>
      <c r="AO179" s="201" t="s">
        <v>80</v>
      </c>
      <c r="AP179" s="150">
        <v>0</v>
      </c>
      <c r="AQ179" s="260">
        <v>40000000</v>
      </c>
      <c r="AR179" s="86" t="s">
        <v>115</v>
      </c>
      <c r="AS179" s="248">
        <v>0</v>
      </c>
      <c r="AT179" s="203" t="s">
        <v>80</v>
      </c>
      <c r="AU179" s="253">
        <v>0</v>
      </c>
      <c r="AV179" s="261">
        <v>40000000</v>
      </c>
      <c r="AW179" s="133">
        <v>0</v>
      </c>
      <c r="AX179" s="203" t="s">
        <v>80</v>
      </c>
      <c r="AY179" s="355" t="s">
        <v>800</v>
      </c>
      <c r="AZ179" s="337" t="s">
        <v>10895</v>
      </c>
      <c r="BA179" s="81" t="s">
        <v>71</v>
      </c>
      <c r="BB179" s="81" t="s">
        <v>117</v>
      </c>
    </row>
    <row r="180" spans="2:54" s="56" customFormat="1" x14ac:dyDescent="0.25">
      <c r="B180" s="247">
        <v>2023</v>
      </c>
      <c r="C180" s="81">
        <v>891780111</v>
      </c>
      <c r="D180" s="81" t="s">
        <v>68</v>
      </c>
      <c r="E180" s="86" t="s">
        <v>10896</v>
      </c>
      <c r="F180" s="86" t="s">
        <v>10897</v>
      </c>
      <c r="G180" s="86">
        <v>0</v>
      </c>
      <c r="H180" s="198"/>
      <c r="I180" s="86" t="s">
        <v>78</v>
      </c>
      <c r="J180" s="258" t="s">
        <v>120</v>
      </c>
      <c r="K180" s="144" t="s">
        <v>10898</v>
      </c>
      <c r="L180" s="248">
        <v>7000000</v>
      </c>
      <c r="M180" s="81" t="s">
        <v>73</v>
      </c>
      <c r="N180" s="86"/>
      <c r="O180" s="144" t="s">
        <v>10638</v>
      </c>
      <c r="P180" s="86">
        <v>819003317</v>
      </c>
      <c r="Q180" s="143">
        <v>2293</v>
      </c>
      <c r="R180" s="257">
        <v>45229</v>
      </c>
      <c r="S180" s="248">
        <v>47000000</v>
      </c>
      <c r="T180" s="257">
        <v>45229</v>
      </c>
      <c r="U180" s="248">
        <v>7000000</v>
      </c>
      <c r="V180" s="86" t="s">
        <v>70</v>
      </c>
      <c r="W180" s="143">
        <v>72175282</v>
      </c>
      <c r="X180" s="144" t="s">
        <v>10639</v>
      </c>
      <c r="Y180" s="86"/>
      <c r="Z180" s="250">
        <v>45229</v>
      </c>
      <c r="AA180" s="257">
        <v>45230</v>
      </c>
      <c r="AB180" s="251" t="s">
        <v>80</v>
      </c>
      <c r="AC180" s="257">
        <v>45235</v>
      </c>
      <c r="AD180" s="150">
        <f t="shared" si="9"/>
        <v>5</v>
      </c>
      <c r="AE180" s="262">
        <v>0</v>
      </c>
      <c r="AF180" s="262">
        <v>0</v>
      </c>
      <c r="AG180" s="143">
        <v>0</v>
      </c>
      <c r="AH180" s="249" t="s">
        <v>80</v>
      </c>
      <c r="AI180" s="150">
        <v>0</v>
      </c>
      <c r="AJ180" s="143">
        <v>0</v>
      </c>
      <c r="AK180" s="143">
        <v>0</v>
      </c>
      <c r="AL180" s="201" t="s">
        <v>80</v>
      </c>
      <c r="AM180" s="143">
        <v>0</v>
      </c>
      <c r="AN180" s="201" t="s">
        <v>80</v>
      </c>
      <c r="AO180" s="201" t="s">
        <v>80</v>
      </c>
      <c r="AP180" s="150">
        <v>0</v>
      </c>
      <c r="AQ180" s="260">
        <v>7000000</v>
      </c>
      <c r="AR180" s="86" t="s">
        <v>115</v>
      </c>
      <c r="AS180" s="248">
        <v>0</v>
      </c>
      <c r="AT180" s="203" t="s">
        <v>80</v>
      </c>
      <c r="AU180" s="253">
        <v>0</v>
      </c>
      <c r="AV180" s="261">
        <v>7000000</v>
      </c>
      <c r="AW180" s="133">
        <v>0</v>
      </c>
      <c r="AX180" s="203" t="s">
        <v>80</v>
      </c>
      <c r="AY180" s="355" t="s">
        <v>800</v>
      </c>
      <c r="AZ180" s="337" t="s">
        <v>10899</v>
      </c>
      <c r="BA180" s="81" t="s">
        <v>71</v>
      </c>
      <c r="BB180" s="81" t="s">
        <v>117</v>
      </c>
    </row>
    <row r="181" spans="2:54" s="56" customFormat="1" x14ac:dyDescent="0.25">
      <c r="B181" s="247">
        <v>2023</v>
      </c>
      <c r="C181" s="81">
        <v>891780111</v>
      </c>
      <c r="D181" s="81" t="s">
        <v>68</v>
      </c>
      <c r="E181" s="86" t="s">
        <v>10900</v>
      </c>
      <c r="F181" s="86" t="s">
        <v>10901</v>
      </c>
      <c r="G181" s="86">
        <v>0</v>
      </c>
      <c r="H181" s="198" t="s">
        <v>69</v>
      </c>
      <c r="I181" s="86" t="s">
        <v>78</v>
      </c>
      <c r="J181" s="160" t="s">
        <v>120</v>
      </c>
      <c r="K181" s="87" t="s">
        <v>10902</v>
      </c>
      <c r="L181" s="248">
        <v>254055437</v>
      </c>
      <c r="M181" s="81" t="s">
        <v>73</v>
      </c>
      <c r="N181" s="198" t="s">
        <v>69</v>
      </c>
      <c r="O181" s="87" t="s">
        <v>10903</v>
      </c>
      <c r="P181" s="81">
        <v>802012828</v>
      </c>
      <c r="Q181" s="143">
        <v>201</v>
      </c>
      <c r="R181" s="249">
        <v>44959</v>
      </c>
      <c r="S181" s="248">
        <v>254055438</v>
      </c>
      <c r="T181" s="249">
        <v>44960</v>
      </c>
      <c r="U181" s="248">
        <v>254055437</v>
      </c>
      <c r="V181" s="86" t="s">
        <v>70</v>
      </c>
      <c r="W181" s="262">
        <v>85459497</v>
      </c>
      <c r="X181" s="141" t="s">
        <v>9253</v>
      </c>
      <c r="Y181" s="198" t="s">
        <v>69</v>
      </c>
      <c r="Z181" s="251">
        <v>44960</v>
      </c>
      <c r="AA181" s="251">
        <v>44961</v>
      </c>
      <c r="AB181" s="202" t="s">
        <v>80</v>
      </c>
      <c r="AC181" s="251">
        <v>44975</v>
      </c>
      <c r="AD181" s="150">
        <f t="shared" si="9"/>
        <v>14</v>
      </c>
      <c r="AE181" s="143">
        <v>0</v>
      </c>
      <c r="AF181" s="262">
        <v>0</v>
      </c>
      <c r="AG181" s="143">
        <v>0</v>
      </c>
      <c r="AH181" s="202" t="s">
        <v>80</v>
      </c>
      <c r="AI181" s="150">
        <v>0</v>
      </c>
      <c r="AJ181" s="143">
        <v>0</v>
      </c>
      <c r="AK181" s="143">
        <v>0</v>
      </c>
      <c r="AL181" s="201" t="s">
        <v>80</v>
      </c>
      <c r="AM181" s="143">
        <v>0</v>
      </c>
      <c r="AN181" s="201" t="s">
        <v>80</v>
      </c>
      <c r="AO181" s="201" t="s">
        <v>80</v>
      </c>
      <c r="AP181" s="150">
        <f t="shared" si="8"/>
        <v>0</v>
      </c>
      <c r="AQ181" s="260">
        <f>+L181+AF181-AK181</f>
        <v>254055437</v>
      </c>
      <c r="AR181" s="86" t="s">
        <v>115</v>
      </c>
      <c r="AS181" s="248">
        <v>0</v>
      </c>
      <c r="AT181" s="203" t="s">
        <v>80</v>
      </c>
      <c r="AU181" s="264">
        <v>254055436</v>
      </c>
      <c r="AV181" s="261">
        <f t="shared" si="10"/>
        <v>1</v>
      </c>
      <c r="AW181" s="133">
        <f t="shared" si="11"/>
        <v>0.99999999606385126</v>
      </c>
      <c r="AX181" s="203" t="s">
        <v>80</v>
      </c>
      <c r="AY181" s="355" t="s">
        <v>800</v>
      </c>
      <c r="AZ181" s="254" t="s">
        <v>10904</v>
      </c>
      <c r="BA181" s="160" t="s">
        <v>71</v>
      </c>
      <c r="BB181" s="160" t="s">
        <v>117</v>
      </c>
    </row>
    <row r="182" spans="2:54" s="56" customFormat="1" x14ac:dyDescent="0.25">
      <c r="B182" s="247">
        <v>2023</v>
      </c>
      <c r="C182" s="81">
        <v>891780111</v>
      </c>
      <c r="D182" s="81" t="s">
        <v>68</v>
      </c>
      <c r="E182" s="86" t="s">
        <v>10905</v>
      </c>
      <c r="F182" s="86" t="s">
        <v>10906</v>
      </c>
      <c r="G182" s="86">
        <v>0</v>
      </c>
      <c r="H182" s="198"/>
      <c r="I182" s="86" t="s">
        <v>78</v>
      </c>
      <c r="J182" s="160" t="s">
        <v>120</v>
      </c>
      <c r="K182" s="144" t="s">
        <v>10907</v>
      </c>
      <c r="L182" s="248">
        <v>70953750</v>
      </c>
      <c r="M182" s="81" t="s">
        <v>73</v>
      </c>
      <c r="N182" s="86"/>
      <c r="O182" s="144" t="s">
        <v>10908</v>
      </c>
      <c r="P182" s="86">
        <v>1082860393</v>
      </c>
      <c r="Q182" s="150">
        <v>113</v>
      </c>
      <c r="R182" s="257">
        <v>44952</v>
      </c>
      <c r="S182" s="248">
        <v>70953750</v>
      </c>
      <c r="T182" s="257">
        <v>44952</v>
      </c>
      <c r="U182" s="248">
        <v>70953750</v>
      </c>
      <c r="V182" s="86" t="s">
        <v>70</v>
      </c>
      <c r="W182" s="262">
        <v>57297693</v>
      </c>
      <c r="X182" s="141" t="s">
        <v>10056</v>
      </c>
      <c r="Y182" s="86"/>
      <c r="Z182" s="251">
        <v>44965</v>
      </c>
      <c r="AA182" s="251">
        <v>44965</v>
      </c>
      <c r="AB182" s="251">
        <v>44967</v>
      </c>
      <c r="AC182" s="251">
        <v>44980</v>
      </c>
      <c r="AD182" s="150">
        <f t="shared" si="9"/>
        <v>13</v>
      </c>
      <c r="AE182" s="143">
        <v>0</v>
      </c>
      <c r="AF182" s="262">
        <v>0</v>
      </c>
      <c r="AG182" s="143">
        <v>0</v>
      </c>
      <c r="AH182" s="202" t="s">
        <v>80</v>
      </c>
      <c r="AI182" s="150">
        <v>0</v>
      </c>
      <c r="AJ182" s="143">
        <v>0</v>
      </c>
      <c r="AK182" s="143">
        <v>0</v>
      </c>
      <c r="AL182" s="201" t="s">
        <v>80</v>
      </c>
      <c r="AM182" s="143">
        <v>0</v>
      </c>
      <c r="AN182" s="201" t="s">
        <v>80</v>
      </c>
      <c r="AO182" s="201" t="s">
        <v>80</v>
      </c>
      <c r="AP182" s="150">
        <f t="shared" si="8"/>
        <v>0</v>
      </c>
      <c r="AQ182" s="260">
        <f>+L182+AF182-AK182</f>
        <v>70953750</v>
      </c>
      <c r="AR182" s="86" t="s">
        <v>115</v>
      </c>
      <c r="AS182" s="248">
        <v>0</v>
      </c>
      <c r="AT182" s="203" t="s">
        <v>80</v>
      </c>
      <c r="AU182" s="264">
        <v>70953750</v>
      </c>
      <c r="AV182" s="261">
        <f t="shared" si="10"/>
        <v>0</v>
      </c>
      <c r="AW182" s="133">
        <f t="shared" si="11"/>
        <v>1</v>
      </c>
      <c r="AX182" s="203" t="s">
        <v>80</v>
      </c>
      <c r="AY182" s="355" t="s">
        <v>800</v>
      </c>
      <c r="AZ182" s="254" t="s">
        <v>10909</v>
      </c>
      <c r="BA182" s="160" t="s">
        <v>71</v>
      </c>
      <c r="BB182" s="160" t="s">
        <v>117</v>
      </c>
    </row>
    <row r="183" spans="2:54" s="56" customFormat="1" x14ac:dyDescent="0.25">
      <c r="B183" s="247">
        <v>2023</v>
      </c>
      <c r="C183" s="81">
        <v>891780111</v>
      </c>
      <c r="D183" s="81" t="s">
        <v>68</v>
      </c>
      <c r="E183" s="86" t="s">
        <v>10910</v>
      </c>
      <c r="F183" s="86" t="s">
        <v>10911</v>
      </c>
      <c r="G183" s="86">
        <v>0</v>
      </c>
      <c r="H183" s="198"/>
      <c r="I183" s="86" t="s">
        <v>78</v>
      </c>
      <c r="J183" s="160" t="s">
        <v>1527</v>
      </c>
      <c r="K183" s="144" t="s">
        <v>10912</v>
      </c>
      <c r="L183" s="248">
        <v>31059000</v>
      </c>
      <c r="M183" s="81" t="s">
        <v>73</v>
      </c>
      <c r="N183" s="86"/>
      <c r="O183" s="144" t="s">
        <v>10913</v>
      </c>
      <c r="P183" s="86">
        <v>79415098</v>
      </c>
      <c r="Q183" s="143">
        <v>288</v>
      </c>
      <c r="R183" s="257">
        <v>44965</v>
      </c>
      <c r="S183" s="248">
        <v>31059000</v>
      </c>
      <c r="T183" s="257">
        <v>44973</v>
      </c>
      <c r="U183" s="248">
        <v>31059000</v>
      </c>
      <c r="V183" s="86" t="s">
        <v>70</v>
      </c>
      <c r="W183" s="262">
        <v>36665858</v>
      </c>
      <c r="X183" s="141" t="s">
        <v>10377</v>
      </c>
      <c r="Y183" s="86"/>
      <c r="Z183" s="251">
        <v>44973</v>
      </c>
      <c r="AA183" s="251">
        <v>44973</v>
      </c>
      <c r="AB183" s="202" t="s">
        <v>80</v>
      </c>
      <c r="AC183" s="251">
        <v>45013</v>
      </c>
      <c r="AD183" s="150">
        <f t="shared" si="9"/>
        <v>40</v>
      </c>
      <c r="AE183" s="143">
        <v>0</v>
      </c>
      <c r="AF183" s="262">
        <v>0</v>
      </c>
      <c r="AG183" s="143">
        <v>0</v>
      </c>
      <c r="AH183" s="202" t="s">
        <v>80</v>
      </c>
      <c r="AI183" s="150">
        <v>0</v>
      </c>
      <c r="AJ183" s="143">
        <v>0</v>
      </c>
      <c r="AK183" s="143">
        <v>0</v>
      </c>
      <c r="AL183" s="201" t="s">
        <v>80</v>
      </c>
      <c r="AM183" s="143">
        <v>0</v>
      </c>
      <c r="AN183" s="201" t="s">
        <v>80</v>
      </c>
      <c r="AO183" s="201" t="s">
        <v>80</v>
      </c>
      <c r="AP183" s="150">
        <f t="shared" si="8"/>
        <v>0</v>
      </c>
      <c r="AQ183" s="260">
        <f>+L183+AF183-AK183</f>
        <v>31059000</v>
      </c>
      <c r="AR183" s="86" t="s">
        <v>115</v>
      </c>
      <c r="AS183" s="248">
        <v>0</v>
      </c>
      <c r="AT183" s="203" t="s">
        <v>80</v>
      </c>
      <c r="AU183" s="264">
        <v>31059000</v>
      </c>
      <c r="AV183" s="261">
        <f t="shared" si="10"/>
        <v>0</v>
      </c>
      <c r="AW183" s="133">
        <f t="shared" si="11"/>
        <v>1</v>
      </c>
      <c r="AX183" s="203" t="s">
        <v>80</v>
      </c>
      <c r="AY183" s="355" t="s">
        <v>800</v>
      </c>
      <c r="AZ183" s="254" t="s">
        <v>10914</v>
      </c>
      <c r="BA183" s="160" t="s">
        <v>71</v>
      </c>
      <c r="BB183" s="160" t="s">
        <v>117</v>
      </c>
    </row>
    <row r="184" spans="2:54" s="56" customFormat="1" x14ac:dyDescent="0.25">
      <c r="B184" s="247">
        <v>2023</v>
      </c>
      <c r="C184" s="81">
        <v>891780111</v>
      </c>
      <c r="D184" s="81" t="s">
        <v>68</v>
      </c>
      <c r="E184" s="86" t="s">
        <v>10915</v>
      </c>
      <c r="F184" s="86" t="s">
        <v>10916</v>
      </c>
      <c r="G184" s="86">
        <v>0</v>
      </c>
      <c r="H184" s="198"/>
      <c r="I184" s="86" t="s">
        <v>78</v>
      </c>
      <c r="J184" s="160" t="s">
        <v>120</v>
      </c>
      <c r="K184" s="144" t="s">
        <v>10917</v>
      </c>
      <c r="L184" s="248">
        <v>23734550</v>
      </c>
      <c r="M184" s="81" t="s">
        <v>73</v>
      </c>
      <c r="N184" s="86"/>
      <c r="O184" s="144" t="s">
        <v>10918</v>
      </c>
      <c r="P184" s="86">
        <v>1082860393</v>
      </c>
      <c r="Q184" s="143">
        <v>233</v>
      </c>
      <c r="R184" s="257">
        <v>44960</v>
      </c>
      <c r="S184" s="248">
        <v>23734550</v>
      </c>
      <c r="T184" s="257">
        <v>44978</v>
      </c>
      <c r="U184" s="248">
        <v>23734550</v>
      </c>
      <c r="V184" s="86" t="s">
        <v>70</v>
      </c>
      <c r="W184" s="262">
        <v>57297693</v>
      </c>
      <c r="X184" s="141" t="s">
        <v>10056</v>
      </c>
      <c r="Y184" s="86"/>
      <c r="Z184" s="251">
        <v>44978</v>
      </c>
      <c r="AA184" s="251">
        <v>44979</v>
      </c>
      <c r="AB184" s="251">
        <v>44984</v>
      </c>
      <c r="AC184" s="251">
        <v>44988</v>
      </c>
      <c r="AD184" s="150">
        <f t="shared" si="9"/>
        <v>4</v>
      </c>
      <c r="AE184" s="143">
        <v>0</v>
      </c>
      <c r="AF184" s="262">
        <v>0</v>
      </c>
      <c r="AG184" s="143">
        <v>0</v>
      </c>
      <c r="AH184" s="202" t="s">
        <v>80</v>
      </c>
      <c r="AI184" s="150">
        <v>0</v>
      </c>
      <c r="AJ184" s="143">
        <v>0</v>
      </c>
      <c r="AK184" s="143">
        <v>0</v>
      </c>
      <c r="AL184" s="201" t="s">
        <v>80</v>
      </c>
      <c r="AM184" s="143">
        <v>0</v>
      </c>
      <c r="AN184" s="201" t="s">
        <v>80</v>
      </c>
      <c r="AO184" s="201" t="s">
        <v>80</v>
      </c>
      <c r="AP184" s="150">
        <f t="shared" si="8"/>
        <v>0</v>
      </c>
      <c r="AQ184" s="260">
        <f>+L184+AF184-AK184</f>
        <v>23734550</v>
      </c>
      <c r="AR184" s="86" t="s">
        <v>115</v>
      </c>
      <c r="AS184" s="248">
        <v>0</v>
      </c>
      <c r="AT184" s="203" t="s">
        <v>80</v>
      </c>
      <c r="AU184" s="264">
        <v>23734550</v>
      </c>
      <c r="AV184" s="261">
        <f t="shared" si="10"/>
        <v>0</v>
      </c>
      <c r="AW184" s="133">
        <f t="shared" si="11"/>
        <v>1</v>
      </c>
      <c r="AX184" s="203" t="s">
        <v>80</v>
      </c>
      <c r="AY184" s="355" t="s">
        <v>800</v>
      </c>
      <c r="AZ184" s="254" t="s">
        <v>10919</v>
      </c>
      <c r="BA184" s="160" t="s">
        <v>71</v>
      </c>
      <c r="BB184" s="160" t="s">
        <v>117</v>
      </c>
    </row>
    <row r="185" spans="2:54" s="56" customFormat="1" x14ac:dyDescent="0.25">
      <c r="B185" s="247">
        <v>2023</v>
      </c>
      <c r="C185" s="81">
        <v>891780111</v>
      </c>
      <c r="D185" s="81" t="s">
        <v>68</v>
      </c>
      <c r="E185" s="86" t="s">
        <v>10920</v>
      </c>
      <c r="F185" s="86" t="s">
        <v>10921</v>
      </c>
      <c r="G185" s="86">
        <v>0</v>
      </c>
      <c r="H185" s="198"/>
      <c r="I185" s="86" t="s">
        <v>78</v>
      </c>
      <c r="J185" s="160" t="s">
        <v>1527</v>
      </c>
      <c r="K185" s="144" t="s">
        <v>10922</v>
      </c>
      <c r="L185" s="248">
        <v>7650000</v>
      </c>
      <c r="M185" s="81" t="s">
        <v>73</v>
      </c>
      <c r="N185" s="86"/>
      <c r="O185" s="144" t="s">
        <v>1279</v>
      </c>
      <c r="P185" s="86">
        <v>1082881164</v>
      </c>
      <c r="Q185" s="143">
        <v>287</v>
      </c>
      <c r="R185" s="257">
        <v>44965</v>
      </c>
      <c r="S185" s="248">
        <v>7650000</v>
      </c>
      <c r="T185" s="257">
        <v>44981</v>
      </c>
      <c r="U185" s="248">
        <v>7650000</v>
      </c>
      <c r="V185" s="86" t="s">
        <v>70</v>
      </c>
      <c r="W185" s="262">
        <v>36665858</v>
      </c>
      <c r="X185" s="141" t="s">
        <v>10377</v>
      </c>
      <c r="Y185" s="86"/>
      <c r="Z185" s="251">
        <v>44981</v>
      </c>
      <c r="AA185" s="251">
        <v>44981</v>
      </c>
      <c r="AB185" s="202" t="s">
        <v>80</v>
      </c>
      <c r="AC185" s="251">
        <v>44987</v>
      </c>
      <c r="AD185" s="150">
        <f t="shared" si="9"/>
        <v>6</v>
      </c>
      <c r="AE185" s="143">
        <v>0</v>
      </c>
      <c r="AF185" s="262">
        <v>0</v>
      </c>
      <c r="AG185" s="143">
        <v>0</v>
      </c>
      <c r="AH185" s="202" t="s">
        <v>80</v>
      </c>
      <c r="AI185" s="150">
        <v>0</v>
      </c>
      <c r="AJ185" s="143">
        <v>0</v>
      </c>
      <c r="AK185" s="143">
        <v>0</v>
      </c>
      <c r="AL185" s="201" t="s">
        <v>80</v>
      </c>
      <c r="AM185" s="143">
        <v>0</v>
      </c>
      <c r="AN185" s="201" t="s">
        <v>80</v>
      </c>
      <c r="AO185" s="201" t="s">
        <v>80</v>
      </c>
      <c r="AP185" s="150">
        <f t="shared" si="8"/>
        <v>0</v>
      </c>
      <c r="AQ185" s="260">
        <f>+L185+AF185-AK185</f>
        <v>7650000</v>
      </c>
      <c r="AR185" s="86" t="s">
        <v>115</v>
      </c>
      <c r="AS185" s="248">
        <v>0</v>
      </c>
      <c r="AT185" s="203" t="s">
        <v>80</v>
      </c>
      <c r="AU185" s="264">
        <v>0</v>
      </c>
      <c r="AV185" s="261">
        <f t="shared" si="10"/>
        <v>7650000</v>
      </c>
      <c r="AW185" s="133">
        <f t="shared" si="11"/>
        <v>0</v>
      </c>
      <c r="AX185" s="203" t="s">
        <v>80</v>
      </c>
      <c r="AY185" s="355" t="s">
        <v>800</v>
      </c>
      <c r="AZ185" s="254" t="s">
        <v>10923</v>
      </c>
      <c r="BA185" s="160" t="s">
        <v>71</v>
      </c>
      <c r="BB185" s="160" t="s">
        <v>117</v>
      </c>
    </row>
    <row r="186" spans="2:54" s="56" customFormat="1" x14ac:dyDescent="0.25">
      <c r="B186" s="247">
        <v>2023</v>
      </c>
      <c r="C186" s="81">
        <v>891780111</v>
      </c>
      <c r="D186" s="81" t="s">
        <v>68</v>
      </c>
      <c r="E186" s="86" t="s">
        <v>10924</v>
      </c>
      <c r="F186" s="86" t="s">
        <v>10925</v>
      </c>
      <c r="G186" s="86">
        <v>0</v>
      </c>
      <c r="H186" s="198"/>
      <c r="I186" s="86" t="s">
        <v>78</v>
      </c>
      <c r="J186" s="160" t="s">
        <v>1527</v>
      </c>
      <c r="K186" s="144" t="s">
        <v>10926</v>
      </c>
      <c r="L186" s="248">
        <v>3585941</v>
      </c>
      <c r="M186" s="81" t="s">
        <v>73</v>
      </c>
      <c r="N186" s="86"/>
      <c r="O186" s="144" t="s">
        <v>10927</v>
      </c>
      <c r="P186" s="86">
        <v>800177584</v>
      </c>
      <c r="Q186" s="143">
        <v>191</v>
      </c>
      <c r="R186" s="257">
        <v>44958</v>
      </c>
      <c r="S186" s="248">
        <v>7971081</v>
      </c>
      <c r="T186" s="257">
        <v>44981</v>
      </c>
      <c r="U186" s="248">
        <v>3585941</v>
      </c>
      <c r="V186" s="86" t="s">
        <v>70</v>
      </c>
      <c r="W186" s="262">
        <v>57297693</v>
      </c>
      <c r="X186" s="141" t="s">
        <v>10056</v>
      </c>
      <c r="Y186" s="86"/>
      <c r="Z186" s="251">
        <v>44981</v>
      </c>
      <c r="AA186" s="251">
        <v>44981</v>
      </c>
      <c r="AB186" s="202" t="s">
        <v>80</v>
      </c>
      <c r="AC186" s="251">
        <v>44988</v>
      </c>
      <c r="AD186" s="150">
        <f t="shared" si="9"/>
        <v>7</v>
      </c>
      <c r="AE186" s="143">
        <v>0</v>
      </c>
      <c r="AF186" s="262">
        <v>0</v>
      </c>
      <c r="AG186" s="143">
        <v>0</v>
      </c>
      <c r="AH186" s="202" t="s">
        <v>80</v>
      </c>
      <c r="AI186" s="150">
        <v>0</v>
      </c>
      <c r="AJ186" s="143">
        <v>0</v>
      </c>
      <c r="AK186" s="143">
        <v>0</v>
      </c>
      <c r="AL186" s="201" t="s">
        <v>80</v>
      </c>
      <c r="AM186" s="143">
        <v>0</v>
      </c>
      <c r="AN186" s="201" t="s">
        <v>80</v>
      </c>
      <c r="AO186" s="201" t="s">
        <v>80</v>
      </c>
      <c r="AP186" s="150">
        <f t="shared" si="8"/>
        <v>0</v>
      </c>
      <c r="AQ186" s="260">
        <f>+L186+AF186-AK186</f>
        <v>3585941</v>
      </c>
      <c r="AR186" s="86" t="s">
        <v>115</v>
      </c>
      <c r="AS186" s="248">
        <v>0</v>
      </c>
      <c r="AT186" s="203" t="s">
        <v>80</v>
      </c>
      <c r="AU186" s="264">
        <v>3585940.5</v>
      </c>
      <c r="AV186" s="261">
        <f t="shared" si="10"/>
        <v>0.5</v>
      </c>
      <c r="AW186" s="133">
        <f t="shared" si="11"/>
        <v>0.99999986056658485</v>
      </c>
      <c r="AX186" s="203" t="s">
        <v>80</v>
      </c>
      <c r="AY186" s="355" t="s">
        <v>800</v>
      </c>
      <c r="AZ186" s="254" t="s">
        <v>10928</v>
      </c>
      <c r="BA186" s="160" t="s">
        <v>71</v>
      </c>
      <c r="BB186" s="160" t="s">
        <v>117</v>
      </c>
    </row>
    <row r="187" spans="2:54" s="56" customFormat="1" x14ac:dyDescent="0.25">
      <c r="B187" s="247">
        <v>2023</v>
      </c>
      <c r="C187" s="81">
        <v>891780111</v>
      </c>
      <c r="D187" s="81" t="s">
        <v>68</v>
      </c>
      <c r="E187" s="86" t="s">
        <v>10929</v>
      </c>
      <c r="F187" s="86" t="s">
        <v>10930</v>
      </c>
      <c r="G187" s="86">
        <v>0</v>
      </c>
      <c r="H187" s="198"/>
      <c r="I187" s="86" t="s">
        <v>78</v>
      </c>
      <c r="J187" s="160" t="s">
        <v>1527</v>
      </c>
      <c r="K187" s="144" t="s">
        <v>10931</v>
      </c>
      <c r="L187" s="248">
        <v>4385140</v>
      </c>
      <c r="M187" s="81" t="s">
        <v>73</v>
      </c>
      <c r="N187" s="86"/>
      <c r="O187" s="144" t="s">
        <v>10932</v>
      </c>
      <c r="P187" s="76">
        <v>860035467</v>
      </c>
      <c r="Q187" s="143">
        <v>191</v>
      </c>
      <c r="R187" s="257">
        <v>44958</v>
      </c>
      <c r="S187" s="248">
        <v>7971081</v>
      </c>
      <c r="T187" s="257">
        <v>44985</v>
      </c>
      <c r="U187" s="248">
        <v>4385140</v>
      </c>
      <c r="V187" s="86" t="s">
        <v>70</v>
      </c>
      <c r="W187" s="262">
        <v>57297693</v>
      </c>
      <c r="X187" s="141" t="s">
        <v>10056</v>
      </c>
      <c r="Y187" s="86"/>
      <c r="Z187" s="251">
        <v>44985</v>
      </c>
      <c r="AA187" s="251">
        <v>44985</v>
      </c>
      <c r="AB187" s="202" t="s">
        <v>80</v>
      </c>
      <c r="AC187" s="251">
        <v>45030</v>
      </c>
      <c r="AD187" s="150">
        <f t="shared" si="9"/>
        <v>45</v>
      </c>
      <c r="AE187" s="143">
        <v>0</v>
      </c>
      <c r="AF187" s="262">
        <v>0</v>
      </c>
      <c r="AG187" s="143">
        <v>0</v>
      </c>
      <c r="AH187" s="202" t="s">
        <v>80</v>
      </c>
      <c r="AI187" s="150">
        <v>0</v>
      </c>
      <c r="AJ187" s="143">
        <v>0</v>
      </c>
      <c r="AK187" s="143">
        <v>0</v>
      </c>
      <c r="AL187" s="201" t="s">
        <v>80</v>
      </c>
      <c r="AM187" s="143">
        <v>0</v>
      </c>
      <c r="AN187" s="201" t="s">
        <v>80</v>
      </c>
      <c r="AO187" s="201" t="s">
        <v>80</v>
      </c>
      <c r="AP187" s="150">
        <f t="shared" si="8"/>
        <v>0</v>
      </c>
      <c r="AQ187" s="260">
        <f>+L187+AF187-AK187</f>
        <v>4385140</v>
      </c>
      <c r="AR187" s="86" t="s">
        <v>115</v>
      </c>
      <c r="AS187" s="248">
        <v>0</v>
      </c>
      <c r="AT187" s="203" t="s">
        <v>80</v>
      </c>
      <c r="AU187" s="264">
        <v>4385140</v>
      </c>
      <c r="AV187" s="261">
        <f t="shared" si="10"/>
        <v>0</v>
      </c>
      <c r="AW187" s="133">
        <f t="shared" si="11"/>
        <v>1</v>
      </c>
      <c r="AX187" s="203" t="s">
        <v>80</v>
      </c>
      <c r="AY187" s="355" t="s">
        <v>800</v>
      </c>
      <c r="AZ187" s="254" t="s">
        <v>10933</v>
      </c>
      <c r="BA187" s="160" t="s">
        <v>71</v>
      </c>
      <c r="BB187" s="160" t="s">
        <v>117</v>
      </c>
    </row>
    <row r="188" spans="2:54" s="56" customFormat="1" x14ac:dyDescent="0.25">
      <c r="B188" s="247">
        <v>2023</v>
      </c>
      <c r="C188" s="81">
        <v>891780111</v>
      </c>
      <c r="D188" s="81" t="s">
        <v>68</v>
      </c>
      <c r="E188" s="86" t="s">
        <v>10934</v>
      </c>
      <c r="F188" s="86" t="s">
        <v>10935</v>
      </c>
      <c r="G188" s="86">
        <v>0</v>
      </c>
      <c r="H188" s="198"/>
      <c r="I188" s="86" t="s">
        <v>78</v>
      </c>
      <c r="J188" s="160" t="s">
        <v>1527</v>
      </c>
      <c r="K188" s="144" t="s">
        <v>10936</v>
      </c>
      <c r="L188" s="248">
        <v>8475000</v>
      </c>
      <c r="M188" s="81" t="s">
        <v>73</v>
      </c>
      <c r="N188" s="86"/>
      <c r="O188" s="144" t="s">
        <v>10937</v>
      </c>
      <c r="P188" s="86">
        <v>1083028924</v>
      </c>
      <c r="Q188" s="143">
        <v>403</v>
      </c>
      <c r="R188" s="257">
        <v>44973</v>
      </c>
      <c r="S188" s="248">
        <v>8500000</v>
      </c>
      <c r="T188" s="257">
        <v>44987</v>
      </c>
      <c r="U188" s="248">
        <v>8475000</v>
      </c>
      <c r="V188" s="86" t="s">
        <v>70</v>
      </c>
      <c r="W188" s="262">
        <v>57461757</v>
      </c>
      <c r="X188" s="141" t="s">
        <v>10938</v>
      </c>
      <c r="Y188" s="86"/>
      <c r="Z188" s="251">
        <v>44987</v>
      </c>
      <c r="AA188" s="251">
        <v>44987</v>
      </c>
      <c r="AB188" s="202" t="s">
        <v>80</v>
      </c>
      <c r="AC188" s="251">
        <v>45016</v>
      </c>
      <c r="AD188" s="150">
        <f t="shared" si="9"/>
        <v>29</v>
      </c>
      <c r="AE188" s="143">
        <v>0</v>
      </c>
      <c r="AF188" s="262">
        <v>0</v>
      </c>
      <c r="AG188" s="143">
        <v>0</v>
      </c>
      <c r="AH188" s="202" t="s">
        <v>80</v>
      </c>
      <c r="AI188" s="150">
        <v>0</v>
      </c>
      <c r="AJ188" s="143">
        <v>0</v>
      </c>
      <c r="AK188" s="143">
        <v>0</v>
      </c>
      <c r="AL188" s="201" t="s">
        <v>80</v>
      </c>
      <c r="AM188" s="143">
        <v>0</v>
      </c>
      <c r="AN188" s="201" t="s">
        <v>80</v>
      </c>
      <c r="AO188" s="201" t="s">
        <v>80</v>
      </c>
      <c r="AP188" s="150">
        <f t="shared" si="8"/>
        <v>0</v>
      </c>
      <c r="AQ188" s="260">
        <f>+L188+AF188-AK188</f>
        <v>8475000</v>
      </c>
      <c r="AR188" s="86" t="s">
        <v>115</v>
      </c>
      <c r="AS188" s="248">
        <v>0</v>
      </c>
      <c r="AT188" s="203" t="s">
        <v>80</v>
      </c>
      <c r="AU188" s="264">
        <v>8475000</v>
      </c>
      <c r="AV188" s="261">
        <f t="shared" si="10"/>
        <v>0</v>
      </c>
      <c r="AW188" s="133">
        <f t="shared" si="11"/>
        <v>1</v>
      </c>
      <c r="AX188" s="203" t="s">
        <v>80</v>
      </c>
      <c r="AY188" s="355" t="s">
        <v>800</v>
      </c>
      <c r="AZ188" s="254" t="s">
        <v>10939</v>
      </c>
      <c r="BA188" s="160" t="s">
        <v>71</v>
      </c>
      <c r="BB188" s="160" t="s">
        <v>117</v>
      </c>
    </row>
    <row r="189" spans="2:54" s="56" customFormat="1" x14ac:dyDescent="0.25">
      <c r="B189" s="247">
        <v>2023</v>
      </c>
      <c r="C189" s="81">
        <v>891780111</v>
      </c>
      <c r="D189" s="81" t="s">
        <v>68</v>
      </c>
      <c r="E189" s="86" t="s">
        <v>10940</v>
      </c>
      <c r="F189" s="86" t="s">
        <v>10941</v>
      </c>
      <c r="G189" s="86">
        <v>0</v>
      </c>
      <c r="H189" s="198"/>
      <c r="I189" s="86" t="s">
        <v>78</v>
      </c>
      <c r="J189" s="160" t="s">
        <v>120</v>
      </c>
      <c r="K189" s="144" t="s">
        <v>10942</v>
      </c>
      <c r="L189" s="248">
        <v>71995000</v>
      </c>
      <c r="M189" s="81" t="s">
        <v>73</v>
      </c>
      <c r="N189" s="86"/>
      <c r="O189" s="144" t="s">
        <v>10943</v>
      </c>
      <c r="P189" s="86">
        <v>900121223</v>
      </c>
      <c r="Q189" s="143">
        <v>520</v>
      </c>
      <c r="R189" s="257">
        <v>44985</v>
      </c>
      <c r="S189" s="248">
        <v>71995000</v>
      </c>
      <c r="T189" s="257">
        <v>44991</v>
      </c>
      <c r="U189" s="248">
        <v>71995000</v>
      </c>
      <c r="V189" s="86" t="s">
        <v>70</v>
      </c>
      <c r="W189" s="262">
        <v>85465146</v>
      </c>
      <c r="X189" s="141" t="s">
        <v>9277</v>
      </c>
      <c r="Y189" s="86"/>
      <c r="Z189" s="251">
        <v>44991</v>
      </c>
      <c r="AA189" s="251">
        <v>44993</v>
      </c>
      <c r="AB189" s="251">
        <v>44995</v>
      </c>
      <c r="AC189" s="251">
        <v>45003</v>
      </c>
      <c r="AD189" s="150">
        <f t="shared" si="9"/>
        <v>8</v>
      </c>
      <c r="AE189" s="143">
        <v>0</v>
      </c>
      <c r="AF189" s="262">
        <v>0</v>
      </c>
      <c r="AG189" s="143">
        <v>0</v>
      </c>
      <c r="AH189" s="202" t="s">
        <v>80</v>
      </c>
      <c r="AI189" s="150">
        <v>0</v>
      </c>
      <c r="AJ189" s="143">
        <v>0</v>
      </c>
      <c r="AK189" s="143">
        <v>0</v>
      </c>
      <c r="AL189" s="201" t="s">
        <v>80</v>
      </c>
      <c r="AM189" s="143">
        <v>0</v>
      </c>
      <c r="AN189" s="201" t="s">
        <v>80</v>
      </c>
      <c r="AO189" s="201" t="s">
        <v>80</v>
      </c>
      <c r="AP189" s="150">
        <f t="shared" si="8"/>
        <v>0</v>
      </c>
      <c r="AQ189" s="260">
        <f>+L189+AF189-AK189</f>
        <v>71995000</v>
      </c>
      <c r="AR189" s="86" t="s">
        <v>115</v>
      </c>
      <c r="AS189" s="248">
        <v>0</v>
      </c>
      <c r="AT189" s="203" t="s">
        <v>80</v>
      </c>
      <c r="AU189" s="264">
        <v>71995000</v>
      </c>
      <c r="AV189" s="261">
        <f t="shared" si="10"/>
        <v>0</v>
      </c>
      <c r="AW189" s="133">
        <f t="shared" si="11"/>
        <v>1</v>
      </c>
      <c r="AX189" s="203" t="s">
        <v>80</v>
      </c>
      <c r="AY189" s="355" t="s">
        <v>800</v>
      </c>
      <c r="AZ189" s="254" t="s">
        <v>10944</v>
      </c>
      <c r="BA189" s="160" t="s">
        <v>71</v>
      </c>
      <c r="BB189" s="160" t="s">
        <v>117</v>
      </c>
    </row>
    <row r="190" spans="2:54" s="56" customFormat="1" x14ac:dyDescent="0.25">
      <c r="B190" s="247">
        <v>2023</v>
      </c>
      <c r="C190" s="81">
        <v>891780111</v>
      </c>
      <c r="D190" s="81" t="s">
        <v>68</v>
      </c>
      <c r="E190" s="86" t="s">
        <v>10945</v>
      </c>
      <c r="F190" s="86" t="s">
        <v>10946</v>
      </c>
      <c r="G190" s="86">
        <v>0</v>
      </c>
      <c r="H190" s="198"/>
      <c r="I190" s="86" t="s">
        <v>78</v>
      </c>
      <c r="J190" s="160" t="s">
        <v>1527</v>
      </c>
      <c r="K190" s="144" t="s">
        <v>10947</v>
      </c>
      <c r="L190" s="248">
        <v>56751000</v>
      </c>
      <c r="M190" s="81" t="s">
        <v>73</v>
      </c>
      <c r="N190" s="86"/>
      <c r="O190" s="144" t="s">
        <v>10948</v>
      </c>
      <c r="P190" s="86">
        <v>1005369102</v>
      </c>
      <c r="Q190" s="143">
        <v>309</v>
      </c>
      <c r="R190" s="257">
        <v>44966</v>
      </c>
      <c r="S190" s="248">
        <v>56751000</v>
      </c>
      <c r="T190" s="257">
        <v>44992</v>
      </c>
      <c r="U190" s="248">
        <v>56751000</v>
      </c>
      <c r="V190" s="86" t="s">
        <v>70</v>
      </c>
      <c r="W190" s="262">
        <v>85466528</v>
      </c>
      <c r="X190" s="141" t="s">
        <v>10248</v>
      </c>
      <c r="Y190" s="86"/>
      <c r="Z190" s="251">
        <v>44992</v>
      </c>
      <c r="AA190" s="251">
        <v>44998</v>
      </c>
      <c r="AB190" s="251">
        <v>45006</v>
      </c>
      <c r="AC190" s="251">
        <v>45027</v>
      </c>
      <c r="AD190" s="150">
        <f t="shared" si="9"/>
        <v>21</v>
      </c>
      <c r="AE190" s="143">
        <v>0</v>
      </c>
      <c r="AF190" s="262">
        <v>0</v>
      </c>
      <c r="AG190" s="143">
        <v>0</v>
      </c>
      <c r="AH190" s="202" t="s">
        <v>80</v>
      </c>
      <c r="AI190" s="150">
        <v>0</v>
      </c>
      <c r="AJ190" s="143">
        <v>0</v>
      </c>
      <c r="AK190" s="143">
        <v>0</v>
      </c>
      <c r="AL190" s="201" t="s">
        <v>80</v>
      </c>
      <c r="AM190" s="143">
        <v>0</v>
      </c>
      <c r="AN190" s="201" t="s">
        <v>80</v>
      </c>
      <c r="AO190" s="201" t="s">
        <v>80</v>
      </c>
      <c r="AP190" s="150">
        <f t="shared" si="8"/>
        <v>0</v>
      </c>
      <c r="AQ190" s="260">
        <f>+L190+AF190-AK190</f>
        <v>56751000</v>
      </c>
      <c r="AR190" s="86" t="s">
        <v>115</v>
      </c>
      <c r="AS190" s="248">
        <v>0</v>
      </c>
      <c r="AT190" s="203" t="s">
        <v>80</v>
      </c>
      <c r="AU190" s="264">
        <v>56751000</v>
      </c>
      <c r="AV190" s="261">
        <f t="shared" si="10"/>
        <v>0</v>
      </c>
      <c r="AW190" s="133">
        <f t="shared" si="11"/>
        <v>1</v>
      </c>
      <c r="AX190" s="203" t="s">
        <v>80</v>
      </c>
      <c r="AY190" s="355" t="s">
        <v>800</v>
      </c>
      <c r="AZ190" s="254" t="s">
        <v>10949</v>
      </c>
      <c r="BA190" s="160" t="s">
        <v>71</v>
      </c>
      <c r="BB190" s="160" t="s">
        <v>117</v>
      </c>
    </row>
    <row r="191" spans="2:54" s="56" customFormat="1" x14ac:dyDescent="0.25">
      <c r="B191" s="247">
        <v>2023</v>
      </c>
      <c r="C191" s="81">
        <v>891780111</v>
      </c>
      <c r="D191" s="81" t="s">
        <v>68</v>
      </c>
      <c r="E191" s="86" t="s">
        <v>10950</v>
      </c>
      <c r="F191" s="86" t="s">
        <v>10951</v>
      </c>
      <c r="G191" s="86">
        <v>0</v>
      </c>
      <c r="H191" s="198"/>
      <c r="I191" s="86" t="s">
        <v>78</v>
      </c>
      <c r="J191" s="160" t="s">
        <v>1527</v>
      </c>
      <c r="K191" s="144" t="s">
        <v>10952</v>
      </c>
      <c r="L191" s="248">
        <v>3300000</v>
      </c>
      <c r="M191" s="81" t="s">
        <v>73</v>
      </c>
      <c r="N191" s="86"/>
      <c r="O191" s="144" t="s">
        <v>1279</v>
      </c>
      <c r="P191" s="86">
        <v>1082881164</v>
      </c>
      <c r="Q191" s="143">
        <v>481</v>
      </c>
      <c r="R191" s="257">
        <v>44981</v>
      </c>
      <c r="S191" s="248">
        <v>3300000</v>
      </c>
      <c r="T191" s="257">
        <v>44998</v>
      </c>
      <c r="U191" s="248">
        <v>3300000</v>
      </c>
      <c r="V191" s="86" t="s">
        <v>70</v>
      </c>
      <c r="W191" s="262">
        <v>36665858</v>
      </c>
      <c r="X191" s="141" t="s">
        <v>10377</v>
      </c>
      <c r="Y191" s="86"/>
      <c r="Z191" s="251">
        <v>44998</v>
      </c>
      <c r="AA191" s="251">
        <v>44998</v>
      </c>
      <c r="AB191" s="202" t="s">
        <v>80</v>
      </c>
      <c r="AC191" s="251">
        <v>45002</v>
      </c>
      <c r="AD191" s="150">
        <f t="shared" si="9"/>
        <v>4</v>
      </c>
      <c r="AE191" s="143">
        <v>0</v>
      </c>
      <c r="AF191" s="262">
        <v>0</v>
      </c>
      <c r="AG191" s="143">
        <v>0</v>
      </c>
      <c r="AH191" s="202" t="s">
        <v>80</v>
      </c>
      <c r="AI191" s="150">
        <v>0</v>
      </c>
      <c r="AJ191" s="143">
        <v>0</v>
      </c>
      <c r="AK191" s="143">
        <v>0</v>
      </c>
      <c r="AL191" s="201" t="s">
        <v>80</v>
      </c>
      <c r="AM191" s="143">
        <v>0</v>
      </c>
      <c r="AN191" s="201" t="s">
        <v>80</v>
      </c>
      <c r="AO191" s="201" t="s">
        <v>80</v>
      </c>
      <c r="AP191" s="150">
        <f t="shared" si="8"/>
        <v>0</v>
      </c>
      <c r="AQ191" s="260">
        <f>+L191+AF191-AK191</f>
        <v>3300000</v>
      </c>
      <c r="AR191" s="86" t="s">
        <v>115</v>
      </c>
      <c r="AS191" s="248">
        <v>0</v>
      </c>
      <c r="AT191" s="203" t="s">
        <v>80</v>
      </c>
      <c r="AU191" s="264">
        <v>3300000</v>
      </c>
      <c r="AV191" s="261">
        <f t="shared" si="10"/>
        <v>0</v>
      </c>
      <c r="AW191" s="133">
        <f t="shared" si="11"/>
        <v>1</v>
      </c>
      <c r="AX191" s="203" t="s">
        <v>80</v>
      </c>
      <c r="AY191" s="355" t="s">
        <v>800</v>
      </c>
      <c r="AZ191" s="254" t="s">
        <v>10953</v>
      </c>
      <c r="BA191" s="160" t="s">
        <v>71</v>
      </c>
      <c r="BB191" s="160" t="s">
        <v>117</v>
      </c>
    </row>
    <row r="192" spans="2:54" s="56" customFormat="1" x14ac:dyDescent="0.25">
      <c r="B192" s="247">
        <v>2023</v>
      </c>
      <c r="C192" s="81">
        <v>891780111</v>
      </c>
      <c r="D192" s="81" t="s">
        <v>68</v>
      </c>
      <c r="E192" s="86" t="s">
        <v>10954</v>
      </c>
      <c r="F192" s="86" t="s">
        <v>10955</v>
      </c>
      <c r="G192" s="86">
        <v>0</v>
      </c>
      <c r="H192" s="198"/>
      <c r="I192" s="86" t="s">
        <v>78</v>
      </c>
      <c r="J192" s="160" t="s">
        <v>120</v>
      </c>
      <c r="K192" s="144" t="s">
        <v>10956</v>
      </c>
      <c r="L192" s="248">
        <v>50860600</v>
      </c>
      <c r="M192" s="81" t="s">
        <v>73</v>
      </c>
      <c r="N192" s="86"/>
      <c r="O192" s="144" t="s">
        <v>10957</v>
      </c>
      <c r="P192" s="255">
        <v>900763287</v>
      </c>
      <c r="Q192" s="143">
        <v>554</v>
      </c>
      <c r="R192" s="257">
        <v>44987</v>
      </c>
      <c r="S192" s="248">
        <v>51400000</v>
      </c>
      <c r="T192" s="257">
        <v>45002</v>
      </c>
      <c r="U192" s="248">
        <v>50860600</v>
      </c>
      <c r="V192" s="86" t="s">
        <v>70</v>
      </c>
      <c r="W192" s="262">
        <v>1082868728</v>
      </c>
      <c r="X192" s="141" t="s">
        <v>10958</v>
      </c>
      <c r="Y192" s="86"/>
      <c r="Z192" s="251">
        <v>45002</v>
      </c>
      <c r="AA192" s="251">
        <v>45002</v>
      </c>
      <c r="AB192" s="251">
        <v>45012</v>
      </c>
      <c r="AC192" s="251">
        <v>45071</v>
      </c>
      <c r="AD192" s="150">
        <f t="shared" si="9"/>
        <v>59</v>
      </c>
      <c r="AE192" s="143">
        <v>0</v>
      </c>
      <c r="AF192" s="262">
        <v>0</v>
      </c>
      <c r="AG192" s="143">
        <v>0</v>
      </c>
      <c r="AH192" s="202" t="s">
        <v>80</v>
      </c>
      <c r="AI192" s="150">
        <v>0</v>
      </c>
      <c r="AJ192" s="143">
        <v>0</v>
      </c>
      <c r="AK192" s="143">
        <v>0</v>
      </c>
      <c r="AL192" s="201" t="s">
        <v>80</v>
      </c>
      <c r="AM192" s="143">
        <v>0</v>
      </c>
      <c r="AN192" s="201" t="s">
        <v>80</v>
      </c>
      <c r="AO192" s="201" t="s">
        <v>80</v>
      </c>
      <c r="AP192" s="150">
        <f t="shared" si="8"/>
        <v>0</v>
      </c>
      <c r="AQ192" s="260">
        <f>+L192+AF192-AK192</f>
        <v>50860600</v>
      </c>
      <c r="AR192" s="86" t="s">
        <v>115</v>
      </c>
      <c r="AS192" s="248">
        <v>0</v>
      </c>
      <c r="AT192" s="203" t="s">
        <v>80</v>
      </c>
      <c r="AU192" s="264">
        <v>50860600</v>
      </c>
      <c r="AV192" s="261">
        <f t="shared" si="10"/>
        <v>0</v>
      </c>
      <c r="AW192" s="133">
        <f t="shared" si="11"/>
        <v>1</v>
      </c>
      <c r="AX192" s="203" t="s">
        <v>80</v>
      </c>
      <c r="AY192" s="355" t="s">
        <v>800</v>
      </c>
      <c r="AZ192" s="254" t="s">
        <v>10959</v>
      </c>
      <c r="BA192" s="160" t="s">
        <v>71</v>
      </c>
      <c r="BB192" s="160" t="s">
        <v>117</v>
      </c>
    </row>
    <row r="193" spans="2:54" s="56" customFormat="1" x14ac:dyDescent="0.25">
      <c r="B193" s="247">
        <v>2023</v>
      </c>
      <c r="C193" s="81">
        <v>891780111</v>
      </c>
      <c r="D193" s="81" t="s">
        <v>68</v>
      </c>
      <c r="E193" s="86" t="s">
        <v>10960</v>
      </c>
      <c r="F193" s="86" t="s">
        <v>10961</v>
      </c>
      <c r="G193" s="86">
        <v>0</v>
      </c>
      <c r="H193" s="198"/>
      <c r="I193" s="86" t="s">
        <v>78</v>
      </c>
      <c r="J193" s="160" t="s">
        <v>1527</v>
      </c>
      <c r="K193" s="144" t="s">
        <v>10962</v>
      </c>
      <c r="L193" s="248">
        <v>43117133</v>
      </c>
      <c r="M193" s="81" t="s">
        <v>73</v>
      </c>
      <c r="N193" s="86"/>
      <c r="O193" s="144" t="s">
        <v>10963</v>
      </c>
      <c r="P193" s="86">
        <v>7629009</v>
      </c>
      <c r="Q193" s="143">
        <v>605</v>
      </c>
      <c r="R193" s="257">
        <v>44991</v>
      </c>
      <c r="S193" s="248">
        <v>43117133</v>
      </c>
      <c r="T193" s="257">
        <v>45006</v>
      </c>
      <c r="U193" s="248">
        <v>43117133</v>
      </c>
      <c r="V193" s="86" t="s">
        <v>70</v>
      </c>
      <c r="W193" s="262">
        <v>85450705</v>
      </c>
      <c r="X193" s="141" t="s">
        <v>10964</v>
      </c>
      <c r="Y193" s="86"/>
      <c r="Z193" s="251">
        <v>45006</v>
      </c>
      <c r="AA193" s="251">
        <v>45006</v>
      </c>
      <c r="AB193" s="202" t="s">
        <v>80</v>
      </c>
      <c r="AC193" s="251">
        <v>45020</v>
      </c>
      <c r="AD193" s="150">
        <f t="shared" si="9"/>
        <v>14</v>
      </c>
      <c r="AE193" s="143">
        <v>0</v>
      </c>
      <c r="AF193" s="262">
        <v>0</v>
      </c>
      <c r="AG193" s="143">
        <v>0</v>
      </c>
      <c r="AH193" s="202" t="s">
        <v>80</v>
      </c>
      <c r="AI193" s="150">
        <v>0</v>
      </c>
      <c r="AJ193" s="143">
        <v>0</v>
      </c>
      <c r="AK193" s="143">
        <v>0</v>
      </c>
      <c r="AL193" s="201" t="s">
        <v>80</v>
      </c>
      <c r="AM193" s="143">
        <v>0</v>
      </c>
      <c r="AN193" s="201" t="s">
        <v>80</v>
      </c>
      <c r="AO193" s="201" t="s">
        <v>80</v>
      </c>
      <c r="AP193" s="150">
        <f t="shared" si="8"/>
        <v>0</v>
      </c>
      <c r="AQ193" s="260">
        <f>+L193+AF193-AK193</f>
        <v>43117133</v>
      </c>
      <c r="AR193" s="86" t="s">
        <v>115</v>
      </c>
      <c r="AS193" s="248">
        <v>0</v>
      </c>
      <c r="AT193" s="203" t="s">
        <v>80</v>
      </c>
      <c r="AU193" s="264">
        <v>43117133</v>
      </c>
      <c r="AV193" s="261">
        <f t="shared" si="10"/>
        <v>0</v>
      </c>
      <c r="AW193" s="133">
        <f t="shared" si="11"/>
        <v>1</v>
      </c>
      <c r="AX193" s="203" t="s">
        <v>80</v>
      </c>
      <c r="AY193" s="355" t="s">
        <v>800</v>
      </c>
      <c r="AZ193" s="254" t="s">
        <v>10965</v>
      </c>
      <c r="BA193" s="160" t="s">
        <v>71</v>
      </c>
      <c r="BB193" s="160" t="s">
        <v>117</v>
      </c>
    </row>
    <row r="194" spans="2:54" s="56" customFormat="1" x14ac:dyDescent="0.25">
      <c r="B194" s="247">
        <v>2023</v>
      </c>
      <c r="C194" s="81">
        <v>891780111</v>
      </c>
      <c r="D194" s="81" t="s">
        <v>68</v>
      </c>
      <c r="E194" s="86" t="s">
        <v>10966</v>
      </c>
      <c r="F194" s="86" t="s">
        <v>10967</v>
      </c>
      <c r="G194" s="86">
        <v>0</v>
      </c>
      <c r="H194" s="198"/>
      <c r="I194" s="86" t="s">
        <v>78</v>
      </c>
      <c r="J194" s="160" t="s">
        <v>120</v>
      </c>
      <c r="K194" s="144" t="s">
        <v>10968</v>
      </c>
      <c r="L194" s="248">
        <v>2284800</v>
      </c>
      <c r="M194" s="81" t="s">
        <v>73</v>
      </c>
      <c r="N194" s="86"/>
      <c r="O194" s="144" t="s">
        <v>10969</v>
      </c>
      <c r="P194" s="86">
        <v>800109197</v>
      </c>
      <c r="Q194" s="143">
        <v>644</v>
      </c>
      <c r="R194" s="257">
        <v>44993</v>
      </c>
      <c r="S194" s="248">
        <v>2284000</v>
      </c>
      <c r="T194" s="257">
        <v>45006</v>
      </c>
      <c r="U194" s="248">
        <v>2284000</v>
      </c>
      <c r="V194" s="86" t="s">
        <v>70</v>
      </c>
      <c r="W194" s="262">
        <v>36665858</v>
      </c>
      <c r="X194" s="141" t="s">
        <v>10377</v>
      </c>
      <c r="Y194" s="86"/>
      <c r="Z194" s="251">
        <v>45006</v>
      </c>
      <c r="AA194" s="251">
        <v>45006</v>
      </c>
      <c r="AB194" s="202" t="s">
        <v>80</v>
      </c>
      <c r="AC194" s="251">
        <v>45015</v>
      </c>
      <c r="AD194" s="150">
        <f t="shared" si="9"/>
        <v>9</v>
      </c>
      <c r="AE194" s="143">
        <v>0</v>
      </c>
      <c r="AF194" s="262">
        <v>0</v>
      </c>
      <c r="AG194" s="143">
        <v>0</v>
      </c>
      <c r="AH194" s="202" t="s">
        <v>80</v>
      </c>
      <c r="AI194" s="150">
        <v>0</v>
      </c>
      <c r="AJ194" s="143">
        <v>0</v>
      </c>
      <c r="AK194" s="143">
        <v>0</v>
      </c>
      <c r="AL194" s="201" t="s">
        <v>80</v>
      </c>
      <c r="AM194" s="143">
        <v>0</v>
      </c>
      <c r="AN194" s="201" t="s">
        <v>80</v>
      </c>
      <c r="AO194" s="201" t="s">
        <v>80</v>
      </c>
      <c r="AP194" s="150">
        <f t="shared" si="8"/>
        <v>0</v>
      </c>
      <c r="AQ194" s="260">
        <f>+L194+AF194-AK194</f>
        <v>2284800</v>
      </c>
      <c r="AR194" s="86" t="s">
        <v>115</v>
      </c>
      <c r="AS194" s="248">
        <v>0</v>
      </c>
      <c r="AT194" s="203" t="s">
        <v>80</v>
      </c>
      <c r="AU194" s="264">
        <v>2284800</v>
      </c>
      <c r="AV194" s="261">
        <f t="shared" si="10"/>
        <v>0</v>
      </c>
      <c r="AW194" s="133">
        <f t="shared" si="11"/>
        <v>1</v>
      </c>
      <c r="AX194" s="203" t="s">
        <v>80</v>
      </c>
      <c r="AY194" s="355" t="s">
        <v>800</v>
      </c>
      <c r="AZ194" s="254" t="s">
        <v>10970</v>
      </c>
      <c r="BA194" s="160" t="s">
        <v>71</v>
      </c>
      <c r="BB194" s="160" t="s">
        <v>117</v>
      </c>
    </row>
    <row r="195" spans="2:54" s="56" customFormat="1" x14ac:dyDescent="0.25">
      <c r="B195" s="247">
        <v>2023</v>
      </c>
      <c r="C195" s="81">
        <v>891780111</v>
      </c>
      <c r="D195" s="81" t="s">
        <v>68</v>
      </c>
      <c r="E195" s="86" t="s">
        <v>10971</v>
      </c>
      <c r="F195" s="86" t="s">
        <v>10972</v>
      </c>
      <c r="G195" s="86">
        <v>0</v>
      </c>
      <c r="H195" s="198"/>
      <c r="I195" s="86" t="s">
        <v>78</v>
      </c>
      <c r="J195" s="160" t="s">
        <v>120</v>
      </c>
      <c r="K195" s="144" t="s">
        <v>10973</v>
      </c>
      <c r="L195" s="248">
        <v>11470410</v>
      </c>
      <c r="M195" s="81" t="s">
        <v>73</v>
      </c>
      <c r="N195" s="86"/>
      <c r="O195" s="144" t="s">
        <v>10974</v>
      </c>
      <c r="P195" s="255">
        <v>900967434</v>
      </c>
      <c r="Q195" s="143">
        <v>616</v>
      </c>
      <c r="R195" s="257">
        <v>44992</v>
      </c>
      <c r="S195" s="248">
        <v>11470410</v>
      </c>
      <c r="T195" s="257">
        <v>45007</v>
      </c>
      <c r="U195" s="248">
        <v>11470410</v>
      </c>
      <c r="V195" s="86" t="s">
        <v>70</v>
      </c>
      <c r="W195" s="262">
        <v>36665858</v>
      </c>
      <c r="X195" s="141" t="s">
        <v>10377</v>
      </c>
      <c r="Y195" s="86"/>
      <c r="Z195" s="251">
        <v>45007</v>
      </c>
      <c r="AA195" s="251">
        <v>45007</v>
      </c>
      <c r="AB195" s="202" t="s">
        <v>80</v>
      </c>
      <c r="AC195" s="251">
        <v>45016</v>
      </c>
      <c r="AD195" s="150">
        <f t="shared" si="9"/>
        <v>9</v>
      </c>
      <c r="AE195" s="143">
        <v>0</v>
      </c>
      <c r="AF195" s="262">
        <v>0</v>
      </c>
      <c r="AG195" s="143">
        <v>0</v>
      </c>
      <c r="AH195" s="202" t="s">
        <v>80</v>
      </c>
      <c r="AI195" s="150">
        <v>0</v>
      </c>
      <c r="AJ195" s="143">
        <v>0</v>
      </c>
      <c r="AK195" s="143">
        <v>0</v>
      </c>
      <c r="AL195" s="201" t="s">
        <v>80</v>
      </c>
      <c r="AM195" s="143">
        <v>0</v>
      </c>
      <c r="AN195" s="201" t="s">
        <v>80</v>
      </c>
      <c r="AO195" s="201" t="s">
        <v>80</v>
      </c>
      <c r="AP195" s="150">
        <f t="shared" si="8"/>
        <v>0</v>
      </c>
      <c r="AQ195" s="260">
        <f>+L195+AF195-AK195</f>
        <v>11470410</v>
      </c>
      <c r="AR195" s="86" t="s">
        <v>115</v>
      </c>
      <c r="AS195" s="248">
        <v>0</v>
      </c>
      <c r="AT195" s="203" t="s">
        <v>80</v>
      </c>
      <c r="AU195" s="264">
        <v>11470410</v>
      </c>
      <c r="AV195" s="261">
        <f t="shared" si="10"/>
        <v>0</v>
      </c>
      <c r="AW195" s="133">
        <f t="shared" si="11"/>
        <v>1</v>
      </c>
      <c r="AX195" s="203" t="s">
        <v>80</v>
      </c>
      <c r="AY195" s="355" t="s">
        <v>800</v>
      </c>
      <c r="AZ195" s="254" t="s">
        <v>10975</v>
      </c>
      <c r="BA195" s="160" t="s">
        <v>71</v>
      </c>
      <c r="BB195" s="160" t="s">
        <v>117</v>
      </c>
    </row>
    <row r="196" spans="2:54" s="56" customFormat="1" x14ac:dyDescent="0.25">
      <c r="B196" s="247">
        <v>2023</v>
      </c>
      <c r="C196" s="81">
        <v>891780111</v>
      </c>
      <c r="D196" s="81" t="s">
        <v>68</v>
      </c>
      <c r="E196" s="86" t="s">
        <v>10976</v>
      </c>
      <c r="F196" s="86" t="s">
        <v>10977</v>
      </c>
      <c r="G196" s="86">
        <v>0</v>
      </c>
      <c r="H196" s="198"/>
      <c r="I196" s="86" t="s">
        <v>78</v>
      </c>
      <c r="J196" s="160" t="s">
        <v>1527</v>
      </c>
      <c r="K196" s="144" t="s">
        <v>10978</v>
      </c>
      <c r="L196" s="248">
        <v>26507072</v>
      </c>
      <c r="M196" s="81" t="s">
        <v>73</v>
      </c>
      <c r="N196" s="86"/>
      <c r="O196" s="144" t="s">
        <v>10979</v>
      </c>
      <c r="P196" s="86">
        <v>901550798</v>
      </c>
      <c r="Q196" s="143">
        <v>603</v>
      </c>
      <c r="R196" s="257">
        <v>44991</v>
      </c>
      <c r="S196" s="248">
        <v>26507072</v>
      </c>
      <c r="T196" s="257">
        <v>45008</v>
      </c>
      <c r="U196" s="248">
        <v>26507072</v>
      </c>
      <c r="V196" s="86" t="s">
        <v>70</v>
      </c>
      <c r="W196" s="262">
        <v>57297693</v>
      </c>
      <c r="X196" s="141" t="s">
        <v>10056</v>
      </c>
      <c r="Y196" s="86"/>
      <c r="Z196" s="251">
        <v>45008</v>
      </c>
      <c r="AA196" s="251">
        <v>45008</v>
      </c>
      <c r="AB196" s="202" t="s">
        <v>80</v>
      </c>
      <c r="AC196" s="251">
        <v>45021</v>
      </c>
      <c r="AD196" s="150">
        <f t="shared" si="9"/>
        <v>13</v>
      </c>
      <c r="AE196" s="143">
        <v>0</v>
      </c>
      <c r="AF196" s="262">
        <v>0</v>
      </c>
      <c r="AG196" s="143">
        <v>0</v>
      </c>
      <c r="AH196" s="202" t="s">
        <v>80</v>
      </c>
      <c r="AI196" s="150">
        <v>0</v>
      </c>
      <c r="AJ196" s="143">
        <v>0</v>
      </c>
      <c r="AK196" s="143">
        <v>0</v>
      </c>
      <c r="AL196" s="201" t="s">
        <v>80</v>
      </c>
      <c r="AM196" s="143">
        <v>0</v>
      </c>
      <c r="AN196" s="201" t="s">
        <v>80</v>
      </c>
      <c r="AO196" s="201" t="s">
        <v>80</v>
      </c>
      <c r="AP196" s="150">
        <f t="shared" si="8"/>
        <v>0</v>
      </c>
      <c r="AQ196" s="260">
        <f>+L196+AF196-AK196</f>
        <v>26507072</v>
      </c>
      <c r="AR196" s="86" t="s">
        <v>115</v>
      </c>
      <c r="AS196" s="248">
        <v>0</v>
      </c>
      <c r="AT196" s="203" t="s">
        <v>80</v>
      </c>
      <c r="AU196" s="264">
        <v>26507072</v>
      </c>
      <c r="AV196" s="261">
        <f t="shared" si="10"/>
        <v>0</v>
      </c>
      <c r="AW196" s="133">
        <f t="shared" si="11"/>
        <v>1</v>
      </c>
      <c r="AX196" s="203" t="s">
        <v>80</v>
      </c>
      <c r="AY196" s="355" t="s">
        <v>800</v>
      </c>
      <c r="AZ196" s="254" t="s">
        <v>10980</v>
      </c>
      <c r="BA196" s="160" t="s">
        <v>71</v>
      </c>
      <c r="BB196" s="160" t="s">
        <v>117</v>
      </c>
    </row>
    <row r="197" spans="2:54" s="56" customFormat="1" x14ac:dyDescent="0.25">
      <c r="B197" s="247">
        <v>2023</v>
      </c>
      <c r="C197" s="81">
        <v>891780111</v>
      </c>
      <c r="D197" s="81" t="s">
        <v>68</v>
      </c>
      <c r="E197" s="86" t="s">
        <v>10981</v>
      </c>
      <c r="F197" s="86" t="s">
        <v>10982</v>
      </c>
      <c r="G197" s="86">
        <v>0</v>
      </c>
      <c r="H197" s="198"/>
      <c r="I197" s="86" t="s">
        <v>78</v>
      </c>
      <c r="J197" s="160" t="s">
        <v>1527</v>
      </c>
      <c r="K197" s="144" t="s">
        <v>10983</v>
      </c>
      <c r="L197" s="248">
        <v>8442085</v>
      </c>
      <c r="M197" s="81" t="s">
        <v>73</v>
      </c>
      <c r="N197" s="86"/>
      <c r="O197" s="144" t="s">
        <v>10984</v>
      </c>
      <c r="P197" s="86">
        <v>890101806</v>
      </c>
      <c r="Q197" s="143">
        <v>531</v>
      </c>
      <c r="R197" s="257">
        <v>44985</v>
      </c>
      <c r="S197" s="248">
        <v>45193820</v>
      </c>
      <c r="T197" s="257">
        <v>45009</v>
      </c>
      <c r="U197" s="248">
        <v>8442085</v>
      </c>
      <c r="V197" s="86" t="s">
        <v>70</v>
      </c>
      <c r="W197" s="262">
        <v>57297693</v>
      </c>
      <c r="X197" s="141" t="s">
        <v>10056</v>
      </c>
      <c r="Y197" s="86"/>
      <c r="Z197" s="251">
        <v>45009</v>
      </c>
      <c r="AA197" s="251">
        <v>45009</v>
      </c>
      <c r="AB197" s="202" t="s">
        <v>80</v>
      </c>
      <c r="AC197" s="251">
        <v>45020</v>
      </c>
      <c r="AD197" s="150">
        <f t="shared" si="9"/>
        <v>11</v>
      </c>
      <c r="AE197" s="143">
        <v>0</v>
      </c>
      <c r="AF197" s="262">
        <v>0</v>
      </c>
      <c r="AG197" s="143">
        <v>0</v>
      </c>
      <c r="AH197" s="202" t="s">
        <v>80</v>
      </c>
      <c r="AI197" s="150">
        <v>0</v>
      </c>
      <c r="AJ197" s="143">
        <v>0</v>
      </c>
      <c r="AK197" s="143">
        <v>0</v>
      </c>
      <c r="AL197" s="201" t="s">
        <v>80</v>
      </c>
      <c r="AM197" s="143">
        <v>0</v>
      </c>
      <c r="AN197" s="201" t="s">
        <v>80</v>
      </c>
      <c r="AO197" s="201" t="s">
        <v>80</v>
      </c>
      <c r="AP197" s="150">
        <f t="shared" si="8"/>
        <v>0</v>
      </c>
      <c r="AQ197" s="260">
        <f>+L197+AF197-AK197</f>
        <v>8442085</v>
      </c>
      <c r="AR197" s="86" t="s">
        <v>115</v>
      </c>
      <c r="AS197" s="248">
        <v>0</v>
      </c>
      <c r="AT197" s="203" t="s">
        <v>80</v>
      </c>
      <c r="AU197" s="264">
        <v>8442085</v>
      </c>
      <c r="AV197" s="261">
        <f t="shared" si="10"/>
        <v>0</v>
      </c>
      <c r="AW197" s="133">
        <f t="shared" si="11"/>
        <v>1</v>
      </c>
      <c r="AX197" s="203" t="s">
        <v>80</v>
      </c>
      <c r="AY197" s="355" t="s">
        <v>800</v>
      </c>
      <c r="AZ197" s="254" t="s">
        <v>10985</v>
      </c>
      <c r="BA197" s="160" t="s">
        <v>71</v>
      </c>
      <c r="BB197" s="160" t="s">
        <v>117</v>
      </c>
    </row>
    <row r="198" spans="2:54" s="56" customFormat="1" x14ac:dyDescent="0.25">
      <c r="B198" s="247">
        <v>2023</v>
      </c>
      <c r="C198" s="81">
        <v>891780111</v>
      </c>
      <c r="D198" s="81" t="s">
        <v>68</v>
      </c>
      <c r="E198" s="86" t="s">
        <v>10986</v>
      </c>
      <c r="F198" s="86" t="s">
        <v>10987</v>
      </c>
      <c r="G198" s="86">
        <v>0</v>
      </c>
      <c r="H198" s="198"/>
      <c r="I198" s="86" t="s">
        <v>78</v>
      </c>
      <c r="J198" s="160" t="s">
        <v>120</v>
      </c>
      <c r="K198" s="144" t="s">
        <v>10988</v>
      </c>
      <c r="L198" s="248">
        <v>4626244</v>
      </c>
      <c r="M198" s="81" t="s">
        <v>73</v>
      </c>
      <c r="N198" s="86"/>
      <c r="O198" s="144" t="s">
        <v>10382</v>
      </c>
      <c r="P198" s="86">
        <v>84450925</v>
      </c>
      <c r="Q198" s="143">
        <v>673</v>
      </c>
      <c r="R198" s="257" t="s">
        <v>10989</v>
      </c>
      <c r="S198" s="248">
        <v>4626244</v>
      </c>
      <c r="T198" s="257">
        <v>45012</v>
      </c>
      <c r="U198" s="248">
        <v>4626244</v>
      </c>
      <c r="V198" s="86" t="s">
        <v>70</v>
      </c>
      <c r="W198" s="262">
        <v>57297693</v>
      </c>
      <c r="X198" s="141" t="s">
        <v>10056</v>
      </c>
      <c r="Y198" s="86"/>
      <c r="Z198" s="251">
        <v>45012</v>
      </c>
      <c r="AA198" s="251">
        <v>45015</v>
      </c>
      <c r="AB198" s="251">
        <v>45015</v>
      </c>
      <c r="AC198" s="251">
        <v>45020</v>
      </c>
      <c r="AD198" s="150">
        <f t="shared" si="9"/>
        <v>5</v>
      </c>
      <c r="AE198" s="143">
        <v>0</v>
      </c>
      <c r="AF198" s="262">
        <v>0</v>
      </c>
      <c r="AG198" s="143">
        <v>0</v>
      </c>
      <c r="AH198" s="202" t="s">
        <v>80</v>
      </c>
      <c r="AI198" s="150">
        <v>0</v>
      </c>
      <c r="AJ198" s="143">
        <v>0</v>
      </c>
      <c r="AK198" s="143">
        <v>0</v>
      </c>
      <c r="AL198" s="201" t="s">
        <v>80</v>
      </c>
      <c r="AM198" s="143">
        <v>0</v>
      </c>
      <c r="AN198" s="201" t="s">
        <v>80</v>
      </c>
      <c r="AO198" s="201" t="s">
        <v>80</v>
      </c>
      <c r="AP198" s="150">
        <f t="shared" si="8"/>
        <v>0</v>
      </c>
      <c r="AQ198" s="260">
        <f>+L198+AF198-AK198</f>
        <v>4626244</v>
      </c>
      <c r="AR198" s="86" t="s">
        <v>115</v>
      </c>
      <c r="AS198" s="248">
        <v>0</v>
      </c>
      <c r="AT198" s="203" t="s">
        <v>80</v>
      </c>
      <c r="AU198" s="264">
        <v>4626244</v>
      </c>
      <c r="AV198" s="261">
        <f t="shared" si="10"/>
        <v>0</v>
      </c>
      <c r="AW198" s="133">
        <f t="shared" si="11"/>
        <v>1</v>
      </c>
      <c r="AX198" s="203" t="s">
        <v>80</v>
      </c>
      <c r="AY198" s="355" t="s">
        <v>800</v>
      </c>
      <c r="AZ198" s="254" t="s">
        <v>10990</v>
      </c>
      <c r="BA198" s="160" t="s">
        <v>71</v>
      </c>
      <c r="BB198" s="160" t="s">
        <v>117</v>
      </c>
    </row>
    <row r="199" spans="2:54" s="56" customFormat="1" x14ac:dyDescent="0.25">
      <c r="B199" s="247">
        <v>2023</v>
      </c>
      <c r="C199" s="81">
        <v>891780111</v>
      </c>
      <c r="D199" s="81" t="s">
        <v>68</v>
      </c>
      <c r="E199" s="86" t="s">
        <v>10991</v>
      </c>
      <c r="F199" s="86" t="s">
        <v>10992</v>
      </c>
      <c r="G199" s="86">
        <v>0</v>
      </c>
      <c r="H199" s="198"/>
      <c r="I199" s="86" t="s">
        <v>78</v>
      </c>
      <c r="J199" s="160" t="s">
        <v>120</v>
      </c>
      <c r="K199" s="144" t="s">
        <v>10993</v>
      </c>
      <c r="L199" s="248">
        <v>25500000</v>
      </c>
      <c r="M199" s="81" t="s">
        <v>73</v>
      </c>
      <c r="N199" s="86"/>
      <c r="O199" s="144" t="s">
        <v>10994</v>
      </c>
      <c r="P199" s="86">
        <v>900832249</v>
      </c>
      <c r="Q199" s="143">
        <v>696</v>
      </c>
      <c r="R199" s="257">
        <v>44999</v>
      </c>
      <c r="S199" s="248">
        <v>25500000</v>
      </c>
      <c r="T199" s="257">
        <v>45015</v>
      </c>
      <c r="U199" s="248">
        <v>25500000</v>
      </c>
      <c r="V199" s="86" t="s">
        <v>70</v>
      </c>
      <c r="W199" s="262">
        <v>72175282</v>
      </c>
      <c r="X199" s="141" t="s">
        <v>10009</v>
      </c>
      <c r="Y199" s="86"/>
      <c r="Z199" s="251">
        <v>45015</v>
      </c>
      <c r="AA199" s="251">
        <v>45016</v>
      </c>
      <c r="AB199" s="251">
        <v>45016</v>
      </c>
      <c r="AC199" s="251">
        <v>45077</v>
      </c>
      <c r="AD199" s="150">
        <f t="shared" si="9"/>
        <v>61</v>
      </c>
      <c r="AE199" s="143">
        <v>0</v>
      </c>
      <c r="AF199" s="262">
        <v>0</v>
      </c>
      <c r="AG199" s="143">
        <v>0</v>
      </c>
      <c r="AH199" s="202" t="s">
        <v>80</v>
      </c>
      <c r="AI199" s="150">
        <v>0</v>
      </c>
      <c r="AJ199" s="143">
        <v>0</v>
      </c>
      <c r="AK199" s="143">
        <v>0</v>
      </c>
      <c r="AL199" s="201" t="s">
        <v>80</v>
      </c>
      <c r="AM199" s="143">
        <v>0</v>
      </c>
      <c r="AN199" s="201" t="s">
        <v>80</v>
      </c>
      <c r="AO199" s="201" t="s">
        <v>80</v>
      </c>
      <c r="AP199" s="150">
        <f t="shared" si="8"/>
        <v>0</v>
      </c>
      <c r="AQ199" s="260">
        <f>+L199+AF199-AK199</f>
        <v>25500000</v>
      </c>
      <c r="AR199" s="86" t="s">
        <v>115</v>
      </c>
      <c r="AS199" s="248">
        <v>0</v>
      </c>
      <c r="AT199" s="203" t="s">
        <v>80</v>
      </c>
      <c r="AU199" s="264">
        <v>25500000</v>
      </c>
      <c r="AV199" s="261">
        <f t="shared" si="10"/>
        <v>0</v>
      </c>
      <c r="AW199" s="133">
        <f t="shared" si="11"/>
        <v>1</v>
      </c>
      <c r="AX199" s="203" t="s">
        <v>80</v>
      </c>
      <c r="AY199" s="355" t="s">
        <v>800</v>
      </c>
      <c r="AZ199" s="254" t="s">
        <v>10995</v>
      </c>
      <c r="BA199" s="160" t="s">
        <v>71</v>
      </c>
      <c r="BB199" s="160" t="s">
        <v>117</v>
      </c>
    </row>
    <row r="200" spans="2:54" s="56" customFormat="1" x14ac:dyDescent="0.25">
      <c r="B200" s="247">
        <v>2023</v>
      </c>
      <c r="C200" s="81">
        <v>891780111</v>
      </c>
      <c r="D200" s="81" t="s">
        <v>68</v>
      </c>
      <c r="E200" s="86" t="s">
        <v>10996</v>
      </c>
      <c r="F200" s="86" t="s">
        <v>10997</v>
      </c>
      <c r="G200" s="86">
        <v>0</v>
      </c>
      <c r="H200" s="198"/>
      <c r="I200" s="86" t="s">
        <v>78</v>
      </c>
      <c r="J200" s="160" t="s">
        <v>120</v>
      </c>
      <c r="K200" s="144" t="s">
        <v>10998</v>
      </c>
      <c r="L200" s="248">
        <v>208964000</v>
      </c>
      <c r="M200" s="81" t="s">
        <v>73</v>
      </c>
      <c r="N200" s="86"/>
      <c r="O200" s="144" t="s">
        <v>10999</v>
      </c>
      <c r="P200" s="86">
        <v>1082860393</v>
      </c>
      <c r="Q200" s="143">
        <v>769</v>
      </c>
      <c r="R200" s="257">
        <v>45007</v>
      </c>
      <c r="S200" s="248">
        <v>208964000</v>
      </c>
      <c r="T200" s="257">
        <v>45016</v>
      </c>
      <c r="U200" s="248">
        <v>208964000</v>
      </c>
      <c r="V200" s="86" t="s">
        <v>70</v>
      </c>
      <c r="W200" s="262">
        <v>15443332</v>
      </c>
      <c r="X200" s="141" t="s">
        <v>9540</v>
      </c>
      <c r="Y200" s="86"/>
      <c r="Z200" s="251">
        <v>45016</v>
      </c>
      <c r="AA200" s="251">
        <v>45034</v>
      </c>
      <c r="AB200" s="251">
        <v>45027</v>
      </c>
      <c r="AC200" s="251">
        <v>45070</v>
      </c>
      <c r="AD200" s="150">
        <f t="shared" si="9"/>
        <v>43</v>
      </c>
      <c r="AE200" s="143">
        <v>0</v>
      </c>
      <c r="AF200" s="262">
        <v>0</v>
      </c>
      <c r="AG200" s="143">
        <v>0</v>
      </c>
      <c r="AH200" s="202" t="s">
        <v>80</v>
      </c>
      <c r="AI200" s="150">
        <v>0</v>
      </c>
      <c r="AJ200" s="143">
        <v>0</v>
      </c>
      <c r="AK200" s="143">
        <v>0</v>
      </c>
      <c r="AL200" s="201" t="s">
        <v>80</v>
      </c>
      <c r="AM200" s="143">
        <v>1</v>
      </c>
      <c r="AN200" s="251">
        <v>45065</v>
      </c>
      <c r="AO200" s="251">
        <v>45152</v>
      </c>
      <c r="AP200" s="150">
        <f t="shared" si="8"/>
        <v>87</v>
      </c>
      <c r="AQ200" s="260">
        <f>+L200+AF200-AK200</f>
        <v>208964000</v>
      </c>
      <c r="AR200" s="86" t="s">
        <v>115</v>
      </c>
      <c r="AS200" s="248">
        <v>0</v>
      </c>
      <c r="AT200" s="203" t="s">
        <v>80</v>
      </c>
      <c r="AU200" s="264">
        <v>208964000</v>
      </c>
      <c r="AV200" s="261">
        <f t="shared" si="10"/>
        <v>0</v>
      </c>
      <c r="AW200" s="133">
        <f t="shared" si="11"/>
        <v>1</v>
      </c>
      <c r="AX200" s="203" t="s">
        <v>80</v>
      </c>
      <c r="AY200" s="355" t="s">
        <v>800</v>
      </c>
      <c r="AZ200" s="254" t="s">
        <v>11000</v>
      </c>
      <c r="BA200" s="160" t="s">
        <v>71</v>
      </c>
      <c r="BB200" s="160" t="s">
        <v>117</v>
      </c>
    </row>
    <row r="201" spans="2:54" s="56" customFormat="1" x14ac:dyDescent="0.25">
      <c r="B201" s="247">
        <v>2023</v>
      </c>
      <c r="C201" s="81">
        <v>891780111</v>
      </c>
      <c r="D201" s="81" t="s">
        <v>68</v>
      </c>
      <c r="E201" s="86" t="s">
        <v>11001</v>
      </c>
      <c r="F201" s="86" t="s">
        <v>11002</v>
      </c>
      <c r="G201" s="86">
        <v>0</v>
      </c>
      <c r="H201" s="198"/>
      <c r="I201" s="86" t="s">
        <v>78</v>
      </c>
      <c r="J201" s="160" t="s">
        <v>120</v>
      </c>
      <c r="K201" s="144" t="s">
        <v>11003</v>
      </c>
      <c r="L201" s="248">
        <v>158198600</v>
      </c>
      <c r="M201" s="81" t="s">
        <v>73</v>
      </c>
      <c r="N201" s="86"/>
      <c r="O201" s="144" t="s">
        <v>10957</v>
      </c>
      <c r="P201" s="86">
        <v>900763287</v>
      </c>
      <c r="Q201" s="143">
        <v>699</v>
      </c>
      <c r="R201" s="257">
        <v>44999</v>
      </c>
      <c r="S201" s="248">
        <v>158198600</v>
      </c>
      <c r="T201" s="265">
        <v>45026</v>
      </c>
      <c r="U201" s="248">
        <v>158198600</v>
      </c>
      <c r="V201" s="86" t="s">
        <v>70</v>
      </c>
      <c r="W201" s="262">
        <v>57297693</v>
      </c>
      <c r="X201" s="141" t="s">
        <v>10056</v>
      </c>
      <c r="Y201" s="86"/>
      <c r="Z201" s="251">
        <v>45026</v>
      </c>
      <c r="AA201" s="251">
        <v>45028</v>
      </c>
      <c r="AB201" s="251">
        <v>45028</v>
      </c>
      <c r="AC201" s="251">
        <v>45034</v>
      </c>
      <c r="AD201" s="150">
        <f t="shared" si="9"/>
        <v>6</v>
      </c>
      <c r="AE201" s="143">
        <v>0</v>
      </c>
      <c r="AF201" s="262">
        <v>0</v>
      </c>
      <c r="AG201" s="143">
        <v>0</v>
      </c>
      <c r="AH201" s="202" t="s">
        <v>80</v>
      </c>
      <c r="AI201" s="150">
        <v>0</v>
      </c>
      <c r="AJ201" s="143">
        <v>0</v>
      </c>
      <c r="AK201" s="143">
        <v>0</v>
      </c>
      <c r="AL201" s="201" t="s">
        <v>80</v>
      </c>
      <c r="AM201" s="143">
        <v>0</v>
      </c>
      <c r="AN201" s="201" t="s">
        <v>80</v>
      </c>
      <c r="AO201" s="201" t="s">
        <v>80</v>
      </c>
      <c r="AP201" s="150">
        <f t="shared" si="8"/>
        <v>0</v>
      </c>
      <c r="AQ201" s="260">
        <f>+L201+AF201-AK201</f>
        <v>158198600</v>
      </c>
      <c r="AR201" s="86" t="s">
        <v>115</v>
      </c>
      <c r="AS201" s="248">
        <v>0</v>
      </c>
      <c r="AT201" s="203" t="s">
        <v>80</v>
      </c>
      <c r="AU201" s="264">
        <v>158198600</v>
      </c>
      <c r="AV201" s="261">
        <f t="shared" si="10"/>
        <v>0</v>
      </c>
      <c r="AW201" s="133">
        <f t="shared" si="11"/>
        <v>1</v>
      </c>
      <c r="AX201" s="203" t="s">
        <v>80</v>
      </c>
      <c r="AY201" s="355" t="s">
        <v>800</v>
      </c>
      <c r="AZ201" s="254" t="s">
        <v>11004</v>
      </c>
      <c r="BA201" s="160" t="s">
        <v>71</v>
      </c>
      <c r="BB201" s="160" t="s">
        <v>117</v>
      </c>
    </row>
    <row r="202" spans="2:54" s="56" customFormat="1" x14ac:dyDescent="0.25">
      <c r="B202" s="247">
        <v>2023</v>
      </c>
      <c r="C202" s="81">
        <v>891780111</v>
      </c>
      <c r="D202" s="81" t="s">
        <v>68</v>
      </c>
      <c r="E202" s="86" t="s">
        <v>11005</v>
      </c>
      <c r="F202" s="86" t="s">
        <v>11006</v>
      </c>
      <c r="G202" s="86">
        <v>0</v>
      </c>
      <c r="H202" s="198"/>
      <c r="I202" s="86" t="s">
        <v>78</v>
      </c>
      <c r="J202" s="160" t="s">
        <v>120</v>
      </c>
      <c r="K202" s="144" t="s">
        <v>11007</v>
      </c>
      <c r="L202" s="248">
        <v>20237714</v>
      </c>
      <c r="M202" s="81" t="s">
        <v>73</v>
      </c>
      <c r="N202" s="86"/>
      <c r="O202" s="144" t="s">
        <v>11008</v>
      </c>
      <c r="P202" s="86">
        <v>900228350</v>
      </c>
      <c r="Q202" s="143">
        <v>646</v>
      </c>
      <c r="R202" s="257">
        <v>44993</v>
      </c>
      <c r="S202" s="248">
        <v>20237714</v>
      </c>
      <c r="T202" s="257">
        <v>45028</v>
      </c>
      <c r="U202" s="248">
        <v>20237714</v>
      </c>
      <c r="V202" s="86" t="s">
        <v>70</v>
      </c>
      <c r="W202" s="262">
        <v>72175282</v>
      </c>
      <c r="X202" s="141" t="s">
        <v>10009</v>
      </c>
      <c r="Y202" s="86"/>
      <c r="Z202" s="251">
        <v>45028</v>
      </c>
      <c r="AA202" s="251">
        <v>45037</v>
      </c>
      <c r="AB202" s="251">
        <v>45035</v>
      </c>
      <c r="AC202" s="251">
        <v>45098</v>
      </c>
      <c r="AD202" s="150">
        <f t="shared" si="9"/>
        <v>63</v>
      </c>
      <c r="AE202" s="143">
        <v>0</v>
      </c>
      <c r="AF202" s="262">
        <v>0</v>
      </c>
      <c r="AG202" s="143">
        <v>0</v>
      </c>
      <c r="AH202" s="202" t="s">
        <v>80</v>
      </c>
      <c r="AI202" s="150">
        <v>0</v>
      </c>
      <c r="AJ202" s="143">
        <v>0</v>
      </c>
      <c r="AK202" s="143">
        <v>0</v>
      </c>
      <c r="AL202" s="201" t="s">
        <v>80</v>
      </c>
      <c r="AM202" s="143">
        <v>0</v>
      </c>
      <c r="AN202" s="201" t="s">
        <v>80</v>
      </c>
      <c r="AO202" s="201" t="s">
        <v>80</v>
      </c>
      <c r="AP202" s="150">
        <f t="shared" si="8"/>
        <v>0</v>
      </c>
      <c r="AQ202" s="260">
        <f>+L202+AF202-AK202</f>
        <v>20237714</v>
      </c>
      <c r="AR202" s="86" t="s">
        <v>115</v>
      </c>
      <c r="AS202" s="248">
        <v>0</v>
      </c>
      <c r="AT202" s="203" t="s">
        <v>80</v>
      </c>
      <c r="AU202" s="264">
        <v>20237714</v>
      </c>
      <c r="AV202" s="261">
        <f t="shared" si="10"/>
        <v>0</v>
      </c>
      <c r="AW202" s="133">
        <f t="shared" si="11"/>
        <v>1</v>
      </c>
      <c r="AX202" s="203" t="s">
        <v>80</v>
      </c>
      <c r="AY202" s="355" t="s">
        <v>800</v>
      </c>
      <c r="AZ202" s="254" t="s">
        <v>11009</v>
      </c>
      <c r="BA202" s="160" t="s">
        <v>71</v>
      </c>
      <c r="BB202" s="160" t="s">
        <v>117</v>
      </c>
    </row>
    <row r="203" spans="2:54" s="56" customFormat="1" x14ac:dyDescent="0.25">
      <c r="B203" s="247">
        <v>2023</v>
      </c>
      <c r="C203" s="81">
        <v>891780111</v>
      </c>
      <c r="D203" s="81" t="s">
        <v>68</v>
      </c>
      <c r="E203" s="86" t="s">
        <v>11010</v>
      </c>
      <c r="F203" s="86" t="s">
        <v>11011</v>
      </c>
      <c r="G203" s="86">
        <v>0</v>
      </c>
      <c r="H203" s="198"/>
      <c r="I203" s="86" t="s">
        <v>78</v>
      </c>
      <c r="J203" s="160" t="s">
        <v>120</v>
      </c>
      <c r="K203" s="144" t="s">
        <v>11012</v>
      </c>
      <c r="L203" s="248">
        <v>5140800</v>
      </c>
      <c r="M203" s="81" t="s">
        <v>73</v>
      </c>
      <c r="N203" s="86"/>
      <c r="O203" s="144" t="s">
        <v>11013</v>
      </c>
      <c r="P203" s="86">
        <v>26941274</v>
      </c>
      <c r="Q203" s="143">
        <v>793</v>
      </c>
      <c r="R203" s="257">
        <v>45009</v>
      </c>
      <c r="S203" s="248">
        <v>5140800</v>
      </c>
      <c r="T203" s="257">
        <v>45030</v>
      </c>
      <c r="U203" s="248">
        <v>5140800</v>
      </c>
      <c r="V203" s="86" t="s">
        <v>70</v>
      </c>
      <c r="W203" s="262">
        <v>36665858</v>
      </c>
      <c r="X203" s="141" t="s">
        <v>10377</v>
      </c>
      <c r="Y203" s="86"/>
      <c r="Z203" s="251">
        <v>45030</v>
      </c>
      <c r="AA203" s="251">
        <v>45030</v>
      </c>
      <c r="AB203" s="202" t="s">
        <v>80</v>
      </c>
      <c r="AC203" s="251">
        <v>45051</v>
      </c>
      <c r="AD203" s="150">
        <f t="shared" si="9"/>
        <v>21</v>
      </c>
      <c r="AE203" s="143">
        <v>0</v>
      </c>
      <c r="AF203" s="262">
        <v>0</v>
      </c>
      <c r="AG203" s="143">
        <v>0</v>
      </c>
      <c r="AH203" s="202" t="s">
        <v>80</v>
      </c>
      <c r="AI203" s="150">
        <v>0</v>
      </c>
      <c r="AJ203" s="143">
        <v>0</v>
      </c>
      <c r="AK203" s="143">
        <v>0</v>
      </c>
      <c r="AL203" s="201" t="s">
        <v>80</v>
      </c>
      <c r="AM203" s="143">
        <v>0</v>
      </c>
      <c r="AN203" s="201" t="s">
        <v>80</v>
      </c>
      <c r="AO203" s="201" t="s">
        <v>80</v>
      </c>
      <c r="AP203" s="150">
        <f t="shared" si="8"/>
        <v>0</v>
      </c>
      <c r="AQ203" s="260">
        <f>+L203+AF203-AK203</f>
        <v>5140800</v>
      </c>
      <c r="AR203" s="86" t="s">
        <v>115</v>
      </c>
      <c r="AS203" s="248">
        <v>0</v>
      </c>
      <c r="AT203" s="203" t="s">
        <v>80</v>
      </c>
      <c r="AU203" s="264">
        <v>5140800</v>
      </c>
      <c r="AV203" s="261">
        <f t="shared" si="10"/>
        <v>0</v>
      </c>
      <c r="AW203" s="133">
        <f t="shared" si="11"/>
        <v>1</v>
      </c>
      <c r="AX203" s="203" t="s">
        <v>80</v>
      </c>
      <c r="AY203" s="355" t="s">
        <v>800</v>
      </c>
      <c r="AZ203" s="254" t="s">
        <v>11014</v>
      </c>
      <c r="BA203" s="160" t="s">
        <v>71</v>
      </c>
      <c r="BB203" s="160" t="s">
        <v>117</v>
      </c>
    </row>
    <row r="204" spans="2:54" s="56" customFormat="1" x14ac:dyDescent="0.25">
      <c r="B204" s="247">
        <v>2023</v>
      </c>
      <c r="C204" s="81">
        <v>891780111</v>
      </c>
      <c r="D204" s="81" t="s">
        <v>68</v>
      </c>
      <c r="E204" s="86" t="s">
        <v>11015</v>
      </c>
      <c r="F204" s="86" t="s">
        <v>11016</v>
      </c>
      <c r="G204" s="86">
        <v>0</v>
      </c>
      <c r="H204" s="198"/>
      <c r="I204" s="86" t="s">
        <v>78</v>
      </c>
      <c r="J204" s="160" t="s">
        <v>120</v>
      </c>
      <c r="K204" s="144" t="s">
        <v>11017</v>
      </c>
      <c r="L204" s="248">
        <v>13880636</v>
      </c>
      <c r="M204" s="81" t="s">
        <v>73</v>
      </c>
      <c r="N204" s="86"/>
      <c r="O204" s="144" t="s">
        <v>11018</v>
      </c>
      <c r="P204" s="86">
        <v>85467518</v>
      </c>
      <c r="Q204" s="143">
        <v>687</v>
      </c>
      <c r="R204" s="257">
        <v>44998</v>
      </c>
      <c r="S204" s="248">
        <v>13880636</v>
      </c>
      <c r="T204" s="257">
        <v>45030</v>
      </c>
      <c r="U204" s="248">
        <v>13880636</v>
      </c>
      <c r="V204" s="86" t="s">
        <v>70</v>
      </c>
      <c r="W204" s="262">
        <v>36665858</v>
      </c>
      <c r="X204" s="141" t="s">
        <v>10377</v>
      </c>
      <c r="Y204" s="86"/>
      <c r="Z204" s="251">
        <v>45030</v>
      </c>
      <c r="AA204" s="251">
        <v>45030</v>
      </c>
      <c r="AB204" s="202" t="s">
        <v>80</v>
      </c>
      <c r="AC204" s="251">
        <v>45041</v>
      </c>
      <c r="AD204" s="150">
        <f t="shared" si="9"/>
        <v>11</v>
      </c>
      <c r="AE204" s="143">
        <v>0</v>
      </c>
      <c r="AF204" s="262">
        <v>0</v>
      </c>
      <c r="AG204" s="143">
        <v>0</v>
      </c>
      <c r="AH204" s="202" t="s">
        <v>80</v>
      </c>
      <c r="AI204" s="150">
        <v>0</v>
      </c>
      <c r="AJ204" s="143">
        <v>0</v>
      </c>
      <c r="AK204" s="143">
        <v>0</v>
      </c>
      <c r="AL204" s="201" t="s">
        <v>80</v>
      </c>
      <c r="AM204" s="143">
        <v>0</v>
      </c>
      <c r="AN204" s="201" t="s">
        <v>80</v>
      </c>
      <c r="AO204" s="201" t="s">
        <v>80</v>
      </c>
      <c r="AP204" s="150">
        <f t="shared" si="8"/>
        <v>0</v>
      </c>
      <c r="AQ204" s="260">
        <f>+L204+AF204-AK204</f>
        <v>13880636</v>
      </c>
      <c r="AR204" s="86" t="s">
        <v>115</v>
      </c>
      <c r="AS204" s="248">
        <v>0</v>
      </c>
      <c r="AT204" s="203" t="s">
        <v>80</v>
      </c>
      <c r="AU204" s="264">
        <v>13880636</v>
      </c>
      <c r="AV204" s="261">
        <f t="shared" si="10"/>
        <v>0</v>
      </c>
      <c r="AW204" s="133">
        <f t="shared" si="11"/>
        <v>1</v>
      </c>
      <c r="AX204" s="203" t="s">
        <v>80</v>
      </c>
      <c r="AY204" s="355" t="s">
        <v>800</v>
      </c>
      <c r="AZ204" s="254" t="s">
        <v>11019</v>
      </c>
      <c r="BA204" s="160" t="s">
        <v>71</v>
      </c>
      <c r="BB204" s="160" t="s">
        <v>117</v>
      </c>
    </row>
    <row r="205" spans="2:54" s="56" customFormat="1" x14ac:dyDescent="0.25">
      <c r="B205" s="247">
        <v>2023</v>
      </c>
      <c r="C205" s="81">
        <v>891780111</v>
      </c>
      <c r="D205" s="81" t="s">
        <v>68</v>
      </c>
      <c r="E205" s="86" t="s">
        <v>11020</v>
      </c>
      <c r="F205" s="86" t="s">
        <v>11021</v>
      </c>
      <c r="G205" s="86">
        <v>0</v>
      </c>
      <c r="H205" s="198"/>
      <c r="I205" s="86" t="s">
        <v>78</v>
      </c>
      <c r="J205" s="160" t="s">
        <v>120</v>
      </c>
      <c r="K205" s="144" t="s">
        <v>11022</v>
      </c>
      <c r="L205" s="248">
        <v>165598734</v>
      </c>
      <c r="M205" s="81" t="s">
        <v>73</v>
      </c>
      <c r="N205" s="86"/>
      <c r="O205" s="144" t="s">
        <v>11023</v>
      </c>
      <c r="P205" s="86">
        <v>800014574</v>
      </c>
      <c r="Q205" s="143">
        <v>788</v>
      </c>
      <c r="R205" s="257">
        <v>45008</v>
      </c>
      <c r="S205" s="248">
        <v>165598734</v>
      </c>
      <c r="T205" s="257">
        <v>45037</v>
      </c>
      <c r="U205" s="248">
        <v>165598734</v>
      </c>
      <c r="V205" s="86" t="s">
        <v>70</v>
      </c>
      <c r="W205" s="262">
        <v>15443332</v>
      </c>
      <c r="X205" s="141" t="s">
        <v>9540</v>
      </c>
      <c r="Y205" s="86"/>
      <c r="Z205" s="251">
        <v>45037</v>
      </c>
      <c r="AA205" s="251">
        <v>45055</v>
      </c>
      <c r="AB205" s="251">
        <v>45048</v>
      </c>
      <c r="AC205" s="251">
        <v>45114</v>
      </c>
      <c r="AD205" s="150">
        <f t="shared" si="9"/>
        <v>66</v>
      </c>
      <c r="AE205" s="143">
        <v>0</v>
      </c>
      <c r="AF205" s="262">
        <v>0</v>
      </c>
      <c r="AG205" s="143">
        <v>0</v>
      </c>
      <c r="AH205" s="202" t="s">
        <v>80</v>
      </c>
      <c r="AI205" s="150">
        <v>0</v>
      </c>
      <c r="AJ205" s="143">
        <v>0</v>
      </c>
      <c r="AK205" s="143">
        <v>0</v>
      </c>
      <c r="AL205" s="201" t="s">
        <v>80</v>
      </c>
      <c r="AM205" s="143">
        <v>1</v>
      </c>
      <c r="AN205" s="251">
        <v>45114</v>
      </c>
      <c r="AO205" s="251">
        <v>45131</v>
      </c>
      <c r="AP205" s="150">
        <f t="shared" si="8"/>
        <v>17</v>
      </c>
      <c r="AQ205" s="260">
        <f>+L205+AF205-AK205</f>
        <v>165598734</v>
      </c>
      <c r="AR205" s="86" t="s">
        <v>70</v>
      </c>
      <c r="AS205" s="248">
        <v>82799367</v>
      </c>
      <c r="AT205" s="257">
        <v>45050</v>
      </c>
      <c r="AU205" s="264">
        <v>165598734</v>
      </c>
      <c r="AV205" s="261">
        <f t="shared" si="10"/>
        <v>0</v>
      </c>
      <c r="AW205" s="133">
        <f t="shared" si="11"/>
        <v>1</v>
      </c>
      <c r="AX205" s="203" t="s">
        <v>80</v>
      </c>
      <c r="AY205" s="355" t="s">
        <v>800</v>
      </c>
      <c r="AZ205" s="254" t="s">
        <v>11024</v>
      </c>
      <c r="BA205" s="160" t="s">
        <v>71</v>
      </c>
      <c r="BB205" s="160" t="s">
        <v>117</v>
      </c>
    </row>
    <row r="206" spans="2:54" s="56" customFormat="1" x14ac:dyDescent="0.25">
      <c r="B206" s="247">
        <v>2023</v>
      </c>
      <c r="C206" s="81">
        <v>891780111</v>
      </c>
      <c r="D206" s="81" t="s">
        <v>68</v>
      </c>
      <c r="E206" s="86" t="s">
        <v>11025</v>
      </c>
      <c r="F206" s="86" t="s">
        <v>11026</v>
      </c>
      <c r="G206" s="86">
        <v>0</v>
      </c>
      <c r="H206" s="86"/>
      <c r="I206" s="86" t="s">
        <v>78</v>
      </c>
      <c r="J206" s="160" t="s">
        <v>120</v>
      </c>
      <c r="K206" s="144" t="s">
        <v>11027</v>
      </c>
      <c r="L206" s="248">
        <v>289151079</v>
      </c>
      <c r="M206" s="81" t="s">
        <v>73</v>
      </c>
      <c r="N206" s="86"/>
      <c r="O206" s="144" t="s">
        <v>11028</v>
      </c>
      <c r="P206" s="86">
        <v>900200085</v>
      </c>
      <c r="Q206" s="143">
        <v>912</v>
      </c>
      <c r="R206" s="257">
        <v>45033</v>
      </c>
      <c r="S206" s="248">
        <v>289151079</v>
      </c>
      <c r="T206" s="265">
        <v>45037</v>
      </c>
      <c r="U206" s="248">
        <v>289151079</v>
      </c>
      <c r="V206" s="86" t="s">
        <v>70</v>
      </c>
      <c r="W206" s="262">
        <v>85459497</v>
      </c>
      <c r="X206" s="141" t="s">
        <v>9253</v>
      </c>
      <c r="Y206" s="86"/>
      <c r="Z206" s="251">
        <v>45037</v>
      </c>
      <c r="AA206" s="251">
        <v>45037</v>
      </c>
      <c r="AB206" s="251">
        <v>45037</v>
      </c>
      <c r="AC206" s="251">
        <v>45051</v>
      </c>
      <c r="AD206" s="150">
        <f t="shared" si="9"/>
        <v>14</v>
      </c>
      <c r="AE206" s="143">
        <v>0</v>
      </c>
      <c r="AF206" s="262">
        <v>0</v>
      </c>
      <c r="AG206" s="143">
        <v>0</v>
      </c>
      <c r="AH206" s="202" t="s">
        <v>80</v>
      </c>
      <c r="AI206" s="150">
        <v>0</v>
      </c>
      <c r="AJ206" s="143">
        <v>0</v>
      </c>
      <c r="AK206" s="143">
        <v>0</v>
      </c>
      <c r="AL206" s="201" t="s">
        <v>80</v>
      </c>
      <c r="AM206" s="143">
        <v>0</v>
      </c>
      <c r="AN206" s="201" t="s">
        <v>80</v>
      </c>
      <c r="AO206" s="201" t="s">
        <v>80</v>
      </c>
      <c r="AP206" s="150">
        <f t="shared" si="8"/>
        <v>0</v>
      </c>
      <c r="AQ206" s="260">
        <f>+L206+AF206-AK206</f>
        <v>289151079</v>
      </c>
      <c r="AR206" s="86" t="s">
        <v>115</v>
      </c>
      <c r="AS206" s="248">
        <v>0</v>
      </c>
      <c r="AT206" s="203" t="s">
        <v>80</v>
      </c>
      <c r="AU206" s="264">
        <v>289151079</v>
      </c>
      <c r="AV206" s="261">
        <f t="shared" si="10"/>
        <v>0</v>
      </c>
      <c r="AW206" s="133">
        <f t="shared" si="11"/>
        <v>1</v>
      </c>
      <c r="AX206" s="203" t="s">
        <v>80</v>
      </c>
      <c r="AY206" s="355" t="s">
        <v>800</v>
      </c>
      <c r="AZ206" s="254" t="s">
        <v>11024</v>
      </c>
      <c r="BA206" s="160" t="s">
        <v>71</v>
      </c>
      <c r="BB206" s="160" t="s">
        <v>117</v>
      </c>
    </row>
    <row r="207" spans="2:54" s="56" customFormat="1" x14ac:dyDescent="0.25">
      <c r="B207" s="247">
        <v>2023</v>
      </c>
      <c r="C207" s="81">
        <v>891780111</v>
      </c>
      <c r="D207" s="81" t="s">
        <v>68</v>
      </c>
      <c r="E207" s="86" t="s">
        <v>11029</v>
      </c>
      <c r="F207" s="86" t="s">
        <v>11030</v>
      </c>
      <c r="G207" s="86">
        <v>0</v>
      </c>
      <c r="H207" s="86"/>
      <c r="I207" s="86" t="s">
        <v>78</v>
      </c>
      <c r="J207" s="160" t="s">
        <v>1527</v>
      </c>
      <c r="K207" s="144" t="s">
        <v>11031</v>
      </c>
      <c r="L207" s="248">
        <v>34184824</v>
      </c>
      <c r="M207" s="81" t="s">
        <v>73</v>
      </c>
      <c r="N207" s="86"/>
      <c r="O207" s="144" t="s">
        <v>11032</v>
      </c>
      <c r="P207" s="86">
        <v>901051111</v>
      </c>
      <c r="Q207" s="150">
        <v>882</v>
      </c>
      <c r="R207" s="257">
        <v>45027</v>
      </c>
      <c r="S207" s="248">
        <v>34184824</v>
      </c>
      <c r="T207" s="257">
        <v>45048</v>
      </c>
      <c r="U207" s="248">
        <v>34184824</v>
      </c>
      <c r="V207" s="86" t="s">
        <v>70</v>
      </c>
      <c r="W207" s="262">
        <v>57297693</v>
      </c>
      <c r="X207" s="141" t="s">
        <v>10056</v>
      </c>
      <c r="Y207" s="86"/>
      <c r="Z207" s="251">
        <v>45048</v>
      </c>
      <c r="AA207" s="251">
        <v>45048</v>
      </c>
      <c r="AB207" s="202" t="s">
        <v>80</v>
      </c>
      <c r="AC207" s="251">
        <v>45091</v>
      </c>
      <c r="AD207" s="150">
        <f t="shared" si="9"/>
        <v>43</v>
      </c>
      <c r="AE207" s="143">
        <v>0</v>
      </c>
      <c r="AF207" s="262">
        <v>0</v>
      </c>
      <c r="AG207" s="143">
        <v>0</v>
      </c>
      <c r="AH207" s="202" t="s">
        <v>80</v>
      </c>
      <c r="AI207" s="150">
        <v>0</v>
      </c>
      <c r="AJ207" s="143">
        <v>0</v>
      </c>
      <c r="AK207" s="143">
        <v>0</v>
      </c>
      <c r="AL207" s="201" t="s">
        <v>80</v>
      </c>
      <c r="AM207" s="143">
        <v>0</v>
      </c>
      <c r="AN207" s="201" t="s">
        <v>80</v>
      </c>
      <c r="AO207" s="201" t="s">
        <v>80</v>
      </c>
      <c r="AP207" s="150">
        <f t="shared" si="8"/>
        <v>0</v>
      </c>
      <c r="AQ207" s="260">
        <f>+L207+AF207-AK207</f>
        <v>34184824</v>
      </c>
      <c r="AR207" s="86" t="s">
        <v>115</v>
      </c>
      <c r="AS207" s="248">
        <v>0</v>
      </c>
      <c r="AT207" s="203" t="s">
        <v>80</v>
      </c>
      <c r="AU207" s="264">
        <v>34184824</v>
      </c>
      <c r="AV207" s="261">
        <f t="shared" si="10"/>
        <v>0</v>
      </c>
      <c r="AW207" s="133">
        <f t="shared" si="11"/>
        <v>1</v>
      </c>
      <c r="AX207" s="203" t="s">
        <v>80</v>
      </c>
      <c r="AY207" s="355" t="s">
        <v>800</v>
      </c>
      <c r="AZ207" s="154" t="s">
        <v>11033</v>
      </c>
      <c r="BA207" s="160" t="s">
        <v>71</v>
      </c>
      <c r="BB207" s="160" t="s">
        <v>117</v>
      </c>
    </row>
    <row r="208" spans="2:54" s="56" customFormat="1" x14ac:dyDescent="0.25">
      <c r="B208" s="247">
        <v>2023</v>
      </c>
      <c r="C208" s="81">
        <v>891780111</v>
      </c>
      <c r="D208" s="81" t="s">
        <v>68</v>
      </c>
      <c r="E208" s="86" t="s">
        <v>11034</v>
      </c>
      <c r="F208" s="86" t="s">
        <v>11035</v>
      </c>
      <c r="G208" s="86">
        <v>0</v>
      </c>
      <c r="H208" s="86"/>
      <c r="I208" s="86" t="s">
        <v>78</v>
      </c>
      <c r="J208" s="160" t="s">
        <v>1527</v>
      </c>
      <c r="K208" s="144" t="s">
        <v>11036</v>
      </c>
      <c r="L208" s="248">
        <v>60423858</v>
      </c>
      <c r="M208" s="81" t="s">
        <v>73</v>
      </c>
      <c r="N208" s="86"/>
      <c r="O208" s="144" t="s">
        <v>11037</v>
      </c>
      <c r="P208" s="86">
        <v>805004671</v>
      </c>
      <c r="Q208" s="143">
        <v>774</v>
      </c>
      <c r="R208" s="257">
        <v>45007</v>
      </c>
      <c r="S208" s="248">
        <v>60423858</v>
      </c>
      <c r="T208" s="257">
        <v>45048</v>
      </c>
      <c r="U208" s="248">
        <v>60423858</v>
      </c>
      <c r="V208" s="86" t="s">
        <v>70</v>
      </c>
      <c r="W208" s="262">
        <v>57297693</v>
      </c>
      <c r="X208" s="141" t="s">
        <v>10056</v>
      </c>
      <c r="Y208" s="86"/>
      <c r="Z208" s="251">
        <v>45048</v>
      </c>
      <c r="AA208" s="251">
        <v>45075</v>
      </c>
      <c r="AB208" s="251">
        <v>45075</v>
      </c>
      <c r="AC208" s="251">
        <v>45208</v>
      </c>
      <c r="AD208" s="150">
        <f t="shared" si="9"/>
        <v>133</v>
      </c>
      <c r="AE208" s="143">
        <v>0</v>
      </c>
      <c r="AF208" s="262">
        <v>0</v>
      </c>
      <c r="AG208" s="143">
        <v>0</v>
      </c>
      <c r="AH208" s="202" t="s">
        <v>80</v>
      </c>
      <c r="AI208" s="150">
        <v>0</v>
      </c>
      <c r="AJ208" s="143">
        <v>0</v>
      </c>
      <c r="AK208" s="143">
        <v>0</v>
      </c>
      <c r="AL208" s="201" t="s">
        <v>80</v>
      </c>
      <c r="AM208" s="143">
        <v>0</v>
      </c>
      <c r="AN208" s="201" t="s">
        <v>80</v>
      </c>
      <c r="AO208" s="201" t="s">
        <v>80</v>
      </c>
      <c r="AP208" s="150">
        <f t="shared" si="8"/>
        <v>0</v>
      </c>
      <c r="AQ208" s="260">
        <f>+L208+AF208-AK208</f>
        <v>60423858</v>
      </c>
      <c r="AR208" s="86" t="s">
        <v>115</v>
      </c>
      <c r="AS208" s="248">
        <v>0</v>
      </c>
      <c r="AT208" s="203" t="s">
        <v>80</v>
      </c>
      <c r="AU208" s="264">
        <v>60423857</v>
      </c>
      <c r="AV208" s="261">
        <f t="shared" si="10"/>
        <v>1</v>
      </c>
      <c r="AW208" s="133">
        <f t="shared" si="11"/>
        <v>0.99999998345024577</v>
      </c>
      <c r="AX208" s="203" t="s">
        <v>80</v>
      </c>
      <c r="AY208" s="86" t="s">
        <v>72</v>
      </c>
      <c r="AZ208" s="154" t="s">
        <v>11038</v>
      </c>
      <c r="BA208" s="160" t="s">
        <v>71</v>
      </c>
      <c r="BB208" s="160" t="s">
        <v>117</v>
      </c>
    </row>
    <row r="209" spans="2:54" s="56" customFormat="1" x14ac:dyDescent="0.25">
      <c r="B209" s="247">
        <v>2023</v>
      </c>
      <c r="C209" s="81">
        <v>891780111</v>
      </c>
      <c r="D209" s="81" t="s">
        <v>68</v>
      </c>
      <c r="E209" s="86" t="s">
        <v>11039</v>
      </c>
      <c r="F209" s="86" t="s">
        <v>11040</v>
      </c>
      <c r="G209" s="86">
        <v>0</v>
      </c>
      <c r="H209" s="86"/>
      <c r="I209" s="86" t="s">
        <v>78</v>
      </c>
      <c r="J209" s="160" t="s">
        <v>120</v>
      </c>
      <c r="K209" s="144" t="s">
        <v>11041</v>
      </c>
      <c r="L209" s="248">
        <v>19346745</v>
      </c>
      <c r="M209" s="81" t="s">
        <v>73</v>
      </c>
      <c r="N209" s="86"/>
      <c r="O209" s="144" t="s">
        <v>10616</v>
      </c>
      <c r="P209" s="86">
        <v>901413801</v>
      </c>
      <c r="Q209" s="143">
        <v>880</v>
      </c>
      <c r="R209" s="257">
        <v>45027</v>
      </c>
      <c r="S209" s="248">
        <v>19346745</v>
      </c>
      <c r="T209" s="257">
        <v>45054</v>
      </c>
      <c r="U209" s="248">
        <v>19346745</v>
      </c>
      <c r="V209" s="86" t="s">
        <v>70</v>
      </c>
      <c r="W209" s="262">
        <v>15443332</v>
      </c>
      <c r="X209" s="141" t="s">
        <v>9540</v>
      </c>
      <c r="Y209" s="86"/>
      <c r="Z209" s="251">
        <v>45054</v>
      </c>
      <c r="AA209" s="251">
        <v>45054</v>
      </c>
      <c r="AB209" s="251">
        <v>45054</v>
      </c>
      <c r="AC209" s="251">
        <v>45068</v>
      </c>
      <c r="AD209" s="150">
        <f t="shared" si="9"/>
        <v>14</v>
      </c>
      <c r="AE209" s="143">
        <v>0</v>
      </c>
      <c r="AF209" s="262">
        <v>0</v>
      </c>
      <c r="AG209" s="143">
        <v>0</v>
      </c>
      <c r="AH209" s="202" t="s">
        <v>80</v>
      </c>
      <c r="AI209" s="150">
        <v>0</v>
      </c>
      <c r="AJ209" s="143">
        <v>0</v>
      </c>
      <c r="AK209" s="143">
        <v>0</v>
      </c>
      <c r="AL209" s="201" t="s">
        <v>80</v>
      </c>
      <c r="AM209" s="143">
        <v>0</v>
      </c>
      <c r="AN209" s="201" t="s">
        <v>80</v>
      </c>
      <c r="AO209" s="201" t="s">
        <v>80</v>
      </c>
      <c r="AP209" s="150">
        <f t="shared" si="8"/>
        <v>0</v>
      </c>
      <c r="AQ209" s="260">
        <f>+L209+AF209-AK209</f>
        <v>19346745</v>
      </c>
      <c r="AR209" s="86" t="s">
        <v>115</v>
      </c>
      <c r="AS209" s="248">
        <v>0</v>
      </c>
      <c r="AT209" s="203" t="s">
        <v>80</v>
      </c>
      <c r="AU209" s="264">
        <v>19344744</v>
      </c>
      <c r="AV209" s="261">
        <f t="shared" si="10"/>
        <v>2001</v>
      </c>
      <c r="AW209" s="133">
        <f t="shared" si="11"/>
        <v>0.99989657174889113</v>
      </c>
      <c r="AX209" s="203" t="s">
        <v>80</v>
      </c>
      <c r="AY209" s="86" t="s">
        <v>800</v>
      </c>
      <c r="AZ209" s="154" t="s">
        <v>11042</v>
      </c>
      <c r="BA209" s="160" t="s">
        <v>71</v>
      </c>
      <c r="BB209" s="160" t="s">
        <v>117</v>
      </c>
    </row>
    <row r="210" spans="2:54" s="56" customFormat="1" x14ac:dyDescent="0.25">
      <c r="B210" s="247">
        <v>2023</v>
      </c>
      <c r="C210" s="81">
        <v>891780111</v>
      </c>
      <c r="D210" s="81" t="s">
        <v>68</v>
      </c>
      <c r="E210" s="86" t="s">
        <v>11043</v>
      </c>
      <c r="F210" s="86" t="s">
        <v>11044</v>
      </c>
      <c r="G210" s="86">
        <v>0</v>
      </c>
      <c r="H210" s="86"/>
      <c r="I210" s="86" t="s">
        <v>78</v>
      </c>
      <c r="J210" s="160" t="s">
        <v>120</v>
      </c>
      <c r="K210" s="144" t="s">
        <v>11045</v>
      </c>
      <c r="L210" s="248">
        <v>281316000</v>
      </c>
      <c r="M210" s="81" t="s">
        <v>73</v>
      </c>
      <c r="N210" s="86"/>
      <c r="O210" s="144" t="s">
        <v>10585</v>
      </c>
      <c r="P210" s="86">
        <v>901039840</v>
      </c>
      <c r="Q210" s="143">
        <v>1039</v>
      </c>
      <c r="R210" s="257">
        <v>45048</v>
      </c>
      <c r="S210" s="248">
        <v>281316000</v>
      </c>
      <c r="T210" s="257">
        <v>45055</v>
      </c>
      <c r="U210" s="248">
        <v>281316000</v>
      </c>
      <c r="V210" s="86" t="s">
        <v>70</v>
      </c>
      <c r="W210" s="262">
        <v>85465146</v>
      </c>
      <c r="X210" s="141" t="s">
        <v>9277</v>
      </c>
      <c r="Y210" s="86"/>
      <c r="Z210" s="251">
        <v>45055</v>
      </c>
      <c r="AA210" s="251">
        <v>45062</v>
      </c>
      <c r="AB210" s="251">
        <v>45056</v>
      </c>
      <c r="AC210" s="251">
        <v>45076</v>
      </c>
      <c r="AD210" s="150">
        <f t="shared" si="9"/>
        <v>20</v>
      </c>
      <c r="AE210" s="143">
        <v>0</v>
      </c>
      <c r="AF210" s="262">
        <v>0</v>
      </c>
      <c r="AG210" s="143">
        <v>0</v>
      </c>
      <c r="AH210" s="202" t="s">
        <v>80</v>
      </c>
      <c r="AI210" s="150">
        <v>0</v>
      </c>
      <c r="AJ210" s="143">
        <v>0</v>
      </c>
      <c r="AK210" s="143">
        <v>0</v>
      </c>
      <c r="AL210" s="201" t="s">
        <v>80</v>
      </c>
      <c r="AM210" s="143">
        <v>0</v>
      </c>
      <c r="AN210" s="201" t="s">
        <v>80</v>
      </c>
      <c r="AO210" s="201" t="s">
        <v>80</v>
      </c>
      <c r="AP210" s="150">
        <f t="shared" si="8"/>
        <v>0</v>
      </c>
      <c r="AQ210" s="260">
        <f>+L210+AF210-AK210</f>
        <v>281316000</v>
      </c>
      <c r="AR210" s="86" t="s">
        <v>70</v>
      </c>
      <c r="AS210" s="248">
        <v>140658000</v>
      </c>
      <c r="AT210" s="257">
        <v>45062</v>
      </c>
      <c r="AU210" s="264">
        <v>281316000</v>
      </c>
      <c r="AV210" s="261">
        <f t="shared" si="10"/>
        <v>0</v>
      </c>
      <c r="AW210" s="133">
        <f t="shared" si="11"/>
        <v>1</v>
      </c>
      <c r="AX210" s="203" t="s">
        <v>80</v>
      </c>
      <c r="AY210" s="86" t="s">
        <v>800</v>
      </c>
      <c r="AZ210" s="154" t="s">
        <v>11046</v>
      </c>
      <c r="BA210" s="160" t="s">
        <v>71</v>
      </c>
      <c r="BB210" s="160" t="s">
        <v>117</v>
      </c>
    </row>
    <row r="211" spans="2:54" s="56" customFormat="1" x14ac:dyDescent="0.25">
      <c r="B211" s="247">
        <v>2023</v>
      </c>
      <c r="C211" s="81">
        <v>891780111</v>
      </c>
      <c r="D211" s="81" t="s">
        <v>68</v>
      </c>
      <c r="E211" s="86" t="s">
        <v>11047</v>
      </c>
      <c r="F211" s="86" t="s">
        <v>11048</v>
      </c>
      <c r="G211" s="86">
        <v>0</v>
      </c>
      <c r="H211" s="86"/>
      <c r="I211" s="86" t="s">
        <v>78</v>
      </c>
      <c r="J211" s="160" t="s">
        <v>1527</v>
      </c>
      <c r="K211" s="144" t="s">
        <v>11049</v>
      </c>
      <c r="L211" s="248">
        <v>22868230</v>
      </c>
      <c r="M211" s="81" t="s">
        <v>73</v>
      </c>
      <c r="N211" s="86"/>
      <c r="O211" s="144" t="s">
        <v>11050</v>
      </c>
      <c r="P211" s="86">
        <v>901283655</v>
      </c>
      <c r="Q211" s="143">
        <v>1083</v>
      </c>
      <c r="R211" s="257">
        <v>45055</v>
      </c>
      <c r="S211" s="248">
        <v>22868230</v>
      </c>
      <c r="T211" s="257">
        <v>45071</v>
      </c>
      <c r="U211" s="248">
        <v>22868230</v>
      </c>
      <c r="V211" s="86" t="s">
        <v>70</v>
      </c>
      <c r="W211" s="262">
        <v>36665858</v>
      </c>
      <c r="X211" s="141" t="s">
        <v>10377</v>
      </c>
      <c r="Y211" s="86"/>
      <c r="Z211" s="251">
        <v>45071</v>
      </c>
      <c r="AA211" s="251">
        <v>45071</v>
      </c>
      <c r="AB211" s="202" t="s">
        <v>80</v>
      </c>
      <c r="AC211" s="251">
        <v>45100</v>
      </c>
      <c r="AD211" s="150">
        <f t="shared" si="9"/>
        <v>29</v>
      </c>
      <c r="AE211" s="143">
        <v>0</v>
      </c>
      <c r="AF211" s="262">
        <v>0</v>
      </c>
      <c r="AG211" s="143">
        <v>0</v>
      </c>
      <c r="AH211" s="202" t="s">
        <v>80</v>
      </c>
      <c r="AI211" s="150">
        <v>0</v>
      </c>
      <c r="AJ211" s="143">
        <v>0</v>
      </c>
      <c r="AK211" s="143">
        <v>0</v>
      </c>
      <c r="AL211" s="201" t="s">
        <v>80</v>
      </c>
      <c r="AM211" s="143">
        <v>0</v>
      </c>
      <c r="AN211" s="201" t="s">
        <v>80</v>
      </c>
      <c r="AO211" s="201" t="s">
        <v>80</v>
      </c>
      <c r="AP211" s="150">
        <f t="shared" si="8"/>
        <v>0</v>
      </c>
      <c r="AQ211" s="260">
        <f>+L211+AF211-AK211</f>
        <v>22868230</v>
      </c>
      <c r="AR211" s="86" t="s">
        <v>115</v>
      </c>
      <c r="AS211" s="248">
        <v>0</v>
      </c>
      <c r="AT211" s="203" t="s">
        <v>80</v>
      </c>
      <c r="AU211" s="264">
        <v>22868230</v>
      </c>
      <c r="AV211" s="261">
        <f t="shared" si="10"/>
        <v>0</v>
      </c>
      <c r="AW211" s="133">
        <f t="shared" si="11"/>
        <v>1</v>
      </c>
      <c r="AX211" s="203" t="s">
        <v>80</v>
      </c>
      <c r="AY211" s="86" t="s">
        <v>800</v>
      </c>
      <c r="AZ211" s="154" t="s">
        <v>11051</v>
      </c>
      <c r="BA211" s="160" t="s">
        <v>71</v>
      </c>
      <c r="BB211" s="160" t="s">
        <v>117</v>
      </c>
    </row>
    <row r="212" spans="2:54" s="56" customFormat="1" x14ac:dyDescent="0.25">
      <c r="B212" s="247">
        <v>2023</v>
      </c>
      <c r="C212" s="81">
        <v>891780111</v>
      </c>
      <c r="D212" s="81" t="s">
        <v>68</v>
      </c>
      <c r="E212" s="86" t="s">
        <v>11052</v>
      </c>
      <c r="F212" s="255" t="s">
        <v>11053</v>
      </c>
      <c r="G212" s="86">
        <v>0</v>
      </c>
      <c r="H212" s="255"/>
      <c r="I212" s="86" t="s">
        <v>78</v>
      </c>
      <c r="J212" s="160" t="s">
        <v>120</v>
      </c>
      <c r="K212" s="154" t="s">
        <v>11054</v>
      </c>
      <c r="L212" s="252">
        <v>6961500</v>
      </c>
      <c r="M212" s="81" t="s">
        <v>73</v>
      </c>
      <c r="N212" s="255"/>
      <c r="O212" s="154" t="s">
        <v>11055</v>
      </c>
      <c r="P212" s="255">
        <v>900006621</v>
      </c>
      <c r="Q212" s="150">
        <v>114</v>
      </c>
      <c r="R212" s="265">
        <v>45062</v>
      </c>
      <c r="S212" s="252">
        <v>6961500</v>
      </c>
      <c r="T212" s="265">
        <v>45075</v>
      </c>
      <c r="U212" s="252">
        <v>6961500</v>
      </c>
      <c r="V212" s="86" t="s">
        <v>70</v>
      </c>
      <c r="W212" s="262">
        <v>36665858</v>
      </c>
      <c r="X212" s="141" t="s">
        <v>10377</v>
      </c>
      <c r="Y212" s="255"/>
      <c r="Z212" s="251">
        <v>45075</v>
      </c>
      <c r="AA212" s="251">
        <v>45075</v>
      </c>
      <c r="AB212" s="202" t="s">
        <v>80</v>
      </c>
      <c r="AC212" s="251">
        <v>45078</v>
      </c>
      <c r="AD212" s="150">
        <f t="shared" si="9"/>
        <v>3</v>
      </c>
      <c r="AE212" s="143">
        <v>0</v>
      </c>
      <c r="AF212" s="262">
        <v>0</v>
      </c>
      <c r="AG212" s="143">
        <v>0</v>
      </c>
      <c r="AH212" s="202" t="s">
        <v>80</v>
      </c>
      <c r="AI212" s="150">
        <v>0</v>
      </c>
      <c r="AJ212" s="143">
        <v>0</v>
      </c>
      <c r="AK212" s="143">
        <v>0</v>
      </c>
      <c r="AL212" s="201" t="s">
        <v>80</v>
      </c>
      <c r="AM212" s="143">
        <v>0</v>
      </c>
      <c r="AN212" s="201" t="s">
        <v>80</v>
      </c>
      <c r="AO212" s="201" t="s">
        <v>80</v>
      </c>
      <c r="AP212" s="150">
        <f t="shared" si="8"/>
        <v>0</v>
      </c>
      <c r="AQ212" s="260">
        <f>+L212+AF212-AK212</f>
        <v>6961500</v>
      </c>
      <c r="AR212" s="86" t="s">
        <v>115</v>
      </c>
      <c r="AS212" s="248">
        <v>0</v>
      </c>
      <c r="AT212" s="203" t="s">
        <v>80</v>
      </c>
      <c r="AU212" s="264">
        <v>6648525</v>
      </c>
      <c r="AV212" s="261">
        <f t="shared" si="10"/>
        <v>312975</v>
      </c>
      <c r="AW212" s="133">
        <f t="shared" si="11"/>
        <v>0.95504201680672274</v>
      </c>
      <c r="AX212" s="203" t="s">
        <v>80</v>
      </c>
      <c r="AY212" s="86" t="s">
        <v>800</v>
      </c>
      <c r="AZ212" s="154" t="s">
        <v>11056</v>
      </c>
      <c r="BA212" s="160" t="s">
        <v>71</v>
      </c>
      <c r="BB212" s="160" t="s">
        <v>117</v>
      </c>
    </row>
    <row r="213" spans="2:54" s="56" customFormat="1" x14ac:dyDescent="0.25">
      <c r="B213" s="247">
        <v>2023</v>
      </c>
      <c r="C213" s="81">
        <v>891780111</v>
      </c>
      <c r="D213" s="81" t="s">
        <v>68</v>
      </c>
      <c r="E213" s="86" t="s">
        <v>11057</v>
      </c>
      <c r="F213" s="255" t="s">
        <v>11058</v>
      </c>
      <c r="G213" s="86">
        <v>0</v>
      </c>
      <c r="H213" s="255"/>
      <c r="I213" s="86" t="s">
        <v>78</v>
      </c>
      <c r="J213" s="160" t="s">
        <v>1527</v>
      </c>
      <c r="K213" s="154" t="s">
        <v>11059</v>
      </c>
      <c r="L213" s="252">
        <v>23093073</v>
      </c>
      <c r="M213" s="81" t="s">
        <v>73</v>
      </c>
      <c r="N213" s="255"/>
      <c r="O213" s="154" t="s">
        <v>11060</v>
      </c>
      <c r="P213" s="255">
        <v>830089928</v>
      </c>
      <c r="Q213" s="150">
        <v>1109</v>
      </c>
      <c r="R213" s="265">
        <v>45061</v>
      </c>
      <c r="S213" s="252">
        <v>23093074</v>
      </c>
      <c r="T213" s="265">
        <v>45078</v>
      </c>
      <c r="U213" s="252">
        <v>23093073</v>
      </c>
      <c r="V213" s="86" t="s">
        <v>70</v>
      </c>
      <c r="W213" s="262">
        <v>7633815</v>
      </c>
      <c r="X213" s="141" t="s">
        <v>10035</v>
      </c>
      <c r="Y213" s="255"/>
      <c r="Z213" s="251">
        <v>45078</v>
      </c>
      <c r="AA213" s="251">
        <v>45078</v>
      </c>
      <c r="AB213" s="202" t="s">
        <v>80</v>
      </c>
      <c r="AC213" s="251">
        <v>45107</v>
      </c>
      <c r="AD213" s="150">
        <f t="shared" si="9"/>
        <v>29</v>
      </c>
      <c r="AE213" s="143">
        <v>0</v>
      </c>
      <c r="AF213" s="262">
        <v>0</v>
      </c>
      <c r="AG213" s="143">
        <v>0</v>
      </c>
      <c r="AH213" s="202" t="s">
        <v>80</v>
      </c>
      <c r="AI213" s="150">
        <v>0</v>
      </c>
      <c r="AJ213" s="143">
        <v>0</v>
      </c>
      <c r="AK213" s="143">
        <v>0</v>
      </c>
      <c r="AL213" s="201" t="s">
        <v>80</v>
      </c>
      <c r="AM213" s="143">
        <v>0</v>
      </c>
      <c r="AN213" s="201" t="s">
        <v>80</v>
      </c>
      <c r="AO213" s="201" t="s">
        <v>80</v>
      </c>
      <c r="AP213" s="150">
        <f t="shared" si="8"/>
        <v>0</v>
      </c>
      <c r="AQ213" s="260">
        <f>+L213+AF213-AK213</f>
        <v>23093073</v>
      </c>
      <c r="AR213" s="86" t="s">
        <v>115</v>
      </c>
      <c r="AS213" s="248">
        <v>0</v>
      </c>
      <c r="AT213" s="203" t="s">
        <v>80</v>
      </c>
      <c r="AU213" s="264">
        <v>23093073</v>
      </c>
      <c r="AV213" s="261">
        <f t="shared" si="10"/>
        <v>0</v>
      </c>
      <c r="AW213" s="133">
        <f t="shared" si="11"/>
        <v>1</v>
      </c>
      <c r="AX213" s="203" t="s">
        <v>80</v>
      </c>
      <c r="AY213" s="86" t="s">
        <v>800</v>
      </c>
      <c r="AZ213" s="154" t="s">
        <v>11061</v>
      </c>
      <c r="BA213" s="160" t="s">
        <v>71</v>
      </c>
      <c r="BB213" s="160" t="s">
        <v>117</v>
      </c>
    </row>
    <row r="214" spans="2:54" s="56" customFormat="1" x14ac:dyDescent="0.25">
      <c r="B214" s="247">
        <v>2023</v>
      </c>
      <c r="C214" s="81">
        <v>891780111</v>
      </c>
      <c r="D214" s="81" t="s">
        <v>68</v>
      </c>
      <c r="E214" s="86" t="s">
        <v>11062</v>
      </c>
      <c r="F214" s="255" t="s">
        <v>11063</v>
      </c>
      <c r="G214" s="86">
        <v>0</v>
      </c>
      <c r="H214" s="255"/>
      <c r="I214" s="86" t="s">
        <v>78</v>
      </c>
      <c r="J214" s="160" t="s">
        <v>120</v>
      </c>
      <c r="K214" s="154" t="s">
        <v>11064</v>
      </c>
      <c r="L214" s="252">
        <v>3766350</v>
      </c>
      <c r="M214" s="81" t="s">
        <v>73</v>
      </c>
      <c r="N214" s="255"/>
      <c r="O214" s="154" t="s">
        <v>10979</v>
      </c>
      <c r="P214" s="255">
        <v>901550798</v>
      </c>
      <c r="Q214" s="150">
        <v>1064</v>
      </c>
      <c r="R214" s="265">
        <v>45051</v>
      </c>
      <c r="S214" s="252">
        <v>3766350</v>
      </c>
      <c r="T214" s="265">
        <v>45079</v>
      </c>
      <c r="U214" s="252">
        <v>3766350</v>
      </c>
      <c r="V214" s="86" t="s">
        <v>70</v>
      </c>
      <c r="W214" s="262">
        <v>57297693</v>
      </c>
      <c r="X214" s="141" t="s">
        <v>10056</v>
      </c>
      <c r="Y214" s="255"/>
      <c r="Z214" s="251">
        <v>45079</v>
      </c>
      <c r="AA214" s="251">
        <v>45079</v>
      </c>
      <c r="AB214" s="202" t="s">
        <v>80</v>
      </c>
      <c r="AC214" s="251">
        <v>45085</v>
      </c>
      <c r="AD214" s="150">
        <f t="shared" si="9"/>
        <v>6</v>
      </c>
      <c r="AE214" s="143">
        <v>0</v>
      </c>
      <c r="AF214" s="262">
        <v>0</v>
      </c>
      <c r="AG214" s="143">
        <v>0</v>
      </c>
      <c r="AH214" s="202" t="s">
        <v>80</v>
      </c>
      <c r="AI214" s="150">
        <v>0</v>
      </c>
      <c r="AJ214" s="143">
        <v>0</v>
      </c>
      <c r="AK214" s="143">
        <v>0</v>
      </c>
      <c r="AL214" s="201" t="s">
        <v>80</v>
      </c>
      <c r="AM214" s="143">
        <v>0</v>
      </c>
      <c r="AN214" s="201" t="s">
        <v>80</v>
      </c>
      <c r="AO214" s="201" t="s">
        <v>80</v>
      </c>
      <c r="AP214" s="150">
        <f t="shared" si="8"/>
        <v>0</v>
      </c>
      <c r="AQ214" s="260">
        <f>+L214+AF214-AK214</f>
        <v>3766350</v>
      </c>
      <c r="AR214" s="86" t="s">
        <v>115</v>
      </c>
      <c r="AS214" s="248">
        <v>0</v>
      </c>
      <c r="AT214" s="203" t="s">
        <v>80</v>
      </c>
      <c r="AU214" s="264">
        <v>3766350</v>
      </c>
      <c r="AV214" s="261">
        <f t="shared" si="10"/>
        <v>0</v>
      </c>
      <c r="AW214" s="133">
        <f t="shared" si="11"/>
        <v>1</v>
      </c>
      <c r="AX214" s="203" t="s">
        <v>80</v>
      </c>
      <c r="AY214" s="86" t="s">
        <v>800</v>
      </c>
      <c r="AZ214" s="154" t="s">
        <v>11065</v>
      </c>
      <c r="BA214" s="160" t="s">
        <v>71</v>
      </c>
      <c r="BB214" s="160" t="s">
        <v>117</v>
      </c>
    </row>
    <row r="215" spans="2:54" s="56" customFormat="1" x14ac:dyDescent="0.25">
      <c r="B215" s="247">
        <v>2023</v>
      </c>
      <c r="C215" s="81">
        <v>891780111</v>
      </c>
      <c r="D215" s="81" t="s">
        <v>68</v>
      </c>
      <c r="E215" s="86" t="s">
        <v>11066</v>
      </c>
      <c r="F215" s="255" t="s">
        <v>11067</v>
      </c>
      <c r="G215" s="86">
        <v>0</v>
      </c>
      <c r="H215" s="255"/>
      <c r="I215" s="86" t="s">
        <v>78</v>
      </c>
      <c r="J215" s="160" t="s">
        <v>120</v>
      </c>
      <c r="K215" s="154" t="s">
        <v>11068</v>
      </c>
      <c r="L215" s="252">
        <v>7000000</v>
      </c>
      <c r="M215" s="81" t="s">
        <v>73</v>
      </c>
      <c r="N215" s="255"/>
      <c r="O215" s="154" t="s">
        <v>11069</v>
      </c>
      <c r="P215" s="255">
        <v>12557025</v>
      </c>
      <c r="Q215" s="150">
        <v>1251</v>
      </c>
      <c r="R215" s="265">
        <v>45082</v>
      </c>
      <c r="S215" s="252">
        <v>7000000</v>
      </c>
      <c r="T215" s="265">
        <v>45085</v>
      </c>
      <c r="U215" s="252">
        <v>7000000</v>
      </c>
      <c r="V215" s="86" t="s">
        <v>70</v>
      </c>
      <c r="W215" s="262">
        <v>85152695</v>
      </c>
      <c r="X215" s="141" t="s">
        <v>9310</v>
      </c>
      <c r="Y215" s="255"/>
      <c r="Z215" s="251">
        <v>45085</v>
      </c>
      <c r="AA215" s="251">
        <v>45086</v>
      </c>
      <c r="AB215" s="202" t="s">
        <v>80</v>
      </c>
      <c r="AC215" s="251">
        <v>45086</v>
      </c>
      <c r="AD215" s="150">
        <f t="shared" si="9"/>
        <v>0</v>
      </c>
      <c r="AE215" s="143">
        <v>0</v>
      </c>
      <c r="AF215" s="262">
        <v>0</v>
      </c>
      <c r="AG215" s="143">
        <v>0</v>
      </c>
      <c r="AH215" s="202" t="s">
        <v>80</v>
      </c>
      <c r="AI215" s="150">
        <v>0</v>
      </c>
      <c r="AJ215" s="143">
        <v>0</v>
      </c>
      <c r="AK215" s="143">
        <v>0</v>
      </c>
      <c r="AL215" s="201" t="s">
        <v>80</v>
      </c>
      <c r="AM215" s="143">
        <v>0</v>
      </c>
      <c r="AN215" s="201" t="s">
        <v>80</v>
      </c>
      <c r="AO215" s="201" t="s">
        <v>80</v>
      </c>
      <c r="AP215" s="150">
        <f t="shared" si="8"/>
        <v>0</v>
      </c>
      <c r="AQ215" s="260">
        <f>+L215+AF215-AK215</f>
        <v>7000000</v>
      </c>
      <c r="AR215" s="86" t="s">
        <v>115</v>
      </c>
      <c r="AS215" s="248">
        <v>0</v>
      </c>
      <c r="AT215" s="203" t="s">
        <v>80</v>
      </c>
      <c r="AU215" s="264">
        <v>7000000</v>
      </c>
      <c r="AV215" s="261">
        <f t="shared" si="10"/>
        <v>0</v>
      </c>
      <c r="AW215" s="133">
        <f t="shared" si="11"/>
        <v>1</v>
      </c>
      <c r="AX215" s="203" t="s">
        <v>80</v>
      </c>
      <c r="AY215" s="86" t="s">
        <v>800</v>
      </c>
      <c r="AZ215" s="154" t="s">
        <v>11070</v>
      </c>
      <c r="BA215" s="160" t="s">
        <v>71</v>
      </c>
      <c r="BB215" s="160" t="s">
        <v>117</v>
      </c>
    </row>
    <row r="216" spans="2:54" s="56" customFormat="1" x14ac:dyDescent="0.25">
      <c r="B216" s="247">
        <v>2023</v>
      </c>
      <c r="C216" s="81">
        <v>891780111</v>
      </c>
      <c r="D216" s="81" t="s">
        <v>68</v>
      </c>
      <c r="E216" s="86" t="s">
        <v>11071</v>
      </c>
      <c r="F216" s="255" t="s">
        <v>11072</v>
      </c>
      <c r="G216" s="86">
        <v>0</v>
      </c>
      <c r="H216" s="255"/>
      <c r="I216" s="86" t="s">
        <v>78</v>
      </c>
      <c r="J216" s="160" t="s">
        <v>120</v>
      </c>
      <c r="K216" s="154" t="s">
        <v>11073</v>
      </c>
      <c r="L216" s="252">
        <v>54782000</v>
      </c>
      <c r="M216" s="81" t="s">
        <v>73</v>
      </c>
      <c r="N216" s="255"/>
      <c r="O216" s="154" t="s">
        <v>11074</v>
      </c>
      <c r="P216" s="255">
        <v>830037946</v>
      </c>
      <c r="Q216" s="150">
        <v>1298</v>
      </c>
      <c r="R216" s="265">
        <v>45084</v>
      </c>
      <c r="S216" s="252">
        <v>54782000</v>
      </c>
      <c r="T216" s="265">
        <v>45085</v>
      </c>
      <c r="U216" s="252">
        <v>54782000</v>
      </c>
      <c r="V216" s="86" t="s">
        <v>70</v>
      </c>
      <c r="W216" s="262">
        <v>36564011</v>
      </c>
      <c r="X216" s="141" t="s">
        <v>9795</v>
      </c>
      <c r="Y216" s="255"/>
      <c r="Z216" s="251">
        <v>45085</v>
      </c>
      <c r="AA216" s="251">
        <v>45085</v>
      </c>
      <c r="AB216" s="202" t="s">
        <v>80</v>
      </c>
      <c r="AC216" s="251">
        <v>45086</v>
      </c>
      <c r="AD216" s="150">
        <f t="shared" si="9"/>
        <v>1</v>
      </c>
      <c r="AE216" s="143">
        <v>0</v>
      </c>
      <c r="AF216" s="262">
        <v>0</v>
      </c>
      <c r="AG216" s="143">
        <v>0</v>
      </c>
      <c r="AH216" s="202" t="s">
        <v>80</v>
      </c>
      <c r="AI216" s="150">
        <v>0</v>
      </c>
      <c r="AJ216" s="143">
        <v>0</v>
      </c>
      <c r="AK216" s="143">
        <v>0</v>
      </c>
      <c r="AL216" s="201" t="s">
        <v>80</v>
      </c>
      <c r="AM216" s="143">
        <v>0</v>
      </c>
      <c r="AN216" s="201" t="s">
        <v>80</v>
      </c>
      <c r="AO216" s="201" t="s">
        <v>80</v>
      </c>
      <c r="AP216" s="150">
        <f t="shared" si="8"/>
        <v>0</v>
      </c>
      <c r="AQ216" s="260">
        <f>+L216+AF216-AK216</f>
        <v>54782000</v>
      </c>
      <c r="AR216" s="86" t="s">
        <v>115</v>
      </c>
      <c r="AS216" s="248">
        <v>0</v>
      </c>
      <c r="AT216" s="203" t="s">
        <v>80</v>
      </c>
      <c r="AU216" s="264">
        <v>54782000</v>
      </c>
      <c r="AV216" s="261">
        <f t="shared" si="10"/>
        <v>0</v>
      </c>
      <c r="AW216" s="133">
        <f t="shared" si="11"/>
        <v>1</v>
      </c>
      <c r="AX216" s="203" t="s">
        <v>80</v>
      </c>
      <c r="AY216" s="86" t="s">
        <v>800</v>
      </c>
      <c r="AZ216" s="154" t="s">
        <v>11075</v>
      </c>
      <c r="BA216" s="160" t="s">
        <v>71</v>
      </c>
      <c r="BB216" s="160" t="s">
        <v>117</v>
      </c>
    </row>
    <row r="217" spans="2:54" s="56" customFormat="1" x14ac:dyDescent="0.25">
      <c r="B217" s="247">
        <v>2023</v>
      </c>
      <c r="C217" s="81">
        <v>891780111</v>
      </c>
      <c r="D217" s="81" t="s">
        <v>68</v>
      </c>
      <c r="E217" s="86" t="s">
        <v>11076</v>
      </c>
      <c r="F217" s="255" t="s">
        <v>11077</v>
      </c>
      <c r="G217" s="86">
        <v>0</v>
      </c>
      <c r="H217" s="255"/>
      <c r="I217" s="86" t="s">
        <v>78</v>
      </c>
      <c r="J217" s="160" t="s">
        <v>1527</v>
      </c>
      <c r="K217" s="154" t="s">
        <v>11078</v>
      </c>
      <c r="L217" s="252">
        <v>13607983</v>
      </c>
      <c r="M217" s="81" t="s">
        <v>73</v>
      </c>
      <c r="N217" s="255"/>
      <c r="O217" s="154" t="s">
        <v>11079</v>
      </c>
      <c r="P217" s="255">
        <v>860508382</v>
      </c>
      <c r="Q217" s="150">
        <v>1272</v>
      </c>
      <c r="R217" s="265">
        <v>45083</v>
      </c>
      <c r="S217" s="252">
        <v>13607983</v>
      </c>
      <c r="T217" s="265">
        <v>45091</v>
      </c>
      <c r="U217" s="252">
        <v>13607983</v>
      </c>
      <c r="V217" s="86" t="s">
        <v>70</v>
      </c>
      <c r="W217" s="262">
        <v>57461757</v>
      </c>
      <c r="X217" s="141" t="s">
        <v>10938</v>
      </c>
      <c r="Y217" s="255"/>
      <c r="Z217" s="251">
        <v>45091</v>
      </c>
      <c r="AA217" s="251">
        <v>45091</v>
      </c>
      <c r="AB217" s="202" t="s">
        <v>80</v>
      </c>
      <c r="AC217" s="251">
        <v>45100</v>
      </c>
      <c r="AD217" s="150">
        <f t="shared" si="9"/>
        <v>9</v>
      </c>
      <c r="AE217" s="143">
        <v>0</v>
      </c>
      <c r="AF217" s="262">
        <v>0</v>
      </c>
      <c r="AG217" s="143">
        <v>0</v>
      </c>
      <c r="AH217" s="202" t="s">
        <v>80</v>
      </c>
      <c r="AI217" s="150">
        <v>0</v>
      </c>
      <c r="AJ217" s="143">
        <v>0</v>
      </c>
      <c r="AK217" s="143">
        <v>0</v>
      </c>
      <c r="AL217" s="201" t="s">
        <v>80</v>
      </c>
      <c r="AM217" s="143">
        <v>0</v>
      </c>
      <c r="AN217" s="201" t="s">
        <v>80</v>
      </c>
      <c r="AO217" s="201" t="s">
        <v>80</v>
      </c>
      <c r="AP217" s="150">
        <f t="shared" ref="AP217:AP281" si="12">+IF(AN217="1800-01-01",0,AO217-AN217)</f>
        <v>0</v>
      </c>
      <c r="AQ217" s="260">
        <f>+L217+AF217-AK217</f>
        <v>13607983</v>
      </c>
      <c r="AR217" s="86" t="s">
        <v>115</v>
      </c>
      <c r="AS217" s="248">
        <v>0</v>
      </c>
      <c r="AT217" s="203" t="s">
        <v>80</v>
      </c>
      <c r="AU217" s="264">
        <v>13607983</v>
      </c>
      <c r="AV217" s="261">
        <f t="shared" si="10"/>
        <v>0</v>
      </c>
      <c r="AW217" s="133">
        <f t="shared" si="11"/>
        <v>1</v>
      </c>
      <c r="AX217" s="203" t="s">
        <v>80</v>
      </c>
      <c r="AY217" s="86" t="s">
        <v>800</v>
      </c>
      <c r="AZ217" s="154" t="s">
        <v>11080</v>
      </c>
      <c r="BA217" s="160" t="s">
        <v>71</v>
      </c>
      <c r="BB217" s="160" t="s">
        <v>117</v>
      </c>
    </row>
    <row r="218" spans="2:54" s="56" customFormat="1" x14ac:dyDescent="0.25">
      <c r="B218" s="247">
        <v>2023</v>
      </c>
      <c r="C218" s="81">
        <v>891780111</v>
      </c>
      <c r="D218" s="81" t="s">
        <v>68</v>
      </c>
      <c r="E218" s="86" t="s">
        <v>11081</v>
      </c>
      <c r="F218" s="255" t="s">
        <v>11082</v>
      </c>
      <c r="G218" s="86">
        <v>0</v>
      </c>
      <c r="H218" s="255"/>
      <c r="I218" s="86" t="s">
        <v>78</v>
      </c>
      <c r="J218" s="160" t="s">
        <v>1527</v>
      </c>
      <c r="K218" s="154" t="s">
        <v>11083</v>
      </c>
      <c r="L218" s="252">
        <v>1120000</v>
      </c>
      <c r="M218" s="81" t="s">
        <v>73</v>
      </c>
      <c r="N218" s="255"/>
      <c r="O218" s="154" t="s">
        <v>11084</v>
      </c>
      <c r="P218" s="255">
        <v>830061421</v>
      </c>
      <c r="Q218" s="150">
        <v>1111</v>
      </c>
      <c r="R218" s="265">
        <v>45061</v>
      </c>
      <c r="S218" s="252">
        <v>1120000</v>
      </c>
      <c r="T218" s="265">
        <v>45092</v>
      </c>
      <c r="U218" s="252">
        <v>1120000</v>
      </c>
      <c r="V218" s="86" t="s">
        <v>70</v>
      </c>
      <c r="W218" s="262">
        <v>57297693</v>
      </c>
      <c r="X218" s="141" t="s">
        <v>10056</v>
      </c>
      <c r="Y218" s="255"/>
      <c r="Z218" s="251">
        <v>45092</v>
      </c>
      <c r="AA218" s="251">
        <v>45092</v>
      </c>
      <c r="AB218" s="202" t="s">
        <v>80</v>
      </c>
      <c r="AC218" s="251">
        <v>45099</v>
      </c>
      <c r="AD218" s="150">
        <f t="shared" si="9"/>
        <v>7</v>
      </c>
      <c r="AE218" s="143">
        <v>0</v>
      </c>
      <c r="AF218" s="262">
        <v>0</v>
      </c>
      <c r="AG218" s="143">
        <v>0</v>
      </c>
      <c r="AH218" s="202" t="s">
        <v>80</v>
      </c>
      <c r="AI218" s="150">
        <v>0</v>
      </c>
      <c r="AJ218" s="143">
        <v>0</v>
      </c>
      <c r="AK218" s="143">
        <v>0</v>
      </c>
      <c r="AL218" s="201" t="s">
        <v>80</v>
      </c>
      <c r="AM218" s="143">
        <v>0</v>
      </c>
      <c r="AN218" s="201" t="s">
        <v>80</v>
      </c>
      <c r="AO218" s="201" t="s">
        <v>80</v>
      </c>
      <c r="AP218" s="150">
        <f t="shared" si="12"/>
        <v>0</v>
      </c>
      <c r="AQ218" s="260">
        <f>+L218+AF218-AK218</f>
        <v>1120000</v>
      </c>
      <c r="AR218" s="86" t="s">
        <v>115</v>
      </c>
      <c r="AS218" s="248">
        <v>0</v>
      </c>
      <c r="AT218" s="203" t="s">
        <v>80</v>
      </c>
      <c r="AU218" s="264">
        <v>1120000</v>
      </c>
      <c r="AV218" s="261">
        <f t="shared" ref="AV218:AV295" si="13">+AQ218-AU218</f>
        <v>0</v>
      </c>
      <c r="AW218" s="133">
        <f t="shared" si="11"/>
        <v>1</v>
      </c>
      <c r="AX218" s="203" t="s">
        <v>80</v>
      </c>
      <c r="AY218" s="86" t="s">
        <v>800</v>
      </c>
      <c r="AZ218" s="154" t="s">
        <v>11085</v>
      </c>
      <c r="BA218" s="160" t="s">
        <v>71</v>
      </c>
      <c r="BB218" s="160" t="s">
        <v>117</v>
      </c>
    </row>
    <row r="219" spans="2:54" s="56" customFormat="1" x14ac:dyDescent="0.25">
      <c r="B219" s="247">
        <v>2023</v>
      </c>
      <c r="C219" s="81">
        <v>891780111</v>
      </c>
      <c r="D219" s="81" t="s">
        <v>68</v>
      </c>
      <c r="E219" s="86" t="s">
        <v>11086</v>
      </c>
      <c r="F219" s="255" t="s">
        <v>11087</v>
      </c>
      <c r="G219" s="86">
        <v>0</v>
      </c>
      <c r="H219" s="255"/>
      <c r="I219" s="86" t="s">
        <v>78</v>
      </c>
      <c r="J219" s="160" t="s">
        <v>120</v>
      </c>
      <c r="K219" s="154" t="s">
        <v>11088</v>
      </c>
      <c r="L219" s="252">
        <v>43803900</v>
      </c>
      <c r="M219" s="81" t="s">
        <v>73</v>
      </c>
      <c r="N219" s="255"/>
      <c r="O219" s="154" t="s">
        <v>11089</v>
      </c>
      <c r="P219" s="255">
        <v>901165094</v>
      </c>
      <c r="Q219" s="150">
        <v>1156</v>
      </c>
      <c r="R219" s="265">
        <v>45064</v>
      </c>
      <c r="S219" s="252">
        <v>43803900</v>
      </c>
      <c r="T219" s="265">
        <v>45099</v>
      </c>
      <c r="U219" s="252">
        <v>43803900</v>
      </c>
      <c r="V219" s="86" t="s">
        <v>70</v>
      </c>
      <c r="W219" s="262">
        <v>15443332</v>
      </c>
      <c r="X219" s="141" t="s">
        <v>9540</v>
      </c>
      <c r="Y219" s="255"/>
      <c r="Z219" s="251">
        <v>45099</v>
      </c>
      <c r="AA219" s="251">
        <v>45099</v>
      </c>
      <c r="AB219" s="249">
        <v>45099</v>
      </c>
      <c r="AC219" s="251">
        <v>45133</v>
      </c>
      <c r="AD219" s="150">
        <f t="shared" ref="AD219:AD282" si="14">+IF(AB219="1800-01-01",AC219-AA219,AC219-AB219)</f>
        <v>34</v>
      </c>
      <c r="AE219" s="143">
        <v>0</v>
      </c>
      <c r="AF219" s="262">
        <v>0</v>
      </c>
      <c r="AG219" s="143">
        <v>0</v>
      </c>
      <c r="AH219" s="202" t="s">
        <v>80</v>
      </c>
      <c r="AI219" s="150">
        <v>0</v>
      </c>
      <c r="AJ219" s="143">
        <v>0</v>
      </c>
      <c r="AK219" s="143">
        <v>0</v>
      </c>
      <c r="AL219" s="201" t="s">
        <v>80</v>
      </c>
      <c r="AM219" s="143">
        <v>0</v>
      </c>
      <c r="AN219" s="201" t="s">
        <v>80</v>
      </c>
      <c r="AO219" s="201" t="s">
        <v>80</v>
      </c>
      <c r="AP219" s="150">
        <f t="shared" si="12"/>
        <v>0</v>
      </c>
      <c r="AQ219" s="260">
        <f>+L219+AF219-AK219</f>
        <v>43803900</v>
      </c>
      <c r="AR219" s="86" t="s">
        <v>115</v>
      </c>
      <c r="AS219" s="248">
        <v>0</v>
      </c>
      <c r="AT219" s="203" t="s">
        <v>80</v>
      </c>
      <c r="AU219" s="264">
        <v>43803900</v>
      </c>
      <c r="AV219" s="261">
        <f t="shared" si="13"/>
        <v>0</v>
      </c>
      <c r="AW219" s="133">
        <f t="shared" si="11"/>
        <v>1</v>
      </c>
      <c r="AX219" s="203" t="s">
        <v>80</v>
      </c>
      <c r="AY219" s="86" t="s">
        <v>800</v>
      </c>
      <c r="AZ219" s="154" t="s">
        <v>11090</v>
      </c>
      <c r="BA219" s="160" t="s">
        <v>71</v>
      </c>
      <c r="BB219" s="160" t="s">
        <v>117</v>
      </c>
    </row>
    <row r="220" spans="2:54" s="56" customFormat="1" x14ac:dyDescent="0.25">
      <c r="B220" s="247">
        <v>2023</v>
      </c>
      <c r="C220" s="81">
        <v>891780111</v>
      </c>
      <c r="D220" s="81" t="s">
        <v>68</v>
      </c>
      <c r="E220" s="86" t="s">
        <v>11091</v>
      </c>
      <c r="F220" s="255" t="s">
        <v>11092</v>
      </c>
      <c r="G220" s="86">
        <v>0</v>
      </c>
      <c r="H220" s="255"/>
      <c r="I220" s="86" t="s">
        <v>78</v>
      </c>
      <c r="J220" s="160" t="s">
        <v>1527</v>
      </c>
      <c r="K220" s="154" t="s">
        <v>11093</v>
      </c>
      <c r="L220" s="252">
        <v>38890009</v>
      </c>
      <c r="M220" s="81" t="s">
        <v>73</v>
      </c>
      <c r="N220" s="255"/>
      <c r="O220" s="154" t="s">
        <v>11094</v>
      </c>
      <c r="P220" s="255">
        <v>900597355</v>
      </c>
      <c r="Q220" s="150">
        <v>1113</v>
      </c>
      <c r="R220" s="265">
        <v>45061</v>
      </c>
      <c r="S220" s="252">
        <v>38988221</v>
      </c>
      <c r="T220" s="265">
        <v>45106</v>
      </c>
      <c r="U220" s="252">
        <v>38890009</v>
      </c>
      <c r="V220" s="86" t="s">
        <v>70</v>
      </c>
      <c r="W220" s="262">
        <v>57297693</v>
      </c>
      <c r="X220" s="141" t="s">
        <v>10056</v>
      </c>
      <c r="Y220" s="255"/>
      <c r="Z220" s="251">
        <v>45106</v>
      </c>
      <c r="AA220" s="251">
        <v>45125</v>
      </c>
      <c r="AB220" s="249">
        <v>45125</v>
      </c>
      <c r="AC220" s="251">
        <v>45214</v>
      </c>
      <c r="AD220" s="150">
        <f t="shared" si="14"/>
        <v>89</v>
      </c>
      <c r="AE220" s="143">
        <v>0</v>
      </c>
      <c r="AF220" s="262">
        <v>0</v>
      </c>
      <c r="AG220" s="143">
        <v>0</v>
      </c>
      <c r="AH220" s="202" t="s">
        <v>80</v>
      </c>
      <c r="AI220" s="150">
        <v>0</v>
      </c>
      <c r="AJ220" s="143">
        <v>0</v>
      </c>
      <c r="AK220" s="143">
        <v>0</v>
      </c>
      <c r="AL220" s="201" t="s">
        <v>80</v>
      </c>
      <c r="AM220" s="143">
        <v>0</v>
      </c>
      <c r="AN220" s="201" t="s">
        <v>80</v>
      </c>
      <c r="AO220" s="201" t="s">
        <v>80</v>
      </c>
      <c r="AP220" s="150">
        <f t="shared" si="12"/>
        <v>0</v>
      </c>
      <c r="AQ220" s="260">
        <f>+L220+AF220-AK220</f>
        <v>38890009</v>
      </c>
      <c r="AR220" s="86" t="s">
        <v>115</v>
      </c>
      <c r="AS220" s="248">
        <v>0</v>
      </c>
      <c r="AT220" s="203" t="s">
        <v>80</v>
      </c>
      <c r="AU220" s="264">
        <v>38890000</v>
      </c>
      <c r="AV220" s="261">
        <f t="shared" si="13"/>
        <v>9</v>
      </c>
      <c r="AW220" s="133">
        <f t="shared" si="11"/>
        <v>0.99999976857809414</v>
      </c>
      <c r="AX220" s="203" t="s">
        <v>80</v>
      </c>
      <c r="AY220" s="86" t="s">
        <v>72</v>
      </c>
      <c r="AZ220" s="154" t="s">
        <v>11095</v>
      </c>
      <c r="BA220" s="160" t="s">
        <v>71</v>
      </c>
      <c r="BB220" s="160" t="s">
        <v>117</v>
      </c>
    </row>
    <row r="221" spans="2:54" s="56" customFormat="1" x14ac:dyDescent="0.25">
      <c r="B221" s="247">
        <v>2023</v>
      </c>
      <c r="C221" s="81">
        <v>891780111</v>
      </c>
      <c r="D221" s="81" t="s">
        <v>68</v>
      </c>
      <c r="E221" s="86" t="s">
        <v>11096</v>
      </c>
      <c r="F221" s="86" t="s">
        <v>11097</v>
      </c>
      <c r="G221" s="86">
        <v>0</v>
      </c>
      <c r="H221" s="198" t="s">
        <v>69</v>
      </c>
      <c r="I221" s="86" t="s">
        <v>78</v>
      </c>
      <c r="J221" s="258" t="s">
        <v>1527</v>
      </c>
      <c r="K221" s="144" t="s">
        <v>11098</v>
      </c>
      <c r="L221" s="248">
        <v>9340200</v>
      </c>
      <c r="M221" s="81" t="s">
        <v>73</v>
      </c>
      <c r="N221" s="86"/>
      <c r="O221" s="144" t="s">
        <v>8353</v>
      </c>
      <c r="P221" s="86" t="s">
        <v>11099</v>
      </c>
      <c r="Q221" s="143">
        <v>1326</v>
      </c>
      <c r="R221" s="257">
        <v>45090</v>
      </c>
      <c r="S221" s="248">
        <v>9340200</v>
      </c>
      <c r="T221" s="257">
        <v>45112</v>
      </c>
      <c r="U221" s="248">
        <v>9340200</v>
      </c>
      <c r="V221" s="86" t="s">
        <v>70</v>
      </c>
      <c r="W221" s="143">
        <v>36665858</v>
      </c>
      <c r="X221" s="144" t="s">
        <v>10377</v>
      </c>
      <c r="Y221" s="86"/>
      <c r="Z221" s="250">
        <v>45112</v>
      </c>
      <c r="AA221" s="257">
        <v>45112</v>
      </c>
      <c r="AB221" s="202" t="s">
        <v>80</v>
      </c>
      <c r="AC221" s="257">
        <v>45177</v>
      </c>
      <c r="AD221" s="150">
        <f t="shared" si="14"/>
        <v>65</v>
      </c>
      <c r="AE221" s="262">
        <v>0</v>
      </c>
      <c r="AF221" s="262">
        <v>0</v>
      </c>
      <c r="AG221" s="143">
        <v>0</v>
      </c>
      <c r="AH221" s="249" t="s">
        <v>80</v>
      </c>
      <c r="AI221" s="150">
        <v>0</v>
      </c>
      <c r="AJ221" s="143">
        <v>0</v>
      </c>
      <c r="AK221" s="143">
        <v>0</v>
      </c>
      <c r="AL221" s="201" t="s">
        <v>80</v>
      </c>
      <c r="AM221" s="143">
        <v>0</v>
      </c>
      <c r="AN221" s="201" t="s">
        <v>80</v>
      </c>
      <c r="AO221" s="201" t="s">
        <v>80</v>
      </c>
      <c r="AP221" s="150">
        <f t="shared" si="12"/>
        <v>0</v>
      </c>
      <c r="AQ221" s="260">
        <f>+L221+AF221-AK221</f>
        <v>9340200</v>
      </c>
      <c r="AR221" s="86" t="s">
        <v>115</v>
      </c>
      <c r="AS221" s="248">
        <v>0</v>
      </c>
      <c r="AT221" s="203" t="s">
        <v>80</v>
      </c>
      <c r="AU221" s="253">
        <v>9340200</v>
      </c>
      <c r="AV221" s="261">
        <f t="shared" si="13"/>
        <v>0</v>
      </c>
      <c r="AW221" s="133">
        <f t="shared" si="11"/>
        <v>1</v>
      </c>
      <c r="AX221" s="203" t="s">
        <v>80</v>
      </c>
      <c r="AY221" s="86" t="s">
        <v>800</v>
      </c>
      <c r="AZ221" s="254" t="s">
        <v>11100</v>
      </c>
      <c r="BA221" s="160" t="s">
        <v>71</v>
      </c>
      <c r="BB221" s="160" t="s">
        <v>117</v>
      </c>
    </row>
    <row r="222" spans="2:54" s="56" customFormat="1" x14ac:dyDescent="0.25">
      <c r="B222" s="247">
        <v>2023</v>
      </c>
      <c r="C222" s="81">
        <v>891780111</v>
      </c>
      <c r="D222" s="81" t="s">
        <v>68</v>
      </c>
      <c r="E222" s="86" t="s">
        <v>11101</v>
      </c>
      <c r="F222" s="86" t="s">
        <v>11102</v>
      </c>
      <c r="G222" s="86">
        <v>0</v>
      </c>
      <c r="H222" s="198" t="s">
        <v>69</v>
      </c>
      <c r="I222" s="86" t="s">
        <v>78</v>
      </c>
      <c r="J222" s="258" t="s">
        <v>120</v>
      </c>
      <c r="K222" s="144" t="s">
        <v>11103</v>
      </c>
      <c r="L222" s="248">
        <v>24451525</v>
      </c>
      <c r="M222" s="81" t="s">
        <v>73</v>
      </c>
      <c r="N222" s="86"/>
      <c r="O222" s="144" t="s">
        <v>10957</v>
      </c>
      <c r="P222" s="86" t="s">
        <v>11104</v>
      </c>
      <c r="Q222" s="143">
        <v>1372</v>
      </c>
      <c r="R222" s="257">
        <v>45099</v>
      </c>
      <c r="S222" s="248">
        <v>24451525</v>
      </c>
      <c r="T222" s="257">
        <v>45121</v>
      </c>
      <c r="U222" s="248">
        <v>24451525</v>
      </c>
      <c r="V222" s="86" t="s">
        <v>70</v>
      </c>
      <c r="W222" s="143">
        <v>36665858</v>
      </c>
      <c r="X222" s="144" t="s">
        <v>10377</v>
      </c>
      <c r="Y222" s="86"/>
      <c r="Z222" s="250">
        <v>45121</v>
      </c>
      <c r="AA222" s="257">
        <v>45121</v>
      </c>
      <c r="AB222" s="202" t="s">
        <v>80</v>
      </c>
      <c r="AC222" s="257">
        <v>45167</v>
      </c>
      <c r="AD222" s="150">
        <f t="shared" si="14"/>
        <v>46</v>
      </c>
      <c r="AE222" s="262">
        <v>0</v>
      </c>
      <c r="AF222" s="262">
        <v>0</v>
      </c>
      <c r="AG222" s="143">
        <v>0</v>
      </c>
      <c r="AH222" s="249" t="s">
        <v>80</v>
      </c>
      <c r="AI222" s="150">
        <v>0</v>
      </c>
      <c r="AJ222" s="143">
        <v>0</v>
      </c>
      <c r="AK222" s="143">
        <v>0</v>
      </c>
      <c r="AL222" s="201" t="s">
        <v>80</v>
      </c>
      <c r="AM222" s="143">
        <v>0</v>
      </c>
      <c r="AN222" s="201" t="s">
        <v>80</v>
      </c>
      <c r="AO222" s="201" t="s">
        <v>80</v>
      </c>
      <c r="AP222" s="150">
        <f t="shared" si="12"/>
        <v>0</v>
      </c>
      <c r="AQ222" s="260">
        <f>+L222+AF222-AK222</f>
        <v>24451525</v>
      </c>
      <c r="AR222" s="86" t="s">
        <v>115</v>
      </c>
      <c r="AS222" s="248">
        <v>0</v>
      </c>
      <c r="AT222" s="203" t="s">
        <v>80</v>
      </c>
      <c r="AU222" s="253">
        <v>24451525</v>
      </c>
      <c r="AV222" s="261">
        <f t="shared" si="13"/>
        <v>0</v>
      </c>
      <c r="AW222" s="133">
        <f t="shared" si="11"/>
        <v>1</v>
      </c>
      <c r="AX222" s="203" t="s">
        <v>80</v>
      </c>
      <c r="AY222" s="86" t="s">
        <v>800</v>
      </c>
      <c r="AZ222" s="254" t="s">
        <v>11105</v>
      </c>
      <c r="BA222" s="160" t="s">
        <v>71</v>
      </c>
      <c r="BB222" s="160" t="s">
        <v>117</v>
      </c>
    </row>
    <row r="223" spans="2:54" s="56" customFormat="1" x14ac:dyDescent="0.25">
      <c r="B223" s="247">
        <v>2023</v>
      </c>
      <c r="C223" s="81">
        <v>891780111</v>
      </c>
      <c r="D223" s="81" t="s">
        <v>68</v>
      </c>
      <c r="E223" s="86" t="s">
        <v>11106</v>
      </c>
      <c r="F223" s="86" t="s">
        <v>11107</v>
      </c>
      <c r="G223" s="86">
        <v>0</v>
      </c>
      <c r="H223" s="198" t="s">
        <v>69</v>
      </c>
      <c r="I223" s="86" t="s">
        <v>78</v>
      </c>
      <c r="J223" s="258" t="s">
        <v>120</v>
      </c>
      <c r="K223" s="144" t="s">
        <v>11108</v>
      </c>
      <c r="L223" s="248">
        <v>48533453</v>
      </c>
      <c r="M223" s="81" t="s">
        <v>73</v>
      </c>
      <c r="N223" s="86"/>
      <c r="O223" s="144" t="s">
        <v>1900</v>
      </c>
      <c r="P223" s="86" t="s">
        <v>10406</v>
      </c>
      <c r="Q223" s="143">
        <v>1404</v>
      </c>
      <c r="R223" s="257">
        <v>45103</v>
      </c>
      <c r="S223" s="248">
        <v>48533453</v>
      </c>
      <c r="T223" s="257">
        <v>45121</v>
      </c>
      <c r="U223" s="248">
        <v>48533453</v>
      </c>
      <c r="V223" s="86" t="s">
        <v>70</v>
      </c>
      <c r="W223" s="143">
        <v>36665858</v>
      </c>
      <c r="X223" s="144" t="s">
        <v>10377</v>
      </c>
      <c r="Y223" s="86"/>
      <c r="Z223" s="250">
        <v>45121</v>
      </c>
      <c r="AA223" s="257">
        <v>45134</v>
      </c>
      <c r="AB223" s="202" t="s">
        <v>80</v>
      </c>
      <c r="AC223" s="257">
        <v>45158</v>
      </c>
      <c r="AD223" s="150">
        <f t="shared" si="14"/>
        <v>24</v>
      </c>
      <c r="AE223" s="262">
        <v>0</v>
      </c>
      <c r="AF223" s="262">
        <v>0</v>
      </c>
      <c r="AG223" s="143">
        <v>0</v>
      </c>
      <c r="AH223" s="249" t="s">
        <v>80</v>
      </c>
      <c r="AI223" s="150">
        <v>0</v>
      </c>
      <c r="AJ223" s="143">
        <v>0</v>
      </c>
      <c r="AK223" s="143">
        <v>0</v>
      </c>
      <c r="AL223" s="201" t="s">
        <v>80</v>
      </c>
      <c r="AM223" s="143">
        <v>0</v>
      </c>
      <c r="AN223" s="201" t="s">
        <v>80</v>
      </c>
      <c r="AO223" s="201" t="s">
        <v>80</v>
      </c>
      <c r="AP223" s="150">
        <f t="shared" si="12"/>
        <v>0</v>
      </c>
      <c r="AQ223" s="260">
        <f>+L223+AF223-AK223</f>
        <v>48533453</v>
      </c>
      <c r="AR223" s="86" t="s">
        <v>115</v>
      </c>
      <c r="AS223" s="248">
        <v>0</v>
      </c>
      <c r="AT223" s="203" t="s">
        <v>80</v>
      </c>
      <c r="AU223" s="253">
        <v>48533453</v>
      </c>
      <c r="AV223" s="261">
        <f t="shared" si="13"/>
        <v>0</v>
      </c>
      <c r="AW223" s="133">
        <f t="shared" si="11"/>
        <v>1</v>
      </c>
      <c r="AX223" s="203" t="s">
        <v>80</v>
      </c>
      <c r="AY223" s="86" t="s">
        <v>800</v>
      </c>
      <c r="AZ223" s="254" t="s">
        <v>11109</v>
      </c>
      <c r="BA223" s="160" t="s">
        <v>71</v>
      </c>
      <c r="BB223" s="160" t="s">
        <v>117</v>
      </c>
    </row>
    <row r="224" spans="2:54" s="56" customFormat="1" x14ac:dyDescent="0.25">
      <c r="B224" s="247">
        <v>2023</v>
      </c>
      <c r="C224" s="81">
        <v>891780111</v>
      </c>
      <c r="D224" s="81" t="s">
        <v>68</v>
      </c>
      <c r="E224" s="86" t="s">
        <v>11110</v>
      </c>
      <c r="F224" s="86" t="s">
        <v>11111</v>
      </c>
      <c r="G224" s="86">
        <v>0</v>
      </c>
      <c r="H224" s="198" t="s">
        <v>69</v>
      </c>
      <c r="I224" s="86" t="s">
        <v>78</v>
      </c>
      <c r="J224" s="258" t="s">
        <v>1527</v>
      </c>
      <c r="K224" s="144" t="s">
        <v>11112</v>
      </c>
      <c r="L224" s="248">
        <v>8584660</v>
      </c>
      <c r="M224" s="81" t="s">
        <v>73</v>
      </c>
      <c r="N224" s="86"/>
      <c r="O224" s="144" t="s">
        <v>11113</v>
      </c>
      <c r="P224" s="86" t="s">
        <v>11114</v>
      </c>
      <c r="Q224" s="143">
        <v>1250</v>
      </c>
      <c r="R224" s="257">
        <v>45082</v>
      </c>
      <c r="S224" s="248">
        <v>8584660</v>
      </c>
      <c r="T224" s="257">
        <v>45125</v>
      </c>
      <c r="U224" s="248">
        <v>8584660</v>
      </c>
      <c r="V224" s="86" t="s">
        <v>70</v>
      </c>
      <c r="W224" s="143">
        <v>57444673</v>
      </c>
      <c r="X224" s="144" t="s">
        <v>9982</v>
      </c>
      <c r="Y224" s="86"/>
      <c r="Z224" s="250">
        <v>45125</v>
      </c>
      <c r="AA224" s="257">
        <v>45125</v>
      </c>
      <c r="AB224" s="202" t="s">
        <v>80</v>
      </c>
      <c r="AC224" s="257">
        <v>45211</v>
      </c>
      <c r="AD224" s="150">
        <f t="shared" si="14"/>
        <v>86</v>
      </c>
      <c r="AE224" s="262">
        <v>0</v>
      </c>
      <c r="AF224" s="262">
        <v>0</v>
      </c>
      <c r="AG224" s="143">
        <v>0</v>
      </c>
      <c r="AH224" s="249" t="s">
        <v>80</v>
      </c>
      <c r="AI224" s="150">
        <v>0</v>
      </c>
      <c r="AJ224" s="143">
        <v>0</v>
      </c>
      <c r="AK224" s="143">
        <v>0</v>
      </c>
      <c r="AL224" s="201" t="s">
        <v>80</v>
      </c>
      <c r="AM224" s="143">
        <v>0</v>
      </c>
      <c r="AN224" s="201" t="s">
        <v>80</v>
      </c>
      <c r="AO224" s="201" t="s">
        <v>80</v>
      </c>
      <c r="AP224" s="150">
        <f t="shared" si="12"/>
        <v>0</v>
      </c>
      <c r="AQ224" s="260">
        <f>+L224+AF224-AK224</f>
        <v>8584660</v>
      </c>
      <c r="AR224" s="86" t="s">
        <v>115</v>
      </c>
      <c r="AS224" s="248">
        <v>0</v>
      </c>
      <c r="AT224" s="203" t="s">
        <v>80</v>
      </c>
      <c r="AU224" s="253">
        <v>8584660</v>
      </c>
      <c r="AV224" s="261">
        <f t="shared" si="13"/>
        <v>0</v>
      </c>
      <c r="AW224" s="133">
        <f t="shared" si="11"/>
        <v>1</v>
      </c>
      <c r="AX224" s="203" t="s">
        <v>80</v>
      </c>
      <c r="AY224" s="86" t="s">
        <v>72</v>
      </c>
      <c r="AZ224" s="254" t="s">
        <v>11115</v>
      </c>
      <c r="BA224" s="160" t="s">
        <v>71</v>
      </c>
      <c r="BB224" s="160" t="s">
        <v>117</v>
      </c>
    </row>
    <row r="225" spans="2:54" s="56" customFormat="1" x14ac:dyDescent="0.25">
      <c r="B225" s="247">
        <v>2023</v>
      </c>
      <c r="C225" s="81">
        <v>891780111</v>
      </c>
      <c r="D225" s="81" t="s">
        <v>68</v>
      </c>
      <c r="E225" s="86" t="s">
        <v>11116</v>
      </c>
      <c r="F225" s="86" t="s">
        <v>11117</v>
      </c>
      <c r="G225" s="86">
        <v>0</v>
      </c>
      <c r="H225" s="198" t="s">
        <v>69</v>
      </c>
      <c r="I225" s="86" t="s">
        <v>78</v>
      </c>
      <c r="J225" s="258" t="s">
        <v>1527</v>
      </c>
      <c r="K225" s="144" t="s">
        <v>11118</v>
      </c>
      <c r="L225" s="248">
        <v>55775000</v>
      </c>
      <c r="M225" s="81" t="s">
        <v>73</v>
      </c>
      <c r="N225" s="86"/>
      <c r="O225" s="144" t="s">
        <v>10937</v>
      </c>
      <c r="P225" s="86" t="s">
        <v>11119</v>
      </c>
      <c r="Q225" s="143">
        <v>1275</v>
      </c>
      <c r="R225" s="257">
        <v>45083</v>
      </c>
      <c r="S225" s="248">
        <v>55775000</v>
      </c>
      <c r="T225" s="257">
        <v>45125</v>
      </c>
      <c r="U225" s="248">
        <v>55775000</v>
      </c>
      <c r="V225" s="86" t="s">
        <v>70</v>
      </c>
      <c r="W225" s="143">
        <v>36693503</v>
      </c>
      <c r="X225" s="144" t="s">
        <v>11120</v>
      </c>
      <c r="Y225" s="86"/>
      <c r="Z225" s="250">
        <v>45125</v>
      </c>
      <c r="AA225" s="257">
        <v>45131</v>
      </c>
      <c r="AB225" s="202" t="s">
        <v>80</v>
      </c>
      <c r="AC225" s="257">
        <v>45160</v>
      </c>
      <c r="AD225" s="150">
        <f t="shared" si="14"/>
        <v>29</v>
      </c>
      <c r="AE225" s="262">
        <v>0</v>
      </c>
      <c r="AF225" s="262">
        <v>0</v>
      </c>
      <c r="AG225" s="143">
        <v>0</v>
      </c>
      <c r="AH225" s="249" t="s">
        <v>80</v>
      </c>
      <c r="AI225" s="150">
        <v>0</v>
      </c>
      <c r="AJ225" s="143">
        <v>0</v>
      </c>
      <c r="AK225" s="143">
        <v>0</v>
      </c>
      <c r="AL225" s="201" t="s">
        <v>80</v>
      </c>
      <c r="AM225" s="143">
        <v>0</v>
      </c>
      <c r="AN225" s="201" t="s">
        <v>80</v>
      </c>
      <c r="AO225" s="201" t="s">
        <v>80</v>
      </c>
      <c r="AP225" s="150">
        <f t="shared" si="12"/>
        <v>0</v>
      </c>
      <c r="AQ225" s="260">
        <f>+L225+AF225-AK225</f>
        <v>55775000</v>
      </c>
      <c r="AR225" s="86" t="s">
        <v>70</v>
      </c>
      <c r="AS225" s="143">
        <v>22310000</v>
      </c>
      <c r="AT225" s="257">
        <v>45131</v>
      </c>
      <c r="AU225" s="253">
        <v>55775000</v>
      </c>
      <c r="AV225" s="261">
        <f t="shared" si="13"/>
        <v>0</v>
      </c>
      <c r="AW225" s="133">
        <f t="shared" si="11"/>
        <v>1</v>
      </c>
      <c r="AX225" s="203" t="s">
        <v>80</v>
      </c>
      <c r="AY225" s="86" t="s">
        <v>800</v>
      </c>
      <c r="AZ225" s="154" t="s">
        <v>11121</v>
      </c>
      <c r="BA225" s="160" t="s">
        <v>71</v>
      </c>
      <c r="BB225" s="160" t="s">
        <v>117</v>
      </c>
    </row>
    <row r="226" spans="2:54" s="56" customFormat="1" x14ac:dyDescent="0.25">
      <c r="B226" s="247">
        <v>2023</v>
      </c>
      <c r="C226" s="81">
        <v>891780111</v>
      </c>
      <c r="D226" s="81" t="s">
        <v>68</v>
      </c>
      <c r="E226" s="86" t="s">
        <v>11122</v>
      </c>
      <c r="F226" s="86" t="s">
        <v>11123</v>
      </c>
      <c r="G226" s="86">
        <v>0</v>
      </c>
      <c r="H226" s="198" t="s">
        <v>69</v>
      </c>
      <c r="I226" s="86" t="s">
        <v>78</v>
      </c>
      <c r="J226" s="258" t="s">
        <v>120</v>
      </c>
      <c r="K226" s="144" t="s">
        <v>11124</v>
      </c>
      <c r="L226" s="248">
        <v>14280000</v>
      </c>
      <c r="M226" s="81" t="s">
        <v>73</v>
      </c>
      <c r="N226" s="86"/>
      <c r="O226" s="144" t="s">
        <v>11125</v>
      </c>
      <c r="P226" s="86" t="s">
        <v>11126</v>
      </c>
      <c r="Q226" s="143">
        <v>1230</v>
      </c>
      <c r="R226" s="257">
        <v>45077</v>
      </c>
      <c r="S226" s="248">
        <v>14280000</v>
      </c>
      <c r="T226" s="257">
        <v>45132</v>
      </c>
      <c r="U226" s="248">
        <v>14280000</v>
      </c>
      <c r="V226" s="86" t="s">
        <v>70</v>
      </c>
      <c r="W226" s="143">
        <v>57297693</v>
      </c>
      <c r="X226" s="144" t="s">
        <v>10056</v>
      </c>
      <c r="Y226" s="86"/>
      <c r="Z226" s="250">
        <v>45132</v>
      </c>
      <c r="AA226" s="257">
        <v>45148</v>
      </c>
      <c r="AB226" s="251">
        <v>45148</v>
      </c>
      <c r="AC226" s="257">
        <v>45154</v>
      </c>
      <c r="AD226" s="150">
        <f t="shared" si="14"/>
        <v>6</v>
      </c>
      <c r="AE226" s="262">
        <v>0</v>
      </c>
      <c r="AF226" s="262">
        <v>0</v>
      </c>
      <c r="AG226" s="143">
        <v>0</v>
      </c>
      <c r="AH226" s="249" t="s">
        <v>80</v>
      </c>
      <c r="AI226" s="150">
        <v>0</v>
      </c>
      <c r="AJ226" s="143">
        <v>0</v>
      </c>
      <c r="AK226" s="143">
        <v>0</v>
      </c>
      <c r="AL226" s="201" t="s">
        <v>80</v>
      </c>
      <c r="AM226" s="143">
        <v>0</v>
      </c>
      <c r="AN226" s="201" t="s">
        <v>80</v>
      </c>
      <c r="AO226" s="201" t="s">
        <v>80</v>
      </c>
      <c r="AP226" s="150">
        <f t="shared" si="12"/>
        <v>0</v>
      </c>
      <c r="AQ226" s="260">
        <f>+L226+AF226-AK226</f>
        <v>14280000</v>
      </c>
      <c r="AR226" s="86" t="s">
        <v>115</v>
      </c>
      <c r="AS226" s="248">
        <v>0</v>
      </c>
      <c r="AT226" s="203" t="s">
        <v>80</v>
      </c>
      <c r="AU226" s="253">
        <v>0</v>
      </c>
      <c r="AV226" s="261">
        <f t="shared" si="13"/>
        <v>14280000</v>
      </c>
      <c r="AW226" s="133">
        <f t="shared" si="11"/>
        <v>0</v>
      </c>
      <c r="AX226" s="203" t="s">
        <v>80</v>
      </c>
      <c r="AY226" s="86" t="s">
        <v>800</v>
      </c>
      <c r="AZ226" s="254" t="s">
        <v>11127</v>
      </c>
      <c r="BA226" s="160" t="s">
        <v>71</v>
      </c>
      <c r="BB226" s="160" t="s">
        <v>117</v>
      </c>
    </row>
    <row r="227" spans="2:54" s="224" customFormat="1" ht="12.75" x14ac:dyDescent="0.2">
      <c r="B227" s="247">
        <v>2023</v>
      </c>
      <c r="C227" s="81">
        <v>891780111</v>
      </c>
      <c r="D227" s="81" t="s">
        <v>68</v>
      </c>
      <c r="E227" s="86" t="s">
        <v>11128</v>
      </c>
      <c r="F227" s="86" t="s">
        <v>11129</v>
      </c>
      <c r="G227" s="86">
        <v>0</v>
      </c>
      <c r="H227" s="198" t="s">
        <v>69</v>
      </c>
      <c r="I227" s="86" t="s">
        <v>78</v>
      </c>
      <c r="J227" s="81" t="s">
        <v>120</v>
      </c>
      <c r="K227" s="144" t="s">
        <v>11130</v>
      </c>
      <c r="L227" s="248">
        <v>50396500</v>
      </c>
      <c r="M227" s="81" t="s">
        <v>73</v>
      </c>
      <c r="N227" s="86"/>
      <c r="O227" s="144" t="s">
        <v>9992</v>
      </c>
      <c r="P227" s="86">
        <v>900726297</v>
      </c>
      <c r="Q227" s="143">
        <v>1565</v>
      </c>
      <c r="R227" s="257">
        <v>45131</v>
      </c>
      <c r="S227" s="248">
        <v>56346500</v>
      </c>
      <c r="T227" s="257">
        <v>45141</v>
      </c>
      <c r="U227" s="248">
        <v>50396500</v>
      </c>
      <c r="V227" s="86" t="s">
        <v>70</v>
      </c>
      <c r="W227" s="262">
        <v>85465146</v>
      </c>
      <c r="X227" s="141" t="s">
        <v>10580</v>
      </c>
      <c r="Y227" s="86"/>
      <c r="Z227" s="250">
        <v>45141</v>
      </c>
      <c r="AA227" s="257">
        <v>45141</v>
      </c>
      <c r="AB227" s="257">
        <v>45141</v>
      </c>
      <c r="AC227" s="257">
        <v>45145</v>
      </c>
      <c r="AD227" s="150">
        <f t="shared" si="14"/>
        <v>4</v>
      </c>
      <c r="AE227" s="143">
        <v>0</v>
      </c>
      <c r="AF227" s="262">
        <v>0</v>
      </c>
      <c r="AG227" s="143">
        <v>0</v>
      </c>
      <c r="AH227" s="86" t="s">
        <v>80</v>
      </c>
      <c r="AI227" s="150">
        <v>0</v>
      </c>
      <c r="AJ227" s="143">
        <v>0</v>
      </c>
      <c r="AK227" s="143">
        <v>0</v>
      </c>
      <c r="AL227" s="86" t="s">
        <v>80</v>
      </c>
      <c r="AM227" s="143">
        <v>0</v>
      </c>
      <c r="AN227" s="86" t="s">
        <v>80</v>
      </c>
      <c r="AO227" s="86" t="s">
        <v>80</v>
      </c>
      <c r="AP227" s="150">
        <f t="shared" si="12"/>
        <v>0</v>
      </c>
      <c r="AQ227" s="260">
        <f>+L227+AF227-AK227</f>
        <v>50396500</v>
      </c>
      <c r="AR227" s="86" t="s">
        <v>115</v>
      </c>
      <c r="AS227" s="248">
        <v>0</v>
      </c>
      <c r="AT227" s="257" t="s">
        <v>80</v>
      </c>
      <c r="AU227" s="266">
        <v>50396500</v>
      </c>
      <c r="AV227" s="261">
        <f t="shared" si="13"/>
        <v>0</v>
      </c>
      <c r="AW227" s="133">
        <f t="shared" si="11"/>
        <v>1</v>
      </c>
      <c r="AX227" s="203" t="s">
        <v>80</v>
      </c>
      <c r="AY227" s="86" t="s">
        <v>800</v>
      </c>
      <c r="AZ227" s="144" t="s">
        <v>11131</v>
      </c>
      <c r="BA227" s="81" t="s">
        <v>71</v>
      </c>
      <c r="BB227" s="81" t="s">
        <v>117</v>
      </c>
    </row>
    <row r="228" spans="2:54" s="224" customFormat="1" ht="12.75" x14ac:dyDescent="0.2">
      <c r="B228" s="247">
        <v>2023</v>
      </c>
      <c r="C228" s="81">
        <v>891780111</v>
      </c>
      <c r="D228" s="81" t="s">
        <v>68</v>
      </c>
      <c r="E228" s="86" t="s">
        <v>11132</v>
      </c>
      <c r="F228" s="86" t="s">
        <v>11133</v>
      </c>
      <c r="G228" s="86">
        <v>0</v>
      </c>
      <c r="H228" s="198" t="s">
        <v>69</v>
      </c>
      <c r="I228" s="86" t="s">
        <v>78</v>
      </c>
      <c r="J228" s="81" t="s">
        <v>1527</v>
      </c>
      <c r="K228" s="144" t="s">
        <v>11134</v>
      </c>
      <c r="L228" s="248">
        <v>155009400</v>
      </c>
      <c r="M228" s="81" t="s">
        <v>73</v>
      </c>
      <c r="N228" s="86"/>
      <c r="O228" s="144" t="s">
        <v>10585</v>
      </c>
      <c r="P228" s="86">
        <v>901039840</v>
      </c>
      <c r="Q228" s="143">
        <v>1571</v>
      </c>
      <c r="R228" s="257">
        <v>45131</v>
      </c>
      <c r="S228" s="248">
        <v>155009400</v>
      </c>
      <c r="T228" s="257">
        <v>45141</v>
      </c>
      <c r="U228" s="248">
        <v>155009400</v>
      </c>
      <c r="V228" s="86" t="s">
        <v>70</v>
      </c>
      <c r="W228" s="262">
        <v>85465146</v>
      </c>
      <c r="X228" s="141" t="s">
        <v>10580</v>
      </c>
      <c r="Y228" s="86"/>
      <c r="Z228" s="250">
        <v>45141</v>
      </c>
      <c r="AA228" s="257">
        <v>45147</v>
      </c>
      <c r="AB228" s="257">
        <v>45141</v>
      </c>
      <c r="AC228" s="257">
        <v>45148</v>
      </c>
      <c r="AD228" s="150">
        <f t="shared" si="14"/>
        <v>7</v>
      </c>
      <c r="AE228" s="143">
        <v>0</v>
      </c>
      <c r="AF228" s="262">
        <v>0</v>
      </c>
      <c r="AG228" s="143">
        <v>0</v>
      </c>
      <c r="AH228" s="86" t="s">
        <v>80</v>
      </c>
      <c r="AI228" s="150">
        <v>0</v>
      </c>
      <c r="AJ228" s="143">
        <v>0</v>
      </c>
      <c r="AK228" s="143">
        <v>0</v>
      </c>
      <c r="AL228" s="86" t="s">
        <v>80</v>
      </c>
      <c r="AM228" s="143">
        <v>0</v>
      </c>
      <c r="AN228" s="86" t="s">
        <v>80</v>
      </c>
      <c r="AO228" s="86" t="s">
        <v>80</v>
      </c>
      <c r="AP228" s="150">
        <f t="shared" si="12"/>
        <v>0</v>
      </c>
      <c r="AQ228" s="260">
        <f>+L228+AF228-AK228</f>
        <v>155009400</v>
      </c>
      <c r="AR228" s="86" t="s">
        <v>70</v>
      </c>
      <c r="AS228" s="248">
        <v>77504700</v>
      </c>
      <c r="AT228" s="257">
        <v>45146</v>
      </c>
      <c r="AU228" s="266">
        <v>155009400</v>
      </c>
      <c r="AV228" s="261">
        <f t="shared" si="13"/>
        <v>0</v>
      </c>
      <c r="AW228" s="133">
        <f t="shared" ref="AW228:AW291" si="15">+(AU228/AQ228)</f>
        <v>1</v>
      </c>
      <c r="AX228" s="203" t="s">
        <v>80</v>
      </c>
      <c r="AY228" s="86" t="s">
        <v>800</v>
      </c>
      <c r="AZ228" s="154" t="s">
        <v>11135</v>
      </c>
      <c r="BA228" s="81" t="s">
        <v>71</v>
      </c>
      <c r="BB228" s="81" t="s">
        <v>117</v>
      </c>
    </row>
    <row r="229" spans="2:54" s="224" customFormat="1" ht="12.75" x14ac:dyDescent="0.2">
      <c r="B229" s="247">
        <v>2023</v>
      </c>
      <c r="C229" s="81">
        <v>891780111</v>
      </c>
      <c r="D229" s="81" t="s">
        <v>68</v>
      </c>
      <c r="E229" s="86" t="s">
        <v>11136</v>
      </c>
      <c r="F229" s="86" t="s">
        <v>11137</v>
      </c>
      <c r="G229" s="86">
        <v>0</v>
      </c>
      <c r="H229" s="198"/>
      <c r="I229" s="86" t="s">
        <v>78</v>
      </c>
      <c r="J229" s="81" t="s">
        <v>120</v>
      </c>
      <c r="K229" s="144" t="s">
        <v>11138</v>
      </c>
      <c r="L229" s="248">
        <v>32985134</v>
      </c>
      <c r="M229" s="86" t="s">
        <v>73</v>
      </c>
      <c r="N229" s="86"/>
      <c r="O229" s="144" t="s">
        <v>10957</v>
      </c>
      <c r="P229" s="86">
        <v>900763287</v>
      </c>
      <c r="Q229" s="143">
        <v>1478</v>
      </c>
      <c r="R229" s="257">
        <v>45114</v>
      </c>
      <c r="S229" s="248">
        <v>32994059</v>
      </c>
      <c r="T229" s="257">
        <v>45148</v>
      </c>
      <c r="U229" s="248">
        <v>32985134</v>
      </c>
      <c r="V229" s="86" t="s">
        <v>70</v>
      </c>
      <c r="W229" s="143">
        <v>36665858</v>
      </c>
      <c r="X229" s="144" t="s">
        <v>10377</v>
      </c>
      <c r="Y229" s="86"/>
      <c r="Z229" s="250">
        <v>45148</v>
      </c>
      <c r="AA229" s="257">
        <v>45148</v>
      </c>
      <c r="AB229" s="257" t="s">
        <v>80</v>
      </c>
      <c r="AC229" s="257">
        <v>45190</v>
      </c>
      <c r="AD229" s="150">
        <f t="shared" si="14"/>
        <v>42</v>
      </c>
      <c r="AE229" s="143">
        <v>0</v>
      </c>
      <c r="AF229" s="262">
        <v>0</v>
      </c>
      <c r="AG229" s="143">
        <v>0</v>
      </c>
      <c r="AH229" s="86" t="s">
        <v>80</v>
      </c>
      <c r="AI229" s="150">
        <v>0</v>
      </c>
      <c r="AJ229" s="143">
        <v>0</v>
      </c>
      <c r="AK229" s="143">
        <v>0</v>
      </c>
      <c r="AL229" s="86" t="s">
        <v>80</v>
      </c>
      <c r="AM229" s="143">
        <v>0</v>
      </c>
      <c r="AN229" s="86" t="s">
        <v>80</v>
      </c>
      <c r="AO229" s="86" t="s">
        <v>80</v>
      </c>
      <c r="AP229" s="150">
        <f t="shared" si="12"/>
        <v>0</v>
      </c>
      <c r="AQ229" s="260">
        <f>+L229+AF229-AK229</f>
        <v>32985134</v>
      </c>
      <c r="AR229" s="86" t="s">
        <v>115</v>
      </c>
      <c r="AS229" s="248">
        <v>0</v>
      </c>
      <c r="AT229" s="257" t="s">
        <v>80</v>
      </c>
      <c r="AU229" s="266">
        <v>32985134</v>
      </c>
      <c r="AV229" s="261">
        <f t="shared" si="13"/>
        <v>0</v>
      </c>
      <c r="AW229" s="133">
        <f t="shared" si="15"/>
        <v>1</v>
      </c>
      <c r="AX229" s="203" t="s">
        <v>80</v>
      </c>
      <c r="AY229" s="86" t="s">
        <v>800</v>
      </c>
      <c r="AZ229" s="154" t="s">
        <v>11139</v>
      </c>
      <c r="BA229" s="81" t="s">
        <v>71</v>
      </c>
      <c r="BB229" s="81" t="s">
        <v>117</v>
      </c>
    </row>
    <row r="230" spans="2:54" s="224" customFormat="1" ht="12.75" x14ac:dyDescent="0.2">
      <c r="B230" s="247">
        <v>2023</v>
      </c>
      <c r="C230" s="81">
        <v>891780111</v>
      </c>
      <c r="D230" s="81" t="s">
        <v>68</v>
      </c>
      <c r="E230" s="86" t="s">
        <v>11140</v>
      </c>
      <c r="F230" s="86" t="s">
        <v>11141</v>
      </c>
      <c r="G230" s="86">
        <v>0</v>
      </c>
      <c r="H230" s="198"/>
      <c r="I230" s="86" t="s">
        <v>78</v>
      </c>
      <c r="J230" s="81" t="s">
        <v>1527</v>
      </c>
      <c r="K230" s="144" t="s">
        <v>11142</v>
      </c>
      <c r="L230" s="248">
        <v>6986400</v>
      </c>
      <c r="M230" s="86" t="s">
        <v>73</v>
      </c>
      <c r="N230" s="86"/>
      <c r="O230" s="144" t="s">
        <v>755</v>
      </c>
      <c r="P230" s="86">
        <v>900845290</v>
      </c>
      <c r="Q230" s="143">
        <v>1692</v>
      </c>
      <c r="R230" s="257">
        <v>45147</v>
      </c>
      <c r="S230" s="248">
        <v>6986400</v>
      </c>
      <c r="T230" s="257">
        <v>45149</v>
      </c>
      <c r="U230" s="248">
        <v>6986400</v>
      </c>
      <c r="V230" s="86" t="s">
        <v>70</v>
      </c>
      <c r="W230" s="262">
        <v>7634027</v>
      </c>
      <c r="X230" s="141" t="s">
        <v>11143</v>
      </c>
      <c r="Y230" s="86"/>
      <c r="Z230" s="251">
        <v>45149</v>
      </c>
      <c r="AA230" s="257">
        <v>45155</v>
      </c>
      <c r="AB230" s="257" t="s">
        <v>80</v>
      </c>
      <c r="AC230" s="257">
        <v>45156</v>
      </c>
      <c r="AD230" s="150">
        <f t="shared" si="14"/>
        <v>1</v>
      </c>
      <c r="AE230" s="143">
        <v>0</v>
      </c>
      <c r="AF230" s="262">
        <v>0</v>
      </c>
      <c r="AG230" s="143">
        <v>0</v>
      </c>
      <c r="AH230" s="86" t="s">
        <v>80</v>
      </c>
      <c r="AI230" s="150">
        <v>0</v>
      </c>
      <c r="AJ230" s="143">
        <v>0</v>
      </c>
      <c r="AK230" s="143">
        <v>0</v>
      </c>
      <c r="AL230" s="86" t="s">
        <v>80</v>
      </c>
      <c r="AM230" s="143">
        <v>0</v>
      </c>
      <c r="AN230" s="86" t="s">
        <v>80</v>
      </c>
      <c r="AO230" s="86" t="s">
        <v>80</v>
      </c>
      <c r="AP230" s="150">
        <f t="shared" si="12"/>
        <v>0</v>
      </c>
      <c r="AQ230" s="260">
        <f>+L230+AF230-AK230</f>
        <v>6986400</v>
      </c>
      <c r="AR230" s="86" t="s">
        <v>115</v>
      </c>
      <c r="AS230" s="248">
        <v>0</v>
      </c>
      <c r="AT230" s="257" t="s">
        <v>80</v>
      </c>
      <c r="AU230" s="266">
        <v>6986400</v>
      </c>
      <c r="AV230" s="261">
        <f t="shared" si="13"/>
        <v>0</v>
      </c>
      <c r="AW230" s="133">
        <f t="shared" si="15"/>
        <v>1</v>
      </c>
      <c r="AX230" s="203" t="s">
        <v>80</v>
      </c>
      <c r="AY230" s="86" t="s">
        <v>800</v>
      </c>
      <c r="AZ230" s="154" t="s">
        <v>11144</v>
      </c>
      <c r="BA230" s="81" t="s">
        <v>71</v>
      </c>
      <c r="BB230" s="81" t="s">
        <v>117</v>
      </c>
    </row>
    <row r="231" spans="2:54" s="224" customFormat="1" ht="12.75" x14ac:dyDescent="0.2">
      <c r="B231" s="247">
        <v>2023</v>
      </c>
      <c r="C231" s="81">
        <v>891780111</v>
      </c>
      <c r="D231" s="81" t="s">
        <v>68</v>
      </c>
      <c r="E231" s="86" t="s">
        <v>11145</v>
      </c>
      <c r="F231" s="86" t="s">
        <v>11146</v>
      </c>
      <c r="G231" s="86">
        <v>0</v>
      </c>
      <c r="H231" s="198"/>
      <c r="I231" s="86" t="s">
        <v>78</v>
      </c>
      <c r="J231" s="81" t="s">
        <v>120</v>
      </c>
      <c r="K231" s="144" t="s">
        <v>11147</v>
      </c>
      <c r="L231" s="248">
        <v>7678951</v>
      </c>
      <c r="M231" s="86" t="s">
        <v>73</v>
      </c>
      <c r="N231" s="86"/>
      <c r="O231" s="144" t="s">
        <v>11018</v>
      </c>
      <c r="P231" s="86">
        <v>85467518</v>
      </c>
      <c r="Q231" s="143">
        <v>1338</v>
      </c>
      <c r="R231" s="257">
        <v>45091</v>
      </c>
      <c r="S231" s="248">
        <v>7678951</v>
      </c>
      <c r="T231" s="257">
        <v>45152</v>
      </c>
      <c r="U231" s="248">
        <v>7678951</v>
      </c>
      <c r="V231" s="86" t="s">
        <v>70</v>
      </c>
      <c r="W231" s="143">
        <v>36665858</v>
      </c>
      <c r="X231" s="144" t="s">
        <v>10377</v>
      </c>
      <c r="Y231" s="86"/>
      <c r="Z231" s="251">
        <v>45152</v>
      </c>
      <c r="AA231" s="257">
        <v>45152</v>
      </c>
      <c r="AB231" s="257" t="s">
        <v>80</v>
      </c>
      <c r="AC231" s="257">
        <v>45171</v>
      </c>
      <c r="AD231" s="150">
        <f t="shared" si="14"/>
        <v>19</v>
      </c>
      <c r="AE231" s="143">
        <v>0</v>
      </c>
      <c r="AF231" s="262">
        <v>0</v>
      </c>
      <c r="AG231" s="143">
        <v>0</v>
      </c>
      <c r="AH231" s="86" t="s">
        <v>80</v>
      </c>
      <c r="AI231" s="150">
        <v>0</v>
      </c>
      <c r="AJ231" s="143">
        <v>0</v>
      </c>
      <c r="AK231" s="143">
        <v>0</v>
      </c>
      <c r="AL231" s="86" t="s">
        <v>80</v>
      </c>
      <c r="AM231" s="143">
        <v>0</v>
      </c>
      <c r="AN231" s="86" t="s">
        <v>80</v>
      </c>
      <c r="AO231" s="86" t="s">
        <v>80</v>
      </c>
      <c r="AP231" s="150">
        <f t="shared" si="12"/>
        <v>0</v>
      </c>
      <c r="AQ231" s="260">
        <f>+L231+AF231-AK231</f>
        <v>7678951</v>
      </c>
      <c r="AR231" s="86" t="s">
        <v>115</v>
      </c>
      <c r="AS231" s="248">
        <v>0</v>
      </c>
      <c r="AT231" s="257" t="s">
        <v>80</v>
      </c>
      <c r="AU231" s="266">
        <v>7678950.79</v>
      </c>
      <c r="AV231" s="261">
        <f t="shared" si="13"/>
        <v>0.2099999999627471</v>
      </c>
      <c r="AW231" s="133">
        <f t="shared" si="15"/>
        <v>0.99999997265251461</v>
      </c>
      <c r="AX231" s="203" t="s">
        <v>80</v>
      </c>
      <c r="AY231" s="86" t="s">
        <v>800</v>
      </c>
      <c r="AZ231" s="154" t="s">
        <v>11148</v>
      </c>
      <c r="BA231" s="81" t="s">
        <v>71</v>
      </c>
      <c r="BB231" s="81" t="s">
        <v>117</v>
      </c>
    </row>
    <row r="232" spans="2:54" s="224" customFormat="1" ht="12.75" x14ac:dyDescent="0.2">
      <c r="B232" s="247">
        <v>2023</v>
      </c>
      <c r="C232" s="81">
        <v>891780111</v>
      </c>
      <c r="D232" s="81" t="s">
        <v>68</v>
      </c>
      <c r="E232" s="86" t="s">
        <v>11149</v>
      </c>
      <c r="F232" s="86" t="s">
        <v>11150</v>
      </c>
      <c r="G232" s="86">
        <v>0</v>
      </c>
      <c r="H232" s="198"/>
      <c r="I232" s="86" t="s">
        <v>78</v>
      </c>
      <c r="J232" s="81" t="s">
        <v>120</v>
      </c>
      <c r="K232" s="144" t="s">
        <v>11151</v>
      </c>
      <c r="L232" s="248">
        <v>38694611</v>
      </c>
      <c r="M232" s="86" t="s">
        <v>73</v>
      </c>
      <c r="N232" s="86"/>
      <c r="O232" s="144" t="s">
        <v>11152</v>
      </c>
      <c r="P232" s="86">
        <v>900673782</v>
      </c>
      <c r="Q232" s="143">
        <v>1487</v>
      </c>
      <c r="R232" s="257">
        <v>45117</v>
      </c>
      <c r="S232" s="248">
        <v>38694611</v>
      </c>
      <c r="T232" s="257">
        <v>45155</v>
      </c>
      <c r="U232" s="248">
        <v>38694611</v>
      </c>
      <c r="V232" s="86" t="s">
        <v>70</v>
      </c>
      <c r="W232" s="262">
        <v>15443332</v>
      </c>
      <c r="X232" s="141" t="s">
        <v>9540</v>
      </c>
      <c r="Y232" s="86"/>
      <c r="Z232" s="251">
        <v>45155</v>
      </c>
      <c r="AA232" s="257">
        <v>45170</v>
      </c>
      <c r="AB232" s="257">
        <v>45161</v>
      </c>
      <c r="AC232" s="257">
        <v>45204</v>
      </c>
      <c r="AD232" s="150">
        <f t="shared" si="14"/>
        <v>43</v>
      </c>
      <c r="AE232" s="143">
        <v>0</v>
      </c>
      <c r="AF232" s="262">
        <v>0</v>
      </c>
      <c r="AG232" s="143">
        <v>0</v>
      </c>
      <c r="AH232" s="86" t="s">
        <v>80</v>
      </c>
      <c r="AI232" s="150">
        <v>0</v>
      </c>
      <c r="AJ232" s="143">
        <v>0</v>
      </c>
      <c r="AK232" s="143">
        <v>0</v>
      </c>
      <c r="AL232" s="86" t="s">
        <v>80</v>
      </c>
      <c r="AM232" s="143">
        <v>1</v>
      </c>
      <c r="AN232" s="263" t="s">
        <v>11153</v>
      </c>
      <c r="AO232" s="263" t="s">
        <v>10656</v>
      </c>
      <c r="AP232" s="150">
        <f t="shared" si="12"/>
        <v>8</v>
      </c>
      <c r="AQ232" s="260">
        <f>+L232+AF232-AK232</f>
        <v>38694611</v>
      </c>
      <c r="AR232" s="86" t="s">
        <v>70</v>
      </c>
      <c r="AS232" s="248">
        <v>19347305</v>
      </c>
      <c r="AT232" s="257" t="s">
        <v>80</v>
      </c>
      <c r="AU232" s="266">
        <v>38694611</v>
      </c>
      <c r="AV232" s="261">
        <f t="shared" si="13"/>
        <v>0</v>
      </c>
      <c r="AW232" s="133">
        <f t="shared" si="15"/>
        <v>1</v>
      </c>
      <c r="AX232" s="203" t="s">
        <v>80</v>
      </c>
      <c r="AY232" s="86" t="s">
        <v>72</v>
      </c>
      <c r="AZ232" s="154" t="s">
        <v>11154</v>
      </c>
      <c r="BA232" s="81" t="s">
        <v>71</v>
      </c>
      <c r="BB232" s="81" t="s">
        <v>117</v>
      </c>
    </row>
    <row r="233" spans="2:54" s="224" customFormat="1" ht="12.75" x14ac:dyDescent="0.2">
      <c r="B233" s="247">
        <v>2023</v>
      </c>
      <c r="C233" s="81">
        <v>891780111</v>
      </c>
      <c r="D233" s="81" t="s">
        <v>68</v>
      </c>
      <c r="E233" s="86" t="s">
        <v>11155</v>
      </c>
      <c r="F233" s="86" t="s">
        <v>11156</v>
      </c>
      <c r="G233" s="86">
        <v>0</v>
      </c>
      <c r="H233" s="198"/>
      <c r="I233" s="86" t="s">
        <v>78</v>
      </c>
      <c r="J233" s="81" t="s">
        <v>1527</v>
      </c>
      <c r="K233" s="144" t="s">
        <v>11157</v>
      </c>
      <c r="L233" s="248">
        <v>4335882</v>
      </c>
      <c r="M233" s="86" t="s">
        <v>73</v>
      </c>
      <c r="N233" s="86"/>
      <c r="O233" s="144" t="s">
        <v>11079</v>
      </c>
      <c r="P233" s="86">
        <v>860508382</v>
      </c>
      <c r="Q233" s="143">
        <v>1710</v>
      </c>
      <c r="R233" s="257">
        <v>45148</v>
      </c>
      <c r="S233" s="248">
        <f>3643678+693000</f>
        <v>4336678</v>
      </c>
      <c r="T233" s="257">
        <v>45156</v>
      </c>
      <c r="U233" s="248">
        <v>4335882</v>
      </c>
      <c r="V233" s="86" t="s">
        <v>70</v>
      </c>
      <c r="W233" s="262">
        <v>57461757</v>
      </c>
      <c r="X233" s="141" t="s">
        <v>10938</v>
      </c>
      <c r="Y233" s="86"/>
      <c r="Z233" s="257">
        <v>45156</v>
      </c>
      <c r="AA233" s="257">
        <v>45156</v>
      </c>
      <c r="AB233" s="257" t="s">
        <v>80</v>
      </c>
      <c r="AC233" s="257">
        <v>45170</v>
      </c>
      <c r="AD233" s="150">
        <f t="shared" si="14"/>
        <v>14</v>
      </c>
      <c r="AE233" s="143">
        <v>0</v>
      </c>
      <c r="AF233" s="262">
        <v>0</v>
      </c>
      <c r="AG233" s="143">
        <v>0</v>
      </c>
      <c r="AH233" s="86" t="s">
        <v>80</v>
      </c>
      <c r="AI233" s="150">
        <v>0</v>
      </c>
      <c r="AJ233" s="143">
        <v>0</v>
      </c>
      <c r="AK233" s="143">
        <v>0</v>
      </c>
      <c r="AL233" s="86" t="s">
        <v>80</v>
      </c>
      <c r="AM233" s="143">
        <v>0</v>
      </c>
      <c r="AN233" s="86" t="s">
        <v>80</v>
      </c>
      <c r="AO233" s="86" t="s">
        <v>80</v>
      </c>
      <c r="AP233" s="150">
        <f t="shared" si="12"/>
        <v>0</v>
      </c>
      <c r="AQ233" s="260">
        <f>+L233+AF233-AK233</f>
        <v>4335882</v>
      </c>
      <c r="AR233" s="86" t="s">
        <v>115</v>
      </c>
      <c r="AS233" s="248">
        <v>0</v>
      </c>
      <c r="AT233" s="257" t="s">
        <v>80</v>
      </c>
      <c r="AU233" s="266">
        <v>4335882</v>
      </c>
      <c r="AV233" s="261">
        <f t="shared" si="13"/>
        <v>0</v>
      </c>
      <c r="AW233" s="133">
        <f t="shared" si="15"/>
        <v>1</v>
      </c>
      <c r="AX233" s="203" t="s">
        <v>80</v>
      </c>
      <c r="AY233" s="86" t="s">
        <v>800</v>
      </c>
      <c r="AZ233" s="154" t="s">
        <v>11158</v>
      </c>
      <c r="BA233" s="81" t="s">
        <v>71</v>
      </c>
      <c r="BB233" s="81" t="s">
        <v>117</v>
      </c>
    </row>
    <row r="234" spans="2:54" s="224" customFormat="1" ht="15" customHeight="1" x14ac:dyDescent="0.2">
      <c r="B234" s="247">
        <v>2023</v>
      </c>
      <c r="C234" s="81">
        <v>891780111</v>
      </c>
      <c r="D234" s="81" t="s">
        <v>68</v>
      </c>
      <c r="E234" s="86" t="s">
        <v>11159</v>
      </c>
      <c r="F234" s="86" t="s">
        <v>11160</v>
      </c>
      <c r="G234" s="86">
        <v>0</v>
      </c>
      <c r="H234" s="198"/>
      <c r="I234" s="86" t="s">
        <v>78</v>
      </c>
      <c r="J234" s="81" t="s">
        <v>120</v>
      </c>
      <c r="K234" s="144" t="s">
        <v>11161</v>
      </c>
      <c r="L234" s="248">
        <v>141547000</v>
      </c>
      <c r="M234" s="86" t="s">
        <v>73</v>
      </c>
      <c r="N234" s="86"/>
      <c r="O234" s="144" t="s">
        <v>10957</v>
      </c>
      <c r="P234" s="86">
        <v>900763287</v>
      </c>
      <c r="Q234" s="143">
        <v>1761</v>
      </c>
      <c r="R234" s="257">
        <v>45155</v>
      </c>
      <c r="S234" s="248">
        <v>141547000</v>
      </c>
      <c r="T234" s="257">
        <v>45163</v>
      </c>
      <c r="U234" s="248">
        <v>141547000</v>
      </c>
      <c r="V234" s="86" t="s">
        <v>70</v>
      </c>
      <c r="W234" s="262">
        <v>85152695</v>
      </c>
      <c r="X234" s="141" t="s">
        <v>9310</v>
      </c>
      <c r="Y234" s="86"/>
      <c r="Z234" s="257">
        <v>45163</v>
      </c>
      <c r="AA234" s="257">
        <v>45166</v>
      </c>
      <c r="AB234" s="257">
        <v>45166</v>
      </c>
      <c r="AC234" s="257">
        <v>45184</v>
      </c>
      <c r="AD234" s="150">
        <f t="shared" si="14"/>
        <v>18</v>
      </c>
      <c r="AE234" s="143">
        <v>0</v>
      </c>
      <c r="AF234" s="262">
        <v>0</v>
      </c>
      <c r="AG234" s="143">
        <v>0</v>
      </c>
      <c r="AH234" s="86" t="s">
        <v>80</v>
      </c>
      <c r="AI234" s="150">
        <v>0</v>
      </c>
      <c r="AJ234" s="143">
        <v>0</v>
      </c>
      <c r="AK234" s="143">
        <v>0</v>
      </c>
      <c r="AL234" s="86" t="s">
        <v>80</v>
      </c>
      <c r="AM234" s="143">
        <v>0</v>
      </c>
      <c r="AN234" s="86" t="s">
        <v>80</v>
      </c>
      <c r="AO234" s="86" t="s">
        <v>80</v>
      </c>
      <c r="AP234" s="150">
        <f t="shared" si="12"/>
        <v>0</v>
      </c>
      <c r="AQ234" s="260">
        <f>+L234+AF234-AK234</f>
        <v>141547000</v>
      </c>
      <c r="AR234" s="86" t="s">
        <v>115</v>
      </c>
      <c r="AS234" s="248">
        <v>0</v>
      </c>
      <c r="AT234" s="257" t="s">
        <v>80</v>
      </c>
      <c r="AU234" s="266">
        <v>141547000</v>
      </c>
      <c r="AV234" s="261">
        <f t="shared" si="13"/>
        <v>0</v>
      </c>
      <c r="AW234" s="133">
        <f t="shared" si="15"/>
        <v>1</v>
      </c>
      <c r="AX234" s="203" t="s">
        <v>80</v>
      </c>
      <c r="AY234" s="86" t="s">
        <v>800</v>
      </c>
      <c r="AZ234" s="154" t="s">
        <v>11162</v>
      </c>
      <c r="BA234" s="81" t="s">
        <v>71</v>
      </c>
      <c r="BB234" s="81" t="s">
        <v>117</v>
      </c>
    </row>
    <row r="235" spans="2:54" s="224" customFormat="1" ht="15" customHeight="1" x14ac:dyDescent="0.2">
      <c r="B235" s="247">
        <v>2023</v>
      </c>
      <c r="C235" s="81">
        <v>891780111</v>
      </c>
      <c r="D235" s="81" t="s">
        <v>68</v>
      </c>
      <c r="E235" s="86" t="s">
        <v>11163</v>
      </c>
      <c r="F235" s="86" t="s">
        <v>11164</v>
      </c>
      <c r="G235" s="86">
        <v>0</v>
      </c>
      <c r="H235" s="198" t="s">
        <v>69</v>
      </c>
      <c r="I235" s="86" t="s">
        <v>78</v>
      </c>
      <c r="J235" s="81" t="s">
        <v>1527</v>
      </c>
      <c r="K235" s="144" t="s">
        <v>11165</v>
      </c>
      <c r="L235" s="248">
        <v>26520340</v>
      </c>
      <c r="M235" s="86" t="s">
        <v>73</v>
      </c>
      <c r="N235" s="86"/>
      <c r="O235" s="144" t="s">
        <v>9992</v>
      </c>
      <c r="P235" s="86">
        <v>900726297</v>
      </c>
      <c r="Q235" s="143">
        <v>1586</v>
      </c>
      <c r="R235" s="257">
        <v>45133</v>
      </c>
      <c r="S235" s="248">
        <v>27380710</v>
      </c>
      <c r="T235" s="257">
        <v>45177</v>
      </c>
      <c r="U235" s="248">
        <v>26520340</v>
      </c>
      <c r="V235" s="86" t="s">
        <v>70</v>
      </c>
      <c r="W235" s="262">
        <v>57297693</v>
      </c>
      <c r="X235" s="141" t="s">
        <v>10056</v>
      </c>
      <c r="Y235" s="86"/>
      <c r="Z235" s="257">
        <v>45177</v>
      </c>
      <c r="AA235" s="257">
        <v>45177</v>
      </c>
      <c r="AB235" s="257" t="s">
        <v>80</v>
      </c>
      <c r="AC235" s="257">
        <v>45197</v>
      </c>
      <c r="AD235" s="150">
        <f t="shared" si="14"/>
        <v>20</v>
      </c>
      <c r="AE235" s="143">
        <v>0</v>
      </c>
      <c r="AF235" s="262">
        <v>0</v>
      </c>
      <c r="AG235" s="143">
        <v>0</v>
      </c>
      <c r="AH235" s="86" t="s">
        <v>80</v>
      </c>
      <c r="AI235" s="150">
        <v>0</v>
      </c>
      <c r="AJ235" s="143">
        <v>0</v>
      </c>
      <c r="AK235" s="143">
        <v>0</v>
      </c>
      <c r="AL235" s="86" t="s">
        <v>80</v>
      </c>
      <c r="AM235" s="143">
        <v>0</v>
      </c>
      <c r="AN235" s="86" t="s">
        <v>80</v>
      </c>
      <c r="AO235" s="86" t="s">
        <v>80</v>
      </c>
      <c r="AP235" s="150">
        <v>0</v>
      </c>
      <c r="AQ235" s="260">
        <v>26520340</v>
      </c>
      <c r="AR235" s="86" t="s">
        <v>115</v>
      </c>
      <c r="AS235" s="248">
        <v>0</v>
      </c>
      <c r="AT235" s="257" t="s">
        <v>80</v>
      </c>
      <c r="AU235" s="266">
        <v>26520340</v>
      </c>
      <c r="AV235" s="261">
        <f t="shared" si="13"/>
        <v>0</v>
      </c>
      <c r="AW235" s="133">
        <v>0</v>
      </c>
      <c r="AX235" s="203" t="s">
        <v>80</v>
      </c>
      <c r="AY235" s="86" t="s">
        <v>800</v>
      </c>
      <c r="AZ235" s="337" t="s">
        <v>11166</v>
      </c>
      <c r="BA235" s="81" t="s">
        <v>71</v>
      </c>
      <c r="BB235" s="81" t="s">
        <v>117</v>
      </c>
    </row>
    <row r="236" spans="2:54" s="224" customFormat="1" ht="15" customHeight="1" x14ac:dyDescent="0.2">
      <c r="B236" s="247">
        <v>2023</v>
      </c>
      <c r="C236" s="81">
        <v>891780111</v>
      </c>
      <c r="D236" s="81" t="s">
        <v>68</v>
      </c>
      <c r="E236" s="86" t="s">
        <v>11167</v>
      </c>
      <c r="F236" s="86" t="s">
        <v>11168</v>
      </c>
      <c r="G236" s="86">
        <v>0</v>
      </c>
      <c r="H236" s="198" t="s">
        <v>69</v>
      </c>
      <c r="I236" s="86" t="s">
        <v>78</v>
      </c>
      <c r="J236" s="81" t="s">
        <v>1527</v>
      </c>
      <c r="K236" s="144" t="s">
        <v>11169</v>
      </c>
      <c r="L236" s="248">
        <v>10397863</v>
      </c>
      <c r="M236" s="86" t="s">
        <v>73</v>
      </c>
      <c r="N236" s="86"/>
      <c r="O236" s="144" t="s">
        <v>10605</v>
      </c>
      <c r="P236" s="86">
        <v>860516281</v>
      </c>
      <c r="Q236" s="143">
        <v>1587</v>
      </c>
      <c r="R236" s="257">
        <v>45133</v>
      </c>
      <c r="S236" s="248">
        <v>17316166</v>
      </c>
      <c r="T236" s="257">
        <v>45180</v>
      </c>
      <c r="U236" s="248">
        <v>10397863</v>
      </c>
      <c r="V236" s="86" t="s">
        <v>70</v>
      </c>
      <c r="W236" s="262">
        <v>57297693</v>
      </c>
      <c r="X236" s="141" t="s">
        <v>10056</v>
      </c>
      <c r="Y236" s="86"/>
      <c r="Z236" s="257">
        <v>45180</v>
      </c>
      <c r="AA236" s="257">
        <v>45180</v>
      </c>
      <c r="AB236" s="257" t="s">
        <v>80</v>
      </c>
      <c r="AC236" s="257">
        <v>45239</v>
      </c>
      <c r="AD236" s="150">
        <f t="shared" si="14"/>
        <v>59</v>
      </c>
      <c r="AE236" s="143">
        <v>0</v>
      </c>
      <c r="AF236" s="262">
        <v>0</v>
      </c>
      <c r="AG236" s="143">
        <v>1</v>
      </c>
      <c r="AH236" s="257">
        <v>45270</v>
      </c>
      <c r="AI236" s="150">
        <v>30</v>
      </c>
      <c r="AJ236" s="143">
        <v>0</v>
      </c>
      <c r="AK236" s="143">
        <v>0</v>
      </c>
      <c r="AL236" s="86" t="s">
        <v>80</v>
      </c>
      <c r="AM236" s="143">
        <v>0</v>
      </c>
      <c r="AN236" s="86" t="s">
        <v>80</v>
      </c>
      <c r="AO236" s="86" t="s">
        <v>80</v>
      </c>
      <c r="AP236" s="150">
        <v>0</v>
      </c>
      <c r="AQ236" s="260">
        <v>10397863</v>
      </c>
      <c r="AR236" s="86" t="s">
        <v>115</v>
      </c>
      <c r="AS236" s="248">
        <v>0</v>
      </c>
      <c r="AT236" s="257" t="s">
        <v>80</v>
      </c>
      <c r="AU236" s="266">
        <v>0</v>
      </c>
      <c r="AV236" s="261">
        <f t="shared" si="13"/>
        <v>10397863</v>
      </c>
      <c r="AW236" s="133">
        <v>0</v>
      </c>
      <c r="AX236" s="203" t="s">
        <v>80</v>
      </c>
      <c r="AY236" s="86" t="s">
        <v>72</v>
      </c>
      <c r="AZ236" s="337" t="s">
        <v>11170</v>
      </c>
      <c r="BA236" s="81" t="s">
        <v>71</v>
      </c>
      <c r="BB236" s="81" t="s">
        <v>117</v>
      </c>
    </row>
    <row r="237" spans="2:54" s="224" customFormat="1" ht="15" customHeight="1" x14ac:dyDescent="0.2">
      <c r="B237" s="247">
        <v>2023</v>
      </c>
      <c r="C237" s="81">
        <v>891780111</v>
      </c>
      <c r="D237" s="81" t="s">
        <v>68</v>
      </c>
      <c r="E237" s="86" t="s">
        <v>11171</v>
      </c>
      <c r="F237" s="86" t="s">
        <v>11172</v>
      </c>
      <c r="G237" s="86">
        <v>0</v>
      </c>
      <c r="H237" s="198"/>
      <c r="I237" s="86" t="s">
        <v>78</v>
      </c>
      <c r="J237" s="81" t="s">
        <v>120</v>
      </c>
      <c r="K237" s="144" t="s">
        <v>11173</v>
      </c>
      <c r="L237" s="248">
        <v>14679269</v>
      </c>
      <c r="M237" s="86" t="s">
        <v>73</v>
      </c>
      <c r="N237" s="86"/>
      <c r="O237" s="144" t="s">
        <v>11174</v>
      </c>
      <c r="P237" s="86">
        <v>900525029</v>
      </c>
      <c r="Q237" s="143">
        <v>1783</v>
      </c>
      <c r="R237" s="257">
        <v>45162</v>
      </c>
      <c r="S237" s="248">
        <v>14679269</v>
      </c>
      <c r="T237" s="257">
        <v>45182</v>
      </c>
      <c r="U237" s="248">
        <v>14679269</v>
      </c>
      <c r="V237" s="86" t="s">
        <v>70</v>
      </c>
      <c r="W237" s="262">
        <v>85459497</v>
      </c>
      <c r="X237" s="141" t="s">
        <v>9253</v>
      </c>
      <c r="Y237" s="86"/>
      <c r="Z237" s="257">
        <v>45182</v>
      </c>
      <c r="AA237" s="257">
        <v>45182</v>
      </c>
      <c r="AB237" s="257" t="s">
        <v>80</v>
      </c>
      <c r="AC237" s="257">
        <v>45202</v>
      </c>
      <c r="AD237" s="150">
        <f t="shared" si="14"/>
        <v>20</v>
      </c>
      <c r="AE237" s="143">
        <v>0</v>
      </c>
      <c r="AF237" s="262">
        <v>0</v>
      </c>
      <c r="AG237" s="143">
        <v>0</v>
      </c>
      <c r="AH237" s="86" t="s">
        <v>80</v>
      </c>
      <c r="AI237" s="150">
        <v>0</v>
      </c>
      <c r="AJ237" s="143">
        <v>0</v>
      </c>
      <c r="AK237" s="143">
        <v>0</v>
      </c>
      <c r="AL237" s="86" t="s">
        <v>80</v>
      </c>
      <c r="AM237" s="143">
        <v>0</v>
      </c>
      <c r="AN237" s="86" t="s">
        <v>80</v>
      </c>
      <c r="AO237" s="86" t="s">
        <v>80</v>
      </c>
      <c r="AP237" s="150">
        <v>0</v>
      </c>
      <c r="AQ237" s="260">
        <v>14679269</v>
      </c>
      <c r="AR237" s="86" t="s">
        <v>115</v>
      </c>
      <c r="AS237" s="248">
        <v>0</v>
      </c>
      <c r="AT237" s="257" t="s">
        <v>80</v>
      </c>
      <c r="AU237" s="266">
        <v>0</v>
      </c>
      <c r="AV237" s="261">
        <f t="shared" si="13"/>
        <v>14679269</v>
      </c>
      <c r="AW237" s="133">
        <v>0</v>
      </c>
      <c r="AX237" s="203" t="s">
        <v>80</v>
      </c>
      <c r="AY237" s="86" t="s">
        <v>72</v>
      </c>
      <c r="AZ237" s="337" t="s">
        <v>11175</v>
      </c>
      <c r="BA237" s="81" t="s">
        <v>71</v>
      </c>
      <c r="BB237" s="81" t="s">
        <v>117</v>
      </c>
    </row>
    <row r="238" spans="2:54" s="224" customFormat="1" ht="15" customHeight="1" x14ac:dyDescent="0.2">
      <c r="B238" s="247">
        <v>2023</v>
      </c>
      <c r="C238" s="81">
        <v>891780111</v>
      </c>
      <c r="D238" s="81" t="s">
        <v>68</v>
      </c>
      <c r="E238" s="86" t="s">
        <v>11176</v>
      </c>
      <c r="F238" s="86" t="s">
        <v>11177</v>
      </c>
      <c r="G238" s="86">
        <v>0</v>
      </c>
      <c r="H238" s="198"/>
      <c r="I238" s="86" t="s">
        <v>78</v>
      </c>
      <c r="J238" s="81" t="s">
        <v>1527</v>
      </c>
      <c r="K238" s="144" t="s">
        <v>11169</v>
      </c>
      <c r="L238" s="248">
        <v>6918303</v>
      </c>
      <c r="M238" s="86" t="s">
        <v>73</v>
      </c>
      <c r="N238" s="86"/>
      <c r="O238" s="144" t="s">
        <v>11178</v>
      </c>
      <c r="P238" s="86">
        <v>900815934</v>
      </c>
      <c r="Q238" s="143">
        <v>1587</v>
      </c>
      <c r="R238" s="257">
        <v>45133</v>
      </c>
      <c r="S238" s="248">
        <v>17316166</v>
      </c>
      <c r="T238" s="257">
        <v>45182</v>
      </c>
      <c r="U238" s="248">
        <v>6918303</v>
      </c>
      <c r="V238" s="86" t="s">
        <v>70</v>
      </c>
      <c r="W238" s="262">
        <v>57297693</v>
      </c>
      <c r="X238" s="141" t="s">
        <v>10056</v>
      </c>
      <c r="Y238" s="86"/>
      <c r="Z238" s="257">
        <v>45182</v>
      </c>
      <c r="AA238" s="257">
        <v>45182</v>
      </c>
      <c r="AB238" s="257" t="s">
        <v>80</v>
      </c>
      <c r="AC238" s="257">
        <v>45211</v>
      </c>
      <c r="AD238" s="150">
        <f t="shared" si="14"/>
        <v>29</v>
      </c>
      <c r="AE238" s="143">
        <v>0</v>
      </c>
      <c r="AF238" s="262">
        <v>0</v>
      </c>
      <c r="AG238" s="143">
        <v>0</v>
      </c>
      <c r="AH238" s="86" t="s">
        <v>80</v>
      </c>
      <c r="AI238" s="150">
        <v>0</v>
      </c>
      <c r="AJ238" s="143">
        <v>0</v>
      </c>
      <c r="AK238" s="143">
        <v>0</v>
      </c>
      <c r="AL238" s="86" t="s">
        <v>80</v>
      </c>
      <c r="AM238" s="143">
        <v>0</v>
      </c>
      <c r="AN238" s="86" t="s">
        <v>80</v>
      </c>
      <c r="AO238" s="86" t="s">
        <v>80</v>
      </c>
      <c r="AP238" s="150">
        <v>0</v>
      </c>
      <c r="AQ238" s="260">
        <v>6918303</v>
      </c>
      <c r="AR238" s="86" t="s">
        <v>115</v>
      </c>
      <c r="AS238" s="248">
        <v>0</v>
      </c>
      <c r="AT238" s="257" t="s">
        <v>80</v>
      </c>
      <c r="AU238" s="266">
        <v>0</v>
      </c>
      <c r="AV238" s="261">
        <f t="shared" si="13"/>
        <v>6918303</v>
      </c>
      <c r="AW238" s="133">
        <v>0</v>
      </c>
      <c r="AX238" s="203" t="s">
        <v>80</v>
      </c>
      <c r="AY238" s="86" t="s">
        <v>72</v>
      </c>
      <c r="AZ238" s="337" t="s">
        <v>11179</v>
      </c>
      <c r="BA238" s="81" t="s">
        <v>71</v>
      </c>
      <c r="BB238" s="81" t="s">
        <v>117</v>
      </c>
    </row>
    <row r="239" spans="2:54" s="224" customFormat="1" ht="15" customHeight="1" x14ac:dyDescent="0.2">
      <c r="B239" s="247">
        <v>2023</v>
      </c>
      <c r="C239" s="81">
        <v>891780111</v>
      </c>
      <c r="D239" s="81" t="s">
        <v>68</v>
      </c>
      <c r="E239" s="86" t="s">
        <v>11180</v>
      </c>
      <c r="F239" s="86" t="s">
        <v>11181</v>
      </c>
      <c r="G239" s="86">
        <v>0</v>
      </c>
      <c r="H239" s="198"/>
      <c r="I239" s="86" t="s">
        <v>78</v>
      </c>
      <c r="J239" s="81" t="s">
        <v>120</v>
      </c>
      <c r="K239" s="144" t="s">
        <v>11182</v>
      </c>
      <c r="L239" s="248">
        <v>17900000</v>
      </c>
      <c r="M239" s="86" t="s">
        <v>73</v>
      </c>
      <c r="N239" s="86"/>
      <c r="O239" s="144" t="s">
        <v>11183</v>
      </c>
      <c r="P239" s="86">
        <v>901283655</v>
      </c>
      <c r="Q239" s="143">
        <v>1829</v>
      </c>
      <c r="R239" s="257">
        <v>45167</v>
      </c>
      <c r="S239" s="248">
        <v>17900000</v>
      </c>
      <c r="T239" s="257">
        <v>45187</v>
      </c>
      <c r="U239" s="248">
        <v>17900000</v>
      </c>
      <c r="V239" s="86" t="s">
        <v>70</v>
      </c>
      <c r="W239" s="262">
        <v>85459497</v>
      </c>
      <c r="X239" s="141" t="s">
        <v>9253</v>
      </c>
      <c r="Y239" s="86"/>
      <c r="Z239" s="257">
        <v>45187</v>
      </c>
      <c r="AA239" s="257">
        <v>45187</v>
      </c>
      <c r="AB239" s="257" t="s">
        <v>80</v>
      </c>
      <c r="AC239" s="257">
        <v>45201</v>
      </c>
      <c r="AD239" s="150">
        <f t="shared" si="14"/>
        <v>14</v>
      </c>
      <c r="AE239" s="143">
        <v>0</v>
      </c>
      <c r="AF239" s="262">
        <v>0</v>
      </c>
      <c r="AG239" s="143">
        <v>0</v>
      </c>
      <c r="AH239" s="86" t="s">
        <v>80</v>
      </c>
      <c r="AI239" s="150">
        <v>0</v>
      </c>
      <c r="AJ239" s="143">
        <v>0</v>
      </c>
      <c r="AK239" s="143">
        <v>0</v>
      </c>
      <c r="AL239" s="86" t="s">
        <v>80</v>
      </c>
      <c r="AM239" s="143">
        <v>0</v>
      </c>
      <c r="AN239" s="86" t="s">
        <v>80</v>
      </c>
      <c r="AO239" s="86" t="s">
        <v>80</v>
      </c>
      <c r="AP239" s="150">
        <v>0</v>
      </c>
      <c r="AQ239" s="260">
        <v>17900000</v>
      </c>
      <c r="AR239" s="86" t="s">
        <v>115</v>
      </c>
      <c r="AS239" s="248">
        <v>0</v>
      </c>
      <c r="AT239" s="257" t="s">
        <v>80</v>
      </c>
      <c r="AU239" s="266">
        <v>17899837.199999999</v>
      </c>
      <c r="AV239" s="261">
        <f t="shared" si="13"/>
        <v>162.80000000074506</v>
      </c>
      <c r="AW239" s="133">
        <v>0.99999090502793297</v>
      </c>
      <c r="AX239" s="203" t="s">
        <v>80</v>
      </c>
      <c r="AY239" s="86" t="s">
        <v>800</v>
      </c>
      <c r="AZ239" s="337" t="s">
        <v>11184</v>
      </c>
      <c r="BA239" s="81" t="s">
        <v>71</v>
      </c>
      <c r="BB239" s="81" t="s">
        <v>117</v>
      </c>
    </row>
    <row r="240" spans="2:54" s="224" customFormat="1" ht="15" customHeight="1" x14ac:dyDescent="0.2">
      <c r="B240" s="247">
        <v>2023</v>
      </c>
      <c r="C240" s="81">
        <v>891780111</v>
      </c>
      <c r="D240" s="81" t="s">
        <v>68</v>
      </c>
      <c r="E240" s="86" t="s">
        <v>11185</v>
      </c>
      <c r="F240" s="86" t="s">
        <v>11186</v>
      </c>
      <c r="G240" s="86">
        <v>0</v>
      </c>
      <c r="H240" s="198"/>
      <c r="I240" s="86" t="s">
        <v>78</v>
      </c>
      <c r="J240" s="81" t="s">
        <v>11187</v>
      </c>
      <c r="K240" s="144" t="s">
        <v>11188</v>
      </c>
      <c r="L240" s="248">
        <v>17010098</v>
      </c>
      <c r="M240" s="86" t="s">
        <v>73</v>
      </c>
      <c r="N240" s="86"/>
      <c r="O240" s="144" t="s">
        <v>10585</v>
      </c>
      <c r="P240" s="86">
        <v>901039840</v>
      </c>
      <c r="Q240" s="143">
        <v>1915</v>
      </c>
      <c r="R240" s="257">
        <v>45177</v>
      </c>
      <c r="S240" s="248">
        <v>17010098</v>
      </c>
      <c r="T240" s="257">
        <v>45187</v>
      </c>
      <c r="U240" s="248">
        <v>17010098</v>
      </c>
      <c r="V240" s="86" t="s">
        <v>70</v>
      </c>
      <c r="W240" s="262">
        <v>85465146</v>
      </c>
      <c r="X240" s="141" t="s">
        <v>10580</v>
      </c>
      <c r="Y240" s="86"/>
      <c r="Z240" s="257">
        <v>45187</v>
      </c>
      <c r="AA240" s="257">
        <v>45187</v>
      </c>
      <c r="AB240" s="257" t="s">
        <v>80</v>
      </c>
      <c r="AC240" s="257">
        <v>45191</v>
      </c>
      <c r="AD240" s="150">
        <f t="shared" si="14"/>
        <v>4</v>
      </c>
      <c r="AE240" s="143">
        <v>0</v>
      </c>
      <c r="AF240" s="262">
        <v>0</v>
      </c>
      <c r="AG240" s="143">
        <v>0</v>
      </c>
      <c r="AH240" s="86" t="s">
        <v>80</v>
      </c>
      <c r="AI240" s="150">
        <v>0</v>
      </c>
      <c r="AJ240" s="143">
        <v>0</v>
      </c>
      <c r="AK240" s="143">
        <v>0</v>
      </c>
      <c r="AL240" s="86" t="s">
        <v>80</v>
      </c>
      <c r="AM240" s="143">
        <v>0</v>
      </c>
      <c r="AN240" s="86" t="s">
        <v>80</v>
      </c>
      <c r="AO240" s="86" t="s">
        <v>80</v>
      </c>
      <c r="AP240" s="150">
        <v>0</v>
      </c>
      <c r="AQ240" s="260">
        <v>17010098</v>
      </c>
      <c r="AR240" s="86" t="s">
        <v>115</v>
      </c>
      <c r="AS240" s="248">
        <v>0</v>
      </c>
      <c r="AT240" s="257" t="s">
        <v>80</v>
      </c>
      <c r="AU240" s="266">
        <v>17010098</v>
      </c>
      <c r="AV240" s="261">
        <f t="shared" si="13"/>
        <v>0</v>
      </c>
      <c r="AW240" s="133">
        <v>1</v>
      </c>
      <c r="AX240" s="203" t="s">
        <v>80</v>
      </c>
      <c r="AY240" s="86" t="s">
        <v>800</v>
      </c>
      <c r="AZ240" s="337" t="s">
        <v>11189</v>
      </c>
      <c r="BA240" s="81" t="s">
        <v>71</v>
      </c>
      <c r="BB240" s="81" t="s">
        <v>117</v>
      </c>
    </row>
    <row r="241" spans="2:54" s="224" customFormat="1" ht="15" customHeight="1" x14ac:dyDescent="0.2">
      <c r="B241" s="247">
        <v>2023</v>
      </c>
      <c r="C241" s="81">
        <v>891780111</v>
      </c>
      <c r="D241" s="81" t="s">
        <v>68</v>
      </c>
      <c r="E241" s="86" t="s">
        <v>11190</v>
      </c>
      <c r="F241" s="86" t="s">
        <v>11191</v>
      </c>
      <c r="G241" s="86">
        <v>0</v>
      </c>
      <c r="H241" s="198"/>
      <c r="I241" s="86" t="s">
        <v>78</v>
      </c>
      <c r="J241" s="81" t="s">
        <v>120</v>
      </c>
      <c r="K241" s="144" t="s">
        <v>11192</v>
      </c>
      <c r="L241" s="248">
        <v>45803100</v>
      </c>
      <c r="M241" s="86" t="s">
        <v>73</v>
      </c>
      <c r="N241" s="86"/>
      <c r="O241" s="144" t="s">
        <v>10957</v>
      </c>
      <c r="P241" s="86">
        <v>900763287</v>
      </c>
      <c r="Q241" s="143">
        <v>1923</v>
      </c>
      <c r="R241" s="257">
        <v>45180</v>
      </c>
      <c r="S241" s="248">
        <v>45803100</v>
      </c>
      <c r="T241" s="257">
        <v>45194</v>
      </c>
      <c r="U241" s="248">
        <v>45803100</v>
      </c>
      <c r="V241" s="86" t="s">
        <v>70</v>
      </c>
      <c r="W241" s="262">
        <v>57297693</v>
      </c>
      <c r="X241" s="141" t="s">
        <v>10056</v>
      </c>
      <c r="Y241" s="86"/>
      <c r="Z241" s="257">
        <v>45194</v>
      </c>
      <c r="AA241" s="257">
        <v>45194</v>
      </c>
      <c r="AB241" s="257">
        <v>45194</v>
      </c>
      <c r="AC241" s="257">
        <v>45222</v>
      </c>
      <c r="AD241" s="150">
        <f t="shared" si="14"/>
        <v>28</v>
      </c>
      <c r="AE241" s="143">
        <v>0</v>
      </c>
      <c r="AF241" s="262">
        <v>0</v>
      </c>
      <c r="AG241" s="143">
        <v>0</v>
      </c>
      <c r="AH241" s="86" t="s">
        <v>80</v>
      </c>
      <c r="AI241" s="150">
        <v>0</v>
      </c>
      <c r="AJ241" s="143">
        <v>0</v>
      </c>
      <c r="AK241" s="143">
        <v>0</v>
      </c>
      <c r="AL241" s="86" t="s">
        <v>80</v>
      </c>
      <c r="AM241" s="143">
        <v>0</v>
      </c>
      <c r="AN241" s="86" t="s">
        <v>80</v>
      </c>
      <c r="AO241" s="86" t="s">
        <v>80</v>
      </c>
      <c r="AP241" s="150">
        <v>0</v>
      </c>
      <c r="AQ241" s="260">
        <v>45803100</v>
      </c>
      <c r="AR241" s="86" t="s">
        <v>115</v>
      </c>
      <c r="AS241" s="248">
        <v>0</v>
      </c>
      <c r="AT241" s="257" t="s">
        <v>80</v>
      </c>
      <c r="AU241" s="266">
        <v>0</v>
      </c>
      <c r="AV241" s="261">
        <f t="shared" si="13"/>
        <v>45803100</v>
      </c>
      <c r="AW241" s="133">
        <v>0</v>
      </c>
      <c r="AX241" s="203" t="s">
        <v>80</v>
      </c>
      <c r="AY241" s="86" t="s">
        <v>72</v>
      </c>
      <c r="AZ241" s="337" t="s">
        <v>11193</v>
      </c>
      <c r="BA241" s="81" t="s">
        <v>71</v>
      </c>
      <c r="BB241" s="81" t="s">
        <v>117</v>
      </c>
    </row>
    <row r="242" spans="2:54" s="224" customFormat="1" ht="12.75" x14ac:dyDescent="0.2">
      <c r="B242" s="247">
        <v>2023</v>
      </c>
      <c r="C242" s="81">
        <v>891780111</v>
      </c>
      <c r="D242" s="81" t="s">
        <v>68</v>
      </c>
      <c r="E242" s="86" t="s">
        <v>11194</v>
      </c>
      <c r="F242" s="86" t="s">
        <v>11195</v>
      </c>
      <c r="G242" s="86">
        <v>0</v>
      </c>
      <c r="H242" s="198" t="s">
        <v>69</v>
      </c>
      <c r="I242" s="86" t="s">
        <v>78</v>
      </c>
      <c r="J242" s="81" t="s">
        <v>1527</v>
      </c>
      <c r="K242" s="144" t="s">
        <v>11196</v>
      </c>
      <c r="L242" s="248">
        <v>43117133</v>
      </c>
      <c r="M242" s="86" t="s">
        <v>73</v>
      </c>
      <c r="N242" s="86"/>
      <c r="O242" s="144" t="s">
        <v>10963</v>
      </c>
      <c r="P242" s="86">
        <v>7629009</v>
      </c>
      <c r="Q242" s="143">
        <v>1976</v>
      </c>
      <c r="R242" s="257">
        <v>45184</v>
      </c>
      <c r="S242" s="248">
        <v>43117133</v>
      </c>
      <c r="T242" s="257">
        <v>45201</v>
      </c>
      <c r="U242" s="248">
        <v>43117133</v>
      </c>
      <c r="V242" s="86" t="s">
        <v>70</v>
      </c>
      <c r="W242" s="262">
        <v>85450705</v>
      </c>
      <c r="X242" s="141" t="s">
        <v>10964</v>
      </c>
      <c r="Y242" s="86"/>
      <c r="Z242" s="257">
        <v>45201</v>
      </c>
      <c r="AA242" s="257">
        <v>45201</v>
      </c>
      <c r="AB242" s="257" t="s">
        <v>80</v>
      </c>
      <c r="AC242" s="257">
        <v>45230</v>
      </c>
      <c r="AD242" s="150">
        <f t="shared" si="14"/>
        <v>29</v>
      </c>
      <c r="AE242" s="143">
        <v>0</v>
      </c>
      <c r="AF242" s="262">
        <v>0</v>
      </c>
      <c r="AG242" s="143">
        <v>0</v>
      </c>
      <c r="AH242" s="86" t="s">
        <v>80</v>
      </c>
      <c r="AI242" s="150">
        <v>0</v>
      </c>
      <c r="AJ242" s="143">
        <v>0</v>
      </c>
      <c r="AK242" s="143">
        <v>0</v>
      </c>
      <c r="AL242" s="156">
        <v>45208</v>
      </c>
      <c r="AM242" s="143">
        <v>0</v>
      </c>
      <c r="AN242" s="86" t="s">
        <v>80</v>
      </c>
      <c r="AO242" s="86" t="s">
        <v>80</v>
      </c>
      <c r="AP242" s="150">
        <v>0</v>
      </c>
      <c r="AQ242" s="260">
        <v>43117133</v>
      </c>
      <c r="AR242" s="86" t="s">
        <v>115</v>
      </c>
      <c r="AS242" s="248">
        <v>0</v>
      </c>
      <c r="AT242" s="257" t="s">
        <v>80</v>
      </c>
      <c r="AU242" s="266">
        <v>43117133</v>
      </c>
      <c r="AV242" s="261">
        <v>0</v>
      </c>
      <c r="AW242" s="133">
        <v>1</v>
      </c>
      <c r="AX242" s="203" t="s">
        <v>80</v>
      </c>
      <c r="AY242" s="86" t="s">
        <v>800</v>
      </c>
      <c r="AZ242" s="337" t="s">
        <v>11197</v>
      </c>
      <c r="BA242" s="81" t="s">
        <v>71</v>
      </c>
      <c r="BB242" s="81" t="s">
        <v>117</v>
      </c>
    </row>
    <row r="243" spans="2:54" s="224" customFormat="1" ht="12.75" x14ac:dyDescent="0.2">
      <c r="B243" s="247">
        <v>2023</v>
      </c>
      <c r="C243" s="81">
        <v>891780111</v>
      </c>
      <c r="D243" s="81" t="s">
        <v>68</v>
      </c>
      <c r="E243" s="86" t="s">
        <v>11198</v>
      </c>
      <c r="F243" s="86" t="s">
        <v>11199</v>
      </c>
      <c r="G243" s="86">
        <v>0</v>
      </c>
      <c r="H243" s="198" t="s">
        <v>69</v>
      </c>
      <c r="I243" s="86" t="s">
        <v>78</v>
      </c>
      <c r="J243" s="81" t="s">
        <v>120</v>
      </c>
      <c r="K243" s="144" t="s">
        <v>11200</v>
      </c>
      <c r="L243" s="248">
        <v>10078348</v>
      </c>
      <c r="M243" s="86" t="s">
        <v>73</v>
      </c>
      <c r="N243" s="86"/>
      <c r="O243" s="144" t="s">
        <v>11201</v>
      </c>
      <c r="P243" s="86">
        <v>901354158</v>
      </c>
      <c r="Q243" s="143">
        <v>2127</v>
      </c>
      <c r="R243" s="257">
        <v>45201</v>
      </c>
      <c r="S243" s="248">
        <v>10078348</v>
      </c>
      <c r="T243" s="257">
        <v>45203</v>
      </c>
      <c r="U243" s="248">
        <v>10078348</v>
      </c>
      <c r="V243" s="86" t="s">
        <v>70</v>
      </c>
      <c r="W243" s="262">
        <v>85465146</v>
      </c>
      <c r="X243" s="141" t="s">
        <v>10580</v>
      </c>
      <c r="Y243" s="86"/>
      <c r="Z243" s="257">
        <v>45203</v>
      </c>
      <c r="AA243" s="257">
        <v>45204</v>
      </c>
      <c r="AB243" s="257">
        <v>45204</v>
      </c>
      <c r="AC243" s="257">
        <v>45213</v>
      </c>
      <c r="AD243" s="150">
        <f t="shared" si="14"/>
        <v>9</v>
      </c>
      <c r="AE243" s="143">
        <v>0</v>
      </c>
      <c r="AF243" s="262">
        <v>0</v>
      </c>
      <c r="AG243" s="143">
        <v>0</v>
      </c>
      <c r="AH243" s="86" t="s">
        <v>80</v>
      </c>
      <c r="AI243" s="150">
        <v>0</v>
      </c>
      <c r="AJ243" s="143">
        <v>0</v>
      </c>
      <c r="AK243" s="143">
        <v>0</v>
      </c>
      <c r="AL243" s="86" t="s">
        <v>80</v>
      </c>
      <c r="AM243" s="143">
        <v>0</v>
      </c>
      <c r="AN243" s="86" t="s">
        <v>80</v>
      </c>
      <c r="AO243" s="86" t="s">
        <v>80</v>
      </c>
      <c r="AP243" s="150">
        <v>0</v>
      </c>
      <c r="AQ243" s="260">
        <v>10078348</v>
      </c>
      <c r="AR243" s="86" t="s">
        <v>115</v>
      </c>
      <c r="AS243" s="248">
        <v>0</v>
      </c>
      <c r="AT243" s="257" t="s">
        <v>80</v>
      </c>
      <c r="AU243" s="266">
        <v>10078348</v>
      </c>
      <c r="AV243" s="261">
        <v>0</v>
      </c>
      <c r="AW243" s="133">
        <v>1</v>
      </c>
      <c r="AX243" s="203" t="s">
        <v>80</v>
      </c>
      <c r="AY243" s="86" t="s">
        <v>800</v>
      </c>
      <c r="AZ243" s="337" t="s">
        <v>11202</v>
      </c>
      <c r="BA243" s="81" t="s">
        <v>71</v>
      </c>
      <c r="BB243" s="81" t="s">
        <v>117</v>
      </c>
    </row>
    <row r="244" spans="2:54" s="224" customFormat="1" ht="12.75" x14ac:dyDescent="0.2">
      <c r="B244" s="247">
        <v>2023</v>
      </c>
      <c r="C244" s="81">
        <v>891780111</v>
      </c>
      <c r="D244" s="81" t="s">
        <v>68</v>
      </c>
      <c r="E244" s="86" t="s">
        <v>11203</v>
      </c>
      <c r="F244" s="86" t="s">
        <v>11204</v>
      </c>
      <c r="G244" s="86">
        <v>0</v>
      </c>
      <c r="H244" s="198" t="s">
        <v>69</v>
      </c>
      <c r="I244" s="86" t="s">
        <v>78</v>
      </c>
      <c r="J244" s="81" t="s">
        <v>120</v>
      </c>
      <c r="K244" s="144" t="s">
        <v>11205</v>
      </c>
      <c r="L244" s="248">
        <v>107642965</v>
      </c>
      <c r="M244" s="86" t="s">
        <v>73</v>
      </c>
      <c r="N244" s="86"/>
      <c r="O244" s="144" t="s">
        <v>11206</v>
      </c>
      <c r="P244" s="86">
        <v>900710510</v>
      </c>
      <c r="Q244" s="143">
        <v>2116</v>
      </c>
      <c r="R244" s="257">
        <v>45198</v>
      </c>
      <c r="S244" s="248">
        <v>107642965</v>
      </c>
      <c r="T244" s="257">
        <v>45205</v>
      </c>
      <c r="U244" s="248">
        <v>107642965</v>
      </c>
      <c r="V244" s="86" t="s">
        <v>70</v>
      </c>
      <c r="W244" s="262">
        <v>85465146</v>
      </c>
      <c r="X244" s="141" t="s">
        <v>10580</v>
      </c>
      <c r="Y244" s="86"/>
      <c r="Z244" s="257">
        <v>45205</v>
      </c>
      <c r="AA244" s="257">
        <v>45216</v>
      </c>
      <c r="AB244" s="257">
        <v>45205</v>
      </c>
      <c r="AC244" s="257">
        <v>45275</v>
      </c>
      <c r="AD244" s="150">
        <f t="shared" si="14"/>
        <v>70</v>
      </c>
      <c r="AE244" s="143">
        <v>0</v>
      </c>
      <c r="AF244" s="262">
        <v>0</v>
      </c>
      <c r="AG244" s="143">
        <v>0</v>
      </c>
      <c r="AH244" s="86" t="s">
        <v>80</v>
      </c>
      <c r="AI244" s="150">
        <v>0</v>
      </c>
      <c r="AJ244" s="143">
        <v>0</v>
      </c>
      <c r="AK244" s="143">
        <v>0</v>
      </c>
      <c r="AL244" s="86" t="s">
        <v>80</v>
      </c>
      <c r="AM244" s="143">
        <v>0</v>
      </c>
      <c r="AN244" s="86" t="s">
        <v>80</v>
      </c>
      <c r="AO244" s="86" t="s">
        <v>80</v>
      </c>
      <c r="AP244" s="150">
        <v>0</v>
      </c>
      <c r="AQ244" s="260">
        <v>107642965</v>
      </c>
      <c r="AR244" s="86" t="s">
        <v>70</v>
      </c>
      <c r="AS244" s="248">
        <v>53821482.5</v>
      </c>
      <c r="AT244" s="257" t="s">
        <v>80</v>
      </c>
      <c r="AU244" s="266">
        <v>53821482.5</v>
      </c>
      <c r="AV244" s="261">
        <v>53821482.5</v>
      </c>
      <c r="AW244" s="133">
        <v>0.5</v>
      </c>
      <c r="AX244" s="203" t="s">
        <v>80</v>
      </c>
      <c r="AY244" s="86" t="s">
        <v>72</v>
      </c>
      <c r="AZ244" s="337" t="s">
        <v>11207</v>
      </c>
      <c r="BA244" s="81" t="s">
        <v>71</v>
      </c>
      <c r="BB244" s="81" t="s">
        <v>117</v>
      </c>
    </row>
    <row r="245" spans="2:54" s="224" customFormat="1" ht="12.75" customHeight="1" x14ac:dyDescent="0.2">
      <c r="B245" s="247">
        <v>2023</v>
      </c>
      <c r="C245" s="81">
        <v>891780111</v>
      </c>
      <c r="D245" s="81" t="s">
        <v>68</v>
      </c>
      <c r="E245" s="86" t="s">
        <v>11208</v>
      </c>
      <c r="F245" s="86" t="s">
        <v>11209</v>
      </c>
      <c r="G245" s="86">
        <v>0</v>
      </c>
      <c r="H245" s="198" t="s">
        <v>69</v>
      </c>
      <c r="I245" s="86" t="s">
        <v>78</v>
      </c>
      <c r="J245" s="81" t="s">
        <v>120</v>
      </c>
      <c r="K245" s="144" t="s">
        <v>11210</v>
      </c>
      <c r="L245" s="248">
        <v>33503732</v>
      </c>
      <c r="M245" s="86" t="s">
        <v>73</v>
      </c>
      <c r="N245" s="86"/>
      <c r="O245" s="144" t="s">
        <v>11211</v>
      </c>
      <c r="P245" s="86">
        <v>900228350</v>
      </c>
      <c r="Q245" s="143">
        <v>2083</v>
      </c>
      <c r="R245" s="257">
        <v>45195</v>
      </c>
      <c r="S245" s="248">
        <v>33503732</v>
      </c>
      <c r="T245" s="257">
        <v>45205</v>
      </c>
      <c r="U245" s="248">
        <v>33503732</v>
      </c>
      <c r="V245" s="86" t="s">
        <v>70</v>
      </c>
      <c r="W245" s="262">
        <v>72175282</v>
      </c>
      <c r="X245" s="141" t="s">
        <v>10639</v>
      </c>
      <c r="Y245" s="86"/>
      <c r="Z245" s="257">
        <v>45205</v>
      </c>
      <c r="AA245" s="257">
        <v>45229</v>
      </c>
      <c r="AB245" s="257">
        <v>45209</v>
      </c>
      <c r="AC245" s="257">
        <v>45273</v>
      </c>
      <c r="AD245" s="150">
        <f t="shared" si="14"/>
        <v>64</v>
      </c>
      <c r="AE245" s="143">
        <v>0</v>
      </c>
      <c r="AF245" s="262">
        <v>0</v>
      </c>
      <c r="AG245" s="143">
        <v>0</v>
      </c>
      <c r="AH245" s="86" t="s">
        <v>80</v>
      </c>
      <c r="AI245" s="150">
        <v>0</v>
      </c>
      <c r="AJ245" s="143">
        <v>0</v>
      </c>
      <c r="AK245" s="143">
        <v>0</v>
      </c>
      <c r="AL245" s="86" t="s">
        <v>80</v>
      </c>
      <c r="AM245" s="143">
        <v>0</v>
      </c>
      <c r="AN245" s="86" t="s">
        <v>80</v>
      </c>
      <c r="AO245" s="86" t="s">
        <v>80</v>
      </c>
      <c r="AP245" s="150">
        <v>0</v>
      </c>
      <c r="AQ245" s="260">
        <v>33503732</v>
      </c>
      <c r="AR245" s="86" t="s">
        <v>70</v>
      </c>
      <c r="AS245" s="248">
        <v>16751866</v>
      </c>
      <c r="AT245" s="257" t="s">
        <v>80</v>
      </c>
      <c r="AU245" s="266">
        <v>16751866</v>
      </c>
      <c r="AV245" s="261">
        <v>16751866</v>
      </c>
      <c r="AW245" s="133">
        <v>0.5</v>
      </c>
      <c r="AX245" s="203" t="s">
        <v>80</v>
      </c>
      <c r="AY245" s="86" t="s">
        <v>72</v>
      </c>
      <c r="AZ245" s="337" t="s">
        <v>11212</v>
      </c>
      <c r="BA245" s="81" t="s">
        <v>71</v>
      </c>
      <c r="BB245" s="81" t="s">
        <v>117</v>
      </c>
    </row>
    <row r="246" spans="2:54" s="224" customFormat="1" ht="12.75" x14ac:dyDescent="0.2">
      <c r="B246" s="247">
        <v>2023</v>
      </c>
      <c r="C246" s="81">
        <v>891780111</v>
      </c>
      <c r="D246" s="81" t="s">
        <v>68</v>
      </c>
      <c r="E246" s="86" t="s">
        <v>11213</v>
      </c>
      <c r="F246" s="86" t="s">
        <v>11214</v>
      </c>
      <c r="G246" s="86">
        <v>0</v>
      </c>
      <c r="H246" s="198" t="s">
        <v>69</v>
      </c>
      <c r="I246" s="86" t="s">
        <v>78</v>
      </c>
      <c r="J246" s="81" t="s">
        <v>120</v>
      </c>
      <c r="K246" s="144" t="s">
        <v>11215</v>
      </c>
      <c r="L246" s="248">
        <v>117469660</v>
      </c>
      <c r="M246" s="86" t="s">
        <v>73</v>
      </c>
      <c r="N246" s="86"/>
      <c r="O246" s="144" t="s">
        <v>704</v>
      </c>
      <c r="P246" s="86">
        <v>860001911</v>
      </c>
      <c r="Q246" s="143">
        <v>2039</v>
      </c>
      <c r="R246" s="257">
        <v>45189</v>
      </c>
      <c r="S246" s="248">
        <v>117469660</v>
      </c>
      <c r="T246" s="257">
        <v>45210</v>
      </c>
      <c r="U246" s="248">
        <v>117469660</v>
      </c>
      <c r="V246" s="86" t="s">
        <v>70</v>
      </c>
      <c r="W246" s="262">
        <v>57297693</v>
      </c>
      <c r="X246" s="141" t="s">
        <v>10056</v>
      </c>
      <c r="Y246" s="86"/>
      <c r="Z246" s="257">
        <v>45210</v>
      </c>
      <c r="AA246" s="257">
        <v>45218</v>
      </c>
      <c r="AB246" s="257">
        <v>45218</v>
      </c>
      <c r="AC246" s="257">
        <v>45344</v>
      </c>
      <c r="AD246" s="150">
        <f t="shared" si="14"/>
        <v>126</v>
      </c>
      <c r="AE246" s="143">
        <v>0</v>
      </c>
      <c r="AF246" s="262">
        <v>0</v>
      </c>
      <c r="AG246" s="143">
        <v>0</v>
      </c>
      <c r="AH246" s="86" t="s">
        <v>80</v>
      </c>
      <c r="AI246" s="150">
        <v>0</v>
      </c>
      <c r="AJ246" s="143">
        <v>0</v>
      </c>
      <c r="AK246" s="143">
        <v>0</v>
      </c>
      <c r="AL246" s="86" t="s">
        <v>80</v>
      </c>
      <c r="AM246" s="143">
        <v>0</v>
      </c>
      <c r="AN246" s="86" t="s">
        <v>80</v>
      </c>
      <c r="AO246" s="86" t="s">
        <v>80</v>
      </c>
      <c r="AP246" s="150">
        <v>0</v>
      </c>
      <c r="AQ246" s="260">
        <v>117469660</v>
      </c>
      <c r="AR246" s="86" t="s">
        <v>115</v>
      </c>
      <c r="AS246" s="248">
        <v>0</v>
      </c>
      <c r="AT246" s="257" t="s">
        <v>80</v>
      </c>
      <c r="AU246" s="266">
        <v>0</v>
      </c>
      <c r="AV246" s="261">
        <v>117469660</v>
      </c>
      <c r="AW246" s="133">
        <v>0</v>
      </c>
      <c r="AX246" s="203" t="s">
        <v>80</v>
      </c>
      <c r="AY246" s="86" t="s">
        <v>72</v>
      </c>
      <c r="AZ246" s="337" t="s">
        <v>11216</v>
      </c>
      <c r="BA246" s="81" t="s">
        <v>71</v>
      </c>
      <c r="BB246" s="81" t="s">
        <v>117</v>
      </c>
    </row>
    <row r="247" spans="2:54" s="224" customFormat="1" ht="12.75" x14ac:dyDescent="0.2">
      <c r="B247" s="247">
        <v>2023</v>
      </c>
      <c r="C247" s="81">
        <v>891780111</v>
      </c>
      <c r="D247" s="81" t="s">
        <v>68</v>
      </c>
      <c r="E247" s="86" t="s">
        <v>11217</v>
      </c>
      <c r="F247" s="86" t="s">
        <v>11218</v>
      </c>
      <c r="G247" s="86">
        <v>0</v>
      </c>
      <c r="H247" s="198"/>
      <c r="I247" s="86" t="s">
        <v>78</v>
      </c>
      <c r="J247" s="81" t="s">
        <v>1527</v>
      </c>
      <c r="K247" s="144" t="s">
        <v>11219</v>
      </c>
      <c r="L247" s="248">
        <v>12840973</v>
      </c>
      <c r="M247" s="86" t="s">
        <v>73</v>
      </c>
      <c r="N247" s="86"/>
      <c r="O247" s="144" t="s">
        <v>11032</v>
      </c>
      <c r="P247" s="86">
        <v>901051111</v>
      </c>
      <c r="Q247" s="143">
        <v>2107</v>
      </c>
      <c r="R247" s="257">
        <v>45197</v>
      </c>
      <c r="S247" s="248">
        <v>12841726.960000001</v>
      </c>
      <c r="T247" s="257">
        <v>45217</v>
      </c>
      <c r="U247" s="248">
        <v>12840973</v>
      </c>
      <c r="V247" s="86" t="s">
        <v>70</v>
      </c>
      <c r="W247" s="262">
        <v>57297693</v>
      </c>
      <c r="X247" s="141" t="s">
        <v>10056</v>
      </c>
      <c r="Y247" s="86"/>
      <c r="Z247" s="257">
        <v>45217</v>
      </c>
      <c r="AA247" s="257">
        <v>45217</v>
      </c>
      <c r="AB247" s="257" t="s">
        <v>80</v>
      </c>
      <c r="AC247" s="257">
        <v>45246</v>
      </c>
      <c r="AD247" s="150">
        <f t="shared" si="14"/>
        <v>29</v>
      </c>
      <c r="AE247" s="143">
        <v>0</v>
      </c>
      <c r="AF247" s="262">
        <v>0</v>
      </c>
      <c r="AG247" s="143">
        <v>0</v>
      </c>
      <c r="AH247" s="86" t="s">
        <v>80</v>
      </c>
      <c r="AI247" s="150">
        <v>0</v>
      </c>
      <c r="AJ247" s="143">
        <v>0</v>
      </c>
      <c r="AK247" s="143">
        <v>0</v>
      </c>
      <c r="AL247" s="86" t="s">
        <v>80</v>
      </c>
      <c r="AM247" s="143">
        <v>0</v>
      </c>
      <c r="AN247" s="86" t="s">
        <v>80</v>
      </c>
      <c r="AO247" s="86" t="s">
        <v>80</v>
      </c>
      <c r="AP247" s="150">
        <v>0</v>
      </c>
      <c r="AQ247" s="260">
        <v>12840973</v>
      </c>
      <c r="AR247" s="86" t="s">
        <v>115</v>
      </c>
      <c r="AS247" s="248">
        <v>0</v>
      </c>
      <c r="AT247" s="257" t="s">
        <v>80</v>
      </c>
      <c r="AU247" s="266">
        <v>0</v>
      </c>
      <c r="AV247" s="261">
        <v>12840973</v>
      </c>
      <c r="AW247" s="133">
        <v>0</v>
      </c>
      <c r="AX247" s="203" t="s">
        <v>80</v>
      </c>
      <c r="AY247" s="86" t="s">
        <v>72</v>
      </c>
      <c r="AZ247" s="337" t="s">
        <v>11220</v>
      </c>
      <c r="BA247" s="81" t="s">
        <v>71</v>
      </c>
      <c r="BB247" s="81" t="s">
        <v>117</v>
      </c>
    </row>
    <row r="248" spans="2:54" s="224" customFormat="1" ht="12.75" customHeight="1" x14ac:dyDescent="0.2">
      <c r="B248" s="247">
        <v>2023</v>
      </c>
      <c r="C248" s="81">
        <v>891780111</v>
      </c>
      <c r="D248" s="81" t="s">
        <v>68</v>
      </c>
      <c r="E248" s="86" t="s">
        <v>11221</v>
      </c>
      <c r="F248" s="86" t="s">
        <v>11222</v>
      </c>
      <c r="G248" s="86">
        <v>0</v>
      </c>
      <c r="H248" s="198"/>
      <c r="I248" s="86" t="s">
        <v>78</v>
      </c>
      <c r="J248" s="81" t="s">
        <v>120</v>
      </c>
      <c r="K248" s="144" t="s">
        <v>11223</v>
      </c>
      <c r="L248" s="248">
        <v>6500000</v>
      </c>
      <c r="M248" s="86" t="s">
        <v>73</v>
      </c>
      <c r="N248" s="86"/>
      <c r="O248" s="144" t="s">
        <v>11224</v>
      </c>
      <c r="P248" s="86">
        <v>900855153</v>
      </c>
      <c r="Q248" s="143">
        <v>2066</v>
      </c>
      <c r="R248" s="257">
        <v>45194</v>
      </c>
      <c r="S248" s="248">
        <v>6500000</v>
      </c>
      <c r="T248" s="257">
        <v>45218</v>
      </c>
      <c r="U248" s="248">
        <v>6500000</v>
      </c>
      <c r="V248" s="86" t="s">
        <v>70</v>
      </c>
      <c r="W248" s="262">
        <v>15443332</v>
      </c>
      <c r="X248" s="141" t="s">
        <v>9540</v>
      </c>
      <c r="Y248" s="86"/>
      <c r="Z248" s="257">
        <v>45218</v>
      </c>
      <c r="AA248" s="257">
        <v>45218</v>
      </c>
      <c r="AB248" s="257" t="s">
        <v>80</v>
      </c>
      <c r="AC248" s="257">
        <v>45219</v>
      </c>
      <c r="AD248" s="150">
        <f t="shared" si="14"/>
        <v>1</v>
      </c>
      <c r="AE248" s="143">
        <v>0</v>
      </c>
      <c r="AF248" s="262">
        <v>0</v>
      </c>
      <c r="AG248" s="143">
        <v>0</v>
      </c>
      <c r="AH248" s="86" t="s">
        <v>80</v>
      </c>
      <c r="AI248" s="150">
        <v>0</v>
      </c>
      <c r="AJ248" s="143">
        <v>0</v>
      </c>
      <c r="AK248" s="143">
        <v>0</v>
      </c>
      <c r="AL248" s="86" t="s">
        <v>80</v>
      </c>
      <c r="AM248" s="143">
        <v>0</v>
      </c>
      <c r="AN248" s="86" t="s">
        <v>80</v>
      </c>
      <c r="AO248" s="86" t="s">
        <v>80</v>
      </c>
      <c r="AP248" s="150">
        <v>0</v>
      </c>
      <c r="AQ248" s="260">
        <v>6500000</v>
      </c>
      <c r="AR248" s="86" t="s">
        <v>115</v>
      </c>
      <c r="AS248" s="248">
        <v>0</v>
      </c>
      <c r="AT248" s="257" t="s">
        <v>80</v>
      </c>
      <c r="AU248" s="266">
        <v>6500000</v>
      </c>
      <c r="AV248" s="261">
        <v>0</v>
      </c>
      <c r="AW248" s="133">
        <v>1</v>
      </c>
      <c r="AX248" s="203" t="s">
        <v>80</v>
      </c>
      <c r="AY248" s="86" t="s">
        <v>800</v>
      </c>
      <c r="AZ248" s="337" t="s">
        <v>11225</v>
      </c>
      <c r="BA248" s="81" t="s">
        <v>71</v>
      </c>
      <c r="BB248" s="81" t="s">
        <v>117</v>
      </c>
    </row>
    <row r="249" spans="2:54" s="224" customFormat="1" ht="12.75" x14ac:dyDescent="0.2">
      <c r="B249" s="247">
        <v>2023</v>
      </c>
      <c r="C249" s="81">
        <v>891780111</v>
      </c>
      <c r="D249" s="81" t="s">
        <v>68</v>
      </c>
      <c r="E249" s="86" t="s">
        <v>11226</v>
      </c>
      <c r="F249" s="86" t="s">
        <v>11227</v>
      </c>
      <c r="G249" s="86">
        <v>0</v>
      </c>
      <c r="H249" s="198" t="s">
        <v>69</v>
      </c>
      <c r="I249" s="86" t="s">
        <v>78</v>
      </c>
      <c r="J249" s="81" t="s">
        <v>1527</v>
      </c>
      <c r="K249" s="144" t="s">
        <v>11228</v>
      </c>
      <c r="L249" s="248">
        <v>16303000</v>
      </c>
      <c r="M249" s="86" t="s">
        <v>73</v>
      </c>
      <c r="N249" s="86"/>
      <c r="O249" s="144" t="s">
        <v>10322</v>
      </c>
      <c r="P249" s="86">
        <v>1082881269</v>
      </c>
      <c r="Q249" s="143">
        <v>2044</v>
      </c>
      <c r="R249" s="257">
        <v>45190</v>
      </c>
      <c r="S249" s="248">
        <v>16303000</v>
      </c>
      <c r="T249" s="257">
        <v>45218</v>
      </c>
      <c r="U249" s="248">
        <v>16303000</v>
      </c>
      <c r="V249" s="86" t="s">
        <v>70</v>
      </c>
      <c r="W249" s="262">
        <v>36665858</v>
      </c>
      <c r="X249" s="141" t="s">
        <v>10377</v>
      </c>
      <c r="Y249" s="86"/>
      <c r="Z249" s="257">
        <v>45218</v>
      </c>
      <c r="AA249" s="257">
        <v>45218</v>
      </c>
      <c r="AB249" s="257" t="s">
        <v>80</v>
      </c>
      <c r="AC249" s="257">
        <v>45261</v>
      </c>
      <c r="AD249" s="150">
        <f t="shared" si="14"/>
        <v>43</v>
      </c>
      <c r="AE249" s="143">
        <v>0</v>
      </c>
      <c r="AF249" s="262">
        <v>0</v>
      </c>
      <c r="AG249" s="143">
        <v>0</v>
      </c>
      <c r="AH249" s="86" t="s">
        <v>80</v>
      </c>
      <c r="AI249" s="150">
        <v>0</v>
      </c>
      <c r="AJ249" s="143">
        <v>0</v>
      </c>
      <c r="AK249" s="143">
        <v>0</v>
      </c>
      <c r="AL249" s="86" t="s">
        <v>80</v>
      </c>
      <c r="AM249" s="143">
        <v>0</v>
      </c>
      <c r="AN249" s="86" t="s">
        <v>80</v>
      </c>
      <c r="AO249" s="86" t="s">
        <v>80</v>
      </c>
      <c r="AP249" s="150">
        <v>0</v>
      </c>
      <c r="AQ249" s="260">
        <v>16303000</v>
      </c>
      <c r="AR249" s="86" t="s">
        <v>115</v>
      </c>
      <c r="AS249" s="248">
        <v>0</v>
      </c>
      <c r="AT249" s="257" t="s">
        <v>80</v>
      </c>
      <c r="AU249" s="266">
        <v>0</v>
      </c>
      <c r="AV249" s="261">
        <v>16303000</v>
      </c>
      <c r="AW249" s="133">
        <v>0</v>
      </c>
      <c r="AX249" s="203" t="s">
        <v>80</v>
      </c>
      <c r="AY249" s="86" t="s">
        <v>72</v>
      </c>
      <c r="AZ249" s="337" t="s">
        <v>11229</v>
      </c>
      <c r="BA249" s="81" t="s">
        <v>71</v>
      </c>
      <c r="BB249" s="81" t="s">
        <v>117</v>
      </c>
    </row>
    <row r="250" spans="2:54" s="224" customFormat="1" ht="12.75" x14ac:dyDescent="0.2">
      <c r="B250" s="247">
        <v>2023</v>
      </c>
      <c r="C250" s="81">
        <v>891780111</v>
      </c>
      <c r="D250" s="81" t="s">
        <v>68</v>
      </c>
      <c r="E250" s="86" t="s">
        <v>11230</v>
      </c>
      <c r="F250" s="86" t="s">
        <v>11231</v>
      </c>
      <c r="G250" s="86">
        <v>0</v>
      </c>
      <c r="H250" s="198"/>
      <c r="I250" s="86" t="s">
        <v>78</v>
      </c>
      <c r="J250" s="81" t="s">
        <v>120</v>
      </c>
      <c r="K250" s="144" t="s">
        <v>11232</v>
      </c>
      <c r="L250" s="248">
        <v>15571601</v>
      </c>
      <c r="M250" s="86" t="s">
        <v>73</v>
      </c>
      <c r="N250" s="86"/>
      <c r="O250" s="144" t="s">
        <v>10974</v>
      </c>
      <c r="P250" s="86">
        <v>900967434</v>
      </c>
      <c r="Q250" s="143">
        <v>2203</v>
      </c>
      <c r="R250" s="257">
        <v>45210</v>
      </c>
      <c r="S250" s="248">
        <v>15571601</v>
      </c>
      <c r="T250" s="257">
        <v>45224</v>
      </c>
      <c r="U250" s="248">
        <v>15571601</v>
      </c>
      <c r="V250" s="86" t="s">
        <v>70</v>
      </c>
      <c r="W250" s="262">
        <v>36665858</v>
      </c>
      <c r="X250" s="141" t="s">
        <v>10377</v>
      </c>
      <c r="Y250" s="86"/>
      <c r="Z250" s="257">
        <v>45224</v>
      </c>
      <c r="AA250" s="257">
        <v>45224</v>
      </c>
      <c r="AB250" s="257" t="s">
        <v>80</v>
      </c>
      <c r="AC250" s="257">
        <v>45240</v>
      </c>
      <c r="AD250" s="150">
        <f t="shared" si="14"/>
        <v>16</v>
      </c>
      <c r="AE250" s="143">
        <v>0</v>
      </c>
      <c r="AF250" s="262">
        <v>0</v>
      </c>
      <c r="AG250" s="143">
        <v>0</v>
      </c>
      <c r="AH250" s="86" t="s">
        <v>80</v>
      </c>
      <c r="AI250" s="150">
        <v>0</v>
      </c>
      <c r="AJ250" s="143">
        <v>0</v>
      </c>
      <c r="AK250" s="143">
        <v>0</v>
      </c>
      <c r="AL250" s="86" t="s">
        <v>80</v>
      </c>
      <c r="AM250" s="143">
        <v>0</v>
      </c>
      <c r="AN250" s="86" t="s">
        <v>80</v>
      </c>
      <c r="AO250" s="86" t="s">
        <v>80</v>
      </c>
      <c r="AP250" s="150">
        <v>0</v>
      </c>
      <c r="AQ250" s="260">
        <v>15571601</v>
      </c>
      <c r="AR250" s="86" t="s">
        <v>115</v>
      </c>
      <c r="AS250" s="248">
        <v>0</v>
      </c>
      <c r="AT250" s="257" t="s">
        <v>80</v>
      </c>
      <c r="AU250" s="266">
        <v>15571601</v>
      </c>
      <c r="AV250" s="261">
        <v>0</v>
      </c>
      <c r="AW250" s="133">
        <v>1</v>
      </c>
      <c r="AX250" s="203" t="s">
        <v>80</v>
      </c>
      <c r="AY250" s="86" t="s">
        <v>72</v>
      </c>
      <c r="AZ250" s="337" t="s">
        <v>11233</v>
      </c>
      <c r="BA250" s="81" t="s">
        <v>71</v>
      </c>
      <c r="BB250" s="81" t="s">
        <v>117</v>
      </c>
    </row>
    <row r="251" spans="2:54" s="224" customFormat="1" ht="12.75" x14ac:dyDescent="0.2">
      <c r="B251" s="247">
        <v>2023</v>
      </c>
      <c r="C251" s="81">
        <v>891780111</v>
      </c>
      <c r="D251" s="81" t="s">
        <v>68</v>
      </c>
      <c r="E251" s="86" t="s">
        <v>11234</v>
      </c>
      <c r="F251" s="86" t="s">
        <v>11235</v>
      </c>
      <c r="G251" s="86">
        <v>0</v>
      </c>
      <c r="H251" s="198"/>
      <c r="I251" s="86" t="s">
        <v>78</v>
      </c>
      <c r="J251" s="81" t="s">
        <v>120</v>
      </c>
      <c r="K251" s="144" t="s">
        <v>11236</v>
      </c>
      <c r="L251" s="248">
        <v>10347000</v>
      </c>
      <c r="M251" s="86" t="s">
        <v>73</v>
      </c>
      <c r="N251" s="86"/>
      <c r="O251" s="144" t="s">
        <v>11237</v>
      </c>
      <c r="P251" s="86">
        <v>800060273</v>
      </c>
      <c r="Q251" s="143">
        <v>2038</v>
      </c>
      <c r="R251" s="257">
        <v>45189</v>
      </c>
      <c r="S251" s="248">
        <v>310029460</v>
      </c>
      <c r="T251" s="257">
        <v>45225</v>
      </c>
      <c r="U251" s="248">
        <v>10347000</v>
      </c>
      <c r="V251" s="86" t="s">
        <v>70</v>
      </c>
      <c r="W251" s="262">
        <v>57297693</v>
      </c>
      <c r="X251" s="141" t="s">
        <v>10056</v>
      </c>
      <c r="Y251" s="86"/>
      <c r="Z251" s="257">
        <v>45225</v>
      </c>
      <c r="AA251" s="257" t="s">
        <v>80</v>
      </c>
      <c r="AB251" s="257" t="s">
        <v>80</v>
      </c>
      <c r="AC251" s="257" t="s">
        <v>80</v>
      </c>
      <c r="AD251" s="150" t="e">
        <f t="shared" si="14"/>
        <v>#VALUE!</v>
      </c>
      <c r="AE251" s="143">
        <v>0</v>
      </c>
      <c r="AF251" s="262">
        <v>0</v>
      </c>
      <c r="AG251" s="143">
        <v>0</v>
      </c>
      <c r="AH251" s="86" t="s">
        <v>80</v>
      </c>
      <c r="AI251" s="150">
        <v>0</v>
      </c>
      <c r="AJ251" s="143">
        <v>0</v>
      </c>
      <c r="AK251" s="143">
        <v>0</v>
      </c>
      <c r="AL251" s="86" t="s">
        <v>80</v>
      </c>
      <c r="AM251" s="143">
        <v>0</v>
      </c>
      <c r="AN251" s="86" t="s">
        <v>80</v>
      </c>
      <c r="AO251" s="86" t="s">
        <v>80</v>
      </c>
      <c r="AP251" s="150">
        <v>0</v>
      </c>
      <c r="AQ251" s="260">
        <v>10347000</v>
      </c>
      <c r="AR251" s="86" t="s">
        <v>115</v>
      </c>
      <c r="AS251" s="248">
        <v>0</v>
      </c>
      <c r="AT251" s="257" t="s">
        <v>80</v>
      </c>
      <c r="AU251" s="266">
        <v>0</v>
      </c>
      <c r="AV251" s="261">
        <v>10347000</v>
      </c>
      <c r="AW251" s="133">
        <v>0</v>
      </c>
      <c r="AX251" s="203" t="s">
        <v>80</v>
      </c>
      <c r="AY251" s="86"/>
      <c r="AZ251" s="337" t="s">
        <v>11238</v>
      </c>
      <c r="BA251" s="81" t="s">
        <v>5981</v>
      </c>
      <c r="BB251" s="81" t="s">
        <v>117</v>
      </c>
    </row>
    <row r="252" spans="2:54" s="224" customFormat="1" ht="12.75" x14ac:dyDescent="0.2">
      <c r="B252" s="247">
        <v>2023</v>
      </c>
      <c r="C252" s="81">
        <v>891780111</v>
      </c>
      <c r="D252" s="81" t="s">
        <v>68</v>
      </c>
      <c r="E252" s="86" t="s">
        <v>11239</v>
      </c>
      <c r="F252" s="86" t="s">
        <v>11240</v>
      </c>
      <c r="G252" s="86">
        <v>0</v>
      </c>
      <c r="H252" s="198"/>
      <c r="I252" s="86" t="s">
        <v>78</v>
      </c>
      <c r="J252" s="81" t="s">
        <v>1527</v>
      </c>
      <c r="K252" s="144" t="s">
        <v>11241</v>
      </c>
      <c r="L252" s="248">
        <v>7735000</v>
      </c>
      <c r="M252" s="86" t="s">
        <v>73</v>
      </c>
      <c r="N252" s="86"/>
      <c r="O252" s="144" t="s">
        <v>11242</v>
      </c>
      <c r="P252" s="86">
        <v>79415098</v>
      </c>
      <c r="Q252" s="143">
        <v>2249</v>
      </c>
      <c r="R252" s="257">
        <v>45219</v>
      </c>
      <c r="S252" s="248">
        <v>7735000</v>
      </c>
      <c r="T252" s="257">
        <v>45230</v>
      </c>
      <c r="U252" s="248">
        <v>7735000</v>
      </c>
      <c r="V252" s="86" t="s">
        <v>70</v>
      </c>
      <c r="W252" s="262">
        <v>36665858</v>
      </c>
      <c r="X252" s="141" t="s">
        <v>10377</v>
      </c>
      <c r="Y252" s="86"/>
      <c r="Z252" s="257">
        <v>45230</v>
      </c>
      <c r="AA252" s="257">
        <v>45230</v>
      </c>
      <c r="AB252" s="257" t="s">
        <v>80</v>
      </c>
      <c r="AC252" s="257">
        <v>45257</v>
      </c>
      <c r="AD252" s="150">
        <f t="shared" si="14"/>
        <v>27</v>
      </c>
      <c r="AE252" s="143">
        <v>0</v>
      </c>
      <c r="AF252" s="262">
        <v>0</v>
      </c>
      <c r="AG252" s="143">
        <v>0</v>
      </c>
      <c r="AH252" s="86" t="s">
        <v>80</v>
      </c>
      <c r="AI252" s="150">
        <v>0</v>
      </c>
      <c r="AJ252" s="143">
        <v>0</v>
      </c>
      <c r="AK252" s="143">
        <v>0</v>
      </c>
      <c r="AL252" s="86" t="s">
        <v>80</v>
      </c>
      <c r="AM252" s="143">
        <v>0</v>
      </c>
      <c r="AN252" s="86" t="s">
        <v>80</v>
      </c>
      <c r="AO252" s="86" t="s">
        <v>80</v>
      </c>
      <c r="AP252" s="150">
        <v>0</v>
      </c>
      <c r="AQ252" s="260">
        <v>7735000</v>
      </c>
      <c r="AR252" s="86" t="s">
        <v>115</v>
      </c>
      <c r="AS252" s="248">
        <v>0</v>
      </c>
      <c r="AT252" s="257" t="s">
        <v>80</v>
      </c>
      <c r="AU252" s="266">
        <v>0</v>
      </c>
      <c r="AV252" s="261">
        <v>7735000</v>
      </c>
      <c r="AW252" s="133">
        <v>0</v>
      </c>
      <c r="AX252" s="203" t="s">
        <v>80</v>
      </c>
      <c r="AY252" s="86" t="s">
        <v>72</v>
      </c>
      <c r="AZ252" s="337" t="s">
        <v>11243</v>
      </c>
      <c r="BA252" s="81" t="s">
        <v>71</v>
      </c>
      <c r="BB252" s="81" t="s">
        <v>117</v>
      </c>
    </row>
    <row r="253" spans="2:54" s="56" customFormat="1" x14ac:dyDescent="0.25">
      <c r="B253" s="247">
        <v>2023</v>
      </c>
      <c r="C253" s="81">
        <v>891780111</v>
      </c>
      <c r="D253" s="81" t="s">
        <v>68</v>
      </c>
      <c r="E253" s="86" t="s">
        <v>11244</v>
      </c>
      <c r="F253" s="86" t="s">
        <v>11245</v>
      </c>
      <c r="G253" s="86">
        <v>0</v>
      </c>
      <c r="H253" s="198" t="s">
        <v>69</v>
      </c>
      <c r="I253" s="86" t="s">
        <v>78</v>
      </c>
      <c r="J253" s="258" t="s">
        <v>1527</v>
      </c>
      <c r="K253" s="144" t="s">
        <v>11246</v>
      </c>
      <c r="L253" s="248">
        <v>80000000</v>
      </c>
      <c r="M253" s="81" t="s">
        <v>73</v>
      </c>
      <c r="N253" s="86" t="s">
        <v>69</v>
      </c>
      <c r="O253" s="144" t="s">
        <v>11247</v>
      </c>
      <c r="P253" s="86">
        <v>900331965</v>
      </c>
      <c r="Q253" s="143">
        <v>291</v>
      </c>
      <c r="R253" s="257">
        <v>44965</v>
      </c>
      <c r="S253" s="248">
        <v>80000000</v>
      </c>
      <c r="T253" s="257">
        <v>44971</v>
      </c>
      <c r="U253" s="248">
        <v>80000000</v>
      </c>
      <c r="V253" s="86" t="s">
        <v>70</v>
      </c>
      <c r="W253" s="143">
        <v>85459497</v>
      </c>
      <c r="X253" s="144" t="s">
        <v>9253</v>
      </c>
      <c r="Y253" s="86" t="s">
        <v>69</v>
      </c>
      <c r="Z253" s="250">
        <v>44971</v>
      </c>
      <c r="AA253" s="257">
        <v>44971</v>
      </c>
      <c r="AB253" s="251">
        <v>44972</v>
      </c>
      <c r="AC253" s="257">
        <v>45000</v>
      </c>
      <c r="AD253" s="150">
        <f t="shared" si="14"/>
        <v>28</v>
      </c>
      <c r="AE253" s="143">
        <v>0</v>
      </c>
      <c r="AF253" s="262">
        <v>0</v>
      </c>
      <c r="AG253" s="143">
        <v>0</v>
      </c>
      <c r="AH253" s="86" t="s">
        <v>80</v>
      </c>
      <c r="AI253" s="150">
        <v>0</v>
      </c>
      <c r="AJ253" s="143">
        <v>0</v>
      </c>
      <c r="AK253" s="143">
        <v>0</v>
      </c>
      <c r="AL253" s="201" t="s">
        <v>80</v>
      </c>
      <c r="AM253" s="143">
        <v>0</v>
      </c>
      <c r="AN253" s="201" t="s">
        <v>80</v>
      </c>
      <c r="AO253" s="201" t="s">
        <v>80</v>
      </c>
      <c r="AP253" s="150">
        <f t="shared" si="12"/>
        <v>0</v>
      </c>
      <c r="AQ253" s="260">
        <f>+L253+AF253-AK253</f>
        <v>80000000</v>
      </c>
      <c r="AR253" s="86" t="s">
        <v>70</v>
      </c>
      <c r="AS253" s="248">
        <v>0</v>
      </c>
      <c r="AT253" s="203" t="s">
        <v>80</v>
      </c>
      <c r="AU253" s="253">
        <v>79984633</v>
      </c>
      <c r="AV253" s="261">
        <f t="shared" si="13"/>
        <v>15367</v>
      </c>
      <c r="AW253" s="133">
        <f t="shared" si="15"/>
        <v>0.99980791250000001</v>
      </c>
      <c r="AX253" s="203" t="s">
        <v>80</v>
      </c>
      <c r="AY253" s="86" t="s">
        <v>800</v>
      </c>
      <c r="AZ253" s="254" t="s">
        <v>11248</v>
      </c>
      <c r="BA253" s="81" t="s">
        <v>71</v>
      </c>
      <c r="BB253" s="81" t="s">
        <v>117</v>
      </c>
    </row>
    <row r="254" spans="2:54" s="56" customFormat="1" x14ac:dyDescent="0.25">
      <c r="B254" s="247">
        <v>2023</v>
      </c>
      <c r="C254" s="81">
        <v>891780111</v>
      </c>
      <c r="D254" s="81" t="s">
        <v>68</v>
      </c>
      <c r="E254" s="86" t="s">
        <v>11249</v>
      </c>
      <c r="F254" s="86" t="s">
        <v>11250</v>
      </c>
      <c r="G254" s="86">
        <v>0</v>
      </c>
      <c r="H254" s="198"/>
      <c r="I254" s="86" t="s">
        <v>78</v>
      </c>
      <c r="J254" s="258" t="s">
        <v>1527</v>
      </c>
      <c r="K254" s="144" t="s">
        <v>11251</v>
      </c>
      <c r="L254" s="248">
        <v>30000000</v>
      </c>
      <c r="M254" s="81" t="s">
        <v>73</v>
      </c>
      <c r="N254" s="86"/>
      <c r="O254" s="144" t="s">
        <v>11252</v>
      </c>
      <c r="P254" s="86">
        <v>901295924</v>
      </c>
      <c r="Q254" s="143">
        <v>244</v>
      </c>
      <c r="R254" s="257">
        <v>44963</v>
      </c>
      <c r="S254" s="248">
        <v>30000000</v>
      </c>
      <c r="T254" s="257">
        <v>44973</v>
      </c>
      <c r="U254" s="248">
        <v>30000000</v>
      </c>
      <c r="V254" s="86" t="s">
        <v>70</v>
      </c>
      <c r="W254" s="143">
        <v>36665858</v>
      </c>
      <c r="X254" s="144" t="s">
        <v>10377</v>
      </c>
      <c r="Y254" s="86"/>
      <c r="Z254" s="250">
        <v>44973</v>
      </c>
      <c r="AA254" s="257">
        <v>44986</v>
      </c>
      <c r="AB254" s="257" t="s">
        <v>80</v>
      </c>
      <c r="AC254" s="257">
        <v>45107</v>
      </c>
      <c r="AD254" s="150">
        <f t="shared" si="14"/>
        <v>121</v>
      </c>
      <c r="AE254" s="143">
        <v>0</v>
      </c>
      <c r="AF254" s="262">
        <v>0</v>
      </c>
      <c r="AG254" s="143">
        <v>0</v>
      </c>
      <c r="AH254" s="86" t="s">
        <v>80</v>
      </c>
      <c r="AI254" s="150">
        <v>0</v>
      </c>
      <c r="AJ254" s="143">
        <v>0</v>
      </c>
      <c r="AK254" s="143">
        <v>0</v>
      </c>
      <c r="AL254" s="201" t="s">
        <v>80</v>
      </c>
      <c r="AM254" s="143">
        <v>0</v>
      </c>
      <c r="AN254" s="201" t="s">
        <v>80</v>
      </c>
      <c r="AO254" s="201" t="s">
        <v>80</v>
      </c>
      <c r="AP254" s="150">
        <f t="shared" si="12"/>
        <v>0</v>
      </c>
      <c r="AQ254" s="260">
        <f>+L254+AF254-AK254</f>
        <v>30000000</v>
      </c>
      <c r="AR254" s="86" t="s">
        <v>70</v>
      </c>
      <c r="AS254" s="248">
        <v>0</v>
      </c>
      <c r="AT254" s="203" t="s">
        <v>80</v>
      </c>
      <c r="AU254" s="253">
        <v>29983055</v>
      </c>
      <c r="AV254" s="261">
        <f t="shared" si="13"/>
        <v>16945</v>
      </c>
      <c r="AW254" s="133">
        <f t="shared" si="15"/>
        <v>0.99943516666666665</v>
      </c>
      <c r="AX254" s="203" t="s">
        <v>80</v>
      </c>
      <c r="AY254" s="86" t="s">
        <v>800</v>
      </c>
      <c r="AZ254" s="254" t="s">
        <v>11253</v>
      </c>
      <c r="BA254" s="81" t="s">
        <v>71</v>
      </c>
      <c r="BB254" s="81" t="s">
        <v>117</v>
      </c>
    </row>
    <row r="255" spans="2:54" s="56" customFormat="1" x14ac:dyDescent="0.25">
      <c r="B255" s="247">
        <v>2023</v>
      </c>
      <c r="C255" s="81">
        <v>891780111</v>
      </c>
      <c r="D255" s="81" t="s">
        <v>68</v>
      </c>
      <c r="E255" s="86" t="s">
        <v>11254</v>
      </c>
      <c r="F255" s="86" t="s">
        <v>11255</v>
      </c>
      <c r="G255" s="86">
        <v>0</v>
      </c>
      <c r="H255" s="198"/>
      <c r="I255" s="86" t="s">
        <v>78</v>
      </c>
      <c r="J255" s="258" t="s">
        <v>1527</v>
      </c>
      <c r="K255" s="144" t="s">
        <v>11256</v>
      </c>
      <c r="L255" s="248">
        <v>150000000</v>
      </c>
      <c r="M255" s="81" t="s">
        <v>73</v>
      </c>
      <c r="N255" s="86"/>
      <c r="O255" s="144" t="s">
        <v>11257</v>
      </c>
      <c r="P255" s="86">
        <v>901024882</v>
      </c>
      <c r="Q255" s="143">
        <v>166</v>
      </c>
      <c r="R255" s="257">
        <v>44958</v>
      </c>
      <c r="S255" s="248">
        <v>150000000</v>
      </c>
      <c r="T255" s="257">
        <v>44973</v>
      </c>
      <c r="U255" s="248">
        <v>150000000</v>
      </c>
      <c r="V255" s="86" t="s">
        <v>70</v>
      </c>
      <c r="W255" s="143">
        <v>85465146</v>
      </c>
      <c r="X255" s="144" t="s">
        <v>9277</v>
      </c>
      <c r="Y255" s="86"/>
      <c r="Z255" s="250">
        <v>44973</v>
      </c>
      <c r="AA255" s="257">
        <v>44973</v>
      </c>
      <c r="AB255" s="251">
        <v>44978</v>
      </c>
      <c r="AC255" s="257">
        <v>45107</v>
      </c>
      <c r="AD255" s="150">
        <f t="shared" si="14"/>
        <v>129</v>
      </c>
      <c r="AE255" s="143">
        <v>0</v>
      </c>
      <c r="AF255" s="262">
        <v>0</v>
      </c>
      <c r="AG255" s="143">
        <v>0</v>
      </c>
      <c r="AH255" s="86" t="s">
        <v>80</v>
      </c>
      <c r="AI255" s="150">
        <v>0</v>
      </c>
      <c r="AJ255" s="143">
        <v>0</v>
      </c>
      <c r="AK255" s="143">
        <v>0</v>
      </c>
      <c r="AL255" s="201" t="s">
        <v>80</v>
      </c>
      <c r="AM255" s="143">
        <v>0</v>
      </c>
      <c r="AN255" s="201" t="s">
        <v>80</v>
      </c>
      <c r="AO255" s="201" t="s">
        <v>80</v>
      </c>
      <c r="AP255" s="150">
        <f t="shared" si="12"/>
        <v>0</v>
      </c>
      <c r="AQ255" s="260">
        <f>+L255+AF255-AK255</f>
        <v>150000000</v>
      </c>
      <c r="AR255" s="86" t="s">
        <v>70</v>
      </c>
      <c r="AS255" s="248">
        <v>0</v>
      </c>
      <c r="AT255" s="203" t="s">
        <v>80</v>
      </c>
      <c r="AU255" s="253">
        <v>148588160</v>
      </c>
      <c r="AV255" s="261">
        <f t="shared" si="13"/>
        <v>1411840</v>
      </c>
      <c r="AW255" s="133">
        <f t="shared" si="15"/>
        <v>0.99058773333333339</v>
      </c>
      <c r="AX255" s="203" t="s">
        <v>80</v>
      </c>
      <c r="AY255" s="86" t="s">
        <v>800</v>
      </c>
      <c r="AZ255" s="254" t="s">
        <v>11258</v>
      </c>
      <c r="BA255" s="81" t="s">
        <v>71</v>
      </c>
      <c r="BB255" s="81" t="s">
        <v>117</v>
      </c>
    </row>
    <row r="256" spans="2:54" s="56" customFormat="1" x14ac:dyDescent="0.25">
      <c r="B256" s="247">
        <v>2023</v>
      </c>
      <c r="C256" s="81">
        <v>891780111</v>
      </c>
      <c r="D256" s="81" t="s">
        <v>68</v>
      </c>
      <c r="E256" s="86" t="s">
        <v>11259</v>
      </c>
      <c r="F256" s="86" t="s">
        <v>11260</v>
      </c>
      <c r="G256" s="86">
        <v>0</v>
      </c>
      <c r="H256" s="198"/>
      <c r="I256" s="86" t="s">
        <v>78</v>
      </c>
      <c r="J256" s="258" t="s">
        <v>1527</v>
      </c>
      <c r="K256" s="144" t="s">
        <v>11261</v>
      </c>
      <c r="L256" s="248">
        <v>40000000</v>
      </c>
      <c r="M256" s="81" t="s">
        <v>73</v>
      </c>
      <c r="N256" s="86"/>
      <c r="O256" s="144" t="s">
        <v>11262</v>
      </c>
      <c r="P256" s="86">
        <v>891700742</v>
      </c>
      <c r="Q256" s="143">
        <v>248</v>
      </c>
      <c r="R256" s="257">
        <v>44963</v>
      </c>
      <c r="S256" s="248">
        <v>40000000</v>
      </c>
      <c r="T256" s="257">
        <v>44979</v>
      </c>
      <c r="U256" s="248">
        <v>40000000</v>
      </c>
      <c r="V256" s="86" t="s">
        <v>70</v>
      </c>
      <c r="W256" s="143">
        <v>36665858</v>
      </c>
      <c r="X256" s="144" t="s">
        <v>10377</v>
      </c>
      <c r="Y256" s="86"/>
      <c r="Z256" s="250">
        <v>44979</v>
      </c>
      <c r="AA256" s="257">
        <v>44979</v>
      </c>
      <c r="AB256" s="257" t="s">
        <v>80</v>
      </c>
      <c r="AC256" s="257">
        <v>45291</v>
      </c>
      <c r="AD256" s="150">
        <f t="shared" si="14"/>
        <v>312</v>
      </c>
      <c r="AE256" s="143">
        <v>1</v>
      </c>
      <c r="AF256" s="262">
        <v>20000000</v>
      </c>
      <c r="AG256" s="143">
        <v>0</v>
      </c>
      <c r="AH256" s="86" t="s">
        <v>80</v>
      </c>
      <c r="AI256" s="150">
        <v>0</v>
      </c>
      <c r="AJ256" s="143">
        <v>0</v>
      </c>
      <c r="AK256" s="143">
        <v>0</v>
      </c>
      <c r="AL256" s="201" t="s">
        <v>80</v>
      </c>
      <c r="AM256" s="143">
        <v>0</v>
      </c>
      <c r="AN256" s="201" t="s">
        <v>80</v>
      </c>
      <c r="AO256" s="201" t="s">
        <v>80</v>
      </c>
      <c r="AP256" s="150">
        <f t="shared" si="12"/>
        <v>0</v>
      </c>
      <c r="AQ256" s="260">
        <f>+L256+AF256-AK256</f>
        <v>60000000</v>
      </c>
      <c r="AR256" s="86" t="s">
        <v>70</v>
      </c>
      <c r="AS256" s="248">
        <v>0</v>
      </c>
      <c r="AT256" s="203" t="s">
        <v>80</v>
      </c>
      <c r="AU256" s="253">
        <v>39990000</v>
      </c>
      <c r="AV256" s="261">
        <f t="shared" si="13"/>
        <v>20010000</v>
      </c>
      <c r="AW256" s="133">
        <f t="shared" si="15"/>
        <v>0.66649999999999998</v>
      </c>
      <c r="AX256" s="203" t="s">
        <v>80</v>
      </c>
      <c r="AY256" s="86" t="s">
        <v>72</v>
      </c>
      <c r="AZ256" s="254" t="s">
        <v>11263</v>
      </c>
      <c r="BA256" s="81" t="s">
        <v>71</v>
      </c>
      <c r="BB256" s="81" t="s">
        <v>117</v>
      </c>
    </row>
    <row r="257" spans="2:54" s="56" customFormat="1" x14ac:dyDescent="0.25">
      <c r="B257" s="247">
        <v>2023</v>
      </c>
      <c r="C257" s="81">
        <v>891780111</v>
      </c>
      <c r="D257" s="81" t="s">
        <v>68</v>
      </c>
      <c r="E257" s="86" t="s">
        <v>11264</v>
      </c>
      <c r="F257" s="86" t="s">
        <v>11265</v>
      </c>
      <c r="G257" s="86">
        <v>0</v>
      </c>
      <c r="H257" s="198"/>
      <c r="I257" s="86" t="s">
        <v>78</v>
      </c>
      <c r="J257" s="258" t="s">
        <v>120</v>
      </c>
      <c r="K257" s="144" t="s">
        <v>11266</v>
      </c>
      <c r="L257" s="248">
        <v>20743400</v>
      </c>
      <c r="M257" s="81" t="s">
        <v>73</v>
      </c>
      <c r="N257" s="86"/>
      <c r="O257" s="144" t="s">
        <v>11267</v>
      </c>
      <c r="P257" s="86">
        <v>900929189</v>
      </c>
      <c r="Q257" s="143">
        <v>366</v>
      </c>
      <c r="R257" s="257">
        <v>44971</v>
      </c>
      <c r="S257" s="248">
        <v>20743400</v>
      </c>
      <c r="T257" s="257">
        <v>44981</v>
      </c>
      <c r="U257" s="248">
        <v>20743400</v>
      </c>
      <c r="V257" s="86" t="s">
        <v>70</v>
      </c>
      <c r="W257" s="143">
        <v>85152695</v>
      </c>
      <c r="X257" s="144" t="s">
        <v>9310</v>
      </c>
      <c r="Y257" s="86"/>
      <c r="Z257" s="250">
        <v>44981</v>
      </c>
      <c r="AA257" s="257">
        <v>44981</v>
      </c>
      <c r="AB257" s="257" t="s">
        <v>80</v>
      </c>
      <c r="AC257" s="257">
        <v>45169</v>
      </c>
      <c r="AD257" s="150">
        <f t="shared" si="14"/>
        <v>188</v>
      </c>
      <c r="AE257" s="143">
        <v>0</v>
      </c>
      <c r="AF257" s="262">
        <v>0</v>
      </c>
      <c r="AG257" s="143">
        <v>0</v>
      </c>
      <c r="AH257" s="86" t="s">
        <v>80</v>
      </c>
      <c r="AI257" s="150">
        <v>0</v>
      </c>
      <c r="AJ257" s="143">
        <v>0</v>
      </c>
      <c r="AK257" s="143">
        <v>0</v>
      </c>
      <c r="AL257" s="201" t="s">
        <v>80</v>
      </c>
      <c r="AM257" s="143">
        <v>0</v>
      </c>
      <c r="AN257" s="201" t="s">
        <v>80</v>
      </c>
      <c r="AO257" s="201" t="s">
        <v>80</v>
      </c>
      <c r="AP257" s="150">
        <f t="shared" si="12"/>
        <v>0</v>
      </c>
      <c r="AQ257" s="260">
        <f>+L257+AF257-AK257</f>
        <v>20743400</v>
      </c>
      <c r="AR257" s="86" t="s">
        <v>70</v>
      </c>
      <c r="AS257" s="248">
        <v>0</v>
      </c>
      <c r="AT257" s="203" t="s">
        <v>80</v>
      </c>
      <c r="AU257" s="253">
        <v>20743361</v>
      </c>
      <c r="AV257" s="261">
        <f t="shared" si="13"/>
        <v>39</v>
      </c>
      <c r="AW257" s="133">
        <f t="shared" si="15"/>
        <v>0.99999811988391485</v>
      </c>
      <c r="AX257" s="203" t="s">
        <v>80</v>
      </c>
      <c r="AY257" s="86" t="s">
        <v>800</v>
      </c>
      <c r="AZ257" s="254" t="s">
        <v>11268</v>
      </c>
      <c r="BA257" s="81" t="s">
        <v>71</v>
      </c>
      <c r="BB257" s="81" t="s">
        <v>117</v>
      </c>
    </row>
    <row r="258" spans="2:54" s="56" customFormat="1" x14ac:dyDescent="0.25">
      <c r="B258" s="247">
        <v>2023</v>
      </c>
      <c r="C258" s="81">
        <v>891780111</v>
      </c>
      <c r="D258" s="81" t="s">
        <v>68</v>
      </c>
      <c r="E258" s="86" t="s">
        <v>11269</v>
      </c>
      <c r="F258" s="86" t="s">
        <v>11270</v>
      </c>
      <c r="G258" s="86">
        <v>0</v>
      </c>
      <c r="H258" s="198"/>
      <c r="I258" s="86" t="s">
        <v>78</v>
      </c>
      <c r="J258" s="258" t="s">
        <v>1527</v>
      </c>
      <c r="K258" s="144" t="s">
        <v>11271</v>
      </c>
      <c r="L258" s="248">
        <v>100000000</v>
      </c>
      <c r="M258" s="81" t="s">
        <v>73</v>
      </c>
      <c r="N258" s="86"/>
      <c r="O258" s="144" t="s">
        <v>11272</v>
      </c>
      <c r="P258" s="255">
        <v>901380948</v>
      </c>
      <c r="Q258" s="143">
        <v>297</v>
      </c>
      <c r="R258" s="257">
        <v>44965</v>
      </c>
      <c r="S258" s="248">
        <v>100000000</v>
      </c>
      <c r="T258" s="257">
        <v>44981</v>
      </c>
      <c r="U258" s="248">
        <v>100000000</v>
      </c>
      <c r="V258" s="86" t="s">
        <v>70</v>
      </c>
      <c r="W258" s="143">
        <v>36665858</v>
      </c>
      <c r="X258" s="144" t="s">
        <v>10377</v>
      </c>
      <c r="Y258" s="86"/>
      <c r="Z258" s="250">
        <v>44981</v>
      </c>
      <c r="AA258" s="257">
        <v>44981</v>
      </c>
      <c r="AB258" s="257">
        <v>44984</v>
      </c>
      <c r="AC258" s="257">
        <v>45291</v>
      </c>
      <c r="AD258" s="150">
        <f t="shared" si="14"/>
        <v>307</v>
      </c>
      <c r="AE258" s="262">
        <v>2</v>
      </c>
      <c r="AF258" s="262">
        <v>50000000</v>
      </c>
      <c r="AG258" s="143">
        <v>0</v>
      </c>
      <c r="AH258" s="86" t="s">
        <v>80</v>
      </c>
      <c r="AI258" s="150">
        <v>0</v>
      </c>
      <c r="AJ258" s="143">
        <v>0</v>
      </c>
      <c r="AK258" s="143">
        <v>0</v>
      </c>
      <c r="AL258" s="201" t="s">
        <v>80</v>
      </c>
      <c r="AM258" s="143">
        <v>0</v>
      </c>
      <c r="AN258" s="201" t="s">
        <v>80</v>
      </c>
      <c r="AO258" s="201" t="s">
        <v>80</v>
      </c>
      <c r="AP258" s="150">
        <f t="shared" si="12"/>
        <v>0</v>
      </c>
      <c r="AQ258" s="260">
        <f>+L258+AF258-AK258</f>
        <v>150000000</v>
      </c>
      <c r="AR258" s="86" t="s">
        <v>70</v>
      </c>
      <c r="AS258" s="248">
        <v>0</v>
      </c>
      <c r="AT258" s="203" t="s">
        <v>80</v>
      </c>
      <c r="AU258" s="253">
        <v>102945895</v>
      </c>
      <c r="AV258" s="261">
        <f t="shared" si="13"/>
        <v>47054105</v>
      </c>
      <c r="AW258" s="133">
        <f t="shared" si="15"/>
        <v>0.68630596666666666</v>
      </c>
      <c r="AX258" s="203" t="s">
        <v>80</v>
      </c>
      <c r="AY258" s="86" t="s">
        <v>72</v>
      </c>
      <c r="AZ258" s="254" t="s">
        <v>11273</v>
      </c>
      <c r="BA258" s="81" t="s">
        <v>71</v>
      </c>
      <c r="BB258" s="81" t="s">
        <v>117</v>
      </c>
    </row>
    <row r="259" spans="2:54" s="56" customFormat="1" x14ac:dyDescent="0.25">
      <c r="B259" s="247">
        <v>2023</v>
      </c>
      <c r="C259" s="81">
        <v>891780111</v>
      </c>
      <c r="D259" s="81" t="s">
        <v>68</v>
      </c>
      <c r="E259" s="86" t="s">
        <v>11274</v>
      </c>
      <c r="F259" s="86" t="s">
        <v>11275</v>
      </c>
      <c r="G259" s="86">
        <v>0</v>
      </c>
      <c r="H259" s="198"/>
      <c r="I259" s="86" t="s">
        <v>78</v>
      </c>
      <c r="J259" s="258" t="s">
        <v>1527</v>
      </c>
      <c r="K259" s="144" t="s">
        <v>11276</v>
      </c>
      <c r="L259" s="248">
        <v>39824107</v>
      </c>
      <c r="M259" s="81" t="s">
        <v>73</v>
      </c>
      <c r="N259" s="86"/>
      <c r="O259" s="144" t="s">
        <v>706</v>
      </c>
      <c r="P259" s="255">
        <v>901549048</v>
      </c>
      <c r="Q259" s="143">
        <v>263</v>
      </c>
      <c r="R259" s="257">
        <v>44964</v>
      </c>
      <c r="S259" s="248">
        <v>39824107</v>
      </c>
      <c r="T259" s="257">
        <v>44981</v>
      </c>
      <c r="U259" s="248">
        <v>39824107</v>
      </c>
      <c r="V259" s="86" t="s">
        <v>70</v>
      </c>
      <c r="W259" s="143">
        <v>7144175</v>
      </c>
      <c r="X259" s="144" t="s">
        <v>9036</v>
      </c>
      <c r="Y259" s="86"/>
      <c r="Z259" s="250">
        <v>44981</v>
      </c>
      <c r="AA259" s="257">
        <v>44981</v>
      </c>
      <c r="AB259" s="257" t="s">
        <v>80</v>
      </c>
      <c r="AC259" s="257">
        <v>45107</v>
      </c>
      <c r="AD259" s="150">
        <f t="shared" si="14"/>
        <v>126</v>
      </c>
      <c r="AE259" s="262">
        <v>0</v>
      </c>
      <c r="AF259" s="262">
        <v>0</v>
      </c>
      <c r="AG259" s="143">
        <v>0</v>
      </c>
      <c r="AH259" s="86" t="s">
        <v>80</v>
      </c>
      <c r="AI259" s="150">
        <v>0</v>
      </c>
      <c r="AJ259" s="143">
        <v>0</v>
      </c>
      <c r="AK259" s="143">
        <v>0</v>
      </c>
      <c r="AL259" s="201" t="s">
        <v>80</v>
      </c>
      <c r="AM259" s="143">
        <v>0</v>
      </c>
      <c r="AN259" s="201" t="s">
        <v>80</v>
      </c>
      <c r="AO259" s="201" t="s">
        <v>80</v>
      </c>
      <c r="AP259" s="150">
        <f t="shared" si="12"/>
        <v>0</v>
      </c>
      <c r="AQ259" s="260">
        <f>+L259+AF259-AK259</f>
        <v>39824107</v>
      </c>
      <c r="AR259" s="86" t="s">
        <v>70</v>
      </c>
      <c r="AS259" s="248">
        <v>0</v>
      </c>
      <c r="AT259" s="203" t="s">
        <v>80</v>
      </c>
      <c r="AU259" s="253">
        <v>39824107</v>
      </c>
      <c r="AV259" s="261">
        <f t="shared" si="13"/>
        <v>0</v>
      </c>
      <c r="AW259" s="133">
        <f t="shared" si="15"/>
        <v>1</v>
      </c>
      <c r="AX259" s="203" t="s">
        <v>80</v>
      </c>
      <c r="AY259" s="86" t="s">
        <v>800</v>
      </c>
      <c r="AZ259" s="254" t="s">
        <v>11277</v>
      </c>
      <c r="BA259" s="81" t="s">
        <v>71</v>
      </c>
      <c r="BB259" s="81" t="s">
        <v>117</v>
      </c>
    </row>
    <row r="260" spans="2:54" s="56" customFormat="1" x14ac:dyDescent="0.25">
      <c r="B260" s="247">
        <v>2023</v>
      </c>
      <c r="C260" s="81">
        <v>891780111</v>
      </c>
      <c r="D260" s="81" t="s">
        <v>68</v>
      </c>
      <c r="E260" s="86" t="s">
        <v>11278</v>
      </c>
      <c r="F260" s="86" t="s">
        <v>11279</v>
      </c>
      <c r="G260" s="86">
        <v>0</v>
      </c>
      <c r="H260" s="198"/>
      <c r="I260" s="86" t="s">
        <v>78</v>
      </c>
      <c r="J260" s="141" t="s">
        <v>11280</v>
      </c>
      <c r="K260" s="144" t="s">
        <v>11281</v>
      </c>
      <c r="L260" s="248">
        <v>150000000</v>
      </c>
      <c r="M260" s="81" t="s">
        <v>73</v>
      </c>
      <c r="N260" s="86"/>
      <c r="O260" s="144" t="s">
        <v>11282</v>
      </c>
      <c r="P260" s="255">
        <v>891410476</v>
      </c>
      <c r="Q260" s="143">
        <v>561</v>
      </c>
      <c r="R260" s="257">
        <v>44987</v>
      </c>
      <c r="S260" s="248">
        <v>136000000</v>
      </c>
      <c r="T260" s="257">
        <v>44995</v>
      </c>
      <c r="U260" s="248">
        <v>150000000</v>
      </c>
      <c r="V260" s="86" t="s">
        <v>70</v>
      </c>
      <c r="W260" s="143">
        <v>57298660</v>
      </c>
      <c r="X260" s="144" t="s">
        <v>11283</v>
      </c>
      <c r="Y260" s="86"/>
      <c r="Z260" s="250">
        <v>44995</v>
      </c>
      <c r="AA260" s="257">
        <v>44995</v>
      </c>
      <c r="AB260" s="257" t="s">
        <v>80</v>
      </c>
      <c r="AC260" s="257">
        <v>45056</v>
      </c>
      <c r="AD260" s="150">
        <f t="shared" si="14"/>
        <v>61</v>
      </c>
      <c r="AE260" s="262">
        <v>2</v>
      </c>
      <c r="AF260" s="262">
        <v>139456093</v>
      </c>
      <c r="AG260" s="143">
        <v>2</v>
      </c>
      <c r="AH260" s="249">
        <v>45085</v>
      </c>
      <c r="AI260" s="150">
        <v>29</v>
      </c>
      <c r="AJ260" s="143">
        <v>0</v>
      </c>
      <c r="AK260" s="143">
        <v>0</v>
      </c>
      <c r="AL260" s="201" t="s">
        <v>80</v>
      </c>
      <c r="AM260" s="143">
        <v>0</v>
      </c>
      <c r="AN260" s="201" t="s">
        <v>80</v>
      </c>
      <c r="AO260" s="201" t="s">
        <v>80</v>
      </c>
      <c r="AP260" s="150">
        <f t="shared" si="12"/>
        <v>0</v>
      </c>
      <c r="AQ260" s="260">
        <f>+L260+AF260-AK260</f>
        <v>289456093</v>
      </c>
      <c r="AR260" s="86" t="s">
        <v>70</v>
      </c>
      <c r="AS260" s="248">
        <v>0</v>
      </c>
      <c r="AT260" s="203" t="s">
        <v>80</v>
      </c>
      <c r="AU260" s="253">
        <v>288110135.42000002</v>
      </c>
      <c r="AV260" s="261">
        <f t="shared" si="13"/>
        <v>1345957.5799999833</v>
      </c>
      <c r="AW260" s="133">
        <f t="shared" si="15"/>
        <v>0.99535004578397324</v>
      </c>
      <c r="AX260" s="203" t="s">
        <v>80</v>
      </c>
      <c r="AY260" s="86" t="s">
        <v>800</v>
      </c>
      <c r="AZ260" s="254" t="s">
        <v>11284</v>
      </c>
      <c r="BA260" s="81" t="s">
        <v>71</v>
      </c>
      <c r="BB260" s="81" t="s">
        <v>117</v>
      </c>
    </row>
    <row r="261" spans="2:54" s="56" customFormat="1" x14ac:dyDescent="0.25">
      <c r="B261" s="247">
        <v>2023</v>
      </c>
      <c r="C261" s="81">
        <v>891780111</v>
      </c>
      <c r="D261" s="81" t="s">
        <v>68</v>
      </c>
      <c r="E261" s="86" t="s">
        <v>11285</v>
      </c>
      <c r="F261" s="86" t="s">
        <v>11286</v>
      </c>
      <c r="G261" s="86">
        <v>0</v>
      </c>
      <c r="H261" s="198"/>
      <c r="I261" s="86" t="s">
        <v>78</v>
      </c>
      <c r="J261" s="258" t="s">
        <v>1527</v>
      </c>
      <c r="K261" s="144" t="s">
        <v>11287</v>
      </c>
      <c r="L261" s="248">
        <v>36334269</v>
      </c>
      <c r="M261" s="81" t="s">
        <v>73</v>
      </c>
      <c r="N261" s="86"/>
      <c r="O261" s="144" t="s">
        <v>11288</v>
      </c>
      <c r="P261" s="255">
        <v>900009141</v>
      </c>
      <c r="Q261" s="143">
        <v>531</v>
      </c>
      <c r="R261" s="257" t="s">
        <v>11289</v>
      </c>
      <c r="S261" s="248">
        <v>45193820</v>
      </c>
      <c r="T261" s="257">
        <v>45002</v>
      </c>
      <c r="U261" s="248">
        <v>36334269</v>
      </c>
      <c r="V261" s="86" t="s">
        <v>70</v>
      </c>
      <c r="W261" s="143">
        <v>57297693</v>
      </c>
      <c r="X261" s="144" t="s">
        <v>10056</v>
      </c>
      <c r="Y261" s="86"/>
      <c r="Z261" s="250">
        <v>45002</v>
      </c>
      <c r="AA261" s="257">
        <v>45009</v>
      </c>
      <c r="AB261" s="251">
        <v>45013</v>
      </c>
      <c r="AC261" s="257">
        <v>45055</v>
      </c>
      <c r="AD261" s="150">
        <f t="shared" si="14"/>
        <v>42</v>
      </c>
      <c r="AE261" s="262">
        <v>0</v>
      </c>
      <c r="AF261" s="262">
        <v>0</v>
      </c>
      <c r="AG261" s="143">
        <v>0</v>
      </c>
      <c r="AH261" s="86" t="s">
        <v>80</v>
      </c>
      <c r="AI261" s="150">
        <v>0</v>
      </c>
      <c r="AJ261" s="143">
        <v>0</v>
      </c>
      <c r="AK261" s="143">
        <v>0</v>
      </c>
      <c r="AL261" s="201" t="s">
        <v>80</v>
      </c>
      <c r="AM261" s="143">
        <v>0</v>
      </c>
      <c r="AN261" s="201" t="s">
        <v>80</v>
      </c>
      <c r="AO261" s="201" t="s">
        <v>80</v>
      </c>
      <c r="AP261" s="150">
        <f t="shared" si="12"/>
        <v>0</v>
      </c>
      <c r="AQ261" s="260">
        <f>+L261+AF261-AK261</f>
        <v>36334269</v>
      </c>
      <c r="AR261" s="86" t="s">
        <v>70</v>
      </c>
      <c r="AS261" s="248">
        <v>0</v>
      </c>
      <c r="AT261" s="203" t="s">
        <v>80</v>
      </c>
      <c r="AU261" s="253">
        <v>36334269</v>
      </c>
      <c r="AV261" s="261">
        <f t="shared" si="13"/>
        <v>0</v>
      </c>
      <c r="AW261" s="133">
        <f t="shared" si="15"/>
        <v>1</v>
      </c>
      <c r="AX261" s="203" t="s">
        <v>80</v>
      </c>
      <c r="AY261" s="86" t="s">
        <v>800</v>
      </c>
      <c r="AZ261" s="254" t="s">
        <v>11290</v>
      </c>
      <c r="BA261" s="81" t="s">
        <v>71</v>
      </c>
      <c r="BB261" s="81" t="s">
        <v>117</v>
      </c>
    </row>
    <row r="262" spans="2:54" s="56" customFormat="1" x14ac:dyDescent="0.25">
      <c r="B262" s="247">
        <v>2023</v>
      </c>
      <c r="C262" s="81">
        <v>891780111</v>
      </c>
      <c r="D262" s="81" t="s">
        <v>68</v>
      </c>
      <c r="E262" s="86" t="s">
        <v>11291</v>
      </c>
      <c r="F262" s="86" t="s">
        <v>11292</v>
      </c>
      <c r="G262" s="86">
        <v>0</v>
      </c>
      <c r="H262" s="198"/>
      <c r="I262" s="86" t="s">
        <v>78</v>
      </c>
      <c r="J262" s="258" t="s">
        <v>1527</v>
      </c>
      <c r="K262" s="144" t="s">
        <v>11293</v>
      </c>
      <c r="L262" s="248">
        <v>200000000</v>
      </c>
      <c r="M262" s="81" t="s">
        <v>73</v>
      </c>
      <c r="N262" s="86"/>
      <c r="O262" s="144" t="s">
        <v>11294</v>
      </c>
      <c r="P262" s="255">
        <v>830095213</v>
      </c>
      <c r="Q262" s="143">
        <v>694</v>
      </c>
      <c r="R262" s="257">
        <v>44999</v>
      </c>
      <c r="S262" s="248">
        <v>200000000</v>
      </c>
      <c r="T262" s="257">
        <v>45003</v>
      </c>
      <c r="U262" s="248">
        <v>200000000</v>
      </c>
      <c r="V262" s="86" t="s">
        <v>70</v>
      </c>
      <c r="W262" s="143">
        <v>85459497</v>
      </c>
      <c r="X262" s="144" t="s">
        <v>9253</v>
      </c>
      <c r="Y262" s="86"/>
      <c r="Z262" s="250">
        <v>45003</v>
      </c>
      <c r="AA262" s="257">
        <v>45003</v>
      </c>
      <c r="AB262" s="257" t="s">
        <v>80</v>
      </c>
      <c r="AC262" s="257">
        <v>45291</v>
      </c>
      <c r="AD262" s="150">
        <f t="shared" si="14"/>
        <v>288</v>
      </c>
      <c r="AE262" s="262">
        <v>0</v>
      </c>
      <c r="AF262" s="262">
        <v>0</v>
      </c>
      <c r="AG262" s="143">
        <v>0</v>
      </c>
      <c r="AH262" s="86" t="s">
        <v>80</v>
      </c>
      <c r="AI262" s="150">
        <v>0</v>
      </c>
      <c r="AJ262" s="143">
        <v>0</v>
      </c>
      <c r="AK262" s="143">
        <v>0</v>
      </c>
      <c r="AL262" s="201" t="s">
        <v>80</v>
      </c>
      <c r="AM262" s="143">
        <v>0</v>
      </c>
      <c r="AN262" s="201" t="s">
        <v>80</v>
      </c>
      <c r="AO262" s="201" t="s">
        <v>80</v>
      </c>
      <c r="AP262" s="150">
        <f t="shared" si="12"/>
        <v>0</v>
      </c>
      <c r="AQ262" s="260">
        <f>+L262+AF262-AK262</f>
        <v>200000000</v>
      </c>
      <c r="AR262" s="86" t="s">
        <v>70</v>
      </c>
      <c r="AS262" s="248">
        <v>0</v>
      </c>
      <c r="AT262" s="203" t="s">
        <v>80</v>
      </c>
      <c r="AU262" s="253">
        <v>158912101</v>
      </c>
      <c r="AV262" s="261">
        <f t="shared" si="13"/>
        <v>41087899</v>
      </c>
      <c r="AW262" s="133">
        <f t="shared" si="15"/>
        <v>0.79456050499999997</v>
      </c>
      <c r="AX262" s="203" t="s">
        <v>80</v>
      </c>
      <c r="AY262" s="86" t="s">
        <v>72</v>
      </c>
      <c r="AZ262" s="254" t="s">
        <v>11295</v>
      </c>
      <c r="BA262" s="81" t="s">
        <v>71</v>
      </c>
      <c r="BB262" s="81" t="s">
        <v>117</v>
      </c>
    </row>
    <row r="263" spans="2:54" s="56" customFormat="1" x14ac:dyDescent="0.25">
      <c r="B263" s="247">
        <v>2023</v>
      </c>
      <c r="C263" s="81">
        <v>891780111</v>
      </c>
      <c r="D263" s="81" t="s">
        <v>68</v>
      </c>
      <c r="E263" s="86" t="s">
        <v>11296</v>
      </c>
      <c r="F263" s="86" t="s">
        <v>11297</v>
      </c>
      <c r="G263" s="86">
        <v>0</v>
      </c>
      <c r="H263" s="198"/>
      <c r="I263" s="86" t="s">
        <v>78</v>
      </c>
      <c r="J263" s="258" t="s">
        <v>120</v>
      </c>
      <c r="K263" s="144" t="s">
        <v>11298</v>
      </c>
      <c r="L263" s="248">
        <v>60000000</v>
      </c>
      <c r="M263" s="81" t="s">
        <v>73</v>
      </c>
      <c r="N263" s="86"/>
      <c r="O263" s="144" t="s">
        <v>11299</v>
      </c>
      <c r="P263" s="255">
        <v>901676410</v>
      </c>
      <c r="Q263" s="143">
        <v>564</v>
      </c>
      <c r="R263" s="257">
        <v>44987</v>
      </c>
      <c r="S263" s="248">
        <v>60000000</v>
      </c>
      <c r="T263" s="257">
        <v>45007</v>
      </c>
      <c r="U263" s="248">
        <v>60000000</v>
      </c>
      <c r="V263" s="86" t="s">
        <v>70</v>
      </c>
      <c r="W263" s="143">
        <v>85152695</v>
      </c>
      <c r="X263" s="144" t="s">
        <v>9310</v>
      </c>
      <c r="Y263" s="86"/>
      <c r="Z263" s="250">
        <v>45007</v>
      </c>
      <c r="AA263" s="257">
        <v>45027</v>
      </c>
      <c r="AB263" s="251">
        <v>45027</v>
      </c>
      <c r="AC263" s="257">
        <v>45289</v>
      </c>
      <c r="AD263" s="150">
        <f t="shared" si="14"/>
        <v>262</v>
      </c>
      <c r="AE263" s="262">
        <v>1</v>
      </c>
      <c r="AF263" s="262">
        <v>25000000</v>
      </c>
      <c r="AG263" s="143">
        <v>0</v>
      </c>
      <c r="AH263" s="86" t="s">
        <v>80</v>
      </c>
      <c r="AI263" s="150">
        <v>0</v>
      </c>
      <c r="AJ263" s="143">
        <v>0</v>
      </c>
      <c r="AK263" s="143">
        <v>0</v>
      </c>
      <c r="AL263" s="201" t="s">
        <v>80</v>
      </c>
      <c r="AM263" s="143">
        <v>0</v>
      </c>
      <c r="AN263" s="201" t="s">
        <v>80</v>
      </c>
      <c r="AO263" s="201" t="s">
        <v>80</v>
      </c>
      <c r="AP263" s="150">
        <f t="shared" si="12"/>
        <v>0</v>
      </c>
      <c r="AQ263" s="260">
        <f>+L263+AF263-AK263</f>
        <v>85000000</v>
      </c>
      <c r="AR263" s="86" t="s">
        <v>70</v>
      </c>
      <c r="AS263" s="248">
        <v>0</v>
      </c>
      <c r="AT263" s="203" t="s">
        <v>80</v>
      </c>
      <c r="AU263" s="253">
        <v>84960158</v>
      </c>
      <c r="AV263" s="261">
        <f t="shared" si="13"/>
        <v>39842</v>
      </c>
      <c r="AW263" s="133">
        <f t="shared" si="15"/>
        <v>0.99953127058823532</v>
      </c>
      <c r="AX263" s="203" t="s">
        <v>80</v>
      </c>
      <c r="AY263" s="86" t="s">
        <v>72</v>
      </c>
      <c r="AZ263" s="254" t="s">
        <v>11300</v>
      </c>
      <c r="BA263" s="81" t="s">
        <v>71</v>
      </c>
      <c r="BB263" s="81" t="s">
        <v>117</v>
      </c>
    </row>
    <row r="264" spans="2:54" s="56" customFormat="1" x14ac:dyDescent="0.25">
      <c r="B264" s="247">
        <v>2023</v>
      </c>
      <c r="C264" s="81">
        <v>891780111</v>
      </c>
      <c r="D264" s="81" t="s">
        <v>68</v>
      </c>
      <c r="E264" s="86" t="s">
        <v>11301</v>
      </c>
      <c r="F264" s="86" t="s">
        <v>11302</v>
      </c>
      <c r="G264" s="86">
        <v>0</v>
      </c>
      <c r="H264" s="198"/>
      <c r="I264" s="86" t="s">
        <v>78</v>
      </c>
      <c r="J264" s="258" t="s">
        <v>1527</v>
      </c>
      <c r="K264" s="144" t="s">
        <v>11303</v>
      </c>
      <c r="L264" s="248">
        <v>30000000</v>
      </c>
      <c r="M264" s="81" t="s">
        <v>73</v>
      </c>
      <c r="N264" s="86"/>
      <c r="O264" s="144" t="s">
        <v>11304</v>
      </c>
      <c r="P264" s="255">
        <v>900414638</v>
      </c>
      <c r="Q264" s="143">
        <v>408</v>
      </c>
      <c r="R264" s="257">
        <v>44974</v>
      </c>
      <c r="S264" s="248">
        <v>30000000</v>
      </c>
      <c r="T264" s="257">
        <v>45008</v>
      </c>
      <c r="U264" s="248">
        <v>30000000</v>
      </c>
      <c r="V264" s="86" t="s">
        <v>70</v>
      </c>
      <c r="W264" s="143">
        <v>36665858</v>
      </c>
      <c r="X264" s="144" t="s">
        <v>10377</v>
      </c>
      <c r="Y264" s="86"/>
      <c r="Z264" s="250">
        <v>45008</v>
      </c>
      <c r="AA264" s="257">
        <v>45009</v>
      </c>
      <c r="AB264" s="257" t="s">
        <v>80</v>
      </c>
      <c r="AC264" s="257">
        <v>45291</v>
      </c>
      <c r="AD264" s="150">
        <f t="shared" si="14"/>
        <v>282</v>
      </c>
      <c r="AE264" s="262">
        <v>0</v>
      </c>
      <c r="AF264" s="262">
        <v>0</v>
      </c>
      <c r="AG264" s="143">
        <v>0</v>
      </c>
      <c r="AH264" s="86" t="s">
        <v>80</v>
      </c>
      <c r="AI264" s="150">
        <v>0</v>
      </c>
      <c r="AJ264" s="143">
        <v>0</v>
      </c>
      <c r="AK264" s="143">
        <v>0</v>
      </c>
      <c r="AL264" s="201" t="s">
        <v>80</v>
      </c>
      <c r="AM264" s="143">
        <v>0</v>
      </c>
      <c r="AN264" s="201" t="s">
        <v>80</v>
      </c>
      <c r="AO264" s="201" t="s">
        <v>80</v>
      </c>
      <c r="AP264" s="150">
        <f t="shared" si="12"/>
        <v>0</v>
      </c>
      <c r="AQ264" s="260">
        <f>+L264+AF264-AK264</f>
        <v>30000000</v>
      </c>
      <c r="AR264" s="86" t="s">
        <v>70</v>
      </c>
      <c r="AS264" s="248">
        <v>0</v>
      </c>
      <c r="AT264" s="203" t="s">
        <v>80</v>
      </c>
      <c r="AU264" s="253">
        <v>27284317</v>
      </c>
      <c r="AV264" s="261">
        <f t="shared" si="13"/>
        <v>2715683</v>
      </c>
      <c r="AW264" s="133">
        <f t="shared" si="15"/>
        <v>0.9094772333333333</v>
      </c>
      <c r="AX264" s="203" t="s">
        <v>80</v>
      </c>
      <c r="AY264" s="86" t="s">
        <v>72</v>
      </c>
      <c r="AZ264" s="254" t="s">
        <v>11305</v>
      </c>
      <c r="BA264" s="81" t="s">
        <v>71</v>
      </c>
      <c r="BB264" s="81" t="s">
        <v>117</v>
      </c>
    </row>
    <row r="265" spans="2:54" s="56" customFormat="1" x14ac:dyDescent="0.25">
      <c r="B265" s="247">
        <v>2023</v>
      </c>
      <c r="C265" s="81">
        <v>891780111</v>
      </c>
      <c r="D265" s="81" t="s">
        <v>68</v>
      </c>
      <c r="E265" s="86" t="s">
        <v>11306</v>
      </c>
      <c r="F265" s="86" t="s">
        <v>11307</v>
      </c>
      <c r="G265" s="86">
        <v>0</v>
      </c>
      <c r="H265" s="198"/>
      <c r="I265" s="86" t="s">
        <v>78</v>
      </c>
      <c r="J265" s="258" t="s">
        <v>1527</v>
      </c>
      <c r="K265" s="144" t="s">
        <v>11308</v>
      </c>
      <c r="L265" s="248">
        <v>180000000</v>
      </c>
      <c r="M265" s="81" t="s">
        <v>73</v>
      </c>
      <c r="N265" s="86"/>
      <c r="O265" s="144" t="s">
        <v>11309</v>
      </c>
      <c r="P265" s="255">
        <v>900513041</v>
      </c>
      <c r="Q265" s="143">
        <v>721</v>
      </c>
      <c r="R265" s="257">
        <v>45000</v>
      </c>
      <c r="S265" s="248">
        <v>180000000</v>
      </c>
      <c r="T265" s="257">
        <v>45013</v>
      </c>
      <c r="U265" s="248">
        <v>180000000</v>
      </c>
      <c r="V265" s="86" t="s">
        <v>70</v>
      </c>
      <c r="W265" s="143">
        <v>85459497</v>
      </c>
      <c r="X265" s="144" t="s">
        <v>9253</v>
      </c>
      <c r="Y265" s="86"/>
      <c r="Z265" s="250">
        <v>45013</v>
      </c>
      <c r="AA265" s="257">
        <v>45013</v>
      </c>
      <c r="AB265" s="251">
        <v>45014</v>
      </c>
      <c r="AC265" s="257">
        <v>45107</v>
      </c>
      <c r="AD265" s="150">
        <f t="shared" si="14"/>
        <v>93</v>
      </c>
      <c r="AE265" s="262">
        <v>1</v>
      </c>
      <c r="AF265" s="262">
        <v>14566250</v>
      </c>
      <c r="AG265" s="143">
        <v>1</v>
      </c>
      <c r="AH265" s="249">
        <v>45149</v>
      </c>
      <c r="AI265" s="150">
        <v>42</v>
      </c>
      <c r="AJ265" s="143">
        <v>0</v>
      </c>
      <c r="AK265" s="143">
        <v>0</v>
      </c>
      <c r="AL265" s="201" t="s">
        <v>80</v>
      </c>
      <c r="AM265" s="143">
        <v>0</v>
      </c>
      <c r="AN265" s="201" t="s">
        <v>80</v>
      </c>
      <c r="AO265" s="201" t="s">
        <v>80</v>
      </c>
      <c r="AP265" s="150">
        <f t="shared" si="12"/>
        <v>0</v>
      </c>
      <c r="AQ265" s="260">
        <f>+L265+AF265-AK265</f>
        <v>194566250</v>
      </c>
      <c r="AR265" s="86" t="s">
        <v>70</v>
      </c>
      <c r="AS265" s="248">
        <v>0</v>
      </c>
      <c r="AT265" s="203" t="s">
        <v>80</v>
      </c>
      <c r="AU265" s="253">
        <v>194522449.63999999</v>
      </c>
      <c r="AV265" s="261">
        <f t="shared" si="13"/>
        <v>43800.360000014305</v>
      </c>
      <c r="AW265" s="133">
        <f t="shared" si="15"/>
        <v>0.99977488202604503</v>
      </c>
      <c r="AX265" s="203" t="s">
        <v>80</v>
      </c>
      <c r="AY265" s="86" t="s">
        <v>800</v>
      </c>
      <c r="AZ265" s="254" t="s">
        <v>11310</v>
      </c>
      <c r="BA265" s="81" t="s">
        <v>71</v>
      </c>
      <c r="BB265" s="81" t="s">
        <v>117</v>
      </c>
    </row>
    <row r="266" spans="2:54" s="56" customFormat="1" x14ac:dyDescent="0.25">
      <c r="B266" s="247">
        <v>2023</v>
      </c>
      <c r="C266" s="81">
        <v>891780111</v>
      </c>
      <c r="D266" s="81" t="s">
        <v>68</v>
      </c>
      <c r="E266" s="86" t="s">
        <v>11311</v>
      </c>
      <c r="F266" s="86" t="s">
        <v>11312</v>
      </c>
      <c r="G266" s="86">
        <v>0</v>
      </c>
      <c r="H266" s="198"/>
      <c r="I266" s="86" t="s">
        <v>78</v>
      </c>
      <c r="J266" s="258" t="s">
        <v>1527</v>
      </c>
      <c r="K266" s="144" t="s">
        <v>11313</v>
      </c>
      <c r="L266" s="248">
        <v>99782404</v>
      </c>
      <c r="M266" s="81" t="s">
        <v>73</v>
      </c>
      <c r="N266" s="86"/>
      <c r="O266" s="74" t="s">
        <v>11314</v>
      </c>
      <c r="P266" s="255">
        <v>800219876</v>
      </c>
      <c r="Q266" s="143">
        <v>538</v>
      </c>
      <c r="R266" s="257">
        <v>44986</v>
      </c>
      <c r="S266" s="248">
        <v>51794970</v>
      </c>
      <c r="T266" s="257">
        <v>45015</v>
      </c>
      <c r="U266" s="248">
        <v>42140976</v>
      </c>
      <c r="V266" s="86" t="s">
        <v>70</v>
      </c>
      <c r="W266" s="143">
        <v>26668285</v>
      </c>
      <c r="X266" s="144" t="s">
        <v>9520</v>
      </c>
      <c r="Y266" s="86"/>
      <c r="Z266" s="250">
        <v>45014</v>
      </c>
      <c r="AA266" s="257">
        <v>45028</v>
      </c>
      <c r="AB266" s="251">
        <v>45028</v>
      </c>
      <c r="AC266" s="257">
        <v>45290</v>
      </c>
      <c r="AD266" s="150">
        <f t="shared" si="14"/>
        <v>262</v>
      </c>
      <c r="AE266" s="262">
        <v>0</v>
      </c>
      <c r="AF266" s="262">
        <v>0</v>
      </c>
      <c r="AG266" s="143">
        <v>0</v>
      </c>
      <c r="AH266" s="86" t="s">
        <v>80</v>
      </c>
      <c r="AI266" s="150">
        <v>0</v>
      </c>
      <c r="AJ266" s="143">
        <v>0</v>
      </c>
      <c r="AK266" s="143">
        <v>0</v>
      </c>
      <c r="AL266" s="201" t="s">
        <v>80</v>
      </c>
      <c r="AM266" s="143">
        <v>0</v>
      </c>
      <c r="AN266" s="201" t="s">
        <v>80</v>
      </c>
      <c r="AO266" s="201" t="s">
        <v>80</v>
      </c>
      <c r="AP266" s="150">
        <f t="shared" si="12"/>
        <v>0</v>
      </c>
      <c r="AQ266" s="260">
        <f>+L266+AF266-AK266</f>
        <v>99782404</v>
      </c>
      <c r="AR266" s="86" t="s">
        <v>70</v>
      </c>
      <c r="AS266" s="248">
        <v>0</v>
      </c>
      <c r="AT266" s="203" t="s">
        <v>80</v>
      </c>
      <c r="AU266" s="253">
        <v>33779369</v>
      </c>
      <c r="AV266" s="261">
        <f t="shared" si="13"/>
        <v>66003035</v>
      </c>
      <c r="AW266" s="133">
        <f t="shared" si="15"/>
        <v>0.33853031843169462</v>
      </c>
      <c r="AX266" s="203" t="s">
        <v>80</v>
      </c>
      <c r="AY266" s="86" t="s">
        <v>72</v>
      </c>
      <c r="AZ266" s="254" t="s">
        <v>11315</v>
      </c>
      <c r="BA266" s="81" t="s">
        <v>71</v>
      </c>
      <c r="BB266" s="81" t="s">
        <v>117</v>
      </c>
    </row>
    <row r="267" spans="2:54" s="56" customFormat="1" x14ac:dyDescent="0.25">
      <c r="B267" s="247">
        <v>2023</v>
      </c>
      <c r="C267" s="81">
        <v>891780111</v>
      </c>
      <c r="D267" s="81" t="s">
        <v>68</v>
      </c>
      <c r="E267" s="86" t="s">
        <v>11316</v>
      </c>
      <c r="F267" s="86" t="s">
        <v>11317</v>
      </c>
      <c r="G267" s="86">
        <v>0</v>
      </c>
      <c r="H267" s="198"/>
      <c r="I267" s="86" t="s">
        <v>78</v>
      </c>
      <c r="J267" s="258" t="s">
        <v>1527</v>
      </c>
      <c r="K267" s="144" t="s">
        <v>11318</v>
      </c>
      <c r="L267" s="248">
        <v>42140976</v>
      </c>
      <c r="M267" s="81" t="s">
        <v>73</v>
      </c>
      <c r="N267" s="86"/>
      <c r="O267" s="144" t="s">
        <v>11319</v>
      </c>
      <c r="P267" s="255">
        <v>890115230</v>
      </c>
      <c r="Q267" s="143">
        <v>724</v>
      </c>
      <c r="R267" s="257">
        <v>45001</v>
      </c>
      <c r="S267" s="248">
        <v>40230000</v>
      </c>
      <c r="T267" s="257">
        <v>45026</v>
      </c>
      <c r="U267" s="248">
        <v>40230000</v>
      </c>
      <c r="V267" s="86" t="s">
        <v>70</v>
      </c>
      <c r="W267" s="143">
        <v>57297693</v>
      </c>
      <c r="X267" s="144" t="s">
        <v>10056</v>
      </c>
      <c r="Y267" s="86"/>
      <c r="Z267" s="250">
        <v>45014</v>
      </c>
      <c r="AA267" s="257">
        <v>45015</v>
      </c>
      <c r="AB267" s="257" t="s">
        <v>80</v>
      </c>
      <c r="AC267" s="257">
        <v>45104</v>
      </c>
      <c r="AD267" s="150">
        <f t="shared" si="14"/>
        <v>89</v>
      </c>
      <c r="AE267" s="262">
        <v>0</v>
      </c>
      <c r="AF267" s="262">
        <v>0</v>
      </c>
      <c r="AG267" s="143">
        <v>0</v>
      </c>
      <c r="AH267" s="86" t="s">
        <v>80</v>
      </c>
      <c r="AI267" s="150">
        <v>0</v>
      </c>
      <c r="AJ267" s="143">
        <v>0</v>
      </c>
      <c r="AK267" s="143">
        <v>0</v>
      </c>
      <c r="AL267" s="201" t="s">
        <v>80</v>
      </c>
      <c r="AM267" s="143">
        <v>0</v>
      </c>
      <c r="AN267" s="201" t="s">
        <v>80</v>
      </c>
      <c r="AO267" s="201" t="s">
        <v>80</v>
      </c>
      <c r="AP267" s="150">
        <f t="shared" si="12"/>
        <v>0</v>
      </c>
      <c r="AQ267" s="260">
        <f>+L267+AF267-AK267</f>
        <v>42140976</v>
      </c>
      <c r="AR267" s="86" t="s">
        <v>70</v>
      </c>
      <c r="AS267" s="248">
        <v>0</v>
      </c>
      <c r="AT267" s="203" t="s">
        <v>80</v>
      </c>
      <c r="AU267" s="253">
        <v>36785976</v>
      </c>
      <c r="AV267" s="261">
        <f t="shared" si="13"/>
        <v>5355000</v>
      </c>
      <c r="AW267" s="133">
        <f t="shared" si="15"/>
        <v>0.87292653117478813</v>
      </c>
      <c r="AX267" s="203" t="s">
        <v>80</v>
      </c>
      <c r="AY267" s="86" t="s">
        <v>800</v>
      </c>
      <c r="AZ267" s="254" t="s">
        <v>11320</v>
      </c>
      <c r="BA267" s="81" t="s">
        <v>71</v>
      </c>
      <c r="BB267" s="81" t="s">
        <v>117</v>
      </c>
    </row>
    <row r="268" spans="2:54" s="56" customFormat="1" x14ac:dyDescent="0.25">
      <c r="B268" s="247">
        <v>2023</v>
      </c>
      <c r="C268" s="81">
        <v>891780111</v>
      </c>
      <c r="D268" s="81" t="s">
        <v>68</v>
      </c>
      <c r="E268" s="86" t="s">
        <v>11321</v>
      </c>
      <c r="F268" s="86" t="s">
        <v>11322</v>
      </c>
      <c r="G268" s="86">
        <v>0</v>
      </c>
      <c r="H268" s="198"/>
      <c r="I268" s="86" t="s">
        <v>78</v>
      </c>
      <c r="J268" s="258" t="s">
        <v>120</v>
      </c>
      <c r="K268" s="144" t="s">
        <v>11323</v>
      </c>
      <c r="L268" s="248">
        <v>40230000</v>
      </c>
      <c r="M268" s="81" t="s">
        <v>73</v>
      </c>
      <c r="N268" s="86"/>
      <c r="O268" s="144" t="s">
        <v>11324</v>
      </c>
      <c r="P268" s="255">
        <v>819005003</v>
      </c>
      <c r="Q268" s="143">
        <v>538</v>
      </c>
      <c r="R268" s="257">
        <v>44986</v>
      </c>
      <c r="S268" s="248">
        <v>51794970</v>
      </c>
      <c r="T268" s="257">
        <v>45026</v>
      </c>
      <c r="U268" s="248">
        <v>8228850</v>
      </c>
      <c r="V268" s="86" t="s">
        <v>70</v>
      </c>
      <c r="W268" s="143">
        <v>85152695</v>
      </c>
      <c r="X268" s="144" t="s">
        <v>9310</v>
      </c>
      <c r="Y268" s="86"/>
      <c r="Z268" s="250">
        <v>45026</v>
      </c>
      <c r="AA268" s="257">
        <v>45026</v>
      </c>
      <c r="AB268" s="257" t="s">
        <v>80</v>
      </c>
      <c r="AC268" s="257">
        <v>45168</v>
      </c>
      <c r="AD268" s="150">
        <f t="shared" si="14"/>
        <v>142</v>
      </c>
      <c r="AE268" s="262">
        <v>0</v>
      </c>
      <c r="AF268" s="262">
        <v>0</v>
      </c>
      <c r="AG268" s="143">
        <v>0</v>
      </c>
      <c r="AH268" s="86" t="s">
        <v>80</v>
      </c>
      <c r="AI268" s="150">
        <v>0</v>
      </c>
      <c r="AJ268" s="143">
        <v>0</v>
      </c>
      <c r="AK268" s="143">
        <v>0</v>
      </c>
      <c r="AL268" s="201" t="s">
        <v>80</v>
      </c>
      <c r="AM268" s="143">
        <v>0</v>
      </c>
      <c r="AN268" s="201" t="s">
        <v>80</v>
      </c>
      <c r="AO268" s="201" t="s">
        <v>80</v>
      </c>
      <c r="AP268" s="150">
        <f t="shared" si="12"/>
        <v>0</v>
      </c>
      <c r="AQ268" s="260">
        <f>+L268+AF268-AK268</f>
        <v>40230000</v>
      </c>
      <c r="AR268" s="86" t="s">
        <v>70</v>
      </c>
      <c r="AS268" s="248">
        <v>0</v>
      </c>
      <c r="AT268" s="203" t="s">
        <v>80</v>
      </c>
      <c r="AU268" s="253">
        <v>40229985</v>
      </c>
      <c r="AV268" s="261">
        <f t="shared" si="13"/>
        <v>15</v>
      </c>
      <c r="AW268" s="133">
        <f t="shared" si="15"/>
        <v>0.99999962714392243</v>
      </c>
      <c r="AX268" s="203" t="s">
        <v>80</v>
      </c>
      <c r="AY268" s="86" t="s">
        <v>800</v>
      </c>
      <c r="AZ268" s="254" t="s">
        <v>11325</v>
      </c>
      <c r="BA268" s="81" t="s">
        <v>71</v>
      </c>
      <c r="BB268" s="81" t="s">
        <v>117</v>
      </c>
    </row>
    <row r="269" spans="2:54" s="56" customFormat="1" x14ac:dyDescent="0.25">
      <c r="B269" s="247">
        <v>2023</v>
      </c>
      <c r="C269" s="81">
        <v>891780111</v>
      </c>
      <c r="D269" s="81" t="s">
        <v>68</v>
      </c>
      <c r="E269" s="86" t="s">
        <v>11326</v>
      </c>
      <c r="F269" s="86" t="s">
        <v>11327</v>
      </c>
      <c r="G269" s="86">
        <v>0</v>
      </c>
      <c r="H269" s="198"/>
      <c r="I269" s="86" t="s">
        <v>78</v>
      </c>
      <c r="J269" s="258" t="s">
        <v>1527</v>
      </c>
      <c r="K269" s="144" t="s">
        <v>11328</v>
      </c>
      <c r="L269" s="248">
        <v>8228850</v>
      </c>
      <c r="M269" s="81" t="s">
        <v>73</v>
      </c>
      <c r="N269" s="86"/>
      <c r="O269" s="144" t="s">
        <v>11329</v>
      </c>
      <c r="P269" s="255">
        <v>800031682</v>
      </c>
      <c r="Q269" s="143">
        <v>733</v>
      </c>
      <c r="R269" s="257">
        <v>45001</v>
      </c>
      <c r="S269" s="248">
        <v>93249000</v>
      </c>
      <c r="T269" s="257">
        <v>45027</v>
      </c>
      <c r="U269" s="248">
        <v>93249000</v>
      </c>
      <c r="V269" s="86" t="s">
        <v>70</v>
      </c>
      <c r="W269" s="143">
        <v>57297693</v>
      </c>
      <c r="X269" s="144" t="s">
        <v>10056</v>
      </c>
      <c r="Y269" s="86"/>
      <c r="Z269" s="250">
        <v>45026</v>
      </c>
      <c r="AA269" s="257">
        <v>45026</v>
      </c>
      <c r="AB269" s="257" t="s">
        <v>80</v>
      </c>
      <c r="AC269" s="257">
        <v>45054</v>
      </c>
      <c r="AD269" s="150">
        <f t="shared" si="14"/>
        <v>28</v>
      </c>
      <c r="AE269" s="262">
        <v>0</v>
      </c>
      <c r="AF269" s="262">
        <v>0</v>
      </c>
      <c r="AG269" s="143">
        <v>0</v>
      </c>
      <c r="AH269" s="86" t="s">
        <v>80</v>
      </c>
      <c r="AI269" s="150">
        <v>0</v>
      </c>
      <c r="AJ269" s="143">
        <v>0</v>
      </c>
      <c r="AK269" s="143">
        <v>0</v>
      </c>
      <c r="AL269" s="201" t="s">
        <v>80</v>
      </c>
      <c r="AM269" s="143">
        <v>0</v>
      </c>
      <c r="AN269" s="201" t="s">
        <v>80</v>
      </c>
      <c r="AO269" s="201" t="s">
        <v>80</v>
      </c>
      <c r="AP269" s="150">
        <f t="shared" si="12"/>
        <v>0</v>
      </c>
      <c r="AQ269" s="260">
        <f>+L269+AF269-AK269</f>
        <v>8228850</v>
      </c>
      <c r="AR269" s="86" t="s">
        <v>70</v>
      </c>
      <c r="AS269" s="248">
        <v>0</v>
      </c>
      <c r="AT269" s="203" t="s">
        <v>80</v>
      </c>
      <c r="AU269" s="253">
        <v>3978200</v>
      </c>
      <c r="AV269" s="261">
        <f t="shared" si="13"/>
        <v>4250650</v>
      </c>
      <c r="AW269" s="133">
        <f t="shared" si="15"/>
        <v>0.48344543891309233</v>
      </c>
      <c r="AX269" s="203" t="s">
        <v>80</v>
      </c>
      <c r="AY269" s="86" t="s">
        <v>800</v>
      </c>
      <c r="AZ269" s="254" t="s">
        <v>11330</v>
      </c>
      <c r="BA269" s="81" t="s">
        <v>71</v>
      </c>
      <c r="BB269" s="81" t="s">
        <v>117</v>
      </c>
    </row>
    <row r="270" spans="2:54" s="56" customFormat="1" x14ac:dyDescent="0.25">
      <c r="B270" s="247">
        <v>2023</v>
      </c>
      <c r="C270" s="81">
        <v>891780111</v>
      </c>
      <c r="D270" s="81" t="s">
        <v>68</v>
      </c>
      <c r="E270" s="86" t="s">
        <v>11331</v>
      </c>
      <c r="F270" s="86" t="s">
        <v>11332</v>
      </c>
      <c r="G270" s="86">
        <v>0</v>
      </c>
      <c r="H270" s="198"/>
      <c r="I270" s="86" t="s">
        <v>78</v>
      </c>
      <c r="J270" s="160" t="s">
        <v>11280</v>
      </c>
      <c r="K270" s="144" t="s">
        <v>11333</v>
      </c>
      <c r="L270" s="248">
        <v>93249000</v>
      </c>
      <c r="M270" s="81" t="s">
        <v>73</v>
      </c>
      <c r="N270" s="86"/>
      <c r="O270" s="144" t="s">
        <v>11272</v>
      </c>
      <c r="P270" s="255">
        <v>901380948</v>
      </c>
      <c r="Q270" s="143">
        <v>868</v>
      </c>
      <c r="R270" s="257">
        <v>45026</v>
      </c>
      <c r="S270" s="248">
        <v>25000000</v>
      </c>
      <c r="T270" s="257">
        <v>45033</v>
      </c>
      <c r="U270" s="248">
        <v>25000000</v>
      </c>
      <c r="V270" s="86" t="s">
        <v>70</v>
      </c>
      <c r="W270" s="143">
        <v>85466528</v>
      </c>
      <c r="X270" s="144" t="s">
        <v>10248</v>
      </c>
      <c r="Y270" s="86"/>
      <c r="Z270" s="251">
        <v>45027</v>
      </c>
      <c r="AA270" s="257">
        <v>45028</v>
      </c>
      <c r="AB270" s="251">
        <v>45029</v>
      </c>
      <c r="AC270" s="257">
        <v>45291</v>
      </c>
      <c r="AD270" s="150">
        <f t="shared" si="14"/>
        <v>262</v>
      </c>
      <c r="AE270" s="262">
        <v>0</v>
      </c>
      <c r="AF270" s="262">
        <v>0</v>
      </c>
      <c r="AG270" s="143">
        <v>0</v>
      </c>
      <c r="AH270" s="86" t="s">
        <v>80</v>
      </c>
      <c r="AI270" s="150">
        <v>0</v>
      </c>
      <c r="AJ270" s="143">
        <v>0</v>
      </c>
      <c r="AK270" s="143">
        <v>0</v>
      </c>
      <c r="AL270" s="201" t="s">
        <v>80</v>
      </c>
      <c r="AM270" s="143">
        <v>0</v>
      </c>
      <c r="AN270" s="201" t="s">
        <v>80</v>
      </c>
      <c r="AO270" s="201" t="s">
        <v>80</v>
      </c>
      <c r="AP270" s="150">
        <f t="shared" si="12"/>
        <v>0</v>
      </c>
      <c r="AQ270" s="260">
        <f>+L270+AF270-AK270</f>
        <v>93249000</v>
      </c>
      <c r="AR270" s="86" t="s">
        <v>70</v>
      </c>
      <c r="AS270" s="248">
        <v>0</v>
      </c>
      <c r="AT270" s="203" t="s">
        <v>80</v>
      </c>
      <c r="AU270" s="253">
        <v>44808816.049999997</v>
      </c>
      <c r="AV270" s="261">
        <f t="shared" si="13"/>
        <v>48440183.950000003</v>
      </c>
      <c r="AW270" s="133">
        <f t="shared" si="15"/>
        <v>0.48052864963699338</v>
      </c>
      <c r="AX270" s="203" t="s">
        <v>80</v>
      </c>
      <c r="AY270" s="86" t="s">
        <v>72</v>
      </c>
      <c r="AZ270" s="254" t="s">
        <v>11334</v>
      </c>
      <c r="BA270" s="81" t="s">
        <v>71</v>
      </c>
      <c r="BB270" s="81" t="s">
        <v>117</v>
      </c>
    </row>
    <row r="271" spans="2:54" s="56" customFormat="1" x14ac:dyDescent="0.25">
      <c r="B271" s="247">
        <v>2023</v>
      </c>
      <c r="C271" s="81">
        <v>891780111</v>
      </c>
      <c r="D271" s="81" t="s">
        <v>68</v>
      </c>
      <c r="E271" s="86" t="s">
        <v>11335</v>
      </c>
      <c r="F271" s="86" t="s">
        <v>11336</v>
      </c>
      <c r="G271" s="86">
        <v>0</v>
      </c>
      <c r="H271" s="198"/>
      <c r="I271" s="86" t="s">
        <v>78</v>
      </c>
      <c r="J271" s="258" t="s">
        <v>120</v>
      </c>
      <c r="K271" s="144" t="s">
        <v>11337</v>
      </c>
      <c r="L271" s="248">
        <v>25000000</v>
      </c>
      <c r="M271" s="81" t="s">
        <v>73</v>
      </c>
      <c r="N271" s="86"/>
      <c r="O271" s="144" t="s">
        <v>11338</v>
      </c>
      <c r="P271" s="255">
        <v>900231261</v>
      </c>
      <c r="Q271" s="143">
        <v>9670</v>
      </c>
      <c r="R271" s="257">
        <v>45034</v>
      </c>
      <c r="S271" s="248">
        <v>3944000</v>
      </c>
      <c r="T271" s="257">
        <v>45036</v>
      </c>
      <c r="U271" s="248">
        <v>3944000</v>
      </c>
      <c r="V271" s="86" t="s">
        <v>70</v>
      </c>
      <c r="W271" s="143">
        <v>85152695</v>
      </c>
      <c r="X271" s="144" t="s">
        <v>9310</v>
      </c>
      <c r="Y271" s="86"/>
      <c r="Z271" s="250">
        <v>45033</v>
      </c>
      <c r="AA271" s="257">
        <v>45035</v>
      </c>
      <c r="AB271" s="251">
        <v>45035</v>
      </c>
      <c r="AC271" s="257">
        <v>45289</v>
      </c>
      <c r="AD271" s="150">
        <f t="shared" si="14"/>
        <v>254</v>
      </c>
      <c r="AE271" s="262">
        <v>0</v>
      </c>
      <c r="AF271" s="262">
        <v>0</v>
      </c>
      <c r="AG271" s="143">
        <v>0</v>
      </c>
      <c r="AH271" s="86" t="s">
        <v>80</v>
      </c>
      <c r="AI271" s="150">
        <v>0</v>
      </c>
      <c r="AJ271" s="143">
        <v>0</v>
      </c>
      <c r="AK271" s="143">
        <v>0</v>
      </c>
      <c r="AL271" s="201" t="s">
        <v>80</v>
      </c>
      <c r="AM271" s="143">
        <v>0</v>
      </c>
      <c r="AN271" s="201" t="s">
        <v>80</v>
      </c>
      <c r="AO271" s="201" t="s">
        <v>80</v>
      </c>
      <c r="AP271" s="150">
        <f t="shared" si="12"/>
        <v>0</v>
      </c>
      <c r="AQ271" s="260">
        <f>+L271+AF271-AK271</f>
        <v>25000000</v>
      </c>
      <c r="AR271" s="86" t="s">
        <v>70</v>
      </c>
      <c r="AS271" s="248">
        <v>0</v>
      </c>
      <c r="AT271" s="203" t="s">
        <v>80</v>
      </c>
      <c r="AU271" s="253">
        <v>10353164.16</v>
      </c>
      <c r="AV271" s="261">
        <f t="shared" si="13"/>
        <v>14646835.84</v>
      </c>
      <c r="AW271" s="133">
        <f t="shared" si="15"/>
        <v>0.41412656640000001</v>
      </c>
      <c r="AX271" s="203" t="s">
        <v>80</v>
      </c>
      <c r="AY271" s="86" t="s">
        <v>72</v>
      </c>
      <c r="AZ271" s="254" t="s">
        <v>11339</v>
      </c>
      <c r="BA271" s="81" t="s">
        <v>71</v>
      </c>
      <c r="BB271" s="81" t="s">
        <v>117</v>
      </c>
    </row>
    <row r="272" spans="2:54" s="56" customFormat="1" x14ac:dyDescent="0.25">
      <c r="B272" s="247">
        <v>2023</v>
      </c>
      <c r="C272" s="81">
        <v>891780111</v>
      </c>
      <c r="D272" s="81" t="s">
        <v>68</v>
      </c>
      <c r="E272" s="86" t="s">
        <v>11340</v>
      </c>
      <c r="F272" s="86" t="s">
        <v>11341</v>
      </c>
      <c r="G272" s="86">
        <v>0</v>
      </c>
      <c r="H272" s="198"/>
      <c r="I272" s="86" t="s">
        <v>78</v>
      </c>
      <c r="J272" s="258" t="s">
        <v>1527</v>
      </c>
      <c r="K272" s="144" t="s">
        <v>11342</v>
      </c>
      <c r="L272" s="248">
        <v>3944000</v>
      </c>
      <c r="M272" s="81" t="s">
        <v>73</v>
      </c>
      <c r="N272" s="86"/>
      <c r="O272" s="144" t="s">
        <v>11343</v>
      </c>
      <c r="P272" s="255">
        <v>36549782</v>
      </c>
      <c r="Q272" s="143">
        <v>671</v>
      </c>
      <c r="R272" s="257">
        <v>44995</v>
      </c>
      <c r="S272" s="248">
        <v>100000000</v>
      </c>
      <c r="T272" s="257">
        <v>45040</v>
      </c>
      <c r="U272" s="248">
        <v>100000000</v>
      </c>
      <c r="V272" s="86" t="s">
        <v>70</v>
      </c>
      <c r="W272" s="143">
        <v>72175282</v>
      </c>
      <c r="X272" s="144" t="s">
        <v>10009</v>
      </c>
      <c r="Y272" s="86"/>
      <c r="Z272" s="250">
        <v>45036</v>
      </c>
      <c r="AA272" s="257">
        <v>45036</v>
      </c>
      <c r="AB272" s="257" t="s">
        <v>80</v>
      </c>
      <c r="AC272" s="257">
        <v>45291</v>
      </c>
      <c r="AD272" s="150">
        <f t="shared" si="14"/>
        <v>255</v>
      </c>
      <c r="AE272" s="262">
        <v>0</v>
      </c>
      <c r="AF272" s="262">
        <v>0</v>
      </c>
      <c r="AG272" s="143">
        <v>0</v>
      </c>
      <c r="AH272" s="86" t="s">
        <v>80</v>
      </c>
      <c r="AI272" s="150">
        <v>0</v>
      </c>
      <c r="AJ272" s="143">
        <v>0</v>
      </c>
      <c r="AK272" s="143">
        <v>0</v>
      </c>
      <c r="AL272" s="201" t="s">
        <v>80</v>
      </c>
      <c r="AM272" s="143">
        <v>0</v>
      </c>
      <c r="AN272" s="201" t="s">
        <v>80</v>
      </c>
      <c r="AO272" s="201" t="s">
        <v>80</v>
      </c>
      <c r="AP272" s="150">
        <f t="shared" si="12"/>
        <v>0</v>
      </c>
      <c r="AQ272" s="260">
        <f>+L272+AF272-AK272</f>
        <v>3944000</v>
      </c>
      <c r="AR272" s="86" t="s">
        <v>70</v>
      </c>
      <c r="AS272" s="248">
        <v>0</v>
      </c>
      <c r="AT272" s="203" t="s">
        <v>80</v>
      </c>
      <c r="AU272" s="253">
        <v>2730000</v>
      </c>
      <c r="AV272" s="261">
        <f t="shared" si="13"/>
        <v>1214000</v>
      </c>
      <c r="AW272" s="133">
        <f t="shared" si="15"/>
        <v>0.69219066937119678</v>
      </c>
      <c r="AX272" s="203" t="s">
        <v>80</v>
      </c>
      <c r="AY272" s="86" t="s">
        <v>72</v>
      </c>
      <c r="AZ272" s="254" t="s">
        <v>11344</v>
      </c>
      <c r="BA272" s="81" t="s">
        <v>71</v>
      </c>
      <c r="BB272" s="81" t="s">
        <v>117</v>
      </c>
    </row>
    <row r="273" spans="2:54" s="56" customFormat="1" x14ac:dyDescent="0.25">
      <c r="B273" s="247">
        <v>2023</v>
      </c>
      <c r="C273" s="81">
        <v>891780111</v>
      </c>
      <c r="D273" s="81" t="s">
        <v>68</v>
      </c>
      <c r="E273" s="86" t="s">
        <v>11345</v>
      </c>
      <c r="F273" s="86" t="s">
        <v>11346</v>
      </c>
      <c r="G273" s="86">
        <v>0</v>
      </c>
      <c r="H273" s="198"/>
      <c r="I273" s="86" t="s">
        <v>78</v>
      </c>
      <c r="J273" s="258" t="s">
        <v>1527</v>
      </c>
      <c r="K273" s="144" t="s">
        <v>11347</v>
      </c>
      <c r="L273" s="248">
        <v>100000000</v>
      </c>
      <c r="M273" s="81" t="s">
        <v>73</v>
      </c>
      <c r="N273" s="86"/>
      <c r="O273" s="144" t="s">
        <v>11050</v>
      </c>
      <c r="P273" s="255">
        <v>901283655</v>
      </c>
      <c r="Q273" s="143">
        <v>976</v>
      </c>
      <c r="R273" s="257">
        <v>45041</v>
      </c>
      <c r="S273" s="248">
        <v>5000000</v>
      </c>
      <c r="T273" s="257">
        <v>45062</v>
      </c>
      <c r="U273" s="248">
        <v>5000000</v>
      </c>
      <c r="V273" s="86" t="s">
        <v>70</v>
      </c>
      <c r="W273" s="143">
        <v>36665858</v>
      </c>
      <c r="X273" s="144" t="s">
        <v>10377</v>
      </c>
      <c r="Y273" s="86"/>
      <c r="Z273" s="250">
        <v>45040</v>
      </c>
      <c r="AA273" s="257">
        <v>45048</v>
      </c>
      <c r="AB273" s="251">
        <v>45048</v>
      </c>
      <c r="AC273" s="257">
        <v>45291</v>
      </c>
      <c r="AD273" s="150">
        <f t="shared" si="14"/>
        <v>243</v>
      </c>
      <c r="AE273" s="262">
        <v>1</v>
      </c>
      <c r="AF273" s="262">
        <v>50000000</v>
      </c>
      <c r="AG273" s="143">
        <v>0</v>
      </c>
      <c r="AH273" s="86" t="s">
        <v>80</v>
      </c>
      <c r="AI273" s="150">
        <v>0</v>
      </c>
      <c r="AJ273" s="143">
        <v>0</v>
      </c>
      <c r="AK273" s="143">
        <v>0</v>
      </c>
      <c r="AL273" s="201" t="s">
        <v>80</v>
      </c>
      <c r="AM273" s="143">
        <v>0</v>
      </c>
      <c r="AN273" s="201" t="s">
        <v>80</v>
      </c>
      <c r="AO273" s="201" t="s">
        <v>80</v>
      </c>
      <c r="AP273" s="150">
        <f t="shared" si="12"/>
        <v>0</v>
      </c>
      <c r="AQ273" s="260">
        <f>+L273+AF273-AK273</f>
        <v>150000000</v>
      </c>
      <c r="AR273" s="86" t="s">
        <v>70</v>
      </c>
      <c r="AS273" s="248">
        <v>0</v>
      </c>
      <c r="AT273" s="203" t="s">
        <v>80</v>
      </c>
      <c r="AU273" s="253">
        <v>94803105</v>
      </c>
      <c r="AV273" s="261">
        <f t="shared" si="13"/>
        <v>55196895</v>
      </c>
      <c r="AW273" s="133">
        <f t="shared" si="15"/>
        <v>0.63202069999999999</v>
      </c>
      <c r="AX273" s="203" t="s">
        <v>80</v>
      </c>
      <c r="AY273" s="86" t="s">
        <v>72</v>
      </c>
      <c r="AZ273" s="254" t="s">
        <v>11348</v>
      </c>
      <c r="BA273" s="81" t="s">
        <v>71</v>
      </c>
      <c r="BB273" s="81" t="s">
        <v>117</v>
      </c>
    </row>
    <row r="274" spans="2:54" s="56" customFormat="1" x14ac:dyDescent="0.25">
      <c r="B274" s="247">
        <v>2023</v>
      </c>
      <c r="C274" s="81">
        <v>891780111</v>
      </c>
      <c r="D274" s="81" t="s">
        <v>68</v>
      </c>
      <c r="E274" s="86" t="s">
        <v>11349</v>
      </c>
      <c r="F274" s="86" t="s">
        <v>11350</v>
      </c>
      <c r="G274" s="86">
        <v>0</v>
      </c>
      <c r="H274" s="198"/>
      <c r="I274" s="86" t="s">
        <v>78</v>
      </c>
      <c r="J274" s="258" t="s">
        <v>120</v>
      </c>
      <c r="K274" s="144" t="s">
        <v>11351</v>
      </c>
      <c r="L274" s="248">
        <v>5000000</v>
      </c>
      <c r="M274" s="81" t="s">
        <v>73</v>
      </c>
      <c r="N274" s="86"/>
      <c r="O274" s="144" t="s">
        <v>246</v>
      </c>
      <c r="P274" s="255">
        <v>900127349</v>
      </c>
      <c r="Q274" s="143">
        <v>1336</v>
      </c>
      <c r="R274" s="257">
        <v>45091</v>
      </c>
      <c r="S274" s="248">
        <v>102392120</v>
      </c>
      <c r="T274" s="257">
        <v>45104</v>
      </c>
      <c r="U274" s="248">
        <v>102392120</v>
      </c>
      <c r="V274" s="86" t="s">
        <v>70</v>
      </c>
      <c r="W274" s="143">
        <v>85152695</v>
      </c>
      <c r="X274" s="144" t="s">
        <v>9310</v>
      </c>
      <c r="Y274" s="86"/>
      <c r="Z274" s="250">
        <v>45062</v>
      </c>
      <c r="AA274" s="257">
        <v>45062</v>
      </c>
      <c r="AB274" s="257" t="s">
        <v>80</v>
      </c>
      <c r="AC274" s="257">
        <v>45289</v>
      </c>
      <c r="AD274" s="150">
        <f t="shared" si="14"/>
        <v>227</v>
      </c>
      <c r="AE274" s="262">
        <v>0</v>
      </c>
      <c r="AF274" s="262">
        <v>0</v>
      </c>
      <c r="AG274" s="143">
        <v>0</v>
      </c>
      <c r="AH274" s="86" t="s">
        <v>80</v>
      </c>
      <c r="AI274" s="150">
        <v>0</v>
      </c>
      <c r="AJ274" s="143">
        <v>0</v>
      </c>
      <c r="AK274" s="143">
        <v>0</v>
      </c>
      <c r="AL274" s="201" t="s">
        <v>80</v>
      </c>
      <c r="AM274" s="143">
        <v>0</v>
      </c>
      <c r="AN274" s="201" t="s">
        <v>80</v>
      </c>
      <c r="AO274" s="201" t="s">
        <v>80</v>
      </c>
      <c r="AP274" s="150">
        <f t="shared" si="12"/>
        <v>0</v>
      </c>
      <c r="AQ274" s="260">
        <f>+L274+AF274-AK274</f>
        <v>5000000</v>
      </c>
      <c r="AR274" s="86" t="s">
        <v>70</v>
      </c>
      <c r="AS274" s="248">
        <v>0</v>
      </c>
      <c r="AT274" s="203" t="s">
        <v>80</v>
      </c>
      <c r="AU274" s="253">
        <v>2257849.7400000002</v>
      </c>
      <c r="AV274" s="261">
        <f t="shared" si="13"/>
        <v>2742150.26</v>
      </c>
      <c r="AW274" s="133">
        <f t="shared" si="15"/>
        <v>0.45156994800000005</v>
      </c>
      <c r="AX274" s="203" t="s">
        <v>80</v>
      </c>
      <c r="AY274" s="86" t="s">
        <v>72</v>
      </c>
      <c r="AZ274" s="254" t="s">
        <v>11352</v>
      </c>
      <c r="BA274" s="81" t="s">
        <v>71</v>
      </c>
      <c r="BB274" s="81" t="s">
        <v>117</v>
      </c>
    </row>
    <row r="275" spans="2:54" s="56" customFormat="1" x14ac:dyDescent="0.25">
      <c r="B275" s="247">
        <v>2023</v>
      </c>
      <c r="C275" s="81">
        <v>891780111</v>
      </c>
      <c r="D275" s="81" t="s">
        <v>68</v>
      </c>
      <c r="E275" s="86" t="s">
        <v>11353</v>
      </c>
      <c r="F275" s="86" t="s">
        <v>11354</v>
      </c>
      <c r="G275" s="86">
        <v>0</v>
      </c>
      <c r="H275" s="198"/>
      <c r="I275" s="86" t="s">
        <v>78</v>
      </c>
      <c r="J275" s="258" t="s">
        <v>1527</v>
      </c>
      <c r="K275" s="144" t="s">
        <v>11355</v>
      </c>
      <c r="L275" s="248">
        <v>102392120</v>
      </c>
      <c r="M275" s="81" t="s">
        <v>73</v>
      </c>
      <c r="N275" s="86"/>
      <c r="O275" s="144" t="s">
        <v>1903</v>
      </c>
      <c r="P275" s="255">
        <v>900406952</v>
      </c>
      <c r="Q275" s="143">
        <v>1493</v>
      </c>
      <c r="R275" s="257">
        <v>45118</v>
      </c>
      <c r="S275" s="248">
        <v>15000000</v>
      </c>
      <c r="T275" s="257">
        <v>45133</v>
      </c>
      <c r="U275" s="248">
        <v>15000000</v>
      </c>
      <c r="V275" s="86" t="s">
        <v>70</v>
      </c>
      <c r="W275" s="143">
        <v>45507423</v>
      </c>
      <c r="X275" s="144" t="s">
        <v>11356</v>
      </c>
      <c r="Y275" s="86"/>
      <c r="Z275" s="250">
        <v>45104</v>
      </c>
      <c r="AA275" s="257">
        <v>45106</v>
      </c>
      <c r="AB275" s="251">
        <v>45106</v>
      </c>
      <c r="AC275" s="257">
        <v>45138</v>
      </c>
      <c r="AD275" s="150">
        <f t="shared" si="14"/>
        <v>32</v>
      </c>
      <c r="AE275" s="262">
        <v>0</v>
      </c>
      <c r="AF275" s="262">
        <v>0</v>
      </c>
      <c r="AG275" s="143">
        <v>0</v>
      </c>
      <c r="AH275" s="86" t="s">
        <v>80</v>
      </c>
      <c r="AI275" s="150">
        <v>0</v>
      </c>
      <c r="AJ275" s="143">
        <v>0</v>
      </c>
      <c r="AK275" s="143">
        <v>0</v>
      </c>
      <c r="AL275" s="201" t="s">
        <v>80</v>
      </c>
      <c r="AM275" s="143">
        <v>0</v>
      </c>
      <c r="AN275" s="201" t="s">
        <v>80</v>
      </c>
      <c r="AO275" s="201" t="s">
        <v>80</v>
      </c>
      <c r="AP275" s="150">
        <f t="shared" si="12"/>
        <v>0</v>
      </c>
      <c r="AQ275" s="260">
        <f>+L275+AF275-AK275</f>
        <v>102392120</v>
      </c>
      <c r="AR275" s="86" t="s">
        <v>70</v>
      </c>
      <c r="AS275" s="248">
        <v>0</v>
      </c>
      <c r="AT275" s="203" t="s">
        <v>80</v>
      </c>
      <c r="AU275" s="253">
        <v>102389887</v>
      </c>
      <c r="AV275" s="261">
        <f t="shared" si="13"/>
        <v>2233</v>
      </c>
      <c r="AW275" s="133">
        <f t="shared" si="15"/>
        <v>0.99997819168115676</v>
      </c>
      <c r="AX275" s="203" t="s">
        <v>80</v>
      </c>
      <c r="AY275" s="86" t="s">
        <v>800</v>
      </c>
      <c r="AZ275" s="254" t="s">
        <v>11357</v>
      </c>
      <c r="BA275" s="81" t="s">
        <v>71</v>
      </c>
      <c r="BB275" s="81" t="s">
        <v>117</v>
      </c>
    </row>
    <row r="276" spans="2:54" s="56" customFormat="1" x14ac:dyDescent="0.25">
      <c r="B276" s="247">
        <v>2023</v>
      </c>
      <c r="C276" s="81">
        <v>891780111</v>
      </c>
      <c r="D276" s="81" t="s">
        <v>68</v>
      </c>
      <c r="E276" s="86" t="s">
        <v>11358</v>
      </c>
      <c r="F276" s="86" t="s">
        <v>11359</v>
      </c>
      <c r="G276" s="86">
        <v>0</v>
      </c>
      <c r="H276" s="198" t="s">
        <v>69</v>
      </c>
      <c r="I276" s="86" t="s">
        <v>78</v>
      </c>
      <c r="J276" s="258" t="s">
        <v>1527</v>
      </c>
      <c r="K276" s="144" t="s">
        <v>11360</v>
      </c>
      <c r="L276" s="248">
        <v>15000000</v>
      </c>
      <c r="M276" s="81" t="s">
        <v>73</v>
      </c>
      <c r="N276" s="86"/>
      <c r="O276" s="144" t="s">
        <v>11343</v>
      </c>
      <c r="P276" s="86" t="s">
        <v>11361</v>
      </c>
      <c r="Q276" s="143">
        <v>1493</v>
      </c>
      <c r="R276" s="257">
        <v>45118</v>
      </c>
      <c r="S276" s="248">
        <v>15000000</v>
      </c>
      <c r="T276" s="257">
        <v>45133</v>
      </c>
      <c r="U276" s="248">
        <v>15000000</v>
      </c>
      <c r="V276" s="86" t="s">
        <v>70</v>
      </c>
      <c r="W276" s="143">
        <v>26668285</v>
      </c>
      <c r="X276" s="144" t="s">
        <v>9520</v>
      </c>
      <c r="Y276" s="86"/>
      <c r="Z276" s="250">
        <v>45133</v>
      </c>
      <c r="AA276" s="257">
        <v>45133</v>
      </c>
      <c r="AB276" s="257" t="s">
        <v>80</v>
      </c>
      <c r="AC276" s="257">
        <v>45291</v>
      </c>
      <c r="AD276" s="150">
        <f t="shared" si="14"/>
        <v>158</v>
      </c>
      <c r="AE276" s="262">
        <v>0</v>
      </c>
      <c r="AF276" s="262">
        <v>0</v>
      </c>
      <c r="AG276" s="143">
        <v>0</v>
      </c>
      <c r="AH276" s="249" t="s">
        <v>80</v>
      </c>
      <c r="AI276" s="150">
        <v>0</v>
      </c>
      <c r="AJ276" s="143">
        <v>0</v>
      </c>
      <c r="AK276" s="143">
        <v>0</v>
      </c>
      <c r="AL276" s="201" t="s">
        <v>80</v>
      </c>
      <c r="AM276" s="143">
        <v>0</v>
      </c>
      <c r="AN276" s="201" t="s">
        <v>80</v>
      </c>
      <c r="AO276" s="201" t="s">
        <v>80</v>
      </c>
      <c r="AP276" s="150">
        <f t="shared" si="12"/>
        <v>0</v>
      </c>
      <c r="AQ276" s="260">
        <f>+L276+AF276-AK276</f>
        <v>15000000</v>
      </c>
      <c r="AR276" s="86" t="s">
        <v>115</v>
      </c>
      <c r="AS276" s="248">
        <v>0</v>
      </c>
      <c r="AT276" s="203" t="s">
        <v>80</v>
      </c>
      <c r="AU276" s="253">
        <v>8625000</v>
      </c>
      <c r="AV276" s="261">
        <f t="shared" si="13"/>
        <v>6375000</v>
      </c>
      <c r="AW276" s="133">
        <f t="shared" si="15"/>
        <v>0.57499999999999996</v>
      </c>
      <c r="AX276" s="203" t="s">
        <v>80</v>
      </c>
      <c r="AY276" s="86" t="s">
        <v>72</v>
      </c>
      <c r="AZ276" s="254" t="s">
        <v>11362</v>
      </c>
      <c r="BA276" s="81" t="s">
        <v>71</v>
      </c>
      <c r="BB276" s="81" t="s">
        <v>117</v>
      </c>
    </row>
    <row r="277" spans="2:54" s="56" customFormat="1" x14ac:dyDescent="0.25">
      <c r="B277" s="247">
        <v>2023</v>
      </c>
      <c r="C277" s="81">
        <v>891780111</v>
      </c>
      <c r="D277" s="81" t="s">
        <v>68</v>
      </c>
      <c r="E277" s="86" t="s">
        <v>11363</v>
      </c>
      <c r="F277" s="86" t="s">
        <v>11364</v>
      </c>
      <c r="G277" s="86">
        <v>0</v>
      </c>
      <c r="H277" s="198" t="s">
        <v>69</v>
      </c>
      <c r="I277" s="86" t="s">
        <v>78</v>
      </c>
      <c r="J277" s="258" t="s">
        <v>1527</v>
      </c>
      <c r="K277" s="144" t="s">
        <v>11365</v>
      </c>
      <c r="L277" s="248">
        <v>150000000</v>
      </c>
      <c r="M277" s="81" t="s">
        <v>73</v>
      </c>
      <c r="N277" s="86"/>
      <c r="O277" s="144" t="s">
        <v>10585</v>
      </c>
      <c r="P277" s="86" t="s">
        <v>10586</v>
      </c>
      <c r="Q277" s="143">
        <v>1562</v>
      </c>
      <c r="R277" s="257">
        <v>45128</v>
      </c>
      <c r="S277" s="248">
        <v>150000000</v>
      </c>
      <c r="T277" s="257">
        <v>45135</v>
      </c>
      <c r="U277" s="248">
        <v>150000000</v>
      </c>
      <c r="V277" s="86" t="s">
        <v>70</v>
      </c>
      <c r="W277" s="143">
        <v>85465146</v>
      </c>
      <c r="X277" s="144" t="s">
        <v>10580</v>
      </c>
      <c r="Y277" s="86"/>
      <c r="Z277" s="250">
        <v>45135</v>
      </c>
      <c r="AA277" s="257">
        <v>45139</v>
      </c>
      <c r="AB277" s="251">
        <v>45139</v>
      </c>
      <c r="AC277" s="257">
        <v>45290</v>
      </c>
      <c r="AD277" s="150">
        <f t="shared" si="14"/>
        <v>151</v>
      </c>
      <c r="AE277" s="262">
        <v>0</v>
      </c>
      <c r="AF277" s="262">
        <v>0</v>
      </c>
      <c r="AG277" s="143">
        <v>0</v>
      </c>
      <c r="AH277" s="249" t="s">
        <v>80</v>
      </c>
      <c r="AI277" s="150">
        <v>0</v>
      </c>
      <c r="AJ277" s="143">
        <v>0</v>
      </c>
      <c r="AK277" s="143">
        <v>0</v>
      </c>
      <c r="AL277" s="201" t="s">
        <v>80</v>
      </c>
      <c r="AM277" s="143">
        <v>0</v>
      </c>
      <c r="AN277" s="201" t="s">
        <v>80</v>
      </c>
      <c r="AO277" s="201" t="s">
        <v>80</v>
      </c>
      <c r="AP277" s="150">
        <f t="shared" si="12"/>
        <v>0</v>
      </c>
      <c r="AQ277" s="260">
        <f>+L277+AF277-AK277</f>
        <v>150000000</v>
      </c>
      <c r="AR277" s="86" t="s">
        <v>115</v>
      </c>
      <c r="AS277" s="248">
        <v>0</v>
      </c>
      <c r="AT277" s="203" t="s">
        <v>80</v>
      </c>
      <c r="AU277" s="253">
        <v>147758730</v>
      </c>
      <c r="AV277" s="261">
        <f t="shared" si="13"/>
        <v>2241270</v>
      </c>
      <c r="AW277" s="133">
        <f t="shared" si="15"/>
        <v>0.98505819999999999</v>
      </c>
      <c r="AX277" s="203" t="s">
        <v>80</v>
      </c>
      <c r="AY277" s="86" t="s">
        <v>72</v>
      </c>
      <c r="AZ277" s="254" t="s">
        <v>11366</v>
      </c>
      <c r="BA277" s="81" t="s">
        <v>71</v>
      </c>
      <c r="BB277" s="81" t="s">
        <v>117</v>
      </c>
    </row>
    <row r="278" spans="2:54" s="56" customFormat="1" x14ac:dyDescent="0.25">
      <c r="B278" s="247">
        <v>2023</v>
      </c>
      <c r="C278" s="81">
        <v>891780111</v>
      </c>
      <c r="D278" s="81" t="s">
        <v>68</v>
      </c>
      <c r="E278" s="86" t="s">
        <v>11367</v>
      </c>
      <c r="F278" s="86" t="s">
        <v>11368</v>
      </c>
      <c r="G278" s="86">
        <v>0</v>
      </c>
      <c r="H278" s="198" t="s">
        <v>69</v>
      </c>
      <c r="I278" s="86" t="s">
        <v>78</v>
      </c>
      <c r="J278" s="258" t="s">
        <v>1527</v>
      </c>
      <c r="K278" s="144" t="s">
        <v>11369</v>
      </c>
      <c r="L278" s="248">
        <v>15000000</v>
      </c>
      <c r="M278" s="81" t="s">
        <v>73</v>
      </c>
      <c r="N278" s="86"/>
      <c r="O278" s="144" t="s">
        <v>11370</v>
      </c>
      <c r="P278" s="86">
        <v>12525956</v>
      </c>
      <c r="Q278" s="143">
        <v>1341</v>
      </c>
      <c r="R278" s="257">
        <v>45091</v>
      </c>
      <c r="S278" s="248">
        <v>15000000</v>
      </c>
      <c r="T278" s="257">
        <v>45142</v>
      </c>
      <c r="U278" s="248">
        <v>15000000</v>
      </c>
      <c r="V278" s="86" t="s">
        <v>70</v>
      </c>
      <c r="W278" s="143">
        <v>72221403</v>
      </c>
      <c r="X278" s="144" t="s">
        <v>1550</v>
      </c>
      <c r="Y278" s="86"/>
      <c r="Z278" s="250">
        <v>45142</v>
      </c>
      <c r="AA278" s="257">
        <v>45142</v>
      </c>
      <c r="AB278" s="257" t="s">
        <v>80</v>
      </c>
      <c r="AC278" s="257">
        <v>45291</v>
      </c>
      <c r="AD278" s="150">
        <f t="shared" si="14"/>
        <v>149</v>
      </c>
      <c r="AE278" s="262">
        <v>0</v>
      </c>
      <c r="AF278" s="262">
        <v>0</v>
      </c>
      <c r="AG278" s="143">
        <v>0</v>
      </c>
      <c r="AH278" s="249" t="s">
        <v>80</v>
      </c>
      <c r="AI278" s="150">
        <v>0</v>
      </c>
      <c r="AJ278" s="143">
        <v>0</v>
      </c>
      <c r="AK278" s="143">
        <v>0</v>
      </c>
      <c r="AL278" s="201" t="s">
        <v>80</v>
      </c>
      <c r="AM278" s="143">
        <v>0</v>
      </c>
      <c r="AN278" s="201" t="s">
        <v>80</v>
      </c>
      <c r="AO278" s="201" t="s">
        <v>80</v>
      </c>
      <c r="AP278" s="150">
        <f t="shared" si="12"/>
        <v>0</v>
      </c>
      <c r="AQ278" s="260">
        <f>+L278+AF278-AK278</f>
        <v>15000000</v>
      </c>
      <c r="AR278" s="86" t="s">
        <v>115</v>
      </c>
      <c r="AS278" s="248">
        <v>0</v>
      </c>
      <c r="AT278" s="203" t="s">
        <v>80</v>
      </c>
      <c r="AU278" s="253">
        <v>0</v>
      </c>
      <c r="AV278" s="261">
        <f t="shared" si="13"/>
        <v>15000000</v>
      </c>
      <c r="AW278" s="133">
        <f t="shared" si="15"/>
        <v>0</v>
      </c>
      <c r="AX278" s="203" t="s">
        <v>80</v>
      </c>
      <c r="AY278" s="86" t="s">
        <v>72</v>
      </c>
      <c r="AZ278" s="254" t="s">
        <v>11371</v>
      </c>
      <c r="BA278" s="81" t="s">
        <v>71</v>
      </c>
      <c r="BB278" s="81" t="s">
        <v>117</v>
      </c>
    </row>
    <row r="279" spans="2:54" s="56" customFormat="1" x14ac:dyDescent="0.25">
      <c r="B279" s="247">
        <v>2023</v>
      </c>
      <c r="C279" s="81">
        <v>891780111</v>
      </c>
      <c r="D279" s="81" t="s">
        <v>68</v>
      </c>
      <c r="E279" s="86" t="s">
        <v>11372</v>
      </c>
      <c r="F279" s="86" t="s">
        <v>11373</v>
      </c>
      <c r="G279" s="86">
        <v>0</v>
      </c>
      <c r="H279" s="198" t="s">
        <v>69</v>
      </c>
      <c r="I279" s="86" t="s">
        <v>78</v>
      </c>
      <c r="J279" s="258" t="s">
        <v>1527</v>
      </c>
      <c r="K279" s="144" t="s">
        <v>11374</v>
      </c>
      <c r="L279" s="248">
        <v>107887092</v>
      </c>
      <c r="M279" s="81" t="s">
        <v>73</v>
      </c>
      <c r="N279" s="86"/>
      <c r="O279" s="144" t="s">
        <v>11319</v>
      </c>
      <c r="P279" s="86">
        <v>890115230</v>
      </c>
      <c r="Q279" s="143">
        <v>1625</v>
      </c>
      <c r="R279" s="257">
        <v>45135</v>
      </c>
      <c r="S279" s="248">
        <v>193589996.38999999</v>
      </c>
      <c r="T279" s="257">
        <v>45160</v>
      </c>
      <c r="U279" s="248">
        <v>107887092</v>
      </c>
      <c r="V279" s="86" t="s">
        <v>70</v>
      </c>
      <c r="W279" s="143">
        <v>57297693</v>
      </c>
      <c r="X279" s="144" t="s">
        <v>10056</v>
      </c>
      <c r="Y279" s="86"/>
      <c r="Z279" s="250">
        <v>45160</v>
      </c>
      <c r="AA279" s="257">
        <v>45160</v>
      </c>
      <c r="AB279" s="251">
        <v>45160</v>
      </c>
      <c r="AC279" s="257">
        <v>45293</v>
      </c>
      <c r="AD279" s="150">
        <f t="shared" si="14"/>
        <v>133</v>
      </c>
      <c r="AE279" s="262">
        <v>0</v>
      </c>
      <c r="AF279" s="262">
        <v>0</v>
      </c>
      <c r="AG279" s="143">
        <v>0</v>
      </c>
      <c r="AH279" s="249" t="s">
        <v>80</v>
      </c>
      <c r="AI279" s="150">
        <v>0</v>
      </c>
      <c r="AJ279" s="143">
        <v>0</v>
      </c>
      <c r="AK279" s="143">
        <v>0</v>
      </c>
      <c r="AL279" s="201" t="s">
        <v>80</v>
      </c>
      <c r="AM279" s="143">
        <v>0</v>
      </c>
      <c r="AN279" s="201" t="s">
        <v>80</v>
      </c>
      <c r="AO279" s="201" t="s">
        <v>80</v>
      </c>
      <c r="AP279" s="150">
        <f t="shared" si="12"/>
        <v>0</v>
      </c>
      <c r="AQ279" s="260">
        <f>+L279+AF279-AK279</f>
        <v>107887092</v>
      </c>
      <c r="AR279" s="86" t="s">
        <v>115</v>
      </c>
      <c r="AS279" s="248">
        <v>0</v>
      </c>
      <c r="AT279" s="203" t="s">
        <v>80</v>
      </c>
      <c r="AU279" s="253">
        <v>0</v>
      </c>
      <c r="AV279" s="261">
        <f t="shared" si="13"/>
        <v>107887092</v>
      </c>
      <c r="AW279" s="133">
        <f t="shared" si="15"/>
        <v>0</v>
      </c>
      <c r="AX279" s="203" t="s">
        <v>80</v>
      </c>
      <c r="AY279" s="86" t="s">
        <v>72</v>
      </c>
      <c r="AZ279" s="254" t="s">
        <v>11375</v>
      </c>
      <c r="BA279" s="81" t="s">
        <v>71</v>
      </c>
      <c r="BB279" s="81" t="s">
        <v>117</v>
      </c>
    </row>
    <row r="280" spans="2:54" s="56" customFormat="1" x14ac:dyDescent="0.25">
      <c r="B280" s="247">
        <v>2023</v>
      </c>
      <c r="C280" s="81">
        <v>891780111</v>
      </c>
      <c r="D280" s="81" t="s">
        <v>68</v>
      </c>
      <c r="E280" s="86" t="s">
        <v>11376</v>
      </c>
      <c r="F280" s="86" t="s">
        <v>11377</v>
      </c>
      <c r="G280" s="86">
        <v>0</v>
      </c>
      <c r="H280" s="198" t="s">
        <v>69</v>
      </c>
      <c r="I280" s="86" t="s">
        <v>78</v>
      </c>
      <c r="J280" s="258" t="s">
        <v>1527</v>
      </c>
      <c r="K280" s="144" t="s">
        <v>11378</v>
      </c>
      <c r="L280" s="248">
        <v>3593365.65</v>
      </c>
      <c r="M280" s="81" t="s">
        <v>73</v>
      </c>
      <c r="N280" s="86"/>
      <c r="O280" s="144" t="s">
        <v>8593</v>
      </c>
      <c r="P280" s="86">
        <v>860028662</v>
      </c>
      <c r="Q280" s="143">
        <v>1625</v>
      </c>
      <c r="R280" s="257">
        <v>45135</v>
      </c>
      <c r="S280" s="248">
        <v>193589996.38999999</v>
      </c>
      <c r="T280" s="257">
        <v>45166</v>
      </c>
      <c r="U280" s="248">
        <v>3593365.65</v>
      </c>
      <c r="V280" s="86" t="s">
        <v>70</v>
      </c>
      <c r="W280" s="143">
        <v>57297693</v>
      </c>
      <c r="X280" s="144" t="s">
        <v>10056</v>
      </c>
      <c r="Y280" s="86"/>
      <c r="Z280" s="250">
        <v>45166</v>
      </c>
      <c r="AA280" s="257">
        <v>45166</v>
      </c>
      <c r="AB280" s="257" t="s">
        <v>80</v>
      </c>
      <c r="AC280" s="257">
        <v>45205</v>
      </c>
      <c r="AD280" s="150">
        <f t="shared" si="14"/>
        <v>39</v>
      </c>
      <c r="AE280" s="262">
        <v>0</v>
      </c>
      <c r="AF280" s="262">
        <v>0</v>
      </c>
      <c r="AG280" s="143">
        <v>0</v>
      </c>
      <c r="AH280" s="249" t="s">
        <v>80</v>
      </c>
      <c r="AI280" s="150">
        <v>0</v>
      </c>
      <c r="AJ280" s="143">
        <v>0</v>
      </c>
      <c r="AK280" s="143">
        <v>0</v>
      </c>
      <c r="AL280" s="201" t="s">
        <v>80</v>
      </c>
      <c r="AM280" s="143">
        <v>0</v>
      </c>
      <c r="AN280" s="201" t="s">
        <v>80</v>
      </c>
      <c r="AO280" s="201" t="s">
        <v>80</v>
      </c>
      <c r="AP280" s="150">
        <f t="shared" si="12"/>
        <v>0</v>
      </c>
      <c r="AQ280" s="260">
        <f>+L280+AF280-AK280</f>
        <v>3593365.65</v>
      </c>
      <c r="AR280" s="86" t="s">
        <v>115</v>
      </c>
      <c r="AS280" s="248">
        <v>0</v>
      </c>
      <c r="AT280" s="203" t="s">
        <v>80</v>
      </c>
      <c r="AU280" s="253">
        <v>0</v>
      </c>
      <c r="AV280" s="261">
        <f t="shared" si="13"/>
        <v>3593365.65</v>
      </c>
      <c r="AW280" s="133">
        <f t="shared" si="15"/>
        <v>0</v>
      </c>
      <c r="AX280" s="203" t="s">
        <v>80</v>
      </c>
      <c r="AY280" s="86" t="s">
        <v>72</v>
      </c>
      <c r="AZ280" s="254" t="s">
        <v>11379</v>
      </c>
      <c r="BA280" s="81" t="s">
        <v>71</v>
      </c>
      <c r="BB280" s="81" t="s">
        <v>117</v>
      </c>
    </row>
    <row r="281" spans="2:54" s="56" customFormat="1" x14ac:dyDescent="0.25">
      <c r="B281" s="247">
        <v>2023</v>
      </c>
      <c r="C281" s="81">
        <v>891780111</v>
      </c>
      <c r="D281" s="81" t="s">
        <v>68</v>
      </c>
      <c r="E281" s="86" t="s">
        <v>11380</v>
      </c>
      <c r="F281" s="86" t="s">
        <v>11381</v>
      </c>
      <c r="G281" s="86">
        <v>0</v>
      </c>
      <c r="H281" s="198" t="s">
        <v>69</v>
      </c>
      <c r="I281" s="86" t="s">
        <v>78</v>
      </c>
      <c r="J281" s="258" t="s">
        <v>1527</v>
      </c>
      <c r="K281" s="144" t="s">
        <v>11382</v>
      </c>
      <c r="L281" s="248">
        <v>49141883</v>
      </c>
      <c r="M281" s="81" t="s">
        <v>73</v>
      </c>
      <c r="N281" s="86"/>
      <c r="O281" s="144" t="s">
        <v>11329</v>
      </c>
      <c r="P281" s="86">
        <v>800031682</v>
      </c>
      <c r="Q281" s="143">
        <v>1625</v>
      </c>
      <c r="R281" s="257">
        <v>45135</v>
      </c>
      <c r="S281" s="248">
        <v>193589996.38999999</v>
      </c>
      <c r="T281" s="257">
        <v>45167</v>
      </c>
      <c r="U281" s="248">
        <v>49141883</v>
      </c>
      <c r="V281" s="86" t="s">
        <v>70</v>
      </c>
      <c r="W281" s="143">
        <v>57297693</v>
      </c>
      <c r="X281" s="144" t="s">
        <v>10056</v>
      </c>
      <c r="Y281" s="86"/>
      <c r="Z281" s="250">
        <v>45167</v>
      </c>
      <c r="AA281" s="257">
        <v>45175</v>
      </c>
      <c r="AB281" s="251">
        <v>45175</v>
      </c>
      <c r="AC281" s="257">
        <v>45291</v>
      </c>
      <c r="AD281" s="150">
        <f t="shared" si="14"/>
        <v>116</v>
      </c>
      <c r="AE281" s="262">
        <v>0</v>
      </c>
      <c r="AF281" s="262">
        <v>0</v>
      </c>
      <c r="AG281" s="143">
        <v>0</v>
      </c>
      <c r="AH281" s="249" t="s">
        <v>80</v>
      </c>
      <c r="AI281" s="150">
        <v>0</v>
      </c>
      <c r="AJ281" s="143">
        <v>0</v>
      </c>
      <c r="AK281" s="143">
        <v>0</v>
      </c>
      <c r="AL281" s="201" t="s">
        <v>80</v>
      </c>
      <c r="AM281" s="143">
        <v>0</v>
      </c>
      <c r="AN281" s="201" t="s">
        <v>80</v>
      </c>
      <c r="AO281" s="201" t="s">
        <v>80</v>
      </c>
      <c r="AP281" s="150">
        <f t="shared" si="12"/>
        <v>0</v>
      </c>
      <c r="AQ281" s="260">
        <f>+L281+AF281-AK281</f>
        <v>49141883</v>
      </c>
      <c r="AR281" s="86" t="s">
        <v>115</v>
      </c>
      <c r="AS281" s="248">
        <v>0</v>
      </c>
      <c r="AT281" s="203" t="s">
        <v>80</v>
      </c>
      <c r="AU281" s="253">
        <v>0</v>
      </c>
      <c r="AV281" s="261">
        <f t="shared" si="13"/>
        <v>49141883</v>
      </c>
      <c r="AW281" s="133">
        <f t="shared" si="15"/>
        <v>0</v>
      </c>
      <c r="AX281" s="203" t="s">
        <v>80</v>
      </c>
      <c r="AY281" s="86" t="s">
        <v>72</v>
      </c>
      <c r="AZ281" s="254" t="s">
        <v>11383</v>
      </c>
      <c r="BA281" s="81" t="s">
        <v>71</v>
      </c>
      <c r="BB281" s="81" t="s">
        <v>117</v>
      </c>
    </row>
    <row r="282" spans="2:54" s="56" customFormat="1" x14ac:dyDescent="0.25">
      <c r="B282" s="247">
        <v>2023</v>
      </c>
      <c r="C282" s="81">
        <v>891780111</v>
      </c>
      <c r="D282" s="81" t="s">
        <v>68</v>
      </c>
      <c r="E282" s="86" t="s">
        <v>11384</v>
      </c>
      <c r="F282" s="86" t="s">
        <v>11385</v>
      </c>
      <c r="G282" s="86">
        <v>0</v>
      </c>
      <c r="H282" s="198" t="s">
        <v>69</v>
      </c>
      <c r="I282" s="86" t="s">
        <v>78</v>
      </c>
      <c r="J282" s="258" t="s">
        <v>1527</v>
      </c>
      <c r="K282" s="144" t="s">
        <v>11382</v>
      </c>
      <c r="L282" s="248">
        <v>30535564</v>
      </c>
      <c r="M282" s="81" t="s">
        <v>73</v>
      </c>
      <c r="N282" s="86" t="s">
        <v>69</v>
      </c>
      <c r="O282" s="144" t="s">
        <v>11386</v>
      </c>
      <c r="P282" s="86">
        <v>890101977</v>
      </c>
      <c r="Q282" s="143">
        <v>1625</v>
      </c>
      <c r="R282" s="257">
        <v>45135</v>
      </c>
      <c r="S282" s="248">
        <v>193589996.38999999</v>
      </c>
      <c r="T282" s="257">
        <v>45175</v>
      </c>
      <c r="U282" s="248">
        <v>30535564</v>
      </c>
      <c r="V282" s="86" t="s">
        <v>70</v>
      </c>
      <c r="W282" s="143">
        <v>57297693</v>
      </c>
      <c r="X282" s="144" t="s">
        <v>10056</v>
      </c>
      <c r="Y282" s="86"/>
      <c r="Z282" s="250">
        <v>45174</v>
      </c>
      <c r="AA282" s="257">
        <v>45175</v>
      </c>
      <c r="AB282" s="251" t="s">
        <v>80</v>
      </c>
      <c r="AC282" s="257">
        <v>45291</v>
      </c>
      <c r="AD282" s="150">
        <f t="shared" si="14"/>
        <v>116</v>
      </c>
      <c r="AE282" s="262">
        <v>0</v>
      </c>
      <c r="AF282" s="262">
        <v>0</v>
      </c>
      <c r="AG282" s="143">
        <v>0</v>
      </c>
      <c r="AH282" s="249" t="s">
        <v>80</v>
      </c>
      <c r="AI282" s="150">
        <v>0</v>
      </c>
      <c r="AJ282" s="143">
        <v>0</v>
      </c>
      <c r="AK282" s="143">
        <v>0</v>
      </c>
      <c r="AL282" s="201" t="s">
        <v>80</v>
      </c>
      <c r="AM282" s="143">
        <v>0</v>
      </c>
      <c r="AN282" s="201" t="s">
        <v>80</v>
      </c>
      <c r="AO282" s="201" t="s">
        <v>80</v>
      </c>
      <c r="AP282" s="150">
        <f t="shared" ref="AP282:AP293" si="16">+IF(AN282="1800-01-01",0,AO282-AN282)</f>
        <v>0</v>
      </c>
      <c r="AQ282" s="260">
        <f>+L282+AF282-AK282</f>
        <v>30535564</v>
      </c>
      <c r="AR282" s="86" t="s">
        <v>115</v>
      </c>
      <c r="AS282" s="248">
        <v>0</v>
      </c>
      <c r="AT282" s="203" t="s">
        <v>80</v>
      </c>
      <c r="AU282" s="253">
        <v>0</v>
      </c>
      <c r="AV282" s="261">
        <f t="shared" si="13"/>
        <v>30535564</v>
      </c>
      <c r="AW282" s="133">
        <f t="shared" si="15"/>
        <v>0</v>
      </c>
      <c r="AX282" s="203" t="s">
        <v>80</v>
      </c>
      <c r="AY282" s="86" t="s">
        <v>72</v>
      </c>
      <c r="AZ282" s="337" t="s">
        <v>11387</v>
      </c>
      <c r="BA282" s="81" t="s">
        <v>71</v>
      </c>
      <c r="BB282" s="81" t="s">
        <v>117</v>
      </c>
    </row>
    <row r="283" spans="2:54" s="56" customFormat="1" x14ac:dyDescent="0.25">
      <c r="B283" s="247">
        <v>2023</v>
      </c>
      <c r="C283" s="81">
        <v>891780111</v>
      </c>
      <c r="D283" s="81" t="s">
        <v>68</v>
      </c>
      <c r="E283" s="86" t="s">
        <v>11388</v>
      </c>
      <c r="F283" s="86" t="s">
        <v>11389</v>
      </c>
      <c r="G283" s="86">
        <v>0</v>
      </c>
      <c r="H283" s="198" t="s">
        <v>69</v>
      </c>
      <c r="I283" s="86" t="s">
        <v>78</v>
      </c>
      <c r="J283" s="258" t="s">
        <v>1527</v>
      </c>
      <c r="K283" s="144" t="s">
        <v>11390</v>
      </c>
      <c r="L283" s="248">
        <v>200000000</v>
      </c>
      <c r="M283" s="81" t="s">
        <v>73</v>
      </c>
      <c r="N283" s="86"/>
      <c r="O283" s="144" t="s">
        <v>11391</v>
      </c>
      <c r="P283" s="86">
        <v>900513041</v>
      </c>
      <c r="Q283" s="143">
        <v>1826</v>
      </c>
      <c r="R283" s="257">
        <v>45167</v>
      </c>
      <c r="S283" s="248">
        <v>200000000</v>
      </c>
      <c r="T283" s="257">
        <v>45181</v>
      </c>
      <c r="U283" s="248">
        <v>200000000</v>
      </c>
      <c r="V283" s="86" t="s">
        <v>70</v>
      </c>
      <c r="W283" s="143">
        <v>85459497</v>
      </c>
      <c r="X283" s="144" t="s">
        <v>9253</v>
      </c>
      <c r="Y283" s="86"/>
      <c r="Z283" s="250">
        <v>45181</v>
      </c>
      <c r="AA283" s="257">
        <v>45181</v>
      </c>
      <c r="AB283" s="251">
        <v>45181</v>
      </c>
      <c r="AC283" s="257">
        <v>45291</v>
      </c>
      <c r="AD283" s="150">
        <f t="shared" ref="AD283:AD297" si="17">+IF(AB283="1800-01-01",AC283-AA283,AC283-AB283)</f>
        <v>110</v>
      </c>
      <c r="AE283" s="262">
        <v>0</v>
      </c>
      <c r="AF283" s="262">
        <v>0</v>
      </c>
      <c r="AG283" s="143">
        <v>0</v>
      </c>
      <c r="AH283" s="249" t="s">
        <v>80</v>
      </c>
      <c r="AI283" s="150">
        <v>0</v>
      </c>
      <c r="AJ283" s="143">
        <v>0</v>
      </c>
      <c r="AK283" s="143">
        <v>0</v>
      </c>
      <c r="AL283" s="201" t="s">
        <v>80</v>
      </c>
      <c r="AM283" s="143">
        <v>0</v>
      </c>
      <c r="AN283" s="201" t="s">
        <v>80</v>
      </c>
      <c r="AO283" s="201" t="s">
        <v>80</v>
      </c>
      <c r="AP283" s="150">
        <f t="shared" si="16"/>
        <v>0</v>
      </c>
      <c r="AQ283" s="260">
        <f>+L283+AF283-AK283</f>
        <v>200000000</v>
      </c>
      <c r="AR283" s="86" t="s">
        <v>115</v>
      </c>
      <c r="AS283" s="248">
        <v>0</v>
      </c>
      <c r="AT283" s="203" t="s">
        <v>80</v>
      </c>
      <c r="AU283" s="253">
        <v>62629120</v>
      </c>
      <c r="AV283" s="261">
        <f t="shared" si="13"/>
        <v>137370880</v>
      </c>
      <c r="AW283" s="133">
        <f t="shared" si="15"/>
        <v>0.31314560000000002</v>
      </c>
      <c r="AX283" s="203" t="s">
        <v>80</v>
      </c>
      <c r="AY283" s="86" t="s">
        <v>72</v>
      </c>
      <c r="AZ283" s="337" t="s">
        <v>11392</v>
      </c>
      <c r="BA283" s="81" t="s">
        <v>71</v>
      </c>
      <c r="BB283" s="81" t="s">
        <v>117</v>
      </c>
    </row>
    <row r="284" spans="2:54" s="56" customFormat="1" x14ac:dyDescent="0.25">
      <c r="B284" s="247">
        <v>2023</v>
      </c>
      <c r="C284" s="81">
        <v>891780111</v>
      </c>
      <c r="D284" s="81" t="s">
        <v>68</v>
      </c>
      <c r="E284" s="86" t="s">
        <v>11393</v>
      </c>
      <c r="F284" s="86" t="s">
        <v>11394</v>
      </c>
      <c r="G284" s="86">
        <v>0</v>
      </c>
      <c r="H284" s="198" t="s">
        <v>69</v>
      </c>
      <c r="I284" s="86" t="s">
        <v>78</v>
      </c>
      <c r="J284" s="258" t="s">
        <v>1527</v>
      </c>
      <c r="K284" s="144" t="s">
        <v>11395</v>
      </c>
      <c r="L284" s="248">
        <v>39823935</v>
      </c>
      <c r="M284" s="81" t="s">
        <v>73</v>
      </c>
      <c r="N284" s="86"/>
      <c r="O284" s="144" t="s">
        <v>755</v>
      </c>
      <c r="P284" s="86">
        <v>900845290</v>
      </c>
      <c r="Q284" s="143">
        <v>1851</v>
      </c>
      <c r="R284" s="257">
        <v>45173</v>
      </c>
      <c r="S284" s="248">
        <v>39823942</v>
      </c>
      <c r="T284" s="257">
        <v>45182</v>
      </c>
      <c r="U284" s="248">
        <v>39823935</v>
      </c>
      <c r="V284" s="86" t="s">
        <v>70</v>
      </c>
      <c r="W284" s="143">
        <v>7144175</v>
      </c>
      <c r="X284" s="144" t="s">
        <v>9036</v>
      </c>
      <c r="Y284" s="86"/>
      <c r="Z284" s="250">
        <v>45182</v>
      </c>
      <c r="AA284" s="257">
        <v>45182</v>
      </c>
      <c r="AB284" s="251" t="s">
        <v>80</v>
      </c>
      <c r="AC284" s="257">
        <v>45260</v>
      </c>
      <c r="AD284" s="150">
        <f t="shared" si="17"/>
        <v>78</v>
      </c>
      <c r="AE284" s="262">
        <v>0</v>
      </c>
      <c r="AF284" s="262">
        <v>0</v>
      </c>
      <c r="AG284" s="143">
        <v>0</v>
      </c>
      <c r="AH284" s="249" t="s">
        <v>80</v>
      </c>
      <c r="AI284" s="150">
        <v>0</v>
      </c>
      <c r="AJ284" s="143">
        <v>0</v>
      </c>
      <c r="AK284" s="143">
        <v>0</v>
      </c>
      <c r="AL284" s="201" t="s">
        <v>80</v>
      </c>
      <c r="AM284" s="143">
        <v>0</v>
      </c>
      <c r="AN284" s="201" t="s">
        <v>80</v>
      </c>
      <c r="AO284" s="201" t="s">
        <v>80</v>
      </c>
      <c r="AP284" s="150">
        <f t="shared" si="16"/>
        <v>0</v>
      </c>
      <c r="AQ284" s="260">
        <f>+L284+AF284-AK284</f>
        <v>39823935</v>
      </c>
      <c r="AR284" s="86" t="s">
        <v>115</v>
      </c>
      <c r="AS284" s="248">
        <v>0</v>
      </c>
      <c r="AT284" s="203" t="s">
        <v>80</v>
      </c>
      <c r="AU284" s="253">
        <v>19480203</v>
      </c>
      <c r="AV284" s="261">
        <f t="shared" si="13"/>
        <v>20343732</v>
      </c>
      <c r="AW284" s="133">
        <f t="shared" si="15"/>
        <v>0.48915816581159044</v>
      </c>
      <c r="AX284" s="203" t="s">
        <v>80</v>
      </c>
      <c r="AY284" s="86" t="s">
        <v>72</v>
      </c>
      <c r="AZ284" s="337" t="s">
        <v>11396</v>
      </c>
      <c r="BA284" s="81" t="s">
        <v>71</v>
      </c>
      <c r="BB284" s="81" t="s">
        <v>117</v>
      </c>
    </row>
    <row r="285" spans="2:54" s="56" customFormat="1" x14ac:dyDescent="0.25">
      <c r="B285" s="247">
        <v>2023</v>
      </c>
      <c r="C285" s="81">
        <v>891780111</v>
      </c>
      <c r="D285" s="81" t="s">
        <v>68</v>
      </c>
      <c r="E285" s="86" t="s">
        <v>11397</v>
      </c>
      <c r="F285" s="86" t="s">
        <v>11398</v>
      </c>
      <c r="G285" s="86">
        <v>0</v>
      </c>
      <c r="H285" s="198"/>
      <c r="I285" s="86" t="s">
        <v>78</v>
      </c>
      <c r="J285" s="258" t="s">
        <v>1527</v>
      </c>
      <c r="K285" s="144" t="s">
        <v>11399</v>
      </c>
      <c r="L285" s="248">
        <v>279707500</v>
      </c>
      <c r="M285" s="81" t="s">
        <v>73</v>
      </c>
      <c r="N285" s="86"/>
      <c r="O285" s="144" t="s">
        <v>11400</v>
      </c>
      <c r="P285" s="86">
        <v>900406952</v>
      </c>
      <c r="Q285" s="143">
        <v>1890</v>
      </c>
      <c r="R285" s="257">
        <v>45176</v>
      </c>
      <c r="S285" s="248">
        <v>279707500</v>
      </c>
      <c r="T285" s="257">
        <v>45188</v>
      </c>
      <c r="U285" s="248">
        <v>279707500</v>
      </c>
      <c r="V285" s="86" t="s">
        <v>70</v>
      </c>
      <c r="W285" s="143">
        <v>45507423</v>
      </c>
      <c r="X285" s="144" t="s">
        <v>11356</v>
      </c>
      <c r="Y285" s="86"/>
      <c r="Z285" s="250">
        <v>45188</v>
      </c>
      <c r="AA285" s="257">
        <v>45196</v>
      </c>
      <c r="AB285" s="251">
        <v>45196</v>
      </c>
      <c r="AC285" s="257">
        <v>45291</v>
      </c>
      <c r="AD285" s="150">
        <f t="shared" si="17"/>
        <v>95</v>
      </c>
      <c r="AE285" s="262">
        <v>0</v>
      </c>
      <c r="AF285" s="262">
        <v>0</v>
      </c>
      <c r="AG285" s="143">
        <v>0</v>
      </c>
      <c r="AH285" s="249" t="s">
        <v>80</v>
      </c>
      <c r="AI285" s="150">
        <v>0</v>
      </c>
      <c r="AJ285" s="143">
        <v>0</v>
      </c>
      <c r="AK285" s="143">
        <v>0</v>
      </c>
      <c r="AL285" s="201" t="s">
        <v>80</v>
      </c>
      <c r="AM285" s="143">
        <v>0</v>
      </c>
      <c r="AN285" s="201" t="s">
        <v>80</v>
      </c>
      <c r="AO285" s="201" t="s">
        <v>80</v>
      </c>
      <c r="AP285" s="150">
        <f t="shared" si="16"/>
        <v>0</v>
      </c>
      <c r="AQ285" s="260">
        <f>+L285+AF285-AK285</f>
        <v>279707500</v>
      </c>
      <c r="AR285" s="86" t="s">
        <v>115</v>
      </c>
      <c r="AS285" s="248">
        <v>0</v>
      </c>
      <c r="AT285" s="203" t="s">
        <v>80</v>
      </c>
      <c r="AU285" s="253">
        <v>0</v>
      </c>
      <c r="AV285" s="261">
        <f t="shared" si="13"/>
        <v>279707500</v>
      </c>
      <c r="AW285" s="133">
        <f t="shared" si="15"/>
        <v>0</v>
      </c>
      <c r="AX285" s="203" t="s">
        <v>80</v>
      </c>
      <c r="AY285" s="86" t="s">
        <v>72</v>
      </c>
      <c r="AZ285" s="337" t="s">
        <v>11401</v>
      </c>
      <c r="BA285" s="81" t="s">
        <v>71</v>
      </c>
      <c r="BB285" s="81" t="s">
        <v>117</v>
      </c>
    </row>
    <row r="286" spans="2:54" s="56" customFormat="1" x14ac:dyDescent="0.25">
      <c r="B286" s="247">
        <v>2023</v>
      </c>
      <c r="C286" s="81">
        <v>891780111</v>
      </c>
      <c r="D286" s="81" t="s">
        <v>68</v>
      </c>
      <c r="E286" s="86" t="s">
        <v>11402</v>
      </c>
      <c r="F286" s="86" t="s">
        <v>11403</v>
      </c>
      <c r="G286" s="86">
        <v>0</v>
      </c>
      <c r="H286" s="198" t="s">
        <v>69</v>
      </c>
      <c r="I286" s="86" t="s">
        <v>78</v>
      </c>
      <c r="J286" s="258" t="s">
        <v>1527</v>
      </c>
      <c r="K286" s="144" t="s">
        <v>11404</v>
      </c>
      <c r="L286" s="248">
        <v>38000000</v>
      </c>
      <c r="M286" s="81" t="s">
        <v>73</v>
      </c>
      <c r="N286" s="86"/>
      <c r="O286" s="144" t="s">
        <v>11405</v>
      </c>
      <c r="P286" s="86">
        <v>901295924</v>
      </c>
      <c r="Q286" s="143">
        <v>1928</v>
      </c>
      <c r="R286" s="257">
        <v>45180</v>
      </c>
      <c r="S286" s="248">
        <v>38000000</v>
      </c>
      <c r="T286" s="257">
        <v>45191</v>
      </c>
      <c r="U286" s="248">
        <v>38000000</v>
      </c>
      <c r="V286" s="86" t="s">
        <v>70</v>
      </c>
      <c r="W286" s="143">
        <v>36665858</v>
      </c>
      <c r="X286" s="144" t="s">
        <v>10377</v>
      </c>
      <c r="Y286" s="86"/>
      <c r="Z286" s="250">
        <v>45191</v>
      </c>
      <c r="AA286" s="257">
        <v>45191</v>
      </c>
      <c r="AB286" s="251" t="s">
        <v>80</v>
      </c>
      <c r="AC286" s="257">
        <v>45291</v>
      </c>
      <c r="AD286" s="150">
        <f t="shared" si="17"/>
        <v>100</v>
      </c>
      <c r="AE286" s="262">
        <v>0</v>
      </c>
      <c r="AF286" s="262">
        <v>0</v>
      </c>
      <c r="AG286" s="143">
        <v>0</v>
      </c>
      <c r="AH286" s="249" t="s">
        <v>80</v>
      </c>
      <c r="AI286" s="150">
        <v>0</v>
      </c>
      <c r="AJ286" s="143">
        <v>0</v>
      </c>
      <c r="AK286" s="143">
        <v>0</v>
      </c>
      <c r="AL286" s="201" t="s">
        <v>80</v>
      </c>
      <c r="AM286" s="143">
        <v>0</v>
      </c>
      <c r="AN286" s="201" t="s">
        <v>80</v>
      </c>
      <c r="AO286" s="201" t="s">
        <v>80</v>
      </c>
      <c r="AP286" s="150">
        <f t="shared" si="16"/>
        <v>0</v>
      </c>
      <c r="AQ286" s="260">
        <f>+L286+AF286-AK286</f>
        <v>38000000</v>
      </c>
      <c r="AR286" s="86" t="s">
        <v>115</v>
      </c>
      <c r="AS286" s="248">
        <v>0</v>
      </c>
      <c r="AT286" s="203" t="s">
        <v>80</v>
      </c>
      <c r="AU286" s="253">
        <v>18858712</v>
      </c>
      <c r="AV286" s="261">
        <f t="shared" si="13"/>
        <v>19141288</v>
      </c>
      <c r="AW286" s="133">
        <f t="shared" si="15"/>
        <v>0.49628189473684209</v>
      </c>
      <c r="AX286" s="203" t="s">
        <v>80</v>
      </c>
      <c r="AY286" s="86" t="s">
        <v>72</v>
      </c>
      <c r="AZ286" s="337" t="s">
        <v>11406</v>
      </c>
      <c r="BA286" s="81" t="s">
        <v>71</v>
      </c>
      <c r="BB286" s="81" t="s">
        <v>117</v>
      </c>
    </row>
    <row r="287" spans="2:54" s="56" customFormat="1" x14ac:dyDescent="0.25">
      <c r="B287" s="247">
        <v>2023</v>
      </c>
      <c r="C287" s="81">
        <v>891780111</v>
      </c>
      <c r="D287" s="81" t="s">
        <v>68</v>
      </c>
      <c r="E287" s="86" t="s">
        <v>11407</v>
      </c>
      <c r="F287" s="86" t="s">
        <v>11408</v>
      </c>
      <c r="G287" s="86">
        <v>0</v>
      </c>
      <c r="H287" s="198" t="s">
        <v>69</v>
      </c>
      <c r="I287" s="86" t="s">
        <v>78</v>
      </c>
      <c r="J287" s="258" t="s">
        <v>1527</v>
      </c>
      <c r="K287" s="144" t="s">
        <v>11409</v>
      </c>
      <c r="L287" s="248">
        <v>15000000</v>
      </c>
      <c r="M287" s="81" t="s">
        <v>73</v>
      </c>
      <c r="N287" s="86"/>
      <c r="O287" s="144" t="s">
        <v>11410</v>
      </c>
      <c r="P287" s="86">
        <v>891702681</v>
      </c>
      <c r="Q287" s="143">
        <v>1664</v>
      </c>
      <c r="R287" s="257">
        <v>45141</v>
      </c>
      <c r="S287" s="248">
        <v>15000000</v>
      </c>
      <c r="T287" s="257">
        <v>45194</v>
      </c>
      <c r="U287" s="248">
        <v>15000000</v>
      </c>
      <c r="V287" s="86" t="s">
        <v>70</v>
      </c>
      <c r="W287" s="143">
        <v>72221403</v>
      </c>
      <c r="X287" s="144" t="s">
        <v>1550</v>
      </c>
      <c r="Y287" s="86"/>
      <c r="Z287" s="250">
        <v>45194</v>
      </c>
      <c r="AA287" s="257">
        <v>45194</v>
      </c>
      <c r="AB287" s="251" t="s">
        <v>80</v>
      </c>
      <c r="AC287" s="257">
        <v>45291</v>
      </c>
      <c r="AD287" s="150">
        <f t="shared" si="17"/>
        <v>97</v>
      </c>
      <c r="AE287" s="262">
        <v>0</v>
      </c>
      <c r="AF287" s="262">
        <v>0</v>
      </c>
      <c r="AG287" s="143">
        <v>0</v>
      </c>
      <c r="AH287" s="249" t="s">
        <v>80</v>
      </c>
      <c r="AI287" s="150">
        <v>0</v>
      </c>
      <c r="AJ287" s="143">
        <v>0</v>
      </c>
      <c r="AK287" s="143">
        <v>0</v>
      </c>
      <c r="AL287" s="201" t="s">
        <v>80</v>
      </c>
      <c r="AM287" s="143">
        <v>0</v>
      </c>
      <c r="AN287" s="201" t="s">
        <v>80</v>
      </c>
      <c r="AO287" s="201" t="s">
        <v>80</v>
      </c>
      <c r="AP287" s="150">
        <f t="shared" si="16"/>
        <v>0</v>
      </c>
      <c r="AQ287" s="260">
        <f>+L287+AF287-AK287</f>
        <v>15000000</v>
      </c>
      <c r="AR287" s="86" t="s">
        <v>115</v>
      </c>
      <c r="AS287" s="248">
        <v>0</v>
      </c>
      <c r="AT287" s="203" t="s">
        <v>80</v>
      </c>
      <c r="AU287" s="253">
        <v>0</v>
      </c>
      <c r="AV287" s="261">
        <f t="shared" si="13"/>
        <v>15000000</v>
      </c>
      <c r="AW287" s="133">
        <f t="shared" si="15"/>
        <v>0</v>
      </c>
      <c r="AX287" s="203" t="s">
        <v>80</v>
      </c>
      <c r="AY287" s="86" t="s">
        <v>72</v>
      </c>
      <c r="AZ287" s="337" t="s">
        <v>11411</v>
      </c>
      <c r="BA287" s="81" t="s">
        <v>71</v>
      </c>
      <c r="BB287" s="81" t="s">
        <v>117</v>
      </c>
    </row>
    <row r="288" spans="2:54" s="56" customFormat="1" x14ac:dyDescent="0.25">
      <c r="B288" s="247">
        <v>2023</v>
      </c>
      <c r="C288" s="81">
        <v>891780111</v>
      </c>
      <c r="D288" s="81" t="s">
        <v>68</v>
      </c>
      <c r="E288" s="86" t="s">
        <v>11412</v>
      </c>
      <c r="F288" s="86" t="s">
        <v>11413</v>
      </c>
      <c r="G288" s="86">
        <v>0</v>
      </c>
      <c r="H288" s="198" t="s">
        <v>69</v>
      </c>
      <c r="I288" s="86" t="s">
        <v>78</v>
      </c>
      <c r="J288" s="258" t="s">
        <v>1527</v>
      </c>
      <c r="K288" s="144" t="s">
        <v>11414</v>
      </c>
      <c r="L288" s="248">
        <v>3944000</v>
      </c>
      <c r="M288" s="81" t="s">
        <v>73</v>
      </c>
      <c r="N288" s="86"/>
      <c r="O288" s="144" t="s">
        <v>11343</v>
      </c>
      <c r="P288" s="86">
        <v>36549782</v>
      </c>
      <c r="Q288" s="143">
        <v>2177</v>
      </c>
      <c r="R288" s="257">
        <v>45205</v>
      </c>
      <c r="S288" s="248">
        <v>3944000</v>
      </c>
      <c r="T288" s="257">
        <v>45209</v>
      </c>
      <c r="U288" s="248">
        <v>3944000</v>
      </c>
      <c r="V288" s="86" t="s">
        <v>70</v>
      </c>
      <c r="W288" s="143">
        <v>72175282</v>
      </c>
      <c r="X288" s="144" t="s">
        <v>10639</v>
      </c>
      <c r="Y288" s="86"/>
      <c r="Z288" s="250">
        <v>45209</v>
      </c>
      <c r="AA288" s="257">
        <v>45209</v>
      </c>
      <c r="AB288" s="251" t="s">
        <v>80</v>
      </c>
      <c r="AC288" s="257">
        <v>45291</v>
      </c>
      <c r="AD288" s="150">
        <f t="shared" si="17"/>
        <v>82</v>
      </c>
      <c r="AE288" s="262">
        <v>0</v>
      </c>
      <c r="AF288" s="262">
        <v>0</v>
      </c>
      <c r="AG288" s="143">
        <v>0</v>
      </c>
      <c r="AH288" s="249" t="s">
        <v>80</v>
      </c>
      <c r="AI288" s="150">
        <v>0</v>
      </c>
      <c r="AJ288" s="143">
        <v>0</v>
      </c>
      <c r="AK288" s="143">
        <v>0</v>
      </c>
      <c r="AL288" s="201" t="s">
        <v>80</v>
      </c>
      <c r="AM288" s="143">
        <v>0</v>
      </c>
      <c r="AN288" s="201" t="s">
        <v>80</v>
      </c>
      <c r="AO288" s="201" t="s">
        <v>80</v>
      </c>
      <c r="AP288" s="150">
        <v>0</v>
      </c>
      <c r="AQ288" s="260">
        <v>3944000</v>
      </c>
      <c r="AR288" s="86" t="s">
        <v>115</v>
      </c>
      <c r="AS288" s="248">
        <v>0</v>
      </c>
      <c r="AT288" s="203" t="s">
        <v>80</v>
      </c>
      <c r="AU288" s="253">
        <v>0</v>
      </c>
      <c r="AV288" s="261">
        <v>3944000</v>
      </c>
      <c r="AW288" s="133">
        <v>0</v>
      </c>
      <c r="AX288" s="203" t="s">
        <v>80</v>
      </c>
      <c r="AY288" s="86" t="s">
        <v>72</v>
      </c>
      <c r="AZ288" s="337" t="s">
        <v>11415</v>
      </c>
      <c r="BA288" s="81" t="s">
        <v>71</v>
      </c>
      <c r="BB288" s="81" t="s">
        <v>117</v>
      </c>
    </row>
    <row r="289" spans="1:54" s="56" customFormat="1" x14ac:dyDescent="0.25">
      <c r="B289" s="247">
        <v>2023</v>
      </c>
      <c r="C289" s="81">
        <v>891780111</v>
      </c>
      <c r="D289" s="81" t="s">
        <v>68</v>
      </c>
      <c r="E289" s="86" t="s">
        <v>11416</v>
      </c>
      <c r="F289" s="86" t="s">
        <v>11417</v>
      </c>
      <c r="G289" s="86">
        <v>0</v>
      </c>
      <c r="H289" s="198"/>
      <c r="I289" s="86" t="s">
        <v>78</v>
      </c>
      <c r="J289" s="258" t="s">
        <v>120</v>
      </c>
      <c r="K289" s="144" t="s">
        <v>11418</v>
      </c>
      <c r="L289" s="248">
        <v>40000000</v>
      </c>
      <c r="M289" s="81" t="s">
        <v>73</v>
      </c>
      <c r="N289" s="86"/>
      <c r="O289" s="144" t="s">
        <v>11299</v>
      </c>
      <c r="P289" s="86">
        <v>901676410</v>
      </c>
      <c r="Q289" s="143">
        <v>2189</v>
      </c>
      <c r="R289" s="257">
        <v>45209</v>
      </c>
      <c r="S289" s="248">
        <v>40000000</v>
      </c>
      <c r="T289" s="257">
        <v>45212</v>
      </c>
      <c r="U289" s="248">
        <v>40000000</v>
      </c>
      <c r="V289" s="86" t="s">
        <v>70</v>
      </c>
      <c r="W289" s="143">
        <v>85152695</v>
      </c>
      <c r="X289" s="144" t="s">
        <v>9310</v>
      </c>
      <c r="Y289" s="86"/>
      <c r="Z289" s="250">
        <v>45212</v>
      </c>
      <c r="AA289" s="257">
        <v>45217</v>
      </c>
      <c r="AB289" s="251">
        <v>45217</v>
      </c>
      <c r="AC289" s="257">
        <v>45260</v>
      </c>
      <c r="AD289" s="150">
        <f t="shared" si="17"/>
        <v>43</v>
      </c>
      <c r="AE289" s="262">
        <v>0</v>
      </c>
      <c r="AF289" s="262">
        <v>0</v>
      </c>
      <c r="AG289" s="143">
        <v>0</v>
      </c>
      <c r="AH289" s="249" t="s">
        <v>80</v>
      </c>
      <c r="AI289" s="150">
        <v>0</v>
      </c>
      <c r="AJ289" s="143">
        <v>0</v>
      </c>
      <c r="AK289" s="143">
        <v>0</v>
      </c>
      <c r="AL289" s="201" t="s">
        <v>80</v>
      </c>
      <c r="AM289" s="143">
        <v>0</v>
      </c>
      <c r="AN289" s="201" t="s">
        <v>80</v>
      </c>
      <c r="AO289" s="201" t="s">
        <v>80</v>
      </c>
      <c r="AP289" s="150">
        <v>0</v>
      </c>
      <c r="AQ289" s="260">
        <v>40000000</v>
      </c>
      <c r="AR289" s="86" t="s">
        <v>115</v>
      </c>
      <c r="AS289" s="248">
        <v>0</v>
      </c>
      <c r="AT289" s="203" t="s">
        <v>80</v>
      </c>
      <c r="AU289" s="253">
        <v>0</v>
      </c>
      <c r="AV289" s="261">
        <v>40000000</v>
      </c>
      <c r="AW289" s="133">
        <v>0</v>
      </c>
      <c r="AX289" s="203" t="s">
        <v>80</v>
      </c>
      <c r="AY289" s="86" t="s">
        <v>72</v>
      </c>
      <c r="AZ289" s="337" t="s">
        <v>11419</v>
      </c>
      <c r="BA289" s="81" t="s">
        <v>71</v>
      </c>
      <c r="BB289" s="81" t="s">
        <v>117</v>
      </c>
    </row>
    <row r="290" spans="1:54" s="56" customFormat="1" x14ac:dyDescent="0.25">
      <c r="B290" s="247">
        <v>2023</v>
      </c>
      <c r="C290" s="81">
        <v>891780111</v>
      </c>
      <c r="D290" s="81" t="s">
        <v>68</v>
      </c>
      <c r="E290" s="86" t="s">
        <v>11420</v>
      </c>
      <c r="F290" s="86" t="s">
        <v>11421</v>
      </c>
      <c r="G290" s="86">
        <v>0</v>
      </c>
      <c r="H290" s="198"/>
      <c r="I290" s="86" t="s">
        <v>78</v>
      </c>
      <c r="J290" s="258" t="s">
        <v>1527</v>
      </c>
      <c r="K290" s="144" t="s">
        <v>11422</v>
      </c>
      <c r="L290" s="248">
        <v>60000000</v>
      </c>
      <c r="M290" s="81" t="s">
        <v>73</v>
      </c>
      <c r="N290" s="86"/>
      <c r="O290" s="144" t="s">
        <v>10957</v>
      </c>
      <c r="P290" s="86">
        <v>900763287</v>
      </c>
      <c r="Q290" s="143">
        <v>2250</v>
      </c>
      <c r="R290" s="257">
        <v>45219</v>
      </c>
      <c r="S290" s="248">
        <v>60000000</v>
      </c>
      <c r="T290" s="257">
        <v>45226</v>
      </c>
      <c r="U290" s="248">
        <v>60000000</v>
      </c>
      <c r="V290" s="86" t="s">
        <v>70</v>
      </c>
      <c r="W290" s="143">
        <v>36665858</v>
      </c>
      <c r="X290" s="144" t="s">
        <v>10377</v>
      </c>
      <c r="Y290" s="86"/>
      <c r="Z290" s="250">
        <v>45226</v>
      </c>
      <c r="AA290" s="257">
        <v>45231</v>
      </c>
      <c r="AB290" s="251">
        <v>45231</v>
      </c>
      <c r="AC290" s="257">
        <v>45291</v>
      </c>
      <c r="AD290" s="150">
        <f t="shared" si="17"/>
        <v>60</v>
      </c>
      <c r="AE290" s="262">
        <v>0</v>
      </c>
      <c r="AF290" s="262">
        <v>0</v>
      </c>
      <c r="AG290" s="143">
        <v>0</v>
      </c>
      <c r="AH290" s="249" t="s">
        <v>80</v>
      </c>
      <c r="AI290" s="150">
        <v>0</v>
      </c>
      <c r="AJ290" s="143">
        <v>0</v>
      </c>
      <c r="AK290" s="143">
        <v>0</v>
      </c>
      <c r="AL290" s="201" t="s">
        <v>80</v>
      </c>
      <c r="AM290" s="143">
        <v>0</v>
      </c>
      <c r="AN290" s="201" t="s">
        <v>80</v>
      </c>
      <c r="AO290" s="201" t="s">
        <v>80</v>
      </c>
      <c r="AP290" s="150">
        <v>0</v>
      </c>
      <c r="AQ290" s="260">
        <v>60000000</v>
      </c>
      <c r="AR290" s="86" t="s">
        <v>115</v>
      </c>
      <c r="AS290" s="248">
        <v>0</v>
      </c>
      <c r="AT290" s="203" t="s">
        <v>80</v>
      </c>
      <c r="AU290" s="253">
        <v>0</v>
      </c>
      <c r="AV290" s="261">
        <v>60000000</v>
      </c>
      <c r="AW290" s="133">
        <v>0</v>
      </c>
      <c r="AX290" s="203" t="s">
        <v>80</v>
      </c>
      <c r="AY290" s="86" t="s">
        <v>72</v>
      </c>
      <c r="AZ290" s="337" t="s">
        <v>11423</v>
      </c>
      <c r="BA290" s="81" t="s">
        <v>71</v>
      </c>
      <c r="BB290" s="81" t="s">
        <v>117</v>
      </c>
    </row>
    <row r="291" spans="1:54" s="56" customFormat="1" x14ac:dyDescent="0.25">
      <c r="B291" s="247">
        <v>2023</v>
      </c>
      <c r="C291" s="81">
        <v>891780111</v>
      </c>
      <c r="D291" s="81" t="s">
        <v>68</v>
      </c>
      <c r="E291" s="86" t="s">
        <v>11424</v>
      </c>
      <c r="F291" s="86" t="s">
        <v>11425</v>
      </c>
      <c r="G291" s="86">
        <v>0</v>
      </c>
      <c r="H291" s="198" t="s">
        <v>69</v>
      </c>
      <c r="I291" s="86" t="s">
        <v>78</v>
      </c>
      <c r="J291" s="258" t="s">
        <v>120</v>
      </c>
      <c r="K291" s="144" t="s">
        <v>11426</v>
      </c>
      <c r="L291" s="248">
        <v>287150006</v>
      </c>
      <c r="M291" s="81" t="s">
        <v>73</v>
      </c>
      <c r="N291" s="86" t="s">
        <v>69</v>
      </c>
      <c r="O291" s="144" t="s">
        <v>11427</v>
      </c>
      <c r="P291" s="86">
        <v>901185241</v>
      </c>
      <c r="Q291" s="143">
        <v>283</v>
      </c>
      <c r="R291" s="257">
        <v>44964</v>
      </c>
      <c r="S291" s="248">
        <v>287220196</v>
      </c>
      <c r="T291" s="257">
        <v>44971</v>
      </c>
      <c r="U291" s="248">
        <v>287220196</v>
      </c>
      <c r="V291" s="86" t="s">
        <v>70</v>
      </c>
      <c r="W291" s="143">
        <v>85151631</v>
      </c>
      <c r="X291" s="144" t="s">
        <v>10575</v>
      </c>
      <c r="Y291" s="86" t="s">
        <v>69</v>
      </c>
      <c r="Z291" s="250">
        <v>44971</v>
      </c>
      <c r="AA291" s="257">
        <v>44986</v>
      </c>
      <c r="AB291" s="251">
        <v>44984</v>
      </c>
      <c r="AC291" s="257">
        <v>45076</v>
      </c>
      <c r="AD291" s="150">
        <f t="shared" si="17"/>
        <v>92</v>
      </c>
      <c r="AE291" s="262">
        <v>1</v>
      </c>
      <c r="AF291" s="262">
        <v>27388028</v>
      </c>
      <c r="AG291" s="143">
        <v>0</v>
      </c>
      <c r="AH291" s="249" t="s">
        <v>80</v>
      </c>
      <c r="AI291" s="150">
        <v>0</v>
      </c>
      <c r="AJ291" s="143">
        <v>0</v>
      </c>
      <c r="AK291" s="143">
        <v>0</v>
      </c>
      <c r="AL291" s="201" t="s">
        <v>80</v>
      </c>
      <c r="AM291" s="143">
        <v>0</v>
      </c>
      <c r="AN291" s="201" t="s">
        <v>80</v>
      </c>
      <c r="AO291" s="201" t="s">
        <v>80</v>
      </c>
      <c r="AP291" s="150">
        <f t="shared" si="16"/>
        <v>0</v>
      </c>
      <c r="AQ291" s="260">
        <f>+L291+AF291-AK291</f>
        <v>314538034</v>
      </c>
      <c r="AR291" s="86" t="s">
        <v>70</v>
      </c>
      <c r="AS291" s="248">
        <v>0</v>
      </c>
      <c r="AT291" s="203" t="s">
        <v>80</v>
      </c>
      <c r="AU291" s="253">
        <v>314538034</v>
      </c>
      <c r="AV291" s="261">
        <f t="shared" si="13"/>
        <v>0</v>
      </c>
      <c r="AW291" s="133">
        <f t="shared" si="15"/>
        <v>1</v>
      </c>
      <c r="AX291" s="203" t="s">
        <v>80</v>
      </c>
      <c r="AY291" s="86" t="s">
        <v>800</v>
      </c>
      <c r="AZ291" s="254" t="s">
        <v>11428</v>
      </c>
      <c r="BA291" s="81" t="s">
        <v>71</v>
      </c>
      <c r="BB291" s="81" t="s">
        <v>117</v>
      </c>
    </row>
    <row r="292" spans="1:54" s="56" customFormat="1" x14ac:dyDescent="0.25">
      <c r="B292" s="247">
        <v>2023</v>
      </c>
      <c r="C292" s="81">
        <v>891780111</v>
      </c>
      <c r="D292" s="81" t="s">
        <v>68</v>
      </c>
      <c r="E292" s="86" t="s">
        <v>11429</v>
      </c>
      <c r="F292" s="86" t="s">
        <v>11430</v>
      </c>
      <c r="G292" s="86">
        <v>0</v>
      </c>
      <c r="H292" s="198"/>
      <c r="I292" s="86" t="s">
        <v>78</v>
      </c>
      <c r="J292" s="258" t="s">
        <v>120</v>
      </c>
      <c r="K292" s="144" t="s">
        <v>11431</v>
      </c>
      <c r="L292" s="248">
        <v>105169041</v>
      </c>
      <c r="M292" s="81" t="s">
        <v>73</v>
      </c>
      <c r="N292" s="86"/>
      <c r="O292" s="144" t="s">
        <v>11432</v>
      </c>
      <c r="P292" s="86" t="s">
        <v>11433</v>
      </c>
      <c r="Q292" s="143">
        <v>159</v>
      </c>
      <c r="R292" s="257">
        <v>44958</v>
      </c>
      <c r="S292" s="248">
        <v>105169041</v>
      </c>
      <c r="T292" s="257">
        <v>44998</v>
      </c>
      <c r="U292" s="248">
        <v>105169041</v>
      </c>
      <c r="V292" s="86" t="s">
        <v>70</v>
      </c>
      <c r="W292" s="143">
        <v>72221403</v>
      </c>
      <c r="X292" s="144" t="s">
        <v>1550</v>
      </c>
      <c r="Y292" s="86"/>
      <c r="Z292" s="250">
        <v>44998</v>
      </c>
      <c r="AA292" s="257">
        <v>45007</v>
      </c>
      <c r="AB292" s="251">
        <v>45001</v>
      </c>
      <c r="AC292" s="257">
        <v>45043</v>
      </c>
      <c r="AD292" s="150">
        <f t="shared" si="17"/>
        <v>42</v>
      </c>
      <c r="AE292" s="262">
        <v>1</v>
      </c>
      <c r="AF292" s="262">
        <v>4422973</v>
      </c>
      <c r="AG292" s="143">
        <v>0</v>
      </c>
      <c r="AH292" s="249" t="s">
        <v>80</v>
      </c>
      <c r="AI292" s="150">
        <v>0</v>
      </c>
      <c r="AJ292" s="143">
        <v>0</v>
      </c>
      <c r="AK292" s="143">
        <v>0</v>
      </c>
      <c r="AL292" s="201" t="s">
        <v>80</v>
      </c>
      <c r="AM292" s="143">
        <v>0</v>
      </c>
      <c r="AN292" s="201" t="s">
        <v>80</v>
      </c>
      <c r="AO292" s="201" t="s">
        <v>80</v>
      </c>
      <c r="AP292" s="150">
        <f t="shared" si="16"/>
        <v>0</v>
      </c>
      <c r="AQ292" s="260">
        <f>+L292+AF292-AK292</f>
        <v>109592014</v>
      </c>
      <c r="AR292" s="86" t="s">
        <v>70</v>
      </c>
      <c r="AS292" s="248">
        <v>0</v>
      </c>
      <c r="AT292" s="203" t="s">
        <v>80</v>
      </c>
      <c r="AU292" s="253">
        <v>109592014</v>
      </c>
      <c r="AV292" s="261">
        <f t="shared" si="13"/>
        <v>0</v>
      </c>
      <c r="AW292" s="133">
        <f t="shared" ref="AW292:AW293" si="18">+(AU292/AQ292)</f>
        <v>1</v>
      </c>
      <c r="AX292" s="203" t="s">
        <v>80</v>
      </c>
      <c r="AY292" s="86" t="s">
        <v>800</v>
      </c>
      <c r="AZ292" s="254" t="s">
        <v>11434</v>
      </c>
      <c r="BA292" s="81" t="s">
        <v>71</v>
      </c>
      <c r="BB292" s="81" t="s">
        <v>117</v>
      </c>
    </row>
    <row r="293" spans="1:54" s="56" customFormat="1" x14ac:dyDescent="0.25">
      <c r="B293" s="247">
        <v>2023</v>
      </c>
      <c r="C293" s="81">
        <v>891780111</v>
      </c>
      <c r="D293" s="81" t="s">
        <v>68</v>
      </c>
      <c r="E293" s="86" t="s">
        <v>11435</v>
      </c>
      <c r="F293" s="86" t="s">
        <v>11436</v>
      </c>
      <c r="G293" s="86">
        <v>0</v>
      </c>
      <c r="H293" s="198"/>
      <c r="I293" s="86" t="s">
        <v>78</v>
      </c>
      <c r="J293" s="258" t="s">
        <v>1527</v>
      </c>
      <c r="K293" s="144" t="s">
        <v>11437</v>
      </c>
      <c r="L293" s="248">
        <v>287680000</v>
      </c>
      <c r="M293" s="81" t="s">
        <v>73</v>
      </c>
      <c r="N293" s="86"/>
      <c r="O293" s="144" t="s">
        <v>11438</v>
      </c>
      <c r="P293" s="86" t="s">
        <v>11439</v>
      </c>
      <c r="Q293" s="143">
        <v>828</v>
      </c>
      <c r="R293" s="257">
        <v>45013</v>
      </c>
      <c r="S293" s="248">
        <v>287680000</v>
      </c>
      <c r="T293" s="257">
        <v>45034</v>
      </c>
      <c r="U293" s="248">
        <v>287680000</v>
      </c>
      <c r="V293" s="86" t="s">
        <v>70</v>
      </c>
      <c r="W293" s="143">
        <v>15443332</v>
      </c>
      <c r="X293" s="144" t="s">
        <v>9540</v>
      </c>
      <c r="Y293" s="86"/>
      <c r="Z293" s="250">
        <v>45034</v>
      </c>
      <c r="AA293" s="257">
        <v>45041</v>
      </c>
      <c r="AB293" s="251">
        <v>45035</v>
      </c>
      <c r="AC293" s="257">
        <v>45080</v>
      </c>
      <c r="AD293" s="150">
        <f t="shared" si="17"/>
        <v>45</v>
      </c>
      <c r="AE293" s="262">
        <v>0</v>
      </c>
      <c r="AF293" s="262">
        <v>0</v>
      </c>
      <c r="AG293" s="143">
        <v>0</v>
      </c>
      <c r="AH293" s="249" t="s">
        <v>80</v>
      </c>
      <c r="AI293" s="150">
        <v>0</v>
      </c>
      <c r="AJ293" s="143">
        <v>0</v>
      </c>
      <c r="AK293" s="143">
        <v>0</v>
      </c>
      <c r="AL293" s="201" t="s">
        <v>80</v>
      </c>
      <c r="AM293" s="143">
        <v>1</v>
      </c>
      <c r="AN293" s="201">
        <v>45070</v>
      </c>
      <c r="AO293" s="201">
        <v>45140</v>
      </c>
      <c r="AP293" s="150">
        <f t="shared" si="16"/>
        <v>70</v>
      </c>
      <c r="AQ293" s="260">
        <f>+L293+AF293-AK293</f>
        <v>287680000</v>
      </c>
      <c r="AR293" s="86" t="s">
        <v>70</v>
      </c>
      <c r="AS293" s="248">
        <v>0</v>
      </c>
      <c r="AT293" s="203" t="s">
        <v>80</v>
      </c>
      <c r="AU293" s="253">
        <v>287679998.57999998</v>
      </c>
      <c r="AV293" s="261">
        <f t="shared" si="13"/>
        <v>1.4200000166893005</v>
      </c>
      <c r="AW293" s="133">
        <f t="shared" si="18"/>
        <v>0.99999999506395987</v>
      </c>
      <c r="AX293" s="203" t="s">
        <v>80</v>
      </c>
      <c r="AY293" s="86" t="s">
        <v>800</v>
      </c>
      <c r="AZ293" s="254" t="s">
        <v>11440</v>
      </c>
      <c r="BA293" s="81" t="s">
        <v>71</v>
      </c>
      <c r="BB293" s="81" t="s">
        <v>117</v>
      </c>
    </row>
    <row r="294" spans="1:54" s="56" customFormat="1" x14ac:dyDescent="0.25">
      <c r="B294" s="247">
        <v>2023</v>
      </c>
      <c r="C294" s="81">
        <v>891780111</v>
      </c>
      <c r="D294" s="81" t="s">
        <v>68</v>
      </c>
      <c r="E294" s="86" t="s">
        <v>11441</v>
      </c>
      <c r="F294" s="86" t="s">
        <v>11442</v>
      </c>
      <c r="G294" s="86">
        <v>0</v>
      </c>
      <c r="H294" s="198"/>
      <c r="I294" s="86" t="s">
        <v>78</v>
      </c>
      <c r="J294" s="258" t="s">
        <v>120</v>
      </c>
      <c r="K294" s="144" t="s">
        <v>11443</v>
      </c>
      <c r="L294" s="248">
        <v>28984746</v>
      </c>
      <c r="M294" s="81" t="s">
        <v>73</v>
      </c>
      <c r="N294" s="86"/>
      <c r="O294" s="144" t="s">
        <v>11444</v>
      </c>
      <c r="P294" s="86">
        <v>901468858</v>
      </c>
      <c r="Q294" s="143">
        <v>1082</v>
      </c>
      <c r="R294" s="257">
        <v>45013</v>
      </c>
      <c r="S294" s="248">
        <v>28984746</v>
      </c>
      <c r="T294" s="257">
        <v>45126</v>
      </c>
      <c r="U294" s="248">
        <v>28984746</v>
      </c>
      <c r="V294" s="86" t="s">
        <v>70</v>
      </c>
      <c r="W294" s="143">
        <v>15443332</v>
      </c>
      <c r="X294" s="144" t="s">
        <v>9540</v>
      </c>
      <c r="Y294" s="86"/>
      <c r="Z294" s="250">
        <v>45126</v>
      </c>
      <c r="AA294" s="257">
        <v>45135</v>
      </c>
      <c r="AB294" s="251">
        <v>45132</v>
      </c>
      <c r="AC294" s="257">
        <v>45144</v>
      </c>
      <c r="AD294" s="150">
        <f t="shared" si="17"/>
        <v>12</v>
      </c>
      <c r="AE294" s="262">
        <v>0</v>
      </c>
      <c r="AF294" s="262">
        <v>0</v>
      </c>
      <c r="AG294" s="143">
        <v>0</v>
      </c>
      <c r="AH294" s="249" t="s">
        <v>80</v>
      </c>
      <c r="AI294" s="150">
        <v>0</v>
      </c>
      <c r="AJ294" s="143">
        <v>0</v>
      </c>
      <c r="AK294" s="143">
        <v>0</v>
      </c>
      <c r="AL294" s="201" t="s">
        <v>80</v>
      </c>
      <c r="AM294" s="143">
        <v>0</v>
      </c>
      <c r="AN294" s="201" t="s">
        <v>80</v>
      </c>
      <c r="AO294" s="201" t="s">
        <v>80</v>
      </c>
      <c r="AP294" s="150">
        <f>+IF(AN294="1800-01-01",0,AO294-AN294)</f>
        <v>0</v>
      </c>
      <c r="AQ294" s="260">
        <f>+L294+AF294-AK294</f>
        <v>28984746</v>
      </c>
      <c r="AR294" s="86" t="s">
        <v>70</v>
      </c>
      <c r="AS294" s="248">
        <v>0</v>
      </c>
      <c r="AT294" s="203" t="s">
        <v>80</v>
      </c>
      <c r="AU294" s="253">
        <v>28977025.949999999</v>
      </c>
      <c r="AV294" s="261">
        <f t="shared" si="13"/>
        <v>7720.0500000007451</v>
      </c>
      <c r="AW294" s="133">
        <f>+(AU294/AQ294)</f>
        <v>0.99973365127988356</v>
      </c>
      <c r="AX294" s="203" t="s">
        <v>80</v>
      </c>
      <c r="AY294" s="86" t="s">
        <v>800</v>
      </c>
      <c r="AZ294" s="254" t="s">
        <v>11445</v>
      </c>
      <c r="BA294" s="81" t="s">
        <v>71</v>
      </c>
      <c r="BB294" s="81" t="s">
        <v>117</v>
      </c>
    </row>
    <row r="295" spans="1:54" s="56" customFormat="1" x14ac:dyDescent="0.25">
      <c r="B295" s="247">
        <v>2023</v>
      </c>
      <c r="C295" s="81">
        <v>891780111</v>
      </c>
      <c r="D295" s="81" t="s">
        <v>68</v>
      </c>
      <c r="E295" s="86" t="s">
        <v>11446</v>
      </c>
      <c r="F295" s="86" t="s">
        <v>11447</v>
      </c>
      <c r="G295" s="86">
        <v>0</v>
      </c>
      <c r="H295" s="198" t="s">
        <v>69</v>
      </c>
      <c r="I295" s="86" t="s">
        <v>78</v>
      </c>
      <c r="J295" s="258" t="s">
        <v>120</v>
      </c>
      <c r="K295" s="144" t="s">
        <v>11448</v>
      </c>
      <c r="L295" s="248">
        <v>248316042</v>
      </c>
      <c r="M295" s="81" t="s">
        <v>73</v>
      </c>
      <c r="N295" s="86"/>
      <c r="O295" s="144" t="s">
        <v>11449</v>
      </c>
      <c r="P295" s="86">
        <v>900597814</v>
      </c>
      <c r="Q295" s="143">
        <v>1762</v>
      </c>
      <c r="R295" s="257">
        <v>45155</v>
      </c>
      <c r="S295" s="248">
        <v>248381208</v>
      </c>
      <c r="T295" s="257">
        <v>45180</v>
      </c>
      <c r="U295" s="248">
        <v>248316042</v>
      </c>
      <c r="V295" s="86" t="s">
        <v>70</v>
      </c>
      <c r="W295" s="143">
        <v>15443332</v>
      </c>
      <c r="X295" s="144" t="s">
        <v>9540</v>
      </c>
      <c r="Y295" s="86"/>
      <c r="Z295" s="250">
        <v>45180</v>
      </c>
      <c r="AA295" s="257">
        <v>45201</v>
      </c>
      <c r="AB295" s="251">
        <v>45181</v>
      </c>
      <c r="AC295" s="257">
        <v>45262</v>
      </c>
      <c r="AD295" s="150">
        <f t="shared" si="17"/>
        <v>81</v>
      </c>
      <c r="AE295" s="262">
        <v>0</v>
      </c>
      <c r="AF295" s="262">
        <v>0</v>
      </c>
      <c r="AG295" s="143">
        <v>0</v>
      </c>
      <c r="AH295" s="249" t="s">
        <v>80</v>
      </c>
      <c r="AI295" s="150">
        <v>0</v>
      </c>
      <c r="AJ295" s="143">
        <v>0</v>
      </c>
      <c r="AK295" s="143">
        <v>0</v>
      </c>
      <c r="AL295" s="201" t="s">
        <v>80</v>
      </c>
      <c r="AM295" s="143">
        <v>0</v>
      </c>
      <c r="AN295" s="201" t="s">
        <v>80</v>
      </c>
      <c r="AO295" s="201" t="s">
        <v>80</v>
      </c>
      <c r="AP295" s="150">
        <v>0</v>
      </c>
      <c r="AQ295" s="260">
        <v>248316042</v>
      </c>
      <c r="AR295" s="86" t="s">
        <v>70</v>
      </c>
      <c r="AS295" s="248">
        <v>99326416.800000012</v>
      </c>
      <c r="AT295" s="256" t="s">
        <v>11450</v>
      </c>
      <c r="AU295" s="253">
        <v>99326416.799999997</v>
      </c>
      <c r="AV295" s="261">
        <f t="shared" si="13"/>
        <v>148989625.19999999</v>
      </c>
      <c r="AW295" s="133">
        <f t="shared" ref="AW295" si="19">+(AU295/AQ295)</f>
        <v>0.39999999999999997</v>
      </c>
      <c r="AX295" s="203" t="s">
        <v>80</v>
      </c>
      <c r="AY295" s="86" t="s">
        <v>72</v>
      </c>
      <c r="AZ295" s="337" t="s">
        <v>11451</v>
      </c>
      <c r="BA295" s="81" t="s">
        <v>71</v>
      </c>
      <c r="BB295" s="81" t="s">
        <v>117</v>
      </c>
    </row>
    <row r="296" spans="1:54" x14ac:dyDescent="0.25">
      <c r="B296" s="247">
        <v>2023</v>
      </c>
      <c r="C296" s="81">
        <v>891780111</v>
      </c>
      <c r="D296" s="81" t="s">
        <v>68</v>
      </c>
      <c r="E296" s="86" t="s">
        <v>11452</v>
      </c>
      <c r="F296" s="86" t="s">
        <v>11453</v>
      </c>
      <c r="G296" s="86">
        <v>0</v>
      </c>
      <c r="H296" s="198"/>
      <c r="I296" s="86" t="s">
        <v>78</v>
      </c>
      <c r="J296" s="258" t="s">
        <v>1527</v>
      </c>
      <c r="K296" s="144" t="s">
        <v>11454</v>
      </c>
      <c r="L296" s="248">
        <v>76956663</v>
      </c>
      <c r="M296" s="81" t="s">
        <v>73</v>
      </c>
      <c r="N296" s="86"/>
      <c r="O296" s="144" t="s">
        <v>11455</v>
      </c>
      <c r="P296" s="86">
        <v>12539481</v>
      </c>
      <c r="Q296" s="143">
        <v>1790</v>
      </c>
      <c r="R296" s="257">
        <v>45163</v>
      </c>
      <c r="S296" s="248">
        <v>77018153</v>
      </c>
      <c r="T296" s="257">
        <v>45191</v>
      </c>
      <c r="U296" s="248">
        <v>76956663</v>
      </c>
      <c r="V296" s="86" t="s">
        <v>70</v>
      </c>
      <c r="W296" s="143">
        <v>15443332</v>
      </c>
      <c r="X296" s="144" t="s">
        <v>9540</v>
      </c>
      <c r="Y296" s="86"/>
      <c r="Z296" s="250">
        <v>45191</v>
      </c>
      <c r="AA296" s="249">
        <v>45223</v>
      </c>
      <c r="AB296" s="249">
        <v>45217</v>
      </c>
      <c r="AC296" s="249">
        <v>45262</v>
      </c>
      <c r="AD296" s="150">
        <f t="shared" si="17"/>
        <v>45</v>
      </c>
      <c r="AE296" s="262">
        <v>0</v>
      </c>
      <c r="AF296" s="262">
        <v>0</v>
      </c>
      <c r="AG296" s="143">
        <v>0</v>
      </c>
      <c r="AH296" s="249" t="s">
        <v>80</v>
      </c>
      <c r="AI296" s="150">
        <v>0</v>
      </c>
      <c r="AJ296" s="143">
        <v>0</v>
      </c>
      <c r="AK296" s="143">
        <v>0</v>
      </c>
      <c r="AL296" s="201" t="s">
        <v>80</v>
      </c>
      <c r="AM296" s="143">
        <v>0</v>
      </c>
      <c r="AN296" s="201" t="s">
        <v>80</v>
      </c>
      <c r="AO296" s="201" t="s">
        <v>80</v>
      </c>
      <c r="AP296" s="150">
        <v>0</v>
      </c>
      <c r="AQ296" s="260">
        <v>76956663</v>
      </c>
      <c r="AR296" s="86" t="s">
        <v>70</v>
      </c>
      <c r="AS296" s="248">
        <v>30782665.200000003</v>
      </c>
      <c r="AT296" s="203" t="s">
        <v>83</v>
      </c>
      <c r="AU296" s="253">
        <v>30782665.199999999</v>
      </c>
      <c r="AV296" s="261">
        <f t="shared" ref="AV296" si="20">+AQ296-AU296</f>
        <v>46173997.799999997</v>
      </c>
      <c r="AW296" s="133">
        <f>+(AU296/AQ296)</f>
        <v>0.39999999999999997</v>
      </c>
      <c r="AX296" s="203" t="s">
        <v>80</v>
      </c>
      <c r="AY296" s="86" t="s">
        <v>72</v>
      </c>
      <c r="AZ296" s="337" t="s">
        <v>11456</v>
      </c>
      <c r="BA296" s="81" t="s">
        <v>71</v>
      </c>
      <c r="BB296" s="81" t="s">
        <v>117</v>
      </c>
    </row>
    <row r="297" spans="1:54" ht="15.75" thickBot="1" x14ac:dyDescent="0.3">
      <c r="B297" s="267">
        <v>2023</v>
      </c>
      <c r="C297" s="84">
        <v>891780111</v>
      </c>
      <c r="D297" s="84" t="s">
        <v>68</v>
      </c>
      <c r="E297" s="146" t="s">
        <v>11457</v>
      </c>
      <c r="F297" s="146" t="s">
        <v>11458</v>
      </c>
      <c r="G297" s="146">
        <v>0</v>
      </c>
      <c r="H297" s="268"/>
      <c r="I297" s="146" t="s">
        <v>78</v>
      </c>
      <c r="J297" s="269" t="s">
        <v>1527</v>
      </c>
      <c r="K297" s="148" t="s">
        <v>11459</v>
      </c>
      <c r="L297" s="270">
        <v>288384954</v>
      </c>
      <c r="M297" s="84" t="s">
        <v>73</v>
      </c>
      <c r="N297" s="146"/>
      <c r="O297" s="148" t="s">
        <v>11460</v>
      </c>
      <c r="P297" s="146">
        <v>900999758</v>
      </c>
      <c r="Q297" s="147">
        <v>1977</v>
      </c>
      <c r="R297" s="271">
        <v>45184</v>
      </c>
      <c r="S297" s="270">
        <v>288450600</v>
      </c>
      <c r="T297" s="271">
        <v>45211</v>
      </c>
      <c r="U297" s="270">
        <v>288384954</v>
      </c>
      <c r="V297" s="146" t="s">
        <v>70</v>
      </c>
      <c r="W297" s="147">
        <v>15443332</v>
      </c>
      <c r="X297" s="148" t="s">
        <v>9540</v>
      </c>
      <c r="Y297" s="146"/>
      <c r="Z297" s="272">
        <v>45211</v>
      </c>
      <c r="AA297" s="273">
        <v>45223</v>
      </c>
      <c r="AB297" s="273">
        <v>45211</v>
      </c>
      <c r="AC297" s="273">
        <v>45284</v>
      </c>
      <c r="AD297" s="151">
        <f t="shared" si="17"/>
        <v>73</v>
      </c>
      <c r="AE297" s="456">
        <v>0</v>
      </c>
      <c r="AF297" s="456">
        <v>0</v>
      </c>
      <c r="AG297" s="147">
        <v>0</v>
      </c>
      <c r="AH297" s="273" t="s">
        <v>80</v>
      </c>
      <c r="AI297" s="151">
        <v>0</v>
      </c>
      <c r="AJ297" s="147">
        <v>0</v>
      </c>
      <c r="AK297" s="147">
        <v>0</v>
      </c>
      <c r="AL297" s="274" t="s">
        <v>80</v>
      </c>
      <c r="AM297" s="147">
        <v>0</v>
      </c>
      <c r="AN297" s="274" t="s">
        <v>80</v>
      </c>
      <c r="AO297" s="274" t="s">
        <v>80</v>
      </c>
      <c r="AP297" s="151">
        <v>0</v>
      </c>
      <c r="AQ297" s="410">
        <v>288384954</v>
      </c>
      <c r="AR297" s="146" t="s">
        <v>70</v>
      </c>
      <c r="AS297" s="270">
        <v>144192477</v>
      </c>
      <c r="AT297" s="275" t="s">
        <v>80</v>
      </c>
      <c r="AU297" s="276">
        <v>0</v>
      </c>
      <c r="AV297" s="411">
        <v>288384954</v>
      </c>
      <c r="AW297" s="149">
        <v>0</v>
      </c>
      <c r="AX297" s="275" t="s">
        <v>80</v>
      </c>
      <c r="AY297" s="146" t="s">
        <v>72</v>
      </c>
      <c r="AZ297" s="437" t="s">
        <v>11461</v>
      </c>
      <c r="BA297" s="84" t="s">
        <v>71</v>
      </c>
      <c r="BB297" s="84" t="s">
        <v>117</v>
      </c>
    </row>
    <row r="298" spans="1:54" s="22" customFormat="1" ht="15.75" thickBot="1" x14ac:dyDescent="0.3">
      <c r="A298" s="277"/>
      <c r="B298" s="798" t="s">
        <v>74</v>
      </c>
      <c r="C298" s="799"/>
      <c r="D298" s="800"/>
      <c r="E298" s="278">
        <f>+SUBTOTAL(3,E7:E297)</f>
        <v>291</v>
      </c>
      <c r="F298" s="94"/>
      <c r="G298" s="95"/>
      <c r="H298" s="95"/>
      <c r="I298" s="95"/>
      <c r="J298" s="95"/>
      <c r="K298" s="95"/>
      <c r="L298" s="279">
        <f>SUM(L7:L297)</f>
        <v>14721170000.65</v>
      </c>
      <c r="M298" s="801"/>
      <c r="N298" s="797"/>
      <c r="O298" s="797"/>
      <c r="P298" s="797"/>
      <c r="Q298" s="797"/>
      <c r="R298" s="797"/>
      <c r="S298" s="797"/>
      <c r="T298" s="797"/>
      <c r="U298" s="797"/>
      <c r="V298" s="797"/>
      <c r="W298" s="797"/>
      <c r="X298" s="797"/>
      <c r="Y298" s="797"/>
      <c r="Z298" s="797"/>
      <c r="AA298" s="797"/>
      <c r="AB298" s="797"/>
      <c r="AC298" s="797"/>
      <c r="AD298" s="802"/>
      <c r="AE298" s="280">
        <f>SUM(AE7:AE297)</f>
        <v>19</v>
      </c>
      <c r="AF298" s="280">
        <f>SUM(AF7:AF297)</f>
        <v>603633494</v>
      </c>
      <c r="AG298" s="280">
        <f t="shared" ref="AG298" si="21">SUM(AG7:AG297)</f>
        <v>7</v>
      </c>
      <c r="AH298" s="281"/>
      <c r="AI298" s="174">
        <f>SUM(AI7:AI297)</f>
        <v>146</v>
      </c>
      <c r="AJ298" s="174">
        <f>SUM(AJ7:AJ297)</f>
        <v>0</v>
      </c>
      <c r="AK298" s="174">
        <f>SUM(AK7:AK297)</f>
        <v>0</v>
      </c>
      <c r="AL298" s="96"/>
      <c r="AM298" s="174">
        <f>SUM(AM7:AM297)</f>
        <v>8</v>
      </c>
      <c r="AN298" s="801"/>
      <c r="AO298" s="797"/>
      <c r="AP298" s="802"/>
      <c r="AQ298" s="174">
        <f>SUM(AQ7:AQ297)</f>
        <v>15324803494.65</v>
      </c>
      <c r="AR298" s="96"/>
      <c r="AS298" s="174">
        <f>SUM(AS7:AS297)</f>
        <v>910367941.5</v>
      </c>
      <c r="AT298" s="96"/>
      <c r="AU298" s="174">
        <f>SUM(AU7:AU297)</f>
        <v>11498835348.159998</v>
      </c>
      <c r="AV298" s="174">
        <f>SUM(AV7:AV297)</f>
        <v>3825968146.4900007</v>
      </c>
      <c r="AW298" s="801"/>
      <c r="AX298" s="797"/>
      <c r="AY298" s="797"/>
      <c r="AZ298" s="797"/>
      <c r="BA298" s="797"/>
      <c r="BB298" s="797"/>
    </row>
  </sheetData>
  <sheetProtection formatCells="0" formatColumns="0" formatRows="0" insertRows="0" deleteRows="0" autoFilter="0"/>
  <mergeCells count="20">
    <mergeCell ref="AE4:AP4"/>
    <mergeCell ref="O5:P5"/>
    <mergeCell ref="AN298:AP298"/>
    <mergeCell ref="AW298:BB298"/>
    <mergeCell ref="AE5:AI5"/>
    <mergeCell ref="AJ5:AL5"/>
    <mergeCell ref="AM5:AP5"/>
    <mergeCell ref="AR5:AV5"/>
    <mergeCell ref="AW5:AY5"/>
    <mergeCell ref="AZ5:BB5"/>
    <mergeCell ref="Q5:S5"/>
    <mergeCell ref="T5:U5"/>
    <mergeCell ref="V5:Y5"/>
    <mergeCell ref="Z5:AD5"/>
    <mergeCell ref="B298:D298"/>
    <mergeCell ref="M298:AD298"/>
    <mergeCell ref="B3:C5"/>
    <mergeCell ref="D3:H3"/>
    <mergeCell ref="I3:J4"/>
    <mergeCell ref="F4:G4"/>
  </mergeCells>
  <conditionalFormatting sqref="F4:F5">
    <cfRule type="containsText" dxfId="13" priority="2" operator="containsText" text="Seleccione Ordenador">
      <formula>NOT(ISERROR(SEARCH("Seleccione Ordenador",F4)))</formula>
    </cfRule>
  </conditionalFormatting>
  <conditionalFormatting sqref="F4:G4">
    <cfRule type="colorScale" priority="1">
      <colorScale>
        <cfvo type="min"/>
        <cfvo type="percentile" val="50"/>
        <cfvo type="max"/>
        <color rgb="FFF8696B"/>
        <color rgb="FFFFEB84"/>
        <color rgb="FF63BE7B"/>
      </colorScale>
    </cfRule>
  </conditionalFormatting>
  <dataValidations count="11">
    <dataValidation type="list" allowBlank="1" showInputMessage="1" showErrorMessage="1" sqref="BA7:BA297" xr:uid="{046B3E75-0493-483B-8ACB-0138841247CE}">
      <formula1>"SI,NO HA INICIADO"</formula1>
    </dataValidation>
    <dataValidation type="list" allowBlank="1" showInputMessage="1" showErrorMessage="1" sqref="BB7:BB297" xr:uid="{3BD6E185-BAA9-4B58-9339-794D10B076C5}">
      <formula1>"SI,NA por TIPO Contrato"</formula1>
    </dataValidation>
    <dataValidation type="list" allowBlank="1" showInputMessage="1" showErrorMessage="1" sqref="I7:I297" xr:uid="{2612F4B4-C2F4-4A29-90F0-14806651C8DE}">
      <formula1>"OTRO SECTOR"</formula1>
    </dataValidation>
    <dataValidation type="list" allowBlank="1" showInputMessage="1" showErrorMessage="1" sqref="AY7:AY297" xr:uid="{CC551C99-2111-4A0D-BA71-47A8B80D5CF1}">
      <formula1>"En ejecucion,Suspendido,Liquidado,Terminado"</formula1>
    </dataValidation>
    <dataValidation type="list" allowBlank="1" showInputMessage="1" showErrorMessage="1" sqref="J181 J227:J252" xr:uid="{6C49412D-EC26-47AA-861C-DCEF4BD6B8CA}">
      <formula1>"FUNCIONAMIENTO,INVERSION,OTROS"</formula1>
    </dataValidation>
    <dataValidation type="list" allowBlank="1" showInputMessage="1" showErrorMessage="1" sqref="J7:J180 J221:J226 J253:J297" xr:uid="{0B5F89D1-5D56-4EFF-B0D7-099EB00A3C34}">
      <formula1>rubro</formula1>
    </dataValidation>
    <dataValidation type="list" allowBlank="1" showInputMessage="1" showErrorMessage="1" sqref="AS225 AS117 AS120 V7:V297 AR7:AR297" xr:uid="{3EB59D48-2EAD-4882-A1D2-4F1D612F3B19}">
      <formula1>"S,N"</formula1>
    </dataValidation>
    <dataValidation type="list" allowBlank="1" showInputMessage="1" showErrorMessage="1" sqref="M7:M228 M253:M297" xr:uid="{B8B0B0C9-085F-47C5-805A-7E3E50EE4390}">
      <formula1>"DIRECTA"</formula1>
    </dataValidation>
    <dataValidation type="list" allowBlank="1" showInputMessage="1" showErrorMessage="1" sqref="K3" xr:uid="{CFD3A858-6D3D-471C-BA90-B7E4258E198E}">
      <formula1>"Escoja la opcion,42,250,1000,3000"</formula1>
    </dataValidation>
    <dataValidation type="list" allowBlank="1" showInputMessage="1" showErrorMessage="1" errorTitle="ERROR" error="SOLO VALIDO LISTA DESPLEGABLE" promptTitle="ESCOJA EL PERIODO" sqref="F4" xr:uid="{253F6E16-72FC-416A-B6B1-BB0E5B83236C}">
      <formula1>"Seleccione el periodo a presentar,ENERO,FEBRERO,MARZO,ABRIL,MAYO,JUNIO,JULIO,AGOSTO,SEPTIEMBRE,OCTUBRE,NOVIEMBRE,DICIEMBRE"</formula1>
    </dataValidation>
    <dataValidation type="list" allowBlank="1" showInputMessage="1" showErrorMessage="1" sqref="N7:N94 N181" xr:uid="{7FB732CF-AF33-498C-9D48-469CA966C833}">
      <formula1>modalidad</formula1>
    </dataValidation>
  </dataValidations>
  <hyperlinks>
    <hyperlink ref="AZ7" r:id="rId1" xr:uid="{D46587DF-67EC-486F-81E5-DAFB73B65515}"/>
    <hyperlink ref="AZ8" r:id="rId2" xr:uid="{89086831-17B7-459E-9E7D-87365CA15A61}"/>
    <hyperlink ref="AZ15" r:id="rId3" xr:uid="{BDC14384-BC82-4644-9398-BD2DB310B388}"/>
    <hyperlink ref="AZ16" r:id="rId4" xr:uid="{2CC44A32-8BEC-4FEA-89ED-F214C064F78A}"/>
    <hyperlink ref="AZ17" r:id="rId5" xr:uid="{1DBB6B74-B4B1-4EF2-B755-BC6ED1BE4939}"/>
    <hyperlink ref="AZ19" r:id="rId6" xr:uid="{AF540B95-C31D-4234-945E-1F516CA3F6C3}"/>
    <hyperlink ref="AZ20" r:id="rId7" xr:uid="{091274DA-24D5-47AC-88F1-09C6DEA52266}"/>
    <hyperlink ref="AZ9" r:id="rId8" xr:uid="{56EFB536-631A-4143-8020-6BA4CBCEAB48}"/>
    <hyperlink ref="AZ10" r:id="rId9" xr:uid="{CD648481-FB30-4066-AFE6-033903452868}"/>
    <hyperlink ref="AZ11" r:id="rId10" xr:uid="{86771721-5075-4AB1-8EB9-A68B6394F509}"/>
    <hyperlink ref="AZ12" r:id="rId11" xr:uid="{2521E62B-4D88-48E1-9F38-6A9E2B7B5786}"/>
    <hyperlink ref="AZ13" r:id="rId12" xr:uid="{3E4BFBE0-568F-47BF-8359-3EA2462770FC}"/>
    <hyperlink ref="AZ14" r:id="rId13" xr:uid="{8E625C12-DB18-46AF-9B25-45BA99EB98FF}"/>
    <hyperlink ref="AZ18" r:id="rId14" xr:uid="{A18F18D1-4752-421C-A539-6F5FF7EFD26B}"/>
    <hyperlink ref="AZ21" r:id="rId15" xr:uid="{5E3B8330-D30C-4474-863C-E48CBC8EAFD0}"/>
    <hyperlink ref="AZ22" r:id="rId16" xr:uid="{27AF3E3B-B8A0-4D72-A258-2AC81B57D2AC}"/>
    <hyperlink ref="AZ24" r:id="rId17" xr:uid="{A2B32F78-771A-4233-94DE-DC6A7F04C70D}"/>
    <hyperlink ref="AZ25" r:id="rId18" xr:uid="{368C408B-7809-4293-9E1D-9D8E3C6B17D1}"/>
    <hyperlink ref="AZ26" r:id="rId19" xr:uid="{F421925F-A197-4AA2-89F0-EE0D386A183B}"/>
    <hyperlink ref="AZ27" r:id="rId20" xr:uid="{3502A600-7D57-4075-97F7-AC7B2070541A}"/>
    <hyperlink ref="AZ28" r:id="rId21" xr:uid="{628817C4-2C14-447F-BD82-81450C9B2BFE}"/>
    <hyperlink ref="AZ29" r:id="rId22" xr:uid="{7E44229C-A985-4993-B974-68C95FD17A5A}"/>
    <hyperlink ref="AZ30" r:id="rId23" xr:uid="{A22F3C9A-C8E0-4F73-99A6-DD93D7B4099B}"/>
    <hyperlink ref="AZ31" r:id="rId24" xr:uid="{1D24A3FE-B87C-4F16-BBE0-CFFCD0C467EB}"/>
    <hyperlink ref="AZ32" r:id="rId25" xr:uid="{AD4B4634-814D-4B4A-9B4A-2F10B0EE2578}"/>
    <hyperlink ref="AZ33" r:id="rId26" xr:uid="{59D49F53-3E35-4689-BDBF-EBAF16CE2DD5}"/>
    <hyperlink ref="AZ34" r:id="rId27" xr:uid="{8087A2D9-35B4-4633-9A8E-C95CA65FE74D}"/>
    <hyperlink ref="AZ35" r:id="rId28" xr:uid="{0184CB88-B661-47F3-B04E-7C87F655F7B9}"/>
    <hyperlink ref="AZ36" r:id="rId29" xr:uid="{D0B973F5-2F80-4971-86A6-A0B1D2CDA29F}"/>
    <hyperlink ref="AZ37" r:id="rId30" xr:uid="{5F076D3F-3C17-45F7-88FD-E27F5044E3B7}"/>
    <hyperlink ref="AZ38" r:id="rId31" xr:uid="{DC1EDA2A-9B01-4573-94FE-2FF91A26A308}"/>
    <hyperlink ref="AZ39" r:id="rId32" xr:uid="{EB0C2661-1CC2-4C91-BAC9-25E3B0537BDD}"/>
    <hyperlink ref="AZ40" r:id="rId33" xr:uid="{5647DFDF-27DD-48E6-ACB9-BAC222B35173}"/>
    <hyperlink ref="AZ41" r:id="rId34" xr:uid="{62A3538F-B54D-4A4B-932C-2C8FFB9590BF}"/>
    <hyperlink ref="AZ42" r:id="rId35" xr:uid="{DF6BE296-EE92-4225-B290-FD58D116DFD2}"/>
    <hyperlink ref="AZ43" r:id="rId36" xr:uid="{B4EA4C02-96EB-411B-9762-27A20CA57110}"/>
    <hyperlink ref="AZ44" r:id="rId37" xr:uid="{1B522B47-B2AC-46C6-B810-729941ED2F15}"/>
    <hyperlink ref="AZ46" r:id="rId38" xr:uid="{7B1B6BF0-BEA1-47F8-AB82-23E556575E2E}"/>
    <hyperlink ref="AZ45" r:id="rId39" xr:uid="{4D55351D-F0AF-4415-99A1-91E11AED3BE0}"/>
    <hyperlink ref="AZ47" r:id="rId40" xr:uid="{161A2B23-C0DB-47AE-8E97-69F4C29E255F}"/>
    <hyperlink ref="AZ48" r:id="rId41" xr:uid="{DC346391-D79C-4013-805E-2AEE65DDDDCD}"/>
    <hyperlink ref="AZ49" r:id="rId42" xr:uid="{2C258E34-98E0-440D-B7AB-AF0D5C23366A}"/>
    <hyperlink ref="AZ50" r:id="rId43" xr:uid="{80AF6229-0D3C-4F25-AD89-8D2FBBAC3303}"/>
    <hyperlink ref="AZ51" r:id="rId44" xr:uid="{4F682E52-C997-4103-B4C2-4C21DE71FDDD}"/>
    <hyperlink ref="AZ52" r:id="rId45" xr:uid="{AB3D7D57-DB56-4721-8438-2E3DD7331F1A}"/>
    <hyperlink ref="AZ53" r:id="rId46" xr:uid="{26004FA1-77D9-4D6F-9098-3983B55721F3}"/>
    <hyperlink ref="AZ54" r:id="rId47" xr:uid="{C7EABAC5-0412-45EC-A9B8-FC1B24916C96}"/>
    <hyperlink ref="AZ55" r:id="rId48" xr:uid="{5AFF73D9-C101-41AF-9C9E-EF5E661C08CE}"/>
    <hyperlink ref="AZ56" r:id="rId49" xr:uid="{5C56D49B-2A15-41E4-BECF-086A10A22B36}"/>
    <hyperlink ref="AZ58" r:id="rId50" xr:uid="{CB2DECED-353A-4F10-AA39-241A8BC5E967}"/>
    <hyperlink ref="AZ57" r:id="rId51" xr:uid="{5633545E-43CD-4026-8987-6B566E5EE360}"/>
    <hyperlink ref="AZ59" r:id="rId52" xr:uid="{231302BB-BE96-4DCD-AABE-D093D6A6CCB2}"/>
    <hyperlink ref="AZ60" r:id="rId53" xr:uid="{62AEC233-0C4D-427F-A2CB-E242395C09AC}"/>
    <hyperlink ref="AZ61" r:id="rId54" xr:uid="{A15F8D36-5FD4-4A9D-9A8F-5B8D91818219}"/>
    <hyperlink ref="AZ62" r:id="rId55" xr:uid="{910B9565-E447-463C-A6CB-9024018C46DB}"/>
    <hyperlink ref="AZ63" r:id="rId56" xr:uid="{0EC625EF-BDDB-4254-A8BB-E7618D7C85C8}"/>
    <hyperlink ref="AZ64" r:id="rId57" xr:uid="{2B310FAD-95DC-4163-AC06-902BBFA106D8}"/>
    <hyperlink ref="AZ66" r:id="rId58" xr:uid="{0360C092-AA45-4C6C-B476-B5E3EED0DE33}"/>
    <hyperlink ref="AZ75" r:id="rId59" xr:uid="{0CBBC9FB-3118-49DC-AFFA-420BA0F12D9C}"/>
    <hyperlink ref="AZ68" r:id="rId60" xr:uid="{895C1843-9268-424F-B302-CCB666C1359A}"/>
    <hyperlink ref="AZ70" r:id="rId61" xr:uid="{35CBB46C-DE6C-48B4-A80D-36EC67F145F2}"/>
    <hyperlink ref="AZ71" r:id="rId62" xr:uid="{135A4B12-7711-4A5C-8147-29B237550DAE}"/>
    <hyperlink ref="AZ72" r:id="rId63" xr:uid="{9D21C02B-C7ED-4404-B47B-DAA8C45CF143}"/>
    <hyperlink ref="AZ74" r:id="rId64" xr:uid="{DD8C4963-66B2-4A2E-A2B1-1B0B9C9C0D77}"/>
    <hyperlink ref="AZ65" r:id="rId65" xr:uid="{E86A2379-292C-4CC8-8525-643AD91F75CD}"/>
    <hyperlink ref="AZ67" r:id="rId66" xr:uid="{07BFE880-06CA-4C05-85F9-1A6F4EC7C514}"/>
    <hyperlink ref="AZ76" r:id="rId67" xr:uid="{8CD5964A-FE7C-4FDC-87A9-86B54F213B78}"/>
    <hyperlink ref="AZ69" r:id="rId68" xr:uid="{46AA03F1-F803-4F11-9F72-0FAF5A790595}"/>
    <hyperlink ref="AZ73" r:id="rId69" xr:uid="{C2893C59-F871-4DB9-AB9F-12FE1071E3DB}"/>
    <hyperlink ref="AZ77" r:id="rId70" xr:uid="{4B5E4D1E-353F-4D2F-BE01-90573EFF8CB5}"/>
    <hyperlink ref="AZ97" r:id="rId71" xr:uid="{FE5AF72D-3607-4EDA-AC50-B9398B36B6DB}"/>
    <hyperlink ref="AZ78" r:id="rId72" xr:uid="{F0A886DB-5B8B-4F82-9426-15157191055E}"/>
    <hyperlink ref="AZ79" r:id="rId73" xr:uid="{09CBD954-12A4-4188-A71F-F86E28164668}"/>
    <hyperlink ref="AZ80" r:id="rId74" xr:uid="{1E372555-78BC-4556-9464-D7CE410B9C78}"/>
    <hyperlink ref="AZ81" r:id="rId75" xr:uid="{1A499458-F30A-4A37-B61B-889DB74E5A8E}"/>
    <hyperlink ref="AZ82" r:id="rId76" xr:uid="{4D4966DE-E2D1-442E-81FE-07B0AB9DFE1F}"/>
    <hyperlink ref="AZ83" r:id="rId77" xr:uid="{A58B8393-CE15-4045-B8A8-DF5C4143D38F}"/>
    <hyperlink ref="AZ84" r:id="rId78" xr:uid="{11C7F015-6116-47C5-9E9A-006671CB32E5}"/>
    <hyperlink ref="AZ85" r:id="rId79" xr:uid="{4522EE08-FFCC-40A9-BA08-E334FC56BC9D}"/>
    <hyperlink ref="AZ86" r:id="rId80" xr:uid="{F32A98E7-5300-4AAB-85AA-5355B6AE3F1D}"/>
    <hyperlink ref="AZ87" r:id="rId81" xr:uid="{9E00D22D-D3C0-4F32-B73D-28107DBC1782}"/>
    <hyperlink ref="AZ88" r:id="rId82" xr:uid="{91FA0C88-F4ED-4C09-AEF4-7E0DADA1653F}"/>
    <hyperlink ref="AZ89" r:id="rId83" xr:uid="{C5FC53C1-5475-46CB-8FEC-E777F9DCA406}"/>
    <hyperlink ref="AZ90" r:id="rId84" xr:uid="{B7177837-0052-42CB-AC00-ACC24076FF25}"/>
    <hyperlink ref="AZ91" r:id="rId85" xr:uid="{FA7A3E07-9733-4FAA-96B9-C2E9783600E7}"/>
    <hyperlink ref="AZ92" r:id="rId86" xr:uid="{2EF7F6B5-F280-4B82-9387-369ED466D969}"/>
    <hyperlink ref="AZ93" r:id="rId87" xr:uid="{AC94A854-13A7-4C2C-9687-694FB3D46775}"/>
    <hyperlink ref="AZ94" r:id="rId88" xr:uid="{0C8A6E7A-5F85-4A86-AAF2-18777D24F934}"/>
    <hyperlink ref="AZ95" r:id="rId89" xr:uid="{188E45C4-5E44-4EEA-9ADB-623647AC059C}"/>
    <hyperlink ref="AZ96" r:id="rId90" xr:uid="{D543E929-7962-42B1-8CA8-322583D8CF30}"/>
    <hyperlink ref="AZ98" r:id="rId91" xr:uid="{88157A27-8F8C-4265-A09D-40AD0A3F370A}"/>
    <hyperlink ref="AZ99" r:id="rId92" xr:uid="{896B2969-85B2-4853-9E8D-DA07A32CC5C1}"/>
    <hyperlink ref="AZ100" r:id="rId93" xr:uid="{13D84D5E-560A-4779-BA3F-88E7B9F32A85}"/>
    <hyperlink ref="AZ101" r:id="rId94" xr:uid="{5DB70AB2-0F05-47D8-A8C2-F7D8F32B62E5}"/>
    <hyperlink ref="AZ102" r:id="rId95" xr:uid="{129C44DC-CB6F-43E6-8223-DA900CF08DA8}"/>
    <hyperlink ref="AZ103" r:id="rId96" xr:uid="{ABD1FBAC-3C7C-46A0-B8BD-7C1101068820}"/>
    <hyperlink ref="AZ104" r:id="rId97" xr:uid="{2942BA27-B2F2-47B8-BB4C-5584AAC0D88E}"/>
    <hyperlink ref="AZ105" r:id="rId98" xr:uid="{2111E55C-EE30-46B2-A89B-BD5A02D3B16A}"/>
    <hyperlink ref="AZ106" r:id="rId99" xr:uid="{4A2D38DD-6848-4898-9921-C1E620CA1456}"/>
    <hyperlink ref="AZ107" r:id="rId100" xr:uid="{A0C6B251-12F9-43BE-A97E-725C8FDC93BA}"/>
    <hyperlink ref="AZ108" r:id="rId101" xr:uid="{B81E77D8-7581-4A70-A962-CA05BA36E27A}"/>
    <hyperlink ref="AZ109" r:id="rId102" xr:uid="{4E57F762-2966-40D6-B204-33D2C76343CD}"/>
    <hyperlink ref="AZ110" r:id="rId103" xr:uid="{9C5DC49B-BDEF-41E8-A70D-E9AED31ECDB3}"/>
    <hyperlink ref="AZ111" r:id="rId104" xr:uid="{93AB4AD9-8D8B-4196-AC93-83524B7F0F74}"/>
    <hyperlink ref="AZ112" r:id="rId105" xr:uid="{FBA22CF3-0630-4A3D-BA3F-C443C202D647}"/>
    <hyperlink ref="AZ113" r:id="rId106" xr:uid="{EB0C9869-54D2-4D85-89E0-0943C7BD64A4}"/>
    <hyperlink ref="AZ182" r:id="rId107" xr:uid="{159EB308-23E0-4188-88BD-96174E3152C3}"/>
    <hyperlink ref="AZ183" r:id="rId108" xr:uid="{BCC3EA16-2FA0-453D-906B-B5247C98E33A}"/>
    <hyperlink ref="AZ184" r:id="rId109" xr:uid="{2EF91817-1D73-4D56-B3DA-595E036DFA07}"/>
    <hyperlink ref="AZ185" r:id="rId110" xr:uid="{9D83719D-6DAF-4D8D-8F61-E6BE9595D8DF}"/>
    <hyperlink ref="AZ186" r:id="rId111" xr:uid="{054EFD95-4A82-4FBB-A589-1F231FF23CC3}"/>
    <hyperlink ref="AZ187" r:id="rId112" xr:uid="{92A15CE3-7CE2-4099-933D-66D965E04A0A}"/>
    <hyperlink ref="AZ188" r:id="rId113" xr:uid="{65F81E3B-871D-4382-B006-A80E13C98342}"/>
    <hyperlink ref="AZ189" r:id="rId114" xr:uid="{5B73CDA4-C546-478F-8F89-9C21E0C66D63}"/>
    <hyperlink ref="AZ190" r:id="rId115" xr:uid="{7419A134-ACE3-4F59-80E7-5CC7C1F44277}"/>
    <hyperlink ref="AZ191" r:id="rId116" xr:uid="{98B8810D-4A03-42B2-9E23-6E15E046380B}"/>
    <hyperlink ref="AZ192" r:id="rId117" xr:uid="{3F4A5269-BD88-4DF5-818C-4ECC97D50481}"/>
    <hyperlink ref="AZ193" r:id="rId118" xr:uid="{0F30E94E-2BC5-457E-9B92-78591BD71CA2}"/>
    <hyperlink ref="AZ194" r:id="rId119" xr:uid="{6F1D1572-7E67-413A-BDF8-A807A69BB622}"/>
    <hyperlink ref="AZ195" r:id="rId120" xr:uid="{9AFAEA0D-C35B-4855-A8F5-3EC1F5C3CAEA}"/>
    <hyperlink ref="AZ196" r:id="rId121" xr:uid="{4908A37D-F725-40D0-97F8-6D54CBA55B7A}"/>
    <hyperlink ref="AZ197" r:id="rId122" xr:uid="{1888F6E7-6FF7-4ABA-B6A8-D2759E68EE89}"/>
    <hyperlink ref="AZ198" r:id="rId123" xr:uid="{D5F82540-A7D9-429E-B986-B9DE42F7ABE4}"/>
    <hyperlink ref="AZ200" r:id="rId124" xr:uid="{AE2BFF10-B698-4DB3-98F9-0811D1767ECC}"/>
    <hyperlink ref="AZ201" r:id="rId125" xr:uid="{2CCB73C4-8128-41BB-960E-83C3AA90F891}"/>
    <hyperlink ref="AZ202" r:id="rId126" xr:uid="{8989C22F-D7A0-47EE-B89C-CA3F89989CAC}"/>
    <hyperlink ref="AZ203" r:id="rId127" xr:uid="{D0CC469D-B33C-444A-B6FF-D27473F359E0}"/>
    <hyperlink ref="AZ204" r:id="rId128" xr:uid="{F841B1C1-FAF2-4C7F-89BE-B39341981095}"/>
    <hyperlink ref="AZ205" r:id="rId129" xr:uid="{A65A0660-8211-4364-ADA6-CF0A3EFE34C2}"/>
    <hyperlink ref="AZ206" r:id="rId130" xr:uid="{D79B7FCE-7FEE-45AD-9EF0-7A5313E11460}"/>
    <hyperlink ref="AZ199" r:id="rId131" xr:uid="{7B1FA9E7-EE29-4B4E-BA0D-F92C383006A5}"/>
    <hyperlink ref="AZ181" r:id="rId132" xr:uid="{BEEFAE7C-80AC-4C88-AB77-5D2FC04FE8A2}"/>
  </hyperlinks>
  <pageMargins left="0.7" right="0.7" top="0.75" bottom="0.75" header="0.3" footer="0.3"/>
  <pageSetup orientation="portrait" horizontalDpi="300" verticalDpi="300" r:id="rId133"/>
  <drawing r:id="rId13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CDFE3-90F4-4167-BDBF-0060BEC632EE}">
  <dimension ref="A1:BU17"/>
  <sheetViews>
    <sheetView workbookViewId="0">
      <selection activeCell="G12" sqref="G12"/>
    </sheetView>
  </sheetViews>
  <sheetFormatPr baseColWidth="10" defaultRowHeight="15" x14ac:dyDescent="0.25"/>
  <cols>
    <col min="1" max="1" width="2.5703125" customWidth="1"/>
    <col min="3" max="3" width="13.5703125" customWidth="1"/>
    <col min="4" max="4" width="20.5703125" customWidth="1"/>
    <col min="5" max="5" width="22.140625" customWidth="1"/>
    <col min="6" max="6" width="16.42578125" customWidth="1"/>
    <col min="7" max="7" width="20.42578125" customWidth="1"/>
    <col min="8" max="8" width="7.42578125" hidden="1" customWidth="1"/>
    <col min="9" max="9" width="16.5703125" customWidth="1"/>
    <col min="10" max="10" width="17.42578125" customWidth="1"/>
    <col min="11" max="11" width="18.42578125" customWidth="1"/>
    <col min="12" max="12" width="13.42578125" bestFit="1" customWidth="1"/>
    <col min="13" max="13" width="13.42578125" customWidth="1"/>
    <col min="14" max="14" width="13.42578125" hidden="1" customWidth="1"/>
    <col min="15" max="15" width="16.140625" customWidth="1"/>
    <col min="16" max="16" width="16.42578125" customWidth="1"/>
    <col min="18" max="18" width="13.42578125" customWidth="1"/>
    <col min="20" max="20" width="16.28515625" customWidth="1"/>
    <col min="21" max="21" width="17" customWidth="1"/>
    <col min="22" max="22" width="14.140625" customWidth="1"/>
    <col min="23" max="23" width="14.42578125" customWidth="1"/>
    <col min="24" max="24" width="17.14062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768"/>
      <c r="C3" s="769"/>
      <c r="D3" s="774" t="s">
        <v>76</v>
      </c>
      <c r="E3" s="775"/>
      <c r="F3" s="775"/>
      <c r="G3" s="775"/>
      <c r="H3" s="776"/>
      <c r="I3" s="777" t="s">
        <v>0</v>
      </c>
      <c r="J3" s="778"/>
      <c r="K3" s="3">
        <v>42</v>
      </c>
      <c r="L3" s="4" t="s">
        <v>1</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770"/>
      <c r="C4" s="771"/>
      <c r="D4" s="7" t="s">
        <v>2</v>
      </c>
      <c r="E4" s="8"/>
      <c r="F4" s="781" t="s">
        <v>119</v>
      </c>
      <c r="G4" s="781"/>
      <c r="H4" s="9"/>
      <c r="I4" s="779"/>
      <c r="J4" s="780"/>
      <c r="K4" s="10">
        <f>+L5*K3</f>
        <v>48720000</v>
      </c>
      <c r="L4" s="11" t="s">
        <v>3</v>
      </c>
      <c r="M4" s="5"/>
      <c r="N4" s="5"/>
      <c r="O4" s="5"/>
      <c r="P4" s="5"/>
      <c r="Q4" s="5"/>
      <c r="R4" s="5"/>
      <c r="S4" s="5"/>
      <c r="T4" s="5"/>
      <c r="U4" s="5"/>
      <c r="V4" s="5"/>
      <c r="W4" s="5"/>
      <c r="X4" s="6"/>
      <c r="Y4" s="5"/>
      <c r="Z4" s="6"/>
      <c r="AA4" s="6"/>
      <c r="AB4" s="6"/>
      <c r="AC4" s="6"/>
      <c r="AD4" s="6"/>
      <c r="AE4" s="782" t="s">
        <v>4</v>
      </c>
      <c r="AF4" s="783"/>
      <c r="AG4" s="783"/>
      <c r="AH4" s="783"/>
      <c r="AI4" s="783"/>
      <c r="AJ4" s="783"/>
      <c r="AK4" s="783"/>
      <c r="AL4" s="783"/>
      <c r="AM4" s="783"/>
      <c r="AN4" s="783"/>
      <c r="AO4" s="783"/>
      <c r="AP4" s="784"/>
      <c r="AQ4" s="5"/>
      <c r="AR4" s="5"/>
      <c r="AS4" s="5"/>
      <c r="AT4" s="5"/>
      <c r="AU4" s="5"/>
      <c r="AV4" s="5"/>
      <c r="AW4" s="5"/>
      <c r="AX4" s="5"/>
      <c r="AY4" s="5"/>
      <c r="AZ4" s="5"/>
      <c r="BA4" s="5"/>
      <c r="BB4" s="5"/>
    </row>
    <row r="5" spans="1:73" s="12" customFormat="1" ht="23.25" customHeight="1" thickBot="1" x14ac:dyDescent="0.3">
      <c r="B5" s="772"/>
      <c r="C5" s="773"/>
      <c r="D5" s="13" t="s">
        <v>5</v>
      </c>
      <c r="E5" s="14" t="s">
        <v>17779</v>
      </c>
      <c r="F5" s="23" t="s">
        <v>17780</v>
      </c>
      <c r="G5" s="23"/>
      <c r="H5" s="15"/>
      <c r="I5" s="16" t="s">
        <v>6</v>
      </c>
      <c r="J5" s="17"/>
      <c r="K5" s="18"/>
      <c r="L5" s="19">
        <v>1160000</v>
      </c>
      <c r="M5" s="5"/>
      <c r="N5" s="5"/>
      <c r="O5" s="785" t="s">
        <v>7</v>
      </c>
      <c r="P5" s="786"/>
      <c r="Q5" s="785" t="s">
        <v>8</v>
      </c>
      <c r="R5" s="786"/>
      <c r="S5" s="787"/>
      <c r="T5" s="788" t="s">
        <v>9</v>
      </c>
      <c r="U5" s="789"/>
      <c r="V5" s="785" t="s">
        <v>10</v>
      </c>
      <c r="W5" s="786"/>
      <c r="X5" s="786"/>
      <c r="Y5" s="787"/>
      <c r="Z5" s="782" t="s">
        <v>11</v>
      </c>
      <c r="AA5" s="783"/>
      <c r="AB5" s="783"/>
      <c r="AC5" s="783"/>
      <c r="AD5" s="784"/>
      <c r="AE5" s="782" t="s">
        <v>12</v>
      </c>
      <c r="AF5" s="783"/>
      <c r="AG5" s="783"/>
      <c r="AH5" s="783"/>
      <c r="AI5" s="784"/>
      <c r="AJ5" s="785" t="s">
        <v>13</v>
      </c>
      <c r="AK5" s="786"/>
      <c r="AL5" s="787"/>
      <c r="AM5" s="785" t="s">
        <v>14</v>
      </c>
      <c r="AN5" s="786"/>
      <c r="AO5" s="786"/>
      <c r="AP5" s="787"/>
      <c r="AQ5" s="5"/>
      <c r="AR5" s="785" t="s">
        <v>15</v>
      </c>
      <c r="AS5" s="786"/>
      <c r="AT5" s="786"/>
      <c r="AU5" s="786"/>
      <c r="AV5" s="787"/>
      <c r="AW5" s="785" t="s">
        <v>79</v>
      </c>
      <c r="AX5" s="786"/>
      <c r="AY5" s="787"/>
      <c r="AZ5" s="785" t="s">
        <v>16</v>
      </c>
      <c r="BA5" s="786"/>
      <c r="BB5" s="787"/>
    </row>
    <row r="6" spans="1:73" s="21" customFormat="1" ht="77.25" thickBot="1" x14ac:dyDescent="0.3">
      <c r="A6" s="58"/>
      <c r="B6" s="43" t="s">
        <v>17</v>
      </c>
      <c r="C6" s="44" t="s">
        <v>18</v>
      </c>
      <c r="D6" s="45" t="s">
        <v>19</v>
      </c>
      <c r="E6" s="47" t="s">
        <v>20</v>
      </c>
      <c r="F6" s="47" t="s">
        <v>21</v>
      </c>
      <c r="G6" s="45" t="s">
        <v>22</v>
      </c>
      <c r="H6" s="47" t="s">
        <v>23</v>
      </c>
      <c r="I6" s="43" t="s">
        <v>24</v>
      </c>
      <c r="J6" s="43" t="s">
        <v>77</v>
      </c>
      <c r="K6" s="43" t="s">
        <v>25</v>
      </c>
      <c r="L6" s="43" t="s">
        <v>26</v>
      </c>
      <c r="M6" s="43" t="s">
        <v>27</v>
      </c>
      <c r="N6" s="43" t="s">
        <v>28</v>
      </c>
      <c r="O6" s="43" t="s">
        <v>29</v>
      </c>
      <c r="P6" s="44" t="s">
        <v>30</v>
      </c>
      <c r="Q6" s="44" t="s">
        <v>31</v>
      </c>
      <c r="R6" s="43" t="s">
        <v>32</v>
      </c>
      <c r="S6" s="43" t="s">
        <v>33</v>
      </c>
      <c r="T6" s="43" t="s">
        <v>34</v>
      </c>
      <c r="U6" s="43" t="s">
        <v>35</v>
      </c>
      <c r="V6" s="43" t="s">
        <v>36</v>
      </c>
      <c r="W6" s="44" t="s">
        <v>37</v>
      </c>
      <c r="X6" s="43" t="s">
        <v>38</v>
      </c>
      <c r="Y6" s="43" t="s">
        <v>39</v>
      </c>
      <c r="Z6" s="43" t="s">
        <v>75</v>
      </c>
      <c r="AA6" s="43" t="s">
        <v>40</v>
      </c>
      <c r="AB6" s="43" t="s">
        <v>41</v>
      </c>
      <c r="AC6" s="52" t="s">
        <v>42</v>
      </c>
      <c r="AD6" s="43" t="s">
        <v>43</v>
      </c>
      <c r="AE6" s="43" t="s">
        <v>44</v>
      </c>
      <c r="AF6" s="43" t="s">
        <v>45</v>
      </c>
      <c r="AG6" s="43" t="s">
        <v>46</v>
      </c>
      <c r="AH6" s="52" t="s">
        <v>47</v>
      </c>
      <c r="AI6" s="43" t="s">
        <v>48</v>
      </c>
      <c r="AJ6" s="43" t="s">
        <v>49</v>
      </c>
      <c r="AK6" s="43" t="s">
        <v>50</v>
      </c>
      <c r="AL6" s="52" t="s">
        <v>51</v>
      </c>
      <c r="AM6" s="43" t="s">
        <v>52</v>
      </c>
      <c r="AN6" s="52" t="s">
        <v>53</v>
      </c>
      <c r="AO6" s="52" t="s">
        <v>54</v>
      </c>
      <c r="AP6" s="43" t="s">
        <v>55</v>
      </c>
      <c r="AQ6" s="43" t="s">
        <v>56</v>
      </c>
      <c r="AR6" s="43" t="s">
        <v>57</v>
      </c>
      <c r="AS6" s="43" t="s">
        <v>58</v>
      </c>
      <c r="AT6" s="43" t="s">
        <v>59</v>
      </c>
      <c r="AU6" s="53" t="s">
        <v>60</v>
      </c>
      <c r="AV6" s="53" t="s">
        <v>61</v>
      </c>
      <c r="AW6" s="54" t="s">
        <v>62</v>
      </c>
      <c r="AX6" s="43" t="s">
        <v>63</v>
      </c>
      <c r="AY6" s="43" t="s">
        <v>64</v>
      </c>
      <c r="AZ6" s="44" t="s">
        <v>65</v>
      </c>
      <c r="BA6" s="44" t="s">
        <v>66</v>
      </c>
      <c r="BB6" s="44" t="s">
        <v>67</v>
      </c>
      <c r="BC6" s="20"/>
      <c r="BD6" s="20"/>
      <c r="BE6" s="20"/>
      <c r="BF6" s="20"/>
      <c r="BG6" s="20"/>
      <c r="BH6" s="20"/>
      <c r="BI6" s="20"/>
      <c r="BJ6" s="20"/>
      <c r="BK6" s="20"/>
      <c r="BL6" s="20"/>
      <c r="BM6" s="20"/>
      <c r="BN6" s="20"/>
      <c r="BO6" s="20"/>
      <c r="BP6" s="20"/>
      <c r="BQ6" s="20"/>
      <c r="BR6" s="20"/>
      <c r="BS6" s="20"/>
      <c r="BT6" s="20"/>
      <c r="BU6" s="20"/>
    </row>
    <row r="7" spans="1:73" s="362" customFormat="1" ht="12.75" x14ac:dyDescent="0.2">
      <c r="B7" s="438">
        <v>2023</v>
      </c>
      <c r="C7" s="64">
        <v>891780111</v>
      </c>
      <c r="D7" s="62" t="s">
        <v>68</v>
      </c>
      <c r="E7" s="134" t="s">
        <v>17781</v>
      </c>
      <c r="F7" s="134" t="s">
        <v>17782</v>
      </c>
      <c r="G7" s="64">
        <v>0</v>
      </c>
      <c r="H7" s="235" t="s">
        <v>69</v>
      </c>
      <c r="I7" s="64" t="s">
        <v>78</v>
      </c>
      <c r="J7" s="65" t="s">
        <v>1527</v>
      </c>
      <c r="K7" s="65" t="s">
        <v>17783</v>
      </c>
      <c r="L7" s="134">
        <v>17050000</v>
      </c>
      <c r="M7" s="83" t="s">
        <v>73</v>
      </c>
      <c r="N7" s="235" t="s">
        <v>69</v>
      </c>
      <c r="O7" s="65" t="s">
        <v>17784</v>
      </c>
      <c r="P7" s="458">
        <v>1082907794</v>
      </c>
      <c r="Q7" s="135">
        <v>85</v>
      </c>
      <c r="R7" s="459">
        <v>44950</v>
      </c>
      <c r="S7" s="134">
        <v>17050000</v>
      </c>
      <c r="T7" s="387">
        <v>44952</v>
      </c>
      <c r="U7" s="380">
        <v>17050000</v>
      </c>
      <c r="V7" s="64" t="s">
        <v>70</v>
      </c>
      <c r="W7" s="375">
        <v>72148417</v>
      </c>
      <c r="X7" s="375" t="s">
        <v>17785</v>
      </c>
      <c r="Y7" s="235" t="s">
        <v>69</v>
      </c>
      <c r="Z7" s="459">
        <v>44952</v>
      </c>
      <c r="AA7" s="459">
        <v>44952</v>
      </c>
      <c r="AB7" s="241" t="s">
        <v>80</v>
      </c>
      <c r="AC7" s="460">
        <v>45103</v>
      </c>
      <c r="AD7" s="375">
        <f>+IF(AB7="1800-01-01",AC7-AA7,AC7-AB7)</f>
        <v>151</v>
      </c>
      <c r="AE7" s="134">
        <v>0</v>
      </c>
      <c r="AF7" s="134">
        <v>0</v>
      </c>
      <c r="AG7" s="134">
        <v>0</v>
      </c>
      <c r="AH7" s="446" t="s">
        <v>80</v>
      </c>
      <c r="AI7" s="375">
        <f>+IF(AH7="1800-01-01",0,AH7-AC7)</f>
        <v>0</v>
      </c>
      <c r="AJ7" s="134">
        <v>0</v>
      </c>
      <c r="AK7" s="134">
        <v>0</v>
      </c>
      <c r="AL7" s="241" t="s">
        <v>80</v>
      </c>
      <c r="AM7" s="135">
        <v>0</v>
      </c>
      <c r="AN7" s="243" t="s">
        <v>80</v>
      </c>
      <c r="AO7" s="243" t="s">
        <v>80</v>
      </c>
      <c r="AP7" s="375">
        <f>+IF(AN7="1800-01-01",0,AO7-AN7)</f>
        <v>0</v>
      </c>
      <c r="AQ7" s="375">
        <f>+L7+AF7-AK7</f>
        <v>17050000</v>
      </c>
      <c r="AR7" s="64" t="s">
        <v>115</v>
      </c>
      <c r="AS7" s="134">
        <v>0</v>
      </c>
      <c r="AT7" s="243" t="s">
        <v>80</v>
      </c>
      <c r="AU7" s="426">
        <v>17050000</v>
      </c>
      <c r="AV7" s="427">
        <f>AQ7-AU7</f>
        <v>0</v>
      </c>
      <c r="AW7" s="137">
        <f>+AU7/AQ7</f>
        <v>1</v>
      </c>
      <c r="AX7" s="243" t="s">
        <v>80</v>
      </c>
      <c r="AY7" s="135" t="s">
        <v>800</v>
      </c>
      <c r="AZ7" s="461" t="s">
        <v>17786</v>
      </c>
      <c r="BA7" s="64" t="s">
        <v>71</v>
      </c>
      <c r="BB7" s="64" t="s">
        <v>71</v>
      </c>
    </row>
    <row r="8" spans="1:73" s="125" customFormat="1" x14ac:dyDescent="0.25">
      <c r="B8" s="448">
        <v>2023</v>
      </c>
      <c r="C8" s="86">
        <v>891780111</v>
      </c>
      <c r="D8" s="145" t="s">
        <v>68</v>
      </c>
      <c r="E8" s="145" t="s">
        <v>17787</v>
      </c>
      <c r="F8" s="145" t="s">
        <v>17788</v>
      </c>
      <c r="G8" s="86">
        <v>0</v>
      </c>
      <c r="H8" s="145"/>
      <c r="I8" s="86" t="s">
        <v>78</v>
      </c>
      <c r="J8" s="145" t="s">
        <v>1527</v>
      </c>
      <c r="K8" s="145" t="s">
        <v>17789</v>
      </c>
      <c r="L8" s="145">
        <v>19250000</v>
      </c>
      <c r="M8" s="86" t="s">
        <v>73</v>
      </c>
      <c r="N8" s="145"/>
      <c r="O8" s="145" t="s">
        <v>9800</v>
      </c>
      <c r="P8" s="143">
        <v>1082862655</v>
      </c>
      <c r="Q8" s="145">
        <v>84</v>
      </c>
      <c r="R8" s="363">
        <v>44950</v>
      </c>
      <c r="S8" s="145">
        <v>19250000</v>
      </c>
      <c r="T8" s="265">
        <v>44951</v>
      </c>
      <c r="U8" s="364">
        <v>19250000</v>
      </c>
      <c r="V8" s="86" t="s">
        <v>70</v>
      </c>
      <c r="W8" s="76">
        <v>12548945</v>
      </c>
      <c r="X8" s="76" t="s">
        <v>17790</v>
      </c>
      <c r="Y8" s="145"/>
      <c r="Z8" s="363">
        <v>44951</v>
      </c>
      <c r="AA8" s="363">
        <v>44951</v>
      </c>
      <c r="AB8" s="201" t="s">
        <v>80</v>
      </c>
      <c r="AC8" s="365">
        <v>45103</v>
      </c>
      <c r="AD8" s="76">
        <f t="shared" ref="AD8:AD15" si="0">+IF(AB8="1800-01-01",AC8-AA8,AC8-AB8)</f>
        <v>152</v>
      </c>
      <c r="AE8" s="145">
        <v>0</v>
      </c>
      <c r="AF8" s="145">
        <v>0</v>
      </c>
      <c r="AG8" s="145">
        <v>0</v>
      </c>
      <c r="AH8" s="202" t="s">
        <v>80</v>
      </c>
      <c r="AI8" s="76">
        <f t="shared" ref="AI8:AI16" si="1">+IF(AH8="1800-01-01",0,AH8-AC8)</f>
        <v>0</v>
      </c>
      <c r="AJ8" s="145">
        <v>0</v>
      </c>
      <c r="AK8" s="145">
        <v>0</v>
      </c>
      <c r="AL8" s="201" t="s">
        <v>80</v>
      </c>
      <c r="AM8" s="143">
        <v>0</v>
      </c>
      <c r="AN8" s="203" t="s">
        <v>80</v>
      </c>
      <c r="AO8" s="203" t="s">
        <v>80</v>
      </c>
      <c r="AP8" s="76">
        <f t="shared" ref="AP8:AP16" si="2">+IF(AN8="1800-01-01",0,AO8-AN8)</f>
        <v>0</v>
      </c>
      <c r="AQ8" s="76">
        <f>+L8+AF8-AK8</f>
        <v>19250000</v>
      </c>
      <c r="AR8" s="86" t="s">
        <v>115</v>
      </c>
      <c r="AS8" s="145">
        <v>0</v>
      </c>
      <c r="AT8" s="203" t="s">
        <v>80</v>
      </c>
      <c r="AU8" s="367">
        <v>19250000</v>
      </c>
      <c r="AV8" s="158">
        <f t="shared" ref="AV8:AV15" si="3">AQ8-AU8</f>
        <v>0</v>
      </c>
      <c r="AW8" s="133">
        <f>+IFERROR(AU8/AQ8,"-")</f>
        <v>1</v>
      </c>
      <c r="AX8" s="203" t="s">
        <v>80</v>
      </c>
      <c r="AY8" s="143" t="s">
        <v>800</v>
      </c>
      <c r="AZ8" s="366" t="s">
        <v>17791</v>
      </c>
      <c r="BA8" s="86" t="s">
        <v>71</v>
      </c>
      <c r="BB8" s="86" t="s">
        <v>71</v>
      </c>
      <c r="BC8" s="362"/>
    </row>
    <row r="9" spans="1:73" s="125" customFormat="1" x14ac:dyDescent="0.25">
      <c r="B9" s="448">
        <v>2023</v>
      </c>
      <c r="C9" s="86">
        <v>891780111</v>
      </c>
      <c r="D9" s="145" t="s">
        <v>68</v>
      </c>
      <c r="E9" s="145" t="s">
        <v>17792</v>
      </c>
      <c r="F9" s="145" t="s">
        <v>17793</v>
      </c>
      <c r="G9" s="86">
        <v>0</v>
      </c>
      <c r="H9" s="145"/>
      <c r="I9" s="86" t="s">
        <v>78</v>
      </c>
      <c r="J9" s="145" t="s">
        <v>1527</v>
      </c>
      <c r="K9" s="145" t="s">
        <v>17794</v>
      </c>
      <c r="L9" s="145">
        <v>12000000</v>
      </c>
      <c r="M9" s="86" t="s">
        <v>73</v>
      </c>
      <c r="N9" s="145"/>
      <c r="O9" s="145" t="s">
        <v>17795</v>
      </c>
      <c r="P9" s="143">
        <v>41937205</v>
      </c>
      <c r="Q9" s="145">
        <v>473</v>
      </c>
      <c r="R9" s="363">
        <v>44980</v>
      </c>
      <c r="S9" s="145">
        <v>12000000</v>
      </c>
      <c r="T9" s="265">
        <v>44981</v>
      </c>
      <c r="U9" s="364">
        <v>12000000</v>
      </c>
      <c r="V9" s="86" t="s">
        <v>70</v>
      </c>
      <c r="W9" s="76">
        <v>12548945</v>
      </c>
      <c r="X9" s="76" t="s">
        <v>17790</v>
      </c>
      <c r="Y9" s="145"/>
      <c r="Z9" s="363">
        <v>44981</v>
      </c>
      <c r="AA9" s="363">
        <v>44981</v>
      </c>
      <c r="AB9" s="201" t="s">
        <v>80</v>
      </c>
      <c r="AC9" s="365">
        <v>45103</v>
      </c>
      <c r="AD9" s="76">
        <f t="shared" si="0"/>
        <v>122</v>
      </c>
      <c r="AE9" s="145">
        <v>0</v>
      </c>
      <c r="AF9" s="145">
        <v>0</v>
      </c>
      <c r="AG9" s="145">
        <v>0</v>
      </c>
      <c r="AH9" s="202" t="s">
        <v>80</v>
      </c>
      <c r="AI9" s="76">
        <f t="shared" si="1"/>
        <v>0</v>
      </c>
      <c r="AJ9" s="145">
        <v>0</v>
      </c>
      <c r="AK9" s="145">
        <v>0</v>
      </c>
      <c r="AL9" s="201" t="s">
        <v>80</v>
      </c>
      <c r="AM9" s="143">
        <v>0</v>
      </c>
      <c r="AN9" s="203" t="s">
        <v>80</v>
      </c>
      <c r="AO9" s="203" t="s">
        <v>80</v>
      </c>
      <c r="AP9" s="76">
        <f t="shared" si="2"/>
        <v>0</v>
      </c>
      <c r="AQ9" s="76">
        <f>+L9+AF9-AK9</f>
        <v>12000000</v>
      </c>
      <c r="AR9" s="86" t="s">
        <v>115</v>
      </c>
      <c r="AS9" s="145">
        <v>0</v>
      </c>
      <c r="AT9" s="203" t="s">
        <v>80</v>
      </c>
      <c r="AU9" s="367">
        <v>12000000</v>
      </c>
      <c r="AV9" s="158">
        <f t="shared" si="3"/>
        <v>0</v>
      </c>
      <c r="AW9" s="133">
        <f t="shared" ref="AW9:AW16" si="4">+IFERROR(AU9/AQ9,"-")</f>
        <v>1</v>
      </c>
      <c r="AX9" s="203" t="s">
        <v>80</v>
      </c>
      <c r="AY9" s="143" t="s">
        <v>800</v>
      </c>
      <c r="AZ9" s="366" t="s">
        <v>17796</v>
      </c>
      <c r="BA9" s="86" t="s">
        <v>71</v>
      </c>
      <c r="BB9" s="86" t="s">
        <v>71</v>
      </c>
      <c r="BC9" s="362"/>
    </row>
    <row r="10" spans="1:73" s="125" customFormat="1" x14ac:dyDescent="0.25">
      <c r="B10" s="448">
        <v>2023</v>
      </c>
      <c r="C10" s="86">
        <v>891780111</v>
      </c>
      <c r="D10" s="145" t="s">
        <v>68</v>
      </c>
      <c r="E10" s="145" t="s">
        <v>17797</v>
      </c>
      <c r="F10" s="368" t="s">
        <v>17798</v>
      </c>
      <c r="G10" s="86">
        <v>0</v>
      </c>
      <c r="H10" s="145"/>
      <c r="I10" s="86" t="s">
        <v>78</v>
      </c>
      <c r="J10" s="145" t="s">
        <v>1527</v>
      </c>
      <c r="K10" s="145" t="s">
        <v>17799</v>
      </c>
      <c r="L10" s="145">
        <v>12000000</v>
      </c>
      <c r="M10" s="86" t="s">
        <v>73</v>
      </c>
      <c r="N10" s="145"/>
      <c r="O10" s="145" t="s">
        <v>9003</v>
      </c>
      <c r="P10" s="143">
        <v>84454604</v>
      </c>
      <c r="Q10" s="145">
        <v>925</v>
      </c>
      <c r="R10" s="363">
        <v>45034</v>
      </c>
      <c r="S10" s="145">
        <v>12000000</v>
      </c>
      <c r="T10" s="265">
        <v>45037</v>
      </c>
      <c r="U10" s="364">
        <v>12000000</v>
      </c>
      <c r="V10" s="86" t="s">
        <v>70</v>
      </c>
      <c r="W10" s="262">
        <v>12548945</v>
      </c>
      <c r="X10" s="141" t="s">
        <v>17790</v>
      </c>
      <c r="Y10" s="145"/>
      <c r="Z10" s="169">
        <v>45036</v>
      </c>
      <c r="AA10" s="169">
        <v>45037</v>
      </c>
      <c r="AB10" s="201" t="s">
        <v>80</v>
      </c>
      <c r="AC10" s="369">
        <v>45097</v>
      </c>
      <c r="AD10" s="76">
        <f t="shared" si="0"/>
        <v>60</v>
      </c>
      <c r="AE10" s="145">
        <v>0</v>
      </c>
      <c r="AF10" s="145">
        <v>0</v>
      </c>
      <c r="AG10" s="145">
        <v>0</v>
      </c>
      <c r="AH10" s="202" t="s">
        <v>80</v>
      </c>
      <c r="AI10" s="76">
        <f t="shared" si="1"/>
        <v>0</v>
      </c>
      <c r="AJ10" s="145">
        <v>0</v>
      </c>
      <c r="AK10" s="145">
        <v>0</v>
      </c>
      <c r="AL10" s="201" t="s">
        <v>80</v>
      </c>
      <c r="AM10" s="143">
        <v>0</v>
      </c>
      <c r="AN10" s="203" t="s">
        <v>80</v>
      </c>
      <c r="AO10" s="203" t="s">
        <v>80</v>
      </c>
      <c r="AP10" s="76">
        <f t="shared" si="2"/>
        <v>0</v>
      </c>
      <c r="AQ10" s="76">
        <f>+L10+AF10-AK10</f>
        <v>12000000</v>
      </c>
      <c r="AR10" s="86" t="s">
        <v>115</v>
      </c>
      <c r="AS10" s="145">
        <v>0</v>
      </c>
      <c r="AT10" s="203" t="s">
        <v>80</v>
      </c>
      <c r="AU10" s="367">
        <v>12000000</v>
      </c>
      <c r="AV10" s="158">
        <f t="shared" si="3"/>
        <v>0</v>
      </c>
      <c r="AW10" s="133">
        <f t="shared" si="4"/>
        <v>1</v>
      </c>
      <c r="AX10" s="203" t="s">
        <v>80</v>
      </c>
      <c r="AY10" s="143" t="s">
        <v>800</v>
      </c>
      <c r="AZ10" s="366" t="s">
        <v>17800</v>
      </c>
      <c r="BA10" s="86" t="s">
        <v>71</v>
      </c>
      <c r="BB10" s="86" t="s">
        <v>71</v>
      </c>
    </row>
    <row r="11" spans="1:73" s="125" customFormat="1" x14ac:dyDescent="0.25">
      <c r="B11" s="448">
        <v>2023</v>
      </c>
      <c r="C11" s="86">
        <v>891780111</v>
      </c>
      <c r="D11" s="145" t="s">
        <v>68</v>
      </c>
      <c r="E11" s="145" t="s">
        <v>17801</v>
      </c>
      <c r="F11" s="145" t="s">
        <v>17802</v>
      </c>
      <c r="G11" s="86">
        <v>0</v>
      </c>
      <c r="H11" s="145"/>
      <c r="I11" s="86" t="s">
        <v>78</v>
      </c>
      <c r="J11" s="145" t="s">
        <v>1527</v>
      </c>
      <c r="K11" s="145" t="s">
        <v>17803</v>
      </c>
      <c r="L11" s="145">
        <v>7800000</v>
      </c>
      <c r="M11" s="86" t="s">
        <v>73</v>
      </c>
      <c r="N11" s="145"/>
      <c r="O11" s="145" t="s">
        <v>17490</v>
      </c>
      <c r="P11" s="143">
        <v>1083019037</v>
      </c>
      <c r="Q11" s="145">
        <v>1030</v>
      </c>
      <c r="R11" s="363">
        <v>45048</v>
      </c>
      <c r="S11" s="145">
        <v>7800000</v>
      </c>
      <c r="T11" s="265">
        <v>45049</v>
      </c>
      <c r="U11" s="364">
        <v>7800000</v>
      </c>
      <c r="V11" s="86" t="s">
        <v>70</v>
      </c>
      <c r="W11" s="262">
        <v>12548945</v>
      </c>
      <c r="X11" s="141" t="s">
        <v>17790</v>
      </c>
      <c r="Y11" s="145"/>
      <c r="Z11" s="169">
        <v>45048</v>
      </c>
      <c r="AA11" s="169">
        <v>45049</v>
      </c>
      <c r="AB11" s="201" t="s">
        <v>80</v>
      </c>
      <c r="AC11" s="369">
        <v>45137</v>
      </c>
      <c r="AD11" s="76">
        <f t="shared" si="0"/>
        <v>88</v>
      </c>
      <c r="AE11" s="145">
        <v>1</v>
      </c>
      <c r="AF11" s="145">
        <v>2600000</v>
      </c>
      <c r="AG11" s="145">
        <v>0</v>
      </c>
      <c r="AH11" s="156">
        <v>45169</v>
      </c>
      <c r="AI11" s="76">
        <f t="shared" si="1"/>
        <v>32</v>
      </c>
      <c r="AJ11" s="145">
        <v>0</v>
      </c>
      <c r="AK11" s="145">
        <v>0</v>
      </c>
      <c r="AL11" s="201" t="s">
        <v>80</v>
      </c>
      <c r="AM11" s="165">
        <v>0</v>
      </c>
      <c r="AN11" s="203" t="s">
        <v>80</v>
      </c>
      <c r="AO11" s="203" t="s">
        <v>80</v>
      </c>
      <c r="AP11" s="76">
        <f t="shared" si="2"/>
        <v>0</v>
      </c>
      <c r="AQ11" s="76">
        <f>+L11+AF11-AK11</f>
        <v>10400000</v>
      </c>
      <c r="AR11" s="86" t="s">
        <v>115</v>
      </c>
      <c r="AS11" s="145">
        <v>0</v>
      </c>
      <c r="AT11" s="203" t="s">
        <v>80</v>
      </c>
      <c r="AU11" s="367">
        <v>10400000</v>
      </c>
      <c r="AV11" s="158">
        <f t="shared" si="3"/>
        <v>0</v>
      </c>
      <c r="AW11" s="133">
        <f t="shared" si="4"/>
        <v>1</v>
      </c>
      <c r="AX11" s="203" t="s">
        <v>80</v>
      </c>
      <c r="AY11" s="143" t="s">
        <v>800</v>
      </c>
      <c r="AZ11" s="366" t="s">
        <v>17804</v>
      </c>
      <c r="BA11" s="86" t="s">
        <v>71</v>
      </c>
      <c r="BB11" s="86" t="s">
        <v>71</v>
      </c>
    </row>
    <row r="12" spans="1:73" s="125" customFormat="1" x14ac:dyDescent="0.25">
      <c r="B12" s="448">
        <v>2023</v>
      </c>
      <c r="C12" s="86">
        <v>891780111</v>
      </c>
      <c r="D12" s="145" t="s">
        <v>68</v>
      </c>
      <c r="E12" s="145" t="s">
        <v>17805</v>
      </c>
      <c r="F12" s="145" t="s">
        <v>17806</v>
      </c>
      <c r="G12" s="86">
        <v>0</v>
      </c>
      <c r="H12" s="145"/>
      <c r="I12" s="86" t="s">
        <v>78</v>
      </c>
      <c r="J12" s="145" t="s">
        <v>1527</v>
      </c>
      <c r="K12" s="145" t="s">
        <v>17783</v>
      </c>
      <c r="L12" s="145">
        <v>17050000</v>
      </c>
      <c r="M12" s="86" t="s">
        <v>73</v>
      </c>
      <c r="N12" s="145"/>
      <c r="O12" s="145" t="s">
        <v>17784</v>
      </c>
      <c r="P12" s="143">
        <v>1082907794</v>
      </c>
      <c r="Q12" s="145">
        <v>1504</v>
      </c>
      <c r="R12" s="363">
        <v>45119</v>
      </c>
      <c r="S12" s="145">
        <v>17050000</v>
      </c>
      <c r="T12" s="265">
        <v>45120</v>
      </c>
      <c r="U12" s="364">
        <v>17050000</v>
      </c>
      <c r="V12" s="86" t="s">
        <v>70</v>
      </c>
      <c r="W12" s="76">
        <v>72148417</v>
      </c>
      <c r="X12" s="76" t="s">
        <v>17785</v>
      </c>
      <c r="Y12" s="145"/>
      <c r="Z12" s="363">
        <v>45119</v>
      </c>
      <c r="AA12" s="363">
        <v>45120</v>
      </c>
      <c r="AB12" s="201" t="s">
        <v>80</v>
      </c>
      <c r="AC12" s="365">
        <v>45275</v>
      </c>
      <c r="AD12" s="76">
        <f t="shared" si="0"/>
        <v>155</v>
      </c>
      <c r="AE12" s="145">
        <v>0</v>
      </c>
      <c r="AF12" s="145">
        <v>0</v>
      </c>
      <c r="AG12" s="145">
        <v>0</v>
      </c>
      <c r="AH12" s="202" t="s">
        <v>80</v>
      </c>
      <c r="AI12" s="76">
        <f t="shared" si="1"/>
        <v>0</v>
      </c>
      <c r="AJ12" s="145">
        <v>0</v>
      </c>
      <c r="AK12" s="145">
        <v>2273000</v>
      </c>
      <c r="AL12" s="156">
        <v>45283</v>
      </c>
      <c r="AM12" s="145">
        <v>0</v>
      </c>
      <c r="AN12" s="203" t="s">
        <v>80</v>
      </c>
      <c r="AO12" s="203" t="s">
        <v>80</v>
      </c>
      <c r="AP12" s="76">
        <f t="shared" si="2"/>
        <v>0</v>
      </c>
      <c r="AQ12" s="76">
        <f>+L12+AF12-AK12</f>
        <v>14777000</v>
      </c>
      <c r="AR12" s="86" t="s">
        <v>115</v>
      </c>
      <c r="AS12" s="145">
        <v>0</v>
      </c>
      <c r="AT12" s="203" t="s">
        <v>80</v>
      </c>
      <c r="AU12" s="367">
        <v>9300000</v>
      </c>
      <c r="AV12" s="158">
        <f t="shared" si="3"/>
        <v>5477000</v>
      </c>
      <c r="AW12" s="133">
        <f t="shared" si="4"/>
        <v>0.62935643229342897</v>
      </c>
      <c r="AX12" s="203" t="s">
        <v>80</v>
      </c>
      <c r="AY12" s="143" t="s">
        <v>72</v>
      </c>
      <c r="AZ12" s="366" t="s">
        <v>17807</v>
      </c>
      <c r="BA12" s="86" t="s">
        <v>71</v>
      </c>
      <c r="BB12" s="86" t="s">
        <v>71</v>
      </c>
    </row>
    <row r="13" spans="1:73" s="125" customFormat="1" x14ac:dyDescent="0.25">
      <c r="B13" s="448">
        <v>2023</v>
      </c>
      <c r="C13" s="86">
        <v>891780111</v>
      </c>
      <c r="D13" s="145" t="s">
        <v>68</v>
      </c>
      <c r="E13" s="145" t="s">
        <v>17808</v>
      </c>
      <c r="F13" s="145" t="s">
        <v>17809</v>
      </c>
      <c r="G13" s="86">
        <v>0</v>
      </c>
      <c r="H13" s="145"/>
      <c r="I13" s="86" t="s">
        <v>78</v>
      </c>
      <c r="J13" s="145" t="s">
        <v>1527</v>
      </c>
      <c r="K13" s="145" t="s">
        <v>17789</v>
      </c>
      <c r="L13" s="145">
        <v>19250000</v>
      </c>
      <c r="M13" s="86" t="s">
        <v>73</v>
      </c>
      <c r="N13" s="145"/>
      <c r="O13" s="145" t="s">
        <v>9800</v>
      </c>
      <c r="P13" s="143">
        <v>1082862655</v>
      </c>
      <c r="Q13" s="145">
        <v>1505</v>
      </c>
      <c r="R13" s="363">
        <v>45119</v>
      </c>
      <c r="S13" s="145">
        <v>19250000</v>
      </c>
      <c r="T13" s="265">
        <v>45120</v>
      </c>
      <c r="U13" s="364">
        <v>19250000</v>
      </c>
      <c r="V13" s="86" t="s">
        <v>70</v>
      </c>
      <c r="W13" s="76">
        <v>12548945</v>
      </c>
      <c r="X13" s="76" t="s">
        <v>17790</v>
      </c>
      <c r="Y13" s="145"/>
      <c r="Z13" s="363">
        <v>45119</v>
      </c>
      <c r="AA13" s="363">
        <v>45120</v>
      </c>
      <c r="AB13" s="201" t="s">
        <v>80</v>
      </c>
      <c r="AC13" s="365">
        <v>45275</v>
      </c>
      <c r="AD13" s="76">
        <f t="shared" si="0"/>
        <v>155</v>
      </c>
      <c r="AE13" s="145">
        <v>0</v>
      </c>
      <c r="AF13" s="145">
        <v>0</v>
      </c>
      <c r="AG13" s="145">
        <v>0</v>
      </c>
      <c r="AH13" s="202" t="s">
        <v>80</v>
      </c>
      <c r="AI13" s="76">
        <f t="shared" si="1"/>
        <v>0</v>
      </c>
      <c r="AJ13" s="145">
        <v>0</v>
      </c>
      <c r="AK13" s="145">
        <v>4950000</v>
      </c>
      <c r="AL13" s="156">
        <v>45283</v>
      </c>
      <c r="AM13" s="145">
        <v>0</v>
      </c>
      <c r="AN13" s="203" t="s">
        <v>80</v>
      </c>
      <c r="AO13" s="203" t="s">
        <v>80</v>
      </c>
      <c r="AP13" s="76">
        <f t="shared" si="2"/>
        <v>0</v>
      </c>
      <c r="AQ13" s="76">
        <f>+L13+AF13-AK13</f>
        <v>14300000</v>
      </c>
      <c r="AR13" s="86" t="s">
        <v>115</v>
      </c>
      <c r="AS13" s="145">
        <v>0</v>
      </c>
      <c r="AT13" s="203" t="s">
        <v>80</v>
      </c>
      <c r="AU13" s="367">
        <v>9000000</v>
      </c>
      <c r="AV13" s="158">
        <f t="shared" si="3"/>
        <v>5300000</v>
      </c>
      <c r="AW13" s="133">
        <f t="shared" si="4"/>
        <v>0.62937062937062938</v>
      </c>
      <c r="AX13" s="203" t="s">
        <v>80</v>
      </c>
      <c r="AY13" s="143" t="s">
        <v>72</v>
      </c>
      <c r="AZ13" s="366" t="s">
        <v>17810</v>
      </c>
      <c r="BA13" s="86" t="s">
        <v>71</v>
      </c>
      <c r="BB13" s="86" t="s">
        <v>71</v>
      </c>
    </row>
    <row r="14" spans="1:73" s="125" customFormat="1" x14ac:dyDescent="0.25">
      <c r="B14" s="448">
        <v>2023</v>
      </c>
      <c r="C14" s="86">
        <v>891780111</v>
      </c>
      <c r="D14" s="145" t="s">
        <v>68</v>
      </c>
      <c r="E14" s="145" t="s">
        <v>17811</v>
      </c>
      <c r="F14" s="145" t="s">
        <v>17812</v>
      </c>
      <c r="G14" s="86">
        <v>0</v>
      </c>
      <c r="H14" s="145"/>
      <c r="I14" s="86" t="s">
        <v>78</v>
      </c>
      <c r="J14" s="145" t="s">
        <v>1527</v>
      </c>
      <c r="K14" s="145" t="s">
        <v>17794</v>
      </c>
      <c r="L14" s="145">
        <v>12000000</v>
      </c>
      <c r="M14" s="86" t="s">
        <v>73</v>
      </c>
      <c r="N14" s="145"/>
      <c r="O14" s="145" t="s">
        <v>17795</v>
      </c>
      <c r="P14" s="143">
        <v>41937205</v>
      </c>
      <c r="Q14" s="145">
        <v>1506</v>
      </c>
      <c r="R14" s="363">
        <v>45119</v>
      </c>
      <c r="S14" s="145">
        <v>12000000</v>
      </c>
      <c r="T14" s="265">
        <v>45120</v>
      </c>
      <c r="U14" s="364">
        <v>12000000</v>
      </c>
      <c r="V14" s="86" t="s">
        <v>70</v>
      </c>
      <c r="W14" s="76">
        <v>12548945</v>
      </c>
      <c r="X14" s="76" t="s">
        <v>17790</v>
      </c>
      <c r="Y14" s="145"/>
      <c r="Z14" s="363">
        <v>45120</v>
      </c>
      <c r="AA14" s="363">
        <v>45120</v>
      </c>
      <c r="AB14" s="201" t="s">
        <v>80</v>
      </c>
      <c r="AC14" s="365">
        <v>45275</v>
      </c>
      <c r="AD14" s="76">
        <f t="shared" si="0"/>
        <v>155</v>
      </c>
      <c r="AE14" s="145">
        <v>0</v>
      </c>
      <c r="AF14" s="145">
        <v>0</v>
      </c>
      <c r="AG14" s="145">
        <v>0</v>
      </c>
      <c r="AH14" s="202" t="s">
        <v>80</v>
      </c>
      <c r="AI14" s="76">
        <f t="shared" si="1"/>
        <v>0</v>
      </c>
      <c r="AJ14" s="145">
        <v>0</v>
      </c>
      <c r="AK14" s="145">
        <v>0</v>
      </c>
      <c r="AL14" s="201" t="s">
        <v>80</v>
      </c>
      <c r="AM14" s="145">
        <v>0</v>
      </c>
      <c r="AN14" s="203" t="s">
        <v>80</v>
      </c>
      <c r="AO14" s="203" t="s">
        <v>80</v>
      </c>
      <c r="AP14" s="76">
        <f t="shared" si="2"/>
        <v>0</v>
      </c>
      <c r="AQ14" s="76">
        <f>+L14+AF14-AK14</f>
        <v>12000000</v>
      </c>
      <c r="AR14" s="86" t="s">
        <v>115</v>
      </c>
      <c r="AS14" s="145">
        <v>0</v>
      </c>
      <c r="AT14" s="203" t="s">
        <v>80</v>
      </c>
      <c r="AU14" s="367">
        <v>7200000</v>
      </c>
      <c r="AV14" s="158">
        <f t="shared" si="3"/>
        <v>4800000</v>
      </c>
      <c r="AW14" s="133">
        <f t="shared" si="4"/>
        <v>0.6</v>
      </c>
      <c r="AX14" s="203" t="s">
        <v>80</v>
      </c>
      <c r="AY14" s="143" t="s">
        <v>72</v>
      </c>
      <c r="AZ14" s="366" t="s">
        <v>17813</v>
      </c>
      <c r="BA14" s="86" t="s">
        <v>71</v>
      </c>
      <c r="BB14" s="86" t="s">
        <v>71</v>
      </c>
    </row>
    <row r="15" spans="1:73" s="125" customFormat="1" x14ac:dyDescent="0.25">
      <c r="B15" s="448">
        <v>2023</v>
      </c>
      <c r="C15" s="86">
        <v>891780111</v>
      </c>
      <c r="D15" s="145" t="s">
        <v>68</v>
      </c>
      <c r="E15" s="145" t="s">
        <v>17814</v>
      </c>
      <c r="F15" s="145" t="s">
        <v>17815</v>
      </c>
      <c r="G15" s="86">
        <v>0</v>
      </c>
      <c r="H15" s="145"/>
      <c r="I15" s="86" t="s">
        <v>78</v>
      </c>
      <c r="J15" s="145" t="s">
        <v>1527</v>
      </c>
      <c r="K15" s="145" t="s">
        <v>17799</v>
      </c>
      <c r="L15" s="145">
        <v>13600000</v>
      </c>
      <c r="M15" s="86" t="s">
        <v>73</v>
      </c>
      <c r="N15" s="145"/>
      <c r="O15" s="145" t="s">
        <v>9003</v>
      </c>
      <c r="P15" s="143">
        <v>84454604</v>
      </c>
      <c r="Q15" s="145">
        <v>1507</v>
      </c>
      <c r="R15" s="363">
        <v>45119</v>
      </c>
      <c r="S15" s="145">
        <v>13600000</v>
      </c>
      <c r="T15" s="265">
        <v>45120</v>
      </c>
      <c r="U15" s="364">
        <v>13600000</v>
      </c>
      <c r="V15" s="86" t="s">
        <v>70</v>
      </c>
      <c r="W15" s="262">
        <v>12548945</v>
      </c>
      <c r="X15" s="141" t="s">
        <v>17790</v>
      </c>
      <c r="Y15" s="145"/>
      <c r="Z15" s="363">
        <v>45120</v>
      </c>
      <c r="AA15" s="363">
        <v>45120</v>
      </c>
      <c r="AB15" s="201" t="s">
        <v>80</v>
      </c>
      <c r="AC15" s="365">
        <v>45245</v>
      </c>
      <c r="AD15" s="76">
        <f t="shared" si="0"/>
        <v>125</v>
      </c>
      <c r="AE15" s="145">
        <v>0</v>
      </c>
      <c r="AF15" s="145">
        <v>0</v>
      </c>
      <c r="AG15" s="145">
        <v>0</v>
      </c>
      <c r="AH15" s="202" t="s">
        <v>80</v>
      </c>
      <c r="AI15" s="76">
        <f t="shared" si="1"/>
        <v>0</v>
      </c>
      <c r="AJ15" s="145">
        <v>0</v>
      </c>
      <c r="AK15" s="145">
        <v>0</v>
      </c>
      <c r="AL15" s="201" t="s">
        <v>80</v>
      </c>
      <c r="AM15" s="145">
        <v>0</v>
      </c>
      <c r="AN15" s="203" t="s">
        <v>80</v>
      </c>
      <c r="AO15" s="203" t="s">
        <v>80</v>
      </c>
      <c r="AP15" s="76">
        <f t="shared" si="2"/>
        <v>0</v>
      </c>
      <c r="AQ15" s="76">
        <f>+L15+AF15-AK15</f>
        <v>13600000</v>
      </c>
      <c r="AR15" s="86" t="s">
        <v>115</v>
      </c>
      <c r="AS15" s="145">
        <v>0</v>
      </c>
      <c r="AT15" s="203" t="s">
        <v>80</v>
      </c>
      <c r="AU15" s="367">
        <v>13200000</v>
      </c>
      <c r="AV15" s="158">
        <f t="shared" si="3"/>
        <v>400000</v>
      </c>
      <c r="AW15" s="133">
        <f t="shared" si="4"/>
        <v>0.97058823529411764</v>
      </c>
      <c r="AX15" s="203" t="s">
        <v>80</v>
      </c>
      <c r="AY15" s="143" t="s">
        <v>72</v>
      </c>
      <c r="AZ15" s="366" t="s">
        <v>17816</v>
      </c>
      <c r="BA15" s="86" t="s">
        <v>71</v>
      </c>
      <c r="BB15" s="86" t="s">
        <v>71</v>
      </c>
    </row>
    <row r="16" spans="1:73" s="125" customFormat="1" ht="15.75" thickBot="1" x14ac:dyDescent="0.3">
      <c r="B16" s="449">
        <v>2023</v>
      </c>
      <c r="C16" s="146">
        <v>891780111</v>
      </c>
      <c r="D16" s="378" t="s">
        <v>68</v>
      </c>
      <c r="E16" s="378" t="s">
        <v>17817</v>
      </c>
      <c r="F16" s="378" t="s">
        <v>17818</v>
      </c>
      <c r="G16" s="146">
        <v>0</v>
      </c>
      <c r="H16" s="378"/>
      <c r="I16" s="146" t="s">
        <v>78</v>
      </c>
      <c r="J16" s="378" t="s">
        <v>1527</v>
      </c>
      <c r="K16" s="378" t="s">
        <v>17819</v>
      </c>
      <c r="L16" s="378">
        <v>10000000</v>
      </c>
      <c r="M16" s="146" t="s">
        <v>73</v>
      </c>
      <c r="N16" s="378"/>
      <c r="O16" s="378" t="s">
        <v>17820</v>
      </c>
      <c r="P16" s="147">
        <v>1083553307</v>
      </c>
      <c r="Q16" s="378">
        <v>1970</v>
      </c>
      <c r="R16" s="462">
        <v>45183</v>
      </c>
      <c r="S16" s="378">
        <v>10000000</v>
      </c>
      <c r="T16" s="401">
        <v>45184</v>
      </c>
      <c r="U16" s="382">
        <v>10000000</v>
      </c>
      <c r="V16" s="146" t="s">
        <v>70</v>
      </c>
      <c r="W16" s="456">
        <v>12548945</v>
      </c>
      <c r="X16" s="430" t="s">
        <v>17790</v>
      </c>
      <c r="Y16" s="378"/>
      <c r="Z16" s="462">
        <v>45184</v>
      </c>
      <c r="AA16" s="462">
        <v>45184</v>
      </c>
      <c r="AB16" s="274" t="s">
        <v>80</v>
      </c>
      <c r="AC16" s="463">
        <v>45275</v>
      </c>
      <c r="AD16" s="377">
        <v>91</v>
      </c>
      <c r="AE16" s="378">
        <v>0</v>
      </c>
      <c r="AF16" s="378">
        <v>0</v>
      </c>
      <c r="AG16" s="378">
        <v>0</v>
      </c>
      <c r="AH16" s="452" t="s">
        <v>80</v>
      </c>
      <c r="AI16" s="377">
        <f t="shared" si="1"/>
        <v>0</v>
      </c>
      <c r="AJ16" s="378">
        <v>0</v>
      </c>
      <c r="AK16" s="378">
        <v>0</v>
      </c>
      <c r="AL16" s="274" t="s">
        <v>80</v>
      </c>
      <c r="AM16" s="378">
        <v>0</v>
      </c>
      <c r="AN16" s="275" t="s">
        <v>80</v>
      </c>
      <c r="AO16" s="275" t="s">
        <v>80</v>
      </c>
      <c r="AP16" s="377">
        <f t="shared" si="2"/>
        <v>0</v>
      </c>
      <c r="AQ16" s="377">
        <f>+L16+AF16-AK16</f>
        <v>10000000</v>
      </c>
      <c r="AR16" s="146" t="s">
        <v>115</v>
      </c>
      <c r="AS16" s="378">
        <v>0</v>
      </c>
      <c r="AT16" s="275" t="s">
        <v>80</v>
      </c>
      <c r="AU16" s="464">
        <v>6666667</v>
      </c>
      <c r="AV16" s="434">
        <v>3333333</v>
      </c>
      <c r="AW16" s="149">
        <f t="shared" si="4"/>
        <v>0.66666669999999995</v>
      </c>
      <c r="AX16" s="275" t="s">
        <v>80</v>
      </c>
      <c r="AY16" s="147" t="s">
        <v>72</v>
      </c>
      <c r="AZ16" s="465" t="s">
        <v>17821</v>
      </c>
      <c r="BA16" s="146" t="s">
        <v>71</v>
      </c>
      <c r="BB16" s="146" t="s">
        <v>71</v>
      </c>
    </row>
    <row r="17" spans="2:54" s="22" customFormat="1" ht="15.75" thickBot="1" x14ac:dyDescent="0.3">
      <c r="B17" s="804" t="s">
        <v>74</v>
      </c>
      <c r="C17" s="805"/>
      <c r="D17" s="806"/>
      <c r="E17" s="29">
        <f>+SUBTOTAL(3,E7:E16)</f>
        <v>10</v>
      </c>
      <c r="F17" s="30"/>
      <c r="G17" s="31"/>
      <c r="H17" s="31"/>
      <c r="I17" s="31"/>
      <c r="J17" s="31"/>
      <c r="K17" s="31"/>
      <c r="L17" s="370">
        <f>SUM(L7:L16)</f>
        <v>140000000</v>
      </c>
      <c r="M17" s="801"/>
      <c r="N17" s="797"/>
      <c r="O17" s="797"/>
      <c r="P17" s="797"/>
      <c r="Q17" s="797"/>
      <c r="R17" s="797"/>
      <c r="S17" s="797"/>
      <c r="T17" s="797"/>
      <c r="U17" s="797"/>
      <c r="V17" s="797"/>
      <c r="W17" s="797"/>
      <c r="X17" s="797"/>
      <c r="Y17" s="797"/>
      <c r="Z17" s="797"/>
      <c r="AA17" s="797"/>
      <c r="AB17" s="797"/>
      <c r="AC17" s="797"/>
      <c r="AD17" s="802"/>
      <c r="AE17" s="32">
        <f>SUM(AE7:AE16)</f>
        <v>1</v>
      </c>
      <c r="AF17" s="33">
        <f>SUM(AF7:AF16)</f>
        <v>2600000</v>
      </c>
      <c r="AG17" s="33">
        <f>SUM(AG7:AG16)</f>
        <v>0</v>
      </c>
      <c r="AH17" s="34"/>
      <c r="AI17" s="33">
        <f>SUM(AI7:AI16)</f>
        <v>32</v>
      </c>
      <c r="AJ17" s="33">
        <f>SUM(AJ7:AJ16)</f>
        <v>0</v>
      </c>
      <c r="AK17" s="371">
        <f>SUM(AK7:AK16)</f>
        <v>7223000</v>
      </c>
      <c r="AL17" s="34"/>
      <c r="AM17" s="35">
        <f>SUM(AM7:AM16)</f>
        <v>0</v>
      </c>
      <c r="AN17" s="801"/>
      <c r="AO17" s="797"/>
      <c r="AP17" s="802"/>
      <c r="AQ17" s="32">
        <f>SUM(AQ7:AQ16)</f>
        <v>135377000</v>
      </c>
      <c r="AR17" s="34"/>
      <c r="AS17" s="33">
        <f>SUM(AS7:AS16)</f>
        <v>0</v>
      </c>
      <c r="AT17" s="34"/>
      <c r="AU17" s="372">
        <f>SUM(AU7:AU16)</f>
        <v>116066667</v>
      </c>
      <c r="AV17" s="373">
        <f>SUM(AV7:AV16)</f>
        <v>19310333</v>
      </c>
      <c r="AW17" s="801"/>
      <c r="AX17" s="797"/>
      <c r="AY17" s="797"/>
      <c r="AZ17" s="797"/>
      <c r="BA17" s="797"/>
      <c r="BB17" s="797"/>
    </row>
  </sheetData>
  <sheetProtection formatCells="0" formatColumns="0" formatRows="0" insertRows="0" deleteRows="0" autoFilter="0"/>
  <mergeCells count="20">
    <mergeCell ref="AE4:AP4"/>
    <mergeCell ref="O5:P5"/>
    <mergeCell ref="AN17:AP17"/>
    <mergeCell ref="AW17:BB17"/>
    <mergeCell ref="AE5:AI5"/>
    <mergeCell ref="AJ5:AL5"/>
    <mergeCell ref="AM5:AP5"/>
    <mergeCell ref="AR5:AV5"/>
    <mergeCell ref="AW5:AY5"/>
    <mergeCell ref="AZ5:BB5"/>
    <mergeCell ref="Q5:S5"/>
    <mergeCell ref="T5:U5"/>
    <mergeCell ref="V5:Y5"/>
    <mergeCell ref="Z5:AD5"/>
    <mergeCell ref="B17:D17"/>
    <mergeCell ref="M17:AD17"/>
    <mergeCell ref="B3:C5"/>
    <mergeCell ref="D3:H3"/>
    <mergeCell ref="I3:J4"/>
    <mergeCell ref="F4:G4"/>
  </mergeCells>
  <conditionalFormatting sqref="F4:F5">
    <cfRule type="containsText" dxfId="12"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 xr:uid="{CD3DA2CE-0334-4441-BDFF-BE8738878DE6}">
      <formula1>"OTRO SECTOR"</formula1>
    </dataValidation>
    <dataValidation type="list" allowBlank="1" showInputMessage="1" showErrorMessage="1" sqref="M7" xr:uid="{DF0988BA-2FDA-47FA-91F6-8844D0AD3AE7}">
      <formula1>"DIRECTA"</formula1>
    </dataValidation>
    <dataValidation type="list" allowBlank="1" showInputMessage="1" showErrorMessage="1" sqref="J7" xr:uid="{71206F28-FFF4-4EF4-8045-F30E65FBFCB9}">
      <formula1>"FUNCIONAMIENTO,INVERSION,OTROS"</formula1>
    </dataValidation>
    <dataValidation type="list" allowBlank="1" showInputMessage="1" showErrorMessage="1" sqref="N7" xr:uid="{8DB2E65A-8600-4D07-85DA-2D8A5D0A1C06}">
      <formula1>modalidad</formula1>
    </dataValidation>
    <dataValidation type="list" allowBlank="1" showInputMessage="1" showErrorMessage="1" sqref="BB7:BB16" xr:uid="{35DEEC28-0BE9-475F-9366-CDCD1D6CB954}">
      <formula1>"SI,NA por TIPO Contrato"</formula1>
    </dataValidation>
    <dataValidation type="list" allowBlank="1" showInputMessage="1" showErrorMessage="1" sqref="BA7:BA16" xr:uid="{28D111CC-03A9-4066-8A33-37A1F7EF0454}">
      <formula1>"SI,NO HA INICIADO"</formula1>
    </dataValidation>
    <dataValidation type="list" allowBlank="1" showInputMessage="1" showErrorMessage="1" sqref="AY7:AY16" xr:uid="{ECE043BA-6B25-42B9-A8CA-CB2A27B92EE9}">
      <formula1>"En ejecucion,Suspendido,Liquidado,Terminado"</formula1>
    </dataValidation>
    <dataValidation type="list" allowBlank="1" showInputMessage="1" showErrorMessage="1" errorTitle="ERROR" error="SOLO VALIDO LISTA DESPLEGABLE" promptTitle="ESCOJA EL PERIODO" sqref="F4" xr:uid="{15A66982-8E7B-4A9E-8A74-5C17BF4906F8}">
      <formula1>"Seleccione el periodo a presentar,ENERO,FEBRERO,MARZO,ABRIL,MAYO,JUNIO,JULIO,AGOSTO,SEPTIEMBRE,OCTUBRE,NOVIEMBRE,DICIEMBRE"</formula1>
    </dataValidation>
    <dataValidation type="list" allowBlank="1" showInputMessage="1" showErrorMessage="1" sqref="K3" xr:uid="{6FDFF06A-7CA9-4B8F-A4C2-EFA27477C774}">
      <formula1>"Escoja la opcion,42,250,1000,3000"</formula1>
    </dataValidation>
    <dataValidation type="list" allowBlank="1" showInputMessage="1" showErrorMessage="1" sqref="V7 AR7:AR16" xr:uid="{DF1C5F7D-4436-4493-9A31-8FC5BE5F6355}">
      <formula1>"S,N"</formula1>
    </dataValidation>
  </dataValidations>
  <hyperlinks>
    <hyperlink ref="AZ7" r:id="rId1" xr:uid="{D6E30D99-6890-46B3-83AF-A90E593FA996}"/>
  </hyperlinks>
  <pageMargins left="0.7" right="0.7" top="0.75" bottom="0.75" header="0.3" footer="0.3"/>
  <pageSetup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72FC0-6591-42BA-8B6D-133134BAC034}">
  <dimension ref="A1:BU35"/>
  <sheetViews>
    <sheetView workbookViewId="0">
      <selection activeCell="F9" sqref="F9"/>
    </sheetView>
  </sheetViews>
  <sheetFormatPr baseColWidth="10" defaultRowHeight="15" x14ac:dyDescent="0.25"/>
  <cols>
    <col min="1" max="1" width="2.5703125" customWidth="1"/>
    <col min="2" max="2" width="9.140625" customWidth="1"/>
    <col min="3" max="3" width="13" customWidth="1"/>
    <col min="4" max="4" width="25.85546875" customWidth="1"/>
    <col min="5" max="5" width="22.140625" customWidth="1"/>
    <col min="6" max="6" width="17.5703125" customWidth="1"/>
    <col min="7" max="7" width="14.7109375" customWidth="1"/>
    <col min="8" max="8" width="0.28515625" hidden="1" customWidth="1"/>
    <col min="9" max="9" width="16.5703125" customWidth="1"/>
    <col min="10" max="10" width="18.7109375" customWidth="1"/>
    <col min="11" max="11" width="18.42578125" customWidth="1"/>
    <col min="12" max="13" width="13.42578125" customWidth="1"/>
    <col min="14" max="14" width="0.85546875" hidden="1" customWidth="1"/>
    <col min="15" max="15" width="18.85546875" customWidth="1"/>
    <col min="16" max="16" width="15.85546875" customWidth="1"/>
    <col min="17" max="17" width="11.42578125" customWidth="1"/>
    <col min="18" max="18" width="13.42578125" customWidth="1"/>
    <col min="19" max="19" width="11.42578125" customWidth="1"/>
    <col min="20" max="20" width="16.28515625" customWidth="1"/>
    <col min="21" max="21" width="17" customWidth="1"/>
    <col min="22" max="22" width="14.140625" customWidth="1"/>
    <col min="23" max="23" width="14.42578125" customWidth="1"/>
    <col min="24" max="24" width="23" customWidth="1"/>
    <col min="25" max="25" width="0.42578125" customWidth="1"/>
    <col min="26" max="26" width="13.85546875" customWidth="1"/>
    <col min="27" max="27" width="14.42578125" customWidth="1"/>
    <col min="28" max="28" width="13.85546875" customWidth="1"/>
    <col min="29" max="29" width="13.5703125" customWidth="1"/>
    <col min="30" max="30" width="13.28515625" customWidth="1"/>
    <col min="31" max="32" width="11.425781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 min="54" max="54" width="17.85546875" bestFit="1" customWidth="1"/>
  </cols>
  <sheetData>
    <row r="1" spans="1:73" ht="7.5" customHeight="1" x14ac:dyDescent="0.25">
      <c r="X1" s="1"/>
    </row>
    <row r="2" spans="1:73" ht="11.25" customHeight="1" thickBot="1" x14ac:dyDescent="0.3">
      <c r="H2" s="2"/>
      <c r="I2" s="2"/>
      <c r="X2" s="1"/>
    </row>
    <row r="3" spans="1:73" ht="30.75" customHeight="1" thickBot="1" x14ac:dyDescent="0.3">
      <c r="B3" s="768"/>
      <c r="C3" s="769"/>
      <c r="D3" s="774" t="s">
        <v>76</v>
      </c>
      <c r="E3" s="775"/>
      <c r="F3" s="775"/>
      <c r="G3" s="775"/>
      <c r="H3" s="776"/>
      <c r="I3" s="777" t="s">
        <v>0</v>
      </c>
      <c r="J3" s="778"/>
      <c r="K3" s="352">
        <v>42</v>
      </c>
      <c r="L3" s="4" t="s">
        <v>1</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770"/>
      <c r="C4" s="771"/>
      <c r="D4" s="7" t="s">
        <v>2</v>
      </c>
      <c r="E4" s="8"/>
      <c r="F4" s="781" t="s">
        <v>119</v>
      </c>
      <c r="G4" s="781"/>
      <c r="H4" s="9"/>
      <c r="I4" s="779"/>
      <c r="J4" s="780"/>
      <c r="K4" s="353">
        <f>+L5*K3</f>
        <v>48720000</v>
      </c>
      <c r="L4" s="11" t="s">
        <v>3</v>
      </c>
      <c r="M4" s="5"/>
      <c r="N4" s="5"/>
      <c r="O4" s="5"/>
      <c r="P4" s="5"/>
      <c r="Q4" s="5"/>
      <c r="R4" s="5"/>
      <c r="S4" s="5"/>
      <c r="T4" s="5"/>
      <c r="U4" s="5"/>
      <c r="V4" s="5"/>
      <c r="W4" s="5"/>
      <c r="X4" s="6"/>
      <c r="Y4" s="5"/>
      <c r="Z4" s="6"/>
      <c r="AA4" s="6"/>
      <c r="AB4" s="6"/>
      <c r="AC4" s="6"/>
      <c r="AD4" s="6"/>
      <c r="AE4" s="782" t="s">
        <v>4</v>
      </c>
      <c r="AF4" s="783"/>
      <c r="AG4" s="783"/>
      <c r="AH4" s="783"/>
      <c r="AI4" s="783"/>
      <c r="AJ4" s="783"/>
      <c r="AK4" s="783"/>
      <c r="AL4" s="783"/>
      <c r="AM4" s="783"/>
      <c r="AN4" s="783"/>
      <c r="AO4" s="783"/>
      <c r="AP4" s="784"/>
      <c r="AQ4" s="5"/>
      <c r="AR4" s="5"/>
      <c r="AS4" s="5"/>
      <c r="AT4" s="5"/>
      <c r="AU4" s="5"/>
      <c r="AV4" s="5"/>
      <c r="AW4" s="5"/>
      <c r="AX4" s="5"/>
      <c r="AY4" s="5"/>
      <c r="AZ4" s="5"/>
      <c r="BA4" s="5"/>
      <c r="BB4" s="5"/>
    </row>
    <row r="5" spans="1:73" s="12" customFormat="1" ht="23.25" customHeight="1" thickBot="1" x14ac:dyDescent="0.3">
      <c r="B5" s="772"/>
      <c r="C5" s="773"/>
      <c r="D5" s="13" t="s">
        <v>5</v>
      </c>
      <c r="E5" s="14"/>
      <c r="F5" s="354" t="s">
        <v>17449</v>
      </c>
      <c r="G5" s="23"/>
      <c r="H5" s="15"/>
      <c r="I5" s="16" t="s">
        <v>6</v>
      </c>
      <c r="J5" s="17"/>
      <c r="K5" s="18"/>
      <c r="L5" s="19">
        <v>1160000</v>
      </c>
      <c r="M5" s="5"/>
      <c r="N5" s="5"/>
      <c r="O5" s="785" t="s">
        <v>7</v>
      </c>
      <c r="P5" s="786"/>
      <c r="Q5" s="785" t="s">
        <v>8</v>
      </c>
      <c r="R5" s="786"/>
      <c r="S5" s="787"/>
      <c r="T5" s="788" t="s">
        <v>9</v>
      </c>
      <c r="U5" s="789"/>
      <c r="V5" s="785" t="s">
        <v>10</v>
      </c>
      <c r="W5" s="786"/>
      <c r="X5" s="786"/>
      <c r="Y5" s="787"/>
      <c r="Z5" s="782" t="s">
        <v>11</v>
      </c>
      <c r="AA5" s="783"/>
      <c r="AB5" s="783"/>
      <c r="AC5" s="783"/>
      <c r="AD5" s="784"/>
      <c r="AE5" s="782" t="s">
        <v>12</v>
      </c>
      <c r="AF5" s="783"/>
      <c r="AG5" s="783"/>
      <c r="AH5" s="783"/>
      <c r="AI5" s="784"/>
      <c r="AJ5" s="785" t="s">
        <v>13</v>
      </c>
      <c r="AK5" s="786"/>
      <c r="AL5" s="787"/>
      <c r="AM5" s="785" t="s">
        <v>14</v>
      </c>
      <c r="AN5" s="786"/>
      <c r="AO5" s="786"/>
      <c r="AP5" s="787"/>
      <c r="AQ5" s="5"/>
      <c r="AR5" s="785" t="s">
        <v>15</v>
      </c>
      <c r="AS5" s="786"/>
      <c r="AT5" s="786"/>
      <c r="AU5" s="786"/>
      <c r="AV5" s="787"/>
      <c r="AW5" s="785" t="s">
        <v>79</v>
      </c>
      <c r="AX5" s="786"/>
      <c r="AY5" s="787"/>
      <c r="AZ5" s="785" t="s">
        <v>16</v>
      </c>
      <c r="BA5" s="786"/>
      <c r="BB5" s="787"/>
    </row>
    <row r="6" spans="1:73" s="21" customFormat="1" ht="76.5" customHeight="1" thickBot="1" x14ac:dyDescent="0.3">
      <c r="A6" s="58"/>
      <c r="B6" s="43" t="s">
        <v>17</v>
      </c>
      <c r="C6" s="43" t="s">
        <v>18</v>
      </c>
      <c r="D6" s="43" t="s">
        <v>19</v>
      </c>
      <c r="E6" s="43" t="s">
        <v>20</v>
      </c>
      <c r="F6" s="43" t="s">
        <v>21</v>
      </c>
      <c r="G6" s="43" t="s">
        <v>22</v>
      </c>
      <c r="H6" s="43" t="s">
        <v>23</v>
      </c>
      <c r="I6" s="43" t="s">
        <v>24</v>
      </c>
      <c r="J6" s="43" t="s">
        <v>77</v>
      </c>
      <c r="K6" s="43" t="s">
        <v>25</v>
      </c>
      <c r="L6" s="43" t="s">
        <v>26</v>
      </c>
      <c r="M6" s="43" t="s">
        <v>27</v>
      </c>
      <c r="N6" s="43" t="s">
        <v>28</v>
      </c>
      <c r="O6" s="43" t="s">
        <v>29</v>
      </c>
      <c r="P6" s="44" t="s">
        <v>30</v>
      </c>
      <c r="Q6" s="44" t="s">
        <v>31</v>
      </c>
      <c r="R6" s="43" t="s">
        <v>32</v>
      </c>
      <c r="S6" s="43" t="s">
        <v>33</v>
      </c>
      <c r="T6" s="43" t="s">
        <v>34</v>
      </c>
      <c r="U6" s="43" t="s">
        <v>35</v>
      </c>
      <c r="V6" s="43" t="s">
        <v>36</v>
      </c>
      <c r="W6" s="44" t="s">
        <v>37</v>
      </c>
      <c r="X6" s="43" t="s">
        <v>38</v>
      </c>
      <c r="Y6" s="43" t="s">
        <v>39</v>
      </c>
      <c r="Z6" s="43" t="s">
        <v>75</v>
      </c>
      <c r="AA6" s="43" t="s">
        <v>40</v>
      </c>
      <c r="AB6" s="43" t="s">
        <v>41</v>
      </c>
      <c r="AC6" s="52" t="s">
        <v>42</v>
      </c>
      <c r="AD6" s="43" t="s">
        <v>43</v>
      </c>
      <c r="AE6" s="43" t="s">
        <v>44</v>
      </c>
      <c r="AF6" s="43" t="s">
        <v>45</v>
      </c>
      <c r="AG6" s="43" t="s">
        <v>46</v>
      </c>
      <c r="AH6" s="52" t="s">
        <v>47</v>
      </c>
      <c r="AI6" s="43" t="s">
        <v>48</v>
      </c>
      <c r="AJ6" s="43" t="s">
        <v>49</v>
      </c>
      <c r="AK6" s="43" t="s">
        <v>50</v>
      </c>
      <c r="AL6" s="52" t="s">
        <v>51</v>
      </c>
      <c r="AM6" s="43" t="s">
        <v>52</v>
      </c>
      <c r="AN6" s="52" t="s">
        <v>53</v>
      </c>
      <c r="AO6" s="52" t="s">
        <v>54</v>
      </c>
      <c r="AP6" s="43" t="s">
        <v>55</v>
      </c>
      <c r="AQ6" s="43" t="s">
        <v>56</v>
      </c>
      <c r="AR6" s="43" t="s">
        <v>57</v>
      </c>
      <c r="AS6" s="43" t="s">
        <v>58</v>
      </c>
      <c r="AT6" s="43" t="s">
        <v>59</v>
      </c>
      <c r="AU6" s="53" t="s">
        <v>60</v>
      </c>
      <c r="AV6" s="53" t="s">
        <v>61</v>
      </c>
      <c r="AW6" s="54" t="s">
        <v>62</v>
      </c>
      <c r="AX6" s="43" t="s">
        <v>63</v>
      </c>
      <c r="AY6" s="43" t="s">
        <v>64</v>
      </c>
      <c r="AZ6" s="44" t="s">
        <v>65</v>
      </c>
      <c r="BA6" s="44" t="s">
        <v>66</v>
      </c>
      <c r="BB6" s="44" t="s">
        <v>67</v>
      </c>
      <c r="BC6" s="20"/>
      <c r="BD6" s="20"/>
      <c r="BE6" s="20"/>
      <c r="BF6" s="20"/>
      <c r="BG6" s="20"/>
      <c r="BH6" s="20"/>
      <c r="BI6" s="20"/>
      <c r="BJ6" s="20"/>
      <c r="BK6" s="20"/>
      <c r="BL6" s="20"/>
      <c r="BM6" s="20"/>
      <c r="BN6" s="20"/>
      <c r="BO6" s="20"/>
      <c r="BP6" s="20"/>
      <c r="BQ6" s="20"/>
      <c r="BR6" s="20"/>
      <c r="BS6" s="20"/>
      <c r="BT6" s="20"/>
      <c r="BU6" s="20"/>
    </row>
    <row r="7" spans="1:73" s="12" customFormat="1" ht="12.75" x14ac:dyDescent="0.2">
      <c r="B7" s="438">
        <v>2023</v>
      </c>
      <c r="C7" s="83">
        <v>891780111</v>
      </c>
      <c r="D7" s="62" t="s">
        <v>68</v>
      </c>
      <c r="E7" s="375" t="s">
        <v>17450</v>
      </c>
      <c r="F7" s="375" t="s">
        <v>17451</v>
      </c>
      <c r="G7" s="375">
        <v>0</v>
      </c>
      <c r="H7" s="235" t="s">
        <v>69</v>
      </c>
      <c r="I7" s="64" t="s">
        <v>78</v>
      </c>
      <c r="J7" s="83" t="s">
        <v>1527</v>
      </c>
      <c r="K7" s="424" t="s">
        <v>17452</v>
      </c>
      <c r="L7" s="380">
        <v>48070000</v>
      </c>
      <c r="M7" s="83" t="s">
        <v>73</v>
      </c>
      <c r="N7" s="235" t="s">
        <v>69</v>
      </c>
      <c r="O7" s="375" t="s">
        <v>17453</v>
      </c>
      <c r="P7" s="375">
        <v>1081761629</v>
      </c>
      <c r="Q7" s="375">
        <v>100</v>
      </c>
      <c r="R7" s="459">
        <v>44951</v>
      </c>
      <c r="S7" s="375">
        <v>42350000</v>
      </c>
      <c r="T7" s="241">
        <v>44958</v>
      </c>
      <c r="U7" s="380">
        <v>48070000</v>
      </c>
      <c r="V7" s="64" t="s">
        <v>70</v>
      </c>
      <c r="W7" s="375">
        <v>12550144</v>
      </c>
      <c r="X7" s="424" t="s">
        <v>17454</v>
      </c>
      <c r="Y7" s="235" t="s">
        <v>69</v>
      </c>
      <c r="Z7" s="241">
        <v>44958</v>
      </c>
      <c r="AA7" s="241">
        <v>44958</v>
      </c>
      <c r="AB7" s="385" t="s">
        <v>80</v>
      </c>
      <c r="AC7" s="459">
        <v>45289</v>
      </c>
      <c r="AD7" s="375">
        <f t="shared" ref="AD7:AD34" si="0">+IF(AB7="1800-01-01",AC7-AA7,AC7-AB7)</f>
        <v>331</v>
      </c>
      <c r="AE7" s="134">
        <v>0</v>
      </c>
      <c r="AF7" s="134">
        <v>0</v>
      </c>
      <c r="AG7" s="134">
        <v>0</v>
      </c>
      <c r="AH7" s="385" t="s">
        <v>80</v>
      </c>
      <c r="AI7" s="375">
        <f t="shared" ref="AI7:AI34" si="1">+IF(AH7="1800-01-01",0,AH7-AC7)</f>
        <v>0</v>
      </c>
      <c r="AJ7" s="134">
        <v>0</v>
      </c>
      <c r="AK7" s="134">
        <v>0</v>
      </c>
      <c r="AL7" s="241" t="s">
        <v>80</v>
      </c>
      <c r="AM7" s="135">
        <v>0</v>
      </c>
      <c r="AN7" s="64" t="s">
        <v>80</v>
      </c>
      <c r="AO7" s="64" t="s">
        <v>80</v>
      </c>
      <c r="AP7" s="375">
        <f t="shared" ref="AP7:AP34" si="2">+IF(AN7="1800-01-01",0,AO7-AN7)</f>
        <v>0</v>
      </c>
      <c r="AQ7" s="375">
        <f>+L7+AF7-AK7</f>
        <v>48070000</v>
      </c>
      <c r="AR7" s="64" t="s">
        <v>115</v>
      </c>
      <c r="AS7" s="64">
        <v>0</v>
      </c>
      <c r="AT7" s="64" t="s">
        <v>80</v>
      </c>
      <c r="AU7" s="468">
        <v>35530000</v>
      </c>
      <c r="AV7" s="468">
        <f t="shared" ref="AV7:AV34" si="3">AQ7-AU7</f>
        <v>12540000</v>
      </c>
      <c r="AW7" s="137">
        <f>+AU7/AQ7</f>
        <v>0.73913043478260865</v>
      </c>
      <c r="AX7" s="64" t="s">
        <v>80</v>
      </c>
      <c r="AY7" s="64" t="s">
        <v>72</v>
      </c>
      <c r="AZ7" s="461" t="s">
        <v>17455</v>
      </c>
      <c r="BA7" s="83" t="s">
        <v>71</v>
      </c>
      <c r="BB7" s="83" t="s">
        <v>71</v>
      </c>
    </row>
    <row r="8" spans="1:73" x14ac:dyDescent="0.25">
      <c r="B8" s="448">
        <v>2023</v>
      </c>
      <c r="C8" s="81">
        <v>891780111</v>
      </c>
      <c r="D8" s="82" t="s">
        <v>68</v>
      </c>
      <c r="E8" s="76" t="s">
        <v>17456</v>
      </c>
      <c r="F8" s="76" t="s">
        <v>17457</v>
      </c>
      <c r="G8" s="76">
        <v>0</v>
      </c>
      <c r="H8" s="145"/>
      <c r="I8" s="86" t="s">
        <v>78</v>
      </c>
      <c r="J8" s="81" t="s">
        <v>1527</v>
      </c>
      <c r="K8" s="142" t="s">
        <v>17458</v>
      </c>
      <c r="L8" s="364">
        <v>33795300</v>
      </c>
      <c r="M8" s="81" t="s">
        <v>73</v>
      </c>
      <c r="N8" s="145"/>
      <c r="O8" s="76" t="s">
        <v>17459</v>
      </c>
      <c r="P8" s="76">
        <v>1083016566</v>
      </c>
      <c r="Q8" s="76">
        <v>151</v>
      </c>
      <c r="R8" s="363">
        <v>44957</v>
      </c>
      <c r="S8" s="76">
        <v>35404600</v>
      </c>
      <c r="T8" s="201">
        <v>44958</v>
      </c>
      <c r="U8" s="364">
        <v>33795300</v>
      </c>
      <c r="V8" s="86" t="s">
        <v>70</v>
      </c>
      <c r="W8" s="76">
        <v>12550144</v>
      </c>
      <c r="X8" s="142" t="s">
        <v>17454</v>
      </c>
      <c r="Y8" s="145"/>
      <c r="Z8" s="201">
        <v>44958</v>
      </c>
      <c r="AA8" s="201">
        <v>44958</v>
      </c>
      <c r="AB8" s="255" t="s">
        <v>80</v>
      </c>
      <c r="AC8" s="363">
        <v>45275</v>
      </c>
      <c r="AD8" s="76">
        <f t="shared" si="0"/>
        <v>317</v>
      </c>
      <c r="AE8" s="145">
        <v>0</v>
      </c>
      <c r="AF8" s="145">
        <v>0</v>
      </c>
      <c r="AG8" s="145">
        <v>0</v>
      </c>
      <c r="AH8" s="255" t="s">
        <v>80</v>
      </c>
      <c r="AI8" s="76">
        <f t="shared" si="1"/>
        <v>0</v>
      </c>
      <c r="AJ8" s="145">
        <v>1</v>
      </c>
      <c r="AK8" s="467">
        <v>13518120</v>
      </c>
      <c r="AL8" s="201">
        <v>45139</v>
      </c>
      <c r="AM8" s="143">
        <v>0</v>
      </c>
      <c r="AN8" s="86" t="s">
        <v>80</v>
      </c>
      <c r="AO8" s="86" t="s">
        <v>80</v>
      </c>
      <c r="AP8" s="76">
        <f t="shared" si="2"/>
        <v>0</v>
      </c>
      <c r="AQ8" s="76">
        <f>+L8+AF8-AK8</f>
        <v>20277180</v>
      </c>
      <c r="AR8" s="86" t="s">
        <v>115</v>
      </c>
      <c r="AS8" s="86">
        <v>0</v>
      </c>
      <c r="AT8" s="86" t="s">
        <v>80</v>
      </c>
      <c r="AU8" s="466">
        <v>20277180</v>
      </c>
      <c r="AV8" s="466">
        <f t="shared" si="3"/>
        <v>0</v>
      </c>
      <c r="AW8" s="133">
        <f t="shared" ref="AW8:AW34" si="4">+IFERROR(AU8/AQ8,"-")</f>
        <v>1</v>
      </c>
      <c r="AX8" s="86" t="s">
        <v>80</v>
      </c>
      <c r="AY8" s="86" t="s">
        <v>253</v>
      </c>
      <c r="AZ8" s="366" t="s">
        <v>17460</v>
      </c>
      <c r="BA8" s="81" t="s">
        <v>71</v>
      </c>
      <c r="BB8" s="81" t="s">
        <v>71</v>
      </c>
      <c r="BC8" s="12"/>
    </row>
    <row r="9" spans="1:73" x14ac:dyDescent="0.25">
      <c r="B9" s="448">
        <v>2023</v>
      </c>
      <c r="C9" s="81">
        <v>891780111</v>
      </c>
      <c r="D9" s="82" t="s">
        <v>68</v>
      </c>
      <c r="E9" s="76" t="s">
        <v>17461</v>
      </c>
      <c r="F9" s="76" t="s">
        <v>17462</v>
      </c>
      <c r="G9" s="76">
        <v>0</v>
      </c>
      <c r="H9" s="145"/>
      <c r="I9" s="86" t="s">
        <v>78</v>
      </c>
      <c r="J9" s="81" t="s">
        <v>1527</v>
      </c>
      <c r="K9" s="142" t="s">
        <v>17463</v>
      </c>
      <c r="L9" s="364">
        <v>24150000</v>
      </c>
      <c r="M9" s="81" t="s">
        <v>73</v>
      </c>
      <c r="N9" s="145"/>
      <c r="O9" s="76" t="s">
        <v>17464</v>
      </c>
      <c r="P9" s="76">
        <v>57434101</v>
      </c>
      <c r="Q9" s="76">
        <v>150</v>
      </c>
      <c r="R9" s="363">
        <v>44957</v>
      </c>
      <c r="S9" s="76">
        <v>25300000</v>
      </c>
      <c r="T9" s="156">
        <v>44959</v>
      </c>
      <c r="U9" s="364">
        <v>24150000</v>
      </c>
      <c r="V9" s="86" t="s">
        <v>70</v>
      </c>
      <c r="W9" s="76">
        <v>36726383</v>
      </c>
      <c r="X9" s="142" t="s">
        <v>17465</v>
      </c>
      <c r="Y9" s="145"/>
      <c r="Z9" s="201">
        <v>44959</v>
      </c>
      <c r="AA9" s="201">
        <v>44959</v>
      </c>
      <c r="AB9" s="255" t="s">
        <v>80</v>
      </c>
      <c r="AC9" s="363">
        <v>45275</v>
      </c>
      <c r="AD9" s="76">
        <f t="shared" si="0"/>
        <v>316</v>
      </c>
      <c r="AE9" s="145">
        <v>0</v>
      </c>
      <c r="AF9" s="145">
        <v>0</v>
      </c>
      <c r="AG9" s="145">
        <v>0</v>
      </c>
      <c r="AH9" s="255" t="s">
        <v>80</v>
      </c>
      <c r="AI9" s="76">
        <f t="shared" si="1"/>
        <v>0</v>
      </c>
      <c r="AJ9" s="145">
        <v>0</v>
      </c>
      <c r="AK9" s="145">
        <v>0</v>
      </c>
      <c r="AL9" s="86" t="s">
        <v>80</v>
      </c>
      <c r="AM9" s="143">
        <v>0</v>
      </c>
      <c r="AN9" s="86" t="s">
        <v>80</v>
      </c>
      <c r="AO9" s="86" t="s">
        <v>80</v>
      </c>
      <c r="AP9" s="76">
        <f t="shared" si="2"/>
        <v>0</v>
      </c>
      <c r="AQ9" s="76">
        <f>+L9+AF9-AK9</f>
        <v>24150000</v>
      </c>
      <c r="AR9" s="86" t="s">
        <v>115</v>
      </c>
      <c r="AS9" s="86">
        <v>0</v>
      </c>
      <c r="AT9" s="86" t="s">
        <v>80</v>
      </c>
      <c r="AU9" s="466">
        <v>20700000</v>
      </c>
      <c r="AV9" s="466">
        <f t="shared" si="3"/>
        <v>3450000</v>
      </c>
      <c r="AW9" s="133">
        <f t="shared" si="4"/>
        <v>0.8571428571428571</v>
      </c>
      <c r="AX9" s="86" t="s">
        <v>80</v>
      </c>
      <c r="AY9" s="86" t="s">
        <v>72</v>
      </c>
      <c r="AZ9" s="366" t="s">
        <v>17466</v>
      </c>
      <c r="BA9" s="81" t="s">
        <v>71</v>
      </c>
      <c r="BB9" s="81" t="s">
        <v>71</v>
      </c>
      <c r="BC9" s="12"/>
    </row>
    <row r="10" spans="1:73" x14ac:dyDescent="0.25">
      <c r="B10" s="448">
        <v>2023</v>
      </c>
      <c r="C10" s="81">
        <v>891780111</v>
      </c>
      <c r="D10" s="82" t="s">
        <v>68</v>
      </c>
      <c r="E10" s="76" t="s">
        <v>17467</v>
      </c>
      <c r="F10" s="76" t="s">
        <v>17468</v>
      </c>
      <c r="G10" s="76">
        <v>0</v>
      </c>
      <c r="H10" s="145"/>
      <c r="I10" s="86" t="s">
        <v>78</v>
      </c>
      <c r="J10" s="81" t="s">
        <v>1527</v>
      </c>
      <c r="K10" s="142" t="s">
        <v>17469</v>
      </c>
      <c r="L10" s="364">
        <v>28135800</v>
      </c>
      <c r="M10" s="81" t="s">
        <v>73</v>
      </c>
      <c r="N10" s="145"/>
      <c r="O10" s="76" t="s">
        <v>17470</v>
      </c>
      <c r="P10" s="76">
        <v>1083468618</v>
      </c>
      <c r="Q10" s="76">
        <v>100</v>
      </c>
      <c r="R10" s="363">
        <v>44957</v>
      </c>
      <c r="S10" s="76">
        <v>29475600</v>
      </c>
      <c r="T10" s="156">
        <v>44959</v>
      </c>
      <c r="U10" s="364">
        <v>28135800</v>
      </c>
      <c r="V10" s="86" t="s">
        <v>70</v>
      </c>
      <c r="W10" s="76">
        <v>36726383</v>
      </c>
      <c r="X10" s="142" t="s">
        <v>17465</v>
      </c>
      <c r="Y10" s="145"/>
      <c r="Z10" s="201">
        <v>44959</v>
      </c>
      <c r="AA10" s="201">
        <v>44959</v>
      </c>
      <c r="AB10" s="255" t="s">
        <v>80</v>
      </c>
      <c r="AC10" s="363">
        <v>45275</v>
      </c>
      <c r="AD10" s="76">
        <f t="shared" si="0"/>
        <v>316</v>
      </c>
      <c r="AE10" s="145">
        <v>0</v>
      </c>
      <c r="AF10" s="145">
        <v>0</v>
      </c>
      <c r="AG10" s="145">
        <v>0</v>
      </c>
      <c r="AH10" s="255" t="s">
        <v>80</v>
      </c>
      <c r="AI10" s="76">
        <f t="shared" si="1"/>
        <v>0</v>
      </c>
      <c r="AJ10" s="145">
        <v>0</v>
      </c>
      <c r="AK10" s="145">
        <v>0</v>
      </c>
      <c r="AL10" s="86" t="s">
        <v>80</v>
      </c>
      <c r="AM10" s="143">
        <v>0</v>
      </c>
      <c r="AN10" s="86" t="s">
        <v>80</v>
      </c>
      <c r="AO10" s="86" t="s">
        <v>80</v>
      </c>
      <c r="AP10" s="76">
        <f t="shared" si="2"/>
        <v>0</v>
      </c>
      <c r="AQ10" s="76">
        <f>+L10+AF10-AK10</f>
        <v>28135800</v>
      </c>
      <c r="AR10" s="86" t="s">
        <v>115</v>
      </c>
      <c r="AS10" s="86">
        <v>0</v>
      </c>
      <c r="AT10" s="86" t="s">
        <v>80</v>
      </c>
      <c r="AU10" s="466">
        <v>23020200</v>
      </c>
      <c r="AV10" s="466">
        <f t="shared" si="3"/>
        <v>5115600</v>
      </c>
      <c r="AW10" s="133">
        <f t="shared" si="4"/>
        <v>0.81818181818181823</v>
      </c>
      <c r="AX10" s="86" t="s">
        <v>80</v>
      </c>
      <c r="AY10" s="86" t="s">
        <v>72</v>
      </c>
      <c r="AZ10" s="366" t="s">
        <v>17471</v>
      </c>
      <c r="BA10" s="81" t="s">
        <v>71</v>
      </c>
      <c r="BB10" s="81" t="s">
        <v>71</v>
      </c>
    </row>
    <row r="11" spans="1:73" x14ac:dyDescent="0.25">
      <c r="B11" s="448">
        <v>2023</v>
      </c>
      <c r="C11" s="81">
        <v>891780111</v>
      </c>
      <c r="D11" s="82" t="s">
        <v>68</v>
      </c>
      <c r="E11" s="76" t="s">
        <v>17472</v>
      </c>
      <c r="F11" s="76" t="s">
        <v>17473</v>
      </c>
      <c r="G11" s="76">
        <v>0</v>
      </c>
      <c r="H11" s="145"/>
      <c r="I11" s="86" t="s">
        <v>78</v>
      </c>
      <c r="J11" s="81" t="s">
        <v>1527</v>
      </c>
      <c r="K11" s="142" t="s">
        <v>17474</v>
      </c>
      <c r="L11" s="364">
        <v>14300000</v>
      </c>
      <c r="M11" s="81" t="s">
        <v>73</v>
      </c>
      <c r="N11" s="145"/>
      <c r="O11" s="76" t="s">
        <v>17475</v>
      </c>
      <c r="P11" s="76">
        <v>1083433806</v>
      </c>
      <c r="Q11" s="76">
        <v>169</v>
      </c>
      <c r="R11" s="363">
        <v>44958</v>
      </c>
      <c r="S11" s="76">
        <v>14300000</v>
      </c>
      <c r="T11" s="201">
        <v>44959</v>
      </c>
      <c r="U11" s="364">
        <v>14300000</v>
      </c>
      <c r="V11" s="86" t="s">
        <v>70</v>
      </c>
      <c r="W11" s="76">
        <v>12550144</v>
      </c>
      <c r="X11" s="142" t="s">
        <v>17454</v>
      </c>
      <c r="Y11" s="145"/>
      <c r="Z11" s="201">
        <v>44959</v>
      </c>
      <c r="AA11" s="201">
        <v>44959</v>
      </c>
      <c r="AB11" s="255" t="s">
        <v>80</v>
      </c>
      <c r="AC11" s="363">
        <v>45100</v>
      </c>
      <c r="AD11" s="76">
        <f t="shared" si="0"/>
        <v>141</v>
      </c>
      <c r="AE11" s="145">
        <v>1</v>
      </c>
      <c r="AF11" s="145">
        <v>0</v>
      </c>
      <c r="AG11" s="145">
        <v>0</v>
      </c>
      <c r="AH11" s="255" t="s">
        <v>80</v>
      </c>
      <c r="AI11" s="76">
        <f t="shared" si="1"/>
        <v>0</v>
      </c>
      <c r="AJ11" s="145">
        <v>0</v>
      </c>
      <c r="AK11" s="145">
        <v>0</v>
      </c>
      <c r="AL11" s="86" t="s">
        <v>80</v>
      </c>
      <c r="AM11" s="143">
        <v>0</v>
      </c>
      <c r="AN11" s="86" t="s">
        <v>80</v>
      </c>
      <c r="AO11" s="86" t="s">
        <v>80</v>
      </c>
      <c r="AP11" s="76">
        <f t="shared" si="2"/>
        <v>0</v>
      </c>
      <c r="AQ11" s="76">
        <f>+L11+AF11-AK11</f>
        <v>14300000</v>
      </c>
      <c r="AR11" s="86" t="s">
        <v>115</v>
      </c>
      <c r="AS11" s="86">
        <v>0</v>
      </c>
      <c r="AT11" s="86" t="s">
        <v>80</v>
      </c>
      <c r="AU11" s="466">
        <v>14300000</v>
      </c>
      <c r="AV11" s="466">
        <f t="shared" si="3"/>
        <v>0</v>
      </c>
      <c r="AW11" s="133">
        <f t="shared" si="4"/>
        <v>1</v>
      </c>
      <c r="AX11" s="86" t="s">
        <v>80</v>
      </c>
      <c r="AY11" s="86" t="s">
        <v>800</v>
      </c>
      <c r="AZ11" s="366" t="s">
        <v>17476</v>
      </c>
      <c r="BA11" s="81" t="s">
        <v>71</v>
      </c>
      <c r="BB11" s="81" t="s">
        <v>71</v>
      </c>
    </row>
    <row r="12" spans="1:73" x14ac:dyDescent="0.25">
      <c r="B12" s="448">
        <v>2023</v>
      </c>
      <c r="C12" s="81">
        <v>891780111</v>
      </c>
      <c r="D12" s="82" t="s">
        <v>68</v>
      </c>
      <c r="E12" s="76" t="s">
        <v>17477</v>
      </c>
      <c r="F12" s="76" t="s">
        <v>17478</v>
      </c>
      <c r="G12" s="76">
        <v>0</v>
      </c>
      <c r="H12" s="145"/>
      <c r="I12" s="86" t="s">
        <v>78</v>
      </c>
      <c r="J12" s="81" t="s">
        <v>1527</v>
      </c>
      <c r="K12" s="142" t="s">
        <v>17479</v>
      </c>
      <c r="L12" s="364">
        <v>35000000</v>
      </c>
      <c r="M12" s="81" t="s">
        <v>73</v>
      </c>
      <c r="N12" s="145"/>
      <c r="O12" s="76" t="s">
        <v>17480</v>
      </c>
      <c r="P12" s="76">
        <v>36666875</v>
      </c>
      <c r="Q12" s="76">
        <v>170</v>
      </c>
      <c r="R12" s="363">
        <v>44958</v>
      </c>
      <c r="S12" s="76">
        <v>35000000</v>
      </c>
      <c r="T12" s="201">
        <v>44959</v>
      </c>
      <c r="U12" s="364">
        <v>35000000</v>
      </c>
      <c r="V12" s="86" t="s">
        <v>70</v>
      </c>
      <c r="W12" s="76">
        <v>36726383</v>
      </c>
      <c r="X12" s="142" t="s">
        <v>17465</v>
      </c>
      <c r="Y12" s="145"/>
      <c r="Z12" s="201">
        <v>44959</v>
      </c>
      <c r="AA12" s="201">
        <v>44959</v>
      </c>
      <c r="AB12" s="255" t="s">
        <v>80</v>
      </c>
      <c r="AC12" s="363">
        <v>45100</v>
      </c>
      <c r="AD12" s="76">
        <f t="shared" si="0"/>
        <v>141</v>
      </c>
      <c r="AE12" s="145">
        <v>0</v>
      </c>
      <c r="AF12" s="145">
        <v>0</v>
      </c>
      <c r="AG12" s="145">
        <v>0</v>
      </c>
      <c r="AH12" s="255" t="s">
        <v>80</v>
      </c>
      <c r="AI12" s="76">
        <f t="shared" si="1"/>
        <v>0</v>
      </c>
      <c r="AJ12" s="145">
        <v>0</v>
      </c>
      <c r="AK12" s="145">
        <v>0</v>
      </c>
      <c r="AL12" s="86" t="s">
        <v>80</v>
      </c>
      <c r="AM12" s="143">
        <v>0</v>
      </c>
      <c r="AN12" s="86" t="s">
        <v>80</v>
      </c>
      <c r="AO12" s="86" t="s">
        <v>80</v>
      </c>
      <c r="AP12" s="76">
        <f t="shared" si="2"/>
        <v>0</v>
      </c>
      <c r="AQ12" s="76">
        <f>+L12+AF12-AK12</f>
        <v>35000000</v>
      </c>
      <c r="AR12" s="86" t="s">
        <v>115</v>
      </c>
      <c r="AS12" s="86">
        <v>0</v>
      </c>
      <c r="AT12" s="86" t="s">
        <v>80</v>
      </c>
      <c r="AU12" s="466">
        <v>35000000</v>
      </c>
      <c r="AV12" s="466">
        <f t="shared" si="3"/>
        <v>0</v>
      </c>
      <c r="AW12" s="133">
        <f t="shared" si="4"/>
        <v>1</v>
      </c>
      <c r="AX12" s="86" t="s">
        <v>80</v>
      </c>
      <c r="AY12" s="86" t="s">
        <v>800</v>
      </c>
      <c r="AZ12" s="366" t="s">
        <v>17481</v>
      </c>
      <c r="BA12" s="81" t="s">
        <v>71</v>
      </c>
      <c r="BB12" s="81" t="s">
        <v>71</v>
      </c>
    </row>
    <row r="13" spans="1:73" x14ac:dyDescent="0.25">
      <c r="B13" s="448">
        <v>2023</v>
      </c>
      <c r="C13" s="81">
        <v>891780111</v>
      </c>
      <c r="D13" s="82" t="s">
        <v>68</v>
      </c>
      <c r="E13" s="76" t="s">
        <v>17482</v>
      </c>
      <c r="F13" s="76" t="s">
        <v>17483</v>
      </c>
      <c r="G13" s="76">
        <v>0</v>
      </c>
      <c r="H13" s="145"/>
      <c r="I13" s="86" t="s">
        <v>78</v>
      </c>
      <c r="J13" s="81" t="s">
        <v>1527</v>
      </c>
      <c r="K13" s="142" t="s">
        <v>17484</v>
      </c>
      <c r="L13" s="364">
        <v>16093000</v>
      </c>
      <c r="M13" s="81" t="s">
        <v>73</v>
      </c>
      <c r="N13" s="145"/>
      <c r="O13" s="76" t="s">
        <v>17485</v>
      </c>
      <c r="P13" s="76">
        <v>39046134</v>
      </c>
      <c r="Q13" s="76">
        <v>149</v>
      </c>
      <c r="R13" s="363">
        <v>44957</v>
      </c>
      <c r="S13" s="76">
        <v>17702300</v>
      </c>
      <c r="T13" s="201">
        <v>44960</v>
      </c>
      <c r="U13" s="364">
        <v>16093000</v>
      </c>
      <c r="V13" s="86" t="s">
        <v>70</v>
      </c>
      <c r="W13" s="76">
        <v>12550144</v>
      </c>
      <c r="X13" s="142" t="s">
        <v>17454</v>
      </c>
      <c r="Y13" s="145"/>
      <c r="Z13" s="201">
        <v>44960</v>
      </c>
      <c r="AA13" s="201">
        <v>44960</v>
      </c>
      <c r="AB13" s="255" t="s">
        <v>80</v>
      </c>
      <c r="AC13" s="363">
        <v>45100</v>
      </c>
      <c r="AD13" s="76">
        <f t="shared" si="0"/>
        <v>140</v>
      </c>
      <c r="AE13" s="145">
        <v>0</v>
      </c>
      <c r="AF13" s="145">
        <v>0</v>
      </c>
      <c r="AG13" s="145">
        <v>0</v>
      </c>
      <c r="AH13" s="255" t="s">
        <v>80</v>
      </c>
      <c r="AI13" s="76">
        <f t="shared" si="1"/>
        <v>0</v>
      </c>
      <c r="AJ13" s="145">
        <v>0</v>
      </c>
      <c r="AK13" s="145">
        <v>0</v>
      </c>
      <c r="AL13" s="86" t="s">
        <v>80</v>
      </c>
      <c r="AM13" s="143">
        <v>0</v>
      </c>
      <c r="AN13" s="86" t="s">
        <v>80</v>
      </c>
      <c r="AO13" s="86" t="s">
        <v>80</v>
      </c>
      <c r="AP13" s="76">
        <f t="shared" si="2"/>
        <v>0</v>
      </c>
      <c r="AQ13" s="76">
        <f>+L13+AF13-AK13</f>
        <v>16093000</v>
      </c>
      <c r="AR13" s="86" t="s">
        <v>115</v>
      </c>
      <c r="AS13" s="86">
        <v>0</v>
      </c>
      <c r="AT13" s="86" t="s">
        <v>80</v>
      </c>
      <c r="AU13" s="466">
        <v>16093000</v>
      </c>
      <c r="AV13" s="466">
        <f t="shared" si="3"/>
        <v>0</v>
      </c>
      <c r="AW13" s="133">
        <f t="shared" si="4"/>
        <v>1</v>
      </c>
      <c r="AX13" s="86" t="s">
        <v>80</v>
      </c>
      <c r="AY13" s="86" t="s">
        <v>800</v>
      </c>
      <c r="AZ13" s="366" t="s">
        <v>17486</v>
      </c>
      <c r="BA13" s="81" t="s">
        <v>71</v>
      </c>
      <c r="BB13" s="81" t="s">
        <v>71</v>
      </c>
    </row>
    <row r="14" spans="1:73" x14ac:dyDescent="0.25">
      <c r="B14" s="448">
        <v>2023</v>
      </c>
      <c r="C14" s="81">
        <v>891780111</v>
      </c>
      <c r="D14" s="82" t="s">
        <v>68</v>
      </c>
      <c r="E14" s="76" t="s">
        <v>17487</v>
      </c>
      <c r="F14" s="76" t="s">
        <v>17488</v>
      </c>
      <c r="G14" s="76">
        <v>0</v>
      </c>
      <c r="H14" s="145"/>
      <c r="I14" s="86" t="s">
        <v>78</v>
      </c>
      <c r="J14" s="81" t="s">
        <v>1527</v>
      </c>
      <c r="K14" s="142" t="s">
        <v>17489</v>
      </c>
      <c r="L14" s="364">
        <v>1340000</v>
      </c>
      <c r="M14" s="81" t="s">
        <v>73</v>
      </c>
      <c r="N14" s="145"/>
      <c r="O14" s="76" t="s">
        <v>17490</v>
      </c>
      <c r="P14" s="76">
        <v>1083019037</v>
      </c>
      <c r="Q14" s="76">
        <v>250</v>
      </c>
      <c r="R14" s="363">
        <v>44963</v>
      </c>
      <c r="S14" s="76">
        <v>7410000</v>
      </c>
      <c r="T14" s="201">
        <v>44964</v>
      </c>
      <c r="U14" s="364">
        <v>1340000</v>
      </c>
      <c r="V14" s="86" t="s">
        <v>70</v>
      </c>
      <c r="W14" s="76">
        <v>85472735</v>
      </c>
      <c r="X14" s="142" t="s">
        <v>17491</v>
      </c>
      <c r="Y14" s="145"/>
      <c r="Z14" s="201">
        <v>44964</v>
      </c>
      <c r="AA14" s="201">
        <v>44964</v>
      </c>
      <c r="AB14" s="255" t="s">
        <v>80</v>
      </c>
      <c r="AC14" s="363">
        <v>44972</v>
      </c>
      <c r="AD14" s="76">
        <f t="shared" si="0"/>
        <v>8</v>
      </c>
      <c r="AE14" s="145">
        <v>0</v>
      </c>
      <c r="AF14" s="145">
        <v>0</v>
      </c>
      <c r="AG14" s="145">
        <v>0</v>
      </c>
      <c r="AH14" s="255" t="s">
        <v>80</v>
      </c>
      <c r="AI14" s="76">
        <f t="shared" si="1"/>
        <v>0</v>
      </c>
      <c r="AJ14" s="145">
        <v>0</v>
      </c>
      <c r="AK14" s="145">
        <v>0</v>
      </c>
      <c r="AL14" s="86" t="s">
        <v>80</v>
      </c>
      <c r="AM14" s="143">
        <v>0</v>
      </c>
      <c r="AN14" s="86" t="s">
        <v>80</v>
      </c>
      <c r="AO14" s="86" t="s">
        <v>80</v>
      </c>
      <c r="AP14" s="76">
        <f t="shared" si="2"/>
        <v>0</v>
      </c>
      <c r="AQ14" s="76">
        <f>+L14+AF14-AK14</f>
        <v>1340000</v>
      </c>
      <c r="AR14" s="86" t="s">
        <v>115</v>
      </c>
      <c r="AS14" s="86">
        <v>0</v>
      </c>
      <c r="AT14" s="86" t="s">
        <v>80</v>
      </c>
      <c r="AU14" s="466">
        <v>1340000</v>
      </c>
      <c r="AV14" s="466">
        <f t="shared" si="3"/>
        <v>0</v>
      </c>
      <c r="AW14" s="133">
        <f t="shared" si="4"/>
        <v>1</v>
      </c>
      <c r="AX14" s="86" t="s">
        <v>80</v>
      </c>
      <c r="AY14" s="86" t="s">
        <v>800</v>
      </c>
      <c r="AZ14" s="366" t="s">
        <v>17492</v>
      </c>
      <c r="BA14" s="81" t="s">
        <v>71</v>
      </c>
      <c r="BB14" s="81" t="s">
        <v>71</v>
      </c>
    </row>
    <row r="15" spans="1:73" x14ac:dyDescent="0.25">
      <c r="B15" s="448">
        <v>2023</v>
      </c>
      <c r="C15" s="81">
        <v>891780111</v>
      </c>
      <c r="D15" s="82" t="s">
        <v>68</v>
      </c>
      <c r="E15" s="76" t="s">
        <v>17493</v>
      </c>
      <c r="F15" s="76" t="s">
        <v>17494</v>
      </c>
      <c r="G15" s="76">
        <v>0</v>
      </c>
      <c r="H15" s="145"/>
      <c r="I15" s="86" t="s">
        <v>78</v>
      </c>
      <c r="J15" s="81" t="s">
        <v>1527</v>
      </c>
      <c r="K15" s="142" t="s">
        <v>17495</v>
      </c>
      <c r="L15" s="364">
        <v>1861000</v>
      </c>
      <c r="M15" s="81" t="s">
        <v>73</v>
      </c>
      <c r="N15" s="145"/>
      <c r="O15" s="76" t="s">
        <v>17496</v>
      </c>
      <c r="P15" s="76">
        <v>1082988307</v>
      </c>
      <c r="Q15" s="76">
        <v>250</v>
      </c>
      <c r="R15" s="363">
        <v>44963</v>
      </c>
      <c r="S15" s="76">
        <v>7410000</v>
      </c>
      <c r="T15" s="201">
        <v>44964</v>
      </c>
      <c r="U15" s="364">
        <v>1861000</v>
      </c>
      <c r="V15" s="86" t="s">
        <v>70</v>
      </c>
      <c r="W15" s="76">
        <v>85472735</v>
      </c>
      <c r="X15" s="142" t="s">
        <v>17491</v>
      </c>
      <c r="Y15" s="145"/>
      <c r="Z15" s="201">
        <v>44964</v>
      </c>
      <c r="AA15" s="201">
        <v>44964</v>
      </c>
      <c r="AB15" s="255" t="s">
        <v>80</v>
      </c>
      <c r="AC15" s="363">
        <v>44972</v>
      </c>
      <c r="AD15" s="76">
        <f t="shared" si="0"/>
        <v>8</v>
      </c>
      <c r="AE15" s="145">
        <v>0</v>
      </c>
      <c r="AF15" s="145">
        <v>0</v>
      </c>
      <c r="AG15" s="145">
        <v>0</v>
      </c>
      <c r="AH15" s="255" t="s">
        <v>80</v>
      </c>
      <c r="AI15" s="76">
        <f t="shared" si="1"/>
        <v>0</v>
      </c>
      <c r="AJ15" s="145">
        <v>0</v>
      </c>
      <c r="AK15" s="145">
        <v>0</v>
      </c>
      <c r="AL15" s="86" t="s">
        <v>80</v>
      </c>
      <c r="AM15" s="143">
        <v>0</v>
      </c>
      <c r="AN15" s="86" t="s">
        <v>80</v>
      </c>
      <c r="AO15" s="86" t="s">
        <v>80</v>
      </c>
      <c r="AP15" s="76">
        <f t="shared" si="2"/>
        <v>0</v>
      </c>
      <c r="AQ15" s="76">
        <f>+L15+AF15-AK15</f>
        <v>1861000</v>
      </c>
      <c r="AR15" s="86" t="s">
        <v>115</v>
      </c>
      <c r="AS15" s="86">
        <v>0</v>
      </c>
      <c r="AT15" s="86" t="s">
        <v>80</v>
      </c>
      <c r="AU15" s="466">
        <v>1861000</v>
      </c>
      <c r="AV15" s="466">
        <f t="shared" si="3"/>
        <v>0</v>
      </c>
      <c r="AW15" s="133">
        <f t="shared" si="4"/>
        <v>1</v>
      </c>
      <c r="AX15" s="86" t="s">
        <v>80</v>
      </c>
      <c r="AY15" s="86" t="s">
        <v>800</v>
      </c>
      <c r="AZ15" s="366" t="s">
        <v>17455</v>
      </c>
      <c r="BA15" s="81" t="s">
        <v>71</v>
      </c>
      <c r="BB15" s="81" t="s">
        <v>71</v>
      </c>
    </row>
    <row r="16" spans="1:73" x14ac:dyDescent="0.25">
      <c r="B16" s="448">
        <v>2023</v>
      </c>
      <c r="C16" s="81">
        <v>891780111</v>
      </c>
      <c r="D16" s="82" t="s">
        <v>68</v>
      </c>
      <c r="E16" s="76" t="s">
        <v>17497</v>
      </c>
      <c r="F16" s="76" t="s">
        <v>17498</v>
      </c>
      <c r="G16" s="76">
        <v>0</v>
      </c>
      <c r="H16" s="145"/>
      <c r="I16" s="86" t="s">
        <v>78</v>
      </c>
      <c r="J16" s="81" t="s">
        <v>1527</v>
      </c>
      <c r="K16" s="142" t="s">
        <v>17499</v>
      </c>
      <c r="L16" s="364">
        <v>1590000</v>
      </c>
      <c r="M16" s="81" t="s">
        <v>73</v>
      </c>
      <c r="N16" s="145"/>
      <c r="O16" s="76" t="s">
        <v>17500</v>
      </c>
      <c r="P16" s="76">
        <v>1082997207</v>
      </c>
      <c r="Q16" s="76">
        <v>250</v>
      </c>
      <c r="R16" s="363">
        <v>44963</v>
      </c>
      <c r="S16" s="76">
        <v>7410000</v>
      </c>
      <c r="T16" s="201">
        <v>44964</v>
      </c>
      <c r="U16" s="364">
        <v>1590000</v>
      </c>
      <c r="V16" s="86" t="s">
        <v>70</v>
      </c>
      <c r="W16" s="76">
        <v>85472735</v>
      </c>
      <c r="X16" s="142" t="s">
        <v>17491</v>
      </c>
      <c r="Y16" s="145"/>
      <c r="Z16" s="201">
        <v>44964</v>
      </c>
      <c r="AA16" s="201">
        <v>44964</v>
      </c>
      <c r="AB16" s="255" t="s">
        <v>80</v>
      </c>
      <c r="AC16" s="363">
        <v>44972</v>
      </c>
      <c r="AD16" s="76">
        <f t="shared" si="0"/>
        <v>8</v>
      </c>
      <c r="AE16" s="145">
        <v>0</v>
      </c>
      <c r="AF16" s="145">
        <v>0</v>
      </c>
      <c r="AG16" s="145">
        <v>0</v>
      </c>
      <c r="AH16" s="255" t="s">
        <v>80</v>
      </c>
      <c r="AI16" s="76">
        <f t="shared" si="1"/>
        <v>0</v>
      </c>
      <c r="AJ16" s="145">
        <v>0</v>
      </c>
      <c r="AK16" s="145">
        <v>0</v>
      </c>
      <c r="AL16" s="86" t="s">
        <v>80</v>
      </c>
      <c r="AM16" s="143">
        <v>0</v>
      </c>
      <c r="AN16" s="86" t="s">
        <v>80</v>
      </c>
      <c r="AO16" s="86" t="s">
        <v>80</v>
      </c>
      <c r="AP16" s="76">
        <f t="shared" si="2"/>
        <v>0</v>
      </c>
      <c r="AQ16" s="76">
        <f>+L16+AF16-AK16</f>
        <v>1590000</v>
      </c>
      <c r="AR16" s="86" t="s">
        <v>115</v>
      </c>
      <c r="AS16" s="86">
        <v>0</v>
      </c>
      <c r="AT16" s="86" t="s">
        <v>80</v>
      </c>
      <c r="AU16" s="466">
        <v>1590000</v>
      </c>
      <c r="AV16" s="466">
        <f t="shared" si="3"/>
        <v>0</v>
      </c>
      <c r="AW16" s="133">
        <f t="shared" si="4"/>
        <v>1</v>
      </c>
      <c r="AX16" s="86" t="s">
        <v>80</v>
      </c>
      <c r="AY16" s="86" t="s">
        <v>800</v>
      </c>
      <c r="AZ16" s="366" t="s">
        <v>17501</v>
      </c>
      <c r="BA16" s="81" t="s">
        <v>71</v>
      </c>
      <c r="BB16" s="81" t="s">
        <v>71</v>
      </c>
    </row>
    <row r="17" spans="2:54" x14ac:dyDescent="0.25">
      <c r="B17" s="448">
        <v>2023</v>
      </c>
      <c r="C17" s="81">
        <v>891780111</v>
      </c>
      <c r="D17" s="82" t="s">
        <v>68</v>
      </c>
      <c r="E17" s="76" t="s">
        <v>17502</v>
      </c>
      <c r="F17" s="76" t="s">
        <v>17503</v>
      </c>
      <c r="G17" s="76">
        <v>0</v>
      </c>
      <c r="H17" s="145"/>
      <c r="I17" s="86" t="s">
        <v>78</v>
      </c>
      <c r="J17" s="81" t="s">
        <v>1527</v>
      </c>
      <c r="K17" s="142" t="s">
        <v>17504</v>
      </c>
      <c r="L17" s="364">
        <v>1629000</v>
      </c>
      <c r="M17" s="81" t="s">
        <v>73</v>
      </c>
      <c r="N17" s="145"/>
      <c r="O17" s="76" t="s">
        <v>17505</v>
      </c>
      <c r="P17" s="76">
        <v>1082944854</v>
      </c>
      <c r="Q17" s="76">
        <v>250</v>
      </c>
      <c r="R17" s="363">
        <v>44963</v>
      </c>
      <c r="S17" s="76">
        <v>7410000</v>
      </c>
      <c r="T17" s="201">
        <v>44964</v>
      </c>
      <c r="U17" s="364">
        <v>1629000</v>
      </c>
      <c r="V17" s="86" t="s">
        <v>70</v>
      </c>
      <c r="W17" s="76">
        <v>85472735</v>
      </c>
      <c r="X17" s="142" t="s">
        <v>17491</v>
      </c>
      <c r="Y17" s="145"/>
      <c r="Z17" s="201">
        <v>44964</v>
      </c>
      <c r="AA17" s="201">
        <v>44964</v>
      </c>
      <c r="AB17" s="255" t="s">
        <v>80</v>
      </c>
      <c r="AC17" s="363">
        <v>44972</v>
      </c>
      <c r="AD17" s="76">
        <f t="shared" si="0"/>
        <v>8</v>
      </c>
      <c r="AE17" s="145">
        <v>0</v>
      </c>
      <c r="AF17" s="145">
        <v>0</v>
      </c>
      <c r="AG17" s="145">
        <v>0</v>
      </c>
      <c r="AH17" s="255" t="s">
        <v>80</v>
      </c>
      <c r="AI17" s="76">
        <f t="shared" si="1"/>
        <v>0</v>
      </c>
      <c r="AJ17" s="145">
        <v>0</v>
      </c>
      <c r="AK17" s="145">
        <v>0</v>
      </c>
      <c r="AL17" s="86" t="s">
        <v>80</v>
      </c>
      <c r="AM17" s="143">
        <v>0</v>
      </c>
      <c r="AN17" s="86" t="s">
        <v>80</v>
      </c>
      <c r="AO17" s="86" t="s">
        <v>80</v>
      </c>
      <c r="AP17" s="76">
        <f t="shared" si="2"/>
        <v>0</v>
      </c>
      <c r="AQ17" s="76">
        <f>+L17+AF17-AK17</f>
        <v>1629000</v>
      </c>
      <c r="AR17" s="86" t="s">
        <v>115</v>
      </c>
      <c r="AS17" s="86">
        <v>0</v>
      </c>
      <c r="AT17" s="86" t="s">
        <v>80</v>
      </c>
      <c r="AU17" s="466">
        <v>1629000</v>
      </c>
      <c r="AV17" s="466">
        <f t="shared" si="3"/>
        <v>0</v>
      </c>
      <c r="AW17" s="133">
        <f t="shared" si="4"/>
        <v>1</v>
      </c>
      <c r="AX17" s="86" t="s">
        <v>80</v>
      </c>
      <c r="AY17" s="86" t="s">
        <v>800</v>
      </c>
      <c r="AZ17" s="366" t="s">
        <v>17506</v>
      </c>
      <c r="BA17" s="81" t="s">
        <v>71</v>
      </c>
      <c r="BB17" s="81" t="s">
        <v>71</v>
      </c>
    </row>
    <row r="18" spans="2:54" x14ac:dyDescent="0.25">
      <c r="B18" s="448">
        <v>2023</v>
      </c>
      <c r="C18" s="81">
        <v>891780111</v>
      </c>
      <c r="D18" s="82" t="s">
        <v>68</v>
      </c>
      <c r="E18" s="76" t="s">
        <v>17507</v>
      </c>
      <c r="F18" s="76" t="s">
        <v>17508</v>
      </c>
      <c r="G18" s="76">
        <v>0</v>
      </c>
      <c r="H18" s="145"/>
      <c r="I18" s="86" t="s">
        <v>78</v>
      </c>
      <c r="J18" s="81" t="s">
        <v>1527</v>
      </c>
      <c r="K18" s="142" t="s">
        <v>17509</v>
      </c>
      <c r="L18" s="364">
        <v>2982100</v>
      </c>
      <c r="M18" s="81" t="s">
        <v>73</v>
      </c>
      <c r="N18" s="145"/>
      <c r="O18" s="76" t="s">
        <v>17510</v>
      </c>
      <c r="P18" s="76">
        <v>1083030283</v>
      </c>
      <c r="Q18" s="76">
        <v>250</v>
      </c>
      <c r="R18" s="363">
        <v>44963</v>
      </c>
      <c r="S18" s="76">
        <v>7410000</v>
      </c>
      <c r="T18" s="201">
        <v>44964</v>
      </c>
      <c r="U18" s="364">
        <v>2982100</v>
      </c>
      <c r="V18" s="86" t="s">
        <v>70</v>
      </c>
      <c r="W18" s="76">
        <v>85472735</v>
      </c>
      <c r="X18" s="142" t="s">
        <v>17491</v>
      </c>
      <c r="Y18" s="145"/>
      <c r="Z18" s="201">
        <v>44964</v>
      </c>
      <c r="AA18" s="201">
        <v>44964</v>
      </c>
      <c r="AB18" s="255" t="s">
        <v>80</v>
      </c>
      <c r="AC18" s="363">
        <v>44972</v>
      </c>
      <c r="AD18" s="76">
        <f t="shared" si="0"/>
        <v>8</v>
      </c>
      <c r="AE18" s="145">
        <v>0</v>
      </c>
      <c r="AF18" s="145">
        <v>0</v>
      </c>
      <c r="AG18" s="145">
        <v>0</v>
      </c>
      <c r="AH18" s="255" t="s">
        <v>80</v>
      </c>
      <c r="AI18" s="76">
        <f t="shared" si="1"/>
        <v>0</v>
      </c>
      <c r="AJ18" s="145">
        <v>0</v>
      </c>
      <c r="AK18" s="145">
        <v>0</v>
      </c>
      <c r="AL18" s="86" t="s">
        <v>80</v>
      </c>
      <c r="AM18" s="143">
        <v>0</v>
      </c>
      <c r="AN18" s="86" t="s">
        <v>80</v>
      </c>
      <c r="AO18" s="86" t="s">
        <v>80</v>
      </c>
      <c r="AP18" s="76">
        <f t="shared" si="2"/>
        <v>0</v>
      </c>
      <c r="AQ18" s="76">
        <f>+L18+AF18-AK18</f>
        <v>2982100</v>
      </c>
      <c r="AR18" s="86" t="s">
        <v>115</v>
      </c>
      <c r="AS18" s="86">
        <v>0</v>
      </c>
      <c r="AT18" s="86" t="s">
        <v>80</v>
      </c>
      <c r="AU18" s="466">
        <v>2982100</v>
      </c>
      <c r="AV18" s="466">
        <f t="shared" si="3"/>
        <v>0</v>
      </c>
      <c r="AW18" s="133">
        <f t="shared" si="4"/>
        <v>1</v>
      </c>
      <c r="AX18" s="86" t="s">
        <v>80</v>
      </c>
      <c r="AY18" s="86" t="s">
        <v>800</v>
      </c>
      <c r="AZ18" s="366" t="s">
        <v>17511</v>
      </c>
      <c r="BA18" s="81" t="s">
        <v>71</v>
      </c>
      <c r="BB18" s="81" t="s">
        <v>71</v>
      </c>
    </row>
    <row r="19" spans="2:54" x14ac:dyDescent="0.25">
      <c r="B19" s="448">
        <v>2023</v>
      </c>
      <c r="C19" s="81">
        <v>891780111</v>
      </c>
      <c r="D19" s="82" t="s">
        <v>68</v>
      </c>
      <c r="E19" s="76" t="s">
        <v>17512</v>
      </c>
      <c r="F19" s="76" t="s">
        <v>17513</v>
      </c>
      <c r="G19" s="76">
        <v>0</v>
      </c>
      <c r="H19" s="145"/>
      <c r="I19" s="86" t="s">
        <v>78</v>
      </c>
      <c r="J19" s="81" t="s">
        <v>1527</v>
      </c>
      <c r="K19" s="142" t="s">
        <v>17514</v>
      </c>
      <c r="L19" s="364">
        <v>15000000</v>
      </c>
      <c r="M19" s="81" t="s">
        <v>73</v>
      </c>
      <c r="N19" s="145"/>
      <c r="O19" s="76" t="s">
        <v>17515</v>
      </c>
      <c r="P19" s="76">
        <v>901238253</v>
      </c>
      <c r="Q19" s="76">
        <v>397</v>
      </c>
      <c r="R19" s="363">
        <v>44973</v>
      </c>
      <c r="S19" s="76">
        <v>15000000</v>
      </c>
      <c r="T19" s="201">
        <v>44974</v>
      </c>
      <c r="U19" s="364">
        <v>15000000</v>
      </c>
      <c r="V19" s="86" t="s">
        <v>70</v>
      </c>
      <c r="W19" s="76">
        <v>12550144</v>
      </c>
      <c r="X19" s="142" t="s">
        <v>17454</v>
      </c>
      <c r="Y19" s="145"/>
      <c r="Z19" s="201">
        <v>44974</v>
      </c>
      <c r="AA19" s="201">
        <v>44974</v>
      </c>
      <c r="AB19" s="255" t="s">
        <v>80</v>
      </c>
      <c r="AC19" s="363">
        <v>45291</v>
      </c>
      <c r="AD19" s="76">
        <f t="shared" si="0"/>
        <v>317</v>
      </c>
      <c r="AE19" s="145">
        <v>0</v>
      </c>
      <c r="AF19" s="145">
        <v>0</v>
      </c>
      <c r="AG19" s="145">
        <v>0</v>
      </c>
      <c r="AH19" s="255" t="s">
        <v>80</v>
      </c>
      <c r="AI19" s="76">
        <f t="shared" si="1"/>
        <v>0</v>
      </c>
      <c r="AJ19" s="145">
        <v>0</v>
      </c>
      <c r="AK19" s="145">
        <v>0</v>
      </c>
      <c r="AL19" s="86" t="s">
        <v>80</v>
      </c>
      <c r="AM19" s="143">
        <v>0</v>
      </c>
      <c r="AN19" s="86" t="s">
        <v>80</v>
      </c>
      <c r="AO19" s="86" t="s">
        <v>80</v>
      </c>
      <c r="AP19" s="76">
        <f t="shared" si="2"/>
        <v>0</v>
      </c>
      <c r="AQ19" s="76">
        <f>+L19+AF19-AK19</f>
        <v>15000000</v>
      </c>
      <c r="AR19" s="86" t="s">
        <v>115</v>
      </c>
      <c r="AS19" s="86">
        <v>0</v>
      </c>
      <c r="AT19" s="86" t="s">
        <v>80</v>
      </c>
      <c r="AU19" s="466">
        <v>5854075</v>
      </c>
      <c r="AV19" s="466">
        <f t="shared" si="3"/>
        <v>9145925</v>
      </c>
      <c r="AW19" s="133">
        <f t="shared" si="4"/>
        <v>0.39027166666666668</v>
      </c>
      <c r="AX19" s="86" t="s">
        <v>80</v>
      </c>
      <c r="AY19" s="86" t="s">
        <v>72</v>
      </c>
      <c r="AZ19" s="366" t="s">
        <v>17516</v>
      </c>
      <c r="BA19" s="81" t="s">
        <v>71</v>
      </c>
      <c r="BB19" s="81" t="s">
        <v>71</v>
      </c>
    </row>
    <row r="20" spans="2:54" x14ac:dyDescent="0.25">
      <c r="B20" s="448">
        <v>2023</v>
      </c>
      <c r="C20" s="81">
        <v>891780111</v>
      </c>
      <c r="D20" s="82" t="s">
        <v>68</v>
      </c>
      <c r="E20" s="76" t="s">
        <v>17517</v>
      </c>
      <c r="F20" s="76" t="s">
        <v>17518</v>
      </c>
      <c r="G20" s="76">
        <v>0</v>
      </c>
      <c r="H20" s="145"/>
      <c r="I20" s="86" t="s">
        <v>78</v>
      </c>
      <c r="J20" s="81" t="s">
        <v>1527</v>
      </c>
      <c r="K20" s="142" t="s">
        <v>17519</v>
      </c>
      <c r="L20" s="364">
        <v>28137822</v>
      </c>
      <c r="M20" s="81" t="s">
        <v>73</v>
      </c>
      <c r="N20" s="145"/>
      <c r="O20" s="76" t="s">
        <v>17490</v>
      </c>
      <c r="P20" s="76">
        <v>1083019037</v>
      </c>
      <c r="Q20" s="76">
        <v>459</v>
      </c>
      <c r="R20" s="363">
        <v>44980</v>
      </c>
      <c r="S20" s="76">
        <v>28137822</v>
      </c>
      <c r="T20" s="201">
        <v>44980</v>
      </c>
      <c r="U20" s="364">
        <v>28137822</v>
      </c>
      <c r="V20" s="86" t="s">
        <v>70</v>
      </c>
      <c r="W20" s="76">
        <v>85472735</v>
      </c>
      <c r="X20" s="142" t="s">
        <v>17491</v>
      </c>
      <c r="Y20" s="145"/>
      <c r="Z20" s="201">
        <v>44980</v>
      </c>
      <c r="AA20" s="201">
        <v>44980</v>
      </c>
      <c r="AB20" s="255" t="s">
        <v>80</v>
      </c>
      <c r="AC20" s="363">
        <v>45275</v>
      </c>
      <c r="AD20" s="76">
        <f t="shared" si="0"/>
        <v>295</v>
      </c>
      <c r="AE20" s="145">
        <v>0</v>
      </c>
      <c r="AF20" s="145">
        <v>0</v>
      </c>
      <c r="AG20" s="145">
        <v>0</v>
      </c>
      <c r="AH20" s="255" t="s">
        <v>80</v>
      </c>
      <c r="AI20" s="76">
        <f t="shared" si="1"/>
        <v>0</v>
      </c>
      <c r="AJ20" s="145">
        <v>0</v>
      </c>
      <c r="AK20" s="145">
        <v>0</v>
      </c>
      <c r="AL20" s="86" t="s">
        <v>80</v>
      </c>
      <c r="AM20" s="143">
        <v>0</v>
      </c>
      <c r="AN20" s="86" t="s">
        <v>80</v>
      </c>
      <c r="AO20" s="86" t="s">
        <v>80</v>
      </c>
      <c r="AP20" s="76">
        <f t="shared" si="2"/>
        <v>0</v>
      </c>
      <c r="AQ20" s="76">
        <f>+L20+AF20-AK20</f>
        <v>28137822</v>
      </c>
      <c r="AR20" s="86" t="s">
        <v>115</v>
      </c>
      <c r="AS20" s="86">
        <v>0</v>
      </c>
      <c r="AT20" s="86" t="s">
        <v>80</v>
      </c>
      <c r="AU20" s="466">
        <v>24118128</v>
      </c>
      <c r="AV20" s="466">
        <f t="shared" si="3"/>
        <v>4019694</v>
      </c>
      <c r="AW20" s="133">
        <f t="shared" si="4"/>
        <v>0.85714267436903968</v>
      </c>
      <c r="AX20" s="86" t="s">
        <v>80</v>
      </c>
      <c r="AY20" s="86" t="s">
        <v>72</v>
      </c>
      <c r="AZ20" s="366" t="s">
        <v>17520</v>
      </c>
      <c r="BA20" s="81" t="s">
        <v>71</v>
      </c>
      <c r="BB20" s="81" t="s">
        <v>71</v>
      </c>
    </row>
    <row r="21" spans="2:54" x14ac:dyDescent="0.25">
      <c r="B21" s="448">
        <v>2023</v>
      </c>
      <c r="C21" s="81">
        <v>891780111</v>
      </c>
      <c r="D21" s="82" t="s">
        <v>68</v>
      </c>
      <c r="E21" s="76" t="s">
        <v>17521</v>
      </c>
      <c r="F21" s="76" t="s">
        <v>17522</v>
      </c>
      <c r="G21" s="76">
        <v>0</v>
      </c>
      <c r="H21" s="145"/>
      <c r="I21" s="86" t="s">
        <v>78</v>
      </c>
      <c r="J21" s="81" t="s">
        <v>1527</v>
      </c>
      <c r="K21" s="142" t="s">
        <v>17523</v>
      </c>
      <c r="L21" s="364">
        <v>39062100</v>
      </c>
      <c r="M21" s="81" t="s">
        <v>73</v>
      </c>
      <c r="N21" s="145"/>
      <c r="O21" s="76" t="s">
        <v>17496</v>
      </c>
      <c r="P21" s="76">
        <v>1082988307</v>
      </c>
      <c r="Q21" s="76">
        <v>457</v>
      </c>
      <c r="R21" s="363">
        <v>44980</v>
      </c>
      <c r="S21" s="76">
        <v>39062100</v>
      </c>
      <c r="T21" s="201">
        <v>44980</v>
      </c>
      <c r="U21" s="364">
        <v>39062100</v>
      </c>
      <c r="V21" s="86" t="s">
        <v>70</v>
      </c>
      <c r="W21" s="76">
        <v>85472735</v>
      </c>
      <c r="X21" s="142" t="s">
        <v>17491</v>
      </c>
      <c r="Y21" s="145"/>
      <c r="Z21" s="201">
        <v>44980</v>
      </c>
      <c r="AA21" s="201">
        <v>44980</v>
      </c>
      <c r="AB21" s="255" t="s">
        <v>80</v>
      </c>
      <c r="AC21" s="363">
        <v>45275</v>
      </c>
      <c r="AD21" s="76">
        <f t="shared" si="0"/>
        <v>295</v>
      </c>
      <c r="AE21" s="145">
        <v>0</v>
      </c>
      <c r="AF21" s="145">
        <v>0</v>
      </c>
      <c r="AG21" s="145">
        <v>0</v>
      </c>
      <c r="AH21" s="255" t="s">
        <v>80</v>
      </c>
      <c r="AI21" s="76">
        <f t="shared" si="1"/>
        <v>0</v>
      </c>
      <c r="AJ21" s="145">
        <v>0</v>
      </c>
      <c r="AK21" s="145">
        <v>0</v>
      </c>
      <c r="AL21" s="86" t="s">
        <v>80</v>
      </c>
      <c r="AM21" s="143">
        <v>0</v>
      </c>
      <c r="AN21" s="86" t="s">
        <v>80</v>
      </c>
      <c r="AO21" s="86" t="s">
        <v>80</v>
      </c>
      <c r="AP21" s="76">
        <f t="shared" si="2"/>
        <v>0</v>
      </c>
      <c r="AQ21" s="76">
        <f>+L21+AF21-AK21</f>
        <v>39062100</v>
      </c>
      <c r="AR21" s="86" t="s">
        <v>115</v>
      </c>
      <c r="AS21" s="86">
        <v>0</v>
      </c>
      <c r="AT21" s="86" t="s">
        <v>80</v>
      </c>
      <c r="AU21" s="466">
        <v>29761600</v>
      </c>
      <c r="AV21" s="466">
        <f t="shared" si="3"/>
        <v>9300500</v>
      </c>
      <c r="AW21" s="133">
        <f t="shared" si="4"/>
        <v>0.76190476190476186</v>
      </c>
      <c r="AX21" s="86" t="s">
        <v>80</v>
      </c>
      <c r="AY21" s="86" t="s">
        <v>72</v>
      </c>
      <c r="AZ21" s="366" t="s">
        <v>17524</v>
      </c>
      <c r="BA21" s="81" t="s">
        <v>71</v>
      </c>
      <c r="BB21" s="81" t="s">
        <v>71</v>
      </c>
    </row>
    <row r="22" spans="2:54" x14ac:dyDescent="0.25">
      <c r="B22" s="448">
        <v>2023</v>
      </c>
      <c r="C22" s="81">
        <v>891780111</v>
      </c>
      <c r="D22" s="82" t="s">
        <v>68</v>
      </c>
      <c r="E22" s="76" t="s">
        <v>17525</v>
      </c>
      <c r="F22" s="76" t="s">
        <v>17526</v>
      </c>
      <c r="G22" s="76">
        <v>0</v>
      </c>
      <c r="H22" s="145"/>
      <c r="I22" s="86" t="s">
        <v>78</v>
      </c>
      <c r="J22" s="81" t="s">
        <v>1527</v>
      </c>
      <c r="K22" s="142" t="s">
        <v>17527</v>
      </c>
      <c r="L22" s="364">
        <v>33379500</v>
      </c>
      <c r="M22" s="81" t="s">
        <v>73</v>
      </c>
      <c r="N22" s="145"/>
      <c r="O22" s="76" t="s">
        <v>17500</v>
      </c>
      <c r="P22" s="76">
        <v>1082997207</v>
      </c>
      <c r="Q22" s="76">
        <v>458</v>
      </c>
      <c r="R22" s="363">
        <v>44980</v>
      </c>
      <c r="S22" s="76">
        <v>33379500</v>
      </c>
      <c r="T22" s="201">
        <v>44980</v>
      </c>
      <c r="U22" s="364">
        <v>33379500</v>
      </c>
      <c r="V22" s="86" t="s">
        <v>70</v>
      </c>
      <c r="W22" s="76">
        <v>85472735</v>
      </c>
      <c r="X22" s="142" t="s">
        <v>17491</v>
      </c>
      <c r="Y22" s="145"/>
      <c r="Z22" s="201">
        <v>44980</v>
      </c>
      <c r="AA22" s="201">
        <v>44980</v>
      </c>
      <c r="AB22" s="255" t="s">
        <v>80</v>
      </c>
      <c r="AC22" s="363">
        <v>45275</v>
      </c>
      <c r="AD22" s="76">
        <f t="shared" si="0"/>
        <v>295</v>
      </c>
      <c r="AE22" s="145">
        <v>0</v>
      </c>
      <c r="AF22" s="145">
        <v>0</v>
      </c>
      <c r="AG22" s="145">
        <v>0</v>
      </c>
      <c r="AH22" s="255" t="s">
        <v>80</v>
      </c>
      <c r="AI22" s="76">
        <f t="shared" si="1"/>
        <v>0</v>
      </c>
      <c r="AJ22" s="145">
        <v>0</v>
      </c>
      <c r="AK22" s="145">
        <v>0</v>
      </c>
      <c r="AL22" s="86" t="s">
        <v>80</v>
      </c>
      <c r="AM22" s="143">
        <v>0</v>
      </c>
      <c r="AN22" s="86" t="s">
        <v>80</v>
      </c>
      <c r="AO22" s="86" t="s">
        <v>80</v>
      </c>
      <c r="AP22" s="76">
        <f t="shared" si="2"/>
        <v>0</v>
      </c>
      <c r="AQ22" s="76">
        <f>+L22+AF22-AK22</f>
        <v>33379500</v>
      </c>
      <c r="AR22" s="86" t="s">
        <v>115</v>
      </c>
      <c r="AS22" s="86">
        <v>0</v>
      </c>
      <c r="AT22" s="86" t="s">
        <v>80</v>
      </c>
      <c r="AU22" s="466">
        <v>25432000</v>
      </c>
      <c r="AV22" s="466">
        <f t="shared" si="3"/>
        <v>7947500</v>
      </c>
      <c r="AW22" s="133">
        <f t="shared" si="4"/>
        <v>0.76190476190476186</v>
      </c>
      <c r="AX22" s="86" t="s">
        <v>80</v>
      </c>
      <c r="AY22" s="86" t="s">
        <v>72</v>
      </c>
      <c r="AZ22" s="366" t="s">
        <v>17528</v>
      </c>
      <c r="BA22" s="81" t="s">
        <v>71</v>
      </c>
      <c r="BB22" s="81" t="s">
        <v>71</v>
      </c>
    </row>
    <row r="23" spans="2:54" x14ac:dyDescent="0.25">
      <c r="B23" s="448">
        <v>2023</v>
      </c>
      <c r="C23" s="81">
        <v>891780111</v>
      </c>
      <c r="D23" s="82" t="s">
        <v>68</v>
      </c>
      <c r="E23" s="76" t="s">
        <v>17529</v>
      </c>
      <c r="F23" s="76" t="s">
        <v>17530</v>
      </c>
      <c r="G23" s="76">
        <v>0</v>
      </c>
      <c r="H23" s="145"/>
      <c r="I23" s="86" t="s">
        <v>78</v>
      </c>
      <c r="J23" s="81" t="s">
        <v>1527</v>
      </c>
      <c r="K23" s="142" t="s">
        <v>17531</v>
      </c>
      <c r="L23" s="364">
        <v>34199550</v>
      </c>
      <c r="M23" s="81" t="s">
        <v>73</v>
      </c>
      <c r="N23" s="145"/>
      <c r="O23" s="76" t="s">
        <v>17505</v>
      </c>
      <c r="P23" s="76">
        <v>1082944854</v>
      </c>
      <c r="Q23" s="76">
        <v>456</v>
      </c>
      <c r="R23" s="363">
        <v>44980</v>
      </c>
      <c r="S23" s="76">
        <v>34199550</v>
      </c>
      <c r="T23" s="201">
        <v>44980</v>
      </c>
      <c r="U23" s="364">
        <v>34199550</v>
      </c>
      <c r="V23" s="86" t="s">
        <v>70</v>
      </c>
      <c r="W23" s="76">
        <v>85472735</v>
      </c>
      <c r="X23" s="142" t="s">
        <v>17491</v>
      </c>
      <c r="Y23" s="145"/>
      <c r="Z23" s="201">
        <v>44980</v>
      </c>
      <c r="AA23" s="201">
        <v>44980</v>
      </c>
      <c r="AB23" s="255" t="s">
        <v>80</v>
      </c>
      <c r="AC23" s="363">
        <v>45275</v>
      </c>
      <c r="AD23" s="76">
        <f t="shared" si="0"/>
        <v>295</v>
      </c>
      <c r="AE23" s="145">
        <v>0</v>
      </c>
      <c r="AF23" s="145">
        <v>0</v>
      </c>
      <c r="AG23" s="145">
        <v>0</v>
      </c>
      <c r="AH23" s="255" t="s">
        <v>80</v>
      </c>
      <c r="AI23" s="76">
        <f t="shared" si="1"/>
        <v>0</v>
      </c>
      <c r="AJ23" s="145">
        <v>0</v>
      </c>
      <c r="AK23" s="145">
        <v>0</v>
      </c>
      <c r="AL23" s="86" t="s">
        <v>80</v>
      </c>
      <c r="AM23" s="143">
        <v>0</v>
      </c>
      <c r="AN23" s="86" t="s">
        <v>80</v>
      </c>
      <c r="AO23" s="86" t="s">
        <v>80</v>
      </c>
      <c r="AP23" s="76">
        <f t="shared" si="2"/>
        <v>0</v>
      </c>
      <c r="AQ23" s="76">
        <f>+L23+AF23-AK23</f>
        <v>34199550</v>
      </c>
      <c r="AR23" s="86" t="s">
        <v>115</v>
      </c>
      <c r="AS23" s="86">
        <v>0</v>
      </c>
      <c r="AT23" s="86" t="s">
        <v>80</v>
      </c>
      <c r="AU23" s="466">
        <v>26056800</v>
      </c>
      <c r="AV23" s="466">
        <f t="shared" si="3"/>
        <v>8142750</v>
      </c>
      <c r="AW23" s="133">
        <f t="shared" si="4"/>
        <v>0.76190476190476186</v>
      </c>
      <c r="AX23" s="86" t="s">
        <v>80</v>
      </c>
      <c r="AY23" s="86" t="s">
        <v>72</v>
      </c>
      <c r="AZ23" s="366" t="s">
        <v>17532</v>
      </c>
      <c r="BA23" s="81" t="s">
        <v>71</v>
      </c>
      <c r="BB23" s="81" t="s">
        <v>71</v>
      </c>
    </row>
    <row r="24" spans="2:54" x14ac:dyDescent="0.25">
      <c r="B24" s="448">
        <v>2023</v>
      </c>
      <c r="C24" s="81">
        <v>891780111</v>
      </c>
      <c r="D24" s="82" t="s">
        <v>68</v>
      </c>
      <c r="E24" s="76" t="s">
        <v>17533</v>
      </c>
      <c r="F24" s="76" t="s">
        <v>17534</v>
      </c>
      <c r="G24" s="76">
        <v>0</v>
      </c>
      <c r="H24" s="145"/>
      <c r="I24" s="86" t="s">
        <v>78</v>
      </c>
      <c r="J24" s="81" t="s">
        <v>1527</v>
      </c>
      <c r="K24" s="142" t="s">
        <v>17535</v>
      </c>
      <c r="L24" s="364">
        <v>22050000</v>
      </c>
      <c r="M24" s="81" t="s">
        <v>73</v>
      </c>
      <c r="N24" s="145"/>
      <c r="O24" s="76" t="s">
        <v>17510</v>
      </c>
      <c r="P24" s="76">
        <v>1083030283</v>
      </c>
      <c r="Q24" s="76">
        <v>455</v>
      </c>
      <c r="R24" s="363">
        <v>44980</v>
      </c>
      <c r="S24" s="76">
        <v>22050000</v>
      </c>
      <c r="T24" s="201">
        <v>44980</v>
      </c>
      <c r="U24" s="364">
        <v>22050000</v>
      </c>
      <c r="V24" s="86" t="s">
        <v>70</v>
      </c>
      <c r="W24" s="76">
        <v>85472735</v>
      </c>
      <c r="X24" s="142" t="s">
        <v>17491</v>
      </c>
      <c r="Y24" s="145"/>
      <c r="Z24" s="201">
        <v>44980</v>
      </c>
      <c r="AA24" s="201">
        <v>44980</v>
      </c>
      <c r="AB24" s="255" t="s">
        <v>80</v>
      </c>
      <c r="AC24" s="363">
        <v>45275</v>
      </c>
      <c r="AD24" s="76">
        <f t="shared" si="0"/>
        <v>295</v>
      </c>
      <c r="AE24" s="145">
        <v>0</v>
      </c>
      <c r="AF24" s="145">
        <v>0</v>
      </c>
      <c r="AG24" s="145">
        <v>0</v>
      </c>
      <c r="AH24" s="255" t="s">
        <v>80</v>
      </c>
      <c r="AI24" s="76">
        <f t="shared" si="1"/>
        <v>0</v>
      </c>
      <c r="AJ24" s="145">
        <v>0</v>
      </c>
      <c r="AK24" s="145">
        <v>0</v>
      </c>
      <c r="AL24" s="86" t="s">
        <v>80</v>
      </c>
      <c r="AM24" s="143">
        <v>0</v>
      </c>
      <c r="AN24" s="86" t="s">
        <v>80</v>
      </c>
      <c r="AO24" s="86" t="s">
        <v>80</v>
      </c>
      <c r="AP24" s="76">
        <f t="shared" si="2"/>
        <v>0</v>
      </c>
      <c r="AQ24" s="76">
        <f>+L24+AF24-AK24</f>
        <v>22050000</v>
      </c>
      <c r="AR24" s="86" t="s">
        <v>115</v>
      </c>
      <c r="AS24" s="86">
        <v>0</v>
      </c>
      <c r="AT24" s="86" t="s">
        <v>80</v>
      </c>
      <c r="AU24" s="466">
        <v>16800000</v>
      </c>
      <c r="AV24" s="466">
        <f t="shared" si="3"/>
        <v>5250000</v>
      </c>
      <c r="AW24" s="133">
        <f t="shared" si="4"/>
        <v>0.76190476190476186</v>
      </c>
      <c r="AX24" s="86" t="s">
        <v>80</v>
      </c>
      <c r="AY24" s="86" t="s">
        <v>72</v>
      </c>
      <c r="AZ24" s="366" t="s">
        <v>17536</v>
      </c>
      <c r="BA24" s="81" t="s">
        <v>71</v>
      </c>
      <c r="BB24" s="81" t="s">
        <v>71</v>
      </c>
    </row>
    <row r="25" spans="2:54" x14ac:dyDescent="0.25">
      <c r="B25" s="448">
        <v>2023</v>
      </c>
      <c r="C25" s="81">
        <v>891780111</v>
      </c>
      <c r="D25" s="82" t="s">
        <v>68</v>
      </c>
      <c r="E25" s="76" t="s">
        <v>17537</v>
      </c>
      <c r="F25" s="76" t="s">
        <v>17538</v>
      </c>
      <c r="G25" s="76">
        <v>0</v>
      </c>
      <c r="H25" s="145"/>
      <c r="I25" s="86" t="s">
        <v>78</v>
      </c>
      <c r="J25" s="81" t="s">
        <v>1527</v>
      </c>
      <c r="K25" s="142" t="s">
        <v>17539</v>
      </c>
      <c r="L25" s="364">
        <v>6600000</v>
      </c>
      <c r="M25" s="81" t="s">
        <v>73</v>
      </c>
      <c r="N25" s="145"/>
      <c r="O25" s="76" t="s">
        <v>17540</v>
      </c>
      <c r="P25" s="76">
        <v>1235538810</v>
      </c>
      <c r="Q25" s="76">
        <v>708</v>
      </c>
      <c r="R25" s="363">
        <v>45000</v>
      </c>
      <c r="S25" s="76">
        <v>6600000</v>
      </c>
      <c r="T25" s="201">
        <v>45001</v>
      </c>
      <c r="U25" s="364">
        <v>6600000</v>
      </c>
      <c r="V25" s="86" t="s">
        <v>70</v>
      </c>
      <c r="W25" s="76">
        <v>36726383</v>
      </c>
      <c r="X25" s="142" t="s">
        <v>17465</v>
      </c>
      <c r="Y25" s="145"/>
      <c r="Z25" s="201">
        <v>45001</v>
      </c>
      <c r="AA25" s="201">
        <v>45001</v>
      </c>
      <c r="AB25" s="255" t="s">
        <v>80</v>
      </c>
      <c r="AC25" s="363">
        <v>45093</v>
      </c>
      <c r="AD25" s="76">
        <f t="shared" si="0"/>
        <v>92</v>
      </c>
      <c r="AE25" s="145">
        <v>0</v>
      </c>
      <c r="AF25" s="145">
        <v>0</v>
      </c>
      <c r="AG25" s="145">
        <v>0</v>
      </c>
      <c r="AH25" s="255" t="s">
        <v>80</v>
      </c>
      <c r="AI25" s="76">
        <f t="shared" si="1"/>
        <v>0</v>
      </c>
      <c r="AJ25" s="145">
        <v>0</v>
      </c>
      <c r="AK25" s="145">
        <v>0</v>
      </c>
      <c r="AL25" s="86" t="s">
        <v>80</v>
      </c>
      <c r="AM25" s="143">
        <v>0</v>
      </c>
      <c r="AN25" s="86" t="s">
        <v>80</v>
      </c>
      <c r="AO25" s="86" t="s">
        <v>80</v>
      </c>
      <c r="AP25" s="76">
        <f t="shared" si="2"/>
        <v>0</v>
      </c>
      <c r="AQ25" s="76">
        <f>+L25+AF25-AK25</f>
        <v>6600000</v>
      </c>
      <c r="AR25" s="86" t="s">
        <v>115</v>
      </c>
      <c r="AS25" s="86">
        <v>0</v>
      </c>
      <c r="AT25" s="86" t="s">
        <v>80</v>
      </c>
      <c r="AU25" s="466">
        <v>6600000</v>
      </c>
      <c r="AV25" s="466">
        <f t="shared" si="3"/>
        <v>0</v>
      </c>
      <c r="AW25" s="133">
        <f t="shared" si="4"/>
        <v>1</v>
      </c>
      <c r="AX25" s="86" t="s">
        <v>80</v>
      </c>
      <c r="AY25" s="86" t="s">
        <v>800</v>
      </c>
      <c r="AZ25" s="366" t="s">
        <v>17536</v>
      </c>
      <c r="BA25" s="81" t="s">
        <v>71</v>
      </c>
      <c r="BB25" s="81" t="s">
        <v>71</v>
      </c>
    </row>
    <row r="26" spans="2:54" x14ac:dyDescent="0.25">
      <c r="B26" s="448">
        <v>2023</v>
      </c>
      <c r="C26" s="81">
        <v>891780111</v>
      </c>
      <c r="D26" s="82" t="s">
        <v>68</v>
      </c>
      <c r="E26" s="76" t="s">
        <v>17541</v>
      </c>
      <c r="F26" s="76" t="s">
        <v>17542</v>
      </c>
      <c r="G26" s="76">
        <v>0</v>
      </c>
      <c r="H26" s="145"/>
      <c r="I26" s="86" t="s">
        <v>78</v>
      </c>
      <c r="J26" s="81" t="s">
        <v>1527</v>
      </c>
      <c r="K26" s="142" t="s">
        <v>17543</v>
      </c>
      <c r="L26" s="364">
        <v>15000000</v>
      </c>
      <c r="M26" s="81" t="s">
        <v>73</v>
      </c>
      <c r="N26" s="145"/>
      <c r="O26" s="76" t="s">
        <v>17544</v>
      </c>
      <c r="P26" s="76">
        <v>12557025</v>
      </c>
      <c r="Q26" s="76">
        <v>552</v>
      </c>
      <c r="R26" s="363">
        <v>44987</v>
      </c>
      <c r="S26" s="76">
        <v>15000000</v>
      </c>
      <c r="T26" s="201">
        <v>45035</v>
      </c>
      <c r="U26" s="364">
        <v>15000000</v>
      </c>
      <c r="V26" s="86" t="s">
        <v>70</v>
      </c>
      <c r="W26" s="76">
        <v>12550144</v>
      </c>
      <c r="X26" s="142" t="s">
        <v>17454</v>
      </c>
      <c r="Y26" s="145"/>
      <c r="Z26" s="201">
        <v>45035</v>
      </c>
      <c r="AA26" s="201">
        <v>45035</v>
      </c>
      <c r="AB26" s="255" t="s">
        <v>80</v>
      </c>
      <c r="AC26" s="363">
        <v>45107</v>
      </c>
      <c r="AD26" s="76">
        <f t="shared" si="0"/>
        <v>72</v>
      </c>
      <c r="AE26" s="145">
        <v>0</v>
      </c>
      <c r="AF26" s="145">
        <v>0</v>
      </c>
      <c r="AG26" s="145">
        <v>0</v>
      </c>
      <c r="AH26" s="255" t="s">
        <v>80</v>
      </c>
      <c r="AI26" s="76">
        <f t="shared" si="1"/>
        <v>0</v>
      </c>
      <c r="AJ26" s="145">
        <v>0</v>
      </c>
      <c r="AK26" s="145">
        <v>0</v>
      </c>
      <c r="AL26" s="86" t="s">
        <v>80</v>
      </c>
      <c r="AM26" s="143">
        <v>0</v>
      </c>
      <c r="AN26" s="86" t="s">
        <v>80</v>
      </c>
      <c r="AO26" s="86" t="s">
        <v>80</v>
      </c>
      <c r="AP26" s="76">
        <f t="shared" si="2"/>
        <v>0</v>
      </c>
      <c r="AQ26" s="76">
        <f>+L26+AF26-AK26</f>
        <v>15000000</v>
      </c>
      <c r="AR26" s="86" t="s">
        <v>115</v>
      </c>
      <c r="AS26" s="86">
        <v>0</v>
      </c>
      <c r="AT26" s="86" t="s">
        <v>80</v>
      </c>
      <c r="AU26" s="466">
        <v>7680100</v>
      </c>
      <c r="AV26" s="466">
        <f t="shared" si="3"/>
        <v>7319900</v>
      </c>
      <c r="AW26" s="133">
        <f t="shared" si="4"/>
        <v>0.51200666666666672</v>
      </c>
      <c r="AX26" s="86" t="s">
        <v>80</v>
      </c>
      <c r="AY26" s="86" t="s">
        <v>72</v>
      </c>
      <c r="AZ26" s="366" t="s">
        <v>17545</v>
      </c>
      <c r="BA26" s="81" t="s">
        <v>71</v>
      </c>
      <c r="BB26" s="81" t="s">
        <v>71</v>
      </c>
    </row>
    <row r="27" spans="2:54" x14ac:dyDescent="0.25">
      <c r="B27" s="448">
        <v>2023</v>
      </c>
      <c r="C27" s="81">
        <v>891780111</v>
      </c>
      <c r="D27" s="82" t="s">
        <v>68</v>
      </c>
      <c r="E27" s="76" t="s">
        <v>17546</v>
      </c>
      <c r="F27" s="76" t="s">
        <v>17547</v>
      </c>
      <c r="G27" s="76">
        <v>0</v>
      </c>
      <c r="H27" s="145"/>
      <c r="I27" s="86" t="s">
        <v>78</v>
      </c>
      <c r="J27" s="81" t="s">
        <v>1527</v>
      </c>
      <c r="K27" s="142" t="s">
        <v>17548</v>
      </c>
      <c r="L27" s="364">
        <v>3000000</v>
      </c>
      <c r="M27" s="81" t="s">
        <v>73</v>
      </c>
      <c r="N27" s="145"/>
      <c r="O27" s="76" t="s">
        <v>9008</v>
      </c>
      <c r="P27" s="76">
        <v>1082961155</v>
      </c>
      <c r="Q27" s="76">
        <v>955</v>
      </c>
      <c r="R27" s="363">
        <v>45037</v>
      </c>
      <c r="S27" s="76">
        <v>3000000</v>
      </c>
      <c r="T27" s="201">
        <v>45055</v>
      </c>
      <c r="U27" s="364">
        <v>3000000</v>
      </c>
      <c r="V27" s="86" t="s">
        <v>70</v>
      </c>
      <c r="W27" s="76">
        <v>36726383</v>
      </c>
      <c r="X27" s="142" t="s">
        <v>17465</v>
      </c>
      <c r="Y27" s="145"/>
      <c r="Z27" s="201">
        <v>45055</v>
      </c>
      <c r="AA27" s="201">
        <v>45055</v>
      </c>
      <c r="AB27" s="255" t="s">
        <v>80</v>
      </c>
      <c r="AC27" s="363">
        <v>45062</v>
      </c>
      <c r="AD27" s="76">
        <f t="shared" si="0"/>
        <v>7</v>
      </c>
      <c r="AE27" s="145">
        <v>0</v>
      </c>
      <c r="AF27" s="145">
        <v>0</v>
      </c>
      <c r="AG27" s="145">
        <v>0</v>
      </c>
      <c r="AH27" s="255" t="s">
        <v>80</v>
      </c>
      <c r="AI27" s="76">
        <f t="shared" si="1"/>
        <v>0</v>
      </c>
      <c r="AJ27" s="145">
        <v>0</v>
      </c>
      <c r="AK27" s="145">
        <v>0</v>
      </c>
      <c r="AL27" s="86" t="s">
        <v>80</v>
      </c>
      <c r="AM27" s="143">
        <v>0</v>
      </c>
      <c r="AN27" s="86" t="s">
        <v>80</v>
      </c>
      <c r="AO27" s="86" t="s">
        <v>80</v>
      </c>
      <c r="AP27" s="76">
        <f t="shared" si="2"/>
        <v>0</v>
      </c>
      <c r="AQ27" s="76">
        <f>+L27+AF27-AK27</f>
        <v>3000000</v>
      </c>
      <c r="AR27" s="86" t="s">
        <v>115</v>
      </c>
      <c r="AS27" s="86">
        <v>0</v>
      </c>
      <c r="AT27" s="86" t="s">
        <v>80</v>
      </c>
      <c r="AU27" s="466">
        <v>3000000</v>
      </c>
      <c r="AV27" s="466">
        <f t="shared" si="3"/>
        <v>0</v>
      </c>
      <c r="AW27" s="133">
        <f t="shared" si="4"/>
        <v>1</v>
      </c>
      <c r="AX27" s="86" t="s">
        <v>80</v>
      </c>
      <c r="AY27" s="86" t="s">
        <v>800</v>
      </c>
      <c r="AZ27" s="366" t="s">
        <v>17549</v>
      </c>
      <c r="BA27" s="81" t="s">
        <v>71</v>
      </c>
      <c r="BB27" s="81" t="s">
        <v>71</v>
      </c>
    </row>
    <row r="28" spans="2:54" x14ac:dyDescent="0.25">
      <c r="B28" s="448">
        <v>2023</v>
      </c>
      <c r="C28" s="81">
        <v>891780111</v>
      </c>
      <c r="D28" s="82" t="s">
        <v>68</v>
      </c>
      <c r="E28" s="76" t="s">
        <v>17550</v>
      </c>
      <c r="F28" s="76" t="s">
        <v>17551</v>
      </c>
      <c r="G28" s="76">
        <v>0</v>
      </c>
      <c r="H28" s="145"/>
      <c r="I28" s="86" t="s">
        <v>78</v>
      </c>
      <c r="J28" s="81" t="s">
        <v>1527</v>
      </c>
      <c r="K28" s="142" t="s">
        <v>17552</v>
      </c>
      <c r="L28" s="364">
        <v>4500000</v>
      </c>
      <c r="M28" s="81" t="s">
        <v>73</v>
      </c>
      <c r="N28" s="145"/>
      <c r="O28" s="76" t="s">
        <v>17553</v>
      </c>
      <c r="P28" s="76">
        <v>1085112129</v>
      </c>
      <c r="Q28" s="76">
        <v>1273</v>
      </c>
      <c r="R28" s="363">
        <v>45083</v>
      </c>
      <c r="S28" s="76">
        <v>4500000</v>
      </c>
      <c r="T28" s="201">
        <v>45090</v>
      </c>
      <c r="U28" s="364">
        <v>4500000</v>
      </c>
      <c r="V28" s="86" t="s">
        <v>70</v>
      </c>
      <c r="W28" s="76">
        <v>12550144</v>
      </c>
      <c r="X28" s="142" t="s">
        <v>17454</v>
      </c>
      <c r="Y28" s="145"/>
      <c r="Z28" s="201">
        <v>45086</v>
      </c>
      <c r="AA28" s="201">
        <v>45090</v>
      </c>
      <c r="AB28" s="255" t="s">
        <v>80</v>
      </c>
      <c r="AC28" s="363">
        <v>45169</v>
      </c>
      <c r="AD28" s="76">
        <f t="shared" si="0"/>
        <v>79</v>
      </c>
      <c r="AE28" s="145">
        <v>0</v>
      </c>
      <c r="AF28" s="145">
        <v>0</v>
      </c>
      <c r="AG28" s="145">
        <v>0</v>
      </c>
      <c r="AH28" s="255" t="s">
        <v>80</v>
      </c>
      <c r="AI28" s="76">
        <f t="shared" si="1"/>
        <v>0</v>
      </c>
      <c r="AJ28" s="145">
        <v>0</v>
      </c>
      <c r="AK28" s="145">
        <v>0</v>
      </c>
      <c r="AL28" s="86" t="s">
        <v>80</v>
      </c>
      <c r="AM28" s="143">
        <v>0</v>
      </c>
      <c r="AN28" s="86" t="s">
        <v>80</v>
      </c>
      <c r="AO28" s="86" t="s">
        <v>80</v>
      </c>
      <c r="AP28" s="76">
        <f t="shared" si="2"/>
        <v>0</v>
      </c>
      <c r="AQ28" s="76">
        <f>+L28+AF28-AK28</f>
        <v>4500000</v>
      </c>
      <c r="AR28" s="86" t="s">
        <v>115</v>
      </c>
      <c r="AS28" s="86">
        <v>0</v>
      </c>
      <c r="AT28" s="86" t="s">
        <v>80</v>
      </c>
      <c r="AU28" s="466">
        <v>4500000</v>
      </c>
      <c r="AV28" s="466">
        <f t="shared" si="3"/>
        <v>0</v>
      </c>
      <c r="AW28" s="133">
        <f t="shared" si="4"/>
        <v>1</v>
      </c>
      <c r="AX28" s="86" t="s">
        <v>80</v>
      </c>
      <c r="AY28" s="86" t="s">
        <v>800</v>
      </c>
      <c r="AZ28" s="366" t="s">
        <v>17554</v>
      </c>
      <c r="BA28" s="81" t="s">
        <v>71</v>
      </c>
      <c r="BB28" s="81" t="s">
        <v>71</v>
      </c>
    </row>
    <row r="29" spans="2:54" x14ac:dyDescent="0.25">
      <c r="B29" s="448">
        <v>2023</v>
      </c>
      <c r="C29" s="81">
        <v>891780111</v>
      </c>
      <c r="D29" s="82" t="s">
        <v>68</v>
      </c>
      <c r="E29" s="76" t="s">
        <v>17555</v>
      </c>
      <c r="F29" s="76" t="s">
        <v>17556</v>
      </c>
      <c r="G29" s="76">
        <v>0</v>
      </c>
      <c r="H29" s="145"/>
      <c r="I29" s="86" t="s">
        <v>78</v>
      </c>
      <c r="J29" s="81" t="s">
        <v>1527</v>
      </c>
      <c r="K29" s="142" t="s">
        <v>17557</v>
      </c>
      <c r="L29" s="364">
        <v>14300000</v>
      </c>
      <c r="M29" s="81" t="s">
        <v>73</v>
      </c>
      <c r="N29" s="145"/>
      <c r="O29" s="76" t="s">
        <v>17475</v>
      </c>
      <c r="P29" s="76">
        <v>1083433806</v>
      </c>
      <c r="Q29" s="76">
        <v>1274</v>
      </c>
      <c r="R29" s="363">
        <v>45083</v>
      </c>
      <c r="S29" s="76">
        <v>16500000</v>
      </c>
      <c r="T29" s="201">
        <v>45124</v>
      </c>
      <c r="U29" s="364">
        <v>14300000</v>
      </c>
      <c r="V29" s="86" t="s">
        <v>70</v>
      </c>
      <c r="W29" s="76">
        <v>12550144</v>
      </c>
      <c r="X29" s="142" t="s">
        <v>17454</v>
      </c>
      <c r="Y29" s="145"/>
      <c r="Z29" s="201">
        <v>45121</v>
      </c>
      <c r="AA29" s="201">
        <v>45124</v>
      </c>
      <c r="AB29" s="255" t="s">
        <v>80</v>
      </c>
      <c r="AC29" s="363">
        <v>45275</v>
      </c>
      <c r="AD29" s="76">
        <f t="shared" si="0"/>
        <v>151</v>
      </c>
      <c r="AE29" s="145">
        <v>0</v>
      </c>
      <c r="AF29" s="145">
        <v>0</v>
      </c>
      <c r="AG29" s="145">
        <v>0</v>
      </c>
      <c r="AH29" s="255" t="s">
        <v>80</v>
      </c>
      <c r="AI29" s="76">
        <f t="shared" si="1"/>
        <v>0</v>
      </c>
      <c r="AJ29" s="145">
        <v>0</v>
      </c>
      <c r="AK29" s="145">
        <v>0</v>
      </c>
      <c r="AL29" s="86" t="s">
        <v>80</v>
      </c>
      <c r="AM29" s="143">
        <v>0</v>
      </c>
      <c r="AN29" s="86" t="s">
        <v>80</v>
      </c>
      <c r="AO29" s="86" t="s">
        <v>80</v>
      </c>
      <c r="AP29" s="76">
        <f t="shared" si="2"/>
        <v>0</v>
      </c>
      <c r="AQ29" s="76">
        <f>+L29+AF29-AK29</f>
        <v>14300000</v>
      </c>
      <c r="AR29" s="86" t="s">
        <v>115</v>
      </c>
      <c r="AS29" s="86">
        <v>0</v>
      </c>
      <c r="AT29" s="86" t="s">
        <v>80</v>
      </c>
      <c r="AU29" s="466">
        <v>10400000</v>
      </c>
      <c r="AV29" s="466">
        <f t="shared" si="3"/>
        <v>3900000</v>
      </c>
      <c r="AW29" s="133">
        <f t="shared" si="4"/>
        <v>0.72727272727272729</v>
      </c>
      <c r="AX29" s="86" t="s">
        <v>80</v>
      </c>
      <c r="AY29" s="86" t="s">
        <v>72</v>
      </c>
      <c r="AZ29" s="366" t="s">
        <v>17558</v>
      </c>
      <c r="BA29" s="81" t="s">
        <v>71</v>
      </c>
      <c r="BB29" s="81" t="s">
        <v>71</v>
      </c>
    </row>
    <row r="30" spans="2:54" x14ac:dyDescent="0.25">
      <c r="B30" s="448">
        <v>2023</v>
      </c>
      <c r="C30" s="81">
        <v>891780111</v>
      </c>
      <c r="D30" s="82" t="s">
        <v>68</v>
      </c>
      <c r="E30" s="145" t="s">
        <v>17559</v>
      </c>
      <c r="F30" s="145" t="s">
        <v>17560</v>
      </c>
      <c r="G30" s="145">
        <v>0</v>
      </c>
      <c r="H30" s="145"/>
      <c r="I30" s="86" t="s">
        <v>78</v>
      </c>
      <c r="J30" s="81" t="s">
        <v>1527</v>
      </c>
      <c r="K30" s="145" t="s">
        <v>17561</v>
      </c>
      <c r="L30" s="364">
        <v>11250000</v>
      </c>
      <c r="M30" s="81" t="s">
        <v>73</v>
      </c>
      <c r="N30" s="145"/>
      <c r="O30" s="145" t="s">
        <v>17485</v>
      </c>
      <c r="P30" s="145">
        <v>39046134</v>
      </c>
      <c r="Q30" s="145">
        <v>1696</v>
      </c>
      <c r="R30" s="156">
        <v>45147</v>
      </c>
      <c r="S30" s="145">
        <v>12150000</v>
      </c>
      <c r="T30" s="156">
        <v>45153</v>
      </c>
      <c r="U30" s="145">
        <v>11250000</v>
      </c>
      <c r="V30" s="86" t="s">
        <v>70</v>
      </c>
      <c r="W30" s="76">
        <v>12550144</v>
      </c>
      <c r="X30" s="142" t="s">
        <v>17454</v>
      </c>
      <c r="Y30" s="145"/>
      <c r="Z30" s="201">
        <v>45152</v>
      </c>
      <c r="AA30" s="201">
        <v>45153</v>
      </c>
      <c r="AB30" s="86" t="s">
        <v>80</v>
      </c>
      <c r="AC30" s="363">
        <v>45275</v>
      </c>
      <c r="AD30" s="76">
        <f t="shared" si="0"/>
        <v>122</v>
      </c>
      <c r="AE30" s="145">
        <v>0</v>
      </c>
      <c r="AF30" s="145">
        <v>0</v>
      </c>
      <c r="AG30" s="145">
        <v>0</v>
      </c>
      <c r="AH30" s="255" t="s">
        <v>80</v>
      </c>
      <c r="AI30" s="76">
        <f t="shared" si="1"/>
        <v>0</v>
      </c>
      <c r="AJ30" s="145">
        <v>0</v>
      </c>
      <c r="AK30" s="145">
        <v>0</v>
      </c>
      <c r="AL30" s="86" t="s">
        <v>80</v>
      </c>
      <c r="AM30" s="143">
        <v>0</v>
      </c>
      <c r="AN30" s="86" t="s">
        <v>80</v>
      </c>
      <c r="AO30" s="86" t="s">
        <v>80</v>
      </c>
      <c r="AP30" s="76">
        <f t="shared" si="2"/>
        <v>0</v>
      </c>
      <c r="AQ30" s="76">
        <v>11250000</v>
      </c>
      <c r="AR30" s="86" t="s">
        <v>115</v>
      </c>
      <c r="AS30" s="86">
        <v>0</v>
      </c>
      <c r="AT30" s="86" t="s">
        <v>80</v>
      </c>
      <c r="AU30" s="466">
        <f>2900000+2900000</f>
        <v>5800000</v>
      </c>
      <c r="AV30" s="466">
        <f t="shared" si="3"/>
        <v>5450000</v>
      </c>
      <c r="AW30" s="133">
        <f t="shared" si="4"/>
        <v>0.51555555555555554</v>
      </c>
      <c r="AX30" s="86" t="s">
        <v>80</v>
      </c>
      <c r="AY30" s="86" t="s">
        <v>72</v>
      </c>
      <c r="AZ30" s="366" t="s">
        <v>17562</v>
      </c>
      <c r="BA30" s="81" t="s">
        <v>71</v>
      </c>
      <c r="BB30" s="81" t="s">
        <v>71</v>
      </c>
    </row>
    <row r="31" spans="2:54" x14ac:dyDescent="0.25">
      <c r="B31" s="448">
        <v>2023</v>
      </c>
      <c r="C31" s="81">
        <v>891780111</v>
      </c>
      <c r="D31" s="82" t="s">
        <v>68</v>
      </c>
      <c r="E31" s="145" t="s">
        <v>17563</v>
      </c>
      <c r="F31" s="145" t="s">
        <v>17564</v>
      </c>
      <c r="G31" s="145">
        <v>0</v>
      </c>
      <c r="H31" s="145"/>
      <c r="I31" s="86" t="s">
        <v>78</v>
      </c>
      <c r="J31" s="81" t="s">
        <v>1527</v>
      </c>
      <c r="K31" s="145" t="s">
        <v>17565</v>
      </c>
      <c r="L31" s="364">
        <v>11250000</v>
      </c>
      <c r="M31" s="81" t="s">
        <v>73</v>
      </c>
      <c r="N31" s="145"/>
      <c r="O31" s="145" t="s">
        <v>17480</v>
      </c>
      <c r="P31" s="145">
        <v>36666875</v>
      </c>
      <c r="Q31" s="145">
        <v>1695</v>
      </c>
      <c r="R31" s="156">
        <v>45147</v>
      </c>
      <c r="S31" s="145">
        <v>12150000</v>
      </c>
      <c r="T31" s="156">
        <v>45153</v>
      </c>
      <c r="U31" s="145">
        <v>11250000</v>
      </c>
      <c r="V31" s="86" t="s">
        <v>70</v>
      </c>
      <c r="W31" s="76">
        <v>36726383</v>
      </c>
      <c r="X31" s="142" t="s">
        <v>17465</v>
      </c>
      <c r="Y31" s="145"/>
      <c r="Z31" s="201">
        <v>45152</v>
      </c>
      <c r="AA31" s="201">
        <v>45153</v>
      </c>
      <c r="AB31" s="86" t="s">
        <v>80</v>
      </c>
      <c r="AC31" s="363">
        <v>45275</v>
      </c>
      <c r="AD31" s="76">
        <f t="shared" si="0"/>
        <v>122</v>
      </c>
      <c r="AE31" s="145">
        <v>0</v>
      </c>
      <c r="AF31" s="145">
        <v>0</v>
      </c>
      <c r="AG31" s="145">
        <v>0</v>
      </c>
      <c r="AH31" s="255" t="s">
        <v>80</v>
      </c>
      <c r="AI31" s="76">
        <f t="shared" si="1"/>
        <v>0</v>
      </c>
      <c r="AJ31" s="145">
        <v>0</v>
      </c>
      <c r="AK31" s="145">
        <v>0</v>
      </c>
      <c r="AL31" s="86" t="s">
        <v>80</v>
      </c>
      <c r="AM31" s="143">
        <v>0</v>
      </c>
      <c r="AN31" s="86" t="s">
        <v>80</v>
      </c>
      <c r="AO31" s="86" t="s">
        <v>80</v>
      </c>
      <c r="AP31" s="76">
        <f t="shared" si="2"/>
        <v>0</v>
      </c>
      <c r="AQ31" s="76">
        <v>11250000</v>
      </c>
      <c r="AR31" s="86" t="s">
        <v>115</v>
      </c>
      <c r="AS31" s="86">
        <v>0</v>
      </c>
      <c r="AT31" s="86" t="s">
        <v>80</v>
      </c>
      <c r="AU31" s="466">
        <f>5000000+2500000</f>
        <v>7500000</v>
      </c>
      <c r="AV31" s="466">
        <f t="shared" si="3"/>
        <v>3750000</v>
      </c>
      <c r="AW31" s="133">
        <f t="shared" si="4"/>
        <v>0.66666666666666663</v>
      </c>
      <c r="AX31" s="86" t="s">
        <v>80</v>
      </c>
      <c r="AY31" s="86" t="s">
        <v>72</v>
      </c>
      <c r="AZ31" s="366" t="s">
        <v>17566</v>
      </c>
      <c r="BA31" s="81" t="s">
        <v>71</v>
      </c>
      <c r="BB31" s="81" t="s">
        <v>71</v>
      </c>
    </row>
    <row r="32" spans="2:54" x14ac:dyDescent="0.25">
      <c r="B32" s="448">
        <v>2023</v>
      </c>
      <c r="C32" s="81">
        <v>891780111</v>
      </c>
      <c r="D32" s="82" t="s">
        <v>68</v>
      </c>
      <c r="E32" s="145" t="s">
        <v>17567</v>
      </c>
      <c r="F32" s="145" t="s">
        <v>17568</v>
      </c>
      <c r="G32" s="145">
        <v>0</v>
      </c>
      <c r="H32" s="145"/>
      <c r="I32" s="86" t="s">
        <v>78</v>
      </c>
      <c r="J32" s="81" t="s">
        <v>1527</v>
      </c>
      <c r="K32" s="145" t="s">
        <v>17552</v>
      </c>
      <c r="L32" s="364">
        <v>2250000</v>
      </c>
      <c r="M32" s="81" t="s">
        <v>73</v>
      </c>
      <c r="N32" s="145"/>
      <c r="O32" s="145" t="s">
        <v>17553</v>
      </c>
      <c r="P32" s="145">
        <v>1085112129</v>
      </c>
      <c r="Q32" s="145">
        <v>1978</v>
      </c>
      <c r="R32" s="156">
        <v>45184</v>
      </c>
      <c r="S32" s="145">
        <v>48720000</v>
      </c>
      <c r="T32" s="156">
        <v>45205</v>
      </c>
      <c r="U32" s="145">
        <v>2250000</v>
      </c>
      <c r="V32" s="86" t="s">
        <v>70</v>
      </c>
      <c r="W32" s="76">
        <v>12550144</v>
      </c>
      <c r="X32" s="142" t="s">
        <v>17454</v>
      </c>
      <c r="Y32" s="145"/>
      <c r="Z32" s="201">
        <v>45204</v>
      </c>
      <c r="AA32" s="201">
        <v>45208</v>
      </c>
      <c r="AB32" s="86" t="s">
        <v>80</v>
      </c>
      <c r="AC32" s="363">
        <v>45245</v>
      </c>
      <c r="AD32" s="76">
        <f t="shared" si="0"/>
        <v>37</v>
      </c>
      <c r="AE32" s="145">
        <v>0</v>
      </c>
      <c r="AF32" s="145">
        <v>0</v>
      </c>
      <c r="AG32" s="145">
        <v>0</v>
      </c>
      <c r="AH32" s="255" t="s">
        <v>80</v>
      </c>
      <c r="AI32" s="76">
        <f t="shared" si="1"/>
        <v>0</v>
      </c>
      <c r="AJ32" s="145">
        <v>0</v>
      </c>
      <c r="AK32" s="145">
        <v>0</v>
      </c>
      <c r="AL32" s="86" t="s">
        <v>80</v>
      </c>
      <c r="AM32" s="143">
        <v>0</v>
      </c>
      <c r="AN32" s="86" t="s">
        <v>80</v>
      </c>
      <c r="AO32" s="86" t="s">
        <v>80</v>
      </c>
      <c r="AP32" s="76">
        <f t="shared" si="2"/>
        <v>0</v>
      </c>
      <c r="AQ32" s="76">
        <f>+L32+AF32-AK32</f>
        <v>2250000</v>
      </c>
      <c r="AR32" s="86" t="s">
        <v>115</v>
      </c>
      <c r="AS32" s="86">
        <v>0</v>
      </c>
      <c r="AT32" s="86" t="s">
        <v>80</v>
      </c>
      <c r="AU32" s="466">
        <v>0</v>
      </c>
      <c r="AV32" s="466">
        <f t="shared" si="3"/>
        <v>2250000</v>
      </c>
      <c r="AW32" s="133">
        <f t="shared" si="4"/>
        <v>0</v>
      </c>
      <c r="AX32" s="86" t="s">
        <v>80</v>
      </c>
      <c r="AY32" s="86" t="s">
        <v>72</v>
      </c>
      <c r="AZ32" s="366" t="s">
        <v>17569</v>
      </c>
      <c r="BA32" s="81" t="s">
        <v>71</v>
      </c>
      <c r="BB32" s="81" t="s">
        <v>71</v>
      </c>
    </row>
    <row r="33" spans="2:54" x14ac:dyDescent="0.25">
      <c r="B33" s="448">
        <v>2023</v>
      </c>
      <c r="C33" s="81">
        <v>891780111</v>
      </c>
      <c r="D33" s="82" t="s">
        <v>68</v>
      </c>
      <c r="E33" s="145" t="s">
        <v>17570</v>
      </c>
      <c r="F33" s="145" t="s">
        <v>17571</v>
      </c>
      <c r="G33" s="145">
        <v>0</v>
      </c>
      <c r="H33" s="145"/>
      <c r="I33" s="86" t="s">
        <v>78</v>
      </c>
      <c r="J33" s="81" t="s">
        <v>120</v>
      </c>
      <c r="K33" s="145" t="s">
        <v>17572</v>
      </c>
      <c r="L33" s="364">
        <v>45220000</v>
      </c>
      <c r="M33" s="81" t="s">
        <v>73</v>
      </c>
      <c r="N33" s="145"/>
      <c r="O33" s="145" t="s">
        <v>17573</v>
      </c>
      <c r="P33" s="145">
        <v>901039840</v>
      </c>
      <c r="Q33" s="145">
        <v>2235</v>
      </c>
      <c r="R33" s="156">
        <v>45217</v>
      </c>
      <c r="S33" s="145">
        <v>45220000</v>
      </c>
      <c r="T33" s="156">
        <v>45219</v>
      </c>
      <c r="U33" s="145">
        <v>45220000</v>
      </c>
      <c r="V33" s="86" t="s">
        <v>70</v>
      </c>
      <c r="W33" s="76">
        <v>12550144</v>
      </c>
      <c r="X33" s="142" t="s">
        <v>17454</v>
      </c>
      <c r="Y33" s="145"/>
      <c r="Z33" s="201">
        <v>45219</v>
      </c>
      <c r="AA33" s="201">
        <v>45219</v>
      </c>
      <c r="AB33" s="86" t="s">
        <v>80</v>
      </c>
      <c r="AC33" s="363">
        <v>45227</v>
      </c>
      <c r="AD33" s="76">
        <f t="shared" si="0"/>
        <v>8</v>
      </c>
      <c r="AE33" s="145">
        <v>0</v>
      </c>
      <c r="AF33" s="145">
        <v>0</v>
      </c>
      <c r="AG33" s="145">
        <v>0</v>
      </c>
      <c r="AH33" s="255" t="s">
        <v>80</v>
      </c>
      <c r="AI33" s="76">
        <f t="shared" si="1"/>
        <v>0</v>
      </c>
      <c r="AJ33" s="145">
        <v>0</v>
      </c>
      <c r="AK33" s="145">
        <v>0</v>
      </c>
      <c r="AL33" s="86" t="s">
        <v>80</v>
      </c>
      <c r="AM33" s="143">
        <v>0</v>
      </c>
      <c r="AN33" s="86" t="s">
        <v>80</v>
      </c>
      <c r="AO33" s="86" t="s">
        <v>80</v>
      </c>
      <c r="AP33" s="76">
        <f t="shared" si="2"/>
        <v>0</v>
      </c>
      <c r="AQ33" s="76">
        <f>+L33+AF33-AK33</f>
        <v>45220000</v>
      </c>
      <c r="AR33" s="86" t="s">
        <v>115</v>
      </c>
      <c r="AS33" s="86">
        <v>0</v>
      </c>
      <c r="AT33" s="86" t="s">
        <v>80</v>
      </c>
      <c r="AU33" s="466">
        <v>45220000</v>
      </c>
      <c r="AV33" s="466">
        <f t="shared" si="3"/>
        <v>0</v>
      </c>
      <c r="AW33" s="133">
        <f t="shared" si="4"/>
        <v>1</v>
      </c>
      <c r="AX33" s="86" t="s">
        <v>80</v>
      </c>
      <c r="AY33" s="86" t="s">
        <v>800</v>
      </c>
      <c r="AZ33" s="366" t="s">
        <v>17574</v>
      </c>
      <c r="BA33" s="81" t="s">
        <v>71</v>
      </c>
      <c r="BB33" s="81" t="s">
        <v>117</v>
      </c>
    </row>
    <row r="34" spans="2:54" ht="15.75" thickBot="1" x14ac:dyDescent="0.3">
      <c r="B34" s="449">
        <v>2023</v>
      </c>
      <c r="C34" s="84">
        <v>891780111</v>
      </c>
      <c r="D34" s="376" t="s">
        <v>68</v>
      </c>
      <c r="E34" s="378" t="s">
        <v>17575</v>
      </c>
      <c r="F34" s="378" t="s">
        <v>17576</v>
      </c>
      <c r="G34" s="378">
        <v>0</v>
      </c>
      <c r="H34" s="378"/>
      <c r="I34" s="146" t="s">
        <v>78</v>
      </c>
      <c r="J34" s="84" t="s">
        <v>120</v>
      </c>
      <c r="K34" s="378" t="s">
        <v>17577</v>
      </c>
      <c r="L34" s="382">
        <v>11424000</v>
      </c>
      <c r="M34" s="84" t="s">
        <v>73</v>
      </c>
      <c r="N34" s="378"/>
      <c r="O34" s="378" t="s">
        <v>10328</v>
      </c>
      <c r="P34" s="378">
        <v>901024882</v>
      </c>
      <c r="Q34" s="378">
        <v>2281</v>
      </c>
      <c r="R34" s="469">
        <v>45225</v>
      </c>
      <c r="S34" s="378">
        <v>11424000</v>
      </c>
      <c r="T34" s="469">
        <v>45226</v>
      </c>
      <c r="U34" s="378">
        <v>11424000</v>
      </c>
      <c r="V34" s="146" t="s">
        <v>70</v>
      </c>
      <c r="W34" s="377">
        <v>12550144</v>
      </c>
      <c r="X34" s="432" t="s">
        <v>17454</v>
      </c>
      <c r="Y34" s="378"/>
      <c r="Z34" s="274">
        <v>45226</v>
      </c>
      <c r="AA34" s="274">
        <v>45226</v>
      </c>
      <c r="AB34" s="146" t="s">
        <v>80</v>
      </c>
      <c r="AC34" s="462">
        <v>45230</v>
      </c>
      <c r="AD34" s="377">
        <f t="shared" si="0"/>
        <v>4</v>
      </c>
      <c r="AE34" s="378">
        <v>0</v>
      </c>
      <c r="AF34" s="378">
        <v>0</v>
      </c>
      <c r="AG34" s="378">
        <v>0</v>
      </c>
      <c r="AH34" s="398" t="s">
        <v>80</v>
      </c>
      <c r="AI34" s="377">
        <f t="shared" si="1"/>
        <v>0</v>
      </c>
      <c r="AJ34" s="378">
        <v>0</v>
      </c>
      <c r="AK34" s="378">
        <v>0</v>
      </c>
      <c r="AL34" s="146" t="s">
        <v>80</v>
      </c>
      <c r="AM34" s="147">
        <v>0</v>
      </c>
      <c r="AN34" s="146" t="s">
        <v>80</v>
      </c>
      <c r="AO34" s="146" t="s">
        <v>80</v>
      </c>
      <c r="AP34" s="377">
        <f t="shared" si="2"/>
        <v>0</v>
      </c>
      <c r="AQ34" s="377">
        <f>+L34+AF34-AK34</f>
        <v>11424000</v>
      </c>
      <c r="AR34" s="146" t="s">
        <v>115</v>
      </c>
      <c r="AS34" s="146">
        <v>0</v>
      </c>
      <c r="AT34" s="146" t="s">
        <v>80</v>
      </c>
      <c r="AU34" s="470">
        <v>0</v>
      </c>
      <c r="AV34" s="470">
        <f t="shared" si="3"/>
        <v>11424000</v>
      </c>
      <c r="AW34" s="149">
        <f t="shared" si="4"/>
        <v>0</v>
      </c>
      <c r="AX34" s="146" t="s">
        <v>80</v>
      </c>
      <c r="AY34" s="146" t="s">
        <v>800</v>
      </c>
      <c r="AZ34" s="465" t="s">
        <v>17578</v>
      </c>
      <c r="BA34" s="84" t="s">
        <v>71</v>
      </c>
      <c r="BB34" s="84" t="s">
        <v>117</v>
      </c>
    </row>
    <row r="35" spans="2:54" s="22" customFormat="1" ht="15.75" thickBot="1" x14ac:dyDescent="0.3">
      <c r="B35" s="790" t="s">
        <v>74</v>
      </c>
      <c r="C35" s="791"/>
      <c r="D35" s="792"/>
      <c r="E35" s="323">
        <f>+SUBTOTAL(3,E7:E34)</f>
        <v>28</v>
      </c>
      <c r="F35" s="356"/>
      <c r="G35" s="185"/>
      <c r="H35" s="185"/>
      <c r="I35" s="185"/>
      <c r="J35" s="185"/>
      <c r="K35" s="185"/>
      <c r="L35" s="350">
        <f>SUM(L7:L34)</f>
        <v>505569172</v>
      </c>
      <c r="M35" s="793"/>
      <c r="N35" s="794"/>
      <c r="O35" s="794"/>
      <c r="P35" s="794"/>
      <c r="Q35" s="794"/>
      <c r="R35" s="794"/>
      <c r="S35" s="794"/>
      <c r="T35" s="794"/>
      <c r="U35" s="794"/>
      <c r="V35" s="794"/>
      <c r="W35" s="794"/>
      <c r="X35" s="794"/>
      <c r="Y35" s="794"/>
      <c r="Z35" s="794"/>
      <c r="AA35" s="794"/>
      <c r="AB35" s="794"/>
      <c r="AC35" s="794"/>
      <c r="AD35" s="795"/>
      <c r="AE35" s="186">
        <f>SUM(AE7:AE31)</f>
        <v>1</v>
      </c>
      <c r="AF35" s="187">
        <f>SUM(AF7:AF31)</f>
        <v>0</v>
      </c>
      <c r="AG35" s="187">
        <f>SUM(AG7:AG31)</f>
        <v>0</v>
      </c>
      <c r="AH35" s="188"/>
      <c r="AI35" s="187">
        <f>SUM(AI7:AI31)</f>
        <v>0</v>
      </c>
      <c r="AJ35" s="187">
        <f>SUM(AJ7:AJ31)</f>
        <v>1</v>
      </c>
      <c r="AK35" s="351">
        <f>SUM(AK7:AK31)</f>
        <v>13518120</v>
      </c>
      <c r="AL35" s="188"/>
      <c r="AM35" s="189">
        <f>SUM(AM7:AM31)</f>
        <v>0</v>
      </c>
      <c r="AN35" s="793"/>
      <c r="AO35" s="794"/>
      <c r="AP35" s="795"/>
      <c r="AQ35" s="186">
        <f>SUM(AQ7:AQ34)</f>
        <v>492051052</v>
      </c>
      <c r="AR35" s="188"/>
      <c r="AS35" s="187">
        <f>SUM(AS7:AS31)</f>
        <v>0</v>
      </c>
      <c r="AT35" s="188"/>
      <c r="AU35" s="357">
        <f>SUM(AU7:AU34)</f>
        <v>393045183</v>
      </c>
      <c r="AV35" s="358">
        <f>SUM(AV7:AV34)</f>
        <v>99005869</v>
      </c>
      <c r="AW35" s="793"/>
      <c r="AX35" s="794"/>
      <c r="AY35" s="794"/>
      <c r="AZ35" s="794"/>
      <c r="BA35" s="794"/>
      <c r="BB35" s="794"/>
    </row>
  </sheetData>
  <sheetProtection formatCells="0" formatColumns="0" formatRows="0" insertRows="0" deleteRows="0" autoFilter="0"/>
  <mergeCells count="20">
    <mergeCell ref="AE4:AP4"/>
    <mergeCell ref="O5:P5"/>
    <mergeCell ref="AN35:AP35"/>
    <mergeCell ref="AW35:BB35"/>
    <mergeCell ref="AE5:AI5"/>
    <mergeCell ref="AJ5:AL5"/>
    <mergeCell ref="AM5:AP5"/>
    <mergeCell ref="AR5:AV5"/>
    <mergeCell ref="AW5:AY5"/>
    <mergeCell ref="AZ5:BB5"/>
    <mergeCell ref="Q5:S5"/>
    <mergeCell ref="T5:U5"/>
    <mergeCell ref="V5:Y5"/>
    <mergeCell ref="Z5:AD5"/>
    <mergeCell ref="B35:D35"/>
    <mergeCell ref="M35:AD35"/>
    <mergeCell ref="B3:C5"/>
    <mergeCell ref="D3:H3"/>
    <mergeCell ref="I3:J4"/>
    <mergeCell ref="F4:G4"/>
  </mergeCells>
  <conditionalFormatting sqref="F4:F5">
    <cfRule type="containsText" dxfId="11"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1">
    <dataValidation type="list" allowBlank="1" showInputMessage="1" showErrorMessage="1" sqref="AY32" xr:uid="{2D35FEAE-5AC7-4B08-B03B-0A74C8FC53C3}">
      <formula1>"En ejecucion,Suspendido,Liquidado"</formula1>
    </dataValidation>
    <dataValidation type="list" allowBlank="1" showInputMessage="1" showErrorMessage="1" sqref="V7:V34 AR7:AR34" xr:uid="{C6C12FEA-4EBC-4C14-B585-572DBD057F0F}">
      <formula1>"S,N"</formula1>
    </dataValidation>
    <dataValidation type="list" allowBlank="1" showInputMessage="1" showErrorMessage="1" sqref="K3" xr:uid="{2B0A1B66-2E70-4520-AC80-877FF5AEED88}">
      <formula1>"Escoja la opcion,42,250,1000,3000"</formula1>
    </dataValidation>
    <dataValidation type="list" allowBlank="1" showInputMessage="1" showErrorMessage="1" errorTitle="ERROR" error="SOLO VALIDO LISTA DESPLEGABLE" promptTitle="ESCOJA EL PERIODO" sqref="F4" xr:uid="{126EA6B6-9AF9-4228-8C65-A3C7771C6834}">
      <formula1>"Seleccione el periodo a presentar,ENERO,FEBRERO,MARZO,ABRIL,MAYO,JUNIO,JULIO,AGOSTO,SEPTIEMBRE,OCTUBRE,NOVIEMBRE,DICIEMBRE"</formula1>
    </dataValidation>
    <dataValidation type="list" allowBlank="1" showInputMessage="1" showErrorMessage="1" sqref="AY7:AY31 AY33:AY34" xr:uid="{41DF578B-8025-4F05-AE02-92437CE53737}">
      <formula1>"En ejecucion,Suspendido,Liquidado,Terminado"</formula1>
    </dataValidation>
    <dataValidation type="list" allowBlank="1" showInputMessage="1" showErrorMessage="1" sqref="BA7:BA34" xr:uid="{EC3E7926-F876-41A2-8B0E-558B0233D8DF}">
      <formula1>"SI,NO HA INICIADO"</formula1>
    </dataValidation>
    <dataValidation type="list" allowBlank="1" showInputMessage="1" showErrorMessage="1" sqref="BB7:BB34" xr:uid="{3EE7EF40-9EB2-44D4-A14F-F48D9125532F}">
      <formula1>"SI,NA por TIPO Contrato"</formula1>
    </dataValidation>
    <dataValidation type="list" allowBlank="1" showInputMessage="1" showErrorMessage="1" sqref="N7" xr:uid="{69CF91AD-5F88-4ABD-BEF0-61DF6EE39EA4}">
      <formula1>modalidad</formula1>
    </dataValidation>
    <dataValidation type="list" allowBlank="1" showInputMessage="1" showErrorMessage="1" sqref="J7:J34" xr:uid="{2357A25E-F93F-4316-8DEF-D85623396719}">
      <formula1>"FUNCIONAMIENTO,INVERSION,OTROS"</formula1>
    </dataValidation>
    <dataValidation type="list" allowBlank="1" showInputMessage="1" showErrorMessage="1" sqref="M7:M34" xr:uid="{990FC777-6043-47CF-877F-1698E87B9379}">
      <formula1>"DIRECTA"</formula1>
    </dataValidation>
    <dataValidation type="list" allowBlank="1" showInputMessage="1" showErrorMessage="1" sqref="I7:I34" xr:uid="{F29CC5E8-056F-4722-9175-615E37D0502A}">
      <formula1>"OTRO SECTOR"</formula1>
    </dataValidation>
  </dataValidations>
  <hyperlinks>
    <hyperlink ref="AZ7" r:id="rId1" xr:uid="{06BD4B3D-8CAE-4522-AFFD-E4A64B51825E}"/>
    <hyperlink ref="AZ27" r:id="rId2" xr:uid="{428A1891-C061-4F0C-A645-DBFBE727569B}"/>
    <hyperlink ref="AZ28" r:id="rId3" xr:uid="{EEFB484B-EA04-4C7D-B898-031EEC526314}"/>
    <hyperlink ref="AZ29" r:id="rId4" xr:uid="{33C107E5-DD43-4DE2-89A6-CAF5558EDB54}"/>
    <hyperlink ref="AZ30" r:id="rId5" xr:uid="{3BB8EFDF-354B-48F5-8358-71F8E0F81128}"/>
    <hyperlink ref="AZ32" r:id="rId6" xr:uid="{81F56FC1-60C4-4DF9-A8B4-0510B5643101}"/>
    <hyperlink ref="AZ33" r:id="rId7" xr:uid="{A535E829-7D15-4E59-AEED-9BF6370DA7B4}"/>
    <hyperlink ref="AZ34" r:id="rId8" xr:uid="{0FFE7269-7551-40E6-A02B-71DA2DFE17A6}"/>
  </hyperlinks>
  <pageMargins left="0.7" right="0.7" top="0.75" bottom="0.75" header="0.3" footer="0.3"/>
  <pageSetup orientation="portrait" horizontalDpi="300" verticalDpi="300" r:id="rId9"/>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44A46-623E-4A0D-B371-C82989D14A73}">
  <dimension ref="A1:BU30"/>
  <sheetViews>
    <sheetView workbookViewId="0">
      <selection activeCell="G12" sqref="G12"/>
    </sheetView>
  </sheetViews>
  <sheetFormatPr baseColWidth="10" defaultColWidth="11.42578125" defaultRowHeight="15" x14ac:dyDescent="0.25"/>
  <cols>
    <col min="1" max="1" width="2.5703125" customWidth="1"/>
    <col min="2" max="2" width="9.7109375" customWidth="1"/>
    <col min="3" max="3" width="13.5703125" customWidth="1"/>
    <col min="4" max="4" width="20.5703125" customWidth="1"/>
    <col min="5" max="5" width="22.140625" customWidth="1"/>
    <col min="6" max="6" width="17.5703125" customWidth="1"/>
    <col min="7" max="7" width="20.42578125" customWidth="1"/>
    <col min="8" max="8" width="7.42578125" hidden="1" customWidth="1"/>
    <col min="9" max="9" width="16.5703125" customWidth="1"/>
    <col min="10" max="10" width="17.42578125" customWidth="1"/>
    <col min="11" max="11" width="18.42578125" customWidth="1"/>
    <col min="12" max="12" width="13.42578125" bestFit="1" customWidth="1"/>
    <col min="13" max="13" width="13.42578125" customWidth="1"/>
    <col min="14" max="14" width="13.42578125" hidden="1" customWidth="1"/>
    <col min="15" max="15" width="16.140625" customWidth="1"/>
    <col min="16" max="16" width="16.42578125" customWidth="1"/>
    <col min="18" max="18" width="13.42578125" customWidth="1"/>
    <col min="20" max="20" width="16.28515625" customWidth="1"/>
    <col min="21" max="21" width="17" customWidth="1"/>
    <col min="22" max="22" width="14.140625" customWidth="1"/>
    <col min="23" max="23" width="14.42578125" customWidth="1"/>
    <col min="24" max="24" width="17.14062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768"/>
      <c r="C3" s="769"/>
      <c r="D3" s="774" t="s">
        <v>76</v>
      </c>
      <c r="E3" s="775"/>
      <c r="F3" s="775"/>
      <c r="G3" s="775"/>
      <c r="H3" s="776"/>
      <c r="I3" s="777" t="s">
        <v>0</v>
      </c>
      <c r="J3" s="778"/>
      <c r="K3" s="3">
        <v>42</v>
      </c>
      <c r="L3" s="4" t="s">
        <v>1</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770"/>
      <c r="C4" s="771"/>
      <c r="D4" s="7" t="s">
        <v>2</v>
      </c>
      <c r="E4" s="8"/>
      <c r="F4" s="781" t="s">
        <v>119</v>
      </c>
      <c r="G4" s="781"/>
      <c r="H4" s="9"/>
      <c r="I4" s="779"/>
      <c r="J4" s="780"/>
      <c r="K4" s="10">
        <f>+K3*L5</f>
        <v>48720000</v>
      </c>
      <c r="L4" s="11" t="s">
        <v>3</v>
      </c>
      <c r="M4" s="5"/>
      <c r="N4" s="5"/>
      <c r="O4" s="5"/>
      <c r="P4" s="5"/>
      <c r="Q4" s="5"/>
      <c r="R4" s="5"/>
      <c r="S4" s="5"/>
      <c r="T4" s="5"/>
      <c r="U4" s="5"/>
      <c r="V4" s="5"/>
      <c r="W4" s="5"/>
      <c r="X4" s="6"/>
      <c r="Y4" s="5"/>
      <c r="Z4" s="6"/>
      <c r="AA4" s="6"/>
      <c r="AB4" s="6"/>
      <c r="AC4" s="6"/>
      <c r="AD4" s="6"/>
      <c r="AE4" s="782" t="s">
        <v>4</v>
      </c>
      <c r="AF4" s="783"/>
      <c r="AG4" s="783"/>
      <c r="AH4" s="783"/>
      <c r="AI4" s="783"/>
      <c r="AJ4" s="783"/>
      <c r="AK4" s="783"/>
      <c r="AL4" s="783"/>
      <c r="AM4" s="783"/>
      <c r="AN4" s="783"/>
      <c r="AO4" s="783"/>
      <c r="AP4" s="784"/>
      <c r="AQ4" s="5"/>
      <c r="AR4" s="5"/>
      <c r="AS4" s="5"/>
      <c r="AT4" s="5"/>
      <c r="AU4" s="5"/>
      <c r="AV4" s="5"/>
      <c r="AW4" s="5"/>
      <c r="AX4" s="5"/>
      <c r="AY4" s="5"/>
      <c r="AZ4" s="5"/>
      <c r="BA4" s="5"/>
      <c r="BB4" s="5"/>
    </row>
    <row r="5" spans="1:73" s="12" customFormat="1" ht="23.25" customHeight="1" thickBot="1" x14ac:dyDescent="0.3">
      <c r="B5" s="772"/>
      <c r="C5" s="773"/>
      <c r="D5" s="13" t="s">
        <v>5</v>
      </c>
      <c r="E5" s="14"/>
      <c r="F5" s="23" t="s">
        <v>16949</v>
      </c>
      <c r="G5" s="23"/>
      <c r="H5" s="15"/>
      <c r="I5" s="16" t="s">
        <v>6</v>
      </c>
      <c r="J5" s="17"/>
      <c r="K5" s="18"/>
      <c r="L5" s="19">
        <v>1160000</v>
      </c>
      <c r="M5" s="5"/>
      <c r="N5" s="5"/>
      <c r="O5" s="785" t="s">
        <v>7</v>
      </c>
      <c r="P5" s="786"/>
      <c r="Q5" s="785" t="s">
        <v>8</v>
      </c>
      <c r="R5" s="786"/>
      <c r="S5" s="787"/>
      <c r="T5" s="788" t="s">
        <v>9</v>
      </c>
      <c r="U5" s="789"/>
      <c r="V5" s="785" t="s">
        <v>10</v>
      </c>
      <c r="W5" s="786"/>
      <c r="X5" s="786"/>
      <c r="Y5" s="787"/>
      <c r="Z5" s="782" t="s">
        <v>11</v>
      </c>
      <c r="AA5" s="783"/>
      <c r="AB5" s="783"/>
      <c r="AC5" s="783"/>
      <c r="AD5" s="784"/>
      <c r="AE5" s="782" t="s">
        <v>12</v>
      </c>
      <c r="AF5" s="783"/>
      <c r="AG5" s="783"/>
      <c r="AH5" s="783"/>
      <c r="AI5" s="784"/>
      <c r="AJ5" s="785" t="s">
        <v>13</v>
      </c>
      <c r="AK5" s="786"/>
      <c r="AL5" s="787"/>
      <c r="AM5" s="785" t="s">
        <v>14</v>
      </c>
      <c r="AN5" s="786"/>
      <c r="AO5" s="786"/>
      <c r="AP5" s="787"/>
      <c r="AQ5" s="5"/>
      <c r="AR5" s="785" t="s">
        <v>15</v>
      </c>
      <c r="AS5" s="786"/>
      <c r="AT5" s="786"/>
      <c r="AU5" s="786"/>
      <c r="AV5" s="787"/>
      <c r="AW5" s="785" t="s">
        <v>79</v>
      </c>
      <c r="AX5" s="786"/>
      <c r="AY5" s="787"/>
      <c r="AZ5" s="785" t="s">
        <v>16</v>
      </c>
      <c r="BA5" s="786"/>
      <c r="BB5" s="787"/>
    </row>
    <row r="6" spans="1:73" s="21" customFormat="1" ht="77.25" thickBot="1" x14ac:dyDescent="0.3">
      <c r="A6" s="58"/>
      <c r="B6" s="177" t="s">
        <v>17</v>
      </c>
      <c r="C6" s="178" t="s">
        <v>18</v>
      </c>
      <c r="D6" s="179" t="s">
        <v>19</v>
      </c>
      <c r="E6" s="180" t="s">
        <v>20</v>
      </c>
      <c r="F6" s="180" t="s">
        <v>21</v>
      </c>
      <c r="G6" s="179" t="s">
        <v>22</v>
      </c>
      <c r="H6" s="180" t="s">
        <v>23</v>
      </c>
      <c r="I6" s="177" t="s">
        <v>24</v>
      </c>
      <c r="J6" s="177" t="s">
        <v>77</v>
      </c>
      <c r="K6" s="177" t="s">
        <v>25</v>
      </c>
      <c r="L6" s="177" t="s">
        <v>26</v>
      </c>
      <c r="M6" s="177" t="s">
        <v>27</v>
      </c>
      <c r="N6" s="177" t="s">
        <v>28</v>
      </c>
      <c r="O6" s="177" t="s">
        <v>29</v>
      </c>
      <c r="P6" s="178" t="s">
        <v>30</v>
      </c>
      <c r="Q6" s="178" t="s">
        <v>31</v>
      </c>
      <c r="R6" s="177" t="s">
        <v>32</v>
      </c>
      <c r="S6" s="177" t="s">
        <v>33</v>
      </c>
      <c r="T6" s="177" t="s">
        <v>34</v>
      </c>
      <c r="U6" s="177" t="s">
        <v>35</v>
      </c>
      <c r="V6" s="177" t="s">
        <v>36</v>
      </c>
      <c r="W6" s="178" t="s">
        <v>37</v>
      </c>
      <c r="X6" s="177" t="s">
        <v>38</v>
      </c>
      <c r="Y6" s="177" t="s">
        <v>39</v>
      </c>
      <c r="Z6" s="177" t="s">
        <v>75</v>
      </c>
      <c r="AA6" s="177" t="s">
        <v>40</v>
      </c>
      <c r="AB6" s="177" t="s">
        <v>41</v>
      </c>
      <c r="AC6" s="181" t="s">
        <v>42</v>
      </c>
      <c r="AD6" s="177" t="s">
        <v>43</v>
      </c>
      <c r="AE6" s="177" t="s">
        <v>44</v>
      </c>
      <c r="AF6" s="177" t="s">
        <v>45</v>
      </c>
      <c r="AG6" s="177" t="s">
        <v>46</v>
      </c>
      <c r="AH6" s="181" t="s">
        <v>47</v>
      </c>
      <c r="AI6" s="177" t="s">
        <v>48</v>
      </c>
      <c r="AJ6" s="177" t="s">
        <v>49</v>
      </c>
      <c r="AK6" s="177" t="s">
        <v>50</v>
      </c>
      <c r="AL6" s="181" t="s">
        <v>51</v>
      </c>
      <c r="AM6" s="177" t="s">
        <v>52</v>
      </c>
      <c r="AN6" s="181" t="s">
        <v>53</v>
      </c>
      <c r="AO6" s="181" t="s">
        <v>54</v>
      </c>
      <c r="AP6" s="177" t="s">
        <v>55</v>
      </c>
      <c r="AQ6" s="177" t="s">
        <v>56</v>
      </c>
      <c r="AR6" s="177" t="s">
        <v>57</v>
      </c>
      <c r="AS6" s="177" t="s">
        <v>58</v>
      </c>
      <c r="AT6" s="177" t="s">
        <v>59</v>
      </c>
      <c r="AU6" s="182" t="s">
        <v>60</v>
      </c>
      <c r="AV6" s="182" t="s">
        <v>61</v>
      </c>
      <c r="AW6" s="183" t="s">
        <v>62</v>
      </c>
      <c r="AX6" s="177" t="s">
        <v>63</v>
      </c>
      <c r="AY6" s="177" t="s">
        <v>64</v>
      </c>
      <c r="AZ6" s="178" t="s">
        <v>65</v>
      </c>
      <c r="BA6" s="178" t="s">
        <v>66</v>
      </c>
      <c r="BB6" s="178" t="s">
        <v>67</v>
      </c>
      <c r="BC6" s="20"/>
      <c r="BD6" s="20"/>
      <c r="BE6" s="20"/>
      <c r="BF6" s="20"/>
      <c r="BG6" s="20"/>
      <c r="BH6" s="20"/>
      <c r="BI6" s="20"/>
      <c r="BJ6" s="20"/>
      <c r="BK6" s="20"/>
      <c r="BL6" s="20"/>
      <c r="BM6" s="20"/>
      <c r="BN6" s="20"/>
      <c r="BO6" s="20"/>
      <c r="BP6" s="20"/>
      <c r="BQ6" s="20"/>
      <c r="BR6" s="20"/>
      <c r="BS6" s="20"/>
      <c r="BT6" s="20"/>
      <c r="BU6" s="20"/>
    </row>
    <row r="7" spans="1:73" s="12" customFormat="1" ht="12.75" x14ac:dyDescent="0.2">
      <c r="B7" s="61">
        <v>2023</v>
      </c>
      <c r="C7" s="83">
        <v>891780111</v>
      </c>
      <c r="D7" s="62" t="s">
        <v>68</v>
      </c>
      <c r="E7" s="134" t="s">
        <v>16950</v>
      </c>
      <c r="F7" s="134" t="s">
        <v>16951</v>
      </c>
      <c r="G7" s="64">
        <v>0</v>
      </c>
      <c r="H7" s="235" t="s">
        <v>69</v>
      </c>
      <c r="I7" s="64" t="s">
        <v>78</v>
      </c>
      <c r="J7" s="83" t="s">
        <v>1527</v>
      </c>
      <c r="K7" s="65" t="s">
        <v>16952</v>
      </c>
      <c r="L7" s="134">
        <v>16000000</v>
      </c>
      <c r="M7" s="83" t="s">
        <v>73</v>
      </c>
      <c r="N7" s="235" t="s">
        <v>69</v>
      </c>
      <c r="O7" s="65" t="s">
        <v>16953</v>
      </c>
      <c r="P7" s="458">
        <v>1082961539</v>
      </c>
      <c r="Q7" s="476">
        <v>42</v>
      </c>
      <c r="R7" s="313">
        <v>44945</v>
      </c>
      <c r="S7" s="477">
        <v>16000000</v>
      </c>
      <c r="T7" s="313">
        <v>44945</v>
      </c>
      <c r="U7" s="477">
        <v>16000000</v>
      </c>
      <c r="V7" s="64" t="s">
        <v>70</v>
      </c>
      <c r="W7" s="135">
        <v>41947381</v>
      </c>
      <c r="X7" s="65" t="s">
        <v>16954</v>
      </c>
      <c r="Y7" s="235" t="s">
        <v>69</v>
      </c>
      <c r="Z7" s="238">
        <v>44945</v>
      </c>
      <c r="AA7" s="238">
        <v>44945</v>
      </c>
      <c r="AB7" s="312" t="s">
        <v>80</v>
      </c>
      <c r="AC7" s="238">
        <v>45107</v>
      </c>
      <c r="AD7" s="375">
        <f>+IF(AB7="1800-01-01",AC7-AA7,AC7-AB7)</f>
        <v>162</v>
      </c>
      <c r="AE7" s="135">
        <v>0</v>
      </c>
      <c r="AF7" s="135">
        <v>0</v>
      </c>
      <c r="AG7" s="135">
        <v>0</v>
      </c>
      <c r="AH7" s="312" t="s">
        <v>80</v>
      </c>
      <c r="AI7" s="135">
        <f>+IF(AH7="1800-01-01",0,AH7-AC7)</f>
        <v>0</v>
      </c>
      <c r="AJ7" s="135">
        <v>0</v>
      </c>
      <c r="AK7" s="135">
        <v>0</v>
      </c>
      <c r="AL7" s="471" t="s">
        <v>80</v>
      </c>
      <c r="AM7" s="476">
        <v>1</v>
      </c>
      <c r="AN7" s="313">
        <v>45100</v>
      </c>
      <c r="AO7" s="313">
        <v>45225</v>
      </c>
      <c r="AP7" s="478">
        <f>+IF(AN7="1800-01-01",0,AO7-AN7)</f>
        <v>125</v>
      </c>
      <c r="AQ7" s="375">
        <f>+L7+AF7-AK7</f>
        <v>16000000</v>
      </c>
      <c r="AR7" s="64" t="s">
        <v>115</v>
      </c>
      <c r="AS7" s="134">
        <v>0</v>
      </c>
      <c r="AT7" s="312" t="s">
        <v>80</v>
      </c>
      <c r="AU7" s="479">
        <v>15300000</v>
      </c>
      <c r="AV7" s="427">
        <f>AQ7-AU7</f>
        <v>700000</v>
      </c>
      <c r="AW7" s="137">
        <f>+AU7/AQ7</f>
        <v>0.95625000000000004</v>
      </c>
      <c r="AX7" s="312" t="s">
        <v>80</v>
      </c>
      <c r="AY7" s="64" t="s">
        <v>4254</v>
      </c>
      <c r="AZ7" s="375" t="s">
        <v>16955</v>
      </c>
      <c r="BA7" s="83" t="s">
        <v>71</v>
      </c>
      <c r="BB7" s="83" t="s">
        <v>71</v>
      </c>
    </row>
    <row r="8" spans="1:73" x14ac:dyDescent="0.25">
      <c r="B8" s="247">
        <v>2023</v>
      </c>
      <c r="C8" s="81">
        <v>891780111</v>
      </c>
      <c r="D8" s="82" t="s">
        <v>68</v>
      </c>
      <c r="E8" s="145" t="s">
        <v>16956</v>
      </c>
      <c r="F8" s="145" t="s">
        <v>16957</v>
      </c>
      <c r="G8" s="86">
        <v>0</v>
      </c>
      <c r="H8" s="145"/>
      <c r="I8" s="86" t="s">
        <v>78</v>
      </c>
      <c r="J8" s="81" t="s">
        <v>1527</v>
      </c>
      <c r="K8" s="87" t="s">
        <v>16958</v>
      </c>
      <c r="L8" s="145">
        <v>20900000</v>
      </c>
      <c r="M8" s="81" t="s">
        <v>73</v>
      </c>
      <c r="N8" s="145"/>
      <c r="O8" s="87" t="s">
        <v>16959</v>
      </c>
      <c r="P8" s="165">
        <v>57291132</v>
      </c>
      <c r="Q8" s="480">
        <v>40</v>
      </c>
      <c r="R8" s="320">
        <v>44945</v>
      </c>
      <c r="S8" s="480">
        <v>33400000</v>
      </c>
      <c r="T8" s="320">
        <v>44950</v>
      </c>
      <c r="U8" s="480">
        <v>20900000</v>
      </c>
      <c r="V8" s="86" t="s">
        <v>70</v>
      </c>
      <c r="W8" s="143">
        <v>41947381</v>
      </c>
      <c r="X8" s="87" t="s">
        <v>16954</v>
      </c>
      <c r="Y8" s="145"/>
      <c r="Z8" s="249">
        <v>44950</v>
      </c>
      <c r="AA8" s="249">
        <v>44950</v>
      </c>
      <c r="AB8" s="315" t="s">
        <v>80</v>
      </c>
      <c r="AC8" s="249">
        <v>45107</v>
      </c>
      <c r="AD8" s="76">
        <f t="shared" ref="AD8:AD29" si="0">+IF(AB8="1800-01-01",AC8-AA8,AC8-AB8)</f>
        <v>157</v>
      </c>
      <c r="AE8" s="143">
        <v>0</v>
      </c>
      <c r="AF8" s="143">
        <v>0</v>
      </c>
      <c r="AG8" s="143">
        <v>0</v>
      </c>
      <c r="AH8" s="315" t="s">
        <v>80</v>
      </c>
      <c r="AI8" s="143">
        <f t="shared" ref="AI8:AI27" si="1">+IF(AH8="1800-01-01",0,AH8-AC8)</f>
        <v>0</v>
      </c>
      <c r="AJ8" s="143">
        <v>0</v>
      </c>
      <c r="AK8" s="143">
        <v>0</v>
      </c>
      <c r="AL8" s="472" t="s">
        <v>80</v>
      </c>
      <c r="AM8" s="143">
        <v>0</v>
      </c>
      <c r="AN8" s="315" t="s">
        <v>80</v>
      </c>
      <c r="AO8" s="315" t="s">
        <v>80</v>
      </c>
      <c r="AP8" s="150">
        <f t="shared" ref="AP8:AP27" si="2">+IF(AN8="1800-01-01",0,AO8-AN8)</f>
        <v>0</v>
      </c>
      <c r="AQ8" s="76">
        <f>+L8+AF8-AK8</f>
        <v>20900000</v>
      </c>
      <c r="AR8" s="86" t="s">
        <v>115</v>
      </c>
      <c r="AS8" s="145">
        <v>0</v>
      </c>
      <c r="AT8" s="315" t="s">
        <v>80</v>
      </c>
      <c r="AU8" s="367">
        <v>20900000</v>
      </c>
      <c r="AV8" s="158">
        <f t="shared" ref="AV8:AV27" si="3">AQ8-AU8</f>
        <v>0</v>
      </c>
      <c r="AW8" s="133">
        <f>+IFERROR(AU8/AQ8,"-")</f>
        <v>1</v>
      </c>
      <c r="AX8" s="315" t="s">
        <v>80</v>
      </c>
      <c r="AY8" s="86" t="s">
        <v>800</v>
      </c>
      <c r="AZ8" s="76" t="s">
        <v>16960</v>
      </c>
      <c r="BA8" s="81" t="s">
        <v>71</v>
      </c>
      <c r="BB8" s="81" t="s">
        <v>71</v>
      </c>
      <c r="BC8" s="12"/>
    </row>
    <row r="9" spans="1:73" x14ac:dyDescent="0.25">
      <c r="B9" s="247">
        <v>2023</v>
      </c>
      <c r="C9" s="81">
        <v>891780111</v>
      </c>
      <c r="D9" s="82" t="s">
        <v>68</v>
      </c>
      <c r="E9" s="145" t="s">
        <v>16961</v>
      </c>
      <c r="F9" s="145" t="s">
        <v>16962</v>
      </c>
      <c r="G9" s="86">
        <v>0</v>
      </c>
      <c r="H9" s="145"/>
      <c r="I9" s="86" t="s">
        <v>78</v>
      </c>
      <c r="J9" s="81" t="s">
        <v>1527</v>
      </c>
      <c r="K9" s="87" t="s">
        <v>16963</v>
      </c>
      <c r="L9" s="145">
        <v>20900000</v>
      </c>
      <c r="M9" s="81" t="s">
        <v>73</v>
      </c>
      <c r="N9" s="145"/>
      <c r="O9" s="87" t="s">
        <v>16964</v>
      </c>
      <c r="P9" s="165">
        <v>1083027929</v>
      </c>
      <c r="Q9" s="480">
        <v>38</v>
      </c>
      <c r="R9" s="320">
        <v>44945</v>
      </c>
      <c r="S9" s="480">
        <v>33650000</v>
      </c>
      <c r="T9" s="320">
        <v>44950</v>
      </c>
      <c r="U9" s="480">
        <v>20900000</v>
      </c>
      <c r="V9" s="86" t="s">
        <v>70</v>
      </c>
      <c r="W9" s="143">
        <v>41947381</v>
      </c>
      <c r="X9" s="87" t="s">
        <v>16954</v>
      </c>
      <c r="Y9" s="145"/>
      <c r="Z9" s="249">
        <v>44950</v>
      </c>
      <c r="AA9" s="249">
        <v>44950</v>
      </c>
      <c r="AB9" s="315" t="s">
        <v>80</v>
      </c>
      <c r="AC9" s="249">
        <v>45107</v>
      </c>
      <c r="AD9" s="76">
        <f t="shared" si="0"/>
        <v>157</v>
      </c>
      <c r="AE9" s="143">
        <v>0</v>
      </c>
      <c r="AF9" s="143">
        <v>0</v>
      </c>
      <c r="AG9" s="143">
        <v>0</v>
      </c>
      <c r="AH9" s="315" t="s">
        <v>80</v>
      </c>
      <c r="AI9" s="143">
        <f t="shared" si="1"/>
        <v>0</v>
      </c>
      <c r="AJ9" s="143">
        <v>0</v>
      </c>
      <c r="AK9" s="143">
        <v>0</v>
      </c>
      <c r="AL9" s="472" t="s">
        <v>80</v>
      </c>
      <c r="AM9" s="143">
        <v>0</v>
      </c>
      <c r="AN9" s="315" t="s">
        <v>80</v>
      </c>
      <c r="AO9" s="315" t="s">
        <v>80</v>
      </c>
      <c r="AP9" s="150">
        <f t="shared" si="2"/>
        <v>0</v>
      </c>
      <c r="AQ9" s="76">
        <f>+L9+AF9-AK9</f>
        <v>20900000</v>
      </c>
      <c r="AR9" s="86" t="s">
        <v>115</v>
      </c>
      <c r="AS9" s="145">
        <v>0</v>
      </c>
      <c r="AT9" s="315" t="s">
        <v>80</v>
      </c>
      <c r="AU9" s="367">
        <v>20900000</v>
      </c>
      <c r="AV9" s="158">
        <f t="shared" si="3"/>
        <v>0</v>
      </c>
      <c r="AW9" s="133">
        <f t="shared" ref="AW9:AW27" si="4">+IFERROR(AU9/AQ9,"-")</f>
        <v>1</v>
      </c>
      <c r="AX9" s="315" t="s">
        <v>80</v>
      </c>
      <c r="AY9" s="86" t="s">
        <v>800</v>
      </c>
      <c r="AZ9" s="76" t="s">
        <v>16965</v>
      </c>
      <c r="BA9" s="81" t="s">
        <v>71</v>
      </c>
      <c r="BB9" s="81" t="s">
        <v>71</v>
      </c>
      <c r="BC9" s="12"/>
    </row>
    <row r="10" spans="1:73" x14ac:dyDescent="0.25">
      <c r="B10" s="247">
        <v>2023</v>
      </c>
      <c r="C10" s="81">
        <v>891780111</v>
      </c>
      <c r="D10" s="82" t="s">
        <v>68</v>
      </c>
      <c r="E10" s="145" t="s">
        <v>16966</v>
      </c>
      <c r="F10" s="145" t="s">
        <v>16967</v>
      </c>
      <c r="G10" s="86">
        <v>0</v>
      </c>
      <c r="H10" s="145"/>
      <c r="I10" s="86" t="s">
        <v>78</v>
      </c>
      <c r="J10" s="81" t="s">
        <v>1527</v>
      </c>
      <c r="K10" s="87" t="s">
        <v>16968</v>
      </c>
      <c r="L10" s="145">
        <v>18150000</v>
      </c>
      <c r="M10" s="81" t="s">
        <v>73</v>
      </c>
      <c r="N10" s="145"/>
      <c r="O10" s="87" t="s">
        <v>16969</v>
      </c>
      <c r="P10" s="165">
        <v>1082986396</v>
      </c>
      <c r="Q10" s="480">
        <v>39</v>
      </c>
      <c r="R10" s="320">
        <v>44945</v>
      </c>
      <c r="S10" s="480">
        <v>30650000</v>
      </c>
      <c r="T10" s="320">
        <v>44950</v>
      </c>
      <c r="U10" s="480">
        <v>18150000</v>
      </c>
      <c r="V10" s="86" t="s">
        <v>70</v>
      </c>
      <c r="W10" s="143">
        <v>41947381</v>
      </c>
      <c r="X10" s="87" t="s">
        <v>16954</v>
      </c>
      <c r="Y10" s="145"/>
      <c r="Z10" s="249">
        <v>44950</v>
      </c>
      <c r="AA10" s="249">
        <v>44950</v>
      </c>
      <c r="AB10" s="315" t="s">
        <v>80</v>
      </c>
      <c r="AC10" s="249">
        <v>45107</v>
      </c>
      <c r="AD10" s="76">
        <f t="shared" si="0"/>
        <v>157</v>
      </c>
      <c r="AE10" s="143">
        <v>0</v>
      </c>
      <c r="AF10" s="143">
        <v>0</v>
      </c>
      <c r="AG10" s="143">
        <v>0</v>
      </c>
      <c r="AH10" s="315" t="s">
        <v>80</v>
      </c>
      <c r="AI10" s="143">
        <f t="shared" si="1"/>
        <v>0</v>
      </c>
      <c r="AJ10" s="143">
        <v>0</v>
      </c>
      <c r="AK10" s="143">
        <v>0</v>
      </c>
      <c r="AL10" s="472" t="s">
        <v>80</v>
      </c>
      <c r="AM10" s="143">
        <v>0</v>
      </c>
      <c r="AN10" s="315" t="s">
        <v>80</v>
      </c>
      <c r="AO10" s="315" t="s">
        <v>80</v>
      </c>
      <c r="AP10" s="150">
        <f t="shared" si="2"/>
        <v>0</v>
      </c>
      <c r="AQ10" s="76">
        <f>+L10+AF10-AK10</f>
        <v>18150000</v>
      </c>
      <c r="AR10" s="86" t="s">
        <v>115</v>
      </c>
      <c r="AS10" s="145">
        <v>0</v>
      </c>
      <c r="AT10" s="315" t="s">
        <v>80</v>
      </c>
      <c r="AU10" s="367">
        <v>18150000</v>
      </c>
      <c r="AV10" s="158">
        <f t="shared" si="3"/>
        <v>0</v>
      </c>
      <c r="AW10" s="133">
        <f t="shared" si="4"/>
        <v>1</v>
      </c>
      <c r="AX10" s="315" t="s">
        <v>80</v>
      </c>
      <c r="AY10" s="86" t="s">
        <v>800</v>
      </c>
      <c r="AZ10" s="76" t="s">
        <v>16970</v>
      </c>
      <c r="BA10" s="81" t="s">
        <v>71</v>
      </c>
      <c r="BB10" s="81" t="s">
        <v>71</v>
      </c>
    </row>
    <row r="11" spans="1:73" x14ac:dyDescent="0.25">
      <c r="B11" s="247">
        <v>2023</v>
      </c>
      <c r="C11" s="81">
        <v>891780111</v>
      </c>
      <c r="D11" s="82" t="s">
        <v>68</v>
      </c>
      <c r="E11" s="145" t="s">
        <v>16971</v>
      </c>
      <c r="F11" s="145" t="s">
        <v>16972</v>
      </c>
      <c r="G11" s="86">
        <v>0</v>
      </c>
      <c r="H11" s="145"/>
      <c r="I11" s="86" t="s">
        <v>78</v>
      </c>
      <c r="J11" s="81" t="s">
        <v>1527</v>
      </c>
      <c r="K11" s="87" t="s">
        <v>16973</v>
      </c>
      <c r="L11" s="145">
        <v>5950000</v>
      </c>
      <c r="M11" s="81" t="s">
        <v>73</v>
      </c>
      <c r="N11" s="145"/>
      <c r="O11" s="87" t="s">
        <v>16974</v>
      </c>
      <c r="P11" s="165">
        <v>1083030443</v>
      </c>
      <c r="Q11" s="480">
        <v>411</v>
      </c>
      <c r="R11" s="320">
        <v>44974</v>
      </c>
      <c r="S11" s="480">
        <v>12000000</v>
      </c>
      <c r="T11" s="320">
        <v>44974</v>
      </c>
      <c r="U11" s="480">
        <v>5950000</v>
      </c>
      <c r="V11" s="86" t="s">
        <v>70</v>
      </c>
      <c r="W11" s="143">
        <v>41947381</v>
      </c>
      <c r="X11" s="87" t="s">
        <v>16954</v>
      </c>
      <c r="Y11" s="145"/>
      <c r="Z11" s="249">
        <v>44974</v>
      </c>
      <c r="AA11" s="249">
        <v>44974</v>
      </c>
      <c r="AB11" s="315" t="s">
        <v>80</v>
      </c>
      <c r="AC11" s="249">
        <v>45076</v>
      </c>
      <c r="AD11" s="76">
        <f t="shared" si="0"/>
        <v>102</v>
      </c>
      <c r="AE11" s="143">
        <v>0</v>
      </c>
      <c r="AF11" s="143">
        <v>0</v>
      </c>
      <c r="AG11" s="143">
        <v>0</v>
      </c>
      <c r="AH11" s="315" t="s">
        <v>80</v>
      </c>
      <c r="AI11" s="143">
        <f t="shared" si="1"/>
        <v>0</v>
      </c>
      <c r="AJ11" s="143">
        <v>0</v>
      </c>
      <c r="AK11" s="143">
        <v>0</v>
      </c>
      <c r="AL11" s="472" t="s">
        <v>80</v>
      </c>
      <c r="AM11" s="143">
        <v>0</v>
      </c>
      <c r="AN11" s="315" t="s">
        <v>80</v>
      </c>
      <c r="AO11" s="315" t="s">
        <v>80</v>
      </c>
      <c r="AP11" s="150">
        <f t="shared" si="2"/>
        <v>0</v>
      </c>
      <c r="AQ11" s="76">
        <f>+L11+AF11-AK11</f>
        <v>5950000</v>
      </c>
      <c r="AR11" s="86" t="s">
        <v>115</v>
      </c>
      <c r="AS11" s="145">
        <v>0</v>
      </c>
      <c r="AT11" s="315" t="s">
        <v>80</v>
      </c>
      <c r="AU11" s="367">
        <v>5950000</v>
      </c>
      <c r="AV11" s="158">
        <f t="shared" si="3"/>
        <v>0</v>
      </c>
      <c r="AW11" s="133">
        <f t="shared" si="4"/>
        <v>1</v>
      </c>
      <c r="AX11" s="315" t="s">
        <v>80</v>
      </c>
      <c r="AY11" s="86" t="s">
        <v>800</v>
      </c>
      <c r="AZ11" s="76" t="s">
        <v>16975</v>
      </c>
      <c r="BA11" s="81" t="s">
        <v>71</v>
      </c>
      <c r="BB11" s="81" t="s">
        <v>71</v>
      </c>
    </row>
    <row r="12" spans="1:73" x14ac:dyDescent="0.25">
      <c r="B12" s="247">
        <v>2023</v>
      </c>
      <c r="C12" s="81">
        <v>891780111</v>
      </c>
      <c r="D12" s="82" t="s">
        <v>68</v>
      </c>
      <c r="E12" s="145" t="s">
        <v>16976</v>
      </c>
      <c r="F12" s="145" t="s">
        <v>16977</v>
      </c>
      <c r="G12" s="86">
        <v>0</v>
      </c>
      <c r="H12" s="145"/>
      <c r="I12" s="86" t="s">
        <v>78</v>
      </c>
      <c r="J12" s="81" t="s">
        <v>1527</v>
      </c>
      <c r="K12" s="87" t="s">
        <v>16978</v>
      </c>
      <c r="L12" s="145">
        <v>36342600</v>
      </c>
      <c r="M12" s="81" t="s">
        <v>73</v>
      </c>
      <c r="N12" s="145"/>
      <c r="O12" s="87" t="s">
        <v>16979</v>
      </c>
      <c r="P12" s="165">
        <v>860002400</v>
      </c>
      <c r="Q12" s="480">
        <v>155</v>
      </c>
      <c r="R12" s="320">
        <v>44957</v>
      </c>
      <c r="S12" s="480">
        <v>36342600</v>
      </c>
      <c r="T12" s="320">
        <v>44958</v>
      </c>
      <c r="U12" s="480">
        <v>36342600</v>
      </c>
      <c r="V12" s="86" t="s">
        <v>70</v>
      </c>
      <c r="W12" s="143">
        <v>41947381</v>
      </c>
      <c r="X12" s="87" t="s">
        <v>16954</v>
      </c>
      <c r="Y12" s="145"/>
      <c r="Z12" s="249">
        <v>44958</v>
      </c>
      <c r="AA12" s="249">
        <v>44958</v>
      </c>
      <c r="AB12" s="315" t="s">
        <v>80</v>
      </c>
      <c r="AC12" s="249">
        <v>45323</v>
      </c>
      <c r="AD12" s="76">
        <f t="shared" si="0"/>
        <v>365</v>
      </c>
      <c r="AE12" s="143">
        <v>0</v>
      </c>
      <c r="AF12" s="143">
        <v>0</v>
      </c>
      <c r="AG12" s="143">
        <v>0</v>
      </c>
      <c r="AH12" s="315" t="s">
        <v>80</v>
      </c>
      <c r="AI12" s="143">
        <f t="shared" si="1"/>
        <v>0</v>
      </c>
      <c r="AJ12" s="143">
        <v>0</v>
      </c>
      <c r="AK12" s="143">
        <v>0</v>
      </c>
      <c r="AL12" s="472" t="s">
        <v>80</v>
      </c>
      <c r="AM12" s="143">
        <v>0</v>
      </c>
      <c r="AN12" s="315" t="s">
        <v>80</v>
      </c>
      <c r="AO12" s="315" t="s">
        <v>80</v>
      </c>
      <c r="AP12" s="150">
        <f t="shared" si="2"/>
        <v>0</v>
      </c>
      <c r="AQ12" s="76">
        <f>+L12+AF12-AK12</f>
        <v>36342600</v>
      </c>
      <c r="AR12" s="86" t="s">
        <v>115</v>
      </c>
      <c r="AS12" s="145">
        <v>0</v>
      </c>
      <c r="AT12" s="315" t="s">
        <v>80</v>
      </c>
      <c r="AU12" s="367">
        <v>28131600</v>
      </c>
      <c r="AV12" s="158">
        <f t="shared" si="3"/>
        <v>8211000</v>
      </c>
      <c r="AW12" s="133">
        <f t="shared" si="4"/>
        <v>0.77406679764243613</v>
      </c>
      <c r="AX12" s="315" t="s">
        <v>80</v>
      </c>
      <c r="AY12" s="86" t="s">
        <v>72</v>
      </c>
      <c r="AZ12" s="76" t="s">
        <v>16980</v>
      </c>
      <c r="BA12" s="81" t="s">
        <v>71</v>
      </c>
      <c r="BB12" s="81" t="s">
        <v>71</v>
      </c>
    </row>
    <row r="13" spans="1:73" x14ac:dyDescent="0.25">
      <c r="B13" s="247">
        <v>2023</v>
      </c>
      <c r="C13" s="81">
        <v>891780111</v>
      </c>
      <c r="D13" s="82" t="s">
        <v>68</v>
      </c>
      <c r="E13" s="145" t="s">
        <v>16981</v>
      </c>
      <c r="F13" s="145" t="s">
        <v>16982</v>
      </c>
      <c r="G13" s="86">
        <v>0</v>
      </c>
      <c r="H13" s="145"/>
      <c r="I13" s="86" t="s">
        <v>78</v>
      </c>
      <c r="J13" s="81" t="s">
        <v>1527</v>
      </c>
      <c r="K13" s="87" t="s">
        <v>16983</v>
      </c>
      <c r="L13" s="145">
        <v>15340000</v>
      </c>
      <c r="M13" s="81" t="s">
        <v>73</v>
      </c>
      <c r="N13" s="145"/>
      <c r="O13" s="87" t="s">
        <v>16984</v>
      </c>
      <c r="P13" s="165">
        <v>60385970</v>
      </c>
      <c r="Q13" s="480">
        <v>257</v>
      </c>
      <c r="R13" s="320">
        <v>44963</v>
      </c>
      <c r="S13" s="480">
        <v>16000000</v>
      </c>
      <c r="T13" s="320">
        <v>44971</v>
      </c>
      <c r="U13" s="480">
        <v>15340000</v>
      </c>
      <c r="V13" s="86" t="s">
        <v>70</v>
      </c>
      <c r="W13" s="143">
        <v>41947381</v>
      </c>
      <c r="X13" s="87" t="s">
        <v>16954</v>
      </c>
      <c r="Y13" s="145"/>
      <c r="Z13" s="249">
        <v>44971</v>
      </c>
      <c r="AA13" s="249">
        <v>44971</v>
      </c>
      <c r="AB13" s="315" t="s">
        <v>80</v>
      </c>
      <c r="AC13" s="249">
        <v>44985</v>
      </c>
      <c r="AD13" s="76">
        <f t="shared" si="0"/>
        <v>14</v>
      </c>
      <c r="AE13" s="143">
        <v>0</v>
      </c>
      <c r="AF13" s="143">
        <v>0</v>
      </c>
      <c r="AG13" s="143">
        <v>0</v>
      </c>
      <c r="AH13" s="315" t="s">
        <v>80</v>
      </c>
      <c r="AI13" s="143">
        <f t="shared" si="1"/>
        <v>0</v>
      </c>
      <c r="AJ13" s="143">
        <v>0</v>
      </c>
      <c r="AK13" s="143">
        <v>0</v>
      </c>
      <c r="AL13" s="472" t="s">
        <v>80</v>
      </c>
      <c r="AM13" s="143">
        <v>0</v>
      </c>
      <c r="AN13" s="315" t="s">
        <v>80</v>
      </c>
      <c r="AO13" s="315" t="s">
        <v>80</v>
      </c>
      <c r="AP13" s="150">
        <f t="shared" si="2"/>
        <v>0</v>
      </c>
      <c r="AQ13" s="76">
        <f>+L13+AF13-AK13</f>
        <v>15340000</v>
      </c>
      <c r="AR13" s="86" t="s">
        <v>115</v>
      </c>
      <c r="AS13" s="145">
        <v>0</v>
      </c>
      <c r="AT13" s="315" t="s">
        <v>80</v>
      </c>
      <c r="AU13" s="367">
        <v>15340000</v>
      </c>
      <c r="AV13" s="158">
        <f t="shared" si="3"/>
        <v>0</v>
      </c>
      <c r="AW13" s="133">
        <f t="shared" si="4"/>
        <v>1</v>
      </c>
      <c r="AX13" s="315" t="s">
        <v>80</v>
      </c>
      <c r="AY13" s="86" t="s">
        <v>800</v>
      </c>
      <c r="AZ13" s="76" t="s">
        <v>16985</v>
      </c>
      <c r="BA13" s="81" t="s">
        <v>71</v>
      </c>
      <c r="BB13" s="81" t="s">
        <v>71</v>
      </c>
    </row>
    <row r="14" spans="1:73" x14ac:dyDescent="0.25">
      <c r="B14" s="247">
        <v>2023</v>
      </c>
      <c r="C14" s="81">
        <v>891780111</v>
      </c>
      <c r="D14" s="82" t="s">
        <v>68</v>
      </c>
      <c r="E14" s="145" t="s">
        <v>16986</v>
      </c>
      <c r="F14" s="145" t="s">
        <v>16987</v>
      </c>
      <c r="G14" s="86">
        <v>0</v>
      </c>
      <c r="H14" s="145"/>
      <c r="I14" s="86" t="s">
        <v>78</v>
      </c>
      <c r="J14" s="81" t="s">
        <v>1527</v>
      </c>
      <c r="K14" s="87" t="s">
        <v>16988</v>
      </c>
      <c r="L14" s="145">
        <v>12500000</v>
      </c>
      <c r="M14" s="81" t="s">
        <v>73</v>
      </c>
      <c r="N14" s="145"/>
      <c r="O14" s="87" t="s">
        <v>16989</v>
      </c>
      <c r="P14" s="165">
        <v>57430189</v>
      </c>
      <c r="Q14" s="480">
        <v>40</v>
      </c>
      <c r="R14" s="320">
        <v>44945</v>
      </c>
      <c r="S14" s="480">
        <v>33400000</v>
      </c>
      <c r="T14" s="320">
        <v>44966</v>
      </c>
      <c r="U14" s="480">
        <v>12500000</v>
      </c>
      <c r="V14" s="86" t="s">
        <v>70</v>
      </c>
      <c r="W14" s="143">
        <v>41947381</v>
      </c>
      <c r="X14" s="87" t="s">
        <v>16954</v>
      </c>
      <c r="Y14" s="145"/>
      <c r="Z14" s="249">
        <v>44966</v>
      </c>
      <c r="AA14" s="249">
        <v>44966</v>
      </c>
      <c r="AB14" s="315" t="s">
        <v>80</v>
      </c>
      <c r="AC14" s="249">
        <v>45107</v>
      </c>
      <c r="AD14" s="76">
        <f t="shared" si="0"/>
        <v>141</v>
      </c>
      <c r="AE14" s="143">
        <v>0</v>
      </c>
      <c r="AF14" s="143">
        <v>0</v>
      </c>
      <c r="AG14" s="143">
        <v>0</v>
      </c>
      <c r="AH14" s="315" t="s">
        <v>80</v>
      </c>
      <c r="AI14" s="143">
        <f t="shared" si="1"/>
        <v>0</v>
      </c>
      <c r="AJ14" s="143">
        <v>0</v>
      </c>
      <c r="AK14" s="143">
        <v>0</v>
      </c>
      <c r="AL14" s="472" t="s">
        <v>80</v>
      </c>
      <c r="AM14" s="143">
        <v>0</v>
      </c>
      <c r="AN14" s="315" t="s">
        <v>80</v>
      </c>
      <c r="AO14" s="315" t="s">
        <v>80</v>
      </c>
      <c r="AP14" s="150">
        <f t="shared" si="2"/>
        <v>0</v>
      </c>
      <c r="AQ14" s="76">
        <f>+L14+AF14-AK14</f>
        <v>12500000</v>
      </c>
      <c r="AR14" s="86" t="s">
        <v>115</v>
      </c>
      <c r="AS14" s="145">
        <v>0</v>
      </c>
      <c r="AT14" s="315" t="s">
        <v>80</v>
      </c>
      <c r="AU14" s="367">
        <v>12500000</v>
      </c>
      <c r="AV14" s="158">
        <f t="shared" si="3"/>
        <v>0</v>
      </c>
      <c r="AW14" s="133">
        <f t="shared" si="4"/>
        <v>1</v>
      </c>
      <c r="AX14" s="315" t="s">
        <v>80</v>
      </c>
      <c r="AY14" s="86" t="s">
        <v>800</v>
      </c>
      <c r="AZ14" s="76" t="s">
        <v>16990</v>
      </c>
      <c r="BA14" s="81" t="s">
        <v>71</v>
      </c>
      <c r="BB14" s="81" t="s">
        <v>71</v>
      </c>
    </row>
    <row r="15" spans="1:73" x14ac:dyDescent="0.25">
      <c r="B15" s="247">
        <v>2023</v>
      </c>
      <c r="C15" s="81">
        <v>891780111</v>
      </c>
      <c r="D15" s="82" t="s">
        <v>68</v>
      </c>
      <c r="E15" s="145" t="s">
        <v>16991</v>
      </c>
      <c r="F15" s="145" t="s">
        <v>16992</v>
      </c>
      <c r="G15" s="86">
        <v>0</v>
      </c>
      <c r="H15" s="145"/>
      <c r="I15" s="86" t="s">
        <v>78</v>
      </c>
      <c r="J15" s="81" t="s">
        <v>1527</v>
      </c>
      <c r="K15" s="87" t="s">
        <v>16993</v>
      </c>
      <c r="L15" s="145">
        <v>12500000</v>
      </c>
      <c r="M15" s="81" t="s">
        <v>73</v>
      </c>
      <c r="N15" s="145"/>
      <c r="O15" s="87" t="s">
        <v>16994</v>
      </c>
      <c r="P15" s="165">
        <v>12540807</v>
      </c>
      <c r="Q15" s="480">
        <v>38</v>
      </c>
      <c r="R15" s="320">
        <v>44945</v>
      </c>
      <c r="S15" s="480">
        <v>33650000</v>
      </c>
      <c r="T15" s="320">
        <v>44966</v>
      </c>
      <c r="U15" s="480">
        <v>12500000</v>
      </c>
      <c r="V15" s="86" t="s">
        <v>70</v>
      </c>
      <c r="W15" s="143">
        <v>41947381</v>
      </c>
      <c r="X15" s="87" t="s">
        <v>16954</v>
      </c>
      <c r="Y15" s="145"/>
      <c r="Z15" s="249">
        <v>44966</v>
      </c>
      <c r="AA15" s="249">
        <v>44966</v>
      </c>
      <c r="AB15" s="315" t="s">
        <v>80</v>
      </c>
      <c r="AC15" s="249">
        <v>45107</v>
      </c>
      <c r="AD15" s="76">
        <f t="shared" si="0"/>
        <v>141</v>
      </c>
      <c r="AE15" s="143">
        <v>0</v>
      </c>
      <c r="AF15" s="143">
        <v>0</v>
      </c>
      <c r="AG15" s="143">
        <v>0</v>
      </c>
      <c r="AH15" s="315" t="s">
        <v>80</v>
      </c>
      <c r="AI15" s="143">
        <f t="shared" si="1"/>
        <v>0</v>
      </c>
      <c r="AJ15" s="143">
        <v>0</v>
      </c>
      <c r="AK15" s="143">
        <v>0</v>
      </c>
      <c r="AL15" s="472" t="s">
        <v>80</v>
      </c>
      <c r="AM15" s="143">
        <v>0</v>
      </c>
      <c r="AN15" s="315" t="s">
        <v>80</v>
      </c>
      <c r="AO15" s="315" t="s">
        <v>80</v>
      </c>
      <c r="AP15" s="150">
        <f t="shared" si="2"/>
        <v>0</v>
      </c>
      <c r="AQ15" s="76">
        <f>+L15+AF15-AK15</f>
        <v>12500000</v>
      </c>
      <c r="AR15" s="86" t="s">
        <v>115</v>
      </c>
      <c r="AS15" s="145">
        <v>0</v>
      </c>
      <c r="AT15" s="315" t="s">
        <v>80</v>
      </c>
      <c r="AU15" s="367">
        <v>12500000</v>
      </c>
      <c r="AV15" s="158">
        <f t="shared" si="3"/>
        <v>0</v>
      </c>
      <c r="AW15" s="133">
        <f t="shared" si="4"/>
        <v>1</v>
      </c>
      <c r="AX15" s="315" t="s">
        <v>80</v>
      </c>
      <c r="AY15" s="86" t="s">
        <v>800</v>
      </c>
      <c r="AZ15" s="76" t="s">
        <v>16995</v>
      </c>
      <c r="BA15" s="81" t="s">
        <v>71</v>
      </c>
      <c r="BB15" s="81" t="s">
        <v>71</v>
      </c>
    </row>
    <row r="16" spans="1:73" x14ac:dyDescent="0.25">
      <c r="B16" s="247">
        <v>2023</v>
      </c>
      <c r="C16" s="81">
        <v>891780111</v>
      </c>
      <c r="D16" s="82" t="s">
        <v>68</v>
      </c>
      <c r="E16" s="145" t="s">
        <v>16996</v>
      </c>
      <c r="F16" s="145" t="s">
        <v>16997</v>
      </c>
      <c r="G16" s="86">
        <v>0</v>
      </c>
      <c r="H16" s="145"/>
      <c r="I16" s="86" t="s">
        <v>78</v>
      </c>
      <c r="J16" s="81" t="s">
        <v>1527</v>
      </c>
      <c r="K16" s="87" t="s">
        <v>16998</v>
      </c>
      <c r="L16" s="145">
        <v>12500000</v>
      </c>
      <c r="M16" s="81" t="s">
        <v>73</v>
      </c>
      <c r="N16" s="145"/>
      <c r="O16" s="87" t="s">
        <v>16999</v>
      </c>
      <c r="P16" s="165">
        <v>1082845936</v>
      </c>
      <c r="Q16" s="480">
        <v>39</v>
      </c>
      <c r="R16" s="320">
        <v>44945</v>
      </c>
      <c r="S16" s="480">
        <v>30650000</v>
      </c>
      <c r="T16" s="320">
        <v>44974</v>
      </c>
      <c r="U16" s="480">
        <v>12500000</v>
      </c>
      <c r="V16" s="86" t="s">
        <v>70</v>
      </c>
      <c r="W16" s="143">
        <v>41947381</v>
      </c>
      <c r="X16" s="87" t="s">
        <v>16954</v>
      </c>
      <c r="Y16" s="145"/>
      <c r="Z16" s="249">
        <v>44974</v>
      </c>
      <c r="AA16" s="249">
        <v>44974</v>
      </c>
      <c r="AB16" s="315" t="s">
        <v>80</v>
      </c>
      <c r="AC16" s="249">
        <v>45107</v>
      </c>
      <c r="AD16" s="76">
        <f t="shared" si="0"/>
        <v>133</v>
      </c>
      <c r="AE16" s="143">
        <v>0</v>
      </c>
      <c r="AF16" s="143">
        <v>0</v>
      </c>
      <c r="AG16" s="143">
        <v>0</v>
      </c>
      <c r="AH16" s="315" t="s">
        <v>80</v>
      </c>
      <c r="AI16" s="143">
        <f t="shared" si="1"/>
        <v>0</v>
      </c>
      <c r="AJ16" s="143">
        <v>0</v>
      </c>
      <c r="AK16" s="143">
        <v>0</v>
      </c>
      <c r="AL16" s="472" t="s">
        <v>80</v>
      </c>
      <c r="AM16" s="143">
        <v>0</v>
      </c>
      <c r="AN16" s="315" t="s">
        <v>80</v>
      </c>
      <c r="AO16" s="315" t="s">
        <v>80</v>
      </c>
      <c r="AP16" s="150">
        <f t="shared" si="2"/>
        <v>0</v>
      </c>
      <c r="AQ16" s="76">
        <f>+L16+AF16-AK16</f>
        <v>12500000</v>
      </c>
      <c r="AR16" s="86" t="s">
        <v>115</v>
      </c>
      <c r="AS16" s="145">
        <v>0</v>
      </c>
      <c r="AT16" s="315" t="s">
        <v>80</v>
      </c>
      <c r="AU16" s="367">
        <v>12500000</v>
      </c>
      <c r="AV16" s="158">
        <f t="shared" si="3"/>
        <v>0</v>
      </c>
      <c r="AW16" s="133">
        <f t="shared" si="4"/>
        <v>1</v>
      </c>
      <c r="AX16" s="315" t="s">
        <v>80</v>
      </c>
      <c r="AY16" s="86" t="s">
        <v>800</v>
      </c>
      <c r="AZ16" s="76" t="s">
        <v>17000</v>
      </c>
      <c r="BA16" s="81" t="s">
        <v>71</v>
      </c>
      <c r="BB16" s="81" t="s">
        <v>71</v>
      </c>
    </row>
    <row r="17" spans="2:54" x14ac:dyDescent="0.25">
      <c r="B17" s="247">
        <v>2023</v>
      </c>
      <c r="C17" s="81">
        <v>891780111</v>
      </c>
      <c r="D17" s="82" t="s">
        <v>68</v>
      </c>
      <c r="E17" s="145" t="s">
        <v>17001</v>
      </c>
      <c r="F17" s="145" t="s">
        <v>17002</v>
      </c>
      <c r="G17" s="86">
        <v>0</v>
      </c>
      <c r="H17" s="145"/>
      <c r="I17" s="86" t="s">
        <v>78</v>
      </c>
      <c r="J17" s="81" t="s">
        <v>1527</v>
      </c>
      <c r="K17" s="87" t="s">
        <v>17003</v>
      </c>
      <c r="L17" s="145">
        <v>11700000</v>
      </c>
      <c r="M17" s="81" t="s">
        <v>73</v>
      </c>
      <c r="N17" s="145"/>
      <c r="O17" s="87" t="s">
        <v>17004</v>
      </c>
      <c r="P17" s="165">
        <v>1082951294</v>
      </c>
      <c r="Q17" s="480">
        <v>412</v>
      </c>
      <c r="R17" s="320">
        <v>44974</v>
      </c>
      <c r="S17" s="480">
        <v>14300000</v>
      </c>
      <c r="T17" s="320">
        <v>44978</v>
      </c>
      <c r="U17" s="480">
        <v>11700000</v>
      </c>
      <c r="V17" s="86" t="s">
        <v>70</v>
      </c>
      <c r="W17" s="143">
        <v>41947381</v>
      </c>
      <c r="X17" s="87" t="s">
        <v>16954</v>
      </c>
      <c r="Y17" s="145"/>
      <c r="Z17" s="249">
        <v>44978</v>
      </c>
      <c r="AA17" s="249">
        <v>44978</v>
      </c>
      <c r="AB17" s="315" t="s">
        <v>80</v>
      </c>
      <c r="AC17" s="249">
        <v>45107</v>
      </c>
      <c r="AD17" s="76">
        <f t="shared" si="0"/>
        <v>129</v>
      </c>
      <c r="AE17" s="143">
        <v>0</v>
      </c>
      <c r="AF17" s="143">
        <v>0</v>
      </c>
      <c r="AG17" s="143">
        <v>0</v>
      </c>
      <c r="AH17" s="315" t="s">
        <v>80</v>
      </c>
      <c r="AI17" s="143">
        <f t="shared" si="1"/>
        <v>0</v>
      </c>
      <c r="AJ17" s="143">
        <v>0</v>
      </c>
      <c r="AK17" s="143">
        <v>0</v>
      </c>
      <c r="AL17" s="472" t="s">
        <v>80</v>
      </c>
      <c r="AM17" s="143">
        <v>0</v>
      </c>
      <c r="AN17" s="315" t="s">
        <v>80</v>
      </c>
      <c r="AO17" s="315" t="s">
        <v>80</v>
      </c>
      <c r="AP17" s="150">
        <f t="shared" si="2"/>
        <v>0</v>
      </c>
      <c r="AQ17" s="76">
        <f>+L17+AF17-AK17</f>
        <v>11700000</v>
      </c>
      <c r="AR17" s="86" t="s">
        <v>115</v>
      </c>
      <c r="AS17" s="145">
        <v>0</v>
      </c>
      <c r="AT17" s="315" t="s">
        <v>80</v>
      </c>
      <c r="AU17" s="367">
        <v>11700000</v>
      </c>
      <c r="AV17" s="158">
        <f t="shared" si="3"/>
        <v>0</v>
      </c>
      <c r="AW17" s="133">
        <f t="shared" si="4"/>
        <v>1</v>
      </c>
      <c r="AX17" s="315" t="s">
        <v>80</v>
      </c>
      <c r="AY17" s="86" t="s">
        <v>800</v>
      </c>
      <c r="AZ17" s="76" t="s">
        <v>17005</v>
      </c>
      <c r="BA17" s="81" t="s">
        <v>71</v>
      </c>
      <c r="BB17" s="81" t="s">
        <v>71</v>
      </c>
    </row>
    <row r="18" spans="2:54" x14ac:dyDescent="0.25">
      <c r="B18" s="247">
        <v>2023</v>
      </c>
      <c r="C18" s="81">
        <v>891780111</v>
      </c>
      <c r="D18" s="82" t="s">
        <v>68</v>
      </c>
      <c r="E18" s="145" t="s">
        <v>17006</v>
      </c>
      <c r="F18" s="145" t="s">
        <v>17007</v>
      </c>
      <c r="G18" s="86">
        <v>0</v>
      </c>
      <c r="H18" s="145"/>
      <c r="I18" s="86" t="s">
        <v>78</v>
      </c>
      <c r="J18" s="81" t="s">
        <v>1527</v>
      </c>
      <c r="K18" s="87" t="s">
        <v>17008</v>
      </c>
      <c r="L18" s="145">
        <v>3400000</v>
      </c>
      <c r="M18" s="81" t="s">
        <v>73</v>
      </c>
      <c r="N18" s="145"/>
      <c r="O18" s="87" t="s">
        <v>17009</v>
      </c>
      <c r="P18" s="165">
        <v>1037666977</v>
      </c>
      <c r="Q18" s="480">
        <v>411</v>
      </c>
      <c r="R18" s="320">
        <v>44974</v>
      </c>
      <c r="S18" s="480">
        <v>12000000</v>
      </c>
      <c r="T18" s="320">
        <v>45036</v>
      </c>
      <c r="U18" s="480">
        <v>3400000</v>
      </c>
      <c r="V18" s="86" t="s">
        <v>70</v>
      </c>
      <c r="W18" s="143">
        <v>41947381</v>
      </c>
      <c r="X18" s="87" t="s">
        <v>16954</v>
      </c>
      <c r="Y18" s="145"/>
      <c r="Z18" s="249">
        <v>45036</v>
      </c>
      <c r="AA18" s="249">
        <v>45036</v>
      </c>
      <c r="AB18" s="315" t="s">
        <v>80</v>
      </c>
      <c r="AC18" s="249">
        <v>45097</v>
      </c>
      <c r="AD18" s="76">
        <f t="shared" si="0"/>
        <v>61</v>
      </c>
      <c r="AE18" s="143">
        <v>0</v>
      </c>
      <c r="AF18" s="143">
        <v>0</v>
      </c>
      <c r="AG18" s="143">
        <v>0</v>
      </c>
      <c r="AH18" s="315" t="s">
        <v>80</v>
      </c>
      <c r="AI18" s="143">
        <f t="shared" si="1"/>
        <v>0</v>
      </c>
      <c r="AJ18" s="143">
        <v>0</v>
      </c>
      <c r="AK18" s="143">
        <v>0</v>
      </c>
      <c r="AL18" s="472" t="s">
        <v>80</v>
      </c>
      <c r="AM18" s="143">
        <v>0</v>
      </c>
      <c r="AN18" s="315" t="s">
        <v>80</v>
      </c>
      <c r="AO18" s="315" t="s">
        <v>80</v>
      </c>
      <c r="AP18" s="150">
        <f t="shared" si="2"/>
        <v>0</v>
      </c>
      <c r="AQ18" s="76">
        <f>+L18+AF18-AK18</f>
        <v>3400000</v>
      </c>
      <c r="AR18" s="86" t="s">
        <v>115</v>
      </c>
      <c r="AS18" s="145">
        <v>0</v>
      </c>
      <c r="AT18" s="315" t="s">
        <v>80</v>
      </c>
      <c r="AU18" s="367">
        <v>3400000</v>
      </c>
      <c r="AV18" s="158">
        <f t="shared" si="3"/>
        <v>0</v>
      </c>
      <c r="AW18" s="133">
        <f t="shared" si="4"/>
        <v>1</v>
      </c>
      <c r="AX18" s="315" t="s">
        <v>80</v>
      </c>
      <c r="AY18" s="86" t="s">
        <v>800</v>
      </c>
      <c r="AZ18" s="76" t="s">
        <v>17010</v>
      </c>
      <c r="BA18" s="81" t="s">
        <v>71</v>
      </c>
      <c r="BB18" s="81" t="s">
        <v>71</v>
      </c>
    </row>
    <row r="19" spans="2:54" x14ac:dyDescent="0.25">
      <c r="B19" s="247">
        <v>2023</v>
      </c>
      <c r="C19" s="81">
        <v>891780111</v>
      </c>
      <c r="D19" s="82" t="s">
        <v>68</v>
      </c>
      <c r="E19" s="145" t="s">
        <v>17011</v>
      </c>
      <c r="F19" s="480" t="s">
        <v>17012</v>
      </c>
      <c r="G19" s="86">
        <v>0</v>
      </c>
      <c r="H19" s="145"/>
      <c r="I19" s="86" t="s">
        <v>78</v>
      </c>
      <c r="J19" s="81" t="s">
        <v>1527</v>
      </c>
      <c r="K19" s="87" t="s">
        <v>17013</v>
      </c>
      <c r="L19" s="145">
        <v>1300000</v>
      </c>
      <c r="M19" s="81" t="s">
        <v>73</v>
      </c>
      <c r="N19" s="145"/>
      <c r="O19" s="87" t="s">
        <v>17014</v>
      </c>
      <c r="P19" s="165">
        <v>1082887911</v>
      </c>
      <c r="Q19" s="480">
        <v>286</v>
      </c>
      <c r="R19" s="320">
        <v>44965</v>
      </c>
      <c r="S19" s="480">
        <v>1300000</v>
      </c>
      <c r="T19" s="320">
        <v>45076</v>
      </c>
      <c r="U19" s="480">
        <v>1300000</v>
      </c>
      <c r="V19" s="86" t="s">
        <v>70</v>
      </c>
      <c r="W19" s="143">
        <v>41947381</v>
      </c>
      <c r="X19" s="87" t="s">
        <v>16954</v>
      </c>
      <c r="Y19" s="145"/>
      <c r="Z19" s="249">
        <v>45076</v>
      </c>
      <c r="AA19" s="249">
        <v>45076</v>
      </c>
      <c r="AB19" s="315" t="s">
        <v>80</v>
      </c>
      <c r="AC19" s="249">
        <v>45079</v>
      </c>
      <c r="AD19" s="76">
        <f t="shared" si="0"/>
        <v>3</v>
      </c>
      <c r="AE19" s="143">
        <v>0</v>
      </c>
      <c r="AF19" s="143">
        <v>0</v>
      </c>
      <c r="AG19" s="143">
        <v>0</v>
      </c>
      <c r="AH19" s="315" t="s">
        <v>80</v>
      </c>
      <c r="AI19" s="143">
        <f t="shared" si="1"/>
        <v>0</v>
      </c>
      <c r="AJ19" s="143">
        <v>0</v>
      </c>
      <c r="AK19" s="143">
        <v>0</v>
      </c>
      <c r="AL19" s="472" t="s">
        <v>80</v>
      </c>
      <c r="AM19" s="143">
        <v>0</v>
      </c>
      <c r="AN19" s="315" t="s">
        <v>80</v>
      </c>
      <c r="AO19" s="315" t="s">
        <v>80</v>
      </c>
      <c r="AP19" s="150">
        <f t="shared" si="2"/>
        <v>0</v>
      </c>
      <c r="AQ19" s="76">
        <f>+L19+AF19-AK19</f>
        <v>1300000</v>
      </c>
      <c r="AR19" s="86" t="s">
        <v>115</v>
      </c>
      <c r="AS19" s="145">
        <v>0</v>
      </c>
      <c r="AT19" s="315" t="s">
        <v>80</v>
      </c>
      <c r="AU19" s="367">
        <v>1300000</v>
      </c>
      <c r="AV19" s="158">
        <f t="shared" si="3"/>
        <v>0</v>
      </c>
      <c r="AW19" s="133">
        <f t="shared" si="4"/>
        <v>1</v>
      </c>
      <c r="AX19" s="315" t="s">
        <v>80</v>
      </c>
      <c r="AY19" s="86" t="s">
        <v>800</v>
      </c>
      <c r="AZ19" s="76" t="s">
        <v>17015</v>
      </c>
      <c r="BA19" s="81" t="s">
        <v>71</v>
      </c>
      <c r="BB19" s="81" t="s">
        <v>71</v>
      </c>
    </row>
    <row r="20" spans="2:54" x14ac:dyDescent="0.25">
      <c r="B20" s="247">
        <v>2023</v>
      </c>
      <c r="C20" s="81">
        <v>891780111</v>
      </c>
      <c r="D20" s="82" t="s">
        <v>68</v>
      </c>
      <c r="E20" s="145" t="s">
        <v>17016</v>
      </c>
      <c r="F20" s="145" t="s">
        <v>17017</v>
      </c>
      <c r="G20" s="86">
        <v>0</v>
      </c>
      <c r="H20" s="145"/>
      <c r="I20" s="86" t="s">
        <v>78</v>
      </c>
      <c r="J20" s="81" t="s">
        <v>1527</v>
      </c>
      <c r="K20" s="87" t="s">
        <v>16958</v>
      </c>
      <c r="L20" s="145">
        <v>22800000</v>
      </c>
      <c r="M20" s="81" t="s">
        <v>73</v>
      </c>
      <c r="N20" s="145"/>
      <c r="O20" s="87" t="s">
        <v>16959</v>
      </c>
      <c r="P20" s="165">
        <v>57291132</v>
      </c>
      <c r="Q20" s="480">
        <v>1440</v>
      </c>
      <c r="R20" s="320">
        <v>45107</v>
      </c>
      <c r="S20" s="480">
        <v>32800000</v>
      </c>
      <c r="T20" s="320">
        <v>45114</v>
      </c>
      <c r="U20" s="480">
        <v>22800000</v>
      </c>
      <c r="V20" s="86" t="s">
        <v>70</v>
      </c>
      <c r="W20" s="143">
        <v>41947381</v>
      </c>
      <c r="X20" s="87" t="s">
        <v>16954</v>
      </c>
      <c r="Y20" s="145"/>
      <c r="Z20" s="249">
        <v>45114</v>
      </c>
      <c r="AA20" s="249">
        <v>45114</v>
      </c>
      <c r="AB20" s="315" t="s">
        <v>80</v>
      </c>
      <c r="AC20" s="249">
        <v>45275</v>
      </c>
      <c r="AD20" s="76">
        <f t="shared" si="0"/>
        <v>161</v>
      </c>
      <c r="AE20" s="143">
        <v>0</v>
      </c>
      <c r="AF20" s="143">
        <v>0</v>
      </c>
      <c r="AG20" s="143">
        <v>0</v>
      </c>
      <c r="AH20" s="315" t="s">
        <v>80</v>
      </c>
      <c r="AI20" s="143">
        <f t="shared" si="1"/>
        <v>0</v>
      </c>
      <c r="AJ20" s="143">
        <v>0</v>
      </c>
      <c r="AK20" s="143">
        <v>19000000</v>
      </c>
      <c r="AL20" s="156">
        <v>45142</v>
      </c>
      <c r="AM20" s="143">
        <v>0</v>
      </c>
      <c r="AN20" s="315" t="s">
        <v>80</v>
      </c>
      <c r="AO20" s="315" t="s">
        <v>80</v>
      </c>
      <c r="AP20" s="150">
        <f t="shared" si="2"/>
        <v>0</v>
      </c>
      <c r="AQ20" s="76">
        <f>+L20+AF20-AK20</f>
        <v>3800000</v>
      </c>
      <c r="AR20" s="86" t="s">
        <v>115</v>
      </c>
      <c r="AS20" s="145">
        <v>0</v>
      </c>
      <c r="AT20" s="315" t="s">
        <v>80</v>
      </c>
      <c r="AU20" s="367">
        <v>3800000</v>
      </c>
      <c r="AV20" s="158">
        <f t="shared" si="3"/>
        <v>0</v>
      </c>
      <c r="AW20" s="133">
        <f t="shared" si="4"/>
        <v>1</v>
      </c>
      <c r="AX20" s="315" t="s">
        <v>80</v>
      </c>
      <c r="AY20" s="86" t="s">
        <v>800</v>
      </c>
      <c r="AZ20" s="76" t="s">
        <v>17018</v>
      </c>
      <c r="BA20" s="81" t="s">
        <v>71</v>
      </c>
      <c r="BB20" s="81" t="s">
        <v>71</v>
      </c>
    </row>
    <row r="21" spans="2:54" s="322" customFormat="1" x14ac:dyDescent="0.25">
      <c r="B21" s="316">
        <v>2023</v>
      </c>
      <c r="C21" s="317">
        <v>891780111</v>
      </c>
      <c r="D21" s="318" t="s">
        <v>68</v>
      </c>
      <c r="E21" s="480" t="s">
        <v>17019</v>
      </c>
      <c r="F21" s="480" t="s">
        <v>17020</v>
      </c>
      <c r="G21" s="319">
        <v>0</v>
      </c>
      <c r="H21" s="480"/>
      <c r="I21" s="319" t="s">
        <v>78</v>
      </c>
      <c r="J21" s="317" t="s">
        <v>1527</v>
      </c>
      <c r="K21" s="482" t="s">
        <v>16963</v>
      </c>
      <c r="L21" s="480">
        <v>19800000</v>
      </c>
      <c r="M21" s="317" t="s">
        <v>73</v>
      </c>
      <c r="N21" s="480"/>
      <c r="O21" s="482" t="s">
        <v>16964</v>
      </c>
      <c r="P21" s="483">
        <v>1083027929</v>
      </c>
      <c r="Q21" s="480">
        <v>1441</v>
      </c>
      <c r="R21" s="320">
        <v>45107</v>
      </c>
      <c r="S21" s="480">
        <v>29800000</v>
      </c>
      <c r="T21" s="320">
        <v>45114</v>
      </c>
      <c r="U21" s="480">
        <v>19800000</v>
      </c>
      <c r="V21" s="319" t="s">
        <v>70</v>
      </c>
      <c r="W21" s="481">
        <v>41947381</v>
      </c>
      <c r="X21" s="482" t="s">
        <v>16954</v>
      </c>
      <c r="Y21" s="480"/>
      <c r="Z21" s="320">
        <v>45114</v>
      </c>
      <c r="AA21" s="320">
        <v>45114</v>
      </c>
      <c r="AB21" s="315" t="s">
        <v>80</v>
      </c>
      <c r="AC21" s="320">
        <v>45275</v>
      </c>
      <c r="AD21" s="485">
        <f t="shared" si="0"/>
        <v>161</v>
      </c>
      <c r="AE21" s="481">
        <v>0</v>
      </c>
      <c r="AF21" s="481">
        <v>0</v>
      </c>
      <c r="AG21" s="481">
        <v>0</v>
      </c>
      <c r="AH21" s="315" t="s">
        <v>80</v>
      </c>
      <c r="AI21" s="481">
        <f t="shared" si="1"/>
        <v>0</v>
      </c>
      <c r="AJ21" s="481">
        <v>0</v>
      </c>
      <c r="AK21" s="481">
        <v>0</v>
      </c>
      <c r="AL21" s="472" t="s">
        <v>80</v>
      </c>
      <c r="AM21" s="481">
        <v>0</v>
      </c>
      <c r="AN21" s="315" t="s">
        <v>80</v>
      </c>
      <c r="AO21" s="315" t="s">
        <v>80</v>
      </c>
      <c r="AP21" s="359">
        <f t="shared" si="2"/>
        <v>0</v>
      </c>
      <c r="AQ21" s="485">
        <f>+L21+AF21-AK21</f>
        <v>19800000</v>
      </c>
      <c r="AR21" s="319" t="s">
        <v>115</v>
      </c>
      <c r="AS21" s="480">
        <v>0</v>
      </c>
      <c r="AT21" s="315" t="s">
        <v>80</v>
      </c>
      <c r="AU21" s="486">
        <v>13200000</v>
      </c>
      <c r="AV21" s="487">
        <f t="shared" si="3"/>
        <v>6600000</v>
      </c>
      <c r="AW21" s="488">
        <f t="shared" si="4"/>
        <v>0.66666666666666663</v>
      </c>
      <c r="AX21" s="315" t="s">
        <v>80</v>
      </c>
      <c r="AY21" s="319" t="s">
        <v>72</v>
      </c>
      <c r="AZ21" s="485" t="s">
        <v>17021</v>
      </c>
      <c r="BA21" s="317" t="s">
        <v>71</v>
      </c>
      <c r="BB21" s="317" t="s">
        <v>71</v>
      </c>
    </row>
    <row r="22" spans="2:54" x14ac:dyDescent="0.25">
      <c r="B22" s="247">
        <v>2023</v>
      </c>
      <c r="C22" s="81">
        <v>891780111</v>
      </c>
      <c r="D22" s="82" t="s">
        <v>68</v>
      </c>
      <c r="E22" s="145" t="s">
        <v>17022</v>
      </c>
      <c r="F22" s="145" t="s">
        <v>17023</v>
      </c>
      <c r="G22" s="86">
        <v>0</v>
      </c>
      <c r="H22" s="145"/>
      <c r="I22" s="86" t="s">
        <v>78</v>
      </c>
      <c r="J22" s="81" t="s">
        <v>1527</v>
      </c>
      <c r="K22" s="87" t="s">
        <v>16968</v>
      </c>
      <c r="L22" s="145">
        <v>19800000</v>
      </c>
      <c r="M22" s="81" t="s">
        <v>73</v>
      </c>
      <c r="N22" s="145"/>
      <c r="O22" s="87" t="s">
        <v>16969</v>
      </c>
      <c r="P22" s="165">
        <v>1082986396</v>
      </c>
      <c r="Q22" s="480">
        <v>1438</v>
      </c>
      <c r="R22" s="320">
        <v>45107</v>
      </c>
      <c r="S22" s="480">
        <v>32300000</v>
      </c>
      <c r="T22" s="320">
        <v>45114</v>
      </c>
      <c r="U22" s="480">
        <v>19800000</v>
      </c>
      <c r="V22" s="86" t="s">
        <v>70</v>
      </c>
      <c r="W22" s="143">
        <v>41947381</v>
      </c>
      <c r="X22" s="87" t="s">
        <v>16954</v>
      </c>
      <c r="Y22" s="145"/>
      <c r="Z22" s="249">
        <v>45114</v>
      </c>
      <c r="AA22" s="249">
        <v>45114</v>
      </c>
      <c r="AB22" s="315" t="s">
        <v>80</v>
      </c>
      <c r="AC22" s="249">
        <v>45275</v>
      </c>
      <c r="AD22" s="76">
        <f t="shared" si="0"/>
        <v>161</v>
      </c>
      <c r="AE22" s="143">
        <v>0</v>
      </c>
      <c r="AF22" s="143">
        <v>0</v>
      </c>
      <c r="AG22" s="143">
        <v>0</v>
      </c>
      <c r="AH22" s="315" t="s">
        <v>80</v>
      </c>
      <c r="AI22" s="143">
        <f t="shared" si="1"/>
        <v>0</v>
      </c>
      <c r="AJ22" s="143">
        <v>0</v>
      </c>
      <c r="AK22" s="143">
        <v>16500000</v>
      </c>
      <c r="AL22" s="473">
        <v>45142</v>
      </c>
      <c r="AM22" s="143">
        <v>0</v>
      </c>
      <c r="AN22" s="315" t="s">
        <v>80</v>
      </c>
      <c r="AO22" s="315" t="s">
        <v>80</v>
      </c>
      <c r="AP22" s="150">
        <f t="shared" si="2"/>
        <v>0</v>
      </c>
      <c r="AQ22" s="76">
        <f>+L22+AF22-AK22</f>
        <v>3300000</v>
      </c>
      <c r="AR22" s="86" t="s">
        <v>115</v>
      </c>
      <c r="AS22" s="145">
        <v>0</v>
      </c>
      <c r="AT22" s="315" t="s">
        <v>80</v>
      </c>
      <c r="AU22" s="367">
        <v>3300000</v>
      </c>
      <c r="AV22" s="158">
        <f t="shared" si="3"/>
        <v>0</v>
      </c>
      <c r="AW22" s="133">
        <f t="shared" si="4"/>
        <v>1</v>
      </c>
      <c r="AX22" s="315" t="s">
        <v>80</v>
      </c>
      <c r="AY22" s="86" t="s">
        <v>800</v>
      </c>
      <c r="AZ22" s="76" t="s">
        <v>17024</v>
      </c>
      <c r="BA22" s="81" t="s">
        <v>71</v>
      </c>
      <c r="BB22" s="81" t="s">
        <v>71</v>
      </c>
    </row>
    <row r="23" spans="2:54" x14ac:dyDescent="0.25">
      <c r="B23" s="247">
        <v>2023</v>
      </c>
      <c r="C23" s="81">
        <v>891780111</v>
      </c>
      <c r="D23" s="82" t="s">
        <v>68</v>
      </c>
      <c r="E23" s="145" t="s">
        <v>17025</v>
      </c>
      <c r="F23" s="145" t="s">
        <v>17026</v>
      </c>
      <c r="G23" s="86">
        <v>0</v>
      </c>
      <c r="H23" s="145"/>
      <c r="I23" s="86" t="s">
        <v>78</v>
      </c>
      <c r="J23" s="81" t="s">
        <v>1527</v>
      </c>
      <c r="K23" s="87" t="s">
        <v>16983</v>
      </c>
      <c r="L23" s="145">
        <v>25620000</v>
      </c>
      <c r="M23" s="81" t="s">
        <v>73</v>
      </c>
      <c r="N23" s="145"/>
      <c r="O23" s="87" t="s">
        <v>16984</v>
      </c>
      <c r="P23" s="165">
        <v>60385970</v>
      </c>
      <c r="Q23" s="480">
        <v>1508</v>
      </c>
      <c r="R23" s="320">
        <v>45119</v>
      </c>
      <c r="S23" s="480">
        <v>26040000</v>
      </c>
      <c r="T23" s="320">
        <v>45125</v>
      </c>
      <c r="U23" s="480">
        <v>25620000</v>
      </c>
      <c r="V23" s="86" t="s">
        <v>70</v>
      </c>
      <c r="W23" s="143">
        <v>41947381</v>
      </c>
      <c r="X23" s="87" t="s">
        <v>16954</v>
      </c>
      <c r="Y23" s="145"/>
      <c r="Z23" s="249">
        <v>45125</v>
      </c>
      <c r="AA23" s="249">
        <v>45125</v>
      </c>
      <c r="AB23" s="315" t="s">
        <v>80</v>
      </c>
      <c r="AC23" s="249">
        <v>45138</v>
      </c>
      <c r="AD23" s="76">
        <f t="shared" si="0"/>
        <v>13</v>
      </c>
      <c r="AE23" s="143">
        <v>0</v>
      </c>
      <c r="AF23" s="143">
        <v>0</v>
      </c>
      <c r="AG23" s="143">
        <v>0</v>
      </c>
      <c r="AH23" s="315" t="s">
        <v>80</v>
      </c>
      <c r="AI23" s="143">
        <f t="shared" si="1"/>
        <v>0</v>
      </c>
      <c r="AJ23" s="143">
        <v>0</v>
      </c>
      <c r="AK23" s="143">
        <v>0</v>
      </c>
      <c r="AL23" s="472" t="s">
        <v>80</v>
      </c>
      <c r="AM23" s="143">
        <v>0</v>
      </c>
      <c r="AN23" s="315" t="s">
        <v>80</v>
      </c>
      <c r="AO23" s="315" t="s">
        <v>80</v>
      </c>
      <c r="AP23" s="150">
        <f t="shared" si="2"/>
        <v>0</v>
      </c>
      <c r="AQ23" s="76">
        <f>+L23+AF23-AK23</f>
        <v>25620000</v>
      </c>
      <c r="AR23" s="86" t="s">
        <v>115</v>
      </c>
      <c r="AS23" s="145">
        <v>0</v>
      </c>
      <c r="AT23" s="315" t="s">
        <v>80</v>
      </c>
      <c r="AU23" s="367">
        <v>25620000</v>
      </c>
      <c r="AV23" s="158">
        <f t="shared" si="3"/>
        <v>0</v>
      </c>
      <c r="AW23" s="133">
        <f t="shared" si="4"/>
        <v>1</v>
      </c>
      <c r="AX23" s="315" t="s">
        <v>80</v>
      </c>
      <c r="AY23" s="86" t="s">
        <v>800</v>
      </c>
      <c r="AZ23" s="76" t="s">
        <v>17027</v>
      </c>
      <c r="BA23" s="81" t="s">
        <v>71</v>
      </c>
      <c r="BB23" s="81" t="s">
        <v>71</v>
      </c>
    </row>
    <row r="24" spans="2:54" x14ac:dyDescent="0.25">
      <c r="B24" s="247">
        <v>2023</v>
      </c>
      <c r="C24" s="81">
        <v>891780111</v>
      </c>
      <c r="D24" s="82" t="s">
        <v>68</v>
      </c>
      <c r="E24" s="145" t="s">
        <v>17028</v>
      </c>
      <c r="F24" s="145" t="s">
        <v>17029</v>
      </c>
      <c r="G24" s="86">
        <v>0</v>
      </c>
      <c r="H24" s="145"/>
      <c r="I24" s="86" t="s">
        <v>78</v>
      </c>
      <c r="J24" s="81" t="s">
        <v>1527</v>
      </c>
      <c r="K24" s="87" t="s">
        <v>16998</v>
      </c>
      <c r="L24" s="145">
        <v>12500000</v>
      </c>
      <c r="M24" s="81" t="s">
        <v>73</v>
      </c>
      <c r="N24" s="145"/>
      <c r="O24" s="87" t="s">
        <v>16999</v>
      </c>
      <c r="P24" s="165">
        <v>1082845936</v>
      </c>
      <c r="Q24" s="480">
        <v>1438</v>
      </c>
      <c r="R24" s="320">
        <v>45107</v>
      </c>
      <c r="S24" s="480">
        <v>32300000</v>
      </c>
      <c r="T24" s="320">
        <v>45121</v>
      </c>
      <c r="U24" s="480">
        <v>12500000</v>
      </c>
      <c r="V24" s="86" t="s">
        <v>70</v>
      </c>
      <c r="W24" s="143">
        <v>41947381</v>
      </c>
      <c r="X24" s="87" t="s">
        <v>16954</v>
      </c>
      <c r="Y24" s="145"/>
      <c r="Z24" s="249">
        <v>45121</v>
      </c>
      <c r="AA24" s="249">
        <v>45121</v>
      </c>
      <c r="AB24" s="315" t="s">
        <v>80</v>
      </c>
      <c r="AC24" s="249">
        <v>45260</v>
      </c>
      <c r="AD24" s="76">
        <f t="shared" si="0"/>
        <v>139</v>
      </c>
      <c r="AE24" s="143">
        <v>0</v>
      </c>
      <c r="AF24" s="143">
        <v>0</v>
      </c>
      <c r="AG24" s="143">
        <v>0</v>
      </c>
      <c r="AH24" s="315" t="s">
        <v>80</v>
      </c>
      <c r="AI24" s="143">
        <f t="shared" si="1"/>
        <v>0</v>
      </c>
      <c r="AJ24" s="143">
        <v>0</v>
      </c>
      <c r="AK24" s="143">
        <v>10000000</v>
      </c>
      <c r="AL24" s="156">
        <v>45149</v>
      </c>
      <c r="AM24" s="143">
        <v>0</v>
      </c>
      <c r="AN24" s="315" t="s">
        <v>80</v>
      </c>
      <c r="AO24" s="315" t="s">
        <v>80</v>
      </c>
      <c r="AP24" s="150">
        <f t="shared" si="2"/>
        <v>0</v>
      </c>
      <c r="AQ24" s="76">
        <f>+L24+AF24-AK24</f>
        <v>2500000</v>
      </c>
      <c r="AR24" s="86" t="s">
        <v>115</v>
      </c>
      <c r="AS24" s="145">
        <v>0</v>
      </c>
      <c r="AT24" s="315" t="s">
        <v>80</v>
      </c>
      <c r="AU24" s="367">
        <v>2500000</v>
      </c>
      <c r="AV24" s="158">
        <f t="shared" si="3"/>
        <v>0</v>
      </c>
      <c r="AW24" s="133">
        <f t="shared" si="4"/>
        <v>1</v>
      </c>
      <c r="AX24" s="315" t="s">
        <v>80</v>
      </c>
      <c r="AY24" s="86" t="s">
        <v>800</v>
      </c>
      <c r="AZ24" s="76" t="s">
        <v>17030</v>
      </c>
      <c r="BA24" s="81" t="s">
        <v>71</v>
      </c>
      <c r="BB24" s="81" t="s">
        <v>71</v>
      </c>
    </row>
    <row r="25" spans="2:54" x14ac:dyDescent="0.25">
      <c r="B25" s="247">
        <v>2023</v>
      </c>
      <c r="C25" s="81">
        <v>891780111</v>
      </c>
      <c r="D25" s="82" t="s">
        <v>68</v>
      </c>
      <c r="E25" s="145" t="s">
        <v>17031</v>
      </c>
      <c r="F25" s="145" t="s">
        <v>17032</v>
      </c>
      <c r="G25" s="86">
        <v>0</v>
      </c>
      <c r="H25" s="145"/>
      <c r="I25" s="86" t="s">
        <v>78</v>
      </c>
      <c r="J25" s="81" t="s">
        <v>1527</v>
      </c>
      <c r="K25" s="87" t="s">
        <v>17033</v>
      </c>
      <c r="L25" s="145">
        <v>4000000</v>
      </c>
      <c r="M25" s="81" t="s">
        <v>73</v>
      </c>
      <c r="N25" s="145"/>
      <c r="O25" s="87" t="s">
        <v>17034</v>
      </c>
      <c r="P25" s="165">
        <v>32882509</v>
      </c>
      <c r="Q25" s="480">
        <v>1439</v>
      </c>
      <c r="R25" s="320">
        <v>45107</v>
      </c>
      <c r="S25" s="480">
        <v>10000000</v>
      </c>
      <c r="T25" s="320">
        <v>45128</v>
      </c>
      <c r="U25" s="480">
        <v>4000000</v>
      </c>
      <c r="V25" s="86" t="s">
        <v>70</v>
      </c>
      <c r="W25" s="143">
        <v>41947381</v>
      </c>
      <c r="X25" s="87" t="s">
        <v>16954</v>
      </c>
      <c r="Y25" s="145"/>
      <c r="Z25" s="249">
        <v>45128</v>
      </c>
      <c r="AA25" s="249">
        <v>45128</v>
      </c>
      <c r="AB25" s="315" t="s">
        <v>80</v>
      </c>
      <c r="AC25" s="249">
        <v>45142</v>
      </c>
      <c r="AD25" s="76">
        <f t="shared" si="0"/>
        <v>14</v>
      </c>
      <c r="AE25" s="143">
        <v>0</v>
      </c>
      <c r="AF25" s="143">
        <v>0</v>
      </c>
      <c r="AG25" s="143">
        <v>0</v>
      </c>
      <c r="AH25" s="315" t="s">
        <v>80</v>
      </c>
      <c r="AI25" s="143">
        <f t="shared" si="1"/>
        <v>0</v>
      </c>
      <c r="AJ25" s="143">
        <v>0</v>
      </c>
      <c r="AK25" s="143">
        <v>0</v>
      </c>
      <c r="AL25" s="472" t="s">
        <v>80</v>
      </c>
      <c r="AM25" s="143">
        <v>0</v>
      </c>
      <c r="AN25" s="315" t="s">
        <v>80</v>
      </c>
      <c r="AO25" s="315" t="s">
        <v>80</v>
      </c>
      <c r="AP25" s="150">
        <f t="shared" si="2"/>
        <v>0</v>
      </c>
      <c r="AQ25" s="76">
        <f>+L25+AF25-AK25</f>
        <v>4000000</v>
      </c>
      <c r="AR25" s="86" t="s">
        <v>115</v>
      </c>
      <c r="AS25" s="145">
        <v>0</v>
      </c>
      <c r="AT25" s="315" t="s">
        <v>80</v>
      </c>
      <c r="AU25" s="367">
        <v>4000000</v>
      </c>
      <c r="AV25" s="158">
        <f t="shared" si="3"/>
        <v>0</v>
      </c>
      <c r="AW25" s="133">
        <f t="shared" si="4"/>
        <v>1</v>
      </c>
      <c r="AX25" s="315" t="s">
        <v>80</v>
      </c>
      <c r="AY25" s="86" t="s">
        <v>800</v>
      </c>
      <c r="AZ25" s="76" t="s">
        <v>17035</v>
      </c>
      <c r="BA25" s="81" t="s">
        <v>71</v>
      </c>
      <c r="BB25" s="81" t="s">
        <v>71</v>
      </c>
    </row>
    <row r="26" spans="2:54" s="322" customFormat="1" x14ac:dyDescent="0.25">
      <c r="B26" s="316">
        <v>2023</v>
      </c>
      <c r="C26" s="317">
        <v>891780111</v>
      </c>
      <c r="D26" s="318" t="s">
        <v>68</v>
      </c>
      <c r="E26" s="480" t="s">
        <v>17036</v>
      </c>
      <c r="F26" s="480" t="s">
        <v>17037</v>
      </c>
      <c r="G26" s="319">
        <v>0</v>
      </c>
      <c r="H26" s="480"/>
      <c r="I26" s="319" t="s">
        <v>78</v>
      </c>
      <c r="J26" s="317" t="s">
        <v>1527</v>
      </c>
      <c r="K26" s="482" t="s">
        <v>17038</v>
      </c>
      <c r="L26" s="480">
        <v>20000000</v>
      </c>
      <c r="M26" s="317" t="s">
        <v>73</v>
      </c>
      <c r="N26" s="480"/>
      <c r="O26" s="482" t="s">
        <v>16959</v>
      </c>
      <c r="P26" s="483">
        <v>57291132</v>
      </c>
      <c r="Q26" s="480">
        <v>1666</v>
      </c>
      <c r="R26" s="320">
        <v>45141</v>
      </c>
      <c r="S26" s="480">
        <v>43000000</v>
      </c>
      <c r="T26" s="320">
        <v>45142</v>
      </c>
      <c r="U26" s="480">
        <v>20000000</v>
      </c>
      <c r="V26" s="319" t="s">
        <v>70</v>
      </c>
      <c r="W26" s="481">
        <v>41947381</v>
      </c>
      <c r="X26" s="482" t="s">
        <v>16954</v>
      </c>
      <c r="Y26" s="480"/>
      <c r="Z26" s="320">
        <v>45142</v>
      </c>
      <c r="AA26" s="320">
        <v>45142</v>
      </c>
      <c r="AB26" s="315" t="s">
        <v>80</v>
      </c>
      <c r="AC26" s="320">
        <v>45275</v>
      </c>
      <c r="AD26" s="485">
        <f t="shared" si="0"/>
        <v>133</v>
      </c>
      <c r="AE26" s="481">
        <v>0</v>
      </c>
      <c r="AF26" s="481">
        <v>0</v>
      </c>
      <c r="AG26" s="481">
        <v>0</v>
      </c>
      <c r="AH26" s="315" t="s">
        <v>80</v>
      </c>
      <c r="AI26" s="481">
        <f t="shared" si="1"/>
        <v>0</v>
      </c>
      <c r="AJ26" s="481">
        <v>0</v>
      </c>
      <c r="AK26" s="481">
        <v>0</v>
      </c>
      <c r="AL26" s="472" t="s">
        <v>80</v>
      </c>
      <c r="AM26" s="481">
        <v>0</v>
      </c>
      <c r="AN26" s="315" t="s">
        <v>80</v>
      </c>
      <c r="AO26" s="315" t="s">
        <v>80</v>
      </c>
      <c r="AP26" s="359">
        <f t="shared" si="2"/>
        <v>0</v>
      </c>
      <c r="AQ26" s="485">
        <f>+L26+AF26-AK26</f>
        <v>20000000</v>
      </c>
      <c r="AR26" s="319" t="s">
        <v>115</v>
      </c>
      <c r="AS26" s="480">
        <v>0</v>
      </c>
      <c r="AT26" s="315" t="s">
        <v>80</v>
      </c>
      <c r="AU26" s="486">
        <v>12000000</v>
      </c>
      <c r="AV26" s="487">
        <f t="shared" si="3"/>
        <v>8000000</v>
      </c>
      <c r="AW26" s="488">
        <f t="shared" si="4"/>
        <v>0.6</v>
      </c>
      <c r="AX26" s="315" t="s">
        <v>80</v>
      </c>
      <c r="AY26" s="319" t="s">
        <v>72</v>
      </c>
      <c r="AZ26" s="485" t="s">
        <v>17039</v>
      </c>
      <c r="BA26" s="317" t="s">
        <v>71</v>
      </c>
      <c r="BB26" s="317" t="s">
        <v>71</v>
      </c>
    </row>
    <row r="27" spans="2:54" s="322" customFormat="1" x14ac:dyDescent="0.25">
      <c r="B27" s="316">
        <v>2023</v>
      </c>
      <c r="C27" s="317">
        <v>891780111</v>
      </c>
      <c r="D27" s="318" t="s">
        <v>68</v>
      </c>
      <c r="E27" s="480" t="s">
        <v>17040</v>
      </c>
      <c r="F27" s="480" t="s">
        <v>17041</v>
      </c>
      <c r="G27" s="319">
        <v>0</v>
      </c>
      <c r="H27" s="480"/>
      <c r="I27" s="319" t="s">
        <v>78</v>
      </c>
      <c r="J27" s="317" t="s">
        <v>1527</v>
      </c>
      <c r="K27" s="482" t="s">
        <v>17042</v>
      </c>
      <c r="L27" s="480">
        <v>17500000</v>
      </c>
      <c r="M27" s="317" t="s">
        <v>73</v>
      </c>
      <c r="N27" s="480"/>
      <c r="O27" s="482" t="s">
        <v>16969</v>
      </c>
      <c r="P27" s="483">
        <v>1082986396</v>
      </c>
      <c r="Q27" s="480">
        <v>1666</v>
      </c>
      <c r="R27" s="320">
        <v>45141</v>
      </c>
      <c r="S27" s="480">
        <v>43000000</v>
      </c>
      <c r="T27" s="320">
        <v>45142</v>
      </c>
      <c r="U27" s="480">
        <v>17500000</v>
      </c>
      <c r="V27" s="319" t="s">
        <v>70</v>
      </c>
      <c r="W27" s="481">
        <v>41947381</v>
      </c>
      <c r="X27" s="482" t="s">
        <v>16954</v>
      </c>
      <c r="Y27" s="480"/>
      <c r="Z27" s="320">
        <v>45142</v>
      </c>
      <c r="AA27" s="320">
        <v>45142</v>
      </c>
      <c r="AB27" s="315" t="s">
        <v>80</v>
      </c>
      <c r="AC27" s="320">
        <v>45275</v>
      </c>
      <c r="AD27" s="485">
        <f t="shared" si="0"/>
        <v>133</v>
      </c>
      <c r="AE27" s="481">
        <v>0</v>
      </c>
      <c r="AF27" s="481">
        <v>0</v>
      </c>
      <c r="AG27" s="481">
        <v>0</v>
      </c>
      <c r="AH27" s="315" t="s">
        <v>80</v>
      </c>
      <c r="AI27" s="481">
        <f t="shared" si="1"/>
        <v>0</v>
      </c>
      <c r="AJ27" s="481">
        <v>0</v>
      </c>
      <c r="AK27" s="481">
        <v>0</v>
      </c>
      <c r="AL27" s="472" t="s">
        <v>80</v>
      </c>
      <c r="AM27" s="481">
        <v>0</v>
      </c>
      <c r="AN27" s="315" t="s">
        <v>80</v>
      </c>
      <c r="AO27" s="315" t="s">
        <v>80</v>
      </c>
      <c r="AP27" s="359">
        <f t="shared" si="2"/>
        <v>0</v>
      </c>
      <c r="AQ27" s="485">
        <f>+L27+AF27-AK27</f>
        <v>17500000</v>
      </c>
      <c r="AR27" s="319" t="s">
        <v>115</v>
      </c>
      <c r="AS27" s="480">
        <v>0</v>
      </c>
      <c r="AT27" s="315" t="s">
        <v>80</v>
      </c>
      <c r="AU27" s="486">
        <v>10500000</v>
      </c>
      <c r="AV27" s="487">
        <f t="shared" si="3"/>
        <v>7000000</v>
      </c>
      <c r="AW27" s="488">
        <f t="shared" si="4"/>
        <v>0.6</v>
      </c>
      <c r="AX27" s="315" t="s">
        <v>80</v>
      </c>
      <c r="AY27" s="319" t="s">
        <v>72</v>
      </c>
      <c r="AZ27" s="485" t="s">
        <v>17043</v>
      </c>
      <c r="BA27" s="317" t="s">
        <v>71</v>
      </c>
      <c r="BB27" s="317" t="s">
        <v>71</v>
      </c>
    </row>
    <row r="28" spans="2:54" x14ac:dyDescent="0.25">
      <c r="B28" s="247">
        <v>2023</v>
      </c>
      <c r="C28" s="81">
        <v>891780111</v>
      </c>
      <c r="D28" s="82" t="s">
        <v>68</v>
      </c>
      <c r="E28" s="145" t="s">
        <v>17044</v>
      </c>
      <c r="F28" s="145" t="s">
        <v>17045</v>
      </c>
      <c r="G28" s="86">
        <v>0</v>
      </c>
      <c r="H28" s="145"/>
      <c r="I28" s="86" t="s">
        <v>78</v>
      </c>
      <c r="J28" s="81" t="s">
        <v>1527</v>
      </c>
      <c r="K28" s="87" t="s">
        <v>17046</v>
      </c>
      <c r="L28" s="145">
        <v>14000000</v>
      </c>
      <c r="M28" s="81" t="s">
        <v>73</v>
      </c>
      <c r="N28" s="145"/>
      <c r="O28" s="87" t="s">
        <v>16999</v>
      </c>
      <c r="P28" s="165">
        <v>1082845936</v>
      </c>
      <c r="Q28" s="480">
        <v>1720</v>
      </c>
      <c r="R28" s="320">
        <v>45149</v>
      </c>
      <c r="S28" s="480">
        <v>14000000</v>
      </c>
      <c r="T28" s="320">
        <v>45149</v>
      </c>
      <c r="U28" s="480">
        <v>14000000</v>
      </c>
      <c r="V28" s="86" t="s">
        <v>70</v>
      </c>
      <c r="W28" s="143">
        <v>41947381</v>
      </c>
      <c r="X28" s="87" t="s">
        <v>16954</v>
      </c>
      <c r="Y28" s="145"/>
      <c r="Z28" s="249">
        <v>45149</v>
      </c>
      <c r="AA28" s="249">
        <v>45149</v>
      </c>
      <c r="AB28" s="315" t="s">
        <v>80</v>
      </c>
      <c r="AC28" s="249">
        <v>45260</v>
      </c>
      <c r="AD28" s="76">
        <f t="shared" si="0"/>
        <v>111</v>
      </c>
      <c r="AE28" s="143">
        <v>0</v>
      </c>
      <c r="AF28" s="143">
        <v>0</v>
      </c>
      <c r="AG28" s="143">
        <v>0</v>
      </c>
      <c r="AH28" s="315" t="s">
        <v>80</v>
      </c>
      <c r="AI28" s="143">
        <f>+IF(AH28="1800-01-01",0,AH28-AC28)</f>
        <v>0</v>
      </c>
      <c r="AJ28" s="143">
        <v>0</v>
      </c>
      <c r="AK28" s="143">
        <v>0</v>
      </c>
      <c r="AL28" s="472" t="s">
        <v>80</v>
      </c>
      <c r="AM28" s="143">
        <v>0</v>
      </c>
      <c r="AN28" s="315" t="s">
        <v>80</v>
      </c>
      <c r="AO28" s="315" t="s">
        <v>80</v>
      </c>
      <c r="AP28" s="150">
        <f>+IF(AN28="1800-01-01",0,AO28-AN28)</f>
        <v>0</v>
      </c>
      <c r="AQ28" s="76">
        <f>+L28+AF28-AK28</f>
        <v>14000000</v>
      </c>
      <c r="AR28" s="86" t="s">
        <v>115</v>
      </c>
      <c r="AS28" s="145">
        <v>0</v>
      </c>
      <c r="AT28" s="315" t="s">
        <v>80</v>
      </c>
      <c r="AU28" s="367">
        <v>3500000</v>
      </c>
      <c r="AV28" s="158">
        <f>AQ28-AU28</f>
        <v>10500000</v>
      </c>
      <c r="AW28" s="133">
        <f>+IFERROR(AU28/AQ28,"-")</f>
        <v>0.25</v>
      </c>
      <c r="AX28" s="315" t="s">
        <v>80</v>
      </c>
      <c r="AY28" s="86" t="s">
        <v>72</v>
      </c>
      <c r="AZ28" s="76" t="s">
        <v>17047</v>
      </c>
      <c r="BA28" s="81" t="s">
        <v>71</v>
      </c>
      <c r="BB28" s="81" t="s">
        <v>71</v>
      </c>
    </row>
    <row r="29" spans="2:54" ht="15.75" thickBot="1" x14ac:dyDescent="0.3">
      <c r="B29" s="267">
        <v>2023</v>
      </c>
      <c r="C29" s="84">
        <v>891780111</v>
      </c>
      <c r="D29" s="376" t="s">
        <v>68</v>
      </c>
      <c r="E29" s="378" t="s">
        <v>17048</v>
      </c>
      <c r="F29" s="489" t="s">
        <v>17049</v>
      </c>
      <c r="G29" s="146">
        <v>0</v>
      </c>
      <c r="H29" s="378"/>
      <c r="I29" s="146" t="s">
        <v>78</v>
      </c>
      <c r="J29" s="84" t="s">
        <v>1527</v>
      </c>
      <c r="K29" s="490" t="s">
        <v>17050</v>
      </c>
      <c r="L29" s="378">
        <v>7800000</v>
      </c>
      <c r="M29" s="84" t="s">
        <v>73</v>
      </c>
      <c r="N29" s="378"/>
      <c r="O29" s="490" t="s">
        <v>17034</v>
      </c>
      <c r="P29" s="491">
        <v>32882509</v>
      </c>
      <c r="Q29" s="489">
        <v>2025</v>
      </c>
      <c r="R29" s="492">
        <v>45189</v>
      </c>
      <c r="S29" s="489">
        <v>7800000</v>
      </c>
      <c r="T29" s="492">
        <v>45189</v>
      </c>
      <c r="U29" s="489">
        <v>7800000</v>
      </c>
      <c r="V29" s="146" t="s">
        <v>70</v>
      </c>
      <c r="W29" s="147">
        <v>41947381</v>
      </c>
      <c r="X29" s="490" t="s">
        <v>16954</v>
      </c>
      <c r="Y29" s="378"/>
      <c r="Z29" s="273">
        <v>45189</v>
      </c>
      <c r="AA29" s="273">
        <v>45189</v>
      </c>
      <c r="AB29" s="418" t="s">
        <v>80</v>
      </c>
      <c r="AC29" s="273">
        <v>45260</v>
      </c>
      <c r="AD29" s="377">
        <f t="shared" si="0"/>
        <v>71</v>
      </c>
      <c r="AE29" s="147">
        <v>0</v>
      </c>
      <c r="AF29" s="147">
        <v>0</v>
      </c>
      <c r="AG29" s="147">
        <v>0</v>
      </c>
      <c r="AH29" s="418" t="s">
        <v>80</v>
      </c>
      <c r="AI29" s="147">
        <v>0</v>
      </c>
      <c r="AJ29" s="147">
        <v>0</v>
      </c>
      <c r="AK29" s="147">
        <v>0</v>
      </c>
      <c r="AL29" s="474" t="s">
        <v>80</v>
      </c>
      <c r="AM29" s="147">
        <v>0</v>
      </c>
      <c r="AN29" s="418" t="s">
        <v>80</v>
      </c>
      <c r="AO29" s="418" t="s">
        <v>80</v>
      </c>
      <c r="AP29" s="151">
        <v>0</v>
      </c>
      <c r="AQ29" s="377">
        <f>+L29+AF29-AK29</f>
        <v>7800000</v>
      </c>
      <c r="AR29" s="146" t="s">
        <v>115</v>
      </c>
      <c r="AS29" s="377">
        <v>0</v>
      </c>
      <c r="AT29" s="418" t="s">
        <v>80</v>
      </c>
      <c r="AU29" s="464">
        <v>0</v>
      </c>
      <c r="AV29" s="434">
        <f>AQ29-AU29</f>
        <v>7800000</v>
      </c>
      <c r="AW29" s="149">
        <f>+IFERROR(AU29/AQ29,"-")</f>
        <v>0</v>
      </c>
      <c r="AX29" s="418" t="s">
        <v>80</v>
      </c>
      <c r="AY29" s="146" t="s">
        <v>72</v>
      </c>
      <c r="AZ29" s="377" t="s">
        <v>17051</v>
      </c>
      <c r="BA29" s="84" t="s">
        <v>71</v>
      </c>
      <c r="BB29" s="84" t="s">
        <v>71</v>
      </c>
    </row>
    <row r="30" spans="2:54" s="22" customFormat="1" ht="15.75" thickBot="1" x14ac:dyDescent="0.3">
      <c r="B30" s="790" t="s">
        <v>74</v>
      </c>
      <c r="C30" s="791"/>
      <c r="D30" s="792"/>
      <c r="E30" s="323">
        <f>+SUBTOTAL(3,E7:E29)</f>
        <v>23</v>
      </c>
      <c r="F30" s="324"/>
      <c r="G30" s="325"/>
      <c r="H30" s="325"/>
      <c r="I30" s="325"/>
      <c r="J30" s="325"/>
      <c r="K30" s="325"/>
      <c r="L30" s="326">
        <f>SUM(L7:L29)</f>
        <v>351302600</v>
      </c>
      <c r="M30" s="807"/>
      <c r="N30" s="808"/>
      <c r="O30" s="808"/>
      <c r="P30" s="808"/>
      <c r="Q30" s="808"/>
      <c r="R30" s="808"/>
      <c r="S30" s="808"/>
      <c r="T30" s="808"/>
      <c r="U30" s="808"/>
      <c r="V30" s="808"/>
      <c r="W30" s="808"/>
      <c r="X30" s="808"/>
      <c r="Y30" s="808"/>
      <c r="Z30" s="808"/>
      <c r="AA30" s="808"/>
      <c r="AB30" s="808"/>
      <c r="AC30" s="808"/>
      <c r="AD30" s="809"/>
      <c r="AE30" s="328">
        <f>SUM(AE7:AE29)</f>
        <v>0</v>
      </c>
      <c r="AF30" s="329">
        <f>SUM(AF7:AF29)</f>
        <v>0</v>
      </c>
      <c r="AG30" s="329">
        <f>SUM(AG7:AG29)</f>
        <v>0</v>
      </c>
      <c r="AH30" s="327"/>
      <c r="AI30" s="329">
        <f>SUM(AI7:AI29)</f>
        <v>0</v>
      </c>
      <c r="AJ30" s="329">
        <f>SUM(AJ7:AJ29)</f>
        <v>0</v>
      </c>
      <c r="AK30" s="330">
        <f>SUM(AK7:AK29)</f>
        <v>45500000</v>
      </c>
      <c r="AL30" s="327"/>
      <c r="AM30" s="330">
        <f>SUM(AM7:AM29)</f>
        <v>1</v>
      </c>
      <c r="AN30" s="807"/>
      <c r="AO30" s="808"/>
      <c r="AP30" s="809"/>
      <c r="AQ30" s="328">
        <f>SUM(AQ7:AQ29)</f>
        <v>305802600</v>
      </c>
      <c r="AR30" s="327"/>
      <c r="AS30" s="329">
        <f>SUM(AS7:AS29)</f>
        <v>0</v>
      </c>
      <c r="AT30" s="327"/>
      <c r="AU30" s="331">
        <f>SUM(AU7:AU29)</f>
        <v>256991600</v>
      </c>
      <c r="AV30" s="332">
        <f>SUM(AV7:AV29)</f>
        <v>48811000</v>
      </c>
      <c r="AW30" s="807"/>
      <c r="AX30" s="808"/>
      <c r="AY30" s="808"/>
      <c r="AZ30" s="808"/>
      <c r="BA30" s="808"/>
      <c r="BB30" s="808"/>
    </row>
  </sheetData>
  <sheetProtection formatCells="0" formatColumns="0" formatRows="0" insertRows="0" deleteRows="0" autoFilter="0"/>
  <mergeCells count="20">
    <mergeCell ref="AE4:AP4"/>
    <mergeCell ref="O5:P5"/>
    <mergeCell ref="AN30:AP30"/>
    <mergeCell ref="AW30:BB30"/>
    <mergeCell ref="AE5:AI5"/>
    <mergeCell ref="AJ5:AL5"/>
    <mergeCell ref="AM5:AP5"/>
    <mergeCell ref="AR5:AV5"/>
    <mergeCell ref="AW5:AY5"/>
    <mergeCell ref="AZ5:BB5"/>
    <mergeCell ref="Q5:S5"/>
    <mergeCell ref="T5:U5"/>
    <mergeCell ref="V5:Y5"/>
    <mergeCell ref="Z5:AD5"/>
    <mergeCell ref="B30:D30"/>
    <mergeCell ref="M30:AD30"/>
    <mergeCell ref="B3:C5"/>
    <mergeCell ref="D3:H3"/>
    <mergeCell ref="I3:J4"/>
    <mergeCell ref="F4:G4"/>
  </mergeCells>
  <conditionalFormatting sqref="F4:F5">
    <cfRule type="containsText" dxfId="10"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29" xr:uid="{F9662D0F-618F-4DA1-A48B-54252EB96F95}">
      <formula1>"OTRO SECTOR"</formula1>
    </dataValidation>
    <dataValidation type="list" allowBlank="1" showInputMessage="1" showErrorMessage="1" sqref="M7:M29" xr:uid="{5652E2FC-3926-45E8-B903-C5F291A3ADF7}">
      <formula1>"DIRECTA"</formula1>
    </dataValidation>
    <dataValidation type="list" allowBlank="1" showInputMessage="1" showErrorMessage="1" sqref="J7:J29" xr:uid="{27F8C366-21FB-4C97-8DF4-C1DD41FE239F}">
      <formula1>"FUNCIONAMIENTO,INVERSION,OTROS"</formula1>
    </dataValidation>
    <dataValidation type="list" allowBlank="1" showInputMessage="1" showErrorMessage="1" sqref="BB7:BB29" xr:uid="{23AA65AD-2D45-42C9-B654-1645CB20FDFC}">
      <formula1>"SI,NA por TIPO Contrato"</formula1>
    </dataValidation>
    <dataValidation type="list" allowBlank="1" showInputMessage="1" showErrorMessage="1" sqref="BA7:BA29" xr:uid="{BCA8BA4E-F8E9-4882-92AC-94DD22E74DE0}">
      <formula1>"SI,NO HA INICIADO"</formula1>
    </dataValidation>
    <dataValidation type="list" allowBlank="1" showInputMessage="1" showErrorMessage="1" sqref="AY7:AY29" xr:uid="{6E68B611-8482-419C-8619-E8642B845E37}">
      <formula1>"En ejecucion,Suspendido,Liquidado,Terminado"</formula1>
    </dataValidation>
    <dataValidation type="list" allowBlank="1" showInputMessage="1" showErrorMessage="1" sqref="V7:V29 AR7:AR29" xr:uid="{8DB1C845-75FE-4536-91EE-04DACCEB0453}">
      <formula1>"S,N"</formula1>
    </dataValidation>
    <dataValidation type="list" allowBlank="1" showInputMessage="1" showErrorMessage="1" sqref="N7" xr:uid="{28CDFACA-3AEE-416F-8C28-03B76C1337ED}">
      <formula1>modalidad</formula1>
    </dataValidation>
    <dataValidation type="list" allowBlank="1" showInputMessage="1" showErrorMessage="1" errorTitle="ERROR" error="SOLO VALIDO LISTA DESPLEGABLE" promptTitle="ESCOJA EL PERIODO" sqref="F4" xr:uid="{FB8BAE24-BB1C-4ADD-A411-2293AE7F07F4}">
      <formula1>"Seleccione el periodo a presentar,ENERO,FEBRERO,MARZO,ABRIL,MAYO,JUNIO,JULIO,AGOSTO,SEPTIEMBRE,OCTUBRE,NOVIEMBRE,DICIEMBRE"</formula1>
    </dataValidation>
    <dataValidation type="list" allowBlank="1" showInputMessage="1" showErrorMessage="1" sqref="K3" xr:uid="{6844F1F5-FA68-42FC-B4A7-E54D4619E931}">
      <formula1>"Escoja la opcion,42,250,1000,3000"</formula1>
    </dataValidation>
  </dataValidations>
  <hyperlinks>
    <hyperlink ref="AZ18" r:id="rId1" xr:uid="{F4CAA62C-DEE7-4ADE-8003-9DE8525584F6}"/>
    <hyperlink ref="AZ21" r:id="rId2" xr:uid="{D77EA99A-1068-4E04-8691-307AB459329C}"/>
    <hyperlink ref="AZ22" r:id="rId3" xr:uid="{00716E5F-A2AD-4C70-9675-4BD6CF8713A8}"/>
    <hyperlink ref="AZ28" r:id="rId4" xr:uid="{212406B7-C67A-4AE1-BC7D-74DE0D901C7B}"/>
    <hyperlink ref="AZ7" r:id="rId5" xr:uid="{D9187B33-0CC4-40CF-8F57-58E717F65419}"/>
    <hyperlink ref="AZ29" r:id="rId6" xr:uid="{1A997ABE-250C-4186-A3EF-8CA2C530AF65}"/>
  </hyperlinks>
  <pageMargins left="0.7" right="0.7" top="0.75" bottom="0.75" header="0.3" footer="0.3"/>
  <pageSetup orientation="portrait" horizontalDpi="300" verticalDpi="300"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374DA-D5B8-4E63-86F7-747ABCABBDB0}">
  <dimension ref="A1:BU47"/>
  <sheetViews>
    <sheetView workbookViewId="0">
      <selection activeCell="F11" sqref="F11"/>
    </sheetView>
  </sheetViews>
  <sheetFormatPr baseColWidth="10" defaultRowHeight="15" x14ac:dyDescent="0.25"/>
  <cols>
    <col min="1" max="1" width="2.5703125" customWidth="1"/>
    <col min="2" max="2" width="10" customWidth="1"/>
    <col min="3" max="3" width="13.5703125" customWidth="1"/>
    <col min="4" max="4" width="20.5703125" customWidth="1"/>
    <col min="5" max="5" width="22.140625" customWidth="1"/>
    <col min="6" max="6" width="17.5703125" customWidth="1"/>
    <col min="7" max="7" width="13.85546875" customWidth="1"/>
    <col min="8" max="8" width="16.5703125" hidden="1" customWidth="1"/>
    <col min="9" max="9" width="16.5703125" customWidth="1"/>
    <col min="10" max="10" width="17.42578125" customWidth="1"/>
    <col min="11" max="11" width="18.42578125" customWidth="1"/>
    <col min="12" max="12" width="13.5703125" bestFit="1" customWidth="1"/>
    <col min="13" max="13" width="13.42578125" customWidth="1"/>
    <col min="14" max="14" width="13.42578125" hidden="1" customWidth="1"/>
    <col min="15" max="15" width="16.140625" customWidth="1"/>
    <col min="16" max="16" width="16.42578125" customWidth="1"/>
    <col min="17" max="17" width="11.5703125" bestFit="1" customWidth="1"/>
    <col min="18" max="18" width="13.42578125" customWidth="1"/>
    <col min="19" max="19" width="11.5703125" bestFit="1" customWidth="1"/>
    <col min="20" max="20" width="16.28515625" customWidth="1"/>
    <col min="21" max="21" width="17" customWidth="1"/>
    <col min="22" max="22" width="14.140625" customWidth="1"/>
    <col min="23" max="23" width="14.42578125" customWidth="1"/>
    <col min="24" max="24" width="17.140625" customWidth="1"/>
    <col min="25" max="25" width="3.5703125" hidden="1" customWidth="1"/>
    <col min="26" max="26" width="13.85546875" customWidth="1"/>
    <col min="27" max="27" width="14.42578125" customWidth="1"/>
    <col min="28" max="28" width="13.85546875" customWidth="1"/>
    <col min="29" max="29" width="13.5703125" customWidth="1"/>
    <col min="30" max="30" width="13.28515625" customWidth="1"/>
    <col min="31" max="32" width="11.5703125" bestFit="1"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3" customWidth="1"/>
    <col min="43" max="43" width="14.85546875" customWidth="1"/>
    <col min="44" max="44" width="14.7109375" customWidth="1"/>
    <col min="45" max="46" width="14.28515625" customWidth="1"/>
    <col min="47" max="48" width="15.7109375" customWidth="1"/>
    <col min="49" max="49" width="14.5703125" bestFit="1" customWidth="1"/>
    <col min="50" max="50" width="14.42578125" customWidth="1"/>
    <col min="51" max="51" width="12.42578125" customWidth="1"/>
    <col min="54" max="54" width="17.85546875" bestFit="1" customWidth="1"/>
  </cols>
  <sheetData>
    <row r="1" spans="1:73" ht="7.5" customHeight="1" x14ac:dyDescent="0.25">
      <c r="X1" s="1"/>
    </row>
    <row r="2" spans="1:73" ht="11.25" customHeight="1" thickBot="1" x14ac:dyDescent="0.3">
      <c r="H2" s="2"/>
      <c r="I2" s="2"/>
      <c r="X2" s="1"/>
    </row>
    <row r="3" spans="1:73" ht="30.75" customHeight="1" thickBot="1" x14ac:dyDescent="0.3">
      <c r="B3" s="768"/>
      <c r="C3" s="769"/>
      <c r="D3" s="774" t="s">
        <v>76</v>
      </c>
      <c r="E3" s="775"/>
      <c r="F3" s="775"/>
      <c r="G3" s="775"/>
      <c r="H3" s="776"/>
      <c r="I3" s="777" t="s">
        <v>0</v>
      </c>
      <c r="J3" s="778"/>
      <c r="K3" s="3">
        <v>42</v>
      </c>
      <c r="L3" s="4" t="s">
        <v>1</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770"/>
      <c r="C4" s="771"/>
      <c r="D4" s="7" t="s">
        <v>2</v>
      </c>
      <c r="E4" s="8"/>
      <c r="F4" s="781" t="s">
        <v>119</v>
      </c>
      <c r="G4" s="781"/>
      <c r="H4" s="9"/>
      <c r="I4" s="779"/>
      <c r="J4" s="780"/>
      <c r="K4" s="10">
        <f>+L5*K3</f>
        <v>48720000</v>
      </c>
      <c r="L4" s="11" t="s">
        <v>3</v>
      </c>
      <c r="M4" s="5"/>
      <c r="N4" s="5"/>
      <c r="O4" s="5"/>
      <c r="P4" s="5"/>
      <c r="Q4" s="5"/>
      <c r="R4" s="5"/>
      <c r="S4" s="5"/>
      <c r="T4" s="5"/>
      <c r="U4" s="5"/>
      <c r="V4" s="5"/>
      <c r="W4" s="5"/>
      <c r="X4" s="6"/>
      <c r="Y4" s="5"/>
      <c r="Z4" s="6"/>
      <c r="AA4" s="6"/>
      <c r="AB4" s="6"/>
      <c r="AC4" s="6"/>
      <c r="AD4" s="6"/>
      <c r="AE4" s="782" t="s">
        <v>4</v>
      </c>
      <c r="AF4" s="783"/>
      <c r="AG4" s="783"/>
      <c r="AH4" s="783"/>
      <c r="AI4" s="783"/>
      <c r="AJ4" s="783"/>
      <c r="AK4" s="783"/>
      <c r="AL4" s="783"/>
      <c r="AM4" s="783"/>
      <c r="AN4" s="783"/>
      <c r="AO4" s="783"/>
      <c r="AP4" s="784"/>
      <c r="AQ4" s="5"/>
      <c r="AR4" s="5"/>
      <c r="AS4" s="5"/>
      <c r="AT4" s="5"/>
      <c r="AU4" s="5"/>
      <c r="AV4" s="5"/>
      <c r="AW4" s="5"/>
      <c r="AX4" s="5"/>
      <c r="AY4" s="5"/>
      <c r="AZ4" s="5"/>
      <c r="BA4" s="5"/>
      <c r="BB4" s="5"/>
    </row>
    <row r="5" spans="1:73" s="12" customFormat="1" ht="23.25" customHeight="1" thickBot="1" x14ac:dyDescent="0.3">
      <c r="B5" s="772"/>
      <c r="C5" s="773"/>
      <c r="D5" s="13" t="s">
        <v>5</v>
      </c>
      <c r="E5" s="14"/>
      <c r="F5" s="23" t="s">
        <v>17579</v>
      </c>
      <c r="G5" s="23"/>
      <c r="H5" s="15"/>
      <c r="I5" s="16" t="s">
        <v>6</v>
      </c>
      <c r="J5" s="17"/>
      <c r="K5" s="18"/>
      <c r="L5" s="19">
        <v>1160000</v>
      </c>
      <c r="M5" s="5"/>
      <c r="N5" s="5"/>
      <c r="O5" s="785" t="s">
        <v>7</v>
      </c>
      <c r="P5" s="786"/>
      <c r="Q5" s="785" t="s">
        <v>8</v>
      </c>
      <c r="R5" s="786"/>
      <c r="S5" s="787"/>
      <c r="T5" s="788" t="s">
        <v>9</v>
      </c>
      <c r="U5" s="789"/>
      <c r="V5" s="785" t="s">
        <v>10</v>
      </c>
      <c r="W5" s="786"/>
      <c r="X5" s="786"/>
      <c r="Y5" s="787"/>
      <c r="Z5" s="782" t="s">
        <v>11</v>
      </c>
      <c r="AA5" s="783"/>
      <c r="AB5" s="783"/>
      <c r="AC5" s="783"/>
      <c r="AD5" s="784"/>
      <c r="AE5" s="782" t="s">
        <v>12</v>
      </c>
      <c r="AF5" s="783"/>
      <c r="AG5" s="783"/>
      <c r="AH5" s="783"/>
      <c r="AI5" s="784"/>
      <c r="AJ5" s="785" t="s">
        <v>13</v>
      </c>
      <c r="AK5" s="786"/>
      <c r="AL5" s="787"/>
      <c r="AM5" s="785" t="s">
        <v>14</v>
      </c>
      <c r="AN5" s="786"/>
      <c r="AO5" s="786"/>
      <c r="AP5" s="787"/>
      <c r="AQ5" s="5"/>
      <c r="AR5" s="785" t="s">
        <v>15</v>
      </c>
      <c r="AS5" s="786"/>
      <c r="AT5" s="786"/>
      <c r="AU5" s="786"/>
      <c r="AV5" s="787"/>
      <c r="AW5" s="785" t="s">
        <v>79</v>
      </c>
      <c r="AX5" s="786"/>
      <c r="AY5" s="787"/>
      <c r="AZ5" s="785" t="s">
        <v>16</v>
      </c>
      <c r="BA5" s="786"/>
      <c r="BB5" s="787"/>
    </row>
    <row r="6" spans="1:73" s="21" customFormat="1" ht="71.099999999999994" customHeight="1" thickBot="1" x14ac:dyDescent="0.3">
      <c r="A6" s="58"/>
      <c r="B6" s="43" t="s">
        <v>17</v>
      </c>
      <c r="C6" s="44" t="s">
        <v>18</v>
      </c>
      <c r="D6" s="45" t="s">
        <v>19</v>
      </c>
      <c r="E6" s="47" t="s">
        <v>20</v>
      </c>
      <c r="F6" s="47" t="s">
        <v>21</v>
      </c>
      <c r="G6" s="45" t="s">
        <v>22</v>
      </c>
      <c r="H6" s="47" t="s">
        <v>23</v>
      </c>
      <c r="I6" s="43" t="s">
        <v>24</v>
      </c>
      <c r="J6" s="43" t="s">
        <v>77</v>
      </c>
      <c r="K6" s="43" t="s">
        <v>25</v>
      </c>
      <c r="L6" s="43" t="s">
        <v>26</v>
      </c>
      <c r="M6" s="43" t="s">
        <v>27</v>
      </c>
      <c r="N6" s="43" t="s">
        <v>28</v>
      </c>
      <c r="O6" s="43" t="s">
        <v>29</v>
      </c>
      <c r="P6" s="44" t="s">
        <v>30</v>
      </c>
      <c r="Q6" s="44" t="s">
        <v>31</v>
      </c>
      <c r="R6" s="43" t="s">
        <v>32</v>
      </c>
      <c r="S6" s="43" t="s">
        <v>33</v>
      </c>
      <c r="T6" s="43" t="s">
        <v>34</v>
      </c>
      <c r="U6" s="43" t="s">
        <v>35</v>
      </c>
      <c r="V6" s="43" t="s">
        <v>36</v>
      </c>
      <c r="W6" s="44" t="s">
        <v>37</v>
      </c>
      <c r="X6" s="43" t="s">
        <v>38</v>
      </c>
      <c r="Y6" s="43" t="s">
        <v>39</v>
      </c>
      <c r="Z6" s="43" t="s">
        <v>75</v>
      </c>
      <c r="AA6" s="43" t="s">
        <v>40</v>
      </c>
      <c r="AB6" s="43" t="s">
        <v>41</v>
      </c>
      <c r="AC6" s="52" t="s">
        <v>42</v>
      </c>
      <c r="AD6" s="43" t="s">
        <v>43</v>
      </c>
      <c r="AE6" s="43" t="s">
        <v>44</v>
      </c>
      <c r="AF6" s="43" t="s">
        <v>45</v>
      </c>
      <c r="AG6" s="43" t="s">
        <v>46</v>
      </c>
      <c r="AH6" s="52" t="s">
        <v>47</v>
      </c>
      <c r="AI6" s="43" t="s">
        <v>48</v>
      </c>
      <c r="AJ6" s="43" t="s">
        <v>49</v>
      </c>
      <c r="AK6" s="43" t="s">
        <v>50</v>
      </c>
      <c r="AL6" s="52" t="s">
        <v>51</v>
      </c>
      <c r="AM6" s="43" t="s">
        <v>52</v>
      </c>
      <c r="AN6" s="52" t="s">
        <v>53</v>
      </c>
      <c r="AO6" s="52" t="s">
        <v>54</v>
      </c>
      <c r="AP6" s="43" t="s">
        <v>55</v>
      </c>
      <c r="AQ6" s="43" t="s">
        <v>56</v>
      </c>
      <c r="AR6" s="43" t="s">
        <v>57</v>
      </c>
      <c r="AS6" s="43" t="s">
        <v>58</v>
      </c>
      <c r="AT6" s="43" t="s">
        <v>59</v>
      </c>
      <c r="AU6" s="53" t="s">
        <v>60</v>
      </c>
      <c r="AV6" s="53" t="s">
        <v>61</v>
      </c>
      <c r="AW6" s="54" t="s">
        <v>62</v>
      </c>
      <c r="AX6" s="43" t="s">
        <v>63</v>
      </c>
      <c r="AY6" s="43" t="s">
        <v>64</v>
      </c>
      <c r="AZ6" s="44" t="s">
        <v>65</v>
      </c>
      <c r="BA6" s="44" t="s">
        <v>66</v>
      </c>
      <c r="BB6" s="44" t="s">
        <v>67</v>
      </c>
      <c r="BC6" s="20"/>
      <c r="BD6" s="20"/>
      <c r="BE6" s="20"/>
      <c r="BF6" s="20"/>
      <c r="BG6" s="20"/>
      <c r="BH6" s="20"/>
      <c r="BI6" s="20"/>
      <c r="BJ6" s="20"/>
      <c r="BK6" s="20"/>
      <c r="BL6" s="20"/>
      <c r="BM6" s="20"/>
      <c r="BN6" s="20"/>
      <c r="BO6" s="20"/>
      <c r="BP6" s="20"/>
      <c r="BQ6" s="20"/>
      <c r="BR6" s="20"/>
      <c r="BS6" s="20"/>
      <c r="BT6" s="20"/>
      <c r="BU6" s="20"/>
    </row>
    <row r="7" spans="1:73" s="12" customFormat="1" ht="12.75" x14ac:dyDescent="0.2">
      <c r="B7" s="61">
        <v>2023</v>
      </c>
      <c r="C7" s="83">
        <v>891780111</v>
      </c>
      <c r="D7" s="62" t="s">
        <v>68</v>
      </c>
      <c r="E7" s="134" t="s">
        <v>17580</v>
      </c>
      <c r="F7" s="134" t="s">
        <v>17581</v>
      </c>
      <c r="G7" s="64">
        <v>0</v>
      </c>
      <c r="H7" s="235" t="s">
        <v>69</v>
      </c>
      <c r="I7" s="64" t="s">
        <v>78</v>
      </c>
      <c r="J7" s="134" t="s">
        <v>1527</v>
      </c>
      <c r="K7" s="134" t="s">
        <v>17582</v>
      </c>
      <c r="L7" s="375">
        <v>14500000</v>
      </c>
      <c r="M7" s="83" t="s">
        <v>73</v>
      </c>
      <c r="N7" s="134" t="s">
        <v>17583</v>
      </c>
      <c r="O7" s="134" t="s">
        <v>17583</v>
      </c>
      <c r="P7" s="134">
        <v>1083023487</v>
      </c>
      <c r="Q7" s="511">
        <v>124</v>
      </c>
      <c r="R7" s="512">
        <v>44956</v>
      </c>
      <c r="S7" s="134">
        <v>15500000</v>
      </c>
      <c r="T7" s="513">
        <v>44958</v>
      </c>
      <c r="U7" s="134">
        <v>15500000</v>
      </c>
      <c r="V7" s="64" t="s">
        <v>70</v>
      </c>
      <c r="W7" s="134">
        <v>1082943047</v>
      </c>
      <c r="X7" s="514" t="s">
        <v>14280</v>
      </c>
      <c r="Y7" s="235" t="s">
        <v>69</v>
      </c>
      <c r="Z7" s="513">
        <v>44958</v>
      </c>
      <c r="AA7" s="513">
        <v>44958</v>
      </c>
      <c r="AB7" s="241" t="s">
        <v>80</v>
      </c>
      <c r="AC7" s="513">
        <v>45100</v>
      </c>
      <c r="AD7" s="478">
        <f>+IF(AB7="1800-01-01",AC7-AA7,AC7-AB7)</f>
        <v>142</v>
      </c>
      <c r="AE7" s="135">
        <v>1</v>
      </c>
      <c r="AF7" s="134">
        <v>1000000</v>
      </c>
      <c r="AG7" s="135">
        <v>0</v>
      </c>
      <c r="AH7" s="241" t="s">
        <v>80</v>
      </c>
      <c r="AI7" s="136">
        <f>+IF(AH7="1800-01-01",0,AH7-AC7)</f>
        <v>0</v>
      </c>
      <c r="AJ7" s="135">
        <v>0</v>
      </c>
      <c r="AK7" s="134">
        <v>0</v>
      </c>
      <c r="AL7" s="241" t="s">
        <v>80</v>
      </c>
      <c r="AM7" s="135">
        <v>0</v>
      </c>
      <c r="AN7" s="241" t="s">
        <v>80</v>
      </c>
      <c r="AO7" s="241" t="s">
        <v>80</v>
      </c>
      <c r="AP7" s="136">
        <f>+IF(AN7="1800-01-01",0,AO7-AN7)</f>
        <v>0</v>
      </c>
      <c r="AQ7" s="375">
        <f>+L7+AF7-AK7</f>
        <v>15500000</v>
      </c>
      <c r="AR7" s="64" t="s">
        <v>115</v>
      </c>
      <c r="AS7" s="134">
        <v>0</v>
      </c>
      <c r="AT7" s="243" t="s">
        <v>80</v>
      </c>
      <c r="AU7" s="375">
        <v>15500000</v>
      </c>
      <c r="AV7" s="515">
        <f>AQ7-AU7</f>
        <v>0</v>
      </c>
      <c r="AW7" s="137">
        <f>+AU7/AQ7</f>
        <v>1</v>
      </c>
      <c r="AX7" s="243" t="s">
        <v>80</v>
      </c>
      <c r="AY7" s="64" t="s">
        <v>800</v>
      </c>
      <c r="AZ7" s="516" t="s">
        <v>17584</v>
      </c>
      <c r="BA7" s="64" t="s">
        <v>71</v>
      </c>
      <c r="BB7" s="83" t="s">
        <v>71</v>
      </c>
    </row>
    <row r="8" spans="1:73" x14ac:dyDescent="0.25">
      <c r="B8" s="247">
        <v>2023</v>
      </c>
      <c r="C8" s="86">
        <v>891780111</v>
      </c>
      <c r="D8" s="145" t="s">
        <v>68</v>
      </c>
      <c r="E8" s="145" t="s">
        <v>17585</v>
      </c>
      <c r="F8" s="145" t="s">
        <v>17586</v>
      </c>
      <c r="G8" s="86">
        <v>0</v>
      </c>
      <c r="H8" s="145"/>
      <c r="I8" s="86" t="s">
        <v>78</v>
      </c>
      <c r="J8" s="145" t="s">
        <v>1527</v>
      </c>
      <c r="K8" s="145" t="s">
        <v>17587</v>
      </c>
      <c r="L8" s="76">
        <v>12650000</v>
      </c>
      <c r="M8" s="81" t="s">
        <v>73</v>
      </c>
      <c r="N8" s="145" t="s">
        <v>17588</v>
      </c>
      <c r="O8" s="145" t="s">
        <v>17588</v>
      </c>
      <c r="P8" s="145">
        <v>1083010275</v>
      </c>
      <c r="Q8" s="493">
        <v>153</v>
      </c>
      <c r="R8" s="257">
        <v>44957</v>
      </c>
      <c r="S8" s="145">
        <v>12650000</v>
      </c>
      <c r="T8" s="494">
        <v>44960</v>
      </c>
      <c r="U8" s="145">
        <v>12650000</v>
      </c>
      <c r="V8" s="86" t="s">
        <v>70</v>
      </c>
      <c r="W8" s="145">
        <v>7634027</v>
      </c>
      <c r="X8" s="485" t="s">
        <v>11143</v>
      </c>
      <c r="Y8" s="145"/>
      <c r="Z8" s="494">
        <v>44959</v>
      </c>
      <c r="AA8" s="494">
        <v>44960</v>
      </c>
      <c r="AB8" s="201" t="s">
        <v>80</v>
      </c>
      <c r="AC8" s="494">
        <v>45103</v>
      </c>
      <c r="AD8" s="359">
        <f t="shared" ref="AD8:AD46" si="0">+IF(AB8="1800-01-01",AC8-AA8,AC8-AB8)</f>
        <v>143</v>
      </c>
      <c r="AE8" s="143">
        <v>0</v>
      </c>
      <c r="AF8" s="145">
        <v>0</v>
      </c>
      <c r="AG8" s="143">
        <v>0</v>
      </c>
      <c r="AH8" s="201" t="s">
        <v>80</v>
      </c>
      <c r="AI8" s="150">
        <f t="shared" ref="AI8:AI37" si="1">+IF(AH8="1800-01-01",0,AH8-AC8)</f>
        <v>0</v>
      </c>
      <c r="AJ8" s="143">
        <v>0</v>
      </c>
      <c r="AK8" s="145">
        <v>0</v>
      </c>
      <c r="AL8" s="201" t="s">
        <v>80</v>
      </c>
      <c r="AM8" s="143">
        <v>0</v>
      </c>
      <c r="AN8" s="201" t="s">
        <v>80</v>
      </c>
      <c r="AO8" s="201" t="s">
        <v>80</v>
      </c>
      <c r="AP8" s="150">
        <f t="shared" ref="AP8:AP43" si="2">+IF(AN8="1800-01-01",0,AO8-AN8)</f>
        <v>0</v>
      </c>
      <c r="AQ8" s="76">
        <f>+L8+AF8-AK8</f>
        <v>12650000</v>
      </c>
      <c r="AR8" s="86" t="s">
        <v>115</v>
      </c>
      <c r="AS8" s="145">
        <v>0</v>
      </c>
      <c r="AT8" s="203" t="s">
        <v>80</v>
      </c>
      <c r="AU8" s="76">
        <v>12650000</v>
      </c>
      <c r="AV8" s="360">
        <f t="shared" ref="AV8:AV46" si="3">AQ8-AU8</f>
        <v>0</v>
      </c>
      <c r="AW8" s="133">
        <f>+IFERROR(AU8/AQ8,"-")</f>
        <v>1</v>
      </c>
      <c r="AX8" s="203" t="s">
        <v>80</v>
      </c>
      <c r="AY8" s="86" t="s">
        <v>800</v>
      </c>
      <c r="AZ8" s="495" t="s">
        <v>17589</v>
      </c>
      <c r="BA8" s="86" t="s">
        <v>71</v>
      </c>
      <c r="BB8" s="81" t="s">
        <v>71</v>
      </c>
      <c r="BC8" s="12"/>
    </row>
    <row r="9" spans="1:73" x14ac:dyDescent="0.25">
      <c r="B9" s="247">
        <v>2023</v>
      </c>
      <c r="C9" s="86">
        <v>891780111</v>
      </c>
      <c r="D9" s="145" t="s">
        <v>68</v>
      </c>
      <c r="E9" s="145" t="s">
        <v>17590</v>
      </c>
      <c r="F9" s="145" t="s">
        <v>17591</v>
      </c>
      <c r="G9" s="86">
        <v>0</v>
      </c>
      <c r="H9" s="145"/>
      <c r="I9" s="86" t="s">
        <v>78</v>
      </c>
      <c r="J9" s="145" t="s">
        <v>1527</v>
      </c>
      <c r="K9" s="145" t="s">
        <v>17592</v>
      </c>
      <c r="L9" s="76">
        <v>12650000</v>
      </c>
      <c r="M9" s="81" t="s">
        <v>73</v>
      </c>
      <c r="N9" s="145" t="s">
        <v>17593</v>
      </c>
      <c r="O9" s="145" t="s">
        <v>17593</v>
      </c>
      <c r="P9" s="145">
        <v>1082971346</v>
      </c>
      <c r="Q9" s="493">
        <v>154</v>
      </c>
      <c r="R9" s="257">
        <v>44957</v>
      </c>
      <c r="S9" s="145">
        <v>12650000</v>
      </c>
      <c r="T9" s="494">
        <v>44963</v>
      </c>
      <c r="U9" s="145">
        <v>12650000</v>
      </c>
      <c r="V9" s="86" t="s">
        <v>70</v>
      </c>
      <c r="W9" s="145">
        <v>84457191</v>
      </c>
      <c r="X9" s="485" t="s">
        <v>17594</v>
      </c>
      <c r="Y9" s="145"/>
      <c r="Z9" s="494">
        <v>44963</v>
      </c>
      <c r="AA9" s="494">
        <v>44963</v>
      </c>
      <c r="AB9" s="201" t="s">
        <v>80</v>
      </c>
      <c r="AC9" s="494">
        <v>45103</v>
      </c>
      <c r="AD9" s="359">
        <f t="shared" si="0"/>
        <v>140</v>
      </c>
      <c r="AE9" s="143">
        <v>0</v>
      </c>
      <c r="AF9" s="145">
        <v>0</v>
      </c>
      <c r="AG9" s="143">
        <v>0</v>
      </c>
      <c r="AH9" s="201" t="s">
        <v>80</v>
      </c>
      <c r="AI9" s="150">
        <f t="shared" si="1"/>
        <v>0</v>
      </c>
      <c r="AJ9" s="143">
        <v>0</v>
      </c>
      <c r="AK9" s="145">
        <v>0</v>
      </c>
      <c r="AL9" s="201" t="s">
        <v>80</v>
      </c>
      <c r="AM9" s="143">
        <v>0</v>
      </c>
      <c r="AN9" s="201" t="s">
        <v>80</v>
      </c>
      <c r="AO9" s="201" t="s">
        <v>80</v>
      </c>
      <c r="AP9" s="150">
        <f t="shared" si="2"/>
        <v>0</v>
      </c>
      <c r="AQ9" s="76">
        <f>+L9+AF9-AK9</f>
        <v>12650000</v>
      </c>
      <c r="AR9" s="86" t="s">
        <v>115</v>
      </c>
      <c r="AS9" s="145">
        <v>0</v>
      </c>
      <c r="AT9" s="203" t="s">
        <v>80</v>
      </c>
      <c r="AU9" s="76">
        <v>12650000</v>
      </c>
      <c r="AV9" s="360">
        <f t="shared" si="3"/>
        <v>0</v>
      </c>
      <c r="AW9" s="133">
        <f t="shared" ref="AW9:AW46" si="4">+IFERROR(AU9/AQ9,"-")</f>
        <v>1</v>
      </c>
      <c r="AX9" s="203" t="s">
        <v>80</v>
      </c>
      <c r="AY9" s="86" t="s">
        <v>800</v>
      </c>
      <c r="AZ9" s="495" t="s">
        <v>17595</v>
      </c>
      <c r="BA9" s="86" t="s">
        <v>71</v>
      </c>
      <c r="BB9" s="81" t="s">
        <v>71</v>
      </c>
      <c r="BC9" s="12"/>
    </row>
    <row r="10" spans="1:73" x14ac:dyDescent="0.25">
      <c r="B10" s="247">
        <v>2023</v>
      </c>
      <c r="C10" s="86">
        <v>891780111</v>
      </c>
      <c r="D10" s="145" t="s">
        <v>68</v>
      </c>
      <c r="E10" s="145" t="s">
        <v>17596</v>
      </c>
      <c r="F10" s="145" t="s">
        <v>17597</v>
      </c>
      <c r="G10" s="86">
        <v>0</v>
      </c>
      <c r="H10" s="145"/>
      <c r="I10" s="86" t="s">
        <v>78</v>
      </c>
      <c r="J10" s="145" t="s">
        <v>1527</v>
      </c>
      <c r="K10" s="145" t="s">
        <v>17598</v>
      </c>
      <c r="L10" s="76">
        <v>21800000</v>
      </c>
      <c r="M10" s="81" t="s">
        <v>73</v>
      </c>
      <c r="N10" s="145" t="s">
        <v>17599</v>
      </c>
      <c r="O10" s="145" t="s">
        <v>17599</v>
      </c>
      <c r="P10" s="145">
        <v>49778889</v>
      </c>
      <c r="Q10" s="493">
        <v>147</v>
      </c>
      <c r="R10" s="257">
        <v>44956</v>
      </c>
      <c r="S10" s="145">
        <v>21800000</v>
      </c>
      <c r="T10" s="494">
        <v>44966</v>
      </c>
      <c r="U10" s="145">
        <v>21800000</v>
      </c>
      <c r="V10" s="86" t="s">
        <v>70</v>
      </c>
      <c r="W10" s="145">
        <v>1082943047</v>
      </c>
      <c r="X10" s="485" t="s">
        <v>14280</v>
      </c>
      <c r="Y10" s="145"/>
      <c r="Z10" s="494">
        <v>44966</v>
      </c>
      <c r="AA10" s="494">
        <v>44966</v>
      </c>
      <c r="AB10" s="201" t="s">
        <v>80</v>
      </c>
      <c r="AC10" s="494">
        <v>45100</v>
      </c>
      <c r="AD10" s="359">
        <f t="shared" si="0"/>
        <v>134</v>
      </c>
      <c r="AE10" s="143">
        <v>1</v>
      </c>
      <c r="AF10" s="145">
        <v>10900000</v>
      </c>
      <c r="AG10" s="143">
        <v>1</v>
      </c>
      <c r="AH10" s="249">
        <v>45114</v>
      </c>
      <c r="AI10" s="150">
        <f t="shared" si="1"/>
        <v>14</v>
      </c>
      <c r="AJ10" s="143">
        <v>0</v>
      </c>
      <c r="AK10" s="145">
        <v>0</v>
      </c>
      <c r="AL10" s="201" t="s">
        <v>80</v>
      </c>
      <c r="AM10" s="143">
        <v>0</v>
      </c>
      <c r="AN10" s="201" t="s">
        <v>80</v>
      </c>
      <c r="AO10" s="201" t="s">
        <v>80</v>
      </c>
      <c r="AP10" s="150">
        <f t="shared" si="2"/>
        <v>0</v>
      </c>
      <c r="AQ10" s="76">
        <f>+L10+AF10-AK10</f>
        <v>32700000</v>
      </c>
      <c r="AR10" s="86" t="s">
        <v>115</v>
      </c>
      <c r="AS10" s="145">
        <v>0</v>
      </c>
      <c r="AT10" s="203" t="s">
        <v>80</v>
      </c>
      <c r="AU10" s="76">
        <v>32700000</v>
      </c>
      <c r="AV10" s="360">
        <f t="shared" si="3"/>
        <v>0</v>
      </c>
      <c r="AW10" s="133">
        <f t="shared" si="4"/>
        <v>1</v>
      </c>
      <c r="AX10" s="203" t="s">
        <v>80</v>
      </c>
      <c r="AY10" s="86" t="s">
        <v>800</v>
      </c>
      <c r="AZ10" s="495" t="s">
        <v>17600</v>
      </c>
      <c r="BA10" s="86" t="s">
        <v>71</v>
      </c>
      <c r="BB10" s="81" t="s">
        <v>71</v>
      </c>
    </row>
    <row r="11" spans="1:73" x14ac:dyDescent="0.25">
      <c r="B11" s="247">
        <v>2023</v>
      </c>
      <c r="C11" s="86">
        <v>891780111</v>
      </c>
      <c r="D11" s="145" t="s">
        <v>68</v>
      </c>
      <c r="E11" s="145" t="s">
        <v>17601</v>
      </c>
      <c r="F11" s="145" t="s">
        <v>17602</v>
      </c>
      <c r="G11" s="86">
        <v>0</v>
      </c>
      <c r="H11" s="145"/>
      <c r="I11" s="86" t="s">
        <v>78</v>
      </c>
      <c r="J11" s="145" t="s">
        <v>1527</v>
      </c>
      <c r="K11" s="145" t="s">
        <v>17603</v>
      </c>
      <c r="L11" s="76">
        <v>14000000</v>
      </c>
      <c r="M11" s="81" t="s">
        <v>73</v>
      </c>
      <c r="N11" s="145" t="s">
        <v>17604</v>
      </c>
      <c r="O11" s="145" t="s">
        <v>17604</v>
      </c>
      <c r="P11" s="145">
        <v>1082856526</v>
      </c>
      <c r="Q11" s="493">
        <v>160</v>
      </c>
      <c r="R11" s="257">
        <v>44958</v>
      </c>
      <c r="S11" s="145">
        <v>14000000</v>
      </c>
      <c r="T11" s="494">
        <v>44967</v>
      </c>
      <c r="U11" s="145">
        <v>14000000</v>
      </c>
      <c r="V11" s="86" t="s">
        <v>70</v>
      </c>
      <c r="W11" s="145">
        <v>1082943047</v>
      </c>
      <c r="X11" s="485" t="s">
        <v>14280</v>
      </c>
      <c r="Y11" s="145"/>
      <c r="Z11" s="494">
        <v>44967</v>
      </c>
      <c r="AA11" s="494">
        <v>44967</v>
      </c>
      <c r="AB11" s="201" t="s">
        <v>80</v>
      </c>
      <c r="AC11" s="494">
        <v>45100</v>
      </c>
      <c r="AD11" s="359">
        <f t="shared" si="0"/>
        <v>133</v>
      </c>
      <c r="AE11" s="143">
        <v>0</v>
      </c>
      <c r="AF11" s="145">
        <v>0</v>
      </c>
      <c r="AG11" s="143">
        <v>0</v>
      </c>
      <c r="AH11" s="201" t="s">
        <v>80</v>
      </c>
      <c r="AI11" s="150">
        <f t="shared" si="1"/>
        <v>0</v>
      </c>
      <c r="AJ11" s="143">
        <v>0</v>
      </c>
      <c r="AK11" s="145">
        <v>0</v>
      </c>
      <c r="AL11" s="201" t="s">
        <v>80</v>
      </c>
      <c r="AM11" s="143">
        <v>0</v>
      </c>
      <c r="AN11" s="201" t="s">
        <v>80</v>
      </c>
      <c r="AO11" s="201" t="s">
        <v>80</v>
      </c>
      <c r="AP11" s="150">
        <f t="shared" si="2"/>
        <v>0</v>
      </c>
      <c r="AQ11" s="76">
        <f>+L11+AF11-AK11</f>
        <v>14000000</v>
      </c>
      <c r="AR11" s="86" t="s">
        <v>115</v>
      </c>
      <c r="AS11" s="145">
        <v>0</v>
      </c>
      <c r="AT11" s="203" t="s">
        <v>80</v>
      </c>
      <c r="AU11" s="76">
        <v>14000000</v>
      </c>
      <c r="AV11" s="360">
        <f t="shared" si="3"/>
        <v>0</v>
      </c>
      <c r="AW11" s="133">
        <f t="shared" si="4"/>
        <v>1</v>
      </c>
      <c r="AX11" s="203" t="s">
        <v>80</v>
      </c>
      <c r="AY11" s="86" t="s">
        <v>800</v>
      </c>
      <c r="AZ11" s="495" t="s">
        <v>17605</v>
      </c>
      <c r="BA11" s="86" t="s">
        <v>71</v>
      </c>
      <c r="BB11" s="81" t="s">
        <v>71</v>
      </c>
    </row>
    <row r="12" spans="1:73" x14ac:dyDescent="0.25">
      <c r="B12" s="247">
        <v>2023</v>
      </c>
      <c r="C12" s="86">
        <v>891780111</v>
      </c>
      <c r="D12" s="145" t="s">
        <v>68</v>
      </c>
      <c r="E12" s="145" t="s">
        <v>17606</v>
      </c>
      <c r="F12" s="145" t="s">
        <v>17607</v>
      </c>
      <c r="G12" s="86">
        <v>0</v>
      </c>
      <c r="H12" s="145"/>
      <c r="I12" s="86" t="s">
        <v>78</v>
      </c>
      <c r="J12" s="145" t="s">
        <v>1527</v>
      </c>
      <c r="K12" s="145" t="s">
        <v>17608</v>
      </c>
      <c r="L12" s="76">
        <v>14000000</v>
      </c>
      <c r="M12" s="81" t="s">
        <v>73</v>
      </c>
      <c r="N12" s="145" t="s">
        <v>17609</v>
      </c>
      <c r="O12" s="145" t="s">
        <v>17609</v>
      </c>
      <c r="P12" s="145">
        <v>1083033741</v>
      </c>
      <c r="Q12" s="493">
        <v>199</v>
      </c>
      <c r="R12" s="257">
        <v>44959</v>
      </c>
      <c r="S12" s="145">
        <v>14000000</v>
      </c>
      <c r="T12" s="494">
        <v>44970</v>
      </c>
      <c r="U12" s="145">
        <v>14000000</v>
      </c>
      <c r="V12" s="86" t="s">
        <v>70</v>
      </c>
      <c r="W12" s="145">
        <v>7601124</v>
      </c>
      <c r="X12" s="485" t="s">
        <v>17610</v>
      </c>
      <c r="Y12" s="145"/>
      <c r="Z12" s="494">
        <v>44970</v>
      </c>
      <c r="AA12" s="494">
        <v>44970</v>
      </c>
      <c r="AB12" s="201" t="s">
        <v>80</v>
      </c>
      <c r="AC12" s="494">
        <v>45122</v>
      </c>
      <c r="AD12" s="359">
        <f t="shared" si="0"/>
        <v>152</v>
      </c>
      <c r="AE12" s="143">
        <v>0</v>
      </c>
      <c r="AF12" s="145">
        <v>0</v>
      </c>
      <c r="AG12" s="143">
        <v>0</v>
      </c>
      <c r="AH12" s="201" t="s">
        <v>80</v>
      </c>
      <c r="AI12" s="150">
        <f t="shared" si="1"/>
        <v>0</v>
      </c>
      <c r="AJ12" s="143">
        <v>0</v>
      </c>
      <c r="AK12" s="145">
        <v>0</v>
      </c>
      <c r="AL12" s="201" t="s">
        <v>80</v>
      </c>
      <c r="AM12" s="143">
        <v>0</v>
      </c>
      <c r="AN12" s="201" t="s">
        <v>80</v>
      </c>
      <c r="AO12" s="201" t="s">
        <v>80</v>
      </c>
      <c r="AP12" s="150">
        <f t="shared" si="2"/>
        <v>0</v>
      </c>
      <c r="AQ12" s="76">
        <f>+L12+AF12-AK12</f>
        <v>14000000</v>
      </c>
      <c r="AR12" s="86" t="s">
        <v>115</v>
      </c>
      <c r="AS12" s="145">
        <v>0</v>
      </c>
      <c r="AT12" s="203" t="s">
        <v>80</v>
      </c>
      <c r="AU12" s="76">
        <v>14000000</v>
      </c>
      <c r="AV12" s="360">
        <f t="shared" si="3"/>
        <v>0</v>
      </c>
      <c r="AW12" s="133">
        <f t="shared" si="4"/>
        <v>1</v>
      </c>
      <c r="AX12" s="203" t="s">
        <v>80</v>
      </c>
      <c r="AY12" s="86" t="s">
        <v>800</v>
      </c>
      <c r="AZ12" s="495" t="s">
        <v>17611</v>
      </c>
      <c r="BA12" s="86" t="s">
        <v>71</v>
      </c>
      <c r="BB12" s="81" t="s">
        <v>71</v>
      </c>
    </row>
    <row r="13" spans="1:73" x14ac:dyDescent="0.25">
      <c r="B13" s="247">
        <v>2023</v>
      </c>
      <c r="C13" s="86">
        <v>891780111</v>
      </c>
      <c r="D13" s="145" t="s">
        <v>68</v>
      </c>
      <c r="E13" s="145" t="s">
        <v>17612</v>
      </c>
      <c r="F13" s="145" t="s">
        <v>17613</v>
      </c>
      <c r="G13" s="86">
        <v>0</v>
      </c>
      <c r="H13" s="145"/>
      <c r="I13" s="86" t="s">
        <v>78</v>
      </c>
      <c r="J13" s="145" t="s">
        <v>1527</v>
      </c>
      <c r="K13" s="145" t="s">
        <v>17614</v>
      </c>
      <c r="L13" s="76">
        <v>14000000</v>
      </c>
      <c r="M13" s="81" t="s">
        <v>73</v>
      </c>
      <c r="N13" s="145" t="s">
        <v>17615</v>
      </c>
      <c r="O13" s="145" t="s">
        <v>17615</v>
      </c>
      <c r="P13" s="145">
        <v>1083013202</v>
      </c>
      <c r="Q13" s="493">
        <v>230</v>
      </c>
      <c r="R13" s="257">
        <v>44960</v>
      </c>
      <c r="S13" s="145">
        <v>14000000</v>
      </c>
      <c r="T13" s="494">
        <v>44971</v>
      </c>
      <c r="U13" s="145">
        <v>14000000</v>
      </c>
      <c r="V13" s="86" t="s">
        <v>70</v>
      </c>
      <c r="W13" s="145">
        <v>7601124</v>
      </c>
      <c r="X13" s="485" t="s">
        <v>17610</v>
      </c>
      <c r="Y13" s="145"/>
      <c r="Z13" s="494">
        <v>44971</v>
      </c>
      <c r="AA13" s="494">
        <v>44972</v>
      </c>
      <c r="AB13" s="201" t="s">
        <v>80</v>
      </c>
      <c r="AC13" s="494">
        <v>45122</v>
      </c>
      <c r="AD13" s="359">
        <f t="shared" si="0"/>
        <v>150</v>
      </c>
      <c r="AE13" s="143">
        <v>0</v>
      </c>
      <c r="AF13" s="145">
        <v>0</v>
      </c>
      <c r="AG13" s="143">
        <v>0</v>
      </c>
      <c r="AH13" s="201" t="s">
        <v>80</v>
      </c>
      <c r="AI13" s="150">
        <f t="shared" si="1"/>
        <v>0</v>
      </c>
      <c r="AJ13" s="143">
        <v>0</v>
      </c>
      <c r="AK13" s="145">
        <v>0</v>
      </c>
      <c r="AL13" s="201" t="s">
        <v>80</v>
      </c>
      <c r="AM13" s="143">
        <v>0</v>
      </c>
      <c r="AN13" s="201" t="s">
        <v>80</v>
      </c>
      <c r="AO13" s="201" t="s">
        <v>80</v>
      </c>
      <c r="AP13" s="150">
        <f t="shared" si="2"/>
        <v>0</v>
      </c>
      <c r="AQ13" s="76">
        <f>+L13+AF13-AK13</f>
        <v>14000000</v>
      </c>
      <c r="AR13" s="86" t="s">
        <v>115</v>
      </c>
      <c r="AS13" s="145">
        <v>0</v>
      </c>
      <c r="AT13" s="203" t="s">
        <v>80</v>
      </c>
      <c r="AU13" s="76">
        <v>14000000</v>
      </c>
      <c r="AV13" s="360">
        <f t="shared" si="3"/>
        <v>0</v>
      </c>
      <c r="AW13" s="133">
        <f t="shared" si="4"/>
        <v>1</v>
      </c>
      <c r="AX13" s="203" t="s">
        <v>80</v>
      </c>
      <c r="AY13" s="86" t="s">
        <v>800</v>
      </c>
      <c r="AZ13" s="495" t="s">
        <v>17616</v>
      </c>
      <c r="BA13" s="86" t="s">
        <v>71</v>
      </c>
      <c r="BB13" s="81" t="s">
        <v>71</v>
      </c>
    </row>
    <row r="14" spans="1:73" x14ac:dyDescent="0.25">
      <c r="B14" s="247">
        <v>2023</v>
      </c>
      <c r="C14" s="86">
        <v>891780111</v>
      </c>
      <c r="D14" s="145" t="s">
        <v>68</v>
      </c>
      <c r="E14" s="145" t="s">
        <v>17617</v>
      </c>
      <c r="F14" s="145" t="s">
        <v>17618</v>
      </c>
      <c r="G14" s="86">
        <v>0</v>
      </c>
      <c r="H14" s="145"/>
      <c r="I14" s="86" t="s">
        <v>78</v>
      </c>
      <c r="J14" s="145" t="s">
        <v>1527</v>
      </c>
      <c r="K14" s="145" t="s">
        <v>17619</v>
      </c>
      <c r="L14" s="76">
        <v>14000000</v>
      </c>
      <c r="M14" s="81" t="s">
        <v>73</v>
      </c>
      <c r="N14" s="145" t="s">
        <v>17620</v>
      </c>
      <c r="O14" s="145" t="s">
        <v>17620</v>
      </c>
      <c r="P14" s="145">
        <v>1082912437</v>
      </c>
      <c r="Q14" s="493">
        <v>222</v>
      </c>
      <c r="R14" s="257">
        <v>44960</v>
      </c>
      <c r="S14" s="145">
        <v>14000000</v>
      </c>
      <c r="T14" s="494">
        <v>44971</v>
      </c>
      <c r="U14" s="145">
        <v>14000000</v>
      </c>
      <c r="V14" s="86" t="s">
        <v>70</v>
      </c>
      <c r="W14" s="145">
        <v>7601124</v>
      </c>
      <c r="X14" s="485" t="s">
        <v>17610</v>
      </c>
      <c r="Y14" s="145"/>
      <c r="Z14" s="494">
        <v>44971</v>
      </c>
      <c r="AA14" s="494">
        <v>44972</v>
      </c>
      <c r="AB14" s="201" t="s">
        <v>80</v>
      </c>
      <c r="AC14" s="494">
        <v>45122</v>
      </c>
      <c r="AD14" s="359">
        <f t="shared" si="0"/>
        <v>150</v>
      </c>
      <c r="AE14" s="143">
        <v>0</v>
      </c>
      <c r="AF14" s="145">
        <v>0</v>
      </c>
      <c r="AG14" s="143">
        <v>0</v>
      </c>
      <c r="AH14" s="201" t="s">
        <v>80</v>
      </c>
      <c r="AI14" s="150">
        <f t="shared" si="1"/>
        <v>0</v>
      </c>
      <c r="AJ14" s="143">
        <v>0</v>
      </c>
      <c r="AK14" s="145">
        <v>0</v>
      </c>
      <c r="AL14" s="201" t="s">
        <v>80</v>
      </c>
      <c r="AM14" s="143">
        <v>0</v>
      </c>
      <c r="AN14" s="201" t="s">
        <v>80</v>
      </c>
      <c r="AO14" s="201" t="s">
        <v>80</v>
      </c>
      <c r="AP14" s="150">
        <f t="shared" si="2"/>
        <v>0</v>
      </c>
      <c r="AQ14" s="76">
        <f>+L14+AF14-AK14</f>
        <v>14000000</v>
      </c>
      <c r="AR14" s="86" t="s">
        <v>115</v>
      </c>
      <c r="AS14" s="145">
        <v>0</v>
      </c>
      <c r="AT14" s="203" t="s">
        <v>80</v>
      </c>
      <c r="AU14" s="76">
        <v>14000000</v>
      </c>
      <c r="AV14" s="360">
        <f t="shared" si="3"/>
        <v>0</v>
      </c>
      <c r="AW14" s="133">
        <f t="shared" si="4"/>
        <v>1</v>
      </c>
      <c r="AX14" s="203" t="s">
        <v>80</v>
      </c>
      <c r="AY14" s="86" t="s">
        <v>800</v>
      </c>
      <c r="AZ14" s="495" t="s">
        <v>17621</v>
      </c>
      <c r="BA14" s="86" t="s">
        <v>71</v>
      </c>
      <c r="BB14" s="81" t="s">
        <v>71</v>
      </c>
    </row>
    <row r="15" spans="1:73" x14ac:dyDescent="0.25">
      <c r="B15" s="247">
        <v>2023</v>
      </c>
      <c r="C15" s="86">
        <v>891780111</v>
      </c>
      <c r="D15" s="145" t="s">
        <v>68</v>
      </c>
      <c r="E15" s="145" t="s">
        <v>17622</v>
      </c>
      <c r="F15" s="145" t="s">
        <v>17623</v>
      </c>
      <c r="G15" s="86">
        <v>0</v>
      </c>
      <c r="H15" s="145"/>
      <c r="I15" s="86" t="s">
        <v>78</v>
      </c>
      <c r="J15" s="145" t="s">
        <v>1527</v>
      </c>
      <c r="K15" s="145" t="s">
        <v>17624</v>
      </c>
      <c r="L15" s="76">
        <v>14000000</v>
      </c>
      <c r="M15" s="81" t="s">
        <v>73</v>
      </c>
      <c r="N15" s="145" t="s">
        <v>17625</v>
      </c>
      <c r="O15" s="145" t="s">
        <v>17625</v>
      </c>
      <c r="P15" s="145">
        <v>1083044902</v>
      </c>
      <c r="Q15" s="493">
        <v>254</v>
      </c>
      <c r="R15" s="257">
        <v>44963</v>
      </c>
      <c r="S15" s="145">
        <v>14000000</v>
      </c>
      <c r="T15" s="494">
        <v>44971</v>
      </c>
      <c r="U15" s="145">
        <v>14000000</v>
      </c>
      <c r="V15" s="86" t="s">
        <v>70</v>
      </c>
      <c r="W15" s="145">
        <v>57439877</v>
      </c>
      <c r="X15" s="485" t="s">
        <v>17626</v>
      </c>
      <c r="Y15" s="145"/>
      <c r="Z15" s="494">
        <v>44971</v>
      </c>
      <c r="AA15" s="494">
        <v>44973</v>
      </c>
      <c r="AB15" s="201" t="s">
        <v>80</v>
      </c>
      <c r="AC15" s="494">
        <v>45138</v>
      </c>
      <c r="AD15" s="359">
        <f t="shared" si="0"/>
        <v>165</v>
      </c>
      <c r="AE15" s="143">
        <v>0</v>
      </c>
      <c r="AF15" s="145">
        <v>0</v>
      </c>
      <c r="AG15" s="143">
        <v>0</v>
      </c>
      <c r="AH15" s="201" t="s">
        <v>80</v>
      </c>
      <c r="AI15" s="150">
        <f t="shared" si="1"/>
        <v>0</v>
      </c>
      <c r="AJ15" s="143">
        <v>0</v>
      </c>
      <c r="AK15" s="145">
        <v>0</v>
      </c>
      <c r="AL15" s="201" t="s">
        <v>80</v>
      </c>
      <c r="AM15" s="143">
        <v>0</v>
      </c>
      <c r="AN15" s="201" t="s">
        <v>80</v>
      </c>
      <c r="AO15" s="201" t="s">
        <v>80</v>
      </c>
      <c r="AP15" s="150">
        <f t="shared" si="2"/>
        <v>0</v>
      </c>
      <c r="AQ15" s="76">
        <f>+L15+AF15-AK15</f>
        <v>14000000</v>
      </c>
      <c r="AR15" s="86" t="s">
        <v>115</v>
      </c>
      <c r="AS15" s="145">
        <v>0</v>
      </c>
      <c r="AT15" s="203" t="s">
        <v>80</v>
      </c>
      <c r="AU15" s="76">
        <v>14000000</v>
      </c>
      <c r="AV15" s="360">
        <f t="shared" si="3"/>
        <v>0</v>
      </c>
      <c r="AW15" s="133">
        <f t="shared" si="4"/>
        <v>1</v>
      </c>
      <c r="AX15" s="203" t="s">
        <v>80</v>
      </c>
      <c r="AY15" s="86" t="s">
        <v>800</v>
      </c>
      <c r="AZ15" s="495" t="s">
        <v>17627</v>
      </c>
      <c r="BA15" s="86" t="s">
        <v>71</v>
      </c>
      <c r="BB15" s="81" t="s">
        <v>71</v>
      </c>
    </row>
    <row r="16" spans="1:73" x14ac:dyDescent="0.25">
      <c r="B16" s="247">
        <v>2023</v>
      </c>
      <c r="C16" s="86">
        <v>891780111</v>
      </c>
      <c r="D16" s="145" t="s">
        <v>68</v>
      </c>
      <c r="E16" s="145" t="s">
        <v>17628</v>
      </c>
      <c r="F16" s="145" t="s">
        <v>17629</v>
      </c>
      <c r="G16" s="86">
        <v>0</v>
      </c>
      <c r="H16" s="145"/>
      <c r="I16" s="86" t="s">
        <v>78</v>
      </c>
      <c r="J16" s="145" t="s">
        <v>1527</v>
      </c>
      <c r="K16" s="145" t="s">
        <v>17630</v>
      </c>
      <c r="L16" s="76">
        <v>23200000</v>
      </c>
      <c r="M16" s="81" t="s">
        <v>73</v>
      </c>
      <c r="N16" s="145" t="s">
        <v>17631</v>
      </c>
      <c r="O16" s="145" t="s">
        <v>17631</v>
      </c>
      <c r="P16" s="145">
        <v>1083005553</v>
      </c>
      <c r="Q16" s="493">
        <v>294</v>
      </c>
      <c r="R16" s="257">
        <v>44965</v>
      </c>
      <c r="S16" s="145">
        <v>23200000</v>
      </c>
      <c r="T16" s="494">
        <v>44978</v>
      </c>
      <c r="U16" s="145">
        <v>23200000</v>
      </c>
      <c r="V16" s="86" t="s">
        <v>70</v>
      </c>
      <c r="W16" s="145">
        <v>57439877</v>
      </c>
      <c r="X16" s="485" t="s">
        <v>17626</v>
      </c>
      <c r="Y16" s="145"/>
      <c r="Z16" s="494">
        <v>44978</v>
      </c>
      <c r="AA16" s="494">
        <v>44978</v>
      </c>
      <c r="AB16" s="201" t="s">
        <v>80</v>
      </c>
      <c r="AC16" s="494">
        <v>45122</v>
      </c>
      <c r="AD16" s="359">
        <f t="shared" si="0"/>
        <v>144</v>
      </c>
      <c r="AE16" s="143">
        <v>0</v>
      </c>
      <c r="AF16" s="145">
        <v>0</v>
      </c>
      <c r="AG16" s="143">
        <v>0</v>
      </c>
      <c r="AH16" s="201" t="s">
        <v>80</v>
      </c>
      <c r="AI16" s="150">
        <f t="shared" si="1"/>
        <v>0</v>
      </c>
      <c r="AJ16" s="143">
        <v>0</v>
      </c>
      <c r="AK16" s="145">
        <v>0</v>
      </c>
      <c r="AL16" s="201" t="s">
        <v>80</v>
      </c>
      <c r="AM16" s="143">
        <v>0</v>
      </c>
      <c r="AN16" s="201" t="s">
        <v>80</v>
      </c>
      <c r="AO16" s="201" t="s">
        <v>80</v>
      </c>
      <c r="AP16" s="150">
        <f t="shared" si="2"/>
        <v>0</v>
      </c>
      <c r="AQ16" s="76">
        <f>+L16+AF16-AK16</f>
        <v>23200000</v>
      </c>
      <c r="AR16" s="86" t="s">
        <v>115</v>
      </c>
      <c r="AS16" s="145">
        <v>0</v>
      </c>
      <c r="AT16" s="203" t="s">
        <v>80</v>
      </c>
      <c r="AU16" s="76">
        <v>23200000</v>
      </c>
      <c r="AV16" s="360">
        <f t="shared" si="3"/>
        <v>0</v>
      </c>
      <c r="AW16" s="133">
        <f t="shared" si="4"/>
        <v>1</v>
      </c>
      <c r="AX16" s="203" t="s">
        <v>80</v>
      </c>
      <c r="AY16" s="86" t="s">
        <v>800</v>
      </c>
      <c r="AZ16" s="495" t="s">
        <v>17632</v>
      </c>
      <c r="BA16" s="86" t="s">
        <v>71</v>
      </c>
      <c r="BB16" s="81" t="s">
        <v>71</v>
      </c>
    </row>
    <row r="17" spans="2:54" x14ac:dyDescent="0.25">
      <c r="B17" s="247">
        <v>2023</v>
      </c>
      <c r="C17" s="86">
        <v>891780111</v>
      </c>
      <c r="D17" s="145" t="s">
        <v>68</v>
      </c>
      <c r="E17" s="145" t="s">
        <v>17633</v>
      </c>
      <c r="F17" s="145" t="s">
        <v>17634</v>
      </c>
      <c r="G17" s="86">
        <v>0</v>
      </c>
      <c r="H17" s="145"/>
      <c r="I17" s="86" t="s">
        <v>78</v>
      </c>
      <c r="J17" s="145" t="s">
        <v>1527</v>
      </c>
      <c r="K17" s="145" t="s">
        <v>17635</v>
      </c>
      <c r="L17" s="76">
        <v>22000000</v>
      </c>
      <c r="M17" s="81" t="s">
        <v>73</v>
      </c>
      <c r="N17" s="145" t="s">
        <v>17636</v>
      </c>
      <c r="O17" s="145" t="s">
        <v>17636</v>
      </c>
      <c r="P17" s="145">
        <v>1082067708</v>
      </c>
      <c r="Q17" s="493">
        <v>255</v>
      </c>
      <c r="R17" s="257">
        <v>44963</v>
      </c>
      <c r="S17" s="145">
        <v>22000000</v>
      </c>
      <c r="T17" s="494">
        <v>44980</v>
      </c>
      <c r="U17" s="145">
        <v>22000000</v>
      </c>
      <c r="V17" s="86" t="s">
        <v>70</v>
      </c>
      <c r="W17" s="145">
        <v>7601124</v>
      </c>
      <c r="X17" s="485" t="s">
        <v>17610</v>
      </c>
      <c r="Y17" s="145"/>
      <c r="Z17" s="494">
        <v>44980</v>
      </c>
      <c r="AA17" s="494">
        <v>44980</v>
      </c>
      <c r="AB17" s="201" t="s">
        <v>80</v>
      </c>
      <c r="AC17" s="494">
        <v>45122</v>
      </c>
      <c r="AD17" s="359">
        <f t="shared" si="0"/>
        <v>142</v>
      </c>
      <c r="AE17" s="143">
        <v>0</v>
      </c>
      <c r="AF17" s="145">
        <v>0</v>
      </c>
      <c r="AG17" s="143">
        <v>0</v>
      </c>
      <c r="AH17" s="201" t="s">
        <v>80</v>
      </c>
      <c r="AI17" s="150">
        <f t="shared" si="1"/>
        <v>0</v>
      </c>
      <c r="AJ17" s="143">
        <v>1</v>
      </c>
      <c r="AK17" s="145">
        <v>9733000</v>
      </c>
      <c r="AL17" s="249">
        <v>45048</v>
      </c>
      <c r="AM17" s="143">
        <v>0</v>
      </c>
      <c r="AN17" s="201" t="s">
        <v>80</v>
      </c>
      <c r="AO17" s="201" t="s">
        <v>80</v>
      </c>
      <c r="AP17" s="150">
        <f t="shared" si="2"/>
        <v>0</v>
      </c>
      <c r="AQ17" s="76">
        <f>+L17+AF17-AK17</f>
        <v>12267000</v>
      </c>
      <c r="AR17" s="86" t="s">
        <v>115</v>
      </c>
      <c r="AS17" s="145">
        <v>0</v>
      </c>
      <c r="AT17" s="203" t="s">
        <v>80</v>
      </c>
      <c r="AU17" s="76">
        <v>12267000</v>
      </c>
      <c r="AV17" s="360">
        <f t="shared" si="3"/>
        <v>0</v>
      </c>
      <c r="AW17" s="133">
        <f t="shared" si="4"/>
        <v>1</v>
      </c>
      <c r="AX17" s="203" t="s">
        <v>80</v>
      </c>
      <c r="AY17" s="86" t="s">
        <v>800</v>
      </c>
      <c r="AZ17" s="495" t="s">
        <v>17637</v>
      </c>
      <c r="BA17" s="86" t="s">
        <v>71</v>
      </c>
      <c r="BB17" s="81" t="s">
        <v>71</v>
      </c>
    </row>
    <row r="18" spans="2:54" x14ac:dyDescent="0.25">
      <c r="B18" s="247">
        <v>2023</v>
      </c>
      <c r="C18" s="86">
        <v>891780111</v>
      </c>
      <c r="D18" s="145" t="s">
        <v>68</v>
      </c>
      <c r="E18" s="145" t="s">
        <v>17638</v>
      </c>
      <c r="F18" s="145" t="s">
        <v>17639</v>
      </c>
      <c r="G18" s="86">
        <v>0</v>
      </c>
      <c r="H18" s="145"/>
      <c r="I18" s="86" t="s">
        <v>78</v>
      </c>
      <c r="J18" s="145" t="s">
        <v>1527</v>
      </c>
      <c r="K18" s="145" t="s">
        <v>17592</v>
      </c>
      <c r="L18" s="76">
        <v>12650000</v>
      </c>
      <c r="M18" s="81" t="s">
        <v>73</v>
      </c>
      <c r="N18" s="145" t="s">
        <v>17593</v>
      </c>
      <c r="O18" s="145" t="s">
        <v>17593</v>
      </c>
      <c r="P18" s="145">
        <v>1082971346</v>
      </c>
      <c r="Q18" s="86">
        <v>1383</v>
      </c>
      <c r="R18" s="257">
        <v>45100</v>
      </c>
      <c r="S18" s="145">
        <v>12650000</v>
      </c>
      <c r="T18" s="494">
        <v>45104</v>
      </c>
      <c r="U18" s="145">
        <v>12650000</v>
      </c>
      <c r="V18" s="86" t="s">
        <v>70</v>
      </c>
      <c r="W18" s="145">
        <v>36718407</v>
      </c>
      <c r="X18" s="76" t="s">
        <v>5913</v>
      </c>
      <c r="Y18" s="145"/>
      <c r="Z18" s="494">
        <v>45104</v>
      </c>
      <c r="AA18" s="494">
        <v>45104</v>
      </c>
      <c r="AB18" s="201" t="s">
        <v>80</v>
      </c>
      <c r="AC18" s="494">
        <v>45275</v>
      </c>
      <c r="AD18" s="359">
        <f t="shared" si="0"/>
        <v>171</v>
      </c>
      <c r="AE18" s="143">
        <v>0</v>
      </c>
      <c r="AF18" s="145">
        <v>0</v>
      </c>
      <c r="AG18" s="143">
        <v>0</v>
      </c>
      <c r="AH18" s="201" t="s">
        <v>80</v>
      </c>
      <c r="AI18" s="150">
        <f t="shared" si="1"/>
        <v>0</v>
      </c>
      <c r="AJ18" s="143">
        <v>0</v>
      </c>
      <c r="AK18" s="145">
        <v>0</v>
      </c>
      <c r="AL18" s="201" t="s">
        <v>80</v>
      </c>
      <c r="AM18" s="143">
        <v>0</v>
      </c>
      <c r="AN18" s="201" t="s">
        <v>80</v>
      </c>
      <c r="AO18" s="201" t="s">
        <v>80</v>
      </c>
      <c r="AP18" s="150">
        <f t="shared" si="2"/>
        <v>0</v>
      </c>
      <c r="AQ18" s="76">
        <f>+L18+AF18-AK18</f>
        <v>12650000</v>
      </c>
      <c r="AR18" s="86" t="s">
        <v>115</v>
      </c>
      <c r="AS18" s="145">
        <v>0</v>
      </c>
      <c r="AT18" s="203" t="s">
        <v>80</v>
      </c>
      <c r="AU18" s="367">
        <v>9200000</v>
      </c>
      <c r="AV18" s="360">
        <f>AQ18-AU18</f>
        <v>3450000</v>
      </c>
      <c r="AW18" s="133">
        <f t="shared" si="4"/>
        <v>0.72727272727272729</v>
      </c>
      <c r="AX18" s="203" t="s">
        <v>80</v>
      </c>
      <c r="AY18" s="86" t="s">
        <v>72</v>
      </c>
      <c r="AZ18" s="496" t="s">
        <v>17640</v>
      </c>
      <c r="BA18" s="86" t="s">
        <v>71</v>
      </c>
      <c r="BB18" s="81" t="s">
        <v>71</v>
      </c>
    </row>
    <row r="19" spans="2:54" x14ac:dyDescent="0.25">
      <c r="B19" s="247">
        <v>2023</v>
      </c>
      <c r="C19" s="86">
        <v>891780111</v>
      </c>
      <c r="D19" s="145" t="s">
        <v>68</v>
      </c>
      <c r="E19" s="145" t="s">
        <v>17641</v>
      </c>
      <c r="F19" s="145" t="s">
        <v>17642</v>
      </c>
      <c r="G19" s="86">
        <v>0</v>
      </c>
      <c r="H19" s="145"/>
      <c r="I19" s="86" t="s">
        <v>78</v>
      </c>
      <c r="J19" s="145" t="s">
        <v>1527</v>
      </c>
      <c r="K19" s="145" t="s">
        <v>17643</v>
      </c>
      <c r="L19" s="76">
        <v>14000000</v>
      </c>
      <c r="M19" s="81" t="s">
        <v>73</v>
      </c>
      <c r="N19" s="145" t="s">
        <v>17620</v>
      </c>
      <c r="O19" s="145" t="s">
        <v>17620</v>
      </c>
      <c r="P19" s="145">
        <v>1082912437</v>
      </c>
      <c r="Q19" s="493">
        <v>1454</v>
      </c>
      <c r="R19" s="257">
        <v>45112</v>
      </c>
      <c r="S19" s="145">
        <v>14000000</v>
      </c>
      <c r="T19" s="494">
        <v>45124</v>
      </c>
      <c r="U19" s="145">
        <v>14000000</v>
      </c>
      <c r="V19" s="86" t="s">
        <v>70</v>
      </c>
      <c r="W19" s="145">
        <v>7601124</v>
      </c>
      <c r="X19" s="76" t="s">
        <v>17610</v>
      </c>
      <c r="Y19" s="145"/>
      <c r="Z19" s="494">
        <v>45121</v>
      </c>
      <c r="AA19" s="494">
        <v>45124</v>
      </c>
      <c r="AB19" s="201" t="s">
        <v>80</v>
      </c>
      <c r="AC19" s="494">
        <v>45289</v>
      </c>
      <c r="AD19" s="359">
        <f t="shared" si="0"/>
        <v>165</v>
      </c>
      <c r="AE19" s="143">
        <v>0</v>
      </c>
      <c r="AF19" s="145">
        <v>0</v>
      </c>
      <c r="AG19" s="143">
        <v>0</v>
      </c>
      <c r="AH19" s="201" t="s">
        <v>80</v>
      </c>
      <c r="AI19" s="150">
        <f t="shared" si="1"/>
        <v>0</v>
      </c>
      <c r="AJ19" s="143">
        <v>0</v>
      </c>
      <c r="AK19" s="145">
        <v>0</v>
      </c>
      <c r="AL19" s="201" t="s">
        <v>80</v>
      </c>
      <c r="AM19" s="143">
        <v>1</v>
      </c>
      <c r="AN19" s="249">
        <v>45169</v>
      </c>
      <c r="AO19" s="249">
        <v>45300</v>
      </c>
      <c r="AP19" s="150">
        <f t="shared" si="2"/>
        <v>131</v>
      </c>
      <c r="AQ19" s="76">
        <f>+L19+AF19-AK19</f>
        <v>14000000</v>
      </c>
      <c r="AR19" s="86" t="s">
        <v>115</v>
      </c>
      <c r="AS19" s="145">
        <v>0</v>
      </c>
      <c r="AT19" s="203" t="s">
        <v>80</v>
      </c>
      <c r="AU19" s="367">
        <v>4000000</v>
      </c>
      <c r="AV19" s="360">
        <f t="shared" si="3"/>
        <v>10000000</v>
      </c>
      <c r="AW19" s="133">
        <f t="shared" si="4"/>
        <v>0.2857142857142857</v>
      </c>
      <c r="AX19" s="203" t="s">
        <v>80</v>
      </c>
      <c r="AY19" s="86" t="s">
        <v>4254</v>
      </c>
      <c r="AZ19" s="495" t="s">
        <v>17644</v>
      </c>
      <c r="BA19" s="86" t="s">
        <v>71</v>
      </c>
      <c r="BB19" s="81" t="s">
        <v>71</v>
      </c>
    </row>
    <row r="20" spans="2:54" x14ac:dyDescent="0.25">
      <c r="B20" s="247">
        <v>2023</v>
      </c>
      <c r="C20" s="86">
        <v>891780111</v>
      </c>
      <c r="D20" s="145" t="s">
        <v>68</v>
      </c>
      <c r="E20" s="145" t="s">
        <v>17645</v>
      </c>
      <c r="F20" s="145" t="s">
        <v>17646</v>
      </c>
      <c r="G20" s="86">
        <v>0</v>
      </c>
      <c r="H20" s="145"/>
      <c r="I20" s="86" t="s">
        <v>78</v>
      </c>
      <c r="J20" s="145" t="s">
        <v>1527</v>
      </c>
      <c r="K20" s="145" t="s">
        <v>17647</v>
      </c>
      <c r="L20" s="76">
        <v>20150000</v>
      </c>
      <c r="M20" s="81" t="s">
        <v>73</v>
      </c>
      <c r="N20" s="145" t="s">
        <v>17583</v>
      </c>
      <c r="O20" s="145" t="s">
        <v>17583</v>
      </c>
      <c r="P20" s="145">
        <v>1083023487</v>
      </c>
      <c r="Q20" s="258">
        <v>1405</v>
      </c>
      <c r="R20" s="257">
        <v>45103</v>
      </c>
      <c r="S20" s="145">
        <v>20150000</v>
      </c>
      <c r="T20" s="494">
        <v>45124</v>
      </c>
      <c r="U20" s="145">
        <v>20150000</v>
      </c>
      <c r="V20" s="86" t="s">
        <v>70</v>
      </c>
      <c r="W20" s="145">
        <v>1082943047</v>
      </c>
      <c r="X20" s="76" t="s">
        <v>14280</v>
      </c>
      <c r="Y20" s="145"/>
      <c r="Z20" s="494">
        <v>45124</v>
      </c>
      <c r="AA20" s="494">
        <v>45124</v>
      </c>
      <c r="AB20" s="201" t="s">
        <v>80</v>
      </c>
      <c r="AC20" s="494">
        <v>45308</v>
      </c>
      <c r="AD20" s="359">
        <f t="shared" si="0"/>
        <v>184</v>
      </c>
      <c r="AE20" s="143">
        <v>0</v>
      </c>
      <c r="AF20" s="145">
        <v>0</v>
      </c>
      <c r="AG20" s="143">
        <v>0</v>
      </c>
      <c r="AH20" s="201" t="s">
        <v>80</v>
      </c>
      <c r="AI20" s="150">
        <f t="shared" si="1"/>
        <v>0</v>
      </c>
      <c r="AJ20" s="143">
        <v>1</v>
      </c>
      <c r="AK20" s="145">
        <v>16016000</v>
      </c>
      <c r="AL20" s="201" t="s">
        <v>17648</v>
      </c>
      <c r="AM20" s="143">
        <v>0</v>
      </c>
      <c r="AN20" s="201" t="s">
        <v>80</v>
      </c>
      <c r="AO20" s="201" t="s">
        <v>80</v>
      </c>
      <c r="AP20" s="150">
        <f t="shared" si="2"/>
        <v>0</v>
      </c>
      <c r="AQ20" s="76">
        <f>+L20+AF20-AK20</f>
        <v>4134000</v>
      </c>
      <c r="AR20" s="86" t="s">
        <v>115</v>
      </c>
      <c r="AS20" s="145">
        <v>0</v>
      </c>
      <c r="AT20" s="203" t="s">
        <v>80</v>
      </c>
      <c r="AU20" s="367">
        <v>4134000</v>
      </c>
      <c r="AV20" s="360">
        <f t="shared" si="3"/>
        <v>0</v>
      </c>
      <c r="AW20" s="133">
        <f t="shared" si="4"/>
        <v>1</v>
      </c>
      <c r="AX20" s="203" t="s">
        <v>80</v>
      </c>
      <c r="AY20" s="86" t="s">
        <v>800</v>
      </c>
      <c r="AZ20" s="495" t="s">
        <v>17649</v>
      </c>
      <c r="BA20" s="86" t="s">
        <v>71</v>
      </c>
      <c r="BB20" s="81" t="s">
        <v>71</v>
      </c>
    </row>
    <row r="21" spans="2:54" s="168" customFormat="1" ht="25.5" x14ac:dyDescent="0.2">
      <c r="B21" s="247">
        <v>2023</v>
      </c>
      <c r="C21" s="81">
        <v>891780111</v>
      </c>
      <c r="D21" s="82" t="s">
        <v>68</v>
      </c>
      <c r="E21" s="82" t="s">
        <v>17650</v>
      </c>
      <c r="F21" s="82" t="s">
        <v>17651</v>
      </c>
      <c r="G21" s="81">
        <v>0</v>
      </c>
      <c r="H21" s="82"/>
      <c r="I21" s="81" t="s">
        <v>78</v>
      </c>
      <c r="J21" s="82" t="s">
        <v>1527</v>
      </c>
      <c r="K21" s="82" t="s">
        <v>17652</v>
      </c>
      <c r="L21" s="142">
        <v>29100000</v>
      </c>
      <c r="M21" s="81" t="s">
        <v>73</v>
      </c>
      <c r="N21" s="82" t="s">
        <v>17599</v>
      </c>
      <c r="O21" s="82" t="s">
        <v>17599</v>
      </c>
      <c r="P21" s="82">
        <v>49778889</v>
      </c>
      <c r="Q21" s="497" t="s">
        <v>17653</v>
      </c>
      <c r="R21" s="498" t="s">
        <v>17654</v>
      </c>
      <c r="S21" s="163" t="s">
        <v>17655</v>
      </c>
      <c r="T21" s="499">
        <v>45124</v>
      </c>
      <c r="U21" s="82">
        <v>29100000</v>
      </c>
      <c r="V21" s="81" t="s">
        <v>70</v>
      </c>
      <c r="W21" s="506">
        <v>1082943047</v>
      </c>
      <c r="X21" s="142" t="s">
        <v>14280</v>
      </c>
      <c r="Y21" s="82"/>
      <c r="Z21" s="494">
        <v>45124</v>
      </c>
      <c r="AA21" s="494">
        <v>45124</v>
      </c>
      <c r="AB21" s="201" t="s">
        <v>80</v>
      </c>
      <c r="AC21" s="499">
        <v>45306</v>
      </c>
      <c r="AD21" s="361">
        <f t="shared" si="0"/>
        <v>182</v>
      </c>
      <c r="AE21" s="165">
        <v>0</v>
      </c>
      <c r="AF21" s="82">
        <v>0</v>
      </c>
      <c r="AG21" s="165">
        <v>0</v>
      </c>
      <c r="AH21" s="201" t="s">
        <v>80</v>
      </c>
      <c r="AI21" s="262">
        <f t="shared" si="1"/>
        <v>0</v>
      </c>
      <c r="AJ21" s="165">
        <v>0</v>
      </c>
      <c r="AK21" s="82">
        <v>0</v>
      </c>
      <c r="AL21" s="201" t="s">
        <v>80</v>
      </c>
      <c r="AM21" s="165">
        <v>0</v>
      </c>
      <c r="AN21" s="201" t="s">
        <v>80</v>
      </c>
      <c r="AO21" s="201" t="s">
        <v>80</v>
      </c>
      <c r="AP21" s="262">
        <f t="shared" si="2"/>
        <v>0</v>
      </c>
      <c r="AQ21" s="142">
        <f>+L21+AF21-AK21</f>
        <v>29100000</v>
      </c>
      <c r="AR21" s="81" t="s">
        <v>115</v>
      </c>
      <c r="AS21" s="82">
        <v>0</v>
      </c>
      <c r="AT21" s="203" t="s">
        <v>80</v>
      </c>
      <c r="AU21" s="500">
        <v>19100000</v>
      </c>
      <c r="AV21" s="360">
        <f t="shared" si="3"/>
        <v>10000000</v>
      </c>
      <c r="AW21" s="133">
        <f t="shared" si="4"/>
        <v>0.6563573883161512</v>
      </c>
      <c r="AX21" s="203" t="s">
        <v>80</v>
      </c>
      <c r="AY21" s="81" t="s">
        <v>72</v>
      </c>
      <c r="AZ21" s="501" t="s">
        <v>17656</v>
      </c>
      <c r="BA21" s="81" t="s">
        <v>71</v>
      </c>
      <c r="BB21" s="81" t="s">
        <v>71</v>
      </c>
    </row>
    <row r="22" spans="2:54" x14ac:dyDescent="0.25">
      <c r="B22" s="247">
        <v>2023</v>
      </c>
      <c r="C22" s="86">
        <v>891780111</v>
      </c>
      <c r="D22" s="145" t="s">
        <v>68</v>
      </c>
      <c r="E22" s="145" t="s">
        <v>17657</v>
      </c>
      <c r="F22" s="145" t="s">
        <v>17658</v>
      </c>
      <c r="G22" s="86">
        <v>0</v>
      </c>
      <c r="H22" s="145"/>
      <c r="I22" s="86" t="s">
        <v>78</v>
      </c>
      <c r="J22" s="145" t="s">
        <v>1527</v>
      </c>
      <c r="K22" s="145" t="s">
        <v>17659</v>
      </c>
      <c r="L22" s="76">
        <v>18200000</v>
      </c>
      <c r="M22" s="81" t="s">
        <v>73</v>
      </c>
      <c r="N22" s="145" t="s">
        <v>17660</v>
      </c>
      <c r="O22" s="145" t="s">
        <v>17660</v>
      </c>
      <c r="P22" s="145">
        <v>1082856526</v>
      </c>
      <c r="Q22" s="502">
        <v>1406</v>
      </c>
      <c r="R22" s="257">
        <v>45103</v>
      </c>
      <c r="S22" s="145">
        <v>18200000</v>
      </c>
      <c r="T22" s="494">
        <v>45124</v>
      </c>
      <c r="U22" s="145">
        <v>18200000</v>
      </c>
      <c r="V22" s="86" t="s">
        <v>70</v>
      </c>
      <c r="W22" s="145">
        <v>1082943047</v>
      </c>
      <c r="X22" s="76" t="s">
        <v>14280</v>
      </c>
      <c r="Y22" s="145"/>
      <c r="Z22" s="494">
        <v>45124</v>
      </c>
      <c r="AA22" s="494">
        <v>45124</v>
      </c>
      <c r="AB22" s="201" t="s">
        <v>80</v>
      </c>
      <c r="AC22" s="494">
        <v>45306</v>
      </c>
      <c r="AD22" s="359">
        <f t="shared" si="0"/>
        <v>182</v>
      </c>
      <c r="AE22" s="143">
        <v>0</v>
      </c>
      <c r="AF22" s="145">
        <v>0</v>
      </c>
      <c r="AG22" s="143">
        <v>0</v>
      </c>
      <c r="AH22" s="201" t="s">
        <v>80</v>
      </c>
      <c r="AI22" s="150">
        <f t="shared" si="1"/>
        <v>0</v>
      </c>
      <c r="AJ22" s="143">
        <v>0</v>
      </c>
      <c r="AK22" s="145">
        <v>0</v>
      </c>
      <c r="AL22" s="201" t="s">
        <v>80</v>
      </c>
      <c r="AM22" s="143">
        <v>0</v>
      </c>
      <c r="AN22" s="201" t="s">
        <v>80</v>
      </c>
      <c r="AO22" s="201" t="s">
        <v>80</v>
      </c>
      <c r="AP22" s="150">
        <f t="shared" si="2"/>
        <v>0</v>
      </c>
      <c r="AQ22" s="76">
        <f>+L22+AF22-AK22</f>
        <v>18200000</v>
      </c>
      <c r="AR22" s="86" t="s">
        <v>115</v>
      </c>
      <c r="AS22" s="145">
        <v>0</v>
      </c>
      <c r="AT22" s="203" t="s">
        <v>80</v>
      </c>
      <c r="AU22" s="367">
        <v>10400000</v>
      </c>
      <c r="AV22" s="360">
        <f t="shared" si="3"/>
        <v>7800000</v>
      </c>
      <c r="AW22" s="133">
        <f t="shared" si="4"/>
        <v>0.5714285714285714</v>
      </c>
      <c r="AX22" s="203" t="s">
        <v>80</v>
      </c>
      <c r="AY22" s="86" t="s">
        <v>72</v>
      </c>
      <c r="AZ22" s="495" t="s">
        <v>17661</v>
      </c>
      <c r="BA22" s="86" t="s">
        <v>71</v>
      </c>
      <c r="BB22" s="81" t="s">
        <v>71</v>
      </c>
    </row>
    <row r="23" spans="2:54" x14ac:dyDescent="0.25">
      <c r="B23" s="247">
        <v>2023</v>
      </c>
      <c r="C23" s="86">
        <v>891780111</v>
      </c>
      <c r="D23" s="145" t="s">
        <v>68</v>
      </c>
      <c r="E23" s="145" t="s">
        <v>17662</v>
      </c>
      <c r="F23" s="145" t="s">
        <v>17663</v>
      </c>
      <c r="G23" s="86">
        <v>0</v>
      </c>
      <c r="H23" s="145"/>
      <c r="I23" s="86" t="s">
        <v>78</v>
      </c>
      <c r="J23" s="145" t="s">
        <v>1527</v>
      </c>
      <c r="K23" s="145" t="s">
        <v>17664</v>
      </c>
      <c r="L23" s="76">
        <v>11500000</v>
      </c>
      <c r="M23" s="81" t="s">
        <v>73</v>
      </c>
      <c r="N23" s="145" t="s">
        <v>17665</v>
      </c>
      <c r="O23" s="145" t="s">
        <v>17665</v>
      </c>
      <c r="P23" s="145">
        <v>1083010275</v>
      </c>
      <c r="Q23" s="493">
        <v>1477</v>
      </c>
      <c r="R23" s="257">
        <v>45114</v>
      </c>
      <c r="S23" s="145">
        <v>11500000</v>
      </c>
      <c r="T23" s="494">
        <v>45125</v>
      </c>
      <c r="U23" s="145">
        <v>11500000</v>
      </c>
      <c r="V23" s="86" t="s">
        <v>70</v>
      </c>
      <c r="W23" s="145">
        <v>7634027</v>
      </c>
      <c r="X23" s="485" t="s">
        <v>11143</v>
      </c>
      <c r="Y23" s="145"/>
      <c r="Z23" s="494">
        <v>45125</v>
      </c>
      <c r="AA23" s="494">
        <v>45125</v>
      </c>
      <c r="AB23" s="201" t="s">
        <v>80</v>
      </c>
      <c r="AC23" s="265">
        <v>45275</v>
      </c>
      <c r="AD23" s="359">
        <f t="shared" si="0"/>
        <v>150</v>
      </c>
      <c r="AE23" s="143">
        <v>0</v>
      </c>
      <c r="AF23" s="145">
        <v>0</v>
      </c>
      <c r="AG23" s="143">
        <v>0</v>
      </c>
      <c r="AH23" s="201" t="s">
        <v>80</v>
      </c>
      <c r="AI23" s="150">
        <f t="shared" si="1"/>
        <v>0</v>
      </c>
      <c r="AJ23" s="143">
        <v>0</v>
      </c>
      <c r="AK23" s="145">
        <v>0</v>
      </c>
      <c r="AL23" s="201" t="s">
        <v>80</v>
      </c>
      <c r="AM23" s="143">
        <v>0</v>
      </c>
      <c r="AN23" s="201" t="s">
        <v>80</v>
      </c>
      <c r="AO23" s="201" t="s">
        <v>80</v>
      </c>
      <c r="AP23" s="150">
        <f t="shared" si="2"/>
        <v>0</v>
      </c>
      <c r="AQ23" s="76">
        <f>+L23+AF23-AK23</f>
        <v>11500000</v>
      </c>
      <c r="AR23" s="86" t="s">
        <v>115</v>
      </c>
      <c r="AS23" s="145">
        <v>0</v>
      </c>
      <c r="AT23" s="203" t="s">
        <v>80</v>
      </c>
      <c r="AU23" s="503">
        <v>5750000</v>
      </c>
      <c r="AV23" s="360">
        <f t="shared" si="3"/>
        <v>5750000</v>
      </c>
      <c r="AW23" s="133">
        <f t="shared" si="4"/>
        <v>0.5</v>
      </c>
      <c r="AX23" s="203" t="s">
        <v>80</v>
      </c>
      <c r="AY23" s="86" t="s">
        <v>72</v>
      </c>
      <c r="AZ23" s="495" t="s">
        <v>17666</v>
      </c>
      <c r="BA23" s="86" t="s">
        <v>71</v>
      </c>
      <c r="BB23" s="81" t="s">
        <v>71</v>
      </c>
    </row>
    <row r="24" spans="2:54" x14ac:dyDescent="0.25">
      <c r="B24" s="247">
        <v>2023</v>
      </c>
      <c r="C24" s="86">
        <v>891780111</v>
      </c>
      <c r="D24" s="145" t="s">
        <v>68</v>
      </c>
      <c r="E24" s="145" t="s">
        <v>17667</v>
      </c>
      <c r="F24" s="145" t="s">
        <v>17668</v>
      </c>
      <c r="G24" s="86">
        <v>0</v>
      </c>
      <c r="H24" s="145"/>
      <c r="I24" s="86" t="s">
        <v>78</v>
      </c>
      <c r="J24" s="145" t="s">
        <v>1527</v>
      </c>
      <c r="K24" s="76" t="s">
        <v>17669</v>
      </c>
      <c r="L24" s="76">
        <v>14000000</v>
      </c>
      <c r="M24" s="81" t="s">
        <v>73</v>
      </c>
      <c r="N24" s="76" t="s">
        <v>17625</v>
      </c>
      <c r="O24" s="76" t="s">
        <v>17625</v>
      </c>
      <c r="P24" s="76">
        <v>1083044902</v>
      </c>
      <c r="Q24" s="493">
        <v>1641</v>
      </c>
      <c r="R24" s="504">
        <v>45140</v>
      </c>
      <c r="S24" s="145">
        <v>14000000</v>
      </c>
      <c r="T24" s="494">
        <v>45146</v>
      </c>
      <c r="U24" s="145">
        <v>14000000</v>
      </c>
      <c r="V24" s="86" t="s">
        <v>70</v>
      </c>
      <c r="W24" s="145">
        <v>1082943047</v>
      </c>
      <c r="X24" s="76" t="s">
        <v>14280</v>
      </c>
      <c r="Y24" s="145"/>
      <c r="Z24" s="494">
        <v>45146</v>
      </c>
      <c r="AA24" s="494">
        <v>45146</v>
      </c>
      <c r="AB24" s="201" t="s">
        <v>80</v>
      </c>
      <c r="AC24" s="265">
        <v>45289</v>
      </c>
      <c r="AD24" s="359">
        <f t="shared" si="0"/>
        <v>143</v>
      </c>
      <c r="AE24" s="143">
        <v>0</v>
      </c>
      <c r="AF24" s="145">
        <v>0</v>
      </c>
      <c r="AG24" s="143">
        <v>0</v>
      </c>
      <c r="AH24" s="201" t="s">
        <v>80</v>
      </c>
      <c r="AI24" s="150">
        <f t="shared" si="1"/>
        <v>0</v>
      </c>
      <c r="AJ24" s="481">
        <v>0</v>
      </c>
      <c r="AK24" s="480">
        <v>0</v>
      </c>
      <c r="AL24" s="201" t="s">
        <v>80</v>
      </c>
      <c r="AM24" s="143">
        <v>0</v>
      </c>
      <c r="AN24" s="201" t="s">
        <v>80</v>
      </c>
      <c r="AO24" s="201" t="s">
        <v>80</v>
      </c>
      <c r="AP24" s="150">
        <f t="shared" si="2"/>
        <v>0</v>
      </c>
      <c r="AQ24" s="76">
        <f>+L24+AF24-AK24</f>
        <v>14000000</v>
      </c>
      <c r="AR24" s="86" t="s">
        <v>115</v>
      </c>
      <c r="AS24" s="145">
        <v>0</v>
      </c>
      <c r="AT24" s="203" t="s">
        <v>80</v>
      </c>
      <c r="AU24" s="503">
        <v>8400000</v>
      </c>
      <c r="AV24" s="360">
        <f t="shared" si="3"/>
        <v>5600000</v>
      </c>
      <c r="AW24" s="133">
        <f t="shared" si="4"/>
        <v>0.6</v>
      </c>
      <c r="AX24" s="203" t="s">
        <v>80</v>
      </c>
      <c r="AY24" s="86" t="s">
        <v>72</v>
      </c>
      <c r="AZ24" s="495" t="s">
        <v>17670</v>
      </c>
      <c r="BA24" s="255" t="s">
        <v>71</v>
      </c>
      <c r="BB24" s="81" t="s">
        <v>71</v>
      </c>
    </row>
    <row r="25" spans="2:54" x14ac:dyDescent="0.25">
      <c r="B25" s="247">
        <v>2023</v>
      </c>
      <c r="C25" s="86">
        <v>891780111</v>
      </c>
      <c r="D25" s="145" t="s">
        <v>68</v>
      </c>
      <c r="E25" s="145" t="s">
        <v>17671</v>
      </c>
      <c r="F25" s="145" t="s">
        <v>17672</v>
      </c>
      <c r="G25" s="86">
        <v>0</v>
      </c>
      <c r="H25" s="145"/>
      <c r="I25" s="86" t="s">
        <v>78</v>
      </c>
      <c r="J25" s="145" t="s">
        <v>1527</v>
      </c>
      <c r="K25" s="76" t="s">
        <v>17673</v>
      </c>
      <c r="L25" s="76">
        <v>15750000</v>
      </c>
      <c r="M25" s="81" t="s">
        <v>73</v>
      </c>
      <c r="N25" s="505" t="s">
        <v>17674</v>
      </c>
      <c r="O25" s="505" t="s">
        <v>17674</v>
      </c>
      <c r="P25" s="76">
        <v>32790934</v>
      </c>
      <c r="Q25" s="258">
        <v>1655</v>
      </c>
      <c r="R25" s="504">
        <v>45141</v>
      </c>
      <c r="S25" s="145">
        <v>15750000</v>
      </c>
      <c r="T25" s="494">
        <v>45149</v>
      </c>
      <c r="U25" s="145">
        <v>15750000</v>
      </c>
      <c r="V25" s="86" t="s">
        <v>70</v>
      </c>
      <c r="W25" s="506">
        <v>1082950841</v>
      </c>
      <c r="X25" s="76" t="s">
        <v>5918</v>
      </c>
      <c r="Y25" s="145"/>
      <c r="Z25" s="494">
        <v>45149</v>
      </c>
      <c r="AA25" s="494">
        <v>45149</v>
      </c>
      <c r="AB25" s="201" t="s">
        <v>80</v>
      </c>
      <c r="AC25" s="265">
        <v>45275</v>
      </c>
      <c r="AD25" s="359">
        <f t="shared" si="0"/>
        <v>126</v>
      </c>
      <c r="AE25" s="143">
        <v>0</v>
      </c>
      <c r="AF25" s="145">
        <v>0</v>
      </c>
      <c r="AG25" s="143">
        <v>0</v>
      </c>
      <c r="AH25" s="201" t="s">
        <v>80</v>
      </c>
      <c r="AI25" s="150">
        <f t="shared" si="1"/>
        <v>0</v>
      </c>
      <c r="AJ25" s="481">
        <v>0</v>
      </c>
      <c r="AK25" s="480">
        <v>0</v>
      </c>
      <c r="AL25" s="201" t="s">
        <v>80</v>
      </c>
      <c r="AM25" s="143">
        <v>0</v>
      </c>
      <c r="AN25" s="201" t="s">
        <v>80</v>
      </c>
      <c r="AO25" s="201" t="s">
        <v>80</v>
      </c>
      <c r="AP25" s="150">
        <f t="shared" si="2"/>
        <v>0</v>
      </c>
      <c r="AQ25" s="76">
        <f>+L25+AF25-AK25</f>
        <v>15750000</v>
      </c>
      <c r="AR25" s="86" t="s">
        <v>115</v>
      </c>
      <c r="AS25" s="145">
        <v>0</v>
      </c>
      <c r="AT25" s="203" t="s">
        <v>80</v>
      </c>
      <c r="AU25" s="503">
        <v>9450000</v>
      </c>
      <c r="AV25" s="360">
        <f t="shared" si="3"/>
        <v>6300000</v>
      </c>
      <c r="AW25" s="133">
        <f t="shared" si="4"/>
        <v>0.6</v>
      </c>
      <c r="AX25" s="203" t="s">
        <v>80</v>
      </c>
      <c r="AY25" s="86" t="s">
        <v>72</v>
      </c>
      <c r="AZ25" s="495" t="s">
        <v>17675</v>
      </c>
      <c r="BA25" s="255" t="s">
        <v>71</v>
      </c>
      <c r="BB25" s="81" t="s">
        <v>71</v>
      </c>
    </row>
    <row r="26" spans="2:54" x14ac:dyDescent="0.25">
      <c r="B26" s="247">
        <v>2023</v>
      </c>
      <c r="C26" s="86">
        <v>891780111</v>
      </c>
      <c r="D26" s="145" t="s">
        <v>68</v>
      </c>
      <c r="E26" s="145" t="s">
        <v>17676</v>
      </c>
      <c r="F26" s="145" t="s">
        <v>17677</v>
      </c>
      <c r="G26" s="86">
        <v>0</v>
      </c>
      <c r="H26" s="145"/>
      <c r="I26" s="86" t="s">
        <v>78</v>
      </c>
      <c r="J26" s="145" t="s">
        <v>1527</v>
      </c>
      <c r="K26" s="76" t="s">
        <v>17678</v>
      </c>
      <c r="L26" s="76">
        <v>15750000</v>
      </c>
      <c r="M26" s="81" t="s">
        <v>73</v>
      </c>
      <c r="N26" s="76" t="s">
        <v>17631</v>
      </c>
      <c r="O26" s="76" t="s">
        <v>17631</v>
      </c>
      <c r="P26" s="76">
        <v>1083005553</v>
      </c>
      <c r="Q26" s="497">
        <v>1654</v>
      </c>
      <c r="R26" s="504">
        <v>45141</v>
      </c>
      <c r="S26" s="145">
        <v>15750000</v>
      </c>
      <c r="T26" s="494">
        <v>45149</v>
      </c>
      <c r="U26" s="145">
        <v>15750000</v>
      </c>
      <c r="V26" s="86" t="s">
        <v>70</v>
      </c>
      <c r="W26" s="506">
        <v>84455280</v>
      </c>
      <c r="X26" s="76" t="s">
        <v>5910</v>
      </c>
      <c r="Y26" s="145"/>
      <c r="Z26" s="494">
        <v>45149</v>
      </c>
      <c r="AA26" s="494">
        <v>45149</v>
      </c>
      <c r="AB26" s="201" t="s">
        <v>80</v>
      </c>
      <c r="AC26" s="265">
        <v>45275</v>
      </c>
      <c r="AD26" s="359">
        <f t="shared" si="0"/>
        <v>126</v>
      </c>
      <c r="AE26" s="143">
        <v>0</v>
      </c>
      <c r="AF26" s="145">
        <v>0</v>
      </c>
      <c r="AG26" s="143">
        <v>0</v>
      </c>
      <c r="AH26" s="201" t="s">
        <v>80</v>
      </c>
      <c r="AI26" s="150">
        <f t="shared" si="1"/>
        <v>0</v>
      </c>
      <c r="AJ26" s="481">
        <v>0</v>
      </c>
      <c r="AK26" s="480">
        <v>0</v>
      </c>
      <c r="AL26" s="201" t="s">
        <v>80</v>
      </c>
      <c r="AM26" s="143">
        <v>0</v>
      </c>
      <c r="AN26" s="201" t="s">
        <v>80</v>
      </c>
      <c r="AO26" s="201" t="s">
        <v>80</v>
      </c>
      <c r="AP26" s="150">
        <f t="shared" si="2"/>
        <v>0</v>
      </c>
      <c r="AQ26" s="76">
        <f>+L26+AF26-AK26</f>
        <v>15750000</v>
      </c>
      <c r="AR26" s="86" t="s">
        <v>115</v>
      </c>
      <c r="AS26" s="145">
        <v>0</v>
      </c>
      <c r="AT26" s="203" t="s">
        <v>80</v>
      </c>
      <c r="AU26" s="503">
        <v>9450000</v>
      </c>
      <c r="AV26" s="360">
        <f t="shared" si="3"/>
        <v>6300000</v>
      </c>
      <c r="AW26" s="133">
        <f t="shared" si="4"/>
        <v>0.6</v>
      </c>
      <c r="AX26" s="203" t="s">
        <v>80</v>
      </c>
      <c r="AY26" s="86" t="s">
        <v>72</v>
      </c>
      <c r="AZ26" s="495" t="s">
        <v>17679</v>
      </c>
      <c r="BA26" s="255" t="s">
        <v>71</v>
      </c>
      <c r="BB26" s="81" t="s">
        <v>71</v>
      </c>
    </row>
    <row r="27" spans="2:54" x14ac:dyDescent="0.25">
      <c r="B27" s="247">
        <v>2023</v>
      </c>
      <c r="C27" s="86">
        <v>891780111</v>
      </c>
      <c r="D27" s="145" t="s">
        <v>68</v>
      </c>
      <c r="E27" s="145" t="s">
        <v>17680</v>
      </c>
      <c r="F27" s="145" t="s">
        <v>17681</v>
      </c>
      <c r="G27" s="86">
        <v>0</v>
      </c>
      <c r="H27" s="145"/>
      <c r="I27" s="86" t="s">
        <v>78</v>
      </c>
      <c r="J27" s="145" t="s">
        <v>1527</v>
      </c>
      <c r="K27" s="76" t="s">
        <v>17682</v>
      </c>
      <c r="L27" s="76">
        <v>11250000</v>
      </c>
      <c r="M27" s="81" t="s">
        <v>73</v>
      </c>
      <c r="N27" s="76" t="s">
        <v>17609</v>
      </c>
      <c r="O27" s="76" t="s">
        <v>17609</v>
      </c>
      <c r="P27" s="76">
        <v>1083033741</v>
      </c>
      <c r="Q27" s="507">
        <v>1646</v>
      </c>
      <c r="R27" s="504">
        <v>45140</v>
      </c>
      <c r="S27" s="145">
        <v>11250000</v>
      </c>
      <c r="T27" s="494">
        <v>45154</v>
      </c>
      <c r="U27" s="145">
        <v>11250000</v>
      </c>
      <c r="V27" s="86" t="s">
        <v>70</v>
      </c>
      <c r="W27" s="145">
        <v>7144495</v>
      </c>
      <c r="X27" s="76" t="s">
        <v>5911</v>
      </c>
      <c r="Y27" s="145"/>
      <c r="Z27" s="494">
        <v>45154</v>
      </c>
      <c r="AA27" s="494">
        <v>45154</v>
      </c>
      <c r="AB27" s="201" t="s">
        <v>80</v>
      </c>
      <c r="AC27" s="265">
        <v>45275</v>
      </c>
      <c r="AD27" s="359">
        <f t="shared" si="0"/>
        <v>121</v>
      </c>
      <c r="AE27" s="143">
        <v>0</v>
      </c>
      <c r="AF27" s="145">
        <v>0</v>
      </c>
      <c r="AG27" s="143">
        <v>0</v>
      </c>
      <c r="AH27" s="201" t="s">
        <v>80</v>
      </c>
      <c r="AI27" s="150">
        <f t="shared" si="1"/>
        <v>0</v>
      </c>
      <c r="AJ27" s="481">
        <v>0</v>
      </c>
      <c r="AK27" s="480">
        <v>0</v>
      </c>
      <c r="AL27" s="201" t="s">
        <v>80</v>
      </c>
      <c r="AM27" s="143">
        <v>0</v>
      </c>
      <c r="AN27" s="201" t="s">
        <v>80</v>
      </c>
      <c r="AO27" s="201" t="s">
        <v>80</v>
      </c>
      <c r="AP27" s="150">
        <f t="shared" si="2"/>
        <v>0</v>
      </c>
      <c r="AQ27" s="76">
        <f>+L27+AF27-AK27</f>
        <v>11250000</v>
      </c>
      <c r="AR27" s="86" t="s">
        <v>115</v>
      </c>
      <c r="AS27" s="145">
        <v>0</v>
      </c>
      <c r="AT27" s="203" t="s">
        <v>80</v>
      </c>
      <c r="AU27" s="503">
        <v>7200000</v>
      </c>
      <c r="AV27" s="360">
        <f t="shared" si="3"/>
        <v>4050000</v>
      </c>
      <c r="AW27" s="133">
        <f t="shared" si="4"/>
        <v>0.64</v>
      </c>
      <c r="AX27" s="203" t="s">
        <v>80</v>
      </c>
      <c r="AY27" s="86" t="s">
        <v>72</v>
      </c>
      <c r="AZ27" s="495" t="s">
        <v>17683</v>
      </c>
      <c r="BA27" s="255" t="s">
        <v>71</v>
      </c>
      <c r="BB27" s="81" t="s">
        <v>71</v>
      </c>
    </row>
    <row r="28" spans="2:54" x14ac:dyDescent="0.25">
      <c r="B28" s="247">
        <v>2023</v>
      </c>
      <c r="C28" s="86">
        <v>891780111</v>
      </c>
      <c r="D28" s="145" t="s">
        <v>68</v>
      </c>
      <c r="E28" s="145" t="s">
        <v>17684</v>
      </c>
      <c r="F28" s="145" t="s">
        <v>17685</v>
      </c>
      <c r="G28" s="86">
        <v>0</v>
      </c>
      <c r="H28" s="145"/>
      <c r="I28" s="86" t="s">
        <v>78</v>
      </c>
      <c r="J28" s="145" t="s">
        <v>1527</v>
      </c>
      <c r="K28" s="76" t="s">
        <v>17686</v>
      </c>
      <c r="L28" s="76">
        <v>11250000</v>
      </c>
      <c r="M28" s="81" t="s">
        <v>73</v>
      </c>
      <c r="N28" s="76" t="s">
        <v>17615</v>
      </c>
      <c r="O28" s="76" t="s">
        <v>17615</v>
      </c>
      <c r="P28" s="76">
        <v>1083013202</v>
      </c>
      <c r="Q28" s="493">
        <v>1656</v>
      </c>
      <c r="R28" s="504">
        <v>45141</v>
      </c>
      <c r="S28" s="145">
        <v>11250000</v>
      </c>
      <c r="T28" s="494">
        <v>45154</v>
      </c>
      <c r="U28" s="145">
        <v>11250000</v>
      </c>
      <c r="V28" s="86" t="s">
        <v>70</v>
      </c>
      <c r="W28" s="506">
        <v>36718407</v>
      </c>
      <c r="X28" s="76" t="s">
        <v>5913</v>
      </c>
      <c r="Y28" s="145"/>
      <c r="Z28" s="494">
        <v>45154</v>
      </c>
      <c r="AA28" s="494">
        <v>45154</v>
      </c>
      <c r="AB28" s="201" t="s">
        <v>80</v>
      </c>
      <c r="AC28" s="265">
        <v>45275</v>
      </c>
      <c r="AD28" s="359">
        <f t="shared" si="0"/>
        <v>121</v>
      </c>
      <c r="AE28" s="143">
        <v>0</v>
      </c>
      <c r="AF28" s="145">
        <v>0</v>
      </c>
      <c r="AG28" s="143">
        <v>0</v>
      </c>
      <c r="AH28" s="201" t="s">
        <v>80</v>
      </c>
      <c r="AI28" s="150">
        <f t="shared" si="1"/>
        <v>0</v>
      </c>
      <c r="AJ28" s="481">
        <v>0</v>
      </c>
      <c r="AK28" s="480">
        <v>0</v>
      </c>
      <c r="AL28" s="201" t="s">
        <v>80</v>
      </c>
      <c r="AM28" s="143">
        <v>0</v>
      </c>
      <c r="AN28" s="201" t="s">
        <v>80</v>
      </c>
      <c r="AO28" s="201" t="s">
        <v>80</v>
      </c>
      <c r="AP28" s="150">
        <f t="shared" si="2"/>
        <v>0</v>
      </c>
      <c r="AQ28" s="76">
        <f>+L28+AF28-AK28</f>
        <v>11250000</v>
      </c>
      <c r="AR28" s="86" t="s">
        <v>115</v>
      </c>
      <c r="AS28" s="145">
        <v>0</v>
      </c>
      <c r="AT28" s="203" t="s">
        <v>80</v>
      </c>
      <c r="AU28" s="503">
        <v>5000000</v>
      </c>
      <c r="AV28" s="360">
        <f t="shared" si="3"/>
        <v>6250000</v>
      </c>
      <c r="AW28" s="133">
        <f t="shared" si="4"/>
        <v>0.44444444444444442</v>
      </c>
      <c r="AX28" s="203" t="s">
        <v>80</v>
      </c>
      <c r="AY28" s="86" t="s">
        <v>72</v>
      </c>
      <c r="AZ28" s="495" t="s">
        <v>17687</v>
      </c>
      <c r="BA28" s="255" t="s">
        <v>71</v>
      </c>
      <c r="BB28" s="81" t="s">
        <v>71</v>
      </c>
    </row>
    <row r="29" spans="2:54" x14ac:dyDescent="0.25">
      <c r="B29" s="247">
        <v>2023</v>
      </c>
      <c r="C29" s="86">
        <v>891780111</v>
      </c>
      <c r="D29" s="145" t="s">
        <v>68</v>
      </c>
      <c r="E29" s="145" t="s">
        <v>17688</v>
      </c>
      <c r="F29" s="145" t="s">
        <v>17689</v>
      </c>
      <c r="G29" s="86">
        <v>0</v>
      </c>
      <c r="H29" s="145"/>
      <c r="I29" s="86" t="s">
        <v>78</v>
      </c>
      <c r="J29" s="145" t="s">
        <v>1527</v>
      </c>
      <c r="K29" s="145" t="s">
        <v>17690</v>
      </c>
      <c r="L29" s="76">
        <v>10500000</v>
      </c>
      <c r="M29" s="81" t="s">
        <v>73</v>
      </c>
      <c r="N29" s="145" t="s">
        <v>17691</v>
      </c>
      <c r="O29" s="145" t="s">
        <v>17691</v>
      </c>
      <c r="P29" s="145">
        <v>416050</v>
      </c>
      <c r="Q29" s="493">
        <v>145</v>
      </c>
      <c r="R29" s="257">
        <v>44956</v>
      </c>
      <c r="S29" s="145">
        <v>10500000</v>
      </c>
      <c r="T29" s="494">
        <v>44958</v>
      </c>
      <c r="U29" s="145">
        <v>10500000</v>
      </c>
      <c r="V29" s="86" t="s">
        <v>70</v>
      </c>
      <c r="W29" s="145">
        <v>7634027</v>
      </c>
      <c r="X29" s="76" t="s">
        <v>11143</v>
      </c>
      <c r="Y29" s="145"/>
      <c r="Z29" s="494">
        <v>44967</v>
      </c>
      <c r="AA29" s="494">
        <v>44967</v>
      </c>
      <c r="AB29" s="201" t="s">
        <v>80</v>
      </c>
      <c r="AC29" s="257">
        <v>45100</v>
      </c>
      <c r="AD29" s="359">
        <f t="shared" si="0"/>
        <v>133</v>
      </c>
      <c r="AE29" s="143">
        <v>0</v>
      </c>
      <c r="AF29" s="145">
        <v>0</v>
      </c>
      <c r="AG29" s="143">
        <v>0</v>
      </c>
      <c r="AH29" s="201" t="s">
        <v>80</v>
      </c>
      <c r="AI29" s="150">
        <f t="shared" si="1"/>
        <v>0</v>
      </c>
      <c r="AJ29" s="143">
        <v>1</v>
      </c>
      <c r="AK29" s="145">
        <v>4200000</v>
      </c>
      <c r="AL29" s="249">
        <v>45048</v>
      </c>
      <c r="AM29" s="143">
        <v>0</v>
      </c>
      <c r="AN29" s="201" t="s">
        <v>80</v>
      </c>
      <c r="AO29" s="201" t="s">
        <v>80</v>
      </c>
      <c r="AP29" s="150">
        <f t="shared" si="2"/>
        <v>0</v>
      </c>
      <c r="AQ29" s="76">
        <f>+L29+AF29-AK29</f>
        <v>6300000</v>
      </c>
      <c r="AR29" s="86" t="s">
        <v>115</v>
      </c>
      <c r="AS29" s="145">
        <v>0</v>
      </c>
      <c r="AT29" s="203" t="s">
        <v>80</v>
      </c>
      <c r="AU29" s="503">
        <v>6300000</v>
      </c>
      <c r="AV29" s="360">
        <f t="shared" si="3"/>
        <v>0</v>
      </c>
      <c r="AW29" s="133">
        <f t="shared" si="4"/>
        <v>1</v>
      </c>
      <c r="AX29" s="203" t="s">
        <v>80</v>
      </c>
      <c r="AY29" s="86" t="s">
        <v>800</v>
      </c>
      <c r="AZ29" s="495" t="s">
        <v>17692</v>
      </c>
      <c r="BA29" s="86" t="s">
        <v>71</v>
      </c>
      <c r="BB29" s="81" t="s">
        <v>71</v>
      </c>
    </row>
    <row r="30" spans="2:54" x14ac:dyDescent="0.25">
      <c r="B30" s="247">
        <v>2023</v>
      </c>
      <c r="C30" s="86">
        <v>891780111</v>
      </c>
      <c r="D30" s="145" t="s">
        <v>68</v>
      </c>
      <c r="E30" s="145" t="s">
        <v>17693</v>
      </c>
      <c r="F30" s="145" t="s">
        <v>17694</v>
      </c>
      <c r="G30" s="86">
        <v>0</v>
      </c>
      <c r="H30" s="145"/>
      <c r="I30" s="86" t="s">
        <v>78</v>
      </c>
      <c r="J30" s="145" t="s">
        <v>1527</v>
      </c>
      <c r="K30" s="145" t="s">
        <v>17695</v>
      </c>
      <c r="L30" s="76">
        <v>9500000</v>
      </c>
      <c r="M30" s="81" t="s">
        <v>73</v>
      </c>
      <c r="N30" s="145" t="s">
        <v>2547</v>
      </c>
      <c r="O30" s="145" t="s">
        <v>2547</v>
      </c>
      <c r="P30" s="145">
        <v>1221964687</v>
      </c>
      <c r="Q30" s="493">
        <v>256</v>
      </c>
      <c r="R30" s="257">
        <v>44963</v>
      </c>
      <c r="S30" s="145">
        <v>9500000</v>
      </c>
      <c r="T30" s="494">
        <v>44970</v>
      </c>
      <c r="U30" s="145">
        <v>9500000</v>
      </c>
      <c r="V30" s="86" t="s">
        <v>70</v>
      </c>
      <c r="W30" s="145">
        <v>7144495</v>
      </c>
      <c r="X30" s="76" t="s">
        <v>5911</v>
      </c>
      <c r="Y30" s="145"/>
      <c r="Z30" s="494">
        <v>44970</v>
      </c>
      <c r="AA30" s="494">
        <v>44972</v>
      </c>
      <c r="AB30" s="201" t="s">
        <v>80</v>
      </c>
      <c r="AC30" s="257">
        <v>45107</v>
      </c>
      <c r="AD30" s="359">
        <f t="shared" si="0"/>
        <v>135</v>
      </c>
      <c r="AE30" s="143">
        <v>0</v>
      </c>
      <c r="AF30" s="145">
        <v>0</v>
      </c>
      <c r="AG30" s="143">
        <v>0</v>
      </c>
      <c r="AH30" s="201" t="s">
        <v>80</v>
      </c>
      <c r="AI30" s="150">
        <f t="shared" si="1"/>
        <v>0</v>
      </c>
      <c r="AJ30" s="143">
        <v>0</v>
      </c>
      <c r="AK30" s="145">
        <v>0</v>
      </c>
      <c r="AL30" s="201" t="s">
        <v>80</v>
      </c>
      <c r="AM30" s="143">
        <v>0</v>
      </c>
      <c r="AN30" s="201" t="s">
        <v>80</v>
      </c>
      <c r="AO30" s="201" t="s">
        <v>80</v>
      </c>
      <c r="AP30" s="150">
        <f t="shared" si="2"/>
        <v>0</v>
      </c>
      <c r="AQ30" s="76">
        <f>+L30+AF30-AK30</f>
        <v>9500000</v>
      </c>
      <c r="AR30" s="86" t="s">
        <v>115</v>
      </c>
      <c r="AS30" s="145">
        <v>0</v>
      </c>
      <c r="AT30" s="203" t="s">
        <v>80</v>
      </c>
      <c r="AU30" s="503">
        <v>9500000</v>
      </c>
      <c r="AV30" s="360">
        <f t="shared" si="3"/>
        <v>0</v>
      </c>
      <c r="AW30" s="133">
        <f t="shared" si="4"/>
        <v>1</v>
      </c>
      <c r="AX30" s="203" t="s">
        <v>80</v>
      </c>
      <c r="AY30" s="86" t="s">
        <v>800</v>
      </c>
      <c r="AZ30" s="495" t="s">
        <v>17696</v>
      </c>
      <c r="BA30" s="86" t="s">
        <v>71</v>
      </c>
      <c r="BB30" s="81" t="s">
        <v>71</v>
      </c>
    </row>
    <row r="31" spans="2:54" x14ac:dyDescent="0.25">
      <c r="B31" s="247">
        <v>2023</v>
      </c>
      <c r="C31" s="86">
        <v>891780111</v>
      </c>
      <c r="D31" s="145" t="s">
        <v>68</v>
      </c>
      <c r="E31" s="145" t="s">
        <v>17697</v>
      </c>
      <c r="F31" s="145" t="s">
        <v>17591</v>
      </c>
      <c r="G31" s="86">
        <v>0</v>
      </c>
      <c r="H31" s="145"/>
      <c r="I31" s="86" t="s">
        <v>78</v>
      </c>
      <c r="J31" s="145" t="s">
        <v>1527</v>
      </c>
      <c r="K31" s="145" t="s">
        <v>17698</v>
      </c>
      <c r="L31" s="76">
        <v>11000000</v>
      </c>
      <c r="M31" s="81" t="s">
        <v>73</v>
      </c>
      <c r="N31" s="145" t="s">
        <v>17699</v>
      </c>
      <c r="O31" s="145" t="s">
        <v>17699</v>
      </c>
      <c r="P31" s="145">
        <v>1103098411</v>
      </c>
      <c r="Q31" s="493">
        <v>391</v>
      </c>
      <c r="R31" s="257">
        <v>44973</v>
      </c>
      <c r="S31" s="145">
        <v>11000000</v>
      </c>
      <c r="T31" s="494">
        <v>44981</v>
      </c>
      <c r="U31" s="145">
        <v>11000000</v>
      </c>
      <c r="V31" s="86" t="s">
        <v>70</v>
      </c>
      <c r="W31" s="145">
        <v>1082943047</v>
      </c>
      <c r="X31" s="76" t="s">
        <v>14280</v>
      </c>
      <c r="Y31" s="145"/>
      <c r="Z31" s="494">
        <v>44981</v>
      </c>
      <c r="AA31" s="494">
        <v>44981</v>
      </c>
      <c r="AB31" s="201" t="s">
        <v>80</v>
      </c>
      <c r="AC31" s="257">
        <v>45134</v>
      </c>
      <c r="AD31" s="359">
        <f t="shared" si="0"/>
        <v>153</v>
      </c>
      <c r="AE31" s="143">
        <v>0</v>
      </c>
      <c r="AF31" s="145">
        <v>0</v>
      </c>
      <c r="AG31" s="143">
        <v>0</v>
      </c>
      <c r="AH31" s="201" t="s">
        <v>80</v>
      </c>
      <c r="AI31" s="150">
        <f t="shared" si="1"/>
        <v>0</v>
      </c>
      <c r="AJ31" s="143">
        <v>0</v>
      </c>
      <c r="AK31" s="145">
        <v>0</v>
      </c>
      <c r="AL31" s="201" t="s">
        <v>80</v>
      </c>
      <c r="AM31" s="143">
        <v>0</v>
      </c>
      <c r="AN31" s="201" t="s">
        <v>80</v>
      </c>
      <c r="AO31" s="201" t="s">
        <v>80</v>
      </c>
      <c r="AP31" s="150">
        <f t="shared" si="2"/>
        <v>0</v>
      </c>
      <c r="AQ31" s="76">
        <f>+L31+AF31-AK31</f>
        <v>11000000</v>
      </c>
      <c r="AR31" s="86" t="s">
        <v>115</v>
      </c>
      <c r="AS31" s="145">
        <v>0</v>
      </c>
      <c r="AT31" s="203" t="s">
        <v>80</v>
      </c>
      <c r="AU31" s="503">
        <v>11000000</v>
      </c>
      <c r="AV31" s="360">
        <f t="shared" si="3"/>
        <v>0</v>
      </c>
      <c r="AW31" s="133">
        <f t="shared" si="4"/>
        <v>1</v>
      </c>
      <c r="AX31" s="203" t="s">
        <v>80</v>
      </c>
      <c r="AY31" s="86" t="s">
        <v>800</v>
      </c>
      <c r="AZ31" s="495" t="s">
        <v>17700</v>
      </c>
      <c r="BA31" s="86" t="s">
        <v>71</v>
      </c>
      <c r="BB31" s="81" t="s">
        <v>71</v>
      </c>
    </row>
    <row r="32" spans="2:54" x14ac:dyDescent="0.25">
      <c r="B32" s="247">
        <v>2023</v>
      </c>
      <c r="C32" s="86">
        <v>891780111</v>
      </c>
      <c r="D32" s="145" t="s">
        <v>68</v>
      </c>
      <c r="E32" s="145" t="s">
        <v>17701</v>
      </c>
      <c r="F32" s="145" t="s">
        <v>17702</v>
      </c>
      <c r="G32" s="86">
        <v>0</v>
      </c>
      <c r="H32" s="145"/>
      <c r="I32" s="86" t="s">
        <v>78</v>
      </c>
      <c r="J32" s="145" t="s">
        <v>1527</v>
      </c>
      <c r="K32" s="145" t="s">
        <v>17703</v>
      </c>
      <c r="L32" s="76">
        <v>11500000</v>
      </c>
      <c r="M32" s="81" t="s">
        <v>73</v>
      </c>
      <c r="N32" s="145" t="s">
        <v>17704</v>
      </c>
      <c r="O32" s="145" t="s">
        <v>17704</v>
      </c>
      <c r="P32" s="145">
        <v>1082939691</v>
      </c>
      <c r="Q32" s="86">
        <v>1476</v>
      </c>
      <c r="R32" s="504">
        <v>45114</v>
      </c>
      <c r="S32" s="145">
        <v>11500000</v>
      </c>
      <c r="T32" s="494">
        <v>45131</v>
      </c>
      <c r="U32" s="145">
        <v>11500000</v>
      </c>
      <c r="V32" s="86" t="s">
        <v>70</v>
      </c>
      <c r="W32" s="145">
        <v>7634027</v>
      </c>
      <c r="X32" s="76" t="s">
        <v>11143</v>
      </c>
      <c r="Y32" s="145"/>
      <c r="Z32" s="494">
        <v>45131</v>
      </c>
      <c r="AA32" s="494">
        <v>45131</v>
      </c>
      <c r="AB32" s="201" t="s">
        <v>80</v>
      </c>
      <c r="AC32" s="265">
        <v>45275</v>
      </c>
      <c r="AD32" s="359">
        <f t="shared" si="0"/>
        <v>144</v>
      </c>
      <c r="AE32" s="143">
        <v>0</v>
      </c>
      <c r="AF32" s="145">
        <v>0</v>
      </c>
      <c r="AG32" s="143">
        <v>0</v>
      </c>
      <c r="AH32" s="201" t="s">
        <v>80</v>
      </c>
      <c r="AI32" s="150">
        <f t="shared" si="1"/>
        <v>0</v>
      </c>
      <c r="AJ32" s="143">
        <v>0</v>
      </c>
      <c r="AK32" s="145">
        <v>0</v>
      </c>
      <c r="AL32" s="201" t="s">
        <v>80</v>
      </c>
      <c r="AM32" s="143">
        <v>0</v>
      </c>
      <c r="AN32" s="201" t="s">
        <v>80</v>
      </c>
      <c r="AO32" s="201" t="s">
        <v>80</v>
      </c>
      <c r="AP32" s="150">
        <f t="shared" si="2"/>
        <v>0</v>
      </c>
      <c r="AQ32" s="76">
        <f>+L32+AF32-AK32</f>
        <v>11500000</v>
      </c>
      <c r="AR32" s="86" t="s">
        <v>115</v>
      </c>
      <c r="AS32" s="145">
        <v>0</v>
      </c>
      <c r="AT32" s="203" t="s">
        <v>80</v>
      </c>
      <c r="AU32" s="503">
        <v>5750000</v>
      </c>
      <c r="AV32" s="360">
        <f t="shared" si="3"/>
        <v>5750000</v>
      </c>
      <c r="AW32" s="133">
        <f t="shared" si="4"/>
        <v>0.5</v>
      </c>
      <c r="AX32" s="203" t="s">
        <v>80</v>
      </c>
      <c r="AY32" s="86" t="s">
        <v>72</v>
      </c>
      <c r="AZ32" s="495" t="s">
        <v>17705</v>
      </c>
      <c r="BA32" s="86" t="s">
        <v>71</v>
      </c>
      <c r="BB32" s="81" t="s">
        <v>71</v>
      </c>
    </row>
    <row r="33" spans="2:54" x14ac:dyDescent="0.25">
      <c r="B33" s="247">
        <v>2023</v>
      </c>
      <c r="C33" s="86">
        <v>891780111</v>
      </c>
      <c r="D33" s="145" t="s">
        <v>68</v>
      </c>
      <c r="E33" s="145" t="s">
        <v>17706</v>
      </c>
      <c r="F33" s="145" t="s">
        <v>17707</v>
      </c>
      <c r="G33" s="86">
        <v>0</v>
      </c>
      <c r="H33" s="145"/>
      <c r="I33" s="86" t="s">
        <v>78</v>
      </c>
      <c r="J33" s="145" t="s">
        <v>1527</v>
      </c>
      <c r="K33" s="76" t="s">
        <v>17708</v>
      </c>
      <c r="L33" s="76">
        <v>9500000</v>
      </c>
      <c r="M33" s="81" t="s">
        <v>73</v>
      </c>
      <c r="N33" s="76" t="s">
        <v>2547</v>
      </c>
      <c r="O33" s="76" t="s">
        <v>2547</v>
      </c>
      <c r="P33" s="76">
        <v>1221964687</v>
      </c>
      <c r="Q33" s="493">
        <v>1599</v>
      </c>
      <c r="R33" s="504">
        <v>45133</v>
      </c>
      <c r="S33" s="145">
        <v>9500000</v>
      </c>
      <c r="T33" s="494">
        <v>45147</v>
      </c>
      <c r="U33" s="145">
        <v>9500000</v>
      </c>
      <c r="V33" s="86" t="s">
        <v>70</v>
      </c>
      <c r="W33" s="145">
        <v>1082943047</v>
      </c>
      <c r="X33" s="76" t="s">
        <v>14280</v>
      </c>
      <c r="Y33" s="145"/>
      <c r="Z33" s="494">
        <v>45147</v>
      </c>
      <c r="AA33" s="494">
        <v>45147</v>
      </c>
      <c r="AB33" s="201" t="s">
        <v>80</v>
      </c>
      <c r="AC33" s="265">
        <v>45289</v>
      </c>
      <c r="AD33" s="359">
        <f t="shared" si="0"/>
        <v>142</v>
      </c>
      <c r="AE33" s="143">
        <v>0</v>
      </c>
      <c r="AF33" s="145">
        <v>0</v>
      </c>
      <c r="AG33" s="143">
        <v>0</v>
      </c>
      <c r="AH33" s="201" t="s">
        <v>80</v>
      </c>
      <c r="AI33" s="150">
        <f t="shared" si="1"/>
        <v>0</v>
      </c>
      <c r="AJ33" s="143">
        <v>0</v>
      </c>
      <c r="AK33" s="145">
        <v>0</v>
      </c>
      <c r="AL33" s="201" t="s">
        <v>80</v>
      </c>
      <c r="AM33" s="143">
        <v>0</v>
      </c>
      <c r="AN33" s="201" t="s">
        <v>80</v>
      </c>
      <c r="AO33" s="201" t="s">
        <v>80</v>
      </c>
      <c r="AP33" s="150">
        <f t="shared" si="2"/>
        <v>0</v>
      </c>
      <c r="AQ33" s="76">
        <f>+L33+AF33-AK33</f>
        <v>9500000</v>
      </c>
      <c r="AR33" s="86" t="s">
        <v>115</v>
      </c>
      <c r="AS33" s="145">
        <v>0</v>
      </c>
      <c r="AT33" s="203" t="s">
        <v>80</v>
      </c>
      <c r="AU33" s="367">
        <v>5700000</v>
      </c>
      <c r="AV33" s="360">
        <f t="shared" si="3"/>
        <v>3800000</v>
      </c>
      <c r="AW33" s="133">
        <f t="shared" si="4"/>
        <v>0.6</v>
      </c>
      <c r="AX33" s="203" t="s">
        <v>80</v>
      </c>
      <c r="AY33" s="86" t="s">
        <v>72</v>
      </c>
      <c r="AZ33" s="495" t="s">
        <v>17709</v>
      </c>
      <c r="BA33" s="86" t="s">
        <v>71</v>
      </c>
      <c r="BB33" s="81" t="s">
        <v>71</v>
      </c>
    </row>
    <row r="34" spans="2:54" x14ac:dyDescent="0.25">
      <c r="B34" s="247">
        <v>2023</v>
      </c>
      <c r="C34" s="86">
        <v>891780111</v>
      </c>
      <c r="D34" s="145" t="s">
        <v>68</v>
      </c>
      <c r="E34" s="145" t="s">
        <v>17710</v>
      </c>
      <c r="F34" s="145" t="s">
        <v>17711</v>
      </c>
      <c r="G34" s="86">
        <v>0</v>
      </c>
      <c r="H34" s="145"/>
      <c r="I34" s="86" t="s">
        <v>78</v>
      </c>
      <c r="J34" s="145" t="s">
        <v>1527</v>
      </c>
      <c r="K34" s="76" t="s">
        <v>17712</v>
      </c>
      <c r="L34" s="76">
        <v>7600000</v>
      </c>
      <c r="M34" s="81" t="s">
        <v>73</v>
      </c>
      <c r="N34" s="76" t="s">
        <v>17699</v>
      </c>
      <c r="O34" s="76" t="s">
        <v>17699</v>
      </c>
      <c r="P34" s="76">
        <v>1103098411</v>
      </c>
      <c r="Q34" s="493">
        <v>1777</v>
      </c>
      <c r="R34" s="504">
        <v>45161</v>
      </c>
      <c r="S34" s="145">
        <v>7600000</v>
      </c>
      <c r="T34" s="494">
        <v>45163</v>
      </c>
      <c r="U34" s="145">
        <v>7600000</v>
      </c>
      <c r="V34" s="86" t="s">
        <v>70</v>
      </c>
      <c r="W34" s="145">
        <v>1082943047</v>
      </c>
      <c r="X34" s="76" t="s">
        <v>14280</v>
      </c>
      <c r="Y34" s="145"/>
      <c r="Z34" s="494">
        <v>45162</v>
      </c>
      <c r="AA34" s="494">
        <v>45163</v>
      </c>
      <c r="AB34" s="201" t="s">
        <v>80</v>
      </c>
      <c r="AC34" s="265">
        <v>45275</v>
      </c>
      <c r="AD34" s="359">
        <f t="shared" si="0"/>
        <v>112</v>
      </c>
      <c r="AE34" s="143">
        <v>0</v>
      </c>
      <c r="AF34" s="145">
        <v>0</v>
      </c>
      <c r="AG34" s="143">
        <v>0</v>
      </c>
      <c r="AH34" s="201" t="s">
        <v>80</v>
      </c>
      <c r="AI34" s="150">
        <f t="shared" si="1"/>
        <v>0</v>
      </c>
      <c r="AJ34" s="143">
        <v>0</v>
      </c>
      <c r="AK34" s="145">
        <v>0</v>
      </c>
      <c r="AL34" s="201" t="s">
        <v>80</v>
      </c>
      <c r="AM34" s="143">
        <v>0</v>
      </c>
      <c r="AN34" s="201" t="s">
        <v>80</v>
      </c>
      <c r="AO34" s="201" t="s">
        <v>80</v>
      </c>
      <c r="AP34" s="150">
        <f t="shared" si="2"/>
        <v>0</v>
      </c>
      <c r="AQ34" s="76">
        <f>+L34+AF34-AK34</f>
        <v>7600000</v>
      </c>
      <c r="AR34" s="86" t="s">
        <v>115</v>
      </c>
      <c r="AS34" s="145">
        <v>0</v>
      </c>
      <c r="AT34" s="203" t="s">
        <v>80</v>
      </c>
      <c r="AU34" s="367">
        <v>3800000</v>
      </c>
      <c r="AV34" s="360">
        <f t="shared" si="3"/>
        <v>3800000</v>
      </c>
      <c r="AW34" s="133">
        <f t="shared" si="4"/>
        <v>0.5</v>
      </c>
      <c r="AX34" s="203" t="s">
        <v>80</v>
      </c>
      <c r="AY34" s="86" t="s">
        <v>72</v>
      </c>
      <c r="AZ34" s="495" t="s">
        <v>17713</v>
      </c>
      <c r="BA34" s="86" t="s">
        <v>71</v>
      </c>
      <c r="BB34" s="81" t="s">
        <v>71</v>
      </c>
    </row>
    <row r="35" spans="2:54" x14ac:dyDescent="0.25">
      <c r="B35" s="247">
        <v>2023</v>
      </c>
      <c r="C35" s="86">
        <v>891780111</v>
      </c>
      <c r="D35" s="145" t="s">
        <v>68</v>
      </c>
      <c r="E35" s="145" t="s">
        <v>17714</v>
      </c>
      <c r="F35" s="145" t="s">
        <v>17715</v>
      </c>
      <c r="G35" s="86">
        <v>0</v>
      </c>
      <c r="H35" s="145"/>
      <c r="I35" s="86" t="s">
        <v>78</v>
      </c>
      <c r="J35" s="145" t="s">
        <v>120</v>
      </c>
      <c r="K35" s="145" t="s">
        <v>17716</v>
      </c>
      <c r="L35" s="76">
        <v>3510000</v>
      </c>
      <c r="M35" s="81" t="s">
        <v>73</v>
      </c>
      <c r="N35" s="145" t="s">
        <v>17717</v>
      </c>
      <c r="O35" s="145" t="s">
        <v>17717</v>
      </c>
      <c r="P35" s="143" t="s">
        <v>17718</v>
      </c>
      <c r="Q35" s="86">
        <v>454</v>
      </c>
      <c r="R35" s="257">
        <v>44980</v>
      </c>
      <c r="S35" s="145">
        <v>3510000</v>
      </c>
      <c r="T35" s="494">
        <v>44991</v>
      </c>
      <c r="U35" s="145">
        <v>3510000</v>
      </c>
      <c r="V35" s="86" t="s">
        <v>70</v>
      </c>
      <c r="W35" s="145">
        <v>7634027</v>
      </c>
      <c r="X35" s="76" t="s">
        <v>11143</v>
      </c>
      <c r="Y35" s="145"/>
      <c r="Z35" s="494">
        <v>44991</v>
      </c>
      <c r="AA35" s="494">
        <v>44992</v>
      </c>
      <c r="AB35" s="201" t="s">
        <v>80</v>
      </c>
      <c r="AC35" s="257">
        <v>44995</v>
      </c>
      <c r="AD35" s="359">
        <f t="shared" si="0"/>
        <v>3</v>
      </c>
      <c r="AE35" s="143">
        <v>0</v>
      </c>
      <c r="AF35" s="145">
        <v>0</v>
      </c>
      <c r="AG35" s="143">
        <v>0</v>
      </c>
      <c r="AH35" s="201" t="s">
        <v>80</v>
      </c>
      <c r="AI35" s="150">
        <f t="shared" si="1"/>
        <v>0</v>
      </c>
      <c r="AJ35" s="143">
        <v>0</v>
      </c>
      <c r="AK35" s="145">
        <v>0</v>
      </c>
      <c r="AL35" s="201" t="s">
        <v>80</v>
      </c>
      <c r="AM35" s="143">
        <v>0</v>
      </c>
      <c r="AN35" s="201" t="s">
        <v>80</v>
      </c>
      <c r="AO35" s="201" t="s">
        <v>80</v>
      </c>
      <c r="AP35" s="150">
        <f t="shared" si="2"/>
        <v>0</v>
      </c>
      <c r="AQ35" s="76">
        <f>+L35+AF35-AK35</f>
        <v>3510000</v>
      </c>
      <c r="AR35" s="86" t="s">
        <v>115</v>
      </c>
      <c r="AS35" s="145">
        <v>0</v>
      </c>
      <c r="AT35" s="203" t="s">
        <v>80</v>
      </c>
      <c r="AU35" s="367">
        <v>3510000</v>
      </c>
      <c r="AV35" s="360">
        <f t="shared" si="3"/>
        <v>0</v>
      </c>
      <c r="AW35" s="133">
        <f t="shared" si="4"/>
        <v>1</v>
      </c>
      <c r="AX35" s="203" t="s">
        <v>80</v>
      </c>
      <c r="AY35" s="86" t="s">
        <v>800</v>
      </c>
      <c r="AZ35" s="496" t="s">
        <v>17719</v>
      </c>
      <c r="BA35" s="86" t="s">
        <v>71</v>
      </c>
      <c r="BB35" s="81" t="s">
        <v>117</v>
      </c>
    </row>
    <row r="36" spans="2:54" x14ac:dyDescent="0.25">
      <c r="B36" s="247">
        <v>2023</v>
      </c>
      <c r="C36" s="86">
        <v>891780111</v>
      </c>
      <c r="D36" s="145" t="s">
        <v>68</v>
      </c>
      <c r="E36" s="145" t="s">
        <v>17720</v>
      </c>
      <c r="F36" s="145" t="s">
        <v>17721</v>
      </c>
      <c r="G36" s="86">
        <v>0</v>
      </c>
      <c r="H36" s="145"/>
      <c r="I36" s="86" t="s">
        <v>78</v>
      </c>
      <c r="J36" s="145" t="s">
        <v>1527</v>
      </c>
      <c r="K36" s="145" t="s">
        <v>17722</v>
      </c>
      <c r="L36" s="76">
        <v>4000000</v>
      </c>
      <c r="M36" s="81" t="s">
        <v>73</v>
      </c>
      <c r="N36" s="145" t="s">
        <v>8045</v>
      </c>
      <c r="O36" s="145" t="s">
        <v>8045</v>
      </c>
      <c r="P36" s="143" t="s">
        <v>17723</v>
      </c>
      <c r="Q36" s="86">
        <v>410</v>
      </c>
      <c r="R36" s="257">
        <v>44974</v>
      </c>
      <c r="S36" s="145">
        <v>4000000</v>
      </c>
      <c r="T36" s="494">
        <v>45007</v>
      </c>
      <c r="U36" s="145">
        <v>4000000</v>
      </c>
      <c r="V36" s="86" t="s">
        <v>70</v>
      </c>
      <c r="W36" s="145">
        <v>84457191</v>
      </c>
      <c r="X36" s="145" t="s">
        <v>17724</v>
      </c>
      <c r="Y36" s="145"/>
      <c r="Z36" s="494">
        <v>45007</v>
      </c>
      <c r="AA36" s="494">
        <v>45007</v>
      </c>
      <c r="AB36" s="201" t="s">
        <v>80</v>
      </c>
      <c r="AC36" s="257">
        <v>45137</v>
      </c>
      <c r="AD36" s="359">
        <f t="shared" si="0"/>
        <v>130</v>
      </c>
      <c r="AE36" s="143">
        <v>0</v>
      </c>
      <c r="AF36" s="145">
        <v>0</v>
      </c>
      <c r="AG36" s="143">
        <v>0</v>
      </c>
      <c r="AH36" s="201" t="s">
        <v>80</v>
      </c>
      <c r="AI36" s="150">
        <f t="shared" si="1"/>
        <v>0</v>
      </c>
      <c r="AJ36" s="143">
        <v>0</v>
      </c>
      <c r="AK36" s="145">
        <v>0</v>
      </c>
      <c r="AL36" s="201" t="s">
        <v>80</v>
      </c>
      <c r="AM36" s="143">
        <v>0</v>
      </c>
      <c r="AN36" s="201" t="s">
        <v>80</v>
      </c>
      <c r="AO36" s="201" t="s">
        <v>80</v>
      </c>
      <c r="AP36" s="150">
        <f t="shared" si="2"/>
        <v>0</v>
      </c>
      <c r="AQ36" s="76">
        <f>+L36+AF36-AK36</f>
        <v>4000000</v>
      </c>
      <c r="AR36" s="86" t="s">
        <v>115</v>
      </c>
      <c r="AS36" s="145">
        <v>0</v>
      </c>
      <c r="AT36" s="203" t="s">
        <v>80</v>
      </c>
      <c r="AU36" s="367">
        <v>3995023</v>
      </c>
      <c r="AV36" s="360">
        <f t="shared" si="3"/>
        <v>4977</v>
      </c>
      <c r="AW36" s="133">
        <f t="shared" si="4"/>
        <v>0.99875575000000005</v>
      </c>
      <c r="AX36" s="203" t="s">
        <v>80</v>
      </c>
      <c r="AY36" s="86" t="s">
        <v>800</v>
      </c>
      <c r="AZ36" s="496" t="s">
        <v>17725</v>
      </c>
      <c r="BA36" s="86" t="s">
        <v>71</v>
      </c>
      <c r="BB36" s="81" t="s">
        <v>117</v>
      </c>
    </row>
    <row r="37" spans="2:54" x14ac:dyDescent="0.25">
      <c r="B37" s="247">
        <v>2023</v>
      </c>
      <c r="C37" s="86">
        <v>891780111</v>
      </c>
      <c r="D37" s="145" t="s">
        <v>68</v>
      </c>
      <c r="E37" s="145" t="s">
        <v>17726</v>
      </c>
      <c r="F37" s="145" t="s">
        <v>17727</v>
      </c>
      <c r="G37" s="86">
        <v>0</v>
      </c>
      <c r="H37" s="145"/>
      <c r="I37" s="86" t="s">
        <v>78</v>
      </c>
      <c r="J37" s="145" t="s">
        <v>120</v>
      </c>
      <c r="K37" s="76" t="s">
        <v>17728</v>
      </c>
      <c r="L37" s="76">
        <v>5055000</v>
      </c>
      <c r="M37" s="86" t="s">
        <v>73</v>
      </c>
      <c r="N37" s="145" t="s">
        <v>17729</v>
      </c>
      <c r="O37" s="145" t="s">
        <v>17729</v>
      </c>
      <c r="P37" s="150" t="s">
        <v>17730</v>
      </c>
      <c r="Q37" s="86">
        <v>1751</v>
      </c>
      <c r="R37" s="257">
        <v>45154</v>
      </c>
      <c r="S37" s="145">
        <v>5055000</v>
      </c>
      <c r="T37" s="494">
        <v>45160</v>
      </c>
      <c r="U37" s="145">
        <v>5055000</v>
      </c>
      <c r="V37" s="86" t="s">
        <v>70</v>
      </c>
      <c r="W37" s="145">
        <v>7634027</v>
      </c>
      <c r="X37" s="76" t="s">
        <v>11143</v>
      </c>
      <c r="Y37" s="145"/>
      <c r="Z37" s="494">
        <v>45160</v>
      </c>
      <c r="AA37" s="494">
        <v>45163</v>
      </c>
      <c r="AB37" s="201" t="s">
        <v>80</v>
      </c>
      <c r="AC37" s="257">
        <v>45164</v>
      </c>
      <c r="AD37" s="359">
        <f t="shared" si="0"/>
        <v>1</v>
      </c>
      <c r="AE37" s="143">
        <v>0</v>
      </c>
      <c r="AF37" s="145">
        <v>0</v>
      </c>
      <c r="AG37" s="143">
        <v>0</v>
      </c>
      <c r="AH37" s="201" t="s">
        <v>80</v>
      </c>
      <c r="AI37" s="150">
        <f t="shared" si="1"/>
        <v>0</v>
      </c>
      <c r="AJ37" s="143">
        <v>0</v>
      </c>
      <c r="AK37" s="145">
        <v>0</v>
      </c>
      <c r="AL37" s="201" t="s">
        <v>80</v>
      </c>
      <c r="AM37" s="143">
        <v>0</v>
      </c>
      <c r="AN37" s="201" t="s">
        <v>80</v>
      </c>
      <c r="AO37" s="201" t="s">
        <v>80</v>
      </c>
      <c r="AP37" s="150">
        <f t="shared" si="2"/>
        <v>0</v>
      </c>
      <c r="AQ37" s="76">
        <f>+L37+AF37-AK37</f>
        <v>5055000</v>
      </c>
      <c r="AR37" s="86" t="s">
        <v>115</v>
      </c>
      <c r="AS37" s="145">
        <v>0</v>
      </c>
      <c r="AT37" s="203" t="s">
        <v>80</v>
      </c>
      <c r="AU37" s="367">
        <v>5055000</v>
      </c>
      <c r="AV37" s="360">
        <f t="shared" si="3"/>
        <v>0</v>
      </c>
      <c r="AW37" s="133">
        <f t="shared" si="4"/>
        <v>1</v>
      </c>
      <c r="AX37" s="203" t="s">
        <v>80</v>
      </c>
      <c r="AY37" s="86" t="s">
        <v>800</v>
      </c>
      <c r="AZ37" s="366" t="s">
        <v>17731</v>
      </c>
      <c r="BA37" s="86" t="s">
        <v>71</v>
      </c>
      <c r="BB37" s="81" t="s">
        <v>117</v>
      </c>
    </row>
    <row r="38" spans="2:54" x14ac:dyDescent="0.25">
      <c r="B38" s="247">
        <v>2023</v>
      </c>
      <c r="C38" s="86">
        <v>891780111</v>
      </c>
      <c r="D38" s="145" t="s">
        <v>68</v>
      </c>
      <c r="E38" s="517" t="s">
        <v>17732</v>
      </c>
      <c r="F38" s="145" t="s">
        <v>17733</v>
      </c>
      <c r="G38" s="86">
        <v>0</v>
      </c>
      <c r="H38" s="145"/>
      <c r="I38" s="86" t="s">
        <v>78</v>
      </c>
      <c r="J38" s="145" t="s">
        <v>1527</v>
      </c>
      <c r="K38" s="145" t="s">
        <v>17734</v>
      </c>
      <c r="L38" s="76">
        <v>6000000</v>
      </c>
      <c r="M38" s="86" t="s">
        <v>73</v>
      </c>
      <c r="N38" s="145"/>
      <c r="O38" s="76" t="s">
        <v>17735</v>
      </c>
      <c r="P38" s="518" t="s">
        <v>17736</v>
      </c>
      <c r="Q38" s="86">
        <v>407</v>
      </c>
      <c r="R38" s="257">
        <v>44974</v>
      </c>
      <c r="S38" s="145">
        <v>6000000</v>
      </c>
      <c r="T38" s="494">
        <v>44986</v>
      </c>
      <c r="U38" s="145">
        <v>6000000</v>
      </c>
      <c r="V38" s="86" t="s">
        <v>70</v>
      </c>
      <c r="W38" s="506">
        <v>1082950841</v>
      </c>
      <c r="X38" s="76" t="s">
        <v>15181</v>
      </c>
      <c r="Y38" s="145"/>
      <c r="Z38" s="494">
        <v>44986</v>
      </c>
      <c r="AA38" s="494">
        <v>44986</v>
      </c>
      <c r="AB38" s="201" t="s">
        <v>80</v>
      </c>
      <c r="AC38" s="265">
        <v>45137</v>
      </c>
      <c r="AD38" s="359">
        <f t="shared" si="0"/>
        <v>151</v>
      </c>
      <c r="AE38" s="143">
        <v>0</v>
      </c>
      <c r="AF38" s="145">
        <v>0</v>
      </c>
      <c r="AG38" s="143">
        <v>0</v>
      </c>
      <c r="AH38" s="201" t="s">
        <v>80</v>
      </c>
      <c r="AI38" s="150">
        <v>0</v>
      </c>
      <c r="AJ38" s="143">
        <v>0</v>
      </c>
      <c r="AK38" s="145">
        <v>0</v>
      </c>
      <c r="AL38" s="201" t="s">
        <v>80</v>
      </c>
      <c r="AM38" s="143">
        <v>0</v>
      </c>
      <c r="AN38" s="201" t="s">
        <v>80</v>
      </c>
      <c r="AO38" s="201" t="s">
        <v>80</v>
      </c>
      <c r="AP38" s="150">
        <v>0</v>
      </c>
      <c r="AQ38" s="76">
        <v>6000000</v>
      </c>
      <c r="AR38" s="86" t="s">
        <v>115</v>
      </c>
      <c r="AS38" s="145">
        <v>0</v>
      </c>
      <c r="AT38" s="203" t="s">
        <v>80</v>
      </c>
      <c r="AU38" s="519">
        <v>5999886</v>
      </c>
      <c r="AV38" s="360">
        <f t="shared" si="3"/>
        <v>114</v>
      </c>
      <c r="AW38" s="133">
        <f t="shared" si="4"/>
        <v>0.99998100000000001</v>
      </c>
      <c r="AX38" s="203" t="s">
        <v>80</v>
      </c>
      <c r="AY38" s="86" t="s">
        <v>72</v>
      </c>
      <c r="AZ38" s="520" t="s">
        <v>17737</v>
      </c>
      <c r="BA38" s="86" t="s">
        <v>71</v>
      </c>
      <c r="BB38" s="81" t="s">
        <v>117</v>
      </c>
    </row>
    <row r="39" spans="2:54" x14ac:dyDescent="0.25">
      <c r="B39" s="247">
        <v>2023</v>
      </c>
      <c r="C39" s="86">
        <v>891780111</v>
      </c>
      <c r="D39" s="145" t="s">
        <v>68</v>
      </c>
      <c r="E39" s="517" t="s">
        <v>17980</v>
      </c>
      <c r="F39" s="145" t="s">
        <v>17738</v>
      </c>
      <c r="G39" s="86">
        <v>0</v>
      </c>
      <c r="H39" s="145"/>
      <c r="I39" s="86" t="s">
        <v>78</v>
      </c>
      <c r="J39" s="145" t="s">
        <v>1527</v>
      </c>
      <c r="K39" s="76" t="s">
        <v>17739</v>
      </c>
      <c r="L39" s="76">
        <v>5250000</v>
      </c>
      <c r="M39" s="86" t="s">
        <v>73</v>
      </c>
      <c r="N39" s="145"/>
      <c r="O39" s="76" t="s">
        <v>17740</v>
      </c>
      <c r="P39" s="76">
        <v>1083044427</v>
      </c>
      <c r="Q39" s="86">
        <v>1858</v>
      </c>
      <c r="R39" s="257">
        <v>45174</v>
      </c>
      <c r="S39" s="145">
        <v>5250000</v>
      </c>
      <c r="T39" s="494">
        <v>45177</v>
      </c>
      <c r="U39" s="145">
        <v>5250000</v>
      </c>
      <c r="V39" s="86" t="s">
        <v>70</v>
      </c>
      <c r="W39" s="506">
        <v>1027944725</v>
      </c>
      <c r="X39" s="76" t="s">
        <v>17741</v>
      </c>
      <c r="Y39" s="145"/>
      <c r="Z39" s="494">
        <v>45177</v>
      </c>
      <c r="AA39" s="494">
        <v>45177</v>
      </c>
      <c r="AB39" s="201" t="s">
        <v>80</v>
      </c>
      <c r="AC39" s="265">
        <v>45275</v>
      </c>
      <c r="AD39" s="359">
        <f t="shared" si="0"/>
        <v>98</v>
      </c>
      <c r="AE39" s="143">
        <v>0</v>
      </c>
      <c r="AF39" s="145">
        <v>0</v>
      </c>
      <c r="AG39" s="143">
        <v>0</v>
      </c>
      <c r="AH39" s="201" t="s">
        <v>80</v>
      </c>
      <c r="AI39" s="150">
        <v>0</v>
      </c>
      <c r="AJ39" s="143">
        <v>0</v>
      </c>
      <c r="AK39" s="145">
        <v>0</v>
      </c>
      <c r="AL39" s="201" t="s">
        <v>80</v>
      </c>
      <c r="AM39" s="143">
        <v>0</v>
      </c>
      <c r="AN39" s="201" t="s">
        <v>80</v>
      </c>
      <c r="AO39" s="201" t="s">
        <v>80</v>
      </c>
      <c r="AP39" s="150">
        <f t="shared" si="2"/>
        <v>0</v>
      </c>
      <c r="AQ39" s="76">
        <v>5250000</v>
      </c>
      <c r="AR39" s="86" t="s">
        <v>115</v>
      </c>
      <c r="AS39" s="145">
        <v>0</v>
      </c>
      <c r="AT39" s="203" t="s">
        <v>80</v>
      </c>
      <c r="AU39" s="519">
        <v>3000000</v>
      </c>
      <c r="AV39" s="360">
        <f t="shared" si="3"/>
        <v>2250000</v>
      </c>
      <c r="AW39" s="133">
        <f t="shared" si="4"/>
        <v>0.5714285714285714</v>
      </c>
      <c r="AX39" s="203" t="s">
        <v>80</v>
      </c>
      <c r="AY39" s="255" t="s">
        <v>72</v>
      </c>
      <c r="AZ39" s="520" t="s">
        <v>17742</v>
      </c>
      <c r="BA39" s="86" t="s">
        <v>71</v>
      </c>
      <c r="BB39" s="81" t="s">
        <v>71</v>
      </c>
    </row>
    <row r="40" spans="2:54" x14ac:dyDescent="0.25">
      <c r="B40" s="247">
        <v>2023</v>
      </c>
      <c r="C40" s="86">
        <v>891780111</v>
      </c>
      <c r="D40" s="145" t="s">
        <v>68</v>
      </c>
      <c r="E40" s="517" t="s">
        <v>17743</v>
      </c>
      <c r="F40" s="145" t="s">
        <v>17744</v>
      </c>
      <c r="G40" s="86">
        <v>0</v>
      </c>
      <c r="H40" s="145"/>
      <c r="I40" s="86" t="s">
        <v>78</v>
      </c>
      <c r="J40" s="145" t="s">
        <v>1527</v>
      </c>
      <c r="K40" s="76" t="s">
        <v>17745</v>
      </c>
      <c r="L40" s="76">
        <v>8750000</v>
      </c>
      <c r="M40" s="86" t="s">
        <v>73</v>
      </c>
      <c r="N40" s="145"/>
      <c r="O40" s="76" t="s">
        <v>17746</v>
      </c>
      <c r="P40" s="76">
        <v>1083003478</v>
      </c>
      <c r="Q40" s="258">
        <v>1969</v>
      </c>
      <c r="R40" s="257">
        <v>45183</v>
      </c>
      <c r="S40" s="145">
        <v>8750000</v>
      </c>
      <c r="T40" s="494">
        <v>45187</v>
      </c>
      <c r="U40" s="145">
        <v>8750000</v>
      </c>
      <c r="V40" s="86" t="s">
        <v>70</v>
      </c>
      <c r="W40" s="145">
        <v>1082943047</v>
      </c>
      <c r="X40" s="76" t="s">
        <v>14280</v>
      </c>
      <c r="Y40" s="145"/>
      <c r="Z40" s="494">
        <v>45187</v>
      </c>
      <c r="AA40" s="494">
        <v>45187</v>
      </c>
      <c r="AB40" s="201" t="s">
        <v>80</v>
      </c>
      <c r="AC40" s="265">
        <v>45275</v>
      </c>
      <c r="AD40" s="359">
        <f t="shared" si="0"/>
        <v>88</v>
      </c>
      <c r="AE40" s="143">
        <v>0</v>
      </c>
      <c r="AF40" s="145">
        <v>0</v>
      </c>
      <c r="AG40" s="143">
        <v>0</v>
      </c>
      <c r="AH40" s="201" t="s">
        <v>80</v>
      </c>
      <c r="AI40" s="150">
        <v>0</v>
      </c>
      <c r="AJ40" s="143">
        <v>0</v>
      </c>
      <c r="AK40" s="145">
        <v>0</v>
      </c>
      <c r="AL40" s="201" t="s">
        <v>80</v>
      </c>
      <c r="AM40" s="143">
        <v>0</v>
      </c>
      <c r="AN40" s="201" t="s">
        <v>80</v>
      </c>
      <c r="AO40" s="201" t="s">
        <v>80</v>
      </c>
      <c r="AP40" s="150">
        <f t="shared" si="2"/>
        <v>0</v>
      </c>
      <c r="AQ40" s="76">
        <v>8750000</v>
      </c>
      <c r="AR40" s="86" t="s">
        <v>115</v>
      </c>
      <c r="AS40" s="145">
        <v>0</v>
      </c>
      <c r="AT40" s="203" t="s">
        <v>80</v>
      </c>
      <c r="AU40" s="519">
        <v>5000000</v>
      </c>
      <c r="AV40" s="360">
        <f t="shared" si="3"/>
        <v>3750000</v>
      </c>
      <c r="AW40" s="133">
        <f t="shared" si="4"/>
        <v>0.5714285714285714</v>
      </c>
      <c r="AX40" s="203" t="s">
        <v>80</v>
      </c>
      <c r="AY40" s="255" t="s">
        <v>72</v>
      </c>
      <c r="AZ40" s="520" t="s">
        <v>17747</v>
      </c>
      <c r="BA40" s="86" t="s">
        <v>71</v>
      </c>
      <c r="BB40" s="81" t="s">
        <v>71</v>
      </c>
    </row>
    <row r="41" spans="2:54" x14ac:dyDescent="0.25">
      <c r="B41" s="247">
        <v>2023</v>
      </c>
      <c r="C41" s="86">
        <v>891780111</v>
      </c>
      <c r="D41" s="145" t="s">
        <v>68</v>
      </c>
      <c r="E41" s="517" t="s">
        <v>17748</v>
      </c>
      <c r="F41" s="145" t="s">
        <v>17749</v>
      </c>
      <c r="G41" s="86">
        <v>0</v>
      </c>
      <c r="H41" s="145"/>
      <c r="I41" s="86" t="s">
        <v>78</v>
      </c>
      <c r="J41" s="145" t="s">
        <v>1527</v>
      </c>
      <c r="K41" s="76" t="s">
        <v>17750</v>
      </c>
      <c r="L41" s="76">
        <v>6000000</v>
      </c>
      <c r="M41" s="86" t="s">
        <v>73</v>
      </c>
      <c r="N41" s="145"/>
      <c r="O41" s="76" t="s">
        <v>8045</v>
      </c>
      <c r="P41" s="518" t="s">
        <v>17723</v>
      </c>
      <c r="Q41" s="508">
        <v>1896</v>
      </c>
      <c r="R41" s="257">
        <v>45176</v>
      </c>
      <c r="S41" s="145">
        <v>6000000</v>
      </c>
      <c r="T41" s="494">
        <v>45190</v>
      </c>
      <c r="U41" s="145">
        <v>6000000</v>
      </c>
      <c r="V41" s="86" t="s">
        <v>70</v>
      </c>
      <c r="W41" s="145">
        <v>7144495</v>
      </c>
      <c r="X41" s="76" t="s">
        <v>17751</v>
      </c>
      <c r="Y41" s="145"/>
      <c r="Z41" s="494">
        <v>45188</v>
      </c>
      <c r="AA41" s="494">
        <v>45190</v>
      </c>
      <c r="AB41" s="201" t="s">
        <v>80</v>
      </c>
      <c r="AC41" s="265">
        <v>45291</v>
      </c>
      <c r="AD41" s="359">
        <f t="shared" si="0"/>
        <v>101</v>
      </c>
      <c r="AE41" s="143">
        <v>0</v>
      </c>
      <c r="AF41" s="145">
        <v>0</v>
      </c>
      <c r="AG41" s="143">
        <v>0</v>
      </c>
      <c r="AH41" s="201" t="s">
        <v>80</v>
      </c>
      <c r="AI41" s="150">
        <v>0</v>
      </c>
      <c r="AJ41" s="143">
        <v>0</v>
      </c>
      <c r="AK41" s="145">
        <v>0</v>
      </c>
      <c r="AL41" s="201" t="s">
        <v>80</v>
      </c>
      <c r="AM41" s="143">
        <v>0</v>
      </c>
      <c r="AN41" s="201" t="s">
        <v>80</v>
      </c>
      <c r="AO41" s="201" t="s">
        <v>80</v>
      </c>
      <c r="AP41" s="150">
        <v>1</v>
      </c>
      <c r="AQ41" s="76">
        <v>6000000</v>
      </c>
      <c r="AR41" s="86" t="s">
        <v>115</v>
      </c>
      <c r="AS41" s="145">
        <v>0</v>
      </c>
      <c r="AT41" s="203" t="s">
        <v>80</v>
      </c>
      <c r="AU41" s="519">
        <v>3120500</v>
      </c>
      <c r="AV41" s="360">
        <f t="shared" si="3"/>
        <v>2879500</v>
      </c>
      <c r="AW41" s="133">
        <f t="shared" si="4"/>
        <v>0.52008333333333334</v>
      </c>
      <c r="AX41" s="203" t="s">
        <v>80</v>
      </c>
      <c r="AY41" s="255" t="s">
        <v>72</v>
      </c>
      <c r="AZ41" s="520" t="s">
        <v>17752</v>
      </c>
      <c r="BA41" s="86" t="s">
        <v>71</v>
      </c>
      <c r="BB41" s="81" t="s">
        <v>117</v>
      </c>
    </row>
    <row r="42" spans="2:54" x14ac:dyDescent="0.25">
      <c r="B42" s="247">
        <v>2023</v>
      </c>
      <c r="C42" s="86">
        <v>891780111</v>
      </c>
      <c r="D42" s="145" t="s">
        <v>68</v>
      </c>
      <c r="E42" s="517" t="s">
        <v>17753</v>
      </c>
      <c r="F42" s="145" t="s">
        <v>17754</v>
      </c>
      <c r="G42" s="86">
        <v>0</v>
      </c>
      <c r="H42" s="145"/>
      <c r="I42" s="86" t="s">
        <v>78</v>
      </c>
      <c r="J42" s="145" t="s">
        <v>1527</v>
      </c>
      <c r="K42" s="76" t="s">
        <v>17755</v>
      </c>
      <c r="L42" s="76">
        <v>6000000</v>
      </c>
      <c r="M42" s="86" t="s">
        <v>73</v>
      </c>
      <c r="N42" s="145"/>
      <c r="O42" s="76" t="s">
        <v>17735</v>
      </c>
      <c r="P42" s="518" t="s">
        <v>17736</v>
      </c>
      <c r="Q42" s="509">
        <v>1894</v>
      </c>
      <c r="R42" s="257">
        <v>45176</v>
      </c>
      <c r="S42" s="145">
        <v>6000000</v>
      </c>
      <c r="T42" s="494">
        <v>45191</v>
      </c>
      <c r="U42" s="145">
        <v>6000000</v>
      </c>
      <c r="V42" s="86" t="s">
        <v>70</v>
      </c>
      <c r="W42" s="506">
        <v>1082950841</v>
      </c>
      <c r="X42" s="76" t="s">
        <v>15181</v>
      </c>
      <c r="Y42" s="145"/>
      <c r="Z42" s="494">
        <v>45191</v>
      </c>
      <c r="AA42" s="494">
        <v>45191</v>
      </c>
      <c r="AB42" s="201" t="s">
        <v>80</v>
      </c>
      <c r="AC42" s="265">
        <v>45275</v>
      </c>
      <c r="AD42" s="359">
        <f t="shared" si="0"/>
        <v>84</v>
      </c>
      <c r="AE42" s="143">
        <v>0</v>
      </c>
      <c r="AF42" s="145">
        <v>0</v>
      </c>
      <c r="AG42" s="143">
        <v>0</v>
      </c>
      <c r="AH42" s="201" t="s">
        <v>80</v>
      </c>
      <c r="AI42" s="150">
        <v>0</v>
      </c>
      <c r="AJ42" s="143">
        <v>0</v>
      </c>
      <c r="AK42" s="145">
        <v>0</v>
      </c>
      <c r="AL42" s="201" t="s">
        <v>80</v>
      </c>
      <c r="AM42" s="143">
        <v>0</v>
      </c>
      <c r="AN42" s="201" t="s">
        <v>80</v>
      </c>
      <c r="AO42" s="201" t="s">
        <v>80</v>
      </c>
      <c r="AP42" s="150">
        <f t="shared" si="2"/>
        <v>0</v>
      </c>
      <c r="AQ42" s="76">
        <v>6000000</v>
      </c>
      <c r="AR42" s="86" t="s">
        <v>115</v>
      </c>
      <c r="AS42" s="145">
        <v>0</v>
      </c>
      <c r="AT42" s="203" t="s">
        <v>80</v>
      </c>
      <c r="AU42" s="519">
        <v>0</v>
      </c>
      <c r="AV42" s="360">
        <f t="shared" si="3"/>
        <v>6000000</v>
      </c>
      <c r="AW42" s="133">
        <f t="shared" si="4"/>
        <v>0</v>
      </c>
      <c r="AX42" s="203" t="s">
        <v>80</v>
      </c>
      <c r="AY42" s="255" t="s">
        <v>72</v>
      </c>
      <c r="AZ42" s="520" t="s">
        <v>17756</v>
      </c>
      <c r="BA42" s="86" t="s">
        <v>71</v>
      </c>
      <c r="BB42" s="81" t="s">
        <v>117</v>
      </c>
    </row>
    <row r="43" spans="2:54" x14ac:dyDescent="0.25">
      <c r="B43" s="247">
        <v>2023</v>
      </c>
      <c r="C43" s="86">
        <v>891780111</v>
      </c>
      <c r="D43" s="145" t="s">
        <v>68</v>
      </c>
      <c r="E43" s="517" t="s">
        <v>17757</v>
      </c>
      <c r="F43" s="145" t="s">
        <v>17758</v>
      </c>
      <c r="G43" s="86">
        <v>0</v>
      </c>
      <c r="H43" s="145"/>
      <c r="I43" s="86" t="s">
        <v>78</v>
      </c>
      <c r="J43" s="145" t="s">
        <v>1527</v>
      </c>
      <c r="K43" s="76" t="s">
        <v>17759</v>
      </c>
      <c r="L43" s="76">
        <v>8750000</v>
      </c>
      <c r="M43" s="86" t="s">
        <v>73</v>
      </c>
      <c r="N43" s="145"/>
      <c r="O43" s="76" t="s">
        <v>17760</v>
      </c>
      <c r="P43" s="76">
        <v>1118805383</v>
      </c>
      <c r="Q43" s="510">
        <v>1882</v>
      </c>
      <c r="R43" s="257">
        <v>45175</v>
      </c>
      <c r="S43" s="145">
        <v>8750000</v>
      </c>
      <c r="T43" s="494">
        <v>45197</v>
      </c>
      <c r="U43" s="145">
        <v>8750000</v>
      </c>
      <c r="V43" s="86" t="s">
        <v>70</v>
      </c>
      <c r="W43" s="506">
        <v>84455280</v>
      </c>
      <c r="X43" s="76" t="s">
        <v>17761</v>
      </c>
      <c r="Y43" s="145"/>
      <c r="Z43" s="494">
        <v>45196</v>
      </c>
      <c r="AA43" s="494">
        <v>45197</v>
      </c>
      <c r="AB43" s="201" t="s">
        <v>80</v>
      </c>
      <c r="AC43" s="265">
        <v>45275</v>
      </c>
      <c r="AD43" s="359">
        <f t="shared" si="0"/>
        <v>78</v>
      </c>
      <c r="AE43" s="143">
        <v>0</v>
      </c>
      <c r="AF43" s="145">
        <v>0</v>
      </c>
      <c r="AG43" s="143">
        <v>0</v>
      </c>
      <c r="AH43" s="201" t="s">
        <v>80</v>
      </c>
      <c r="AI43" s="150">
        <v>0</v>
      </c>
      <c r="AJ43" s="143">
        <v>0</v>
      </c>
      <c r="AK43" s="145">
        <v>0</v>
      </c>
      <c r="AL43" s="201" t="s">
        <v>80</v>
      </c>
      <c r="AM43" s="143">
        <v>0</v>
      </c>
      <c r="AN43" s="201" t="s">
        <v>80</v>
      </c>
      <c r="AO43" s="201" t="s">
        <v>80</v>
      </c>
      <c r="AP43" s="150">
        <f t="shared" si="2"/>
        <v>0</v>
      </c>
      <c r="AQ43" s="76">
        <v>8750000</v>
      </c>
      <c r="AR43" s="86" t="s">
        <v>115</v>
      </c>
      <c r="AS43" s="145">
        <v>0</v>
      </c>
      <c r="AT43" s="203" t="s">
        <v>80</v>
      </c>
      <c r="AU43" s="519">
        <v>2500000</v>
      </c>
      <c r="AV43" s="360">
        <f t="shared" si="3"/>
        <v>6250000</v>
      </c>
      <c r="AW43" s="133">
        <f t="shared" si="4"/>
        <v>0.2857142857142857</v>
      </c>
      <c r="AX43" s="203" t="s">
        <v>80</v>
      </c>
      <c r="AY43" s="255" t="s">
        <v>72</v>
      </c>
      <c r="AZ43" s="496" t="s">
        <v>17762</v>
      </c>
      <c r="BA43" s="86" t="s">
        <v>71</v>
      </c>
      <c r="BB43" s="81" t="s">
        <v>71</v>
      </c>
    </row>
    <row r="44" spans="2:54" x14ac:dyDescent="0.25">
      <c r="B44" s="247">
        <v>2023</v>
      </c>
      <c r="C44" s="86">
        <v>891780111</v>
      </c>
      <c r="D44" s="145" t="s">
        <v>68</v>
      </c>
      <c r="E44" s="145" t="s">
        <v>17763</v>
      </c>
      <c r="F44" s="145" t="s">
        <v>17764</v>
      </c>
      <c r="G44" s="86">
        <v>0</v>
      </c>
      <c r="H44" s="145"/>
      <c r="I44" s="86" t="s">
        <v>78</v>
      </c>
      <c r="J44" s="145" t="s">
        <v>1527</v>
      </c>
      <c r="K44" s="76" t="s">
        <v>17765</v>
      </c>
      <c r="L44" s="76">
        <v>4186420</v>
      </c>
      <c r="M44" s="86" t="s">
        <v>73</v>
      </c>
      <c r="N44" s="145"/>
      <c r="O44" s="145" t="s">
        <v>17766</v>
      </c>
      <c r="P44" s="150" t="s">
        <v>17767</v>
      </c>
      <c r="Q44" s="86">
        <v>2005</v>
      </c>
      <c r="R44" s="257">
        <v>45188</v>
      </c>
      <c r="S44" s="145">
        <v>4200000</v>
      </c>
      <c r="T44" s="494">
        <v>45203</v>
      </c>
      <c r="U44" s="145">
        <v>4186420</v>
      </c>
      <c r="V44" s="86" t="s">
        <v>70</v>
      </c>
      <c r="W44" s="145">
        <v>7144495</v>
      </c>
      <c r="X44" s="76" t="s">
        <v>5911</v>
      </c>
      <c r="Y44" s="145"/>
      <c r="Z44" s="494">
        <v>45203</v>
      </c>
      <c r="AA44" s="494">
        <v>45203</v>
      </c>
      <c r="AB44" s="201" t="s">
        <v>80</v>
      </c>
      <c r="AC44" s="257">
        <v>45218</v>
      </c>
      <c r="AD44" s="359">
        <f t="shared" si="0"/>
        <v>15</v>
      </c>
      <c r="AE44" s="143">
        <v>0</v>
      </c>
      <c r="AF44" s="145">
        <v>0</v>
      </c>
      <c r="AG44" s="143">
        <v>0</v>
      </c>
      <c r="AH44" s="201" t="s">
        <v>80</v>
      </c>
      <c r="AI44" s="150">
        <v>0</v>
      </c>
      <c r="AJ44" s="143">
        <v>0</v>
      </c>
      <c r="AK44" s="145">
        <v>0</v>
      </c>
      <c r="AL44" s="201" t="s">
        <v>80</v>
      </c>
      <c r="AM44" s="143">
        <v>0</v>
      </c>
      <c r="AN44" s="201" t="s">
        <v>80</v>
      </c>
      <c r="AO44" s="201" t="s">
        <v>80</v>
      </c>
      <c r="AP44" s="150">
        <v>0</v>
      </c>
      <c r="AQ44" s="145">
        <v>4186420</v>
      </c>
      <c r="AR44" s="86" t="s">
        <v>115</v>
      </c>
      <c r="AS44" s="145">
        <v>0</v>
      </c>
      <c r="AT44" s="203" t="s">
        <v>80</v>
      </c>
      <c r="AU44" s="367">
        <v>0</v>
      </c>
      <c r="AV44" s="360">
        <f t="shared" si="3"/>
        <v>4186420</v>
      </c>
      <c r="AW44" s="133">
        <f t="shared" si="4"/>
        <v>0</v>
      </c>
      <c r="AX44" s="203" t="s">
        <v>80</v>
      </c>
      <c r="AY44" s="86" t="s">
        <v>72</v>
      </c>
      <c r="AZ44" s="496" t="s">
        <v>17768</v>
      </c>
      <c r="BA44" s="86" t="s">
        <v>71</v>
      </c>
      <c r="BB44" s="81" t="s">
        <v>117</v>
      </c>
    </row>
    <row r="45" spans="2:54" x14ac:dyDescent="0.25">
      <c r="B45" s="247">
        <v>2023</v>
      </c>
      <c r="C45" s="86">
        <v>891780111</v>
      </c>
      <c r="D45" s="145" t="s">
        <v>68</v>
      </c>
      <c r="E45" s="145" t="s">
        <v>17769</v>
      </c>
      <c r="F45" s="145" t="s">
        <v>17770</v>
      </c>
      <c r="G45" s="86">
        <v>0</v>
      </c>
      <c r="H45" s="145"/>
      <c r="I45" s="86" t="s">
        <v>78</v>
      </c>
      <c r="J45" s="145" t="s">
        <v>1527</v>
      </c>
      <c r="K45" s="76" t="s">
        <v>17771</v>
      </c>
      <c r="L45" s="76">
        <v>44000000</v>
      </c>
      <c r="M45" s="86" t="s">
        <v>73</v>
      </c>
      <c r="N45" s="145"/>
      <c r="O45" s="145" t="s">
        <v>17772</v>
      </c>
      <c r="P45" s="150" t="s">
        <v>17773</v>
      </c>
      <c r="Q45" s="86">
        <v>2219</v>
      </c>
      <c r="R45" s="257">
        <v>45212</v>
      </c>
      <c r="S45" s="145">
        <v>44000000</v>
      </c>
      <c r="T45" s="494">
        <v>45217</v>
      </c>
      <c r="U45" s="145">
        <v>44000000</v>
      </c>
      <c r="V45" s="86" t="s">
        <v>70</v>
      </c>
      <c r="W45" s="145">
        <v>1027944725</v>
      </c>
      <c r="X45" s="76" t="s">
        <v>17741</v>
      </c>
      <c r="Y45" s="145"/>
      <c r="Z45" s="494">
        <v>45217</v>
      </c>
      <c r="AA45" s="494">
        <v>45224</v>
      </c>
      <c r="AB45" s="201" t="s">
        <v>80</v>
      </c>
      <c r="AC45" s="494">
        <v>45224</v>
      </c>
      <c r="AD45" s="359">
        <f t="shared" si="0"/>
        <v>0</v>
      </c>
      <c r="AE45" s="143">
        <v>0</v>
      </c>
      <c r="AF45" s="145">
        <v>0</v>
      </c>
      <c r="AG45" s="143">
        <v>0</v>
      </c>
      <c r="AH45" s="201" t="s">
        <v>80</v>
      </c>
      <c r="AI45" s="150">
        <v>0</v>
      </c>
      <c r="AJ45" s="143">
        <v>0</v>
      </c>
      <c r="AK45" s="145">
        <v>0</v>
      </c>
      <c r="AL45" s="201" t="s">
        <v>80</v>
      </c>
      <c r="AM45" s="143">
        <v>0</v>
      </c>
      <c r="AN45" s="201" t="s">
        <v>80</v>
      </c>
      <c r="AO45" s="201" t="s">
        <v>80</v>
      </c>
      <c r="AP45" s="150">
        <v>0</v>
      </c>
      <c r="AQ45" s="145">
        <v>44000000</v>
      </c>
      <c r="AR45" s="86" t="s">
        <v>115</v>
      </c>
      <c r="AS45" s="145">
        <v>0</v>
      </c>
      <c r="AT45" s="203" t="s">
        <v>80</v>
      </c>
      <c r="AU45" s="367">
        <v>43999999.68</v>
      </c>
      <c r="AV45" s="360">
        <f t="shared" si="3"/>
        <v>0.32000000029802322</v>
      </c>
      <c r="AW45" s="133">
        <f t="shared" si="4"/>
        <v>0.99999999272727269</v>
      </c>
      <c r="AX45" s="203" t="s">
        <v>80</v>
      </c>
      <c r="AY45" s="86" t="s">
        <v>800</v>
      </c>
      <c r="AZ45" s="496" t="s">
        <v>17774</v>
      </c>
      <c r="BA45" s="86" t="s">
        <v>71</v>
      </c>
      <c r="BB45" s="81" t="s">
        <v>117</v>
      </c>
    </row>
    <row r="46" spans="2:54" ht="15.75" thickBot="1" x14ac:dyDescent="0.3">
      <c r="B46" s="267">
        <v>2023</v>
      </c>
      <c r="C46" s="146">
        <v>891780111</v>
      </c>
      <c r="D46" s="378" t="s">
        <v>68</v>
      </c>
      <c r="E46" s="378" t="s">
        <v>17775</v>
      </c>
      <c r="F46" s="378" t="s">
        <v>17776</v>
      </c>
      <c r="G46" s="146">
        <v>0</v>
      </c>
      <c r="H46" s="378"/>
      <c r="I46" s="146" t="s">
        <v>78</v>
      </c>
      <c r="J46" s="378" t="s">
        <v>1527</v>
      </c>
      <c r="K46" s="377" t="s">
        <v>17777</v>
      </c>
      <c r="L46" s="377">
        <v>6665190</v>
      </c>
      <c r="M46" s="146" t="s">
        <v>73</v>
      </c>
      <c r="N46" s="378"/>
      <c r="O46" s="378" t="s">
        <v>10322</v>
      </c>
      <c r="P46" s="151">
        <v>1082881269</v>
      </c>
      <c r="Q46" s="146">
        <v>2099</v>
      </c>
      <c r="R46" s="271">
        <v>45196</v>
      </c>
      <c r="S46" s="378">
        <v>6665190</v>
      </c>
      <c r="T46" s="521">
        <v>45230</v>
      </c>
      <c r="U46" s="378">
        <v>6665190</v>
      </c>
      <c r="V46" s="146" t="s">
        <v>70</v>
      </c>
      <c r="W46" s="522">
        <v>36718407</v>
      </c>
      <c r="X46" s="377" t="s">
        <v>5913</v>
      </c>
      <c r="Y46" s="378"/>
      <c r="Z46" s="521">
        <v>45230</v>
      </c>
      <c r="AA46" s="521">
        <v>45230</v>
      </c>
      <c r="AB46" s="274" t="s">
        <v>80</v>
      </c>
      <c r="AC46" s="271">
        <v>45260</v>
      </c>
      <c r="AD46" s="523">
        <f t="shared" si="0"/>
        <v>30</v>
      </c>
      <c r="AE46" s="147">
        <v>0</v>
      </c>
      <c r="AF46" s="378">
        <v>0</v>
      </c>
      <c r="AG46" s="147">
        <v>0</v>
      </c>
      <c r="AH46" s="274" t="s">
        <v>80</v>
      </c>
      <c r="AI46" s="151">
        <v>0</v>
      </c>
      <c r="AJ46" s="147">
        <v>0</v>
      </c>
      <c r="AK46" s="378">
        <v>0</v>
      </c>
      <c r="AL46" s="274" t="s">
        <v>80</v>
      </c>
      <c r="AM46" s="147">
        <v>0</v>
      </c>
      <c r="AN46" s="274" t="s">
        <v>80</v>
      </c>
      <c r="AO46" s="274" t="s">
        <v>80</v>
      </c>
      <c r="AP46" s="151">
        <v>0</v>
      </c>
      <c r="AQ46" s="378">
        <v>6665190</v>
      </c>
      <c r="AR46" s="146" t="s">
        <v>115</v>
      </c>
      <c r="AS46" s="378">
        <v>0</v>
      </c>
      <c r="AT46" s="275" t="s">
        <v>80</v>
      </c>
      <c r="AU46" s="464">
        <v>0</v>
      </c>
      <c r="AV46" s="524">
        <f t="shared" si="3"/>
        <v>6665190</v>
      </c>
      <c r="AW46" s="149">
        <f t="shared" si="4"/>
        <v>0</v>
      </c>
      <c r="AX46" s="275" t="s">
        <v>80</v>
      </c>
      <c r="AY46" s="146" t="s">
        <v>72</v>
      </c>
      <c r="AZ46" s="525" t="s">
        <v>17778</v>
      </c>
      <c r="BA46" s="146" t="s">
        <v>71</v>
      </c>
      <c r="BB46" s="84" t="s">
        <v>117</v>
      </c>
    </row>
    <row r="47" spans="2:54" s="22" customFormat="1" ht="15.75" thickBot="1" x14ac:dyDescent="0.3">
      <c r="B47" s="790" t="s">
        <v>74</v>
      </c>
      <c r="C47" s="791"/>
      <c r="D47" s="792"/>
      <c r="E47" s="323">
        <f>+SUBTOTAL(3,E7:E46)</f>
        <v>40</v>
      </c>
      <c r="F47" s="356"/>
      <c r="G47" s="185"/>
      <c r="H47" s="185"/>
      <c r="I47" s="185"/>
      <c r="J47" s="185"/>
      <c r="K47" s="185"/>
      <c r="L47" s="326">
        <f>SUM(L7:L46)</f>
        <v>518166610</v>
      </c>
      <c r="M47" s="807"/>
      <c r="N47" s="808"/>
      <c r="O47" s="808"/>
      <c r="P47" s="808"/>
      <c r="Q47" s="808"/>
      <c r="R47" s="808"/>
      <c r="S47" s="808"/>
      <c r="T47" s="808"/>
      <c r="U47" s="808"/>
      <c r="V47" s="808"/>
      <c r="W47" s="808"/>
      <c r="X47" s="808"/>
      <c r="Y47" s="808"/>
      <c r="Z47" s="808"/>
      <c r="AA47" s="808"/>
      <c r="AB47" s="808"/>
      <c r="AC47" s="808"/>
      <c r="AD47" s="809"/>
      <c r="AE47" s="328">
        <f>SUM(AE7:AE46)</f>
        <v>2</v>
      </c>
      <c r="AF47" s="329">
        <f>SUM(AF7:AF46)</f>
        <v>11900000</v>
      </c>
      <c r="AG47" s="329">
        <f>SUM(AG7:AG46)</f>
        <v>1</v>
      </c>
      <c r="AH47" s="327"/>
      <c r="AI47" s="329">
        <f>SUM(AI7:AI46)</f>
        <v>14</v>
      </c>
      <c r="AJ47" s="329">
        <f>SUM(AJ7:AJ46)</f>
        <v>3</v>
      </c>
      <c r="AK47" s="330">
        <f>SUM(AK7:AK46)</f>
        <v>29949000</v>
      </c>
      <c r="AL47" s="327"/>
      <c r="AM47" s="330">
        <f>SUM(AM7:AM46)</f>
        <v>1</v>
      </c>
      <c r="AN47" s="807"/>
      <c r="AO47" s="808"/>
      <c r="AP47" s="809"/>
      <c r="AQ47" s="328">
        <f>SUM(AQ7:AQ46)</f>
        <v>500117610</v>
      </c>
      <c r="AR47" s="327"/>
      <c r="AS47" s="329">
        <f>SUM(AS7:AS46)</f>
        <v>0</v>
      </c>
      <c r="AT47" s="327"/>
      <c r="AU47" s="331">
        <f>SUM(AU7:AU46)</f>
        <v>389281408.68000001</v>
      </c>
      <c r="AV47" s="332">
        <f>SUM(AV7:AV46)</f>
        <v>110836201.31999999</v>
      </c>
      <c r="AW47" s="807"/>
      <c r="AX47" s="808"/>
      <c r="AY47" s="808"/>
      <c r="AZ47" s="808"/>
      <c r="BA47" s="808"/>
      <c r="BB47" s="808"/>
    </row>
  </sheetData>
  <sheetProtection formatCells="0" formatColumns="0" formatRows="0" insertRows="0" deleteRows="0" autoFilter="0"/>
  <mergeCells count="20">
    <mergeCell ref="AE4:AP4"/>
    <mergeCell ref="O5:P5"/>
    <mergeCell ref="AN47:AP47"/>
    <mergeCell ref="AW47:BB47"/>
    <mergeCell ref="AE5:AI5"/>
    <mergeCell ref="AJ5:AL5"/>
    <mergeCell ref="AM5:AP5"/>
    <mergeCell ref="AR5:AV5"/>
    <mergeCell ref="AW5:AY5"/>
    <mergeCell ref="AZ5:BB5"/>
    <mergeCell ref="Q5:S5"/>
    <mergeCell ref="T5:U5"/>
    <mergeCell ref="V5:Y5"/>
    <mergeCell ref="Z5:AD5"/>
    <mergeCell ref="B47:D47"/>
    <mergeCell ref="M47:AD47"/>
    <mergeCell ref="B3:C5"/>
    <mergeCell ref="D3:H3"/>
    <mergeCell ref="I3:J4"/>
    <mergeCell ref="F4:G4"/>
  </mergeCells>
  <conditionalFormatting sqref="F4:F5">
    <cfRule type="containsText" dxfId="9" priority="2" operator="containsText" text="Seleccione Ordenador">
      <formula>NOT(ISERROR(SEARCH("Seleccione Ordenador",F4)))</formula>
    </cfRule>
  </conditionalFormatting>
  <conditionalFormatting sqref="F4:G4">
    <cfRule type="colorScale" priority="1">
      <colorScale>
        <cfvo type="min"/>
        <cfvo type="percentile" val="50"/>
        <cfvo type="max"/>
        <color rgb="FFF8696B"/>
        <color rgb="FFFFEB84"/>
        <color rgb="FF63BE7B"/>
      </colorScale>
    </cfRule>
  </conditionalFormatting>
  <dataValidations count="7">
    <dataValidation type="list" allowBlank="1" showInputMessage="1" showErrorMessage="1" sqref="I7:I46" xr:uid="{69D72E80-2361-4F3B-B1EA-7F5853152760}">
      <formula1>"OTRO SECTOR"</formula1>
    </dataValidation>
    <dataValidation type="list" allowBlank="1" showInputMessage="1" showErrorMessage="1" sqref="M7:M36" xr:uid="{C31B82A0-62FA-4BF8-998A-D0169F845B64}">
      <formula1>"DIRECTA"</formula1>
    </dataValidation>
    <dataValidation type="list" allowBlank="1" showInputMessage="1" showErrorMessage="1" sqref="BB7:BB46" xr:uid="{E6F13A3F-DBA3-4278-BE13-973110D47EBC}">
      <formula1>"SI,NA por TIPO Contrato"</formula1>
    </dataValidation>
    <dataValidation type="list" allowBlank="1" showInputMessage="1" showErrorMessage="1" sqref="AY7:AY38 AY44:AY46" xr:uid="{75701B15-94BF-4986-9E96-37DBD63EC236}">
      <formula1>"En ejecucion,Suspendido,Liquidado,Terminado"</formula1>
    </dataValidation>
    <dataValidation type="list" allowBlank="1" showInputMessage="1" showErrorMessage="1" errorTitle="ERROR" error="SOLO VALIDO LISTA DESPLEGABLE" promptTitle="ESCOJA EL PERIODO" sqref="F4" xr:uid="{919C5527-2B89-493A-A353-06CF77DB189A}">
      <formula1>"Seleccione el periodo a presentar,ENERO,FEBRERO,MARZO,ABRIL,MAYO,JUNIO,JULIO,AGOSTO,SEPTIEMBRE,OCTUBRE,NOVIEMBRE,DICIEMBRE"</formula1>
    </dataValidation>
    <dataValidation type="list" allowBlank="1" showInputMessage="1" showErrorMessage="1" sqref="K3" xr:uid="{1BB34995-70EE-4A95-97C3-5E6640D6DEB4}">
      <formula1>"Escoja la opcion,42,250,1000,3000"</formula1>
    </dataValidation>
    <dataValidation type="list" allowBlank="1" showInputMessage="1" showErrorMessage="1" sqref="V7:V46 AR7:AR46" xr:uid="{F457B750-FDBA-4AB7-9219-7834E7A1B91D}">
      <formula1>"S,N"</formula1>
    </dataValidation>
  </dataValidations>
  <hyperlinks>
    <hyperlink ref="AZ7" r:id="rId1" xr:uid="{1A452E4A-7DC8-4DED-94D4-1A031220FA61}"/>
    <hyperlink ref="AZ8" r:id="rId2" xr:uid="{6A0BB09B-1D8F-41E6-8BAD-3637949305DE}"/>
    <hyperlink ref="AZ9" r:id="rId3" xr:uid="{C770ACF8-28AD-4F73-9694-B801CC5BE141}"/>
    <hyperlink ref="AZ10" r:id="rId4" xr:uid="{DBD3AB66-F9DE-49CE-BDEC-3E4BF1945278}"/>
    <hyperlink ref="AZ11" r:id="rId5" xr:uid="{18EB5DCD-C02B-4A54-8B39-D06AB74D2501}"/>
    <hyperlink ref="AZ12" r:id="rId6" xr:uid="{594652C2-251D-4C8C-B5FA-2694B735636A}"/>
    <hyperlink ref="AZ13" r:id="rId7" xr:uid="{8AF80DE2-359A-4306-AC51-65EA542FBCD9}"/>
    <hyperlink ref="AZ14" r:id="rId8" xr:uid="{172D9536-031D-4366-BD9A-F68ACD1B715C}"/>
    <hyperlink ref="AZ15" r:id="rId9" xr:uid="{7AD74DE3-5AF6-4EAA-BFA4-EDB66317DBBA}"/>
    <hyperlink ref="AZ16" r:id="rId10" xr:uid="{E0E9C3DA-6EC5-4B8C-93E3-9B7F565153D7}"/>
    <hyperlink ref="AZ17" r:id="rId11" xr:uid="{DDAC3EC7-3C36-4D3C-B580-F5B4C99194E2}"/>
    <hyperlink ref="AZ19" r:id="rId12" xr:uid="{84297528-33F0-413B-90CF-5BCC6AFF1E71}"/>
    <hyperlink ref="AZ20" r:id="rId13" xr:uid="{1A78A7AF-652F-420A-AAA7-ACD3C6D3EEF7}"/>
    <hyperlink ref="AZ21" r:id="rId14" xr:uid="{E68EAEBB-4473-4D79-853D-0EFB09CB7E57}"/>
    <hyperlink ref="AZ22" r:id="rId15" xr:uid="{5FFDFDFA-4B18-4ECB-BD4D-44D5A8631268}"/>
    <hyperlink ref="AZ23" r:id="rId16" xr:uid="{92ECBC1B-AFD9-4E71-9F35-5322D2169EA3}"/>
    <hyperlink ref="AZ29" r:id="rId17" xr:uid="{0111CFEC-6036-4A65-92BC-BC92B6C775A1}"/>
    <hyperlink ref="AZ30" r:id="rId18" xr:uid="{6D5CD8CA-1143-4463-A3D3-DF192F97EDAE}"/>
    <hyperlink ref="AZ31" r:id="rId19" xr:uid="{7AEA18DA-9EF6-4795-864C-477AE06B86F5}"/>
    <hyperlink ref="AZ32" r:id="rId20" xr:uid="{672FD8B3-F67B-490E-BC20-8D96133AE79D}"/>
    <hyperlink ref="AZ24" r:id="rId21" xr:uid="{EE795668-EADB-4007-92FD-1F78947B9970}"/>
    <hyperlink ref="AZ25" r:id="rId22" xr:uid="{8A6C0DA8-64C3-48C8-914D-DBAA49DBBC45}"/>
    <hyperlink ref="AZ26" r:id="rId23" xr:uid="{E7AF6F57-2C0A-4B4D-9234-5A86889823C2}"/>
    <hyperlink ref="AZ27" r:id="rId24" xr:uid="{8287CBD6-7C58-445C-9929-7FD087B85C89}"/>
    <hyperlink ref="AZ28" r:id="rId25" xr:uid="{6AE82D33-F584-4B59-BFD4-7BA13904C16E}"/>
    <hyperlink ref="AZ33" r:id="rId26" xr:uid="{EE7FCF7C-0D0D-4E7C-B593-A7AE26E4C731}"/>
    <hyperlink ref="AZ34" r:id="rId27" xr:uid="{1A41D061-1A87-4473-B40B-D3EF34DBFC8F}"/>
    <hyperlink ref="AZ37" r:id="rId28" xr:uid="{95F27D90-FE89-4EAC-9C6F-FB5A09D33111}"/>
    <hyperlink ref="AZ39" r:id="rId29" xr:uid="{1D27717A-97A2-43AD-B1F8-E9BEE0EACCEB}"/>
    <hyperlink ref="AZ40" r:id="rId30" xr:uid="{8B75B06D-1E91-4195-B951-25B60B5ED650}"/>
    <hyperlink ref="AZ41" r:id="rId31" xr:uid="{9BFD22DA-F188-46E8-9719-7EB067DFCCDB}"/>
    <hyperlink ref="AZ42" r:id="rId32" xr:uid="{719DD51D-D530-41CA-901C-0035F2C84FA0}"/>
    <hyperlink ref="AZ44" r:id="rId33" xr:uid="{0A91FB14-7F03-4C04-920E-E2345FD0C3CD}"/>
    <hyperlink ref="AZ45" r:id="rId34" xr:uid="{E5ABA045-4E49-4AAD-A3D0-101B98EF6B05}"/>
    <hyperlink ref="AZ46" r:id="rId35" xr:uid="{9BD1931F-1060-45BB-B780-E9735B099B2F}"/>
  </hyperlinks>
  <pageMargins left="0.7" right="0.7" top="0.75" bottom="0.75" header="0.3" footer="0.3"/>
  <pageSetup orientation="portrait" horizontalDpi="300" verticalDpi="300" r:id="rId36"/>
  <drawing r:id="rId3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DDC18-2106-436F-9657-E5FC91795BCB}">
  <dimension ref="A1:BU1048570"/>
  <sheetViews>
    <sheetView workbookViewId="0">
      <selection activeCell="G9" sqref="G9"/>
    </sheetView>
  </sheetViews>
  <sheetFormatPr baseColWidth="10" defaultRowHeight="15" x14ac:dyDescent="0.25"/>
  <cols>
    <col min="1" max="1" width="2.5703125" customWidth="1"/>
    <col min="2" max="2" width="9.28515625" customWidth="1"/>
    <col min="3" max="3" width="11.7109375" customWidth="1"/>
    <col min="4" max="4" width="25" customWidth="1"/>
    <col min="5" max="5" width="19.85546875" customWidth="1"/>
    <col min="6" max="6" width="17.85546875" customWidth="1"/>
    <col min="7" max="7" width="12.42578125" customWidth="1"/>
    <col min="8" max="8" width="7.42578125" hidden="1" customWidth="1"/>
    <col min="9" max="9" width="15.42578125" customWidth="1"/>
    <col min="10" max="10" width="25.140625" customWidth="1"/>
    <col min="11" max="11" width="21.7109375" customWidth="1"/>
    <col min="12" max="12" width="14.140625" customWidth="1"/>
    <col min="13" max="13" width="13.42578125" customWidth="1"/>
    <col min="14" max="14" width="13.42578125" hidden="1" customWidth="1"/>
    <col min="15" max="15" width="21.7109375" customWidth="1"/>
    <col min="16" max="16" width="13.7109375" customWidth="1"/>
    <col min="18" max="18" width="12" customWidth="1"/>
    <col min="20" max="20" width="16" customWidth="1"/>
    <col min="21" max="21" width="16.140625" customWidth="1"/>
    <col min="22" max="22" width="14.140625" customWidth="1"/>
    <col min="23" max="23" width="14.42578125" customWidth="1"/>
    <col min="24" max="24" width="31.7109375" customWidth="1"/>
    <col min="25" max="25" width="17.42578125" hidden="1" customWidth="1"/>
    <col min="26" max="26" width="13.85546875" customWidth="1"/>
    <col min="27" max="27" width="14.42578125" customWidth="1"/>
    <col min="28" max="28" width="13.85546875" customWidth="1"/>
    <col min="29" max="29" width="13.5703125" customWidth="1"/>
    <col min="30" max="30" width="12" customWidth="1"/>
    <col min="33" max="33" width="13.42578125" customWidth="1"/>
    <col min="34" max="35" width="13.28515625" customWidth="1"/>
    <col min="36" max="36" width="15.28515625" customWidth="1"/>
    <col min="37" max="37" width="12.85546875" customWidth="1"/>
    <col min="38" max="38" width="13.85546875" customWidth="1"/>
    <col min="39" max="39" width="12.85546875" customWidth="1"/>
    <col min="40" max="41" width="13.28515625" customWidth="1"/>
    <col min="42" max="42" width="12.8554687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768"/>
      <c r="C3" s="769"/>
      <c r="D3" s="774" t="s">
        <v>76</v>
      </c>
      <c r="E3" s="775"/>
      <c r="F3" s="775"/>
      <c r="G3" s="775"/>
      <c r="H3" s="776"/>
      <c r="I3" s="777" t="s">
        <v>0</v>
      </c>
      <c r="J3" s="778"/>
      <c r="K3" s="3">
        <v>42</v>
      </c>
      <c r="L3" s="4" t="s">
        <v>1</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770"/>
      <c r="C4" s="771"/>
      <c r="D4" s="7" t="s">
        <v>2</v>
      </c>
      <c r="E4" s="8"/>
      <c r="F4" s="781" t="s">
        <v>119</v>
      </c>
      <c r="G4" s="781"/>
      <c r="H4" s="9"/>
      <c r="I4" s="779"/>
      <c r="J4" s="780"/>
      <c r="K4" s="10">
        <f>+L5*K3</f>
        <v>48720000</v>
      </c>
      <c r="L4" s="11" t="s">
        <v>3</v>
      </c>
      <c r="M4" s="5"/>
      <c r="N4" s="5"/>
      <c r="O4" s="5"/>
      <c r="P4" s="5"/>
      <c r="Q4" s="5"/>
      <c r="R4" s="5"/>
      <c r="S4" s="5"/>
      <c r="T4" s="5"/>
      <c r="U4" s="5"/>
      <c r="V4" s="5"/>
      <c r="W4" s="5"/>
      <c r="X4" s="6"/>
      <c r="Y4" s="5"/>
      <c r="Z4" s="6"/>
      <c r="AA4" s="6"/>
      <c r="AB4" s="6"/>
      <c r="AC4" s="6"/>
      <c r="AD4" s="6"/>
      <c r="AE4" s="782" t="s">
        <v>4</v>
      </c>
      <c r="AF4" s="783"/>
      <c r="AG4" s="783"/>
      <c r="AH4" s="783"/>
      <c r="AI4" s="783"/>
      <c r="AJ4" s="783"/>
      <c r="AK4" s="783"/>
      <c r="AL4" s="783"/>
      <c r="AM4" s="783"/>
      <c r="AN4" s="783"/>
      <c r="AO4" s="783"/>
      <c r="AP4" s="784"/>
      <c r="AQ4" s="5"/>
      <c r="AR4" s="5"/>
      <c r="AS4" s="5"/>
      <c r="AT4" s="5"/>
      <c r="AU4" s="5"/>
      <c r="AV4" s="5"/>
      <c r="AW4" s="5"/>
      <c r="AX4" s="5"/>
      <c r="AY4" s="5"/>
      <c r="AZ4" s="5"/>
      <c r="BA4" s="5"/>
      <c r="BB4" s="5"/>
    </row>
    <row r="5" spans="1:73" s="12" customFormat="1" ht="23.25" customHeight="1" x14ac:dyDescent="0.25">
      <c r="B5" s="770"/>
      <c r="C5" s="771"/>
      <c r="D5" s="190" t="s">
        <v>5</v>
      </c>
      <c r="E5" s="191"/>
      <c r="F5" s="168" t="s">
        <v>9857</v>
      </c>
      <c r="G5" s="168"/>
      <c r="H5" s="192"/>
      <c r="I5" s="193" t="s">
        <v>6</v>
      </c>
      <c r="J5" s="194"/>
      <c r="K5" s="195"/>
      <c r="L5" s="196">
        <v>1160000</v>
      </c>
      <c r="M5" s="5"/>
      <c r="N5" s="5"/>
      <c r="O5" s="812" t="s">
        <v>7</v>
      </c>
      <c r="P5" s="813"/>
      <c r="Q5" s="812" t="s">
        <v>8</v>
      </c>
      <c r="R5" s="813"/>
      <c r="S5" s="814"/>
      <c r="T5" s="818" t="s">
        <v>9</v>
      </c>
      <c r="U5" s="819"/>
      <c r="V5" s="812" t="s">
        <v>10</v>
      </c>
      <c r="W5" s="813"/>
      <c r="X5" s="813"/>
      <c r="Y5" s="814"/>
      <c r="Z5" s="815" t="s">
        <v>11</v>
      </c>
      <c r="AA5" s="816"/>
      <c r="AB5" s="816"/>
      <c r="AC5" s="816"/>
      <c r="AD5" s="817"/>
      <c r="AE5" s="815" t="s">
        <v>12</v>
      </c>
      <c r="AF5" s="816"/>
      <c r="AG5" s="816"/>
      <c r="AH5" s="816"/>
      <c r="AI5" s="817"/>
      <c r="AJ5" s="812" t="s">
        <v>13</v>
      </c>
      <c r="AK5" s="813"/>
      <c r="AL5" s="814"/>
      <c r="AM5" s="812" t="s">
        <v>14</v>
      </c>
      <c r="AN5" s="813"/>
      <c r="AO5" s="813"/>
      <c r="AP5" s="814"/>
      <c r="AQ5" s="5"/>
      <c r="AR5" s="812" t="s">
        <v>15</v>
      </c>
      <c r="AS5" s="813"/>
      <c r="AT5" s="813"/>
      <c r="AU5" s="813"/>
      <c r="AV5" s="814"/>
      <c r="AW5" s="812" t="s">
        <v>79</v>
      </c>
      <c r="AX5" s="813"/>
      <c r="AY5" s="814"/>
      <c r="AZ5" s="812" t="s">
        <v>16</v>
      </c>
      <c r="BA5" s="813"/>
      <c r="BB5" s="814"/>
    </row>
    <row r="6" spans="1:73" s="21" customFormat="1" ht="77.25" thickBot="1" x14ac:dyDescent="0.3">
      <c r="A6" s="58"/>
      <c r="B6" s="197" t="s">
        <v>17</v>
      </c>
      <c r="C6" s="527" t="s">
        <v>18</v>
      </c>
      <c r="D6" s="527" t="s">
        <v>19</v>
      </c>
      <c r="E6" s="197" t="s">
        <v>20</v>
      </c>
      <c r="F6" s="197" t="s">
        <v>21</v>
      </c>
      <c r="G6" s="527" t="s">
        <v>22</v>
      </c>
      <c r="H6" s="197" t="s">
        <v>23</v>
      </c>
      <c r="I6" s="197" t="s">
        <v>24</v>
      </c>
      <c r="J6" s="197" t="s">
        <v>77</v>
      </c>
      <c r="K6" s="197" t="s">
        <v>25</v>
      </c>
      <c r="L6" s="197" t="s">
        <v>26</v>
      </c>
      <c r="M6" s="197" t="s">
        <v>27</v>
      </c>
      <c r="N6" s="197" t="s">
        <v>28</v>
      </c>
      <c r="O6" s="197" t="s">
        <v>29</v>
      </c>
      <c r="P6" s="527" t="s">
        <v>30</v>
      </c>
      <c r="Q6" s="527" t="s">
        <v>31</v>
      </c>
      <c r="R6" s="197" t="s">
        <v>32</v>
      </c>
      <c r="S6" s="197" t="s">
        <v>33</v>
      </c>
      <c r="T6" s="197" t="s">
        <v>34</v>
      </c>
      <c r="U6" s="197" t="s">
        <v>35</v>
      </c>
      <c r="V6" s="197" t="s">
        <v>36</v>
      </c>
      <c r="W6" s="527" t="s">
        <v>37</v>
      </c>
      <c r="X6" s="197" t="s">
        <v>38</v>
      </c>
      <c r="Y6" s="197" t="s">
        <v>39</v>
      </c>
      <c r="Z6" s="197" t="s">
        <v>75</v>
      </c>
      <c r="AA6" s="197" t="s">
        <v>40</v>
      </c>
      <c r="AB6" s="197" t="s">
        <v>41</v>
      </c>
      <c r="AC6" s="528" t="s">
        <v>42</v>
      </c>
      <c r="AD6" s="197" t="s">
        <v>43</v>
      </c>
      <c r="AE6" s="197" t="s">
        <v>44</v>
      </c>
      <c r="AF6" s="197" t="s">
        <v>45</v>
      </c>
      <c r="AG6" s="197" t="s">
        <v>46</v>
      </c>
      <c r="AH6" s="528" t="s">
        <v>47</v>
      </c>
      <c r="AI6" s="197" t="s">
        <v>48</v>
      </c>
      <c r="AJ6" s="197" t="s">
        <v>49</v>
      </c>
      <c r="AK6" s="197" t="s">
        <v>50</v>
      </c>
      <c r="AL6" s="528" t="s">
        <v>51</v>
      </c>
      <c r="AM6" s="197" t="s">
        <v>52</v>
      </c>
      <c r="AN6" s="528" t="s">
        <v>53</v>
      </c>
      <c r="AO6" s="528" t="s">
        <v>54</v>
      </c>
      <c r="AP6" s="197" t="s">
        <v>55</v>
      </c>
      <c r="AQ6" s="197" t="s">
        <v>56</v>
      </c>
      <c r="AR6" s="197" t="s">
        <v>57</v>
      </c>
      <c r="AS6" s="197" t="s">
        <v>58</v>
      </c>
      <c r="AT6" s="197" t="s">
        <v>59</v>
      </c>
      <c r="AU6" s="529" t="s">
        <v>60</v>
      </c>
      <c r="AV6" s="529" t="s">
        <v>61</v>
      </c>
      <c r="AW6" s="530" t="s">
        <v>62</v>
      </c>
      <c r="AX6" s="197" t="s">
        <v>63</v>
      </c>
      <c r="AY6" s="197" t="s">
        <v>64</v>
      </c>
      <c r="AZ6" s="527" t="s">
        <v>65</v>
      </c>
      <c r="BA6" s="527" t="s">
        <v>66</v>
      </c>
      <c r="BB6" s="527" t="s">
        <v>67</v>
      </c>
      <c r="BC6" s="20"/>
      <c r="BD6" s="20"/>
      <c r="BE6" s="20"/>
      <c r="BF6" s="20"/>
      <c r="BG6" s="20"/>
      <c r="BH6" s="20"/>
      <c r="BI6" s="20"/>
      <c r="BJ6" s="20"/>
      <c r="BK6" s="20"/>
      <c r="BL6" s="20"/>
      <c r="BM6" s="20"/>
      <c r="BN6" s="20"/>
      <c r="BO6" s="20"/>
      <c r="BP6" s="20"/>
      <c r="BQ6" s="20"/>
      <c r="BR6" s="20"/>
      <c r="BS6" s="20"/>
      <c r="BT6" s="20"/>
      <c r="BU6" s="20"/>
    </row>
    <row r="7" spans="1:73" s="12" customFormat="1" ht="12.75" x14ac:dyDescent="0.2">
      <c r="B7" s="61">
        <v>2023</v>
      </c>
      <c r="C7" s="83">
        <v>891780111</v>
      </c>
      <c r="D7" s="62" t="s">
        <v>68</v>
      </c>
      <c r="E7" s="475" t="s">
        <v>9858</v>
      </c>
      <c r="F7" s="375" t="s">
        <v>9859</v>
      </c>
      <c r="G7" s="64">
        <v>0</v>
      </c>
      <c r="H7" s="235" t="s">
        <v>69</v>
      </c>
      <c r="I7" s="64" t="s">
        <v>78</v>
      </c>
      <c r="J7" s="83" t="s">
        <v>1527</v>
      </c>
      <c r="K7" s="65" t="s">
        <v>9860</v>
      </c>
      <c r="L7" s="134">
        <v>17411318</v>
      </c>
      <c r="M7" s="83" t="s">
        <v>73</v>
      </c>
      <c r="N7" s="235" t="s">
        <v>69</v>
      </c>
      <c r="O7" s="536" t="s">
        <v>9861</v>
      </c>
      <c r="P7" s="424">
        <v>1083018887</v>
      </c>
      <c r="Q7" s="135">
        <v>136</v>
      </c>
      <c r="R7" s="241">
        <v>44956</v>
      </c>
      <c r="S7" s="134">
        <v>17411318</v>
      </c>
      <c r="T7" s="241">
        <v>44959</v>
      </c>
      <c r="U7" s="134">
        <v>17411318</v>
      </c>
      <c r="V7" s="64" t="s">
        <v>70</v>
      </c>
      <c r="W7" s="375">
        <v>30766322</v>
      </c>
      <c r="X7" s="375" t="s">
        <v>9862</v>
      </c>
      <c r="Y7" s="64" t="s">
        <v>9863</v>
      </c>
      <c r="Z7" s="241">
        <v>44959</v>
      </c>
      <c r="AA7" s="241">
        <v>44959</v>
      </c>
      <c r="AB7" s="241" t="s">
        <v>80</v>
      </c>
      <c r="AC7" s="241">
        <v>45107</v>
      </c>
      <c r="AD7" s="375">
        <f>+IF(AB7="1800-01-01",AC7-AA7,AC7-AB7)</f>
        <v>148</v>
      </c>
      <c r="AE7" s="134">
        <v>1</v>
      </c>
      <c r="AF7" s="134">
        <v>6070948</v>
      </c>
      <c r="AG7" s="134">
        <v>0</v>
      </c>
      <c r="AH7" s="446" t="s">
        <v>80</v>
      </c>
      <c r="AI7" s="375">
        <f>+IF(AH7="1800-01-01",0,AH7-AC7)</f>
        <v>0</v>
      </c>
      <c r="AJ7" s="134">
        <v>0</v>
      </c>
      <c r="AK7" s="134">
        <v>0</v>
      </c>
      <c r="AL7" s="241" t="s">
        <v>80</v>
      </c>
      <c r="AM7" s="135">
        <v>0</v>
      </c>
      <c r="AN7" s="241" t="s">
        <v>80</v>
      </c>
      <c r="AO7" s="241" t="s">
        <v>80</v>
      </c>
      <c r="AP7" s="375">
        <f>+IF(AN7="1800-01-01",0,AO7-AN7)</f>
        <v>0</v>
      </c>
      <c r="AQ7" s="375">
        <f>+L7+AF7-AK7</f>
        <v>23482266</v>
      </c>
      <c r="AR7" s="64" t="s">
        <v>115</v>
      </c>
      <c r="AS7" s="134">
        <v>0</v>
      </c>
      <c r="AT7" s="243" t="s">
        <v>80</v>
      </c>
      <c r="AU7" s="426">
        <v>23482266</v>
      </c>
      <c r="AV7" s="427">
        <f>AQ7-AU7</f>
        <v>0</v>
      </c>
      <c r="AW7" s="137">
        <f>+AU7/AQ7</f>
        <v>1</v>
      </c>
      <c r="AX7" s="243" t="s">
        <v>80</v>
      </c>
      <c r="AY7" s="83" t="s">
        <v>800</v>
      </c>
      <c r="AZ7" s="537" t="s">
        <v>9864</v>
      </c>
      <c r="BA7" s="83" t="s">
        <v>71</v>
      </c>
      <c r="BB7" s="83" t="s">
        <v>71</v>
      </c>
    </row>
    <row r="8" spans="1:73" x14ac:dyDescent="0.25">
      <c r="B8" s="247">
        <v>2023</v>
      </c>
      <c r="C8" s="81">
        <v>891780111</v>
      </c>
      <c r="D8" s="82" t="s">
        <v>68</v>
      </c>
      <c r="E8" s="144" t="s">
        <v>9865</v>
      </c>
      <c r="F8" s="76" t="s">
        <v>9866</v>
      </c>
      <c r="G8" s="86">
        <v>0</v>
      </c>
      <c r="H8" s="145"/>
      <c r="I8" s="86" t="s">
        <v>78</v>
      </c>
      <c r="J8" s="81" t="s">
        <v>1527</v>
      </c>
      <c r="K8" s="144" t="s">
        <v>9867</v>
      </c>
      <c r="L8" s="145">
        <v>17411318</v>
      </c>
      <c r="M8" s="81" t="s">
        <v>73</v>
      </c>
      <c r="N8" s="145"/>
      <c r="O8" s="141" t="s">
        <v>9868</v>
      </c>
      <c r="P8" s="142">
        <v>1083029293</v>
      </c>
      <c r="Q8" s="145">
        <v>138</v>
      </c>
      <c r="R8" s="156">
        <v>44956</v>
      </c>
      <c r="S8" s="145">
        <v>17411318</v>
      </c>
      <c r="T8" s="156">
        <v>44959</v>
      </c>
      <c r="U8" s="145">
        <v>17411318</v>
      </c>
      <c r="V8" s="86" t="s">
        <v>70</v>
      </c>
      <c r="W8" s="76">
        <v>7601831</v>
      </c>
      <c r="X8" s="76" t="s">
        <v>9869</v>
      </c>
      <c r="Y8" s="86" t="s">
        <v>9863</v>
      </c>
      <c r="Z8" s="156">
        <v>44959</v>
      </c>
      <c r="AA8" s="201">
        <v>44959</v>
      </c>
      <c r="AB8" s="201" t="s">
        <v>80</v>
      </c>
      <c r="AC8" s="201">
        <v>45107</v>
      </c>
      <c r="AD8" s="76">
        <f t="shared" ref="AD8:AD29" si="0">+IF(AB8="1800-01-01",AC8-AA8,AC8-AB8)</f>
        <v>148</v>
      </c>
      <c r="AE8" s="145">
        <v>0</v>
      </c>
      <c r="AF8" s="145">
        <v>0</v>
      </c>
      <c r="AG8" s="145">
        <v>0</v>
      </c>
      <c r="AH8" s="202" t="s">
        <v>80</v>
      </c>
      <c r="AI8" s="76">
        <f t="shared" ref="AI8:AI30" si="1">+IF(AH8="1800-01-01",0,AH8-AC8)</f>
        <v>0</v>
      </c>
      <c r="AJ8" s="145">
        <v>0</v>
      </c>
      <c r="AK8" s="145">
        <v>0</v>
      </c>
      <c r="AL8" s="201" t="s">
        <v>80</v>
      </c>
      <c r="AM8" s="143">
        <v>0</v>
      </c>
      <c r="AN8" s="86" t="s">
        <v>80</v>
      </c>
      <c r="AO8" s="86" t="s">
        <v>80</v>
      </c>
      <c r="AP8" s="76">
        <f t="shared" ref="AP8:AP30" si="2">+IF(AN8="1800-01-01",0,AO8-AN8)</f>
        <v>0</v>
      </c>
      <c r="AQ8" s="76">
        <f>+L8+AF8-AK8</f>
        <v>17411318</v>
      </c>
      <c r="AR8" s="86" t="s">
        <v>115</v>
      </c>
      <c r="AS8" s="145">
        <v>0</v>
      </c>
      <c r="AT8" s="203" t="s">
        <v>80</v>
      </c>
      <c r="AU8" s="367">
        <v>17411318</v>
      </c>
      <c r="AV8" s="158">
        <f t="shared" ref="AV8:AV30" si="3">AQ8-AU8</f>
        <v>0</v>
      </c>
      <c r="AW8" s="133">
        <f>+IFERROR(AU8/AQ8,"-")</f>
        <v>1</v>
      </c>
      <c r="AX8" s="203" t="s">
        <v>80</v>
      </c>
      <c r="AY8" s="81" t="s">
        <v>800</v>
      </c>
      <c r="AZ8" s="199" t="s">
        <v>9870</v>
      </c>
      <c r="BA8" s="81" t="s">
        <v>71</v>
      </c>
      <c r="BB8" s="81" t="s">
        <v>71</v>
      </c>
      <c r="BC8" s="12"/>
    </row>
    <row r="9" spans="1:73" x14ac:dyDescent="0.25">
      <c r="B9" s="247">
        <v>2023</v>
      </c>
      <c r="C9" s="81">
        <v>891780111</v>
      </c>
      <c r="D9" s="82" t="s">
        <v>68</v>
      </c>
      <c r="E9" s="87" t="s">
        <v>9871</v>
      </c>
      <c r="F9" s="142" t="s">
        <v>9872</v>
      </c>
      <c r="G9" s="81">
        <v>0</v>
      </c>
      <c r="H9" s="145"/>
      <c r="I9" s="86" t="s">
        <v>78</v>
      </c>
      <c r="J9" s="81" t="s">
        <v>1527</v>
      </c>
      <c r="K9" s="87" t="s">
        <v>9873</v>
      </c>
      <c r="L9" s="145">
        <v>17411318</v>
      </c>
      <c r="M9" s="81" t="s">
        <v>73</v>
      </c>
      <c r="N9" s="145"/>
      <c r="O9" s="141" t="s">
        <v>9874</v>
      </c>
      <c r="P9" s="142">
        <v>1083013379</v>
      </c>
      <c r="Q9" s="145">
        <v>135</v>
      </c>
      <c r="R9" s="156">
        <v>44956</v>
      </c>
      <c r="S9" s="145">
        <v>17411318</v>
      </c>
      <c r="T9" s="156">
        <v>44959</v>
      </c>
      <c r="U9" s="145">
        <v>17411318</v>
      </c>
      <c r="V9" s="86" t="s">
        <v>70</v>
      </c>
      <c r="W9" s="76">
        <v>30766322</v>
      </c>
      <c r="X9" s="76" t="s">
        <v>9862</v>
      </c>
      <c r="Y9" s="86" t="s">
        <v>9863</v>
      </c>
      <c r="Z9" s="156">
        <v>44959</v>
      </c>
      <c r="AA9" s="201">
        <v>44959</v>
      </c>
      <c r="AB9" s="201" t="s">
        <v>80</v>
      </c>
      <c r="AC9" s="201">
        <v>45107</v>
      </c>
      <c r="AD9" s="76">
        <f t="shared" si="0"/>
        <v>148</v>
      </c>
      <c r="AE9" s="145">
        <v>0</v>
      </c>
      <c r="AF9" s="145">
        <v>0</v>
      </c>
      <c r="AG9" s="145">
        <v>0</v>
      </c>
      <c r="AH9" s="202" t="s">
        <v>80</v>
      </c>
      <c r="AI9" s="76">
        <f t="shared" si="1"/>
        <v>0</v>
      </c>
      <c r="AJ9" s="145">
        <v>0</v>
      </c>
      <c r="AK9" s="145">
        <v>0</v>
      </c>
      <c r="AL9" s="201" t="s">
        <v>80</v>
      </c>
      <c r="AM9" s="143">
        <v>0</v>
      </c>
      <c r="AN9" s="86" t="s">
        <v>80</v>
      </c>
      <c r="AO9" s="86" t="s">
        <v>80</v>
      </c>
      <c r="AP9" s="76">
        <f t="shared" si="2"/>
        <v>0</v>
      </c>
      <c r="AQ9" s="76">
        <f>+L9+AF9-AK9</f>
        <v>17411318</v>
      </c>
      <c r="AR9" s="86" t="s">
        <v>115</v>
      </c>
      <c r="AS9" s="145">
        <v>0</v>
      </c>
      <c r="AT9" s="203" t="s">
        <v>80</v>
      </c>
      <c r="AU9" s="367">
        <v>17411318</v>
      </c>
      <c r="AV9" s="158">
        <f t="shared" si="3"/>
        <v>0</v>
      </c>
      <c r="AW9" s="133">
        <f t="shared" ref="AW9:AW30" si="4">+IFERROR(AU9/AQ9,"-")</f>
        <v>1</v>
      </c>
      <c r="AX9" s="203" t="s">
        <v>80</v>
      </c>
      <c r="AY9" s="81" t="s">
        <v>800</v>
      </c>
      <c r="AZ9" s="145" t="s">
        <v>9875</v>
      </c>
      <c r="BA9" s="81" t="s">
        <v>71</v>
      </c>
      <c r="BB9" s="81" t="s">
        <v>71</v>
      </c>
      <c r="BC9" s="12"/>
    </row>
    <row r="10" spans="1:73" x14ac:dyDescent="0.25">
      <c r="B10" s="247">
        <v>2023</v>
      </c>
      <c r="C10" s="81">
        <v>891780111</v>
      </c>
      <c r="D10" s="82" t="s">
        <v>68</v>
      </c>
      <c r="E10" s="144" t="s">
        <v>9876</v>
      </c>
      <c r="F10" s="76" t="s">
        <v>9877</v>
      </c>
      <c r="G10" s="81">
        <v>0</v>
      </c>
      <c r="H10" s="145"/>
      <c r="I10" s="86" t="s">
        <v>78</v>
      </c>
      <c r="J10" s="81" t="s">
        <v>1527</v>
      </c>
      <c r="K10" s="144" t="s">
        <v>9878</v>
      </c>
      <c r="L10" s="145">
        <v>17411318</v>
      </c>
      <c r="M10" s="81" t="s">
        <v>73</v>
      </c>
      <c r="N10" s="145"/>
      <c r="O10" s="141" t="s">
        <v>9879</v>
      </c>
      <c r="P10" s="262">
        <v>1082904487</v>
      </c>
      <c r="Q10" s="145">
        <v>132</v>
      </c>
      <c r="R10" s="156">
        <v>44956</v>
      </c>
      <c r="S10" s="145">
        <v>17411318</v>
      </c>
      <c r="T10" s="156">
        <v>44959</v>
      </c>
      <c r="U10" s="145">
        <v>17411318</v>
      </c>
      <c r="V10" s="86" t="s">
        <v>70</v>
      </c>
      <c r="W10" s="76">
        <v>30766322</v>
      </c>
      <c r="X10" s="76" t="s">
        <v>9862</v>
      </c>
      <c r="Y10" s="86" t="s">
        <v>9863</v>
      </c>
      <c r="Z10" s="156">
        <v>44959</v>
      </c>
      <c r="AA10" s="201">
        <v>44959</v>
      </c>
      <c r="AB10" s="201" t="s">
        <v>80</v>
      </c>
      <c r="AC10" s="201">
        <v>45107</v>
      </c>
      <c r="AD10" s="76">
        <f t="shared" si="0"/>
        <v>148</v>
      </c>
      <c r="AE10" s="145">
        <v>0</v>
      </c>
      <c r="AF10" s="145">
        <v>0</v>
      </c>
      <c r="AG10" s="145">
        <v>0</v>
      </c>
      <c r="AH10" s="202" t="s">
        <v>80</v>
      </c>
      <c r="AI10" s="76">
        <f t="shared" si="1"/>
        <v>0</v>
      </c>
      <c r="AJ10" s="145">
        <v>0</v>
      </c>
      <c r="AK10" s="145">
        <v>0</v>
      </c>
      <c r="AL10" s="201" t="s">
        <v>80</v>
      </c>
      <c r="AM10" s="143">
        <v>0</v>
      </c>
      <c r="AN10" s="86" t="s">
        <v>80</v>
      </c>
      <c r="AO10" s="86" t="s">
        <v>80</v>
      </c>
      <c r="AP10" s="76">
        <f t="shared" si="2"/>
        <v>0</v>
      </c>
      <c r="AQ10" s="76">
        <f>+L10+AF10-AK10</f>
        <v>17411318</v>
      </c>
      <c r="AR10" s="86" t="s">
        <v>115</v>
      </c>
      <c r="AS10" s="145">
        <v>0</v>
      </c>
      <c r="AT10" s="203" t="s">
        <v>80</v>
      </c>
      <c r="AU10" s="367">
        <v>17411318</v>
      </c>
      <c r="AV10" s="158">
        <f t="shared" si="3"/>
        <v>0</v>
      </c>
      <c r="AW10" s="133">
        <f t="shared" si="4"/>
        <v>1</v>
      </c>
      <c r="AX10" s="203" t="s">
        <v>80</v>
      </c>
      <c r="AY10" s="81" t="s">
        <v>800</v>
      </c>
      <c r="AZ10" s="207" t="s">
        <v>9880</v>
      </c>
      <c r="BA10" s="81" t="s">
        <v>71</v>
      </c>
      <c r="BB10" s="81" t="s">
        <v>71</v>
      </c>
    </row>
    <row r="11" spans="1:73" x14ac:dyDescent="0.25">
      <c r="B11" s="247">
        <v>2023</v>
      </c>
      <c r="C11" s="81">
        <v>891780111</v>
      </c>
      <c r="D11" s="82" t="s">
        <v>68</v>
      </c>
      <c r="E11" s="144" t="s">
        <v>9881</v>
      </c>
      <c r="F11" s="76" t="s">
        <v>9882</v>
      </c>
      <c r="G11" s="81">
        <v>0</v>
      </c>
      <c r="H11" s="145"/>
      <c r="I11" s="86" t="s">
        <v>78</v>
      </c>
      <c r="J11" s="81" t="s">
        <v>1527</v>
      </c>
      <c r="K11" s="144" t="s">
        <v>9883</v>
      </c>
      <c r="L11" s="145">
        <v>17411318</v>
      </c>
      <c r="M11" s="81" t="s">
        <v>73</v>
      </c>
      <c r="N11" s="145"/>
      <c r="O11" s="141" t="s">
        <v>7015</v>
      </c>
      <c r="P11" s="262">
        <v>1083022534</v>
      </c>
      <c r="Q11" s="145">
        <v>133</v>
      </c>
      <c r="R11" s="156">
        <v>44956</v>
      </c>
      <c r="S11" s="145">
        <v>17411318</v>
      </c>
      <c r="T11" s="156">
        <v>44959</v>
      </c>
      <c r="U11" s="145">
        <v>17411318</v>
      </c>
      <c r="V11" s="86" t="s">
        <v>70</v>
      </c>
      <c r="W11" s="76">
        <v>7601831</v>
      </c>
      <c r="X11" s="76" t="s">
        <v>9869</v>
      </c>
      <c r="Y11" s="86" t="s">
        <v>9863</v>
      </c>
      <c r="Z11" s="156">
        <v>44959</v>
      </c>
      <c r="AA11" s="201">
        <v>44959</v>
      </c>
      <c r="AB11" s="201" t="s">
        <v>80</v>
      </c>
      <c r="AC11" s="201">
        <v>45107</v>
      </c>
      <c r="AD11" s="76">
        <f t="shared" si="0"/>
        <v>148</v>
      </c>
      <c r="AE11" s="145">
        <v>1</v>
      </c>
      <c r="AF11" s="145">
        <v>3000000</v>
      </c>
      <c r="AG11" s="145">
        <v>0</v>
      </c>
      <c r="AH11" s="202" t="s">
        <v>80</v>
      </c>
      <c r="AI11" s="76">
        <f t="shared" si="1"/>
        <v>0</v>
      </c>
      <c r="AJ11" s="145">
        <v>0</v>
      </c>
      <c r="AK11" s="145">
        <v>0</v>
      </c>
      <c r="AL11" s="201" t="s">
        <v>80</v>
      </c>
      <c r="AM11" s="143">
        <v>0</v>
      </c>
      <c r="AN11" s="86" t="s">
        <v>80</v>
      </c>
      <c r="AO11" s="86" t="s">
        <v>80</v>
      </c>
      <c r="AP11" s="76">
        <f t="shared" si="2"/>
        <v>0</v>
      </c>
      <c r="AQ11" s="76">
        <f>+L11+AF11-AK11</f>
        <v>20411318</v>
      </c>
      <c r="AR11" s="86" t="s">
        <v>115</v>
      </c>
      <c r="AS11" s="145">
        <v>0</v>
      </c>
      <c r="AT11" s="203" t="s">
        <v>80</v>
      </c>
      <c r="AU11" s="367">
        <v>20411318</v>
      </c>
      <c r="AV11" s="158">
        <f t="shared" si="3"/>
        <v>0</v>
      </c>
      <c r="AW11" s="133">
        <f t="shared" si="4"/>
        <v>1</v>
      </c>
      <c r="AX11" s="203" t="s">
        <v>80</v>
      </c>
      <c r="AY11" s="81" t="s">
        <v>800</v>
      </c>
      <c r="AZ11" s="145" t="s">
        <v>9884</v>
      </c>
      <c r="BA11" s="81" t="s">
        <v>71</v>
      </c>
      <c r="BB11" s="81" t="s">
        <v>71</v>
      </c>
    </row>
    <row r="12" spans="1:73" x14ac:dyDescent="0.25">
      <c r="B12" s="247">
        <v>2023</v>
      </c>
      <c r="C12" s="81">
        <v>891780111</v>
      </c>
      <c r="D12" s="82" t="s">
        <v>68</v>
      </c>
      <c r="E12" s="144" t="s">
        <v>9885</v>
      </c>
      <c r="F12" s="76" t="s">
        <v>9886</v>
      </c>
      <c r="G12" s="81">
        <v>0</v>
      </c>
      <c r="H12" s="145"/>
      <c r="I12" s="86" t="s">
        <v>78</v>
      </c>
      <c r="J12" s="81" t="s">
        <v>1527</v>
      </c>
      <c r="K12" s="144" t="s">
        <v>9887</v>
      </c>
      <c r="L12" s="145">
        <v>17411318</v>
      </c>
      <c r="M12" s="81" t="s">
        <v>73</v>
      </c>
      <c r="N12" s="145"/>
      <c r="O12" s="141" t="s">
        <v>9888</v>
      </c>
      <c r="P12" s="262">
        <v>1083005152</v>
      </c>
      <c r="Q12" s="145">
        <v>134</v>
      </c>
      <c r="R12" s="156">
        <v>44956</v>
      </c>
      <c r="S12" s="145">
        <v>17411318</v>
      </c>
      <c r="T12" s="156">
        <v>44959</v>
      </c>
      <c r="U12" s="145">
        <v>17411318</v>
      </c>
      <c r="V12" s="86" t="s">
        <v>70</v>
      </c>
      <c r="W12" s="76">
        <v>30766322</v>
      </c>
      <c r="X12" s="76" t="s">
        <v>9862</v>
      </c>
      <c r="Y12" s="86" t="s">
        <v>9863</v>
      </c>
      <c r="Z12" s="156">
        <v>44959</v>
      </c>
      <c r="AA12" s="201">
        <v>44959</v>
      </c>
      <c r="AB12" s="201" t="s">
        <v>80</v>
      </c>
      <c r="AC12" s="201">
        <v>45107</v>
      </c>
      <c r="AD12" s="76">
        <f t="shared" si="0"/>
        <v>148</v>
      </c>
      <c r="AE12" s="145">
        <v>0</v>
      </c>
      <c r="AF12" s="145">
        <v>0</v>
      </c>
      <c r="AG12" s="145">
        <v>0</v>
      </c>
      <c r="AH12" s="202" t="s">
        <v>80</v>
      </c>
      <c r="AI12" s="76">
        <f t="shared" si="1"/>
        <v>0</v>
      </c>
      <c r="AJ12" s="145">
        <v>0</v>
      </c>
      <c r="AK12" s="145">
        <v>0</v>
      </c>
      <c r="AL12" s="201" t="s">
        <v>80</v>
      </c>
      <c r="AM12" s="143">
        <v>0</v>
      </c>
      <c r="AN12" s="86" t="s">
        <v>80</v>
      </c>
      <c r="AO12" s="86" t="s">
        <v>80</v>
      </c>
      <c r="AP12" s="76">
        <f t="shared" si="2"/>
        <v>0</v>
      </c>
      <c r="AQ12" s="76">
        <f>+L12+AF12-AK12</f>
        <v>17411318</v>
      </c>
      <c r="AR12" s="86" t="s">
        <v>115</v>
      </c>
      <c r="AS12" s="145">
        <v>0</v>
      </c>
      <c r="AT12" s="203" t="s">
        <v>80</v>
      </c>
      <c r="AU12" s="367">
        <v>17411318</v>
      </c>
      <c r="AV12" s="158">
        <f t="shared" si="3"/>
        <v>0</v>
      </c>
      <c r="AW12" s="133">
        <f t="shared" si="4"/>
        <v>1</v>
      </c>
      <c r="AX12" s="203" t="s">
        <v>80</v>
      </c>
      <c r="AY12" s="81" t="s">
        <v>800</v>
      </c>
      <c r="AZ12" s="145" t="s">
        <v>9889</v>
      </c>
      <c r="BA12" s="81" t="s">
        <v>71</v>
      </c>
      <c r="BB12" s="81" t="s">
        <v>71</v>
      </c>
    </row>
    <row r="13" spans="1:73" x14ac:dyDescent="0.25">
      <c r="B13" s="247">
        <v>2023</v>
      </c>
      <c r="C13" s="81">
        <v>891780111</v>
      </c>
      <c r="D13" s="82" t="s">
        <v>68</v>
      </c>
      <c r="E13" s="144" t="s">
        <v>9890</v>
      </c>
      <c r="F13" s="76" t="s">
        <v>9891</v>
      </c>
      <c r="G13" s="81">
        <v>0</v>
      </c>
      <c r="H13" s="145"/>
      <c r="I13" s="86" t="s">
        <v>78</v>
      </c>
      <c r="J13" s="81" t="s">
        <v>1527</v>
      </c>
      <c r="K13" s="144" t="s">
        <v>9892</v>
      </c>
      <c r="L13" s="145">
        <v>17411318</v>
      </c>
      <c r="M13" s="81" t="s">
        <v>73</v>
      </c>
      <c r="N13" s="145"/>
      <c r="O13" s="141" t="s">
        <v>9893</v>
      </c>
      <c r="P13" s="262">
        <v>1082890218</v>
      </c>
      <c r="Q13" s="145">
        <v>137</v>
      </c>
      <c r="R13" s="156">
        <v>44956</v>
      </c>
      <c r="S13" s="145">
        <v>17411318</v>
      </c>
      <c r="T13" s="156">
        <v>44959</v>
      </c>
      <c r="U13" s="145">
        <v>17411318</v>
      </c>
      <c r="V13" s="86" t="s">
        <v>70</v>
      </c>
      <c r="W13" s="76">
        <v>84452426</v>
      </c>
      <c r="X13" s="76" t="s">
        <v>9894</v>
      </c>
      <c r="Y13" s="86" t="s">
        <v>9863</v>
      </c>
      <c r="Z13" s="156">
        <v>44959</v>
      </c>
      <c r="AA13" s="201">
        <v>44959</v>
      </c>
      <c r="AB13" s="201" t="s">
        <v>80</v>
      </c>
      <c r="AC13" s="201">
        <v>45107</v>
      </c>
      <c r="AD13" s="76">
        <f t="shared" si="0"/>
        <v>148</v>
      </c>
      <c r="AE13" s="145">
        <v>0</v>
      </c>
      <c r="AF13" s="145">
        <v>0</v>
      </c>
      <c r="AG13" s="145">
        <v>0</v>
      </c>
      <c r="AH13" s="202" t="s">
        <v>80</v>
      </c>
      <c r="AI13" s="76">
        <f t="shared" si="1"/>
        <v>0</v>
      </c>
      <c r="AJ13" s="145">
        <v>0</v>
      </c>
      <c r="AK13" s="145">
        <v>0</v>
      </c>
      <c r="AL13" s="201" t="s">
        <v>80</v>
      </c>
      <c r="AM13" s="143">
        <v>0</v>
      </c>
      <c r="AN13" s="86" t="s">
        <v>80</v>
      </c>
      <c r="AO13" s="86" t="s">
        <v>80</v>
      </c>
      <c r="AP13" s="76">
        <f t="shared" si="2"/>
        <v>0</v>
      </c>
      <c r="AQ13" s="76">
        <v>17411318</v>
      </c>
      <c r="AR13" s="86" t="s">
        <v>115</v>
      </c>
      <c r="AS13" s="145">
        <v>0</v>
      </c>
      <c r="AT13" s="203" t="s">
        <v>80</v>
      </c>
      <c r="AU13" s="367">
        <v>17411318</v>
      </c>
      <c r="AV13" s="158">
        <f t="shared" si="3"/>
        <v>0</v>
      </c>
      <c r="AW13" s="133">
        <f t="shared" si="4"/>
        <v>1</v>
      </c>
      <c r="AX13" s="203" t="s">
        <v>80</v>
      </c>
      <c r="AY13" s="81" t="s">
        <v>800</v>
      </c>
      <c r="AZ13" s="145" t="s">
        <v>9895</v>
      </c>
      <c r="BA13" s="81" t="s">
        <v>71</v>
      </c>
      <c r="BB13" s="81" t="s">
        <v>71</v>
      </c>
    </row>
    <row r="14" spans="1:73" x14ac:dyDescent="0.25">
      <c r="B14" s="247">
        <v>2023</v>
      </c>
      <c r="C14" s="81">
        <v>891780111</v>
      </c>
      <c r="D14" s="82" t="s">
        <v>68</v>
      </c>
      <c r="E14" s="144" t="s">
        <v>9896</v>
      </c>
      <c r="F14" s="76" t="s">
        <v>9897</v>
      </c>
      <c r="G14" s="81">
        <v>0</v>
      </c>
      <c r="H14" s="145"/>
      <c r="I14" s="86" t="s">
        <v>78</v>
      </c>
      <c r="J14" s="81" t="s">
        <v>1527</v>
      </c>
      <c r="K14" s="144" t="s">
        <v>9898</v>
      </c>
      <c r="L14" s="145">
        <v>17411318</v>
      </c>
      <c r="M14" s="81" t="s">
        <v>73</v>
      </c>
      <c r="N14" s="145"/>
      <c r="O14" s="141" t="s">
        <v>9899</v>
      </c>
      <c r="P14" s="262">
        <v>1082938296</v>
      </c>
      <c r="Q14" s="145">
        <v>131</v>
      </c>
      <c r="R14" s="156">
        <v>44956</v>
      </c>
      <c r="S14" s="145">
        <v>17411318</v>
      </c>
      <c r="T14" s="156">
        <v>44960</v>
      </c>
      <c r="U14" s="145">
        <v>17411318</v>
      </c>
      <c r="V14" s="86" t="s">
        <v>70</v>
      </c>
      <c r="W14" s="76">
        <v>30766322</v>
      </c>
      <c r="X14" s="76" t="s">
        <v>9862</v>
      </c>
      <c r="Y14" s="86" t="s">
        <v>9863</v>
      </c>
      <c r="Z14" s="156">
        <v>44960</v>
      </c>
      <c r="AA14" s="156">
        <v>44960</v>
      </c>
      <c r="AB14" s="201" t="s">
        <v>80</v>
      </c>
      <c r="AC14" s="201">
        <v>45107</v>
      </c>
      <c r="AD14" s="76">
        <f t="shared" si="0"/>
        <v>147</v>
      </c>
      <c r="AE14" s="145">
        <v>0</v>
      </c>
      <c r="AF14" s="145">
        <v>0</v>
      </c>
      <c r="AG14" s="145">
        <v>0</v>
      </c>
      <c r="AH14" s="202" t="s">
        <v>80</v>
      </c>
      <c r="AI14" s="76">
        <f t="shared" si="1"/>
        <v>0</v>
      </c>
      <c r="AJ14" s="145">
        <v>0</v>
      </c>
      <c r="AK14" s="145">
        <v>0</v>
      </c>
      <c r="AL14" s="201" t="s">
        <v>80</v>
      </c>
      <c r="AM14" s="143">
        <v>0</v>
      </c>
      <c r="AN14" s="86" t="s">
        <v>80</v>
      </c>
      <c r="AO14" s="86" t="s">
        <v>80</v>
      </c>
      <c r="AP14" s="76">
        <f t="shared" si="2"/>
        <v>0</v>
      </c>
      <c r="AQ14" s="76">
        <f>+L14+AF14-AK14</f>
        <v>17411318</v>
      </c>
      <c r="AR14" s="86" t="s">
        <v>115</v>
      </c>
      <c r="AS14" s="145">
        <v>0</v>
      </c>
      <c r="AT14" s="203" t="s">
        <v>80</v>
      </c>
      <c r="AU14" s="367">
        <v>17411318</v>
      </c>
      <c r="AV14" s="158">
        <f t="shared" si="3"/>
        <v>0</v>
      </c>
      <c r="AW14" s="133">
        <f t="shared" si="4"/>
        <v>1</v>
      </c>
      <c r="AX14" s="203" t="s">
        <v>80</v>
      </c>
      <c r="AY14" s="81" t="s">
        <v>800</v>
      </c>
      <c r="AZ14" s="199" t="s">
        <v>9900</v>
      </c>
      <c r="BA14" s="81" t="s">
        <v>71</v>
      </c>
      <c r="BB14" s="81" t="s">
        <v>71</v>
      </c>
    </row>
    <row r="15" spans="1:73" ht="26.25" x14ac:dyDescent="0.25">
      <c r="B15" s="247">
        <v>2023</v>
      </c>
      <c r="C15" s="81">
        <v>891780111</v>
      </c>
      <c r="D15" s="82" t="s">
        <v>68</v>
      </c>
      <c r="E15" s="87" t="s">
        <v>9901</v>
      </c>
      <c r="F15" s="142" t="s">
        <v>9902</v>
      </c>
      <c r="G15" s="81">
        <v>0</v>
      </c>
      <c r="H15" s="82"/>
      <c r="I15" s="81" t="s">
        <v>78</v>
      </c>
      <c r="J15" s="81" t="s">
        <v>1527</v>
      </c>
      <c r="K15" s="87" t="s">
        <v>9903</v>
      </c>
      <c r="L15" s="82">
        <v>20011318</v>
      </c>
      <c r="M15" s="81" t="s">
        <v>73</v>
      </c>
      <c r="N15" s="145"/>
      <c r="O15" s="141" t="s">
        <v>9904</v>
      </c>
      <c r="P15" s="262">
        <v>1083012685</v>
      </c>
      <c r="Q15" s="506" t="s">
        <v>9905</v>
      </c>
      <c r="R15" s="473" t="s">
        <v>9906</v>
      </c>
      <c r="S15" s="165">
        <v>20011318</v>
      </c>
      <c r="T15" s="201">
        <v>44964</v>
      </c>
      <c r="U15" s="82">
        <v>20011318</v>
      </c>
      <c r="V15" s="81" t="s">
        <v>70</v>
      </c>
      <c r="W15" s="142">
        <v>57290542</v>
      </c>
      <c r="X15" s="142" t="s">
        <v>9009</v>
      </c>
      <c r="Y15" s="81" t="s">
        <v>9863</v>
      </c>
      <c r="Z15" s="201">
        <v>44964</v>
      </c>
      <c r="AA15" s="201">
        <v>44964</v>
      </c>
      <c r="AB15" s="201" t="s">
        <v>80</v>
      </c>
      <c r="AC15" s="201">
        <v>45107</v>
      </c>
      <c r="AD15" s="142">
        <f t="shared" si="0"/>
        <v>143</v>
      </c>
      <c r="AE15" s="82">
        <v>0</v>
      </c>
      <c r="AF15" s="82">
        <v>0</v>
      </c>
      <c r="AG15" s="82">
        <v>0</v>
      </c>
      <c r="AH15" s="202" t="s">
        <v>80</v>
      </c>
      <c r="AI15" s="142">
        <f t="shared" si="1"/>
        <v>0</v>
      </c>
      <c r="AJ15" s="82">
        <v>0</v>
      </c>
      <c r="AK15" s="82">
        <v>0</v>
      </c>
      <c r="AL15" s="201" t="s">
        <v>80</v>
      </c>
      <c r="AM15" s="165">
        <v>0</v>
      </c>
      <c r="AN15" s="81" t="s">
        <v>80</v>
      </c>
      <c r="AO15" s="81" t="s">
        <v>80</v>
      </c>
      <c r="AP15" s="142">
        <f t="shared" si="2"/>
        <v>0</v>
      </c>
      <c r="AQ15" s="142">
        <f>+L15+AF15-AK15</f>
        <v>20011318</v>
      </c>
      <c r="AR15" s="81" t="s">
        <v>115</v>
      </c>
      <c r="AS15" s="82">
        <v>0</v>
      </c>
      <c r="AT15" s="203" t="s">
        <v>80</v>
      </c>
      <c r="AU15" s="500">
        <v>20011318</v>
      </c>
      <c r="AV15" s="158">
        <f t="shared" si="3"/>
        <v>0</v>
      </c>
      <c r="AW15" s="133">
        <f t="shared" si="4"/>
        <v>1</v>
      </c>
      <c r="AX15" s="203" t="s">
        <v>80</v>
      </c>
      <c r="AY15" s="81" t="s">
        <v>800</v>
      </c>
      <c r="AZ15" s="210" t="s">
        <v>9907</v>
      </c>
      <c r="BA15" s="81" t="s">
        <v>71</v>
      </c>
      <c r="BB15" s="81" t="s">
        <v>71</v>
      </c>
      <c r="BC15" s="168"/>
    </row>
    <row r="16" spans="1:73" x14ac:dyDescent="0.25">
      <c r="B16" s="247">
        <v>2023</v>
      </c>
      <c r="C16" s="81">
        <v>891780111</v>
      </c>
      <c r="D16" s="82" t="s">
        <v>68</v>
      </c>
      <c r="E16" s="144" t="s">
        <v>9908</v>
      </c>
      <c r="F16" s="76" t="s">
        <v>9909</v>
      </c>
      <c r="G16" s="81">
        <v>0</v>
      </c>
      <c r="H16" s="145"/>
      <c r="I16" s="86" t="s">
        <v>78</v>
      </c>
      <c r="J16" s="81" t="s">
        <v>1527</v>
      </c>
      <c r="K16" s="144" t="s">
        <v>9910</v>
      </c>
      <c r="L16" s="145">
        <v>13469035</v>
      </c>
      <c r="M16" s="81" t="s">
        <v>73</v>
      </c>
      <c r="N16" s="145"/>
      <c r="O16" s="141" t="s">
        <v>9911</v>
      </c>
      <c r="P16" s="262">
        <v>1004369850</v>
      </c>
      <c r="Q16" s="145">
        <v>322</v>
      </c>
      <c r="R16" s="156">
        <v>44966</v>
      </c>
      <c r="S16" s="145">
        <v>13469035</v>
      </c>
      <c r="T16" s="156">
        <v>44972</v>
      </c>
      <c r="U16" s="145">
        <v>13469035</v>
      </c>
      <c r="V16" s="86" t="s">
        <v>70</v>
      </c>
      <c r="W16" s="76">
        <v>57290542</v>
      </c>
      <c r="X16" s="76" t="s">
        <v>9009</v>
      </c>
      <c r="Y16" s="86" t="s">
        <v>9863</v>
      </c>
      <c r="Z16" s="156">
        <v>44972</v>
      </c>
      <c r="AA16" s="156">
        <v>44972</v>
      </c>
      <c r="AB16" s="201" t="s">
        <v>80</v>
      </c>
      <c r="AC16" s="201">
        <v>45107</v>
      </c>
      <c r="AD16" s="76">
        <f t="shared" si="0"/>
        <v>135</v>
      </c>
      <c r="AE16" s="145">
        <v>0</v>
      </c>
      <c r="AF16" s="145">
        <v>0</v>
      </c>
      <c r="AG16" s="145">
        <v>0</v>
      </c>
      <c r="AH16" s="202" t="s">
        <v>80</v>
      </c>
      <c r="AI16" s="76">
        <f t="shared" si="1"/>
        <v>0</v>
      </c>
      <c r="AJ16" s="145">
        <v>0</v>
      </c>
      <c r="AK16" s="145">
        <v>0</v>
      </c>
      <c r="AL16" s="201" t="s">
        <v>80</v>
      </c>
      <c r="AM16" s="143">
        <v>0</v>
      </c>
      <c r="AN16" s="86" t="s">
        <v>80</v>
      </c>
      <c r="AO16" s="86" t="s">
        <v>80</v>
      </c>
      <c r="AP16" s="76">
        <f t="shared" si="2"/>
        <v>0</v>
      </c>
      <c r="AQ16" s="76">
        <f>+L16+AF16-AK16</f>
        <v>13469035</v>
      </c>
      <c r="AR16" s="86" t="s">
        <v>115</v>
      </c>
      <c r="AS16" s="145">
        <v>0</v>
      </c>
      <c r="AT16" s="203" t="s">
        <v>80</v>
      </c>
      <c r="AU16" s="367">
        <v>13469035</v>
      </c>
      <c r="AV16" s="158">
        <f t="shared" si="3"/>
        <v>0</v>
      </c>
      <c r="AW16" s="133">
        <f t="shared" si="4"/>
        <v>1</v>
      </c>
      <c r="AX16" s="203" t="s">
        <v>80</v>
      </c>
      <c r="AY16" s="81" t="s">
        <v>800</v>
      </c>
      <c r="AZ16" s="207" t="s">
        <v>9912</v>
      </c>
      <c r="BA16" s="81" t="s">
        <v>71</v>
      </c>
      <c r="BB16" s="81" t="s">
        <v>71</v>
      </c>
    </row>
    <row r="17" spans="2:54" x14ac:dyDescent="0.25">
      <c r="B17" s="247">
        <v>2023</v>
      </c>
      <c r="C17" s="81">
        <v>891780111</v>
      </c>
      <c r="D17" s="82" t="s">
        <v>68</v>
      </c>
      <c r="E17" s="144" t="s">
        <v>9913</v>
      </c>
      <c r="F17" s="76" t="s">
        <v>9914</v>
      </c>
      <c r="G17" s="81">
        <v>0</v>
      </c>
      <c r="H17" s="145"/>
      <c r="I17" s="86" t="s">
        <v>78</v>
      </c>
      <c r="J17" s="81" t="s">
        <v>1527</v>
      </c>
      <c r="K17" s="144" t="s">
        <v>9915</v>
      </c>
      <c r="L17" s="145">
        <v>10500000</v>
      </c>
      <c r="M17" s="81" t="s">
        <v>73</v>
      </c>
      <c r="N17" s="145"/>
      <c r="O17" s="141" t="s">
        <v>9916</v>
      </c>
      <c r="P17" s="262">
        <v>1083029253</v>
      </c>
      <c r="Q17" s="145">
        <v>738</v>
      </c>
      <c r="R17" s="156">
        <v>45002</v>
      </c>
      <c r="S17" s="145">
        <v>10500000</v>
      </c>
      <c r="T17" s="156">
        <v>45008</v>
      </c>
      <c r="U17" s="145">
        <v>10500000</v>
      </c>
      <c r="V17" s="86" t="s">
        <v>70</v>
      </c>
      <c r="W17" s="76">
        <v>7601831</v>
      </c>
      <c r="X17" s="76" t="s">
        <v>9869</v>
      </c>
      <c r="Y17" s="86" t="s">
        <v>9863</v>
      </c>
      <c r="Z17" s="156">
        <v>45008</v>
      </c>
      <c r="AA17" s="156">
        <v>45009</v>
      </c>
      <c r="AB17" s="201" t="s">
        <v>80</v>
      </c>
      <c r="AC17" s="201">
        <v>45137</v>
      </c>
      <c r="AD17" s="76">
        <f t="shared" si="0"/>
        <v>128</v>
      </c>
      <c r="AE17" s="145">
        <v>0</v>
      </c>
      <c r="AF17" s="145">
        <v>0</v>
      </c>
      <c r="AG17" s="145">
        <v>0</v>
      </c>
      <c r="AH17" s="202" t="s">
        <v>80</v>
      </c>
      <c r="AI17" s="76">
        <f t="shared" si="1"/>
        <v>0</v>
      </c>
      <c r="AJ17" s="145">
        <v>0</v>
      </c>
      <c r="AK17" s="145">
        <v>0</v>
      </c>
      <c r="AL17" s="201" t="s">
        <v>80</v>
      </c>
      <c r="AM17" s="143">
        <v>0</v>
      </c>
      <c r="AN17" s="86" t="s">
        <v>80</v>
      </c>
      <c r="AO17" s="86" t="s">
        <v>80</v>
      </c>
      <c r="AP17" s="76">
        <f t="shared" si="2"/>
        <v>0</v>
      </c>
      <c r="AQ17" s="76">
        <f>+L17+AF17-AK17</f>
        <v>10500000</v>
      </c>
      <c r="AR17" s="86" t="s">
        <v>115</v>
      </c>
      <c r="AS17" s="145">
        <v>0</v>
      </c>
      <c r="AT17" s="203" t="s">
        <v>80</v>
      </c>
      <c r="AU17" s="367">
        <v>10500000</v>
      </c>
      <c r="AV17" s="158">
        <f t="shared" si="3"/>
        <v>0</v>
      </c>
      <c r="AW17" s="133">
        <f t="shared" si="4"/>
        <v>1</v>
      </c>
      <c r="AX17" s="203" t="s">
        <v>80</v>
      </c>
      <c r="AY17" s="81" t="s">
        <v>800</v>
      </c>
      <c r="AZ17" s="199" t="s">
        <v>9917</v>
      </c>
      <c r="BA17" s="81" t="s">
        <v>71</v>
      </c>
      <c r="BB17" s="81" t="s">
        <v>71</v>
      </c>
    </row>
    <row r="18" spans="2:54" x14ac:dyDescent="0.25">
      <c r="B18" s="247">
        <v>2023</v>
      </c>
      <c r="C18" s="81">
        <v>891780111</v>
      </c>
      <c r="D18" s="82" t="s">
        <v>68</v>
      </c>
      <c r="E18" s="144" t="s">
        <v>9918</v>
      </c>
      <c r="F18" s="76" t="s">
        <v>9919</v>
      </c>
      <c r="G18" s="81">
        <v>0</v>
      </c>
      <c r="H18" s="145"/>
      <c r="I18" s="86" t="s">
        <v>78</v>
      </c>
      <c r="J18" s="81" t="s">
        <v>1527</v>
      </c>
      <c r="K18" s="144" t="s">
        <v>9920</v>
      </c>
      <c r="L18" s="145">
        <v>8000000</v>
      </c>
      <c r="M18" s="81" t="s">
        <v>73</v>
      </c>
      <c r="N18" s="145"/>
      <c r="O18" s="141" t="s">
        <v>9921</v>
      </c>
      <c r="P18" s="262">
        <v>1082978705</v>
      </c>
      <c r="Q18" s="145">
        <v>1012</v>
      </c>
      <c r="R18" s="156">
        <v>45043</v>
      </c>
      <c r="S18" s="145">
        <v>8000000</v>
      </c>
      <c r="T18" s="156">
        <v>45055</v>
      </c>
      <c r="U18" s="145">
        <v>8000000</v>
      </c>
      <c r="V18" s="86" t="s">
        <v>70</v>
      </c>
      <c r="W18" s="76">
        <v>84452426</v>
      </c>
      <c r="X18" s="76" t="s">
        <v>9894</v>
      </c>
      <c r="Y18" s="86" t="s">
        <v>9863</v>
      </c>
      <c r="Z18" s="156">
        <v>45055</v>
      </c>
      <c r="AA18" s="156">
        <v>45056</v>
      </c>
      <c r="AB18" s="201" t="s">
        <v>80</v>
      </c>
      <c r="AC18" s="156">
        <v>45169</v>
      </c>
      <c r="AD18" s="76">
        <f t="shared" si="0"/>
        <v>113</v>
      </c>
      <c r="AE18" s="145">
        <v>0</v>
      </c>
      <c r="AF18" s="145">
        <v>0</v>
      </c>
      <c r="AG18" s="145">
        <v>0</v>
      </c>
      <c r="AH18" s="202" t="s">
        <v>80</v>
      </c>
      <c r="AI18" s="76">
        <f t="shared" si="1"/>
        <v>0</v>
      </c>
      <c r="AJ18" s="145">
        <v>0</v>
      </c>
      <c r="AK18" s="145">
        <v>0</v>
      </c>
      <c r="AL18" s="201" t="s">
        <v>80</v>
      </c>
      <c r="AM18" s="143">
        <v>0</v>
      </c>
      <c r="AN18" s="86" t="s">
        <v>80</v>
      </c>
      <c r="AO18" s="86" t="s">
        <v>80</v>
      </c>
      <c r="AP18" s="76">
        <f t="shared" si="2"/>
        <v>0</v>
      </c>
      <c r="AQ18" s="76">
        <f>+L18+AF18-AK18</f>
        <v>8000000</v>
      </c>
      <c r="AR18" s="86" t="s">
        <v>115</v>
      </c>
      <c r="AS18" s="145">
        <v>0</v>
      </c>
      <c r="AT18" s="203" t="s">
        <v>80</v>
      </c>
      <c r="AU18" s="526">
        <v>8000000</v>
      </c>
      <c r="AV18" s="158">
        <f t="shared" si="3"/>
        <v>0</v>
      </c>
      <c r="AW18" s="133">
        <f t="shared" si="4"/>
        <v>1</v>
      </c>
      <c r="AX18" s="203" t="s">
        <v>80</v>
      </c>
      <c r="AY18" s="81" t="s">
        <v>800</v>
      </c>
      <c r="AZ18" s="199" t="s">
        <v>9922</v>
      </c>
      <c r="BA18" s="81" t="s">
        <v>71</v>
      </c>
      <c r="BB18" s="81" t="s">
        <v>71</v>
      </c>
    </row>
    <row r="19" spans="2:54" x14ac:dyDescent="0.25">
      <c r="B19" s="247">
        <v>2023</v>
      </c>
      <c r="C19" s="81">
        <v>891780111</v>
      </c>
      <c r="D19" s="82" t="s">
        <v>68</v>
      </c>
      <c r="E19" s="144" t="s">
        <v>9923</v>
      </c>
      <c r="F19" s="76" t="s">
        <v>9924</v>
      </c>
      <c r="G19" s="81">
        <v>0</v>
      </c>
      <c r="H19" s="145"/>
      <c r="I19" s="86" t="s">
        <v>78</v>
      </c>
      <c r="J19" s="81" t="s">
        <v>1527</v>
      </c>
      <c r="K19" s="144" t="s">
        <v>9925</v>
      </c>
      <c r="L19" s="145">
        <v>16000000</v>
      </c>
      <c r="M19" s="81" t="s">
        <v>73</v>
      </c>
      <c r="N19" s="145"/>
      <c r="O19" s="141" t="s">
        <v>9926</v>
      </c>
      <c r="P19" s="262">
        <v>1082961155</v>
      </c>
      <c r="Q19" s="145">
        <v>1302</v>
      </c>
      <c r="R19" s="156">
        <v>45084</v>
      </c>
      <c r="S19" s="145">
        <v>16000000</v>
      </c>
      <c r="T19" s="156">
        <v>45092</v>
      </c>
      <c r="U19" s="145">
        <v>16000000</v>
      </c>
      <c r="V19" s="86" t="s">
        <v>70</v>
      </c>
      <c r="W19" s="76">
        <v>57290542</v>
      </c>
      <c r="X19" s="76" t="s">
        <v>9009</v>
      </c>
      <c r="Y19" s="86" t="s">
        <v>9863</v>
      </c>
      <c r="Z19" s="156">
        <v>45092</v>
      </c>
      <c r="AA19" s="156">
        <v>45092</v>
      </c>
      <c r="AB19" s="201" t="s">
        <v>80</v>
      </c>
      <c r="AC19" s="156">
        <v>45230</v>
      </c>
      <c r="AD19" s="76">
        <f t="shared" si="0"/>
        <v>138</v>
      </c>
      <c r="AE19" s="145">
        <v>0</v>
      </c>
      <c r="AF19" s="145">
        <v>0</v>
      </c>
      <c r="AG19" s="145">
        <v>0</v>
      </c>
      <c r="AH19" s="202" t="s">
        <v>80</v>
      </c>
      <c r="AI19" s="76">
        <f t="shared" si="1"/>
        <v>0</v>
      </c>
      <c r="AJ19" s="145">
        <v>0</v>
      </c>
      <c r="AK19" s="145">
        <v>0</v>
      </c>
      <c r="AL19" s="201" t="s">
        <v>80</v>
      </c>
      <c r="AM19" s="143">
        <v>0</v>
      </c>
      <c r="AN19" s="86" t="s">
        <v>80</v>
      </c>
      <c r="AO19" s="86" t="s">
        <v>80</v>
      </c>
      <c r="AP19" s="76">
        <f t="shared" si="2"/>
        <v>0</v>
      </c>
      <c r="AQ19" s="76">
        <f>+L19+AF19-AK19</f>
        <v>16000000</v>
      </c>
      <c r="AR19" s="86" t="s">
        <v>115</v>
      </c>
      <c r="AS19" s="145">
        <v>0</v>
      </c>
      <c r="AT19" s="203" t="s">
        <v>80</v>
      </c>
      <c r="AU19" s="367">
        <v>12800000</v>
      </c>
      <c r="AV19" s="158">
        <f t="shared" si="3"/>
        <v>3200000</v>
      </c>
      <c r="AW19" s="133">
        <f t="shared" si="4"/>
        <v>0.8</v>
      </c>
      <c r="AX19" s="203" t="s">
        <v>80</v>
      </c>
      <c r="AY19" s="81" t="s">
        <v>72</v>
      </c>
      <c r="AZ19" s="199" t="s">
        <v>9927</v>
      </c>
      <c r="BA19" s="81" t="s">
        <v>71</v>
      </c>
      <c r="BB19" s="81" t="s">
        <v>71</v>
      </c>
    </row>
    <row r="20" spans="2:54" x14ac:dyDescent="0.25">
      <c r="B20" s="247">
        <v>2023</v>
      </c>
      <c r="C20" s="86">
        <v>891780111</v>
      </c>
      <c r="D20" s="82" t="s">
        <v>68</v>
      </c>
      <c r="E20" s="144" t="s">
        <v>9928</v>
      </c>
      <c r="F20" s="76" t="s">
        <v>9929</v>
      </c>
      <c r="G20" s="81">
        <v>0</v>
      </c>
      <c r="H20" s="145"/>
      <c r="I20" s="86" t="s">
        <v>78</v>
      </c>
      <c r="J20" s="81" t="s">
        <v>1527</v>
      </c>
      <c r="K20" s="144" t="s">
        <v>9930</v>
      </c>
      <c r="L20" s="145">
        <v>2800000</v>
      </c>
      <c r="M20" s="81" t="s">
        <v>73</v>
      </c>
      <c r="N20" s="145"/>
      <c r="O20" s="141" t="s">
        <v>9904</v>
      </c>
      <c r="P20" s="262">
        <v>1083012685</v>
      </c>
      <c r="Q20" s="145">
        <v>1469</v>
      </c>
      <c r="R20" s="156">
        <v>45113</v>
      </c>
      <c r="S20" s="145">
        <v>5600000</v>
      </c>
      <c r="T20" s="156">
        <v>45119</v>
      </c>
      <c r="U20" s="145">
        <v>2800000</v>
      </c>
      <c r="V20" s="86" t="s">
        <v>70</v>
      </c>
      <c r="W20" s="76">
        <v>57290542</v>
      </c>
      <c r="X20" s="76" t="s">
        <v>9009</v>
      </c>
      <c r="Y20" s="86" t="s">
        <v>9863</v>
      </c>
      <c r="Z20" s="156">
        <v>45119</v>
      </c>
      <c r="AA20" s="156">
        <v>45119</v>
      </c>
      <c r="AB20" s="201" t="s">
        <v>80</v>
      </c>
      <c r="AC20" s="156">
        <v>45138</v>
      </c>
      <c r="AD20" s="76">
        <f t="shared" si="0"/>
        <v>19</v>
      </c>
      <c r="AE20" s="145">
        <v>0</v>
      </c>
      <c r="AF20" s="145">
        <v>0</v>
      </c>
      <c r="AG20" s="145">
        <v>0</v>
      </c>
      <c r="AH20" s="202" t="s">
        <v>80</v>
      </c>
      <c r="AI20" s="76">
        <f t="shared" si="1"/>
        <v>0</v>
      </c>
      <c r="AJ20" s="145">
        <v>0</v>
      </c>
      <c r="AK20" s="145">
        <v>0</v>
      </c>
      <c r="AL20" s="201" t="s">
        <v>80</v>
      </c>
      <c r="AM20" s="143">
        <v>0</v>
      </c>
      <c r="AN20" s="86" t="s">
        <v>80</v>
      </c>
      <c r="AO20" s="86" t="s">
        <v>80</v>
      </c>
      <c r="AP20" s="76">
        <f t="shared" si="2"/>
        <v>0</v>
      </c>
      <c r="AQ20" s="76">
        <f>+L20+AF20-AK20</f>
        <v>2800000</v>
      </c>
      <c r="AR20" s="86" t="s">
        <v>115</v>
      </c>
      <c r="AS20" s="145">
        <v>0</v>
      </c>
      <c r="AT20" s="203" t="s">
        <v>80</v>
      </c>
      <c r="AU20" s="367">
        <v>2800000</v>
      </c>
      <c r="AV20" s="158">
        <f t="shared" si="3"/>
        <v>0</v>
      </c>
      <c r="AW20" s="133">
        <f t="shared" si="4"/>
        <v>1</v>
      </c>
      <c r="AX20" s="203" t="s">
        <v>80</v>
      </c>
      <c r="AY20" s="81" t="s">
        <v>800</v>
      </c>
      <c r="AZ20" s="199" t="s">
        <v>9931</v>
      </c>
      <c r="BA20" s="81" t="s">
        <v>71</v>
      </c>
      <c r="BB20" s="81" t="s">
        <v>71</v>
      </c>
    </row>
    <row r="21" spans="2:54" x14ac:dyDescent="0.25">
      <c r="B21" s="247">
        <v>2023</v>
      </c>
      <c r="C21" s="81">
        <v>891780111</v>
      </c>
      <c r="D21" s="82" t="s">
        <v>68</v>
      </c>
      <c r="E21" s="144" t="s">
        <v>9932</v>
      </c>
      <c r="F21" s="76" t="s">
        <v>9933</v>
      </c>
      <c r="G21" s="81">
        <v>0</v>
      </c>
      <c r="H21" s="145"/>
      <c r="I21" s="86" t="s">
        <v>78</v>
      </c>
      <c r="J21" s="81" t="s">
        <v>1527</v>
      </c>
      <c r="K21" s="144" t="s">
        <v>9934</v>
      </c>
      <c r="L21" s="145">
        <v>2500000</v>
      </c>
      <c r="M21" s="81" t="s">
        <v>73</v>
      </c>
      <c r="N21" s="145"/>
      <c r="O21" s="154" t="s">
        <v>9935</v>
      </c>
      <c r="P21" s="150">
        <v>1082946321</v>
      </c>
      <c r="Q21" s="145">
        <v>1468</v>
      </c>
      <c r="R21" s="156">
        <v>45113</v>
      </c>
      <c r="S21" s="145">
        <v>2500000</v>
      </c>
      <c r="T21" s="156">
        <v>45120</v>
      </c>
      <c r="U21" s="145">
        <v>2500000</v>
      </c>
      <c r="V21" s="86" t="s">
        <v>70</v>
      </c>
      <c r="W21" s="76">
        <v>57290542</v>
      </c>
      <c r="X21" s="76" t="s">
        <v>9009</v>
      </c>
      <c r="Y21" s="86" t="s">
        <v>9863</v>
      </c>
      <c r="Z21" s="156">
        <v>45120</v>
      </c>
      <c r="AA21" s="156">
        <v>45120</v>
      </c>
      <c r="AB21" s="201" t="s">
        <v>80</v>
      </c>
      <c r="AC21" s="156">
        <v>45138</v>
      </c>
      <c r="AD21" s="76">
        <f t="shared" si="0"/>
        <v>18</v>
      </c>
      <c r="AE21" s="145">
        <v>0</v>
      </c>
      <c r="AF21" s="145">
        <v>0</v>
      </c>
      <c r="AG21" s="145">
        <v>0</v>
      </c>
      <c r="AH21" s="202" t="s">
        <v>80</v>
      </c>
      <c r="AI21" s="76">
        <f t="shared" si="1"/>
        <v>0</v>
      </c>
      <c r="AJ21" s="145">
        <v>0</v>
      </c>
      <c r="AK21" s="145">
        <v>0</v>
      </c>
      <c r="AL21" s="201" t="s">
        <v>80</v>
      </c>
      <c r="AM21" s="143">
        <v>0</v>
      </c>
      <c r="AN21" s="86" t="s">
        <v>80</v>
      </c>
      <c r="AO21" s="86" t="s">
        <v>80</v>
      </c>
      <c r="AP21" s="76">
        <f t="shared" si="2"/>
        <v>0</v>
      </c>
      <c r="AQ21" s="76">
        <f>+L21+AF21-AK21</f>
        <v>2500000</v>
      </c>
      <c r="AR21" s="86" t="s">
        <v>115</v>
      </c>
      <c r="AS21" s="145">
        <v>0</v>
      </c>
      <c r="AT21" s="203" t="s">
        <v>80</v>
      </c>
      <c r="AU21" s="367">
        <v>2500000</v>
      </c>
      <c r="AV21" s="158">
        <f t="shared" si="3"/>
        <v>0</v>
      </c>
      <c r="AW21" s="133">
        <f t="shared" si="4"/>
        <v>1</v>
      </c>
      <c r="AX21" s="203" t="s">
        <v>80</v>
      </c>
      <c r="AY21" s="81" t="s">
        <v>800</v>
      </c>
      <c r="AZ21" s="199" t="s">
        <v>9936</v>
      </c>
      <c r="BA21" s="81" t="s">
        <v>71</v>
      </c>
      <c r="BB21" s="81" t="s">
        <v>71</v>
      </c>
    </row>
    <row r="22" spans="2:54" x14ac:dyDescent="0.25">
      <c r="B22" s="247">
        <v>2023</v>
      </c>
      <c r="C22" s="81">
        <v>891780111</v>
      </c>
      <c r="D22" s="82" t="s">
        <v>68</v>
      </c>
      <c r="E22" s="144" t="s">
        <v>9937</v>
      </c>
      <c r="F22" s="76" t="s">
        <v>9938</v>
      </c>
      <c r="G22" s="81">
        <v>0</v>
      </c>
      <c r="H22" s="145"/>
      <c r="I22" s="86" t="s">
        <v>78</v>
      </c>
      <c r="J22" s="81" t="s">
        <v>1527</v>
      </c>
      <c r="K22" s="144" t="s">
        <v>9939</v>
      </c>
      <c r="L22" s="145">
        <v>2800000</v>
      </c>
      <c r="M22" s="81" t="s">
        <v>73</v>
      </c>
      <c r="N22" s="145"/>
      <c r="O22" s="141" t="s">
        <v>9861</v>
      </c>
      <c r="P22" s="262">
        <v>1083018887</v>
      </c>
      <c r="Q22" s="145">
        <v>1469</v>
      </c>
      <c r="R22" s="156">
        <v>45113</v>
      </c>
      <c r="S22" s="145">
        <v>5600000</v>
      </c>
      <c r="T22" s="156">
        <v>45120</v>
      </c>
      <c r="U22" s="145">
        <v>2800000</v>
      </c>
      <c r="V22" s="86" t="s">
        <v>70</v>
      </c>
      <c r="W22" s="76">
        <v>57290542</v>
      </c>
      <c r="X22" s="76" t="s">
        <v>9009</v>
      </c>
      <c r="Y22" s="86" t="s">
        <v>9863</v>
      </c>
      <c r="Z22" s="156">
        <v>45120</v>
      </c>
      <c r="AA22" s="156">
        <v>45120</v>
      </c>
      <c r="AB22" s="201" t="s">
        <v>80</v>
      </c>
      <c r="AC22" s="156">
        <v>45138</v>
      </c>
      <c r="AD22" s="76">
        <f t="shared" si="0"/>
        <v>18</v>
      </c>
      <c r="AE22" s="145">
        <v>0</v>
      </c>
      <c r="AF22" s="145">
        <v>0</v>
      </c>
      <c r="AG22" s="145">
        <v>0</v>
      </c>
      <c r="AH22" s="202" t="s">
        <v>80</v>
      </c>
      <c r="AI22" s="76">
        <v>0</v>
      </c>
      <c r="AJ22" s="145">
        <v>0</v>
      </c>
      <c r="AK22" s="145">
        <v>0</v>
      </c>
      <c r="AL22" s="201" t="s">
        <v>80</v>
      </c>
      <c r="AM22" s="143">
        <v>0</v>
      </c>
      <c r="AN22" s="86" t="s">
        <v>80</v>
      </c>
      <c r="AO22" s="86" t="s">
        <v>80</v>
      </c>
      <c r="AP22" s="76">
        <f t="shared" si="2"/>
        <v>0</v>
      </c>
      <c r="AQ22" s="76">
        <f>+L22+AF22-AK22</f>
        <v>2800000</v>
      </c>
      <c r="AR22" s="86" t="s">
        <v>115</v>
      </c>
      <c r="AS22" s="145">
        <v>0</v>
      </c>
      <c r="AT22" s="203" t="s">
        <v>80</v>
      </c>
      <c r="AU22" s="367">
        <v>2800000</v>
      </c>
      <c r="AV22" s="158">
        <f>AQ22-AU22</f>
        <v>0</v>
      </c>
      <c r="AW22" s="133">
        <f t="shared" si="4"/>
        <v>1</v>
      </c>
      <c r="AX22" s="203" t="s">
        <v>80</v>
      </c>
      <c r="AY22" s="81" t="s">
        <v>800</v>
      </c>
      <c r="AZ22" s="199" t="s">
        <v>9940</v>
      </c>
      <c r="BA22" s="81" t="s">
        <v>71</v>
      </c>
      <c r="BB22" s="81" t="s">
        <v>71</v>
      </c>
    </row>
    <row r="23" spans="2:54" x14ac:dyDescent="0.25">
      <c r="B23" s="247">
        <v>2023</v>
      </c>
      <c r="C23" s="81">
        <v>891780111</v>
      </c>
      <c r="D23" s="82" t="s">
        <v>68</v>
      </c>
      <c r="E23" s="144" t="s">
        <v>9941</v>
      </c>
      <c r="F23" s="76" t="s">
        <v>9942</v>
      </c>
      <c r="G23" s="81">
        <v>0</v>
      </c>
      <c r="H23" s="145"/>
      <c r="I23" s="86" t="s">
        <v>78</v>
      </c>
      <c r="J23" s="81" t="s">
        <v>1527</v>
      </c>
      <c r="K23" s="144" t="s">
        <v>9943</v>
      </c>
      <c r="L23" s="145">
        <v>22500000</v>
      </c>
      <c r="M23" s="81" t="s">
        <v>73</v>
      </c>
      <c r="N23" s="145"/>
      <c r="O23" s="141" t="s">
        <v>9861</v>
      </c>
      <c r="P23" s="262">
        <v>1083018887</v>
      </c>
      <c r="Q23" s="145">
        <v>1662</v>
      </c>
      <c r="R23" s="156">
        <v>45141</v>
      </c>
      <c r="S23" s="145">
        <v>75000000</v>
      </c>
      <c r="T23" s="156">
        <v>45148</v>
      </c>
      <c r="U23" s="145">
        <v>22500000</v>
      </c>
      <c r="V23" s="86" t="s">
        <v>70</v>
      </c>
      <c r="W23" s="76">
        <v>57290542</v>
      </c>
      <c r="X23" s="76" t="s">
        <v>9009</v>
      </c>
      <c r="Y23" s="86" t="s">
        <v>9863</v>
      </c>
      <c r="Z23" s="156">
        <v>45148</v>
      </c>
      <c r="AA23" s="156">
        <v>45148</v>
      </c>
      <c r="AB23" s="201" t="s">
        <v>80</v>
      </c>
      <c r="AC23" s="156">
        <v>45275</v>
      </c>
      <c r="AD23" s="76">
        <f t="shared" si="0"/>
        <v>127</v>
      </c>
      <c r="AE23" s="145">
        <v>0</v>
      </c>
      <c r="AF23" s="145">
        <v>0</v>
      </c>
      <c r="AG23" s="145">
        <v>0</v>
      </c>
      <c r="AH23" s="202" t="s">
        <v>80</v>
      </c>
      <c r="AI23" s="76">
        <f t="shared" si="1"/>
        <v>0</v>
      </c>
      <c r="AJ23" s="145">
        <v>0</v>
      </c>
      <c r="AK23" s="145">
        <v>0</v>
      </c>
      <c r="AL23" s="201" t="s">
        <v>80</v>
      </c>
      <c r="AM23" s="143">
        <v>0</v>
      </c>
      <c r="AN23" s="86" t="s">
        <v>80</v>
      </c>
      <c r="AO23" s="86" t="s">
        <v>80</v>
      </c>
      <c r="AP23" s="76">
        <f t="shared" si="2"/>
        <v>0</v>
      </c>
      <c r="AQ23" s="76">
        <f>+L23+AF23-AK23</f>
        <v>22500000</v>
      </c>
      <c r="AR23" s="86" t="s">
        <v>115</v>
      </c>
      <c r="AS23" s="145">
        <v>0</v>
      </c>
      <c r="AT23" s="203" t="s">
        <v>80</v>
      </c>
      <c r="AU23" s="367">
        <v>9000000</v>
      </c>
      <c r="AV23" s="158">
        <f>AQ23-AU23</f>
        <v>13500000</v>
      </c>
      <c r="AW23" s="133">
        <f t="shared" si="4"/>
        <v>0.4</v>
      </c>
      <c r="AX23" s="203" t="s">
        <v>80</v>
      </c>
      <c r="AY23" s="81" t="s">
        <v>72</v>
      </c>
      <c r="AZ23" s="145" t="s">
        <v>9944</v>
      </c>
      <c r="BA23" s="81" t="s">
        <v>71</v>
      </c>
      <c r="BB23" s="81" t="s">
        <v>71</v>
      </c>
    </row>
    <row r="24" spans="2:54" x14ac:dyDescent="0.25">
      <c r="B24" s="247">
        <v>2023</v>
      </c>
      <c r="C24" s="81">
        <v>891780111</v>
      </c>
      <c r="D24" s="82" t="s">
        <v>68</v>
      </c>
      <c r="E24" s="144" t="s">
        <v>9945</v>
      </c>
      <c r="F24" s="76" t="s">
        <v>9946</v>
      </c>
      <c r="G24" s="81">
        <v>0</v>
      </c>
      <c r="H24" s="145"/>
      <c r="I24" s="86" t="s">
        <v>78</v>
      </c>
      <c r="J24" s="81" t="s">
        <v>1527</v>
      </c>
      <c r="K24" s="144" t="s">
        <v>9947</v>
      </c>
      <c r="L24" s="145">
        <v>17500000</v>
      </c>
      <c r="M24" s="81" t="s">
        <v>73</v>
      </c>
      <c r="N24" s="145"/>
      <c r="O24" s="141" t="s">
        <v>9874</v>
      </c>
      <c r="P24" s="142">
        <v>1083013379</v>
      </c>
      <c r="Q24" s="145">
        <v>1662</v>
      </c>
      <c r="R24" s="156">
        <v>45141</v>
      </c>
      <c r="S24" s="145">
        <v>75000000</v>
      </c>
      <c r="T24" s="156">
        <v>45148</v>
      </c>
      <c r="U24" s="145">
        <v>17500000</v>
      </c>
      <c r="V24" s="86" t="s">
        <v>70</v>
      </c>
      <c r="W24" s="76">
        <v>30766322</v>
      </c>
      <c r="X24" s="76" t="s">
        <v>9862</v>
      </c>
      <c r="Y24" s="86" t="s">
        <v>9863</v>
      </c>
      <c r="Z24" s="156">
        <v>45148</v>
      </c>
      <c r="AA24" s="156">
        <v>45148</v>
      </c>
      <c r="AB24" s="201" t="s">
        <v>80</v>
      </c>
      <c r="AC24" s="156">
        <v>45275</v>
      </c>
      <c r="AD24" s="76">
        <f t="shared" si="0"/>
        <v>127</v>
      </c>
      <c r="AE24" s="145">
        <v>0</v>
      </c>
      <c r="AF24" s="145">
        <v>0</v>
      </c>
      <c r="AG24" s="145">
        <v>0</v>
      </c>
      <c r="AH24" s="202" t="s">
        <v>80</v>
      </c>
      <c r="AI24" s="76">
        <f t="shared" si="1"/>
        <v>0</v>
      </c>
      <c r="AJ24" s="145">
        <v>0</v>
      </c>
      <c r="AK24" s="145">
        <v>0</v>
      </c>
      <c r="AL24" s="201" t="s">
        <v>80</v>
      </c>
      <c r="AM24" s="143">
        <v>0</v>
      </c>
      <c r="AN24" s="86" t="s">
        <v>80</v>
      </c>
      <c r="AO24" s="86" t="s">
        <v>80</v>
      </c>
      <c r="AP24" s="76">
        <f t="shared" si="2"/>
        <v>0</v>
      </c>
      <c r="AQ24" s="76">
        <f>+L24+AF24-AK24</f>
        <v>17500000</v>
      </c>
      <c r="AR24" s="86" t="s">
        <v>115</v>
      </c>
      <c r="AS24" s="145">
        <v>0</v>
      </c>
      <c r="AT24" s="203" t="s">
        <v>80</v>
      </c>
      <c r="AU24" s="367">
        <v>7000000</v>
      </c>
      <c r="AV24" s="158">
        <f t="shared" si="3"/>
        <v>10500000</v>
      </c>
      <c r="AW24" s="133">
        <f t="shared" si="4"/>
        <v>0.4</v>
      </c>
      <c r="AX24" s="203" t="s">
        <v>80</v>
      </c>
      <c r="AY24" s="81" t="s">
        <v>72</v>
      </c>
      <c r="AZ24" s="145" t="s">
        <v>9948</v>
      </c>
      <c r="BA24" s="81" t="s">
        <v>71</v>
      </c>
      <c r="BB24" s="81" t="s">
        <v>71</v>
      </c>
    </row>
    <row r="25" spans="2:54" x14ac:dyDescent="0.25">
      <c r="B25" s="247">
        <v>2023</v>
      </c>
      <c r="C25" s="81">
        <v>891780111</v>
      </c>
      <c r="D25" s="82" t="s">
        <v>68</v>
      </c>
      <c r="E25" s="144" t="s">
        <v>9949</v>
      </c>
      <c r="F25" s="76" t="s">
        <v>9950</v>
      </c>
      <c r="G25" s="81">
        <v>0</v>
      </c>
      <c r="H25" s="145"/>
      <c r="I25" s="86" t="s">
        <v>78</v>
      </c>
      <c r="J25" s="81" t="s">
        <v>1527</v>
      </c>
      <c r="K25" s="144" t="s">
        <v>9951</v>
      </c>
      <c r="L25" s="145">
        <v>13000000</v>
      </c>
      <c r="M25" s="81" t="s">
        <v>73</v>
      </c>
      <c r="N25" s="145"/>
      <c r="O25" s="141" t="s">
        <v>9904</v>
      </c>
      <c r="P25" s="262">
        <v>1083012685</v>
      </c>
      <c r="Q25" s="145">
        <v>1685</v>
      </c>
      <c r="R25" s="156">
        <v>45146</v>
      </c>
      <c r="S25" s="145">
        <v>13000000</v>
      </c>
      <c r="T25" s="156">
        <v>45148</v>
      </c>
      <c r="U25" s="145">
        <v>13000000</v>
      </c>
      <c r="V25" s="86" t="s">
        <v>70</v>
      </c>
      <c r="W25" s="76">
        <v>57290542</v>
      </c>
      <c r="X25" s="76" t="s">
        <v>9009</v>
      </c>
      <c r="Y25" s="86" t="s">
        <v>9863</v>
      </c>
      <c r="Z25" s="156">
        <v>45148</v>
      </c>
      <c r="AA25" s="156">
        <v>45148</v>
      </c>
      <c r="AB25" s="201" t="s">
        <v>80</v>
      </c>
      <c r="AC25" s="156">
        <v>45275</v>
      </c>
      <c r="AD25" s="76">
        <f t="shared" si="0"/>
        <v>127</v>
      </c>
      <c r="AE25" s="145">
        <v>0</v>
      </c>
      <c r="AF25" s="145">
        <v>0</v>
      </c>
      <c r="AG25" s="145">
        <v>0</v>
      </c>
      <c r="AH25" s="202" t="s">
        <v>80</v>
      </c>
      <c r="AI25" s="76">
        <f t="shared" si="1"/>
        <v>0</v>
      </c>
      <c r="AJ25" s="145">
        <v>0</v>
      </c>
      <c r="AK25" s="145">
        <v>0</v>
      </c>
      <c r="AL25" s="201" t="s">
        <v>80</v>
      </c>
      <c r="AM25" s="143">
        <v>0</v>
      </c>
      <c r="AN25" s="86" t="s">
        <v>80</v>
      </c>
      <c r="AO25" s="86" t="s">
        <v>80</v>
      </c>
      <c r="AP25" s="76">
        <f t="shared" si="2"/>
        <v>0</v>
      </c>
      <c r="AQ25" s="76">
        <f>+L25+AF25-AK25</f>
        <v>13000000</v>
      </c>
      <c r="AR25" s="86" t="s">
        <v>115</v>
      </c>
      <c r="AS25" s="145">
        <v>0</v>
      </c>
      <c r="AT25" s="203" t="s">
        <v>80</v>
      </c>
      <c r="AU25" s="367">
        <v>5200000</v>
      </c>
      <c r="AV25" s="158">
        <f t="shared" si="3"/>
        <v>7800000</v>
      </c>
      <c r="AW25" s="133">
        <f t="shared" si="4"/>
        <v>0.4</v>
      </c>
      <c r="AX25" s="203" t="s">
        <v>80</v>
      </c>
      <c r="AY25" s="81" t="s">
        <v>72</v>
      </c>
      <c r="AZ25" s="207" t="s">
        <v>9952</v>
      </c>
      <c r="BA25" s="81" t="s">
        <v>71</v>
      </c>
      <c r="BB25" s="81" t="s">
        <v>71</v>
      </c>
    </row>
    <row r="26" spans="2:54" x14ac:dyDescent="0.25">
      <c r="B26" s="247">
        <v>2023</v>
      </c>
      <c r="C26" s="81">
        <v>891780111</v>
      </c>
      <c r="D26" s="82" t="s">
        <v>68</v>
      </c>
      <c r="E26" s="144" t="s">
        <v>9953</v>
      </c>
      <c r="F26" s="76" t="s">
        <v>9954</v>
      </c>
      <c r="G26" s="81">
        <v>0</v>
      </c>
      <c r="H26" s="145"/>
      <c r="I26" s="86" t="s">
        <v>78</v>
      </c>
      <c r="J26" s="81" t="s">
        <v>1527</v>
      </c>
      <c r="K26" s="144" t="s">
        <v>9955</v>
      </c>
      <c r="L26" s="145">
        <v>17500000</v>
      </c>
      <c r="M26" s="81" t="s">
        <v>73</v>
      </c>
      <c r="N26" s="145"/>
      <c r="O26" s="141" t="s">
        <v>7015</v>
      </c>
      <c r="P26" s="262">
        <v>1083022534</v>
      </c>
      <c r="Q26" s="145">
        <v>1662</v>
      </c>
      <c r="R26" s="156">
        <v>45141</v>
      </c>
      <c r="S26" s="145">
        <v>75000000</v>
      </c>
      <c r="T26" s="156">
        <v>45149</v>
      </c>
      <c r="U26" s="145">
        <v>17500000</v>
      </c>
      <c r="V26" s="86" t="s">
        <v>70</v>
      </c>
      <c r="W26" s="76">
        <v>7601831</v>
      </c>
      <c r="X26" s="76" t="s">
        <v>9869</v>
      </c>
      <c r="Y26" s="86" t="s">
        <v>9863</v>
      </c>
      <c r="Z26" s="156">
        <v>45149</v>
      </c>
      <c r="AA26" s="156">
        <v>45149</v>
      </c>
      <c r="AB26" s="201" t="s">
        <v>80</v>
      </c>
      <c r="AC26" s="156">
        <v>45275</v>
      </c>
      <c r="AD26" s="76">
        <f t="shared" si="0"/>
        <v>126</v>
      </c>
      <c r="AE26" s="145">
        <v>0</v>
      </c>
      <c r="AF26" s="145">
        <v>0</v>
      </c>
      <c r="AG26" s="145">
        <v>0</v>
      </c>
      <c r="AH26" s="202" t="s">
        <v>80</v>
      </c>
      <c r="AI26" s="76">
        <f t="shared" si="1"/>
        <v>0</v>
      </c>
      <c r="AJ26" s="145">
        <v>0</v>
      </c>
      <c r="AK26" s="145">
        <v>0</v>
      </c>
      <c r="AL26" s="201" t="s">
        <v>80</v>
      </c>
      <c r="AM26" s="143">
        <v>0</v>
      </c>
      <c r="AN26" s="86" t="s">
        <v>80</v>
      </c>
      <c r="AO26" s="86" t="s">
        <v>80</v>
      </c>
      <c r="AP26" s="76">
        <f t="shared" si="2"/>
        <v>0</v>
      </c>
      <c r="AQ26" s="76">
        <f>+L26+AF26-AK26</f>
        <v>17500000</v>
      </c>
      <c r="AR26" s="86" t="s">
        <v>115</v>
      </c>
      <c r="AS26" s="145">
        <v>0</v>
      </c>
      <c r="AT26" s="203" t="s">
        <v>80</v>
      </c>
      <c r="AU26" s="367">
        <v>7000000</v>
      </c>
      <c r="AV26" s="158">
        <f t="shared" si="3"/>
        <v>10500000</v>
      </c>
      <c r="AW26" s="133">
        <f t="shared" si="4"/>
        <v>0.4</v>
      </c>
      <c r="AX26" s="203" t="s">
        <v>80</v>
      </c>
      <c r="AY26" s="81" t="s">
        <v>72</v>
      </c>
      <c r="AZ26" s="538" t="s">
        <v>9956</v>
      </c>
      <c r="BA26" s="81" t="s">
        <v>71</v>
      </c>
      <c r="BB26" s="81" t="s">
        <v>71</v>
      </c>
    </row>
    <row r="27" spans="2:54" ht="25.5" x14ac:dyDescent="0.25">
      <c r="B27" s="247">
        <v>2023</v>
      </c>
      <c r="C27" s="81">
        <v>891780111</v>
      </c>
      <c r="D27" s="82" t="s">
        <v>68</v>
      </c>
      <c r="E27" s="87" t="s">
        <v>9957</v>
      </c>
      <c r="F27" s="82" t="s">
        <v>9958</v>
      </c>
      <c r="G27" s="81">
        <v>0</v>
      </c>
      <c r="H27" s="82"/>
      <c r="I27" s="81" t="s">
        <v>78</v>
      </c>
      <c r="J27" s="81" t="s">
        <v>1527</v>
      </c>
      <c r="K27" s="87" t="s">
        <v>9959</v>
      </c>
      <c r="L27" s="82">
        <v>17500000</v>
      </c>
      <c r="M27" s="81" t="s">
        <v>73</v>
      </c>
      <c r="N27" s="82"/>
      <c r="O27" s="141" t="s">
        <v>9893</v>
      </c>
      <c r="P27" s="262">
        <v>1082890218</v>
      </c>
      <c r="Q27" s="82">
        <v>1662</v>
      </c>
      <c r="R27" s="201">
        <v>45141</v>
      </c>
      <c r="S27" s="82">
        <v>75000000</v>
      </c>
      <c r="T27" s="201">
        <v>45149</v>
      </c>
      <c r="U27" s="82">
        <v>17500000</v>
      </c>
      <c r="V27" s="81" t="s">
        <v>70</v>
      </c>
      <c r="W27" s="393" t="s">
        <v>17989</v>
      </c>
      <c r="X27" s="539" t="s">
        <v>17990</v>
      </c>
      <c r="Y27" s="86" t="s">
        <v>9863</v>
      </c>
      <c r="Z27" s="201">
        <v>45149</v>
      </c>
      <c r="AA27" s="201">
        <v>45149</v>
      </c>
      <c r="AB27" s="201" t="s">
        <v>80</v>
      </c>
      <c r="AC27" s="201">
        <v>45275</v>
      </c>
      <c r="AD27" s="142">
        <f t="shared" si="0"/>
        <v>126</v>
      </c>
      <c r="AE27" s="82">
        <v>0</v>
      </c>
      <c r="AF27" s="82">
        <v>0</v>
      </c>
      <c r="AG27" s="82">
        <v>0</v>
      </c>
      <c r="AH27" s="202" t="s">
        <v>80</v>
      </c>
      <c r="AI27" s="142">
        <f t="shared" si="1"/>
        <v>0</v>
      </c>
      <c r="AJ27" s="82">
        <v>0</v>
      </c>
      <c r="AK27" s="82">
        <v>0</v>
      </c>
      <c r="AL27" s="201" t="s">
        <v>80</v>
      </c>
      <c r="AM27" s="165">
        <v>0</v>
      </c>
      <c r="AN27" s="81" t="s">
        <v>80</v>
      </c>
      <c r="AO27" s="81" t="s">
        <v>80</v>
      </c>
      <c r="AP27" s="142">
        <f t="shared" si="2"/>
        <v>0</v>
      </c>
      <c r="AQ27" s="142">
        <f>+L27+AF27-AK27</f>
        <v>17500000</v>
      </c>
      <c r="AR27" s="81" t="s">
        <v>115</v>
      </c>
      <c r="AS27" s="82">
        <v>0</v>
      </c>
      <c r="AT27" s="203" t="s">
        <v>80</v>
      </c>
      <c r="AU27" s="500">
        <v>10500000</v>
      </c>
      <c r="AV27" s="158">
        <f t="shared" si="3"/>
        <v>7000000</v>
      </c>
      <c r="AW27" s="133">
        <f t="shared" si="4"/>
        <v>0.6</v>
      </c>
      <c r="AX27" s="203" t="s">
        <v>80</v>
      </c>
      <c r="AY27" s="81" t="s">
        <v>72</v>
      </c>
      <c r="AZ27" s="210" t="s">
        <v>9960</v>
      </c>
      <c r="BA27" s="81" t="s">
        <v>71</v>
      </c>
      <c r="BB27" s="81" t="s">
        <v>71</v>
      </c>
    </row>
    <row r="28" spans="2:54" x14ac:dyDescent="0.25">
      <c r="B28" s="247">
        <v>2023</v>
      </c>
      <c r="C28" s="81">
        <v>891780111</v>
      </c>
      <c r="D28" s="82" t="s">
        <v>68</v>
      </c>
      <c r="E28" s="144" t="s">
        <v>9961</v>
      </c>
      <c r="F28" s="76" t="s">
        <v>9962</v>
      </c>
      <c r="G28" s="81">
        <v>0</v>
      </c>
      <c r="H28" s="145"/>
      <c r="I28" s="86" t="s">
        <v>78</v>
      </c>
      <c r="J28" s="81" t="s">
        <v>1527</v>
      </c>
      <c r="K28" s="144" t="s">
        <v>9963</v>
      </c>
      <c r="L28" s="145">
        <v>7500000</v>
      </c>
      <c r="M28" s="81" t="s">
        <v>73</v>
      </c>
      <c r="N28" s="145"/>
      <c r="O28" s="144" t="s">
        <v>9964</v>
      </c>
      <c r="P28" s="145">
        <v>1079936870</v>
      </c>
      <c r="Q28" s="145">
        <v>1742</v>
      </c>
      <c r="R28" s="156">
        <v>45153</v>
      </c>
      <c r="S28" s="145">
        <v>7500000</v>
      </c>
      <c r="T28" s="156">
        <v>45169</v>
      </c>
      <c r="U28" s="145">
        <v>7500000</v>
      </c>
      <c r="V28" s="86" t="s">
        <v>70</v>
      </c>
      <c r="W28" s="76">
        <v>57290542</v>
      </c>
      <c r="X28" s="76" t="s">
        <v>9009</v>
      </c>
      <c r="Y28" s="86" t="s">
        <v>9863</v>
      </c>
      <c r="Z28" s="156">
        <v>45169</v>
      </c>
      <c r="AA28" s="156">
        <v>45170</v>
      </c>
      <c r="AB28" s="201" t="s">
        <v>80</v>
      </c>
      <c r="AC28" s="156">
        <v>45275</v>
      </c>
      <c r="AD28" s="76">
        <f t="shared" si="0"/>
        <v>105</v>
      </c>
      <c r="AE28" s="145">
        <v>0</v>
      </c>
      <c r="AF28" s="145">
        <v>0</v>
      </c>
      <c r="AG28" s="145">
        <v>0</v>
      </c>
      <c r="AH28" s="202" t="s">
        <v>80</v>
      </c>
      <c r="AI28" s="76">
        <f t="shared" si="1"/>
        <v>0</v>
      </c>
      <c r="AJ28" s="145">
        <v>0</v>
      </c>
      <c r="AK28" s="145">
        <v>0</v>
      </c>
      <c r="AL28" s="201" t="s">
        <v>80</v>
      </c>
      <c r="AM28" s="143">
        <v>0</v>
      </c>
      <c r="AN28" s="86" t="s">
        <v>80</v>
      </c>
      <c r="AO28" s="86" t="s">
        <v>80</v>
      </c>
      <c r="AP28" s="76">
        <f t="shared" si="2"/>
        <v>0</v>
      </c>
      <c r="AQ28" s="76">
        <f>+L28+AF28-AK28</f>
        <v>7500000</v>
      </c>
      <c r="AR28" s="86" t="s">
        <v>115</v>
      </c>
      <c r="AS28" s="145">
        <v>0</v>
      </c>
      <c r="AT28" s="203" t="s">
        <v>80</v>
      </c>
      <c r="AU28" s="367">
        <v>0</v>
      </c>
      <c r="AV28" s="158">
        <f t="shared" si="3"/>
        <v>7500000</v>
      </c>
      <c r="AW28" s="133">
        <f t="shared" si="4"/>
        <v>0</v>
      </c>
      <c r="AX28" s="203" t="s">
        <v>80</v>
      </c>
      <c r="AY28" s="81" t="s">
        <v>72</v>
      </c>
      <c r="AZ28" s="145" t="s">
        <v>9965</v>
      </c>
      <c r="BA28" s="81" t="s">
        <v>71</v>
      </c>
      <c r="BB28" s="81" t="s">
        <v>71</v>
      </c>
    </row>
    <row r="29" spans="2:54" x14ac:dyDescent="0.25">
      <c r="B29" s="247">
        <v>2023</v>
      </c>
      <c r="C29" s="81">
        <v>891780111</v>
      </c>
      <c r="D29" s="82" t="s">
        <v>68</v>
      </c>
      <c r="E29" s="144" t="s">
        <v>9966</v>
      </c>
      <c r="F29" s="76" t="s">
        <v>9967</v>
      </c>
      <c r="G29" s="81">
        <v>0</v>
      </c>
      <c r="H29" s="145"/>
      <c r="I29" s="86" t="s">
        <v>78</v>
      </c>
      <c r="J29" s="81" t="s">
        <v>1527</v>
      </c>
      <c r="K29" s="144" t="s">
        <v>9968</v>
      </c>
      <c r="L29" s="145">
        <v>9500000</v>
      </c>
      <c r="M29" s="81" t="s">
        <v>73</v>
      </c>
      <c r="N29" s="145"/>
      <c r="O29" s="141" t="s">
        <v>9868</v>
      </c>
      <c r="P29" s="142">
        <v>1083029293</v>
      </c>
      <c r="Q29" s="145">
        <v>1811</v>
      </c>
      <c r="R29" s="156">
        <v>45166</v>
      </c>
      <c r="S29" s="145">
        <v>9500000</v>
      </c>
      <c r="T29" s="156">
        <v>45169</v>
      </c>
      <c r="U29" s="145">
        <v>9500000</v>
      </c>
      <c r="V29" s="86" t="s">
        <v>70</v>
      </c>
      <c r="W29" s="76">
        <v>57290542</v>
      </c>
      <c r="X29" s="76" t="s">
        <v>9009</v>
      </c>
      <c r="Y29" s="86" t="s">
        <v>9863</v>
      </c>
      <c r="Z29" s="156">
        <v>45169</v>
      </c>
      <c r="AA29" s="156">
        <v>45170</v>
      </c>
      <c r="AB29" s="201" t="s">
        <v>80</v>
      </c>
      <c r="AC29" s="156">
        <v>45275</v>
      </c>
      <c r="AD29" s="76">
        <f t="shared" si="0"/>
        <v>105</v>
      </c>
      <c r="AE29" s="145">
        <v>0</v>
      </c>
      <c r="AF29" s="145">
        <v>0</v>
      </c>
      <c r="AG29" s="145">
        <v>0</v>
      </c>
      <c r="AH29" s="202" t="s">
        <v>80</v>
      </c>
      <c r="AI29" s="76">
        <f t="shared" si="1"/>
        <v>0</v>
      </c>
      <c r="AJ29" s="145">
        <v>0</v>
      </c>
      <c r="AK29" s="145">
        <v>0</v>
      </c>
      <c r="AL29" s="201" t="s">
        <v>80</v>
      </c>
      <c r="AM29" s="143">
        <v>0</v>
      </c>
      <c r="AN29" s="86" t="s">
        <v>80</v>
      </c>
      <c r="AO29" s="86" t="s">
        <v>80</v>
      </c>
      <c r="AP29" s="76">
        <f t="shared" si="2"/>
        <v>0</v>
      </c>
      <c r="AQ29" s="76">
        <f>+L29+AF29-AK29</f>
        <v>9500000</v>
      </c>
      <c r="AR29" s="86" t="s">
        <v>115</v>
      </c>
      <c r="AS29" s="145">
        <v>0</v>
      </c>
      <c r="AT29" s="203" t="s">
        <v>80</v>
      </c>
      <c r="AU29" s="367">
        <v>2375000</v>
      </c>
      <c r="AV29" s="158">
        <f t="shared" si="3"/>
        <v>7125000</v>
      </c>
      <c r="AW29" s="133">
        <f t="shared" si="4"/>
        <v>0.25</v>
      </c>
      <c r="AX29" s="203" t="s">
        <v>80</v>
      </c>
      <c r="AY29" s="81" t="s">
        <v>72</v>
      </c>
      <c r="AZ29" s="145" t="s">
        <v>9969</v>
      </c>
      <c r="BA29" s="81" t="s">
        <v>71</v>
      </c>
      <c r="BB29" s="81" t="s">
        <v>71</v>
      </c>
    </row>
    <row r="30" spans="2:54" ht="15.75" thickBot="1" x14ac:dyDescent="0.3">
      <c r="B30" s="267">
        <v>2023</v>
      </c>
      <c r="C30" s="84">
        <v>891780111</v>
      </c>
      <c r="D30" s="376" t="s">
        <v>68</v>
      </c>
      <c r="E30" s="148" t="s">
        <v>9970</v>
      </c>
      <c r="F30" s="377" t="s">
        <v>9971</v>
      </c>
      <c r="G30" s="84">
        <v>0</v>
      </c>
      <c r="H30" s="378"/>
      <c r="I30" s="146" t="s">
        <v>78</v>
      </c>
      <c r="J30" s="84" t="s">
        <v>1527</v>
      </c>
      <c r="K30" s="148" t="s">
        <v>9972</v>
      </c>
      <c r="L30" s="378">
        <v>10500000</v>
      </c>
      <c r="M30" s="84" t="s">
        <v>73</v>
      </c>
      <c r="N30" s="378"/>
      <c r="O30" s="430" t="s">
        <v>9916</v>
      </c>
      <c r="P30" s="456">
        <v>1083029253</v>
      </c>
      <c r="Q30" s="378">
        <v>1835</v>
      </c>
      <c r="R30" s="469">
        <v>45168</v>
      </c>
      <c r="S30" s="378">
        <v>10500000</v>
      </c>
      <c r="T30" s="469">
        <v>45169</v>
      </c>
      <c r="U30" s="378">
        <v>10500000</v>
      </c>
      <c r="V30" s="146" t="s">
        <v>70</v>
      </c>
      <c r="W30" s="377">
        <v>7601831</v>
      </c>
      <c r="X30" s="377" t="s">
        <v>9869</v>
      </c>
      <c r="Y30" s="146" t="s">
        <v>9863</v>
      </c>
      <c r="Z30" s="469">
        <v>45169</v>
      </c>
      <c r="AA30" s="469">
        <v>45170</v>
      </c>
      <c r="AB30" s="274" t="s">
        <v>80</v>
      </c>
      <c r="AC30" s="469">
        <v>45275</v>
      </c>
      <c r="AD30" s="377">
        <f>+IF(AB30="1800-01-01",AC30-AA30,AC30-AB30)</f>
        <v>105</v>
      </c>
      <c r="AE30" s="378">
        <v>0</v>
      </c>
      <c r="AF30" s="378">
        <v>0</v>
      </c>
      <c r="AG30" s="378">
        <v>0</v>
      </c>
      <c r="AH30" s="452" t="s">
        <v>80</v>
      </c>
      <c r="AI30" s="377">
        <f t="shared" si="1"/>
        <v>0</v>
      </c>
      <c r="AJ30" s="378">
        <v>0</v>
      </c>
      <c r="AK30" s="378">
        <v>0</v>
      </c>
      <c r="AL30" s="274" t="s">
        <v>80</v>
      </c>
      <c r="AM30" s="147">
        <v>0</v>
      </c>
      <c r="AN30" s="146" t="s">
        <v>80</v>
      </c>
      <c r="AO30" s="146" t="s">
        <v>80</v>
      </c>
      <c r="AP30" s="377">
        <f t="shared" si="2"/>
        <v>0</v>
      </c>
      <c r="AQ30" s="377">
        <f>+L30+AF30-AK30</f>
        <v>10500000</v>
      </c>
      <c r="AR30" s="146" t="s">
        <v>115</v>
      </c>
      <c r="AS30" s="378">
        <v>0</v>
      </c>
      <c r="AT30" s="275" t="s">
        <v>80</v>
      </c>
      <c r="AU30" s="464">
        <v>2625000</v>
      </c>
      <c r="AV30" s="434">
        <f t="shared" si="3"/>
        <v>7875000</v>
      </c>
      <c r="AW30" s="149">
        <f t="shared" si="4"/>
        <v>0.25</v>
      </c>
      <c r="AX30" s="275" t="s">
        <v>80</v>
      </c>
      <c r="AY30" s="84" t="s">
        <v>72</v>
      </c>
      <c r="AZ30" s="378" t="s">
        <v>9973</v>
      </c>
      <c r="BA30" s="84" t="s">
        <v>71</v>
      </c>
      <c r="BB30" s="84" t="s">
        <v>71</v>
      </c>
    </row>
    <row r="31" spans="2:54" s="22" customFormat="1" x14ac:dyDescent="0.25">
      <c r="B31" s="810" t="s">
        <v>74</v>
      </c>
      <c r="C31" s="810"/>
      <c r="D31" s="810"/>
      <c r="E31" s="531">
        <f>+SUBTOTAL(3,E7:E30)</f>
        <v>24</v>
      </c>
      <c r="F31" s="532"/>
      <c r="G31" s="532"/>
      <c r="H31" s="532"/>
      <c r="I31" s="532"/>
      <c r="J31" s="532"/>
      <c r="K31" s="532"/>
      <c r="L31" s="533">
        <f>SUM(L7:L30)</f>
        <v>330870897</v>
      </c>
      <c r="M31" s="811"/>
      <c r="N31" s="811"/>
      <c r="O31" s="811"/>
      <c r="P31" s="811"/>
      <c r="Q31" s="811"/>
      <c r="R31" s="811"/>
      <c r="S31" s="811"/>
      <c r="T31" s="811"/>
      <c r="U31" s="811"/>
      <c r="V31" s="811"/>
      <c r="W31" s="811"/>
      <c r="X31" s="811"/>
      <c r="Y31" s="811"/>
      <c r="Z31" s="811"/>
      <c r="AA31" s="811"/>
      <c r="AB31" s="811"/>
      <c r="AC31" s="811"/>
      <c r="AD31" s="811"/>
      <c r="AE31" s="533">
        <f>SUM(AE7:AE30)</f>
        <v>2</v>
      </c>
      <c r="AF31" s="533">
        <f>SUM(AF7:AF30)</f>
        <v>9070948</v>
      </c>
      <c r="AG31" s="533">
        <f>SUM(AG7:AG30)</f>
        <v>0</v>
      </c>
      <c r="AH31" s="532"/>
      <c r="AI31" s="533">
        <f>SUM(AI7:AI30)</f>
        <v>0</v>
      </c>
      <c r="AJ31" s="533">
        <f>SUM(AJ7:AJ30)</f>
        <v>0</v>
      </c>
      <c r="AK31" s="533">
        <f>SUM(AK7:AK30)</f>
        <v>0</v>
      </c>
      <c r="AL31" s="532"/>
      <c r="AM31" s="534">
        <f>SUM(AM7:AM30)</f>
        <v>0</v>
      </c>
      <c r="AN31" s="811"/>
      <c r="AO31" s="811"/>
      <c r="AP31" s="811"/>
      <c r="AQ31" s="533">
        <f>SUM(AQ7:AQ30)</f>
        <v>339941845</v>
      </c>
      <c r="AR31" s="532"/>
      <c r="AS31" s="533">
        <f>SUM(AS7:AS30)</f>
        <v>0</v>
      </c>
      <c r="AT31" s="532"/>
      <c r="AU31" s="535">
        <f>SUM(AU7:AU30)</f>
        <v>264941845</v>
      </c>
      <c r="AV31" s="535">
        <f>SUM(AV7:AV30)</f>
        <v>75000000</v>
      </c>
      <c r="AW31" s="811"/>
      <c r="AX31" s="811"/>
      <c r="AY31" s="811"/>
      <c r="AZ31" s="811"/>
      <c r="BA31" s="811"/>
      <c r="BB31" s="811"/>
    </row>
    <row r="1048570" spans="18:18" x14ac:dyDescent="0.25">
      <c r="R1048570" s="206">
        <v>44956</v>
      </c>
    </row>
  </sheetData>
  <sheetProtection formatCells="0" formatColumns="0" formatRows="0" insertRows="0" deleteRows="0" autoFilter="0"/>
  <mergeCells count="20">
    <mergeCell ref="AE4:AP4"/>
    <mergeCell ref="O5:P5"/>
    <mergeCell ref="AN31:AP31"/>
    <mergeCell ref="AW31:BB31"/>
    <mergeCell ref="AE5:AI5"/>
    <mergeCell ref="AJ5:AL5"/>
    <mergeCell ref="AM5:AP5"/>
    <mergeCell ref="AR5:AV5"/>
    <mergeCell ref="AW5:AY5"/>
    <mergeCell ref="AZ5:BB5"/>
    <mergeCell ref="Q5:S5"/>
    <mergeCell ref="T5:U5"/>
    <mergeCell ref="V5:Y5"/>
    <mergeCell ref="Z5:AD5"/>
    <mergeCell ref="B31:D31"/>
    <mergeCell ref="M31:AD31"/>
    <mergeCell ref="B3:C5"/>
    <mergeCell ref="D3:H3"/>
    <mergeCell ref="I3:J4"/>
    <mergeCell ref="F4:G4"/>
  </mergeCells>
  <conditionalFormatting sqref="F4:F5">
    <cfRule type="containsText" dxfId="8"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30" xr:uid="{07D92F8F-C275-4C02-9263-B35FA658ECA5}">
      <formula1>"OTRO SECTOR"</formula1>
    </dataValidation>
    <dataValidation type="list" allowBlank="1" showInputMessage="1" showErrorMessage="1" sqref="M7:M30" xr:uid="{EE19F821-8E3D-4FF2-9413-B6BA53EE69D0}">
      <formula1>"DIRECTA"</formula1>
    </dataValidation>
    <dataValidation type="list" allowBlank="1" showInputMessage="1" showErrorMessage="1" sqref="J7:J30" xr:uid="{1D5035A5-F3A3-4A43-9E91-7E24E47A50B2}">
      <formula1>"FUNCIONAMIENTO,INVERSION,OTROS"</formula1>
    </dataValidation>
    <dataValidation type="list" allowBlank="1" showInputMessage="1" showErrorMessage="1" sqref="N7" xr:uid="{98C4FB66-D75A-4A6E-A745-ABFFB9C3E328}">
      <formula1>modalidad</formula1>
    </dataValidation>
    <dataValidation type="list" allowBlank="1" showInputMessage="1" showErrorMessage="1" sqref="BB7:BB8" xr:uid="{2CD77359-65BB-4248-AFDE-4117E3997A69}">
      <formula1>"SI,NA por TIPO Contrato"</formula1>
    </dataValidation>
    <dataValidation type="list" allowBlank="1" showInputMessage="1" showErrorMessage="1" sqref="BA7:BA21 BB9:BB21 BA22:BB30" xr:uid="{2F5A00A7-3999-4DAE-8660-0715482426AB}">
      <formula1>"SI,NO HA INICIADO"</formula1>
    </dataValidation>
    <dataValidation type="list" allowBlank="1" showInputMessage="1" showErrorMessage="1" sqref="AY7:AY30" xr:uid="{E0E6332A-F9EC-45BC-A892-E9E0CBF5DF73}">
      <formula1>"En ejecucion,Suspendido,Liquidado,Terminado"</formula1>
    </dataValidation>
    <dataValidation type="list" allowBlank="1" showInputMessage="1" showErrorMessage="1" errorTitle="ERROR" error="SOLO VALIDO LISTA DESPLEGABLE" promptTitle="ESCOJA EL PERIODO" sqref="F4" xr:uid="{984912F7-AF85-4B37-A9F5-4BAE430613B3}">
      <formula1>"Seleccione el periodo a presentar,ENERO,FEBRERO,MARZO,ABRIL,MAYO,JUNIO,JULIO,AGOSTO,SEPTIEMBRE,OCTUBRE,NOVIEMBRE,DICIEMBRE"</formula1>
    </dataValidation>
    <dataValidation type="list" allowBlank="1" showInputMessage="1" showErrorMessage="1" sqref="K3" xr:uid="{F63DC5EF-A3BF-424F-8EB6-0FEC59680361}">
      <formula1>"Escoja la opcion,42,250,1000,3000"</formula1>
    </dataValidation>
    <dataValidation type="list" allowBlank="1" showInputMessage="1" showErrorMessage="1" sqref="V7:V30 AR7:AR30" xr:uid="{B7941F14-46FD-4D3D-B5B0-0F33F36A3169}">
      <formula1>"S,N"</formula1>
    </dataValidation>
  </dataValidations>
  <hyperlinks>
    <hyperlink ref="AZ7" r:id="rId1" xr:uid="{B675C0B0-744F-4887-8E81-7A52692D76CF}"/>
    <hyperlink ref="AZ10" r:id="rId2" xr:uid="{37EBEFA4-418A-49D1-98F2-FFEFABE6A23F}"/>
    <hyperlink ref="AZ14" r:id="rId3" xr:uid="{C3A4FEE2-A1AD-4BEB-906C-FFA6D712BE04}"/>
    <hyperlink ref="AZ15" r:id="rId4" xr:uid="{6A40CAA2-B86A-4ED7-A6E5-EFE84E55CB46}"/>
    <hyperlink ref="AZ16" r:id="rId5" xr:uid="{4245C563-B7C0-40FC-BD37-2B5A5FDF1C5F}"/>
    <hyperlink ref="AZ17" r:id="rId6" xr:uid="{AD9BB827-AB7D-4F54-BE25-0BF7C19C54AD}"/>
    <hyperlink ref="AZ18" r:id="rId7" xr:uid="{2991E528-B711-4A45-80C0-50263F10BF2A}"/>
    <hyperlink ref="AZ19" r:id="rId8" xr:uid="{DDDBDF52-0A14-402F-BEEA-1AB4ACAD9116}"/>
    <hyperlink ref="AZ20" r:id="rId9" xr:uid="{AC36880C-A8E8-4F0F-804D-CF02151DB819}"/>
    <hyperlink ref="AZ22" r:id="rId10" xr:uid="{E9FC5222-6B40-4003-BBE6-7D648C43ED5C}"/>
    <hyperlink ref="AZ21" r:id="rId11" xr:uid="{CAE6FD41-2DA0-4DDE-BF7D-37869A6E1985}"/>
    <hyperlink ref="AZ25" r:id="rId12" xr:uid="{401B029D-11EA-47BB-BFDA-42C19F9E75D9}"/>
    <hyperlink ref="AZ26" r:id="rId13" xr:uid="{C9252F31-09E7-47CC-842B-E26A62766B40}"/>
    <hyperlink ref="AZ27" r:id="rId14" xr:uid="{9876FF92-CAD2-4E63-8B5E-62921543F62D}"/>
  </hyperlinks>
  <pageMargins left="0.7" right="0.7" top="0.75" bottom="0.75" header="0.3" footer="0.3"/>
  <pageSetup orientation="portrait" horizontalDpi="300" verticalDpi="300"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0CB35-7A7C-4B30-9267-E8B3C5B46788}">
  <dimension ref="A1:BU35"/>
  <sheetViews>
    <sheetView workbookViewId="0">
      <selection activeCell="L6" sqref="L6"/>
    </sheetView>
  </sheetViews>
  <sheetFormatPr baseColWidth="10" defaultRowHeight="15" x14ac:dyDescent="0.25"/>
  <cols>
    <col min="1" max="1" width="2.5703125" customWidth="1"/>
    <col min="2" max="2" width="6.42578125" customWidth="1"/>
    <col min="3" max="3" width="11.7109375" bestFit="1" customWidth="1"/>
    <col min="4" max="4" width="27.28515625" customWidth="1"/>
    <col min="5" max="5" width="18.85546875" customWidth="1"/>
    <col min="6" max="6" width="16.85546875" customWidth="1"/>
    <col min="7" max="7" width="11.5703125" bestFit="1" customWidth="1"/>
    <col min="8" max="8" width="14.140625" hidden="1" customWidth="1"/>
    <col min="9" max="9" width="16.7109375" customWidth="1"/>
    <col min="10" max="10" width="19" customWidth="1"/>
    <col min="11" max="11" width="28.85546875" customWidth="1"/>
    <col min="12" max="12" width="14.140625" bestFit="1" customWidth="1"/>
    <col min="13" max="13" width="15.42578125" style="56" customWidth="1"/>
    <col min="14" max="14" width="9.85546875" hidden="1" customWidth="1"/>
    <col min="15" max="15" width="25.140625" customWidth="1"/>
    <col min="16" max="16" width="12.28515625" bestFit="1" customWidth="1"/>
    <col min="17" max="17" width="11.5703125" bestFit="1" customWidth="1"/>
    <col min="18" max="18" width="13.42578125" customWidth="1"/>
    <col min="19" max="19" width="11.5703125" bestFit="1" customWidth="1"/>
    <col min="20" max="20" width="13.42578125" bestFit="1" customWidth="1"/>
    <col min="21" max="21" width="13.28515625" bestFit="1" customWidth="1"/>
    <col min="22" max="23" width="12.85546875" bestFit="1" customWidth="1"/>
    <col min="24" max="24" width="33.140625" customWidth="1"/>
    <col min="25" max="25" width="14.28515625" hidden="1" customWidth="1"/>
    <col min="26" max="26" width="14.5703125" bestFit="1" customWidth="1"/>
    <col min="27" max="28" width="13.42578125" bestFit="1" customWidth="1"/>
    <col min="29" max="29" width="14.140625" bestFit="1" customWidth="1"/>
    <col min="30" max="30" width="12.85546875" bestFit="1" customWidth="1"/>
    <col min="31" max="31" width="11.5703125" bestFit="1" customWidth="1"/>
    <col min="32" max="32" width="9.85546875" bestFit="1" customWidth="1"/>
    <col min="33" max="33" width="11.5703125" bestFit="1" customWidth="1"/>
    <col min="34" max="35" width="14" bestFit="1" customWidth="1"/>
    <col min="36" max="36" width="14.5703125" bestFit="1" customWidth="1"/>
    <col min="37" max="37" width="12.42578125" bestFit="1" customWidth="1"/>
    <col min="38" max="38" width="14.140625" bestFit="1" customWidth="1"/>
    <col min="39" max="39" width="13.28515625" bestFit="1" customWidth="1"/>
    <col min="40" max="41" width="13.85546875" bestFit="1" customWidth="1"/>
    <col min="42" max="42" width="16" bestFit="1" customWidth="1"/>
    <col min="43" max="43" width="15" bestFit="1" customWidth="1"/>
    <col min="44" max="44" width="13.7109375" bestFit="1" customWidth="1"/>
    <col min="45" max="45" width="15.5703125" customWidth="1"/>
    <col min="46" max="46" width="14.140625" bestFit="1" customWidth="1"/>
    <col min="47" max="47" width="11.28515625" bestFit="1" customWidth="1"/>
    <col min="48" max="48" width="13.140625" customWidth="1"/>
    <col min="49" max="49" width="14.42578125" bestFit="1" customWidth="1"/>
    <col min="50" max="50" width="13.7109375" bestFit="1" customWidth="1"/>
    <col min="51" max="51" width="11.42578125" bestFit="1" customWidth="1"/>
    <col min="52" max="52" width="19.7109375" customWidth="1"/>
    <col min="53" max="53" width="11.7109375" bestFit="1" customWidth="1"/>
    <col min="54" max="54" width="17.85546875" bestFit="1" customWidth="1"/>
  </cols>
  <sheetData>
    <row r="1" spans="1:73" ht="7.5" customHeight="1" x14ac:dyDescent="0.25">
      <c r="X1" s="1"/>
    </row>
    <row r="2" spans="1:73" ht="11.25" customHeight="1" thickBot="1" x14ac:dyDescent="0.3">
      <c r="H2" s="2"/>
      <c r="I2" s="2"/>
      <c r="X2" s="1"/>
    </row>
    <row r="3" spans="1:73" ht="30.75" customHeight="1" thickBot="1" x14ac:dyDescent="0.3">
      <c r="B3" s="768"/>
      <c r="C3" s="769"/>
      <c r="D3" s="774" t="s">
        <v>76</v>
      </c>
      <c r="E3" s="775"/>
      <c r="F3" s="775"/>
      <c r="G3" s="775"/>
      <c r="H3" s="776"/>
      <c r="I3" s="777" t="s">
        <v>0</v>
      </c>
      <c r="J3" s="778"/>
      <c r="K3" s="3">
        <v>42</v>
      </c>
      <c r="L3" s="4" t="s">
        <v>1</v>
      </c>
      <c r="M3" s="57"/>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770"/>
      <c r="C4" s="771"/>
      <c r="D4" s="7" t="s">
        <v>2</v>
      </c>
      <c r="E4" s="8"/>
      <c r="F4" s="781" t="s">
        <v>119</v>
      </c>
      <c r="G4" s="781"/>
      <c r="H4" s="9"/>
      <c r="I4" s="779"/>
      <c r="J4" s="780"/>
      <c r="K4" s="10">
        <f>+L5*K3</f>
        <v>48720000</v>
      </c>
      <c r="L4" s="11" t="s">
        <v>3</v>
      </c>
      <c r="M4" s="57"/>
      <c r="N4" s="5"/>
      <c r="O4" s="5"/>
      <c r="P4" s="5"/>
      <c r="Q4" s="5"/>
      <c r="R4" s="5"/>
      <c r="S4" s="5"/>
      <c r="T4" s="5"/>
      <c r="U4" s="5"/>
      <c r="V4" s="5"/>
      <c r="W4" s="5"/>
      <c r="X4" s="6"/>
      <c r="Y4" s="5"/>
      <c r="Z4" s="6"/>
      <c r="AA4" s="6"/>
      <c r="AB4" s="6"/>
      <c r="AC4" s="6"/>
      <c r="AD4" s="6"/>
      <c r="AE4" s="782" t="s">
        <v>4</v>
      </c>
      <c r="AF4" s="783"/>
      <c r="AG4" s="783"/>
      <c r="AH4" s="783"/>
      <c r="AI4" s="783"/>
      <c r="AJ4" s="783"/>
      <c r="AK4" s="783"/>
      <c r="AL4" s="783"/>
      <c r="AM4" s="783"/>
      <c r="AN4" s="783"/>
      <c r="AO4" s="783"/>
      <c r="AP4" s="784"/>
      <c r="AQ4" s="5"/>
      <c r="AR4" s="5"/>
      <c r="AS4" s="5"/>
      <c r="AT4" s="5"/>
      <c r="AU4" s="5"/>
      <c r="AV4" s="5"/>
      <c r="AW4" s="5"/>
      <c r="AX4" s="5"/>
      <c r="AY4" s="5"/>
      <c r="AZ4" s="5"/>
      <c r="BA4" s="5"/>
      <c r="BB4" s="5"/>
    </row>
    <row r="5" spans="1:73" s="12" customFormat="1" ht="23.25" customHeight="1" thickBot="1" x14ac:dyDescent="0.3">
      <c r="B5" s="772"/>
      <c r="C5" s="773"/>
      <c r="D5" s="13" t="s">
        <v>5</v>
      </c>
      <c r="E5" s="14"/>
      <c r="F5" s="23" t="s">
        <v>17822</v>
      </c>
      <c r="G5" s="23"/>
      <c r="H5" s="15"/>
      <c r="I5" s="16" t="s">
        <v>6</v>
      </c>
      <c r="J5" s="17"/>
      <c r="K5" s="18"/>
      <c r="L5" s="19">
        <v>1160000</v>
      </c>
      <c r="M5" s="57"/>
      <c r="N5" s="5"/>
      <c r="O5" s="785" t="s">
        <v>7</v>
      </c>
      <c r="P5" s="786"/>
      <c r="Q5" s="785" t="s">
        <v>8</v>
      </c>
      <c r="R5" s="786"/>
      <c r="S5" s="787"/>
      <c r="T5" s="788" t="s">
        <v>9</v>
      </c>
      <c r="U5" s="789"/>
      <c r="V5" s="785" t="s">
        <v>10</v>
      </c>
      <c r="W5" s="786"/>
      <c r="X5" s="786"/>
      <c r="Y5" s="787"/>
      <c r="Z5" s="782" t="s">
        <v>11</v>
      </c>
      <c r="AA5" s="783"/>
      <c r="AB5" s="783"/>
      <c r="AC5" s="783"/>
      <c r="AD5" s="784"/>
      <c r="AE5" s="782" t="s">
        <v>12</v>
      </c>
      <c r="AF5" s="783"/>
      <c r="AG5" s="783"/>
      <c r="AH5" s="783"/>
      <c r="AI5" s="784"/>
      <c r="AJ5" s="785" t="s">
        <v>13</v>
      </c>
      <c r="AK5" s="786"/>
      <c r="AL5" s="787"/>
      <c r="AM5" s="785" t="s">
        <v>14</v>
      </c>
      <c r="AN5" s="786"/>
      <c r="AO5" s="786"/>
      <c r="AP5" s="787"/>
      <c r="AQ5" s="5"/>
      <c r="AR5" s="785" t="s">
        <v>15</v>
      </c>
      <c r="AS5" s="786"/>
      <c r="AT5" s="786"/>
      <c r="AU5" s="786"/>
      <c r="AV5" s="787"/>
      <c r="AW5" s="785" t="s">
        <v>79</v>
      </c>
      <c r="AX5" s="786"/>
      <c r="AY5" s="787"/>
      <c r="AZ5" s="785" t="s">
        <v>16</v>
      </c>
      <c r="BA5" s="786"/>
      <c r="BB5" s="787"/>
    </row>
    <row r="6" spans="1:73" s="21" customFormat="1" ht="66" customHeight="1" thickBot="1" x14ac:dyDescent="0.3">
      <c r="A6" s="58"/>
      <c r="B6" s="43" t="s">
        <v>17</v>
      </c>
      <c r="C6" s="44" t="s">
        <v>18</v>
      </c>
      <c r="D6" s="45" t="s">
        <v>19</v>
      </c>
      <c r="E6" s="47" t="s">
        <v>20</v>
      </c>
      <c r="F6" s="47" t="s">
        <v>21</v>
      </c>
      <c r="G6" s="45" t="s">
        <v>22</v>
      </c>
      <c r="H6" s="47" t="s">
        <v>23</v>
      </c>
      <c r="I6" s="43" t="s">
        <v>24</v>
      </c>
      <c r="J6" s="43" t="s">
        <v>77</v>
      </c>
      <c r="K6" s="43" t="s">
        <v>25</v>
      </c>
      <c r="L6" s="43" t="s">
        <v>26</v>
      </c>
      <c r="M6" s="43" t="s">
        <v>27</v>
      </c>
      <c r="N6" s="43" t="s">
        <v>28</v>
      </c>
      <c r="O6" s="43" t="s">
        <v>29</v>
      </c>
      <c r="P6" s="44" t="s">
        <v>30</v>
      </c>
      <c r="Q6" s="44" t="s">
        <v>31</v>
      </c>
      <c r="R6" s="43" t="s">
        <v>32</v>
      </c>
      <c r="S6" s="43" t="s">
        <v>33</v>
      </c>
      <c r="T6" s="43" t="s">
        <v>34</v>
      </c>
      <c r="U6" s="43" t="s">
        <v>35</v>
      </c>
      <c r="V6" s="43" t="s">
        <v>36</v>
      </c>
      <c r="W6" s="44" t="s">
        <v>37</v>
      </c>
      <c r="X6" s="43" t="s">
        <v>38</v>
      </c>
      <c r="Y6" s="43" t="s">
        <v>39</v>
      </c>
      <c r="Z6" s="43" t="s">
        <v>75</v>
      </c>
      <c r="AA6" s="43" t="s">
        <v>40</v>
      </c>
      <c r="AB6" s="43" t="s">
        <v>41</v>
      </c>
      <c r="AC6" s="52" t="s">
        <v>42</v>
      </c>
      <c r="AD6" s="43" t="s">
        <v>43</v>
      </c>
      <c r="AE6" s="43" t="s">
        <v>44</v>
      </c>
      <c r="AF6" s="43" t="s">
        <v>45</v>
      </c>
      <c r="AG6" s="43" t="s">
        <v>46</v>
      </c>
      <c r="AH6" s="52" t="s">
        <v>47</v>
      </c>
      <c r="AI6" s="43" t="s">
        <v>48</v>
      </c>
      <c r="AJ6" s="43" t="s">
        <v>49</v>
      </c>
      <c r="AK6" s="43" t="s">
        <v>50</v>
      </c>
      <c r="AL6" s="52" t="s">
        <v>51</v>
      </c>
      <c r="AM6" s="43" t="s">
        <v>52</v>
      </c>
      <c r="AN6" s="52" t="s">
        <v>53</v>
      </c>
      <c r="AO6" s="52" t="s">
        <v>54</v>
      </c>
      <c r="AP6" s="43" t="s">
        <v>55</v>
      </c>
      <c r="AQ6" s="43" t="s">
        <v>56</v>
      </c>
      <c r="AR6" s="43" t="s">
        <v>57</v>
      </c>
      <c r="AS6" s="43" t="s">
        <v>58</v>
      </c>
      <c r="AT6" s="43" t="s">
        <v>59</v>
      </c>
      <c r="AU6" s="53" t="s">
        <v>60</v>
      </c>
      <c r="AV6" s="53" t="s">
        <v>61</v>
      </c>
      <c r="AW6" s="54" t="s">
        <v>62</v>
      </c>
      <c r="AX6" s="43" t="s">
        <v>63</v>
      </c>
      <c r="AY6" s="43" t="s">
        <v>64</v>
      </c>
      <c r="AZ6" s="44" t="s">
        <v>65</v>
      </c>
      <c r="BA6" s="44" t="s">
        <v>66</v>
      </c>
      <c r="BB6" s="44" t="s">
        <v>67</v>
      </c>
      <c r="BC6" s="20"/>
      <c r="BD6" s="20"/>
      <c r="BE6" s="20"/>
      <c r="BF6" s="20"/>
      <c r="BG6" s="20"/>
      <c r="BH6" s="20"/>
      <c r="BI6" s="20"/>
      <c r="BJ6" s="20"/>
      <c r="BK6" s="20"/>
      <c r="BL6" s="20"/>
      <c r="BM6" s="20"/>
      <c r="BN6" s="20"/>
      <c r="BO6" s="20"/>
      <c r="BP6" s="20"/>
      <c r="BQ6" s="20"/>
      <c r="BR6" s="20"/>
      <c r="BS6" s="20"/>
      <c r="BT6" s="20"/>
      <c r="BU6" s="20"/>
    </row>
    <row r="7" spans="1:73" s="12" customFormat="1" ht="12.75" x14ac:dyDescent="0.2">
      <c r="B7" s="61">
        <v>2023</v>
      </c>
      <c r="C7" s="83">
        <v>891780111</v>
      </c>
      <c r="D7" s="62" t="s">
        <v>68</v>
      </c>
      <c r="E7" s="134" t="s">
        <v>17823</v>
      </c>
      <c r="F7" s="134" t="s">
        <v>17824</v>
      </c>
      <c r="G7" s="64">
        <v>0</v>
      </c>
      <c r="H7" s="540" t="s">
        <v>69</v>
      </c>
      <c r="I7" s="64" t="s">
        <v>78</v>
      </c>
      <c r="J7" s="65" t="s">
        <v>1527</v>
      </c>
      <c r="K7" s="65" t="s">
        <v>17825</v>
      </c>
      <c r="L7" s="134">
        <v>23100000</v>
      </c>
      <c r="M7" s="83" t="s">
        <v>73</v>
      </c>
      <c r="N7" s="540" t="s">
        <v>73</v>
      </c>
      <c r="O7" s="65" t="s">
        <v>2529</v>
      </c>
      <c r="P7" s="458">
        <v>85155728</v>
      </c>
      <c r="Q7" s="135">
        <v>115</v>
      </c>
      <c r="R7" s="238">
        <v>44949</v>
      </c>
      <c r="S7" s="134">
        <v>43100000</v>
      </c>
      <c r="T7" s="541">
        <v>44958</v>
      </c>
      <c r="U7" s="135">
        <v>23100000</v>
      </c>
      <c r="V7" s="64" t="s">
        <v>70</v>
      </c>
      <c r="W7" s="135">
        <v>91156594</v>
      </c>
      <c r="X7" s="65" t="s">
        <v>791</v>
      </c>
      <c r="Y7" s="540" t="s">
        <v>69</v>
      </c>
      <c r="Z7" s="238">
        <v>44958</v>
      </c>
      <c r="AA7" s="238">
        <v>44958</v>
      </c>
      <c r="AB7" s="241" t="s">
        <v>80</v>
      </c>
      <c r="AC7" s="238">
        <v>45122</v>
      </c>
      <c r="AD7" s="375">
        <f>+IF(AB7="1800-01-01",AC7-AA7,AC7-AB7)</f>
        <v>164</v>
      </c>
      <c r="AE7" s="134">
        <v>0</v>
      </c>
      <c r="AF7" s="134">
        <v>0</v>
      </c>
      <c r="AG7" s="134">
        <v>0</v>
      </c>
      <c r="AH7" s="446" t="s">
        <v>80</v>
      </c>
      <c r="AI7" s="375">
        <f>+IF(AH7="1800-01-01",0,AH7-AC7)</f>
        <v>0</v>
      </c>
      <c r="AJ7" s="134">
        <v>0</v>
      </c>
      <c r="AK7" s="134">
        <v>0</v>
      </c>
      <c r="AL7" s="241" t="s">
        <v>80</v>
      </c>
      <c r="AM7" s="135">
        <v>0</v>
      </c>
      <c r="AN7" s="241" t="s">
        <v>80</v>
      </c>
      <c r="AO7" s="241" t="s">
        <v>80</v>
      </c>
      <c r="AP7" s="375">
        <f>+IF(AN7="1800-01-01",0,AO7-AN7)</f>
        <v>0</v>
      </c>
      <c r="AQ7" s="375">
        <f>+L7+AF7-AK7</f>
        <v>23100000</v>
      </c>
      <c r="AR7" s="64" t="s">
        <v>115</v>
      </c>
      <c r="AS7" s="134">
        <v>0</v>
      </c>
      <c r="AT7" s="243" t="s">
        <v>80</v>
      </c>
      <c r="AU7" s="426">
        <v>23100000</v>
      </c>
      <c r="AV7" s="427">
        <f>AQ7-AU7</f>
        <v>0</v>
      </c>
      <c r="AW7" s="137">
        <f>+AU7/AQ7</f>
        <v>1</v>
      </c>
      <c r="AX7" s="243" t="s">
        <v>80</v>
      </c>
      <c r="AY7" s="64" t="s">
        <v>800</v>
      </c>
      <c r="AZ7" s="544" t="s">
        <v>17826</v>
      </c>
      <c r="BA7" s="83" t="s">
        <v>71</v>
      </c>
      <c r="BB7" s="83" t="s">
        <v>71</v>
      </c>
    </row>
    <row r="8" spans="1:73" x14ac:dyDescent="0.25">
      <c r="B8" s="247">
        <v>2023</v>
      </c>
      <c r="C8" s="81">
        <v>891780111</v>
      </c>
      <c r="D8" s="82" t="s">
        <v>68</v>
      </c>
      <c r="E8" s="145" t="s">
        <v>17827</v>
      </c>
      <c r="F8" s="145" t="s">
        <v>17828</v>
      </c>
      <c r="G8" s="86">
        <v>0</v>
      </c>
      <c r="H8" s="319" t="s">
        <v>69</v>
      </c>
      <c r="I8" s="86" t="s">
        <v>78</v>
      </c>
      <c r="J8" s="87" t="s">
        <v>1527</v>
      </c>
      <c r="K8" s="87" t="s">
        <v>17829</v>
      </c>
      <c r="L8" s="145">
        <v>20000000</v>
      </c>
      <c r="M8" s="81" t="s">
        <v>73</v>
      </c>
      <c r="N8" s="319" t="s">
        <v>73</v>
      </c>
      <c r="O8" s="87" t="s">
        <v>17830</v>
      </c>
      <c r="P8" s="165">
        <v>1082951300</v>
      </c>
      <c r="Q8" s="143">
        <v>115</v>
      </c>
      <c r="R8" s="249">
        <v>44952</v>
      </c>
      <c r="S8" s="145">
        <v>43100000</v>
      </c>
      <c r="T8" s="152">
        <v>44958</v>
      </c>
      <c r="U8" s="143">
        <v>20000000</v>
      </c>
      <c r="V8" s="86" t="s">
        <v>70</v>
      </c>
      <c r="W8" s="143">
        <v>79732773</v>
      </c>
      <c r="X8" s="87" t="s">
        <v>5914</v>
      </c>
      <c r="Y8" s="319" t="s">
        <v>69</v>
      </c>
      <c r="Z8" s="249">
        <v>44958</v>
      </c>
      <c r="AA8" s="249">
        <v>44958</v>
      </c>
      <c r="AB8" s="201" t="s">
        <v>80</v>
      </c>
      <c r="AC8" s="249">
        <v>45107</v>
      </c>
      <c r="AD8" s="76">
        <f t="shared" ref="AD8:AD34" si="0">+IF(AB8="1800-01-01",AC8-AA8,AC8-AB8)</f>
        <v>149</v>
      </c>
      <c r="AE8" s="145">
        <v>0</v>
      </c>
      <c r="AF8" s="145">
        <v>0</v>
      </c>
      <c r="AG8" s="145">
        <v>0</v>
      </c>
      <c r="AH8" s="202" t="s">
        <v>80</v>
      </c>
      <c r="AI8" s="76">
        <f t="shared" ref="AI8:AI34" si="1">+IF(AH8="1800-01-01",0,AH8-AC8)</f>
        <v>0</v>
      </c>
      <c r="AJ8" s="145">
        <v>0</v>
      </c>
      <c r="AK8" s="145">
        <v>0</v>
      </c>
      <c r="AL8" s="201" t="s">
        <v>80</v>
      </c>
      <c r="AM8" s="143">
        <v>0</v>
      </c>
      <c r="AN8" s="201" t="s">
        <v>80</v>
      </c>
      <c r="AO8" s="201" t="s">
        <v>80</v>
      </c>
      <c r="AP8" s="76">
        <f t="shared" ref="AP8:AP34" si="2">+IF(AN8="1800-01-01",0,AO8-AN8)</f>
        <v>0</v>
      </c>
      <c r="AQ8" s="76">
        <f>+L8+AF8-AK8</f>
        <v>20000000</v>
      </c>
      <c r="AR8" s="86" t="s">
        <v>115</v>
      </c>
      <c r="AS8" s="145">
        <v>0</v>
      </c>
      <c r="AT8" s="203" t="s">
        <v>80</v>
      </c>
      <c r="AU8" s="157">
        <v>20000000</v>
      </c>
      <c r="AV8" s="158">
        <f t="shared" ref="AV8:AV34" si="3">AQ8-AU8</f>
        <v>0</v>
      </c>
      <c r="AW8" s="133">
        <f>+IFERROR(AU8/AQ8,"-")</f>
        <v>1</v>
      </c>
      <c r="AX8" s="203" t="s">
        <v>80</v>
      </c>
      <c r="AY8" s="86" t="s">
        <v>800</v>
      </c>
      <c r="AZ8" s="545" t="s">
        <v>17831</v>
      </c>
      <c r="BA8" s="81" t="s">
        <v>71</v>
      </c>
      <c r="BB8" s="81" t="s">
        <v>71</v>
      </c>
      <c r="BC8" s="12"/>
    </row>
    <row r="9" spans="1:73" x14ac:dyDescent="0.25">
      <c r="B9" s="247">
        <v>2023</v>
      </c>
      <c r="C9" s="81">
        <v>891780111</v>
      </c>
      <c r="D9" s="82" t="s">
        <v>68</v>
      </c>
      <c r="E9" s="145" t="s">
        <v>17832</v>
      </c>
      <c r="F9" s="145" t="s">
        <v>17833</v>
      </c>
      <c r="G9" s="86">
        <v>0</v>
      </c>
      <c r="H9" s="319" t="s">
        <v>69</v>
      </c>
      <c r="I9" s="86" t="s">
        <v>78</v>
      </c>
      <c r="J9" s="87" t="s">
        <v>1527</v>
      </c>
      <c r="K9" s="87" t="s">
        <v>17834</v>
      </c>
      <c r="L9" s="145">
        <v>14000000</v>
      </c>
      <c r="M9" s="81" t="s">
        <v>73</v>
      </c>
      <c r="N9" s="319" t="s">
        <v>73</v>
      </c>
      <c r="O9" s="87" t="s">
        <v>17835</v>
      </c>
      <c r="P9" s="165">
        <v>1082948298</v>
      </c>
      <c r="Q9" s="143">
        <v>172</v>
      </c>
      <c r="R9" s="249">
        <v>44958</v>
      </c>
      <c r="S9" s="145">
        <v>45500000</v>
      </c>
      <c r="T9" s="152">
        <v>44959</v>
      </c>
      <c r="U9" s="143">
        <v>14000000</v>
      </c>
      <c r="V9" s="86" t="s">
        <v>70</v>
      </c>
      <c r="W9" s="143">
        <v>57427442</v>
      </c>
      <c r="X9" s="87" t="s">
        <v>17836</v>
      </c>
      <c r="Y9" s="319" t="s">
        <v>69</v>
      </c>
      <c r="Z9" s="249">
        <v>44959</v>
      </c>
      <c r="AA9" s="249">
        <v>44959</v>
      </c>
      <c r="AB9" s="201" t="s">
        <v>80</v>
      </c>
      <c r="AC9" s="249">
        <v>45108</v>
      </c>
      <c r="AD9" s="76">
        <f t="shared" si="0"/>
        <v>149</v>
      </c>
      <c r="AE9" s="145">
        <v>0</v>
      </c>
      <c r="AF9" s="145">
        <v>0</v>
      </c>
      <c r="AG9" s="145">
        <v>0</v>
      </c>
      <c r="AH9" s="202" t="s">
        <v>80</v>
      </c>
      <c r="AI9" s="76">
        <f t="shared" si="1"/>
        <v>0</v>
      </c>
      <c r="AJ9" s="145">
        <v>0</v>
      </c>
      <c r="AK9" s="145">
        <v>0</v>
      </c>
      <c r="AL9" s="201" t="s">
        <v>80</v>
      </c>
      <c r="AM9" s="143">
        <v>1</v>
      </c>
      <c r="AN9" s="201">
        <v>44996</v>
      </c>
      <c r="AO9" s="201">
        <v>45124</v>
      </c>
      <c r="AP9" s="76">
        <f t="shared" si="2"/>
        <v>128</v>
      </c>
      <c r="AQ9" s="76">
        <f>+L9+AF9-AK9</f>
        <v>14000000</v>
      </c>
      <c r="AR9" s="86" t="s">
        <v>115</v>
      </c>
      <c r="AS9" s="145">
        <v>0</v>
      </c>
      <c r="AT9" s="203" t="s">
        <v>80</v>
      </c>
      <c r="AU9" s="157">
        <v>14000000</v>
      </c>
      <c r="AV9" s="158">
        <f t="shared" si="3"/>
        <v>0</v>
      </c>
      <c r="AW9" s="133">
        <f t="shared" ref="AW9:AW34" si="4">+IFERROR(AU9/AQ9,"-")</f>
        <v>1</v>
      </c>
      <c r="AX9" s="203" t="s">
        <v>80</v>
      </c>
      <c r="AY9" s="86" t="s">
        <v>800</v>
      </c>
      <c r="AZ9" s="545" t="s">
        <v>17837</v>
      </c>
      <c r="BA9" s="81" t="s">
        <v>71</v>
      </c>
      <c r="BB9" s="81" t="s">
        <v>71</v>
      </c>
      <c r="BC9" s="12"/>
    </row>
    <row r="10" spans="1:73" x14ac:dyDescent="0.25">
      <c r="B10" s="247">
        <v>2023</v>
      </c>
      <c r="C10" s="81">
        <v>891780111</v>
      </c>
      <c r="D10" s="82" t="s">
        <v>68</v>
      </c>
      <c r="E10" s="145" t="s">
        <v>17838</v>
      </c>
      <c r="F10" s="145" t="s">
        <v>17839</v>
      </c>
      <c r="G10" s="86">
        <v>0</v>
      </c>
      <c r="H10" s="319" t="s">
        <v>69</v>
      </c>
      <c r="I10" s="86" t="s">
        <v>78</v>
      </c>
      <c r="J10" s="87" t="s">
        <v>1527</v>
      </c>
      <c r="K10" s="87" t="s">
        <v>17840</v>
      </c>
      <c r="L10" s="145">
        <v>14000000</v>
      </c>
      <c r="M10" s="81" t="s">
        <v>73</v>
      </c>
      <c r="N10" s="319" t="s">
        <v>73</v>
      </c>
      <c r="O10" s="87" t="s">
        <v>17841</v>
      </c>
      <c r="P10" s="165">
        <v>51839142</v>
      </c>
      <c r="Q10" s="143">
        <v>172</v>
      </c>
      <c r="R10" s="249">
        <v>44958</v>
      </c>
      <c r="S10" s="145">
        <v>45500000</v>
      </c>
      <c r="T10" s="152">
        <v>44959</v>
      </c>
      <c r="U10" s="143">
        <v>14000000</v>
      </c>
      <c r="V10" s="86" t="s">
        <v>70</v>
      </c>
      <c r="W10" s="143">
        <v>79732773</v>
      </c>
      <c r="X10" s="87" t="s">
        <v>5914</v>
      </c>
      <c r="Y10" s="319" t="s">
        <v>69</v>
      </c>
      <c r="Z10" s="249">
        <v>44959</v>
      </c>
      <c r="AA10" s="249">
        <v>44959</v>
      </c>
      <c r="AB10" s="201" t="s">
        <v>80</v>
      </c>
      <c r="AC10" s="249">
        <v>45108</v>
      </c>
      <c r="AD10" s="76">
        <f t="shared" si="0"/>
        <v>149</v>
      </c>
      <c r="AE10" s="145">
        <v>0</v>
      </c>
      <c r="AF10" s="145">
        <v>0</v>
      </c>
      <c r="AG10" s="145">
        <v>0</v>
      </c>
      <c r="AH10" s="202" t="s">
        <v>80</v>
      </c>
      <c r="AI10" s="76">
        <f t="shared" si="1"/>
        <v>0</v>
      </c>
      <c r="AJ10" s="145">
        <v>0</v>
      </c>
      <c r="AK10" s="145">
        <v>0</v>
      </c>
      <c r="AL10" s="201" t="s">
        <v>80</v>
      </c>
      <c r="AM10" s="143">
        <v>0</v>
      </c>
      <c r="AN10" s="201" t="s">
        <v>80</v>
      </c>
      <c r="AO10" s="201" t="s">
        <v>80</v>
      </c>
      <c r="AP10" s="76">
        <f t="shared" si="2"/>
        <v>0</v>
      </c>
      <c r="AQ10" s="76">
        <f>+L10+AF10-AK10</f>
        <v>14000000</v>
      </c>
      <c r="AR10" s="86" t="s">
        <v>115</v>
      </c>
      <c r="AS10" s="145">
        <v>0</v>
      </c>
      <c r="AT10" s="203" t="s">
        <v>80</v>
      </c>
      <c r="AU10" s="157">
        <v>14000000</v>
      </c>
      <c r="AV10" s="158">
        <f t="shared" si="3"/>
        <v>0</v>
      </c>
      <c r="AW10" s="133">
        <f t="shared" si="4"/>
        <v>1</v>
      </c>
      <c r="AX10" s="203" t="s">
        <v>80</v>
      </c>
      <c r="AY10" s="86" t="s">
        <v>800</v>
      </c>
      <c r="AZ10" s="545" t="s">
        <v>17842</v>
      </c>
      <c r="BA10" s="81" t="s">
        <v>71</v>
      </c>
      <c r="BB10" s="81" t="s">
        <v>71</v>
      </c>
    </row>
    <row r="11" spans="1:73" x14ac:dyDescent="0.25">
      <c r="B11" s="247">
        <v>2023</v>
      </c>
      <c r="C11" s="81">
        <v>891780111</v>
      </c>
      <c r="D11" s="82" t="s">
        <v>68</v>
      </c>
      <c r="E11" s="145" t="s">
        <v>17843</v>
      </c>
      <c r="F11" s="145" t="s">
        <v>17844</v>
      </c>
      <c r="G11" s="86">
        <v>0</v>
      </c>
      <c r="H11" s="319" t="s">
        <v>69</v>
      </c>
      <c r="I11" s="86" t="s">
        <v>78</v>
      </c>
      <c r="J11" s="87" t="s">
        <v>1527</v>
      </c>
      <c r="K11" s="87" t="s">
        <v>17845</v>
      </c>
      <c r="L11" s="145">
        <v>17400000</v>
      </c>
      <c r="M11" s="81" t="s">
        <v>73</v>
      </c>
      <c r="N11" s="319" t="s">
        <v>73</v>
      </c>
      <c r="O11" s="87" t="s">
        <v>17846</v>
      </c>
      <c r="P11" s="165">
        <v>1065657067</v>
      </c>
      <c r="Q11" s="143">
        <v>172</v>
      </c>
      <c r="R11" s="249">
        <v>44958</v>
      </c>
      <c r="S11" s="145">
        <v>45500000</v>
      </c>
      <c r="T11" s="152">
        <v>44959</v>
      </c>
      <c r="U11" s="143">
        <v>17400000</v>
      </c>
      <c r="V11" s="86" t="s">
        <v>70</v>
      </c>
      <c r="W11" s="143">
        <v>1082863147</v>
      </c>
      <c r="X11" s="87" t="s">
        <v>5907</v>
      </c>
      <c r="Y11" s="319" t="s">
        <v>69</v>
      </c>
      <c r="Z11" s="249">
        <v>44959</v>
      </c>
      <c r="AA11" s="249">
        <v>44959</v>
      </c>
      <c r="AB11" s="201" t="s">
        <v>80</v>
      </c>
      <c r="AC11" s="249">
        <v>45108</v>
      </c>
      <c r="AD11" s="76">
        <f t="shared" si="0"/>
        <v>149</v>
      </c>
      <c r="AE11" s="145">
        <v>0</v>
      </c>
      <c r="AF11" s="145">
        <v>0</v>
      </c>
      <c r="AG11" s="145">
        <v>0</v>
      </c>
      <c r="AH11" s="202" t="s">
        <v>80</v>
      </c>
      <c r="AI11" s="76">
        <f t="shared" si="1"/>
        <v>0</v>
      </c>
      <c r="AJ11" s="145">
        <v>0</v>
      </c>
      <c r="AK11" s="145">
        <v>0</v>
      </c>
      <c r="AL11" s="201" t="s">
        <v>80</v>
      </c>
      <c r="AM11" s="143">
        <v>0</v>
      </c>
      <c r="AN11" s="201" t="s">
        <v>80</v>
      </c>
      <c r="AO11" s="201" t="s">
        <v>80</v>
      </c>
      <c r="AP11" s="76">
        <f t="shared" si="2"/>
        <v>0</v>
      </c>
      <c r="AQ11" s="76">
        <f>+L11+AF11-AK11</f>
        <v>17400000</v>
      </c>
      <c r="AR11" s="86" t="s">
        <v>115</v>
      </c>
      <c r="AS11" s="145">
        <v>0</v>
      </c>
      <c r="AT11" s="203" t="s">
        <v>80</v>
      </c>
      <c r="AU11" s="157">
        <v>17400000</v>
      </c>
      <c r="AV11" s="158">
        <f t="shared" si="3"/>
        <v>0</v>
      </c>
      <c r="AW11" s="133">
        <f t="shared" si="4"/>
        <v>1</v>
      </c>
      <c r="AX11" s="203" t="s">
        <v>80</v>
      </c>
      <c r="AY11" s="86" t="s">
        <v>800</v>
      </c>
      <c r="AZ11" s="545" t="s">
        <v>17847</v>
      </c>
      <c r="BA11" s="81" t="s">
        <v>71</v>
      </c>
      <c r="BB11" s="81" t="s">
        <v>71</v>
      </c>
    </row>
    <row r="12" spans="1:73" x14ac:dyDescent="0.25">
      <c r="B12" s="247">
        <v>2023</v>
      </c>
      <c r="C12" s="81">
        <v>891780111</v>
      </c>
      <c r="D12" s="82" t="s">
        <v>68</v>
      </c>
      <c r="E12" s="145" t="s">
        <v>17848</v>
      </c>
      <c r="F12" s="145" t="s">
        <v>17849</v>
      </c>
      <c r="G12" s="86">
        <v>0</v>
      </c>
      <c r="H12" s="319" t="s">
        <v>69</v>
      </c>
      <c r="I12" s="86" t="s">
        <v>78</v>
      </c>
      <c r="J12" s="87" t="s">
        <v>1527</v>
      </c>
      <c r="K12" s="87" t="s">
        <v>17850</v>
      </c>
      <c r="L12" s="145">
        <v>14000000</v>
      </c>
      <c r="M12" s="81" t="s">
        <v>73</v>
      </c>
      <c r="N12" s="319" t="s">
        <v>73</v>
      </c>
      <c r="O12" s="87" t="s">
        <v>4136</v>
      </c>
      <c r="P12" s="165">
        <v>36724425</v>
      </c>
      <c r="Q12" s="143">
        <v>173</v>
      </c>
      <c r="R12" s="249">
        <v>44958</v>
      </c>
      <c r="S12" s="145">
        <v>45400000</v>
      </c>
      <c r="T12" s="152">
        <v>44959</v>
      </c>
      <c r="U12" s="143">
        <v>14000000</v>
      </c>
      <c r="V12" s="86" t="s">
        <v>70</v>
      </c>
      <c r="W12" s="143">
        <v>12533448</v>
      </c>
      <c r="X12" s="87" t="s">
        <v>6180</v>
      </c>
      <c r="Y12" s="319" t="s">
        <v>69</v>
      </c>
      <c r="Z12" s="249">
        <v>44959</v>
      </c>
      <c r="AA12" s="249">
        <v>44959</v>
      </c>
      <c r="AB12" s="201" t="s">
        <v>80</v>
      </c>
      <c r="AC12" s="249">
        <v>45108</v>
      </c>
      <c r="AD12" s="76">
        <f t="shared" si="0"/>
        <v>149</v>
      </c>
      <c r="AE12" s="145">
        <v>0</v>
      </c>
      <c r="AF12" s="145">
        <v>0</v>
      </c>
      <c r="AG12" s="145">
        <v>0</v>
      </c>
      <c r="AH12" s="202" t="s">
        <v>80</v>
      </c>
      <c r="AI12" s="76">
        <f t="shared" si="1"/>
        <v>0</v>
      </c>
      <c r="AJ12" s="145">
        <v>0</v>
      </c>
      <c r="AK12" s="145">
        <v>0</v>
      </c>
      <c r="AL12" s="201" t="s">
        <v>80</v>
      </c>
      <c r="AM12" s="143">
        <v>0</v>
      </c>
      <c r="AN12" s="201" t="s">
        <v>80</v>
      </c>
      <c r="AO12" s="201" t="s">
        <v>80</v>
      </c>
      <c r="AP12" s="76">
        <f t="shared" si="2"/>
        <v>0</v>
      </c>
      <c r="AQ12" s="76">
        <f>+L12+AF12-AK12</f>
        <v>14000000</v>
      </c>
      <c r="AR12" s="86" t="s">
        <v>115</v>
      </c>
      <c r="AS12" s="145">
        <v>0</v>
      </c>
      <c r="AT12" s="203" t="s">
        <v>80</v>
      </c>
      <c r="AU12" s="157">
        <v>14000000</v>
      </c>
      <c r="AV12" s="158">
        <f t="shared" si="3"/>
        <v>0</v>
      </c>
      <c r="AW12" s="133">
        <f t="shared" si="4"/>
        <v>1</v>
      </c>
      <c r="AX12" s="203" t="s">
        <v>80</v>
      </c>
      <c r="AY12" s="86" t="s">
        <v>800</v>
      </c>
      <c r="AZ12" s="545" t="s">
        <v>17851</v>
      </c>
      <c r="BA12" s="81" t="s">
        <v>71</v>
      </c>
      <c r="BB12" s="81" t="s">
        <v>71</v>
      </c>
    </row>
    <row r="13" spans="1:73" x14ac:dyDescent="0.25">
      <c r="B13" s="247">
        <v>2023</v>
      </c>
      <c r="C13" s="81">
        <v>891780111</v>
      </c>
      <c r="D13" s="82" t="s">
        <v>68</v>
      </c>
      <c r="E13" s="145" t="s">
        <v>17852</v>
      </c>
      <c r="F13" s="145" t="s">
        <v>17853</v>
      </c>
      <c r="G13" s="86">
        <v>0</v>
      </c>
      <c r="H13" s="319" t="s">
        <v>69</v>
      </c>
      <c r="I13" s="86" t="s">
        <v>78</v>
      </c>
      <c r="J13" s="87" t="s">
        <v>1527</v>
      </c>
      <c r="K13" s="87" t="s">
        <v>17854</v>
      </c>
      <c r="L13" s="145">
        <v>14000000</v>
      </c>
      <c r="M13" s="81" t="s">
        <v>73</v>
      </c>
      <c r="N13" s="319" t="s">
        <v>73</v>
      </c>
      <c r="O13" s="87" t="s">
        <v>17855</v>
      </c>
      <c r="P13" s="165">
        <v>84456404</v>
      </c>
      <c r="Q13" s="143">
        <v>173</v>
      </c>
      <c r="R13" s="249">
        <v>44958</v>
      </c>
      <c r="S13" s="145">
        <v>45400000</v>
      </c>
      <c r="T13" s="152">
        <v>44959</v>
      </c>
      <c r="U13" s="143">
        <v>14000000</v>
      </c>
      <c r="V13" s="86" t="s">
        <v>70</v>
      </c>
      <c r="W13" s="143">
        <v>1083432808</v>
      </c>
      <c r="X13" s="87" t="s">
        <v>13209</v>
      </c>
      <c r="Y13" s="319" t="s">
        <v>69</v>
      </c>
      <c r="Z13" s="249">
        <v>44959</v>
      </c>
      <c r="AA13" s="249">
        <v>44959</v>
      </c>
      <c r="AB13" s="201" t="s">
        <v>80</v>
      </c>
      <c r="AC13" s="249">
        <v>45108</v>
      </c>
      <c r="AD13" s="76">
        <f t="shared" si="0"/>
        <v>149</v>
      </c>
      <c r="AE13" s="145">
        <v>0</v>
      </c>
      <c r="AF13" s="145">
        <v>0</v>
      </c>
      <c r="AG13" s="145">
        <v>0</v>
      </c>
      <c r="AH13" s="202" t="s">
        <v>80</v>
      </c>
      <c r="AI13" s="76">
        <f t="shared" si="1"/>
        <v>0</v>
      </c>
      <c r="AJ13" s="145">
        <v>0</v>
      </c>
      <c r="AK13" s="145">
        <v>0</v>
      </c>
      <c r="AL13" s="201" t="s">
        <v>80</v>
      </c>
      <c r="AM13" s="143">
        <v>0</v>
      </c>
      <c r="AN13" s="201" t="s">
        <v>80</v>
      </c>
      <c r="AO13" s="201" t="s">
        <v>80</v>
      </c>
      <c r="AP13" s="76">
        <f t="shared" si="2"/>
        <v>0</v>
      </c>
      <c r="AQ13" s="76">
        <f>+L13+AF13-AK13</f>
        <v>14000000</v>
      </c>
      <c r="AR13" s="86" t="s">
        <v>115</v>
      </c>
      <c r="AS13" s="145">
        <v>0</v>
      </c>
      <c r="AT13" s="203" t="s">
        <v>80</v>
      </c>
      <c r="AU13" s="157">
        <v>14000000</v>
      </c>
      <c r="AV13" s="158">
        <f t="shared" si="3"/>
        <v>0</v>
      </c>
      <c r="AW13" s="133">
        <f t="shared" si="4"/>
        <v>1</v>
      </c>
      <c r="AX13" s="203" t="s">
        <v>80</v>
      </c>
      <c r="AY13" s="86" t="s">
        <v>800</v>
      </c>
      <c r="AZ13" s="545" t="s">
        <v>17856</v>
      </c>
      <c r="BA13" s="81" t="s">
        <v>71</v>
      </c>
      <c r="BB13" s="81" t="s">
        <v>71</v>
      </c>
    </row>
    <row r="14" spans="1:73" x14ac:dyDescent="0.25">
      <c r="B14" s="247">
        <v>2023</v>
      </c>
      <c r="C14" s="81">
        <v>891780111</v>
      </c>
      <c r="D14" s="82" t="s">
        <v>68</v>
      </c>
      <c r="E14" s="145" t="s">
        <v>17857</v>
      </c>
      <c r="F14" s="145" t="s">
        <v>17858</v>
      </c>
      <c r="G14" s="86">
        <v>0</v>
      </c>
      <c r="H14" s="319" t="s">
        <v>69</v>
      </c>
      <c r="I14" s="86" t="s">
        <v>78</v>
      </c>
      <c r="J14" s="87" t="s">
        <v>1527</v>
      </c>
      <c r="K14" s="87" t="s">
        <v>17859</v>
      </c>
      <c r="L14" s="145">
        <v>17400000</v>
      </c>
      <c r="M14" s="81" t="s">
        <v>73</v>
      </c>
      <c r="N14" s="319" t="s">
        <v>73</v>
      </c>
      <c r="O14" s="87" t="s">
        <v>9003</v>
      </c>
      <c r="P14" s="165">
        <v>84454604</v>
      </c>
      <c r="Q14" s="143">
        <v>173</v>
      </c>
      <c r="R14" s="249">
        <v>44958</v>
      </c>
      <c r="S14" s="145">
        <v>45400000</v>
      </c>
      <c r="T14" s="152">
        <v>44959</v>
      </c>
      <c r="U14" s="143">
        <v>17400000</v>
      </c>
      <c r="V14" s="86" t="s">
        <v>70</v>
      </c>
      <c r="W14" s="143">
        <v>85475151</v>
      </c>
      <c r="X14" s="87" t="s">
        <v>5912</v>
      </c>
      <c r="Y14" s="319" t="s">
        <v>69</v>
      </c>
      <c r="Z14" s="249">
        <v>44959</v>
      </c>
      <c r="AA14" s="249">
        <v>44959</v>
      </c>
      <c r="AB14" s="201" t="s">
        <v>80</v>
      </c>
      <c r="AC14" s="249">
        <v>45108</v>
      </c>
      <c r="AD14" s="76">
        <f t="shared" si="0"/>
        <v>149</v>
      </c>
      <c r="AE14" s="145">
        <v>0</v>
      </c>
      <c r="AF14" s="145">
        <v>0</v>
      </c>
      <c r="AG14" s="145">
        <v>0</v>
      </c>
      <c r="AH14" s="202" t="s">
        <v>80</v>
      </c>
      <c r="AI14" s="76">
        <f t="shared" si="1"/>
        <v>0</v>
      </c>
      <c r="AJ14" s="145">
        <v>0</v>
      </c>
      <c r="AK14" s="145">
        <v>0</v>
      </c>
      <c r="AL14" s="201" t="s">
        <v>80</v>
      </c>
      <c r="AM14" s="143">
        <v>0</v>
      </c>
      <c r="AN14" s="201" t="s">
        <v>80</v>
      </c>
      <c r="AO14" s="201" t="s">
        <v>80</v>
      </c>
      <c r="AP14" s="76">
        <f t="shared" si="2"/>
        <v>0</v>
      </c>
      <c r="AQ14" s="76">
        <f>+L14+AF14-AK14</f>
        <v>17400000</v>
      </c>
      <c r="AR14" s="86" t="s">
        <v>115</v>
      </c>
      <c r="AS14" s="145">
        <v>0</v>
      </c>
      <c r="AT14" s="203" t="s">
        <v>80</v>
      </c>
      <c r="AU14" s="157">
        <v>17400000</v>
      </c>
      <c r="AV14" s="158">
        <f t="shared" si="3"/>
        <v>0</v>
      </c>
      <c r="AW14" s="133">
        <f t="shared" si="4"/>
        <v>1</v>
      </c>
      <c r="AX14" s="203" t="s">
        <v>80</v>
      </c>
      <c r="AY14" s="86" t="s">
        <v>800</v>
      </c>
      <c r="AZ14" s="545" t="s">
        <v>17860</v>
      </c>
      <c r="BA14" s="81" t="s">
        <v>71</v>
      </c>
      <c r="BB14" s="81" t="s">
        <v>71</v>
      </c>
    </row>
    <row r="15" spans="1:73" x14ac:dyDescent="0.25">
      <c r="B15" s="247">
        <v>2023</v>
      </c>
      <c r="C15" s="81">
        <v>891780111</v>
      </c>
      <c r="D15" s="82" t="s">
        <v>68</v>
      </c>
      <c r="E15" s="145" t="s">
        <v>17861</v>
      </c>
      <c r="F15" s="145" t="s">
        <v>17862</v>
      </c>
      <c r="G15" s="86">
        <v>0</v>
      </c>
      <c r="H15" s="319" t="s">
        <v>69</v>
      </c>
      <c r="I15" s="86" t="s">
        <v>78</v>
      </c>
      <c r="J15" s="87" t="s">
        <v>1527</v>
      </c>
      <c r="K15" s="87" t="s">
        <v>17863</v>
      </c>
      <c r="L15" s="145">
        <v>14000000</v>
      </c>
      <c r="M15" s="81" t="s">
        <v>73</v>
      </c>
      <c r="N15" s="319" t="s">
        <v>73</v>
      </c>
      <c r="O15" s="87" t="s">
        <v>17864</v>
      </c>
      <c r="P15" s="165">
        <v>1049348815</v>
      </c>
      <c r="Q15" s="143">
        <v>193</v>
      </c>
      <c r="R15" s="249">
        <v>44959</v>
      </c>
      <c r="S15" s="145">
        <v>14000000</v>
      </c>
      <c r="T15" s="152">
        <v>44960</v>
      </c>
      <c r="U15" s="143">
        <v>14000000</v>
      </c>
      <c r="V15" s="86" t="s">
        <v>70</v>
      </c>
      <c r="W15" s="143">
        <v>32770239</v>
      </c>
      <c r="X15" s="87" t="s">
        <v>9161</v>
      </c>
      <c r="Y15" s="319" t="s">
        <v>69</v>
      </c>
      <c r="Z15" s="249">
        <v>44960</v>
      </c>
      <c r="AA15" s="249">
        <v>44960</v>
      </c>
      <c r="AB15" s="201" t="s">
        <v>80</v>
      </c>
      <c r="AC15" s="249">
        <v>45109</v>
      </c>
      <c r="AD15" s="76">
        <f t="shared" si="0"/>
        <v>149</v>
      </c>
      <c r="AE15" s="145">
        <v>0</v>
      </c>
      <c r="AF15" s="145">
        <v>0</v>
      </c>
      <c r="AG15" s="145">
        <v>0</v>
      </c>
      <c r="AH15" s="202" t="s">
        <v>80</v>
      </c>
      <c r="AI15" s="76">
        <f t="shared" si="1"/>
        <v>0</v>
      </c>
      <c r="AJ15" s="145">
        <v>0</v>
      </c>
      <c r="AK15" s="145">
        <v>0</v>
      </c>
      <c r="AL15" s="201" t="s">
        <v>80</v>
      </c>
      <c r="AM15" s="143">
        <v>0</v>
      </c>
      <c r="AN15" s="201" t="s">
        <v>80</v>
      </c>
      <c r="AO15" s="201" t="s">
        <v>80</v>
      </c>
      <c r="AP15" s="76">
        <f t="shared" si="2"/>
        <v>0</v>
      </c>
      <c r="AQ15" s="76">
        <f>+L15+AF15-AK15</f>
        <v>14000000</v>
      </c>
      <c r="AR15" s="86" t="s">
        <v>115</v>
      </c>
      <c r="AS15" s="145">
        <v>0</v>
      </c>
      <c r="AT15" s="203" t="s">
        <v>80</v>
      </c>
      <c r="AU15" s="157">
        <v>14000000</v>
      </c>
      <c r="AV15" s="158">
        <f t="shared" si="3"/>
        <v>0</v>
      </c>
      <c r="AW15" s="133">
        <f t="shared" si="4"/>
        <v>1</v>
      </c>
      <c r="AX15" s="203" t="s">
        <v>80</v>
      </c>
      <c r="AY15" s="86" t="s">
        <v>800</v>
      </c>
      <c r="AZ15" s="545" t="s">
        <v>17865</v>
      </c>
      <c r="BA15" s="81" t="s">
        <v>71</v>
      </c>
      <c r="BB15" s="81" t="s">
        <v>71</v>
      </c>
    </row>
    <row r="16" spans="1:73" x14ac:dyDescent="0.25">
      <c r="B16" s="247">
        <v>2023</v>
      </c>
      <c r="C16" s="81">
        <v>891780111</v>
      </c>
      <c r="D16" s="82" t="s">
        <v>68</v>
      </c>
      <c r="E16" s="145" t="s">
        <v>17866</v>
      </c>
      <c r="F16" s="145" t="s">
        <v>17867</v>
      </c>
      <c r="G16" s="86">
        <v>0</v>
      </c>
      <c r="H16" s="319" t="s">
        <v>69</v>
      </c>
      <c r="I16" s="86" t="s">
        <v>78</v>
      </c>
      <c r="J16" s="87" t="s">
        <v>1527</v>
      </c>
      <c r="K16" s="87" t="s">
        <v>17868</v>
      </c>
      <c r="L16" s="145">
        <v>9500000</v>
      </c>
      <c r="M16" s="81" t="s">
        <v>73</v>
      </c>
      <c r="N16" s="319" t="s">
        <v>73</v>
      </c>
      <c r="O16" s="87" t="s">
        <v>17869</v>
      </c>
      <c r="P16" s="165">
        <v>1083042706</v>
      </c>
      <c r="Q16" s="143">
        <v>192</v>
      </c>
      <c r="R16" s="249">
        <v>44959</v>
      </c>
      <c r="S16" s="145">
        <v>9500000</v>
      </c>
      <c r="T16" s="152">
        <v>44960</v>
      </c>
      <c r="U16" s="143">
        <v>9500000</v>
      </c>
      <c r="V16" s="86" t="s">
        <v>70</v>
      </c>
      <c r="W16" s="143">
        <v>84450555</v>
      </c>
      <c r="X16" s="87" t="s">
        <v>5917</v>
      </c>
      <c r="Y16" s="319" t="s">
        <v>69</v>
      </c>
      <c r="Z16" s="249">
        <v>44960</v>
      </c>
      <c r="AA16" s="249">
        <v>44960</v>
      </c>
      <c r="AB16" s="201" t="s">
        <v>80</v>
      </c>
      <c r="AC16" s="249">
        <v>45109</v>
      </c>
      <c r="AD16" s="76">
        <f t="shared" si="0"/>
        <v>149</v>
      </c>
      <c r="AE16" s="145">
        <v>0</v>
      </c>
      <c r="AF16" s="145">
        <v>0</v>
      </c>
      <c r="AG16" s="145">
        <v>0</v>
      </c>
      <c r="AH16" s="202" t="s">
        <v>80</v>
      </c>
      <c r="AI16" s="76">
        <f t="shared" si="1"/>
        <v>0</v>
      </c>
      <c r="AJ16" s="145">
        <v>0</v>
      </c>
      <c r="AK16" s="145">
        <v>0</v>
      </c>
      <c r="AL16" s="201" t="s">
        <v>80</v>
      </c>
      <c r="AM16" s="143">
        <v>0</v>
      </c>
      <c r="AN16" s="201" t="s">
        <v>80</v>
      </c>
      <c r="AO16" s="201" t="s">
        <v>80</v>
      </c>
      <c r="AP16" s="76">
        <f t="shared" si="2"/>
        <v>0</v>
      </c>
      <c r="AQ16" s="76">
        <f>+L16+AF16-AK16</f>
        <v>9500000</v>
      </c>
      <c r="AR16" s="86" t="s">
        <v>115</v>
      </c>
      <c r="AS16" s="145">
        <v>0</v>
      </c>
      <c r="AT16" s="203" t="s">
        <v>80</v>
      </c>
      <c r="AU16" s="157">
        <v>9500000</v>
      </c>
      <c r="AV16" s="158">
        <f t="shared" si="3"/>
        <v>0</v>
      </c>
      <c r="AW16" s="133">
        <f t="shared" si="4"/>
        <v>1</v>
      </c>
      <c r="AX16" s="203" t="s">
        <v>80</v>
      </c>
      <c r="AY16" s="86" t="s">
        <v>800</v>
      </c>
      <c r="AZ16" s="545" t="s">
        <v>17870</v>
      </c>
      <c r="BA16" s="81" t="s">
        <v>71</v>
      </c>
      <c r="BB16" s="81" t="s">
        <v>71</v>
      </c>
    </row>
    <row r="17" spans="2:54" x14ac:dyDescent="0.25">
      <c r="B17" s="247">
        <v>2023</v>
      </c>
      <c r="C17" s="81">
        <v>891780111</v>
      </c>
      <c r="D17" s="82" t="s">
        <v>68</v>
      </c>
      <c r="E17" s="145" t="s">
        <v>17871</v>
      </c>
      <c r="F17" s="145" t="s">
        <v>17872</v>
      </c>
      <c r="G17" s="86">
        <v>0</v>
      </c>
      <c r="H17" s="319" t="s">
        <v>69</v>
      </c>
      <c r="I17" s="86" t="s">
        <v>78</v>
      </c>
      <c r="J17" s="87" t="s">
        <v>120</v>
      </c>
      <c r="K17" s="87" t="s">
        <v>17873</v>
      </c>
      <c r="L17" s="145">
        <v>9500000</v>
      </c>
      <c r="M17" s="81" t="s">
        <v>73</v>
      </c>
      <c r="N17" s="319" t="s">
        <v>73</v>
      </c>
      <c r="O17" s="87" t="s">
        <v>17874</v>
      </c>
      <c r="P17" s="165">
        <v>1083026159</v>
      </c>
      <c r="Q17" s="143">
        <v>225</v>
      </c>
      <c r="R17" s="249">
        <v>44960</v>
      </c>
      <c r="S17" s="145">
        <v>19000000</v>
      </c>
      <c r="T17" s="152">
        <v>44964</v>
      </c>
      <c r="U17" s="143">
        <v>9500000</v>
      </c>
      <c r="V17" s="86" t="s">
        <v>70</v>
      </c>
      <c r="W17" s="143">
        <v>79732773</v>
      </c>
      <c r="X17" s="87" t="s">
        <v>5914</v>
      </c>
      <c r="Y17" s="319" t="s">
        <v>69</v>
      </c>
      <c r="Z17" s="249">
        <v>44964</v>
      </c>
      <c r="AA17" s="249">
        <v>44964</v>
      </c>
      <c r="AB17" s="201" t="s">
        <v>80</v>
      </c>
      <c r="AC17" s="249">
        <v>45113</v>
      </c>
      <c r="AD17" s="76">
        <f t="shared" si="0"/>
        <v>149</v>
      </c>
      <c r="AE17" s="145">
        <v>0</v>
      </c>
      <c r="AF17" s="145">
        <v>0</v>
      </c>
      <c r="AG17" s="145">
        <v>0</v>
      </c>
      <c r="AH17" s="202" t="s">
        <v>80</v>
      </c>
      <c r="AI17" s="76">
        <f t="shared" si="1"/>
        <v>0</v>
      </c>
      <c r="AJ17" s="145">
        <v>0</v>
      </c>
      <c r="AK17" s="145">
        <v>0</v>
      </c>
      <c r="AL17" s="201" t="s">
        <v>80</v>
      </c>
      <c r="AM17" s="143">
        <v>0</v>
      </c>
      <c r="AN17" s="201" t="s">
        <v>80</v>
      </c>
      <c r="AO17" s="201" t="s">
        <v>80</v>
      </c>
      <c r="AP17" s="76">
        <f t="shared" si="2"/>
        <v>0</v>
      </c>
      <c r="AQ17" s="76">
        <f>+L17+AF17-AK17</f>
        <v>9500000</v>
      </c>
      <c r="AR17" s="86" t="s">
        <v>115</v>
      </c>
      <c r="AS17" s="145">
        <v>0</v>
      </c>
      <c r="AT17" s="203" t="s">
        <v>80</v>
      </c>
      <c r="AU17" s="157">
        <v>9500000</v>
      </c>
      <c r="AV17" s="158">
        <f t="shared" si="3"/>
        <v>0</v>
      </c>
      <c r="AW17" s="133">
        <f t="shared" si="4"/>
        <v>1</v>
      </c>
      <c r="AX17" s="203" t="s">
        <v>80</v>
      </c>
      <c r="AY17" s="86" t="s">
        <v>800</v>
      </c>
      <c r="AZ17" s="545" t="s">
        <v>17875</v>
      </c>
      <c r="BA17" s="81" t="s">
        <v>71</v>
      </c>
      <c r="BB17" s="81" t="s">
        <v>71</v>
      </c>
    </row>
    <row r="18" spans="2:54" x14ac:dyDescent="0.25">
      <c r="B18" s="247">
        <v>2023</v>
      </c>
      <c r="C18" s="81">
        <v>891780111</v>
      </c>
      <c r="D18" s="82" t="s">
        <v>68</v>
      </c>
      <c r="E18" s="145" t="s">
        <v>17876</v>
      </c>
      <c r="F18" s="145" t="s">
        <v>17877</v>
      </c>
      <c r="G18" s="86">
        <v>0</v>
      </c>
      <c r="H18" s="319" t="s">
        <v>69</v>
      </c>
      <c r="I18" s="86" t="s">
        <v>78</v>
      </c>
      <c r="J18" s="87" t="s">
        <v>120</v>
      </c>
      <c r="K18" s="87" t="s">
        <v>17878</v>
      </c>
      <c r="L18" s="145">
        <v>14000000</v>
      </c>
      <c r="M18" s="81" t="s">
        <v>73</v>
      </c>
      <c r="N18" s="319" t="s">
        <v>73</v>
      </c>
      <c r="O18" s="87" t="s">
        <v>17879</v>
      </c>
      <c r="P18" s="165">
        <v>7632493</v>
      </c>
      <c r="Q18" s="143">
        <v>224</v>
      </c>
      <c r="R18" s="249">
        <v>44960</v>
      </c>
      <c r="S18" s="145">
        <v>14000000</v>
      </c>
      <c r="T18" s="152">
        <v>44965</v>
      </c>
      <c r="U18" s="143">
        <v>14000000</v>
      </c>
      <c r="V18" s="86" t="s">
        <v>70</v>
      </c>
      <c r="W18" s="143">
        <v>1082863147</v>
      </c>
      <c r="X18" s="87" t="s">
        <v>5907</v>
      </c>
      <c r="Y18" s="319" t="s">
        <v>69</v>
      </c>
      <c r="Z18" s="249">
        <v>44965</v>
      </c>
      <c r="AA18" s="249">
        <v>44965</v>
      </c>
      <c r="AB18" s="201" t="s">
        <v>80</v>
      </c>
      <c r="AC18" s="249">
        <v>45114</v>
      </c>
      <c r="AD18" s="76">
        <f t="shared" si="0"/>
        <v>149</v>
      </c>
      <c r="AE18" s="145">
        <v>0</v>
      </c>
      <c r="AF18" s="145">
        <v>0</v>
      </c>
      <c r="AG18" s="145">
        <v>0</v>
      </c>
      <c r="AH18" s="202" t="s">
        <v>80</v>
      </c>
      <c r="AI18" s="76">
        <f t="shared" si="1"/>
        <v>0</v>
      </c>
      <c r="AJ18" s="145">
        <v>0</v>
      </c>
      <c r="AK18" s="145">
        <v>0</v>
      </c>
      <c r="AL18" s="201" t="s">
        <v>80</v>
      </c>
      <c r="AM18" s="143">
        <v>0</v>
      </c>
      <c r="AN18" s="201" t="s">
        <v>80</v>
      </c>
      <c r="AO18" s="201" t="s">
        <v>80</v>
      </c>
      <c r="AP18" s="76">
        <f t="shared" si="2"/>
        <v>0</v>
      </c>
      <c r="AQ18" s="76">
        <f>+L18+AF18-AK18</f>
        <v>14000000</v>
      </c>
      <c r="AR18" s="86" t="s">
        <v>115</v>
      </c>
      <c r="AS18" s="145">
        <v>0</v>
      </c>
      <c r="AT18" s="203" t="s">
        <v>80</v>
      </c>
      <c r="AU18" s="157">
        <v>14000000</v>
      </c>
      <c r="AV18" s="158">
        <f t="shared" si="3"/>
        <v>0</v>
      </c>
      <c r="AW18" s="133">
        <f t="shared" si="4"/>
        <v>1</v>
      </c>
      <c r="AX18" s="203" t="s">
        <v>80</v>
      </c>
      <c r="AY18" s="86" t="s">
        <v>800</v>
      </c>
      <c r="AZ18" s="545" t="s">
        <v>17880</v>
      </c>
      <c r="BA18" s="81" t="s">
        <v>71</v>
      </c>
      <c r="BB18" s="81" t="s">
        <v>71</v>
      </c>
    </row>
    <row r="19" spans="2:54" x14ac:dyDescent="0.25">
      <c r="B19" s="247">
        <v>2023</v>
      </c>
      <c r="C19" s="81">
        <v>891780111</v>
      </c>
      <c r="D19" s="82" t="s">
        <v>68</v>
      </c>
      <c r="E19" s="145" t="s">
        <v>17881</v>
      </c>
      <c r="F19" s="145" t="s">
        <v>17882</v>
      </c>
      <c r="G19" s="86">
        <v>0</v>
      </c>
      <c r="H19" s="319" t="s">
        <v>69</v>
      </c>
      <c r="I19" s="86" t="s">
        <v>78</v>
      </c>
      <c r="J19" s="87" t="s">
        <v>120</v>
      </c>
      <c r="K19" s="87" t="s">
        <v>17883</v>
      </c>
      <c r="L19" s="145">
        <v>9800000</v>
      </c>
      <c r="M19" s="81" t="s">
        <v>73</v>
      </c>
      <c r="N19" s="319" t="s">
        <v>73</v>
      </c>
      <c r="O19" s="87" t="s">
        <v>14416</v>
      </c>
      <c r="P19" s="165">
        <v>1151184718</v>
      </c>
      <c r="Q19" s="143">
        <v>367</v>
      </c>
      <c r="R19" s="249">
        <v>44971</v>
      </c>
      <c r="S19" s="145">
        <v>9800000</v>
      </c>
      <c r="T19" s="152">
        <v>44973</v>
      </c>
      <c r="U19" s="143">
        <v>9800000</v>
      </c>
      <c r="V19" s="86" t="s">
        <v>70</v>
      </c>
      <c r="W19" s="143">
        <v>85475151</v>
      </c>
      <c r="X19" s="87" t="s">
        <v>5912</v>
      </c>
      <c r="Y19" s="319" t="s">
        <v>69</v>
      </c>
      <c r="Z19" s="249">
        <v>44973</v>
      </c>
      <c r="AA19" s="249">
        <v>44973</v>
      </c>
      <c r="AB19" s="201" t="s">
        <v>80</v>
      </c>
      <c r="AC19" s="249">
        <v>45079</v>
      </c>
      <c r="AD19" s="76">
        <f t="shared" si="0"/>
        <v>106</v>
      </c>
      <c r="AE19" s="145">
        <v>0</v>
      </c>
      <c r="AF19" s="145">
        <v>0</v>
      </c>
      <c r="AG19" s="145">
        <v>0</v>
      </c>
      <c r="AH19" s="202" t="s">
        <v>80</v>
      </c>
      <c r="AI19" s="76">
        <f t="shared" si="1"/>
        <v>0</v>
      </c>
      <c r="AJ19" s="145">
        <v>0</v>
      </c>
      <c r="AK19" s="145">
        <v>0</v>
      </c>
      <c r="AL19" s="201" t="s">
        <v>80</v>
      </c>
      <c r="AM19" s="143">
        <v>0</v>
      </c>
      <c r="AN19" s="201" t="s">
        <v>80</v>
      </c>
      <c r="AO19" s="201" t="s">
        <v>80</v>
      </c>
      <c r="AP19" s="76">
        <f t="shared" si="2"/>
        <v>0</v>
      </c>
      <c r="AQ19" s="76">
        <f>+L19+AF19-AK19</f>
        <v>9800000</v>
      </c>
      <c r="AR19" s="86" t="s">
        <v>115</v>
      </c>
      <c r="AS19" s="145">
        <v>0</v>
      </c>
      <c r="AT19" s="203" t="s">
        <v>80</v>
      </c>
      <c r="AU19" s="157">
        <v>9800000</v>
      </c>
      <c r="AV19" s="158">
        <f t="shared" si="3"/>
        <v>0</v>
      </c>
      <c r="AW19" s="133">
        <f t="shared" si="4"/>
        <v>1</v>
      </c>
      <c r="AX19" s="203" t="s">
        <v>80</v>
      </c>
      <c r="AY19" s="86" t="s">
        <v>800</v>
      </c>
      <c r="AZ19" s="545" t="s">
        <v>17884</v>
      </c>
      <c r="BA19" s="81" t="s">
        <v>71</v>
      </c>
      <c r="BB19" s="81" t="s">
        <v>71</v>
      </c>
    </row>
    <row r="20" spans="2:54" x14ac:dyDescent="0.25">
      <c r="B20" s="247">
        <v>2023</v>
      </c>
      <c r="C20" s="81">
        <v>891780111</v>
      </c>
      <c r="D20" s="82" t="s">
        <v>68</v>
      </c>
      <c r="E20" s="145" t="s">
        <v>17885</v>
      </c>
      <c r="F20" s="145" t="s">
        <v>17886</v>
      </c>
      <c r="G20" s="86">
        <v>0</v>
      </c>
      <c r="H20" s="319" t="s">
        <v>69</v>
      </c>
      <c r="I20" s="86" t="s">
        <v>78</v>
      </c>
      <c r="J20" s="87" t="s">
        <v>120</v>
      </c>
      <c r="K20" s="87" t="s">
        <v>17887</v>
      </c>
      <c r="L20" s="145">
        <v>4158058.08</v>
      </c>
      <c r="M20" s="81" t="s">
        <v>73</v>
      </c>
      <c r="N20" s="319" t="s">
        <v>73</v>
      </c>
      <c r="O20" s="87" t="s">
        <v>17888</v>
      </c>
      <c r="P20" s="165">
        <v>900628948</v>
      </c>
      <c r="Q20" s="143">
        <v>317</v>
      </c>
      <c r="R20" s="249">
        <v>44966</v>
      </c>
      <c r="S20" s="145">
        <v>4200000</v>
      </c>
      <c r="T20" s="152">
        <v>44980</v>
      </c>
      <c r="U20" s="143">
        <v>4158058.08</v>
      </c>
      <c r="V20" s="86" t="s">
        <v>70</v>
      </c>
      <c r="W20" s="143">
        <v>1082863147</v>
      </c>
      <c r="X20" s="87" t="s">
        <v>5907</v>
      </c>
      <c r="Y20" s="319" t="s">
        <v>69</v>
      </c>
      <c r="Z20" s="249">
        <v>44980</v>
      </c>
      <c r="AA20" s="249">
        <v>44981</v>
      </c>
      <c r="AB20" s="201" t="s">
        <v>80</v>
      </c>
      <c r="AC20" s="249">
        <v>44987</v>
      </c>
      <c r="AD20" s="76">
        <f t="shared" si="0"/>
        <v>6</v>
      </c>
      <c r="AE20" s="145">
        <v>0</v>
      </c>
      <c r="AF20" s="145">
        <v>0</v>
      </c>
      <c r="AG20" s="145">
        <v>0</v>
      </c>
      <c r="AH20" s="202" t="s">
        <v>80</v>
      </c>
      <c r="AI20" s="76">
        <f t="shared" si="1"/>
        <v>0</v>
      </c>
      <c r="AJ20" s="145">
        <v>0</v>
      </c>
      <c r="AK20" s="145">
        <v>0</v>
      </c>
      <c r="AL20" s="201" t="s">
        <v>80</v>
      </c>
      <c r="AM20" s="143">
        <v>0</v>
      </c>
      <c r="AN20" s="201" t="s">
        <v>80</v>
      </c>
      <c r="AO20" s="201" t="s">
        <v>80</v>
      </c>
      <c r="AP20" s="76">
        <f t="shared" si="2"/>
        <v>0</v>
      </c>
      <c r="AQ20" s="76">
        <f>+L20+AF20-AK20</f>
        <v>4158058.08</v>
      </c>
      <c r="AR20" s="86" t="s">
        <v>115</v>
      </c>
      <c r="AS20" s="145">
        <v>0</v>
      </c>
      <c r="AT20" s="203" t="s">
        <v>80</v>
      </c>
      <c r="AU20" s="157">
        <v>4158058.08</v>
      </c>
      <c r="AV20" s="158">
        <f t="shared" si="3"/>
        <v>0</v>
      </c>
      <c r="AW20" s="133">
        <f t="shared" si="4"/>
        <v>1</v>
      </c>
      <c r="AX20" s="203" t="s">
        <v>80</v>
      </c>
      <c r="AY20" s="86" t="s">
        <v>800</v>
      </c>
      <c r="AZ20" s="545" t="s">
        <v>17889</v>
      </c>
      <c r="BA20" s="81" t="s">
        <v>71</v>
      </c>
      <c r="BB20" s="81" t="s">
        <v>117</v>
      </c>
    </row>
    <row r="21" spans="2:54" x14ac:dyDescent="0.25">
      <c r="B21" s="247">
        <v>2023</v>
      </c>
      <c r="C21" s="81">
        <v>891780111</v>
      </c>
      <c r="D21" s="82" t="s">
        <v>68</v>
      </c>
      <c r="E21" s="145" t="s">
        <v>17890</v>
      </c>
      <c r="F21" s="145" t="s">
        <v>17891</v>
      </c>
      <c r="G21" s="86">
        <v>0</v>
      </c>
      <c r="H21" s="319" t="s">
        <v>69</v>
      </c>
      <c r="I21" s="86" t="s">
        <v>78</v>
      </c>
      <c r="J21" s="87" t="s">
        <v>1527</v>
      </c>
      <c r="K21" s="87" t="s">
        <v>17892</v>
      </c>
      <c r="L21" s="145">
        <v>8400000</v>
      </c>
      <c r="M21" s="81" t="s">
        <v>73</v>
      </c>
      <c r="N21" s="319" t="s">
        <v>73</v>
      </c>
      <c r="O21" s="87" t="s">
        <v>17893</v>
      </c>
      <c r="P21" s="165">
        <v>1082250917</v>
      </c>
      <c r="Q21" s="143">
        <v>1141</v>
      </c>
      <c r="R21" s="249">
        <v>45064</v>
      </c>
      <c r="S21" s="145">
        <v>8400000</v>
      </c>
      <c r="T21" s="152">
        <v>45064</v>
      </c>
      <c r="U21" s="143">
        <v>8400000</v>
      </c>
      <c r="V21" s="86" t="s">
        <v>70</v>
      </c>
      <c r="W21" s="143">
        <v>1083432808</v>
      </c>
      <c r="X21" s="87" t="s">
        <v>13209</v>
      </c>
      <c r="Y21" s="319" t="s">
        <v>69</v>
      </c>
      <c r="Z21" s="249">
        <v>45064</v>
      </c>
      <c r="AA21" s="249">
        <v>45064</v>
      </c>
      <c r="AB21" s="201" t="s">
        <v>80</v>
      </c>
      <c r="AC21" s="249">
        <v>45156</v>
      </c>
      <c r="AD21" s="76">
        <f t="shared" si="0"/>
        <v>92</v>
      </c>
      <c r="AE21" s="145">
        <v>0</v>
      </c>
      <c r="AF21" s="145">
        <v>0</v>
      </c>
      <c r="AG21" s="145">
        <v>0</v>
      </c>
      <c r="AH21" s="202" t="s">
        <v>80</v>
      </c>
      <c r="AI21" s="76">
        <f t="shared" si="1"/>
        <v>0</v>
      </c>
      <c r="AJ21" s="145">
        <v>0</v>
      </c>
      <c r="AK21" s="145">
        <v>0</v>
      </c>
      <c r="AL21" s="201" t="s">
        <v>80</v>
      </c>
      <c r="AM21" s="143">
        <v>0</v>
      </c>
      <c r="AN21" s="201" t="s">
        <v>80</v>
      </c>
      <c r="AO21" s="201" t="s">
        <v>80</v>
      </c>
      <c r="AP21" s="76">
        <f t="shared" si="2"/>
        <v>0</v>
      </c>
      <c r="AQ21" s="76">
        <f>+L21+AF21-AK21</f>
        <v>8400000</v>
      </c>
      <c r="AR21" s="86" t="s">
        <v>115</v>
      </c>
      <c r="AS21" s="145">
        <v>0</v>
      </c>
      <c r="AT21" s="203" t="s">
        <v>80</v>
      </c>
      <c r="AU21" s="157">
        <v>8400000</v>
      </c>
      <c r="AV21" s="158">
        <f t="shared" si="3"/>
        <v>0</v>
      </c>
      <c r="AW21" s="133">
        <f t="shared" si="4"/>
        <v>1</v>
      </c>
      <c r="AX21" s="203" t="s">
        <v>80</v>
      </c>
      <c r="AY21" s="86" t="s">
        <v>800</v>
      </c>
      <c r="AZ21" s="545" t="s">
        <v>17894</v>
      </c>
      <c r="BA21" s="81" t="s">
        <v>71</v>
      </c>
      <c r="BB21" s="81" t="s">
        <v>71</v>
      </c>
    </row>
    <row r="22" spans="2:54" x14ac:dyDescent="0.25">
      <c r="B22" s="247">
        <v>2023</v>
      </c>
      <c r="C22" s="81">
        <v>891780111</v>
      </c>
      <c r="D22" s="82" t="s">
        <v>68</v>
      </c>
      <c r="E22" s="145" t="s">
        <v>17895</v>
      </c>
      <c r="F22" s="145" t="s">
        <v>17896</v>
      </c>
      <c r="G22" s="86">
        <v>0</v>
      </c>
      <c r="H22" s="319" t="s">
        <v>69</v>
      </c>
      <c r="I22" s="86" t="s">
        <v>78</v>
      </c>
      <c r="J22" s="87" t="s">
        <v>120</v>
      </c>
      <c r="K22" s="87" t="s">
        <v>17897</v>
      </c>
      <c r="L22" s="145">
        <v>41000000</v>
      </c>
      <c r="M22" s="81" t="s">
        <v>73</v>
      </c>
      <c r="N22" s="319" t="s">
        <v>73</v>
      </c>
      <c r="O22" s="87" t="s">
        <v>17898</v>
      </c>
      <c r="P22" s="165">
        <v>890480123</v>
      </c>
      <c r="Q22" s="143">
        <v>859</v>
      </c>
      <c r="R22" s="249">
        <v>45015</v>
      </c>
      <c r="S22" s="145">
        <v>41000000</v>
      </c>
      <c r="T22" s="152">
        <v>45054</v>
      </c>
      <c r="U22" s="143">
        <v>41000000</v>
      </c>
      <c r="V22" s="86" t="s">
        <v>70</v>
      </c>
      <c r="W22" s="143">
        <v>85450705</v>
      </c>
      <c r="X22" s="87" t="s">
        <v>5905</v>
      </c>
      <c r="Y22" s="319" t="s">
        <v>69</v>
      </c>
      <c r="Z22" s="249">
        <v>45054</v>
      </c>
      <c r="AA22" s="249">
        <v>45090</v>
      </c>
      <c r="AB22" s="201" t="s">
        <v>80</v>
      </c>
      <c r="AC22" s="249">
        <v>45176</v>
      </c>
      <c r="AD22" s="76">
        <f t="shared" si="0"/>
        <v>86</v>
      </c>
      <c r="AE22" s="145">
        <v>0</v>
      </c>
      <c r="AF22" s="145">
        <v>0</v>
      </c>
      <c r="AG22" s="145">
        <v>0</v>
      </c>
      <c r="AH22" s="202" t="s">
        <v>80</v>
      </c>
      <c r="AI22" s="76">
        <f t="shared" si="1"/>
        <v>0</v>
      </c>
      <c r="AJ22" s="145">
        <v>0</v>
      </c>
      <c r="AK22" s="145">
        <v>0</v>
      </c>
      <c r="AL22" s="201" t="s">
        <v>80</v>
      </c>
      <c r="AM22" s="143">
        <v>0</v>
      </c>
      <c r="AN22" s="201" t="s">
        <v>80</v>
      </c>
      <c r="AO22" s="201" t="s">
        <v>80</v>
      </c>
      <c r="AP22" s="76">
        <f t="shared" si="2"/>
        <v>0</v>
      </c>
      <c r="AQ22" s="76">
        <f>+L22+AF22-AK22</f>
        <v>41000000</v>
      </c>
      <c r="AR22" s="86" t="s">
        <v>70</v>
      </c>
      <c r="AS22" s="145">
        <v>0</v>
      </c>
      <c r="AT22" s="203" t="s">
        <v>80</v>
      </c>
      <c r="AU22" s="157">
        <v>20500000</v>
      </c>
      <c r="AV22" s="158">
        <f t="shared" si="3"/>
        <v>20500000</v>
      </c>
      <c r="AW22" s="133">
        <f t="shared" si="4"/>
        <v>0.5</v>
      </c>
      <c r="AX22" s="203" t="s">
        <v>80</v>
      </c>
      <c r="AY22" s="86" t="s">
        <v>72</v>
      </c>
      <c r="AZ22" s="545" t="s">
        <v>17899</v>
      </c>
      <c r="BA22" s="81" t="s">
        <v>71</v>
      </c>
      <c r="BB22" s="81" t="s">
        <v>117</v>
      </c>
    </row>
    <row r="23" spans="2:54" x14ac:dyDescent="0.25">
      <c r="B23" s="247">
        <v>2023</v>
      </c>
      <c r="C23" s="81">
        <v>891780111</v>
      </c>
      <c r="D23" s="82" t="s">
        <v>68</v>
      </c>
      <c r="E23" s="145" t="s">
        <v>17900</v>
      </c>
      <c r="F23" s="145" t="s">
        <v>17901</v>
      </c>
      <c r="G23" s="86">
        <v>0</v>
      </c>
      <c r="H23" s="319" t="s">
        <v>69</v>
      </c>
      <c r="I23" s="86" t="s">
        <v>78</v>
      </c>
      <c r="J23" s="87" t="s">
        <v>1527</v>
      </c>
      <c r="K23" s="87" t="s">
        <v>17902</v>
      </c>
      <c r="L23" s="145">
        <v>22500000</v>
      </c>
      <c r="M23" s="81" t="s">
        <v>73</v>
      </c>
      <c r="N23" s="319" t="s">
        <v>73</v>
      </c>
      <c r="O23" s="87" t="s">
        <v>2529</v>
      </c>
      <c r="P23" s="165">
        <v>85155728</v>
      </c>
      <c r="Q23" s="143">
        <v>1611</v>
      </c>
      <c r="R23" s="249">
        <v>45134</v>
      </c>
      <c r="S23" s="145">
        <v>22500000</v>
      </c>
      <c r="T23" s="152">
        <v>45139</v>
      </c>
      <c r="U23" s="143">
        <v>22500000</v>
      </c>
      <c r="V23" s="86" t="s">
        <v>70</v>
      </c>
      <c r="W23" s="143">
        <v>32770239</v>
      </c>
      <c r="X23" s="87" t="s">
        <v>9161</v>
      </c>
      <c r="Y23" s="319" t="s">
        <v>69</v>
      </c>
      <c r="Z23" s="249">
        <v>45139</v>
      </c>
      <c r="AA23" s="249">
        <v>45139</v>
      </c>
      <c r="AB23" s="201" t="s">
        <v>80</v>
      </c>
      <c r="AC23" s="249">
        <v>45275</v>
      </c>
      <c r="AD23" s="76">
        <f t="shared" si="0"/>
        <v>136</v>
      </c>
      <c r="AE23" s="145">
        <v>0</v>
      </c>
      <c r="AF23" s="145">
        <v>0</v>
      </c>
      <c r="AG23" s="145">
        <v>0</v>
      </c>
      <c r="AH23" s="202" t="s">
        <v>80</v>
      </c>
      <c r="AI23" s="76">
        <f t="shared" si="1"/>
        <v>0</v>
      </c>
      <c r="AJ23" s="145">
        <v>0</v>
      </c>
      <c r="AK23" s="145">
        <v>0</v>
      </c>
      <c r="AL23" s="201" t="s">
        <v>80</v>
      </c>
      <c r="AM23" s="143">
        <v>0</v>
      </c>
      <c r="AN23" s="201" t="s">
        <v>80</v>
      </c>
      <c r="AO23" s="201" t="s">
        <v>80</v>
      </c>
      <c r="AP23" s="76">
        <f t="shared" si="2"/>
        <v>0</v>
      </c>
      <c r="AQ23" s="76">
        <f>+L23+AF23-AK23</f>
        <v>22500000</v>
      </c>
      <c r="AR23" s="86" t="s">
        <v>115</v>
      </c>
      <c r="AS23" s="145">
        <v>0</v>
      </c>
      <c r="AT23" s="203" t="s">
        <v>80</v>
      </c>
      <c r="AU23" s="157">
        <v>5000000</v>
      </c>
      <c r="AV23" s="158">
        <f t="shared" si="3"/>
        <v>17500000</v>
      </c>
      <c r="AW23" s="133">
        <f t="shared" si="4"/>
        <v>0.22222222222222221</v>
      </c>
      <c r="AX23" s="203" t="s">
        <v>80</v>
      </c>
      <c r="AY23" s="86" t="s">
        <v>72</v>
      </c>
      <c r="AZ23" s="545" t="s">
        <v>17903</v>
      </c>
      <c r="BA23" s="81" t="s">
        <v>71</v>
      </c>
      <c r="BB23" s="81" t="s">
        <v>71</v>
      </c>
    </row>
    <row r="24" spans="2:54" x14ac:dyDescent="0.25">
      <c r="B24" s="247">
        <v>2023</v>
      </c>
      <c r="C24" s="81">
        <v>891780111</v>
      </c>
      <c r="D24" s="82" t="s">
        <v>68</v>
      </c>
      <c r="E24" s="145" t="s">
        <v>17904</v>
      </c>
      <c r="F24" s="145" t="s">
        <v>17905</v>
      </c>
      <c r="G24" s="86">
        <v>0</v>
      </c>
      <c r="H24" s="319" t="s">
        <v>69</v>
      </c>
      <c r="I24" s="86" t="s">
        <v>78</v>
      </c>
      <c r="J24" s="87" t="s">
        <v>1527</v>
      </c>
      <c r="K24" s="87" t="s">
        <v>17906</v>
      </c>
      <c r="L24" s="145">
        <v>15750000</v>
      </c>
      <c r="M24" s="81" t="s">
        <v>73</v>
      </c>
      <c r="N24" s="319" t="s">
        <v>73</v>
      </c>
      <c r="O24" s="87" t="s">
        <v>17830</v>
      </c>
      <c r="P24" s="165">
        <v>1082951300</v>
      </c>
      <c r="Q24" s="143">
        <v>1610</v>
      </c>
      <c r="R24" s="249">
        <v>45134</v>
      </c>
      <c r="S24" s="145">
        <v>31500000</v>
      </c>
      <c r="T24" s="152">
        <v>45139</v>
      </c>
      <c r="U24" s="143">
        <v>15750000</v>
      </c>
      <c r="V24" s="86" t="s">
        <v>70</v>
      </c>
      <c r="W24" s="143">
        <v>79732773</v>
      </c>
      <c r="X24" s="87" t="s">
        <v>5914</v>
      </c>
      <c r="Y24" s="319" t="s">
        <v>69</v>
      </c>
      <c r="Z24" s="249">
        <v>45139</v>
      </c>
      <c r="AA24" s="249">
        <v>45139</v>
      </c>
      <c r="AB24" s="201" t="s">
        <v>80</v>
      </c>
      <c r="AC24" s="249">
        <v>45275</v>
      </c>
      <c r="AD24" s="76">
        <f t="shared" si="0"/>
        <v>136</v>
      </c>
      <c r="AE24" s="145">
        <v>0</v>
      </c>
      <c r="AF24" s="145">
        <v>0</v>
      </c>
      <c r="AG24" s="145">
        <v>0</v>
      </c>
      <c r="AH24" s="202" t="s">
        <v>80</v>
      </c>
      <c r="AI24" s="76">
        <f t="shared" si="1"/>
        <v>0</v>
      </c>
      <c r="AJ24" s="145">
        <v>0</v>
      </c>
      <c r="AK24" s="145">
        <v>0</v>
      </c>
      <c r="AL24" s="201" t="s">
        <v>80</v>
      </c>
      <c r="AM24" s="143">
        <v>0</v>
      </c>
      <c r="AN24" s="201" t="s">
        <v>80</v>
      </c>
      <c r="AO24" s="201" t="s">
        <v>80</v>
      </c>
      <c r="AP24" s="76">
        <f t="shared" si="2"/>
        <v>0</v>
      </c>
      <c r="AQ24" s="76">
        <f>+L24+AF24-AK24</f>
        <v>15750000</v>
      </c>
      <c r="AR24" s="86" t="s">
        <v>115</v>
      </c>
      <c r="AS24" s="145">
        <v>0</v>
      </c>
      <c r="AT24" s="203" t="s">
        <v>80</v>
      </c>
      <c r="AU24" s="157">
        <v>3500000</v>
      </c>
      <c r="AV24" s="158">
        <f t="shared" si="3"/>
        <v>12250000</v>
      </c>
      <c r="AW24" s="133">
        <f t="shared" si="4"/>
        <v>0.22222222222222221</v>
      </c>
      <c r="AX24" s="203" t="s">
        <v>80</v>
      </c>
      <c r="AY24" s="86" t="s">
        <v>72</v>
      </c>
      <c r="AZ24" s="545" t="s">
        <v>17907</v>
      </c>
      <c r="BA24" s="81" t="s">
        <v>71</v>
      </c>
      <c r="BB24" s="81" t="s">
        <v>71</v>
      </c>
    </row>
    <row r="25" spans="2:54" s="168" customFormat="1" ht="25.5" x14ac:dyDescent="0.25">
      <c r="B25" s="247">
        <v>2023</v>
      </c>
      <c r="C25" s="81">
        <v>891780111</v>
      </c>
      <c r="D25" s="82" t="s">
        <v>68</v>
      </c>
      <c r="E25" s="82" t="s">
        <v>17908</v>
      </c>
      <c r="F25" s="82" t="s">
        <v>17909</v>
      </c>
      <c r="G25" s="81">
        <v>0</v>
      </c>
      <c r="H25" s="317" t="s">
        <v>69</v>
      </c>
      <c r="I25" s="81" t="s">
        <v>78</v>
      </c>
      <c r="J25" s="87" t="s">
        <v>1527</v>
      </c>
      <c r="K25" s="87" t="s">
        <v>17910</v>
      </c>
      <c r="L25" s="82">
        <v>15750000</v>
      </c>
      <c r="M25" s="81" t="s">
        <v>73</v>
      </c>
      <c r="N25" s="317" t="s">
        <v>73</v>
      </c>
      <c r="O25" s="87" t="s">
        <v>17855</v>
      </c>
      <c r="P25" s="165">
        <v>84456404</v>
      </c>
      <c r="Q25" s="165">
        <v>1610</v>
      </c>
      <c r="R25" s="249">
        <v>45134</v>
      </c>
      <c r="S25" s="82">
        <v>31500000</v>
      </c>
      <c r="T25" s="152">
        <v>45139</v>
      </c>
      <c r="U25" s="165">
        <v>15750000</v>
      </c>
      <c r="V25" s="81" t="s">
        <v>70</v>
      </c>
      <c r="W25" s="163" t="s">
        <v>17991</v>
      </c>
      <c r="X25" s="547" t="s">
        <v>17992</v>
      </c>
      <c r="Y25" s="317" t="s">
        <v>69</v>
      </c>
      <c r="Z25" s="249">
        <v>45139</v>
      </c>
      <c r="AA25" s="249">
        <v>45139</v>
      </c>
      <c r="AB25" s="201" t="s">
        <v>80</v>
      </c>
      <c r="AC25" s="249">
        <v>45275</v>
      </c>
      <c r="AD25" s="142">
        <f t="shared" si="0"/>
        <v>136</v>
      </c>
      <c r="AE25" s="82">
        <v>0</v>
      </c>
      <c r="AF25" s="82">
        <v>0</v>
      </c>
      <c r="AG25" s="82">
        <v>0</v>
      </c>
      <c r="AH25" s="202" t="s">
        <v>80</v>
      </c>
      <c r="AI25" s="142">
        <f t="shared" si="1"/>
        <v>0</v>
      </c>
      <c r="AJ25" s="82">
        <v>0</v>
      </c>
      <c r="AK25" s="82">
        <v>0</v>
      </c>
      <c r="AL25" s="201" t="s">
        <v>80</v>
      </c>
      <c r="AM25" s="165">
        <v>0</v>
      </c>
      <c r="AN25" s="201" t="s">
        <v>80</v>
      </c>
      <c r="AO25" s="201" t="s">
        <v>80</v>
      </c>
      <c r="AP25" s="142">
        <f t="shared" si="2"/>
        <v>0</v>
      </c>
      <c r="AQ25" s="142">
        <f>+L25+AF25-AK25</f>
        <v>15750000</v>
      </c>
      <c r="AR25" s="81" t="s">
        <v>115</v>
      </c>
      <c r="AS25" s="82">
        <v>0</v>
      </c>
      <c r="AT25" s="203" t="s">
        <v>80</v>
      </c>
      <c r="AU25" s="157">
        <v>3500000</v>
      </c>
      <c r="AV25" s="158">
        <f t="shared" si="3"/>
        <v>12250000</v>
      </c>
      <c r="AW25" s="133">
        <f t="shared" si="4"/>
        <v>0.22222222222222221</v>
      </c>
      <c r="AX25" s="203" t="s">
        <v>80</v>
      </c>
      <c r="AY25" s="81" t="s">
        <v>72</v>
      </c>
      <c r="AZ25" s="545" t="s">
        <v>17911</v>
      </c>
      <c r="BA25" s="81" t="s">
        <v>71</v>
      </c>
      <c r="BB25" s="81" t="s">
        <v>71</v>
      </c>
    </row>
    <row r="26" spans="2:54" x14ac:dyDescent="0.25">
      <c r="B26" s="247">
        <v>2023</v>
      </c>
      <c r="C26" s="81">
        <v>891780111</v>
      </c>
      <c r="D26" s="82" t="s">
        <v>68</v>
      </c>
      <c r="E26" s="145" t="s">
        <v>17912</v>
      </c>
      <c r="F26" s="145" t="s">
        <v>17913</v>
      </c>
      <c r="G26" s="86">
        <v>0</v>
      </c>
      <c r="H26" s="319" t="s">
        <v>69</v>
      </c>
      <c r="I26" s="86" t="s">
        <v>78</v>
      </c>
      <c r="J26" s="87" t="s">
        <v>1527</v>
      </c>
      <c r="K26" s="87" t="s">
        <v>17914</v>
      </c>
      <c r="L26" s="145">
        <v>15750000</v>
      </c>
      <c r="M26" s="81" t="s">
        <v>73</v>
      </c>
      <c r="N26" s="319" t="s">
        <v>73</v>
      </c>
      <c r="O26" s="87" t="s">
        <v>17915</v>
      </c>
      <c r="P26" s="165">
        <v>1083018407</v>
      </c>
      <c r="Q26" s="143">
        <v>1634</v>
      </c>
      <c r="R26" s="249">
        <v>45139</v>
      </c>
      <c r="S26" s="145">
        <v>27000000</v>
      </c>
      <c r="T26" s="152">
        <v>45139</v>
      </c>
      <c r="U26" s="143">
        <v>15750000</v>
      </c>
      <c r="V26" s="86" t="s">
        <v>70</v>
      </c>
      <c r="W26" s="143">
        <v>91156594</v>
      </c>
      <c r="X26" s="87" t="s">
        <v>791</v>
      </c>
      <c r="Y26" s="319" t="s">
        <v>69</v>
      </c>
      <c r="Z26" s="249">
        <v>45139</v>
      </c>
      <c r="AA26" s="249">
        <v>45139</v>
      </c>
      <c r="AB26" s="201" t="s">
        <v>80</v>
      </c>
      <c r="AC26" s="249">
        <v>45275</v>
      </c>
      <c r="AD26" s="76">
        <f t="shared" si="0"/>
        <v>136</v>
      </c>
      <c r="AE26" s="145">
        <v>0</v>
      </c>
      <c r="AF26" s="145">
        <v>0</v>
      </c>
      <c r="AG26" s="145">
        <v>0</v>
      </c>
      <c r="AH26" s="202" t="s">
        <v>80</v>
      </c>
      <c r="AI26" s="76">
        <f t="shared" si="1"/>
        <v>0</v>
      </c>
      <c r="AJ26" s="145">
        <v>0</v>
      </c>
      <c r="AK26" s="145">
        <v>0</v>
      </c>
      <c r="AL26" s="201" t="s">
        <v>80</v>
      </c>
      <c r="AM26" s="143">
        <v>0</v>
      </c>
      <c r="AN26" s="201" t="s">
        <v>80</v>
      </c>
      <c r="AO26" s="201" t="s">
        <v>80</v>
      </c>
      <c r="AP26" s="76">
        <f t="shared" si="2"/>
        <v>0</v>
      </c>
      <c r="AQ26" s="76">
        <f>+L26+AF26-AK26</f>
        <v>15750000</v>
      </c>
      <c r="AR26" s="86" t="s">
        <v>115</v>
      </c>
      <c r="AS26" s="145">
        <v>0</v>
      </c>
      <c r="AT26" s="203" t="s">
        <v>80</v>
      </c>
      <c r="AU26" s="157">
        <v>3500000</v>
      </c>
      <c r="AV26" s="158">
        <f t="shared" si="3"/>
        <v>12250000</v>
      </c>
      <c r="AW26" s="133">
        <f t="shared" si="4"/>
        <v>0.22222222222222221</v>
      </c>
      <c r="AX26" s="203" t="s">
        <v>80</v>
      </c>
      <c r="AY26" s="86" t="s">
        <v>72</v>
      </c>
      <c r="AZ26" s="545" t="s">
        <v>17916</v>
      </c>
      <c r="BA26" s="81" t="s">
        <v>71</v>
      </c>
      <c r="BB26" s="81" t="s">
        <v>71</v>
      </c>
    </row>
    <row r="27" spans="2:54" x14ac:dyDescent="0.25">
      <c r="B27" s="247">
        <v>2023</v>
      </c>
      <c r="C27" s="81">
        <v>891780111</v>
      </c>
      <c r="D27" s="82" t="s">
        <v>68</v>
      </c>
      <c r="E27" s="145" t="s">
        <v>17917</v>
      </c>
      <c r="F27" s="145" t="s">
        <v>17918</v>
      </c>
      <c r="G27" s="86">
        <v>0</v>
      </c>
      <c r="H27" s="319" t="s">
        <v>69</v>
      </c>
      <c r="I27" s="86" t="s">
        <v>78</v>
      </c>
      <c r="J27" s="87" t="s">
        <v>1527</v>
      </c>
      <c r="K27" s="87" t="s">
        <v>17919</v>
      </c>
      <c r="L27" s="145">
        <v>11200000</v>
      </c>
      <c r="M27" s="81" t="s">
        <v>73</v>
      </c>
      <c r="N27" s="319" t="s">
        <v>73</v>
      </c>
      <c r="O27" s="87" t="s">
        <v>17864</v>
      </c>
      <c r="P27" s="165">
        <v>1049348815</v>
      </c>
      <c r="Q27" s="143">
        <v>1658</v>
      </c>
      <c r="R27" s="249">
        <v>45141</v>
      </c>
      <c r="S27" s="145">
        <v>11200000</v>
      </c>
      <c r="T27" s="152">
        <v>45141</v>
      </c>
      <c r="U27" s="143">
        <v>11200000</v>
      </c>
      <c r="V27" s="86" t="s">
        <v>70</v>
      </c>
      <c r="W27" s="143">
        <v>32770239</v>
      </c>
      <c r="X27" s="87" t="s">
        <v>9161</v>
      </c>
      <c r="Y27" s="319" t="s">
        <v>69</v>
      </c>
      <c r="Z27" s="249">
        <v>45141</v>
      </c>
      <c r="AA27" s="249">
        <v>45141</v>
      </c>
      <c r="AB27" s="201" t="s">
        <v>80</v>
      </c>
      <c r="AC27" s="249">
        <v>45260</v>
      </c>
      <c r="AD27" s="76">
        <f t="shared" si="0"/>
        <v>119</v>
      </c>
      <c r="AE27" s="145">
        <v>0</v>
      </c>
      <c r="AF27" s="145">
        <v>0</v>
      </c>
      <c r="AG27" s="145">
        <v>0</v>
      </c>
      <c r="AH27" s="202" t="s">
        <v>80</v>
      </c>
      <c r="AI27" s="76">
        <f t="shared" si="1"/>
        <v>0</v>
      </c>
      <c r="AJ27" s="145">
        <v>0</v>
      </c>
      <c r="AK27" s="145">
        <v>0</v>
      </c>
      <c r="AL27" s="201" t="s">
        <v>80</v>
      </c>
      <c r="AM27" s="143">
        <v>0</v>
      </c>
      <c r="AN27" s="201" t="s">
        <v>80</v>
      </c>
      <c r="AO27" s="201" t="s">
        <v>80</v>
      </c>
      <c r="AP27" s="76">
        <f t="shared" si="2"/>
        <v>0</v>
      </c>
      <c r="AQ27" s="76">
        <f>+L27+AF27-AK27</f>
        <v>11200000</v>
      </c>
      <c r="AR27" s="86" t="s">
        <v>115</v>
      </c>
      <c r="AS27" s="145">
        <v>0</v>
      </c>
      <c r="AT27" s="203" t="s">
        <v>80</v>
      </c>
      <c r="AU27" s="157">
        <v>2500000</v>
      </c>
      <c r="AV27" s="158">
        <f t="shared" si="3"/>
        <v>8700000</v>
      </c>
      <c r="AW27" s="133">
        <f t="shared" si="4"/>
        <v>0.22321428571428573</v>
      </c>
      <c r="AX27" s="203" t="s">
        <v>80</v>
      </c>
      <c r="AY27" s="86" t="s">
        <v>72</v>
      </c>
      <c r="AZ27" s="545" t="s">
        <v>17920</v>
      </c>
      <c r="BA27" s="81" t="s">
        <v>71</v>
      </c>
      <c r="BB27" s="81" t="s">
        <v>71</v>
      </c>
    </row>
    <row r="28" spans="2:54" x14ac:dyDescent="0.25">
      <c r="B28" s="247">
        <v>2023</v>
      </c>
      <c r="C28" s="81">
        <v>891780111</v>
      </c>
      <c r="D28" s="82" t="s">
        <v>68</v>
      </c>
      <c r="E28" s="145" t="s">
        <v>17921</v>
      </c>
      <c r="F28" s="145" t="s">
        <v>17922</v>
      </c>
      <c r="G28" s="86">
        <v>0</v>
      </c>
      <c r="H28" s="319" t="s">
        <v>69</v>
      </c>
      <c r="I28" s="86" t="s">
        <v>78</v>
      </c>
      <c r="J28" s="87" t="s">
        <v>1527</v>
      </c>
      <c r="K28" s="87" t="s">
        <v>17923</v>
      </c>
      <c r="L28" s="145">
        <v>7200000</v>
      </c>
      <c r="M28" s="81" t="s">
        <v>73</v>
      </c>
      <c r="N28" s="319" t="s">
        <v>73</v>
      </c>
      <c r="O28" s="87" t="s">
        <v>17869</v>
      </c>
      <c r="P28" s="165">
        <v>1083042706</v>
      </c>
      <c r="Q28" s="143">
        <v>1657</v>
      </c>
      <c r="R28" s="249">
        <v>45141</v>
      </c>
      <c r="S28" s="145">
        <v>7200000</v>
      </c>
      <c r="T28" s="152">
        <v>45141</v>
      </c>
      <c r="U28" s="143">
        <v>7200000</v>
      </c>
      <c r="V28" s="86" t="s">
        <v>70</v>
      </c>
      <c r="W28" s="143">
        <v>85450705</v>
      </c>
      <c r="X28" s="87" t="s">
        <v>10964</v>
      </c>
      <c r="Y28" s="319" t="s">
        <v>69</v>
      </c>
      <c r="Z28" s="249">
        <v>45141</v>
      </c>
      <c r="AA28" s="249">
        <v>45141</v>
      </c>
      <c r="AB28" s="201" t="s">
        <v>80</v>
      </c>
      <c r="AC28" s="249">
        <v>45260</v>
      </c>
      <c r="AD28" s="76">
        <f t="shared" si="0"/>
        <v>119</v>
      </c>
      <c r="AE28" s="145">
        <v>0</v>
      </c>
      <c r="AF28" s="145">
        <v>0</v>
      </c>
      <c r="AG28" s="145">
        <v>0</v>
      </c>
      <c r="AH28" s="202" t="s">
        <v>80</v>
      </c>
      <c r="AI28" s="76">
        <f t="shared" si="1"/>
        <v>0</v>
      </c>
      <c r="AJ28" s="145">
        <v>0</v>
      </c>
      <c r="AK28" s="145">
        <v>0</v>
      </c>
      <c r="AL28" s="201" t="s">
        <v>80</v>
      </c>
      <c r="AM28" s="143">
        <v>0</v>
      </c>
      <c r="AN28" s="201" t="s">
        <v>80</v>
      </c>
      <c r="AO28" s="201" t="s">
        <v>80</v>
      </c>
      <c r="AP28" s="76">
        <f t="shared" si="2"/>
        <v>0</v>
      </c>
      <c r="AQ28" s="76">
        <f>+L28+AF28-AK28</f>
        <v>7200000</v>
      </c>
      <c r="AR28" s="86" t="s">
        <v>115</v>
      </c>
      <c r="AS28" s="145">
        <v>0</v>
      </c>
      <c r="AT28" s="203" t="s">
        <v>80</v>
      </c>
      <c r="AU28" s="157">
        <v>1800000</v>
      </c>
      <c r="AV28" s="158">
        <f t="shared" si="3"/>
        <v>5400000</v>
      </c>
      <c r="AW28" s="133">
        <f t="shared" si="4"/>
        <v>0.25</v>
      </c>
      <c r="AX28" s="203" t="s">
        <v>80</v>
      </c>
      <c r="AY28" s="86" t="s">
        <v>72</v>
      </c>
      <c r="AZ28" s="545" t="s">
        <v>17924</v>
      </c>
      <c r="BA28" s="81" t="s">
        <v>71</v>
      </c>
      <c r="BB28" s="81" t="s">
        <v>71</v>
      </c>
    </row>
    <row r="29" spans="2:54" x14ac:dyDescent="0.25">
      <c r="B29" s="247">
        <v>2023</v>
      </c>
      <c r="C29" s="81">
        <v>891780111</v>
      </c>
      <c r="D29" s="82" t="s">
        <v>68</v>
      </c>
      <c r="E29" s="145" t="s">
        <v>17925</v>
      </c>
      <c r="F29" s="145" t="s">
        <v>17926</v>
      </c>
      <c r="G29" s="86">
        <v>0</v>
      </c>
      <c r="H29" s="319" t="s">
        <v>69</v>
      </c>
      <c r="I29" s="86" t="s">
        <v>78</v>
      </c>
      <c r="J29" s="87" t="s">
        <v>120</v>
      </c>
      <c r="K29" s="87" t="s">
        <v>17927</v>
      </c>
      <c r="L29" s="145">
        <v>10000000</v>
      </c>
      <c r="M29" s="81" t="s">
        <v>73</v>
      </c>
      <c r="N29" s="319" t="s">
        <v>73</v>
      </c>
      <c r="O29" s="87" t="s">
        <v>17841</v>
      </c>
      <c r="P29" s="165">
        <v>51839142</v>
      </c>
      <c r="Q29" s="143">
        <v>1674</v>
      </c>
      <c r="R29" s="249">
        <v>45142</v>
      </c>
      <c r="S29" s="145">
        <v>10000000</v>
      </c>
      <c r="T29" s="152">
        <v>45142</v>
      </c>
      <c r="U29" s="143">
        <v>10000000</v>
      </c>
      <c r="V29" s="86" t="s">
        <v>70</v>
      </c>
      <c r="W29" s="143">
        <v>79732773</v>
      </c>
      <c r="X29" s="87" t="s">
        <v>5914</v>
      </c>
      <c r="Y29" s="319" t="s">
        <v>69</v>
      </c>
      <c r="Z29" s="249">
        <v>45142</v>
      </c>
      <c r="AA29" s="249">
        <v>45142</v>
      </c>
      <c r="AB29" s="201" t="s">
        <v>80</v>
      </c>
      <c r="AC29" s="249">
        <v>45260</v>
      </c>
      <c r="AD29" s="76">
        <f t="shared" si="0"/>
        <v>118</v>
      </c>
      <c r="AE29" s="145">
        <v>0</v>
      </c>
      <c r="AF29" s="145">
        <v>0</v>
      </c>
      <c r="AG29" s="145">
        <v>0</v>
      </c>
      <c r="AH29" s="202" t="s">
        <v>80</v>
      </c>
      <c r="AI29" s="76">
        <f t="shared" si="1"/>
        <v>0</v>
      </c>
      <c r="AJ29" s="145">
        <v>0</v>
      </c>
      <c r="AK29" s="145">
        <v>0</v>
      </c>
      <c r="AL29" s="201" t="s">
        <v>80</v>
      </c>
      <c r="AM29" s="143">
        <v>0</v>
      </c>
      <c r="AN29" s="201" t="s">
        <v>80</v>
      </c>
      <c r="AO29" s="201" t="s">
        <v>80</v>
      </c>
      <c r="AP29" s="76">
        <f t="shared" si="2"/>
        <v>0</v>
      </c>
      <c r="AQ29" s="76">
        <f>+L29+AF29-AK29</f>
        <v>10000000</v>
      </c>
      <c r="AR29" s="86" t="s">
        <v>115</v>
      </c>
      <c r="AS29" s="145">
        <v>0</v>
      </c>
      <c r="AT29" s="203" t="s">
        <v>80</v>
      </c>
      <c r="AU29" s="157">
        <v>2500000</v>
      </c>
      <c r="AV29" s="158">
        <f t="shared" si="3"/>
        <v>7500000</v>
      </c>
      <c r="AW29" s="133">
        <f t="shared" si="4"/>
        <v>0.25</v>
      </c>
      <c r="AX29" s="203" t="s">
        <v>80</v>
      </c>
      <c r="AY29" s="86" t="s">
        <v>72</v>
      </c>
      <c r="AZ29" s="545" t="s">
        <v>17928</v>
      </c>
      <c r="BA29" s="81" t="s">
        <v>71</v>
      </c>
      <c r="BB29" s="81" t="s">
        <v>71</v>
      </c>
    </row>
    <row r="30" spans="2:54" x14ac:dyDescent="0.25">
      <c r="B30" s="247">
        <v>2023</v>
      </c>
      <c r="C30" s="81">
        <v>891780111</v>
      </c>
      <c r="D30" s="82" t="s">
        <v>68</v>
      </c>
      <c r="E30" s="145" t="s">
        <v>17929</v>
      </c>
      <c r="F30" s="145" t="s">
        <v>17930</v>
      </c>
      <c r="G30" s="86">
        <v>0</v>
      </c>
      <c r="H30" s="319" t="s">
        <v>69</v>
      </c>
      <c r="I30" s="86" t="s">
        <v>78</v>
      </c>
      <c r="J30" s="87" t="s">
        <v>1527</v>
      </c>
      <c r="K30" s="87" t="s">
        <v>17931</v>
      </c>
      <c r="L30" s="145">
        <v>11250000</v>
      </c>
      <c r="M30" s="81" t="s">
        <v>73</v>
      </c>
      <c r="N30" s="319" t="s">
        <v>73</v>
      </c>
      <c r="O30" s="87" t="s">
        <v>17932</v>
      </c>
      <c r="P30" s="165">
        <v>7634161</v>
      </c>
      <c r="Q30" s="143">
        <v>1634</v>
      </c>
      <c r="R30" s="249">
        <v>45139</v>
      </c>
      <c r="S30" s="145">
        <v>11250000</v>
      </c>
      <c r="T30" s="152">
        <v>45148</v>
      </c>
      <c r="U30" s="143">
        <v>11250000</v>
      </c>
      <c r="V30" s="86" t="s">
        <v>70</v>
      </c>
      <c r="W30" s="143">
        <v>85475151</v>
      </c>
      <c r="X30" s="87" t="s">
        <v>5912</v>
      </c>
      <c r="Y30" s="319" t="s">
        <v>69</v>
      </c>
      <c r="Z30" s="249">
        <v>45148</v>
      </c>
      <c r="AA30" s="249">
        <v>45148</v>
      </c>
      <c r="AB30" s="201" t="s">
        <v>80</v>
      </c>
      <c r="AC30" s="249">
        <v>45275</v>
      </c>
      <c r="AD30" s="76">
        <f t="shared" si="0"/>
        <v>127</v>
      </c>
      <c r="AE30" s="145">
        <v>0</v>
      </c>
      <c r="AF30" s="145">
        <v>0</v>
      </c>
      <c r="AG30" s="145">
        <v>0</v>
      </c>
      <c r="AH30" s="202" t="s">
        <v>80</v>
      </c>
      <c r="AI30" s="76">
        <f t="shared" si="1"/>
        <v>0</v>
      </c>
      <c r="AJ30" s="145">
        <v>0</v>
      </c>
      <c r="AK30" s="145">
        <v>0</v>
      </c>
      <c r="AL30" s="201" t="s">
        <v>80</v>
      </c>
      <c r="AM30" s="143">
        <v>0</v>
      </c>
      <c r="AN30" s="201" t="s">
        <v>80</v>
      </c>
      <c r="AO30" s="201" t="s">
        <v>80</v>
      </c>
      <c r="AP30" s="76">
        <f t="shared" si="2"/>
        <v>0</v>
      </c>
      <c r="AQ30" s="76">
        <f>+L30+AF30-AK30</f>
        <v>11250000</v>
      </c>
      <c r="AR30" s="86" t="s">
        <v>115</v>
      </c>
      <c r="AS30" s="145">
        <v>0</v>
      </c>
      <c r="AT30" s="203" t="s">
        <v>80</v>
      </c>
      <c r="AU30" s="157">
        <v>2500000</v>
      </c>
      <c r="AV30" s="158">
        <f t="shared" si="3"/>
        <v>8750000</v>
      </c>
      <c r="AW30" s="133">
        <f t="shared" si="4"/>
        <v>0.22222222222222221</v>
      </c>
      <c r="AX30" s="203" t="s">
        <v>80</v>
      </c>
      <c r="AY30" s="86" t="s">
        <v>72</v>
      </c>
      <c r="AZ30" s="545" t="s">
        <v>17933</v>
      </c>
      <c r="BA30" s="81" t="s">
        <v>71</v>
      </c>
      <c r="BB30" s="81" t="s">
        <v>71</v>
      </c>
    </row>
    <row r="31" spans="2:54" x14ac:dyDescent="0.25">
      <c r="B31" s="247">
        <v>2023</v>
      </c>
      <c r="C31" s="81">
        <v>891780111</v>
      </c>
      <c r="D31" s="82" t="s">
        <v>68</v>
      </c>
      <c r="E31" s="145" t="s">
        <v>17934</v>
      </c>
      <c r="F31" s="145" t="s">
        <v>17935</v>
      </c>
      <c r="G31" s="86">
        <v>0</v>
      </c>
      <c r="H31" s="319" t="s">
        <v>69</v>
      </c>
      <c r="I31" s="86" t="s">
        <v>78</v>
      </c>
      <c r="J31" s="87" t="s">
        <v>1527</v>
      </c>
      <c r="K31" s="87" t="s">
        <v>17936</v>
      </c>
      <c r="L31" s="145">
        <v>5700000</v>
      </c>
      <c r="M31" s="81" t="s">
        <v>73</v>
      </c>
      <c r="N31" s="319" t="s">
        <v>73</v>
      </c>
      <c r="O31" s="87" t="s">
        <v>17937</v>
      </c>
      <c r="P31" s="165">
        <v>1007820106</v>
      </c>
      <c r="Q31" s="143">
        <v>1818</v>
      </c>
      <c r="R31" s="249">
        <v>45166</v>
      </c>
      <c r="S31" s="145">
        <v>5700000</v>
      </c>
      <c r="T31" s="152">
        <v>45166</v>
      </c>
      <c r="U31" s="143">
        <v>5700000</v>
      </c>
      <c r="V31" s="86" t="s">
        <v>70</v>
      </c>
      <c r="W31" s="143">
        <v>32770239</v>
      </c>
      <c r="X31" s="87" t="s">
        <v>9161</v>
      </c>
      <c r="Y31" s="319" t="s">
        <v>69</v>
      </c>
      <c r="Z31" s="249">
        <v>45166</v>
      </c>
      <c r="AA31" s="249">
        <v>45166</v>
      </c>
      <c r="AB31" s="201" t="s">
        <v>80</v>
      </c>
      <c r="AC31" s="249">
        <v>45258</v>
      </c>
      <c r="AD31" s="76">
        <f t="shared" si="0"/>
        <v>92</v>
      </c>
      <c r="AE31" s="145">
        <v>0</v>
      </c>
      <c r="AF31" s="145">
        <v>0</v>
      </c>
      <c r="AG31" s="145">
        <v>0</v>
      </c>
      <c r="AH31" s="202" t="s">
        <v>80</v>
      </c>
      <c r="AI31" s="76">
        <f t="shared" si="1"/>
        <v>0</v>
      </c>
      <c r="AJ31" s="145">
        <v>0</v>
      </c>
      <c r="AK31" s="145">
        <v>0</v>
      </c>
      <c r="AL31" s="201" t="s">
        <v>80</v>
      </c>
      <c r="AM31" s="143">
        <v>0</v>
      </c>
      <c r="AN31" s="201" t="s">
        <v>80</v>
      </c>
      <c r="AO31" s="201" t="s">
        <v>80</v>
      </c>
      <c r="AP31" s="76">
        <f t="shared" si="2"/>
        <v>0</v>
      </c>
      <c r="AQ31" s="76">
        <f>+L31+AF31-AK31</f>
        <v>5700000</v>
      </c>
      <c r="AR31" s="86" t="s">
        <v>115</v>
      </c>
      <c r="AS31" s="145">
        <v>0</v>
      </c>
      <c r="AT31" s="203" t="s">
        <v>80</v>
      </c>
      <c r="AU31" s="157">
        <v>0</v>
      </c>
      <c r="AV31" s="158">
        <f t="shared" si="3"/>
        <v>5700000</v>
      </c>
      <c r="AW31" s="133">
        <f t="shared" si="4"/>
        <v>0</v>
      </c>
      <c r="AX31" s="203" t="s">
        <v>80</v>
      </c>
      <c r="AY31" s="86" t="s">
        <v>72</v>
      </c>
      <c r="AZ31" s="545" t="s">
        <v>17938</v>
      </c>
      <c r="BA31" s="81" t="s">
        <v>71</v>
      </c>
      <c r="BB31" s="81" t="s">
        <v>71</v>
      </c>
    </row>
    <row r="32" spans="2:54" x14ac:dyDescent="0.25">
      <c r="B32" s="247">
        <v>2023</v>
      </c>
      <c r="C32" s="81">
        <v>891780111</v>
      </c>
      <c r="D32" s="82" t="s">
        <v>68</v>
      </c>
      <c r="E32" s="145" t="s">
        <v>17939</v>
      </c>
      <c r="F32" s="145" t="s">
        <v>17940</v>
      </c>
      <c r="G32" s="86">
        <v>0</v>
      </c>
      <c r="H32" s="319" t="s">
        <v>69</v>
      </c>
      <c r="I32" s="86" t="s">
        <v>78</v>
      </c>
      <c r="J32" s="87" t="s">
        <v>1527</v>
      </c>
      <c r="K32" s="87" t="s">
        <v>17941</v>
      </c>
      <c r="L32" s="145">
        <v>2060650</v>
      </c>
      <c r="M32" s="81" t="s">
        <v>73</v>
      </c>
      <c r="N32" s="319" t="s">
        <v>73</v>
      </c>
      <c r="O32" s="87" t="s">
        <v>10600</v>
      </c>
      <c r="P32" s="165">
        <v>860012336</v>
      </c>
      <c r="Q32" s="143">
        <v>1698</v>
      </c>
      <c r="R32" s="249">
        <v>45147</v>
      </c>
      <c r="S32" s="145">
        <v>2060650</v>
      </c>
      <c r="T32" s="152">
        <v>45153</v>
      </c>
      <c r="U32" s="143">
        <v>2060650</v>
      </c>
      <c r="V32" s="86" t="s">
        <v>70</v>
      </c>
      <c r="W32" s="143">
        <v>32770239</v>
      </c>
      <c r="X32" s="87" t="s">
        <v>9161</v>
      </c>
      <c r="Y32" s="319" t="s">
        <v>69</v>
      </c>
      <c r="Z32" s="249">
        <v>45154</v>
      </c>
      <c r="AA32" s="249">
        <v>45154</v>
      </c>
      <c r="AB32" s="201" t="s">
        <v>80</v>
      </c>
      <c r="AC32" s="249">
        <v>45163</v>
      </c>
      <c r="AD32" s="76">
        <f t="shared" si="0"/>
        <v>9</v>
      </c>
      <c r="AE32" s="145">
        <v>0</v>
      </c>
      <c r="AF32" s="145">
        <v>0</v>
      </c>
      <c r="AG32" s="145">
        <v>0</v>
      </c>
      <c r="AH32" s="202" t="s">
        <v>80</v>
      </c>
      <c r="AI32" s="76">
        <f t="shared" si="1"/>
        <v>0</v>
      </c>
      <c r="AJ32" s="145">
        <v>0</v>
      </c>
      <c r="AK32" s="145">
        <v>0</v>
      </c>
      <c r="AL32" s="201" t="s">
        <v>80</v>
      </c>
      <c r="AM32" s="143">
        <v>0</v>
      </c>
      <c r="AN32" s="201" t="s">
        <v>80</v>
      </c>
      <c r="AO32" s="201" t="s">
        <v>80</v>
      </c>
      <c r="AP32" s="76">
        <f t="shared" si="2"/>
        <v>0</v>
      </c>
      <c r="AQ32" s="76">
        <f>+L32+AF32-AK32</f>
        <v>2060650</v>
      </c>
      <c r="AR32" s="86" t="s">
        <v>115</v>
      </c>
      <c r="AS32" s="145">
        <v>0</v>
      </c>
      <c r="AT32" s="203" t="s">
        <v>80</v>
      </c>
      <c r="AU32" s="157">
        <v>0</v>
      </c>
      <c r="AV32" s="158">
        <f t="shared" si="3"/>
        <v>2060650</v>
      </c>
      <c r="AW32" s="133">
        <f t="shared" si="4"/>
        <v>0</v>
      </c>
      <c r="AX32" s="203" t="s">
        <v>80</v>
      </c>
      <c r="AY32" s="86" t="s">
        <v>72</v>
      </c>
      <c r="AZ32" s="545" t="s">
        <v>17942</v>
      </c>
      <c r="BA32" s="81" t="s">
        <v>71</v>
      </c>
      <c r="BB32" s="81" t="s">
        <v>117</v>
      </c>
    </row>
    <row r="33" spans="2:54" x14ac:dyDescent="0.25">
      <c r="B33" s="247">
        <v>2023</v>
      </c>
      <c r="C33" s="81">
        <v>891780111</v>
      </c>
      <c r="D33" s="82" t="s">
        <v>68</v>
      </c>
      <c r="E33" s="145" t="s">
        <v>17943</v>
      </c>
      <c r="F33" s="145" t="s">
        <v>17944</v>
      </c>
      <c r="G33" s="86">
        <v>0</v>
      </c>
      <c r="H33" s="319"/>
      <c r="I33" s="86" t="s">
        <v>78</v>
      </c>
      <c r="J33" s="87" t="s">
        <v>120</v>
      </c>
      <c r="K33" s="87" t="s">
        <v>17945</v>
      </c>
      <c r="L33" s="145">
        <v>8400000</v>
      </c>
      <c r="M33" s="81" t="s">
        <v>73</v>
      </c>
      <c r="N33" s="319"/>
      <c r="O33" s="87" t="s">
        <v>17893</v>
      </c>
      <c r="P33" s="165">
        <v>1082250917</v>
      </c>
      <c r="Q33" s="143">
        <v>1938</v>
      </c>
      <c r="R33" s="249">
        <v>45181</v>
      </c>
      <c r="S33" s="145">
        <v>8400000</v>
      </c>
      <c r="T33" s="152">
        <v>45182</v>
      </c>
      <c r="U33" s="143">
        <v>8400000</v>
      </c>
      <c r="V33" s="86" t="s">
        <v>70</v>
      </c>
      <c r="W33" s="143">
        <v>1083432808</v>
      </c>
      <c r="X33" s="87" t="s">
        <v>13209</v>
      </c>
      <c r="Y33" s="319"/>
      <c r="Z33" s="249">
        <v>45182</v>
      </c>
      <c r="AA33" s="249">
        <v>45182</v>
      </c>
      <c r="AB33" s="201" t="s">
        <v>80</v>
      </c>
      <c r="AC33" s="249">
        <v>45273</v>
      </c>
      <c r="AD33" s="76">
        <f t="shared" si="0"/>
        <v>91</v>
      </c>
      <c r="AE33" s="145">
        <v>0</v>
      </c>
      <c r="AF33" s="145">
        <v>0</v>
      </c>
      <c r="AG33" s="145">
        <v>0</v>
      </c>
      <c r="AH33" s="202" t="s">
        <v>80</v>
      </c>
      <c r="AI33" s="76">
        <v>0</v>
      </c>
      <c r="AJ33" s="145">
        <v>0</v>
      </c>
      <c r="AK33" s="145">
        <v>0</v>
      </c>
      <c r="AL33" s="201" t="s">
        <v>80</v>
      </c>
      <c r="AM33" s="143">
        <v>0</v>
      </c>
      <c r="AN33" s="201" t="s">
        <v>80</v>
      </c>
      <c r="AO33" s="201" t="s">
        <v>80</v>
      </c>
      <c r="AP33" s="76">
        <v>0</v>
      </c>
      <c r="AQ33" s="76">
        <f>+L33+AF33-AK33</f>
        <v>8400000</v>
      </c>
      <c r="AR33" s="86" t="s">
        <v>115</v>
      </c>
      <c r="AS33" s="145">
        <v>0</v>
      </c>
      <c r="AT33" s="203" t="s">
        <v>80</v>
      </c>
      <c r="AU33" s="157">
        <v>0</v>
      </c>
      <c r="AV33" s="158">
        <v>8400000</v>
      </c>
      <c r="AW33" s="133">
        <f t="shared" si="4"/>
        <v>0</v>
      </c>
      <c r="AX33" s="203" t="s">
        <v>80</v>
      </c>
      <c r="AY33" s="86" t="s">
        <v>72</v>
      </c>
      <c r="AZ33" s="545" t="s">
        <v>17946</v>
      </c>
      <c r="BA33" s="81" t="s">
        <v>71</v>
      </c>
      <c r="BB33" s="81" t="s">
        <v>71</v>
      </c>
    </row>
    <row r="34" spans="2:54" ht="15.75" thickBot="1" x14ac:dyDescent="0.3">
      <c r="B34" s="267">
        <v>2023</v>
      </c>
      <c r="C34" s="84">
        <v>891780111</v>
      </c>
      <c r="D34" s="376" t="s">
        <v>68</v>
      </c>
      <c r="E34" s="378" t="s">
        <v>17947</v>
      </c>
      <c r="F34" s="378" t="s">
        <v>17948</v>
      </c>
      <c r="G34" s="146">
        <v>0</v>
      </c>
      <c r="H34" s="542" t="s">
        <v>69</v>
      </c>
      <c r="I34" s="146" t="s">
        <v>78</v>
      </c>
      <c r="J34" s="490" t="s">
        <v>120</v>
      </c>
      <c r="K34" s="490" t="s">
        <v>17949</v>
      </c>
      <c r="L34" s="378">
        <v>47957000</v>
      </c>
      <c r="M34" s="84" t="s">
        <v>73</v>
      </c>
      <c r="N34" s="542" t="s">
        <v>73</v>
      </c>
      <c r="O34" s="490" t="s">
        <v>17950</v>
      </c>
      <c r="P34" s="491">
        <v>830034462</v>
      </c>
      <c r="Q34" s="147">
        <v>1778</v>
      </c>
      <c r="R34" s="273">
        <v>45161</v>
      </c>
      <c r="S34" s="378">
        <v>47957000</v>
      </c>
      <c r="T34" s="543">
        <v>45162</v>
      </c>
      <c r="U34" s="147">
        <v>47957000</v>
      </c>
      <c r="V34" s="146" t="s">
        <v>70</v>
      </c>
      <c r="W34" s="147">
        <v>1083432808</v>
      </c>
      <c r="X34" s="490" t="s">
        <v>13209</v>
      </c>
      <c r="Y34" s="542" t="s">
        <v>69</v>
      </c>
      <c r="Z34" s="273">
        <v>45162</v>
      </c>
      <c r="AA34" s="273">
        <v>45162</v>
      </c>
      <c r="AB34" s="274" t="s">
        <v>80</v>
      </c>
      <c r="AC34" s="273">
        <v>45229</v>
      </c>
      <c r="AD34" s="377">
        <f t="shared" si="0"/>
        <v>67</v>
      </c>
      <c r="AE34" s="378">
        <v>0</v>
      </c>
      <c r="AF34" s="378">
        <v>0</v>
      </c>
      <c r="AG34" s="378">
        <v>0</v>
      </c>
      <c r="AH34" s="452" t="s">
        <v>80</v>
      </c>
      <c r="AI34" s="377">
        <f t="shared" si="1"/>
        <v>0</v>
      </c>
      <c r="AJ34" s="378">
        <v>0</v>
      </c>
      <c r="AK34" s="378">
        <v>0</v>
      </c>
      <c r="AL34" s="274" t="s">
        <v>80</v>
      </c>
      <c r="AM34" s="147">
        <v>0</v>
      </c>
      <c r="AN34" s="274" t="s">
        <v>80</v>
      </c>
      <c r="AO34" s="274" t="s">
        <v>80</v>
      </c>
      <c r="AP34" s="377">
        <f t="shared" si="2"/>
        <v>0</v>
      </c>
      <c r="AQ34" s="377">
        <f>+L34+AF34-AK34</f>
        <v>47957000</v>
      </c>
      <c r="AR34" s="146" t="s">
        <v>115</v>
      </c>
      <c r="AS34" s="378">
        <v>0</v>
      </c>
      <c r="AT34" s="275" t="s">
        <v>80</v>
      </c>
      <c r="AU34" s="433">
        <v>0</v>
      </c>
      <c r="AV34" s="434">
        <f t="shared" si="3"/>
        <v>47957000</v>
      </c>
      <c r="AW34" s="149">
        <f t="shared" si="4"/>
        <v>0</v>
      </c>
      <c r="AX34" s="275" t="s">
        <v>80</v>
      </c>
      <c r="AY34" s="146" t="s">
        <v>72</v>
      </c>
      <c r="AZ34" s="546" t="s">
        <v>17951</v>
      </c>
      <c r="BA34" s="84" t="s">
        <v>71</v>
      </c>
      <c r="BB34" s="84" t="s">
        <v>117</v>
      </c>
    </row>
    <row r="35" spans="2:54" s="22" customFormat="1" ht="15.75" thickBot="1" x14ac:dyDescent="0.3">
      <c r="B35" s="790" t="s">
        <v>74</v>
      </c>
      <c r="C35" s="791"/>
      <c r="D35" s="792"/>
      <c r="E35" s="323">
        <f>+SUBTOTAL(3,E7:E34)</f>
        <v>28</v>
      </c>
      <c r="F35" s="356"/>
      <c r="G35" s="185"/>
      <c r="H35" s="185"/>
      <c r="I35" s="185"/>
      <c r="J35" s="185"/>
      <c r="K35" s="185"/>
      <c r="L35" s="350">
        <f>SUM(L7:L34)</f>
        <v>417775708.08000004</v>
      </c>
      <c r="M35" s="793"/>
      <c r="N35" s="794"/>
      <c r="O35" s="794"/>
      <c r="P35" s="794"/>
      <c r="Q35" s="794"/>
      <c r="R35" s="794"/>
      <c r="S35" s="794"/>
      <c r="T35" s="794"/>
      <c r="U35" s="794"/>
      <c r="V35" s="794"/>
      <c r="W35" s="794"/>
      <c r="X35" s="794"/>
      <c r="Y35" s="794"/>
      <c r="Z35" s="794"/>
      <c r="AA35" s="794"/>
      <c r="AB35" s="794"/>
      <c r="AC35" s="794"/>
      <c r="AD35" s="795"/>
      <c r="AE35" s="186">
        <f>SUM(AE7:AE34)</f>
        <v>0</v>
      </c>
      <c r="AF35" s="187">
        <f>SUM(AF7:AF34)</f>
        <v>0</v>
      </c>
      <c r="AG35" s="187">
        <f>SUM(AG7:AG34)</f>
        <v>0</v>
      </c>
      <c r="AH35" s="188"/>
      <c r="AI35" s="187">
        <f>SUM(AI7:AI34)</f>
        <v>0</v>
      </c>
      <c r="AJ35" s="187">
        <f>SUM(AJ7:AJ34)</f>
        <v>0</v>
      </c>
      <c r="AK35" s="351">
        <f>SUM(AK7:AK34)</f>
        <v>0</v>
      </c>
      <c r="AL35" s="188"/>
      <c r="AM35" s="330">
        <f>SUM(AM7:AM34)</f>
        <v>1</v>
      </c>
      <c r="AN35" s="793"/>
      <c r="AO35" s="794"/>
      <c r="AP35" s="795"/>
      <c r="AQ35" s="186">
        <f>SUM(AQ7:AQ34)</f>
        <v>417775708.08000004</v>
      </c>
      <c r="AR35" s="188"/>
      <c r="AS35" s="187">
        <f>SUM(AS7:AS34)</f>
        <v>0</v>
      </c>
      <c r="AT35" s="188"/>
      <c r="AU35" s="331">
        <f>SUM(AU7:AU34)</f>
        <v>248558058.08000001</v>
      </c>
      <c r="AV35" s="332">
        <f>SUM(AV7:AV34)</f>
        <v>169217650</v>
      </c>
      <c r="AW35" s="793"/>
      <c r="AX35" s="794"/>
      <c r="AY35" s="794"/>
      <c r="AZ35" s="794"/>
      <c r="BA35" s="794"/>
      <c r="BB35" s="794"/>
    </row>
  </sheetData>
  <sheetProtection formatCells="0" formatColumns="0" formatRows="0" insertRows="0" deleteRows="0" autoFilter="0"/>
  <mergeCells count="20">
    <mergeCell ref="B35:D35"/>
    <mergeCell ref="M35:AD35"/>
    <mergeCell ref="B3:C5"/>
    <mergeCell ref="D3:H3"/>
    <mergeCell ref="I3:J4"/>
    <mergeCell ref="F4:G4"/>
    <mergeCell ref="AE4:AP4"/>
    <mergeCell ref="O5:P5"/>
    <mergeCell ref="AN35:AP35"/>
    <mergeCell ref="AW35:BB35"/>
    <mergeCell ref="AE5:AI5"/>
    <mergeCell ref="AJ5:AL5"/>
    <mergeCell ref="AM5:AP5"/>
    <mergeCell ref="AR5:AV5"/>
    <mergeCell ref="AW5:AY5"/>
    <mergeCell ref="AZ5:BB5"/>
    <mergeCell ref="Q5:S5"/>
    <mergeCell ref="T5:U5"/>
    <mergeCell ref="V5:Y5"/>
    <mergeCell ref="Z5:AD5"/>
  </mergeCells>
  <conditionalFormatting sqref="F4:F5">
    <cfRule type="containsText" dxfId="7" priority="2" operator="containsText" text="Seleccione Ordenador">
      <formula>NOT(ISERROR(SEARCH("Seleccione Ordenador",F4)))</formula>
    </cfRule>
  </conditionalFormatting>
  <conditionalFormatting sqref="F4:G4">
    <cfRule type="colorScale" priority="1">
      <colorScale>
        <cfvo type="min"/>
        <cfvo type="percentile" val="50"/>
        <cfvo type="max"/>
        <color rgb="FFF8696B"/>
        <color rgb="FFFFEB84"/>
        <color rgb="FF63BE7B"/>
      </colorScale>
    </cfRule>
  </conditionalFormatting>
  <dataValidations count="10">
    <dataValidation type="list" allowBlank="1" showInputMessage="1" showErrorMessage="1" sqref="I7:I34" xr:uid="{D3047DE8-564B-44B6-A4A6-C61A873AB90E}">
      <formula1>"OTRO SECTOR"</formula1>
    </dataValidation>
    <dataValidation type="list" allowBlank="1" showInputMessage="1" showErrorMessage="1" sqref="M7:M34" xr:uid="{C341F954-81CE-484D-A61C-95CC015CC972}">
      <formula1>"DIRECTA"</formula1>
    </dataValidation>
    <dataValidation type="list" allowBlank="1" showInputMessage="1" showErrorMessage="1" sqref="J7:J34" xr:uid="{58FA3FB4-ED6B-493B-83CE-DD8B704FADB1}">
      <formula1>"FUNCIONAMIENTO,INVERSION,OTROS"</formula1>
    </dataValidation>
    <dataValidation type="list" allowBlank="1" showInputMessage="1" showErrorMessage="1" sqref="N7:N34" xr:uid="{BB5E4BF6-57E8-4FF8-A916-4EF302AA0471}">
      <formula1>modalidad</formula1>
    </dataValidation>
    <dataValidation type="list" allowBlank="1" showInputMessage="1" showErrorMessage="1" sqref="BB7:BB34" xr:uid="{D70C7635-04C2-462B-9ECA-50E3189A3370}">
      <formula1>"SI,NA por TIPO Contrato"</formula1>
    </dataValidation>
    <dataValidation type="list" allowBlank="1" showInputMessage="1" showErrorMessage="1" sqref="BA7:BA34" xr:uid="{6A5BF430-4EAA-4D38-B5F3-1B9CE1B71447}">
      <formula1>"SI,NO HA INICIADO"</formula1>
    </dataValidation>
    <dataValidation type="list" allowBlank="1" showInputMessage="1" showErrorMessage="1" sqref="AY7:AY34" xr:uid="{99C86D2C-7C1B-4727-BACB-2BFFA80BBE44}">
      <formula1>"En ejecucion,Suspendido,Liquidado,Terminado"</formula1>
    </dataValidation>
    <dataValidation type="list" allowBlank="1" showInputMessage="1" showErrorMessage="1" errorTitle="ERROR" error="SOLO VALIDO LISTA DESPLEGABLE" promptTitle="ESCOJA EL PERIODO" sqref="F4" xr:uid="{7943C906-59EF-4682-920C-57B3DC0CBBCF}">
      <formula1>"Seleccione el periodo a presentar,ENERO,FEBRERO,MARZO,ABRIL,MAYO,JUNIO,JULIO,AGOSTO,SEPTIEMBRE,OCTUBRE,NOVIEMBRE,DICIEMBRE"</formula1>
    </dataValidation>
    <dataValidation type="list" allowBlank="1" showInputMessage="1" showErrorMessage="1" sqref="K3" xr:uid="{33097034-EB29-4DC1-BF04-2688130603F2}">
      <formula1>"Escoja la opcion,42,250,1000,3000"</formula1>
    </dataValidation>
    <dataValidation type="list" allowBlank="1" showInputMessage="1" showErrorMessage="1" sqref="V7:V34 AR7:AR34" xr:uid="{108B8172-0B2E-4C92-BA3E-30610E90CF8F}">
      <formula1>"S,N"</formula1>
    </dataValidation>
  </dataValidations>
  <hyperlinks>
    <hyperlink ref="AZ28" r:id="rId1" xr:uid="{B90E492D-3880-449E-BBCF-524838DA0744}"/>
    <hyperlink ref="AZ27" r:id="rId2" xr:uid="{6F6FB166-41F8-4CA3-8720-72D7B521406E}"/>
    <hyperlink ref="AZ29" r:id="rId3" xr:uid="{D93CEA85-2D43-405D-83DB-DC91EE9001F9}"/>
    <hyperlink ref="AZ30" r:id="rId4" xr:uid="{D5A3BCE4-8DC6-4001-9EC0-97E288800357}"/>
    <hyperlink ref="AZ31" r:id="rId5" xr:uid="{2B3429BB-2F95-4FCF-AE3C-E3938D8639E4}"/>
    <hyperlink ref="AZ32" r:id="rId6" xr:uid="{CB12824A-7A11-4518-AC9E-3CAD5784A924}"/>
    <hyperlink ref="AZ34" r:id="rId7" xr:uid="{2AC797A8-6DE7-4737-BF4C-287301B4D5C0}"/>
    <hyperlink ref="AZ23" r:id="rId8" xr:uid="{AA862CF3-E6BB-468E-B1ED-EFFC3322FF5D}"/>
    <hyperlink ref="AZ24" r:id="rId9" xr:uid="{586CC5D9-C1C4-4E7D-968D-53E0EC8B890D}"/>
    <hyperlink ref="AZ25" r:id="rId10" xr:uid="{435CFADB-E8AD-4331-B685-89D381913D85}"/>
    <hyperlink ref="AZ26" r:id="rId11" xr:uid="{DC734BC5-2993-43F4-9735-8582E384903B}"/>
    <hyperlink ref="AZ7" r:id="rId12" xr:uid="{AFAE9E14-8444-44C1-8F60-9E3FA12DB188}"/>
    <hyperlink ref="AZ8" r:id="rId13" xr:uid="{FB4B3BD7-98F6-4955-948B-6FCA107198F4}"/>
    <hyperlink ref="AZ9" r:id="rId14" xr:uid="{CF072C1A-43D9-442E-B0BB-3375D9C44C88}"/>
    <hyperlink ref="AZ10" r:id="rId15" xr:uid="{3B6072A1-E593-40A6-9011-F3332E4F6B81}"/>
    <hyperlink ref="AZ11" r:id="rId16" xr:uid="{C0AF91AA-07AB-4F0D-838D-32D3E9171C3A}"/>
    <hyperlink ref="AZ12" r:id="rId17" xr:uid="{B585C221-467D-4866-A5F3-B97B29FFBECE}"/>
    <hyperlink ref="AZ13" r:id="rId18" xr:uid="{1960B905-C35D-4A83-AA5C-4CDE437A7D16}"/>
    <hyperlink ref="AZ14" r:id="rId19" xr:uid="{1CDA5C19-CA9F-4BB9-BBB2-7A6EDBA6061F}"/>
    <hyperlink ref="AZ15" r:id="rId20" xr:uid="{B79BDDA3-92CD-4495-BC7F-5C18247CF879}"/>
    <hyperlink ref="AZ16" r:id="rId21" xr:uid="{D86F183F-C385-4E00-B3E7-1C3EFA1DEE7A}"/>
    <hyperlink ref="AZ17" r:id="rId22" xr:uid="{A6368602-66F1-46E0-A258-3CB5E43E8D4B}"/>
    <hyperlink ref="AZ18" r:id="rId23" xr:uid="{2BE904AB-ABCE-449D-890C-4E9AEADA85B7}"/>
    <hyperlink ref="AZ19" r:id="rId24" xr:uid="{D02C2D9F-CD48-4D4B-8FBA-4D00E6800B20}"/>
    <hyperlink ref="AZ20" r:id="rId25" xr:uid="{EDCC177A-41E0-43FE-A8F7-6324057B131A}"/>
    <hyperlink ref="AZ21" r:id="rId26" xr:uid="{875E9202-28D2-4AC3-A52C-98888DAFC83A}"/>
    <hyperlink ref="AZ22" r:id="rId27" xr:uid="{AE9AA3C4-4A14-4D6F-8B61-25CEE0197771}"/>
    <hyperlink ref="AZ33" r:id="rId28" xr:uid="{B8CBEFB8-AB2E-4210-AA10-6CF4064079E3}"/>
  </hyperlinks>
  <pageMargins left="0.7" right="0.7" top="0.75" bottom="0.75" header="0.3" footer="0.3"/>
  <pageSetup orientation="portrait" horizontalDpi="300" verticalDpi="300" r:id="rId29"/>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1.CPF</vt:lpstr>
      <vt:lpstr>2.CREO</vt:lpstr>
      <vt:lpstr>3.DAD</vt:lpstr>
      <vt:lpstr>4.FCB</vt:lpstr>
      <vt:lpstr>5.FCE</vt:lpstr>
      <vt:lpstr>6.FCS</vt:lpstr>
      <vt:lpstr>7.FEE</vt:lpstr>
      <vt:lpstr>8.FHU</vt:lpstr>
      <vt:lpstr>9.FIN</vt:lpstr>
      <vt:lpstr>10.VAC</vt:lpstr>
      <vt:lpstr>11. VAD ADM</vt:lpstr>
      <vt:lpstr>12.VAD.CONT</vt:lpstr>
      <vt:lpstr>13.VEX</vt:lpstr>
      <vt:lpstr>14.VIN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HOGAR</cp:lastModifiedBy>
  <dcterms:created xsi:type="dcterms:W3CDTF">2023-08-02T15:36:06Z</dcterms:created>
  <dcterms:modified xsi:type="dcterms:W3CDTF">2023-11-20T14:48:30Z</dcterms:modified>
</cp:coreProperties>
</file>